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tol\My Drive\Teaching\Book\MLIAM\"/>
    </mc:Choice>
  </mc:AlternateContent>
  <xr:revisionPtr revIDLastSave="0" documentId="13_ncr:1_{4FA18D94-3A9E-4B13-A5BB-BEA25A533205}" xr6:coauthVersionLast="47" xr6:coauthVersionMax="47" xr10:uidLastSave="{00000000-0000-0000-0000-000000000000}"/>
  <bookViews>
    <workbookView xWindow="1250" yWindow="190" windowWidth="16700" windowHeight="11050" firstSheet="3" activeTab="9" xr2:uid="{00000000-000D-0000-FFFF-FFFF00000000}"/>
  </bookViews>
  <sheets>
    <sheet name="carboncycle" sheetId="7" r:id="rId1"/>
    <sheet name="carbonlow" sheetId="20" r:id="rId2"/>
    <sheet name="carbonhigh" sheetId="21" r:id="rId3"/>
    <sheet name="climate" sheetId="12" r:id="rId4"/>
    <sheet name="climlow" sheetId="16" r:id="rId5"/>
    <sheet name="climhigh" sheetId="17" r:id="rId6"/>
    <sheet name="economy" sheetId="13" r:id="rId7"/>
    <sheet name="econlow" sheetId="18" r:id="rId8"/>
    <sheet name="econhigh" sheetId="19" r:id="rId9"/>
    <sheet name="exercises" sheetId="15" r:id="rId10"/>
  </sheets>
  <externalReferences>
    <externalReference r:id="rId11"/>
  </externalReferences>
  <definedNames>
    <definedName name="solver_adj" localSheetId="3" hidden="1">climate!$L$1:$L$4</definedName>
    <definedName name="solver_adj" localSheetId="5" hidden="1">climhigh!$L$1:$L$4</definedName>
    <definedName name="solver_adj" localSheetId="4" hidden="1">climlow!$L$1:$L$4</definedName>
    <definedName name="solver_adj" localSheetId="8" hidden="1">econhigh!$BF$1:$BH$3</definedName>
    <definedName name="solver_adj" localSheetId="7" hidden="1">econlow!$BF$1:$BH$3</definedName>
    <definedName name="solver_adj" localSheetId="6" hidden="1">economy!$BF$1:$BH$3</definedName>
    <definedName name="solver_cvg" localSheetId="3" hidden="1">0.0001</definedName>
    <definedName name="solver_cvg" localSheetId="5" hidden="1">0.0001</definedName>
    <definedName name="solver_cvg" localSheetId="4" hidden="1">0.0001</definedName>
    <definedName name="solver_cvg" localSheetId="8" hidden="1">0.0001</definedName>
    <definedName name="solver_cvg" localSheetId="7" hidden="1">0.0001</definedName>
    <definedName name="solver_cvg" localSheetId="6" hidden="1">0.0001</definedName>
    <definedName name="solver_drv" localSheetId="3" hidden="1">1</definedName>
    <definedName name="solver_drv" localSheetId="5" hidden="1">1</definedName>
    <definedName name="solver_drv" localSheetId="4" hidden="1">1</definedName>
    <definedName name="solver_drv" localSheetId="8" hidden="1">1</definedName>
    <definedName name="solver_drv" localSheetId="7" hidden="1">1</definedName>
    <definedName name="solver_drv" localSheetId="6" hidden="1">1</definedName>
    <definedName name="solver_eng" localSheetId="8" hidden="1">1</definedName>
    <definedName name="solver_eng" localSheetId="7" hidden="1">1</definedName>
    <definedName name="solver_eng" localSheetId="6" hidden="1">1</definedName>
    <definedName name="solver_est" localSheetId="3" hidden="1">1</definedName>
    <definedName name="solver_est" localSheetId="5" hidden="1">1</definedName>
    <definedName name="solver_est" localSheetId="4" hidden="1">1</definedName>
    <definedName name="solver_est" localSheetId="8" hidden="1">1</definedName>
    <definedName name="solver_est" localSheetId="7" hidden="1">1</definedName>
    <definedName name="solver_est" localSheetId="6" hidden="1">1</definedName>
    <definedName name="solver_itr" localSheetId="3" hidden="1">100</definedName>
    <definedName name="solver_itr" localSheetId="5" hidden="1">100</definedName>
    <definedName name="solver_itr" localSheetId="4" hidden="1">100</definedName>
    <definedName name="solver_itr" localSheetId="8" hidden="1">100</definedName>
    <definedName name="solver_itr" localSheetId="7" hidden="1">100</definedName>
    <definedName name="solver_itr" localSheetId="6" hidden="1">100</definedName>
    <definedName name="solver_lhs1" localSheetId="8" hidden="1">econhigh!$BF$1:$BH$3</definedName>
    <definedName name="solver_lhs1" localSheetId="7" hidden="1">econlow!$BF$1:$BH$3</definedName>
    <definedName name="solver_lhs1" localSheetId="6" hidden="1">economy!$BF$1:$BH$3</definedName>
    <definedName name="solver_lhs2" localSheetId="8" hidden="1">econhigh!$BF$1:$BH$3</definedName>
    <definedName name="solver_lhs2" localSheetId="7" hidden="1">econlow!$BF$1:$BH$3</definedName>
    <definedName name="solver_lhs2" localSheetId="6" hidden="1">economy!$BF$1:$BH$3</definedName>
    <definedName name="solver_lin" localSheetId="3" hidden="1">2</definedName>
    <definedName name="solver_lin" localSheetId="5" hidden="1">2</definedName>
    <definedName name="solver_lin" localSheetId="4" hidden="1">2</definedName>
    <definedName name="solver_lin" localSheetId="8" hidden="1">2</definedName>
    <definedName name="solver_lin" localSheetId="7" hidden="1">2</definedName>
    <definedName name="solver_lin" localSheetId="6" hidden="1">2</definedName>
    <definedName name="solver_mip" localSheetId="8" hidden="1">2147483647</definedName>
    <definedName name="solver_mip" localSheetId="7" hidden="1">2147483647</definedName>
    <definedName name="solver_mip" localSheetId="6" hidden="1">2147483647</definedName>
    <definedName name="solver_mni" localSheetId="8" hidden="1">30</definedName>
    <definedName name="solver_mni" localSheetId="7" hidden="1">30</definedName>
    <definedName name="solver_mni" localSheetId="6" hidden="1">30</definedName>
    <definedName name="solver_mrt" localSheetId="8" hidden="1">0.075</definedName>
    <definedName name="solver_mrt" localSheetId="7" hidden="1">0.075</definedName>
    <definedName name="solver_mrt" localSheetId="6" hidden="1">0.075</definedName>
    <definedName name="solver_msl" localSheetId="8" hidden="1">2</definedName>
    <definedName name="solver_msl" localSheetId="7" hidden="1">2</definedName>
    <definedName name="solver_msl" localSheetId="6" hidden="1">2</definedName>
    <definedName name="solver_neg" localSheetId="3" hidden="1">2</definedName>
    <definedName name="solver_neg" localSheetId="5" hidden="1">2</definedName>
    <definedName name="solver_neg" localSheetId="4" hidden="1">2</definedName>
    <definedName name="solver_neg" localSheetId="8" hidden="1">1</definedName>
    <definedName name="solver_neg" localSheetId="7" hidden="1">1</definedName>
    <definedName name="solver_neg" localSheetId="6" hidden="1">1</definedName>
    <definedName name="solver_nod" localSheetId="8" hidden="1">2147483647</definedName>
    <definedName name="solver_nod" localSheetId="7" hidden="1">2147483647</definedName>
    <definedName name="solver_nod" localSheetId="6" hidden="1">2147483647</definedName>
    <definedName name="solver_num" localSheetId="3" hidden="1">0</definedName>
    <definedName name="solver_num" localSheetId="5" hidden="1">0</definedName>
    <definedName name="solver_num" localSheetId="4" hidden="1">0</definedName>
    <definedName name="solver_num" localSheetId="8" hidden="1">2</definedName>
    <definedName name="solver_num" localSheetId="7" hidden="1">2</definedName>
    <definedName name="solver_num" localSheetId="6" hidden="1">2</definedName>
    <definedName name="solver_nwt" localSheetId="3" hidden="1">1</definedName>
    <definedName name="solver_nwt" localSheetId="5" hidden="1">1</definedName>
    <definedName name="solver_nwt" localSheetId="4" hidden="1">1</definedName>
    <definedName name="solver_nwt" localSheetId="8" hidden="1">1</definedName>
    <definedName name="solver_nwt" localSheetId="7" hidden="1">1</definedName>
    <definedName name="solver_nwt" localSheetId="6" hidden="1">1</definedName>
    <definedName name="solver_opt" localSheetId="3" hidden="1">climate!$M$1</definedName>
    <definedName name="solver_opt" localSheetId="5" hidden="1">climhigh!$M$1</definedName>
    <definedName name="solver_opt" localSheetId="4" hidden="1">climlow!$M$1</definedName>
    <definedName name="solver_opt" localSheetId="8" hidden="1">econhigh!$BD$3</definedName>
    <definedName name="solver_opt" localSheetId="7" hidden="1">econlow!$BD$3</definedName>
    <definedName name="solver_opt" localSheetId="6" hidden="1">economy!$BD$5</definedName>
    <definedName name="solver_pre" localSheetId="3" hidden="1">0.000001</definedName>
    <definedName name="solver_pre" localSheetId="5" hidden="1">0.000001</definedName>
    <definedName name="solver_pre" localSheetId="4" hidden="1">0.000001</definedName>
    <definedName name="solver_pre" localSheetId="8" hidden="1">0.000001</definedName>
    <definedName name="solver_pre" localSheetId="7" hidden="1">0.000001</definedName>
    <definedName name="solver_pre" localSheetId="6" hidden="1">0.000001</definedName>
    <definedName name="solver_rbv" localSheetId="8" hidden="1">1</definedName>
    <definedName name="solver_rbv" localSheetId="7" hidden="1">1</definedName>
    <definedName name="solver_rbv" localSheetId="6" hidden="1">1</definedName>
    <definedName name="solver_rel1" localSheetId="8" hidden="1">1</definedName>
    <definedName name="solver_rel1" localSheetId="7" hidden="1">1</definedName>
    <definedName name="solver_rel1" localSheetId="6" hidden="1">1</definedName>
    <definedName name="solver_rel2" localSheetId="8" hidden="1">3</definedName>
    <definedName name="solver_rel2" localSheetId="7" hidden="1">3</definedName>
    <definedName name="solver_rel2" localSheetId="6" hidden="1">3</definedName>
    <definedName name="solver_rhs1" localSheetId="8" hidden="1">0.99</definedName>
    <definedName name="solver_rhs1" localSheetId="7" hidden="1">0.99</definedName>
    <definedName name="solver_rhs1" localSheetId="6" hidden="1">0.99</definedName>
    <definedName name="solver_rhs2" localSheetId="8" hidden="1">0</definedName>
    <definedName name="solver_rhs2" localSheetId="7" hidden="1">0</definedName>
    <definedName name="solver_rhs2" localSheetId="6" hidden="1">0</definedName>
    <definedName name="solver_rlx" localSheetId="8" hidden="1">1</definedName>
    <definedName name="solver_rlx" localSheetId="7" hidden="1">1</definedName>
    <definedName name="solver_rlx" localSheetId="6" hidden="1">1</definedName>
    <definedName name="solver_rsd" localSheetId="8" hidden="1">0</definedName>
    <definedName name="solver_rsd" localSheetId="7" hidden="1">0</definedName>
    <definedName name="solver_rsd" localSheetId="6" hidden="1">0</definedName>
    <definedName name="solver_scl" localSheetId="3" hidden="1">2</definedName>
    <definedName name="solver_scl" localSheetId="5" hidden="1">2</definedName>
    <definedName name="solver_scl" localSheetId="4" hidden="1">2</definedName>
    <definedName name="solver_scl" localSheetId="8" hidden="1">2</definedName>
    <definedName name="solver_scl" localSheetId="7" hidden="1">2</definedName>
    <definedName name="solver_scl" localSheetId="6" hidden="1">2</definedName>
    <definedName name="solver_sho" localSheetId="3" hidden="1">2</definedName>
    <definedName name="solver_sho" localSheetId="5" hidden="1">2</definedName>
    <definedName name="solver_sho" localSheetId="4" hidden="1">2</definedName>
    <definedName name="solver_sho" localSheetId="8" hidden="1">2</definedName>
    <definedName name="solver_sho" localSheetId="7" hidden="1">2</definedName>
    <definedName name="solver_sho" localSheetId="6" hidden="1">2</definedName>
    <definedName name="solver_ssz" localSheetId="8" hidden="1">100</definedName>
    <definedName name="solver_ssz" localSheetId="7" hidden="1">100</definedName>
    <definedName name="solver_ssz" localSheetId="6" hidden="1">100</definedName>
    <definedName name="solver_tim" localSheetId="3" hidden="1">100</definedName>
    <definedName name="solver_tim" localSheetId="5" hidden="1">100</definedName>
    <definedName name="solver_tim" localSheetId="4" hidden="1">100</definedName>
    <definedName name="solver_tim" localSheetId="8" hidden="1">100</definedName>
    <definedName name="solver_tim" localSheetId="7" hidden="1">100</definedName>
    <definedName name="solver_tim" localSheetId="6" hidden="1">100</definedName>
    <definedName name="solver_tol" localSheetId="3" hidden="1">0.05</definedName>
    <definedName name="solver_tol" localSheetId="5" hidden="1">0.05</definedName>
    <definedName name="solver_tol" localSheetId="4" hidden="1">0.05</definedName>
    <definedName name="solver_tol" localSheetId="8" hidden="1">0.05</definedName>
    <definedName name="solver_tol" localSheetId="7" hidden="1">0.05</definedName>
    <definedName name="solver_tol" localSheetId="6" hidden="1">0.05</definedName>
    <definedName name="solver_typ" localSheetId="3" hidden="1">2</definedName>
    <definedName name="solver_typ" localSheetId="5" hidden="1">2</definedName>
    <definedName name="solver_typ" localSheetId="4" hidden="1">2</definedName>
    <definedName name="solver_typ" localSheetId="8" hidden="1">1</definedName>
    <definedName name="solver_typ" localSheetId="7" hidden="1">1</definedName>
    <definedName name="solver_typ" localSheetId="6" hidden="1">1</definedName>
    <definedName name="solver_val" localSheetId="3" hidden="1">0</definedName>
    <definedName name="solver_val" localSheetId="5" hidden="1">0</definedName>
    <definedName name="solver_val" localSheetId="4" hidden="1">0</definedName>
    <definedName name="solver_val" localSheetId="8" hidden="1">0</definedName>
    <definedName name="solver_val" localSheetId="7" hidden="1">0</definedName>
    <definedName name="solver_val" localSheetId="6" hidden="1">0</definedName>
    <definedName name="solver_ver" localSheetId="8" hidden="1">3</definedName>
    <definedName name="solver_ver" localSheetId="7" hidden="1">3</definedName>
    <definedName name="solver_ver" localSheetId="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3" i="15" l="1"/>
  <c r="D23" i="15"/>
  <c r="C23" i="15"/>
  <c r="B23" i="15"/>
  <c r="D22" i="15"/>
  <c r="C22" i="15"/>
  <c r="B22" i="15"/>
  <c r="D21" i="15"/>
  <c r="C21" i="15"/>
  <c r="B21" i="15"/>
  <c r="D20" i="15"/>
  <c r="C20" i="15"/>
  <c r="B20" i="15"/>
  <c r="D13" i="15"/>
  <c r="C13" i="15"/>
  <c r="B13" i="15"/>
  <c r="D12" i="15"/>
  <c r="C12" i="15"/>
  <c r="B12" i="15"/>
  <c r="D11" i="15"/>
  <c r="C11" i="15"/>
  <c r="B11" i="15"/>
  <c r="D10" i="15"/>
  <c r="C10" i="15"/>
  <c r="B10" i="15"/>
  <c r="D18" i="15"/>
  <c r="C18" i="15"/>
  <c r="B18" i="15"/>
  <c r="D17" i="15"/>
  <c r="C17" i="15"/>
  <c r="B17" i="15"/>
  <c r="D16" i="15"/>
  <c r="C16" i="15"/>
  <c r="B16" i="15"/>
  <c r="D15" i="15"/>
  <c r="C15" i="15"/>
  <c r="B15" i="15"/>
  <c r="AP8" i="19"/>
  <c r="AN8" i="19"/>
  <c r="AQ8" i="19" s="1"/>
  <c r="AM8" i="19"/>
  <c r="AM9" i="19" s="1"/>
  <c r="AL8" i="19"/>
  <c r="AL9" i="19" s="1"/>
  <c r="AQ7" i="19"/>
  <c r="AP7" i="19"/>
  <c r="AO7" i="19"/>
  <c r="AN7" i="19"/>
  <c r="AM7" i="19"/>
  <c r="AL7" i="19"/>
  <c r="AP8" i="18"/>
  <c r="AM8" i="18"/>
  <c r="AM9" i="18" s="1"/>
  <c r="AQ7" i="18"/>
  <c r="AO7" i="18"/>
  <c r="AN7" i="18"/>
  <c r="AN8" i="18" s="1"/>
  <c r="AM7" i="18"/>
  <c r="AP7" i="18" s="1"/>
  <c r="AL7" i="18"/>
  <c r="AL8" i="18" s="1"/>
  <c r="AQ8" i="13"/>
  <c r="AN8" i="13"/>
  <c r="AN9" i="13" s="1"/>
  <c r="AL8" i="13"/>
  <c r="AO8" i="13" s="1"/>
  <c r="AN7" i="13"/>
  <c r="AQ7" i="13" s="1"/>
  <c r="AM7" i="13"/>
  <c r="AM8" i="13" s="1"/>
  <c r="AL7" i="13"/>
  <c r="AO7" i="13" s="1"/>
  <c r="G177" i="17"/>
  <c r="G176" i="17"/>
  <c r="G175" i="17"/>
  <c r="G174" i="17"/>
  <c r="G173" i="17"/>
  <c r="G172" i="17"/>
  <c r="G171" i="17"/>
  <c r="G170" i="17"/>
  <c r="G169" i="17"/>
  <c r="H169" i="17" s="1"/>
  <c r="G168" i="17"/>
  <c r="G167" i="17"/>
  <c r="G166" i="17"/>
  <c r="G165" i="17"/>
  <c r="G164" i="17"/>
  <c r="G163" i="17"/>
  <c r="G162" i="17"/>
  <c r="G161" i="17"/>
  <c r="H161" i="17" s="1"/>
  <c r="G160" i="17"/>
  <c r="G159" i="17"/>
  <c r="G158" i="17"/>
  <c r="G157" i="17"/>
  <c r="G156" i="17"/>
  <c r="G155" i="17"/>
  <c r="G154" i="17"/>
  <c r="G153" i="17"/>
  <c r="H153" i="17" s="1"/>
  <c r="G152" i="17"/>
  <c r="G151" i="17"/>
  <c r="G150" i="17"/>
  <c r="G149" i="17"/>
  <c r="G148" i="17"/>
  <c r="G147" i="17"/>
  <c r="G146" i="17"/>
  <c r="G145" i="17"/>
  <c r="H145" i="17" s="1"/>
  <c r="G144" i="17"/>
  <c r="G143" i="17"/>
  <c r="G142" i="17"/>
  <c r="G141" i="17"/>
  <c r="G140" i="17"/>
  <c r="G139" i="17"/>
  <c r="G138" i="17"/>
  <c r="G137" i="17"/>
  <c r="H137" i="17" s="1"/>
  <c r="G136" i="17"/>
  <c r="G135" i="17"/>
  <c r="G134" i="17"/>
  <c r="G133" i="17"/>
  <c r="G132" i="17"/>
  <c r="G131" i="17"/>
  <c r="G130" i="17"/>
  <c r="G129" i="17"/>
  <c r="H129" i="17" s="1"/>
  <c r="G128" i="17"/>
  <c r="G127" i="17"/>
  <c r="G126" i="17"/>
  <c r="G125" i="17"/>
  <c r="G124" i="17"/>
  <c r="G123" i="17"/>
  <c r="G122" i="17"/>
  <c r="H122" i="17" s="1"/>
  <c r="G121" i="17"/>
  <c r="G120" i="17"/>
  <c r="G119" i="17"/>
  <c r="G118" i="17"/>
  <c r="G117" i="17"/>
  <c r="G116" i="17"/>
  <c r="G115" i="17"/>
  <c r="G114" i="17"/>
  <c r="H114" i="17" s="1"/>
  <c r="G113" i="17"/>
  <c r="H113" i="17" s="1"/>
  <c r="G112" i="17"/>
  <c r="G111" i="17"/>
  <c r="G110" i="17"/>
  <c r="G109" i="17"/>
  <c r="G108" i="17"/>
  <c r="G107" i="17"/>
  <c r="G106" i="17"/>
  <c r="H106" i="17" s="1"/>
  <c r="G105" i="17"/>
  <c r="H105" i="17" s="1"/>
  <c r="G104" i="17"/>
  <c r="G103" i="17"/>
  <c r="G102" i="17"/>
  <c r="G101" i="17"/>
  <c r="G100" i="17"/>
  <c r="G99" i="17"/>
  <c r="G98" i="17"/>
  <c r="H98" i="17" s="1"/>
  <c r="G97" i="17"/>
  <c r="H97" i="17" s="1"/>
  <c r="G96" i="17"/>
  <c r="G95" i="17"/>
  <c r="G94" i="17"/>
  <c r="G93" i="17"/>
  <c r="G92" i="17"/>
  <c r="G91" i="17"/>
  <c r="G90" i="17"/>
  <c r="H90" i="17" s="1"/>
  <c r="G89" i="17"/>
  <c r="H89" i="17" s="1"/>
  <c r="G88" i="17"/>
  <c r="G87" i="17"/>
  <c r="G86" i="17"/>
  <c r="G85" i="17"/>
  <c r="G84" i="17"/>
  <c r="G83" i="17"/>
  <c r="G82" i="17"/>
  <c r="H82" i="17" s="1"/>
  <c r="G81" i="17"/>
  <c r="H81" i="17" s="1"/>
  <c r="G80" i="17"/>
  <c r="G79" i="17"/>
  <c r="G78" i="17"/>
  <c r="G77" i="17"/>
  <c r="G76" i="17"/>
  <c r="G75" i="17"/>
  <c r="G74" i="17"/>
  <c r="G73" i="17"/>
  <c r="H73" i="17" s="1"/>
  <c r="G72" i="17"/>
  <c r="G71" i="17"/>
  <c r="G70" i="17"/>
  <c r="G69" i="17"/>
  <c r="G68" i="17"/>
  <c r="G67" i="17"/>
  <c r="G66" i="17"/>
  <c r="H66" i="17" s="1"/>
  <c r="G65" i="17"/>
  <c r="H65" i="17" s="1"/>
  <c r="G64" i="17"/>
  <c r="G63" i="17"/>
  <c r="G62" i="17"/>
  <c r="G61" i="17"/>
  <c r="G60" i="17"/>
  <c r="G59" i="17"/>
  <c r="G58" i="17"/>
  <c r="H58" i="17" s="1"/>
  <c r="G57" i="17"/>
  <c r="H57" i="17" s="1"/>
  <c r="G56" i="17"/>
  <c r="G55" i="17"/>
  <c r="G54" i="17"/>
  <c r="G53" i="17"/>
  <c r="G52" i="17"/>
  <c r="G51" i="17"/>
  <c r="G50" i="17"/>
  <c r="G49" i="17"/>
  <c r="H49" i="17" s="1"/>
  <c r="G48" i="17"/>
  <c r="G47" i="17"/>
  <c r="G46" i="17"/>
  <c r="G45" i="17"/>
  <c r="G44" i="17"/>
  <c r="G43" i="17"/>
  <c r="G42" i="17"/>
  <c r="H42" i="17" s="1"/>
  <c r="G41" i="17"/>
  <c r="H41" i="17" s="1"/>
  <c r="G40" i="17"/>
  <c r="G39" i="17"/>
  <c r="G38" i="17"/>
  <c r="G37" i="17"/>
  <c r="G36" i="17"/>
  <c r="G35" i="17"/>
  <c r="G34" i="17"/>
  <c r="G33" i="17"/>
  <c r="H33" i="17" s="1"/>
  <c r="G32" i="17"/>
  <c r="G31" i="17"/>
  <c r="G30" i="17"/>
  <c r="G29" i="17"/>
  <c r="G28" i="17"/>
  <c r="G27" i="17"/>
  <c r="G26" i="17"/>
  <c r="H26" i="17" s="1"/>
  <c r="G25" i="17"/>
  <c r="G24" i="17"/>
  <c r="G23" i="17"/>
  <c r="G22" i="17"/>
  <c r="G21" i="17"/>
  <c r="G20" i="17"/>
  <c r="G19" i="17"/>
  <c r="G18" i="17"/>
  <c r="G17" i="17"/>
  <c r="H17" i="17" s="1"/>
  <c r="G16" i="17"/>
  <c r="G15" i="17"/>
  <c r="G14" i="17"/>
  <c r="G13" i="17"/>
  <c r="G12" i="17"/>
  <c r="G11" i="17"/>
  <c r="G10" i="17"/>
  <c r="G9" i="17"/>
  <c r="G8" i="17"/>
  <c r="G7" i="17"/>
  <c r="G6" i="17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O276" i="21"/>
  <c r="M276" i="21"/>
  <c r="O275" i="21"/>
  <c r="O274" i="21"/>
  <c r="O273" i="21"/>
  <c r="O272" i="21"/>
  <c r="O271" i="21"/>
  <c r="O270" i="21"/>
  <c r="O269" i="21"/>
  <c r="O268" i="21"/>
  <c r="O267" i="21"/>
  <c r="O266" i="21"/>
  <c r="O265" i="21"/>
  <c r="O264" i="21"/>
  <c r="O263" i="21"/>
  <c r="O262" i="21"/>
  <c r="O261" i="21"/>
  <c r="O260" i="21"/>
  <c r="O259" i="21"/>
  <c r="O258" i="21"/>
  <c r="O257" i="21"/>
  <c r="O256" i="21"/>
  <c r="O255" i="21"/>
  <c r="O254" i="21"/>
  <c r="O253" i="21"/>
  <c r="O252" i="21"/>
  <c r="O251" i="21"/>
  <c r="O250" i="21"/>
  <c r="O249" i="21"/>
  <c r="O248" i="21"/>
  <c r="O247" i="21"/>
  <c r="O246" i="21"/>
  <c r="O245" i="21"/>
  <c r="O244" i="21"/>
  <c r="O243" i="21"/>
  <c r="O242" i="21"/>
  <c r="O241" i="21"/>
  <c r="O240" i="21"/>
  <c r="O239" i="21"/>
  <c r="O238" i="21"/>
  <c r="O237" i="21"/>
  <c r="O236" i="21"/>
  <c r="O235" i="21"/>
  <c r="O234" i="21"/>
  <c r="O233" i="21"/>
  <c r="O232" i="21"/>
  <c r="O231" i="21"/>
  <c r="O230" i="21"/>
  <c r="O229" i="21"/>
  <c r="O228" i="21"/>
  <c r="O227" i="21"/>
  <c r="O226" i="21"/>
  <c r="O225" i="21"/>
  <c r="O224" i="21"/>
  <c r="O223" i="21"/>
  <c r="O222" i="21"/>
  <c r="O221" i="21"/>
  <c r="O220" i="21"/>
  <c r="O219" i="21"/>
  <c r="O218" i="21"/>
  <c r="O217" i="21"/>
  <c r="O216" i="21"/>
  <c r="O215" i="21"/>
  <c r="O214" i="21"/>
  <c r="M214" i="21"/>
  <c r="O213" i="21"/>
  <c r="O212" i="21"/>
  <c r="O211" i="21"/>
  <c r="O210" i="21"/>
  <c r="O209" i="21"/>
  <c r="O208" i="21"/>
  <c r="O207" i="21"/>
  <c r="O206" i="21"/>
  <c r="O205" i="21"/>
  <c r="O204" i="21"/>
  <c r="O203" i="21"/>
  <c r="O202" i="21"/>
  <c r="O201" i="21"/>
  <c r="O200" i="21"/>
  <c r="O199" i="21"/>
  <c r="O198" i="21"/>
  <c r="O197" i="21"/>
  <c r="O196" i="21"/>
  <c r="O195" i="21"/>
  <c r="O194" i="21"/>
  <c r="O193" i="21"/>
  <c r="O192" i="21"/>
  <c r="O191" i="21"/>
  <c r="O190" i="21"/>
  <c r="O189" i="21"/>
  <c r="O188" i="21"/>
  <c r="O187" i="21"/>
  <c r="O186" i="21"/>
  <c r="O185" i="21"/>
  <c r="O184" i="21"/>
  <c r="O183" i="21"/>
  <c r="O182" i="21"/>
  <c r="O181" i="21"/>
  <c r="O180" i="21"/>
  <c r="O179" i="21"/>
  <c r="O178" i="21"/>
  <c r="O177" i="21"/>
  <c r="O176" i="21"/>
  <c r="O175" i="21"/>
  <c r="O174" i="21"/>
  <c r="O173" i="21"/>
  <c r="O172" i="21"/>
  <c r="O171" i="21"/>
  <c r="O170" i="21"/>
  <c r="O169" i="21"/>
  <c r="O168" i="21"/>
  <c r="O167" i="21"/>
  <c r="O166" i="21"/>
  <c r="O165" i="21"/>
  <c r="O164" i="21"/>
  <c r="O163" i="21"/>
  <c r="O162" i="21"/>
  <c r="O161" i="21"/>
  <c r="O160" i="21"/>
  <c r="O159" i="21"/>
  <c r="O158" i="21"/>
  <c r="O157" i="21"/>
  <c r="O156" i="21"/>
  <c r="O155" i="21"/>
  <c r="O154" i="21"/>
  <c r="O153" i="21"/>
  <c r="O152" i="21"/>
  <c r="O151" i="21"/>
  <c r="O150" i="21"/>
  <c r="O149" i="21"/>
  <c r="O148" i="21"/>
  <c r="O147" i="21"/>
  <c r="O146" i="21"/>
  <c r="O145" i="21"/>
  <c r="O144" i="21"/>
  <c r="O143" i="21"/>
  <c r="O142" i="21"/>
  <c r="O141" i="21"/>
  <c r="O140" i="21"/>
  <c r="O139" i="21"/>
  <c r="O138" i="21"/>
  <c r="O137" i="21"/>
  <c r="O136" i="21"/>
  <c r="O135" i="21"/>
  <c r="O134" i="21"/>
  <c r="O133" i="21"/>
  <c r="O132" i="21"/>
  <c r="O131" i="21"/>
  <c r="O130" i="21"/>
  <c r="O129" i="21"/>
  <c r="O128" i="21"/>
  <c r="O127" i="21"/>
  <c r="O126" i="21"/>
  <c r="O125" i="21"/>
  <c r="O124" i="21"/>
  <c r="O123" i="21"/>
  <c r="O122" i="21"/>
  <c r="O121" i="21"/>
  <c r="O120" i="21"/>
  <c r="O119" i="21"/>
  <c r="O118" i="21"/>
  <c r="O117" i="21"/>
  <c r="O116" i="21"/>
  <c r="O115" i="21"/>
  <c r="O114" i="21"/>
  <c r="O113" i="21"/>
  <c r="O112" i="21"/>
  <c r="O111" i="21"/>
  <c r="O110" i="21"/>
  <c r="O109" i="21"/>
  <c r="O108" i="21"/>
  <c r="M108" i="21"/>
  <c r="O107" i="21"/>
  <c r="O106" i="21"/>
  <c r="M106" i="21"/>
  <c r="O105" i="21"/>
  <c r="O104" i="21"/>
  <c r="O103" i="21"/>
  <c r="O102" i="21"/>
  <c r="O101" i="21"/>
  <c r="O100" i="21"/>
  <c r="O99" i="21"/>
  <c r="O98" i="21"/>
  <c r="O97" i="21"/>
  <c r="O96" i="21"/>
  <c r="O95" i="21"/>
  <c r="O94" i="21"/>
  <c r="O93" i="21"/>
  <c r="O92" i="21"/>
  <c r="O91" i="21"/>
  <c r="O90" i="21"/>
  <c r="O89" i="21"/>
  <c r="O88" i="21"/>
  <c r="O87" i="21"/>
  <c r="O86" i="21"/>
  <c r="O85" i="21"/>
  <c r="O84" i="21"/>
  <c r="O83" i="21"/>
  <c r="O82" i="21"/>
  <c r="O81" i="21"/>
  <c r="O80" i="21"/>
  <c r="O79" i="21"/>
  <c r="O78" i="21"/>
  <c r="O77" i="21"/>
  <c r="O76" i="21"/>
  <c r="O75" i="21"/>
  <c r="O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57" i="21"/>
  <c r="O56" i="21"/>
  <c r="O55" i="21"/>
  <c r="O54" i="21"/>
  <c r="O53" i="21"/>
  <c r="O52" i="21"/>
  <c r="O51" i="21"/>
  <c r="O50" i="21"/>
  <c r="O49" i="21"/>
  <c r="O48" i="21"/>
  <c r="O47" i="21"/>
  <c r="O46" i="21"/>
  <c r="O45" i="21"/>
  <c r="O44" i="21"/>
  <c r="O43" i="21"/>
  <c r="O42" i="21"/>
  <c r="O41" i="21"/>
  <c r="O40" i="21"/>
  <c r="O39" i="21"/>
  <c r="O38" i="21"/>
  <c r="O37" i="21"/>
  <c r="O36" i="21"/>
  <c r="O35" i="21"/>
  <c r="O34" i="21"/>
  <c r="O33" i="21"/>
  <c r="O32" i="21"/>
  <c r="O31" i="21"/>
  <c r="O30" i="21"/>
  <c r="O29" i="21"/>
  <c r="O28" i="21"/>
  <c r="O27" i="21"/>
  <c r="O26" i="21"/>
  <c r="O25" i="21"/>
  <c r="O24" i="21"/>
  <c r="O23" i="21"/>
  <c r="O22" i="21"/>
  <c r="O21" i="21"/>
  <c r="O20" i="21"/>
  <c r="O19" i="21"/>
  <c r="O18" i="21"/>
  <c r="O17" i="21"/>
  <c r="O16" i="21"/>
  <c r="O15" i="21"/>
  <c r="O14" i="21"/>
  <c r="O13" i="21"/>
  <c r="O12" i="21"/>
  <c r="O11" i="21"/>
  <c r="O10" i="21"/>
  <c r="O9" i="21"/>
  <c r="O8" i="21"/>
  <c r="E8" i="2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27" i="21" s="1"/>
  <c r="E228" i="21" s="1"/>
  <c r="E229" i="21" s="1"/>
  <c r="E230" i="21" s="1"/>
  <c r="E231" i="21" s="1"/>
  <c r="E232" i="21" s="1"/>
  <c r="E233" i="21" s="1"/>
  <c r="E234" i="21" s="1"/>
  <c r="E235" i="21" s="1"/>
  <c r="E236" i="21" s="1"/>
  <c r="E237" i="21" s="1"/>
  <c r="E238" i="21" s="1"/>
  <c r="E239" i="21" s="1"/>
  <c r="E240" i="21" s="1"/>
  <c r="E241" i="21" s="1"/>
  <c r="E242" i="21" s="1"/>
  <c r="E243" i="21" s="1"/>
  <c r="E244" i="21" s="1"/>
  <c r="E245" i="21" s="1"/>
  <c r="E246" i="21" s="1"/>
  <c r="E247" i="21" s="1"/>
  <c r="E248" i="21" s="1"/>
  <c r="E249" i="21" s="1"/>
  <c r="E250" i="21" s="1"/>
  <c r="E251" i="21" s="1"/>
  <c r="E252" i="21" s="1"/>
  <c r="E253" i="21" s="1"/>
  <c r="E254" i="21" s="1"/>
  <c r="E255" i="21" s="1"/>
  <c r="E256" i="21" s="1"/>
  <c r="E257" i="21" s="1"/>
  <c r="E258" i="21" s="1"/>
  <c r="E259" i="21" s="1"/>
  <c r="E260" i="21" s="1"/>
  <c r="E261" i="21" s="1"/>
  <c r="E262" i="21" s="1"/>
  <c r="E263" i="21" s="1"/>
  <c r="E264" i="21" s="1"/>
  <c r="E265" i="21" s="1"/>
  <c r="E266" i="21" s="1"/>
  <c r="E267" i="21" s="1"/>
  <c r="E268" i="21" s="1"/>
  <c r="E269" i="21" s="1"/>
  <c r="E270" i="21" s="1"/>
  <c r="E271" i="21" s="1"/>
  <c r="E272" i="21" s="1"/>
  <c r="E273" i="21" s="1"/>
  <c r="E274" i="21" s="1"/>
  <c r="E275" i="21" s="1"/>
  <c r="E276" i="21" s="1"/>
  <c r="E277" i="21" s="1"/>
  <c r="E278" i="21" s="1"/>
  <c r="E279" i="21" s="1"/>
  <c r="E280" i="21" s="1"/>
  <c r="E281" i="21" s="1"/>
  <c r="E282" i="21" s="1"/>
  <c r="E283" i="21" s="1"/>
  <c r="E284" i="21" s="1"/>
  <c r="E285" i="21" s="1"/>
  <c r="E286" i="21" s="1"/>
  <c r="E287" i="21" s="1"/>
  <c r="E288" i="21" s="1"/>
  <c r="E289" i="21" s="1"/>
  <c r="E290" i="21" s="1"/>
  <c r="E291" i="21" s="1"/>
  <c r="E292" i="21" s="1"/>
  <c r="E293" i="21" s="1"/>
  <c r="E294" i="21" s="1"/>
  <c r="E295" i="21" s="1"/>
  <c r="E296" i="21" s="1"/>
  <c r="E297" i="21" s="1"/>
  <c r="E298" i="21" s="1"/>
  <c r="E299" i="21" s="1"/>
  <c r="E300" i="21" s="1"/>
  <c r="E301" i="21" s="1"/>
  <c r="E302" i="21" s="1"/>
  <c r="E303" i="21" s="1"/>
  <c r="E304" i="21" s="1"/>
  <c r="E305" i="21" s="1"/>
  <c r="E306" i="21" s="1"/>
  <c r="E307" i="21" s="1"/>
  <c r="E308" i="21" s="1"/>
  <c r="E309" i="21" s="1"/>
  <c r="E310" i="21" s="1"/>
  <c r="E311" i="21" s="1"/>
  <c r="E312" i="21" s="1"/>
  <c r="E313" i="21" s="1"/>
  <c r="E314" i="21" s="1"/>
  <c r="E315" i="21" s="1"/>
  <c r="E316" i="21" s="1"/>
  <c r="E317" i="21" s="1"/>
  <c r="E318" i="21" s="1"/>
  <c r="E319" i="21" s="1"/>
  <c r="E320" i="21" s="1"/>
  <c r="E321" i="21" s="1"/>
  <c r="E322" i="21" s="1"/>
  <c r="E323" i="21" s="1"/>
  <c r="E324" i="21" s="1"/>
  <c r="E325" i="21" s="1"/>
  <c r="E326" i="21" s="1"/>
  <c r="E327" i="21" s="1"/>
  <c r="E328" i="21" s="1"/>
  <c r="E329" i="21" s="1"/>
  <c r="E330" i="21" s="1"/>
  <c r="E331" i="21" s="1"/>
  <c r="E332" i="21" s="1"/>
  <c r="E333" i="21" s="1"/>
  <c r="E334" i="21" s="1"/>
  <c r="E335" i="21" s="1"/>
  <c r="E336" i="21" s="1"/>
  <c r="E337" i="21" s="1"/>
  <c r="E338" i="21" s="1"/>
  <c r="E339" i="21" s="1"/>
  <c r="E340" i="21" s="1"/>
  <c r="E341" i="21" s="1"/>
  <c r="E342" i="21" s="1"/>
  <c r="E343" i="21" s="1"/>
  <c r="E344" i="21" s="1"/>
  <c r="E345" i="21" s="1"/>
  <c r="E346" i="21" s="1"/>
  <c r="E347" i="21" s="1"/>
  <c r="E348" i="21" s="1"/>
  <c r="E349" i="21" s="1"/>
  <c r="E350" i="21" s="1"/>
  <c r="E351" i="21" s="1"/>
  <c r="E352" i="21" s="1"/>
  <c r="E353" i="21" s="1"/>
  <c r="E354" i="21" s="1"/>
  <c r="E355" i="21" s="1"/>
  <c r="E356" i="21" s="1"/>
  <c r="E357" i="21" s="1"/>
  <c r="E358" i="21" s="1"/>
  <c r="E359" i="21" s="1"/>
  <c r="E360" i="21" s="1"/>
  <c r="E361" i="21" s="1"/>
  <c r="E362" i="21" s="1"/>
  <c r="E363" i="21" s="1"/>
  <c r="E364" i="21" s="1"/>
  <c r="E365" i="21" s="1"/>
  <c r="E366" i="21" s="1"/>
  <c r="E367" i="21" s="1"/>
  <c r="E368" i="21" s="1"/>
  <c r="E369" i="21" s="1"/>
  <c r="E370" i="21" s="1"/>
  <c r="E371" i="21" s="1"/>
  <c r="E372" i="21" s="1"/>
  <c r="E373" i="21" s="1"/>
  <c r="E374" i="21" s="1"/>
  <c r="E375" i="21" s="1"/>
  <c r="E376" i="21" s="1"/>
  <c r="E377" i="21" s="1"/>
  <c r="E378" i="21" s="1"/>
  <c r="E379" i="21" s="1"/>
  <c r="E380" i="21" s="1"/>
  <c r="E381" i="21" s="1"/>
  <c r="E382" i="21" s="1"/>
  <c r="E383" i="21" s="1"/>
  <c r="E384" i="21" s="1"/>
  <c r="E385" i="21" s="1"/>
  <c r="E386" i="21" s="1"/>
  <c r="E387" i="21" s="1"/>
  <c r="E388" i="21" s="1"/>
  <c r="E389" i="21" s="1"/>
  <c r="E390" i="21" s="1"/>
  <c r="E391" i="21" s="1"/>
  <c r="E392" i="21" s="1"/>
  <c r="E393" i="21" s="1"/>
  <c r="E394" i="21" s="1"/>
  <c r="E395" i="21" s="1"/>
  <c r="E396" i="21" s="1"/>
  <c r="E397" i="21" s="1"/>
  <c r="E398" i="21" s="1"/>
  <c r="E399" i="21" s="1"/>
  <c r="E400" i="21" s="1"/>
  <c r="E401" i="21" s="1"/>
  <c r="E402" i="21" s="1"/>
  <c r="E403" i="21" s="1"/>
  <c r="E404" i="21" s="1"/>
  <c r="E405" i="21" s="1"/>
  <c r="E406" i="21" s="1"/>
  <c r="E407" i="21" s="1"/>
  <c r="E408" i="21" s="1"/>
  <c r="E409" i="21" s="1"/>
  <c r="E410" i="21" s="1"/>
  <c r="E411" i="21" s="1"/>
  <c r="E412" i="21" s="1"/>
  <c r="E413" i="21" s="1"/>
  <c r="E414" i="21" s="1"/>
  <c r="E415" i="21" s="1"/>
  <c r="E416" i="21" s="1"/>
  <c r="E417" i="21" s="1"/>
  <c r="E418" i="21" s="1"/>
  <c r="E419" i="21" s="1"/>
  <c r="E420" i="21" s="1"/>
  <c r="E421" i="21" s="1"/>
  <c r="E422" i="21" s="1"/>
  <c r="E423" i="21" s="1"/>
  <c r="E424" i="21" s="1"/>
  <c r="E425" i="21" s="1"/>
  <c r="E426" i="21" s="1"/>
  <c r="E427" i="21" s="1"/>
  <c r="E428" i="21" s="1"/>
  <c r="E429" i="21" s="1"/>
  <c r="E430" i="21" s="1"/>
  <c r="E431" i="21" s="1"/>
  <c r="E432" i="21" s="1"/>
  <c r="E433" i="21" s="1"/>
  <c r="E434" i="21" s="1"/>
  <c r="E435" i="21" s="1"/>
  <c r="E436" i="21" s="1"/>
  <c r="E437" i="21" s="1"/>
  <c r="E438" i="21" s="1"/>
  <c r="E439" i="21" s="1"/>
  <c r="E440" i="21" s="1"/>
  <c r="E441" i="21" s="1"/>
  <c r="E442" i="21" s="1"/>
  <c r="E443" i="21" s="1"/>
  <c r="E444" i="21" s="1"/>
  <c r="E445" i="21" s="1"/>
  <c r="E446" i="21" s="1"/>
  <c r="E447" i="21" s="1"/>
  <c r="E448" i="21" s="1"/>
  <c r="E449" i="21" s="1"/>
  <c r="E450" i="21" s="1"/>
  <c r="E451" i="21" s="1"/>
  <c r="E452" i="21" s="1"/>
  <c r="E453" i="21" s="1"/>
  <c r="E454" i="21" s="1"/>
  <c r="E455" i="21" s="1"/>
  <c r="E456" i="21" s="1"/>
  <c r="E457" i="21" s="1"/>
  <c r="E458" i="21" s="1"/>
  <c r="E459" i="21" s="1"/>
  <c r="E460" i="21" s="1"/>
  <c r="E461" i="21" s="1"/>
  <c r="E462" i="21" s="1"/>
  <c r="E463" i="21" s="1"/>
  <c r="E464" i="21" s="1"/>
  <c r="E465" i="21" s="1"/>
  <c r="E466" i="21" s="1"/>
  <c r="E467" i="21" s="1"/>
  <c r="E468" i="21" s="1"/>
  <c r="E469" i="21" s="1"/>
  <c r="E470" i="21" s="1"/>
  <c r="E471" i="21" s="1"/>
  <c r="E472" i="21" s="1"/>
  <c r="E473" i="21" s="1"/>
  <c r="E474" i="21" s="1"/>
  <c r="E475" i="21" s="1"/>
  <c r="E476" i="21" s="1"/>
  <c r="E477" i="21" s="1"/>
  <c r="E478" i="21" s="1"/>
  <c r="E479" i="21" s="1"/>
  <c r="E480" i="21" s="1"/>
  <c r="E481" i="21" s="1"/>
  <c r="E482" i="21" s="1"/>
  <c r="E483" i="21" s="1"/>
  <c r="E484" i="21" s="1"/>
  <c r="E485" i="21" s="1"/>
  <c r="E486" i="21" s="1"/>
  <c r="E487" i="21" s="1"/>
  <c r="E488" i="21" s="1"/>
  <c r="E489" i="21" s="1"/>
  <c r="E490" i="21" s="1"/>
  <c r="E491" i="21" s="1"/>
  <c r="E492" i="21" s="1"/>
  <c r="E493" i="21" s="1"/>
  <c r="E494" i="21" s="1"/>
  <c r="E495" i="21" s="1"/>
  <c r="E496" i="21" s="1"/>
  <c r="E497" i="21" s="1"/>
  <c r="E498" i="21" s="1"/>
  <c r="E499" i="21" s="1"/>
  <c r="E500" i="21" s="1"/>
  <c r="E501" i="21" s="1"/>
  <c r="E502" i="21" s="1"/>
  <c r="E503" i="21" s="1"/>
  <c r="E504" i="21" s="1"/>
  <c r="E505" i="21" s="1"/>
  <c r="E506" i="21" s="1"/>
  <c r="E507" i="21" s="1"/>
  <c r="E508" i="21" s="1"/>
  <c r="E509" i="21" s="1"/>
  <c r="E510" i="21" s="1"/>
  <c r="E511" i="21" s="1"/>
  <c r="E512" i="21" s="1"/>
  <c r="E513" i="21" s="1"/>
  <c r="E514" i="21" s="1"/>
  <c r="E515" i="21" s="1"/>
  <c r="E516" i="21" s="1"/>
  <c r="E517" i="21" s="1"/>
  <c r="E518" i="21" s="1"/>
  <c r="E519" i="21" s="1"/>
  <c r="E520" i="21" s="1"/>
  <c r="E521" i="21" s="1"/>
  <c r="E522" i="21" s="1"/>
  <c r="E523" i="21" s="1"/>
  <c r="E524" i="21" s="1"/>
  <c r="E525" i="21" s="1"/>
  <c r="E526" i="21" s="1"/>
  <c r="E527" i="21" s="1"/>
  <c r="E528" i="21" s="1"/>
  <c r="E529" i="21" s="1"/>
  <c r="E530" i="21" s="1"/>
  <c r="E531" i="21" s="1"/>
  <c r="E532" i="21" s="1"/>
  <c r="E533" i="21" s="1"/>
  <c r="E534" i="21" s="1"/>
  <c r="E535" i="21" s="1"/>
  <c r="E536" i="21" s="1"/>
  <c r="E537" i="21" s="1"/>
  <c r="E538" i="21" s="1"/>
  <c r="E539" i="21" s="1"/>
  <c r="E540" i="21" s="1"/>
  <c r="E541" i="21" s="1"/>
  <c r="E542" i="21" s="1"/>
  <c r="E543" i="21" s="1"/>
  <c r="E544" i="21" s="1"/>
  <c r="E545" i="21" s="1"/>
  <c r="E546" i="21" s="1"/>
  <c r="E547" i="21" s="1"/>
  <c r="E548" i="21" s="1"/>
  <c r="E549" i="21" s="1"/>
  <c r="E550" i="21" s="1"/>
  <c r="E551" i="21" s="1"/>
  <c r="E552" i="21" s="1"/>
  <c r="E553" i="21" s="1"/>
  <c r="E554" i="21" s="1"/>
  <c r="E555" i="21" s="1"/>
  <c r="E556" i="21" s="1"/>
  <c r="T7" i="2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95" i="21" s="1"/>
  <c r="T96" i="21" s="1"/>
  <c r="T97" i="21" s="1"/>
  <c r="T98" i="21" s="1"/>
  <c r="T99" i="21" s="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T119" i="21" s="1"/>
  <c r="T120" i="21" s="1"/>
  <c r="T121" i="21" s="1"/>
  <c r="T122" i="21" s="1"/>
  <c r="T123" i="21" s="1"/>
  <c r="T124" i="21" s="1"/>
  <c r="T125" i="21" s="1"/>
  <c r="T126" i="21" s="1"/>
  <c r="T127" i="21" s="1"/>
  <c r="T128" i="21" s="1"/>
  <c r="T129" i="21" s="1"/>
  <c r="T130" i="21" s="1"/>
  <c r="T131" i="21" s="1"/>
  <c r="T132" i="21" s="1"/>
  <c r="T133" i="21" s="1"/>
  <c r="T134" i="21" s="1"/>
  <c r="T135" i="21" s="1"/>
  <c r="T136" i="21" s="1"/>
  <c r="T137" i="21" s="1"/>
  <c r="T138" i="21" s="1"/>
  <c r="T139" i="21" s="1"/>
  <c r="T140" i="21" s="1"/>
  <c r="T141" i="21" s="1"/>
  <c r="T142" i="21" s="1"/>
  <c r="T143" i="21" s="1"/>
  <c r="T144" i="21" s="1"/>
  <c r="T145" i="21" s="1"/>
  <c r="T146" i="21" s="1"/>
  <c r="T147" i="21" s="1"/>
  <c r="T148" i="21" s="1"/>
  <c r="T149" i="21" s="1"/>
  <c r="T150" i="21" s="1"/>
  <c r="T151" i="21" s="1"/>
  <c r="T152" i="21" s="1"/>
  <c r="T153" i="21" s="1"/>
  <c r="T154" i="21" s="1"/>
  <c r="T155" i="21" s="1"/>
  <c r="T156" i="21" s="1"/>
  <c r="T157" i="21" s="1"/>
  <c r="T158" i="21" s="1"/>
  <c r="T159" i="21" s="1"/>
  <c r="T160" i="21" s="1"/>
  <c r="T161" i="21" s="1"/>
  <c r="T162" i="21" s="1"/>
  <c r="T163" i="21" s="1"/>
  <c r="T164" i="21" s="1"/>
  <c r="T165" i="21" s="1"/>
  <c r="T166" i="21" s="1"/>
  <c r="T167" i="21" s="1"/>
  <c r="T168" i="21" s="1"/>
  <c r="T169" i="21" s="1"/>
  <c r="T170" i="21" s="1"/>
  <c r="T171" i="21" s="1"/>
  <c r="T172" i="21" s="1"/>
  <c r="T173" i="21" s="1"/>
  <c r="T174" i="21" s="1"/>
  <c r="T175" i="21" s="1"/>
  <c r="T176" i="21" s="1"/>
  <c r="T177" i="21" s="1"/>
  <c r="T178" i="21" s="1"/>
  <c r="T179" i="21" s="1"/>
  <c r="T180" i="21" s="1"/>
  <c r="T181" i="21" s="1"/>
  <c r="T182" i="21" s="1"/>
  <c r="T183" i="21" s="1"/>
  <c r="T184" i="21" s="1"/>
  <c r="T185" i="21" s="1"/>
  <c r="T186" i="21" s="1"/>
  <c r="T187" i="21" s="1"/>
  <c r="T188" i="21" s="1"/>
  <c r="T189" i="21" s="1"/>
  <c r="T190" i="21" s="1"/>
  <c r="T191" i="21" s="1"/>
  <c r="T192" i="21" s="1"/>
  <c r="T193" i="21" s="1"/>
  <c r="T194" i="21" s="1"/>
  <c r="T195" i="21" s="1"/>
  <c r="T196" i="21" s="1"/>
  <c r="T197" i="21" s="1"/>
  <c r="T198" i="21" s="1"/>
  <c r="T199" i="21" s="1"/>
  <c r="T200" i="21" s="1"/>
  <c r="T201" i="21" s="1"/>
  <c r="T202" i="21" s="1"/>
  <c r="T203" i="21" s="1"/>
  <c r="T204" i="21" s="1"/>
  <c r="T205" i="21" s="1"/>
  <c r="T206" i="21" s="1"/>
  <c r="T207" i="21" s="1"/>
  <c r="T208" i="21" s="1"/>
  <c r="T209" i="21" s="1"/>
  <c r="T210" i="21" s="1"/>
  <c r="T211" i="21" s="1"/>
  <c r="T212" i="21" s="1"/>
  <c r="T213" i="21" s="1"/>
  <c r="T214" i="21" s="1"/>
  <c r="T215" i="21" s="1"/>
  <c r="T216" i="21" s="1"/>
  <c r="T217" i="21" s="1"/>
  <c r="T218" i="21" s="1"/>
  <c r="T219" i="21" s="1"/>
  <c r="T220" i="21" s="1"/>
  <c r="T221" i="21" s="1"/>
  <c r="T222" i="21" s="1"/>
  <c r="T223" i="21" s="1"/>
  <c r="T224" i="21" s="1"/>
  <c r="T225" i="21" s="1"/>
  <c r="T226" i="21" s="1"/>
  <c r="T227" i="21" s="1"/>
  <c r="T228" i="21" s="1"/>
  <c r="T229" i="21" s="1"/>
  <c r="T230" i="21" s="1"/>
  <c r="T231" i="21" s="1"/>
  <c r="T232" i="21" s="1"/>
  <c r="T233" i="21" s="1"/>
  <c r="T234" i="21" s="1"/>
  <c r="T235" i="21" s="1"/>
  <c r="T236" i="21" s="1"/>
  <c r="T237" i="21" s="1"/>
  <c r="T238" i="21" s="1"/>
  <c r="T239" i="21" s="1"/>
  <c r="T240" i="21" s="1"/>
  <c r="T241" i="21" s="1"/>
  <c r="T242" i="21" s="1"/>
  <c r="T243" i="21" s="1"/>
  <c r="T244" i="21" s="1"/>
  <c r="T245" i="21" s="1"/>
  <c r="T246" i="21" s="1"/>
  <c r="T247" i="21" s="1"/>
  <c r="T248" i="21" s="1"/>
  <c r="T249" i="21" s="1"/>
  <c r="T250" i="21" s="1"/>
  <c r="T251" i="21" s="1"/>
  <c r="T252" i="21" s="1"/>
  <c r="T253" i="21" s="1"/>
  <c r="T254" i="21" s="1"/>
  <c r="T255" i="21" s="1"/>
  <c r="T256" i="21" s="1"/>
  <c r="T257" i="21" s="1"/>
  <c r="T258" i="21" s="1"/>
  <c r="T259" i="21" s="1"/>
  <c r="T260" i="21" s="1"/>
  <c r="T261" i="21" s="1"/>
  <c r="T262" i="21" s="1"/>
  <c r="T263" i="21" s="1"/>
  <c r="T264" i="21" s="1"/>
  <c r="T265" i="21" s="1"/>
  <c r="T266" i="21" s="1"/>
  <c r="T267" i="21" s="1"/>
  <c r="T268" i="21" s="1"/>
  <c r="T269" i="21" s="1"/>
  <c r="T270" i="21" s="1"/>
  <c r="T271" i="21" s="1"/>
  <c r="T272" i="21" s="1"/>
  <c r="T273" i="21" s="1"/>
  <c r="T274" i="21" s="1"/>
  <c r="T275" i="21" s="1"/>
  <c r="T276" i="21" s="1"/>
  <c r="T277" i="21" s="1"/>
  <c r="O7" i="21"/>
  <c r="G7" i="21"/>
  <c r="G8" i="21" s="1"/>
  <c r="E7" i="21"/>
  <c r="U6" i="21"/>
  <c r="O6" i="21"/>
  <c r="L6" i="21"/>
  <c r="V6" i="21" s="1"/>
  <c r="U5" i="21"/>
  <c r="T5" i="21"/>
  <c r="R5" i="21"/>
  <c r="Q5" i="21"/>
  <c r="Q7" i="21" s="1"/>
  <c r="Q8" i="21" s="1"/>
  <c r="Q9" i="21" s="1"/>
  <c r="Q10" i="21" s="1"/>
  <c r="M5" i="21"/>
  <c r="K5" i="2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K95" i="21" s="1"/>
  <c r="K96" i="21" s="1"/>
  <c r="K97" i="21" s="1"/>
  <c r="K98" i="21" s="1"/>
  <c r="K99" i="21" s="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19" i="21" s="1"/>
  <c r="K120" i="21" s="1"/>
  <c r="K121" i="21" s="1"/>
  <c r="K122" i="21" s="1"/>
  <c r="K123" i="21" s="1"/>
  <c r="K124" i="21" s="1"/>
  <c r="K125" i="21" s="1"/>
  <c r="K126" i="21" s="1"/>
  <c r="K127" i="21" s="1"/>
  <c r="K128" i="21" s="1"/>
  <c r="K129" i="21" s="1"/>
  <c r="K130" i="21" s="1"/>
  <c r="K131" i="21" s="1"/>
  <c r="K132" i="21" s="1"/>
  <c r="K133" i="21" s="1"/>
  <c r="K134" i="21" s="1"/>
  <c r="K135" i="21" s="1"/>
  <c r="K136" i="21" s="1"/>
  <c r="K137" i="21" s="1"/>
  <c r="K138" i="21" s="1"/>
  <c r="K139" i="21" s="1"/>
  <c r="K140" i="21" s="1"/>
  <c r="K141" i="21" s="1"/>
  <c r="K142" i="21" s="1"/>
  <c r="K143" i="21" s="1"/>
  <c r="K144" i="21" s="1"/>
  <c r="K145" i="21" s="1"/>
  <c r="K146" i="21" s="1"/>
  <c r="K147" i="21" s="1"/>
  <c r="K148" i="21" s="1"/>
  <c r="K149" i="21" s="1"/>
  <c r="K150" i="21" s="1"/>
  <c r="K151" i="21" s="1"/>
  <c r="K152" i="21" s="1"/>
  <c r="K153" i="21" s="1"/>
  <c r="K154" i="21" s="1"/>
  <c r="K155" i="21" s="1"/>
  <c r="K156" i="21" s="1"/>
  <c r="K157" i="21" s="1"/>
  <c r="K158" i="21" s="1"/>
  <c r="K159" i="21" s="1"/>
  <c r="K160" i="21" s="1"/>
  <c r="K161" i="21" s="1"/>
  <c r="K162" i="21" s="1"/>
  <c r="K163" i="21" s="1"/>
  <c r="K164" i="21" s="1"/>
  <c r="K165" i="21" s="1"/>
  <c r="K166" i="21" s="1"/>
  <c r="K167" i="21" s="1"/>
  <c r="K168" i="21" s="1"/>
  <c r="K169" i="21" s="1"/>
  <c r="K170" i="21" s="1"/>
  <c r="K171" i="21" s="1"/>
  <c r="K172" i="21" s="1"/>
  <c r="K173" i="21" s="1"/>
  <c r="K174" i="21" s="1"/>
  <c r="K175" i="21" s="1"/>
  <c r="K176" i="21" s="1"/>
  <c r="K177" i="21" s="1"/>
  <c r="K178" i="21" s="1"/>
  <c r="K179" i="21" s="1"/>
  <c r="K180" i="21" s="1"/>
  <c r="K181" i="21" s="1"/>
  <c r="K182" i="21" s="1"/>
  <c r="K183" i="21" s="1"/>
  <c r="K184" i="21" s="1"/>
  <c r="K185" i="21" s="1"/>
  <c r="K186" i="21" s="1"/>
  <c r="K187" i="21" s="1"/>
  <c r="K188" i="21" s="1"/>
  <c r="K189" i="21" s="1"/>
  <c r="K190" i="21" s="1"/>
  <c r="K191" i="21" s="1"/>
  <c r="K192" i="21" s="1"/>
  <c r="K193" i="21" s="1"/>
  <c r="K194" i="21" s="1"/>
  <c r="K195" i="21" s="1"/>
  <c r="K196" i="21" s="1"/>
  <c r="K197" i="21" s="1"/>
  <c r="K198" i="21" s="1"/>
  <c r="K199" i="21" s="1"/>
  <c r="K200" i="21" s="1"/>
  <c r="K201" i="21" s="1"/>
  <c r="K202" i="21" s="1"/>
  <c r="K203" i="21" s="1"/>
  <c r="K204" i="21" s="1"/>
  <c r="K205" i="21" s="1"/>
  <c r="K206" i="21" s="1"/>
  <c r="K207" i="21" s="1"/>
  <c r="K208" i="21" s="1"/>
  <c r="K209" i="21" s="1"/>
  <c r="K210" i="21" s="1"/>
  <c r="K211" i="21" s="1"/>
  <c r="K212" i="21" s="1"/>
  <c r="K213" i="21" s="1"/>
  <c r="K214" i="21" s="1"/>
  <c r="K215" i="21" s="1"/>
  <c r="K216" i="21" s="1"/>
  <c r="K217" i="21" s="1"/>
  <c r="K218" i="21" s="1"/>
  <c r="K219" i="21" s="1"/>
  <c r="K220" i="21" s="1"/>
  <c r="K221" i="21" s="1"/>
  <c r="K222" i="21" s="1"/>
  <c r="K223" i="21" s="1"/>
  <c r="K224" i="21" s="1"/>
  <c r="K225" i="21" s="1"/>
  <c r="K226" i="21" s="1"/>
  <c r="K227" i="21" s="1"/>
  <c r="K228" i="21" s="1"/>
  <c r="K229" i="21" s="1"/>
  <c r="K230" i="21" s="1"/>
  <c r="K231" i="21" s="1"/>
  <c r="K232" i="21" s="1"/>
  <c r="K233" i="21" s="1"/>
  <c r="K234" i="21" s="1"/>
  <c r="K235" i="21" s="1"/>
  <c r="K236" i="21" s="1"/>
  <c r="K237" i="21" s="1"/>
  <c r="K238" i="21" s="1"/>
  <c r="K239" i="21" s="1"/>
  <c r="K240" i="21" s="1"/>
  <c r="K241" i="21" s="1"/>
  <c r="K242" i="21" s="1"/>
  <c r="K243" i="21" s="1"/>
  <c r="K244" i="21" s="1"/>
  <c r="K245" i="21" s="1"/>
  <c r="K246" i="21" s="1"/>
  <c r="K247" i="21" s="1"/>
  <c r="K248" i="21" s="1"/>
  <c r="K249" i="21" s="1"/>
  <c r="K250" i="21" s="1"/>
  <c r="K251" i="21" s="1"/>
  <c r="K252" i="21" s="1"/>
  <c r="K253" i="21" s="1"/>
  <c r="K254" i="21" s="1"/>
  <c r="K255" i="21" s="1"/>
  <c r="K256" i="21" s="1"/>
  <c r="K257" i="21" s="1"/>
  <c r="K258" i="21" s="1"/>
  <c r="K259" i="21" s="1"/>
  <c r="K260" i="21" s="1"/>
  <c r="K261" i="21" s="1"/>
  <c r="K262" i="21" s="1"/>
  <c r="K263" i="21" s="1"/>
  <c r="K264" i="21" s="1"/>
  <c r="K265" i="21" s="1"/>
  <c r="K266" i="21" s="1"/>
  <c r="K267" i="21" s="1"/>
  <c r="K268" i="21" s="1"/>
  <c r="K269" i="21" s="1"/>
  <c r="K270" i="21" s="1"/>
  <c r="K271" i="21" s="1"/>
  <c r="K272" i="21" s="1"/>
  <c r="K273" i="21" s="1"/>
  <c r="K274" i="21" s="1"/>
  <c r="K275" i="21" s="1"/>
  <c r="K276" i="21" s="1"/>
  <c r="K277" i="21" s="1"/>
  <c r="J5" i="21"/>
  <c r="S5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S95" i="21" s="1"/>
  <c r="S96" i="21" s="1"/>
  <c r="S97" i="21" s="1"/>
  <c r="S98" i="21" s="1"/>
  <c r="S99" i="21" s="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S119" i="21" s="1"/>
  <c r="S120" i="21" s="1"/>
  <c r="S121" i="21" s="1"/>
  <c r="S122" i="21" s="1"/>
  <c r="S123" i="21" s="1"/>
  <c r="S124" i="21" s="1"/>
  <c r="S125" i="21" s="1"/>
  <c r="S126" i="21" s="1"/>
  <c r="S127" i="21" s="1"/>
  <c r="S128" i="21" s="1"/>
  <c r="S129" i="21" s="1"/>
  <c r="S130" i="21" s="1"/>
  <c r="S131" i="21" s="1"/>
  <c r="S132" i="21" s="1"/>
  <c r="S133" i="21" s="1"/>
  <c r="S134" i="21" s="1"/>
  <c r="S135" i="21" s="1"/>
  <c r="S136" i="21" s="1"/>
  <c r="S137" i="21" s="1"/>
  <c r="S138" i="21" s="1"/>
  <c r="S139" i="21" s="1"/>
  <c r="S140" i="21" s="1"/>
  <c r="S141" i="21" s="1"/>
  <c r="S142" i="21" s="1"/>
  <c r="S143" i="21" s="1"/>
  <c r="S144" i="21" s="1"/>
  <c r="S145" i="21" s="1"/>
  <c r="S146" i="21" s="1"/>
  <c r="S147" i="21" s="1"/>
  <c r="S148" i="21" s="1"/>
  <c r="S149" i="21" s="1"/>
  <c r="S150" i="21" s="1"/>
  <c r="S151" i="21" s="1"/>
  <c r="S152" i="21" s="1"/>
  <c r="S153" i="21" s="1"/>
  <c r="S154" i="21" s="1"/>
  <c r="S155" i="21" s="1"/>
  <c r="S156" i="21" s="1"/>
  <c r="S157" i="21" s="1"/>
  <c r="S158" i="21" s="1"/>
  <c r="S159" i="21" s="1"/>
  <c r="S160" i="21" s="1"/>
  <c r="S161" i="21" s="1"/>
  <c r="S162" i="21" s="1"/>
  <c r="S163" i="21" s="1"/>
  <c r="S164" i="21" s="1"/>
  <c r="S165" i="21" s="1"/>
  <c r="S166" i="21" s="1"/>
  <c r="S167" i="21" s="1"/>
  <c r="S168" i="21" s="1"/>
  <c r="S169" i="21" s="1"/>
  <c r="S170" i="21" s="1"/>
  <c r="S171" i="21" s="1"/>
  <c r="S172" i="21" s="1"/>
  <c r="S173" i="21" s="1"/>
  <c r="S174" i="21" s="1"/>
  <c r="S175" i="21" s="1"/>
  <c r="S176" i="21" s="1"/>
  <c r="S177" i="21" s="1"/>
  <c r="S178" i="21" s="1"/>
  <c r="S179" i="21" s="1"/>
  <c r="S180" i="21" s="1"/>
  <c r="S181" i="21" s="1"/>
  <c r="S182" i="21" s="1"/>
  <c r="S183" i="21" s="1"/>
  <c r="S184" i="21" s="1"/>
  <c r="S185" i="21" s="1"/>
  <c r="S186" i="21" s="1"/>
  <c r="S187" i="21" s="1"/>
  <c r="S188" i="21" s="1"/>
  <c r="S189" i="21" s="1"/>
  <c r="S190" i="21" s="1"/>
  <c r="S191" i="21" s="1"/>
  <c r="S192" i="21" s="1"/>
  <c r="S193" i="21" s="1"/>
  <c r="S194" i="21" s="1"/>
  <c r="S195" i="21" s="1"/>
  <c r="S196" i="21" s="1"/>
  <c r="S197" i="21" s="1"/>
  <c r="S198" i="21" s="1"/>
  <c r="S199" i="21" s="1"/>
  <c r="S200" i="21" s="1"/>
  <c r="S201" i="21" s="1"/>
  <c r="S202" i="21" s="1"/>
  <c r="S203" i="21" s="1"/>
  <c r="S204" i="21" s="1"/>
  <c r="S205" i="21" s="1"/>
  <c r="S206" i="21" s="1"/>
  <c r="S207" i="21" s="1"/>
  <c r="S208" i="21" s="1"/>
  <c r="S209" i="21" s="1"/>
  <c r="S210" i="21" s="1"/>
  <c r="S211" i="21" s="1"/>
  <c r="S212" i="21" s="1"/>
  <c r="S213" i="21" s="1"/>
  <c r="S214" i="21" s="1"/>
  <c r="S215" i="21" s="1"/>
  <c r="S216" i="21" s="1"/>
  <c r="S217" i="21" s="1"/>
  <c r="S218" i="21" s="1"/>
  <c r="S219" i="21" s="1"/>
  <c r="S220" i="21" s="1"/>
  <c r="S221" i="21" s="1"/>
  <c r="S222" i="21" s="1"/>
  <c r="S223" i="21" s="1"/>
  <c r="S224" i="21" s="1"/>
  <c r="S225" i="21" s="1"/>
  <c r="S226" i="21" s="1"/>
  <c r="S227" i="21" s="1"/>
  <c r="S228" i="21" s="1"/>
  <c r="S229" i="21" s="1"/>
  <c r="S230" i="21" s="1"/>
  <c r="S231" i="21" s="1"/>
  <c r="S232" i="21" s="1"/>
  <c r="S233" i="21" s="1"/>
  <c r="S234" i="21" s="1"/>
  <c r="S235" i="21" s="1"/>
  <c r="S236" i="21" s="1"/>
  <c r="S237" i="21" s="1"/>
  <c r="S238" i="21" s="1"/>
  <c r="S239" i="21" s="1"/>
  <c r="S240" i="21" s="1"/>
  <c r="S241" i="21" s="1"/>
  <c r="S242" i="21" s="1"/>
  <c r="S243" i="21" s="1"/>
  <c r="S244" i="21" s="1"/>
  <c r="S245" i="21" s="1"/>
  <c r="S246" i="21" s="1"/>
  <c r="S247" i="21" s="1"/>
  <c r="S248" i="21" s="1"/>
  <c r="S249" i="21" s="1"/>
  <c r="S250" i="21" s="1"/>
  <c r="S251" i="21" s="1"/>
  <c r="S252" i="21" s="1"/>
  <c r="S253" i="21" s="1"/>
  <c r="S254" i="21" s="1"/>
  <c r="S255" i="21" s="1"/>
  <c r="S256" i="21" s="1"/>
  <c r="S257" i="21" s="1"/>
  <c r="S258" i="21" s="1"/>
  <c r="S259" i="21" s="1"/>
  <c r="S260" i="21" s="1"/>
  <c r="S261" i="21" s="1"/>
  <c r="S262" i="21" s="1"/>
  <c r="S263" i="21" s="1"/>
  <c r="S264" i="21" s="1"/>
  <c r="S265" i="21" s="1"/>
  <c r="S266" i="21" s="1"/>
  <c r="S267" i="21" s="1"/>
  <c r="S268" i="21" s="1"/>
  <c r="S269" i="21" s="1"/>
  <c r="S270" i="21" s="1"/>
  <c r="S271" i="21" s="1"/>
  <c r="S272" i="21" s="1"/>
  <c r="S273" i="21" s="1"/>
  <c r="S274" i="21" s="1"/>
  <c r="S275" i="21" s="1"/>
  <c r="S276" i="21" s="1"/>
  <c r="S277" i="21" s="1"/>
  <c r="I5" i="2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I95" i="21" s="1"/>
  <c r="I96" i="21" s="1"/>
  <c r="I97" i="21" s="1"/>
  <c r="I98" i="21" s="1"/>
  <c r="I99" i="21" s="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19" i="21" s="1"/>
  <c r="I120" i="21" s="1"/>
  <c r="I121" i="21" s="1"/>
  <c r="I122" i="21" s="1"/>
  <c r="I123" i="21" s="1"/>
  <c r="I124" i="21" s="1"/>
  <c r="I125" i="21" s="1"/>
  <c r="I126" i="21" s="1"/>
  <c r="I127" i="21" s="1"/>
  <c r="I128" i="21" s="1"/>
  <c r="I129" i="21" s="1"/>
  <c r="I130" i="21" s="1"/>
  <c r="I131" i="21" s="1"/>
  <c r="I132" i="21" s="1"/>
  <c r="I133" i="21" s="1"/>
  <c r="I134" i="21" s="1"/>
  <c r="I135" i="21" s="1"/>
  <c r="I136" i="21" s="1"/>
  <c r="I137" i="21" s="1"/>
  <c r="I138" i="21" s="1"/>
  <c r="I139" i="21" s="1"/>
  <c r="I140" i="21" s="1"/>
  <c r="I141" i="21" s="1"/>
  <c r="I142" i="21" s="1"/>
  <c r="I143" i="21" s="1"/>
  <c r="I144" i="21" s="1"/>
  <c r="I145" i="21" s="1"/>
  <c r="I146" i="21" s="1"/>
  <c r="I147" i="21" s="1"/>
  <c r="I148" i="21" s="1"/>
  <c r="I149" i="21" s="1"/>
  <c r="I150" i="21" s="1"/>
  <c r="I151" i="21" s="1"/>
  <c r="I152" i="21" s="1"/>
  <c r="I153" i="21" s="1"/>
  <c r="I154" i="21" s="1"/>
  <c r="I155" i="21" s="1"/>
  <c r="I156" i="21" s="1"/>
  <c r="I157" i="21" s="1"/>
  <c r="I158" i="21" s="1"/>
  <c r="I159" i="21" s="1"/>
  <c r="I160" i="21" s="1"/>
  <c r="I161" i="21" s="1"/>
  <c r="I162" i="21" s="1"/>
  <c r="I163" i="21" s="1"/>
  <c r="I164" i="21" s="1"/>
  <c r="I165" i="21" s="1"/>
  <c r="I166" i="21" s="1"/>
  <c r="I167" i="21" s="1"/>
  <c r="I168" i="21" s="1"/>
  <c r="I169" i="21" s="1"/>
  <c r="I170" i="21" s="1"/>
  <c r="I171" i="21" s="1"/>
  <c r="I172" i="21" s="1"/>
  <c r="I173" i="21" s="1"/>
  <c r="I174" i="21" s="1"/>
  <c r="I175" i="21" s="1"/>
  <c r="I176" i="21" s="1"/>
  <c r="I177" i="21" s="1"/>
  <c r="I178" i="21" s="1"/>
  <c r="I179" i="21" s="1"/>
  <c r="I180" i="21" s="1"/>
  <c r="I181" i="21" s="1"/>
  <c r="I182" i="21" s="1"/>
  <c r="I183" i="21" s="1"/>
  <c r="I184" i="21" s="1"/>
  <c r="I185" i="21" s="1"/>
  <c r="I186" i="21" s="1"/>
  <c r="I187" i="21" s="1"/>
  <c r="I188" i="21" s="1"/>
  <c r="I189" i="21" s="1"/>
  <c r="I190" i="21" s="1"/>
  <c r="I191" i="21" s="1"/>
  <c r="I192" i="21" s="1"/>
  <c r="I193" i="21" s="1"/>
  <c r="I194" i="21" s="1"/>
  <c r="I195" i="21" s="1"/>
  <c r="I196" i="21" s="1"/>
  <c r="I197" i="21" s="1"/>
  <c r="I198" i="21" s="1"/>
  <c r="I199" i="21" s="1"/>
  <c r="I200" i="21" s="1"/>
  <c r="I201" i="21" s="1"/>
  <c r="I202" i="21" s="1"/>
  <c r="I203" i="21" s="1"/>
  <c r="I204" i="21" s="1"/>
  <c r="I205" i="21" s="1"/>
  <c r="I206" i="21" s="1"/>
  <c r="I207" i="21" s="1"/>
  <c r="I208" i="21" s="1"/>
  <c r="I209" i="21" s="1"/>
  <c r="I210" i="21" s="1"/>
  <c r="I211" i="21" s="1"/>
  <c r="I212" i="21" s="1"/>
  <c r="I213" i="21" s="1"/>
  <c r="I214" i="21" s="1"/>
  <c r="I215" i="21" s="1"/>
  <c r="I216" i="21" s="1"/>
  <c r="I217" i="21" s="1"/>
  <c r="I218" i="21" s="1"/>
  <c r="I219" i="21" s="1"/>
  <c r="I220" i="21" s="1"/>
  <c r="I221" i="21" s="1"/>
  <c r="I222" i="21" s="1"/>
  <c r="I223" i="21" s="1"/>
  <c r="I224" i="21" s="1"/>
  <c r="I225" i="21" s="1"/>
  <c r="I226" i="21" s="1"/>
  <c r="I227" i="21" s="1"/>
  <c r="I228" i="21" s="1"/>
  <c r="I229" i="21" s="1"/>
  <c r="I230" i="21" s="1"/>
  <c r="I231" i="21" s="1"/>
  <c r="I232" i="21" s="1"/>
  <c r="I233" i="21" s="1"/>
  <c r="I234" i="21" s="1"/>
  <c r="I235" i="21" s="1"/>
  <c r="I236" i="21" s="1"/>
  <c r="I237" i="21" s="1"/>
  <c r="I238" i="21" s="1"/>
  <c r="I239" i="21" s="1"/>
  <c r="I240" i="21" s="1"/>
  <c r="I241" i="21" s="1"/>
  <c r="I242" i="21" s="1"/>
  <c r="I243" i="21" s="1"/>
  <c r="I244" i="21" s="1"/>
  <c r="I245" i="21" s="1"/>
  <c r="I246" i="21" s="1"/>
  <c r="I247" i="21" s="1"/>
  <c r="I248" i="21" s="1"/>
  <c r="I249" i="21" s="1"/>
  <c r="I250" i="21" s="1"/>
  <c r="I251" i="21" s="1"/>
  <c r="I252" i="21" s="1"/>
  <c r="I253" i="21" s="1"/>
  <c r="I254" i="21" s="1"/>
  <c r="I255" i="21" s="1"/>
  <c r="I256" i="21" s="1"/>
  <c r="I257" i="21" s="1"/>
  <c r="I258" i="21" s="1"/>
  <c r="I259" i="21" s="1"/>
  <c r="I260" i="21" s="1"/>
  <c r="I261" i="21" s="1"/>
  <c r="I262" i="21" s="1"/>
  <c r="I263" i="21" s="1"/>
  <c r="I264" i="21" s="1"/>
  <c r="I265" i="21" s="1"/>
  <c r="I266" i="21" s="1"/>
  <c r="I267" i="21" s="1"/>
  <c r="I268" i="21" s="1"/>
  <c r="I269" i="21" s="1"/>
  <c r="I270" i="21" s="1"/>
  <c r="I271" i="21" s="1"/>
  <c r="I272" i="21" s="1"/>
  <c r="I273" i="21" s="1"/>
  <c r="I274" i="21" s="1"/>
  <c r="I275" i="21" s="1"/>
  <c r="I276" i="21" s="1"/>
  <c r="I277" i="21" s="1"/>
  <c r="H5" i="21"/>
  <c r="H7" i="21" s="1"/>
  <c r="U4" i="21"/>
  <c r="T4" i="21"/>
  <c r="S4" i="21"/>
  <c r="R4" i="2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R95" i="21" s="1"/>
  <c r="R96" i="21" s="1"/>
  <c r="R97" i="21" s="1"/>
  <c r="R98" i="21" s="1"/>
  <c r="R99" i="21" s="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19" i="21" s="1"/>
  <c r="R120" i="21" s="1"/>
  <c r="R121" i="21" s="1"/>
  <c r="R122" i="21" s="1"/>
  <c r="R123" i="21" s="1"/>
  <c r="R124" i="21" s="1"/>
  <c r="R125" i="21" s="1"/>
  <c r="R126" i="21" s="1"/>
  <c r="R127" i="21" s="1"/>
  <c r="R128" i="21" s="1"/>
  <c r="R129" i="21" s="1"/>
  <c r="R130" i="21" s="1"/>
  <c r="R131" i="21" s="1"/>
  <c r="R132" i="21" s="1"/>
  <c r="R133" i="21" s="1"/>
  <c r="R134" i="21" s="1"/>
  <c r="R135" i="21" s="1"/>
  <c r="R136" i="21" s="1"/>
  <c r="R137" i="21" s="1"/>
  <c r="R138" i="21" s="1"/>
  <c r="R139" i="21" s="1"/>
  <c r="R140" i="21" s="1"/>
  <c r="R141" i="21" s="1"/>
  <c r="R142" i="21" s="1"/>
  <c r="R143" i="21" s="1"/>
  <c r="R144" i="21" s="1"/>
  <c r="R145" i="21" s="1"/>
  <c r="R146" i="21" s="1"/>
  <c r="R147" i="21" s="1"/>
  <c r="R148" i="21" s="1"/>
  <c r="R149" i="21" s="1"/>
  <c r="R150" i="21" s="1"/>
  <c r="R151" i="21" s="1"/>
  <c r="R152" i="21" s="1"/>
  <c r="R153" i="21" s="1"/>
  <c r="R154" i="21" s="1"/>
  <c r="R155" i="21" s="1"/>
  <c r="R156" i="21" s="1"/>
  <c r="R157" i="21" s="1"/>
  <c r="R158" i="21" s="1"/>
  <c r="R159" i="21" s="1"/>
  <c r="R160" i="21" s="1"/>
  <c r="R161" i="21" s="1"/>
  <c r="R162" i="21" s="1"/>
  <c r="R163" i="21" s="1"/>
  <c r="R164" i="21" s="1"/>
  <c r="R165" i="21" s="1"/>
  <c r="R166" i="21" s="1"/>
  <c r="R167" i="21" s="1"/>
  <c r="R168" i="21" s="1"/>
  <c r="R169" i="21" s="1"/>
  <c r="R170" i="21" s="1"/>
  <c r="R171" i="21" s="1"/>
  <c r="R172" i="21" s="1"/>
  <c r="R173" i="21" s="1"/>
  <c r="R174" i="21" s="1"/>
  <c r="R175" i="21" s="1"/>
  <c r="R176" i="21" s="1"/>
  <c r="R177" i="21" s="1"/>
  <c r="R178" i="21" s="1"/>
  <c r="R179" i="21" s="1"/>
  <c r="R180" i="21" s="1"/>
  <c r="R181" i="21" s="1"/>
  <c r="R182" i="21" s="1"/>
  <c r="R183" i="21" s="1"/>
  <c r="R184" i="21" s="1"/>
  <c r="R185" i="21" s="1"/>
  <c r="R186" i="21" s="1"/>
  <c r="R187" i="21" s="1"/>
  <c r="R188" i="21" s="1"/>
  <c r="R189" i="21" s="1"/>
  <c r="R190" i="21" s="1"/>
  <c r="R191" i="21" s="1"/>
  <c r="R192" i="21" s="1"/>
  <c r="R193" i="21" s="1"/>
  <c r="R194" i="21" s="1"/>
  <c r="R195" i="21" s="1"/>
  <c r="R196" i="21" s="1"/>
  <c r="R197" i="21" s="1"/>
  <c r="R198" i="21" s="1"/>
  <c r="R199" i="21" s="1"/>
  <c r="R200" i="21" s="1"/>
  <c r="R201" i="21" s="1"/>
  <c r="R202" i="21" s="1"/>
  <c r="R203" i="21" s="1"/>
  <c r="R204" i="21" s="1"/>
  <c r="R205" i="21" s="1"/>
  <c r="R206" i="21" s="1"/>
  <c r="R207" i="21" s="1"/>
  <c r="R208" i="21" s="1"/>
  <c r="R209" i="21" s="1"/>
  <c r="R210" i="21" s="1"/>
  <c r="R211" i="21" s="1"/>
  <c r="R212" i="21" s="1"/>
  <c r="R213" i="21" s="1"/>
  <c r="R214" i="21" s="1"/>
  <c r="R215" i="21" s="1"/>
  <c r="R216" i="21" s="1"/>
  <c r="R217" i="21" s="1"/>
  <c r="R218" i="21" s="1"/>
  <c r="R219" i="21" s="1"/>
  <c r="R220" i="21" s="1"/>
  <c r="R221" i="21" s="1"/>
  <c r="R222" i="21" s="1"/>
  <c r="R223" i="21" s="1"/>
  <c r="R224" i="21" s="1"/>
  <c r="R225" i="21" s="1"/>
  <c r="R226" i="21" s="1"/>
  <c r="R227" i="21" s="1"/>
  <c r="R228" i="21" s="1"/>
  <c r="R229" i="21" s="1"/>
  <c r="R230" i="21" s="1"/>
  <c r="R231" i="21" s="1"/>
  <c r="R232" i="21" s="1"/>
  <c r="R233" i="21" s="1"/>
  <c r="R234" i="21" s="1"/>
  <c r="R235" i="21" s="1"/>
  <c r="R236" i="21" s="1"/>
  <c r="R237" i="21" s="1"/>
  <c r="R238" i="21" s="1"/>
  <c r="R239" i="21" s="1"/>
  <c r="R240" i="21" s="1"/>
  <c r="R241" i="21" s="1"/>
  <c r="R242" i="21" s="1"/>
  <c r="R243" i="21" s="1"/>
  <c r="R244" i="21" s="1"/>
  <c r="R245" i="21" s="1"/>
  <c r="R246" i="21" s="1"/>
  <c r="R247" i="21" s="1"/>
  <c r="R248" i="21" s="1"/>
  <c r="R249" i="21" s="1"/>
  <c r="R250" i="21" s="1"/>
  <c r="R251" i="21" s="1"/>
  <c r="R252" i="21" s="1"/>
  <c r="R253" i="21" s="1"/>
  <c r="R254" i="21" s="1"/>
  <c r="R255" i="21" s="1"/>
  <c r="R256" i="21" s="1"/>
  <c r="R257" i="21" s="1"/>
  <c r="R258" i="21" s="1"/>
  <c r="R259" i="21" s="1"/>
  <c r="R260" i="21" s="1"/>
  <c r="R261" i="21" s="1"/>
  <c r="R262" i="21" s="1"/>
  <c r="R263" i="21" s="1"/>
  <c r="R264" i="21" s="1"/>
  <c r="R265" i="21" s="1"/>
  <c r="R266" i="21" s="1"/>
  <c r="R267" i="21" s="1"/>
  <c r="R268" i="21" s="1"/>
  <c r="R269" i="21" s="1"/>
  <c r="R270" i="21" s="1"/>
  <c r="R271" i="21" s="1"/>
  <c r="R272" i="21" s="1"/>
  <c r="R273" i="21" s="1"/>
  <c r="R274" i="21" s="1"/>
  <c r="R275" i="21" s="1"/>
  <c r="R276" i="21" s="1"/>
  <c r="R277" i="21" s="1"/>
  <c r="Q4" i="21"/>
  <c r="P4" i="21"/>
  <c r="P7" i="21" s="1"/>
  <c r="L4" i="21"/>
  <c r="O276" i="20"/>
  <c r="M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M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M108" i="20"/>
  <c r="O107" i="20"/>
  <c r="O106" i="20"/>
  <c r="M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K10" i="20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95" i="20" s="1"/>
  <c r="K96" i="20" s="1"/>
  <c r="K97" i="20" s="1"/>
  <c r="K98" i="20" s="1"/>
  <c r="K99" i="20" s="1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K129" i="20" s="1"/>
  <c r="K130" i="20" s="1"/>
  <c r="K131" i="20" s="1"/>
  <c r="K132" i="20" s="1"/>
  <c r="K133" i="20" s="1"/>
  <c r="K134" i="20" s="1"/>
  <c r="K135" i="20" s="1"/>
  <c r="K136" i="20" s="1"/>
  <c r="K137" i="20" s="1"/>
  <c r="K138" i="20" s="1"/>
  <c r="K139" i="20" s="1"/>
  <c r="K140" i="20" s="1"/>
  <c r="K141" i="20" s="1"/>
  <c r="K142" i="20" s="1"/>
  <c r="K143" i="20" s="1"/>
  <c r="K144" i="20" s="1"/>
  <c r="K145" i="20" s="1"/>
  <c r="K146" i="20" s="1"/>
  <c r="K147" i="20" s="1"/>
  <c r="K148" i="20" s="1"/>
  <c r="K149" i="20" s="1"/>
  <c r="K150" i="20" s="1"/>
  <c r="K151" i="20" s="1"/>
  <c r="K152" i="20" s="1"/>
  <c r="K153" i="20" s="1"/>
  <c r="K154" i="20" s="1"/>
  <c r="K155" i="20" s="1"/>
  <c r="K156" i="20" s="1"/>
  <c r="K157" i="20" s="1"/>
  <c r="K158" i="20" s="1"/>
  <c r="K159" i="20" s="1"/>
  <c r="K160" i="20" s="1"/>
  <c r="K161" i="20" s="1"/>
  <c r="K162" i="20" s="1"/>
  <c r="K163" i="20" s="1"/>
  <c r="K164" i="20" s="1"/>
  <c r="K165" i="20" s="1"/>
  <c r="K166" i="20" s="1"/>
  <c r="K167" i="20" s="1"/>
  <c r="K168" i="20" s="1"/>
  <c r="K169" i="20" s="1"/>
  <c r="K170" i="20" s="1"/>
  <c r="K171" i="20" s="1"/>
  <c r="K172" i="20" s="1"/>
  <c r="K173" i="20" s="1"/>
  <c r="K174" i="20" s="1"/>
  <c r="K175" i="20" s="1"/>
  <c r="K176" i="20" s="1"/>
  <c r="K177" i="20" s="1"/>
  <c r="K178" i="20" s="1"/>
  <c r="K179" i="20" s="1"/>
  <c r="K180" i="20" s="1"/>
  <c r="K181" i="20" s="1"/>
  <c r="K182" i="20" s="1"/>
  <c r="K183" i="20" s="1"/>
  <c r="K184" i="20" s="1"/>
  <c r="K185" i="20" s="1"/>
  <c r="K186" i="20" s="1"/>
  <c r="K187" i="20" s="1"/>
  <c r="K188" i="20" s="1"/>
  <c r="K189" i="20" s="1"/>
  <c r="K190" i="20" s="1"/>
  <c r="K191" i="20" s="1"/>
  <c r="K192" i="20" s="1"/>
  <c r="K193" i="20" s="1"/>
  <c r="K194" i="20" s="1"/>
  <c r="K195" i="20" s="1"/>
  <c r="K196" i="20" s="1"/>
  <c r="K197" i="20" s="1"/>
  <c r="K198" i="20" s="1"/>
  <c r="K199" i="20" s="1"/>
  <c r="K200" i="20" s="1"/>
  <c r="K201" i="20" s="1"/>
  <c r="K202" i="20" s="1"/>
  <c r="K203" i="20" s="1"/>
  <c r="K204" i="20" s="1"/>
  <c r="K205" i="20" s="1"/>
  <c r="K206" i="20" s="1"/>
  <c r="K207" i="20" s="1"/>
  <c r="K208" i="20" s="1"/>
  <c r="K209" i="20" s="1"/>
  <c r="K210" i="20" s="1"/>
  <c r="K211" i="20" s="1"/>
  <c r="K212" i="20" s="1"/>
  <c r="K213" i="20" s="1"/>
  <c r="K214" i="20" s="1"/>
  <c r="K215" i="20" s="1"/>
  <c r="K216" i="20" s="1"/>
  <c r="K217" i="20" s="1"/>
  <c r="K218" i="20" s="1"/>
  <c r="K219" i="20" s="1"/>
  <c r="K220" i="20" s="1"/>
  <c r="K221" i="20" s="1"/>
  <c r="K222" i="20" s="1"/>
  <c r="K223" i="20" s="1"/>
  <c r="K224" i="20" s="1"/>
  <c r="K225" i="20" s="1"/>
  <c r="K226" i="20" s="1"/>
  <c r="K227" i="20" s="1"/>
  <c r="K228" i="20" s="1"/>
  <c r="K229" i="20" s="1"/>
  <c r="K230" i="20" s="1"/>
  <c r="K231" i="20" s="1"/>
  <c r="K232" i="20" s="1"/>
  <c r="K233" i="20" s="1"/>
  <c r="K234" i="20" s="1"/>
  <c r="K235" i="20" s="1"/>
  <c r="K236" i="20" s="1"/>
  <c r="K237" i="20" s="1"/>
  <c r="K238" i="20" s="1"/>
  <c r="K239" i="20" s="1"/>
  <c r="K240" i="20" s="1"/>
  <c r="K241" i="20" s="1"/>
  <c r="K242" i="20" s="1"/>
  <c r="K243" i="20" s="1"/>
  <c r="K244" i="20" s="1"/>
  <c r="K245" i="20" s="1"/>
  <c r="K246" i="20" s="1"/>
  <c r="K247" i="20" s="1"/>
  <c r="K248" i="20" s="1"/>
  <c r="K249" i="20" s="1"/>
  <c r="K250" i="20" s="1"/>
  <c r="K251" i="20" s="1"/>
  <c r="K252" i="20" s="1"/>
  <c r="K253" i="20" s="1"/>
  <c r="K254" i="20" s="1"/>
  <c r="K255" i="20" s="1"/>
  <c r="K256" i="20" s="1"/>
  <c r="K257" i="20" s="1"/>
  <c r="K258" i="20" s="1"/>
  <c r="K259" i="20" s="1"/>
  <c r="K260" i="20" s="1"/>
  <c r="K261" i="20" s="1"/>
  <c r="K262" i="20" s="1"/>
  <c r="K263" i="20" s="1"/>
  <c r="K264" i="20" s="1"/>
  <c r="K265" i="20" s="1"/>
  <c r="K266" i="20" s="1"/>
  <c r="K267" i="20" s="1"/>
  <c r="K268" i="20" s="1"/>
  <c r="K269" i="20" s="1"/>
  <c r="K270" i="20" s="1"/>
  <c r="K271" i="20" s="1"/>
  <c r="K272" i="20" s="1"/>
  <c r="K273" i="20" s="1"/>
  <c r="K274" i="20" s="1"/>
  <c r="K275" i="20" s="1"/>
  <c r="K276" i="20" s="1"/>
  <c r="K277" i="20" s="1"/>
  <c r="E10" i="20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E227" i="20" s="1"/>
  <c r="E228" i="20" s="1"/>
  <c r="E229" i="20" s="1"/>
  <c r="E230" i="20" s="1"/>
  <c r="E231" i="20" s="1"/>
  <c r="E232" i="20" s="1"/>
  <c r="E233" i="20" s="1"/>
  <c r="E234" i="20" s="1"/>
  <c r="E235" i="20" s="1"/>
  <c r="E236" i="20" s="1"/>
  <c r="E237" i="20" s="1"/>
  <c r="E238" i="20" s="1"/>
  <c r="E239" i="20" s="1"/>
  <c r="E240" i="20" s="1"/>
  <c r="E241" i="20" s="1"/>
  <c r="E242" i="20" s="1"/>
  <c r="E243" i="20" s="1"/>
  <c r="E244" i="20" s="1"/>
  <c r="E245" i="20" s="1"/>
  <c r="E246" i="20" s="1"/>
  <c r="E247" i="20" s="1"/>
  <c r="E248" i="20" s="1"/>
  <c r="E249" i="20" s="1"/>
  <c r="E250" i="20" s="1"/>
  <c r="E251" i="20" s="1"/>
  <c r="E252" i="20" s="1"/>
  <c r="E253" i="20" s="1"/>
  <c r="E254" i="20" s="1"/>
  <c r="E255" i="20" s="1"/>
  <c r="E256" i="20" s="1"/>
  <c r="E257" i="20" s="1"/>
  <c r="E258" i="20" s="1"/>
  <c r="E259" i="20" s="1"/>
  <c r="E260" i="20" s="1"/>
  <c r="E261" i="20" s="1"/>
  <c r="E262" i="20" s="1"/>
  <c r="E263" i="20" s="1"/>
  <c r="E264" i="20" s="1"/>
  <c r="E265" i="20" s="1"/>
  <c r="E266" i="20" s="1"/>
  <c r="E267" i="20" s="1"/>
  <c r="E268" i="20" s="1"/>
  <c r="E269" i="20" s="1"/>
  <c r="E270" i="20" s="1"/>
  <c r="E271" i="20" s="1"/>
  <c r="E272" i="20" s="1"/>
  <c r="E273" i="20" s="1"/>
  <c r="E274" i="20" s="1"/>
  <c r="E275" i="20" s="1"/>
  <c r="E276" i="20" s="1"/>
  <c r="E277" i="20" s="1"/>
  <c r="E278" i="20" s="1"/>
  <c r="E279" i="20" s="1"/>
  <c r="E280" i="20" s="1"/>
  <c r="E281" i="20" s="1"/>
  <c r="E282" i="20" s="1"/>
  <c r="E283" i="20" s="1"/>
  <c r="E284" i="20" s="1"/>
  <c r="E285" i="20" s="1"/>
  <c r="E286" i="20" s="1"/>
  <c r="E287" i="20" s="1"/>
  <c r="E288" i="20" s="1"/>
  <c r="E289" i="20" s="1"/>
  <c r="E290" i="20" s="1"/>
  <c r="E291" i="20" s="1"/>
  <c r="E292" i="20" s="1"/>
  <c r="E293" i="20" s="1"/>
  <c r="E294" i="20" s="1"/>
  <c r="E295" i="20" s="1"/>
  <c r="E296" i="20" s="1"/>
  <c r="E297" i="20" s="1"/>
  <c r="E298" i="20" s="1"/>
  <c r="E299" i="20" s="1"/>
  <c r="E300" i="20" s="1"/>
  <c r="E301" i="20" s="1"/>
  <c r="E302" i="20" s="1"/>
  <c r="E303" i="20" s="1"/>
  <c r="E304" i="20" s="1"/>
  <c r="E305" i="20" s="1"/>
  <c r="E306" i="20" s="1"/>
  <c r="E307" i="20" s="1"/>
  <c r="E308" i="20" s="1"/>
  <c r="E309" i="20" s="1"/>
  <c r="E310" i="20" s="1"/>
  <c r="E311" i="20" s="1"/>
  <c r="E312" i="20" s="1"/>
  <c r="E313" i="20" s="1"/>
  <c r="E314" i="20" s="1"/>
  <c r="E315" i="20" s="1"/>
  <c r="E316" i="20" s="1"/>
  <c r="E317" i="20" s="1"/>
  <c r="E318" i="20" s="1"/>
  <c r="E319" i="20" s="1"/>
  <c r="E320" i="20" s="1"/>
  <c r="E321" i="20" s="1"/>
  <c r="E322" i="20" s="1"/>
  <c r="E323" i="20" s="1"/>
  <c r="E324" i="20" s="1"/>
  <c r="E325" i="20" s="1"/>
  <c r="E326" i="20" s="1"/>
  <c r="E327" i="20" s="1"/>
  <c r="E328" i="20" s="1"/>
  <c r="E329" i="20" s="1"/>
  <c r="E330" i="20" s="1"/>
  <c r="E331" i="20" s="1"/>
  <c r="E332" i="20" s="1"/>
  <c r="E333" i="20" s="1"/>
  <c r="E334" i="20" s="1"/>
  <c r="E335" i="20" s="1"/>
  <c r="E336" i="20" s="1"/>
  <c r="E337" i="20" s="1"/>
  <c r="E338" i="20" s="1"/>
  <c r="E339" i="20" s="1"/>
  <c r="E340" i="20" s="1"/>
  <c r="E341" i="20" s="1"/>
  <c r="E342" i="20" s="1"/>
  <c r="E343" i="20" s="1"/>
  <c r="E344" i="20" s="1"/>
  <c r="E345" i="20" s="1"/>
  <c r="E346" i="20" s="1"/>
  <c r="E347" i="20" s="1"/>
  <c r="E348" i="20" s="1"/>
  <c r="E349" i="20" s="1"/>
  <c r="E350" i="20" s="1"/>
  <c r="E351" i="20" s="1"/>
  <c r="E352" i="20" s="1"/>
  <c r="E353" i="20" s="1"/>
  <c r="E354" i="20" s="1"/>
  <c r="E355" i="20" s="1"/>
  <c r="E356" i="20" s="1"/>
  <c r="E357" i="20" s="1"/>
  <c r="E358" i="20" s="1"/>
  <c r="E359" i="20" s="1"/>
  <c r="E360" i="20" s="1"/>
  <c r="E361" i="20" s="1"/>
  <c r="E362" i="20" s="1"/>
  <c r="E363" i="20" s="1"/>
  <c r="E364" i="20" s="1"/>
  <c r="E365" i="20" s="1"/>
  <c r="E366" i="20" s="1"/>
  <c r="E367" i="20" s="1"/>
  <c r="E368" i="20" s="1"/>
  <c r="E369" i="20" s="1"/>
  <c r="E370" i="20" s="1"/>
  <c r="E371" i="20" s="1"/>
  <c r="E372" i="20" s="1"/>
  <c r="E373" i="20" s="1"/>
  <c r="E374" i="20" s="1"/>
  <c r="E375" i="20" s="1"/>
  <c r="E376" i="20" s="1"/>
  <c r="E377" i="20" s="1"/>
  <c r="E378" i="20" s="1"/>
  <c r="E379" i="20" s="1"/>
  <c r="E380" i="20" s="1"/>
  <c r="E381" i="20" s="1"/>
  <c r="E382" i="20" s="1"/>
  <c r="E383" i="20" s="1"/>
  <c r="E384" i="20" s="1"/>
  <c r="E385" i="20" s="1"/>
  <c r="E386" i="20" s="1"/>
  <c r="E387" i="20" s="1"/>
  <c r="E388" i="20" s="1"/>
  <c r="E389" i="20" s="1"/>
  <c r="E390" i="20" s="1"/>
  <c r="E391" i="20" s="1"/>
  <c r="E392" i="20" s="1"/>
  <c r="E393" i="20" s="1"/>
  <c r="E394" i="20" s="1"/>
  <c r="E395" i="20" s="1"/>
  <c r="E396" i="20" s="1"/>
  <c r="E397" i="20" s="1"/>
  <c r="E398" i="20" s="1"/>
  <c r="E399" i="20" s="1"/>
  <c r="E400" i="20" s="1"/>
  <c r="E401" i="20" s="1"/>
  <c r="E402" i="20" s="1"/>
  <c r="E403" i="20" s="1"/>
  <c r="E404" i="20" s="1"/>
  <c r="E405" i="20" s="1"/>
  <c r="E406" i="20" s="1"/>
  <c r="E407" i="20" s="1"/>
  <c r="E408" i="20" s="1"/>
  <c r="E409" i="20" s="1"/>
  <c r="E410" i="20" s="1"/>
  <c r="E411" i="20" s="1"/>
  <c r="E412" i="20" s="1"/>
  <c r="E413" i="20" s="1"/>
  <c r="E414" i="20" s="1"/>
  <c r="E415" i="20" s="1"/>
  <c r="E416" i="20" s="1"/>
  <c r="E417" i="20" s="1"/>
  <c r="E418" i="20" s="1"/>
  <c r="E419" i="20" s="1"/>
  <c r="E420" i="20" s="1"/>
  <c r="E421" i="20" s="1"/>
  <c r="E422" i="20" s="1"/>
  <c r="E423" i="20" s="1"/>
  <c r="E424" i="20" s="1"/>
  <c r="E425" i="20" s="1"/>
  <c r="E426" i="20" s="1"/>
  <c r="E427" i="20" s="1"/>
  <c r="E428" i="20" s="1"/>
  <c r="E429" i="20" s="1"/>
  <c r="E430" i="20" s="1"/>
  <c r="E431" i="20" s="1"/>
  <c r="E432" i="20" s="1"/>
  <c r="E433" i="20" s="1"/>
  <c r="E434" i="20" s="1"/>
  <c r="E435" i="20" s="1"/>
  <c r="E436" i="20" s="1"/>
  <c r="E437" i="20" s="1"/>
  <c r="E438" i="20" s="1"/>
  <c r="E439" i="20" s="1"/>
  <c r="E440" i="20" s="1"/>
  <c r="E441" i="20" s="1"/>
  <c r="E442" i="20" s="1"/>
  <c r="E443" i="20" s="1"/>
  <c r="E444" i="20" s="1"/>
  <c r="E445" i="20" s="1"/>
  <c r="E446" i="20" s="1"/>
  <c r="E447" i="20" s="1"/>
  <c r="E448" i="20" s="1"/>
  <c r="E449" i="20" s="1"/>
  <c r="E450" i="20" s="1"/>
  <c r="E451" i="20" s="1"/>
  <c r="E452" i="20" s="1"/>
  <c r="E453" i="20" s="1"/>
  <c r="E454" i="20" s="1"/>
  <c r="E455" i="20" s="1"/>
  <c r="E456" i="20" s="1"/>
  <c r="E457" i="20" s="1"/>
  <c r="E458" i="20" s="1"/>
  <c r="E459" i="20" s="1"/>
  <c r="E460" i="20" s="1"/>
  <c r="E461" i="20" s="1"/>
  <c r="E462" i="20" s="1"/>
  <c r="E463" i="20" s="1"/>
  <c r="E464" i="20" s="1"/>
  <c r="E465" i="20" s="1"/>
  <c r="E466" i="20" s="1"/>
  <c r="E467" i="20" s="1"/>
  <c r="E468" i="20" s="1"/>
  <c r="E469" i="20" s="1"/>
  <c r="E470" i="20" s="1"/>
  <c r="E471" i="20" s="1"/>
  <c r="E472" i="20" s="1"/>
  <c r="E473" i="20" s="1"/>
  <c r="E474" i="20" s="1"/>
  <c r="E475" i="20" s="1"/>
  <c r="E476" i="20" s="1"/>
  <c r="E477" i="20" s="1"/>
  <c r="E478" i="20" s="1"/>
  <c r="E479" i="20" s="1"/>
  <c r="E480" i="20" s="1"/>
  <c r="E481" i="20" s="1"/>
  <c r="E482" i="20" s="1"/>
  <c r="E483" i="20" s="1"/>
  <c r="E484" i="20" s="1"/>
  <c r="E485" i="20" s="1"/>
  <c r="E486" i="20" s="1"/>
  <c r="E487" i="20" s="1"/>
  <c r="E488" i="20" s="1"/>
  <c r="E489" i="20" s="1"/>
  <c r="E490" i="20" s="1"/>
  <c r="E491" i="20" s="1"/>
  <c r="E492" i="20" s="1"/>
  <c r="E493" i="20" s="1"/>
  <c r="E494" i="20" s="1"/>
  <c r="E495" i="20" s="1"/>
  <c r="E496" i="20" s="1"/>
  <c r="E497" i="20" s="1"/>
  <c r="E498" i="20" s="1"/>
  <c r="E499" i="20" s="1"/>
  <c r="E500" i="20" s="1"/>
  <c r="E501" i="20" s="1"/>
  <c r="E502" i="20" s="1"/>
  <c r="E503" i="20" s="1"/>
  <c r="E504" i="20" s="1"/>
  <c r="E505" i="20" s="1"/>
  <c r="E506" i="20" s="1"/>
  <c r="E507" i="20" s="1"/>
  <c r="E508" i="20" s="1"/>
  <c r="E509" i="20" s="1"/>
  <c r="E510" i="20" s="1"/>
  <c r="E511" i="20" s="1"/>
  <c r="E512" i="20" s="1"/>
  <c r="E513" i="20" s="1"/>
  <c r="E514" i="20" s="1"/>
  <c r="E515" i="20" s="1"/>
  <c r="E516" i="20" s="1"/>
  <c r="E517" i="20" s="1"/>
  <c r="E518" i="20" s="1"/>
  <c r="E519" i="20" s="1"/>
  <c r="E520" i="20" s="1"/>
  <c r="E521" i="20" s="1"/>
  <c r="E522" i="20" s="1"/>
  <c r="E523" i="20" s="1"/>
  <c r="E524" i="20" s="1"/>
  <c r="E525" i="20" s="1"/>
  <c r="E526" i="20" s="1"/>
  <c r="E527" i="20" s="1"/>
  <c r="E528" i="20" s="1"/>
  <c r="E529" i="20" s="1"/>
  <c r="E530" i="20" s="1"/>
  <c r="E531" i="20" s="1"/>
  <c r="E532" i="20" s="1"/>
  <c r="E533" i="20" s="1"/>
  <c r="E534" i="20" s="1"/>
  <c r="E535" i="20" s="1"/>
  <c r="E536" i="20" s="1"/>
  <c r="E537" i="20" s="1"/>
  <c r="E538" i="20" s="1"/>
  <c r="E539" i="20" s="1"/>
  <c r="E540" i="20" s="1"/>
  <c r="E541" i="20" s="1"/>
  <c r="E542" i="20" s="1"/>
  <c r="E543" i="20" s="1"/>
  <c r="E544" i="20" s="1"/>
  <c r="E545" i="20" s="1"/>
  <c r="E546" i="20" s="1"/>
  <c r="E547" i="20" s="1"/>
  <c r="E548" i="20" s="1"/>
  <c r="E549" i="20" s="1"/>
  <c r="E550" i="20" s="1"/>
  <c r="E551" i="20" s="1"/>
  <c r="E552" i="20" s="1"/>
  <c r="E553" i="20" s="1"/>
  <c r="E554" i="20" s="1"/>
  <c r="E555" i="20" s="1"/>
  <c r="E556" i="20" s="1"/>
  <c r="O9" i="20"/>
  <c r="E9" i="20"/>
  <c r="O8" i="20"/>
  <c r="E8" i="20"/>
  <c r="O7" i="20"/>
  <c r="G7" i="20"/>
  <c r="G8" i="20" s="1"/>
  <c r="E7" i="20"/>
  <c r="U6" i="20"/>
  <c r="V6" i="20" s="1"/>
  <c r="O6" i="20"/>
  <c r="L6" i="20"/>
  <c r="U5" i="20"/>
  <c r="T5" i="20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T95" i="20" s="1"/>
  <c r="T96" i="20" s="1"/>
  <c r="T97" i="20" s="1"/>
  <c r="T98" i="20" s="1"/>
  <c r="T99" i="20" s="1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19" i="20" s="1"/>
  <c r="T120" i="20" s="1"/>
  <c r="T121" i="20" s="1"/>
  <c r="T122" i="20" s="1"/>
  <c r="T123" i="20" s="1"/>
  <c r="T124" i="20" s="1"/>
  <c r="T125" i="20" s="1"/>
  <c r="T126" i="20" s="1"/>
  <c r="T127" i="20" s="1"/>
  <c r="T128" i="20" s="1"/>
  <c r="T129" i="20" s="1"/>
  <c r="T130" i="20" s="1"/>
  <c r="T131" i="20" s="1"/>
  <c r="T132" i="20" s="1"/>
  <c r="T133" i="20" s="1"/>
  <c r="T134" i="20" s="1"/>
  <c r="T135" i="20" s="1"/>
  <c r="T136" i="20" s="1"/>
  <c r="T137" i="20" s="1"/>
  <c r="T138" i="20" s="1"/>
  <c r="T139" i="20" s="1"/>
  <c r="T140" i="20" s="1"/>
  <c r="T141" i="20" s="1"/>
  <c r="T142" i="20" s="1"/>
  <c r="T143" i="20" s="1"/>
  <c r="T144" i="20" s="1"/>
  <c r="T145" i="20" s="1"/>
  <c r="T146" i="20" s="1"/>
  <c r="T147" i="20" s="1"/>
  <c r="T148" i="20" s="1"/>
  <c r="T149" i="20" s="1"/>
  <c r="T150" i="20" s="1"/>
  <c r="T151" i="20" s="1"/>
  <c r="T152" i="20" s="1"/>
  <c r="T153" i="20" s="1"/>
  <c r="T154" i="20" s="1"/>
  <c r="T155" i="20" s="1"/>
  <c r="T156" i="20" s="1"/>
  <c r="T157" i="20" s="1"/>
  <c r="T158" i="20" s="1"/>
  <c r="T159" i="20" s="1"/>
  <c r="T160" i="20" s="1"/>
  <c r="T161" i="20" s="1"/>
  <c r="T162" i="20" s="1"/>
  <c r="T163" i="20" s="1"/>
  <c r="T164" i="20" s="1"/>
  <c r="T165" i="20" s="1"/>
  <c r="T166" i="20" s="1"/>
  <c r="T167" i="20" s="1"/>
  <c r="T168" i="20" s="1"/>
  <c r="T169" i="20" s="1"/>
  <c r="T170" i="20" s="1"/>
  <c r="T171" i="20" s="1"/>
  <c r="T172" i="20" s="1"/>
  <c r="T173" i="20" s="1"/>
  <c r="T174" i="20" s="1"/>
  <c r="T175" i="20" s="1"/>
  <c r="T176" i="20" s="1"/>
  <c r="T177" i="20" s="1"/>
  <c r="T178" i="20" s="1"/>
  <c r="T179" i="20" s="1"/>
  <c r="T180" i="20" s="1"/>
  <c r="T181" i="20" s="1"/>
  <c r="T182" i="20" s="1"/>
  <c r="T183" i="20" s="1"/>
  <c r="T184" i="20" s="1"/>
  <c r="T185" i="20" s="1"/>
  <c r="T186" i="20" s="1"/>
  <c r="T187" i="20" s="1"/>
  <c r="T188" i="20" s="1"/>
  <c r="T189" i="20" s="1"/>
  <c r="T190" i="20" s="1"/>
  <c r="T191" i="20" s="1"/>
  <c r="T192" i="20" s="1"/>
  <c r="T193" i="20" s="1"/>
  <c r="T194" i="20" s="1"/>
  <c r="T195" i="20" s="1"/>
  <c r="T196" i="20" s="1"/>
  <c r="T197" i="20" s="1"/>
  <c r="T198" i="20" s="1"/>
  <c r="T199" i="20" s="1"/>
  <c r="T200" i="20" s="1"/>
  <c r="T201" i="20" s="1"/>
  <c r="T202" i="20" s="1"/>
  <c r="T203" i="20" s="1"/>
  <c r="T204" i="20" s="1"/>
  <c r="T205" i="20" s="1"/>
  <c r="T206" i="20" s="1"/>
  <c r="T207" i="20" s="1"/>
  <c r="T208" i="20" s="1"/>
  <c r="T209" i="20" s="1"/>
  <c r="T210" i="20" s="1"/>
  <c r="T211" i="20" s="1"/>
  <c r="T212" i="20" s="1"/>
  <c r="T213" i="20" s="1"/>
  <c r="T214" i="20" s="1"/>
  <c r="T215" i="20" s="1"/>
  <c r="T216" i="20" s="1"/>
  <c r="T217" i="20" s="1"/>
  <c r="T218" i="20" s="1"/>
  <c r="T219" i="20" s="1"/>
  <c r="T220" i="20" s="1"/>
  <c r="T221" i="20" s="1"/>
  <c r="T222" i="20" s="1"/>
  <c r="T223" i="20" s="1"/>
  <c r="T224" i="20" s="1"/>
  <c r="T225" i="20" s="1"/>
  <c r="T226" i="20" s="1"/>
  <c r="T227" i="20" s="1"/>
  <c r="T228" i="20" s="1"/>
  <c r="T229" i="20" s="1"/>
  <c r="T230" i="20" s="1"/>
  <c r="T231" i="20" s="1"/>
  <c r="T232" i="20" s="1"/>
  <c r="T233" i="20" s="1"/>
  <c r="T234" i="20" s="1"/>
  <c r="T235" i="20" s="1"/>
  <c r="T236" i="20" s="1"/>
  <c r="T237" i="20" s="1"/>
  <c r="T238" i="20" s="1"/>
  <c r="T239" i="20" s="1"/>
  <c r="T240" i="20" s="1"/>
  <c r="T241" i="20" s="1"/>
  <c r="T242" i="20" s="1"/>
  <c r="T243" i="20" s="1"/>
  <c r="T244" i="20" s="1"/>
  <c r="T245" i="20" s="1"/>
  <c r="T246" i="20" s="1"/>
  <c r="T247" i="20" s="1"/>
  <c r="T248" i="20" s="1"/>
  <c r="T249" i="20" s="1"/>
  <c r="T250" i="20" s="1"/>
  <c r="T251" i="20" s="1"/>
  <c r="T252" i="20" s="1"/>
  <c r="T253" i="20" s="1"/>
  <c r="T254" i="20" s="1"/>
  <c r="T255" i="20" s="1"/>
  <c r="T256" i="20" s="1"/>
  <c r="T257" i="20" s="1"/>
  <c r="T258" i="20" s="1"/>
  <c r="T259" i="20" s="1"/>
  <c r="T260" i="20" s="1"/>
  <c r="T261" i="20" s="1"/>
  <c r="T262" i="20" s="1"/>
  <c r="T263" i="20" s="1"/>
  <c r="T264" i="20" s="1"/>
  <c r="T265" i="20" s="1"/>
  <c r="T266" i="20" s="1"/>
  <c r="T267" i="20" s="1"/>
  <c r="T268" i="20" s="1"/>
  <c r="T269" i="20" s="1"/>
  <c r="T270" i="20" s="1"/>
  <c r="T271" i="20" s="1"/>
  <c r="T272" i="20" s="1"/>
  <c r="T273" i="20" s="1"/>
  <c r="T274" i="20" s="1"/>
  <c r="T275" i="20" s="1"/>
  <c r="T276" i="20" s="1"/>
  <c r="T277" i="20" s="1"/>
  <c r="S5" i="20"/>
  <c r="S7" i="20" s="1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95" i="20" s="1"/>
  <c r="S96" i="20" s="1"/>
  <c r="S97" i="20" s="1"/>
  <c r="S98" i="20" s="1"/>
  <c r="S99" i="20" s="1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S119" i="20" s="1"/>
  <c r="S120" i="20" s="1"/>
  <c r="S121" i="20" s="1"/>
  <c r="S122" i="20" s="1"/>
  <c r="S123" i="20" s="1"/>
  <c r="S124" i="20" s="1"/>
  <c r="S125" i="20" s="1"/>
  <c r="S126" i="20" s="1"/>
  <c r="S127" i="20" s="1"/>
  <c r="S128" i="20" s="1"/>
  <c r="S129" i="20" s="1"/>
  <c r="S130" i="20" s="1"/>
  <c r="S131" i="20" s="1"/>
  <c r="S132" i="20" s="1"/>
  <c r="S133" i="20" s="1"/>
  <c r="S134" i="20" s="1"/>
  <c r="S135" i="20" s="1"/>
  <c r="S136" i="20" s="1"/>
  <c r="S137" i="20" s="1"/>
  <c r="S138" i="20" s="1"/>
  <c r="S139" i="20" s="1"/>
  <c r="S140" i="20" s="1"/>
  <c r="S141" i="20" s="1"/>
  <c r="S142" i="20" s="1"/>
  <c r="S143" i="20" s="1"/>
  <c r="S144" i="20" s="1"/>
  <c r="S145" i="20" s="1"/>
  <c r="S146" i="20" s="1"/>
  <c r="S147" i="20" s="1"/>
  <c r="S148" i="20" s="1"/>
  <c r="S149" i="20" s="1"/>
  <c r="S150" i="20" s="1"/>
  <c r="S151" i="20" s="1"/>
  <c r="S152" i="20" s="1"/>
  <c r="S153" i="20" s="1"/>
  <c r="S154" i="20" s="1"/>
  <c r="S155" i="20" s="1"/>
  <c r="S156" i="20" s="1"/>
  <c r="S157" i="20" s="1"/>
  <c r="S158" i="20" s="1"/>
  <c r="S159" i="20" s="1"/>
  <c r="S160" i="20" s="1"/>
  <c r="S161" i="20" s="1"/>
  <c r="S162" i="20" s="1"/>
  <c r="S163" i="20" s="1"/>
  <c r="S164" i="20" s="1"/>
  <c r="S165" i="20" s="1"/>
  <c r="S166" i="20" s="1"/>
  <c r="S167" i="20" s="1"/>
  <c r="S168" i="20" s="1"/>
  <c r="S169" i="20" s="1"/>
  <c r="S170" i="20" s="1"/>
  <c r="S171" i="20" s="1"/>
  <c r="S172" i="20" s="1"/>
  <c r="S173" i="20" s="1"/>
  <c r="S174" i="20" s="1"/>
  <c r="S175" i="20" s="1"/>
  <c r="S176" i="20" s="1"/>
  <c r="S177" i="20" s="1"/>
  <c r="S178" i="20" s="1"/>
  <c r="S179" i="20" s="1"/>
  <c r="S180" i="20" s="1"/>
  <c r="S181" i="20" s="1"/>
  <c r="S182" i="20" s="1"/>
  <c r="S183" i="20" s="1"/>
  <c r="S184" i="20" s="1"/>
  <c r="S185" i="20" s="1"/>
  <c r="S186" i="20" s="1"/>
  <c r="S187" i="20" s="1"/>
  <c r="S188" i="20" s="1"/>
  <c r="S189" i="20" s="1"/>
  <c r="S190" i="20" s="1"/>
  <c r="S191" i="20" s="1"/>
  <c r="S192" i="20" s="1"/>
  <c r="S193" i="20" s="1"/>
  <c r="S194" i="20" s="1"/>
  <c r="S195" i="20" s="1"/>
  <c r="S196" i="20" s="1"/>
  <c r="S197" i="20" s="1"/>
  <c r="S198" i="20" s="1"/>
  <c r="S199" i="20" s="1"/>
  <c r="S200" i="20" s="1"/>
  <c r="S201" i="20" s="1"/>
  <c r="S202" i="20" s="1"/>
  <c r="S203" i="20" s="1"/>
  <c r="S204" i="20" s="1"/>
  <c r="S205" i="20" s="1"/>
  <c r="S206" i="20" s="1"/>
  <c r="S207" i="20" s="1"/>
  <c r="S208" i="20" s="1"/>
  <c r="S209" i="20" s="1"/>
  <c r="S210" i="20" s="1"/>
  <c r="S211" i="20" s="1"/>
  <c r="S212" i="20" s="1"/>
  <c r="S213" i="20" s="1"/>
  <c r="S214" i="20" s="1"/>
  <c r="S215" i="20" s="1"/>
  <c r="S216" i="20" s="1"/>
  <c r="S217" i="20" s="1"/>
  <c r="S218" i="20" s="1"/>
  <c r="S219" i="20" s="1"/>
  <c r="S220" i="20" s="1"/>
  <c r="S221" i="20" s="1"/>
  <c r="S222" i="20" s="1"/>
  <c r="S223" i="20" s="1"/>
  <c r="S224" i="20" s="1"/>
  <c r="S225" i="20" s="1"/>
  <c r="S226" i="20" s="1"/>
  <c r="S227" i="20" s="1"/>
  <c r="S228" i="20" s="1"/>
  <c r="S229" i="20" s="1"/>
  <c r="S230" i="20" s="1"/>
  <c r="S231" i="20" s="1"/>
  <c r="S232" i="20" s="1"/>
  <c r="S233" i="20" s="1"/>
  <c r="S234" i="20" s="1"/>
  <c r="S235" i="20" s="1"/>
  <c r="S236" i="20" s="1"/>
  <c r="S237" i="20" s="1"/>
  <c r="S238" i="20" s="1"/>
  <c r="S239" i="20" s="1"/>
  <c r="S240" i="20" s="1"/>
  <c r="S241" i="20" s="1"/>
  <c r="S242" i="20" s="1"/>
  <c r="S243" i="20" s="1"/>
  <c r="S244" i="20" s="1"/>
  <c r="S245" i="20" s="1"/>
  <c r="S246" i="20" s="1"/>
  <c r="S247" i="20" s="1"/>
  <c r="S248" i="20" s="1"/>
  <c r="S249" i="20" s="1"/>
  <c r="S250" i="20" s="1"/>
  <c r="S251" i="20" s="1"/>
  <c r="S252" i="20" s="1"/>
  <c r="S253" i="20" s="1"/>
  <c r="S254" i="20" s="1"/>
  <c r="S255" i="20" s="1"/>
  <c r="S256" i="20" s="1"/>
  <c r="S257" i="20" s="1"/>
  <c r="S258" i="20" s="1"/>
  <c r="S259" i="20" s="1"/>
  <c r="S260" i="20" s="1"/>
  <c r="S261" i="20" s="1"/>
  <c r="S262" i="20" s="1"/>
  <c r="S263" i="20" s="1"/>
  <c r="S264" i="20" s="1"/>
  <c r="S265" i="20" s="1"/>
  <c r="S266" i="20" s="1"/>
  <c r="S267" i="20" s="1"/>
  <c r="S268" i="20" s="1"/>
  <c r="S269" i="20" s="1"/>
  <c r="S270" i="20" s="1"/>
  <c r="S271" i="20" s="1"/>
  <c r="S272" i="20" s="1"/>
  <c r="S273" i="20" s="1"/>
  <c r="S274" i="20" s="1"/>
  <c r="S275" i="20" s="1"/>
  <c r="S276" i="20" s="1"/>
  <c r="S277" i="20" s="1"/>
  <c r="M5" i="20"/>
  <c r="K5" i="20"/>
  <c r="K7" i="20" s="1"/>
  <c r="K8" i="20" s="1"/>
  <c r="K9" i="20" s="1"/>
  <c r="J5" i="20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J95" i="20" s="1"/>
  <c r="J96" i="20" s="1"/>
  <c r="J97" i="20" s="1"/>
  <c r="J98" i="20" s="1"/>
  <c r="J99" i="20" s="1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19" i="20" s="1"/>
  <c r="J120" i="20" s="1"/>
  <c r="J121" i="20" s="1"/>
  <c r="J122" i="20" s="1"/>
  <c r="J123" i="20" s="1"/>
  <c r="J124" i="20" s="1"/>
  <c r="J125" i="20" s="1"/>
  <c r="J126" i="20" s="1"/>
  <c r="J127" i="20" s="1"/>
  <c r="J128" i="20" s="1"/>
  <c r="J129" i="20" s="1"/>
  <c r="J130" i="20" s="1"/>
  <c r="J131" i="20" s="1"/>
  <c r="J132" i="20" s="1"/>
  <c r="J133" i="20" s="1"/>
  <c r="J134" i="20" s="1"/>
  <c r="J135" i="20" s="1"/>
  <c r="J136" i="20" s="1"/>
  <c r="J137" i="20" s="1"/>
  <c r="J138" i="20" s="1"/>
  <c r="J139" i="20" s="1"/>
  <c r="J140" i="20" s="1"/>
  <c r="J141" i="20" s="1"/>
  <c r="J142" i="20" s="1"/>
  <c r="J143" i="20" s="1"/>
  <c r="J144" i="20" s="1"/>
  <c r="J145" i="20" s="1"/>
  <c r="J146" i="20" s="1"/>
  <c r="J147" i="20" s="1"/>
  <c r="J148" i="20" s="1"/>
  <c r="J149" i="20" s="1"/>
  <c r="J150" i="20" s="1"/>
  <c r="J151" i="20" s="1"/>
  <c r="J152" i="20" s="1"/>
  <c r="J153" i="20" s="1"/>
  <c r="J154" i="20" s="1"/>
  <c r="J155" i="20" s="1"/>
  <c r="J156" i="20" s="1"/>
  <c r="J157" i="20" s="1"/>
  <c r="J158" i="20" s="1"/>
  <c r="J159" i="20" s="1"/>
  <c r="J160" i="20" s="1"/>
  <c r="J161" i="20" s="1"/>
  <c r="J162" i="20" s="1"/>
  <c r="J163" i="20" s="1"/>
  <c r="J164" i="20" s="1"/>
  <c r="J165" i="20" s="1"/>
  <c r="J166" i="20" s="1"/>
  <c r="J167" i="20" s="1"/>
  <c r="J168" i="20" s="1"/>
  <c r="J169" i="20" s="1"/>
  <c r="J170" i="20" s="1"/>
  <c r="J171" i="20" s="1"/>
  <c r="J172" i="20" s="1"/>
  <c r="J173" i="20" s="1"/>
  <c r="J174" i="20" s="1"/>
  <c r="J175" i="20" s="1"/>
  <c r="J176" i="20" s="1"/>
  <c r="J177" i="20" s="1"/>
  <c r="J178" i="20" s="1"/>
  <c r="J179" i="20" s="1"/>
  <c r="J180" i="20" s="1"/>
  <c r="J181" i="20" s="1"/>
  <c r="J182" i="20" s="1"/>
  <c r="J183" i="20" s="1"/>
  <c r="J184" i="20" s="1"/>
  <c r="J185" i="20" s="1"/>
  <c r="J186" i="20" s="1"/>
  <c r="J187" i="20" s="1"/>
  <c r="J188" i="20" s="1"/>
  <c r="J189" i="20" s="1"/>
  <c r="J190" i="20" s="1"/>
  <c r="J191" i="20" s="1"/>
  <c r="J192" i="20" s="1"/>
  <c r="J193" i="20" s="1"/>
  <c r="J194" i="20" s="1"/>
  <c r="J195" i="20" s="1"/>
  <c r="J196" i="20" s="1"/>
  <c r="J197" i="20" s="1"/>
  <c r="J198" i="20" s="1"/>
  <c r="J199" i="20" s="1"/>
  <c r="J200" i="20" s="1"/>
  <c r="J201" i="20" s="1"/>
  <c r="J202" i="20" s="1"/>
  <c r="J203" i="20" s="1"/>
  <c r="J204" i="20" s="1"/>
  <c r="J205" i="20" s="1"/>
  <c r="J206" i="20" s="1"/>
  <c r="J207" i="20" s="1"/>
  <c r="J208" i="20" s="1"/>
  <c r="J209" i="20" s="1"/>
  <c r="J210" i="20" s="1"/>
  <c r="J211" i="20" s="1"/>
  <c r="J212" i="20" s="1"/>
  <c r="J213" i="20" s="1"/>
  <c r="J214" i="20" s="1"/>
  <c r="J215" i="20" s="1"/>
  <c r="J216" i="20" s="1"/>
  <c r="J217" i="20" s="1"/>
  <c r="J218" i="20" s="1"/>
  <c r="J219" i="20" s="1"/>
  <c r="J220" i="20" s="1"/>
  <c r="J221" i="20" s="1"/>
  <c r="J222" i="20" s="1"/>
  <c r="J223" i="20" s="1"/>
  <c r="J224" i="20" s="1"/>
  <c r="J225" i="20" s="1"/>
  <c r="J226" i="20" s="1"/>
  <c r="J227" i="20" s="1"/>
  <c r="J228" i="20" s="1"/>
  <c r="J229" i="20" s="1"/>
  <c r="J230" i="20" s="1"/>
  <c r="J231" i="20" s="1"/>
  <c r="J232" i="20" s="1"/>
  <c r="J233" i="20" s="1"/>
  <c r="J234" i="20" s="1"/>
  <c r="J235" i="20" s="1"/>
  <c r="J236" i="20" s="1"/>
  <c r="J237" i="20" s="1"/>
  <c r="J238" i="20" s="1"/>
  <c r="J239" i="20" s="1"/>
  <c r="J240" i="20" s="1"/>
  <c r="J241" i="20" s="1"/>
  <c r="J242" i="20" s="1"/>
  <c r="J243" i="20" s="1"/>
  <c r="J244" i="20" s="1"/>
  <c r="J245" i="20" s="1"/>
  <c r="J246" i="20" s="1"/>
  <c r="J247" i="20" s="1"/>
  <c r="J248" i="20" s="1"/>
  <c r="J249" i="20" s="1"/>
  <c r="J250" i="20" s="1"/>
  <c r="J251" i="20" s="1"/>
  <c r="J252" i="20" s="1"/>
  <c r="J253" i="20" s="1"/>
  <c r="J254" i="20" s="1"/>
  <c r="J255" i="20" s="1"/>
  <c r="J256" i="20" s="1"/>
  <c r="J257" i="20" s="1"/>
  <c r="J258" i="20" s="1"/>
  <c r="J259" i="20" s="1"/>
  <c r="J260" i="20" s="1"/>
  <c r="J261" i="20" s="1"/>
  <c r="J262" i="20" s="1"/>
  <c r="J263" i="20" s="1"/>
  <c r="J264" i="20" s="1"/>
  <c r="J265" i="20" s="1"/>
  <c r="J266" i="20" s="1"/>
  <c r="J267" i="20" s="1"/>
  <c r="J268" i="20" s="1"/>
  <c r="J269" i="20" s="1"/>
  <c r="J270" i="20" s="1"/>
  <c r="J271" i="20" s="1"/>
  <c r="J272" i="20" s="1"/>
  <c r="J273" i="20" s="1"/>
  <c r="J274" i="20" s="1"/>
  <c r="J275" i="20" s="1"/>
  <c r="J276" i="20" s="1"/>
  <c r="J277" i="20" s="1"/>
  <c r="I5" i="20"/>
  <c r="R5" i="20" s="1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R95" i="20" s="1"/>
  <c r="R96" i="20" s="1"/>
  <c r="R97" i="20" s="1"/>
  <c r="R98" i="20" s="1"/>
  <c r="R99" i="20" s="1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19" i="20" s="1"/>
  <c r="R120" i="20" s="1"/>
  <c r="R121" i="20" s="1"/>
  <c r="R122" i="20" s="1"/>
  <c r="R123" i="20" s="1"/>
  <c r="R124" i="20" s="1"/>
  <c r="R125" i="20" s="1"/>
  <c r="R126" i="20" s="1"/>
  <c r="R127" i="20" s="1"/>
  <c r="R128" i="20" s="1"/>
  <c r="R129" i="20" s="1"/>
  <c r="R130" i="20" s="1"/>
  <c r="R131" i="20" s="1"/>
  <c r="R132" i="20" s="1"/>
  <c r="R133" i="20" s="1"/>
  <c r="R134" i="20" s="1"/>
  <c r="R135" i="20" s="1"/>
  <c r="R136" i="20" s="1"/>
  <c r="R137" i="20" s="1"/>
  <c r="R138" i="20" s="1"/>
  <c r="R139" i="20" s="1"/>
  <c r="R140" i="20" s="1"/>
  <c r="R141" i="20" s="1"/>
  <c r="R142" i="20" s="1"/>
  <c r="R143" i="20" s="1"/>
  <c r="R144" i="20" s="1"/>
  <c r="R145" i="20" s="1"/>
  <c r="R146" i="20" s="1"/>
  <c r="R147" i="20" s="1"/>
  <c r="R148" i="20" s="1"/>
  <c r="R149" i="20" s="1"/>
  <c r="R150" i="20" s="1"/>
  <c r="R151" i="20" s="1"/>
  <c r="R152" i="20" s="1"/>
  <c r="R153" i="20" s="1"/>
  <c r="R154" i="20" s="1"/>
  <c r="R155" i="20" s="1"/>
  <c r="R156" i="20" s="1"/>
  <c r="R157" i="20" s="1"/>
  <c r="R158" i="20" s="1"/>
  <c r="R159" i="20" s="1"/>
  <c r="R160" i="20" s="1"/>
  <c r="R161" i="20" s="1"/>
  <c r="R162" i="20" s="1"/>
  <c r="R163" i="20" s="1"/>
  <c r="R164" i="20" s="1"/>
  <c r="R165" i="20" s="1"/>
  <c r="R166" i="20" s="1"/>
  <c r="R167" i="20" s="1"/>
  <c r="R168" i="20" s="1"/>
  <c r="R169" i="20" s="1"/>
  <c r="R170" i="20" s="1"/>
  <c r="R171" i="20" s="1"/>
  <c r="R172" i="20" s="1"/>
  <c r="R173" i="20" s="1"/>
  <c r="R174" i="20" s="1"/>
  <c r="R175" i="20" s="1"/>
  <c r="R176" i="20" s="1"/>
  <c r="R177" i="20" s="1"/>
  <c r="R178" i="20" s="1"/>
  <c r="R179" i="20" s="1"/>
  <c r="R180" i="20" s="1"/>
  <c r="R181" i="20" s="1"/>
  <c r="R182" i="20" s="1"/>
  <c r="R183" i="20" s="1"/>
  <c r="R184" i="20" s="1"/>
  <c r="R185" i="20" s="1"/>
  <c r="R186" i="20" s="1"/>
  <c r="R187" i="20" s="1"/>
  <c r="R188" i="20" s="1"/>
  <c r="R189" i="20" s="1"/>
  <c r="R190" i="20" s="1"/>
  <c r="R191" i="20" s="1"/>
  <c r="R192" i="20" s="1"/>
  <c r="R193" i="20" s="1"/>
  <c r="R194" i="20" s="1"/>
  <c r="R195" i="20" s="1"/>
  <c r="R196" i="20" s="1"/>
  <c r="R197" i="20" s="1"/>
  <c r="R198" i="20" s="1"/>
  <c r="R199" i="20" s="1"/>
  <c r="R200" i="20" s="1"/>
  <c r="R201" i="20" s="1"/>
  <c r="R202" i="20" s="1"/>
  <c r="R203" i="20" s="1"/>
  <c r="R204" i="20" s="1"/>
  <c r="R205" i="20" s="1"/>
  <c r="R206" i="20" s="1"/>
  <c r="R207" i="20" s="1"/>
  <c r="R208" i="20" s="1"/>
  <c r="R209" i="20" s="1"/>
  <c r="R210" i="20" s="1"/>
  <c r="R211" i="20" s="1"/>
  <c r="R212" i="20" s="1"/>
  <c r="R213" i="20" s="1"/>
  <c r="R214" i="20" s="1"/>
  <c r="R215" i="20" s="1"/>
  <c r="R216" i="20" s="1"/>
  <c r="R217" i="20" s="1"/>
  <c r="R218" i="20" s="1"/>
  <c r="R219" i="20" s="1"/>
  <c r="R220" i="20" s="1"/>
  <c r="R221" i="20" s="1"/>
  <c r="R222" i="20" s="1"/>
  <c r="R223" i="20" s="1"/>
  <c r="R224" i="20" s="1"/>
  <c r="R225" i="20" s="1"/>
  <c r="R226" i="20" s="1"/>
  <c r="R227" i="20" s="1"/>
  <c r="R228" i="20" s="1"/>
  <c r="R229" i="20" s="1"/>
  <c r="R230" i="20" s="1"/>
  <c r="R231" i="20" s="1"/>
  <c r="R232" i="20" s="1"/>
  <c r="R233" i="20" s="1"/>
  <c r="R234" i="20" s="1"/>
  <c r="R235" i="20" s="1"/>
  <c r="R236" i="20" s="1"/>
  <c r="R237" i="20" s="1"/>
  <c r="R238" i="20" s="1"/>
  <c r="R239" i="20" s="1"/>
  <c r="R240" i="20" s="1"/>
  <c r="R241" i="20" s="1"/>
  <c r="R242" i="20" s="1"/>
  <c r="R243" i="20" s="1"/>
  <c r="R244" i="20" s="1"/>
  <c r="R245" i="20" s="1"/>
  <c r="R246" i="20" s="1"/>
  <c r="R247" i="20" s="1"/>
  <c r="R248" i="20" s="1"/>
  <c r="R249" i="20" s="1"/>
  <c r="R250" i="20" s="1"/>
  <c r="R251" i="20" s="1"/>
  <c r="R252" i="20" s="1"/>
  <c r="R253" i="20" s="1"/>
  <c r="R254" i="20" s="1"/>
  <c r="R255" i="20" s="1"/>
  <c r="R256" i="20" s="1"/>
  <c r="R257" i="20" s="1"/>
  <c r="R258" i="20" s="1"/>
  <c r="R259" i="20" s="1"/>
  <c r="R260" i="20" s="1"/>
  <c r="R261" i="20" s="1"/>
  <c r="R262" i="20" s="1"/>
  <c r="R263" i="20" s="1"/>
  <c r="R264" i="20" s="1"/>
  <c r="R265" i="20" s="1"/>
  <c r="R266" i="20" s="1"/>
  <c r="R267" i="20" s="1"/>
  <c r="R268" i="20" s="1"/>
  <c r="R269" i="20" s="1"/>
  <c r="R270" i="20" s="1"/>
  <c r="R271" i="20" s="1"/>
  <c r="R272" i="20" s="1"/>
  <c r="R273" i="20" s="1"/>
  <c r="R274" i="20" s="1"/>
  <c r="R275" i="20" s="1"/>
  <c r="R276" i="20" s="1"/>
  <c r="R277" i="20" s="1"/>
  <c r="H5" i="20"/>
  <c r="Q5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95" i="20" s="1"/>
  <c r="Q96" i="20" s="1"/>
  <c r="Q97" i="20" s="1"/>
  <c r="Q98" i="20" s="1"/>
  <c r="Q99" i="20" s="1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Q119" i="20" s="1"/>
  <c r="Q120" i="20" s="1"/>
  <c r="Q121" i="20" s="1"/>
  <c r="Q122" i="20" s="1"/>
  <c r="Q123" i="20" s="1"/>
  <c r="Q124" i="20" s="1"/>
  <c r="Q125" i="20" s="1"/>
  <c r="Q126" i="20" s="1"/>
  <c r="Q127" i="20" s="1"/>
  <c r="Q128" i="20" s="1"/>
  <c r="Q129" i="20" s="1"/>
  <c r="Q130" i="20" s="1"/>
  <c r="Q131" i="20" s="1"/>
  <c r="Q132" i="20" s="1"/>
  <c r="Q133" i="20" s="1"/>
  <c r="Q134" i="20" s="1"/>
  <c r="Q135" i="20" s="1"/>
  <c r="Q136" i="20" s="1"/>
  <c r="Q137" i="20" s="1"/>
  <c r="Q138" i="20" s="1"/>
  <c r="Q139" i="20" s="1"/>
  <c r="Q140" i="20" s="1"/>
  <c r="Q141" i="20" s="1"/>
  <c r="Q142" i="20" s="1"/>
  <c r="Q143" i="20" s="1"/>
  <c r="Q144" i="20" s="1"/>
  <c r="Q145" i="20" s="1"/>
  <c r="Q146" i="20" s="1"/>
  <c r="Q147" i="20" s="1"/>
  <c r="Q148" i="20" s="1"/>
  <c r="Q149" i="20" s="1"/>
  <c r="Q150" i="20" s="1"/>
  <c r="Q151" i="20" s="1"/>
  <c r="Q152" i="20" s="1"/>
  <c r="Q153" i="20" s="1"/>
  <c r="Q154" i="20" s="1"/>
  <c r="Q155" i="20" s="1"/>
  <c r="Q156" i="20" s="1"/>
  <c r="Q157" i="20" s="1"/>
  <c r="Q158" i="20" s="1"/>
  <c r="Q159" i="20" s="1"/>
  <c r="Q160" i="20" s="1"/>
  <c r="Q161" i="20" s="1"/>
  <c r="Q162" i="20" s="1"/>
  <c r="Q163" i="20" s="1"/>
  <c r="Q164" i="20" s="1"/>
  <c r="Q165" i="20" s="1"/>
  <c r="Q166" i="20" s="1"/>
  <c r="Q167" i="20" s="1"/>
  <c r="Q168" i="20" s="1"/>
  <c r="Q169" i="20" s="1"/>
  <c r="Q170" i="20" s="1"/>
  <c r="Q171" i="20" s="1"/>
  <c r="Q172" i="20" s="1"/>
  <c r="Q173" i="20" s="1"/>
  <c r="Q174" i="20" s="1"/>
  <c r="Q175" i="20" s="1"/>
  <c r="Q176" i="20" s="1"/>
  <c r="Q177" i="20" s="1"/>
  <c r="Q178" i="20" s="1"/>
  <c r="Q179" i="20" s="1"/>
  <c r="Q180" i="20" s="1"/>
  <c r="Q181" i="20" s="1"/>
  <c r="Q182" i="20" s="1"/>
  <c r="Q183" i="20" s="1"/>
  <c r="Q184" i="20" s="1"/>
  <c r="Q185" i="20" s="1"/>
  <c r="Q186" i="20" s="1"/>
  <c r="Q187" i="20" s="1"/>
  <c r="Q188" i="20" s="1"/>
  <c r="Q189" i="20" s="1"/>
  <c r="Q190" i="20" s="1"/>
  <c r="Q191" i="20" s="1"/>
  <c r="Q192" i="20" s="1"/>
  <c r="Q193" i="20" s="1"/>
  <c r="Q194" i="20" s="1"/>
  <c r="Q195" i="20" s="1"/>
  <c r="Q196" i="20" s="1"/>
  <c r="Q197" i="20" s="1"/>
  <c r="Q198" i="20" s="1"/>
  <c r="Q199" i="20" s="1"/>
  <c r="Q200" i="20" s="1"/>
  <c r="Q201" i="20" s="1"/>
  <c r="Q202" i="20" s="1"/>
  <c r="Q203" i="20" s="1"/>
  <c r="Q204" i="20" s="1"/>
  <c r="Q205" i="20" s="1"/>
  <c r="Q206" i="20" s="1"/>
  <c r="Q207" i="20" s="1"/>
  <c r="Q208" i="20" s="1"/>
  <c r="Q209" i="20" s="1"/>
  <c r="Q210" i="20" s="1"/>
  <c r="Q211" i="20" s="1"/>
  <c r="Q212" i="20" s="1"/>
  <c r="Q213" i="20" s="1"/>
  <c r="Q214" i="20" s="1"/>
  <c r="Q215" i="20" s="1"/>
  <c r="Q216" i="20" s="1"/>
  <c r="Q217" i="20" s="1"/>
  <c r="Q218" i="20" s="1"/>
  <c r="Q219" i="20" s="1"/>
  <c r="Q220" i="20" s="1"/>
  <c r="Q221" i="20" s="1"/>
  <c r="Q222" i="20" s="1"/>
  <c r="Q223" i="20" s="1"/>
  <c r="Q224" i="20" s="1"/>
  <c r="Q225" i="20" s="1"/>
  <c r="Q226" i="20" s="1"/>
  <c r="Q227" i="20" s="1"/>
  <c r="Q228" i="20" s="1"/>
  <c r="Q229" i="20" s="1"/>
  <c r="Q230" i="20" s="1"/>
  <c r="Q231" i="20" s="1"/>
  <c r="Q232" i="20" s="1"/>
  <c r="Q233" i="20" s="1"/>
  <c r="Q234" i="20" s="1"/>
  <c r="Q235" i="20" s="1"/>
  <c r="Q236" i="20" s="1"/>
  <c r="Q237" i="20" s="1"/>
  <c r="Q238" i="20" s="1"/>
  <c r="Q239" i="20" s="1"/>
  <c r="Q240" i="20" s="1"/>
  <c r="Q241" i="20" s="1"/>
  <c r="Q242" i="20" s="1"/>
  <c r="Q243" i="20" s="1"/>
  <c r="Q244" i="20" s="1"/>
  <c r="Q245" i="20" s="1"/>
  <c r="Q246" i="20" s="1"/>
  <c r="Q247" i="20" s="1"/>
  <c r="Q248" i="20" s="1"/>
  <c r="Q249" i="20" s="1"/>
  <c r="Q250" i="20" s="1"/>
  <c r="Q251" i="20" s="1"/>
  <c r="Q252" i="20" s="1"/>
  <c r="Q253" i="20" s="1"/>
  <c r="Q254" i="20" s="1"/>
  <c r="Q255" i="20" s="1"/>
  <c r="Q256" i="20" s="1"/>
  <c r="Q257" i="20" s="1"/>
  <c r="Q258" i="20" s="1"/>
  <c r="Q259" i="20" s="1"/>
  <c r="Q260" i="20" s="1"/>
  <c r="Q261" i="20" s="1"/>
  <c r="Q262" i="20" s="1"/>
  <c r="Q263" i="20" s="1"/>
  <c r="Q264" i="20" s="1"/>
  <c r="Q265" i="20" s="1"/>
  <c r="Q266" i="20" s="1"/>
  <c r="Q267" i="20" s="1"/>
  <c r="Q268" i="20" s="1"/>
  <c r="Q269" i="20" s="1"/>
  <c r="Q270" i="20" s="1"/>
  <c r="Q271" i="20" s="1"/>
  <c r="Q272" i="20" s="1"/>
  <c r="Q273" i="20" s="1"/>
  <c r="Q274" i="20" s="1"/>
  <c r="Q275" i="20" s="1"/>
  <c r="Q276" i="20" s="1"/>
  <c r="Q277" i="20" s="1"/>
  <c r="U4" i="20"/>
  <c r="T4" i="20"/>
  <c r="S4" i="20"/>
  <c r="R4" i="20"/>
  <c r="Q4" i="20"/>
  <c r="P4" i="20"/>
  <c r="P7" i="20" s="1"/>
  <c r="L4" i="20"/>
  <c r="BH3" i="18"/>
  <c r="BG86" i="18" s="1"/>
  <c r="BK86" i="18" s="1"/>
  <c r="BG3" i="18"/>
  <c r="BF86" i="18" s="1"/>
  <c r="BF3" i="18"/>
  <c r="BE86" i="18" s="1"/>
  <c r="BE87" i="18" s="1"/>
  <c r="BH2" i="18"/>
  <c r="BG76" i="18" s="1"/>
  <c r="BK76" i="18" s="1"/>
  <c r="BG2" i="18"/>
  <c r="BF76" i="18" s="1"/>
  <c r="BF77" i="18" s="1"/>
  <c r="BF78" i="18" s="1"/>
  <c r="BF2" i="18"/>
  <c r="BE76" i="18" s="1"/>
  <c r="BH1" i="18"/>
  <c r="BG66" i="18" s="1"/>
  <c r="BK66" i="18" s="1"/>
  <c r="BG1" i="18"/>
  <c r="BF66" i="18" s="1"/>
  <c r="BF1" i="18"/>
  <c r="BE66" i="18" s="1"/>
  <c r="BI66" i="18" s="1"/>
  <c r="BH3" i="19"/>
  <c r="BG3" i="19"/>
  <c r="BF86" i="19" s="1"/>
  <c r="BF87" i="19" s="1"/>
  <c r="BF3" i="19"/>
  <c r="BE86" i="19" s="1"/>
  <c r="BI86" i="19" s="1"/>
  <c r="BH2" i="19"/>
  <c r="BG76" i="19" s="1"/>
  <c r="BG77" i="19" s="1"/>
  <c r="BK77" i="19" s="1"/>
  <c r="BG2" i="19"/>
  <c r="BF76" i="19" s="1"/>
  <c r="BJ76" i="19" s="1"/>
  <c r="BF2" i="19"/>
  <c r="BE76" i="19" s="1"/>
  <c r="BH1" i="19"/>
  <c r="BG66" i="19" s="1"/>
  <c r="BG1" i="19"/>
  <c r="BF66" i="19" s="1"/>
  <c r="BF67" i="19" s="1"/>
  <c r="BF1" i="19"/>
  <c r="BE66" i="19" s="1"/>
  <c r="CI66" i="19"/>
  <c r="CH66" i="19"/>
  <c r="CG66" i="19"/>
  <c r="CI65" i="19"/>
  <c r="CH65" i="19"/>
  <c r="CG65" i="19"/>
  <c r="CI64" i="19"/>
  <c r="CH64" i="19"/>
  <c r="CG64" i="19"/>
  <c r="CI63" i="19"/>
  <c r="CH63" i="19"/>
  <c r="CG63" i="19"/>
  <c r="CI62" i="19"/>
  <c r="CH62" i="19"/>
  <c r="CG62" i="19"/>
  <c r="CI61" i="19"/>
  <c r="CH61" i="19"/>
  <c r="CG61" i="19"/>
  <c r="CI60" i="19"/>
  <c r="CH60" i="19"/>
  <c r="CG60" i="19"/>
  <c r="CI59" i="19"/>
  <c r="CH59" i="19"/>
  <c r="CG59" i="19"/>
  <c r="CI58" i="19"/>
  <c r="CH58" i="19"/>
  <c r="CG58" i="19"/>
  <c r="CI57" i="19"/>
  <c r="CH57" i="19"/>
  <c r="CG57" i="19"/>
  <c r="CI56" i="19"/>
  <c r="CH56" i="19"/>
  <c r="CG56" i="19"/>
  <c r="CI55" i="19"/>
  <c r="CH55" i="19"/>
  <c r="CG55" i="19"/>
  <c r="CI54" i="19"/>
  <c r="CH54" i="19"/>
  <c r="CG54" i="19"/>
  <c r="CI53" i="19"/>
  <c r="CH53" i="19"/>
  <c r="CG53" i="19"/>
  <c r="CI52" i="19"/>
  <c r="CH52" i="19"/>
  <c r="CG52" i="19"/>
  <c r="CI51" i="19"/>
  <c r="CH51" i="19"/>
  <c r="CG51" i="19"/>
  <c r="CI50" i="19"/>
  <c r="CH50" i="19"/>
  <c r="CG50" i="19"/>
  <c r="CI49" i="19"/>
  <c r="CH49" i="19"/>
  <c r="CG49" i="19"/>
  <c r="CI48" i="19"/>
  <c r="CH48" i="19"/>
  <c r="CG48" i="19"/>
  <c r="CI47" i="19"/>
  <c r="CH47" i="19"/>
  <c r="CG47" i="19"/>
  <c r="CI46" i="19"/>
  <c r="CH46" i="19"/>
  <c r="CG46" i="19"/>
  <c r="CI45" i="19"/>
  <c r="CH45" i="19"/>
  <c r="CG45" i="19"/>
  <c r="CI44" i="19"/>
  <c r="CH44" i="19"/>
  <c r="CG44" i="19"/>
  <c r="CI43" i="19"/>
  <c r="CH43" i="19"/>
  <c r="CG43" i="19"/>
  <c r="CI42" i="19"/>
  <c r="CH42" i="19"/>
  <c r="CG42" i="19"/>
  <c r="CI41" i="19"/>
  <c r="CH41" i="19"/>
  <c r="CG41" i="19"/>
  <c r="CI40" i="19"/>
  <c r="CH40" i="19"/>
  <c r="CG40" i="19"/>
  <c r="CI39" i="19"/>
  <c r="CH39" i="19"/>
  <c r="CG39" i="19"/>
  <c r="CI38" i="19"/>
  <c r="CH38" i="19"/>
  <c r="CG38" i="19"/>
  <c r="CI37" i="19"/>
  <c r="CH37" i="19"/>
  <c r="CG37" i="19"/>
  <c r="CI36" i="19"/>
  <c r="CH36" i="19"/>
  <c r="CG36" i="19"/>
  <c r="CI35" i="19"/>
  <c r="CH35" i="19"/>
  <c r="CG35" i="19"/>
  <c r="CI34" i="19"/>
  <c r="CH34" i="19"/>
  <c r="CG34" i="19"/>
  <c r="CI33" i="19"/>
  <c r="CH33" i="19"/>
  <c r="CG33" i="19"/>
  <c r="CI32" i="19"/>
  <c r="CH32" i="19"/>
  <c r="CG32" i="19"/>
  <c r="CI31" i="19"/>
  <c r="CH31" i="19"/>
  <c r="CG31" i="19"/>
  <c r="CI30" i="19"/>
  <c r="CH30" i="19"/>
  <c r="CG30" i="19"/>
  <c r="CI29" i="19"/>
  <c r="CH29" i="19"/>
  <c r="CG29" i="19"/>
  <c r="CI28" i="19"/>
  <c r="CH28" i="19"/>
  <c r="CG28" i="19"/>
  <c r="CI27" i="19"/>
  <c r="CH27" i="19"/>
  <c r="CG27" i="19"/>
  <c r="CI26" i="19"/>
  <c r="CH26" i="19"/>
  <c r="CG26" i="19"/>
  <c r="CI25" i="19"/>
  <c r="CH25" i="19"/>
  <c r="CG25" i="19"/>
  <c r="CI24" i="19"/>
  <c r="CH24" i="19"/>
  <c r="CG24" i="19"/>
  <c r="CI23" i="19"/>
  <c r="CH23" i="19"/>
  <c r="CG23" i="19"/>
  <c r="CI22" i="19"/>
  <c r="CH22" i="19"/>
  <c r="CG22" i="19"/>
  <c r="CI21" i="19"/>
  <c r="CH21" i="19"/>
  <c r="CG21" i="19"/>
  <c r="CI20" i="19"/>
  <c r="CH20" i="19"/>
  <c r="CG20" i="19"/>
  <c r="CI19" i="19"/>
  <c r="CH19" i="19"/>
  <c r="CG19" i="19"/>
  <c r="CI18" i="19"/>
  <c r="CH18" i="19"/>
  <c r="CG18" i="19"/>
  <c r="CI17" i="19"/>
  <c r="CH17" i="19"/>
  <c r="CG17" i="19"/>
  <c r="CI16" i="19"/>
  <c r="CH16" i="19"/>
  <c r="CG16" i="19"/>
  <c r="CI15" i="19"/>
  <c r="CH15" i="19"/>
  <c r="CG15" i="19"/>
  <c r="CI14" i="19"/>
  <c r="CH14" i="19"/>
  <c r="CG14" i="19"/>
  <c r="CI13" i="19"/>
  <c r="CH13" i="19"/>
  <c r="CG13" i="19"/>
  <c r="CI12" i="19"/>
  <c r="CH12" i="19"/>
  <c r="CG12" i="19"/>
  <c r="CI11" i="19"/>
  <c r="CH11" i="19"/>
  <c r="CG11" i="19"/>
  <c r="CI10" i="19"/>
  <c r="CH10" i="19"/>
  <c r="CG10" i="19"/>
  <c r="CI9" i="19"/>
  <c r="CH9" i="19"/>
  <c r="CG9" i="19"/>
  <c r="CI8" i="19"/>
  <c r="CH8" i="19"/>
  <c r="CG8" i="19"/>
  <c r="CI7" i="19"/>
  <c r="CH7" i="19"/>
  <c r="CG7" i="19"/>
  <c r="CI6" i="19"/>
  <c r="CH6" i="19"/>
  <c r="CG6" i="19"/>
  <c r="BZ66" i="19"/>
  <c r="BY66" i="19"/>
  <c r="BX66" i="19"/>
  <c r="BZ65" i="19"/>
  <c r="BY65" i="19"/>
  <c r="BX65" i="19"/>
  <c r="BZ64" i="19"/>
  <c r="BY64" i="19"/>
  <c r="BX64" i="19"/>
  <c r="BZ63" i="19"/>
  <c r="BY63" i="19"/>
  <c r="BX63" i="19"/>
  <c r="BZ62" i="19"/>
  <c r="BY62" i="19"/>
  <c r="BX62" i="19"/>
  <c r="BZ61" i="19"/>
  <c r="BY61" i="19"/>
  <c r="BX61" i="19"/>
  <c r="BZ60" i="19"/>
  <c r="BY60" i="19"/>
  <c r="BX60" i="19"/>
  <c r="BZ59" i="19"/>
  <c r="BY59" i="19"/>
  <c r="BX59" i="19"/>
  <c r="BZ58" i="19"/>
  <c r="BY58" i="19"/>
  <c r="BX58" i="19"/>
  <c r="BZ57" i="19"/>
  <c r="BY57" i="19"/>
  <c r="BX57" i="19"/>
  <c r="BZ56" i="19"/>
  <c r="BY56" i="19"/>
  <c r="BX56" i="19"/>
  <c r="BZ55" i="19"/>
  <c r="BY55" i="19"/>
  <c r="BX55" i="19"/>
  <c r="BZ54" i="19"/>
  <c r="BY54" i="19"/>
  <c r="BX54" i="19"/>
  <c r="BZ53" i="19"/>
  <c r="BY53" i="19"/>
  <c r="BX53" i="19"/>
  <c r="BZ52" i="19"/>
  <c r="BY52" i="19"/>
  <c r="BX52" i="19"/>
  <c r="BZ51" i="19"/>
  <c r="BY51" i="19"/>
  <c r="BX51" i="19"/>
  <c r="BZ50" i="19"/>
  <c r="BY50" i="19"/>
  <c r="BX50" i="19"/>
  <c r="BZ49" i="19"/>
  <c r="BY49" i="19"/>
  <c r="BX49" i="19"/>
  <c r="BZ48" i="19"/>
  <c r="BY48" i="19"/>
  <c r="BX48" i="19"/>
  <c r="BZ47" i="19"/>
  <c r="BY47" i="19"/>
  <c r="BX47" i="19"/>
  <c r="BZ46" i="19"/>
  <c r="BY46" i="19"/>
  <c r="BX46" i="19"/>
  <c r="BZ45" i="19"/>
  <c r="BY45" i="19"/>
  <c r="BX45" i="19"/>
  <c r="BZ44" i="19"/>
  <c r="BY44" i="19"/>
  <c r="BX44" i="19"/>
  <c r="BZ43" i="19"/>
  <c r="BY43" i="19"/>
  <c r="BX43" i="19"/>
  <c r="BZ42" i="19"/>
  <c r="BY42" i="19"/>
  <c r="BX42" i="19"/>
  <c r="BZ41" i="19"/>
  <c r="BY41" i="19"/>
  <c r="BX41" i="19"/>
  <c r="BZ40" i="19"/>
  <c r="BY40" i="19"/>
  <c r="BX40" i="19"/>
  <c r="BZ39" i="19"/>
  <c r="BY39" i="19"/>
  <c r="BX39" i="19"/>
  <c r="BZ38" i="19"/>
  <c r="BY38" i="19"/>
  <c r="BX38" i="19"/>
  <c r="BZ37" i="19"/>
  <c r="BY37" i="19"/>
  <c r="BX37" i="19"/>
  <c r="BZ36" i="19"/>
  <c r="BY36" i="19"/>
  <c r="BX36" i="19"/>
  <c r="BZ35" i="19"/>
  <c r="BY35" i="19"/>
  <c r="BX35" i="19"/>
  <c r="BZ34" i="19"/>
  <c r="BY34" i="19"/>
  <c r="BX34" i="19"/>
  <c r="BZ33" i="19"/>
  <c r="BY33" i="19"/>
  <c r="BX33" i="19"/>
  <c r="BZ32" i="19"/>
  <c r="BY32" i="19"/>
  <c r="BX32" i="19"/>
  <c r="BZ31" i="19"/>
  <c r="BY31" i="19"/>
  <c r="BX31" i="19"/>
  <c r="BZ30" i="19"/>
  <c r="BY30" i="19"/>
  <c r="BX30" i="19"/>
  <c r="BZ29" i="19"/>
  <c r="BY29" i="19"/>
  <c r="BX29" i="19"/>
  <c r="BZ28" i="19"/>
  <c r="BY28" i="19"/>
  <c r="BX28" i="19"/>
  <c r="BZ27" i="19"/>
  <c r="BY27" i="19"/>
  <c r="BX27" i="19"/>
  <c r="BZ26" i="19"/>
  <c r="BY26" i="19"/>
  <c r="BX26" i="19"/>
  <c r="BZ25" i="19"/>
  <c r="BY25" i="19"/>
  <c r="BX25" i="19"/>
  <c r="BZ24" i="19"/>
  <c r="BY24" i="19"/>
  <c r="BX24" i="19"/>
  <c r="BZ23" i="19"/>
  <c r="BY23" i="19"/>
  <c r="BX23" i="19"/>
  <c r="BZ22" i="19"/>
  <c r="BY22" i="19"/>
  <c r="BX22" i="19"/>
  <c r="BZ21" i="19"/>
  <c r="BY21" i="19"/>
  <c r="BX21" i="19"/>
  <c r="BZ20" i="19"/>
  <c r="BY20" i="19"/>
  <c r="BX20" i="19"/>
  <c r="BZ19" i="19"/>
  <c r="BY19" i="19"/>
  <c r="BX19" i="19"/>
  <c r="BZ18" i="19"/>
  <c r="BY18" i="19"/>
  <c r="BX18" i="19"/>
  <c r="BZ17" i="19"/>
  <c r="BY17" i="19"/>
  <c r="BX17" i="19"/>
  <c r="BZ16" i="19"/>
  <c r="BY16" i="19"/>
  <c r="BX16" i="19"/>
  <c r="BZ15" i="19"/>
  <c r="BY15" i="19"/>
  <c r="BX15" i="19"/>
  <c r="BZ14" i="19"/>
  <c r="BY14" i="19"/>
  <c r="BX14" i="19"/>
  <c r="BZ13" i="19"/>
  <c r="BY13" i="19"/>
  <c r="BX13" i="19"/>
  <c r="BZ12" i="19"/>
  <c r="BY12" i="19"/>
  <c r="BX12" i="19"/>
  <c r="BZ11" i="19"/>
  <c r="BY11" i="19"/>
  <c r="BX11" i="19"/>
  <c r="BZ10" i="19"/>
  <c r="BY10" i="19"/>
  <c r="BX10" i="19"/>
  <c r="BZ9" i="19"/>
  <c r="BY9" i="19"/>
  <c r="BX9" i="19"/>
  <c r="BZ8" i="19"/>
  <c r="BY8" i="19"/>
  <c r="BX8" i="19"/>
  <c r="BZ7" i="19"/>
  <c r="BY7" i="19"/>
  <c r="BX7" i="19"/>
  <c r="BZ6" i="19"/>
  <c r="BY6" i="19"/>
  <c r="BX6" i="19"/>
  <c r="CI66" i="18"/>
  <c r="CH66" i="18"/>
  <c r="CG66" i="18"/>
  <c r="CI65" i="18"/>
  <c r="CH65" i="18"/>
  <c r="CG65" i="18"/>
  <c r="CI64" i="18"/>
  <c r="CH64" i="18"/>
  <c r="CG64" i="18"/>
  <c r="CI63" i="18"/>
  <c r="CH63" i="18"/>
  <c r="CG63" i="18"/>
  <c r="CI62" i="18"/>
  <c r="CH62" i="18"/>
  <c r="CG62" i="18"/>
  <c r="CI61" i="18"/>
  <c r="CH61" i="18"/>
  <c r="CG61" i="18"/>
  <c r="CI60" i="18"/>
  <c r="CH60" i="18"/>
  <c r="CG60" i="18"/>
  <c r="CI59" i="18"/>
  <c r="CH59" i="18"/>
  <c r="CG59" i="18"/>
  <c r="CI58" i="18"/>
  <c r="CH58" i="18"/>
  <c r="CG58" i="18"/>
  <c r="CI57" i="18"/>
  <c r="CH57" i="18"/>
  <c r="CG57" i="18"/>
  <c r="CI56" i="18"/>
  <c r="CH56" i="18"/>
  <c r="CG56" i="18"/>
  <c r="CI55" i="18"/>
  <c r="CH55" i="18"/>
  <c r="CG55" i="18"/>
  <c r="CI54" i="18"/>
  <c r="CH54" i="18"/>
  <c r="CG54" i="18"/>
  <c r="CI53" i="18"/>
  <c r="CH53" i="18"/>
  <c r="CG53" i="18"/>
  <c r="CI52" i="18"/>
  <c r="CH52" i="18"/>
  <c r="CG52" i="18"/>
  <c r="CI51" i="18"/>
  <c r="CH51" i="18"/>
  <c r="CG51" i="18"/>
  <c r="CI50" i="18"/>
  <c r="CH50" i="18"/>
  <c r="CG50" i="18"/>
  <c r="CI49" i="18"/>
  <c r="CH49" i="18"/>
  <c r="CG49" i="18"/>
  <c r="CI48" i="18"/>
  <c r="CH48" i="18"/>
  <c r="CG48" i="18"/>
  <c r="CI47" i="18"/>
  <c r="CH47" i="18"/>
  <c r="CG47" i="18"/>
  <c r="CI46" i="18"/>
  <c r="CH46" i="18"/>
  <c r="CG46" i="18"/>
  <c r="CI45" i="18"/>
  <c r="CH45" i="18"/>
  <c r="CG45" i="18"/>
  <c r="CI44" i="18"/>
  <c r="CH44" i="18"/>
  <c r="CG44" i="18"/>
  <c r="CI43" i="18"/>
  <c r="CH43" i="18"/>
  <c r="CG43" i="18"/>
  <c r="CI42" i="18"/>
  <c r="CH42" i="18"/>
  <c r="CG42" i="18"/>
  <c r="CI41" i="18"/>
  <c r="CH41" i="18"/>
  <c r="CG41" i="18"/>
  <c r="CI40" i="18"/>
  <c r="CH40" i="18"/>
  <c r="CG40" i="18"/>
  <c r="CI39" i="18"/>
  <c r="CH39" i="18"/>
  <c r="CG39" i="18"/>
  <c r="CI38" i="18"/>
  <c r="CH38" i="18"/>
  <c r="CG38" i="18"/>
  <c r="CI37" i="18"/>
  <c r="CH37" i="18"/>
  <c r="CG37" i="18"/>
  <c r="CI36" i="18"/>
  <c r="CH36" i="18"/>
  <c r="CG36" i="18"/>
  <c r="CI35" i="18"/>
  <c r="CH35" i="18"/>
  <c r="CG35" i="18"/>
  <c r="CI34" i="18"/>
  <c r="CH34" i="18"/>
  <c r="CG34" i="18"/>
  <c r="CI33" i="18"/>
  <c r="CH33" i="18"/>
  <c r="CG33" i="18"/>
  <c r="CI32" i="18"/>
  <c r="CH32" i="18"/>
  <c r="CG32" i="18"/>
  <c r="CI31" i="18"/>
  <c r="CH31" i="18"/>
  <c r="CG31" i="18"/>
  <c r="CI30" i="18"/>
  <c r="CH30" i="18"/>
  <c r="CG30" i="18"/>
  <c r="CI29" i="18"/>
  <c r="CH29" i="18"/>
  <c r="CG29" i="18"/>
  <c r="CI28" i="18"/>
  <c r="CH28" i="18"/>
  <c r="CG28" i="18"/>
  <c r="CI27" i="18"/>
  <c r="CH27" i="18"/>
  <c r="CG27" i="18"/>
  <c r="CI26" i="18"/>
  <c r="CH26" i="18"/>
  <c r="CG26" i="18"/>
  <c r="CI25" i="18"/>
  <c r="CH25" i="18"/>
  <c r="CG25" i="18"/>
  <c r="CI24" i="18"/>
  <c r="CH24" i="18"/>
  <c r="CG24" i="18"/>
  <c r="CI23" i="18"/>
  <c r="CH23" i="18"/>
  <c r="CG23" i="18"/>
  <c r="CI22" i="18"/>
  <c r="CH22" i="18"/>
  <c r="CG22" i="18"/>
  <c r="CI21" i="18"/>
  <c r="CH21" i="18"/>
  <c r="CG21" i="18"/>
  <c r="CI20" i="18"/>
  <c r="CH20" i="18"/>
  <c r="CG20" i="18"/>
  <c r="CI19" i="18"/>
  <c r="CH19" i="18"/>
  <c r="CG19" i="18"/>
  <c r="CI18" i="18"/>
  <c r="CH18" i="18"/>
  <c r="CG18" i="18"/>
  <c r="CI17" i="18"/>
  <c r="CH17" i="18"/>
  <c r="CG17" i="18"/>
  <c r="CI16" i="18"/>
  <c r="CH16" i="18"/>
  <c r="CG16" i="18"/>
  <c r="CI15" i="18"/>
  <c r="CH15" i="18"/>
  <c r="CG15" i="18"/>
  <c r="CI14" i="18"/>
  <c r="CH14" i="18"/>
  <c r="CG14" i="18"/>
  <c r="CI13" i="18"/>
  <c r="CH13" i="18"/>
  <c r="CG13" i="18"/>
  <c r="CI12" i="18"/>
  <c r="CH12" i="18"/>
  <c r="CG12" i="18"/>
  <c r="CI11" i="18"/>
  <c r="CH11" i="18"/>
  <c r="CG11" i="18"/>
  <c r="CI10" i="18"/>
  <c r="CH10" i="18"/>
  <c r="CG10" i="18"/>
  <c r="CI9" i="18"/>
  <c r="CH9" i="18"/>
  <c r="CG9" i="18"/>
  <c r="CI8" i="18"/>
  <c r="CH8" i="18"/>
  <c r="CG8" i="18"/>
  <c r="CI7" i="18"/>
  <c r="CH7" i="18"/>
  <c r="CG7" i="18"/>
  <c r="CI6" i="18"/>
  <c r="CH6" i="18"/>
  <c r="CG6" i="18"/>
  <c r="BZ66" i="18"/>
  <c r="BY66" i="18"/>
  <c r="BX66" i="18"/>
  <c r="BZ65" i="18"/>
  <c r="BY65" i="18"/>
  <c r="BX65" i="18"/>
  <c r="BZ64" i="18"/>
  <c r="BY64" i="18"/>
  <c r="BX64" i="18"/>
  <c r="BZ63" i="18"/>
  <c r="BY63" i="18"/>
  <c r="BX63" i="18"/>
  <c r="BZ62" i="18"/>
  <c r="BY62" i="18"/>
  <c r="BX62" i="18"/>
  <c r="BZ61" i="18"/>
  <c r="BY61" i="18"/>
  <c r="BX61" i="18"/>
  <c r="BZ60" i="18"/>
  <c r="BY60" i="18"/>
  <c r="BX60" i="18"/>
  <c r="BZ59" i="18"/>
  <c r="BY59" i="18"/>
  <c r="BX59" i="18"/>
  <c r="BZ58" i="18"/>
  <c r="BY58" i="18"/>
  <c r="BX58" i="18"/>
  <c r="BZ57" i="18"/>
  <c r="BY57" i="18"/>
  <c r="BX57" i="18"/>
  <c r="BZ56" i="18"/>
  <c r="BY56" i="18"/>
  <c r="BX56" i="18"/>
  <c r="BZ55" i="18"/>
  <c r="BY55" i="18"/>
  <c r="BX55" i="18"/>
  <c r="BZ54" i="18"/>
  <c r="BY54" i="18"/>
  <c r="BX54" i="18"/>
  <c r="BZ53" i="18"/>
  <c r="BY53" i="18"/>
  <c r="BX53" i="18"/>
  <c r="BZ52" i="18"/>
  <c r="BY52" i="18"/>
  <c r="BX52" i="18"/>
  <c r="BZ51" i="18"/>
  <c r="BY51" i="18"/>
  <c r="BX51" i="18"/>
  <c r="BZ50" i="18"/>
  <c r="BY50" i="18"/>
  <c r="BX50" i="18"/>
  <c r="BZ49" i="18"/>
  <c r="BY49" i="18"/>
  <c r="BX49" i="18"/>
  <c r="BZ48" i="18"/>
  <c r="BY48" i="18"/>
  <c r="BX48" i="18"/>
  <c r="BZ47" i="18"/>
  <c r="BY47" i="18"/>
  <c r="BX47" i="18"/>
  <c r="BZ46" i="18"/>
  <c r="BY46" i="18"/>
  <c r="BX46" i="18"/>
  <c r="BZ45" i="18"/>
  <c r="BY45" i="18"/>
  <c r="BX45" i="18"/>
  <c r="BZ44" i="18"/>
  <c r="BY44" i="18"/>
  <c r="BX44" i="18"/>
  <c r="BZ43" i="18"/>
  <c r="BY43" i="18"/>
  <c r="BX43" i="18"/>
  <c r="BZ42" i="18"/>
  <c r="BY42" i="18"/>
  <c r="BX42" i="18"/>
  <c r="BZ41" i="18"/>
  <c r="BY41" i="18"/>
  <c r="BX41" i="18"/>
  <c r="BZ40" i="18"/>
  <c r="BY40" i="18"/>
  <c r="BX40" i="18"/>
  <c r="BZ39" i="18"/>
  <c r="BY39" i="18"/>
  <c r="BX39" i="18"/>
  <c r="BZ38" i="18"/>
  <c r="BY38" i="18"/>
  <c r="BX38" i="18"/>
  <c r="BZ37" i="18"/>
  <c r="BY37" i="18"/>
  <c r="BX37" i="18"/>
  <c r="BZ36" i="18"/>
  <c r="BY36" i="18"/>
  <c r="BX36" i="18"/>
  <c r="BZ35" i="18"/>
  <c r="BY35" i="18"/>
  <c r="BX35" i="18"/>
  <c r="BZ34" i="18"/>
  <c r="BY34" i="18"/>
  <c r="BX34" i="18"/>
  <c r="BZ33" i="18"/>
  <c r="BY33" i="18"/>
  <c r="BX33" i="18"/>
  <c r="BZ32" i="18"/>
  <c r="BY32" i="18"/>
  <c r="BX32" i="18"/>
  <c r="BZ31" i="18"/>
  <c r="BY31" i="18"/>
  <c r="BX31" i="18"/>
  <c r="BZ30" i="18"/>
  <c r="BY30" i="18"/>
  <c r="BX30" i="18"/>
  <c r="BZ29" i="18"/>
  <c r="BY29" i="18"/>
  <c r="BX29" i="18"/>
  <c r="BZ28" i="18"/>
  <c r="BY28" i="18"/>
  <c r="BX28" i="18"/>
  <c r="BZ27" i="18"/>
  <c r="BY27" i="18"/>
  <c r="BX27" i="18"/>
  <c r="BZ26" i="18"/>
  <c r="BY26" i="18"/>
  <c r="BX26" i="18"/>
  <c r="BZ25" i="18"/>
  <c r="BY25" i="18"/>
  <c r="BX25" i="18"/>
  <c r="BZ24" i="18"/>
  <c r="BY24" i="18"/>
  <c r="BX24" i="18"/>
  <c r="BZ23" i="18"/>
  <c r="BY23" i="18"/>
  <c r="BX23" i="18"/>
  <c r="BZ22" i="18"/>
  <c r="BY22" i="18"/>
  <c r="BX22" i="18"/>
  <c r="BZ21" i="18"/>
  <c r="BY21" i="18"/>
  <c r="BX21" i="18"/>
  <c r="BZ20" i="18"/>
  <c r="BY20" i="18"/>
  <c r="BX20" i="18"/>
  <c r="BZ19" i="18"/>
  <c r="BY19" i="18"/>
  <c r="BX19" i="18"/>
  <c r="BZ18" i="18"/>
  <c r="BY18" i="18"/>
  <c r="BX18" i="18"/>
  <c r="BZ17" i="18"/>
  <c r="BY17" i="18"/>
  <c r="BX17" i="18"/>
  <c r="BZ16" i="18"/>
  <c r="BY16" i="18"/>
  <c r="BX16" i="18"/>
  <c r="BZ15" i="18"/>
  <c r="BY15" i="18"/>
  <c r="BX15" i="18"/>
  <c r="BZ14" i="18"/>
  <c r="BY14" i="18"/>
  <c r="BX14" i="18"/>
  <c r="BZ13" i="18"/>
  <c r="BY13" i="18"/>
  <c r="BX13" i="18"/>
  <c r="BZ12" i="18"/>
  <c r="BY12" i="18"/>
  <c r="BX12" i="18"/>
  <c r="BZ11" i="18"/>
  <c r="BY11" i="18"/>
  <c r="BX11" i="18"/>
  <c r="BZ10" i="18"/>
  <c r="BY10" i="18"/>
  <c r="BX10" i="18"/>
  <c r="BZ9" i="18"/>
  <c r="BY9" i="18"/>
  <c r="BX9" i="18"/>
  <c r="BZ8" i="18"/>
  <c r="BY8" i="18"/>
  <c r="BX8" i="18"/>
  <c r="BZ7" i="18"/>
  <c r="BY7" i="18"/>
  <c r="BX7" i="18"/>
  <c r="BZ6" i="18"/>
  <c r="BY6" i="18"/>
  <c r="BX6" i="18"/>
  <c r="AT348" i="19"/>
  <c r="AS348" i="19"/>
  <c r="AR348" i="19"/>
  <c r="BG86" i="19"/>
  <c r="BG87" i="19" s="1"/>
  <c r="BS68" i="19"/>
  <c r="BS69" i="19" s="1"/>
  <c r="BS70" i="19" s="1"/>
  <c r="BS71" i="19" s="1"/>
  <c r="BS72" i="19" s="1"/>
  <c r="BS73" i="19" s="1"/>
  <c r="BS74" i="19" s="1"/>
  <c r="BS75" i="19" s="1"/>
  <c r="BS76" i="19" s="1"/>
  <c r="BS77" i="19" s="1"/>
  <c r="BS78" i="19" s="1"/>
  <c r="BS79" i="19" s="1"/>
  <c r="BS80" i="19" s="1"/>
  <c r="BS81" i="19" s="1"/>
  <c r="BS82" i="19" s="1"/>
  <c r="BS83" i="19" s="1"/>
  <c r="BS84" i="19" s="1"/>
  <c r="BS85" i="19" s="1"/>
  <c r="BS86" i="19" s="1"/>
  <c r="BS87" i="19" s="1"/>
  <c r="BS88" i="19" s="1"/>
  <c r="BS89" i="19" s="1"/>
  <c r="BS90" i="19" s="1"/>
  <c r="BS91" i="19" s="1"/>
  <c r="BS92" i="19" s="1"/>
  <c r="BS93" i="19" s="1"/>
  <c r="BS94" i="19" s="1"/>
  <c r="BS95" i="19" s="1"/>
  <c r="BS96" i="19" s="1"/>
  <c r="BS97" i="19" s="1"/>
  <c r="BS98" i="19" s="1"/>
  <c r="BS99" i="19" s="1"/>
  <c r="BS100" i="19" s="1"/>
  <c r="BS101" i="19" s="1"/>
  <c r="BS102" i="19" s="1"/>
  <c r="BS103" i="19" s="1"/>
  <c r="BS104" i="19" s="1"/>
  <c r="BS105" i="19" s="1"/>
  <c r="BS106" i="19" s="1"/>
  <c r="BS107" i="19" s="1"/>
  <c r="BS108" i="19" s="1"/>
  <c r="BS109" i="19" s="1"/>
  <c r="BS110" i="19" s="1"/>
  <c r="BS111" i="19" s="1"/>
  <c r="BS112" i="19" s="1"/>
  <c r="BS113" i="19" s="1"/>
  <c r="BS114" i="19" s="1"/>
  <c r="BS115" i="19" s="1"/>
  <c r="BS116" i="19" s="1"/>
  <c r="BS117" i="19" s="1"/>
  <c r="BS118" i="19" s="1"/>
  <c r="BS119" i="19" s="1"/>
  <c r="BS120" i="19" s="1"/>
  <c r="BS121" i="19" s="1"/>
  <c r="BS122" i="19" s="1"/>
  <c r="BS123" i="19" s="1"/>
  <c r="BS124" i="19" s="1"/>
  <c r="BS125" i="19" s="1"/>
  <c r="BS126" i="19" s="1"/>
  <c r="BS127" i="19" s="1"/>
  <c r="BS128" i="19" s="1"/>
  <c r="BS129" i="19" s="1"/>
  <c r="BS130" i="19" s="1"/>
  <c r="BS131" i="19" s="1"/>
  <c r="BS132" i="19" s="1"/>
  <c r="BS133" i="19" s="1"/>
  <c r="BS134" i="19" s="1"/>
  <c r="BS135" i="19" s="1"/>
  <c r="BS136" i="19" s="1"/>
  <c r="BS137" i="19" s="1"/>
  <c r="BS138" i="19" s="1"/>
  <c r="BS139" i="19" s="1"/>
  <c r="BS140" i="19" s="1"/>
  <c r="BS141" i="19" s="1"/>
  <c r="BS142" i="19" s="1"/>
  <c r="BS143" i="19" s="1"/>
  <c r="BS144" i="19" s="1"/>
  <c r="BS145" i="19" s="1"/>
  <c r="BS146" i="19" s="1"/>
  <c r="BS147" i="19" s="1"/>
  <c r="BS148" i="19" s="1"/>
  <c r="BS149" i="19" s="1"/>
  <c r="BS150" i="19" s="1"/>
  <c r="BS151" i="19" s="1"/>
  <c r="BS152" i="19" s="1"/>
  <c r="BS153" i="19" s="1"/>
  <c r="BS154" i="19" s="1"/>
  <c r="BS155" i="19" s="1"/>
  <c r="BS156" i="19" s="1"/>
  <c r="BS157" i="19" s="1"/>
  <c r="BS158" i="19" s="1"/>
  <c r="BS159" i="19" s="1"/>
  <c r="BS160" i="19" s="1"/>
  <c r="BS161" i="19" s="1"/>
  <c r="BS162" i="19" s="1"/>
  <c r="BS163" i="19" s="1"/>
  <c r="BS164" i="19" s="1"/>
  <c r="BS165" i="19" s="1"/>
  <c r="BS166" i="19" s="1"/>
  <c r="BS167" i="19" s="1"/>
  <c r="BS168" i="19" s="1"/>
  <c r="BS169" i="19" s="1"/>
  <c r="BS170" i="19" s="1"/>
  <c r="BS171" i="19" s="1"/>
  <c r="BS172" i="19" s="1"/>
  <c r="BS173" i="19" s="1"/>
  <c r="BS174" i="19" s="1"/>
  <c r="BS175" i="19" s="1"/>
  <c r="BS176" i="19" s="1"/>
  <c r="BS177" i="19" s="1"/>
  <c r="BS178" i="19" s="1"/>
  <c r="BS179" i="19" s="1"/>
  <c r="BS180" i="19" s="1"/>
  <c r="BS181" i="19" s="1"/>
  <c r="BS182" i="19" s="1"/>
  <c r="BS183" i="19" s="1"/>
  <c r="BS184" i="19" s="1"/>
  <c r="BS185" i="19" s="1"/>
  <c r="BS186" i="19" s="1"/>
  <c r="BS187" i="19" s="1"/>
  <c r="BS188" i="19" s="1"/>
  <c r="BS189" i="19" s="1"/>
  <c r="BS190" i="19" s="1"/>
  <c r="BS191" i="19" s="1"/>
  <c r="BS192" i="19" s="1"/>
  <c r="BS193" i="19" s="1"/>
  <c r="BS194" i="19" s="1"/>
  <c r="BS195" i="19" s="1"/>
  <c r="BS196" i="19" s="1"/>
  <c r="BS197" i="19" s="1"/>
  <c r="BS198" i="19" s="1"/>
  <c r="BS199" i="19" s="1"/>
  <c r="BS200" i="19" s="1"/>
  <c r="BS201" i="19" s="1"/>
  <c r="BS202" i="19" s="1"/>
  <c r="BS203" i="19" s="1"/>
  <c r="BS204" i="19" s="1"/>
  <c r="BS205" i="19" s="1"/>
  <c r="BS206" i="19" s="1"/>
  <c r="BS207" i="19" s="1"/>
  <c r="BS208" i="19" s="1"/>
  <c r="BS209" i="19" s="1"/>
  <c r="BS210" i="19" s="1"/>
  <c r="BS211" i="19" s="1"/>
  <c r="BS212" i="19" s="1"/>
  <c r="BS213" i="19" s="1"/>
  <c r="BS214" i="19" s="1"/>
  <c r="BS215" i="19" s="1"/>
  <c r="BS216" i="19" s="1"/>
  <c r="BS217" i="19" s="1"/>
  <c r="BS218" i="19" s="1"/>
  <c r="BS219" i="19" s="1"/>
  <c r="BS220" i="19" s="1"/>
  <c r="BS221" i="19" s="1"/>
  <c r="BS222" i="19" s="1"/>
  <c r="BS223" i="19" s="1"/>
  <c r="BS224" i="19" s="1"/>
  <c r="BS225" i="19" s="1"/>
  <c r="BS226" i="19" s="1"/>
  <c r="BS227" i="19" s="1"/>
  <c r="BS228" i="19" s="1"/>
  <c r="BS229" i="19" s="1"/>
  <c r="BS230" i="19" s="1"/>
  <c r="BS231" i="19" s="1"/>
  <c r="BS232" i="19" s="1"/>
  <c r="BS233" i="19" s="1"/>
  <c r="BS234" i="19" s="1"/>
  <c r="BS235" i="19" s="1"/>
  <c r="BS236" i="19" s="1"/>
  <c r="BS237" i="19" s="1"/>
  <c r="BS238" i="19" s="1"/>
  <c r="BS239" i="19" s="1"/>
  <c r="BS240" i="19" s="1"/>
  <c r="BS241" i="19" s="1"/>
  <c r="BS242" i="19" s="1"/>
  <c r="BS243" i="19" s="1"/>
  <c r="BS244" i="19" s="1"/>
  <c r="BS245" i="19" s="1"/>
  <c r="BS246" i="19" s="1"/>
  <c r="BS247" i="19" s="1"/>
  <c r="BS248" i="19" s="1"/>
  <c r="BS249" i="19" s="1"/>
  <c r="BS250" i="19" s="1"/>
  <c r="BS251" i="19" s="1"/>
  <c r="BS252" i="19" s="1"/>
  <c r="BS253" i="19" s="1"/>
  <c r="BS254" i="19" s="1"/>
  <c r="BS255" i="19" s="1"/>
  <c r="BS256" i="19" s="1"/>
  <c r="BS257" i="19" s="1"/>
  <c r="BS258" i="19" s="1"/>
  <c r="BS259" i="19" s="1"/>
  <c r="BS260" i="19" s="1"/>
  <c r="BS261" i="19" s="1"/>
  <c r="BS262" i="19" s="1"/>
  <c r="BS263" i="19" s="1"/>
  <c r="BS264" i="19" s="1"/>
  <c r="BS265" i="19" s="1"/>
  <c r="BS266" i="19" s="1"/>
  <c r="BS267" i="19" s="1"/>
  <c r="BS268" i="19" s="1"/>
  <c r="BS269" i="19" s="1"/>
  <c r="BS270" i="19" s="1"/>
  <c r="BS271" i="19" s="1"/>
  <c r="BS272" i="19" s="1"/>
  <c r="BS273" i="19" s="1"/>
  <c r="BS274" i="19" s="1"/>
  <c r="BS275" i="19" s="1"/>
  <c r="BS276" i="19" s="1"/>
  <c r="BS277" i="19" s="1"/>
  <c r="BS278" i="19" s="1"/>
  <c r="BS279" i="19" s="1"/>
  <c r="BS280" i="19" s="1"/>
  <c r="BS281" i="19" s="1"/>
  <c r="BS282" i="19" s="1"/>
  <c r="BS283" i="19" s="1"/>
  <c r="BS284" i="19" s="1"/>
  <c r="BS285" i="19" s="1"/>
  <c r="BS286" i="19" s="1"/>
  <c r="BS287" i="19" s="1"/>
  <c r="BS288" i="19" s="1"/>
  <c r="BS289" i="19" s="1"/>
  <c r="BS290" i="19" s="1"/>
  <c r="BS291" i="19" s="1"/>
  <c r="BS292" i="19" s="1"/>
  <c r="BS293" i="19" s="1"/>
  <c r="BS294" i="19" s="1"/>
  <c r="BS295" i="19" s="1"/>
  <c r="BS296" i="19" s="1"/>
  <c r="BS297" i="19" s="1"/>
  <c r="BS298" i="19" s="1"/>
  <c r="BS299" i="19" s="1"/>
  <c r="BS300" i="19" s="1"/>
  <c r="BS301" i="19" s="1"/>
  <c r="BS302" i="19" s="1"/>
  <c r="BS303" i="19" s="1"/>
  <c r="BS304" i="19" s="1"/>
  <c r="BS305" i="19" s="1"/>
  <c r="BS306" i="19" s="1"/>
  <c r="BS307" i="19" s="1"/>
  <c r="BS308" i="19" s="1"/>
  <c r="BS309" i="19" s="1"/>
  <c r="BS310" i="19" s="1"/>
  <c r="BS311" i="19" s="1"/>
  <c r="BS312" i="19" s="1"/>
  <c r="BS313" i="19" s="1"/>
  <c r="BS314" i="19" s="1"/>
  <c r="BS315" i="19" s="1"/>
  <c r="BS316" i="19" s="1"/>
  <c r="BS317" i="19" s="1"/>
  <c r="BS318" i="19" s="1"/>
  <c r="BS319" i="19" s="1"/>
  <c r="BS320" i="19" s="1"/>
  <c r="BS321" i="19" s="1"/>
  <c r="BS322" i="19" s="1"/>
  <c r="BS323" i="19" s="1"/>
  <c r="BS324" i="19" s="1"/>
  <c r="BS325" i="19" s="1"/>
  <c r="BS326" i="19" s="1"/>
  <c r="BS327" i="19" s="1"/>
  <c r="BS328" i="19" s="1"/>
  <c r="BS329" i="19" s="1"/>
  <c r="BS330" i="19" s="1"/>
  <c r="BS331" i="19" s="1"/>
  <c r="BS332" i="19" s="1"/>
  <c r="BS333" i="19" s="1"/>
  <c r="BS334" i="19" s="1"/>
  <c r="BS335" i="19" s="1"/>
  <c r="BS336" i="19" s="1"/>
  <c r="BS337" i="19" s="1"/>
  <c r="BS338" i="19" s="1"/>
  <c r="BS339" i="19" s="1"/>
  <c r="BS340" i="19" s="1"/>
  <c r="BS341" i="19" s="1"/>
  <c r="BS342" i="19" s="1"/>
  <c r="BS343" i="19" s="1"/>
  <c r="BS344" i="19" s="1"/>
  <c r="BS345" i="19" s="1"/>
  <c r="BS346" i="19" s="1"/>
  <c r="G68" i="19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95" i="19" s="1"/>
  <c r="G96" i="19" s="1"/>
  <c r="G97" i="19" s="1"/>
  <c r="G98" i="19" s="1"/>
  <c r="G99" i="19" s="1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19" i="19" s="1"/>
  <c r="G120" i="19" s="1"/>
  <c r="G121" i="19" s="1"/>
  <c r="G122" i="19" s="1"/>
  <c r="G123" i="19" s="1"/>
  <c r="G124" i="19" s="1"/>
  <c r="G125" i="19" s="1"/>
  <c r="G126" i="19" s="1"/>
  <c r="G127" i="19" s="1"/>
  <c r="G128" i="19" s="1"/>
  <c r="G129" i="19" s="1"/>
  <c r="G130" i="19" s="1"/>
  <c r="G131" i="19" s="1"/>
  <c r="G132" i="19" s="1"/>
  <c r="G133" i="19" s="1"/>
  <c r="G134" i="19" s="1"/>
  <c r="G135" i="19" s="1"/>
  <c r="G136" i="19" s="1"/>
  <c r="G137" i="19" s="1"/>
  <c r="G138" i="19" s="1"/>
  <c r="G139" i="19" s="1"/>
  <c r="G140" i="19" s="1"/>
  <c r="G141" i="19" s="1"/>
  <c r="G142" i="19" s="1"/>
  <c r="G143" i="19" s="1"/>
  <c r="G144" i="19" s="1"/>
  <c r="G145" i="19" s="1"/>
  <c r="G146" i="19" s="1"/>
  <c r="G147" i="19" s="1"/>
  <c r="G148" i="19" s="1"/>
  <c r="G149" i="19" s="1"/>
  <c r="G150" i="19" s="1"/>
  <c r="G151" i="19" s="1"/>
  <c r="G152" i="19" s="1"/>
  <c r="G153" i="19" s="1"/>
  <c r="G154" i="19" s="1"/>
  <c r="G155" i="19" s="1"/>
  <c r="G156" i="19" s="1"/>
  <c r="G157" i="19" s="1"/>
  <c r="G158" i="19" s="1"/>
  <c r="G159" i="19" s="1"/>
  <c r="G160" i="19" s="1"/>
  <c r="G161" i="19" s="1"/>
  <c r="G162" i="19" s="1"/>
  <c r="G163" i="19" s="1"/>
  <c r="G164" i="19" s="1"/>
  <c r="G165" i="19" s="1"/>
  <c r="G166" i="19" s="1"/>
  <c r="G167" i="19" s="1"/>
  <c r="G168" i="19" s="1"/>
  <c r="G169" i="19" s="1"/>
  <c r="G170" i="19" s="1"/>
  <c r="G171" i="19" s="1"/>
  <c r="G172" i="19" s="1"/>
  <c r="G173" i="19" s="1"/>
  <c r="G174" i="19" s="1"/>
  <c r="G175" i="19" s="1"/>
  <c r="G176" i="19" s="1"/>
  <c r="G177" i="19" s="1"/>
  <c r="G178" i="19" s="1"/>
  <c r="G179" i="19" s="1"/>
  <c r="G180" i="19" s="1"/>
  <c r="G181" i="19" s="1"/>
  <c r="G182" i="19" s="1"/>
  <c r="G183" i="19" s="1"/>
  <c r="G184" i="19" s="1"/>
  <c r="G185" i="19" s="1"/>
  <c r="G186" i="19" s="1"/>
  <c r="G187" i="19" s="1"/>
  <c r="G188" i="19" s="1"/>
  <c r="G189" i="19" s="1"/>
  <c r="G190" i="19" s="1"/>
  <c r="G191" i="19" s="1"/>
  <c r="G192" i="19" s="1"/>
  <c r="G193" i="19" s="1"/>
  <c r="G194" i="19" s="1"/>
  <c r="G195" i="19" s="1"/>
  <c r="G196" i="19" s="1"/>
  <c r="G197" i="19" s="1"/>
  <c r="G198" i="19" s="1"/>
  <c r="G199" i="19" s="1"/>
  <c r="G200" i="19" s="1"/>
  <c r="G201" i="19" s="1"/>
  <c r="G202" i="19" s="1"/>
  <c r="G203" i="19" s="1"/>
  <c r="G204" i="19" s="1"/>
  <c r="G205" i="19" s="1"/>
  <c r="G206" i="19" s="1"/>
  <c r="G207" i="19" s="1"/>
  <c r="G208" i="19" s="1"/>
  <c r="G209" i="19" s="1"/>
  <c r="G210" i="19" s="1"/>
  <c r="G211" i="19" s="1"/>
  <c r="G212" i="19" s="1"/>
  <c r="G213" i="19" s="1"/>
  <c r="G214" i="19" s="1"/>
  <c r="G215" i="19" s="1"/>
  <c r="G216" i="19" s="1"/>
  <c r="G217" i="19" s="1"/>
  <c r="G218" i="19" s="1"/>
  <c r="G219" i="19" s="1"/>
  <c r="G220" i="19" s="1"/>
  <c r="G221" i="19" s="1"/>
  <c r="G222" i="19" s="1"/>
  <c r="G223" i="19" s="1"/>
  <c r="G224" i="19" s="1"/>
  <c r="G225" i="19" s="1"/>
  <c r="G226" i="19" s="1"/>
  <c r="G227" i="19" s="1"/>
  <c r="G228" i="19" s="1"/>
  <c r="G229" i="19" s="1"/>
  <c r="G230" i="19" s="1"/>
  <c r="G231" i="19" s="1"/>
  <c r="G232" i="19" s="1"/>
  <c r="G233" i="19" s="1"/>
  <c r="G234" i="19" s="1"/>
  <c r="G235" i="19" s="1"/>
  <c r="G236" i="19" s="1"/>
  <c r="G237" i="19" s="1"/>
  <c r="G238" i="19" s="1"/>
  <c r="G239" i="19" s="1"/>
  <c r="G240" i="19" s="1"/>
  <c r="G241" i="19" s="1"/>
  <c r="G242" i="19" s="1"/>
  <c r="G243" i="19" s="1"/>
  <c r="G244" i="19" s="1"/>
  <c r="G245" i="19" s="1"/>
  <c r="G246" i="19" s="1"/>
  <c r="G247" i="19" s="1"/>
  <c r="G248" i="19" s="1"/>
  <c r="G249" i="19" s="1"/>
  <c r="G250" i="19" s="1"/>
  <c r="G251" i="19" s="1"/>
  <c r="G252" i="19" s="1"/>
  <c r="G253" i="19" s="1"/>
  <c r="G254" i="19" s="1"/>
  <c r="G255" i="19" s="1"/>
  <c r="G256" i="19" s="1"/>
  <c r="G257" i="19" s="1"/>
  <c r="G258" i="19" s="1"/>
  <c r="G259" i="19" s="1"/>
  <c r="G260" i="19" s="1"/>
  <c r="G261" i="19" s="1"/>
  <c r="G262" i="19" s="1"/>
  <c r="G263" i="19" s="1"/>
  <c r="G264" i="19" s="1"/>
  <c r="G265" i="19" s="1"/>
  <c r="G266" i="19" s="1"/>
  <c r="G267" i="19" s="1"/>
  <c r="G268" i="19" s="1"/>
  <c r="G269" i="19" s="1"/>
  <c r="G270" i="19" s="1"/>
  <c r="G271" i="19" s="1"/>
  <c r="G272" i="19" s="1"/>
  <c r="G273" i="19" s="1"/>
  <c r="G274" i="19" s="1"/>
  <c r="G275" i="19" s="1"/>
  <c r="G276" i="19" s="1"/>
  <c r="G277" i="19" s="1"/>
  <c r="G278" i="19" s="1"/>
  <c r="G279" i="19" s="1"/>
  <c r="G280" i="19" s="1"/>
  <c r="G281" i="19" s="1"/>
  <c r="G282" i="19" s="1"/>
  <c r="G283" i="19" s="1"/>
  <c r="G284" i="19" s="1"/>
  <c r="G285" i="19" s="1"/>
  <c r="G286" i="19" s="1"/>
  <c r="G287" i="19" s="1"/>
  <c r="G288" i="19" s="1"/>
  <c r="G289" i="19" s="1"/>
  <c r="G290" i="19" s="1"/>
  <c r="G291" i="19" s="1"/>
  <c r="G292" i="19" s="1"/>
  <c r="G293" i="19" s="1"/>
  <c r="G294" i="19" s="1"/>
  <c r="G295" i="19" s="1"/>
  <c r="G296" i="19" s="1"/>
  <c r="G297" i="19" s="1"/>
  <c r="G298" i="19" s="1"/>
  <c r="G299" i="19" s="1"/>
  <c r="G300" i="19" s="1"/>
  <c r="G301" i="19" s="1"/>
  <c r="G302" i="19" s="1"/>
  <c r="G303" i="19" s="1"/>
  <c r="G304" i="19" s="1"/>
  <c r="G305" i="19" s="1"/>
  <c r="G306" i="19" s="1"/>
  <c r="G307" i="19" s="1"/>
  <c r="G308" i="19" s="1"/>
  <c r="G309" i="19" s="1"/>
  <c r="G310" i="19" s="1"/>
  <c r="G311" i="19" s="1"/>
  <c r="G312" i="19" s="1"/>
  <c r="G313" i="19" s="1"/>
  <c r="G314" i="19" s="1"/>
  <c r="G315" i="19" s="1"/>
  <c r="G316" i="19" s="1"/>
  <c r="G317" i="19" s="1"/>
  <c r="G318" i="19" s="1"/>
  <c r="G319" i="19" s="1"/>
  <c r="G320" i="19" s="1"/>
  <c r="G321" i="19" s="1"/>
  <c r="G322" i="19" s="1"/>
  <c r="G323" i="19" s="1"/>
  <c r="G324" i="19" s="1"/>
  <c r="G325" i="19" s="1"/>
  <c r="G326" i="19" s="1"/>
  <c r="G327" i="19" s="1"/>
  <c r="G328" i="19" s="1"/>
  <c r="G329" i="19" s="1"/>
  <c r="G330" i="19" s="1"/>
  <c r="G331" i="19" s="1"/>
  <c r="G332" i="19" s="1"/>
  <c r="G333" i="19" s="1"/>
  <c r="G334" i="19" s="1"/>
  <c r="G335" i="19" s="1"/>
  <c r="G336" i="19" s="1"/>
  <c r="G337" i="19" s="1"/>
  <c r="G338" i="19" s="1"/>
  <c r="G339" i="19" s="1"/>
  <c r="G340" i="19" s="1"/>
  <c r="G341" i="19" s="1"/>
  <c r="G342" i="19" s="1"/>
  <c r="G343" i="19" s="1"/>
  <c r="G344" i="19" s="1"/>
  <c r="G345" i="19" s="1"/>
  <c r="G346" i="19" s="1"/>
  <c r="BS67" i="19"/>
  <c r="G67" i="19"/>
  <c r="D67" i="19" s="1"/>
  <c r="D68" i="19" s="1"/>
  <c r="D69" i="19" s="1"/>
  <c r="D70" i="19" s="1"/>
  <c r="D71" i="19" s="1"/>
  <c r="D72" i="19" s="1"/>
  <c r="D73" i="19" s="1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D95" i="19" s="1"/>
  <c r="D96" i="19" s="1"/>
  <c r="D97" i="19" s="1"/>
  <c r="D98" i="19" s="1"/>
  <c r="D99" i="19" s="1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19" i="19" s="1"/>
  <c r="D120" i="19" s="1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D152" i="19" s="1"/>
  <c r="D153" i="19" s="1"/>
  <c r="D154" i="19" s="1"/>
  <c r="D155" i="19" s="1"/>
  <c r="D156" i="19" s="1"/>
  <c r="D157" i="19" s="1"/>
  <c r="D158" i="19" s="1"/>
  <c r="D159" i="19" s="1"/>
  <c r="D160" i="19" s="1"/>
  <c r="D161" i="19" s="1"/>
  <c r="D162" i="19" s="1"/>
  <c r="D163" i="19" s="1"/>
  <c r="D164" i="19" s="1"/>
  <c r="D165" i="19" s="1"/>
  <c r="D166" i="19" s="1"/>
  <c r="D167" i="19" s="1"/>
  <c r="D168" i="19" s="1"/>
  <c r="D169" i="19" s="1"/>
  <c r="D170" i="19" s="1"/>
  <c r="D171" i="19" s="1"/>
  <c r="D172" i="19" s="1"/>
  <c r="D173" i="19" s="1"/>
  <c r="D174" i="19" s="1"/>
  <c r="D175" i="19" s="1"/>
  <c r="D176" i="19" s="1"/>
  <c r="D177" i="19" s="1"/>
  <c r="D178" i="19" s="1"/>
  <c r="D179" i="19" s="1"/>
  <c r="D180" i="19" s="1"/>
  <c r="D181" i="19" s="1"/>
  <c r="D182" i="19" s="1"/>
  <c r="D183" i="19" s="1"/>
  <c r="D184" i="19" s="1"/>
  <c r="D185" i="19" s="1"/>
  <c r="D186" i="19" s="1"/>
  <c r="D187" i="19" s="1"/>
  <c r="D188" i="19" s="1"/>
  <c r="D189" i="19" s="1"/>
  <c r="D190" i="19" s="1"/>
  <c r="D191" i="19" s="1"/>
  <c r="D192" i="19" s="1"/>
  <c r="D193" i="19" s="1"/>
  <c r="D194" i="19" s="1"/>
  <c r="D195" i="19" s="1"/>
  <c r="D196" i="19" s="1"/>
  <c r="D197" i="19" s="1"/>
  <c r="D198" i="19" s="1"/>
  <c r="D199" i="19" s="1"/>
  <c r="D200" i="19" s="1"/>
  <c r="D201" i="19" s="1"/>
  <c r="D202" i="19" s="1"/>
  <c r="D203" i="19" s="1"/>
  <c r="D204" i="19" s="1"/>
  <c r="D205" i="19" s="1"/>
  <c r="D206" i="19" s="1"/>
  <c r="D207" i="19" s="1"/>
  <c r="D208" i="19" s="1"/>
  <c r="D209" i="19" s="1"/>
  <c r="D210" i="19" s="1"/>
  <c r="D211" i="19" s="1"/>
  <c r="D212" i="19" s="1"/>
  <c r="D213" i="19" s="1"/>
  <c r="D214" i="19" s="1"/>
  <c r="D215" i="19" s="1"/>
  <c r="D216" i="19" s="1"/>
  <c r="D217" i="19" s="1"/>
  <c r="D218" i="19" s="1"/>
  <c r="D219" i="19" s="1"/>
  <c r="D220" i="19" s="1"/>
  <c r="D221" i="19" s="1"/>
  <c r="D222" i="19" s="1"/>
  <c r="D223" i="19" s="1"/>
  <c r="D224" i="19" s="1"/>
  <c r="D225" i="19" s="1"/>
  <c r="D226" i="19" s="1"/>
  <c r="D227" i="19" s="1"/>
  <c r="D228" i="19" s="1"/>
  <c r="D229" i="19" s="1"/>
  <c r="D230" i="19" s="1"/>
  <c r="D231" i="19" s="1"/>
  <c r="D232" i="19" s="1"/>
  <c r="D233" i="19" s="1"/>
  <c r="D234" i="19" s="1"/>
  <c r="D235" i="19" s="1"/>
  <c r="D236" i="19" s="1"/>
  <c r="D237" i="19" s="1"/>
  <c r="D238" i="19" s="1"/>
  <c r="D239" i="19" s="1"/>
  <c r="D240" i="19" s="1"/>
  <c r="D241" i="19" s="1"/>
  <c r="D242" i="19" s="1"/>
  <c r="D243" i="19" s="1"/>
  <c r="D244" i="19" s="1"/>
  <c r="D245" i="19" s="1"/>
  <c r="D246" i="19" s="1"/>
  <c r="D247" i="19" s="1"/>
  <c r="D248" i="19" s="1"/>
  <c r="D249" i="19" s="1"/>
  <c r="D250" i="19" s="1"/>
  <c r="D251" i="19" s="1"/>
  <c r="D252" i="19" s="1"/>
  <c r="D253" i="19" s="1"/>
  <c r="D254" i="19" s="1"/>
  <c r="D255" i="19" s="1"/>
  <c r="D256" i="19" s="1"/>
  <c r="D257" i="19" s="1"/>
  <c r="D258" i="19" s="1"/>
  <c r="D259" i="19" s="1"/>
  <c r="D260" i="19" s="1"/>
  <c r="D261" i="19" s="1"/>
  <c r="D262" i="19" s="1"/>
  <c r="D263" i="19" s="1"/>
  <c r="D264" i="19" s="1"/>
  <c r="D265" i="19" s="1"/>
  <c r="D266" i="19" s="1"/>
  <c r="D267" i="19" s="1"/>
  <c r="D268" i="19" s="1"/>
  <c r="D269" i="19" s="1"/>
  <c r="D270" i="19" s="1"/>
  <c r="D271" i="19" s="1"/>
  <c r="D272" i="19" s="1"/>
  <c r="D273" i="19" s="1"/>
  <c r="D274" i="19" s="1"/>
  <c r="D275" i="19" s="1"/>
  <c r="D276" i="19" s="1"/>
  <c r="D277" i="19" s="1"/>
  <c r="D278" i="19" s="1"/>
  <c r="D279" i="19" s="1"/>
  <c r="D280" i="19" s="1"/>
  <c r="D281" i="19" s="1"/>
  <c r="D282" i="19" s="1"/>
  <c r="D283" i="19" s="1"/>
  <c r="D284" i="19" s="1"/>
  <c r="D285" i="19" s="1"/>
  <c r="D286" i="19" s="1"/>
  <c r="D287" i="19" s="1"/>
  <c r="D288" i="19" s="1"/>
  <c r="D289" i="19" s="1"/>
  <c r="D290" i="19" s="1"/>
  <c r="D291" i="19" s="1"/>
  <c r="D292" i="19" s="1"/>
  <c r="D293" i="19" s="1"/>
  <c r="D294" i="19" s="1"/>
  <c r="D295" i="19" s="1"/>
  <c r="D296" i="19" s="1"/>
  <c r="D297" i="19" s="1"/>
  <c r="D298" i="19" s="1"/>
  <c r="D299" i="19" s="1"/>
  <c r="D300" i="19" s="1"/>
  <c r="D301" i="19" s="1"/>
  <c r="D302" i="19" s="1"/>
  <c r="D303" i="19" s="1"/>
  <c r="D304" i="19" s="1"/>
  <c r="D305" i="19" s="1"/>
  <c r="D306" i="19" s="1"/>
  <c r="D307" i="19" s="1"/>
  <c r="D308" i="19" s="1"/>
  <c r="D309" i="19" s="1"/>
  <c r="D310" i="19" s="1"/>
  <c r="D311" i="19" s="1"/>
  <c r="D312" i="19" s="1"/>
  <c r="D313" i="19" s="1"/>
  <c r="D314" i="19" s="1"/>
  <c r="D315" i="19" s="1"/>
  <c r="D316" i="19" s="1"/>
  <c r="D317" i="19" s="1"/>
  <c r="D318" i="19" s="1"/>
  <c r="D319" i="19" s="1"/>
  <c r="D320" i="19" s="1"/>
  <c r="D321" i="19" s="1"/>
  <c r="D322" i="19" s="1"/>
  <c r="D323" i="19" s="1"/>
  <c r="D324" i="19" s="1"/>
  <c r="D325" i="19" s="1"/>
  <c r="D326" i="19" s="1"/>
  <c r="D327" i="19" s="1"/>
  <c r="D328" i="19" s="1"/>
  <c r="D329" i="19" s="1"/>
  <c r="D330" i="19" s="1"/>
  <c r="D331" i="19" s="1"/>
  <c r="D332" i="19" s="1"/>
  <c r="D333" i="19" s="1"/>
  <c r="D334" i="19" s="1"/>
  <c r="D335" i="19" s="1"/>
  <c r="D336" i="19" s="1"/>
  <c r="D337" i="19" s="1"/>
  <c r="D338" i="19" s="1"/>
  <c r="D339" i="19" s="1"/>
  <c r="D340" i="19" s="1"/>
  <c r="D341" i="19" s="1"/>
  <c r="D342" i="19" s="1"/>
  <c r="D343" i="19" s="1"/>
  <c r="D344" i="19" s="1"/>
  <c r="D345" i="19" s="1"/>
  <c r="D346" i="19" s="1"/>
  <c r="E67" i="19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211" i="19" s="1"/>
  <c r="E212" i="19" s="1"/>
  <c r="E213" i="19" s="1"/>
  <c r="E214" i="19" s="1"/>
  <c r="E215" i="19" s="1"/>
  <c r="E216" i="19" s="1"/>
  <c r="E217" i="19" s="1"/>
  <c r="E218" i="19" s="1"/>
  <c r="E219" i="19" s="1"/>
  <c r="E220" i="19" s="1"/>
  <c r="E221" i="19" s="1"/>
  <c r="E222" i="19" s="1"/>
  <c r="E223" i="19" s="1"/>
  <c r="E224" i="19" s="1"/>
  <c r="E225" i="19" s="1"/>
  <c r="E226" i="19" s="1"/>
  <c r="E227" i="19" s="1"/>
  <c r="E228" i="19" s="1"/>
  <c r="E229" i="19" s="1"/>
  <c r="E230" i="19" s="1"/>
  <c r="E231" i="19" s="1"/>
  <c r="E232" i="19" s="1"/>
  <c r="E233" i="19" s="1"/>
  <c r="E234" i="19" s="1"/>
  <c r="E235" i="19" s="1"/>
  <c r="E236" i="19" s="1"/>
  <c r="E237" i="19" s="1"/>
  <c r="E238" i="19" s="1"/>
  <c r="E239" i="19" s="1"/>
  <c r="E240" i="19" s="1"/>
  <c r="E241" i="19" s="1"/>
  <c r="E242" i="19" s="1"/>
  <c r="E243" i="19" s="1"/>
  <c r="E244" i="19" s="1"/>
  <c r="E245" i="19" s="1"/>
  <c r="E246" i="19" s="1"/>
  <c r="E247" i="19" s="1"/>
  <c r="E248" i="19" s="1"/>
  <c r="E249" i="19" s="1"/>
  <c r="E250" i="19" s="1"/>
  <c r="E251" i="19" s="1"/>
  <c r="E252" i="19" s="1"/>
  <c r="E253" i="19" s="1"/>
  <c r="E254" i="19" s="1"/>
  <c r="E255" i="19" s="1"/>
  <c r="E256" i="19" s="1"/>
  <c r="E257" i="19" s="1"/>
  <c r="E258" i="19" s="1"/>
  <c r="E259" i="19" s="1"/>
  <c r="E260" i="19" s="1"/>
  <c r="E261" i="19" s="1"/>
  <c r="E262" i="19" s="1"/>
  <c r="E263" i="19" s="1"/>
  <c r="E264" i="19" s="1"/>
  <c r="E265" i="19" s="1"/>
  <c r="E266" i="19" s="1"/>
  <c r="E267" i="19" s="1"/>
  <c r="E268" i="19" s="1"/>
  <c r="E269" i="19" s="1"/>
  <c r="E270" i="19" s="1"/>
  <c r="E271" i="19" s="1"/>
  <c r="E272" i="19" s="1"/>
  <c r="E273" i="19" s="1"/>
  <c r="E274" i="19" s="1"/>
  <c r="E275" i="19" s="1"/>
  <c r="E276" i="19" s="1"/>
  <c r="E277" i="19" s="1"/>
  <c r="E278" i="19" s="1"/>
  <c r="E279" i="19" s="1"/>
  <c r="E280" i="19" s="1"/>
  <c r="E281" i="19" s="1"/>
  <c r="E282" i="19" s="1"/>
  <c r="E283" i="19" s="1"/>
  <c r="E284" i="19" s="1"/>
  <c r="E285" i="19" s="1"/>
  <c r="E286" i="19" s="1"/>
  <c r="E287" i="19" s="1"/>
  <c r="E288" i="19" s="1"/>
  <c r="E289" i="19" s="1"/>
  <c r="E290" i="19" s="1"/>
  <c r="E291" i="19" s="1"/>
  <c r="E292" i="19" s="1"/>
  <c r="E293" i="19" s="1"/>
  <c r="E294" i="19" s="1"/>
  <c r="E295" i="19" s="1"/>
  <c r="E296" i="19" s="1"/>
  <c r="E297" i="19" s="1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313" i="19" s="1"/>
  <c r="E314" i="19" s="1"/>
  <c r="E315" i="19" s="1"/>
  <c r="E316" i="19" s="1"/>
  <c r="E317" i="19" s="1"/>
  <c r="E318" i="19" s="1"/>
  <c r="E319" i="19" s="1"/>
  <c r="E320" i="19" s="1"/>
  <c r="E321" i="19" s="1"/>
  <c r="E322" i="19" s="1"/>
  <c r="E323" i="19" s="1"/>
  <c r="E324" i="19" s="1"/>
  <c r="E325" i="19" s="1"/>
  <c r="E326" i="19" s="1"/>
  <c r="E327" i="19" s="1"/>
  <c r="E328" i="19" s="1"/>
  <c r="E329" i="19" s="1"/>
  <c r="E330" i="19" s="1"/>
  <c r="E331" i="19" s="1"/>
  <c r="E332" i="19" s="1"/>
  <c r="E333" i="19" s="1"/>
  <c r="E334" i="19" s="1"/>
  <c r="E335" i="19" s="1"/>
  <c r="E336" i="19" s="1"/>
  <c r="E337" i="19" s="1"/>
  <c r="E338" i="19" s="1"/>
  <c r="E339" i="19" s="1"/>
  <c r="E340" i="19" s="1"/>
  <c r="E341" i="19" s="1"/>
  <c r="E342" i="19" s="1"/>
  <c r="E343" i="19" s="1"/>
  <c r="E344" i="19" s="1"/>
  <c r="E345" i="19" s="1"/>
  <c r="E346" i="19" s="1"/>
  <c r="B67" i="19"/>
  <c r="BR66" i="19"/>
  <c r="BT67" i="19" s="1"/>
  <c r="AC66" i="19"/>
  <c r="W66" i="19"/>
  <c r="T66" i="19"/>
  <c r="N66" i="19"/>
  <c r="M66" i="19"/>
  <c r="L66" i="19"/>
  <c r="K66" i="19"/>
  <c r="G66" i="19"/>
  <c r="F66" i="19"/>
  <c r="F67" i="19" s="1"/>
  <c r="E66" i="19"/>
  <c r="BR65" i="19"/>
  <c r="BK65" i="19"/>
  <c r="BJ65" i="19"/>
  <c r="BI65" i="19"/>
  <c r="BH65" i="19"/>
  <c r="AH65" i="19"/>
  <c r="AE65" i="19"/>
  <c r="AD65" i="19"/>
  <c r="AC65" i="19"/>
  <c r="Y65" i="19"/>
  <c r="W65" i="19"/>
  <c r="V65" i="19"/>
  <c r="U65" i="19"/>
  <c r="T65" i="19"/>
  <c r="O65" i="19"/>
  <c r="N65" i="19"/>
  <c r="M65" i="19"/>
  <c r="L65" i="19"/>
  <c r="O66" i="19" s="1"/>
  <c r="K65" i="19"/>
  <c r="G65" i="19"/>
  <c r="F65" i="19"/>
  <c r="E65" i="19"/>
  <c r="BR64" i="19"/>
  <c r="BK64" i="19"/>
  <c r="BJ64" i="19"/>
  <c r="BI64" i="19"/>
  <c r="BH64" i="19"/>
  <c r="AE64" i="19"/>
  <c r="AD64" i="19"/>
  <c r="AC64" i="19"/>
  <c r="AF64" i="19" s="1"/>
  <c r="X64" i="19"/>
  <c r="V64" i="19"/>
  <c r="Y64" i="19" s="1"/>
  <c r="U64" i="19"/>
  <c r="T64" i="19"/>
  <c r="P64" i="19"/>
  <c r="O64" i="19"/>
  <c r="M64" i="19"/>
  <c r="P65" i="19" s="1"/>
  <c r="L64" i="19"/>
  <c r="K64" i="19"/>
  <c r="G64" i="19"/>
  <c r="F64" i="19"/>
  <c r="E64" i="19"/>
  <c r="BR63" i="19"/>
  <c r="BK63" i="19"/>
  <c r="BJ63" i="19"/>
  <c r="BI63" i="19"/>
  <c r="BH63" i="19"/>
  <c r="AE63" i="19"/>
  <c r="AD63" i="19"/>
  <c r="AG63" i="19" s="1"/>
  <c r="AC63" i="19"/>
  <c r="Y63" i="19"/>
  <c r="V63" i="19"/>
  <c r="U63" i="19"/>
  <c r="T63" i="19"/>
  <c r="P63" i="19"/>
  <c r="N63" i="19"/>
  <c r="M63" i="19"/>
  <c r="L63" i="19"/>
  <c r="K63" i="19"/>
  <c r="G63" i="19"/>
  <c r="F63" i="19"/>
  <c r="E63" i="19"/>
  <c r="BR62" i="19"/>
  <c r="BK62" i="19"/>
  <c r="BJ62" i="19"/>
  <c r="BI62" i="19"/>
  <c r="BH62" i="19"/>
  <c r="AF62" i="19"/>
  <c r="AE62" i="19"/>
  <c r="AH62" i="19" s="1"/>
  <c r="AD62" i="19"/>
  <c r="AC62" i="19"/>
  <c r="AF63" i="19" s="1"/>
  <c r="V62" i="19"/>
  <c r="U62" i="19"/>
  <c r="T62" i="19"/>
  <c r="W62" i="19" s="1"/>
  <c r="O62" i="19"/>
  <c r="M62" i="19"/>
  <c r="L62" i="19"/>
  <c r="K62" i="19"/>
  <c r="G62" i="19"/>
  <c r="F62" i="19"/>
  <c r="E62" i="19"/>
  <c r="BR61" i="19"/>
  <c r="BK61" i="19"/>
  <c r="BJ61" i="19"/>
  <c r="BI61" i="19"/>
  <c r="BH61" i="19"/>
  <c r="AG61" i="19"/>
  <c r="AF61" i="19"/>
  <c r="AE61" i="19"/>
  <c r="AD61" i="19"/>
  <c r="AG62" i="19" s="1"/>
  <c r="AC61" i="19"/>
  <c r="V61" i="19"/>
  <c r="U61" i="19"/>
  <c r="X61" i="19" s="1"/>
  <c r="T61" i="19"/>
  <c r="P61" i="19"/>
  <c r="M61" i="19"/>
  <c r="L61" i="19"/>
  <c r="K61" i="19"/>
  <c r="G61" i="19"/>
  <c r="F61" i="19"/>
  <c r="E61" i="19"/>
  <c r="BR60" i="19"/>
  <c r="BK60" i="19"/>
  <c r="BJ60" i="19"/>
  <c r="BI60" i="19"/>
  <c r="BH60" i="19"/>
  <c r="AH60" i="19"/>
  <c r="AG60" i="19"/>
  <c r="AE60" i="19"/>
  <c r="AH61" i="19" s="1"/>
  <c r="AD60" i="19"/>
  <c r="AC60" i="19"/>
  <c r="AF60" i="19" s="1"/>
  <c r="V60" i="19"/>
  <c r="Y60" i="19" s="1"/>
  <c r="U60" i="19"/>
  <c r="T60" i="19"/>
  <c r="W61" i="19" s="1"/>
  <c r="M60" i="19"/>
  <c r="L60" i="19"/>
  <c r="K60" i="19"/>
  <c r="G60" i="19"/>
  <c r="F60" i="19"/>
  <c r="E60" i="19"/>
  <c r="BR59" i="19"/>
  <c r="BK59" i="19"/>
  <c r="BJ59" i="19"/>
  <c r="BI59" i="19"/>
  <c r="BH59" i="19"/>
  <c r="AF59" i="19"/>
  <c r="AE59" i="19"/>
  <c r="AD59" i="19"/>
  <c r="AG59" i="19" s="1"/>
  <c r="AC59" i="19"/>
  <c r="V59" i="19"/>
  <c r="U59" i="19"/>
  <c r="X60" i="19" s="1"/>
  <c r="T59" i="19"/>
  <c r="P59" i="19"/>
  <c r="M59" i="19"/>
  <c r="L59" i="19"/>
  <c r="K59" i="19"/>
  <c r="G59" i="19"/>
  <c r="F59" i="19"/>
  <c r="E59" i="19"/>
  <c r="BR58" i="19"/>
  <c r="BK58" i="19"/>
  <c r="BJ58" i="19"/>
  <c r="BI58" i="19"/>
  <c r="BH58" i="19"/>
  <c r="AG58" i="19"/>
  <c r="AE58" i="19"/>
  <c r="AH58" i="19" s="1"/>
  <c r="AD58" i="19"/>
  <c r="AC58" i="19"/>
  <c r="Y58" i="19"/>
  <c r="V58" i="19"/>
  <c r="Y59" i="19" s="1"/>
  <c r="U58" i="19"/>
  <c r="T58" i="19"/>
  <c r="W58" i="19" s="1"/>
  <c r="M58" i="19"/>
  <c r="L58" i="19"/>
  <c r="K58" i="19"/>
  <c r="G58" i="19"/>
  <c r="F58" i="19"/>
  <c r="E58" i="19"/>
  <c r="BR57" i="19"/>
  <c r="BK57" i="19"/>
  <c r="BJ57" i="19"/>
  <c r="BI57" i="19"/>
  <c r="BH57" i="19"/>
  <c r="AH57" i="19"/>
  <c r="AE57" i="19"/>
  <c r="AD57" i="19"/>
  <c r="AC57" i="19"/>
  <c r="AF58" i="19" s="1"/>
  <c r="W57" i="19"/>
  <c r="V57" i="19"/>
  <c r="U57" i="19"/>
  <c r="X57" i="19" s="1"/>
  <c r="T57" i="19"/>
  <c r="M57" i="19"/>
  <c r="L57" i="19"/>
  <c r="K57" i="19"/>
  <c r="G57" i="19"/>
  <c r="F57" i="19"/>
  <c r="E57" i="19"/>
  <c r="A57" i="19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251" i="19" s="1"/>
  <c r="A252" i="19" s="1"/>
  <c r="A253" i="19" s="1"/>
  <c r="A254" i="19" s="1"/>
  <c r="A255" i="19" s="1"/>
  <c r="A256" i="19" s="1"/>
  <c r="A257" i="19" s="1"/>
  <c r="A258" i="19" s="1"/>
  <c r="A259" i="19" s="1"/>
  <c r="A260" i="19" s="1"/>
  <c r="A261" i="19" s="1"/>
  <c r="A262" i="19" s="1"/>
  <c r="A263" i="19" s="1"/>
  <c r="A264" i="19" s="1"/>
  <c r="A265" i="19" s="1"/>
  <c r="A266" i="19" s="1"/>
  <c r="A267" i="19" s="1"/>
  <c r="A268" i="19" s="1"/>
  <c r="A269" i="19" s="1"/>
  <c r="A270" i="19" s="1"/>
  <c r="A271" i="19" s="1"/>
  <c r="A272" i="19" s="1"/>
  <c r="A273" i="19" s="1"/>
  <c r="A274" i="19" s="1"/>
  <c r="A275" i="19" s="1"/>
  <c r="A276" i="19" s="1"/>
  <c r="A277" i="19" s="1"/>
  <c r="A278" i="19" s="1"/>
  <c r="A279" i="19" s="1"/>
  <c r="A280" i="19" s="1"/>
  <c r="A281" i="19" s="1"/>
  <c r="A282" i="19" s="1"/>
  <c r="A283" i="19" s="1"/>
  <c r="A284" i="19" s="1"/>
  <c r="A285" i="19" s="1"/>
  <c r="A286" i="19" s="1"/>
  <c r="A287" i="19" s="1"/>
  <c r="A288" i="19" s="1"/>
  <c r="A289" i="19" s="1"/>
  <c r="A290" i="19" s="1"/>
  <c r="A291" i="19" s="1"/>
  <c r="A292" i="19" s="1"/>
  <c r="A293" i="19" s="1"/>
  <c r="A294" i="19" s="1"/>
  <c r="A295" i="19" s="1"/>
  <c r="A296" i="19" s="1"/>
  <c r="A297" i="19" s="1"/>
  <c r="A298" i="19" s="1"/>
  <c r="A299" i="19" s="1"/>
  <c r="A300" i="19" s="1"/>
  <c r="A301" i="19" s="1"/>
  <c r="A302" i="19" s="1"/>
  <c r="A303" i="19" s="1"/>
  <c r="A304" i="19" s="1"/>
  <c r="A305" i="19" s="1"/>
  <c r="A306" i="19" s="1"/>
  <c r="A307" i="19" s="1"/>
  <c r="A308" i="19" s="1"/>
  <c r="A309" i="19" s="1"/>
  <c r="A310" i="19" s="1"/>
  <c r="A311" i="19" s="1"/>
  <c r="A312" i="19" s="1"/>
  <c r="A313" i="19" s="1"/>
  <c r="A314" i="19" s="1"/>
  <c r="A315" i="19" s="1"/>
  <c r="A316" i="19" s="1"/>
  <c r="A317" i="19" s="1"/>
  <c r="A318" i="19" s="1"/>
  <c r="A319" i="19" s="1"/>
  <c r="A320" i="19" s="1"/>
  <c r="A321" i="19" s="1"/>
  <c r="A322" i="19" s="1"/>
  <c r="A323" i="19" s="1"/>
  <c r="A324" i="19" s="1"/>
  <c r="A325" i="19" s="1"/>
  <c r="A326" i="19" s="1"/>
  <c r="A327" i="19" s="1"/>
  <c r="A328" i="19" s="1"/>
  <c r="A329" i="19" s="1"/>
  <c r="A330" i="19" s="1"/>
  <c r="A331" i="19" s="1"/>
  <c r="A332" i="19" s="1"/>
  <c r="A333" i="19" s="1"/>
  <c r="A334" i="19" s="1"/>
  <c r="A335" i="19" s="1"/>
  <c r="A336" i="19" s="1"/>
  <c r="A337" i="19" s="1"/>
  <c r="A338" i="19" s="1"/>
  <c r="A339" i="19" s="1"/>
  <c r="A340" i="19" s="1"/>
  <c r="A341" i="19" s="1"/>
  <c r="A342" i="19" s="1"/>
  <c r="A343" i="19" s="1"/>
  <c r="A344" i="19" s="1"/>
  <c r="A345" i="19" s="1"/>
  <c r="A346" i="19" s="1"/>
  <c r="BR56" i="19"/>
  <c r="BK56" i="19"/>
  <c r="BJ56" i="19"/>
  <c r="BI56" i="19"/>
  <c r="BH56" i="19"/>
  <c r="AG56" i="19"/>
  <c r="AE56" i="19"/>
  <c r="AD56" i="19"/>
  <c r="AG57" i="19" s="1"/>
  <c r="AC56" i="19"/>
  <c r="AF56" i="19" s="1"/>
  <c r="X56" i="19"/>
  <c r="V56" i="19"/>
  <c r="Y57" i="19" s="1"/>
  <c r="U56" i="19"/>
  <c r="T56" i="19"/>
  <c r="P56" i="19"/>
  <c r="O56" i="19"/>
  <c r="M56" i="19"/>
  <c r="L56" i="19"/>
  <c r="K56" i="19"/>
  <c r="G56" i="19"/>
  <c r="F56" i="19"/>
  <c r="E56" i="19"/>
  <c r="BR55" i="19"/>
  <c r="BK55" i="19"/>
  <c r="BJ55" i="19"/>
  <c r="BI55" i="19"/>
  <c r="BH55" i="19"/>
  <c r="AG55" i="19"/>
  <c r="AE55" i="19"/>
  <c r="AH56" i="19" s="1"/>
  <c r="AD55" i="19"/>
  <c r="AC55" i="19"/>
  <c r="X55" i="19"/>
  <c r="V55" i="19"/>
  <c r="U55" i="19"/>
  <c r="T55" i="19"/>
  <c r="W56" i="19" s="1"/>
  <c r="P55" i="19"/>
  <c r="O55" i="19"/>
  <c r="M55" i="19"/>
  <c r="L55" i="19"/>
  <c r="K55" i="19"/>
  <c r="G55" i="19"/>
  <c r="F55" i="19"/>
  <c r="E55" i="19"/>
  <c r="BR54" i="19"/>
  <c r="BK54" i="19"/>
  <c r="BJ54" i="19"/>
  <c r="BI54" i="19"/>
  <c r="BH54" i="19"/>
  <c r="AG54" i="19"/>
  <c r="AE54" i="19"/>
  <c r="AH55" i="19" s="1"/>
  <c r="AD54" i="19"/>
  <c r="AC54" i="19"/>
  <c r="AF54" i="19" s="1"/>
  <c r="X54" i="19"/>
  <c r="V54" i="19"/>
  <c r="U54" i="19"/>
  <c r="T54" i="19"/>
  <c r="W55" i="19" s="1"/>
  <c r="P54" i="19"/>
  <c r="O54" i="19"/>
  <c r="M54" i="19"/>
  <c r="L54" i="19"/>
  <c r="K54" i="19"/>
  <c r="G54" i="19"/>
  <c r="F54" i="19"/>
  <c r="E54" i="19"/>
  <c r="BR53" i="19"/>
  <c r="BK53" i="19"/>
  <c r="BJ53" i="19"/>
  <c r="BI53" i="19"/>
  <c r="BH53" i="19"/>
  <c r="AG53" i="19"/>
  <c r="AE53" i="19"/>
  <c r="AH53" i="19" s="1"/>
  <c r="AD53" i="19"/>
  <c r="AC53" i="19"/>
  <c r="X53" i="19"/>
  <c r="V53" i="19"/>
  <c r="U53" i="19"/>
  <c r="T53" i="19"/>
  <c r="W53" i="19" s="1"/>
  <c r="P53" i="19"/>
  <c r="O53" i="19"/>
  <c r="M53" i="19"/>
  <c r="L53" i="19"/>
  <c r="K53" i="19"/>
  <c r="G53" i="19"/>
  <c r="F53" i="19"/>
  <c r="E53" i="19"/>
  <c r="BR52" i="19"/>
  <c r="BK52" i="19"/>
  <c r="BJ52" i="19"/>
  <c r="BI52" i="19"/>
  <c r="BH52" i="19"/>
  <c r="AG52" i="19"/>
  <c r="AE52" i="19"/>
  <c r="AH52" i="19" s="1"/>
  <c r="AD52" i="19"/>
  <c r="AC52" i="19"/>
  <c r="AF52" i="19" s="1"/>
  <c r="X52" i="19"/>
  <c r="V52" i="19"/>
  <c r="U52" i="19"/>
  <c r="T52" i="19"/>
  <c r="W52" i="19" s="1"/>
  <c r="P52" i="19"/>
  <c r="O52" i="19"/>
  <c r="M52" i="19"/>
  <c r="L52" i="19"/>
  <c r="K52" i="19"/>
  <c r="G52" i="19"/>
  <c r="F52" i="19"/>
  <c r="E52" i="19"/>
  <c r="BR51" i="19"/>
  <c r="BK51" i="19"/>
  <c r="BJ51" i="19"/>
  <c r="BI51" i="19"/>
  <c r="BH51" i="19"/>
  <c r="AG51" i="19"/>
  <c r="AE51" i="19"/>
  <c r="AH51" i="19" s="1"/>
  <c r="AD51" i="19"/>
  <c r="AC51" i="19"/>
  <c r="X51" i="19"/>
  <c r="V51" i="19"/>
  <c r="U51" i="19"/>
  <c r="T51" i="19"/>
  <c r="W51" i="19" s="1"/>
  <c r="P51" i="19"/>
  <c r="O51" i="19"/>
  <c r="M51" i="19"/>
  <c r="L51" i="19"/>
  <c r="K51" i="19"/>
  <c r="G51" i="19"/>
  <c r="F51" i="19"/>
  <c r="E51" i="19"/>
  <c r="BR50" i="19"/>
  <c r="BK50" i="19"/>
  <c r="BJ50" i="19"/>
  <c r="BI50" i="19"/>
  <c r="BH50" i="19"/>
  <c r="AG50" i="19"/>
  <c r="AE50" i="19"/>
  <c r="AH50" i="19" s="1"/>
  <c r="AD50" i="19"/>
  <c r="AC50" i="19"/>
  <c r="AF50" i="19" s="1"/>
  <c r="X50" i="19"/>
  <c r="V50" i="19"/>
  <c r="U50" i="19"/>
  <c r="T50" i="19"/>
  <c r="W50" i="19" s="1"/>
  <c r="P50" i="19"/>
  <c r="O50" i="19"/>
  <c r="M50" i="19"/>
  <c r="L50" i="19"/>
  <c r="K50" i="19"/>
  <c r="G50" i="19"/>
  <c r="F50" i="19"/>
  <c r="E50" i="19"/>
  <c r="BR49" i="19"/>
  <c r="BK49" i="19"/>
  <c r="BJ49" i="19"/>
  <c r="BI49" i="19"/>
  <c r="BH49" i="19"/>
  <c r="AG49" i="19"/>
  <c r="AE49" i="19"/>
  <c r="AD49" i="19"/>
  <c r="AC49" i="19"/>
  <c r="X49" i="19"/>
  <c r="V49" i="19"/>
  <c r="U49" i="19"/>
  <c r="T49" i="19"/>
  <c r="W49" i="19" s="1"/>
  <c r="P49" i="19"/>
  <c r="O49" i="19"/>
  <c r="M49" i="19"/>
  <c r="L49" i="19"/>
  <c r="K49" i="19"/>
  <c r="G49" i="19"/>
  <c r="F49" i="19"/>
  <c r="E49" i="19"/>
  <c r="BR48" i="19"/>
  <c r="BK48" i="19"/>
  <c r="BJ48" i="19"/>
  <c r="BI48" i="19"/>
  <c r="BH48" i="19"/>
  <c r="AF48" i="19"/>
  <c r="AE48" i="19"/>
  <c r="AH48" i="19" s="1"/>
  <c r="AD48" i="19"/>
  <c r="AG48" i="19" s="1"/>
  <c r="AC48" i="19"/>
  <c r="X48" i="19"/>
  <c r="V48" i="19"/>
  <c r="Y48" i="19" s="1"/>
  <c r="U48" i="19"/>
  <c r="T48" i="19"/>
  <c r="P48" i="19"/>
  <c r="O48" i="19"/>
  <c r="M48" i="19"/>
  <c r="L48" i="19"/>
  <c r="K48" i="19"/>
  <c r="G48" i="19"/>
  <c r="F48" i="19"/>
  <c r="E48" i="19"/>
  <c r="BR47" i="19"/>
  <c r="BK47" i="19"/>
  <c r="BJ47" i="19"/>
  <c r="BI47" i="19"/>
  <c r="BH47" i="19"/>
  <c r="AG47" i="19"/>
  <c r="AF47" i="19"/>
  <c r="AE47" i="19"/>
  <c r="AD47" i="19"/>
  <c r="AC47" i="19"/>
  <c r="X47" i="19"/>
  <c r="V47" i="19"/>
  <c r="U47" i="19"/>
  <c r="T47" i="19"/>
  <c r="P47" i="19"/>
  <c r="M47" i="19"/>
  <c r="L47" i="19"/>
  <c r="K47" i="19"/>
  <c r="G47" i="19"/>
  <c r="F47" i="19"/>
  <c r="E47" i="19"/>
  <c r="BR46" i="19"/>
  <c r="BK46" i="19"/>
  <c r="BJ46" i="19"/>
  <c r="BI46" i="19"/>
  <c r="BH46" i="19"/>
  <c r="AH46" i="19"/>
  <c r="AE46" i="19"/>
  <c r="AD46" i="19"/>
  <c r="AG46" i="19" s="1"/>
  <c r="AC46" i="19"/>
  <c r="AF46" i="19" s="1"/>
  <c r="X46" i="19"/>
  <c r="W46" i="19"/>
  <c r="V46" i="19"/>
  <c r="U46" i="19"/>
  <c r="T46" i="19"/>
  <c r="P46" i="19"/>
  <c r="M46" i="19"/>
  <c r="L46" i="19"/>
  <c r="K46" i="19"/>
  <c r="G46" i="19"/>
  <c r="F46" i="19"/>
  <c r="E46" i="19"/>
  <c r="BR45" i="19"/>
  <c r="BK45" i="19"/>
  <c r="BJ45" i="19"/>
  <c r="BI45" i="19"/>
  <c r="BH45" i="19"/>
  <c r="AH45" i="19"/>
  <c r="AE45" i="19"/>
  <c r="AD45" i="19"/>
  <c r="AG45" i="19" s="1"/>
  <c r="AC45" i="19"/>
  <c r="AF45" i="19" s="1"/>
  <c r="Y45" i="19"/>
  <c r="X45" i="19"/>
  <c r="W45" i="19"/>
  <c r="V45" i="19"/>
  <c r="Y46" i="19" s="1"/>
  <c r="U45" i="19"/>
  <c r="T45" i="19"/>
  <c r="P45" i="19"/>
  <c r="N45" i="19"/>
  <c r="M45" i="19"/>
  <c r="L45" i="19"/>
  <c r="K45" i="19"/>
  <c r="G45" i="19"/>
  <c r="F45" i="19"/>
  <c r="E45" i="19"/>
  <c r="BR44" i="19"/>
  <c r="BK44" i="19"/>
  <c r="BJ44" i="19"/>
  <c r="BI44" i="19"/>
  <c r="BH44" i="19"/>
  <c r="AH44" i="19"/>
  <c r="AE44" i="19"/>
  <c r="AD44" i="19"/>
  <c r="AG44" i="19" s="1"/>
  <c r="AC44" i="19"/>
  <c r="AF44" i="19" s="1"/>
  <c r="Y44" i="19"/>
  <c r="W44" i="19"/>
  <c r="V44" i="19"/>
  <c r="U44" i="19"/>
  <c r="T44" i="19"/>
  <c r="P44" i="19"/>
  <c r="N44" i="19"/>
  <c r="M44" i="19"/>
  <c r="L44" i="19"/>
  <c r="K44" i="19"/>
  <c r="G44" i="19"/>
  <c r="F44" i="19"/>
  <c r="E44" i="19"/>
  <c r="BR43" i="19"/>
  <c r="BK43" i="19"/>
  <c r="BJ43" i="19"/>
  <c r="BI43" i="19"/>
  <c r="BH43" i="19"/>
  <c r="AH43" i="19"/>
  <c r="AE43" i="19"/>
  <c r="AD43" i="19"/>
  <c r="AG43" i="19" s="1"/>
  <c r="AC43" i="19"/>
  <c r="AF43" i="19" s="1"/>
  <c r="Y43" i="19"/>
  <c r="W43" i="19"/>
  <c r="V43" i="19"/>
  <c r="U43" i="19"/>
  <c r="X44" i="19" s="1"/>
  <c r="T43" i="19"/>
  <c r="P43" i="19"/>
  <c r="N43" i="19"/>
  <c r="M43" i="19"/>
  <c r="L43" i="19"/>
  <c r="K43" i="19"/>
  <c r="G43" i="19"/>
  <c r="F43" i="19"/>
  <c r="E43" i="19"/>
  <c r="BR42" i="19"/>
  <c r="BK42" i="19"/>
  <c r="BJ42" i="19"/>
  <c r="BI42" i="19"/>
  <c r="BH42" i="19"/>
  <c r="AH42" i="19"/>
  <c r="AE42" i="19"/>
  <c r="AD42" i="19"/>
  <c r="AG42" i="19" s="1"/>
  <c r="AC42" i="19"/>
  <c r="AF42" i="19" s="1"/>
  <c r="Y42" i="19"/>
  <c r="W42" i="19"/>
  <c r="V42" i="19"/>
  <c r="U42" i="19"/>
  <c r="X43" i="19" s="1"/>
  <c r="T42" i="19"/>
  <c r="P42" i="19"/>
  <c r="N42" i="19"/>
  <c r="M42" i="19"/>
  <c r="L42" i="19"/>
  <c r="K42" i="19"/>
  <c r="G42" i="19"/>
  <c r="F42" i="19"/>
  <c r="E42" i="19"/>
  <c r="BR41" i="19"/>
  <c r="BK41" i="19"/>
  <c r="BJ41" i="19"/>
  <c r="BI41" i="19"/>
  <c r="BH41" i="19"/>
  <c r="AH41" i="19"/>
  <c r="AE41" i="19"/>
  <c r="AD41" i="19"/>
  <c r="AG41" i="19" s="1"/>
  <c r="AC41" i="19"/>
  <c r="AF41" i="19" s="1"/>
  <c r="Y41" i="19"/>
  <c r="W41" i="19"/>
  <c r="V41" i="19"/>
  <c r="U41" i="19"/>
  <c r="X42" i="19" s="1"/>
  <c r="T41" i="19"/>
  <c r="P41" i="19"/>
  <c r="N41" i="19"/>
  <c r="M41" i="19"/>
  <c r="L41" i="19"/>
  <c r="K41" i="19"/>
  <c r="G41" i="19"/>
  <c r="F41" i="19"/>
  <c r="E41" i="19"/>
  <c r="BR40" i="19"/>
  <c r="BK40" i="19"/>
  <c r="BJ40" i="19"/>
  <c r="BI40" i="19"/>
  <c r="BH40" i="19"/>
  <c r="AH40" i="19"/>
  <c r="AE40" i="19"/>
  <c r="AD40" i="19"/>
  <c r="AG40" i="19" s="1"/>
  <c r="AC40" i="19"/>
  <c r="AF40" i="19" s="1"/>
  <c r="Y40" i="19"/>
  <c r="W40" i="19"/>
  <c r="V40" i="19"/>
  <c r="U40" i="19"/>
  <c r="X41" i="19" s="1"/>
  <c r="T40" i="19"/>
  <c r="P40" i="19"/>
  <c r="N40" i="19"/>
  <c r="M40" i="19"/>
  <c r="L40" i="19"/>
  <c r="K40" i="19"/>
  <c r="G40" i="19"/>
  <c r="F40" i="19"/>
  <c r="E40" i="19"/>
  <c r="BR39" i="19"/>
  <c r="BK39" i="19"/>
  <c r="BJ39" i="19"/>
  <c r="BI39" i="19"/>
  <c r="BH39" i="19"/>
  <c r="AH39" i="19"/>
  <c r="AE39" i="19"/>
  <c r="AD39" i="19"/>
  <c r="AG39" i="19" s="1"/>
  <c r="AC39" i="19"/>
  <c r="AF39" i="19" s="1"/>
  <c r="Y39" i="19"/>
  <c r="W39" i="19"/>
  <c r="V39" i="19"/>
  <c r="U39" i="19"/>
  <c r="X40" i="19" s="1"/>
  <c r="T39" i="19"/>
  <c r="P39" i="19"/>
  <c r="N39" i="19"/>
  <c r="M39" i="19"/>
  <c r="L39" i="19"/>
  <c r="K39" i="19"/>
  <c r="G39" i="19"/>
  <c r="F39" i="19"/>
  <c r="E39" i="19"/>
  <c r="BR38" i="19"/>
  <c r="BK38" i="19"/>
  <c r="BJ38" i="19"/>
  <c r="BI38" i="19"/>
  <c r="BH38" i="19"/>
  <c r="AH38" i="19"/>
  <c r="AE38" i="19"/>
  <c r="AD38" i="19"/>
  <c r="AG38" i="19" s="1"/>
  <c r="AC38" i="19"/>
  <c r="AF38" i="19" s="1"/>
  <c r="Y38" i="19"/>
  <c r="W38" i="19"/>
  <c r="V38" i="19"/>
  <c r="U38" i="19"/>
  <c r="X39" i="19" s="1"/>
  <c r="T38" i="19"/>
  <c r="P38" i="19"/>
  <c r="N38" i="19"/>
  <c r="M38" i="19"/>
  <c r="L38" i="19"/>
  <c r="K38" i="19"/>
  <c r="G38" i="19"/>
  <c r="F38" i="19"/>
  <c r="E38" i="19"/>
  <c r="BR37" i="19"/>
  <c r="BK37" i="19"/>
  <c r="BJ37" i="19"/>
  <c r="BI37" i="19"/>
  <c r="BH37" i="19"/>
  <c r="AH37" i="19"/>
  <c r="AE37" i="19"/>
  <c r="AD37" i="19"/>
  <c r="AG37" i="19" s="1"/>
  <c r="AC37" i="19"/>
  <c r="AF37" i="19" s="1"/>
  <c r="Y37" i="19"/>
  <c r="W37" i="19"/>
  <c r="V37" i="19"/>
  <c r="U37" i="19"/>
  <c r="X38" i="19" s="1"/>
  <c r="T37" i="19"/>
  <c r="P37" i="19"/>
  <c r="N37" i="19"/>
  <c r="M37" i="19"/>
  <c r="L37" i="19"/>
  <c r="K37" i="19"/>
  <c r="G37" i="19"/>
  <c r="F37" i="19"/>
  <c r="E37" i="19"/>
  <c r="BR36" i="19"/>
  <c r="BK36" i="19"/>
  <c r="BJ36" i="19"/>
  <c r="BI36" i="19"/>
  <c r="BH36" i="19"/>
  <c r="AH36" i="19"/>
  <c r="AE36" i="19"/>
  <c r="AD36" i="19"/>
  <c r="AG36" i="19" s="1"/>
  <c r="AC36" i="19"/>
  <c r="AF36" i="19" s="1"/>
  <c r="Y36" i="19"/>
  <c r="W36" i="19"/>
  <c r="V36" i="19"/>
  <c r="U36" i="19"/>
  <c r="X37" i="19" s="1"/>
  <c r="T36" i="19"/>
  <c r="P36" i="19"/>
  <c r="N36" i="19"/>
  <c r="M36" i="19"/>
  <c r="L36" i="19"/>
  <c r="K36" i="19"/>
  <c r="G36" i="19"/>
  <c r="F36" i="19"/>
  <c r="E36" i="19"/>
  <c r="BR35" i="19"/>
  <c r="BK35" i="19"/>
  <c r="BJ35" i="19"/>
  <c r="BI35" i="19"/>
  <c r="BH35" i="19"/>
  <c r="AH35" i="19"/>
  <c r="AE35" i="19"/>
  <c r="AD35" i="19"/>
  <c r="AG35" i="19" s="1"/>
  <c r="AC35" i="19"/>
  <c r="AF35" i="19" s="1"/>
  <c r="Y35" i="19"/>
  <c r="W35" i="19"/>
  <c r="V35" i="19"/>
  <c r="U35" i="19"/>
  <c r="X36" i="19" s="1"/>
  <c r="T35" i="19"/>
  <c r="P35" i="19"/>
  <c r="N35" i="19"/>
  <c r="M35" i="19"/>
  <c r="L35" i="19"/>
  <c r="K35" i="19"/>
  <c r="G35" i="19"/>
  <c r="F35" i="19"/>
  <c r="E35" i="19"/>
  <c r="BR34" i="19"/>
  <c r="BK34" i="19"/>
  <c r="BJ34" i="19"/>
  <c r="BI34" i="19"/>
  <c r="BH34" i="19"/>
  <c r="AH34" i="19"/>
  <c r="AE34" i="19"/>
  <c r="AD34" i="19"/>
  <c r="AG34" i="19" s="1"/>
  <c r="AC34" i="19"/>
  <c r="AF34" i="19" s="1"/>
  <c r="Y34" i="19"/>
  <c r="W34" i="19"/>
  <c r="V34" i="19"/>
  <c r="U34" i="19"/>
  <c r="X34" i="19" s="1"/>
  <c r="T34" i="19"/>
  <c r="P34" i="19"/>
  <c r="N34" i="19"/>
  <c r="M34" i="19"/>
  <c r="L34" i="19"/>
  <c r="K34" i="19"/>
  <c r="G34" i="19"/>
  <c r="F34" i="19"/>
  <c r="E34" i="19"/>
  <c r="BR33" i="19"/>
  <c r="BK33" i="19"/>
  <c r="BJ33" i="19"/>
  <c r="BI33" i="19"/>
  <c r="BH33" i="19"/>
  <c r="AH33" i="19"/>
  <c r="AE33" i="19"/>
  <c r="AD33" i="19"/>
  <c r="AG33" i="19" s="1"/>
  <c r="AC33" i="19"/>
  <c r="AF33" i="19" s="1"/>
  <c r="Y33" i="19"/>
  <c r="W33" i="19"/>
  <c r="V33" i="19"/>
  <c r="U33" i="19"/>
  <c r="X33" i="19" s="1"/>
  <c r="T33" i="19"/>
  <c r="P33" i="19"/>
  <c r="N33" i="19"/>
  <c r="M33" i="19"/>
  <c r="L33" i="19"/>
  <c r="K33" i="19"/>
  <c r="G33" i="19"/>
  <c r="F33" i="19"/>
  <c r="E33" i="19"/>
  <c r="BR32" i="19"/>
  <c r="BK32" i="19"/>
  <c r="BJ32" i="19"/>
  <c r="BI32" i="19"/>
  <c r="BH32" i="19"/>
  <c r="AH32" i="19"/>
  <c r="AE32" i="19"/>
  <c r="AD32" i="19"/>
  <c r="AG32" i="19" s="1"/>
  <c r="AC32" i="19"/>
  <c r="AF32" i="19" s="1"/>
  <c r="Y32" i="19"/>
  <c r="W32" i="19"/>
  <c r="V32" i="19"/>
  <c r="U32" i="19"/>
  <c r="X32" i="19" s="1"/>
  <c r="T32" i="19"/>
  <c r="P32" i="19"/>
  <c r="N32" i="19"/>
  <c r="M32" i="19"/>
  <c r="L32" i="19"/>
  <c r="K32" i="19"/>
  <c r="G32" i="19"/>
  <c r="F32" i="19"/>
  <c r="E32" i="19"/>
  <c r="BR31" i="19"/>
  <c r="BK31" i="19"/>
  <c r="BJ31" i="19"/>
  <c r="BI31" i="19"/>
  <c r="BH31" i="19"/>
  <c r="AH31" i="19"/>
  <c r="AE31" i="19"/>
  <c r="AD31" i="19"/>
  <c r="AG31" i="19" s="1"/>
  <c r="AC31" i="19"/>
  <c r="AF31" i="19" s="1"/>
  <c r="Y31" i="19"/>
  <c r="W31" i="19"/>
  <c r="V31" i="19"/>
  <c r="U31" i="19"/>
  <c r="X31" i="19" s="1"/>
  <c r="T31" i="19"/>
  <c r="P31" i="19"/>
  <c r="N31" i="19"/>
  <c r="M31" i="19"/>
  <c r="L31" i="19"/>
  <c r="K31" i="19"/>
  <c r="G31" i="19"/>
  <c r="F31" i="19"/>
  <c r="E31" i="19"/>
  <c r="BR30" i="19"/>
  <c r="BK30" i="19"/>
  <c r="BJ30" i="19"/>
  <c r="BI30" i="19"/>
  <c r="BH30" i="19"/>
  <c r="AH30" i="19"/>
  <c r="AE30" i="19"/>
  <c r="AD30" i="19"/>
  <c r="AG30" i="19" s="1"/>
  <c r="AC30" i="19"/>
  <c r="AF30" i="19" s="1"/>
  <c r="Y30" i="19"/>
  <c r="W30" i="19"/>
  <c r="V30" i="19"/>
  <c r="U30" i="19"/>
  <c r="X30" i="19" s="1"/>
  <c r="T30" i="19"/>
  <c r="P30" i="19"/>
  <c r="N30" i="19"/>
  <c r="M30" i="19"/>
  <c r="L30" i="19"/>
  <c r="K30" i="19"/>
  <c r="G30" i="19"/>
  <c r="F30" i="19"/>
  <c r="E30" i="19"/>
  <c r="BR29" i="19"/>
  <c r="BK29" i="19"/>
  <c r="BJ29" i="19"/>
  <c r="BI29" i="19"/>
  <c r="BH29" i="19"/>
  <c r="AH29" i="19"/>
  <c r="AE29" i="19"/>
  <c r="AD29" i="19"/>
  <c r="AG29" i="19" s="1"/>
  <c r="AC29" i="19"/>
  <c r="AF29" i="19" s="1"/>
  <c r="Y29" i="19"/>
  <c r="W29" i="19"/>
  <c r="V29" i="19"/>
  <c r="U29" i="19"/>
  <c r="X29" i="19" s="1"/>
  <c r="T29" i="19"/>
  <c r="P29" i="19"/>
  <c r="N29" i="19"/>
  <c r="M29" i="19"/>
  <c r="L29" i="19"/>
  <c r="K29" i="19"/>
  <c r="G29" i="19"/>
  <c r="F29" i="19"/>
  <c r="E29" i="19"/>
  <c r="BR28" i="19"/>
  <c r="BK28" i="19"/>
  <c r="BJ28" i="19"/>
  <c r="BI28" i="19"/>
  <c r="BH28" i="19"/>
  <c r="AH28" i="19"/>
  <c r="AE28" i="19"/>
  <c r="AD28" i="19"/>
  <c r="AG28" i="19" s="1"/>
  <c r="AC28" i="19"/>
  <c r="AF28" i="19" s="1"/>
  <c r="Y28" i="19"/>
  <c r="V28" i="19"/>
  <c r="U28" i="19"/>
  <c r="X28" i="19" s="1"/>
  <c r="T28" i="19"/>
  <c r="P28" i="19"/>
  <c r="N28" i="19"/>
  <c r="M28" i="19"/>
  <c r="L28" i="19"/>
  <c r="K28" i="19"/>
  <c r="G28" i="19"/>
  <c r="F28" i="19"/>
  <c r="E28" i="19"/>
  <c r="BR27" i="19"/>
  <c r="BK27" i="19"/>
  <c r="BJ27" i="19"/>
  <c r="BI27" i="19"/>
  <c r="BH27" i="19"/>
  <c r="AE27" i="19"/>
  <c r="AD27" i="19"/>
  <c r="AC27" i="19"/>
  <c r="AF27" i="19" s="1"/>
  <c r="Y27" i="19"/>
  <c r="V27" i="19"/>
  <c r="U27" i="19"/>
  <c r="X27" i="19" s="1"/>
  <c r="T27" i="19"/>
  <c r="W28" i="19" s="1"/>
  <c r="P27" i="19"/>
  <c r="N27" i="19"/>
  <c r="M27" i="19"/>
  <c r="L27" i="19"/>
  <c r="K27" i="19"/>
  <c r="G27" i="19"/>
  <c r="F27" i="19"/>
  <c r="E27" i="19"/>
  <c r="BR26" i="19"/>
  <c r="BK26" i="19"/>
  <c r="BJ26" i="19"/>
  <c r="BI26" i="19"/>
  <c r="BH26" i="19"/>
  <c r="AH26" i="19"/>
  <c r="AE26" i="19"/>
  <c r="AH27" i="19" s="1"/>
  <c r="AD26" i="19"/>
  <c r="AG26" i="19" s="1"/>
  <c r="AC26" i="19"/>
  <c r="AF26" i="19" s="1"/>
  <c r="Y26" i="19"/>
  <c r="W26" i="19"/>
  <c r="V26" i="19"/>
  <c r="U26" i="19"/>
  <c r="X26" i="19" s="1"/>
  <c r="T26" i="19"/>
  <c r="W27" i="19" s="1"/>
  <c r="P26" i="19"/>
  <c r="N26" i="19"/>
  <c r="M26" i="19"/>
  <c r="L26" i="19"/>
  <c r="K26" i="19"/>
  <c r="G26" i="19"/>
  <c r="F26" i="19"/>
  <c r="E26" i="19"/>
  <c r="BR25" i="19"/>
  <c r="BK25" i="19"/>
  <c r="BJ25" i="19"/>
  <c r="BI25" i="19"/>
  <c r="BH25" i="19"/>
  <c r="AH25" i="19"/>
  <c r="AE25" i="19"/>
  <c r="AD25" i="19"/>
  <c r="AG25" i="19" s="1"/>
  <c r="AC25" i="19"/>
  <c r="AF25" i="19" s="1"/>
  <c r="Y25" i="19"/>
  <c r="W25" i="19"/>
  <c r="V25" i="19"/>
  <c r="U25" i="19"/>
  <c r="X25" i="19" s="1"/>
  <c r="T25" i="19"/>
  <c r="P25" i="19"/>
  <c r="N25" i="19"/>
  <c r="M25" i="19"/>
  <c r="L25" i="19"/>
  <c r="K25" i="19"/>
  <c r="G25" i="19"/>
  <c r="F25" i="19"/>
  <c r="E25" i="19"/>
  <c r="BR24" i="19"/>
  <c r="BK24" i="19"/>
  <c r="BJ24" i="19"/>
  <c r="BI24" i="19"/>
  <c r="BH24" i="19"/>
  <c r="AH24" i="19"/>
  <c r="AE24" i="19"/>
  <c r="AD24" i="19"/>
  <c r="AC24" i="19"/>
  <c r="AF24" i="19" s="1"/>
  <c r="Y24" i="19"/>
  <c r="V24" i="19"/>
  <c r="U24" i="19"/>
  <c r="X24" i="19" s="1"/>
  <c r="T24" i="19"/>
  <c r="W24" i="19" s="1"/>
  <c r="P24" i="19"/>
  <c r="N24" i="19"/>
  <c r="M24" i="19"/>
  <c r="L24" i="19"/>
  <c r="K24" i="19"/>
  <c r="G24" i="19"/>
  <c r="F24" i="19"/>
  <c r="E24" i="19"/>
  <c r="BR23" i="19"/>
  <c r="BK23" i="19"/>
  <c r="BJ23" i="19"/>
  <c r="BI23" i="19"/>
  <c r="BH23" i="19"/>
  <c r="AE23" i="19"/>
  <c r="AD23" i="19"/>
  <c r="AG23" i="19" s="1"/>
  <c r="AC23" i="19"/>
  <c r="AF23" i="19" s="1"/>
  <c r="Y23" i="19"/>
  <c r="W23" i="19"/>
  <c r="V23" i="19"/>
  <c r="U23" i="19"/>
  <c r="X23" i="19" s="1"/>
  <c r="T23" i="19"/>
  <c r="P23" i="19"/>
  <c r="N23" i="19"/>
  <c r="M23" i="19"/>
  <c r="L23" i="19"/>
  <c r="K23" i="19"/>
  <c r="G23" i="19"/>
  <c r="F23" i="19"/>
  <c r="E23" i="19"/>
  <c r="BR22" i="19"/>
  <c r="BK22" i="19"/>
  <c r="BJ22" i="19"/>
  <c r="BI22" i="19"/>
  <c r="BH22" i="19"/>
  <c r="AE22" i="19"/>
  <c r="AH23" i="19" s="1"/>
  <c r="AD22" i="19"/>
  <c r="AG22" i="19" s="1"/>
  <c r="AC22" i="19"/>
  <c r="AF22" i="19" s="1"/>
  <c r="Y22" i="19"/>
  <c r="V22" i="19"/>
  <c r="U22" i="19"/>
  <c r="X22" i="19" s="1"/>
  <c r="T22" i="19"/>
  <c r="P22" i="19"/>
  <c r="N22" i="19"/>
  <c r="M22" i="19"/>
  <c r="L22" i="19"/>
  <c r="K22" i="19"/>
  <c r="G22" i="19"/>
  <c r="F22" i="19"/>
  <c r="E22" i="19"/>
  <c r="BR21" i="19"/>
  <c r="BK21" i="19"/>
  <c r="BJ21" i="19"/>
  <c r="BI21" i="19"/>
  <c r="BH21" i="19"/>
  <c r="AH21" i="19"/>
  <c r="AE21" i="19"/>
  <c r="AD21" i="19"/>
  <c r="AC21" i="19"/>
  <c r="Y21" i="19"/>
  <c r="W21" i="19"/>
  <c r="V21" i="19"/>
  <c r="U21" i="19"/>
  <c r="X21" i="19" s="1"/>
  <c r="T21" i="19"/>
  <c r="W22" i="19" s="1"/>
  <c r="P21" i="19"/>
  <c r="N21" i="19"/>
  <c r="M21" i="19"/>
  <c r="L21" i="19"/>
  <c r="K21" i="19"/>
  <c r="G21" i="19"/>
  <c r="F21" i="19"/>
  <c r="E21" i="19"/>
  <c r="BR20" i="19"/>
  <c r="BK20" i="19"/>
  <c r="BJ20" i="19"/>
  <c r="BI20" i="19"/>
  <c r="BH20" i="19"/>
  <c r="AE20" i="19"/>
  <c r="AD20" i="19"/>
  <c r="AG20" i="19" s="1"/>
  <c r="AC20" i="19"/>
  <c r="AF20" i="19" s="1"/>
  <c r="Y20" i="19"/>
  <c r="V20" i="19"/>
  <c r="U20" i="19"/>
  <c r="X20" i="19" s="1"/>
  <c r="T20" i="19"/>
  <c r="P20" i="19"/>
  <c r="N20" i="19"/>
  <c r="M20" i="19"/>
  <c r="L20" i="19"/>
  <c r="K20" i="19"/>
  <c r="G20" i="19"/>
  <c r="F20" i="19"/>
  <c r="E20" i="19"/>
  <c r="BR19" i="19"/>
  <c r="BK19" i="19"/>
  <c r="BJ19" i="19"/>
  <c r="BI19" i="19"/>
  <c r="BH19" i="19"/>
  <c r="AH19" i="19"/>
  <c r="AE19" i="19"/>
  <c r="AH20" i="19" s="1"/>
  <c r="AD19" i="19"/>
  <c r="AG19" i="19" s="1"/>
  <c r="AC19" i="19"/>
  <c r="Y19" i="19"/>
  <c r="V19" i="19"/>
  <c r="U19" i="19"/>
  <c r="X19" i="19" s="1"/>
  <c r="T19" i="19"/>
  <c r="W20" i="19" s="1"/>
  <c r="P19" i="19"/>
  <c r="N19" i="19"/>
  <c r="M19" i="19"/>
  <c r="L19" i="19"/>
  <c r="K19" i="19"/>
  <c r="G19" i="19"/>
  <c r="F19" i="19"/>
  <c r="E19" i="19"/>
  <c r="BR18" i="19"/>
  <c r="BK18" i="19"/>
  <c r="BJ18" i="19"/>
  <c r="BI18" i="19"/>
  <c r="BH18" i="19"/>
  <c r="AH18" i="19"/>
  <c r="AE18" i="19"/>
  <c r="AD18" i="19"/>
  <c r="AG18" i="19" s="1"/>
  <c r="AC18" i="19"/>
  <c r="AF18" i="19" s="1"/>
  <c r="Y18" i="19"/>
  <c r="V18" i="19"/>
  <c r="U18" i="19"/>
  <c r="T18" i="19"/>
  <c r="W18" i="19" s="1"/>
  <c r="P18" i="19"/>
  <c r="M18" i="19"/>
  <c r="L18" i="19"/>
  <c r="O18" i="19" s="1"/>
  <c r="K18" i="19"/>
  <c r="G18" i="19"/>
  <c r="F18" i="19"/>
  <c r="E18" i="19"/>
  <c r="BR17" i="19"/>
  <c r="BK17" i="19"/>
  <c r="BJ17" i="19"/>
  <c r="BI17" i="19"/>
  <c r="BH17" i="19"/>
  <c r="AE17" i="19"/>
  <c r="AD17" i="19"/>
  <c r="AC17" i="19"/>
  <c r="AF17" i="19" s="1"/>
  <c r="W17" i="19"/>
  <c r="V17" i="19"/>
  <c r="U17" i="19"/>
  <c r="T17" i="19"/>
  <c r="M17" i="19"/>
  <c r="L17" i="19"/>
  <c r="K17" i="19"/>
  <c r="G17" i="19"/>
  <c r="F17" i="19"/>
  <c r="E17" i="19"/>
  <c r="BR16" i="19"/>
  <c r="BK16" i="19"/>
  <c r="BJ16" i="19"/>
  <c r="BI16" i="19"/>
  <c r="BH16" i="19"/>
  <c r="AC16" i="19"/>
  <c r="W16" i="19"/>
  <c r="T16" i="19"/>
  <c r="P16" i="19"/>
  <c r="M16" i="19"/>
  <c r="L16" i="19"/>
  <c r="K16" i="19"/>
  <c r="G16" i="19"/>
  <c r="F16" i="19"/>
  <c r="E16" i="19"/>
  <c r="BR15" i="19"/>
  <c r="BK15" i="19"/>
  <c r="BJ15" i="19"/>
  <c r="BI15" i="19"/>
  <c r="BH15" i="19"/>
  <c r="AC15" i="19"/>
  <c r="AF16" i="19" s="1"/>
  <c r="W15" i="19"/>
  <c r="T15" i="19"/>
  <c r="P15" i="19"/>
  <c r="M15" i="19"/>
  <c r="L15" i="19"/>
  <c r="K15" i="19"/>
  <c r="G15" i="19"/>
  <c r="F15" i="19"/>
  <c r="E15" i="19"/>
  <c r="BR14" i="19"/>
  <c r="BK14" i="19"/>
  <c r="BJ14" i="19"/>
  <c r="BI14" i="19"/>
  <c r="BH14" i="19"/>
  <c r="AC14" i="19"/>
  <c r="AF14" i="19" s="1"/>
  <c r="W14" i="19"/>
  <c r="T14" i="19"/>
  <c r="P14" i="19"/>
  <c r="M14" i="19"/>
  <c r="L14" i="19"/>
  <c r="K14" i="19"/>
  <c r="G14" i="19"/>
  <c r="F14" i="19"/>
  <c r="E14" i="19"/>
  <c r="BR13" i="19"/>
  <c r="BK13" i="19"/>
  <c r="BJ13" i="19"/>
  <c r="BI13" i="19"/>
  <c r="BH13" i="19"/>
  <c r="AC13" i="19"/>
  <c r="W13" i="19"/>
  <c r="T13" i="19"/>
  <c r="P13" i="19"/>
  <c r="M13" i="19"/>
  <c r="L13" i="19"/>
  <c r="K13" i="19"/>
  <c r="G13" i="19"/>
  <c r="F13" i="19"/>
  <c r="E13" i="19"/>
  <c r="BR12" i="19"/>
  <c r="BK12" i="19"/>
  <c r="BJ12" i="19"/>
  <c r="BI12" i="19"/>
  <c r="BH12" i="19"/>
  <c r="AC12" i="19"/>
  <c r="AF13" i="19" s="1"/>
  <c r="T12" i="19"/>
  <c r="P12" i="19"/>
  <c r="M12" i="19"/>
  <c r="L12" i="19"/>
  <c r="K12" i="19"/>
  <c r="G12" i="19"/>
  <c r="F12" i="19"/>
  <c r="E12" i="19"/>
  <c r="BR11" i="19"/>
  <c r="BK11" i="19"/>
  <c r="BJ11" i="19"/>
  <c r="BI11" i="19"/>
  <c r="BH11" i="19"/>
  <c r="AF11" i="19"/>
  <c r="AC11" i="19"/>
  <c r="AF12" i="19" s="1"/>
  <c r="T11" i="19"/>
  <c r="W11" i="19" s="1"/>
  <c r="P11" i="19"/>
  <c r="M11" i="19"/>
  <c r="L11" i="19"/>
  <c r="K11" i="19"/>
  <c r="G11" i="19"/>
  <c r="F11" i="19"/>
  <c r="E11" i="19"/>
  <c r="BR10" i="19"/>
  <c r="BK10" i="19"/>
  <c r="BJ10" i="19"/>
  <c r="BI10" i="19"/>
  <c r="BH10" i="19"/>
  <c r="AF10" i="19"/>
  <c r="AC10" i="19"/>
  <c r="T10" i="19"/>
  <c r="W10" i="19" s="1"/>
  <c r="P10" i="19"/>
  <c r="M10" i="19"/>
  <c r="L10" i="19"/>
  <c r="K10" i="19"/>
  <c r="G10" i="19"/>
  <c r="F10" i="19"/>
  <c r="E10" i="19"/>
  <c r="BR9" i="19"/>
  <c r="BK9" i="19"/>
  <c r="BJ9" i="19"/>
  <c r="BI9" i="19"/>
  <c r="BH9" i="19"/>
  <c r="AF9" i="19"/>
  <c r="AC9" i="19"/>
  <c r="T9" i="19"/>
  <c r="W9" i="19" s="1"/>
  <c r="P9" i="19"/>
  <c r="M9" i="19"/>
  <c r="L9" i="19"/>
  <c r="K9" i="19"/>
  <c r="G9" i="19"/>
  <c r="F9" i="19"/>
  <c r="E9" i="19"/>
  <c r="BR8" i="19"/>
  <c r="BK8" i="19"/>
  <c r="BJ8" i="19"/>
  <c r="BI8" i="19"/>
  <c r="BH8" i="19"/>
  <c r="AF8" i="19"/>
  <c r="AC8" i="19"/>
  <c r="T8" i="19"/>
  <c r="W8" i="19" s="1"/>
  <c r="P8" i="19"/>
  <c r="M8" i="19"/>
  <c r="L8" i="19"/>
  <c r="K8" i="19"/>
  <c r="G8" i="19"/>
  <c r="F8" i="19"/>
  <c r="E8" i="19"/>
  <c r="BR7" i="19"/>
  <c r="BK7" i="19"/>
  <c r="BJ7" i="19"/>
  <c r="BI7" i="19"/>
  <c r="BH7" i="19"/>
  <c r="AF7" i="19"/>
  <c r="AC7" i="19"/>
  <c r="T7" i="19"/>
  <c r="W7" i="19" s="1"/>
  <c r="M7" i="19"/>
  <c r="L7" i="19"/>
  <c r="K7" i="19"/>
  <c r="G7" i="19"/>
  <c r="F7" i="19"/>
  <c r="E7" i="19"/>
  <c r="BK6" i="19"/>
  <c r="BJ6" i="19"/>
  <c r="BI6" i="19"/>
  <c r="BH6" i="19"/>
  <c r="AS6" i="19"/>
  <c r="AV6" i="19" s="1"/>
  <c r="AJ7" i="19" s="1"/>
  <c r="AK6" i="19"/>
  <c r="AT6" i="19" s="1"/>
  <c r="AJ6" i="19"/>
  <c r="AI6" i="19"/>
  <c r="AR6" i="19" s="1"/>
  <c r="AC6" i="19"/>
  <c r="AC5" i="19" s="1"/>
  <c r="T6" i="19"/>
  <c r="M6" i="19"/>
  <c r="L6" i="19"/>
  <c r="K6" i="19"/>
  <c r="CI5" i="19"/>
  <c r="CH5" i="19"/>
  <c r="CG5" i="19"/>
  <c r="BZ5" i="19"/>
  <c r="BY5" i="19"/>
  <c r="BX5" i="19"/>
  <c r="V5" i="19"/>
  <c r="U5" i="19"/>
  <c r="X72" i="19" s="1"/>
  <c r="T5" i="19"/>
  <c r="CI4" i="19"/>
  <c r="CH4" i="19"/>
  <c r="CG4" i="19"/>
  <c r="BZ4" i="19"/>
  <c r="BY4" i="19"/>
  <c r="BX4" i="19"/>
  <c r="CI3" i="19"/>
  <c r="CH3" i="19"/>
  <c r="CG3" i="19"/>
  <c r="BZ3" i="19"/>
  <c r="BY3" i="19"/>
  <c r="BX3" i="19"/>
  <c r="AT348" i="18"/>
  <c r="AS348" i="18"/>
  <c r="AR348" i="18"/>
  <c r="BS67" i="18"/>
  <c r="BS68" i="18" s="1"/>
  <c r="BS69" i="18" s="1"/>
  <c r="BS70" i="18" s="1"/>
  <c r="BS71" i="18" s="1"/>
  <c r="BS72" i="18" s="1"/>
  <c r="BS73" i="18" s="1"/>
  <c r="BS74" i="18" s="1"/>
  <c r="BS75" i="18" s="1"/>
  <c r="BS76" i="18" s="1"/>
  <c r="BS77" i="18" s="1"/>
  <c r="BS78" i="18" s="1"/>
  <c r="BS79" i="18" s="1"/>
  <c r="BS80" i="18" s="1"/>
  <c r="BS81" i="18" s="1"/>
  <c r="BS82" i="18" s="1"/>
  <c r="BS83" i="18" s="1"/>
  <c r="BS84" i="18" s="1"/>
  <c r="BS85" i="18" s="1"/>
  <c r="BS86" i="18" s="1"/>
  <c r="BS87" i="18" s="1"/>
  <c r="BS88" i="18" s="1"/>
  <c r="BS89" i="18" s="1"/>
  <c r="BS90" i="18" s="1"/>
  <c r="BS91" i="18" s="1"/>
  <c r="BS92" i="18" s="1"/>
  <c r="BS93" i="18" s="1"/>
  <c r="BS94" i="18" s="1"/>
  <c r="BS95" i="18" s="1"/>
  <c r="BS96" i="18" s="1"/>
  <c r="BS97" i="18" s="1"/>
  <c r="BS98" i="18" s="1"/>
  <c r="BS99" i="18" s="1"/>
  <c r="BS100" i="18" s="1"/>
  <c r="BS101" i="18" s="1"/>
  <c r="BS102" i="18" s="1"/>
  <c r="BS103" i="18" s="1"/>
  <c r="BS104" i="18" s="1"/>
  <c r="BS105" i="18" s="1"/>
  <c r="BS106" i="18" s="1"/>
  <c r="BS107" i="18" s="1"/>
  <c r="BS108" i="18" s="1"/>
  <c r="BS109" i="18" s="1"/>
  <c r="BS110" i="18" s="1"/>
  <c r="BS111" i="18" s="1"/>
  <c r="BS112" i="18" s="1"/>
  <c r="BS113" i="18" s="1"/>
  <c r="BS114" i="18" s="1"/>
  <c r="BS115" i="18" s="1"/>
  <c r="BS116" i="18" s="1"/>
  <c r="BS117" i="18" s="1"/>
  <c r="BS118" i="18" s="1"/>
  <c r="BS119" i="18" s="1"/>
  <c r="BS120" i="18" s="1"/>
  <c r="BS121" i="18" s="1"/>
  <c r="BS122" i="18" s="1"/>
  <c r="BS123" i="18" s="1"/>
  <c r="BS124" i="18" s="1"/>
  <c r="BS125" i="18" s="1"/>
  <c r="BS126" i="18" s="1"/>
  <c r="BS127" i="18" s="1"/>
  <c r="BS128" i="18" s="1"/>
  <c r="BS129" i="18" s="1"/>
  <c r="BS130" i="18" s="1"/>
  <c r="BS131" i="18" s="1"/>
  <c r="BS132" i="18" s="1"/>
  <c r="BS133" i="18" s="1"/>
  <c r="BS134" i="18" s="1"/>
  <c r="BS135" i="18" s="1"/>
  <c r="BS136" i="18" s="1"/>
  <c r="BS137" i="18" s="1"/>
  <c r="BS138" i="18" s="1"/>
  <c r="BS139" i="18" s="1"/>
  <c r="BS140" i="18" s="1"/>
  <c r="BS141" i="18" s="1"/>
  <c r="BS142" i="18" s="1"/>
  <c r="BS143" i="18" s="1"/>
  <c r="BS144" i="18" s="1"/>
  <c r="BS145" i="18" s="1"/>
  <c r="BS146" i="18" s="1"/>
  <c r="BS147" i="18" s="1"/>
  <c r="BS148" i="18" s="1"/>
  <c r="BS149" i="18" s="1"/>
  <c r="BS150" i="18" s="1"/>
  <c r="BS151" i="18" s="1"/>
  <c r="BS152" i="18" s="1"/>
  <c r="BS153" i="18" s="1"/>
  <c r="BS154" i="18" s="1"/>
  <c r="BS155" i="18" s="1"/>
  <c r="BS156" i="18" s="1"/>
  <c r="BS157" i="18" s="1"/>
  <c r="BS158" i="18" s="1"/>
  <c r="BS159" i="18" s="1"/>
  <c r="BS160" i="18" s="1"/>
  <c r="BS161" i="18" s="1"/>
  <c r="BS162" i="18" s="1"/>
  <c r="BS163" i="18" s="1"/>
  <c r="BS164" i="18" s="1"/>
  <c r="BS165" i="18" s="1"/>
  <c r="BS166" i="18" s="1"/>
  <c r="BS167" i="18" s="1"/>
  <c r="BS168" i="18" s="1"/>
  <c r="BS169" i="18" s="1"/>
  <c r="BS170" i="18" s="1"/>
  <c r="BS171" i="18" s="1"/>
  <c r="BS172" i="18" s="1"/>
  <c r="BS173" i="18" s="1"/>
  <c r="BS174" i="18" s="1"/>
  <c r="BS175" i="18" s="1"/>
  <c r="BS176" i="18" s="1"/>
  <c r="BS177" i="18" s="1"/>
  <c r="BS178" i="18" s="1"/>
  <c r="BS179" i="18" s="1"/>
  <c r="BS180" i="18" s="1"/>
  <c r="BS181" i="18" s="1"/>
  <c r="BS182" i="18" s="1"/>
  <c r="BS183" i="18" s="1"/>
  <c r="BS184" i="18" s="1"/>
  <c r="BS185" i="18" s="1"/>
  <c r="BS186" i="18" s="1"/>
  <c r="BS187" i="18" s="1"/>
  <c r="BS188" i="18" s="1"/>
  <c r="BS189" i="18" s="1"/>
  <c r="BS190" i="18" s="1"/>
  <c r="BS191" i="18" s="1"/>
  <c r="BS192" i="18" s="1"/>
  <c r="BS193" i="18" s="1"/>
  <c r="BS194" i="18" s="1"/>
  <c r="BS195" i="18" s="1"/>
  <c r="BS196" i="18" s="1"/>
  <c r="BS197" i="18" s="1"/>
  <c r="BS198" i="18" s="1"/>
  <c r="BS199" i="18" s="1"/>
  <c r="BS200" i="18" s="1"/>
  <c r="BS201" i="18" s="1"/>
  <c r="BS202" i="18" s="1"/>
  <c r="BS203" i="18" s="1"/>
  <c r="BS204" i="18" s="1"/>
  <c r="BS205" i="18" s="1"/>
  <c r="BS206" i="18" s="1"/>
  <c r="BS207" i="18" s="1"/>
  <c r="BS208" i="18" s="1"/>
  <c r="BS209" i="18" s="1"/>
  <c r="BS210" i="18" s="1"/>
  <c r="BS211" i="18" s="1"/>
  <c r="BS212" i="18" s="1"/>
  <c r="BS213" i="18" s="1"/>
  <c r="BS214" i="18" s="1"/>
  <c r="BS215" i="18" s="1"/>
  <c r="BS216" i="18" s="1"/>
  <c r="BS217" i="18" s="1"/>
  <c r="BS218" i="18" s="1"/>
  <c r="BS219" i="18" s="1"/>
  <c r="BS220" i="18" s="1"/>
  <c r="BS221" i="18" s="1"/>
  <c r="BS222" i="18" s="1"/>
  <c r="BS223" i="18" s="1"/>
  <c r="BS224" i="18" s="1"/>
  <c r="BS225" i="18" s="1"/>
  <c r="BS226" i="18" s="1"/>
  <c r="BS227" i="18" s="1"/>
  <c r="BS228" i="18" s="1"/>
  <c r="BS229" i="18" s="1"/>
  <c r="BS230" i="18" s="1"/>
  <c r="BS231" i="18" s="1"/>
  <c r="BS232" i="18" s="1"/>
  <c r="BS233" i="18" s="1"/>
  <c r="BS234" i="18" s="1"/>
  <c r="BS235" i="18" s="1"/>
  <c r="BS236" i="18" s="1"/>
  <c r="BS237" i="18" s="1"/>
  <c r="BS238" i="18" s="1"/>
  <c r="BS239" i="18" s="1"/>
  <c r="BS240" i="18" s="1"/>
  <c r="BS241" i="18" s="1"/>
  <c r="BS242" i="18" s="1"/>
  <c r="BS243" i="18" s="1"/>
  <c r="BS244" i="18" s="1"/>
  <c r="BS245" i="18" s="1"/>
  <c r="BS246" i="18" s="1"/>
  <c r="BS247" i="18" s="1"/>
  <c r="BS248" i="18" s="1"/>
  <c r="BS249" i="18" s="1"/>
  <c r="BS250" i="18" s="1"/>
  <c r="BS251" i="18" s="1"/>
  <c r="BS252" i="18" s="1"/>
  <c r="BS253" i="18" s="1"/>
  <c r="BS254" i="18" s="1"/>
  <c r="BS255" i="18" s="1"/>
  <c r="BS256" i="18" s="1"/>
  <c r="BS257" i="18" s="1"/>
  <c r="BS258" i="18" s="1"/>
  <c r="BS259" i="18" s="1"/>
  <c r="BS260" i="18" s="1"/>
  <c r="BS261" i="18" s="1"/>
  <c r="BS262" i="18" s="1"/>
  <c r="BS263" i="18" s="1"/>
  <c r="BS264" i="18" s="1"/>
  <c r="BS265" i="18" s="1"/>
  <c r="BS266" i="18" s="1"/>
  <c r="BS267" i="18" s="1"/>
  <c r="BS268" i="18" s="1"/>
  <c r="BS269" i="18" s="1"/>
  <c r="BS270" i="18" s="1"/>
  <c r="BS271" i="18" s="1"/>
  <c r="BS272" i="18" s="1"/>
  <c r="BS273" i="18" s="1"/>
  <c r="BS274" i="18" s="1"/>
  <c r="BS275" i="18" s="1"/>
  <c r="BS276" i="18" s="1"/>
  <c r="BS277" i="18" s="1"/>
  <c r="BS278" i="18" s="1"/>
  <c r="BS279" i="18" s="1"/>
  <c r="BS280" i="18" s="1"/>
  <c r="BS281" i="18" s="1"/>
  <c r="BS282" i="18" s="1"/>
  <c r="BS283" i="18" s="1"/>
  <c r="BS284" i="18" s="1"/>
  <c r="BS285" i="18" s="1"/>
  <c r="BS286" i="18" s="1"/>
  <c r="BS287" i="18" s="1"/>
  <c r="BS288" i="18" s="1"/>
  <c r="BS289" i="18" s="1"/>
  <c r="BS290" i="18" s="1"/>
  <c r="BS291" i="18" s="1"/>
  <c r="BS292" i="18" s="1"/>
  <c r="BS293" i="18" s="1"/>
  <c r="BS294" i="18" s="1"/>
  <c r="BS295" i="18" s="1"/>
  <c r="BS296" i="18" s="1"/>
  <c r="BS297" i="18" s="1"/>
  <c r="BS298" i="18" s="1"/>
  <c r="BS299" i="18" s="1"/>
  <c r="BS300" i="18" s="1"/>
  <c r="BS301" i="18" s="1"/>
  <c r="BS302" i="18" s="1"/>
  <c r="BS303" i="18" s="1"/>
  <c r="BS304" i="18" s="1"/>
  <c r="BS305" i="18" s="1"/>
  <c r="BS306" i="18" s="1"/>
  <c r="BS307" i="18" s="1"/>
  <c r="BS308" i="18" s="1"/>
  <c r="BS309" i="18" s="1"/>
  <c r="BS310" i="18" s="1"/>
  <c r="BS311" i="18" s="1"/>
  <c r="BS312" i="18" s="1"/>
  <c r="BS313" i="18" s="1"/>
  <c r="BS314" i="18" s="1"/>
  <c r="BS315" i="18" s="1"/>
  <c r="BS316" i="18" s="1"/>
  <c r="BS317" i="18" s="1"/>
  <c r="BS318" i="18" s="1"/>
  <c r="BS319" i="18" s="1"/>
  <c r="BS320" i="18" s="1"/>
  <c r="BS321" i="18" s="1"/>
  <c r="BS322" i="18" s="1"/>
  <c r="BS323" i="18" s="1"/>
  <c r="BS324" i="18" s="1"/>
  <c r="BS325" i="18" s="1"/>
  <c r="BS326" i="18" s="1"/>
  <c r="BS327" i="18" s="1"/>
  <c r="BS328" i="18" s="1"/>
  <c r="BS329" i="18" s="1"/>
  <c r="BS330" i="18" s="1"/>
  <c r="BS331" i="18" s="1"/>
  <c r="BS332" i="18" s="1"/>
  <c r="BS333" i="18" s="1"/>
  <c r="BS334" i="18" s="1"/>
  <c r="BS335" i="18" s="1"/>
  <c r="BS336" i="18" s="1"/>
  <c r="BS337" i="18" s="1"/>
  <c r="BS338" i="18" s="1"/>
  <c r="BS339" i="18" s="1"/>
  <c r="BS340" i="18" s="1"/>
  <c r="BS341" i="18" s="1"/>
  <c r="BS342" i="18" s="1"/>
  <c r="BS343" i="18" s="1"/>
  <c r="BS344" i="18" s="1"/>
  <c r="BS345" i="18" s="1"/>
  <c r="BS346" i="18" s="1"/>
  <c r="E67" i="18"/>
  <c r="B67" i="18" s="1"/>
  <c r="BR66" i="18"/>
  <c r="BT67" i="18" s="1"/>
  <c r="AC66" i="18"/>
  <c r="AF66" i="18" s="1"/>
  <c r="T66" i="18"/>
  <c r="M66" i="18"/>
  <c r="L66" i="18"/>
  <c r="K66" i="18"/>
  <c r="N66" i="18" s="1"/>
  <c r="G66" i="18"/>
  <c r="G67" i="18" s="1"/>
  <c r="F66" i="18"/>
  <c r="F67" i="18" s="1"/>
  <c r="E66" i="18"/>
  <c r="BR65" i="18"/>
  <c r="BK65" i="18"/>
  <c r="BJ65" i="18"/>
  <c r="BI65" i="18"/>
  <c r="BH65" i="18"/>
  <c r="AE65" i="18"/>
  <c r="AD65" i="18"/>
  <c r="AG65" i="18" s="1"/>
  <c r="AC65" i="18"/>
  <c r="Y65" i="18"/>
  <c r="X65" i="18"/>
  <c r="V65" i="18"/>
  <c r="U65" i="18"/>
  <c r="T65" i="18"/>
  <c r="P65" i="18"/>
  <c r="N65" i="18"/>
  <c r="M65" i="18"/>
  <c r="L65" i="18"/>
  <c r="K65" i="18"/>
  <c r="G65" i="18"/>
  <c r="F65" i="18"/>
  <c r="E65" i="18"/>
  <c r="BR64" i="18"/>
  <c r="BK64" i="18"/>
  <c r="BJ64" i="18"/>
  <c r="BI64" i="18"/>
  <c r="BH64" i="18"/>
  <c r="AG64" i="18"/>
  <c r="AE64" i="18"/>
  <c r="AH64" i="18" s="1"/>
  <c r="AD64" i="18"/>
  <c r="AC64" i="18"/>
  <c r="AF65" i="18" s="1"/>
  <c r="X64" i="18"/>
  <c r="V64" i="18"/>
  <c r="Y64" i="18" s="1"/>
  <c r="U64" i="18"/>
  <c r="T64" i="18"/>
  <c r="W65" i="18" s="1"/>
  <c r="N64" i="18"/>
  <c r="M64" i="18"/>
  <c r="L64" i="18"/>
  <c r="K64" i="18"/>
  <c r="G64" i="18"/>
  <c r="F64" i="18"/>
  <c r="E64" i="18"/>
  <c r="BR63" i="18"/>
  <c r="BK63" i="18"/>
  <c r="BJ63" i="18"/>
  <c r="BI63" i="18"/>
  <c r="BH63" i="18"/>
  <c r="AE63" i="18"/>
  <c r="AD63" i="18"/>
  <c r="AC63" i="18"/>
  <c r="AF63" i="18" s="1"/>
  <c r="Y63" i="18"/>
  <c r="X63" i="18"/>
  <c r="V63" i="18"/>
  <c r="U63" i="18"/>
  <c r="T63" i="18"/>
  <c r="N63" i="18"/>
  <c r="M63" i="18"/>
  <c r="L63" i="18"/>
  <c r="K63" i="18"/>
  <c r="G63" i="18"/>
  <c r="F63" i="18"/>
  <c r="E63" i="18"/>
  <c r="BR62" i="18"/>
  <c r="BK62" i="18"/>
  <c r="BJ62" i="18"/>
  <c r="BI62" i="18"/>
  <c r="BH62" i="18"/>
  <c r="AG62" i="18"/>
  <c r="AE62" i="18"/>
  <c r="AH62" i="18" s="1"/>
  <c r="AD62" i="18"/>
  <c r="AC62" i="18"/>
  <c r="V62" i="18"/>
  <c r="Y62" i="18" s="1"/>
  <c r="U62" i="18"/>
  <c r="T62" i="18"/>
  <c r="W62" i="18" s="1"/>
  <c r="O62" i="18"/>
  <c r="N62" i="18"/>
  <c r="M62" i="18"/>
  <c r="L62" i="18"/>
  <c r="K62" i="18"/>
  <c r="G62" i="18"/>
  <c r="F62" i="18"/>
  <c r="E62" i="18"/>
  <c r="BR61" i="18"/>
  <c r="BK61" i="18"/>
  <c r="BJ61" i="18"/>
  <c r="BI61" i="18"/>
  <c r="BH61" i="18"/>
  <c r="AE61" i="18"/>
  <c r="AH61" i="18" s="1"/>
  <c r="AD61" i="18"/>
  <c r="AC61" i="18"/>
  <c r="AF61" i="18" s="1"/>
  <c r="V61" i="18"/>
  <c r="U61" i="18"/>
  <c r="X61" i="18" s="1"/>
  <c r="T61" i="18"/>
  <c r="O61" i="18"/>
  <c r="M61" i="18"/>
  <c r="L61" i="18"/>
  <c r="K61" i="18"/>
  <c r="G61" i="18"/>
  <c r="F61" i="18"/>
  <c r="E61" i="18"/>
  <c r="BR60" i="18"/>
  <c r="BK60" i="18"/>
  <c r="BJ60" i="18"/>
  <c r="BI60" i="18"/>
  <c r="BH60" i="18"/>
  <c r="AE60" i="18"/>
  <c r="AH60" i="18" s="1"/>
  <c r="AD60" i="18"/>
  <c r="AG60" i="18" s="1"/>
  <c r="AC60" i="18"/>
  <c r="AF60" i="18" s="1"/>
  <c r="V60" i="18"/>
  <c r="Y61" i="18" s="1"/>
  <c r="U60" i="18"/>
  <c r="T60" i="18"/>
  <c r="W61" i="18" s="1"/>
  <c r="P60" i="18"/>
  <c r="M60" i="18"/>
  <c r="L60" i="18"/>
  <c r="K60" i="18"/>
  <c r="N61" i="18" s="1"/>
  <c r="G60" i="18"/>
  <c r="F60" i="18"/>
  <c r="E60" i="18"/>
  <c r="BR59" i="18"/>
  <c r="BK59" i="18"/>
  <c r="BJ59" i="18"/>
  <c r="BI59" i="18"/>
  <c r="BH59" i="18"/>
  <c r="AE59" i="18"/>
  <c r="AH59" i="18" s="1"/>
  <c r="AD59" i="18"/>
  <c r="AG59" i="18" s="1"/>
  <c r="AC59" i="18"/>
  <c r="AF59" i="18" s="1"/>
  <c r="V59" i="18"/>
  <c r="U59" i="18"/>
  <c r="X60" i="18" s="1"/>
  <c r="T59" i="18"/>
  <c r="W59" i="18" s="1"/>
  <c r="M59" i="18"/>
  <c r="L59" i="18"/>
  <c r="O60" i="18" s="1"/>
  <c r="K59" i="18"/>
  <c r="G59" i="18"/>
  <c r="F59" i="18"/>
  <c r="E59" i="18"/>
  <c r="A59" i="18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BR58" i="18"/>
  <c r="BK58" i="18"/>
  <c r="BJ58" i="18"/>
  <c r="BI58" i="18"/>
  <c r="BH58" i="18"/>
  <c r="AF58" i="18"/>
  <c r="AE58" i="18"/>
  <c r="AH58" i="18" s="1"/>
  <c r="AD58" i="18"/>
  <c r="AG58" i="18" s="1"/>
  <c r="AC58" i="18"/>
  <c r="V58" i="18"/>
  <c r="Y59" i="18" s="1"/>
  <c r="U58" i="18"/>
  <c r="X58" i="18" s="1"/>
  <c r="T58" i="18"/>
  <c r="W58" i="18" s="1"/>
  <c r="M58" i="18"/>
  <c r="P59" i="18" s="1"/>
  <c r="L58" i="18"/>
  <c r="K58" i="18"/>
  <c r="N59" i="18" s="1"/>
  <c r="G58" i="18"/>
  <c r="F58" i="18"/>
  <c r="E58" i="18"/>
  <c r="A58" i="18"/>
  <c r="BR57" i="18"/>
  <c r="BK57" i="18"/>
  <c r="BJ57" i="18"/>
  <c r="BI57" i="18"/>
  <c r="BH57" i="18"/>
  <c r="AG57" i="18"/>
  <c r="AE57" i="18"/>
  <c r="AH57" i="18" s="1"/>
  <c r="AD57" i="18"/>
  <c r="AC57" i="18"/>
  <c r="V57" i="18"/>
  <c r="Y57" i="18" s="1"/>
  <c r="U57" i="18"/>
  <c r="X57" i="18" s="1"/>
  <c r="T57" i="18"/>
  <c r="W57" i="18" s="1"/>
  <c r="M57" i="18"/>
  <c r="L57" i="18"/>
  <c r="O58" i="18" s="1"/>
  <c r="K57" i="18"/>
  <c r="G57" i="18"/>
  <c r="F57" i="18"/>
  <c r="E57" i="18"/>
  <c r="A57" i="18"/>
  <c r="BR56" i="18"/>
  <c r="BK56" i="18"/>
  <c r="BJ56" i="18"/>
  <c r="BI56" i="18"/>
  <c r="BH56" i="18"/>
  <c r="AH56" i="18"/>
  <c r="AG56" i="18"/>
  <c r="AE56" i="18"/>
  <c r="AD56" i="18"/>
  <c r="AC56" i="18"/>
  <c r="AF57" i="18" s="1"/>
  <c r="W56" i="18"/>
  <c r="V56" i="18"/>
  <c r="Y56" i="18" s="1"/>
  <c r="U56" i="18"/>
  <c r="X56" i="18" s="1"/>
  <c r="T56" i="18"/>
  <c r="M56" i="18"/>
  <c r="P57" i="18" s="1"/>
  <c r="L56" i="18"/>
  <c r="K56" i="18"/>
  <c r="G56" i="18"/>
  <c r="F56" i="18"/>
  <c r="E56" i="18"/>
  <c r="BR55" i="18"/>
  <c r="BK55" i="18"/>
  <c r="BJ55" i="18"/>
  <c r="BI55" i="18"/>
  <c r="BH55" i="18"/>
  <c r="AH55" i="18"/>
  <c r="AG55" i="18"/>
  <c r="AE55" i="18"/>
  <c r="AD55" i="18"/>
  <c r="AC55" i="18"/>
  <c r="AF55" i="18" s="1"/>
  <c r="W55" i="18"/>
  <c r="V55" i="18"/>
  <c r="Y55" i="18" s="1"/>
  <c r="U55" i="18"/>
  <c r="X55" i="18" s="1"/>
  <c r="T55" i="18"/>
  <c r="M55" i="18"/>
  <c r="L55" i="18"/>
  <c r="K55" i="18"/>
  <c r="G55" i="18"/>
  <c r="F55" i="18"/>
  <c r="E55" i="18"/>
  <c r="BR54" i="18"/>
  <c r="BK54" i="18"/>
  <c r="BJ54" i="18"/>
  <c r="BI54" i="18"/>
  <c r="BH54" i="18"/>
  <c r="AH54" i="18"/>
  <c r="AG54" i="18"/>
  <c r="AE54" i="18"/>
  <c r="AD54" i="18"/>
  <c r="AC54" i="18"/>
  <c r="AF54" i="18" s="1"/>
  <c r="W54" i="18"/>
  <c r="V54" i="18"/>
  <c r="Y54" i="18" s="1"/>
  <c r="U54" i="18"/>
  <c r="X54" i="18" s="1"/>
  <c r="T54" i="18"/>
  <c r="M54" i="18"/>
  <c r="L54" i="18"/>
  <c r="K54" i="18"/>
  <c r="G54" i="18"/>
  <c r="F54" i="18"/>
  <c r="E54" i="18"/>
  <c r="BR53" i="18"/>
  <c r="BK53" i="18"/>
  <c r="BJ53" i="18"/>
  <c r="BI53" i="18"/>
  <c r="BH53" i="18"/>
  <c r="AH53" i="18"/>
  <c r="AG53" i="18"/>
  <c r="AE53" i="18"/>
  <c r="AD53" i="18"/>
  <c r="AC53" i="18"/>
  <c r="AF53" i="18" s="1"/>
  <c r="W53" i="18"/>
  <c r="V53" i="18"/>
  <c r="Y53" i="18" s="1"/>
  <c r="U53" i="18"/>
  <c r="X53" i="18" s="1"/>
  <c r="T53" i="18"/>
  <c r="M53" i="18"/>
  <c r="L53" i="18"/>
  <c r="K53" i="18"/>
  <c r="G53" i="18"/>
  <c r="F53" i="18"/>
  <c r="E53" i="18"/>
  <c r="BR52" i="18"/>
  <c r="BK52" i="18"/>
  <c r="BJ52" i="18"/>
  <c r="BI52" i="18"/>
  <c r="BH52" i="18"/>
  <c r="AH52" i="18"/>
  <c r="AG52" i="18"/>
  <c r="AE52" i="18"/>
  <c r="AD52" i="18"/>
  <c r="AC52" i="18"/>
  <c r="AF52" i="18" s="1"/>
  <c r="W52" i="18"/>
  <c r="V52" i="18"/>
  <c r="Y52" i="18" s="1"/>
  <c r="U52" i="18"/>
  <c r="X52" i="18" s="1"/>
  <c r="T52" i="18"/>
  <c r="M52" i="18"/>
  <c r="L52" i="18"/>
  <c r="K52" i="18"/>
  <c r="G52" i="18"/>
  <c r="F52" i="18"/>
  <c r="E52" i="18"/>
  <c r="BR51" i="18"/>
  <c r="BK51" i="18"/>
  <c r="BJ51" i="18"/>
  <c r="BI51" i="18"/>
  <c r="BH51" i="18"/>
  <c r="AH51" i="18"/>
  <c r="AG51" i="18"/>
  <c r="AE51" i="18"/>
  <c r="AD51" i="18"/>
  <c r="AC51" i="18"/>
  <c r="AF51" i="18" s="1"/>
  <c r="W51" i="18"/>
  <c r="V51" i="18"/>
  <c r="Y51" i="18" s="1"/>
  <c r="U51" i="18"/>
  <c r="X51" i="18" s="1"/>
  <c r="T51" i="18"/>
  <c r="M51" i="18"/>
  <c r="L51" i="18"/>
  <c r="K51" i="18"/>
  <c r="G51" i="18"/>
  <c r="F51" i="18"/>
  <c r="E51" i="18"/>
  <c r="BR50" i="18"/>
  <c r="BK50" i="18"/>
  <c r="BJ50" i="18"/>
  <c r="BI50" i="18"/>
  <c r="BH50" i="18"/>
  <c r="AH50" i="18"/>
  <c r="AG50" i="18"/>
  <c r="AE50" i="18"/>
  <c r="AD50" i="18"/>
  <c r="AC50" i="18"/>
  <c r="AF50" i="18" s="1"/>
  <c r="W50" i="18"/>
  <c r="V50" i="18"/>
  <c r="Y50" i="18" s="1"/>
  <c r="U50" i="18"/>
  <c r="X50" i="18" s="1"/>
  <c r="T50" i="18"/>
  <c r="M50" i="18"/>
  <c r="L50" i="18"/>
  <c r="K50" i="18"/>
  <c r="G50" i="18"/>
  <c r="F50" i="18"/>
  <c r="E50" i="18"/>
  <c r="BR49" i="18"/>
  <c r="BK49" i="18"/>
  <c r="BJ49" i="18"/>
  <c r="BI49" i="18"/>
  <c r="BH49" i="18"/>
  <c r="AH49" i="18"/>
  <c r="AG49" i="18"/>
  <c r="AE49" i="18"/>
  <c r="AD49" i="18"/>
  <c r="AC49" i="18"/>
  <c r="AF49" i="18" s="1"/>
  <c r="W49" i="18"/>
  <c r="V49" i="18"/>
  <c r="Y49" i="18" s="1"/>
  <c r="U49" i="18"/>
  <c r="X49" i="18" s="1"/>
  <c r="T49" i="18"/>
  <c r="M49" i="18"/>
  <c r="L49" i="18"/>
  <c r="K49" i="18"/>
  <c r="G49" i="18"/>
  <c r="F49" i="18"/>
  <c r="E49" i="18"/>
  <c r="BR48" i="18"/>
  <c r="BK48" i="18"/>
  <c r="BJ48" i="18"/>
  <c r="BI48" i="18"/>
  <c r="BH48" i="18"/>
  <c r="AH48" i="18"/>
  <c r="AG48" i="18"/>
  <c r="AE48" i="18"/>
  <c r="AD48" i="18"/>
  <c r="AC48" i="18"/>
  <c r="AF48" i="18" s="1"/>
  <c r="W48" i="18"/>
  <c r="V48" i="18"/>
  <c r="Y48" i="18" s="1"/>
  <c r="U48" i="18"/>
  <c r="X48" i="18" s="1"/>
  <c r="T48" i="18"/>
  <c r="M48" i="18"/>
  <c r="L48" i="18"/>
  <c r="K48" i="18"/>
  <c r="G48" i="18"/>
  <c r="F48" i="18"/>
  <c r="E48" i="18"/>
  <c r="BR47" i="18"/>
  <c r="BK47" i="18"/>
  <c r="BJ47" i="18"/>
  <c r="BI47" i="18"/>
  <c r="BH47" i="18"/>
  <c r="AH47" i="18"/>
  <c r="AG47" i="18"/>
  <c r="AE47" i="18"/>
  <c r="AD47" i="18"/>
  <c r="AC47" i="18"/>
  <c r="AF47" i="18" s="1"/>
  <c r="W47" i="18"/>
  <c r="V47" i="18"/>
  <c r="Y47" i="18" s="1"/>
  <c r="U47" i="18"/>
  <c r="X47" i="18" s="1"/>
  <c r="T47" i="18"/>
  <c r="M47" i="18"/>
  <c r="L47" i="18"/>
  <c r="K47" i="18"/>
  <c r="G47" i="18"/>
  <c r="F47" i="18"/>
  <c r="E47" i="18"/>
  <c r="BR46" i="18"/>
  <c r="BK46" i="18"/>
  <c r="BJ46" i="18"/>
  <c r="BI46" i="18"/>
  <c r="BH46" i="18"/>
  <c r="AH46" i="18"/>
  <c r="AG46" i="18"/>
  <c r="AE46" i="18"/>
  <c r="AD46" i="18"/>
  <c r="AC46" i="18"/>
  <c r="AF46" i="18" s="1"/>
  <c r="W46" i="18"/>
  <c r="V46" i="18"/>
  <c r="Y46" i="18" s="1"/>
  <c r="U46" i="18"/>
  <c r="X46" i="18" s="1"/>
  <c r="T46" i="18"/>
  <c r="M46" i="18"/>
  <c r="L46" i="18"/>
  <c r="K46" i="18"/>
  <c r="G46" i="18"/>
  <c r="F46" i="18"/>
  <c r="E46" i="18"/>
  <c r="BR45" i="18"/>
  <c r="BK45" i="18"/>
  <c r="BJ45" i="18"/>
  <c r="BI45" i="18"/>
  <c r="BH45" i="18"/>
  <c r="AH45" i="18"/>
  <c r="AG45" i="18"/>
  <c r="AE45" i="18"/>
  <c r="AD45" i="18"/>
  <c r="AC45" i="18"/>
  <c r="AF45" i="18" s="1"/>
  <c r="W45" i="18"/>
  <c r="V45" i="18"/>
  <c r="Y45" i="18" s="1"/>
  <c r="U45" i="18"/>
  <c r="X45" i="18" s="1"/>
  <c r="T45" i="18"/>
  <c r="M45" i="18"/>
  <c r="L45" i="18"/>
  <c r="K45" i="18"/>
  <c r="G45" i="18"/>
  <c r="F45" i="18"/>
  <c r="E45" i="18"/>
  <c r="BR44" i="18"/>
  <c r="BK44" i="18"/>
  <c r="BJ44" i="18"/>
  <c r="BI44" i="18"/>
  <c r="BH44" i="18"/>
  <c r="AH44" i="18"/>
  <c r="AG44" i="18"/>
  <c r="AE44" i="18"/>
  <c r="AD44" i="18"/>
  <c r="AC44" i="18"/>
  <c r="AF44" i="18" s="1"/>
  <c r="W44" i="18"/>
  <c r="V44" i="18"/>
  <c r="Y44" i="18" s="1"/>
  <c r="U44" i="18"/>
  <c r="X44" i="18" s="1"/>
  <c r="T44" i="18"/>
  <c r="M44" i="18"/>
  <c r="L44" i="18"/>
  <c r="K44" i="18"/>
  <c r="G44" i="18"/>
  <c r="F44" i="18"/>
  <c r="E44" i="18"/>
  <c r="BR43" i="18"/>
  <c r="BK43" i="18"/>
  <c r="BJ43" i="18"/>
  <c r="BI43" i="18"/>
  <c r="BH43" i="18"/>
  <c r="AH43" i="18"/>
  <c r="AG43" i="18"/>
  <c r="AE43" i="18"/>
  <c r="AD43" i="18"/>
  <c r="AC43" i="18"/>
  <c r="AF43" i="18" s="1"/>
  <c r="W43" i="18"/>
  <c r="V43" i="18"/>
  <c r="Y43" i="18" s="1"/>
  <c r="U43" i="18"/>
  <c r="X43" i="18" s="1"/>
  <c r="T43" i="18"/>
  <c r="M43" i="18"/>
  <c r="L43" i="18"/>
  <c r="K43" i="18"/>
  <c r="G43" i="18"/>
  <c r="F43" i="18"/>
  <c r="E43" i="18"/>
  <c r="BR42" i="18"/>
  <c r="BK42" i="18"/>
  <c r="BJ42" i="18"/>
  <c r="BI42" i="18"/>
  <c r="BH42" i="18"/>
  <c r="AH42" i="18"/>
  <c r="AG42" i="18"/>
  <c r="AE42" i="18"/>
  <c r="AD42" i="18"/>
  <c r="AC42" i="18"/>
  <c r="AF42" i="18" s="1"/>
  <c r="W42" i="18"/>
  <c r="V42" i="18"/>
  <c r="Y42" i="18" s="1"/>
  <c r="U42" i="18"/>
  <c r="X42" i="18" s="1"/>
  <c r="T42" i="18"/>
  <c r="M42" i="18"/>
  <c r="L42" i="18"/>
  <c r="K42" i="18"/>
  <c r="G42" i="18"/>
  <c r="F42" i="18"/>
  <c r="E42" i="18"/>
  <c r="BR41" i="18"/>
  <c r="BK41" i="18"/>
  <c r="BJ41" i="18"/>
  <c r="BI41" i="18"/>
  <c r="BH41" i="18"/>
  <c r="AH41" i="18"/>
  <c r="AG41" i="18"/>
  <c r="AE41" i="18"/>
  <c r="AD41" i="18"/>
  <c r="AC41" i="18"/>
  <c r="AF41" i="18" s="1"/>
  <c r="W41" i="18"/>
  <c r="V41" i="18"/>
  <c r="Y41" i="18" s="1"/>
  <c r="U41" i="18"/>
  <c r="X41" i="18" s="1"/>
  <c r="T41" i="18"/>
  <c r="M41" i="18"/>
  <c r="L41" i="18"/>
  <c r="K41" i="18"/>
  <c r="G41" i="18"/>
  <c r="F41" i="18"/>
  <c r="E41" i="18"/>
  <c r="BR40" i="18"/>
  <c r="BK40" i="18"/>
  <c r="BJ40" i="18"/>
  <c r="BI40" i="18"/>
  <c r="BH40" i="18"/>
  <c r="AH40" i="18"/>
  <c r="AG40" i="18"/>
  <c r="AE40" i="18"/>
  <c r="AD40" i="18"/>
  <c r="AC40" i="18"/>
  <c r="AF40" i="18" s="1"/>
  <c r="W40" i="18"/>
  <c r="V40" i="18"/>
  <c r="Y40" i="18" s="1"/>
  <c r="U40" i="18"/>
  <c r="X40" i="18" s="1"/>
  <c r="T40" i="18"/>
  <c r="M40" i="18"/>
  <c r="L40" i="18"/>
  <c r="K40" i="18"/>
  <c r="G40" i="18"/>
  <c r="F40" i="18"/>
  <c r="E40" i="18"/>
  <c r="BR39" i="18"/>
  <c r="BK39" i="18"/>
  <c r="BJ39" i="18"/>
  <c r="BI39" i="18"/>
  <c r="BH39" i="18"/>
  <c r="AH39" i="18"/>
  <c r="AG39" i="18"/>
  <c r="AE39" i="18"/>
  <c r="AD39" i="18"/>
  <c r="AC39" i="18"/>
  <c r="AF39" i="18" s="1"/>
  <c r="W39" i="18"/>
  <c r="V39" i="18"/>
  <c r="Y39" i="18" s="1"/>
  <c r="U39" i="18"/>
  <c r="X39" i="18" s="1"/>
  <c r="T39" i="18"/>
  <c r="M39" i="18"/>
  <c r="L39" i="18"/>
  <c r="K39" i="18"/>
  <c r="G39" i="18"/>
  <c r="F39" i="18"/>
  <c r="E39" i="18"/>
  <c r="BR38" i="18"/>
  <c r="BK38" i="18"/>
  <c r="BJ38" i="18"/>
  <c r="BI38" i="18"/>
  <c r="BH38" i="18"/>
  <c r="AH38" i="18"/>
  <c r="AG38" i="18"/>
  <c r="AE38" i="18"/>
  <c r="AD38" i="18"/>
  <c r="AC38" i="18"/>
  <c r="AF38" i="18" s="1"/>
  <c r="W38" i="18"/>
  <c r="V38" i="18"/>
  <c r="Y38" i="18" s="1"/>
  <c r="U38" i="18"/>
  <c r="X38" i="18" s="1"/>
  <c r="T38" i="18"/>
  <c r="M38" i="18"/>
  <c r="L38" i="18"/>
  <c r="K38" i="18"/>
  <c r="G38" i="18"/>
  <c r="F38" i="18"/>
  <c r="E38" i="18"/>
  <c r="BR37" i="18"/>
  <c r="BK37" i="18"/>
  <c r="BJ37" i="18"/>
  <c r="BI37" i="18"/>
  <c r="BH37" i="18"/>
  <c r="AH37" i="18"/>
  <c r="AG37" i="18"/>
  <c r="AE37" i="18"/>
  <c r="AD37" i="18"/>
  <c r="AC37" i="18"/>
  <c r="AF37" i="18" s="1"/>
  <c r="W37" i="18"/>
  <c r="V37" i="18"/>
  <c r="Y37" i="18" s="1"/>
  <c r="U37" i="18"/>
  <c r="X37" i="18" s="1"/>
  <c r="T37" i="18"/>
  <c r="M37" i="18"/>
  <c r="L37" i="18"/>
  <c r="K37" i="18"/>
  <c r="G37" i="18"/>
  <c r="F37" i="18"/>
  <c r="E37" i="18"/>
  <c r="BR36" i="18"/>
  <c r="BK36" i="18"/>
  <c r="BJ36" i="18"/>
  <c r="BI36" i="18"/>
  <c r="BH36" i="18"/>
  <c r="AH36" i="18"/>
  <c r="AG36" i="18"/>
  <c r="AE36" i="18"/>
  <c r="AD36" i="18"/>
  <c r="AC36" i="18"/>
  <c r="AF36" i="18" s="1"/>
  <c r="W36" i="18"/>
  <c r="V36" i="18"/>
  <c r="Y36" i="18" s="1"/>
  <c r="U36" i="18"/>
  <c r="X36" i="18" s="1"/>
  <c r="T36" i="18"/>
  <c r="M36" i="18"/>
  <c r="L36" i="18"/>
  <c r="K36" i="18"/>
  <c r="G36" i="18"/>
  <c r="F36" i="18"/>
  <c r="E36" i="18"/>
  <c r="BR35" i="18"/>
  <c r="BK35" i="18"/>
  <c r="BJ35" i="18"/>
  <c r="BI35" i="18"/>
  <c r="BH35" i="18"/>
  <c r="AH35" i="18"/>
  <c r="AG35" i="18"/>
  <c r="AE35" i="18"/>
  <c r="AD35" i="18"/>
  <c r="AC35" i="18"/>
  <c r="AF35" i="18" s="1"/>
  <c r="W35" i="18"/>
  <c r="V35" i="18"/>
  <c r="Y35" i="18" s="1"/>
  <c r="U35" i="18"/>
  <c r="X35" i="18" s="1"/>
  <c r="T35" i="18"/>
  <c r="M35" i="18"/>
  <c r="L35" i="18"/>
  <c r="K35" i="18"/>
  <c r="G35" i="18"/>
  <c r="F35" i="18"/>
  <c r="E35" i="18"/>
  <c r="BR34" i="18"/>
  <c r="BK34" i="18"/>
  <c r="BJ34" i="18"/>
  <c r="BI34" i="18"/>
  <c r="BH34" i="18"/>
  <c r="AH34" i="18"/>
  <c r="AG34" i="18"/>
  <c r="AE34" i="18"/>
  <c r="AD34" i="18"/>
  <c r="AC34" i="18"/>
  <c r="AF34" i="18" s="1"/>
  <c r="W34" i="18"/>
  <c r="V34" i="18"/>
  <c r="Y34" i="18" s="1"/>
  <c r="U34" i="18"/>
  <c r="X34" i="18" s="1"/>
  <c r="T34" i="18"/>
  <c r="M34" i="18"/>
  <c r="L34" i="18"/>
  <c r="K34" i="18"/>
  <c r="G34" i="18"/>
  <c r="F34" i="18"/>
  <c r="E34" i="18"/>
  <c r="BR33" i="18"/>
  <c r="BK33" i="18"/>
  <c r="BJ33" i="18"/>
  <c r="BI33" i="18"/>
  <c r="BH33" i="18"/>
  <c r="AH33" i="18"/>
  <c r="AG33" i="18"/>
  <c r="AE33" i="18"/>
  <c r="AD33" i="18"/>
  <c r="AC33" i="18"/>
  <c r="AF33" i="18" s="1"/>
  <c r="W33" i="18"/>
  <c r="V33" i="18"/>
  <c r="Y33" i="18" s="1"/>
  <c r="U33" i="18"/>
  <c r="X33" i="18" s="1"/>
  <c r="T33" i="18"/>
  <c r="M33" i="18"/>
  <c r="L33" i="18"/>
  <c r="K33" i="18"/>
  <c r="G33" i="18"/>
  <c r="F33" i="18"/>
  <c r="E33" i="18"/>
  <c r="BR32" i="18"/>
  <c r="BK32" i="18"/>
  <c r="BJ32" i="18"/>
  <c r="BI32" i="18"/>
  <c r="BH32" i="18"/>
  <c r="AH32" i="18"/>
  <c r="AG32" i="18"/>
  <c r="AE32" i="18"/>
  <c r="AD32" i="18"/>
  <c r="AC32" i="18"/>
  <c r="AF32" i="18" s="1"/>
  <c r="W32" i="18"/>
  <c r="V32" i="18"/>
  <c r="Y32" i="18" s="1"/>
  <c r="U32" i="18"/>
  <c r="X32" i="18" s="1"/>
  <c r="T32" i="18"/>
  <c r="M32" i="18"/>
  <c r="L32" i="18"/>
  <c r="K32" i="18"/>
  <c r="G32" i="18"/>
  <c r="F32" i="18"/>
  <c r="E32" i="18"/>
  <c r="BR31" i="18"/>
  <c r="BK31" i="18"/>
  <c r="BJ31" i="18"/>
  <c r="BI31" i="18"/>
  <c r="BH31" i="18"/>
  <c r="AH31" i="18"/>
  <c r="AG31" i="18"/>
  <c r="AE31" i="18"/>
  <c r="AD31" i="18"/>
  <c r="AC31" i="18"/>
  <c r="AF31" i="18" s="1"/>
  <c r="W31" i="18"/>
  <c r="V31" i="18"/>
  <c r="Y31" i="18" s="1"/>
  <c r="U31" i="18"/>
  <c r="X31" i="18" s="1"/>
  <c r="T31" i="18"/>
  <c r="M31" i="18"/>
  <c r="L31" i="18"/>
  <c r="K31" i="18"/>
  <c r="G31" i="18"/>
  <c r="F31" i="18"/>
  <c r="E31" i="18"/>
  <c r="BR30" i="18"/>
  <c r="BK30" i="18"/>
  <c r="BJ30" i="18"/>
  <c r="BI30" i="18"/>
  <c r="BH30" i="18"/>
  <c r="AH30" i="18"/>
  <c r="AG30" i="18"/>
  <c r="AE30" i="18"/>
  <c r="AD30" i="18"/>
  <c r="AC30" i="18"/>
  <c r="AF30" i="18" s="1"/>
  <c r="W30" i="18"/>
  <c r="V30" i="18"/>
  <c r="Y30" i="18" s="1"/>
  <c r="U30" i="18"/>
  <c r="X30" i="18" s="1"/>
  <c r="T30" i="18"/>
  <c r="M30" i="18"/>
  <c r="L30" i="18"/>
  <c r="K30" i="18"/>
  <c r="G30" i="18"/>
  <c r="F30" i="18"/>
  <c r="E30" i="18"/>
  <c r="BR29" i="18"/>
  <c r="BK29" i="18"/>
  <c r="BJ29" i="18"/>
  <c r="BI29" i="18"/>
  <c r="BH29" i="18"/>
  <c r="AH29" i="18"/>
  <c r="AG29" i="18"/>
  <c r="AE29" i="18"/>
  <c r="AD29" i="18"/>
  <c r="AC29" i="18"/>
  <c r="AF29" i="18" s="1"/>
  <c r="W29" i="18"/>
  <c r="V29" i="18"/>
  <c r="Y29" i="18" s="1"/>
  <c r="U29" i="18"/>
  <c r="X29" i="18" s="1"/>
  <c r="T29" i="18"/>
  <c r="M29" i="18"/>
  <c r="L29" i="18"/>
  <c r="K29" i="18"/>
  <c r="G29" i="18"/>
  <c r="F29" i="18"/>
  <c r="E29" i="18"/>
  <c r="BR28" i="18"/>
  <c r="BK28" i="18"/>
  <c r="BJ28" i="18"/>
  <c r="BI28" i="18"/>
  <c r="BH28" i="18"/>
  <c r="AH28" i="18"/>
  <c r="AG28" i="18"/>
  <c r="AE28" i="18"/>
  <c r="AD28" i="18"/>
  <c r="AC28" i="18"/>
  <c r="AF28" i="18" s="1"/>
  <c r="W28" i="18"/>
  <c r="V28" i="18"/>
  <c r="Y28" i="18" s="1"/>
  <c r="U28" i="18"/>
  <c r="X28" i="18" s="1"/>
  <c r="T28" i="18"/>
  <c r="M28" i="18"/>
  <c r="L28" i="18"/>
  <c r="K28" i="18"/>
  <c r="G28" i="18"/>
  <c r="F28" i="18"/>
  <c r="E28" i="18"/>
  <c r="BR27" i="18"/>
  <c r="BK27" i="18"/>
  <c r="BJ27" i="18"/>
  <c r="BI27" i="18"/>
  <c r="BH27" i="18"/>
  <c r="AH27" i="18"/>
  <c r="AG27" i="18"/>
  <c r="AE27" i="18"/>
  <c r="AD27" i="18"/>
  <c r="AC27" i="18"/>
  <c r="AF27" i="18" s="1"/>
  <c r="W27" i="18"/>
  <c r="V27" i="18"/>
  <c r="Y27" i="18" s="1"/>
  <c r="U27" i="18"/>
  <c r="X27" i="18" s="1"/>
  <c r="T27" i="18"/>
  <c r="M27" i="18"/>
  <c r="L27" i="18"/>
  <c r="K27" i="18"/>
  <c r="G27" i="18"/>
  <c r="F27" i="18"/>
  <c r="E27" i="18"/>
  <c r="BR26" i="18"/>
  <c r="BK26" i="18"/>
  <c r="BJ26" i="18"/>
  <c r="BI26" i="18"/>
  <c r="BH26" i="18"/>
  <c r="AH26" i="18"/>
  <c r="AG26" i="18"/>
  <c r="AE26" i="18"/>
  <c r="AD26" i="18"/>
  <c r="AC26" i="18"/>
  <c r="AF26" i="18" s="1"/>
  <c r="W26" i="18"/>
  <c r="V26" i="18"/>
  <c r="Y26" i="18" s="1"/>
  <c r="U26" i="18"/>
  <c r="X26" i="18" s="1"/>
  <c r="T26" i="18"/>
  <c r="M26" i="18"/>
  <c r="L26" i="18"/>
  <c r="K26" i="18"/>
  <c r="G26" i="18"/>
  <c r="F26" i="18"/>
  <c r="E26" i="18"/>
  <c r="BR25" i="18"/>
  <c r="BK25" i="18"/>
  <c r="BJ25" i="18"/>
  <c r="BI25" i="18"/>
  <c r="BH25" i="18"/>
  <c r="AH25" i="18"/>
  <c r="AG25" i="18"/>
  <c r="AE25" i="18"/>
  <c r="AD25" i="18"/>
  <c r="AC25" i="18"/>
  <c r="AF25" i="18" s="1"/>
  <c r="W25" i="18"/>
  <c r="V25" i="18"/>
  <c r="Y25" i="18" s="1"/>
  <c r="U25" i="18"/>
  <c r="X25" i="18" s="1"/>
  <c r="T25" i="18"/>
  <c r="M25" i="18"/>
  <c r="L25" i="18"/>
  <c r="K25" i="18"/>
  <c r="G25" i="18"/>
  <c r="F25" i="18"/>
  <c r="E25" i="18"/>
  <c r="BR24" i="18"/>
  <c r="BK24" i="18"/>
  <c r="BJ24" i="18"/>
  <c r="BI24" i="18"/>
  <c r="BH24" i="18"/>
  <c r="AH24" i="18"/>
  <c r="AG24" i="18"/>
  <c r="AE24" i="18"/>
  <c r="AD24" i="18"/>
  <c r="AC24" i="18"/>
  <c r="AF24" i="18" s="1"/>
  <c r="W24" i="18"/>
  <c r="V24" i="18"/>
  <c r="Y24" i="18" s="1"/>
  <c r="U24" i="18"/>
  <c r="X24" i="18" s="1"/>
  <c r="T24" i="18"/>
  <c r="M24" i="18"/>
  <c r="L24" i="18"/>
  <c r="K24" i="18"/>
  <c r="G24" i="18"/>
  <c r="F24" i="18"/>
  <c r="E24" i="18"/>
  <c r="BR23" i="18"/>
  <c r="BK23" i="18"/>
  <c r="BJ23" i="18"/>
  <c r="BI23" i="18"/>
  <c r="BH23" i="18"/>
  <c r="AH23" i="18"/>
  <c r="AG23" i="18"/>
  <c r="AE23" i="18"/>
  <c r="AD23" i="18"/>
  <c r="AC23" i="18"/>
  <c r="AF23" i="18" s="1"/>
  <c r="W23" i="18"/>
  <c r="V23" i="18"/>
  <c r="Y23" i="18" s="1"/>
  <c r="U23" i="18"/>
  <c r="X23" i="18" s="1"/>
  <c r="T23" i="18"/>
  <c r="M23" i="18"/>
  <c r="L23" i="18"/>
  <c r="K23" i="18"/>
  <c r="G23" i="18"/>
  <c r="F23" i="18"/>
  <c r="E23" i="18"/>
  <c r="BR22" i="18"/>
  <c r="BK22" i="18"/>
  <c r="BJ22" i="18"/>
  <c r="BI22" i="18"/>
  <c r="BH22" i="18"/>
  <c r="AH22" i="18"/>
  <c r="AG22" i="18"/>
  <c r="AE22" i="18"/>
  <c r="AD22" i="18"/>
  <c r="AC22" i="18"/>
  <c r="AF22" i="18" s="1"/>
  <c r="W22" i="18"/>
  <c r="V22" i="18"/>
  <c r="Y22" i="18" s="1"/>
  <c r="U22" i="18"/>
  <c r="X22" i="18" s="1"/>
  <c r="T22" i="18"/>
  <c r="O22" i="18"/>
  <c r="M22" i="18"/>
  <c r="L22" i="18"/>
  <c r="K22" i="18"/>
  <c r="G22" i="18"/>
  <c r="F22" i="18"/>
  <c r="E22" i="18"/>
  <c r="BR21" i="18"/>
  <c r="BK21" i="18"/>
  <c r="BJ21" i="18"/>
  <c r="BI21" i="18"/>
  <c r="BH21" i="18"/>
  <c r="AH21" i="18"/>
  <c r="AG21" i="18"/>
  <c r="AE21" i="18"/>
  <c r="AD21" i="18"/>
  <c r="AC21" i="18"/>
  <c r="AF21" i="18" s="1"/>
  <c r="W21" i="18"/>
  <c r="V21" i="18"/>
  <c r="Y21" i="18" s="1"/>
  <c r="U21" i="18"/>
  <c r="X21" i="18" s="1"/>
  <c r="T21" i="18"/>
  <c r="O21" i="18"/>
  <c r="M21" i="18"/>
  <c r="L21" i="18"/>
  <c r="K21" i="18"/>
  <c r="G21" i="18"/>
  <c r="F21" i="18"/>
  <c r="E21" i="18"/>
  <c r="BR20" i="18"/>
  <c r="BK20" i="18"/>
  <c r="BJ20" i="18"/>
  <c r="BI20" i="18"/>
  <c r="BH20" i="18"/>
  <c r="AH20" i="18"/>
  <c r="AG20" i="18"/>
  <c r="AE20" i="18"/>
  <c r="AD20" i="18"/>
  <c r="AC20" i="18"/>
  <c r="AF20" i="18" s="1"/>
  <c r="W20" i="18"/>
  <c r="V20" i="18"/>
  <c r="Y20" i="18" s="1"/>
  <c r="U20" i="18"/>
  <c r="X20" i="18" s="1"/>
  <c r="T20" i="18"/>
  <c r="O20" i="18"/>
  <c r="M20" i="18"/>
  <c r="L20" i="18"/>
  <c r="K20" i="18"/>
  <c r="G20" i="18"/>
  <c r="F20" i="18"/>
  <c r="E20" i="18"/>
  <c r="BR19" i="18"/>
  <c r="BK19" i="18"/>
  <c r="BJ19" i="18"/>
  <c r="BI19" i="18"/>
  <c r="BH19" i="18"/>
  <c r="AH19" i="18"/>
  <c r="AG19" i="18"/>
  <c r="AE19" i="18"/>
  <c r="AD19" i="18"/>
  <c r="AC19" i="18"/>
  <c r="AF19" i="18" s="1"/>
  <c r="W19" i="18"/>
  <c r="V19" i="18"/>
  <c r="Y19" i="18" s="1"/>
  <c r="U19" i="18"/>
  <c r="X19" i="18" s="1"/>
  <c r="T19" i="18"/>
  <c r="O19" i="18"/>
  <c r="M19" i="18"/>
  <c r="L19" i="18"/>
  <c r="K19" i="18"/>
  <c r="G19" i="18"/>
  <c r="F19" i="18"/>
  <c r="E19" i="18"/>
  <c r="BR18" i="18"/>
  <c r="BK18" i="18"/>
  <c r="BJ18" i="18"/>
  <c r="BI18" i="18"/>
  <c r="BH18" i="18"/>
  <c r="AH18" i="18"/>
  <c r="AE18" i="18"/>
  <c r="AD18" i="18"/>
  <c r="AC18" i="18"/>
  <c r="AF18" i="18" s="1"/>
  <c r="W18" i="18"/>
  <c r="V18" i="18"/>
  <c r="Y18" i="18" s="1"/>
  <c r="U18" i="18"/>
  <c r="X18" i="18" s="1"/>
  <c r="T18" i="18"/>
  <c r="O18" i="18"/>
  <c r="M18" i="18"/>
  <c r="L18" i="18"/>
  <c r="K18" i="18"/>
  <c r="G18" i="18"/>
  <c r="F18" i="18"/>
  <c r="E18" i="18"/>
  <c r="BR17" i="18"/>
  <c r="BK17" i="18"/>
  <c r="BJ17" i="18"/>
  <c r="BI17" i="18"/>
  <c r="BH17" i="18"/>
  <c r="AE17" i="18"/>
  <c r="AD17" i="18"/>
  <c r="AG18" i="18" s="1"/>
  <c r="AC17" i="18"/>
  <c r="V17" i="18"/>
  <c r="V5" i="18" s="1"/>
  <c r="U17" i="18"/>
  <c r="T17" i="18"/>
  <c r="W17" i="18" s="1"/>
  <c r="P17" i="18"/>
  <c r="O17" i="18"/>
  <c r="M17" i="18"/>
  <c r="L17" i="18"/>
  <c r="K17" i="18"/>
  <c r="N17" i="18" s="1"/>
  <c r="G17" i="18"/>
  <c r="F17" i="18"/>
  <c r="E17" i="18"/>
  <c r="BR16" i="18"/>
  <c r="BK16" i="18"/>
  <c r="BJ16" i="18"/>
  <c r="BI16" i="18"/>
  <c r="BH16" i="18"/>
  <c r="AC16" i="18"/>
  <c r="AF17" i="18" s="1"/>
  <c r="T16" i="18"/>
  <c r="W16" i="18" s="1"/>
  <c r="P16" i="18"/>
  <c r="O16" i="18"/>
  <c r="M16" i="18"/>
  <c r="L16" i="18"/>
  <c r="K16" i="18"/>
  <c r="G16" i="18"/>
  <c r="F16" i="18"/>
  <c r="E16" i="18"/>
  <c r="BR15" i="18"/>
  <c r="BK15" i="18"/>
  <c r="BJ15" i="18"/>
  <c r="BI15" i="18"/>
  <c r="BH15" i="18"/>
  <c r="AC15" i="18"/>
  <c r="AF15" i="18" s="1"/>
  <c r="T15" i="18"/>
  <c r="W15" i="18" s="1"/>
  <c r="P15" i="18"/>
  <c r="O15" i="18"/>
  <c r="M15" i="18"/>
  <c r="L15" i="18"/>
  <c r="K15" i="18"/>
  <c r="G15" i="18"/>
  <c r="F15" i="18"/>
  <c r="E15" i="18"/>
  <c r="BR14" i="18"/>
  <c r="BK14" i="18"/>
  <c r="BJ14" i="18"/>
  <c r="BI14" i="18"/>
  <c r="BH14" i="18"/>
  <c r="AC14" i="18"/>
  <c r="AF14" i="18" s="1"/>
  <c r="T14" i="18"/>
  <c r="W14" i="18" s="1"/>
  <c r="P14" i="18"/>
  <c r="O14" i="18"/>
  <c r="M14" i="18"/>
  <c r="L14" i="18"/>
  <c r="K14" i="18"/>
  <c r="G14" i="18"/>
  <c r="F14" i="18"/>
  <c r="E14" i="18"/>
  <c r="BR13" i="18"/>
  <c r="BK13" i="18"/>
  <c r="BJ13" i="18"/>
  <c r="BI13" i="18"/>
  <c r="BH13" i="18"/>
  <c r="AC13" i="18"/>
  <c r="AF13" i="18" s="1"/>
  <c r="T13" i="18"/>
  <c r="W13" i="18" s="1"/>
  <c r="P13" i="18"/>
  <c r="O13" i="18"/>
  <c r="M13" i="18"/>
  <c r="L13" i="18"/>
  <c r="K13" i="18"/>
  <c r="G13" i="18"/>
  <c r="F13" i="18"/>
  <c r="E13" i="18"/>
  <c r="BR12" i="18"/>
  <c r="BK12" i="18"/>
  <c r="BJ12" i="18"/>
  <c r="BI12" i="18"/>
  <c r="BH12" i="18"/>
  <c r="AC12" i="18"/>
  <c r="AF12" i="18" s="1"/>
  <c r="T12" i="18"/>
  <c r="W12" i="18" s="1"/>
  <c r="P12" i="18"/>
  <c r="O12" i="18"/>
  <c r="M12" i="18"/>
  <c r="L12" i="18"/>
  <c r="K12" i="18"/>
  <c r="G12" i="18"/>
  <c r="F12" i="18"/>
  <c r="E12" i="18"/>
  <c r="BR11" i="18"/>
  <c r="BK11" i="18"/>
  <c r="BJ11" i="18"/>
  <c r="BI11" i="18"/>
  <c r="BH11" i="18"/>
  <c r="AC11" i="18"/>
  <c r="AF11" i="18" s="1"/>
  <c r="T11" i="18"/>
  <c r="W11" i="18" s="1"/>
  <c r="P11" i="18"/>
  <c r="O11" i="18"/>
  <c r="M11" i="18"/>
  <c r="L11" i="18"/>
  <c r="K11" i="18"/>
  <c r="G11" i="18"/>
  <c r="F11" i="18"/>
  <c r="E11" i="18"/>
  <c r="BR10" i="18"/>
  <c r="BK10" i="18"/>
  <c r="BJ10" i="18"/>
  <c r="BI10" i="18"/>
  <c r="BH10" i="18"/>
  <c r="AC10" i="18"/>
  <c r="AF10" i="18" s="1"/>
  <c r="T10" i="18"/>
  <c r="W10" i="18" s="1"/>
  <c r="P10" i="18"/>
  <c r="O10" i="18"/>
  <c r="M10" i="18"/>
  <c r="L10" i="18"/>
  <c r="K10" i="18"/>
  <c r="G10" i="18"/>
  <c r="F10" i="18"/>
  <c r="E10" i="18"/>
  <c r="BR9" i="18"/>
  <c r="BK9" i="18"/>
  <c r="BJ9" i="18"/>
  <c r="BI9" i="18"/>
  <c r="BH9" i="18"/>
  <c r="AC9" i="18"/>
  <c r="AF9" i="18" s="1"/>
  <c r="T9" i="18"/>
  <c r="W9" i="18" s="1"/>
  <c r="P9" i="18"/>
  <c r="O9" i="18"/>
  <c r="M9" i="18"/>
  <c r="L9" i="18"/>
  <c r="K9" i="18"/>
  <c r="G9" i="18"/>
  <c r="F9" i="18"/>
  <c r="E9" i="18"/>
  <c r="BR8" i="18"/>
  <c r="BK8" i="18"/>
  <c r="BJ8" i="18"/>
  <c r="BI8" i="18"/>
  <c r="BH8" i="18"/>
  <c r="AC8" i="18"/>
  <c r="AF8" i="18" s="1"/>
  <c r="T8" i="18"/>
  <c r="W8" i="18" s="1"/>
  <c r="P8" i="18"/>
  <c r="O8" i="18"/>
  <c r="M8" i="18"/>
  <c r="L8" i="18"/>
  <c r="K8" i="18"/>
  <c r="G8" i="18"/>
  <c r="F8" i="18"/>
  <c r="E8" i="18"/>
  <c r="BR7" i="18"/>
  <c r="BK7" i="18"/>
  <c r="BJ7" i="18"/>
  <c r="BI7" i="18"/>
  <c r="BH7" i="18"/>
  <c r="AC7" i="18"/>
  <c r="AF7" i="18" s="1"/>
  <c r="T7" i="18"/>
  <c r="W7" i="18" s="1"/>
  <c r="P7" i="18"/>
  <c r="M7" i="18"/>
  <c r="L7" i="18"/>
  <c r="K7" i="18"/>
  <c r="G7" i="18"/>
  <c r="F7" i="18"/>
  <c r="E7" i="18"/>
  <c r="BK6" i="18"/>
  <c r="BJ6" i="18"/>
  <c r="BI6" i="18"/>
  <c r="BH6" i="18"/>
  <c r="AK6" i="18"/>
  <c r="AT6" i="18" s="1"/>
  <c r="AJ6" i="18"/>
  <c r="AI6" i="18"/>
  <c r="AR6" i="18" s="1"/>
  <c r="AC6" i="18"/>
  <c r="AC5" i="18" s="1"/>
  <c r="T6" i="18"/>
  <c r="M6" i="18"/>
  <c r="L6" i="18"/>
  <c r="O7" i="18" s="1"/>
  <c r="K6" i="18"/>
  <c r="CI5" i="18"/>
  <c r="CH5" i="18"/>
  <c r="CG5" i="18"/>
  <c r="BZ5" i="18"/>
  <c r="BY5" i="18"/>
  <c r="BX5" i="18"/>
  <c r="U5" i="18"/>
  <c r="T5" i="18"/>
  <c r="W73" i="18" s="1"/>
  <c r="CI4" i="18"/>
  <c r="CH4" i="18"/>
  <c r="CG4" i="18"/>
  <c r="BZ4" i="18"/>
  <c r="BY4" i="18"/>
  <c r="BX4" i="18"/>
  <c r="CI3" i="18"/>
  <c r="CH3" i="18"/>
  <c r="CG3" i="18"/>
  <c r="BZ3" i="18"/>
  <c r="BY3" i="18"/>
  <c r="BX3" i="18"/>
  <c r="J4" i="12"/>
  <c r="J4" i="17"/>
  <c r="A178" i="17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K177" i="17"/>
  <c r="K176" i="17"/>
  <c r="H176" i="17"/>
  <c r="K175" i="17"/>
  <c r="K174" i="17"/>
  <c r="H174" i="17"/>
  <c r="K173" i="17"/>
  <c r="K172" i="17"/>
  <c r="K171" i="17"/>
  <c r="K170" i="17"/>
  <c r="K169" i="17"/>
  <c r="K168" i="17"/>
  <c r="K167" i="17"/>
  <c r="K166" i="17"/>
  <c r="K165" i="17"/>
  <c r="H165" i="17"/>
  <c r="K164" i="17"/>
  <c r="K163" i="17"/>
  <c r="H163" i="17"/>
  <c r="K162" i="17"/>
  <c r="K161" i="17"/>
  <c r="K160" i="17"/>
  <c r="K159" i="17"/>
  <c r="H159" i="17"/>
  <c r="K158" i="17"/>
  <c r="K157" i="17"/>
  <c r="H157" i="17"/>
  <c r="K156" i="17"/>
  <c r="K155" i="17"/>
  <c r="H155" i="17"/>
  <c r="K154" i="17"/>
  <c r="K153" i="17"/>
  <c r="K152" i="17"/>
  <c r="K151" i="17"/>
  <c r="H151" i="17"/>
  <c r="K150" i="17"/>
  <c r="K149" i="17"/>
  <c r="H149" i="17"/>
  <c r="K148" i="17"/>
  <c r="K147" i="17"/>
  <c r="H147" i="17"/>
  <c r="K146" i="17"/>
  <c r="K145" i="17"/>
  <c r="K144" i="17"/>
  <c r="K143" i="17"/>
  <c r="H143" i="17"/>
  <c r="K142" i="17"/>
  <c r="K141" i="17"/>
  <c r="H141" i="17"/>
  <c r="K140" i="17"/>
  <c r="K139" i="17"/>
  <c r="H139" i="17"/>
  <c r="K138" i="17"/>
  <c r="K137" i="17"/>
  <c r="K136" i="17"/>
  <c r="K135" i="17"/>
  <c r="H135" i="17"/>
  <c r="K134" i="17"/>
  <c r="K133" i="17"/>
  <c r="H133" i="17"/>
  <c r="K132" i="17"/>
  <c r="K131" i="17"/>
  <c r="H131" i="17"/>
  <c r="K130" i="17"/>
  <c r="K129" i="17"/>
  <c r="K128" i="17"/>
  <c r="K127" i="17"/>
  <c r="H127" i="17"/>
  <c r="K126" i="17"/>
  <c r="K125" i="17"/>
  <c r="H125" i="17"/>
  <c r="K124" i="17"/>
  <c r="L123" i="17"/>
  <c r="K123" i="17"/>
  <c r="K122" i="17"/>
  <c r="K121" i="17"/>
  <c r="K120" i="17"/>
  <c r="H120" i="17"/>
  <c r="K119" i="17"/>
  <c r="K118" i="17"/>
  <c r="H118" i="17"/>
  <c r="K117" i="17"/>
  <c r="H117" i="17"/>
  <c r="K116" i="17"/>
  <c r="K115" i="17"/>
  <c r="K114" i="17"/>
  <c r="K113" i="17"/>
  <c r="K112" i="17"/>
  <c r="K111" i="17"/>
  <c r="K110" i="17"/>
  <c r="H110" i="17"/>
  <c r="K109" i="17"/>
  <c r="H109" i="17"/>
  <c r="K108" i="17"/>
  <c r="K107" i="17"/>
  <c r="K106" i="17"/>
  <c r="K105" i="17"/>
  <c r="K104" i="17"/>
  <c r="K103" i="17"/>
  <c r="K102" i="17"/>
  <c r="H102" i="17"/>
  <c r="K101" i="17"/>
  <c r="H101" i="17"/>
  <c r="K100" i="17"/>
  <c r="K99" i="17"/>
  <c r="K98" i="17"/>
  <c r="K97" i="17"/>
  <c r="K96" i="17"/>
  <c r="K95" i="17"/>
  <c r="H95" i="17"/>
  <c r="K94" i="17"/>
  <c r="H94" i="17"/>
  <c r="K93" i="17"/>
  <c r="H93" i="17"/>
  <c r="K92" i="17"/>
  <c r="K91" i="17"/>
  <c r="H91" i="17"/>
  <c r="K90" i="17"/>
  <c r="K89" i="17"/>
  <c r="K88" i="17"/>
  <c r="K87" i="17"/>
  <c r="H87" i="17"/>
  <c r="K86" i="17"/>
  <c r="H86" i="17"/>
  <c r="K85" i="17"/>
  <c r="H85" i="17"/>
  <c r="K84" i="17"/>
  <c r="K83" i="17"/>
  <c r="H83" i="17"/>
  <c r="K82" i="17"/>
  <c r="K81" i="17"/>
  <c r="K80" i="17"/>
  <c r="K79" i="17"/>
  <c r="H79" i="17"/>
  <c r="K78" i="17"/>
  <c r="H78" i="17"/>
  <c r="K77" i="17"/>
  <c r="H77" i="17"/>
  <c r="K76" i="17"/>
  <c r="K75" i="17"/>
  <c r="H75" i="17"/>
  <c r="K74" i="17"/>
  <c r="H74" i="17"/>
  <c r="K73" i="17"/>
  <c r="K72" i="17"/>
  <c r="K71" i="17"/>
  <c r="H71" i="17"/>
  <c r="K70" i="17"/>
  <c r="H70" i="17"/>
  <c r="K69" i="17"/>
  <c r="H69" i="17"/>
  <c r="K68" i="17"/>
  <c r="K67" i="17"/>
  <c r="H67" i="17"/>
  <c r="K66" i="17"/>
  <c r="K65" i="17"/>
  <c r="K64" i="17"/>
  <c r="K63" i="17"/>
  <c r="H63" i="17"/>
  <c r="K62" i="17"/>
  <c r="H62" i="17"/>
  <c r="K61" i="17"/>
  <c r="H61" i="17"/>
  <c r="K60" i="17"/>
  <c r="K59" i="17"/>
  <c r="H59" i="17"/>
  <c r="K58" i="17"/>
  <c r="K57" i="17"/>
  <c r="K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K48" i="17"/>
  <c r="H48" i="17"/>
  <c r="K47" i="17"/>
  <c r="H47" i="17"/>
  <c r="C47" i="17"/>
  <c r="L46" i="17"/>
  <c r="K46" i="17"/>
  <c r="H46" i="17"/>
  <c r="K45" i="17"/>
  <c r="H45" i="17"/>
  <c r="L44" i="17"/>
  <c r="K44" i="17"/>
  <c r="H44" i="17"/>
  <c r="K43" i="17"/>
  <c r="H43" i="17"/>
  <c r="L42" i="17"/>
  <c r="K42" i="17"/>
  <c r="K41" i="17"/>
  <c r="L40" i="17"/>
  <c r="K40" i="17"/>
  <c r="H40" i="17"/>
  <c r="K39" i="17"/>
  <c r="H39" i="17"/>
  <c r="L38" i="17"/>
  <c r="K38" i="17"/>
  <c r="H38" i="17"/>
  <c r="K37" i="17"/>
  <c r="H37" i="17"/>
  <c r="L36" i="17"/>
  <c r="K36" i="17"/>
  <c r="H36" i="17"/>
  <c r="K35" i="17"/>
  <c r="H35" i="17"/>
  <c r="L34" i="17"/>
  <c r="K34" i="17"/>
  <c r="H34" i="17"/>
  <c r="K33" i="17"/>
  <c r="L32" i="17"/>
  <c r="K32" i="17"/>
  <c r="H32" i="17"/>
  <c r="K31" i="17"/>
  <c r="H31" i="17"/>
  <c r="L30" i="17"/>
  <c r="K30" i="17"/>
  <c r="H30" i="17"/>
  <c r="K29" i="17"/>
  <c r="H29" i="17"/>
  <c r="K28" i="17"/>
  <c r="H28" i="17"/>
  <c r="K27" i="17"/>
  <c r="H27" i="17"/>
  <c r="C27" i="17"/>
  <c r="K26" i="17"/>
  <c r="K25" i="17"/>
  <c r="H25" i="17"/>
  <c r="C25" i="17"/>
  <c r="L24" i="17"/>
  <c r="K24" i="17"/>
  <c r="H24" i="17"/>
  <c r="K23" i="17"/>
  <c r="H23" i="17"/>
  <c r="K22" i="17"/>
  <c r="H22" i="17"/>
  <c r="K21" i="17"/>
  <c r="H21" i="17"/>
  <c r="C21" i="17"/>
  <c r="K20" i="17"/>
  <c r="H20" i="17"/>
  <c r="C20" i="17"/>
  <c r="K19" i="17"/>
  <c r="H19" i="17"/>
  <c r="C19" i="17"/>
  <c r="K18" i="17"/>
  <c r="H18" i="17"/>
  <c r="K17" i="17"/>
  <c r="C17" i="17"/>
  <c r="L16" i="17"/>
  <c r="K16" i="17"/>
  <c r="H16" i="17"/>
  <c r="C16" i="17"/>
  <c r="K15" i="17"/>
  <c r="H15" i="17"/>
  <c r="K14" i="17"/>
  <c r="H14" i="17"/>
  <c r="K13" i="17"/>
  <c r="H13" i="17"/>
  <c r="K12" i="17"/>
  <c r="L12" i="17" s="1"/>
  <c r="H12" i="17"/>
  <c r="C12" i="17"/>
  <c r="K11" i="17"/>
  <c r="H11" i="17"/>
  <c r="C11" i="17"/>
  <c r="K10" i="17"/>
  <c r="L10" i="17" s="1"/>
  <c r="H10" i="17"/>
  <c r="L9" i="17"/>
  <c r="K9" i="17"/>
  <c r="H9" i="17"/>
  <c r="C9" i="17"/>
  <c r="K8" i="17"/>
  <c r="H8" i="17"/>
  <c r="C8" i="17"/>
  <c r="N7" i="17"/>
  <c r="K7" i="17"/>
  <c r="J7" i="17"/>
  <c r="H7" i="17"/>
  <c r="I7" i="17" s="1"/>
  <c r="I8" i="17" s="1"/>
  <c r="C7" i="17"/>
  <c r="O6" i="17"/>
  <c r="K6" i="17"/>
  <c r="H6" i="17"/>
  <c r="C6" i="17"/>
  <c r="M5" i="17"/>
  <c r="J5" i="17"/>
  <c r="N5" i="17" s="1"/>
  <c r="M4" i="17"/>
  <c r="N4" i="17"/>
  <c r="C4" i="17"/>
  <c r="C95" i="17" s="1"/>
  <c r="N3" i="17"/>
  <c r="M3" i="17"/>
  <c r="L3" i="17"/>
  <c r="L48" i="17" s="1"/>
  <c r="K3" i="17"/>
  <c r="L14" i="17" s="1"/>
  <c r="G3" i="17"/>
  <c r="A185" i="16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181" i="16"/>
  <c r="A182" i="16" s="1"/>
  <c r="A183" i="16" s="1"/>
  <c r="A184" i="16" s="1"/>
  <c r="A178" i="16"/>
  <c r="A179" i="16" s="1"/>
  <c r="A180" i="16" s="1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H137" i="16"/>
  <c r="K136" i="16"/>
  <c r="K135" i="16"/>
  <c r="K134" i="16"/>
  <c r="K133" i="16"/>
  <c r="K132" i="16"/>
  <c r="H132" i="16"/>
  <c r="K131" i="16"/>
  <c r="K130" i="16"/>
  <c r="K129" i="16"/>
  <c r="K128" i="16"/>
  <c r="K127" i="16"/>
  <c r="K126" i="16"/>
  <c r="K125" i="16"/>
  <c r="C125" i="16"/>
  <c r="K124" i="16"/>
  <c r="K123" i="16"/>
  <c r="K122" i="16"/>
  <c r="K121" i="16"/>
  <c r="K120" i="16"/>
  <c r="K119" i="16"/>
  <c r="K118" i="16"/>
  <c r="K117" i="16"/>
  <c r="K116" i="16"/>
  <c r="K115" i="16"/>
  <c r="H115" i="16"/>
  <c r="K114" i="16"/>
  <c r="K113" i="16"/>
  <c r="K112" i="16"/>
  <c r="K111" i="16"/>
  <c r="K110" i="16"/>
  <c r="H110" i="16"/>
  <c r="K109" i="16"/>
  <c r="K108" i="16"/>
  <c r="K107" i="16"/>
  <c r="K106" i="16"/>
  <c r="K105" i="16"/>
  <c r="H105" i="16"/>
  <c r="K104" i="16"/>
  <c r="K103" i="16"/>
  <c r="K102" i="16"/>
  <c r="K101" i="16"/>
  <c r="K100" i="16"/>
  <c r="H100" i="16"/>
  <c r="K99" i="16"/>
  <c r="K98" i="16"/>
  <c r="K97" i="16"/>
  <c r="K96" i="16"/>
  <c r="K95" i="16"/>
  <c r="K94" i="16"/>
  <c r="K93" i="16"/>
  <c r="C93" i="16"/>
  <c r="K92" i="16"/>
  <c r="K91" i="16"/>
  <c r="K90" i="16"/>
  <c r="K89" i="16"/>
  <c r="K88" i="16"/>
  <c r="K87" i="16"/>
  <c r="K86" i="16"/>
  <c r="K85" i="16"/>
  <c r="K84" i="16"/>
  <c r="K83" i="16"/>
  <c r="H83" i="16"/>
  <c r="K82" i="16"/>
  <c r="K81" i="16"/>
  <c r="K80" i="16"/>
  <c r="K79" i="16"/>
  <c r="K78" i="16"/>
  <c r="H78" i="16"/>
  <c r="K77" i="16"/>
  <c r="K76" i="16"/>
  <c r="K75" i="16"/>
  <c r="K74" i="16"/>
  <c r="K73" i="16"/>
  <c r="H73" i="16"/>
  <c r="K72" i="16"/>
  <c r="K71" i="16"/>
  <c r="K70" i="16"/>
  <c r="K69" i="16"/>
  <c r="K68" i="16"/>
  <c r="H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H54" i="16"/>
  <c r="K53" i="16"/>
  <c r="K52" i="16"/>
  <c r="H52" i="16"/>
  <c r="K51" i="16"/>
  <c r="H51" i="16"/>
  <c r="K50" i="16"/>
  <c r="K49" i="16"/>
  <c r="K48" i="16"/>
  <c r="K47" i="16"/>
  <c r="K46" i="16"/>
  <c r="K45" i="16"/>
  <c r="K44" i="16"/>
  <c r="H44" i="16"/>
  <c r="K43" i="16"/>
  <c r="C43" i="16"/>
  <c r="K42" i="16"/>
  <c r="H42" i="16"/>
  <c r="K41" i="16"/>
  <c r="K40" i="16"/>
  <c r="K39" i="16"/>
  <c r="C39" i="16"/>
  <c r="K38" i="16"/>
  <c r="H38" i="16"/>
  <c r="K37" i="16"/>
  <c r="K36" i="16"/>
  <c r="K35" i="16"/>
  <c r="C35" i="16"/>
  <c r="K34" i="16"/>
  <c r="H34" i="16"/>
  <c r="K33" i="16"/>
  <c r="K32" i="16"/>
  <c r="K31" i="16"/>
  <c r="C31" i="16"/>
  <c r="K30" i="16"/>
  <c r="H30" i="16"/>
  <c r="K29" i="16"/>
  <c r="K28" i="16"/>
  <c r="K27" i="16"/>
  <c r="C27" i="16"/>
  <c r="K26" i="16"/>
  <c r="H26" i="16"/>
  <c r="K25" i="16"/>
  <c r="K24" i="16"/>
  <c r="K23" i="16"/>
  <c r="C23" i="16"/>
  <c r="K22" i="16"/>
  <c r="H22" i="16"/>
  <c r="K21" i="16"/>
  <c r="K20" i="16"/>
  <c r="K19" i="16"/>
  <c r="C19" i="16"/>
  <c r="K18" i="16"/>
  <c r="H18" i="16"/>
  <c r="K17" i="16"/>
  <c r="K16" i="16"/>
  <c r="K15" i="16"/>
  <c r="C15" i="16"/>
  <c r="K14" i="16"/>
  <c r="H14" i="16"/>
  <c r="K13" i="16"/>
  <c r="K12" i="16"/>
  <c r="K11" i="16"/>
  <c r="H11" i="16"/>
  <c r="C11" i="16"/>
  <c r="K10" i="16"/>
  <c r="H10" i="16"/>
  <c r="K9" i="16"/>
  <c r="H9" i="16"/>
  <c r="K8" i="16"/>
  <c r="N7" i="16"/>
  <c r="K7" i="16"/>
  <c r="J7" i="16"/>
  <c r="H7" i="16"/>
  <c r="I7" i="16" s="1"/>
  <c r="C7" i="16"/>
  <c r="O6" i="16"/>
  <c r="K6" i="16"/>
  <c r="N5" i="16"/>
  <c r="M5" i="16"/>
  <c r="J5" i="16"/>
  <c r="M4" i="16"/>
  <c r="J4" i="16"/>
  <c r="N4" i="16" s="1"/>
  <c r="C4" i="16"/>
  <c r="C133" i="16" s="1"/>
  <c r="N3" i="16"/>
  <c r="M3" i="16"/>
  <c r="L3" i="16"/>
  <c r="G3" i="16"/>
  <c r="H136" i="16" s="1"/>
  <c r="C25" i="15" l="1"/>
  <c r="C35" i="15" s="1"/>
  <c r="D25" i="15"/>
  <c r="D35" i="15" s="1"/>
  <c r="B26" i="15"/>
  <c r="B36" i="15" s="1"/>
  <c r="C26" i="15"/>
  <c r="C36" i="15" s="1"/>
  <c r="D26" i="15"/>
  <c r="D36" i="15" s="1"/>
  <c r="B27" i="15"/>
  <c r="B37" i="15" s="1"/>
  <c r="C27" i="15"/>
  <c r="C37" i="15" s="1"/>
  <c r="D27" i="15"/>
  <c r="D37" i="15" s="1"/>
  <c r="B28" i="15"/>
  <c r="C28" i="15"/>
  <c r="D28" i="15"/>
  <c r="B25" i="15"/>
  <c r="B35" i="15" s="1"/>
  <c r="AL10" i="19"/>
  <c r="AO9" i="19"/>
  <c r="AM10" i="19"/>
  <c r="AP9" i="19"/>
  <c r="AN9" i="19"/>
  <c r="AY6" i="19"/>
  <c r="BB6" i="19" s="1"/>
  <c r="AO8" i="19"/>
  <c r="BN6" i="19"/>
  <c r="BM6" i="19"/>
  <c r="BP6" i="19"/>
  <c r="AO8" i="18"/>
  <c r="AL9" i="18"/>
  <c r="AN9" i="18"/>
  <c r="AQ8" i="18"/>
  <c r="AM10" i="18"/>
  <c r="AP9" i="18"/>
  <c r="AU6" i="18"/>
  <c r="BO6" i="18"/>
  <c r="BL6" i="18"/>
  <c r="AS6" i="18"/>
  <c r="BN6" i="18"/>
  <c r="AP8" i="13"/>
  <c r="AM9" i="13"/>
  <c r="AN10" i="13"/>
  <c r="AQ9" i="13"/>
  <c r="AL9" i="13"/>
  <c r="AP7" i="13"/>
  <c r="BK86" i="19"/>
  <c r="BG87" i="18"/>
  <c r="BK76" i="19"/>
  <c r="BJ86" i="19"/>
  <c r="BG77" i="18"/>
  <c r="BG78" i="18" s="1"/>
  <c r="BK78" i="18" s="1"/>
  <c r="BE77" i="19"/>
  <c r="BI77" i="19" s="1"/>
  <c r="BI76" i="19"/>
  <c r="BF77" i="19"/>
  <c r="BJ77" i="19" s="1"/>
  <c r="BG67" i="18"/>
  <c r="BG68" i="18" s="1"/>
  <c r="H121" i="17"/>
  <c r="Q11" i="2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Q95" i="21" s="1"/>
  <c r="Q96" i="21" s="1"/>
  <c r="Q97" i="21" s="1"/>
  <c r="Q98" i="21" s="1"/>
  <c r="Q99" i="21" s="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Q119" i="21" s="1"/>
  <c r="Q120" i="21" s="1"/>
  <c r="Q121" i="21" s="1"/>
  <c r="Q122" i="21" s="1"/>
  <c r="Q123" i="21" s="1"/>
  <c r="Q124" i="21" s="1"/>
  <c r="Q125" i="21" s="1"/>
  <c r="Q126" i="21" s="1"/>
  <c r="Q127" i="21" s="1"/>
  <c r="Q128" i="21" s="1"/>
  <c r="Q129" i="21" s="1"/>
  <c r="Q130" i="21" s="1"/>
  <c r="Q131" i="21" s="1"/>
  <c r="Q132" i="21" s="1"/>
  <c r="Q133" i="21" s="1"/>
  <c r="Q134" i="21" s="1"/>
  <c r="Q135" i="21" s="1"/>
  <c r="Q136" i="21" s="1"/>
  <c r="Q137" i="21" s="1"/>
  <c r="Q138" i="21" s="1"/>
  <c r="Q139" i="21" s="1"/>
  <c r="Q140" i="21" s="1"/>
  <c r="Q141" i="21" s="1"/>
  <c r="Q142" i="21" s="1"/>
  <c r="Q143" i="21" s="1"/>
  <c r="Q144" i="21" s="1"/>
  <c r="Q145" i="21" s="1"/>
  <c r="Q146" i="21" s="1"/>
  <c r="Q147" i="21" s="1"/>
  <c r="Q148" i="21" s="1"/>
  <c r="Q149" i="21" s="1"/>
  <c r="Q150" i="21" s="1"/>
  <c r="Q151" i="21" s="1"/>
  <c r="Q152" i="21" s="1"/>
  <c r="Q153" i="21" s="1"/>
  <c r="Q154" i="21" s="1"/>
  <c r="Q155" i="21" s="1"/>
  <c r="Q156" i="21" s="1"/>
  <c r="Q157" i="21" s="1"/>
  <c r="Q158" i="21" s="1"/>
  <c r="Q159" i="21" s="1"/>
  <c r="Q160" i="21" s="1"/>
  <c r="Q161" i="21" s="1"/>
  <c r="Q162" i="21" s="1"/>
  <c r="Q163" i="21" s="1"/>
  <c r="Q164" i="21" s="1"/>
  <c r="Q165" i="21" s="1"/>
  <c r="Q166" i="21" s="1"/>
  <c r="Q167" i="21" s="1"/>
  <c r="Q168" i="21" s="1"/>
  <c r="Q169" i="21" s="1"/>
  <c r="Q170" i="21" s="1"/>
  <c r="Q171" i="21" s="1"/>
  <c r="Q172" i="21" s="1"/>
  <c r="Q173" i="21" s="1"/>
  <c r="Q174" i="21" s="1"/>
  <c r="Q175" i="21" s="1"/>
  <c r="Q176" i="21" s="1"/>
  <c r="Q177" i="21" s="1"/>
  <c r="Q178" i="21" s="1"/>
  <c r="Q179" i="21" s="1"/>
  <c r="Q180" i="21" s="1"/>
  <c r="Q181" i="21" s="1"/>
  <c r="Q182" i="21" s="1"/>
  <c r="Q183" i="21" s="1"/>
  <c r="Q184" i="21" s="1"/>
  <c r="Q185" i="21" s="1"/>
  <c r="Q186" i="21" s="1"/>
  <c r="Q187" i="21" s="1"/>
  <c r="Q188" i="21" s="1"/>
  <c r="Q189" i="21" s="1"/>
  <c r="Q190" i="21" s="1"/>
  <c r="Q191" i="21" s="1"/>
  <c r="Q192" i="21" s="1"/>
  <c r="Q193" i="21" s="1"/>
  <c r="Q194" i="21" s="1"/>
  <c r="Q195" i="21" s="1"/>
  <c r="Q196" i="21" s="1"/>
  <c r="Q197" i="21" s="1"/>
  <c r="Q198" i="21" s="1"/>
  <c r="Q199" i="21" s="1"/>
  <c r="Q200" i="21" s="1"/>
  <c r="Q201" i="21" s="1"/>
  <c r="Q202" i="21" s="1"/>
  <c r="Q203" i="21" s="1"/>
  <c r="Q204" i="21" s="1"/>
  <c r="Q205" i="21" s="1"/>
  <c r="Q206" i="21" s="1"/>
  <c r="Q207" i="21" s="1"/>
  <c r="Q208" i="21" s="1"/>
  <c r="Q209" i="21" s="1"/>
  <c r="Q210" i="21" s="1"/>
  <c r="Q211" i="21" s="1"/>
  <c r="Q212" i="21" s="1"/>
  <c r="Q213" i="21" s="1"/>
  <c r="Q214" i="21" s="1"/>
  <c r="Q215" i="21" s="1"/>
  <c r="Q216" i="21" s="1"/>
  <c r="Q217" i="21" s="1"/>
  <c r="Q218" i="21" s="1"/>
  <c r="Q219" i="21" s="1"/>
  <c r="Q220" i="21" s="1"/>
  <c r="Q221" i="21" s="1"/>
  <c r="Q222" i="21" s="1"/>
  <c r="Q223" i="21" s="1"/>
  <c r="Q224" i="21" s="1"/>
  <c r="Q225" i="21" s="1"/>
  <c r="Q226" i="21" s="1"/>
  <c r="Q227" i="21" s="1"/>
  <c r="Q228" i="21" s="1"/>
  <c r="Q229" i="21" s="1"/>
  <c r="Q230" i="21" s="1"/>
  <c r="Q231" i="21" s="1"/>
  <c r="Q232" i="21" s="1"/>
  <c r="Q233" i="21" s="1"/>
  <c r="Q234" i="21" s="1"/>
  <c r="Q235" i="21" s="1"/>
  <c r="Q236" i="21" s="1"/>
  <c r="Q237" i="21" s="1"/>
  <c r="Q238" i="21" s="1"/>
  <c r="Q239" i="21" s="1"/>
  <c r="Q240" i="21" s="1"/>
  <c r="Q241" i="21" s="1"/>
  <c r="Q242" i="21" s="1"/>
  <c r="Q243" i="21" s="1"/>
  <c r="Q244" i="21" s="1"/>
  <c r="Q245" i="21" s="1"/>
  <c r="Q246" i="21" s="1"/>
  <c r="Q247" i="21" s="1"/>
  <c r="Q248" i="21" s="1"/>
  <c r="Q249" i="21" s="1"/>
  <c r="Q250" i="21" s="1"/>
  <c r="Q251" i="21" s="1"/>
  <c r="Q252" i="21" s="1"/>
  <c r="Q253" i="21" s="1"/>
  <c r="Q254" i="21" s="1"/>
  <c r="Q255" i="21" s="1"/>
  <c r="Q256" i="21" s="1"/>
  <c r="Q257" i="21" s="1"/>
  <c r="Q258" i="21" s="1"/>
  <c r="Q259" i="21" s="1"/>
  <c r="Q260" i="21" s="1"/>
  <c r="Q261" i="21" s="1"/>
  <c r="Q262" i="21" s="1"/>
  <c r="Q263" i="21" s="1"/>
  <c r="Q264" i="21" s="1"/>
  <c r="Q265" i="21" s="1"/>
  <c r="Q266" i="21" s="1"/>
  <c r="Q267" i="21" s="1"/>
  <c r="Q268" i="21" s="1"/>
  <c r="Q269" i="21" s="1"/>
  <c r="Q270" i="21" s="1"/>
  <c r="Q271" i="21" s="1"/>
  <c r="Q272" i="21" s="1"/>
  <c r="Q273" i="21" s="1"/>
  <c r="Q274" i="21" s="1"/>
  <c r="Q275" i="21" s="1"/>
  <c r="Q276" i="21" s="1"/>
  <c r="Q277" i="21" s="1"/>
  <c r="G9" i="21"/>
  <c r="J7" i="2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J95" i="21" s="1"/>
  <c r="J96" i="21" s="1"/>
  <c r="J97" i="21" s="1"/>
  <c r="J98" i="21" s="1"/>
  <c r="J99" i="21" s="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19" i="21" s="1"/>
  <c r="J120" i="21" s="1"/>
  <c r="J121" i="21" s="1"/>
  <c r="J122" i="21" s="1"/>
  <c r="J123" i="21" s="1"/>
  <c r="J124" i="21" s="1"/>
  <c r="J125" i="21" s="1"/>
  <c r="J126" i="21" s="1"/>
  <c r="J127" i="21" s="1"/>
  <c r="J128" i="21" s="1"/>
  <c r="J129" i="21" s="1"/>
  <c r="J130" i="21" s="1"/>
  <c r="J131" i="21" s="1"/>
  <c r="J132" i="21" s="1"/>
  <c r="J133" i="21" s="1"/>
  <c r="J134" i="21" s="1"/>
  <c r="J135" i="21" s="1"/>
  <c r="J136" i="21" s="1"/>
  <c r="J137" i="21" s="1"/>
  <c r="J138" i="21" s="1"/>
  <c r="J139" i="21" s="1"/>
  <c r="J140" i="21" s="1"/>
  <c r="J141" i="21" s="1"/>
  <c r="J142" i="21" s="1"/>
  <c r="J143" i="21" s="1"/>
  <c r="J144" i="21" s="1"/>
  <c r="J145" i="21" s="1"/>
  <c r="J146" i="21" s="1"/>
  <c r="J147" i="21" s="1"/>
  <c r="J148" i="21" s="1"/>
  <c r="J149" i="21" s="1"/>
  <c r="J150" i="21" s="1"/>
  <c r="J151" i="21" s="1"/>
  <c r="J152" i="21" s="1"/>
  <c r="J153" i="21" s="1"/>
  <c r="J154" i="21" s="1"/>
  <c r="J155" i="21" s="1"/>
  <c r="J156" i="21" s="1"/>
  <c r="J157" i="21" s="1"/>
  <c r="J158" i="21" s="1"/>
  <c r="J159" i="21" s="1"/>
  <c r="J160" i="21" s="1"/>
  <c r="J161" i="21" s="1"/>
  <c r="J162" i="21" s="1"/>
  <c r="J163" i="21" s="1"/>
  <c r="J164" i="21" s="1"/>
  <c r="J165" i="21" s="1"/>
  <c r="J166" i="21" s="1"/>
  <c r="J167" i="21" s="1"/>
  <c r="J168" i="21" s="1"/>
  <c r="J169" i="21" s="1"/>
  <c r="J170" i="21" s="1"/>
  <c r="J171" i="21" s="1"/>
  <c r="J172" i="21" s="1"/>
  <c r="J173" i="21" s="1"/>
  <c r="J174" i="21" s="1"/>
  <c r="J175" i="21" s="1"/>
  <c r="J176" i="21" s="1"/>
  <c r="J177" i="21" s="1"/>
  <c r="J178" i="21" s="1"/>
  <c r="J179" i="21" s="1"/>
  <c r="J180" i="21" s="1"/>
  <c r="J181" i="21" s="1"/>
  <c r="J182" i="21" s="1"/>
  <c r="J183" i="21" s="1"/>
  <c r="J184" i="21" s="1"/>
  <c r="J185" i="21" s="1"/>
  <c r="J186" i="21" s="1"/>
  <c r="J187" i="21" s="1"/>
  <c r="J188" i="21" s="1"/>
  <c r="J189" i="21" s="1"/>
  <c r="J190" i="21" s="1"/>
  <c r="J191" i="21" s="1"/>
  <c r="J192" i="21" s="1"/>
  <c r="J193" i="21" s="1"/>
  <c r="J194" i="21" s="1"/>
  <c r="J195" i="21" s="1"/>
  <c r="J196" i="21" s="1"/>
  <c r="J197" i="21" s="1"/>
  <c r="J198" i="21" s="1"/>
  <c r="J199" i="21" s="1"/>
  <c r="J200" i="21" s="1"/>
  <c r="J201" i="21" s="1"/>
  <c r="J202" i="21" s="1"/>
  <c r="J203" i="21" s="1"/>
  <c r="J204" i="21" s="1"/>
  <c r="J205" i="21" s="1"/>
  <c r="J206" i="21" s="1"/>
  <c r="J207" i="21" s="1"/>
  <c r="J208" i="21" s="1"/>
  <c r="J209" i="21" s="1"/>
  <c r="J210" i="21" s="1"/>
  <c r="J211" i="21" s="1"/>
  <c r="J212" i="21" s="1"/>
  <c r="J213" i="21" s="1"/>
  <c r="J214" i="21" s="1"/>
  <c r="J215" i="21" s="1"/>
  <c r="J216" i="21" s="1"/>
  <c r="J217" i="21" s="1"/>
  <c r="J218" i="21" s="1"/>
  <c r="J219" i="21" s="1"/>
  <c r="J220" i="21" s="1"/>
  <c r="J221" i="21" s="1"/>
  <c r="J222" i="21" s="1"/>
  <c r="J223" i="21" s="1"/>
  <c r="J224" i="21" s="1"/>
  <c r="J225" i="21" s="1"/>
  <c r="J226" i="21" s="1"/>
  <c r="J227" i="21" s="1"/>
  <c r="J228" i="21" s="1"/>
  <c r="J229" i="21" s="1"/>
  <c r="J230" i="21" s="1"/>
  <c r="J231" i="21" s="1"/>
  <c r="J232" i="21" s="1"/>
  <c r="J233" i="21" s="1"/>
  <c r="J234" i="21" s="1"/>
  <c r="J235" i="21" s="1"/>
  <c r="J236" i="21" s="1"/>
  <c r="J237" i="21" s="1"/>
  <c r="J238" i="21" s="1"/>
  <c r="J239" i="21" s="1"/>
  <c r="J240" i="21" s="1"/>
  <c r="J241" i="21" s="1"/>
  <c r="J242" i="21" s="1"/>
  <c r="J243" i="21" s="1"/>
  <c r="J244" i="21" s="1"/>
  <c r="J245" i="21" s="1"/>
  <c r="J246" i="21" s="1"/>
  <c r="J247" i="21" s="1"/>
  <c r="J248" i="21" s="1"/>
  <c r="J249" i="21" s="1"/>
  <c r="J250" i="21" s="1"/>
  <c r="J251" i="21" s="1"/>
  <c r="J252" i="21" s="1"/>
  <c r="J253" i="21" s="1"/>
  <c r="J254" i="21" s="1"/>
  <c r="J255" i="21" s="1"/>
  <c r="J256" i="21" s="1"/>
  <c r="J257" i="21" s="1"/>
  <c r="J258" i="21" s="1"/>
  <c r="J259" i="21" s="1"/>
  <c r="J260" i="21" s="1"/>
  <c r="J261" i="21" s="1"/>
  <c r="J262" i="21" s="1"/>
  <c r="J263" i="21" s="1"/>
  <c r="J264" i="21" s="1"/>
  <c r="J265" i="21" s="1"/>
  <c r="J266" i="21" s="1"/>
  <c r="J267" i="21" s="1"/>
  <c r="J268" i="21" s="1"/>
  <c r="J269" i="21" s="1"/>
  <c r="J270" i="21" s="1"/>
  <c r="J271" i="21" s="1"/>
  <c r="J272" i="21" s="1"/>
  <c r="J273" i="21" s="1"/>
  <c r="J274" i="21" s="1"/>
  <c r="J275" i="21" s="1"/>
  <c r="J276" i="21" s="1"/>
  <c r="J277" i="21" s="1"/>
  <c r="H8" i="2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P8" i="21"/>
  <c r="U7" i="21"/>
  <c r="P8" i="20"/>
  <c r="U7" i="20"/>
  <c r="G9" i="20"/>
  <c r="H7" i="20"/>
  <c r="H8" i="20" s="1"/>
  <c r="H9" i="20" s="1"/>
  <c r="H10" i="20" s="1"/>
  <c r="H11" i="20" s="1"/>
  <c r="H12" i="20" s="1"/>
  <c r="H13" i="20" s="1"/>
  <c r="H14" i="20" s="1"/>
  <c r="H15" i="20" s="1"/>
  <c r="H16" i="20" s="1"/>
  <c r="H17" i="20" s="1"/>
  <c r="H18" i="20" s="1"/>
  <c r="H19" i="20" s="1"/>
  <c r="H20" i="20" s="1"/>
  <c r="H21" i="20" s="1"/>
  <c r="H22" i="20" s="1"/>
  <c r="H23" i="20" s="1"/>
  <c r="H24" i="20" s="1"/>
  <c r="H25" i="20" s="1"/>
  <c r="H26" i="20" s="1"/>
  <c r="H27" i="20" s="1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H96" i="20" s="1"/>
  <c r="H97" i="20" s="1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H141" i="20" s="1"/>
  <c r="H142" i="20" s="1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H169" i="20" s="1"/>
  <c r="H170" i="20" s="1"/>
  <c r="H171" i="20" s="1"/>
  <c r="H172" i="20" s="1"/>
  <c r="H173" i="20" s="1"/>
  <c r="H174" i="20" s="1"/>
  <c r="H175" i="20" s="1"/>
  <c r="H176" i="20" s="1"/>
  <c r="H177" i="20" s="1"/>
  <c r="H178" i="20" s="1"/>
  <c r="H179" i="20" s="1"/>
  <c r="H180" i="20" s="1"/>
  <c r="H181" i="20" s="1"/>
  <c r="H182" i="20" s="1"/>
  <c r="H183" i="20" s="1"/>
  <c r="H184" i="20" s="1"/>
  <c r="H185" i="20" s="1"/>
  <c r="H186" i="20" s="1"/>
  <c r="H187" i="20" s="1"/>
  <c r="H188" i="20" s="1"/>
  <c r="H189" i="20" s="1"/>
  <c r="H190" i="20" s="1"/>
  <c r="H191" i="20" s="1"/>
  <c r="H192" i="20" s="1"/>
  <c r="H193" i="20" s="1"/>
  <c r="H194" i="20" s="1"/>
  <c r="H195" i="20" s="1"/>
  <c r="H196" i="20" s="1"/>
  <c r="H197" i="20" s="1"/>
  <c r="H198" i="20" s="1"/>
  <c r="H199" i="20" s="1"/>
  <c r="H200" i="20" s="1"/>
  <c r="H201" i="20" s="1"/>
  <c r="H202" i="20" s="1"/>
  <c r="H203" i="20" s="1"/>
  <c r="H204" i="20" s="1"/>
  <c r="H205" i="20" s="1"/>
  <c r="H206" i="20" s="1"/>
  <c r="H207" i="20" s="1"/>
  <c r="H208" i="20" s="1"/>
  <c r="H209" i="20" s="1"/>
  <c r="H210" i="20" s="1"/>
  <c r="H211" i="20" s="1"/>
  <c r="H212" i="20" s="1"/>
  <c r="H213" i="20" s="1"/>
  <c r="H214" i="20" s="1"/>
  <c r="H215" i="20" s="1"/>
  <c r="H216" i="20" s="1"/>
  <c r="H217" i="20" s="1"/>
  <c r="H218" i="20" s="1"/>
  <c r="H219" i="20" s="1"/>
  <c r="H220" i="20" s="1"/>
  <c r="H221" i="20" s="1"/>
  <c r="H222" i="20" s="1"/>
  <c r="H223" i="20" s="1"/>
  <c r="H224" i="20" s="1"/>
  <c r="H225" i="20" s="1"/>
  <c r="H226" i="20" s="1"/>
  <c r="H227" i="20" s="1"/>
  <c r="H228" i="20" s="1"/>
  <c r="H229" i="20" s="1"/>
  <c r="H230" i="20" s="1"/>
  <c r="H231" i="20" s="1"/>
  <c r="H232" i="20" s="1"/>
  <c r="H233" i="20" s="1"/>
  <c r="H234" i="20" s="1"/>
  <c r="H235" i="20" s="1"/>
  <c r="H236" i="20" s="1"/>
  <c r="H237" i="20" s="1"/>
  <c r="H238" i="20" s="1"/>
  <c r="H239" i="20" s="1"/>
  <c r="H240" i="20" s="1"/>
  <c r="H241" i="20" s="1"/>
  <c r="H242" i="20" s="1"/>
  <c r="H243" i="20" s="1"/>
  <c r="H244" i="20" s="1"/>
  <c r="H245" i="20" s="1"/>
  <c r="H246" i="20" s="1"/>
  <c r="H247" i="20" s="1"/>
  <c r="H248" i="20" s="1"/>
  <c r="H249" i="20" s="1"/>
  <c r="H250" i="20" s="1"/>
  <c r="H251" i="20" s="1"/>
  <c r="H252" i="20" s="1"/>
  <c r="H253" i="20" s="1"/>
  <c r="H254" i="20" s="1"/>
  <c r="H255" i="20" s="1"/>
  <c r="H256" i="20" s="1"/>
  <c r="H257" i="20" s="1"/>
  <c r="H258" i="20" s="1"/>
  <c r="H259" i="20" s="1"/>
  <c r="H260" i="20" s="1"/>
  <c r="H261" i="20" s="1"/>
  <c r="H262" i="20" s="1"/>
  <c r="H263" i="20" s="1"/>
  <c r="H264" i="20" s="1"/>
  <c r="H265" i="20" s="1"/>
  <c r="H266" i="20" s="1"/>
  <c r="H267" i="20" s="1"/>
  <c r="H268" i="20" s="1"/>
  <c r="H269" i="20" s="1"/>
  <c r="H270" i="20" s="1"/>
  <c r="H271" i="20" s="1"/>
  <c r="H272" i="20" s="1"/>
  <c r="H273" i="20" s="1"/>
  <c r="H274" i="20" s="1"/>
  <c r="H275" i="20" s="1"/>
  <c r="H276" i="20" s="1"/>
  <c r="H277" i="20" s="1"/>
  <c r="I7" i="20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I95" i="20" s="1"/>
  <c r="I96" i="20" s="1"/>
  <c r="I97" i="20" s="1"/>
  <c r="I98" i="20" s="1"/>
  <c r="I99" i="20" s="1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I119" i="20" s="1"/>
  <c r="I120" i="20" s="1"/>
  <c r="I121" i="20" s="1"/>
  <c r="I122" i="20" s="1"/>
  <c r="I123" i="20" s="1"/>
  <c r="I124" i="20" s="1"/>
  <c r="I125" i="20" s="1"/>
  <c r="I126" i="20" s="1"/>
  <c r="I127" i="20" s="1"/>
  <c r="I128" i="20" s="1"/>
  <c r="I129" i="20" s="1"/>
  <c r="I130" i="20" s="1"/>
  <c r="I131" i="20" s="1"/>
  <c r="I132" i="20" s="1"/>
  <c r="I133" i="20" s="1"/>
  <c r="I134" i="20" s="1"/>
  <c r="I135" i="20" s="1"/>
  <c r="I136" i="20" s="1"/>
  <c r="I137" i="20" s="1"/>
  <c r="I138" i="20" s="1"/>
  <c r="I139" i="20" s="1"/>
  <c r="I140" i="20" s="1"/>
  <c r="I141" i="20" s="1"/>
  <c r="I142" i="20" s="1"/>
  <c r="I143" i="20" s="1"/>
  <c r="I144" i="20" s="1"/>
  <c r="I145" i="20" s="1"/>
  <c r="I146" i="20" s="1"/>
  <c r="I147" i="20" s="1"/>
  <c r="I148" i="20" s="1"/>
  <c r="I149" i="20" s="1"/>
  <c r="I150" i="20" s="1"/>
  <c r="I151" i="20" s="1"/>
  <c r="I152" i="20" s="1"/>
  <c r="I153" i="20" s="1"/>
  <c r="I154" i="20" s="1"/>
  <c r="I155" i="20" s="1"/>
  <c r="I156" i="20" s="1"/>
  <c r="I157" i="20" s="1"/>
  <c r="I158" i="20" s="1"/>
  <c r="I159" i="20" s="1"/>
  <c r="I160" i="20" s="1"/>
  <c r="I161" i="20" s="1"/>
  <c r="I162" i="20" s="1"/>
  <c r="I163" i="20" s="1"/>
  <c r="I164" i="20" s="1"/>
  <c r="I165" i="20" s="1"/>
  <c r="I166" i="20" s="1"/>
  <c r="I167" i="20" s="1"/>
  <c r="I168" i="20" s="1"/>
  <c r="I169" i="20" s="1"/>
  <c r="I170" i="20" s="1"/>
  <c r="I171" i="20" s="1"/>
  <c r="I172" i="20" s="1"/>
  <c r="I173" i="20" s="1"/>
  <c r="I174" i="20" s="1"/>
  <c r="I175" i="20" s="1"/>
  <c r="I176" i="20" s="1"/>
  <c r="I177" i="20" s="1"/>
  <c r="I178" i="20" s="1"/>
  <c r="I179" i="20" s="1"/>
  <c r="I180" i="20" s="1"/>
  <c r="I181" i="20" s="1"/>
  <c r="I182" i="20" s="1"/>
  <c r="I183" i="20" s="1"/>
  <c r="I184" i="20" s="1"/>
  <c r="I185" i="20" s="1"/>
  <c r="I186" i="20" s="1"/>
  <c r="I187" i="20" s="1"/>
  <c r="I188" i="20" s="1"/>
  <c r="I189" i="20" s="1"/>
  <c r="I190" i="20" s="1"/>
  <c r="I191" i="20" s="1"/>
  <c r="I192" i="20" s="1"/>
  <c r="I193" i="20" s="1"/>
  <c r="I194" i="20" s="1"/>
  <c r="I195" i="20" s="1"/>
  <c r="I196" i="20" s="1"/>
  <c r="I197" i="20" s="1"/>
  <c r="I198" i="20" s="1"/>
  <c r="I199" i="20" s="1"/>
  <c r="I200" i="20" s="1"/>
  <c r="I201" i="20" s="1"/>
  <c r="I202" i="20" s="1"/>
  <c r="I203" i="20" s="1"/>
  <c r="I204" i="20" s="1"/>
  <c r="I205" i="20" s="1"/>
  <c r="I206" i="20" s="1"/>
  <c r="I207" i="20" s="1"/>
  <c r="I208" i="20" s="1"/>
  <c r="I209" i="20" s="1"/>
  <c r="I210" i="20" s="1"/>
  <c r="I211" i="20" s="1"/>
  <c r="I212" i="20" s="1"/>
  <c r="I213" i="20" s="1"/>
  <c r="I214" i="20" s="1"/>
  <c r="I215" i="20" s="1"/>
  <c r="I216" i="20" s="1"/>
  <c r="I217" i="20" s="1"/>
  <c r="I218" i="20" s="1"/>
  <c r="I219" i="20" s="1"/>
  <c r="I220" i="20" s="1"/>
  <c r="I221" i="20" s="1"/>
  <c r="I222" i="20" s="1"/>
  <c r="I223" i="20" s="1"/>
  <c r="I224" i="20" s="1"/>
  <c r="I225" i="20" s="1"/>
  <c r="I226" i="20" s="1"/>
  <c r="I227" i="20" s="1"/>
  <c r="I228" i="20" s="1"/>
  <c r="I229" i="20" s="1"/>
  <c r="I230" i="20" s="1"/>
  <c r="I231" i="20" s="1"/>
  <c r="I232" i="20" s="1"/>
  <c r="I233" i="20" s="1"/>
  <c r="I234" i="20" s="1"/>
  <c r="I235" i="20" s="1"/>
  <c r="I236" i="20" s="1"/>
  <c r="I237" i="20" s="1"/>
  <c r="I238" i="20" s="1"/>
  <c r="I239" i="20" s="1"/>
  <c r="I240" i="20" s="1"/>
  <c r="I241" i="20" s="1"/>
  <c r="I242" i="20" s="1"/>
  <c r="I243" i="20" s="1"/>
  <c r="I244" i="20" s="1"/>
  <c r="I245" i="20" s="1"/>
  <c r="I246" i="20" s="1"/>
  <c r="I247" i="20" s="1"/>
  <c r="I248" i="20" s="1"/>
  <c r="I249" i="20" s="1"/>
  <c r="I250" i="20" s="1"/>
  <c r="I251" i="20" s="1"/>
  <c r="I252" i="20" s="1"/>
  <c r="I253" i="20" s="1"/>
  <c r="I254" i="20" s="1"/>
  <c r="I255" i="20" s="1"/>
  <c r="I256" i="20" s="1"/>
  <c r="I257" i="20" s="1"/>
  <c r="I258" i="20" s="1"/>
  <c r="I259" i="20" s="1"/>
  <c r="I260" i="20" s="1"/>
  <c r="I261" i="20" s="1"/>
  <c r="I262" i="20" s="1"/>
  <c r="I263" i="20" s="1"/>
  <c r="I264" i="20" s="1"/>
  <c r="I265" i="20" s="1"/>
  <c r="I266" i="20" s="1"/>
  <c r="I267" i="20" s="1"/>
  <c r="I268" i="20" s="1"/>
  <c r="I269" i="20" s="1"/>
  <c r="I270" i="20" s="1"/>
  <c r="I271" i="20" s="1"/>
  <c r="I272" i="20" s="1"/>
  <c r="I273" i="20" s="1"/>
  <c r="I274" i="20" s="1"/>
  <c r="I275" i="20" s="1"/>
  <c r="I276" i="20" s="1"/>
  <c r="I277" i="20" s="1"/>
  <c r="BF67" i="18"/>
  <c r="BJ67" i="18" s="1"/>
  <c r="BJ66" i="18"/>
  <c r="BI86" i="18"/>
  <c r="BJ76" i="18"/>
  <c r="BG67" i="19"/>
  <c r="BK67" i="19" s="1"/>
  <c r="BK66" i="19"/>
  <c r="BF88" i="19"/>
  <c r="BJ88" i="19" s="1"/>
  <c r="BJ87" i="19"/>
  <c r="AF344" i="19"/>
  <c r="AF343" i="19"/>
  <c r="AF346" i="19"/>
  <c r="AF342" i="19"/>
  <c r="AF338" i="19"/>
  <c r="AF337" i="19"/>
  <c r="AF340" i="19"/>
  <c r="AF336" i="19"/>
  <c r="AF345" i="19"/>
  <c r="AF341" i="19"/>
  <c r="AF339" i="19"/>
  <c r="AF335" i="19"/>
  <c r="AF332" i="19"/>
  <c r="AF334" i="19"/>
  <c r="AF331" i="19"/>
  <c r="AF333" i="19"/>
  <c r="AF330" i="19"/>
  <c r="AF329" i="19"/>
  <c r="AF325" i="19"/>
  <c r="AF321" i="19"/>
  <c r="AF324" i="19"/>
  <c r="AF320" i="19"/>
  <c r="AF323" i="19"/>
  <c r="AF322" i="19"/>
  <c r="AF327" i="19"/>
  <c r="AF326" i="19"/>
  <c r="AF317" i="19"/>
  <c r="AF319" i="19"/>
  <c r="AF318" i="19"/>
  <c r="AF328" i="19"/>
  <c r="AF314" i="19"/>
  <c r="AF310" i="19"/>
  <c r="AF309" i="19"/>
  <c r="AF315" i="19"/>
  <c r="AF312" i="19"/>
  <c r="AF304" i="19"/>
  <c r="AF316" i="19"/>
  <c r="AF313" i="19"/>
  <c r="AF308" i="19"/>
  <c r="AF306" i="19"/>
  <c r="AF307" i="19"/>
  <c r="AF311" i="19"/>
  <c r="AF301" i="19"/>
  <c r="AF300" i="19"/>
  <c r="AF296" i="19"/>
  <c r="AF305" i="19"/>
  <c r="AF303" i="19"/>
  <c r="AF302" i="19"/>
  <c r="AF298" i="19"/>
  <c r="AF294" i="19"/>
  <c r="AF290" i="19"/>
  <c r="AF286" i="19"/>
  <c r="AF293" i="19"/>
  <c r="AF289" i="19"/>
  <c r="AF297" i="19"/>
  <c r="AF295" i="19"/>
  <c r="AF292" i="19"/>
  <c r="AF288" i="19"/>
  <c r="AF299" i="19"/>
  <c r="AF282" i="19"/>
  <c r="AF278" i="19"/>
  <c r="AF274" i="19"/>
  <c r="AF281" i="19"/>
  <c r="AF277" i="19"/>
  <c r="AF273" i="19"/>
  <c r="AF287" i="19"/>
  <c r="AF284" i="19"/>
  <c r="AF280" i="19"/>
  <c r="AF276" i="19"/>
  <c r="AF285" i="19"/>
  <c r="AF270" i="19"/>
  <c r="AF291" i="19"/>
  <c r="AF283" i="19"/>
  <c r="AF269" i="19"/>
  <c r="AF265" i="19"/>
  <c r="AF261" i="19"/>
  <c r="AF268" i="19"/>
  <c r="AF272" i="19"/>
  <c r="AF275" i="19"/>
  <c r="AF271" i="19"/>
  <c r="AF267" i="19"/>
  <c r="AF263" i="19"/>
  <c r="AF279" i="19"/>
  <c r="AF262" i="19"/>
  <c r="AF257" i="19"/>
  <c r="AF253" i="19"/>
  <c r="AF249" i="19"/>
  <c r="AF264" i="19"/>
  <c r="AF256" i="19"/>
  <c r="AF252" i="19"/>
  <c r="AF248" i="19"/>
  <c r="AF260" i="19"/>
  <c r="AF259" i="19"/>
  <c r="AF255" i="19"/>
  <c r="AF251" i="19"/>
  <c r="AF266" i="19"/>
  <c r="AF258" i="19"/>
  <c r="AF254" i="19"/>
  <c r="AF250" i="19"/>
  <c r="AF243" i="19"/>
  <c r="AF239" i="19"/>
  <c r="AF235" i="19"/>
  <c r="AF246" i="19"/>
  <c r="AF242" i="19"/>
  <c r="AF238" i="19"/>
  <c r="AF234" i="19"/>
  <c r="AF245" i="19"/>
  <c r="AF241" i="19"/>
  <c r="AF237" i="19"/>
  <c r="AF247" i="19"/>
  <c r="AF244" i="19"/>
  <c r="AF240" i="19"/>
  <c r="AF236" i="19"/>
  <c r="AF231" i="19"/>
  <c r="AF227" i="19"/>
  <c r="AF223" i="19"/>
  <c r="AF219" i="19"/>
  <c r="AF215" i="19"/>
  <c r="AF233" i="19"/>
  <c r="AF230" i="19"/>
  <c r="AF226" i="19"/>
  <c r="AF222" i="19"/>
  <c r="AF218" i="19"/>
  <c r="AF214" i="19"/>
  <c r="AF232" i="19"/>
  <c r="AF229" i="19"/>
  <c r="AF225" i="19"/>
  <c r="AF221" i="19"/>
  <c r="AF228" i="19"/>
  <c r="AF224" i="19"/>
  <c r="AF220" i="19"/>
  <c r="AF216" i="19"/>
  <c r="AF212" i="19"/>
  <c r="AF209" i="19"/>
  <c r="AF205" i="19"/>
  <c r="AF201" i="19"/>
  <c r="AF197" i="19"/>
  <c r="AF213" i="19"/>
  <c r="AF208" i="19"/>
  <c r="AF204" i="19"/>
  <c r="AF200" i="19"/>
  <c r="AF196" i="19"/>
  <c r="AF211" i="19"/>
  <c r="AF207" i="19"/>
  <c r="AF203" i="19"/>
  <c r="AF217" i="19"/>
  <c r="AF210" i="19"/>
  <c r="AF206" i="19"/>
  <c r="AF202" i="19"/>
  <c r="AF198" i="19"/>
  <c r="AF194" i="19"/>
  <c r="AF195" i="19"/>
  <c r="AF191" i="19"/>
  <c r="AF187" i="19"/>
  <c r="AF183" i="19"/>
  <c r="AF179" i="19"/>
  <c r="AF175" i="19"/>
  <c r="AF171" i="19"/>
  <c r="AF167" i="19"/>
  <c r="AF190" i="19"/>
  <c r="AF186" i="19"/>
  <c r="AF182" i="19"/>
  <c r="AF178" i="19"/>
  <c r="AF174" i="19"/>
  <c r="AF170" i="19"/>
  <c r="AF199" i="19"/>
  <c r="AF193" i="19"/>
  <c r="AF189" i="19"/>
  <c r="AF185" i="19"/>
  <c r="AF181" i="19"/>
  <c r="AF177" i="19"/>
  <c r="AF173" i="19"/>
  <c r="AF192" i="19"/>
  <c r="AF188" i="19"/>
  <c r="AF184" i="19"/>
  <c r="AF180" i="19"/>
  <c r="AF176" i="19"/>
  <c r="AF172" i="19"/>
  <c r="AF168" i="19"/>
  <c r="AF164" i="19"/>
  <c r="AF160" i="19"/>
  <c r="AF156" i="19"/>
  <c r="AF152" i="19"/>
  <c r="AF148" i="19"/>
  <c r="AF144" i="19"/>
  <c r="AF169" i="19"/>
  <c r="AF163" i="19"/>
  <c r="AF159" i="19"/>
  <c r="AF155" i="19"/>
  <c r="AF151" i="19"/>
  <c r="AF147" i="19"/>
  <c r="AF143" i="19"/>
  <c r="AF139" i="19"/>
  <c r="AF166" i="19"/>
  <c r="AF162" i="19"/>
  <c r="AF158" i="19"/>
  <c r="AF154" i="19"/>
  <c r="AF150" i="19"/>
  <c r="AF146" i="19"/>
  <c r="AF165" i="19"/>
  <c r="AF161" i="19"/>
  <c r="AF157" i="19"/>
  <c r="AF153" i="19"/>
  <c r="AF149" i="19"/>
  <c r="AF145" i="19"/>
  <c r="AF141" i="19"/>
  <c r="AF140" i="19"/>
  <c r="AF136" i="19"/>
  <c r="AF132" i="19"/>
  <c r="AF128" i="19"/>
  <c r="AF124" i="19"/>
  <c r="AF120" i="19"/>
  <c r="AF116" i="19"/>
  <c r="AF135" i="19"/>
  <c r="AF131" i="19"/>
  <c r="AF127" i="19"/>
  <c r="AF123" i="19"/>
  <c r="AF119" i="19"/>
  <c r="AF115" i="19"/>
  <c r="AF111" i="19"/>
  <c r="AF138" i="19"/>
  <c r="AF134" i="19"/>
  <c r="AF130" i="19"/>
  <c r="AF126" i="19"/>
  <c r="AF122" i="19"/>
  <c r="AF118" i="19"/>
  <c r="AF142" i="19"/>
  <c r="AF137" i="19"/>
  <c r="AF133" i="19"/>
  <c r="AF129" i="19"/>
  <c r="AF125" i="19"/>
  <c r="AF121" i="19"/>
  <c r="AF117" i="19"/>
  <c r="AF113" i="19"/>
  <c r="AF109" i="19"/>
  <c r="AF112" i="19"/>
  <c r="AF108" i="19"/>
  <c r="AF104" i="19"/>
  <c r="AF100" i="19"/>
  <c r="AF96" i="19"/>
  <c r="AF92" i="19"/>
  <c r="AF88" i="19"/>
  <c r="AF84" i="19"/>
  <c r="AF107" i="19"/>
  <c r="AF103" i="19"/>
  <c r="AF99" i="19"/>
  <c r="AF95" i="19"/>
  <c r="AF91" i="19"/>
  <c r="AF87" i="19"/>
  <c r="AF83" i="19"/>
  <c r="AF114" i="19"/>
  <c r="AF106" i="19"/>
  <c r="AF102" i="19"/>
  <c r="AF98" i="19"/>
  <c r="AF94" i="19"/>
  <c r="AF90" i="19"/>
  <c r="AF86" i="19"/>
  <c r="AF110" i="19"/>
  <c r="AF105" i="19"/>
  <c r="AF101" i="19"/>
  <c r="AF97" i="19"/>
  <c r="AF93" i="19"/>
  <c r="AF79" i="19"/>
  <c r="AF75" i="19"/>
  <c r="AF71" i="19"/>
  <c r="AF67" i="19"/>
  <c r="AF85" i="19"/>
  <c r="AF89" i="19"/>
  <c r="AF78" i="19"/>
  <c r="AF74" i="19"/>
  <c r="AF70" i="19"/>
  <c r="AF81" i="19"/>
  <c r="AF77" i="19"/>
  <c r="AF73" i="19"/>
  <c r="AF69" i="19"/>
  <c r="AF82" i="19"/>
  <c r="AF80" i="19"/>
  <c r="AF76" i="19"/>
  <c r="AF72" i="19"/>
  <c r="AF68" i="19"/>
  <c r="BO6" i="19"/>
  <c r="AU6" i="19"/>
  <c r="BL6" i="19"/>
  <c r="AX6" i="19"/>
  <c r="BA6" i="19" s="1"/>
  <c r="AW6" i="19"/>
  <c r="AK7" i="19" s="1"/>
  <c r="N17" i="19"/>
  <c r="W19" i="19"/>
  <c r="O32" i="19"/>
  <c r="N49" i="19"/>
  <c r="Y344" i="19"/>
  <c r="Y340" i="19"/>
  <c r="Y343" i="19"/>
  <c r="Y346" i="19"/>
  <c r="Y342" i="19"/>
  <c r="Y345" i="19"/>
  <c r="Y341" i="19"/>
  <c r="Y339" i="19"/>
  <c r="Y331" i="19"/>
  <c r="Y336" i="19"/>
  <c r="Y338" i="19"/>
  <c r="Y329" i="19"/>
  <c r="Y337" i="19"/>
  <c r="Y328" i="19"/>
  <c r="Y327" i="19"/>
  <c r="Y332" i="19"/>
  <c r="Y330" i="19"/>
  <c r="Y335" i="19"/>
  <c r="Y333" i="19"/>
  <c r="Y334" i="19"/>
  <c r="Y320" i="19"/>
  <c r="Y323" i="19"/>
  <c r="Y321" i="19"/>
  <c r="Y326" i="19"/>
  <c r="Y325" i="19"/>
  <c r="Y316" i="19"/>
  <c r="Y312" i="19"/>
  <c r="Y308" i="19"/>
  <c r="Y324" i="19"/>
  <c r="Y314" i="19"/>
  <c r="Y310" i="19"/>
  <c r="Y322" i="19"/>
  <c r="Y319" i="19"/>
  <c r="Y318" i="19"/>
  <c r="Y317" i="19"/>
  <c r="Y313" i="19"/>
  <c r="Y309" i="19"/>
  <c r="Y311" i="19"/>
  <c r="Y315" i="19"/>
  <c r="Y307" i="19"/>
  <c r="Y305" i="19"/>
  <c r="Y304" i="19"/>
  <c r="Y300" i="19"/>
  <c r="Y296" i="19"/>
  <c r="Y303" i="19"/>
  <c r="Y299" i="19"/>
  <c r="Y295" i="19"/>
  <c r="Y302" i="19"/>
  <c r="Y298" i="19"/>
  <c r="Y306" i="19"/>
  <c r="Y301" i="19"/>
  <c r="Y297" i="19"/>
  <c r="Y294" i="19"/>
  <c r="Y290" i="19"/>
  <c r="Y286" i="19"/>
  <c r="Y293" i="19"/>
  <c r="Y289" i="19"/>
  <c r="Y285" i="19"/>
  <c r="Y292" i="19"/>
  <c r="Y291" i="19"/>
  <c r="Y287" i="19"/>
  <c r="Y282" i="19"/>
  <c r="Y278" i="19"/>
  <c r="Y274" i="19"/>
  <c r="Y284" i="19"/>
  <c r="Y281" i="19"/>
  <c r="Y277" i="19"/>
  <c r="Y273" i="19"/>
  <c r="Y280" i="19"/>
  <c r="Y283" i="19"/>
  <c r="Y279" i="19"/>
  <c r="Y275" i="19"/>
  <c r="Y272" i="19"/>
  <c r="Y276" i="19"/>
  <c r="Y269" i="19"/>
  <c r="Y265" i="19"/>
  <c r="Y261" i="19"/>
  <c r="Y268" i="19"/>
  <c r="Y264" i="19"/>
  <c r="Y260" i="19"/>
  <c r="Y271" i="19"/>
  <c r="Y267" i="19"/>
  <c r="Y263" i="19"/>
  <c r="Y288" i="19"/>
  <c r="Y270" i="19"/>
  <c r="Y266" i="19"/>
  <c r="Y262" i="19"/>
  <c r="Y257" i="19"/>
  <c r="Y253" i="19"/>
  <c r="Y249" i="19"/>
  <c r="Y256" i="19"/>
  <c r="Y252" i="19"/>
  <c r="Y248" i="19"/>
  <c r="Y259" i="19"/>
  <c r="Y255" i="19"/>
  <c r="Y251" i="19"/>
  <c r="Y258" i="19"/>
  <c r="Y254" i="19"/>
  <c r="Y250" i="19"/>
  <c r="Y243" i="19"/>
  <c r="Y239" i="19"/>
  <c r="Y235" i="19"/>
  <c r="Y247" i="19"/>
  <c r="Y246" i="19"/>
  <c r="Y242" i="19"/>
  <c r="Y238" i="19"/>
  <c r="Y234" i="19"/>
  <c r="Y245" i="19"/>
  <c r="Y241" i="19"/>
  <c r="Y237" i="19"/>
  <c r="Y244" i="19"/>
  <c r="Y240" i="19"/>
  <c r="Y236" i="19"/>
  <c r="Y232" i="19"/>
  <c r="Y230" i="19"/>
  <c r="Y226" i="19"/>
  <c r="Y222" i="19"/>
  <c r="Y233" i="19"/>
  <c r="Y229" i="19"/>
  <c r="Y225" i="19"/>
  <c r="Y221" i="19"/>
  <c r="Y217" i="19"/>
  <c r="Y213" i="19"/>
  <c r="Y228" i="19"/>
  <c r="Y224" i="19"/>
  <c r="Y220" i="19"/>
  <c r="Y231" i="19"/>
  <c r="Y227" i="19"/>
  <c r="Y223" i="19"/>
  <c r="Y219" i="19"/>
  <c r="Y215" i="19"/>
  <c r="Y211" i="19"/>
  <c r="Y218" i="19"/>
  <c r="Y208" i="19"/>
  <c r="Y204" i="19"/>
  <c r="Y200" i="19"/>
  <c r="Y212" i="19"/>
  <c r="Y216" i="19"/>
  <c r="Y207" i="19"/>
  <c r="Y203" i="19"/>
  <c r="Y199" i="19"/>
  <c r="Y195" i="19"/>
  <c r="Y210" i="19"/>
  <c r="Y206" i="19"/>
  <c r="Y202" i="19"/>
  <c r="Y214" i="19"/>
  <c r="Y209" i="19"/>
  <c r="Y205" i="19"/>
  <c r="Y201" i="19"/>
  <c r="Y197" i="19"/>
  <c r="Y191" i="19"/>
  <c r="Y187" i="19"/>
  <c r="Y183" i="19"/>
  <c r="Y179" i="19"/>
  <c r="Y175" i="19"/>
  <c r="Y171" i="19"/>
  <c r="Y167" i="19"/>
  <c r="Y194" i="19"/>
  <c r="Y190" i="19"/>
  <c r="Y186" i="19"/>
  <c r="Y182" i="19"/>
  <c r="Y178" i="19"/>
  <c r="Y174" i="19"/>
  <c r="Y170" i="19"/>
  <c r="Y193" i="19"/>
  <c r="Y189" i="19"/>
  <c r="Y185" i="19"/>
  <c r="Y181" i="19"/>
  <c r="Y177" i="19"/>
  <c r="Y173" i="19"/>
  <c r="Y192" i="19"/>
  <c r="Y188" i="19"/>
  <c r="Y184" i="19"/>
  <c r="Y180" i="19"/>
  <c r="Y176" i="19"/>
  <c r="Y172" i="19"/>
  <c r="Y168" i="19"/>
  <c r="Y198" i="19"/>
  <c r="Y196" i="19"/>
  <c r="Y166" i="19"/>
  <c r="Y164" i="19"/>
  <c r="Y160" i="19"/>
  <c r="Y156" i="19"/>
  <c r="Y152" i="19"/>
  <c r="Y148" i="19"/>
  <c r="Y144" i="19"/>
  <c r="Y140" i="19"/>
  <c r="Y163" i="19"/>
  <c r="Y159" i="19"/>
  <c r="Y155" i="19"/>
  <c r="Y151" i="19"/>
  <c r="Y147" i="19"/>
  <c r="Y143" i="19"/>
  <c r="Y139" i="19"/>
  <c r="Y169" i="19"/>
  <c r="Y162" i="19"/>
  <c r="Y158" i="19"/>
  <c r="Y154" i="19"/>
  <c r="Y150" i="19"/>
  <c r="Y146" i="19"/>
  <c r="Y142" i="19"/>
  <c r="Y165" i="19"/>
  <c r="Y161" i="19"/>
  <c r="Y157" i="19"/>
  <c r="Y153" i="19"/>
  <c r="Y149" i="19"/>
  <c r="Y145" i="19"/>
  <c r="Y141" i="19"/>
  <c r="Y136" i="19"/>
  <c r="Y132" i="19"/>
  <c r="Y128" i="19"/>
  <c r="Y124" i="19"/>
  <c r="Y120" i="19"/>
  <c r="Y116" i="19"/>
  <c r="Y112" i="19"/>
  <c r="Y135" i="19"/>
  <c r="Y131" i="19"/>
  <c r="Y127" i="19"/>
  <c r="Y123" i="19"/>
  <c r="Y119" i="19"/>
  <c r="Y115" i="19"/>
  <c r="Y111" i="19"/>
  <c r="Y134" i="19"/>
  <c r="Y130" i="19"/>
  <c r="Y126" i="19"/>
  <c r="Y122" i="19"/>
  <c r="Y118" i="19"/>
  <c r="Y138" i="19"/>
  <c r="Y137" i="19"/>
  <c r="Y133" i="19"/>
  <c r="Y129" i="19"/>
  <c r="Y125" i="19"/>
  <c r="Y121" i="19"/>
  <c r="Y117" i="19"/>
  <c r="Y113" i="19"/>
  <c r="Y109" i="19"/>
  <c r="Y108" i="19"/>
  <c r="Y104" i="19"/>
  <c r="Y100" i="19"/>
  <c r="Y96" i="19"/>
  <c r="Y107" i="19"/>
  <c r="Y103" i="19"/>
  <c r="Y99" i="19"/>
  <c r="Y95" i="19"/>
  <c r="Y91" i="19"/>
  <c r="Y87" i="19"/>
  <c r="Y83" i="19"/>
  <c r="Y110" i="19"/>
  <c r="Y106" i="19"/>
  <c r="Y102" i="19"/>
  <c r="Y98" i="19"/>
  <c r="Y94" i="19"/>
  <c r="Y90" i="19"/>
  <c r="Y105" i="19"/>
  <c r="Y101" i="19"/>
  <c r="Y97" i="19"/>
  <c r="Y93" i="19"/>
  <c r="Y89" i="19"/>
  <c r="Y85" i="19"/>
  <c r="Y114" i="19"/>
  <c r="Y78" i="19"/>
  <c r="Y74" i="19"/>
  <c r="Y70" i="19"/>
  <c r="Y84" i="19"/>
  <c r="Y88" i="19"/>
  <c r="Y82" i="19"/>
  <c r="Y81" i="19"/>
  <c r="Y77" i="19"/>
  <c r="Y73" i="19"/>
  <c r="Y69" i="19"/>
  <c r="Y92" i="19"/>
  <c r="Y80" i="19"/>
  <c r="Y76" i="19"/>
  <c r="Y72" i="19"/>
  <c r="Y68" i="19"/>
  <c r="Y86" i="19"/>
  <c r="Y67" i="19"/>
  <c r="Y79" i="19"/>
  <c r="Y75" i="19"/>
  <c r="V66" i="19"/>
  <c r="Y71" i="19"/>
  <c r="BQ6" i="19"/>
  <c r="AI7" i="19"/>
  <c r="AR7" i="19" s="1"/>
  <c r="AF15" i="19"/>
  <c r="O17" i="19"/>
  <c r="X18" i="19"/>
  <c r="O21" i="19"/>
  <c r="AH22" i="19"/>
  <c r="AG24" i="19"/>
  <c r="O26" i="19"/>
  <c r="O31" i="19"/>
  <c r="O39" i="19"/>
  <c r="O43" i="19"/>
  <c r="N59" i="19"/>
  <c r="N58" i="19"/>
  <c r="X344" i="19"/>
  <c r="X343" i="19"/>
  <c r="X346" i="19"/>
  <c r="X342" i="19"/>
  <c r="X338" i="19"/>
  <c r="X337" i="19"/>
  <c r="X336" i="19"/>
  <c r="X345" i="19"/>
  <c r="X339" i="19"/>
  <c r="X335" i="19"/>
  <c r="X340" i="19"/>
  <c r="X341" i="19"/>
  <c r="X334" i="19"/>
  <c r="X332" i="19"/>
  <c r="X331" i="19"/>
  <c r="X330" i="19"/>
  <c r="X325" i="19"/>
  <c r="X321" i="19"/>
  <c r="X329" i="19"/>
  <c r="X333" i="19"/>
  <c r="X324" i="19"/>
  <c r="X320" i="19"/>
  <c r="X328" i="19"/>
  <c r="X318" i="19"/>
  <c r="X326" i="19"/>
  <c r="X319" i="19"/>
  <c r="X323" i="19"/>
  <c r="X317" i="19"/>
  <c r="X314" i="19"/>
  <c r="X310" i="19"/>
  <c r="X327" i="19"/>
  <c r="X322" i="19"/>
  <c r="X313" i="19"/>
  <c r="X308" i="19"/>
  <c r="X304" i="19"/>
  <c r="X311" i="19"/>
  <c r="X315" i="19"/>
  <c r="X309" i="19"/>
  <c r="X316" i="19"/>
  <c r="X312" i="19"/>
  <c r="X306" i="19"/>
  <c r="X301" i="19"/>
  <c r="X305" i="19"/>
  <c r="X300" i="19"/>
  <c r="X296" i="19"/>
  <c r="X307" i="19"/>
  <c r="X303" i="19"/>
  <c r="X302" i="19"/>
  <c r="X298" i="19"/>
  <c r="X294" i="19"/>
  <c r="X290" i="19"/>
  <c r="X286" i="19"/>
  <c r="X295" i="19"/>
  <c r="X293" i="19"/>
  <c r="X289" i="19"/>
  <c r="X292" i="19"/>
  <c r="X288" i="19"/>
  <c r="X297" i="19"/>
  <c r="X299" i="19"/>
  <c r="X291" i="19"/>
  <c r="X282" i="19"/>
  <c r="X278" i="19"/>
  <c r="X274" i="19"/>
  <c r="X284" i="19"/>
  <c r="X285" i="19"/>
  <c r="X281" i="19"/>
  <c r="X277" i="19"/>
  <c r="X273" i="19"/>
  <c r="X280" i="19"/>
  <c r="X276" i="19"/>
  <c r="X287" i="19"/>
  <c r="X279" i="19"/>
  <c r="X275" i="19"/>
  <c r="X270" i="19"/>
  <c r="X272" i="19"/>
  <c r="X269" i="19"/>
  <c r="X265" i="19"/>
  <c r="X261" i="19"/>
  <c r="X283" i="19"/>
  <c r="X268" i="19"/>
  <c r="X271" i="19"/>
  <c r="X267" i="19"/>
  <c r="X263" i="19"/>
  <c r="X266" i="19"/>
  <c r="X257" i="19"/>
  <c r="X253" i="19"/>
  <c r="X249" i="19"/>
  <c r="X262" i="19"/>
  <c r="X256" i="19"/>
  <c r="X252" i="19"/>
  <c r="X248" i="19"/>
  <c r="X264" i="19"/>
  <c r="X259" i="19"/>
  <c r="X255" i="19"/>
  <c r="X251" i="19"/>
  <c r="X260" i="19"/>
  <c r="X258" i="19"/>
  <c r="X254" i="19"/>
  <c r="X250" i="19"/>
  <c r="X243" i="19"/>
  <c r="X239" i="19"/>
  <c r="X235" i="19"/>
  <c r="X247" i="19"/>
  <c r="X246" i="19"/>
  <c r="X242" i="19"/>
  <c r="X238" i="19"/>
  <c r="X234" i="19"/>
  <c r="X245" i="19"/>
  <c r="X241" i="19"/>
  <c r="X237" i="19"/>
  <c r="X244" i="19"/>
  <c r="X240" i="19"/>
  <c r="X236" i="19"/>
  <c r="X231" i="19"/>
  <c r="X227" i="19"/>
  <c r="X223" i="19"/>
  <c r="X219" i="19"/>
  <c r="X215" i="19"/>
  <c r="X230" i="19"/>
  <c r="X226" i="19"/>
  <c r="X222" i="19"/>
  <c r="X218" i="19"/>
  <c r="X214" i="19"/>
  <c r="X233" i="19"/>
  <c r="X229" i="19"/>
  <c r="X225" i="19"/>
  <c r="X221" i="19"/>
  <c r="X228" i="19"/>
  <c r="X224" i="19"/>
  <c r="X220" i="19"/>
  <c r="X216" i="19"/>
  <c r="X212" i="19"/>
  <c r="X232" i="19"/>
  <c r="X209" i="19"/>
  <c r="X205" i="19"/>
  <c r="X201" i="19"/>
  <c r="X197" i="19"/>
  <c r="X217" i="19"/>
  <c r="X211" i="19"/>
  <c r="X208" i="19"/>
  <c r="X204" i="19"/>
  <c r="X200" i="19"/>
  <c r="X196" i="19"/>
  <c r="X207" i="19"/>
  <c r="X203" i="19"/>
  <c r="X213" i="19"/>
  <c r="X210" i="19"/>
  <c r="X206" i="19"/>
  <c r="X202" i="19"/>
  <c r="X198" i="19"/>
  <c r="X194" i="19"/>
  <c r="X191" i="19"/>
  <c r="X187" i="19"/>
  <c r="X183" i="19"/>
  <c r="X179" i="19"/>
  <c r="X175" i="19"/>
  <c r="X171" i="19"/>
  <c r="X190" i="19"/>
  <c r="X186" i="19"/>
  <c r="X182" i="19"/>
  <c r="X178" i="19"/>
  <c r="X174" i="19"/>
  <c r="X170" i="19"/>
  <c r="X195" i="19"/>
  <c r="X193" i="19"/>
  <c r="X189" i="19"/>
  <c r="X185" i="19"/>
  <c r="X181" i="19"/>
  <c r="X177" i="19"/>
  <c r="X173" i="19"/>
  <c r="X199" i="19"/>
  <c r="X192" i="19"/>
  <c r="X188" i="19"/>
  <c r="X184" i="19"/>
  <c r="X180" i="19"/>
  <c r="X176" i="19"/>
  <c r="X172" i="19"/>
  <c r="X168" i="19"/>
  <c r="X166" i="19"/>
  <c r="X164" i="19"/>
  <c r="X160" i="19"/>
  <c r="X156" i="19"/>
  <c r="X152" i="19"/>
  <c r="X148" i="19"/>
  <c r="X144" i="19"/>
  <c r="X167" i="19"/>
  <c r="X163" i="19"/>
  <c r="X159" i="19"/>
  <c r="X155" i="19"/>
  <c r="X151" i="19"/>
  <c r="X147" i="19"/>
  <c r="X143" i="19"/>
  <c r="X139" i="19"/>
  <c r="X169" i="19"/>
  <c r="X162" i="19"/>
  <c r="X158" i="19"/>
  <c r="X154" i="19"/>
  <c r="X150" i="19"/>
  <c r="X146" i="19"/>
  <c r="X165" i="19"/>
  <c r="X161" i="19"/>
  <c r="X157" i="19"/>
  <c r="X153" i="19"/>
  <c r="X149" i="19"/>
  <c r="X145" i="19"/>
  <c r="X141" i="19"/>
  <c r="X142" i="19"/>
  <c r="X136" i="19"/>
  <c r="X132" i="19"/>
  <c r="X128" i="19"/>
  <c r="X124" i="19"/>
  <c r="X120" i="19"/>
  <c r="X116" i="19"/>
  <c r="X140" i="19"/>
  <c r="X135" i="19"/>
  <c r="X131" i="19"/>
  <c r="X127" i="19"/>
  <c r="X123" i="19"/>
  <c r="X119" i="19"/>
  <c r="X115" i="19"/>
  <c r="X111" i="19"/>
  <c r="X134" i="19"/>
  <c r="X130" i="19"/>
  <c r="X126" i="19"/>
  <c r="X122" i="19"/>
  <c r="X118" i="19"/>
  <c r="X138" i="19"/>
  <c r="X137" i="19"/>
  <c r="X133" i="19"/>
  <c r="X129" i="19"/>
  <c r="X125" i="19"/>
  <c r="X121" i="19"/>
  <c r="X117" i="19"/>
  <c r="X113" i="19"/>
  <c r="X114" i="19"/>
  <c r="X108" i="19"/>
  <c r="X104" i="19"/>
  <c r="X100" i="19"/>
  <c r="X96" i="19"/>
  <c r="X92" i="19"/>
  <c r="X88" i="19"/>
  <c r="X84" i="19"/>
  <c r="X112" i="19"/>
  <c r="X107" i="19"/>
  <c r="X103" i="19"/>
  <c r="X99" i="19"/>
  <c r="X95" i="19"/>
  <c r="X91" i="19"/>
  <c r="X87" i="19"/>
  <c r="X83" i="19"/>
  <c r="X110" i="19"/>
  <c r="X106" i="19"/>
  <c r="X102" i="19"/>
  <c r="X98" i="19"/>
  <c r="X94" i="19"/>
  <c r="X90" i="19"/>
  <c r="X86" i="19"/>
  <c r="X109" i="19"/>
  <c r="X105" i="19"/>
  <c r="X101" i="19"/>
  <c r="X97" i="19"/>
  <c r="X93" i="19"/>
  <c r="X79" i="19"/>
  <c r="X75" i="19"/>
  <c r="X71" i="19"/>
  <c r="X67" i="19"/>
  <c r="X78" i="19"/>
  <c r="X74" i="19"/>
  <c r="X70" i="19"/>
  <c r="X89" i="19"/>
  <c r="X82" i="19"/>
  <c r="X81" i="19"/>
  <c r="X77" i="19"/>
  <c r="X73" i="19"/>
  <c r="X69" i="19"/>
  <c r="X85" i="19"/>
  <c r="X68" i="19"/>
  <c r="X80" i="19"/>
  <c r="X76" i="19"/>
  <c r="O20" i="19"/>
  <c r="O25" i="19"/>
  <c r="O27" i="19"/>
  <c r="N53" i="19"/>
  <c r="N7" i="19"/>
  <c r="N8" i="19"/>
  <c r="N9" i="19"/>
  <c r="N10" i="19"/>
  <c r="N11" i="19"/>
  <c r="W12" i="19"/>
  <c r="N15" i="19"/>
  <c r="AF19" i="19"/>
  <c r="AF21" i="19"/>
  <c r="AG27" i="19"/>
  <c r="O30" i="19"/>
  <c r="O38" i="19"/>
  <c r="O14" i="19"/>
  <c r="O7" i="19"/>
  <c r="AS7" i="19"/>
  <c r="O8" i="19"/>
  <c r="O9" i="19"/>
  <c r="O10" i="19"/>
  <c r="O11" i="19"/>
  <c r="O15" i="19"/>
  <c r="P17" i="19"/>
  <c r="O19" i="19"/>
  <c r="AG21" i="19"/>
  <c r="O29" i="19"/>
  <c r="O37" i="19"/>
  <c r="O42" i="19"/>
  <c r="P7" i="19"/>
  <c r="N13" i="19"/>
  <c r="O28" i="19"/>
  <c r="O36" i="19"/>
  <c r="O47" i="19"/>
  <c r="O46" i="19"/>
  <c r="N47" i="19"/>
  <c r="N51" i="19"/>
  <c r="N55" i="19"/>
  <c r="O13" i="19"/>
  <c r="N16" i="19"/>
  <c r="N18" i="19"/>
  <c r="O22" i="19"/>
  <c r="O35" i="19"/>
  <c r="O41" i="19"/>
  <c r="O45" i="19"/>
  <c r="O16" i="19"/>
  <c r="O23" i="19"/>
  <c r="O34" i="19"/>
  <c r="O12" i="19"/>
  <c r="W345" i="19"/>
  <c r="W341" i="19"/>
  <c r="W344" i="19"/>
  <c r="W340" i="19"/>
  <c r="W343" i="19"/>
  <c r="W346" i="19"/>
  <c r="W342" i="19"/>
  <c r="W334" i="19"/>
  <c r="W332" i="19"/>
  <c r="W330" i="19"/>
  <c r="W338" i="19"/>
  <c r="W339" i="19"/>
  <c r="W337" i="19"/>
  <c r="W331" i="19"/>
  <c r="W329" i="19"/>
  <c r="W333" i="19"/>
  <c r="W336" i="19"/>
  <c r="W335" i="19"/>
  <c r="W325" i="19"/>
  <c r="W326" i="19"/>
  <c r="W319" i="19"/>
  <c r="W321" i="19"/>
  <c r="W327" i="19"/>
  <c r="W322" i="19"/>
  <c r="W318" i="19"/>
  <c r="W317" i="19"/>
  <c r="W313" i="19"/>
  <c r="W309" i="19"/>
  <c r="W320" i="19"/>
  <c r="W324" i="19"/>
  <c r="W323" i="19"/>
  <c r="W315" i="19"/>
  <c r="W311" i="19"/>
  <c r="W328" i="19"/>
  <c r="W314" i="19"/>
  <c r="W310" i="19"/>
  <c r="W308" i="19"/>
  <c r="W304" i="19"/>
  <c r="W307" i="19"/>
  <c r="W316" i="19"/>
  <c r="W312" i="19"/>
  <c r="W306" i="19"/>
  <c r="W301" i="19"/>
  <c r="W297" i="19"/>
  <c r="W305" i="19"/>
  <c r="W300" i="19"/>
  <c r="W296" i="19"/>
  <c r="W303" i="19"/>
  <c r="W299" i="19"/>
  <c r="W302" i="19"/>
  <c r="W298" i="19"/>
  <c r="W291" i="19"/>
  <c r="W287" i="19"/>
  <c r="W294" i="19"/>
  <c r="W290" i="19"/>
  <c r="W286" i="19"/>
  <c r="W295" i="19"/>
  <c r="W293" i="19"/>
  <c r="W289" i="19"/>
  <c r="W292" i="19"/>
  <c r="W288" i="19"/>
  <c r="W283" i="19"/>
  <c r="W279" i="19"/>
  <c r="W275" i="19"/>
  <c r="W282" i="19"/>
  <c r="W278" i="19"/>
  <c r="W274" i="19"/>
  <c r="W284" i="19"/>
  <c r="W285" i="19"/>
  <c r="W281" i="19"/>
  <c r="W277" i="19"/>
  <c r="W280" i="19"/>
  <c r="W276" i="19"/>
  <c r="W272" i="19"/>
  <c r="W270" i="19"/>
  <c r="W266" i="19"/>
  <c r="W262" i="19"/>
  <c r="W269" i="19"/>
  <c r="W265" i="19"/>
  <c r="W261" i="19"/>
  <c r="W273" i="19"/>
  <c r="W268" i="19"/>
  <c r="W264" i="19"/>
  <c r="W260" i="19"/>
  <c r="W271" i="19"/>
  <c r="W267" i="19"/>
  <c r="W263" i="19"/>
  <c r="W258" i="19"/>
  <c r="W254" i="19"/>
  <c r="W250" i="19"/>
  <c r="W257" i="19"/>
  <c r="W253" i="19"/>
  <c r="W249" i="19"/>
  <c r="W256" i="19"/>
  <c r="W252" i="19"/>
  <c r="W259" i="19"/>
  <c r="W255" i="19"/>
  <c r="W251" i="19"/>
  <c r="W247" i="19"/>
  <c r="W244" i="19"/>
  <c r="W240" i="19"/>
  <c r="W236" i="19"/>
  <c r="W232" i="19"/>
  <c r="W248" i="19"/>
  <c r="W243" i="19"/>
  <c r="W239" i="19"/>
  <c r="W235" i="19"/>
  <c r="W246" i="19"/>
  <c r="W242" i="19"/>
  <c r="W238" i="19"/>
  <c r="W234" i="19"/>
  <c r="W245" i="19"/>
  <c r="W241" i="19"/>
  <c r="W237" i="19"/>
  <c r="W233" i="19"/>
  <c r="W231" i="19"/>
  <c r="W227" i="19"/>
  <c r="W223" i="19"/>
  <c r="W219" i="19"/>
  <c r="W230" i="19"/>
  <c r="W226" i="19"/>
  <c r="W222" i="19"/>
  <c r="W218" i="19"/>
  <c r="W214" i="19"/>
  <c r="W229" i="19"/>
  <c r="W225" i="19"/>
  <c r="W221" i="19"/>
  <c r="W228" i="19"/>
  <c r="W224" i="19"/>
  <c r="W220" i="19"/>
  <c r="W216" i="19"/>
  <c r="W212" i="19"/>
  <c r="W209" i="19"/>
  <c r="W205" i="19"/>
  <c r="W201" i="19"/>
  <c r="W217" i="19"/>
  <c r="W211" i="19"/>
  <c r="W208" i="19"/>
  <c r="W204" i="19"/>
  <c r="W200" i="19"/>
  <c r="W196" i="19"/>
  <c r="W215" i="19"/>
  <c r="W207" i="19"/>
  <c r="W203" i="19"/>
  <c r="W213" i="19"/>
  <c r="W210" i="19"/>
  <c r="W206" i="19"/>
  <c r="W202" i="19"/>
  <c r="W198" i="19"/>
  <c r="W194" i="19"/>
  <c r="W192" i="19"/>
  <c r="W188" i="19"/>
  <c r="W184" i="19"/>
  <c r="W180" i="19"/>
  <c r="W176" i="19"/>
  <c r="W172" i="19"/>
  <c r="W168" i="19"/>
  <c r="W197" i="19"/>
  <c r="W191" i="19"/>
  <c r="W187" i="19"/>
  <c r="W183" i="19"/>
  <c r="W179" i="19"/>
  <c r="W175" i="19"/>
  <c r="W171" i="19"/>
  <c r="W190" i="19"/>
  <c r="W186" i="19"/>
  <c r="W182" i="19"/>
  <c r="W178" i="19"/>
  <c r="W174" i="19"/>
  <c r="W195" i="19"/>
  <c r="W193" i="19"/>
  <c r="W189" i="19"/>
  <c r="W185" i="19"/>
  <c r="W181" i="19"/>
  <c r="W177" i="19"/>
  <c r="W173" i="19"/>
  <c r="W169" i="19"/>
  <c r="W199" i="19"/>
  <c r="W165" i="19"/>
  <c r="W161" i="19"/>
  <c r="W157" i="19"/>
  <c r="W153" i="19"/>
  <c r="W149" i="19"/>
  <c r="W145" i="19"/>
  <c r="W141" i="19"/>
  <c r="W166" i="19"/>
  <c r="W164" i="19"/>
  <c r="W160" i="19"/>
  <c r="W156" i="19"/>
  <c r="W152" i="19"/>
  <c r="W148" i="19"/>
  <c r="W144" i="19"/>
  <c r="W140" i="19"/>
  <c r="W167" i="19"/>
  <c r="W163" i="19"/>
  <c r="W159" i="19"/>
  <c r="W155" i="19"/>
  <c r="W151" i="19"/>
  <c r="W147" i="19"/>
  <c r="W143" i="19"/>
  <c r="W170" i="19"/>
  <c r="W162" i="19"/>
  <c r="W158" i="19"/>
  <c r="W154" i="19"/>
  <c r="W150" i="19"/>
  <c r="W146" i="19"/>
  <c r="W142" i="19"/>
  <c r="W138" i="19"/>
  <c r="W137" i="19"/>
  <c r="W133" i="19"/>
  <c r="W129" i="19"/>
  <c r="W125" i="19"/>
  <c r="W121" i="19"/>
  <c r="W117" i="19"/>
  <c r="W113" i="19"/>
  <c r="W136" i="19"/>
  <c r="W132" i="19"/>
  <c r="W128" i="19"/>
  <c r="W124" i="19"/>
  <c r="W120" i="19"/>
  <c r="W116" i="19"/>
  <c r="W112" i="19"/>
  <c r="W135" i="19"/>
  <c r="W131" i="19"/>
  <c r="W127" i="19"/>
  <c r="W123" i="19"/>
  <c r="W119" i="19"/>
  <c r="W115" i="19"/>
  <c r="W139" i="19"/>
  <c r="W134" i="19"/>
  <c r="W130" i="19"/>
  <c r="W126" i="19"/>
  <c r="W122" i="19"/>
  <c r="W118" i="19"/>
  <c r="W114" i="19"/>
  <c r="W110" i="19"/>
  <c r="W109" i="19"/>
  <c r="W105" i="19"/>
  <c r="W101" i="19"/>
  <c r="W97" i="19"/>
  <c r="W93" i="19"/>
  <c r="W108" i="19"/>
  <c r="W104" i="19"/>
  <c r="W100" i="19"/>
  <c r="W96" i="19"/>
  <c r="W92" i="19"/>
  <c r="W88" i="19"/>
  <c r="W84" i="19"/>
  <c r="W107" i="19"/>
  <c r="W103" i="19"/>
  <c r="W99" i="19"/>
  <c r="W95" i="19"/>
  <c r="W91" i="19"/>
  <c r="W87" i="19"/>
  <c r="W111" i="19"/>
  <c r="W106" i="19"/>
  <c r="W102" i="19"/>
  <c r="W98" i="19"/>
  <c r="W94" i="19"/>
  <c r="W90" i="19"/>
  <c r="W86" i="19"/>
  <c r="W83" i="19"/>
  <c r="W79" i="19"/>
  <c r="W75" i="19"/>
  <c r="W71" i="19"/>
  <c r="W67" i="19"/>
  <c r="W78" i="19"/>
  <c r="W74" i="19"/>
  <c r="W70" i="19"/>
  <c r="W89" i="19"/>
  <c r="W82" i="19"/>
  <c r="W81" i="19"/>
  <c r="W77" i="19"/>
  <c r="W73" i="19"/>
  <c r="W69" i="19"/>
  <c r="W85" i="19"/>
  <c r="W72" i="19"/>
  <c r="W68" i="19"/>
  <c r="W80" i="19"/>
  <c r="W76" i="19"/>
  <c r="N12" i="19"/>
  <c r="N14" i="19"/>
  <c r="O24" i="19"/>
  <c r="O33" i="19"/>
  <c r="O40" i="19"/>
  <c r="O44" i="19"/>
  <c r="U66" i="19"/>
  <c r="X35" i="19"/>
  <c r="N48" i="19"/>
  <c r="AF49" i="19"/>
  <c r="AF51" i="19"/>
  <c r="AF53" i="19"/>
  <c r="AF55" i="19"/>
  <c r="AH64" i="19"/>
  <c r="AH63" i="19"/>
  <c r="T67" i="19"/>
  <c r="N46" i="19"/>
  <c r="O58" i="19"/>
  <c r="P58" i="19"/>
  <c r="AH59" i="19"/>
  <c r="Y62" i="19"/>
  <c r="Y61" i="19"/>
  <c r="X63" i="19"/>
  <c r="X62" i="19"/>
  <c r="AG65" i="19"/>
  <c r="AG64" i="19"/>
  <c r="AH47" i="19"/>
  <c r="AH49" i="19"/>
  <c r="Y50" i="19"/>
  <c r="Y52" i="19"/>
  <c r="Y54" i="19"/>
  <c r="Y56" i="19"/>
  <c r="W64" i="19"/>
  <c r="W63" i="19"/>
  <c r="F68" i="19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F211" i="19" s="1"/>
  <c r="F212" i="19" s="1"/>
  <c r="F213" i="19" s="1"/>
  <c r="F214" i="19" s="1"/>
  <c r="F215" i="19" s="1"/>
  <c r="F216" i="19" s="1"/>
  <c r="F217" i="19" s="1"/>
  <c r="F218" i="19" s="1"/>
  <c r="F219" i="19" s="1"/>
  <c r="F220" i="19" s="1"/>
  <c r="F221" i="19" s="1"/>
  <c r="F222" i="19" s="1"/>
  <c r="F223" i="19" s="1"/>
  <c r="F224" i="19" s="1"/>
  <c r="F225" i="19" s="1"/>
  <c r="F226" i="19" s="1"/>
  <c r="F227" i="19" s="1"/>
  <c r="F228" i="19" s="1"/>
  <c r="F229" i="19" s="1"/>
  <c r="F230" i="19" s="1"/>
  <c r="F231" i="19" s="1"/>
  <c r="F232" i="19" s="1"/>
  <c r="F233" i="19" s="1"/>
  <c r="F234" i="19" s="1"/>
  <c r="F235" i="19" s="1"/>
  <c r="F236" i="19" s="1"/>
  <c r="F237" i="19" s="1"/>
  <c r="F238" i="19" s="1"/>
  <c r="F239" i="19" s="1"/>
  <c r="F240" i="19" s="1"/>
  <c r="F241" i="19" s="1"/>
  <c r="F242" i="19" s="1"/>
  <c r="F243" i="19" s="1"/>
  <c r="F244" i="19" s="1"/>
  <c r="F245" i="19" s="1"/>
  <c r="F246" i="19" s="1"/>
  <c r="F247" i="19" s="1"/>
  <c r="F248" i="19" s="1"/>
  <c r="F249" i="19" s="1"/>
  <c r="F250" i="19" s="1"/>
  <c r="F251" i="19" s="1"/>
  <c r="F252" i="19" s="1"/>
  <c r="F253" i="19" s="1"/>
  <c r="F254" i="19" s="1"/>
  <c r="F255" i="19" s="1"/>
  <c r="F256" i="19" s="1"/>
  <c r="F257" i="19" s="1"/>
  <c r="F258" i="19" s="1"/>
  <c r="F259" i="19" s="1"/>
  <c r="F260" i="19" s="1"/>
  <c r="F261" i="19" s="1"/>
  <c r="F262" i="19" s="1"/>
  <c r="F263" i="19" s="1"/>
  <c r="F264" i="19" s="1"/>
  <c r="F265" i="19" s="1"/>
  <c r="F266" i="19" s="1"/>
  <c r="F267" i="19" s="1"/>
  <c r="F268" i="19" s="1"/>
  <c r="F269" i="19" s="1"/>
  <c r="F270" i="19" s="1"/>
  <c r="F271" i="19" s="1"/>
  <c r="F272" i="19" s="1"/>
  <c r="F273" i="19" s="1"/>
  <c r="F274" i="19" s="1"/>
  <c r="F275" i="19" s="1"/>
  <c r="F276" i="19" s="1"/>
  <c r="F277" i="19" s="1"/>
  <c r="F278" i="19" s="1"/>
  <c r="F279" i="19" s="1"/>
  <c r="F280" i="19" s="1"/>
  <c r="F281" i="19" s="1"/>
  <c r="F282" i="19" s="1"/>
  <c r="F283" i="19" s="1"/>
  <c r="F284" i="19" s="1"/>
  <c r="F285" i="19" s="1"/>
  <c r="F286" i="19" s="1"/>
  <c r="F287" i="19" s="1"/>
  <c r="F288" i="19" s="1"/>
  <c r="F289" i="19" s="1"/>
  <c r="F290" i="19" s="1"/>
  <c r="F291" i="19" s="1"/>
  <c r="F292" i="19" s="1"/>
  <c r="F293" i="19" s="1"/>
  <c r="F294" i="19" s="1"/>
  <c r="F295" i="19" s="1"/>
  <c r="F296" i="19" s="1"/>
  <c r="F297" i="19" s="1"/>
  <c r="F298" i="19" s="1"/>
  <c r="F299" i="19" s="1"/>
  <c r="F300" i="19" s="1"/>
  <c r="F301" i="19" s="1"/>
  <c r="F302" i="19" s="1"/>
  <c r="F303" i="19" s="1"/>
  <c r="F304" i="19" s="1"/>
  <c r="F305" i="19" s="1"/>
  <c r="F306" i="19" s="1"/>
  <c r="F307" i="19" s="1"/>
  <c r="F308" i="19" s="1"/>
  <c r="F309" i="19" s="1"/>
  <c r="F310" i="19" s="1"/>
  <c r="F311" i="19" s="1"/>
  <c r="F312" i="19" s="1"/>
  <c r="F313" i="19" s="1"/>
  <c r="F314" i="19" s="1"/>
  <c r="F315" i="19" s="1"/>
  <c r="F316" i="19" s="1"/>
  <c r="F317" i="19" s="1"/>
  <c r="F318" i="19" s="1"/>
  <c r="F319" i="19" s="1"/>
  <c r="F320" i="19" s="1"/>
  <c r="F321" i="19" s="1"/>
  <c r="F322" i="19" s="1"/>
  <c r="F323" i="19" s="1"/>
  <c r="F324" i="19" s="1"/>
  <c r="F325" i="19" s="1"/>
  <c r="F326" i="19" s="1"/>
  <c r="F327" i="19" s="1"/>
  <c r="F328" i="19" s="1"/>
  <c r="F329" i="19" s="1"/>
  <c r="F330" i="19" s="1"/>
  <c r="F331" i="19" s="1"/>
  <c r="F332" i="19" s="1"/>
  <c r="F333" i="19" s="1"/>
  <c r="F334" i="19" s="1"/>
  <c r="F335" i="19" s="1"/>
  <c r="F336" i="19" s="1"/>
  <c r="F337" i="19" s="1"/>
  <c r="F338" i="19" s="1"/>
  <c r="F339" i="19" s="1"/>
  <c r="F340" i="19" s="1"/>
  <c r="F341" i="19" s="1"/>
  <c r="F342" i="19" s="1"/>
  <c r="F343" i="19" s="1"/>
  <c r="F344" i="19" s="1"/>
  <c r="F345" i="19" s="1"/>
  <c r="F346" i="19" s="1"/>
  <c r="C67" i="19"/>
  <c r="BI66" i="19"/>
  <c r="BH66" i="19"/>
  <c r="N50" i="19"/>
  <c r="N52" i="19"/>
  <c r="N54" i="19"/>
  <c r="N56" i="19"/>
  <c r="N57" i="19"/>
  <c r="W59" i="19"/>
  <c r="W60" i="19"/>
  <c r="N62" i="19"/>
  <c r="N61" i="19"/>
  <c r="AF65" i="19"/>
  <c r="AF66" i="19"/>
  <c r="BJ66" i="19"/>
  <c r="W47" i="19"/>
  <c r="O57" i="19"/>
  <c r="X59" i="19"/>
  <c r="BG78" i="19"/>
  <c r="W48" i="19"/>
  <c r="P57" i="19"/>
  <c r="AF57" i="19"/>
  <c r="O59" i="19"/>
  <c r="N60" i="19"/>
  <c r="BE67" i="19"/>
  <c r="Y47" i="19"/>
  <c r="Y49" i="19"/>
  <c r="Y51" i="19"/>
  <c r="Y53" i="19"/>
  <c r="Y55" i="19"/>
  <c r="X58" i="19"/>
  <c r="P60" i="19"/>
  <c r="O61" i="19"/>
  <c r="O60" i="19"/>
  <c r="P66" i="19"/>
  <c r="B68" i="19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291" i="19" s="1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315" i="19" s="1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B339" i="19" s="1"/>
  <c r="B340" i="19" s="1"/>
  <c r="B341" i="19" s="1"/>
  <c r="B342" i="19" s="1"/>
  <c r="B343" i="19" s="1"/>
  <c r="B344" i="19" s="1"/>
  <c r="B345" i="19" s="1"/>
  <c r="B346" i="19" s="1"/>
  <c r="BJ67" i="19"/>
  <c r="BF68" i="19"/>
  <c r="AC67" i="19"/>
  <c r="W54" i="19"/>
  <c r="AH54" i="19"/>
  <c r="BE87" i="19"/>
  <c r="BK87" i="19"/>
  <c r="BG88" i="19"/>
  <c r="BE78" i="19"/>
  <c r="P62" i="19"/>
  <c r="O63" i="19"/>
  <c r="N64" i="19"/>
  <c r="X65" i="19"/>
  <c r="BQ6" i="18"/>
  <c r="AW6" i="18"/>
  <c r="AK7" i="18" s="1"/>
  <c r="AX6" i="18"/>
  <c r="BA6" i="18" s="1"/>
  <c r="AI7" i="18"/>
  <c r="AR7" i="18" s="1"/>
  <c r="G68" i="18"/>
  <c r="G69" i="18" s="1"/>
  <c r="G70" i="18" s="1"/>
  <c r="G71" i="18" s="1"/>
  <c r="G72" i="18" s="1"/>
  <c r="G73" i="18" s="1"/>
  <c r="G74" i="18" s="1"/>
  <c r="G75" i="18" s="1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G204" i="18" s="1"/>
  <c r="G205" i="18" s="1"/>
  <c r="G206" i="18" s="1"/>
  <c r="G207" i="18" s="1"/>
  <c r="G208" i="18" s="1"/>
  <c r="G209" i="18" s="1"/>
  <c r="G210" i="18" s="1"/>
  <c r="G211" i="18" s="1"/>
  <c r="G212" i="18" s="1"/>
  <c r="G213" i="18" s="1"/>
  <c r="G214" i="18" s="1"/>
  <c r="G215" i="18" s="1"/>
  <c r="G216" i="18" s="1"/>
  <c r="G217" i="18" s="1"/>
  <c r="G218" i="18" s="1"/>
  <c r="G219" i="18" s="1"/>
  <c r="G220" i="18" s="1"/>
  <c r="G221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1" i="18" s="1"/>
  <c r="G232" i="18" s="1"/>
  <c r="G233" i="18" s="1"/>
  <c r="G234" i="18" s="1"/>
  <c r="G235" i="18" s="1"/>
  <c r="G236" i="18" s="1"/>
  <c r="G237" i="18" s="1"/>
  <c r="G238" i="18" s="1"/>
  <c r="G239" i="18" s="1"/>
  <c r="G240" i="18" s="1"/>
  <c r="G241" i="18" s="1"/>
  <c r="G242" i="18" s="1"/>
  <c r="G243" i="18" s="1"/>
  <c r="G244" i="18" s="1"/>
  <c r="G245" i="18" s="1"/>
  <c r="G246" i="18" s="1"/>
  <c r="G247" i="18" s="1"/>
  <c r="G248" i="18" s="1"/>
  <c r="G249" i="18" s="1"/>
  <c r="G250" i="18" s="1"/>
  <c r="G251" i="18" s="1"/>
  <c r="G252" i="18" s="1"/>
  <c r="G253" i="18" s="1"/>
  <c r="G254" i="18" s="1"/>
  <c r="G255" i="18" s="1"/>
  <c r="G256" i="18" s="1"/>
  <c r="G257" i="18" s="1"/>
  <c r="G258" i="18" s="1"/>
  <c r="G259" i="18" s="1"/>
  <c r="G260" i="18" s="1"/>
  <c r="G261" i="18" s="1"/>
  <c r="G262" i="18" s="1"/>
  <c r="G263" i="18" s="1"/>
  <c r="G264" i="18" s="1"/>
  <c r="G265" i="18" s="1"/>
  <c r="G266" i="18" s="1"/>
  <c r="G267" i="18" s="1"/>
  <c r="G268" i="18" s="1"/>
  <c r="G269" i="18" s="1"/>
  <c r="G270" i="18" s="1"/>
  <c r="G271" i="18" s="1"/>
  <c r="G272" i="18" s="1"/>
  <c r="G273" i="18" s="1"/>
  <c r="G274" i="18" s="1"/>
  <c r="G275" i="18" s="1"/>
  <c r="G276" i="18" s="1"/>
  <c r="G277" i="18" s="1"/>
  <c r="G278" i="18" s="1"/>
  <c r="G279" i="18" s="1"/>
  <c r="G280" i="18" s="1"/>
  <c r="G281" i="18" s="1"/>
  <c r="G282" i="18" s="1"/>
  <c r="G283" i="18" s="1"/>
  <c r="G284" i="18" s="1"/>
  <c r="G285" i="18" s="1"/>
  <c r="G286" i="18" s="1"/>
  <c r="G287" i="18" s="1"/>
  <c r="G288" i="18" s="1"/>
  <c r="G289" i="18" s="1"/>
  <c r="G290" i="18" s="1"/>
  <c r="G291" i="18" s="1"/>
  <c r="G292" i="18" s="1"/>
  <c r="G293" i="18" s="1"/>
  <c r="G294" i="18" s="1"/>
  <c r="G295" i="18" s="1"/>
  <c r="G296" i="18" s="1"/>
  <c r="G297" i="18" s="1"/>
  <c r="G298" i="18" s="1"/>
  <c r="G299" i="18" s="1"/>
  <c r="G300" i="18" s="1"/>
  <c r="G301" i="18" s="1"/>
  <c r="G302" i="18" s="1"/>
  <c r="G303" i="18" s="1"/>
  <c r="G304" i="18" s="1"/>
  <c r="G305" i="18" s="1"/>
  <c r="G306" i="18" s="1"/>
  <c r="G307" i="18" s="1"/>
  <c r="G308" i="18" s="1"/>
  <c r="G309" i="18" s="1"/>
  <c r="G310" i="18" s="1"/>
  <c r="G311" i="18" s="1"/>
  <c r="G312" i="18" s="1"/>
  <c r="G313" i="18" s="1"/>
  <c r="G314" i="18" s="1"/>
  <c r="G315" i="18" s="1"/>
  <c r="G316" i="18" s="1"/>
  <c r="G317" i="18" s="1"/>
  <c r="G318" i="18" s="1"/>
  <c r="G319" i="18" s="1"/>
  <c r="G320" i="18" s="1"/>
  <c r="G321" i="18" s="1"/>
  <c r="G322" i="18" s="1"/>
  <c r="G323" i="18" s="1"/>
  <c r="G324" i="18" s="1"/>
  <c r="G325" i="18" s="1"/>
  <c r="G326" i="18" s="1"/>
  <c r="G327" i="18" s="1"/>
  <c r="G328" i="18" s="1"/>
  <c r="G329" i="18" s="1"/>
  <c r="G330" i="18" s="1"/>
  <c r="G331" i="18" s="1"/>
  <c r="G332" i="18" s="1"/>
  <c r="G333" i="18" s="1"/>
  <c r="G334" i="18" s="1"/>
  <c r="G335" i="18" s="1"/>
  <c r="G336" i="18" s="1"/>
  <c r="G337" i="18" s="1"/>
  <c r="G338" i="18" s="1"/>
  <c r="G339" i="18" s="1"/>
  <c r="G340" i="18" s="1"/>
  <c r="G341" i="18" s="1"/>
  <c r="G342" i="18" s="1"/>
  <c r="G343" i="18" s="1"/>
  <c r="G344" i="18" s="1"/>
  <c r="G345" i="18" s="1"/>
  <c r="G346" i="18" s="1"/>
  <c r="D67" i="18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D220" i="18" s="1"/>
  <c r="D221" i="18" s="1"/>
  <c r="D222" i="18" s="1"/>
  <c r="D223" i="18" s="1"/>
  <c r="D224" i="18" s="1"/>
  <c r="D225" i="18" s="1"/>
  <c r="D226" i="18" s="1"/>
  <c r="D227" i="18" s="1"/>
  <c r="D228" i="18" s="1"/>
  <c r="D229" i="18" s="1"/>
  <c r="D230" i="18" s="1"/>
  <c r="D231" i="18" s="1"/>
  <c r="D232" i="18" s="1"/>
  <c r="D233" i="18" s="1"/>
  <c r="D234" i="18" s="1"/>
  <c r="D235" i="18" s="1"/>
  <c r="D236" i="18" s="1"/>
  <c r="D237" i="18" s="1"/>
  <c r="D238" i="18" s="1"/>
  <c r="D239" i="18" s="1"/>
  <c r="D240" i="18" s="1"/>
  <c r="D241" i="18" s="1"/>
  <c r="D242" i="18" s="1"/>
  <c r="D243" i="18" s="1"/>
  <c r="D244" i="18" s="1"/>
  <c r="D245" i="18" s="1"/>
  <c r="D246" i="18" s="1"/>
  <c r="D247" i="18" s="1"/>
  <c r="D248" i="18" s="1"/>
  <c r="D249" i="18" s="1"/>
  <c r="D250" i="18" s="1"/>
  <c r="D251" i="18" s="1"/>
  <c r="D252" i="18" s="1"/>
  <c r="D253" i="18" s="1"/>
  <c r="D254" i="18" s="1"/>
  <c r="D255" i="18" s="1"/>
  <c r="D256" i="18" s="1"/>
  <c r="D257" i="18" s="1"/>
  <c r="D258" i="18" s="1"/>
  <c r="D259" i="18" s="1"/>
  <c r="D260" i="18" s="1"/>
  <c r="D261" i="18" s="1"/>
  <c r="D262" i="18" s="1"/>
  <c r="D263" i="18" s="1"/>
  <c r="D264" i="18" s="1"/>
  <c r="D265" i="18" s="1"/>
  <c r="D266" i="18" s="1"/>
  <c r="D267" i="18" s="1"/>
  <c r="D268" i="18" s="1"/>
  <c r="D269" i="18" s="1"/>
  <c r="D270" i="18" s="1"/>
  <c r="D271" i="18" s="1"/>
  <c r="D272" i="18" s="1"/>
  <c r="D273" i="18" s="1"/>
  <c r="D274" i="18" s="1"/>
  <c r="D275" i="18" s="1"/>
  <c r="D276" i="18" s="1"/>
  <c r="D277" i="18" s="1"/>
  <c r="D278" i="18" s="1"/>
  <c r="D279" i="18" s="1"/>
  <c r="D280" i="18" s="1"/>
  <c r="D281" i="18" s="1"/>
  <c r="D282" i="18" s="1"/>
  <c r="D283" i="18" s="1"/>
  <c r="D284" i="18" s="1"/>
  <c r="D285" i="18" s="1"/>
  <c r="D286" i="18" s="1"/>
  <c r="D287" i="18" s="1"/>
  <c r="D288" i="18" s="1"/>
  <c r="D289" i="18" s="1"/>
  <c r="D290" i="18" s="1"/>
  <c r="D291" i="18" s="1"/>
  <c r="D292" i="18" s="1"/>
  <c r="D293" i="18" s="1"/>
  <c r="D294" i="18" s="1"/>
  <c r="D295" i="18" s="1"/>
  <c r="D296" i="18" s="1"/>
  <c r="D297" i="18" s="1"/>
  <c r="D298" i="18" s="1"/>
  <c r="D299" i="18" s="1"/>
  <c r="D300" i="18" s="1"/>
  <c r="D301" i="18" s="1"/>
  <c r="D302" i="18" s="1"/>
  <c r="D303" i="18" s="1"/>
  <c r="D304" i="18" s="1"/>
  <c r="D305" i="18" s="1"/>
  <c r="D306" i="18" s="1"/>
  <c r="D307" i="18" s="1"/>
  <c r="D308" i="18" s="1"/>
  <c r="D309" i="18" s="1"/>
  <c r="D310" i="18" s="1"/>
  <c r="D311" i="18" s="1"/>
  <c r="D312" i="18" s="1"/>
  <c r="D313" i="18" s="1"/>
  <c r="D314" i="18" s="1"/>
  <c r="D315" i="18" s="1"/>
  <c r="D316" i="18" s="1"/>
  <c r="D317" i="18" s="1"/>
  <c r="D318" i="18" s="1"/>
  <c r="D319" i="18" s="1"/>
  <c r="D320" i="18" s="1"/>
  <c r="D321" i="18" s="1"/>
  <c r="D322" i="18" s="1"/>
  <c r="D323" i="18" s="1"/>
  <c r="D324" i="18" s="1"/>
  <c r="D325" i="18" s="1"/>
  <c r="D326" i="18" s="1"/>
  <c r="D327" i="18" s="1"/>
  <c r="D328" i="18" s="1"/>
  <c r="D329" i="18" s="1"/>
  <c r="D330" i="18" s="1"/>
  <c r="D331" i="18" s="1"/>
  <c r="D332" i="18" s="1"/>
  <c r="D333" i="18" s="1"/>
  <c r="D334" i="18" s="1"/>
  <c r="D335" i="18" s="1"/>
  <c r="D336" i="18" s="1"/>
  <c r="D337" i="18" s="1"/>
  <c r="D338" i="18" s="1"/>
  <c r="D339" i="18" s="1"/>
  <c r="D340" i="18" s="1"/>
  <c r="D341" i="18" s="1"/>
  <c r="D342" i="18" s="1"/>
  <c r="D343" i="18" s="1"/>
  <c r="D344" i="18" s="1"/>
  <c r="D345" i="18" s="1"/>
  <c r="D346" i="18" s="1"/>
  <c r="V66" i="18"/>
  <c r="C67" i="18"/>
  <c r="F68" i="18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F256" i="18" s="1"/>
  <c r="F257" i="18" s="1"/>
  <c r="F258" i="18" s="1"/>
  <c r="F259" i="18" s="1"/>
  <c r="F260" i="18" s="1"/>
  <c r="F261" i="18" s="1"/>
  <c r="F262" i="18" s="1"/>
  <c r="F263" i="18" s="1"/>
  <c r="F264" i="18" s="1"/>
  <c r="F265" i="18" s="1"/>
  <c r="F266" i="18" s="1"/>
  <c r="F267" i="18" s="1"/>
  <c r="F268" i="18" s="1"/>
  <c r="F269" i="18" s="1"/>
  <c r="F270" i="18" s="1"/>
  <c r="F271" i="18" s="1"/>
  <c r="F272" i="18" s="1"/>
  <c r="F273" i="18" s="1"/>
  <c r="F274" i="18" s="1"/>
  <c r="F275" i="18" s="1"/>
  <c r="F276" i="18" s="1"/>
  <c r="F277" i="18" s="1"/>
  <c r="F278" i="18" s="1"/>
  <c r="F279" i="18" s="1"/>
  <c r="F280" i="18" s="1"/>
  <c r="F281" i="18" s="1"/>
  <c r="F282" i="18" s="1"/>
  <c r="F283" i="18" s="1"/>
  <c r="F284" i="18" s="1"/>
  <c r="F285" i="18" s="1"/>
  <c r="F286" i="18" s="1"/>
  <c r="F287" i="18" s="1"/>
  <c r="F288" i="18" s="1"/>
  <c r="F289" i="18" s="1"/>
  <c r="F290" i="18" s="1"/>
  <c r="F291" i="18" s="1"/>
  <c r="F292" i="18" s="1"/>
  <c r="F293" i="18" s="1"/>
  <c r="F294" i="18" s="1"/>
  <c r="F295" i="18" s="1"/>
  <c r="F296" i="18" s="1"/>
  <c r="F297" i="18" s="1"/>
  <c r="F298" i="18" s="1"/>
  <c r="F299" i="18" s="1"/>
  <c r="F300" i="18" s="1"/>
  <c r="F301" i="18" s="1"/>
  <c r="F302" i="18" s="1"/>
  <c r="F303" i="18" s="1"/>
  <c r="F304" i="18" s="1"/>
  <c r="F305" i="18" s="1"/>
  <c r="F306" i="18" s="1"/>
  <c r="F307" i="18" s="1"/>
  <c r="F308" i="18" s="1"/>
  <c r="F309" i="18" s="1"/>
  <c r="F310" i="18" s="1"/>
  <c r="F311" i="18" s="1"/>
  <c r="F312" i="18" s="1"/>
  <c r="F313" i="18" s="1"/>
  <c r="F314" i="18" s="1"/>
  <c r="F315" i="18" s="1"/>
  <c r="F316" i="18" s="1"/>
  <c r="F317" i="18" s="1"/>
  <c r="F318" i="18" s="1"/>
  <c r="F319" i="18" s="1"/>
  <c r="F320" i="18" s="1"/>
  <c r="F321" i="18" s="1"/>
  <c r="F322" i="18" s="1"/>
  <c r="F323" i="18" s="1"/>
  <c r="F324" i="18" s="1"/>
  <c r="F325" i="18" s="1"/>
  <c r="F326" i="18" s="1"/>
  <c r="F327" i="18" s="1"/>
  <c r="F328" i="18" s="1"/>
  <c r="F329" i="18" s="1"/>
  <c r="F330" i="18" s="1"/>
  <c r="F331" i="18" s="1"/>
  <c r="F332" i="18" s="1"/>
  <c r="F333" i="18" s="1"/>
  <c r="F334" i="18" s="1"/>
  <c r="F335" i="18" s="1"/>
  <c r="F336" i="18" s="1"/>
  <c r="F337" i="18" s="1"/>
  <c r="F338" i="18" s="1"/>
  <c r="F339" i="18" s="1"/>
  <c r="F340" i="18" s="1"/>
  <c r="F341" i="18" s="1"/>
  <c r="F342" i="18" s="1"/>
  <c r="F343" i="18" s="1"/>
  <c r="F344" i="18" s="1"/>
  <c r="F345" i="18" s="1"/>
  <c r="F346" i="18" s="1"/>
  <c r="Y343" i="18"/>
  <c r="Y346" i="18"/>
  <c r="Y342" i="18"/>
  <c r="Y338" i="18"/>
  <c r="Y341" i="18"/>
  <c r="Y340" i="18"/>
  <c r="Y337" i="18"/>
  <c r="Y344" i="18"/>
  <c r="Y339" i="18"/>
  <c r="Y345" i="18"/>
  <c r="Y336" i="18"/>
  <c r="Y333" i="18"/>
  <c r="Y330" i="18"/>
  <c r="Y335" i="18"/>
  <c r="Y334" i="18"/>
  <c r="Y328" i="18"/>
  <c r="Y325" i="18"/>
  <c r="Y331" i="18"/>
  <c r="Y329" i="18"/>
  <c r="Y327" i="18"/>
  <c r="Y332" i="18"/>
  <c r="Y323" i="18"/>
  <c r="Y326" i="18"/>
  <c r="Y321" i="18"/>
  <c r="Y322" i="18"/>
  <c r="Y320" i="18"/>
  <c r="Y315" i="18"/>
  <c r="Y311" i="18"/>
  <c r="Y318" i="18"/>
  <c r="Y314" i="18"/>
  <c r="Y317" i="18"/>
  <c r="Y313" i="18"/>
  <c r="Y312" i="18"/>
  <c r="Y309" i="18"/>
  <c r="Y307" i="18"/>
  <c r="Y319" i="18"/>
  <c r="Y324" i="18"/>
  <c r="Y316" i="18"/>
  <c r="Y310" i="18"/>
  <c r="Y308" i="18"/>
  <c r="Y299" i="18"/>
  <c r="Y295" i="18"/>
  <c r="Y304" i="18"/>
  <c r="Y306" i="18"/>
  <c r="Y305" i="18"/>
  <c r="Y302" i="18"/>
  <c r="Y298" i="18"/>
  <c r="Y294" i="18"/>
  <c r="Y301" i="18"/>
  <c r="Y297" i="18"/>
  <c r="Y300" i="18"/>
  <c r="Y296" i="18"/>
  <c r="Y292" i="18"/>
  <c r="Y290" i="18"/>
  <c r="Y293" i="18"/>
  <c r="Y289" i="18"/>
  <c r="Y285" i="18"/>
  <c r="Y281" i="18"/>
  <c r="Y291" i="18"/>
  <c r="Y288" i="18"/>
  <c r="Y303" i="18"/>
  <c r="Y287" i="18"/>
  <c r="Y284" i="18"/>
  <c r="Y282" i="18"/>
  <c r="Y277" i="18"/>
  <c r="Y273" i="18"/>
  <c r="Y280" i="18"/>
  <c r="Y276" i="18"/>
  <c r="Y283" i="18"/>
  <c r="Y279" i="18"/>
  <c r="Y275" i="18"/>
  <c r="Y274" i="18"/>
  <c r="Y267" i="18"/>
  <c r="Y263" i="18"/>
  <c r="Y270" i="18"/>
  <c r="Y266" i="18"/>
  <c r="Y262" i="18"/>
  <c r="Y286" i="18"/>
  <c r="Y272" i="18"/>
  <c r="Y269" i="18"/>
  <c r="Y265" i="18"/>
  <c r="Y261" i="18"/>
  <c r="Y271" i="18"/>
  <c r="Y268" i="18"/>
  <c r="Y278" i="18"/>
  <c r="Y260" i="18"/>
  <c r="Y256" i="18"/>
  <c r="Y264" i="18"/>
  <c r="Y259" i="18"/>
  <c r="Y257" i="18"/>
  <c r="Y254" i="18"/>
  <c r="Y258" i="18"/>
  <c r="Y249" i="18"/>
  <c r="Y247" i="18"/>
  <c r="Y250" i="18"/>
  <c r="Y255" i="18"/>
  <c r="Y244" i="18"/>
  <c r="Y248" i="18"/>
  <c r="Y243" i="18"/>
  <c r="Y252" i="18"/>
  <c r="Y253" i="18"/>
  <c r="Y242" i="18"/>
  <c r="Y238" i="18"/>
  <c r="Y251" i="18"/>
  <c r="Y246" i="18"/>
  <c r="Y234" i="18"/>
  <c r="Y230" i="18"/>
  <c r="Y226" i="18"/>
  <c r="Y236" i="18"/>
  <c r="Y241" i="18"/>
  <c r="Y239" i="18"/>
  <c r="Y233" i="18"/>
  <c r="Y229" i="18"/>
  <c r="Y225" i="18"/>
  <c r="Y237" i="18"/>
  <c r="Y232" i="18"/>
  <c r="Y228" i="18"/>
  <c r="Y224" i="18"/>
  <c r="Y220" i="18"/>
  <c r="Y216" i="18"/>
  <c r="Y240" i="18"/>
  <c r="Y235" i="18"/>
  <c r="Y231" i="18"/>
  <c r="Y227" i="18"/>
  <c r="Y223" i="18"/>
  <c r="Y219" i="18"/>
  <c r="Y215" i="18"/>
  <c r="Y245" i="18"/>
  <c r="Y212" i="18"/>
  <c r="Y218" i="18"/>
  <c r="Y221" i="18"/>
  <c r="Y209" i="18"/>
  <c r="Y205" i="18"/>
  <c r="Y201" i="18"/>
  <c r="Y213" i="18"/>
  <c r="Y222" i="18"/>
  <c r="Y208" i="18"/>
  <c r="Y204" i="18"/>
  <c r="Y200" i="18"/>
  <c r="Y196" i="18"/>
  <c r="Y192" i="18"/>
  <c r="Y214" i="18"/>
  <c r="Y217" i="18"/>
  <c r="Y211" i="18"/>
  <c r="Y207" i="18"/>
  <c r="Y203" i="18"/>
  <c r="Y199" i="18"/>
  <c r="Y195" i="18"/>
  <c r="Y191" i="18"/>
  <c r="Y194" i="18"/>
  <c r="Y206" i="18"/>
  <c r="Y184" i="18"/>
  <c r="Y180" i="18"/>
  <c r="Y189" i="18"/>
  <c r="Y188" i="18"/>
  <c r="Y187" i="18"/>
  <c r="Y183" i="18"/>
  <c r="Y179" i="18"/>
  <c r="Y175" i="18"/>
  <c r="Y171" i="18"/>
  <c r="Y210" i="18"/>
  <c r="Y193" i="18"/>
  <c r="Y186" i="18"/>
  <c r="Y182" i="18"/>
  <c r="Y178" i="18"/>
  <c r="Y202" i="18"/>
  <c r="Y198" i="18"/>
  <c r="Y197" i="18"/>
  <c r="Y190" i="18"/>
  <c r="Y185" i="18"/>
  <c r="Y181" i="18"/>
  <c r="Y177" i="18"/>
  <c r="Y173" i="18"/>
  <c r="Y169" i="18"/>
  <c r="Y176" i="18"/>
  <c r="Y166" i="18"/>
  <c r="Y162" i="18"/>
  <c r="Y158" i="18"/>
  <c r="Y154" i="18"/>
  <c r="Y150" i="18"/>
  <c r="Y146" i="18"/>
  <c r="Y174" i="18"/>
  <c r="Y172" i="18"/>
  <c r="Y168" i="18"/>
  <c r="Y164" i="18"/>
  <c r="Y160" i="18"/>
  <c r="Y156" i="18"/>
  <c r="Y152" i="18"/>
  <c r="Y148" i="18"/>
  <c r="Y170" i="18"/>
  <c r="Y167" i="18"/>
  <c r="Y163" i="18"/>
  <c r="Y159" i="18"/>
  <c r="Y155" i="18"/>
  <c r="Y157" i="18"/>
  <c r="Y151" i="18"/>
  <c r="Y140" i="18"/>
  <c r="Y147" i="18"/>
  <c r="Y142" i="18"/>
  <c r="Y133" i="18"/>
  <c r="Y129" i="18"/>
  <c r="Y125" i="18"/>
  <c r="Y161" i="18"/>
  <c r="Y153" i="18"/>
  <c r="Y137" i="18"/>
  <c r="Y132" i="18"/>
  <c r="Y128" i="18"/>
  <c r="Y139" i="18"/>
  <c r="Y149" i="18"/>
  <c r="Y141" i="18"/>
  <c r="Y135" i="18"/>
  <c r="Y131" i="18"/>
  <c r="Y127" i="18"/>
  <c r="Y123" i="18"/>
  <c r="Y119" i="18"/>
  <c r="Y165" i="18"/>
  <c r="Y145" i="18"/>
  <c r="Y144" i="18"/>
  <c r="Y136" i="18"/>
  <c r="Y143" i="18"/>
  <c r="Y138" i="18"/>
  <c r="Y134" i="18"/>
  <c r="Y130" i="18"/>
  <c r="Y126" i="18"/>
  <c r="Y122" i="18"/>
  <c r="Y118" i="18"/>
  <c r="Y115" i="18"/>
  <c r="Y111" i="18"/>
  <c r="Y107" i="18"/>
  <c r="Y103" i="18"/>
  <c r="Y99" i="18"/>
  <c r="Y124" i="18"/>
  <c r="Y114" i="18"/>
  <c r="Y110" i="18"/>
  <c r="Y106" i="18"/>
  <c r="Y102" i="18"/>
  <c r="Y98" i="18"/>
  <c r="Y94" i="18"/>
  <c r="Y120" i="18"/>
  <c r="Y113" i="18"/>
  <c r="Y109" i="18"/>
  <c r="Y105" i="18"/>
  <c r="Y101" i="18"/>
  <c r="Y97" i="18"/>
  <c r="Y117" i="18"/>
  <c r="Y116" i="18"/>
  <c r="Y112" i="18"/>
  <c r="Y108" i="18"/>
  <c r="Y121" i="18"/>
  <c r="Y88" i="18"/>
  <c r="Y83" i="18"/>
  <c r="Y79" i="18"/>
  <c r="Y75" i="18"/>
  <c r="Y71" i="18"/>
  <c r="Y67" i="18"/>
  <c r="Y90" i="18"/>
  <c r="Y86" i="18"/>
  <c r="Y104" i="18"/>
  <c r="Y82" i="18"/>
  <c r="Y78" i="18"/>
  <c r="Y74" i="18"/>
  <c r="Y95" i="18"/>
  <c r="Y92" i="18"/>
  <c r="Y87" i="18"/>
  <c r="Y100" i="18"/>
  <c r="Y85" i="18"/>
  <c r="Y81" i="18"/>
  <c r="Y77" i="18"/>
  <c r="Y73" i="18"/>
  <c r="Y93" i="18"/>
  <c r="Y91" i="18"/>
  <c r="Y89" i="18"/>
  <c r="Y96" i="18"/>
  <c r="Y84" i="18"/>
  <c r="Y80" i="18"/>
  <c r="Y76" i="18"/>
  <c r="Y70" i="18"/>
  <c r="Y69" i="18"/>
  <c r="Y68" i="18"/>
  <c r="Y72" i="18"/>
  <c r="AF344" i="18"/>
  <c r="AF340" i="18"/>
  <c r="AF346" i="18"/>
  <c r="AF342" i="18"/>
  <c r="AF338" i="18"/>
  <c r="AF345" i="18"/>
  <c r="AF337" i="18"/>
  <c r="AF343" i="18"/>
  <c r="AF336" i="18"/>
  <c r="AF339" i="18"/>
  <c r="AF335" i="18"/>
  <c r="AF331" i="18"/>
  <c r="AF333" i="18"/>
  <c r="AF330" i="18"/>
  <c r="AF327" i="18"/>
  <c r="AF341" i="18"/>
  <c r="AF329" i="18"/>
  <c r="AF326" i="18"/>
  <c r="AF332" i="18"/>
  <c r="AF328" i="18"/>
  <c r="AF324" i="18"/>
  <c r="AF325" i="18"/>
  <c r="AF323" i="18"/>
  <c r="AF319" i="18"/>
  <c r="AF334" i="18"/>
  <c r="AF316" i="18"/>
  <c r="AF312" i="18"/>
  <c r="AF308" i="18"/>
  <c r="AF315" i="18"/>
  <c r="AF311" i="18"/>
  <c r="AF322" i="18"/>
  <c r="AF321" i="18"/>
  <c r="AF318" i="18"/>
  <c r="AF314" i="18"/>
  <c r="AF320" i="18"/>
  <c r="AF310" i="18"/>
  <c r="AF304" i="18"/>
  <c r="AF307" i="18"/>
  <c r="AF317" i="18"/>
  <c r="AF309" i="18"/>
  <c r="AF303" i="18"/>
  <c r="AF299" i="18"/>
  <c r="AF295" i="18"/>
  <c r="AF291" i="18"/>
  <c r="AF302" i="18"/>
  <c r="AF298" i="18"/>
  <c r="AF294" i="18"/>
  <c r="AF305" i="18"/>
  <c r="AF301" i="18"/>
  <c r="AF297" i="18"/>
  <c r="AF313" i="18"/>
  <c r="AF306" i="18"/>
  <c r="AF290" i="18"/>
  <c r="AF286" i="18"/>
  <c r="AF296" i="18"/>
  <c r="AF289" i="18"/>
  <c r="AF285" i="18"/>
  <c r="AF281" i="18"/>
  <c r="AF300" i="18"/>
  <c r="AF288" i="18"/>
  <c r="AF293" i="18"/>
  <c r="AF292" i="18"/>
  <c r="AF278" i="18"/>
  <c r="AF274" i="18"/>
  <c r="AF277" i="18"/>
  <c r="AF273" i="18"/>
  <c r="AF287" i="18"/>
  <c r="AF284" i="18"/>
  <c r="AF282" i="18"/>
  <c r="AF276" i="18"/>
  <c r="AF280" i="18"/>
  <c r="AF272" i="18"/>
  <c r="AF279" i="18"/>
  <c r="AF269" i="18"/>
  <c r="AF261" i="18"/>
  <c r="AF267" i="18"/>
  <c r="AF266" i="18"/>
  <c r="AF265" i="18"/>
  <c r="AF271" i="18"/>
  <c r="AF264" i="18"/>
  <c r="AF263" i="18"/>
  <c r="AF270" i="18"/>
  <c r="AF283" i="18"/>
  <c r="AF268" i="18"/>
  <c r="AF262" i="18"/>
  <c r="AF275" i="18"/>
  <c r="AF256" i="18"/>
  <c r="AF258" i="18"/>
  <c r="AF252" i="18"/>
  <c r="AF248" i="18"/>
  <c r="AF244" i="18"/>
  <c r="AF251" i="18"/>
  <c r="AF247" i="18"/>
  <c r="AF260" i="18"/>
  <c r="AF259" i="18"/>
  <c r="AF257" i="18"/>
  <c r="AF250" i="18"/>
  <c r="AF246" i="18"/>
  <c r="AF254" i="18"/>
  <c r="AF241" i="18"/>
  <c r="AF255" i="18"/>
  <c r="AF249" i="18"/>
  <c r="AF240" i="18"/>
  <c r="AF236" i="18"/>
  <c r="AF245" i="18"/>
  <c r="AF253" i="18"/>
  <c r="AF243" i="18"/>
  <c r="AF239" i="18"/>
  <c r="AF242" i="18"/>
  <c r="AF238" i="18"/>
  <c r="AF237" i="18"/>
  <c r="AF235" i="18"/>
  <c r="AF234" i="18"/>
  <c r="AF230" i="18"/>
  <c r="AF226" i="18"/>
  <c r="AF233" i="18"/>
  <c r="AF229" i="18"/>
  <c r="AF225" i="18"/>
  <c r="AF232" i="18"/>
  <c r="AF228" i="18"/>
  <c r="AF224" i="18"/>
  <c r="AF220" i="18"/>
  <c r="AF216" i="18"/>
  <c r="AF212" i="18"/>
  <c r="AF231" i="18"/>
  <c r="AF227" i="18"/>
  <c r="AF223" i="18"/>
  <c r="AF219" i="18"/>
  <c r="AF215" i="18"/>
  <c r="AF221" i="18"/>
  <c r="AF211" i="18"/>
  <c r="AF207" i="18"/>
  <c r="AF203" i="18"/>
  <c r="AF222" i="18"/>
  <c r="AF214" i="18"/>
  <c r="AF210" i="18"/>
  <c r="AF206" i="18"/>
  <c r="AF202" i="18"/>
  <c r="AF198" i="18"/>
  <c r="AF217" i="18"/>
  <c r="AF209" i="18"/>
  <c r="AF205" i="18"/>
  <c r="AF201" i="18"/>
  <c r="AF218" i="18"/>
  <c r="AF208" i="18"/>
  <c r="AF204" i="18"/>
  <c r="AF200" i="18"/>
  <c r="AF213" i="18"/>
  <c r="AF185" i="18"/>
  <c r="AF181" i="18"/>
  <c r="AF177" i="18"/>
  <c r="AF173" i="18"/>
  <c r="AF197" i="18"/>
  <c r="AF190" i="18"/>
  <c r="AF192" i="18"/>
  <c r="AF184" i="18"/>
  <c r="AF180" i="18"/>
  <c r="AF199" i="18"/>
  <c r="AF194" i="18"/>
  <c r="AF196" i="18"/>
  <c r="AF187" i="18"/>
  <c r="AF183" i="18"/>
  <c r="AF179" i="18"/>
  <c r="AF175" i="18"/>
  <c r="AF191" i="18"/>
  <c r="AF189" i="18"/>
  <c r="AF188" i="18"/>
  <c r="AF186" i="18"/>
  <c r="AF182" i="18"/>
  <c r="AF178" i="18"/>
  <c r="AF195" i="18"/>
  <c r="AF193" i="18"/>
  <c r="AF170" i="18"/>
  <c r="AF166" i="18"/>
  <c r="AF162" i="18"/>
  <c r="AF158" i="18"/>
  <c r="AF154" i="18"/>
  <c r="AF150" i="18"/>
  <c r="AF146" i="18"/>
  <c r="AF169" i="18"/>
  <c r="AF165" i="18"/>
  <c r="AF161" i="18"/>
  <c r="AF157" i="18"/>
  <c r="AF153" i="18"/>
  <c r="AF149" i="18"/>
  <c r="AF145" i="18"/>
  <c r="AF141" i="18"/>
  <c r="AF137" i="18"/>
  <c r="AF164" i="18"/>
  <c r="AF160" i="18"/>
  <c r="AF156" i="18"/>
  <c r="AF152" i="18"/>
  <c r="AF176" i="18"/>
  <c r="AF174" i="18"/>
  <c r="AF172" i="18"/>
  <c r="AF171" i="18"/>
  <c r="AF168" i="18"/>
  <c r="AF167" i="18"/>
  <c r="AF163" i="18"/>
  <c r="AF159" i="18"/>
  <c r="AF155" i="18"/>
  <c r="AF151" i="18"/>
  <c r="AF147" i="18"/>
  <c r="AF143" i="18"/>
  <c r="AF139" i="18"/>
  <c r="AF134" i="18"/>
  <c r="AF130" i="18"/>
  <c r="AF126" i="18"/>
  <c r="AF136" i="18"/>
  <c r="AF144" i="18"/>
  <c r="AF138" i="18"/>
  <c r="AF133" i="18"/>
  <c r="AF129" i="18"/>
  <c r="AF125" i="18"/>
  <c r="AF140" i="18"/>
  <c r="AF148" i="18"/>
  <c r="AF142" i="18"/>
  <c r="AF132" i="18"/>
  <c r="AF128" i="18"/>
  <c r="AF135" i="18"/>
  <c r="AF131" i="18"/>
  <c r="AF127" i="18"/>
  <c r="AF124" i="18"/>
  <c r="AF117" i="18"/>
  <c r="AF121" i="18"/>
  <c r="AF114" i="18"/>
  <c r="AF110" i="18"/>
  <c r="AF106" i="18"/>
  <c r="AF102" i="18"/>
  <c r="AF98" i="18"/>
  <c r="AF94" i="18"/>
  <c r="AF118" i="18"/>
  <c r="AF113" i="18"/>
  <c r="AF109" i="18"/>
  <c r="AF105" i="18"/>
  <c r="AF101" i="18"/>
  <c r="AF97" i="18"/>
  <c r="AF93" i="18"/>
  <c r="AF89" i="18"/>
  <c r="AF123" i="18"/>
  <c r="AF122" i="18"/>
  <c r="AF120" i="18"/>
  <c r="AF116" i="18"/>
  <c r="AF112" i="18"/>
  <c r="AF108" i="18"/>
  <c r="AF104" i="18"/>
  <c r="AF100" i="18"/>
  <c r="AF96" i="18"/>
  <c r="AF92" i="18"/>
  <c r="AF88" i="18"/>
  <c r="AF95" i="18"/>
  <c r="AF91" i="18"/>
  <c r="AF119" i="18"/>
  <c r="AF99" i="18"/>
  <c r="AF83" i="18"/>
  <c r="AF79" i="18"/>
  <c r="AF75" i="18"/>
  <c r="AF86" i="18"/>
  <c r="AF82" i="18"/>
  <c r="AF78" i="18"/>
  <c r="AF111" i="18"/>
  <c r="AF90" i="18"/>
  <c r="AF107" i="18"/>
  <c r="AF85" i="18"/>
  <c r="AF81" i="18"/>
  <c r="AF77" i="18"/>
  <c r="AF73" i="18"/>
  <c r="AF69" i="18"/>
  <c r="AF87" i="18"/>
  <c r="AF115" i="18"/>
  <c r="AF103" i="18"/>
  <c r="AF84" i="18"/>
  <c r="AF80" i="18"/>
  <c r="AF76" i="18"/>
  <c r="AF72" i="18"/>
  <c r="AF68" i="18"/>
  <c r="AF74" i="18"/>
  <c r="AF71" i="18"/>
  <c r="AF70" i="18"/>
  <c r="AF67" i="18"/>
  <c r="AC67" i="18" s="1"/>
  <c r="BM6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P63" i="18"/>
  <c r="AG63" i="18"/>
  <c r="W64" i="18"/>
  <c r="O66" i="18"/>
  <c r="E68" i="18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10" i="18" s="1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27" i="18" s="1"/>
  <c r="E228" i="18" s="1"/>
  <c r="E229" i="18" s="1"/>
  <c r="E230" i="18" s="1"/>
  <c r="E231" i="18" s="1"/>
  <c r="E232" i="18" s="1"/>
  <c r="E233" i="18" s="1"/>
  <c r="E234" i="18" s="1"/>
  <c r="E235" i="18" s="1"/>
  <c r="E236" i="18" s="1"/>
  <c r="E237" i="18" s="1"/>
  <c r="E238" i="18" s="1"/>
  <c r="E239" i="18" s="1"/>
  <c r="E240" i="18" s="1"/>
  <c r="E241" i="18" s="1"/>
  <c r="E242" i="18" s="1"/>
  <c r="E243" i="18" s="1"/>
  <c r="E244" i="18" s="1"/>
  <c r="E245" i="18" s="1"/>
  <c r="E246" i="18" s="1"/>
  <c r="E247" i="18" s="1"/>
  <c r="E248" i="18" s="1"/>
  <c r="E249" i="18" s="1"/>
  <c r="E250" i="18" s="1"/>
  <c r="E251" i="18" s="1"/>
  <c r="E252" i="18" s="1"/>
  <c r="E253" i="18" s="1"/>
  <c r="E254" i="18" s="1"/>
  <c r="E255" i="18" s="1"/>
  <c r="E256" i="18" s="1"/>
  <c r="E257" i="18" s="1"/>
  <c r="E258" i="18" s="1"/>
  <c r="E259" i="18" s="1"/>
  <c r="E260" i="18" s="1"/>
  <c r="E261" i="18" s="1"/>
  <c r="E262" i="18" s="1"/>
  <c r="E263" i="18" s="1"/>
  <c r="E264" i="18" s="1"/>
  <c r="E265" i="18" s="1"/>
  <c r="E266" i="18" s="1"/>
  <c r="E267" i="18" s="1"/>
  <c r="E268" i="18" s="1"/>
  <c r="E269" i="18" s="1"/>
  <c r="E270" i="18" s="1"/>
  <c r="E271" i="18" s="1"/>
  <c r="E272" i="18" s="1"/>
  <c r="E273" i="18" s="1"/>
  <c r="E274" i="18" s="1"/>
  <c r="E275" i="18" s="1"/>
  <c r="E276" i="18" s="1"/>
  <c r="E277" i="18" s="1"/>
  <c r="E278" i="18" s="1"/>
  <c r="E279" i="18" s="1"/>
  <c r="E280" i="18" s="1"/>
  <c r="E281" i="18" s="1"/>
  <c r="E282" i="18" s="1"/>
  <c r="E283" i="18" s="1"/>
  <c r="E284" i="18" s="1"/>
  <c r="E285" i="18" s="1"/>
  <c r="E286" i="18" s="1"/>
  <c r="E287" i="18" s="1"/>
  <c r="E288" i="18" s="1"/>
  <c r="E289" i="18" s="1"/>
  <c r="E290" i="18" s="1"/>
  <c r="E291" i="18" s="1"/>
  <c r="E292" i="18" s="1"/>
  <c r="E293" i="18" s="1"/>
  <c r="E294" i="18" s="1"/>
  <c r="E295" i="18" s="1"/>
  <c r="E296" i="18" s="1"/>
  <c r="E297" i="18" s="1"/>
  <c r="E298" i="18" s="1"/>
  <c r="E299" i="18" s="1"/>
  <c r="E300" i="18" s="1"/>
  <c r="E301" i="18" s="1"/>
  <c r="E302" i="18" s="1"/>
  <c r="E303" i="18" s="1"/>
  <c r="E304" i="18" s="1"/>
  <c r="E305" i="18" s="1"/>
  <c r="E306" i="18" s="1"/>
  <c r="E307" i="18" s="1"/>
  <c r="E308" i="18" s="1"/>
  <c r="E309" i="18" s="1"/>
  <c r="E310" i="18" s="1"/>
  <c r="E311" i="18" s="1"/>
  <c r="E312" i="18" s="1"/>
  <c r="E313" i="18" s="1"/>
  <c r="E314" i="18" s="1"/>
  <c r="E315" i="18" s="1"/>
  <c r="E316" i="18" s="1"/>
  <c r="E317" i="18" s="1"/>
  <c r="E318" i="18" s="1"/>
  <c r="E319" i="18" s="1"/>
  <c r="E320" i="18" s="1"/>
  <c r="E321" i="18" s="1"/>
  <c r="E322" i="18" s="1"/>
  <c r="E323" i="18" s="1"/>
  <c r="E324" i="18" s="1"/>
  <c r="E325" i="18" s="1"/>
  <c r="E326" i="18" s="1"/>
  <c r="E327" i="18" s="1"/>
  <c r="E328" i="18" s="1"/>
  <c r="E329" i="18" s="1"/>
  <c r="E330" i="18" s="1"/>
  <c r="E331" i="18" s="1"/>
  <c r="E332" i="18" s="1"/>
  <c r="E333" i="18" s="1"/>
  <c r="E334" i="18" s="1"/>
  <c r="E335" i="18" s="1"/>
  <c r="E336" i="18" s="1"/>
  <c r="E337" i="18" s="1"/>
  <c r="E338" i="18" s="1"/>
  <c r="E339" i="18" s="1"/>
  <c r="E340" i="18" s="1"/>
  <c r="E341" i="18" s="1"/>
  <c r="E342" i="18" s="1"/>
  <c r="E343" i="18" s="1"/>
  <c r="E344" i="18" s="1"/>
  <c r="E345" i="18" s="1"/>
  <c r="E346" i="18" s="1"/>
  <c r="O23" i="18"/>
  <c r="O25" i="18"/>
  <c r="O26" i="18"/>
  <c r="O27" i="18"/>
  <c r="O28" i="18"/>
  <c r="O32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N57" i="18"/>
  <c r="X62" i="18"/>
  <c r="O24" i="18"/>
  <c r="O29" i="18"/>
  <c r="O30" i="18"/>
  <c r="O31" i="18"/>
  <c r="O33" i="18"/>
  <c r="X344" i="18"/>
  <c r="X340" i="18"/>
  <c r="X346" i="18"/>
  <c r="X342" i="18"/>
  <c r="X343" i="18"/>
  <c r="X338" i="18"/>
  <c r="X341" i="18"/>
  <c r="X337" i="18"/>
  <c r="X345" i="18"/>
  <c r="X335" i="18"/>
  <c r="X331" i="18"/>
  <c r="X339" i="18"/>
  <c r="X336" i="18"/>
  <c r="X333" i="18"/>
  <c r="X330" i="18"/>
  <c r="X332" i="18"/>
  <c r="X326" i="18"/>
  <c r="X334" i="18"/>
  <c r="X328" i="18"/>
  <c r="X324" i="18"/>
  <c r="X323" i="18"/>
  <c r="X319" i="18"/>
  <c r="X329" i="18"/>
  <c r="X327" i="18"/>
  <c r="X316" i="18"/>
  <c r="X312" i="18"/>
  <c r="X308" i="18"/>
  <c r="X322" i="18"/>
  <c r="X321" i="18"/>
  <c r="X320" i="18"/>
  <c r="X315" i="18"/>
  <c r="X311" i="18"/>
  <c r="X318" i="18"/>
  <c r="X314" i="18"/>
  <c r="X313" i="18"/>
  <c r="X304" i="18"/>
  <c r="X309" i="18"/>
  <c r="X307" i="18"/>
  <c r="X325" i="18"/>
  <c r="X303" i="18"/>
  <c r="X299" i="18"/>
  <c r="X295" i="18"/>
  <c r="X291" i="18"/>
  <c r="X317" i="18"/>
  <c r="X310" i="18"/>
  <c r="X306" i="18"/>
  <c r="X305" i="18"/>
  <c r="X302" i="18"/>
  <c r="X298" i="18"/>
  <c r="X294" i="18"/>
  <c r="X301" i="18"/>
  <c r="X297" i="18"/>
  <c r="X290" i="18"/>
  <c r="X286" i="18"/>
  <c r="X293" i="18"/>
  <c r="X296" i="18"/>
  <c r="X292" i="18"/>
  <c r="X289" i="18"/>
  <c r="X285" i="18"/>
  <c r="X281" i="18"/>
  <c r="X288" i="18"/>
  <c r="X300" i="18"/>
  <c r="X278" i="18"/>
  <c r="X274" i="18"/>
  <c r="X284" i="18"/>
  <c r="X282" i="18"/>
  <c r="X277" i="18"/>
  <c r="X273" i="18"/>
  <c r="X280" i="18"/>
  <c r="X276" i="18"/>
  <c r="X287" i="18"/>
  <c r="X283" i="18"/>
  <c r="X275" i="18"/>
  <c r="X272" i="18"/>
  <c r="X269" i="18"/>
  <c r="X279" i="18"/>
  <c r="X268" i="18"/>
  <c r="X271" i="18"/>
  <c r="X267" i="18"/>
  <c r="X266" i="18"/>
  <c r="X265" i="18"/>
  <c r="X261" i="18"/>
  <c r="X260" i="18"/>
  <c r="X256" i="18"/>
  <c r="X252" i="18"/>
  <c r="X248" i="18"/>
  <c r="X244" i="18"/>
  <c r="X259" i="18"/>
  <c r="X257" i="18"/>
  <c r="X262" i="18"/>
  <c r="X251" i="18"/>
  <c r="X247" i="18"/>
  <c r="X270" i="18"/>
  <c r="X263" i="18"/>
  <c r="X254" i="18"/>
  <c r="X250" i="18"/>
  <c r="X246" i="18"/>
  <c r="X264" i="18"/>
  <c r="X258" i="18"/>
  <c r="X245" i="18"/>
  <c r="X241" i="18"/>
  <c r="X240" i="18"/>
  <c r="X236" i="18"/>
  <c r="X255" i="18"/>
  <c r="X243" i="18"/>
  <c r="X239" i="18"/>
  <c r="X253" i="18"/>
  <c r="X249" i="18"/>
  <c r="X242" i="18"/>
  <c r="X238" i="18"/>
  <c r="X234" i="18"/>
  <c r="X230" i="18"/>
  <c r="X226" i="18"/>
  <c r="X233" i="18"/>
  <c r="X229" i="18"/>
  <c r="X225" i="18"/>
  <c r="X237" i="18"/>
  <c r="X232" i="18"/>
  <c r="X228" i="18"/>
  <c r="X224" i="18"/>
  <c r="X220" i="18"/>
  <c r="X216" i="18"/>
  <c r="X212" i="18"/>
  <c r="X235" i="18"/>
  <c r="X231" i="18"/>
  <c r="X227" i="18"/>
  <c r="X223" i="18"/>
  <c r="X219" i="18"/>
  <c r="X215" i="18"/>
  <c r="X217" i="18"/>
  <c r="X211" i="18"/>
  <c r="X207" i="18"/>
  <c r="X203" i="18"/>
  <c r="X218" i="18"/>
  <c r="X210" i="18"/>
  <c r="X206" i="18"/>
  <c r="X202" i="18"/>
  <c r="X198" i="18"/>
  <c r="X221" i="18"/>
  <c r="X209" i="18"/>
  <c r="X205" i="18"/>
  <c r="X201" i="18"/>
  <c r="X213" i="18"/>
  <c r="X222" i="18"/>
  <c r="X208" i="18"/>
  <c r="X204" i="18"/>
  <c r="X200" i="18"/>
  <c r="X214" i="18"/>
  <c r="X192" i="18"/>
  <c r="X185" i="18"/>
  <c r="X181" i="18"/>
  <c r="X177" i="18"/>
  <c r="X173" i="18"/>
  <c r="X194" i="18"/>
  <c r="X196" i="18"/>
  <c r="X184" i="18"/>
  <c r="X180" i="18"/>
  <c r="X191" i="18"/>
  <c r="X189" i="18"/>
  <c r="X188" i="18"/>
  <c r="X187" i="18"/>
  <c r="X183" i="18"/>
  <c r="X179" i="18"/>
  <c r="X175" i="18"/>
  <c r="X195" i="18"/>
  <c r="X193" i="18"/>
  <c r="X199" i="18"/>
  <c r="X186" i="18"/>
  <c r="X182" i="18"/>
  <c r="X178" i="18"/>
  <c r="X197" i="18"/>
  <c r="X190" i="18"/>
  <c r="X176" i="18"/>
  <c r="X169" i="18"/>
  <c r="X166" i="18"/>
  <c r="X162" i="18"/>
  <c r="X158" i="18"/>
  <c r="X154" i="18"/>
  <c r="X150" i="18"/>
  <c r="X146" i="18"/>
  <c r="X174" i="18"/>
  <c r="X172" i="18"/>
  <c r="X171" i="18"/>
  <c r="X165" i="18"/>
  <c r="X161" i="18"/>
  <c r="X157" i="18"/>
  <c r="X153" i="18"/>
  <c r="X149" i="18"/>
  <c r="X145" i="18"/>
  <c r="X141" i="18"/>
  <c r="X137" i="18"/>
  <c r="X168" i="18"/>
  <c r="X164" i="18"/>
  <c r="X160" i="18"/>
  <c r="X156" i="18"/>
  <c r="X152" i="18"/>
  <c r="X170" i="18"/>
  <c r="X167" i="18"/>
  <c r="X163" i="18"/>
  <c r="X159" i="18"/>
  <c r="X155" i="18"/>
  <c r="X151" i="18"/>
  <c r="X147" i="18"/>
  <c r="X143" i="18"/>
  <c r="X139" i="18"/>
  <c r="X138" i="18"/>
  <c r="X134" i="18"/>
  <c r="X130" i="18"/>
  <c r="X126" i="18"/>
  <c r="X140" i="18"/>
  <c r="X142" i="18"/>
  <c r="X133" i="18"/>
  <c r="X129" i="18"/>
  <c r="X125" i="18"/>
  <c r="X132" i="18"/>
  <c r="X128" i="18"/>
  <c r="X135" i="18"/>
  <c r="X131" i="18"/>
  <c r="X127" i="18"/>
  <c r="X148" i="18"/>
  <c r="X144" i="18"/>
  <c r="X136" i="18"/>
  <c r="X121" i="18"/>
  <c r="X118" i="18"/>
  <c r="X124" i="18"/>
  <c r="X123" i="18"/>
  <c r="X114" i="18"/>
  <c r="X110" i="18"/>
  <c r="X106" i="18"/>
  <c r="X102" i="18"/>
  <c r="X98" i="18"/>
  <c r="X94" i="18"/>
  <c r="X122" i="18"/>
  <c r="X120" i="18"/>
  <c r="X113" i="18"/>
  <c r="X109" i="18"/>
  <c r="X105" i="18"/>
  <c r="X101" i="18"/>
  <c r="X97" i="18"/>
  <c r="X93" i="18"/>
  <c r="X89" i="18"/>
  <c r="X117" i="18"/>
  <c r="X119" i="18"/>
  <c r="X116" i="18"/>
  <c r="X112" i="18"/>
  <c r="X108" i="18"/>
  <c r="X104" i="18"/>
  <c r="X100" i="18"/>
  <c r="X96" i="18"/>
  <c r="X92" i="18"/>
  <c r="X88" i="18"/>
  <c r="X115" i="18"/>
  <c r="X103" i="18"/>
  <c r="X83" i="18"/>
  <c r="X79" i="18"/>
  <c r="X75" i="18"/>
  <c r="X90" i="18"/>
  <c r="X86" i="18"/>
  <c r="X99" i="18"/>
  <c r="X82" i="18"/>
  <c r="X78" i="18"/>
  <c r="X95" i="18"/>
  <c r="X87" i="18"/>
  <c r="X111" i="18"/>
  <c r="X85" i="18"/>
  <c r="X81" i="18"/>
  <c r="X77" i="18"/>
  <c r="X73" i="18"/>
  <c r="X69" i="18"/>
  <c r="X91" i="18"/>
  <c r="X107" i="18"/>
  <c r="X84" i="18"/>
  <c r="X80" i="18"/>
  <c r="X76" i="18"/>
  <c r="X72" i="18"/>
  <c r="X68" i="18"/>
  <c r="BP6" i="18"/>
  <c r="AF16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O57" i="18"/>
  <c r="N58" i="18"/>
  <c r="Y58" i="18"/>
  <c r="X59" i="18"/>
  <c r="W60" i="18"/>
  <c r="P64" i="18"/>
  <c r="AH65" i="18"/>
  <c r="AF62" i="18"/>
  <c r="AH63" i="18"/>
  <c r="AF64" i="18"/>
  <c r="O65" i="18"/>
  <c r="W66" i="18"/>
  <c r="W67" i="18"/>
  <c r="T67" i="18" s="1"/>
  <c r="W69" i="18"/>
  <c r="W70" i="18"/>
  <c r="BJ78" i="18"/>
  <c r="BF79" i="18"/>
  <c r="N7" i="18"/>
  <c r="N8" i="18"/>
  <c r="N9" i="18"/>
  <c r="N10" i="18"/>
  <c r="N11" i="18"/>
  <c r="N12" i="18"/>
  <c r="N13" i="18"/>
  <c r="N14" i="18"/>
  <c r="N15" i="18"/>
  <c r="N16" i="18"/>
  <c r="AF56" i="18"/>
  <c r="P58" i="18"/>
  <c r="O59" i="18"/>
  <c r="N60" i="18"/>
  <c r="Y60" i="18"/>
  <c r="W63" i="18"/>
  <c r="O64" i="18"/>
  <c r="U66" i="18"/>
  <c r="X67" i="18"/>
  <c r="X70" i="18"/>
  <c r="W71" i="18"/>
  <c r="W344" i="18"/>
  <c r="W340" i="18"/>
  <c r="W343" i="18"/>
  <c r="W339" i="18"/>
  <c r="W346" i="18"/>
  <c r="W338" i="18"/>
  <c r="W341" i="18"/>
  <c r="W334" i="18"/>
  <c r="W345" i="18"/>
  <c r="W332" i="18"/>
  <c r="W331" i="18"/>
  <c r="W327" i="18"/>
  <c r="W342" i="18"/>
  <c r="W329" i="18"/>
  <c r="W335" i="18"/>
  <c r="W326" i="18"/>
  <c r="W328" i="18"/>
  <c r="W337" i="18"/>
  <c r="W336" i="18"/>
  <c r="W333" i="18"/>
  <c r="W324" i="18"/>
  <c r="W320" i="18"/>
  <c r="W330" i="18"/>
  <c r="W322" i="18"/>
  <c r="W325" i="18"/>
  <c r="W323" i="18"/>
  <c r="W316" i="18"/>
  <c r="W312" i="18"/>
  <c r="W308" i="18"/>
  <c r="W321" i="18"/>
  <c r="W315" i="18"/>
  <c r="W318" i="18"/>
  <c r="W314" i="18"/>
  <c r="W317" i="18"/>
  <c r="W311" i="18"/>
  <c r="W310" i="18"/>
  <c r="W313" i="18"/>
  <c r="W319" i="18"/>
  <c r="W309" i="18"/>
  <c r="W307" i="18"/>
  <c r="W306" i="18"/>
  <c r="W300" i="18"/>
  <c r="W296" i="18"/>
  <c r="W292" i="18"/>
  <c r="W303" i="18"/>
  <c r="W304" i="18"/>
  <c r="W299" i="18"/>
  <c r="W295" i="18"/>
  <c r="W305" i="18"/>
  <c r="W302" i="18"/>
  <c r="W298" i="18"/>
  <c r="W301" i="18"/>
  <c r="W297" i="18"/>
  <c r="W293" i="18"/>
  <c r="W290" i="18"/>
  <c r="W286" i="18"/>
  <c r="W282" i="18"/>
  <c r="W291" i="18"/>
  <c r="W289" i="18"/>
  <c r="W285" i="18"/>
  <c r="W294" i="18"/>
  <c r="W288" i="18"/>
  <c r="W278" i="18"/>
  <c r="W274" i="18"/>
  <c r="W284" i="18"/>
  <c r="W277" i="18"/>
  <c r="W273" i="18"/>
  <c r="W281" i="18"/>
  <c r="W280" i="18"/>
  <c r="W276" i="18"/>
  <c r="W279" i="18"/>
  <c r="W268" i="18"/>
  <c r="W264" i="18"/>
  <c r="W275" i="18"/>
  <c r="W267" i="18"/>
  <c r="W263" i="18"/>
  <c r="W270" i="18"/>
  <c r="W266" i="18"/>
  <c r="W262" i="18"/>
  <c r="W287" i="18"/>
  <c r="W272" i="18"/>
  <c r="W269" i="18"/>
  <c r="W271" i="18"/>
  <c r="W257" i="18"/>
  <c r="W253" i="18"/>
  <c r="W283" i="18"/>
  <c r="W265" i="18"/>
  <c r="W260" i="18"/>
  <c r="W255" i="18"/>
  <c r="W259" i="18"/>
  <c r="W261" i="18"/>
  <c r="W251" i="18"/>
  <c r="W256" i="18"/>
  <c r="W254" i="18"/>
  <c r="W250" i="18"/>
  <c r="W246" i="18"/>
  <c r="W247" i="18"/>
  <c r="W245" i="18"/>
  <c r="W241" i="18"/>
  <c r="W244" i="18"/>
  <c r="W248" i="18"/>
  <c r="W252" i="18"/>
  <c r="W243" i="18"/>
  <c r="W239" i="18"/>
  <c r="W235" i="18"/>
  <c r="W231" i="18"/>
  <c r="W227" i="18"/>
  <c r="W223" i="18"/>
  <c r="W236" i="18"/>
  <c r="W234" i="18"/>
  <c r="W230" i="18"/>
  <c r="W226" i="18"/>
  <c r="W233" i="18"/>
  <c r="W229" i="18"/>
  <c r="W225" i="18"/>
  <c r="W221" i="18"/>
  <c r="W217" i="18"/>
  <c r="W237" i="18"/>
  <c r="W249" i="18"/>
  <c r="W240" i="18"/>
  <c r="W232" i="18"/>
  <c r="W228" i="18"/>
  <c r="W224" i="18"/>
  <c r="W220" i="18"/>
  <c r="W216" i="18"/>
  <c r="W212" i="18"/>
  <c r="W258" i="18"/>
  <c r="W242" i="18"/>
  <c r="W238" i="18"/>
  <c r="W214" i="18"/>
  <c r="W211" i="18"/>
  <c r="W218" i="18"/>
  <c r="W210" i="18"/>
  <c r="W206" i="18"/>
  <c r="W202" i="18"/>
  <c r="W219" i="18"/>
  <c r="W209" i="18"/>
  <c r="W205" i="18"/>
  <c r="W201" i="18"/>
  <c r="W197" i="18"/>
  <c r="W193" i="18"/>
  <c r="W189" i="18"/>
  <c r="W213" i="18"/>
  <c r="W222" i="18"/>
  <c r="W215" i="18"/>
  <c r="W208" i="18"/>
  <c r="W204" i="18"/>
  <c r="W200" i="18"/>
  <c r="W196" i="18"/>
  <c r="W192" i="18"/>
  <c r="W188" i="18"/>
  <c r="W190" i="18"/>
  <c r="W185" i="18"/>
  <c r="W181" i="18"/>
  <c r="W177" i="18"/>
  <c r="W194" i="18"/>
  <c r="W203" i="18"/>
  <c r="W184" i="18"/>
  <c r="W180" i="18"/>
  <c r="W176" i="18"/>
  <c r="W172" i="18"/>
  <c r="W168" i="18"/>
  <c r="W191" i="18"/>
  <c r="W187" i="18"/>
  <c r="W183" i="18"/>
  <c r="W179" i="18"/>
  <c r="W207" i="18"/>
  <c r="W195" i="18"/>
  <c r="W199" i="18"/>
  <c r="W198" i="18"/>
  <c r="W186" i="18"/>
  <c r="W182" i="18"/>
  <c r="W178" i="18"/>
  <c r="W174" i="18"/>
  <c r="W170" i="18"/>
  <c r="W167" i="18"/>
  <c r="W163" i="18"/>
  <c r="W159" i="18"/>
  <c r="W155" i="18"/>
  <c r="W151" i="18"/>
  <c r="W147" i="18"/>
  <c r="W169" i="18"/>
  <c r="W173" i="18"/>
  <c r="W171" i="18"/>
  <c r="W165" i="18"/>
  <c r="W161" i="18"/>
  <c r="W157" i="18"/>
  <c r="W153" i="18"/>
  <c r="W149" i="18"/>
  <c r="W164" i="18"/>
  <c r="W160" i="18"/>
  <c r="W156" i="18"/>
  <c r="W175" i="18"/>
  <c r="W162" i="18"/>
  <c r="W148" i="18"/>
  <c r="W144" i="18"/>
  <c r="W143" i="18"/>
  <c r="W136" i="18"/>
  <c r="W138" i="18"/>
  <c r="W134" i="18"/>
  <c r="W130" i="18"/>
  <c r="W126" i="18"/>
  <c r="W154" i="18"/>
  <c r="W152" i="18"/>
  <c r="W140" i="18"/>
  <c r="W166" i="18"/>
  <c r="W146" i="18"/>
  <c r="W142" i="18"/>
  <c r="W133" i="18"/>
  <c r="W129" i="18"/>
  <c r="W125" i="18"/>
  <c r="W137" i="18"/>
  <c r="W158" i="18"/>
  <c r="W139" i="18"/>
  <c r="W132" i="18"/>
  <c r="W128" i="18"/>
  <c r="W124" i="18"/>
  <c r="W120" i="18"/>
  <c r="W141" i="18"/>
  <c r="W150" i="18"/>
  <c r="W145" i="18"/>
  <c r="W135" i="18"/>
  <c r="W131" i="18"/>
  <c r="W127" i="18"/>
  <c r="W123" i="18"/>
  <c r="W119" i="18"/>
  <c r="W116" i="18"/>
  <c r="W112" i="18"/>
  <c r="W108" i="18"/>
  <c r="W104" i="18"/>
  <c r="W100" i="18"/>
  <c r="W96" i="18"/>
  <c r="W115" i="18"/>
  <c r="W111" i="18"/>
  <c r="W107" i="18"/>
  <c r="W103" i="18"/>
  <c r="W99" i="18"/>
  <c r="W95" i="18"/>
  <c r="W118" i="18"/>
  <c r="W114" i="18"/>
  <c r="W110" i="18"/>
  <c r="W106" i="18"/>
  <c r="W102" i="18"/>
  <c r="W98" i="18"/>
  <c r="W122" i="18"/>
  <c r="W113" i="18"/>
  <c r="W109" i="18"/>
  <c r="W117" i="18"/>
  <c r="W97" i="18"/>
  <c r="W84" i="18"/>
  <c r="W80" i="18"/>
  <c r="W76" i="18"/>
  <c r="W72" i="18"/>
  <c r="W68" i="18"/>
  <c r="W121" i="18"/>
  <c r="W94" i="18"/>
  <c r="W88" i="18"/>
  <c r="W83" i="18"/>
  <c r="W79" i="18"/>
  <c r="W75" i="18"/>
  <c r="W90" i="18"/>
  <c r="W86" i="18"/>
  <c r="W105" i="18"/>
  <c r="W92" i="18"/>
  <c r="W82" i="18"/>
  <c r="W78" i="18"/>
  <c r="W74" i="18"/>
  <c r="W87" i="18"/>
  <c r="W101" i="18"/>
  <c r="W93" i="18"/>
  <c r="W89" i="18"/>
  <c r="W85" i="18"/>
  <c r="W81" i="18"/>
  <c r="W77" i="18"/>
  <c r="W91" i="18"/>
  <c r="P62" i="18"/>
  <c r="BE67" i="18"/>
  <c r="BH66" i="18"/>
  <c r="X71" i="18"/>
  <c r="X74" i="18"/>
  <c r="P61" i="18"/>
  <c r="AG61" i="18"/>
  <c r="O63" i="18"/>
  <c r="P66" i="18"/>
  <c r="B68" i="18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39" i="18" s="1"/>
  <c r="B340" i="18" s="1"/>
  <c r="B341" i="18" s="1"/>
  <c r="B342" i="18" s="1"/>
  <c r="B343" i="18" s="1"/>
  <c r="B344" i="18" s="1"/>
  <c r="B345" i="18" s="1"/>
  <c r="B346" i="18" s="1"/>
  <c r="BJ77" i="18"/>
  <c r="BK87" i="18"/>
  <c r="BG88" i="18"/>
  <c r="BJ86" i="18"/>
  <c r="BF87" i="18"/>
  <c r="BE77" i="18"/>
  <c r="BI76" i="18"/>
  <c r="BI87" i="18"/>
  <c r="BE88" i="18"/>
  <c r="L177" i="17"/>
  <c r="L173" i="17"/>
  <c r="L169" i="17"/>
  <c r="L167" i="17"/>
  <c r="L176" i="17"/>
  <c r="L166" i="17"/>
  <c r="L162" i="17"/>
  <c r="L158" i="17"/>
  <c r="L154" i="17"/>
  <c r="L150" i="17"/>
  <c r="L146" i="17"/>
  <c r="L142" i="17"/>
  <c r="L138" i="17"/>
  <c r="L134" i="17"/>
  <c r="L130" i="17"/>
  <c r="L126" i="17"/>
  <c r="L122" i="17"/>
  <c r="L118" i="17"/>
  <c r="L114" i="17"/>
  <c r="L110" i="17"/>
  <c r="L106" i="17"/>
  <c r="L102" i="17"/>
  <c r="L98" i="17"/>
  <c r="L175" i="17"/>
  <c r="L174" i="17"/>
  <c r="L165" i="17"/>
  <c r="L161" i="17"/>
  <c r="L157" i="17"/>
  <c r="L153" i="17"/>
  <c r="L149" i="17"/>
  <c r="L145" i="17"/>
  <c r="L141" i="17"/>
  <c r="L137" i="17"/>
  <c r="L133" i="17"/>
  <c r="L129" i="17"/>
  <c r="L125" i="17"/>
  <c r="L121" i="17"/>
  <c r="L117" i="17"/>
  <c r="L113" i="17"/>
  <c r="L109" i="17"/>
  <c r="L105" i="17"/>
  <c r="L101" i="17"/>
  <c r="L172" i="17"/>
  <c r="L171" i="17"/>
  <c r="L164" i="17"/>
  <c r="L160" i="17"/>
  <c r="L156" i="17"/>
  <c r="L152" i="17"/>
  <c r="L148" i="17"/>
  <c r="L144" i="17"/>
  <c r="L140" i="17"/>
  <c r="L136" i="17"/>
  <c r="L132" i="17"/>
  <c r="L128" i="17"/>
  <c r="L124" i="17"/>
  <c r="L120" i="17"/>
  <c r="L168" i="17"/>
  <c r="L170" i="17"/>
  <c r="L115" i="17"/>
  <c r="L111" i="17"/>
  <c r="L107" i="17"/>
  <c r="L103" i="17"/>
  <c r="L99" i="17"/>
  <c r="L95" i="17"/>
  <c r="L91" i="17"/>
  <c r="L87" i="17"/>
  <c r="L83" i="17"/>
  <c r="L79" i="17"/>
  <c r="L75" i="17"/>
  <c r="L71" i="17"/>
  <c r="L67" i="17"/>
  <c r="L63" i="17"/>
  <c r="L59" i="17"/>
  <c r="L55" i="17"/>
  <c r="L51" i="17"/>
  <c r="L47" i="17"/>
  <c r="L43" i="17"/>
  <c r="L39" i="17"/>
  <c r="L35" i="17"/>
  <c r="L31" i="17"/>
  <c r="L27" i="17"/>
  <c r="L23" i="17"/>
  <c r="L19" i="17"/>
  <c r="L15" i="17"/>
  <c r="L11" i="17"/>
  <c r="L7" i="17"/>
  <c r="M7" i="17" s="1"/>
  <c r="L6" i="17"/>
  <c r="L119" i="17"/>
  <c r="L116" i="17"/>
  <c r="L112" i="17"/>
  <c r="L108" i="17"/>
  <c r="L104" i="17"/>
  <c r="L100" i="17"/>
  <c r="L94" i="17"/>
  <c r="L90" i="17"/>
  <c r="L86" i="17"/>
  <c r="L82" i="17"/>
  <c r="L78" i="17"/>
  <c r="L74" i="17"/>
  <c r="L70" i="17"/>
  <c r="L66" i="17"/>
  <c r="L62" i="17"/>
  <c r="L58" i="17"/>
  <c r="L54" i="17"/>
  <c r="L50" i="17"/>
  <c r="L163" i="17"/>
  <c r="L159" i="17"/>
  <c r="L155" i="17"/>
  <c r="L151" i="17"/>
  <c r="L147" i="17"/>
  <c r="L143" i="17"/>
  <c r="L139" i="17"/>
  <c r="L135" i="17"/>
  <c r="L131" i="17"/>
  <c r="L127" i="17"/>
  <c r="L97" i="17"/>
  <c r="L93" i="17"/>
  <c r="L89" i="17"/>
  <c r="L85" i="17"/>
  <c r="L81" i="17"/>
  <c r="L77" i="17"/>
  <c r="L73" i="17"/>
  <c r="L69" i="17"/>
  <c r="L65" i="17"/>
  <c r="L61" i="17"/>
  <c r="L57" i="17"/>
  <c r="L53" i="17"/>
  <c r="L49" i="17"/>
  <c r="L45" i="17"/>
  <c r="L41" i="17"/>
  <c r="L37" i="17"/>
  <c r="L33" i="17"/>
  <c r="L29" i="17"/>
  <c r="L25" i="17"/>
  <c r="L21" i="17"/>
  <c r="L13" i="17"/>
  <c r="C31" i="17"/>
  <c r="C35" i="17"/>
  <c r="C39" i="17"/>
  <c r="C43" i="17"/>
  <c r="C51" i="17"/>
  <c r="L52" i="17"/>
  <c r="L56" i="17"/>
  <c r="L60" i="17"/>
  <c r="L64" i="17"/>
  <c r="L68" i="17"/>
  <c r="L72" i="17"/>
  <c r="L76" i="17"/>
  <c r="L80" i="17"/>
  <c r="L84" i="17"/>
  <c r="L88" i="17"/>
  <c r="L92" i="17"/>
  <c r="L96" i="17"/>
  <c r="C122" i="17"/>
  <c r="L22" i="17"/>
  <c r="L28" i="17"/>
  <c r="C55" i="17"/>
  <c r="C59" i="17"/>
  <c r="C63" i="17"/>
  <c r="C67" i="17"/>
  <c r="C71" i="17"/>
  <c r="C75" i="17"/>
  <c r="C79" i="17"/>
  <c r="C83" i="17"/>
  <c r="C87" i="17"/>
  <c r="C91" i="17"/>
  <c r="J8" i="17"/>
  <c r="J9" i="17" s="1"/>
  <c r="C176" i="17"/>
  <c r="C172" i="17"/>
  <c r="C168" i="17"/>
  <c r="C174" i="17"/>
  <c r="C173" i="17"/>
  <c r="C165" i="17"/>
  <c r="C161" i="17"/>
  <c r="C157" i="17"/>
  <c r="C153" i="17"/>
  <c r="C149" i="17"/>
  <c r="C145" i="17"/>
  <c r="C141" i="17"/>
  <c r="C137" i="17"/>
  <c r="C133" i="17"/>
  <c r="C129" i="17"/>
  <c r="C125" i="17"/>
  <c r="C121" i="17"/>
  <c r="C117" i="17"/>
  <c r="C113" i="17"/>
  <c r="C109" i="17"/>
  <c r="C105" i="17"/>
  <c r="C101" i="17"/>
  <c r="C171" i="17"/>
  <c r="C170" i="17"/>
  <c r="C164" i="17"/>
  <c r="C160" i="17"/>
  <c r="C156" i="17"/>
  <c r="C152" i="17"/>
  <c r="C148" i="17"/>
  <c r="C144" i="17"/>
  <c r="C140" i="17"/>
  <c r="C136" i="17"/>
  <c r="C132" i="17"/>
  <c r="C128" i="17"/>
  <c r="C124" i="17"/>
  <c r="C120" i="17"/>
  <c r="C116" i="17"/>
  <c r="C112" i="17"/>
  <c r="C108" i="17"/>
  <c r="C104" i="17"/>
  <c r="C100" i="17"/>
  <c r="C169" i="17"/>
  <c r="C167" i="17"/>
  <c r="C163" i="17"/>
  <c r="C159" i="17"/>
  <c r="C155" i="17"/>
  <c r="C151" i="17"/>
  <c r="C147" i="17"/>
  <c r="C143" i="17"/>
  <c r="C139" i="17"/>
  <c r="C135" i="17"/>
  <c r="C131" i="17"/>
  <c r="C127" i="17"/>
  <c r="C123" i="17"/>
  <c r="C119" i="17"/>
  <c r="C94" i="17"/>
  <c r="C90" i="17"/>
  <c r="C86" i="17"/>
  <c r="C82" i="17"/>
  <c r="C78" i="17"/>
  <c r="C74" i="17"/>
  <c r="C70" i="17"/>
  <c r="C66" i="17"/>
  <c r="C62" i="17"/>
  <c r="C58" i="17"/>
  <c r="C54" i="17"/>
  <c r="C50" i="17"/>
  <c r="C46" i="17"/>
  <c r="C42" i="17"/>
  <c r="C38" i="17"/>
  <c r="C34" i="17"/>
  <c r="C30" i="17"/>
  <c r="C26" i="17"/>
  <c r="C22" i="17"/>
  <c r="C18" i="17"/>
  <c r="C14" i="17"/>
  <c r="C10" i="17"/>
  <c r="C175" i="17"/>
  <c r="C177" i="17"/>
  <c r="C166" i="17"/>
  <c r="C162" i="17"/>
  <c r="C158" i="17"/>
  <c r="C154" i="17"/>
  <c r="C150" i="17"/>
  <c r="C146" i="17"/>
  <c r="C142" i="17"/>
  <c r="C138" i="17"/>
  <c r="C134" i="17"/>
  <c r="C130" i="17"/>
  <c r="C118" i="17"/>
  <c r="C114" i="17"/>
  <c r="C110" i="17"/>
  <c r="C106" i="17"/>
  <c r="C102" i="17"/>
  <c r="C98" i="17"/>
  <c r="C97" i="17"/>
  <c r="C93" i="17"/>
  <c r="C89" i="17"/>
  <c r="C85" i="17"/>
  <c r="C81" i="17"/>
  <c r="C77" i="17"/>
  <c r="C73" i="17"/>
  <c r="C69" i="17"/>
  <c r="C65" i="17"/>
  <c r="C61" i="17"/>
  <c r="C57" i="17"/>
  <c r="C53" i="17"/>
  <c r="C49" i="17"/>
  <c r="C126" i="17"/>
  <c r="C115" i="17"/>
  <c r="C111" i="17"/>
  <c r="C107" i="17"/>
  <c r="C103" i="17"/>
  <c r="C99" i="17"/>
  <c r="C96" i="17"/>
  <c r="C92" i="17"/>
  <c r="C88" i="17"/>
  <c r="C84" i="17"/>
  <c r="C80" i="17"/>
  <c r="C76" i="17"/>
  <c r="C72" i="17"/>
  <c r="C68" i="17"/>
  <c r="C64" i="17"/>
  <c r="C60" i="17"/>
  <c r="C56" i="17"/>
  <c r="C52" i="17"/>
  <c r="C48" i="17"/>
  <c r="C44" i="17"/>
  <c r="C40" i="17"/>
  <c r="C36" i="17"/>
  <c r="C32" i="17"/>
  <c r="C28" i="17"/>
  <c r="C24" i="17"/>
  <c r="C13" i="17"/>
  <c r="L17" i="17"/>
  <c r="L20" i="17"/>
  <c r="C23" i="17"/>
  <c r="L8" i="17"/>
  <c r="C15" i="17"/>
  <c r="L18" i="17"/>
  <c r="L26" i="17"/>
  <c r="C29" i="17"/>
  <c r="C33" i="17"/>
  <c r="C37" i="17"/>
  <c r="C41" i="17"/>
  <c r="C45" i="17"/>
  <c r="H100" i="17"/>
  <c r="H104" i="17"/>
  <c r="H108" i="17"/>
  <c r="H112" i="17"/>
  <c r="H116" i="17"/>
  <c r="H172" i="17"/>
  <c r="H119" i="17"/>
  <c r="H56" i="17"/>
  <c r="H60" i="17"/>
  <c r="H64" i="17"/>
  <c r="H68" i="17"/>
  <c r="H72" i="17"/>
  <c r="H76" i="17"/>
  <c r="H80" i="17"/>
  <c r="H84" i="17"/>
  <c r="H88" i="17"/>
  <c r="H92" i="17"/>
  <c r="H96" i="17"/>
  <c r="H99" i="17"/>
  <c r="H103" i="17"/>
  <c r="H107" i="17"/>
  <c r="H111" i="17"/>
  <c r="H115" i="17"/>
  <c r="H126" i="17"/>
  <c r="H130" i="17"/>
  <c r="H134" i="17"/>
  <c r="H138" i="17"/>
  <c r="H142" i="17"/>
  <c r="H146" i="17"/>
  <c r="H150" i="17"/>
  <c r="H154" i="17"/>
  <c r="H158" i="17"/>
  <c r="H162" i="17"/>
  <c r="H166" i="17"/>
  <c r="H168" i="17"/>
  <c r="H170" i="17"/>
  <c r="H164" i="17"/>
  <c r="H160" i="17"/>
  <c r="H156" i="17"/>
  <c r="H152" i="17"/>
  <c r="H148" i="17"/>
  <c r="H144" i="17"/>
  <c r="H140" i="17"/>
  <c r="H136" i="17"/>
  <c r="H132" i="17"/>
  <c r="H128" i="17"/>
  <c r="H124" i="17"/>
  <c r="H177" i="17"/>
  <c r="H123" i="17"/>
  <c r="H175" i="17"/>
  <c r="H173" i="17"/>
  <c r="H167" i="17"/>
  <c r="H171" i="17"/>
  <c r="J8" i="16"/>
  <c r="H46" i="16"/>
  <c r="H58" i="16"/>
  <c r="H62" i="16"/>
  <c r="H66" i="16"/>
  <c r="H71" i="16"/>
  <c r="C81" i="16"/>
  <c r="H88" i="16"/>
  <c r="H93" i="16"/>
  <c r="H98" i="16"/>
  <c r="H103" i="16"/>
  <c r="C113" i="16"/>
  <c r="H120" i="16"/>
  <c r="H125" i="16"/>
  <c r="H135" i="16"/>
  <c r="C145" i="16"/>
  <c r="C155" i="16"/>
  <c r="C12" i="16"/>
  <c r="H15" i="16"/>
  <c r="C16" i="16"/>
  <c r="H19" i="16"/>
  <c r="C20" i="16"/>
  <c r="H23" i="16"/>
  <c r="C24" i="16"/>
  <c r="H27" i="16"/>
  <c r="C28" i="16"/>
  <c r="H31" i="16"/>
  <c r="C32" i="16"/>
  <c r="H35" i="16"/>
  <c r="C36" i="16"/>
  <c r="H39" i="16"/>
  <c r="C40" i="16"/>
  <c r="H43" i="16"/>
  <c r="C45" i="16"/>
  <c r="H50" i="16"/>
  <c r="H56" i="16"/>
  <c r="H60" i="16"/>
  <c r="H64" i="16"/>
  <c r="C69" i="16"/>
  <c r="H76" i="16"/>
  <c r="H81" i="16"/>
  <c r="H86" i="16"/>
  <c r="H91" i="16"/>
  <c r="C101" i="16"/>
  <c r="H108" i="16"/>
  <c r="H113" i="16"/>
  <c r="H118" i="16"/>
  <c r="H123" i="16"/>
  <c r="H140" i="16"/>
  <c r="H145" i="16"/>
  <c r="H150" i="16"/>
  <c r="H155" i="16"/>
  <c r="C176" i="16"/>
  <c r="C172" i="16"/>
  <c r="C168" i="16"/>
  <c r="C164" i="16"/>
  <c r="C160" i="16"/>
  <c r="C175" i="16"/>
  <c r="C171" i="16"/>
  <c r="C167" i="16"/>
  <c r="C163" i="16"/>
  <c r="C159" i="16"/>
  <c r="C174" i="16"/>
  <c r="C170" i="16"/>
  <c r="C173" i="16"/>
  <c r="C166" i="16"/>
  <c r="C154" i="16"/>
  <c r="C148" i="16"/>
  <c r="C144" i="16"/>
  <c r="C140" i="16"/>
  <c r="C136" i="16"/>
  <c r="C132" i="16"/>
  <c r="C128" i="16"/>
  <c r="C124" i="16"/>
  <c r="C120" i="16"/>
  <c r="C116" i="16"/>
  <c r="C112" i="16"/>
  <c r="C108" i="16"/>
  <c r="C104" i="16"/>
  <c r="C100" i="16"/>
  <c r="C96" i="16"/>
  <c r="C92" i="16"/>
  <c r="C88" i="16"/>
  <c r="C84" i="16"/>
  <c r="C80" i="16"/>
  <c r="C76" i="16"/>
  <c r="C72" i="16"/>
  <c r="C68" i="16"/>
  <c r="C64" i="16"/>
  <c r="C60" i="16"/>
  <c r="C56" i="16"/>
  <c r="C52" i="16"/>
  <c r="C48" i="16"/>
  <c r="C44" i="16"/>
  <c r="C153" i="16"/>
  <c r="C161" i="16"/>
  <c r="C152" i="16"/>
  <c r="C147" i="16"/>
  <c r="C143" i="16"/>
  <c r="C139" i="16"/>
  <c r="C135" i="16"/>
  <c r="C131" i="16"/>
  <c r="C127" i="16"/>
  <c r="C123" i="16"/>
  <c r="C119" i="16"/>
  <c r="C115" i="16"/>
  <c r="C111" i="16"/>
  <c r="C107" i="16"/>
  <c r="C103" i="16"/>
  <c r="C99" i="16"/>
  <c r="C95" i="16"/>
  <c r="C91" i="16"/>
  <c r="C87" i="16"/>
  <c r="C83" i="16"/>
  <c r="C79" i="16"/>
  <c r="C75" i="16"/>
  <c r="C71" i="16"/>
  <c r="C67" i="16"/>
  <c r="C63" i="16"/>
  <c r="C59" i="16"/>
  <c r="C55" i="16"/>
  <c r="C51" i="16"/>
  <c r="C47" i="16"/>
  <c r="C177" i="16"/>
  <c r="C158" i="16"/>
  <c r="C151" i="16"/>
  <c r="C162" i="16"/>
  <c r="C157" i="16"/>
  <c r="C146" i="16"/>
  <c r="C142" i="16"/>
  <c r="C138" i="16"/>
  <c r="C134" i="16"/>
  <c r="C130" i="16"/>
  <c r="C126" i="16"/>
  <c r="C122" i="16"/>
  <c r="C118" i="16"/>
  <c r="C114" i="16"/>
  <c r="C110" i="16"/>
  <c r="C106" i="16"/>
  <c r="C102" i="16"/>
  <c r="C98" i="16"/>
  <c r="C94" i="16"/>
  <c r="C90" i="16"/>
  <c r="C86" i="16"/>
  <c r="C82" i="16"/>
  <c r="C78" i="16"/>
  <c r="C74" i="16"/>
  <c r="C70" i="16"/>
  <c r="C66" i="16"/>
  <c r="C62" i="16"/>
  <c r="C58" i="16"/>
  <c r="C54" i="16"/>
  <c r="C50" i="16"/>
  <c r="C46" i="16"/>
  <c r="C169" i="16"/>
  <c r="C165" i="16"/>
  <c r="C156" i="16"/>
  <c r="C150" i="16"/>
  <c r="H45" i="16"/>
  <c r="C49" i="16"/>
  <c r="C53" i="16"/>
  <c r="H69" i="16"/>
  <c r="H74" i="16"/>
  <c r="H79" i="16"/>
  <c r="C89" i="16"/>
  <c r="H96" i="16"/>
  <c r="H101" i="16"/>
  <c r="H106" i="16"/>
  <c r="H111" i="16"/>
  <c r="C121" i="16"/>
  <c r="H128" i="16"/>
  <c r="H133" i="16"/>
  <c r="H143" i="16"/>
  <c r="H153" i="16"/>
  <c r="H6" i="16"/>
  <c r="H8" i="16"/>
  <c r="I8" i="16" s="1"/>
  <c r="I9" i="16" s="1"/>
  <c r="C9" i="16"/>
  <c r="H12" i="16"/>
  <c r="C13" i="16"/>
  <c r="H16" i="16"/>
  <c r="C17" i="16"/>
  <c r="H20" i="16"/>
  <c r="C21" i="16"/>
  <c r="H24" i="16"/>
  <c r="C25" i="16"/>
  <c r="H28" i="16"/>
  <c r="C29" i="16"/>
  <c r="H32" i="16"/>
  <c r="C33" i="16"/>
  <c r="H36" i="16"/>
  <c r="C37" i="16"/>
  <c r="H40" i="16"/>
  <c r="C41" i="16"/>
  <c r="H49" i="16"/>
  <c r="H53" i="16"/>
  <c r="H67" i="16"/>
  <c r="C77" i="16"/>
  <c r="H84" i="16"/>
  <c r="H89" i="16"/>
  <c r="H94" i="16"/>
  <c r="H99" i="16"/>
  <c r="C109" i="16"/>
  <c r="H116" i="16"/>
  <c r="H121" i="16"/>
  <c r="H126" i="16"/>
  <c r="H131" i="16"/>
  <c r="C141" i="16"/>
  <c r="H148" i="16"/>
  <c r="H55" i="16"/>
  <c r="C57" i="16"/>
  <c r="H59" i="16"/>
  <c r="C61" i="16"/>
  <c r="H63" i="16"/>
  <c r="C65" i="16"/>
  <c r="H72" i="16"/>
  <c r="H77" i="16"/>
  <c r="H82" i="16"/>
  <c r="H87" i="16"/>
  <c r="C97" i="16"/>
  <c r="H104" i="16"/>
  <c r="H109" i="16"/>
  <c r="H114" i="16"/>
  <c r="H119" i="16"/>
  <c r="C129" i="16"/>
  <c r="H141" i="16"/>
  <c r="C8" i="16"/>
  <c r="H175" i="16"/>
  <c r="H171" i="16"/>
  <c r="H167" i="16"/>
  <c r="H163" i="16"/>
  <c r="H159" i="16"/>
  <c r="H177" i="16"/>
  <c r="H173" i="16"/>
  <c r="H169" i="16"/>
  <c r="H168" i="16"/>
  <c r="H164" i="16"/>
  <c r="H161" i="16"/>
  <c r="H152" i="16"/>
  <c r="H147" i="16"/>
  <c r="H158" i="16"/>
  <c r="H151" i="16"/>
  <c r="H172" i="16"/>
  <c r="H157" i="16"/>
  <c r="H146" i="16"/>
  <c r="H142" i="16"/>
  <c r="H138" i="16"/>
  <c r="H134" i="16"/>
  <c r="H130" i="16"/>
  <c r="H165" i="16"/>
  <c r="H156" i="16"/>
  <c r="H176" i="16"/>
  <c r="H160" i="16"/>
  <c r="H13" i="16"/>
  <c r="H17" i="16"/>
  <c r="C18" i="16"/>
  <c r="H21" i="16"/>
  <c r="C22" i="16"/>
  <c r="H25" i="16"/>
  <c r="C26" i="16"/>
  <c r="H29" i="16"/>
  <c r="C30" i="16"/>
  <c r="H33" i="16"/>
  <c r="C34" i="16"/>
  <c r="H37" i="16"/>
  <c r="C38" i="16"/>
  <c r="H41" i="16"/>
  <c r="C42" i="16"/>
  <c r="H48" i="16"/>
  <c r="H57" i="16"/>
  <c r="H61" i="16"/>
  <c r="H65" i="16"/>
  <c r="H70" i="16"/>
  <c r="H75" i="16"/>
  <c r="C85" i="16"/>
  <c r="H92" i="16"/>
  <c r="H97" i="16"/>
  <c r="H102" i="16"/>
  <c r="H107" i="16"/>
  <c r="C117" i="16"/>
  <c r="H124" i="16"/>
  <c r="H129" i="16"/>
  <c r="H139" i="16"/>
  <c r="C149" i="16"/>
  <c r="L97" i="16"/>
  <c r="L71" i="16"/>
  <c r="C6" i="16"/>
  <c r="C10" i="16"/>
  <c r="C14" i="16"/>
  <c r="K3" i="16"/>
  <c r="L126" i="16" s="1"/>
  <c r="H47" i="16"/>
  <c r="C73" i="16"/>
  <c r="H80" i="16"/>
  <c r="H85" i="16"/>
  <c r="H90" i="16"/>
  <c r="H95" i="16"/>
  <c r="C105" i="16"/>
  <c r="H112" i="16"/>
  <c r="H117" i="16"/>
  <c r="H122" i="16"/>
  <c r="H127" i="16"/>
  <c r="C137" i="16"/>
  <c r="H144" i="16"/>
  <c r="H149" i="16"/>
  <c r="H154" i="16"/>
  <c r="H174" i="16"/>
  <c r="H162" i="16"/>
  <c r="H170" i="16"/>
  <c r="H166" i="16"/>
  <c r="E4" i="15"/>
  <c r="F4" i="15"/>
  <c r="H4" i="15"/>
  <c r="I4" i="15"/>
  <c r="J4" i="15"/>
  <c r="B5" i="15"/>
  <c r="C5" i="15"/>
  <c r="D5" i="15"/>
  <c r="E5" i="15"/>
  <c r="F5" i="15"/>
  <c r="B6" i="15"/>
  <c r="C6" i="15"/>
  <c r="D6" i="15"/>
  <c r="E6" i="15"/>
  <c r="B7" i="15"/>
  <c r="C7" i="15"/>
  <c r="D7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BG79" i="18" l="1"/>
  <c r="BK79" i="18" s="1"/>
  <c r="AN10" i="19"/>
  <c r="AQ9" i="19"/>
  <c r="AM11" i="19"/>
  <c r="AP10" i="19"/>
  <c r="AL11" i="19"/>
  <c r="AO10" i="19"/>
  <c r="AV6" i="18"/>
  <c r="AJ7" i="18" s="1"/>
  <c r="AS7" i="18" s="1"/>
  <c r="AM11" i="18"/>
  <c r="AP10" i="18"/>
  <c r="AN10" i="18"/>
  <c r="AQ9" i="18"/>
  <c r="AL10" i="18"/>
  <c r="AO9" i="18"/>
  <c r="AL10" i="13"/>
  <c r="AO9" i="13"/>
  <c r="AQ10" i="13"/>
  <c r="AN11" i="13"/>
  <c r="AM10" i="13"/>
  <c r="AP9" i="13"/>
  <c r="BF68" i="18"/>
  <c r="BJ68" i="18" s="1"/>
  <c r="BF89" i="19"/>
  <c r="BJ89" i="19" s="1"/>
  <c r="BK67" i="18"/>
  <c r="BK77" i="18"/>
  <c r="BF78" i="19"/>
  <c r="BG68" i="19"/>
  <c r="BG69" i="19" s="1"/>
  <c r="L7" i="21"/>
  <c r="L8" i="21"/>
  <c r="V7" i="21"/>
  <c r="G10" i="21"/>
  <c r="L9" i="21"/>
  <c r="P9" i="21"/>
  <c r="U8" i="21"/>
  <c r="V8" i="21" s="1"/>
  <c r="P9" i="20"/>
  <c r="U8" i="20"/>
  <c r="L7" i="20"/>
  <c r="L8" i="20"/>
  <c r="V7" i="20"/>
  <c r="G10" i="20"/>
  <c r="L9" i="20"/>
  <c r="AC68" i="19"/>
  <c r="AC69" i="19" s="1"/>
  <c r="AC70" i="19" s="1"/>
  <c r="AC71" i="19" s="1"/>
  <c r="AC72" i="19" s="1"/>
  <c r="AC73" i="19" s="1"/>
  <c r="AC74" i="19" s="1"/>
  <c r="AC75" i="19" s="1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95" i="19" s="1"/>
  <c r="AC96" i="19" s="1"/>
  <c r="AC97" i="19" s="1"/>
  <c r="AC98" i="19" s="1"/>
  <c r="AC99" i="19" s="1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19" i="19" s="1"/>
  <c r="AC120" i="19" s="1"/>
  <c r="AC121" i="19" s="1"/>
  <c r="AC122" i="19" s="1"/>
  <c r="AC123" i="19" s="1"/>
  <c r="AC124" i="19" s="1"/>
  <c r="AC125" i="19" s="1"/>
  <c r="AC126" i="19" s="1"/>
  <c r="AC127" i="19" s="1"/>
  <c r="AC128" i="19" s="1"/>
  <c r="AC129" i="19" s="1"/>
  <c r="AC130" i="19" s="1"/>
  <c r="AC131" i="19" s="1"/>
  <c r="AC132" i="19" s="1"/>
  <c r="AC133" i="19" s="1"/>
  <c r="AC134" i="19" s="1"/>
  <c r="AC135" i="19" s="1"/>
  <c r="AC136" i="19" s="1"/>
  <c r="AC137" i="19" s="1"/>
  <c r="AC138" i="19" s="1"/>
  <c r="AC139" i="19" s="1"/>
  <c r="AC140" i="19" s="1"/>
  <c r="AC141" i="19" s="1"/>
  <c r="AC142" i="19" s="1"/>
  <c r="AC143" i="19" s="1"/>
  <c r="AC144" i="19" s="1"/>
  <c r="AC145" i="19" s="1"/>
  <c r="AC146" i="19" s="1"/>
  <c r="AC147" i="19" s="1"/>
  <c r="AC148" i="19" s="1"/>
  <c r="AC149" i="19" s="1"/>
  <c r="AC150" i="19" s="1"/>
  <c r="AC151" i="19" s="1"/>
  <c r="AC152" i="19" s="1"/>
  <c r="AC153" i="19" s="1"/>
  <c r="AC154" i="19" s="1"/>
  <c r="AC155" i="19" s="1"/>
  <c r="AC156" i="19" s="1"/>
  <c r="AC157" i="19" s="1"/>
  <c r="AC158" i="19" s="1"/>
  <c r="AC159" i="19" s="1"/>
  <c r="AC160" i="19" s="1"/>
  <c r="AC161" i="19" s="1"/>
  <c r="AC162" i="19" s="1"/>
  <c r="AC163" i="19" s="1"/>
  <c r="AC164" i="19" s="1"/>
  <c r="AC165" i="19" s="1"/>
  <c r="AC166" i="19" s="1"/>
  <c r="AC167" i="19" s="1"/>
  <c r="AC168" i="19" s="1"/>
  <c r="AC169" i="19" s="1"/>
  <c r="AC170" i="19" s="1"/>
  <c r="AC171" i="19" s="1"/>
  <c r="AC172" i="19" s="1"/>
  <c r="AC173" i="19" s="1"/>
  <c r="AC174" i="19" s="1"/>
  <c r="AC175" i="19" s="1"/>
  <c r="AC176" i="19" s="1"/>
  <c r="AC177" i="19" s="1"/>
  <c r="AC178" i="19" s="1"/>
  <c r="AC179" i="19" s="1"/>
  <c r="AC180" i="19" s="1"/>
  <c r="AC181" i="19" s="1"/>
  <c r="AC182" i="19" s="1"/>
  <c r="AC183" i="19" s="1"/>
  <c r="AC184" i="19" s="1"/>
  <c r="AC185" i="19" s="1"/>
  <c r="AC186" i="19" s="1"/>
  <c r="AC187" i="19" s="1"/>
  <c r="AC188" i="19" s="1"/>
  <c r="AC189" i="19" s="1"/>
  <c r="AC190" i="19" s="1"/>
  <c r="AC191" i="19" s="1"/>
  <c r="AC192" i="19" s="1"/>
  <c r="AC193" i="19" s="1"/>
  <c r="AC194" i="19" s="1"/>
  <c r="AC195" i="19" s="1"/>
  <c r="AC196" i="19" s="1"/>
  <c r="AC197" i="19" s="1"/>
  <c r="AC198" i="19" s="1"/>
  <c r="AC199" i="19" s="1"/>
  <c r="AC200" i="19" s="1"/>
  <c r="AC201" i="19" s="1"/>
  <c r="AC202" i="19" s="1"/>
  <c r="AC203" i="19" s="1"/>
  <c r="AC204" i="19" s="1"/>
  <c r="AC205" i="19" s="1"/>
  <c r="AC206" i="19" s="1"/>
  <c r="AC207" i="19" s="1"/>
  <c r="AC208" i="19" s="1"/>
  <c r="AC209" i="19" s="1"/>
  <c r="AC210" i="19" s="1"/>
  <c r="AC211" i="19" s="1"/>
  <c r="AC212" i="19" s="1"/>
  <c r="AC213" i="19" s="1"/>
  <c r="AC214" i="19" s="1"/>
  <c r="AC215" i="19" s="1"/>
  <c r="AC216" i="19" s="1"/>
  <c r="AC217" i="19" s="1"/>
  <c r="AC218" i="19" s="1"/>
  <c r="AC219" i="19" s="1"/>
  <c r="AC220" i="19" s="1"/>
  <c r="AC221" i="19" s="1"/>
  <c r="AC222" i="19" s="1"/>
  <c r="AC223" i="19" s="1"/>
  <c r="AC224" i="19" s="1"/>
  <c r="AC225" i="19" s="1"/>
  <c r="AC226" i="19" s="1"/>
  <c r="AC227" i="19" s="1"/>
  <c r="AC228" i="19" s="1"/>
  <c r="AC229" i="19" s="1"/>
  <c r="AC230" i="19" s="1"/>
  <c r="AC231" i="19" s="1"/>
  <c r="AC232" i="19" s="1"/>
  <c r="AC233" i="19" s="1"/>
  <c r="AC234" i="19" s="1"/>
  <c r="AC235" i="19" s="1"/>
  <c r="AC236" i="19" s="1"/>
  <c r="AC237" i="19" s="1"/>
  <c r="AC238" i="19" s="1"/>
  <c r="AC239" i="19" s="1"/>
  <c r="AC240" i="19" s="1"/>
  <c r="AC241" i="19" s="1"/>
  <c r="AC242" i="19" s="1"/>
  <c r="AC243" i="19" s="1"/>
  <c r="AC244" i="19" s="1"/>
  <c r="AC245" i="19" s="1"/>
  <c r="AC246" i="19" s="1"/>
  <c r="AC247" i="19" s="1"/>
  <c r="AC248" i="19" s="1"/>
  <c r="AC249" i="19" s="1"/>
  <c r="AC250" i="19" s="1"/>
  <c r="AC251" i="19" s="1"/>
  <c r="AC252" i="19" s="1"/>
  <c r="AC253" i="19" s="1"/>
  <c r="AC254" i="19" s="1"/>
  <c r="AC255" i="19" s="1"/>
  <c r="AC256" i="19" s="1"/>
  <c r="AC257" i="19" s="1"/>
  <c r="AC258" i="19" s="1"/>
  <c r="AC259" i="19" s="1"/>
  <c r="AC260" i="19" s="1"/>
  <c r="AC261" i="19" s="1"/>
  <c r="AC262" i="19" s="1"/>
  <c r="AC263" i="19" s="1"/>
  <c r="AC264" i="19" s="1"/>
  <c r="AC265" i="19" s="1"/>
  <c r="AC266" i="19" s="1"/>
  <c r="AC267" i="19" s="1"/>
  <c r="AC268" i="19" s="1"/>
  <c r="AC269" i="19" s="1"/>
  <c r="AC270" i="19" s="1"/>
  <c r="AC271" i="19" s="1"/>
  <c r="AC272" i="19" s="1"/>
  <c r="AC273" i="19" s="1"/>
  <c r="AC274" i="19" s="1"/>
  <c r="AC275" i="19" s="1"/>
  <c r="AC276" i="19" s="1"/>
  <c r="AC277" i="19" s="1"/>
  <c r="AC278" i="19" s="1"/>
  <c r="AC279" i="19" s="1"/>
  <c r="AC280" i="19" s="1"/>
  <c r="AC281" i="19" s="1"/>
  <c r="AC282" i="19" s="1"/>
  <c r="AC283" i="19" s="1"/>
  <c r="AC284" i="19" s="1"/>
  <c r="AC285" i="19" s="1"/>
  <c r="AC286" i="19" s="1"/>
  <c r="AC287" i="19" s="1"/>
  <c r="AC288" i="19" s="1"/>
  <c r="AC289" i="19" s="1"/>
  <c r="AC290" i="19" s="1"/>
  <c r="AC291" i="19" s="1"/>
  <c r="AC292" i="19" s="1"/>
  <c r="AC293" i="19" s="1"/>
  <c r="AC294" i="19" s="1"/>
  <c r="AC295" i="19" s="1"/>
  <c r="AC296" i="19" s="1"/>
  <c r="AC297" i="19" s="1"/>
  <c r="AC298" i="19" s="1"/>
  <c r="AC299" i="19" s="1"/>
  <c r="AC300" i="19" s="1"/>
  <c r="AC301" i="19" s="1"/>
  <c r="AC302" i="19" s="1"/>
  <c r="AC303" i="19" s="1"/>
  <c r="AC304" i="19" s="1"/>
  <c r="AC305" i="19" s="1"/>
  <c r="AC306" i="19" s="1"/>
  <c r="AC307" i="19" s="1"/>
  <c r="AC308" i="19" s="1"/>
  <c r="AC309" i="19" s="1"/>
  <c r="AC310" i="19" s="1"/>
  <c r="AC311" i="19" s="1"/>
  <c r="AC312" i="19" s="1"/>
  <c r="AC313" i="19" s="1"/>
  <c r="AC314" i="19" s="1"/>
  <c r="AC315" i="19" s="1"/>
  <c r="AC316" i="19" s="1"/>
  <c r="AC317" i="19" s="1"/>
  <c r="AC318" i="19" s="1"/>
  <c r="AC319" i="19" s="1"/>
  <c r="AC320" i="19" s="1"/>
  <c r="AC321" i="19" s="1"/>
  <c r="AC322" i="19" s="1"/>
  <c r="AC323" i="19" s="1"/>
  <c r="AC324" i="19" s="1"/>
  <c r="AC325" i="19" s="1"/>
  <c r="AC326" i="19" s="1"/>
  <c r="AC327" i="19" s="1"/>
  <c r="AC328" i="19" s="1"/>
  <c r="AC329" i="19" s="1"/>
  <c r="AC330" i="19" s="1"/>
  <c r="AC331" i="19" s="1"/>
  <c r="AC332" i="19" s="1"/>
  <c r="AC333" i="19" s="1"/>
  <c r="AC334" i="19" s="1"/>
  <c r="AC335" i="19" s="1"/>
  <c r="AC336" i="19" s="1"/>
  <c r="AC337" i="19" s="1"/>
  <c r="AC338" i="19" s="1"/>
  <c r="AC339" i="19" s="1"/>
  <c r="AC340" i="19" s="1"/>
  <c r="AC341" i="19" s="1"/>
  <c r="AC342" i="19" s="1"/>
  <c r="AC343" i="19" s="1"/>
  <c r="AC344" i="19" s="1"/>
  <c r="AC345" i="19" s="1"/>
  <c r="AC346" i="19" s="1"/>
  <c r="Z67" i="19"/>
  <c r="U67" i="19"/>
  <c r="R66" i="19"/>
  <c r="X66" i="19"/>
  <c r="BO7" i="19"/>
  <c r="AU7" i="19"/>
  <c r="AX7" i="19" s="1"/>
  <c r="BA7" i="19" s="1"/>
  <c r="BL7" i="19"/>
  <c r="BK88" i="19"/>
  <c r="BG89" i="19"/>
  <c r="BJ68" i="19"/>
  <c r="BF69" i="19"/>
  <c r="BI78" i="19"/>
  <c r="BE79" i="19"/>
  <c r="V67" i="19"/>
  <c r="S66" i="19"/>
  <c r="Y66" i="19"/>
  <c r="BI87" i="19"/>
  <c r="BE88" i="19"/>
  <c r="BP7" i="19"/>
  <c r="AV7" i="19"/>
  <c r="AJ8" i="19" s="1"/>
  <c r="BM7" i="19"/>
  <c r="C68" i="19"/>
  <c r="C69" i="19" s="1"/>
  <c r="C70" i="19" s="1"/>
  <c r="C71" i="19" s="1"/>
  <c r="C72" i="19" s="1"/>
  <c r="C73" i="19" s="1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C95" i="19" s="1"/>
  <c r="C96" i="19" s="1"/>
  <c r="C97" i="19" s="1"/>
  <c r="C98" i="19" s="1"/>
  <c r="C99" i="19" s="1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C119" i="19" s="1"/>
  <c r="C120" i="19" s="1"/>
  <c r="C121" i="19" s="1"/>
  <c r="C122" i="19" s="1"/>
  <c r="C123" i="19" s="1"/>
  <c r="C124" i="19" s="1"/>
  <c r="C125" i="19" s="1"/>
  <c r="C126" i="19" s="1"/>
  <c r="C127" i="19" s="1"/>
  <c r="C128" i="19" s="1"/>
  <c r="C129" i="19" s="1"/>
  <c r="C130" i="19" s="1"/>
  <c r="C131" i="19" s="1"/>
  <c r="C132" i="19" s="1"/>
  <c r="C133" i="19" s="1"/>
  <c r="C134" i="19" s="1"/>
  <c r="C135" i="19" s="1"/>
  <c r="C136" i="19" s="1"/>
  <c r="C137" i="19" s="1"/>
  <c r="C138" i="19" s="1"/>
  <c r="C139" i="19" s="1"/>
  <c r="C140" i="19" s="1"/>
  <c r="C141" i="19" s="1"/>
  <c r="C142" i="19" s="1"/>
  <c r="C143" i="19" s="1"/>
  <c r="C144" i="19" s="1"/>
  <c r="C145" i="19" s="1"/>
  <c r="C146" i="19" s="1"/>
  <c r="C147" i="19" s="1"/>
  <c r="C148" i="19" s="1"/>
  <c r="C149" i="19" s="1"/>
  <c r="C150" i="19" s="1"/>
  <c r="C151" i="19" s="1"/>
  <c r="C152" i="19" s="1"/>
  <c r="C153" i="19" s="1"/>
  <c r="C154" i="19" s="1"/>
  <c r="C155" i="19" s="1"/>
  <c r="C156" i="19" s="1"/>
  <c r="C157" i="19" s="1"/>
  <c r="C158" i="19" s="1"/>
  <c r="C159" i="19" s="1"/>
  <c r="C160" i="19" s="1"/>
  <c r="C161" i="19" s="1"/>
  <c r="C162" i="19" s="1"/>
  <c r="C163" i="19" s="1"/>
  <c r="C164" i="19" s="1"/>
  <c r="C165" i="19" s="1"/>
  <c r="C166" i="19" s="1"/>
  <c r="C167" i="19" s="1"/>
  <c r="C168" i="19" s="1"/>
  <c r="C169" i="19" s="1"/>
  <c r="C170" i="19" s="1"/>
  <c r="C171" i="19" s="1"/>
  <c r="C172" i="19" s="1"/>
  <c r="C173" i="19" s="1"/>
  <c r="C174" i="19" s="1"/>
  <c r="C175" i="19" s="1"/>
  <c r="C176" i="19" s="1"/>
  <c r="C177" i="19" s="1"/>
  <c r="C178" i="19" s="1"/>
  <c r="C179" i="19" s="1"/>
  <c r="C180" i="19" s="1"/>
  <c r="C181" i="19" s="1"/>
  <c r="C182" i="19" s="1"/>
  <c r="C183" i="19" s="1"/>
  <c r="C184" i="19" s="1"/>
  <c r="C185" i="19" s="1"/>
  <c r="C186" i="19" s="1"/>
  <c r="C187" i="19" s="1"/>
  <c r="C188" i="19" s="1"/>
  <c r="C189" i="19" s="1"/>
  <c r="C190" i="19" s="1"/>
  <c r="C191" i="19" s="1"/>
  <c r="C192" i="19" s="1"/>
  <c r="C193" i="19" s="1"/>
  <c r="C194" i="19" s="1"/>
  <c r="C195" i="19" s="1"/>
  <c r="C196" i="19" s="1"/>
  <c r="C197" i="19" s="1"/>
  <c r="C198" i="19" s="1"/>
  <c r="C199" i="19" s="1"/>
  <c r="C200" i="19" s="1"/>
  <c r="C201" i="19" s="1"/>
  <c r="C202" i="19" s="1"/>
  <c r="C203" i="19" s="1"/>
  <c r="C204" i="19" s="1"/>
  <c r="C205" i="19" s="1"/>
  <c r="C206" i="19" s="1"/>
  <c r="C207" i="19" s="1"/>
  <c r="C208" i="19" s="1"/>
  <c r="C209" i="19" s="1"/>
  <c r="C210" i="19" s="1"/>
  <c r="C211" i="19" s="1"/>
  <c r="C212" i="19" s="1"/>
  <c r="C213" i="19" s="1"/>
  <c r="C214" i="19" s="1"/>
  <c r="C215" i="19" s="1"/>
  <c r="C216" i="19" s="1"/>
  <c r="C217" i="19" s="1"/>
  <c r="C218" i="19" s="1"/>
  <c r="C219" i="19" s="1"/>
  <c r="C220" i="19" s="1"/>
  <c r="C221" i="19" s="1"/>
  <c r="C222" i="19" s="1"/>
  <c r="C223" i="19" s="1"/>
  <c r="C224" i="19" s="1"/>
  <c r="C225" i="19" s="1"/>
  <c r="C226" i="19" s="1"/>
  <c r="C227" i="19" s="1"/>
  <c r="C228" i="19" s="1"/>
  <c r="C229" i="19" s="1"/>
  <c r="C230" i="19" s="1"/>
  <c r="C231" i="19" s="1"/>
  <c r="C232" i="19" s="1"/>
  <c r="C233" i="19" s="1"/>
  <c r="C234" i="19" s="1"/>
  <c r="C235" i="19" s="1"/>
  <c r="C236" i="19" s="1"/>
  <c r="C237" i="19" s="1"/>
  <c r="C238" i="19" s="1"/>
  <c r="C239" i="19" s="1"/>
  <c r="C240" i="19" s="1"/>
  <c r="C241" i="19" s="1"/>
  <c r="C242" i="19" s="1"/>
  <c r="C243" i="19" s="1"/>
  <c r="C244" i="19" s="1"/>
  <c r="C245" i="19" s="1"/>
  <c r="C246" i="19" s="1"/>
  <c r="C247" i="19" s="1"/>
  <c r="C248" i="19" s="1"/>
  <c r="C249" i="19" s="1"/>
  <c r="C250" i="19" s="1"/>
  <c r="C251" i="19" s="1"/>
  <c r="C252" i="19" s="1"/>
  <c r="C253" i="19" s="1"/>
  <c r="C254" i="19" s="1"/>
  <c r="C255" i="19" s="1"/>
  <c r="C256" i="19" s="1"/>
  <c r="C257" i="19" s="1"/>
  <c r="C258" i="19" s="1"/>
  <c r="C259" i="19" s="1"/>
  <c r="C260" i="19" s="1"/>
  <c r="C261" i="19" s="1"/>
  <c r="C262" i="19" s="1"/>
  <c r="C263" i="19" s="1"/>
  <c r="C264" i="19" s="1"/>
  <c r="C265" i="19" s="1"/>
  <c r="C266" i="19" s="1"/>
  <c r="C267" i="19" s="1"/>
  <c r="C268" i="19" s="1"/>
  <c r="C269" i="19" s="1"/>
  <c r="C270" i="19" s="1"/>
  <c r="C271" i="19" s="1"/>
  <c r="C272" i="19" s="1"/>
  <c r="C273" i="19" s="1"/>
  <c r="C274" i="19" s="1"/>
  <c r="C275" i="19" s="1"/>
  <c r="C276" i="19" s="1"/>
  <c r="C277" i="19" s="1"/>
  <c r="C278" i="19" s="1"/>
  <c r="C279" i="19" s="1"/>
  <c r="C280" i="19" s="1"/>
  <c r="C281" i="19" s="1"/>
  <c r="C282" i="19" s="1"/>
  <c r="C283" i="19" s="1"/>
  <c r="C284" i="19" s="1"/>
  <c r="C285" i="19" s="1"/>
  <c r="C286" i="19" s="1"/>
  <c r="C287" i="19" s="1"/>
  <c r="C288" i="19" s="1"/>
  <c r="C289" i="19" s="1"/>
  <c r="C290" i="19" s="1"/>
  <c r="C291" i="19" s="1"/>
  <c r="C292" i="19" s="1"/>
  <c r="C293" i="19" s="1"/>
  <c r="C294" i="19" s="1"/>
  <c r="C295" i="19" s="1"/>
  <c r="C296" i="19" s="1"/>
  <c r="C297" i="19" s="1"/>
  <c r="C298" i="19" s="1"/>
  <c r="C299" i="19" s="1"/>
  <c r="C300" i="19" s="1"/>
  <c r="C301" i="19" s="1"/>
  <c r="C302" i="19" s="1"/>
  <c r="C303" i="19" s="1"/>
  <c r="C304" i="19" s="1"/>
  <c r="C305" i="19" s="1"/>
  <c r="C306" i="19" s="1"/>
  <c r="C307" i="19" s="1"/>
  <c r="C308" i="19" s="1"/>
  <c r="C309" i="19" s="1"/>
  <c r="C310" i="19" s="1"/>
  <c r="C311" i="19" s="1"/>
  <c r="C312" i="19" s="1"/>
  <c r="C313" i="19" s="1"/>
  <c r="C314" i="19" s="1"/>
  <c r="C315" i="19" s="1"/>
  <c r="C316" i="19" s="1"/>
  <c r="C317" i="19" s="1"/>
  <c r="C318" i="19" s="1"/>
  <c r="C319" i="19" s="1"/>
  <c r="C320" i="19" s="1"/>
  <c r="C321" i="19" s="1"/>
  <c r="C322" i="19" s="1"/>
  <c r="C323" i="19" s="1"/>
  <c r="C324" i="19" s="1"/>
  <c r="C325" i="19" s="1"/>
  <c r="C326" i="19" s="1"/>
  <c r="C327" i="19" s="1"/>
  <c r="C328" i="19" s="1"/>
  <c r="C329" i="19" s="1"/>
  <c r="C330" i="19" s="1"/>
  <c r="C331" i="19" s="1"/>
  <c r="C332" i="19" s="1"/>
  <c r="C333" i="19" s="1"/>
  <c r="C334" i="19" s="1"/>
  <c r="C335" i="19" s="1"/>
  <c r="C336" i="19" s="1"/>
  <c r="C337" i="19" s="1"/>
  <c r="C338" i="19" s="1"/>
  <c r="C339" i="19" s="1"/>
  <c r="C340" i="19" s="1"/>
  <c r="C341" i="19" s="1"/>
  <c r="C342" i="19" s="1"/>
  <c r="C343" i="19" s="1"/>
  <c r="C344" i="19" s="1"/>
  <c r="C345" i="19" s="1"/>
  <c r="C346" i="19" s="1"/>
  <c r="BI67" i="19"/>
  <c r="BE68" i="19"/>
  <c r="BK78" i="19"/>
  <c r="BG79" i="19"/>
  <c r="T68" i="19"/>
  <c r="AT7" i="19"/>
  <c r="AZ6" i="19"/>
  <c r="BC6" i="19" s="1"/>
  <c r="T68" i="18"/>
  <c r="AU7" i="18"/>
  <c r="BL7" i="18"/>
  <c r="AX7" i="18"/>
  <c r="BA7" i="18" s="1"/>
  <c r="BO7" i="18"/>
  <c r="X66" i="18"/>
  <c r="U67" i="18"/>
  <c r="R66" i="18"/>
  <c r="AZ6" i="18"/>
  <c r="BC6" i="18" s="1"/>
  <c r="Z67" i="18"/>
  <c r="AC68" i="18"/>
  <c r="AC69" i="18" s="1"/>
  <c r="AC70" i="18" s="1"/>
  <c r="AC71" i="18" s="1"/>
  <c r="AC72" i="18" s="1"/>
  <c r="AC73" i="18" s="1"/>
  <c r="AC74" i="18" s="1"/>
  <c r="AC75" i="18" s="1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95" i="18" s="1"/>
  <c r="AC96" i="18" s="1"/>
  <c r="AC97" i="18" s="1"/>
  <c r="AC98" i="18" s="1"/>
  <c r="AC99" i="18" s="1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AC119" i="18" s="1"/>
  <c r="AC120" i="18" s="1"/>
  <c r="AC121" i="18" s="1"/>
  <c r="AC122" i="18" s="1"/>
  <c r="AC123" i="18" s="1"/>
  <c r="AC124" i="18" s="1"/>
  <c r="AC125" i="18" s="1"/>
  <c r="AC126" i="18" s="1"/>
  <c r="AC127" i="18" s="1"/>
  <c r="AC128" i="18" s="1"/>
  <c r="AC129" i="18" s="1"/>
  <c r="AC130" i="18" s="1"/>
  <c r="AC131" i="18" s="1"/>
  <c r="AC132" i="18" s="1"/>
  <c r="AC133" i="18" s="1"/>
  <c r="AC134" i="18" s="1"/>
  <c r="AC135" i="18" s="1"/>
  <c r="AC136" i="18" s="1"/>
  <c r="AC137" i="18" s="1"/>
  <c r="AC138" i="18" s="1"/>
  <c r="AC139" i="18" s="1"/>
  <c r="AC140" i="18" s="1"/>
  <c r="AC141" i="18" s="1"/>
  <c r="AC142" i="18" s="1"/>
  <c r="AC143" i="18" s="1"/>
  <c r="AC144" i="18" s="1"/>
  <c r="AC145" i="18" s="1"/>
  <c r="AC146" i="18" s="1"/>
  <c r="AC147" i="18" s="1"/>
  <c r="AC148" i="18" s="1"/>
  <c r="AC149" i="18" s="1"/>
  <c r="AC150" i="18" s="1"/>
  <c r="AC151" i="18" s="1"/>
  <c r="AC152" i="18" s="1"/>
  <c r="AC153" i="18" s="1"/>
  <c r="AC154" i="18" s="1"/>
  <c r="AC155" i="18" s="1"/>
  <c r="AC156" i="18" s="1"/>
  <c r="AC157" i="18" s="1"/>
  <c r="AC158" i="18" s="1"/>
  <c r="AC159" i="18" s="1"/>
  <c r="AC160" i="18" s="1"/>
  <c r="AC161" i="18" s="1"/>
  <c r="AC162" i="18" s="1"/>
  <c r="AC163" i="18" s="1"/>
  <c r="AC164" i="18" s="1"/>
  <c r="AC165" i="18" s="1"/>
  <c r="AC166" i="18" s="1"/>
  <c r="AC167" i="18" s="1"/>
  <c r="AC168" i="18" s="1"/>
  <c r="AC169" i="18" s="1"/>
  <c r="AC170" i="18" s="1"/>
  <c r="AC171" i="18" s="1"/>
  <c r="AC172" i="18" s="1"/>
  <c r="AC173" i="18" s="1"/>
  <c r="AC174" i="18" s="1"/>
  <c r="AC175" i="18" s="1"/>
  <c r="AC176" i="18" s="1"/>
  <c r="AC177" i="18" s="1"/>
  <c r="AC178" i="18" s="1"/>
  <c r="AC179" i="18" s="1"/>
  <c r="AC180" i="18" s="1"/>
  <c r="AC181" i="18" s="1"/>
  <c r="AC182" i="18" s="1"/>
  <c r="AC183" i="18" s="1"/>
  <c r="AC184" i="18" s="1"/>
  <c r="AC185" i="18" s="1"/>
  <c r="AC186" i="18" s="1"/>
  <c r="AC187" i="18" s="1"/>
  <c r="AC188" i="18" s="1"/>
  <c r="AC189" i="18" s="1"/>
  <c r="AC190" i="18" s="1"/>
  <c r="AC191" i="18" s="1"/>
  <c r="AC192" i="18" s="1"/>
  <c r="AC193" i="18" s="1"/>
  <c r="AC194" i="18" s="1"/>
  <c r="AC195" i="18" s="1"/>
  <c r="AC196" i="18" s="1"/>
  <c r="AC197" i="18" s="1"/>
  <c r="AC198" i="18" s="1"/>
  <c r="AC199" i="18" s="1"/>
  <c r="AC200" i="18" s="1"/>
  <c r="AC201" i="18" s="1"/>
  <c r="AC202" i="18" s="1"/>
  <c r="AC203" i="18" s="1"/>
  <c r="AC204" i="18" s="1"/>
  <c r="AC205" i="18" s="1"/>
  <c r="AC206" i="18" s="1"/>
  <c r="AC207" i="18" s="1"/>
  <c r="AC208" i="18" s="1"/>
  <c r="AC209" i="18" s="1"/>
  <c r="AC210" i="18" s="1"/>
  <c r="AC211" i="18" s="1"/>
  <c r="AC212" i="18" s="1"/>
  <c r="AC213" i="18" s="1"/>
  <c r="AC214" i="18" s="1"/>
  <c r="AC215" i="18" s="1"/>
  <c r="AC216" i="18" s="1"/>
  <c r="AC217" i="18" s="1"/>
  <c r="AC218" i="18" s="1"/>
  <c r="AC219" i="18" s="1"/>
  <c r="AC220" i="18" s="1"/>
  <c r="AC221" i="18" s="1"/>
  <c r="AC222" i="18" s="1"/>
  <c r="AC223" i="18" s="1"/>
  <c r="AC224" i="18" s="1"/>
  <c r="AC225" i="18" s="1"/>
  <c r="AC226" i="18" s="1"/>
  <c r="AC227" i="18" s="1"/>
  <c r="AC228" i="18" s="1"/>
  <c r="AC229" i="18" s="1"/>
  <c r="AC230" i="18" s="1"/>
  <c r="AC231" i="18" s="1"/>
  <c r="AC232" i="18" s="1"/>
  <c r="AC233" i="18" s="1"/>
  <c r="AC234" i="18" s="1"/>
  <c r="AC235" i="18" s="1"/>
  <c r="AC236" i="18" s="1"/>
  <c r="AC237" i="18" s="1"/>
  <c r="AC238" i="18" s="1"/>
  <c r="AC239" i="18" s="1"/>
  <c r="AC240" i="18" s="1"/>
  <c r="AC241" i="18" s="1"/>
  <c r="AC242" i="18" s="1"/>
  <c r="AC243" i="18" s="1"/>
  <c r="AC244" i="18" s="1"/>
  <c r="AC245" i="18" s="1"/>
  <c r="AC246" i="18" s="1"/>
  <c r="AC247" i="18" s="1"/>
  <c r="AC248" i="18" s="1"/>
  <c r="AC249" i="18" s="1"/>
  <c r="AC250" i="18" s="1"/>
  <c r="AC251" i="18" s="1"/>
  <c r="AC252" i="18" s="1"/>
  <c r="AC253" i="18" s="1"/>
  <c r="AC254" i="18" s="1"/>
  <c r="AC255" i="18" s="1"/>
  <c r="AC256" i="18" s="1"/>
  <c r="AC257" i="18" s="1"/>
  <c r="AC258" i="18" s="1"/>
  <c r="AC259" i="18" s="1"/>
  <c r="AC260" i="18" s="1"/>
  <c r="AC261" i="18" s="1"/>
  <c r="AC262" i="18" s="1"/>
  <c r="AC263" i="18" s="1"/>
  <c r="AC264" i="18" s="1"/>
  <c r="AC265" i="18" s="1"/>
  <c r="AC266" i="18" s="1"/>
  <c r="AC267" i="18" s="1"/>
  <c r="AC268" i="18" s="1"/>
  <c r="AC269" i="18" s="1"/>
  <c r="AC270" i="18" s="1"/>
  <c r="AC271" i="18" s="1"/>
  <c r="AC272" i="18" s="1"/>
  <c r="AC273" i="18" s="1"/>
  <c r="AC274" i="18" s="1"/>
  <c r="AC275" i="18" s="1"/>
  <c r="AC276" i="18" s="1"/>
  <c r="AC277" i="18" s="1"/>
  <c r="AC278" i="18" s="1"/>
  <c r="AC279" i="18" s="1"/>
  <c r="AC280" i="18" s="1"/>
  <c r="AC281" i="18" s="1"/>
  <c r="AC282" i="18" s="1"/>
  <c r="AC283" i="18" s="1"/>
  <c r="AC284" i="18" s="1"/>
  <c r="AC285" i="18" s="1"/>
  <c r="AC286" i="18" s="1"/>
  <c r="AC287" i="18" s="1"/>
  <c r="AC288" i="18" s="1"/>
  <c r="AC289" i="18" s="1"/>
  <c r="AC290" i="18" s="1"/>
  <c r="AC291" i="18" s="1"/>
  <c r="AC292" i="18" s="1"/>
  <c r="AC293" i="18" s="1"/>
  <c r="AC294" i="18" s="1"/>
  <c r="AC295" i="18" s="1"/>
  <c r="AC296" i="18" s="1"/>
  <c r="AC297" i="18" s="1"/>
  <c r="AC298" i="18" s="1"/>
  <c r="AC299" i="18" s="1"/>
  <c r="AC300" i="18" s="1"/>
  <c r="AC301" i="18" s="1"/>
  <c r="AC302" i="18" s="1"/>
  <c r="AC303" i="18" s="1"/>
  <c r="AC304" i="18" s="1"/>
  <c r="AC305" i="18" s="1"/>
  <c r="AC306" i="18" s="1"/>
  <c r="AC307" i="18" s="1"/>
  <c r="AC308" i="18" s="1"/>
  <c r="AC309" i="18" s="1"/>
  <c r="AC310" i="18" s="1"/>
  <c r="AC311" i="18" s="1"/>
  <c r="AC312" i="18" s="1"/>
  <c r="AC313" i="18" s="1"/>
  <c r="AC314" i="18" s="1"/>
  <c r="AC315" i="18" s="1"/>
  <c r="AC316" i="18" s="1"/>
  <c r="AC317" i="18" s="1"/>
  <c r="AC318" i="18" s="1"/>
  <c r="AC319" i="18" s="1"/>
  <c r="AC320" i="18" s="1"/>
  <c r="AC321" i="18" s="1"/>
  <c r="AC322" i="18" s="1"/>
  <c r="AC323" i="18" s="1"/>
  <c r="AC324" i="18" s="1"/>
  <c r="AC325" i="18" s="1"/>
  <c r="AC326" i="18" s="1"/>
  <c r="AC327" i="18" s="1"/>
  <c r="AC328" i="18" s="1"/>
  <c r="AC329" i="18" s="1"/>
  <c r="AC330" i="18" s="1"/>
  <c r="AC331" i="18" s="1"/>
  <c r="AC332" i="18" s="1"/>
  <c r="AC333" i="18" s="1"/>
  <c r="AC334" i="18" s="1"/>
  <c r="AC335" i="18" s="1"/>
  <c r="AC336" i="18" s="1"/>
  <c r="AC337" i="18" s="1"/>
  <c r="AC338" i="18" s="1"/>
  <c r="AC339" i="18" s="1"/>
  <c r="AC340" i="18" s="1"/>
  <c r="AC341" i="18" s="1"/>
  <c r="AC342" i="18" s="1"/>
  <c r="AC343" i="18" s="1"/>
  <c r="AC344" i="18" s="1"/>
  <c r="AC345" i="18" s="1"/>
  <c r="AC346" i="18" s="1"/>
  <c r="BI77" i="18"/>
  <c r="BE78" i="18"/>
  <c r="BE89" i="18"/>
  <c r="BI88" i="18"/>
  <c r="BF88" i="18"/>
  <c r="BJ87" i="18"/>
  <c r="BM7" i="18"/>
  <c r="BP7" i="18"/>
  <c r="AV7" i="18"/>
  <c r="AJ8" i="18" s="1"/>
  <c r="Y66" i="18"/>
  <c r="V67" i="18"/>
  <c r="S66" i="18"/>
  <c r="AI8" i="18"/>
  <c r="AR8" i="18" s="1"/>
  <c r="BG89" i="18"/>
  <c r="BK88" i="18"/>
  <c r="BI67" i="18"/>
  <c r="BE68" i="18"/>
  <c r="BK68" i="18"/>
  <c r="BG69" i="18"/>
  <c r="C68" i="18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BJ79" i="18"/>
  <c r="BF80" i="18"/>
  <c r="AT7" i="18"/>
  <c r="O7" i="17"/>
  <c r="M8" i="17"/>
  <c r="N8" i="17"/>
  <c r="N9" i="17" s="1"/>
  <c r="I9" i="17"/>
  <c r="I10" i="17" s="1"/>
  <c r="L166" i="16"/>
  <c r="L72" i="16"/>
  <c r="L167" i="16"/>
  <c r="L26" i="16"/>
  <c r="L75" i="16"/>
  <c r="L107" i="16"/>
  <c r="L139" i="16"/>
  <c r="L76" i="16"/>
  <c r="L108" i="16"/>
  <c r="L140" i="16"/>
  <c r="L69" i="16"/>
  <c r="L101" i="16"/>
  <c r="L133" i="16"/>
  <c r="L156" i="16"/>
  <c r="L171" i="16"/>
  <c r="L165" i="16"/>
  <c r="L19" i="16"/>
  <c r="L158" i="16"/>
  <c r="L14" i="16"/>
  <c r="L98" i="16"/>
  <c r="L110" i="16"/>
  <c r="L29" i="16"/>
  <c r="L163" i="16"/>
  <c r="L31" i="16"/>
  <c r="L157" i="16"/>
  <c r="L102" i="16"/>
  <c r="L47" i="16"/>
  <c r="L79" i="16"/>
  <c r="L111" i="16"/>
  <c r="L143" i="16"/>
  <c r="L48" i="16"/>
  <c r="L80" i="16"/>
  <c r="L112" i="16"/>
  <c r="L144" i="16"/>
  <c r="L73" i="16"/>
  <c r="L105" i="16"/>
  <c r="L137" i="16"/>
  <c r="L170" i="16"/>
  <c r="L175" i="16"/>
  <c r="L169" i="16"/>
  <c r="L39" i="16"/>
  <c r="L36" i="16"/>
  <c r="L34" i="16"/>
  <c r="L17" i="16"/>
  <c r="L65" i="16"/>
  <c r="L82" i="16"/>
  <c r="L6" i="16"/>
  <c r="L51" i="16"/>
  <c r="L83" i="16"/>
  <c r="L115" i="16"/>
  <c r="L147" i="16"/>
  <c r="L52" i="16"/>
  <c r="L84" i="16"/>
  <c r="L116" i="16"/>
  <c r="L148" i="16"/>
  <c r="L45" i="16"/>
  <c r="L77" i="16"/>
  <c r="L109" i="16"/>
  <c r="L141" i="16"/>
  <c r="L173" i="16"/>
  <c r="L27" i="16"/>
  <c r="L24" i="16"/>
  <c r="L138" i="16"/>
  <c r="L86" i="16"/>
  <c r="L46" i="16"/>
  <c r="L22" i="16"/>
  <c r="L130" i="16"/>
  <c r="L37" i="16"/>
  <c r="L90" i="16"/>
  <c r="J9" i="16"/>
  <c r="J10" i="16" s="1"/>
  <c r="L162" i="16"/>
  <c r="L55" i="16"/>
  <c r="L87" i="16"/>
  <c r="L119" i="16"/>
  <c r="L152" i="16"/>
  <c r="L56" i="16"/>
  <c r="L88" i="16"/>
  <c r="L120" i="16"/>
  <c r="L154" i="16"/>
  <c r="L49" i="16"/>
  <c r="L81" i="16"/>
  <c r="L113" i="16"/>
  <c r="L145" i="16"/>
  <c r="L160" i="16"/>
  <c r="L177" i="16"/>
  <c r="L15" i="16"/>
  <c r="L20" i="16"/>
  <c r="L42" i="16"/>
  <c r="L10" i="16"/>
  <c r="L142" i="16"/>
  <c r="L25" i="16"/>
  <c r="L103" i="16"/>
  <c r="L104" i="16"/>
  <c r="L129" i="16"/>
  <c r="L151" i="16"/>
  <c r="L114" i="16"/>
  <c r="L70" i="16"/>
  <c r="L59" i="16"/>
  <c r="L91" i="16"/>
  <c r="L123" i="16"/>
  <c r="L60" i="16"/>
  <c r="L92" i="16"/>
  <c r="L124" i="16"/>
  <c r="L174" i="16"/>
  <c r="L53" i="16"/>
  <c r="L85" i="16"/>
  <c r="L117" i="16"/>
  <c r="L149" i="16"/>
  <c r="L164" i="16"/>
  <c r="L35" i="16"/>
  <c r="L16" i="16"/>
  <c r="L118" i="16"/>
  <c r="L30" i="16"/>
  <c r="L13" i="16"/>
  <c r="L122" i="16"/>
  <c r="L135" i="16"/>
  <c r="L136" i="16"/>
  <c r="L150" i="16"/>
  <c r="L161" i="16"/>
  <c r="L58" i="16"/>
  <c r="L54" i="16"/>
  <c r="L40" i="16"/>
  <c r="L63" i="16"/>
  <c r="L95" i="16"/>
  <c r="L127" i="16"/>
  <c r="L64" i="16"/>
  <c r="L96" i="16"/>
  <c r="L128" i="16"/>
  <c r="L57" i="16"/>
  <c r="L89" i="16"/>
  <c r="L121" i="16"/>
  <c r="L159" i="16"/>
  <c r="L168" i="16"/>
  <c r="L94" i="16"/>
  <c r="L23" i="16"/>
  <c r="L11" i="16"/>
  <c r="L8" i="16"/>
  <c r="L74" i="16"/>
  <c r="L50" i="16"/>
  <c r="L18" i="16"/>
  <c r="L32" i="16"/>
  <c r="L33" i="16"/>
  <c r="L176" i="16"/>
  <c r="L106" i="16"/>
  <c r="L41" i="16"/>
  <c r="L146" i="16"/>
  <c r="L44" i="16"/>
  <c r="L12" i="16"/>
  <c r="L67" i="16"/>
  <c r="L99" i="16"/>
  <c r="L131" i="16"/>
  <c r="L153" i="16"/>
  <c r="L68" i="16"/>
  <c r="L100" i="16"/>
  <c r="L132" i="16"/>
  <c r="L155" i="16"/>
  <c r="L61" i="16"/>
  <c r="L93" i="16"/>
  <c r="L125" i="16"/>
  <c r="L172" i="16"/>
  <c r="L43" i="16"/>
  <c r="L7" i="16"/>
  <c r="M7" i="16" s="1"/>
  <c r="L9" i="16"/>
  <c r="L62" i="16"/>
  <c r="L38" i="16"/>
  <c r="L66" i="16"/>
  <c r="L28" i="16"/>
  <c r="L78" i="16"/>
  <c r="L21" i="16"/>
  <c r="L134" i="16"/>
  <c r="BG86" i="13"/>
  <c r="BF86" i="13"/>
  <c r="BE86" i="13"/>
  <c r="BG76" i="13"/>
  <c r="BF76" i="13"/>
  <c r="BE76" i="13"/>
  <c r="BG66" i="13"/>
  <c r="BG67" i="13" s="1"/>
  <c r="BG68" i="13" s="1"/>
  <c r="BG69" i="13" s="1"/>
  <c r="BG70" i="13" s="1"/>
  <c r="BG71" i="13" s="1"/>
  <c r="BG72" i="13" s="1"/>
  <c r="BG73" i="13" s="1"/>
  <c r="BG74" i="13" s="1"/>
  <c r="BG75" i="13" s="1"/>
  <c r="BF66" i="13"/>
  <c r="BF67" i="13" s="1"/>
  <c r="BF68" i="13" s="1"/>
  <c r="BF69" i="13" s="1"/>
  <c r="BF70" i="13" s="1"/>
  <c r="BF71" i="13" s="1"/>
  <c r="BF72" i="13" s="1"/>
  <c r="BF73" i="13" s="1"/>
  <c r="BF74" i="13" s="1"/>
  <c r="BF75" i="13" s="1"/>
  <c r="BE66" i="13"/>
  <c r="BE67" i="13" s="1"/>
  <c r="BE68" i="13" s="1"/>
  <c r="BE69" i="13" s="1"/>
  <c r="BE70" i="13" s="1"/>
  <c r="BE71" i="13" s="1"/>
  <c r="BE72" i="13" s="1"/>
  <c r="BE73" i="13" s="1"/>
  <c r="BE74" i="13" s="1"/>
  <c r="BE75" i="13" s="1"/>
  <c r="BR66" i="13"/>
  <c r="BT67" i="13" s="1"/>
  <c r="BR65" i="13"/>
  <c r="BR64" i="13"/>
  <c r="BR63" i="13"/>
  <c r="BR62" i="13"/>
  <c r="BR61" i="13"/>
  <c r="BR60" i="13"/>
  <c r="BR59" i="13"/>
  <c r="BR58" i="13"/>
  <c r="BR57" i="13"/>
  <c r="BR56" i="13"/>
  <c r="BR55" i="13"/>
  <c r="BR54" i="13"/>
  <c r="BR53" i="13"/>
  <c r="BR52" i="13"/>
  <c r="BR51" i="13"/>
  <c r="BR50" i="13"/>
  <c r="BR49" i="13"/>
  <c r="BR48" i="13"/>
  <c r="BR47" i="13"/>
  <c r="BR46" i="13"/>
  <c r="BR45" i="13"/>
  <c r="BR44" i="13"/>
  <c r="BR43" i="13"/>
  <c r="BR42" i="13"/>
  <c r="BR41" i="13"/>
  <c r="BR40" i="13"/>
  <c r="BR39" i="13"/>
  <c r="BR38" i="13"/>
  <c r="BR37" i="13"/>
  <c r="BR36" i="13"/>
  <c r="BR35" i="13"/>
  <c r="BR34" i="13"/>
  <c r="BR33" i="13"/>
  <c r="BR32" i="13"/>
  <c r="BR31" i="13"/>
  <c r="BR30" i="13"/>
  <c r="BR29" i="13"/>
  <c r="BR28" i="13"/>
  <c r="BR27" i="13"/>
  <c r="BR26" i="13"/>
  <c r="BR25" i="13"/>
  <c r="BR24" i="13"/>
  <c r="BR23" i="13"/>
  <c r="BR22" i="13"/>
  <c r="BR21" i="13"/>
  <c r="BR20" i="13"/>
  <c r="BR19" i="13"/>
  <c r="BR18" i="13"/>
  <c r="BR17" i="13"/>
  <c r="BR16" i="13"/>
  <c r="BR15" i="13"/>
  <c r="BR14" i="13"/>
  <c r="BR13" i="13"/>
  <c r="BR12" i="13"/>
  <c r="BR11" i="13"/>
  <c r="BR10" i="13"/>
  <c r="BR9" i="13"/>
  <c r="BR8" i="13"/>
  <c r="BR7" i="13"/>
  <c r="BS67" i="13"/>
  <c r="O6" i="12"/>
  <c r="K163" i="12"/>
  <c r="K162" i="12"/>
  <c r="K161" i="12"/>
  <c r="L161" i="12" s="1"/>
  <c r="K160" i="12"/>
  <c r="K159" i="12"/>
  <c r="K158" i="12"/>
  <c r="K157" i="12"/>
  <c r="K156" i="12"/>
  <c r="K155" i="12"/>
  <c r="K154" i="12"/>
  <c r="K153" i="12"/>
  <c r="L153" i="12" s="1"/>
  <c r="K152" i="12"/>
  <c r="K151" i="12"/>
  <c r="K150" i="12"/>
  <c r="K149" i="12"/>
  <c r="K148" i="12"/>
  <c r="K147" i="12"/>
  <c r="K146" i="12"/>
  <c r="K145" i="12"/>
  <c r="L145" i="12" s="1"/>
  <c r="K144" i="12"/>
  <c r="K143" i="12"/>
  <c r="K142" i="12"/>
  <c r="K141" i="12"/>
  <c r="K140" i="12"/>
  <c r="K139" i="12"/>
  <c r="K138" i="12"/>
  <c r="K137" i="12"/>
  <c r="L137" i="12" s="1"/>
  <c r="K136" i="12"/>
  <c r="K135" i="12"/>
  <c r="K134" i="12"/>
  <c r="K133" i="12"/>
  <c r="K132" i="12"/>
  <c r="K131" i="12"/>
  <c r="K130" i="12"/>
  <c r="K129" i="12"/>
  <c r="L129" i="12" s="1"/>
  <c r="K128" i="12"/>
  <c r="K127" i="12"/>
  <c r="K126" i="12"/>
  <c r="K125" i="12"/>
  <c r="K124" i="12"/>
  <c r="K123" i="12"/>
  <c r="K122" i="12"/>
  <c r="K121" i="12"/>
  <c r="L121" i="12" s="1"/>
  <c r="K120" i="12"/>
  <c r="K119" i="12"/>
  <c r="K118" i="12"/>
  <c r="K117" i="12"/>
  <c r="K116" i="12"/>
  <c r="K115" i="12"/>
  <c r="K114" i="12"/>
  <c r="K113" i="12"/>
  <c r="L113" i="12" s="1"/>
  <c r="K112" i="12"/>
  <c r="K111" i="12"/>
  <c r="K110" i="12"/>
  <c r="K109" i="12"/>
  <c r="K108" i="12"/>
  <c r="K107" i="12"/>
  <c r="K106" i="12"/>
  <c r="K105" i="12"/>
  <c r="L105" i="12" s="1"/>
  <c r="K104" i="12"/>
  <c r="K103" i="12"/>
  <c r="K102" i="12"/>
  <c r="K101" i="12"/>
  <c r="K100" i="12"/>
  <c r="K99" i="12"/>
  <c r="K98" i="12"/>
  <c r="K97" i="12"/>
  <c r="L97" i="12" s="1"/>
  <c r="K96" i="12"/>
  <c r="K95" i="12"/>
  <c r="K94" i="12"/>
  <c r="K93" i="12"/>
  <c r="K92" i="12"/>
  <c r="K91" i="12"/>
  <c r="K90" i="12"/>
  <c r="K89" i="12"/>
  <c r="L89" i="12" s="1"/>
  <c r="K88" i="12"/>
  <c r="K87" i="12"/>
  <c r="K86" i="12"/>
  <c r="K85" i="12"/>
  <c r="K84" i="12"/>
  <c r="K83" i="12"/>
  <c r="K82" i="12"/>
  <c r="K81" i="12"/>
  <c r="L81" i="12" s="1"/>
  <c r="K80" i="12"/>
  <c r="K79" i="12"/>
  <c r="K78" i="12"/>
  <c r="K77" i="12"/>
  <c r="K76" i="12"/>
  <c r="K75" i="12"/>
  <c r="K74" i="12"/>
  <c r="K73" i="12"/>
  <c r="L73" i="12" s="1"/>
  <c r="K72" i="12"/>
  <c r="K71" i="12"/>
  <c r="K70" i="12"/>
  <c r="K69" i="12"/>
  <c r="K68" i="12"/>
  <c r="K67" i="12"/>
  <c r="K66" i="12"/>
  <c r="K65" i="12"/>
  <c r="L65" i="12" s="1"/>
  <c r="K64" i="12"/>
  <c r="K63" i="12"/>
  <c r="K62" i="12"/>
  <c r="K61" i="12"/>
  <c r="K60" i="12"/>
  <c r="K59" i="12"/>
  <c r="K58" i="12"/>
  <c r="K57" i="12"/>
  <c r="L57" i="12" s="1"/>
  <c r="K56" i="12"/>
  <c r="K55" i="12"/>
  <c r="K54" i="12"/>
  <c r="K53" i="12"/>
  <c r="K52" i="12"/>
  <c r="K51" i="12"/>
  <c r="K50" i="12"/>
  <c r="K49" i="12"/>
  <c r="L49" i="12" s="1"/>
  <c r="K48" i="12"/>
  <c r="K47" i="12"/>
  <c r="K46" i="12"/>
  <c r="K45" i="12"/>
  <c r="K44" i="12"/>
  <c r="K43" i="12"/>
  <c r="K42" i="12"/>
  <c r="K41" i="12"/>
  <c r="L41" i="12" s="1"/>
  <c r="K40" i="12"/>
  <c r="K39" i="12"/>
  <c r="K38" i="12"/>
  <c r="K37" i="12"/>
  <c r="K36" i="12"/>
  <c r="K35" i="12"/>
  <c r="K34" i="12"/>
  <c r="K33" i="12"/>
  <c r="L33" i="12" s="1"/>
  <c r="K32" i="12"/>
  <c r="K31" i="12"/>
  <c r="K30" i="12"/>
  <c r="K29" i="12"/>
  <c r="K28" i="12"/>
  <c r="K27" i="12"/>
  <c r="K26" i="12"/>
  <c r="K25" i="12"/>
  <c r="L25" i="12" s="1"/>
  <c r="K24" i="12"/>
  <c r="K23" i="12"/>
  <c r="K22" i="12"/>
  <c r="K21" i="12"/>
  <c r="K20" i="12"/>
  <c r="K19" i="12"/>
  <c r="K18" i="12"/>
  <c r="K17" i="12"/>
  <c r="L17" i="12" s="1"/>
  <c r="K16" i="12"/>
  <c r="K15" i="12"/>
  <c r="K14" i="12"/>
  <c r="K13" i="12"/>
  <c r="K12" i="12"/>
  <c r="K11" i="12"/>
  <c r="K10" i="12"/>
  <c r="K9" i="12"/>
  <c r="L9" i="12" s="1"/>
  <c r="K8" i="12"/>
  <c r="K7" i="12"/>
  <c r="K6" i="12"/>
  <c r="L163" i="12"/>
  <c r="L162" i="12"/>
  <c r="L160" i="12"/>
  <c r="L159" i="12"/>
  <c r="L158" i="12"/>
  <c r="L157" i="12"/>
  <c r="L156" i="12"/>
  <c r="L155" i="12"/>
  <c r="L154" i="12"/>
  <c r="L152" i="12"/>
  <c r="L151" i="12"/>
  <c r="L150" i="12"/>
  <c r="L149" i="12"/>
  <c r="L148" i="12"/>
  <c r="L147" i="12"/>
  <c r="L146" i="12"/>
  <c r="L144" i="12"/>
  <c r="L143" i="12"/>
  <c r="L142" i="12"/>
  <c r="L141" i="12"/>
  <c r="L140" i="12"/>
  <c r="L139" i="12"/>
  <c r="L138" i="12"/>
  <c r="L136" i="12"/>
  <c r="L135" i="12"/>
  <c r="L134" i="12"/>
  <c r="L133" i="12"/>
  <c r="L132" i="12"/>
  <c r="L131" i="12"/>
  <c r="L130" i="12"/>
  <c r="L128" i="12"/>
  <c r="L127" i="12"/>
  <c r="L126" i="12"/>
  <c r="L125" i="12"/>
  <c r="L124" i="12"/>
  <c r="L123" i="12"/>
  <c r="L122" i="12"/>
  <c r="L120" i="12"/>
  <c r="L119" i="12"/>
  <c r="L118" i="12"/>
  <c r="L117" i="12"/>
  <c r="L116" i="12"/>
  <c r="L115" i="12"/>
  <c r="L114" i="12"/>
  <c r="L112" i="12"/>
  <c r="L111" i="12"/>
  <c r="L110" i="12"/>
  <c r="L109" i="12"/>
  <c r="L108" i="12"/>
  <c r="L107" i="12"/>
  <c r="L106" i="12"/>
  <c r="L104" i="12"/>
  <c r="L103" i="12"/>
  <c r="L102" i="12"/>
  <c r="L101" i="12"/>
  <c r="L100" i="12"/>
  <c r="L99" i="12"/>
  <c r="L98" i="12"/>
  <c r="L96" i="12"/>
  <c r="L95" i="12"/>
  <c r="L94" i="12"/>
  <c r="L93" i="12"/>
  <c r="L92" i="12"/>
  <c r="L91" i="12"/>
  <c r="L90" i="12"/>
  <c r="L88" i="12"/>
  <c r="L87" i="12"/>
  <c r="L86" i="12"/>
  <c r="L85" i="12"/>
  <c r="L84" i="12"/>
  <c r="L83" i="12"/>
  <c r="L82" i="12"/>
  <c r="L80" i="12"/>
  <c r="L79" i="12"/>
  <c r="L78" i="12"/>
  <c r="L77" i="12"/>
  <c r="L76" i="12"/>
  <c r="L75" i="12"/>
  <c r="L74" i="12"/>
  <c r="L72" i="12"/>
  <c r="L71" i="12"/>
  <c r="L70" i="12"/>
  <c r="L69" i="12"/>
  <c r="L68" i="12"/>
  <c r="L67" i="12"/>
  <c r="L66" i="12"/>
  <c r="L64" i="12"/>
  <c r="L63" i="12"/>
  <c r="L62" i="12"/>
  <c r="L61" i="12"/>
  <c r="L60" i="12"/>
  <c r="L59" i="12"/>
  <c r="L58" i="12"/>
  <c r="L56" i="12"/>
  <c r="L55" i="12"/>
  <c r="L54" i="12"/>
  <c r="L53" i="12"/>
  <c r="L52" i="12"/>
  <c r="L51" i="12"/>
  <c r="L50" i="12"/>
  <c r="L48" i="12"/>
  <c r="L47" i="12"/>
  <c r="L46" i="12"/>
  <c r="L45" i="12"/>
  <c r="L44" i="12"/>
  <c r="L43" i="12"/>
  <c r="L42" i="12"/>
  <c r="L40" i="12"/>
  <c r="L39" i="12"/>
  <c r="L38" i="12"/>
  <c r="L37" i="12"/>
  <c r="L36" i="12"/>
  <c r="L35" i="12"/>
  <c r="L34" i="12"/>
  <c r="L32" i="12"/>
  <c r="L31" i="12"/>
  <c r="L30" i="12"/>
  <c r="L29" i="12"/>
  <c r="L28" i="12"/>
  <c r="L27" i="12"/>
  <c r="L26" i="12"/>
  <c r="L24" i="12"/>
  <c r="L23" i="12"/>
  <c r="L22" i="12"/>
  <c r="L21" i="12"/>
  <c r="L20" i="12"/>
  <c r="L19" i="12"/>
  <c r="L18" i="12"/>
  <c r="L16" i="12"/>
  <c r="L15" i="12"/>
  <c r="L14" i="12"/>
  <c r="L13" i="12"/>
  <c r="L12" i="12"/>
  <c r="L11" i="12"/>
  <c r="L10" i="12"/>
  <c r="L8" i="12"/>
  <c r="N7" i="12"/>
  <c r="L7" i="12"/>
  <c r="L6" i="12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6" i="7"/>
  <c r="P12" i="7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P95" i="7" s="1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P119" i="7" s="1"/>
  <c r="P120" i="7" s="1"/>
  <c r="P121" i="7" s="1"/>
  <c r="P122" i="7" s="1"/>
  <c r="P123" i="7" s="1"/>
  <c r="P124" i="7" s="1"/>
  <c r="P125" i="7" s="1"/>
  <c r="P126" i="7" s="1"/>
  <c r="P127" i="7" s="1"/>
  <c r="P128" i="7" s="1"/>
  <c r="P129" i="7" s="1"/>
  <c r="P130" i="7" s="1"/>
  <c r="P131" i="7" s="1"/>
  <c r="P132" i="7" s="1"/>
  <c r="P133" i="7" s="1"/>
  <c r="P134" i="7" s="1"/>
  <c r="P135" i="7" s="1"/>
  <c r="P136" i="7" s="1"/>
  <c r="P137" i="7" s="1"/>
  <c r="P138" i="7" s="1"/>
  <c r="P139" i="7" s="1"/>
  <c r="P140" i="7" s="1"/>
  <c r="P141" i="7" s="1"/>
  <c r="P142" i="7" s="1"/>
  <c r="P143" i="7" s="1"/>
  <c r="P144" i="7" s="1"/>
  <c r="P145" i="7" s="1"/>
  <c r="P146" i="7" s="1"/>
  <c r="P147" i="7" s="1"/>
  <c r="P148" i="7" s="1"/>
  <c r="P149" i="7" s="1"/>
  <c r="P150" i="7" s="1"/>
  <c r="P151" i="7" s="1"/>
  <c r="P152" i="7" s="1"/>
  <c r="P153" i="7" s="1"/>
  <c r="P154" i="7" s="1"/>
  <c r="P155" i="7" s="1"/>
  <c r="P156" i="7" s="1"/>
  <c r="P157" i="7" s="1"/>
  <c r="P158" i="7" s="1"/>
  <c r="P159" i="7" s="1"/>
  <c r="P160" i="7" s="1"/>
  <c r="P161" i="7" s="1"/>
  <c r="P162" i="7" s="1"/>
  <c r="P163" i="7" s="1"/>
  <c r="P164" i="7" s="1"/>
  <c r="P165" i="7" s="1"/>
  <c r="P166" i="7" s="1"/>
  <c r="P167" i="7" s="1"/>
  <c r="P168" i="7" s="1"/>
  <c r="P169" i="7" s="1"/>
  <c r="P170" i="7" s="1"/>
  <c r="P171" i="7" s="1"/>
  <c r="P172" i="7" s="1"/>
  <c r="P173" i="7" s="1"/>
  <c r="P174" i="7" s="1"/>
  <c r="P175" i="7" s="1"/>
  <c r="P176" i="7" s="1"/>
  <c r="P177" i="7" s="1"/>
  <c r="P178" i="7" s="1"/>
  <c r="P179" i="7" s="1"/>
  <c r="P180" i="7" s="1"/>
  <c r="P181" i="7" s="1"/>
  <c r="P182" i="7" s="1"/>
  <c r="P183" i="7" s="1"/>
  <c r="P184" i="7" s="1"/>
  <c r="P185" i="7" s="1"/>
  <c r="P186" i="7" s="1"/>
  <c r="P187" i="7" s="1"/>
  <c r="P188" i="7" s="1"/>
  <c r="P189" i="7" s="1"/>
  <c r="P190" i="7" s="1"/>
  <c r="P191" i="7" s="1"/>
  <c r="P192" i="7" s="1"/>
  <c r="P193" i="7" s="1"/>
  <c r="P194" i="7" s="1"/>
  <c r="P195" i="7" s="1"/>
  <c r="P196" i="7" s="1"/>
  <c r="P197" i="7" s="1"/>
  <c r="P198" i="7" s="1"/>
  <c r="P199" i="7" s="1"/>
  <c r="P200" i="7" s="1"/>
  <c r="P201" i="7" s="1"/>
  <c r="P202" i="7" s="1"/>
  <c r="P203" i="7" s="1"/>
  <c r="P204" i="7" s="1"/>
  <c r="P205" i="7" s="1"/>
  <c r="P206" i="7" s="1"/>
  <c r="P207" i="7" s="1"/>
  <c r="P208" i="7" s="1"/>
  <c r="P209" i="7" s="1"/>
  <c r="P210" i="7" s="1"/>
  <c r="P211" i="7" s="1"/>
  <c r="P212" i="7" s="1"/>
  <c r="P213" i="7" s="1"/>
  <c r="P214" i="7" s="1"/>
  <c r="P215" i="7" s="1"/>
  <c r="P216" i="7" s="1"/>
  <c r="P217" i="7" s="1"/>
  <c r="P218" i="7" s="1"/>
  <c r="P219" i="7" s="1"/>
  <c r="P220" i="7" s="1"/>
  <c r="P221" i="7" s="1"/>
  <c r="P222" i="7" s="1"/>
  <c r="P223" i="7" s="1"/>
  <c r="P224" i="7" s="1"/>
  <c r="P225" i="7" s="1"/>
  <c r="P226" i="7" s="1"/>
  <c r="P227" i="7" s="1"/>
  <c r="P228" i="7" s="1"/>
  <c r="P229" i="7" s="1"/>
  <c r="P230" i="7" s="1"/>
  <c r="P231" i="7" s="1"/>
  <c r="P232" i="7" s="1"/>
  <c r="P233" i="7" s="1"/>
  <c r="P234" i="7" s="1"/>
  <c r="P235" i="7" s="1"/>
  <c r="P236" i="7" s="1"/>
  <c r="P237" i="7" s="1"/>
  <c r="P238" i="7" s="1"/>
  <c r="P239" i="7" s="1"/>
  <c r="P240" i="7" s="1"/>
  <c r="P241" i="7" s="1"/>
  <c r="P242" i="7" s="1"/>
  <c r="P243" i="7" s="1"/>
  <c r="P244" i="7" s="1"/>
  <c r="P245" i="7" s="1"/>
  <c r="P246" i="7" s="1"/>
  <c r="P247" i="7" s="1"/>
  <c r="P248" i="7" s="1"/>
  <c r="P249" i="7" s="1"/>
  <c r="P250" i="7" s="1"/>
  <c r="P251" i="7" s="1"/>
  <c r="P252" i="7" s="1"/>
  <c r="P253" i="7" s="1"/>
  <c r="P254" i="7" s="1"/>
  <c r="P255" i="7" s="1"/>
  <c r="P256" i="7" s="1"/>
  <c r="P257" i="7" s="1"/>
  <c r="P258" i="7" s="1"/>
  <c r="P259" i="7" s="1"/>
  <c r="P260" i="7" s="1"/>
  <c r="P261" i="7" s="1"/>
  <c r="P262" i="7" s="1"/>
  <c r="P263" i="7" s="1"/>
  <c r="S10" i="7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S95" i="7" s="1"/>
  <c r="S96" i="7" s="1"/>
  <c r="S97" i="7" s="1"/>
  <c r="S98" i="7" s="1"/>
  <c r="S99" i="7" s="1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19" i="7" s="1"/>
  <c r="S120" i="7" s="1"/>
  <c r="S121" i="7" s="1"/>
  <c r="S122" i="7" s="1"/>
  <c r="S123" i="7" s="1"/>
  <c r="S124" i="7" s="1"/>
  <c r="S125" i="7" s="1"/>
  <c r="S126" i="7" s="1"/>
  <c r="S127" i="7" s="1"/>
  <c r="S128" i="7" s="1"/>
  <c r="S129" i="7" s="1"/>
  <c r="S130" i="7" s="1"/>
  <c r="S131" i="7" s="1"/>
  <c r="S132" i="7" s="1"/>
  <c r="S133" i="7" s="1"/>
  <c r="S134" i="7" s="1"/>
  <c r="S135" i="7" s="1"/>
  <c r="S136" i="7" s="1"/>
  <c r="S137" i="7" s="1"/>
  <c r="S138" i="7" s="1"/>
  <c r="S139" i="7" s="1"/>
  <c r="S140" i="7" s="1"/>
  <c r="S141" i="7" s="1"/>
  <c r="S142" i="7" s="1"/>
  <c r="S143" i="7" s="1"/>
  <c r="S144" i="7" s="1"/>
  <c r="S145" i="7" s="1"/>
  <c r="S146" i="7" s="1"/>
  <c r="S147" i="7" s="1"/>
  <c r="S148" i="7" s="1"/>
  <c r="S149" i="7" s="1"/>
  <c r="S150" i="7" s="1"/>
  <c r="S151" i="7" s="1"/>
  <c r="S152" i="7" s="1"/>
  <c r="S153" i="7" s="1"/>
  <c r="S154" i="7" s="1"/>
  <c r="S155" i="7" s="1"/>
  <c r="S156" i="7" s="1"/>
  <c r="S157" i="7" s="1"/>
  <c r="S158" i="7" s="1"/>
  <c r="S159" i="7" s="1"/>
  <c r="S160" i="7" s="1"/>
  <c r="S161" i="7" s="1"/>
  <c r="S162" i="7" s="1"/>
  <c r="S163" i="7" s="1"/>
  <c r="S164" i="7" s="1"/>
  <c r="S165" i="7" s="1"/>
  <c r="S166" i="7" s="1"/>
  <c r="S167" i="7" s="1"/>
  <c r="S168" i="7" s="1"/>
  <c r="S169" i="7" s="1"/>
  <c r="S170" i="7" s="1"/>
  <c r="S171" i="7" s="1"/>
  <c r="S172" i="7" s="1"/>
  <c r="S173" i="7" s="1"/>
  <c r="S174" i="7" s="1"/>
  <c r="S175" i="7" s="1"/>
  <c r="S176" i="7" s="1"/>
  <c r="S177" i="7" s="1"/>
  <c r="S178" i="7" s="1"/>
  <c r="S179" i="7" s="1"/>
  <c r="S180" i="7" s="1"/>
  <c r="S181" i="7" s="1"/>
  <c r="S182" i="7" s="1"/>
  <c r="S183" i="7" s="1"/>
  <c r="S184" i="7" s="1"/>
  <c r="S185" i="7" s="1"/>
  <c r="S186" i="7" s="1"/>
  <c r="S187" i="7" s="1"/>
  <c r="S188" i="7" s="1"/>
  <c r="S189" i="7" s="1"/>
  <c r="S190" i="7" s="1"/>
  <c r="S191" i="7" s="1"/>
  <c r="S192" i="7" s="1"/>
  <c r="S193" i="7" s="1"/>
  <c r="S194" i="7" s="1"/>
  <c r="S195" i="7" s="1"/>
  <c r="S196" i="7" s="1"/>
  <c r="S197" i="7" s="1"/>
  <c r="S198" i="7" s="1"/>
  <c r="S199" i="7" s="1"/>
  <c r="S200" i="7" s="1"/>
  <c r="S201" i="7" s="1"/>
  <c r="S202" i="7" s="1"/>
  <c r="S203" i="7" s="1"/>
  <c r="S204" i="7" s="1"/>
  <c r="S205" i="7" s="1"/>
  <c r="S206" i="7" s="1"/>
  <c r="S207" i="7" s="1"/>
  <c r="S208" i="7" s="1"/>
  <c r="S209" i="7" s="1"/>
  <c r="S210" i="7" s="1"/>
  <c r="S211" i="7" s="1"/>
  <c r="S212" i="7" s="1"/>
  <c r="S213" i="7" s="1"/>
  <c r="S214" i="7" s="1"/>
  <c r="S215" i="7" s="1"/>
  <c r="S216" i="7" s="1"/>
  <c r="S217" i="7" s="1"/>
  <c r="S218" i="7" s="1"/>
  <c r="S219" i="7" s="1"/>
  <c r="S220" i="7" s="1"/>
  <c r="S221" i="7" s="1"/>
  <c r="S222" i="7" s="1"/>
  <c r="S223" i="7" s="1"/>
  <c r="S224" i="7" s="1"/>
  <c r="S225" i="7" s="1"/>
  <c r="S226" i="7" s="1"/>
  <c r="S227" i="7" s="1"/>
  <c r="S228" i="7" s="1"/>
  <c r="S229" i="7" s="1"/>
  <c r="S230" i="7" s="1"/>
  <c r="S231" i="7" s="1"/>
  <c r="S232" i="7" s="1"/>
  <c r="S233" i="7" s="1"/>
  <c r="S234" i="7" s="1"/>
  <c r="S235" i="7" s="1"/>
  <c r="S236" i="7" s="1"/>
  <c r="S237" i="7" s="1"/>
  <c r="S238" i="7" s="1"/>
  <c r="S239" i="7" s="1"/>
  <c r="S240" i="7" s="1"/>
  <c r="S241" i="7" s="1"/>
  <c r="S242" i="7" s="1"/>
  <c r="S243" i="7" s="1"/>
  <c r="S244" i="7" s="1"/>
  <c r="S245" i="7" s="1"/>
  <c r="S246" i="7" s="1"/>
  <c r="S247" i="7" s="1"/>
  <c r="S248" i="7" s="1"/>
  <c r="S249" i="7" s="1"/>
  <c r="S250" i="7" s="1"/>
  <c r="S251" i="7" s="1"/>
  <c r="S252" i="7" s="1"/>
  <c r="S253" i="7" s="1"/>
  <c r="S254" i="7" s="1"/>
  <c r="S255" i="7" s="1"/>
  <c r="S256" i="7" s="1"/>
  <c r="S257" i="7" s="1"/>
  <c r="S258" i="7" s="1"/>
  <c r="S259" i="7" s="1"/>
  <c r="S260" i="7" s="1"/>
  <c r="S261" i="7" s="1"/>
  <c r="S262" i="7" s="1"/>
  <c r="S263" i="7" s="1"/>
  <c r="S9" i="7"/>
  <c r="P9" i="7"/>
  <c r="P10" i="7" s="1"/>
  <c r="P11" i="7" s="1"/>
  <c r="T8" i="7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T95" i="7" s="1"/>
  <c r="T96" i="7" s="1"/>
  <c r="T97" i="7" s="1"/>
  <c r="T98" i="7" s="1"/>
  <c r="T99" i="7" s="1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T119" i="7" s="1"/>
  <c r="T120" i="7" s="1"/>
  <c r="T121" i="7" s="1"/>
  <c r="T122" i="7" s="1"/>
  <c r="T123" i="7" s="1"/>
  <c r="T124" i="7" s="1"/>
  <c r="T125" i="7" s="1"/>
  <c r="T126" i="7" s="1"/>
  <c r="T127" i="7" s="1"/>
  <c r="T128" i="7" s="1"/>
  <c r="T129" i="7" s="1"/>
  <c r="T130" i="7" s="1"/>
  <c r="T131" i="7" s="1"/>
  <c r="T132" i="7" s="1"/>
  <c r="T133" i="7" s="1"/>
  <c r="T134" i="7" s="1"/>
  <c r="T135" i="7" s="1"/>
  <c r="T136" i="7" s="1"/>
  <c r="T137" i="7" s="1"/>
  <c r="T138" i="7" s="1"/>
  <c r="T139" i="7" s="1"/>
  <c r="T140" i="7" s="1"/>
  <c r="T141" i="7" s="1"/>
  <c r="T142" i="7" s="1"/>
  <c r="T143" i="7" s="1"/>
  <c r="T144" i="7" s="1"/>
  <c r="T145" i="7" s="1"/>
  <c r="T146" i="7" s="1"/>
  <c r="T147" i="7" s="1"/>
  <c r="T148" i="7" s="1"/>
  <c r="T149" i="7" s="1"/>
  <c r="T150" i="7" s="1"/>
  <c r="T151" i="7" s="1"/>
  <c r="T152" i="7" s="1"/>
  <c r="T153" i="7" s="1"/>
  <c r="T154" i="7" s="1"/>
  <c r="T155" i="7" s="1"/>
  <c r="T156" i="7" s="1"/>
  <c r="T157" i="7" s="1"/>
  <c r="T158" i="7" s="1"/>
  <c r="T159" i="7" s="1"/>
  <c r="T160" i="7" s="1"/>
  <c r="T161" i="7" s="1"/>
  <c r="T162" i="7" s="1"/>
  <c r="T163" i="7" s="1"/>
  <c r="T164" i="7" s="1"/>
  <c r="T165" i="7" s="1"/>
  <c r="T166" i="7" s="1"/>
  <c r="T167" i="7" s="1"/>
  <c r="T168" i="7" s="1"/>
  <c r="T169" i="7" s="1"/>
  <c r="T170" i="7" s="1"/>
  <c r="T171" i="7" s="1"/>
  <c r="T172" i="7" s="1"/>
  <c r="T173" i="7" s="1"/>
  <c r="T174" i="7" s="1"/>
  <c r="T175" i="7" s="1"/>
  <c r="T176" i="7" s="1"/>
  <c r="T177" i="7" s="1"/>
  <c r="T178" i="7" s="1"/>
  <c r="T179" i="7" s="1"/>
  <c r="T180" i="7" s="1"/>
  <c r="T181" i="7" s="1"/>
  <c r="T182" i="7" s="1"/>
  <c r="T183" i="7" s="1"/>
  <c r="T184" i="7" s="1"/>
  <c r="T185" i="7" s="1"/>
  <c r="T186" i="7" s="1"/>
  <c r="T187" i="7" s="1"/>
  <c r="T188" i="7" s="1"/>
  <c r="T189" i="7" s="1"/>
  <c r="T190" i="7" s="1"/>
  <c r="T191" i="7" s="1"/>
  <c r="T192" i="7" s="1"/>
  <c r="T193" i="7" s="1"/>
  <c r="T194" i="7" s="1"/>
  <c r="T195" i="7" s="1"/>
  <c r="T196" i="7" s="1"/>
  <c r="T197" i="7" s="1"/>
  <c r="T198" i="7" s="1"/>
  <c r="T199" i="7" s="1"/>
  <c r="T200" i="7" s="1"/>
  <c r="T201" i="7" s="1"/>
  <c r="T202" i="7" s="1"/>
  <c r="T203" i="7" s="1"/>
  <c r="T204" i="7" s="1"/>
  <c r="T205" i="7" s="1"/>
  <c r="T206" i="7" s="1"/>
  <c r="T207" i="7" s="1"/>
  <c r="T208" i="7" s="1"/>
  <c r="T209" i="7" s="1"/>
  <c r="T210" i="7" s="1"/>
  <c r="T211" i="7" s="1"/>
  <c r="T212" i="7" s="1"/>
  <c r="T213" i="7" s="1"/>
  <c r="T214" i="7" s="1"/>
  <c r="T215" i="7" s="1"/>
  <c r="T216" i="7" s="1"/>
  <c r="T217" i="7" s="1"/>
  <c r="T218" i="7" s="1"/>
  <c r="T219" i="7" s="1"/>
  <c r="T220" i="7" s="1"/>
  <c r="T221" i="7" s="1"/>
  <c r="T222" i="7" s="1"/>
  <c r="T223" i="7" s="1"/>
  <c r="T224" i="7" s="1"/>
  <c r="T225" i="7" s="1"/>
  <c r="T226" i="7" s="1"/>
  <c r="T227" i="7" s="1"/>
  <c r="T228" i="7" s="1"/>
  <c r="T229" i="7" s="1"/>
  <c r="T230" i="7" s="1"/>
  <c r="T231" i="7" s="1"/>
  <c r="T232" i="7" s="1"/>
  <c r="T233" i="7" s="1"/>
  <c r="T234" i="7" s="1"/>
  <c r="T235" i="7" s="1"/>
  <c r="T236" i="7" s="1"/>
  <c r="T237" i="7" s="1"/>
  <c r="T238" i="7" s="1"/>
  <c r="T239" i="7" s="1"/>
  <c r="T240" i="7" s="1"/>
  <c r="T241" i="7" s="1"/>
  <c r="T242" i="7" s="1"/>
  <c r="T243" i="7" s="1"/>
  <c r="T244" i="7" s="1"/>
  <c r="T245" i="7" s="1"/>
  <c r="T246" i="7" s="1"/>
  <c r="T247" i="7" s="1"/>
  <c r="T248" i="7" s="1"/>
  <c r="T249" i="7" s="1"/>
  <c r="T250" i="7" s="1"/>
  <c r="T251" i="7" s="1"/>
  <c r="T252" i="7" s="1"/>
  <c r="T253" i="7" s="1"/>
  <c r="T254" i="7" s="1"/>
  <c r="T255" i="7" s="1"/>
  <c r="T256" i="7" s="1"/>
  <c r="T257" i="7" s="1"/>
  <c r="T258" i="7" s="1"/>
  <c r="T259" i="7" s="1"/>
  <c r="T260" i="7" s="1"/>
  <c r="T261" i="7" s="1"/>
  <c r="T262" i="7" s="1"/>
  <c r="T263" i="7" s="1"/>
  <c r="S8" i="7"/>
  <c r="R8" i="7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R95" i="7" s="1"/>
  <c r="R96" i="7" s="1"/>
  <c r="R97" i="7" s="1"/>
  <c r="R98" i="7" s="1"/>
  <c r="R99" i="7" s="1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R119" i="7" s="1"/>
  <c r="R120" i="7" s="1"/>
  <c r="R121" i="7" s="1"/>
  <c r="R122" i="7" s="1"/>
  <c r="R123" i="7" s="1"/>
  <c r="R124" i="7" s="1"/>
  <c r="R125" i="7" s="1"/>
  <c r="R126" i="7" s="1"/>
  <c r="R127" i="7" s="1"/>
  <c r="R128" i="7" s="1"/>
  <c r="R129" i="7" s="1"/>
  <c r="R130" i="7" s="1"/>
  <c r="R131" i="7" s="1"/>
  <c r="R132" i="7" s="1"/>
  <c r="R133" i="7" s="1"/>
  <c r="R134" i="7" s="1"/>
  <c r="R135" i="7" s="1"/>
  <c r="R136" i="7" s="1"/>
  <c r="R137" i="7" s="1"/>
  <c r="R138" i="7" s="1"/>
  <c r="R139" i="7" s="1"/>
  <c r="R140" i="7" s="1"/>
  <c r="R141" i="7" s="1"/>
  <c r="R142" i="7" s="1"/>
  <c r="R143" i="7" s="1"/>
  <c r="R144" i="7" s="1"/>
  <c r="R145" i="7" s="1"/>
  <c r="R146" i="7" s="1"/>
  <c r="R147" i="7" s="1"/>
  <c r="R148" i="7" s="1"/>
  <c r="R149" i="7" s="1"/>
  <c r="R150" i="7" s="1"/>
  <c r="R151" i="7" s="1"/>
  <c r="R152" i="7" s="1"/>
  <c r="R153" i="7" s="1"/>
  <c r="R154" i="7" s="1"/>
  <c r="R155" i="7" s="1"/>
  <c r="R156" i="7" s="1"/>
  <c r="R157" i="7" s="1"/>
  <c r="R158" i="7" s="1"/>
  <c r="R159" i="7" s="1"/>
  <c r="R160" i="7" s="1"/>
  <c r="R161" i="7" s="1"/>
  <c r="R162" i="7" s="1"/>
  <c r="R163" i="7" s="1"/>
  <c r="R164" i="7" s="1"/>
  <c r="R165" i="7" s="1"/>
  <c r="R166" i="7" s="1"/>
  <c r="R167" i="7" s="1"/>
  <c r="R168" i="7" s="1"/>
  <c r="R169" i="7" s="1"/>
  <c r="R170" i="7" s="1"/>
  <c r="R171" i="7" s="1"/>
  <c r="R172" i="7" s="1"/>
  <c r="R173" i="7" s="1"/>
  <c r="R174" i="7" s="1"/>
  <c r="R175" i="7" s="1"/>
  <c r="R176" i="7" s="1"/>
  <c r="R177" i="7" s="1"/>
  <c r="R178" i="7" s="1"/>
  <c r="R179" i="7" s="1"/>
  <c r="R180" i="7" s="1"/>
  <c r="R181" i="7" s="1"/>
  <c r="R182" i="7" s="1"/>
  <c r="R183" i="7" s="1"/>
  <c r="R184" i="7" s="1"/>
  <c r="R185" i="7" s="1"/>
  <c r="R186" i="7" s="1"/>
  <c r="R187" i="7" s="1"/>
  <c r="R188" i="7" s="1"/>
  <c r="R189" i="7" s="1"/>
  <c r="R190" i="7" s="1"/>
  <c r="R191" i="7" s="1"/>
  <c r="R192" i="7" s="1"/>
  <c r="R193" i="7" s="1"/>
  <c r="R194" i="7" s="1"/>
  <c r="R195" i="7" s="1"/>
  <c r="R196" i="7" s="1"/>
  <c r="R197" i="7" s="1"/>
  <c r="R198" i="7" s="1"/>
  <c r="R199" i="7" s="1"/>
  <c r="R200" i="7" s="1"/>
  <c r="R201" i="7" s="1"/>
  <c r="R202" i="7" s="1"/>
  <c r="R203" i="7" s="1"/>
  <c r="R204" i="7" s="1"/>
  <c r="R205" i="7" s="1"/>
  <c r="R206" i="7" s="1"/>
  <c r="R207" i="7" s="1"/>
  <c r="R208" i="7" s="1"/>
  <c r="R209" i="7" s="1"/>
  <c r="R210" i="7" s="1"/>
  <c r="R211" i="7" s="1"/>
  <c r="R212" i="7" s="1"/>
  <c r="R213" i="7" s="1"/>
  <c r="R214" i="7" s="1"/>
  <c r="R215" i="7" s="1"/>
  <c r="R216" i="7" s="1"/>
  <c r="R217" i="7" s="1"/>
  <c r="R218" i="7" s="1"/>
  <c r="R219" i="7" s="1"/>
  <c r="R220" i="7" s="1"/>
  <c r="R221" i="7" s="1"/>
  <c r="R222" i="7" s="1"/>
  <c r="R223" i="7" s="1"/>
  <c r="R224" i="7" s="1"/>
  <c r="R225" i="7" s="1"/>
  <c r="R226" i="7" s="1"/>
  <c r="R227" i="7" s="1"/>
  <c r="R228" i="7" s="1"/>
  <c r="R229" i="7" s="1"/>
  <c r="R230" i="7" s="1"/>
  <c r="R231" i="7" s="1"/>
  <c r="R232" i="7" s="1"/>
  <c r="R233" i="7" s="1"/>
  <c r="R234" i="7" s="1"/>
  <c r="R235" i="7" s="1"/>
  <c r="R236" i="7" s="1"/>
  <c r="R237" i="7" s="1"/>
  <c r="R238" i="7" s="1"/>
  <c r="R239" i="7" s="1"/>
  <c r="R240" i="7" s="1"/>
  <c r="R241" i="7" s="1"/>
  <c r="R242" i="7" s="1"/>
  <c r="R243" i="7" s="1"/>
  <c r="R244" i="7" s="1"/>
  <c r="R245" i="7" s="1"/>
  <c r="R246" i="7" s="1"/>
  <c r="R247" i="7" s="1"/>
  <c r="R248" i="7" s="1"/>
  <c r="R249" i="7" s="1"/>
  <c r="R250" i="7" s="1"/>
  <c r="R251" i="7" s="1"/>
  <c r="R252" i="7" s="1"/>
  <c r="R253" i="7" s="1"/>
  <c r="R254" i="7" s="1"/>
  <c r="R255" i="7" s="1"/>
  <c r="R256" i="7" s="1"/>
  <c r="R257" i="7" s="1"/>
  <c r="R258" i="7" s="1"/>
  <c r="R259" i="7" s="1"/>
  <c r="R260" i="7" s="1"/>
  <c r="R261" i="7" s="1"/>
  <c r="R262" i="7" s="1"/>
  <c r="R263" i="7" s="1"/>
  <c r="Q8" i="7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Q95" i="7" s="1"/>
  <c r="Q96" i="7" s="1"/>
  <c r="Q97" i="7" s="1"/>
  <c r="Q98" i="7" s="1"/>
  <c r="Q99" i="7" s="1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19" i="7" s="1"/>
  <c r="Q120" i="7" s="1"/>
  <c r="Q121" i="7" s="1"/>
  <c r="Q122" i="7" s="1"/>
  <c r="Q123" i="7" s="1"/>
  <c r="Q124" i="7" s="1"/>
  <c r="Q125" i="7" s="1"/>
  <c r="Q126" i="7" s="1"/>
  <c r="Q127" i="7" s="1"/>
  <c r="Q128" i="7" s="1"/>
  <c r="Q129" i="7" s="1"/>
  <c r="Q130" i="7" s="1"/>
  <c r="Q131" i="7" s="1"/>
  <c r="Q132" i="7" s="1"/>
  <c r="Q133" i="7" s="1"/>
  <c r="Q134" i="7" s="1"/>
  <c r="Q135" i="7" s="1"/>
  <c r="Q136" i="7" s="1"/>
  <c r="Q137" i="7" s="1"/>
  <c r="Q138" i="7" s="1"/>
  <c r="Q139" i="7" s="1"/>
  <c r="Q140" i="7" s="1"/>
  <c r="Q141" i="7" s="1"/>
  <c r="Q142" i="7" s="1"/>
  <c r="Q143" i="7" s="1"/>
  <c r="Q144" i="7" s="1"/>
  <c r="Q145" i="7" s="1"/>
  <c r="Q146" i="7" s="1"/>
  <c r="Q147" i="7" s="1"/>
  <c r="Q148" i="7" s="1"/>
  <c r="Q149" i="7" s="1"/>
  <c r="Q150" i="7" s="1"/>
  <c r="Q151" i="7" s="1"/>
  <c r="Q152" i="7" s="1"/>
  <c r="Q153" i="7" s="1"/>
  <c r="Q154" i="7" s="1"/>
  <c r="Q155" i="7" s="1"/>
  <c r="Q156" i="7" s="1"/>
  <c r="Q157" i="7" s="1"/>
  <c r="Q158" i="7" s="1"/>
  <c r="Q159" i="7" s="1"/>
  <c r="Q160" i="7" s="1"/>
  <c r="Q161" i="7" s="1"/>
  <c r="Q162" i="7" s="1"/>
  <c r="Q163" i="7" s="1"/>
  <c r="Q164" i="7" s="1"/>
  <c r="Q165" i="7" s="1"/>
  <c r="Q166" i="7" s="1"/>
  <c r="Q167" i="7" s="1"/>
  <c r="Q168" i="7" s="1"/>
  <c r="Q169" i="7" s="1"/>
  <c r="Q170" i="7" s="1"/>
  <c r="Q171" i="7" s="1"/>
  <c r="Q172" i="7" s="1"/>
  <c r="Q173" i="7" s="1"/>
  <c r="Q174" i="7" s="1"/>
  <c r="Q175" i="7" s="1"/>
  <c r="Q176" i="7" s="1"/>
  <c r="Q177" i="7" s="1"/>
  <c r="Q178" i="7" s="1"/>
  <c r="Q179" i="7" s="1"/>
  <c r="Q180" i="7" s="1"/>
  <c r="Q181" i="7" s="1"/>
  <c r="Q182" i="7" s="1"/>
  <c r="Q183" i="7" s="1"/>
  <c r="Q184" i="7" s="1"/>
  <c r="Q185" i="7" s="1"/>
  <c r="Q186" i="7" s="1"/>
  <c r="Q187" i="7" s="1"/>
  <c r="Q188" i="7" s="1"/>
  <c r="Q189" i="7" s="1"/>
  <c r="Q190" i="7" s="1"/>
  <c r="Q191" i="7" s="1"/>
  <c r="Q192" i="7" s="1"/>
  <c r="Q193" i="7" s="1"/>
  <c r="Q194" i="7" s="1"/>
  <c r="Q195" i="7" s="1"/>
  <c r="Q196" i="7" s="1"/>
  <c r="Q197" i="7" s="1"/>
  <c r="Q198" i="7" s="1"/>
  <c r="Q199" i="7" s="1"/>
  <c r="Q200" i="7" s="1"/>
  <c r="Q201" i="7" s="1"/>
  <c r="Q202" i="7" s="1"/>
  <c r="Q203" i="7" s="1"/>
  <c r="Q204" i="7" s="1"/>
  <c r="Q205" i="7" s="1"/>
  <c r="Q206" i="7" s="1"/>
  <c r="Q207" i="7" s="1"/>
  <c r="Q208" i="7" s="1"/>
  <c r="Q209" i="7" s="1"/>
  <c r="Q210" i="7" s="1"/>
  <c r="Q211" i="7" s="1"/>
  <c r="Q212" i="7" s="1"/>
  <c r="Q213" i="7" s="1"/>
  <c r="Q214" i="7" s="1"/>
  <c r="Q215" i="7" s="1"/>
  <c r="Q216" i="7" s="1"/>
  <c r="Q217" i="7" s="1"/>
  <c r="Q218" i="7" s="1"/>
  <c r="Q219" i="7" s="1"/>
  <c r="Q220" i="7" s="1"/>
  <c r="Q221" i="7" s="1"/>
  <c r="Q222" i="7" s="1"/>
  <c r="Q223" i="7" s="1"/>
  <c r="Q224" i="7" s="1"/>
  <c r="Q225" i="7" s="1"/>
  <c r="Q226" i="7" s="1"/>
  <c r="Q227" i="7" s="1"/>
  <c r="Q228" i="7" s="1"/>
  <c r="Q229" i="7" s="1"/>
  <c r="Q230" i="7" s="1"/>
  <c r="Q231" i="7" s="1"/>
  <c r="Q232" i="7" s="1"/>
  <c r="Q233" i="7" s="1"/>
  <c r="Q234" i="7" s="1"/>
  <c r="Q235" i="7" s="1"/>
  <c r="Q236" i="7" s="1"/>
  <c r="Q237" i="7" s="1"/>
  <c r="Q238" i="7" s="1"/>
  <c r="Q239" i="7" s="1"/>
  <c r="Q240" i="7" s="1"/>
  <c r="Q241" i="7" s="1"/>
  <c r="Q242" i="7" s="1"/>
  <c r="Q243" i="7" s="1"/>
  <c r="Q244" i="7" s="1"/>
  <c r="Q245" i="7" s="1"/>
  <c r="Q246" i="7" s="1"/>
  <c r="Q247" i="7" s="1"/>
  <c r="Q248" i="7" s="1"/>
  <c r="Q249" i="7" s="1"/>
  <c r="Q250" i="7" s="1"/>
  <c r="Q251" i="7" s="1"/>
  <c r="Q252" i="7" s="1"/>
  <c r="Q253" i="7" s="1"/>
  <c r="Q254" i="7" s="1"/>
  <c r="Q255" i="7" s="1"/>
  <c r="Q256" i="7" s="1"/>
  <c r="Q257" i="7" s="1"/>
  <c r="Q258" i="7" s="1"/>
  <c r="Q259" i="7" s="1"/>
  <c r="Q260" i="7" s="1"/>
  <c r="Q261" i="7" s="1"/>
  <c r="Q262" i="7" s="1"/>
  <c r="Q263" i="7" s="1"/>
  <c r="P8" i="7"/>
  <c r="T7" i="7"/>
  <c r="S7" i="7"/>
  <c r="R7" i="7"/>
  <c r="Q7" i="7"/>
  <c r="P7" i="7"/>
  <c r="U6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BG80" i="18" l="1"/>
  <c r="BK80" i="18" s="1"/>
  <c r="AI8" i="19"/>
  <c r="AL12" i="19"/>
  <c r="AO11" i="19"/>
  <c r="AM12" i="19"/>
  <c r="AP11" i="19"/>
  <c r="AY7" i="19"/>
  <c r="BB7" i="19" s="1"/>
  <c r="AQ10" i="19"/>
  <c r="AN11" i="19"/>
  <c r="AY7" i="18"/>
  <c r="BB7" i="18" s="1"/>
  <c r="AO10" i="18"/>
  <c r="AL11" i="18"/>
  <c r="AN11" i="18"/>
  <c r="AQ10" i="18"/>
  <c r="AM12" i="18"/>
  <c r="AP11" i="18"/>
  <c r="AY6" i="18"/>
  <c r="BB6" i="18" s="1"/>
  <c r="BD6" i="18" s="1"/>
  <c r="AP10" i="13"/>
  <c r="AM11" i="13"/>
  <c r="AN12" i="13"/>
  <c r="AQ11" i="13"/>
  <c r="AO10" i="13"/>
  <c r="AL11" i="13"/>
  <c r="BF69" i="18"/>
  <c r="BJ69" i="18" s="1"/>
  <c r="BF90" i="19"/>
  <c r="BF91" i="19" s="1"/>
  <c r="BK68" i="19"/>
  <c r="BJ78" i="19"/>
  <c r="BF79" i="19"/>
  <c r="U9" i="21"/>
  <c r="V9" i="21" s="1"/>
  <c r="P10" i="21"/>
  <c r="L10" i="21"/>
  <c r="G11" i="21"/>
  <c r="G11" i="20"/>
  <c r="L10" i="20"/>
  <c r="V8" i="20"/>
  <c r="P10" i="20"/>
  <c r="U9" i="20"/>
  <c r="V9" i="20" s="1"/>
  <c r="BK69" i="19"/>
  <c r="BG70" i="19"/>
  <c r="BD6" i="19"/>
  <c r="T69" i="19"/>
  <c r="BG90" i="19"/>
  <c r="BK89" i="19"/>
  <c r="BI88" i="19"/>
  <c r="BE89" i="19"/>
  <c r="BK79" i="19"/>
  <c r="BG80" i="19"/>
  <c r="BI79" i="19"/>
  <c r="BE80" i="19"/>
  <c r="AD66" i="19"/>
  <c r="AW7" i="19"/>
  <c r="AK8" i="19" s="1"/>
  <c r="BN7" i="19"/>
  <c r="BQ7" i="19"/>
  <c r="BI68" i="19"/>
  <c r="BE69" i="19"/>
  <c r="AS8" i="19"/>
  <c r="AE66" i="19"/>
  <c r="U68" i="19"/>
  <c r="AR8" i="19"/>
  <c r="V68" i="19"/>
  <c r="BF70" i="19"/>
  <c r="BJ69" i="19"/>
  <c r="AU8" i="18"/>
  <c r="AX8" i="18" s="1"/>
  <c r="BA8" i="18" s="1"/>
  <c r="BL8" i="18"/>
  <c r="BO8" i="18"/>
  <c r="AE66" i="18"/>
  <c r="BE90" i="18"/>
  <c r="BI89" i="18"/>
  <c r="BQ7" i="18"/>
  <c r="AW7" i="18"/>
  <c r="AK8" i="18" s="1"/>
  <c r="BN7" i="18"/>
  <c r="V68" i="18"/>
  <c r="AS8" i="18"/>
  <c r="BF89" i="18"/>
  <c r="BJ88" i="18"/>
  <c r="AD66" i="18"/>
  <c r="BG70" i="18"/>
  <c r="BK69" i="18"/>
  <c r="BE79" i="18"/>
  <c r="BI78" i="18"/>
  <c r="BK89" i="18"/>
  <c r="BG90" i="18"/>
  <c r="U68" i="18"/>
  <c r="T69" i="18"/>
  <c r="BJ80" i="18"/>
  <c r="BF81" i="18"/>
  <c r="BI68" i="18"/>
  <c r="BE69" i="18"/>
  <c r="J10" i="17"/>
  <c r="J11" i="17" s="1"/>
  <c r="O8" i="17"/>
  <c r="M9" i="17"/>
  <c r="M8" i="16"/>
  <c r="O7" i="16"/>
  <c r="N8" i="16"/>
  <c r="N9" i="16" s="1"/>
  <c r="I10" i="16"/>
  <c r="I11" i="16" s="1"/>
  <c r="BG77" i="13"/>
  <c r="BG78" i="13" s="1"/>
  <c r="BG79" i="13" s="1"/>
  <c r="BG80" i="13" s="1"/>
  <c r="BG81" i="13" s="1"/>
  <c r="BG82" i="13" s="1"/>
  <c r="BG83" i="13" s="1"/>
  <c r="BG84" i="13" s="1"/>
  <c r="BG85" i="13" s="1"/>
  <c r="BG87" i="13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G252" i="13" s="1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G270" i="13" s="1"/>
  <c r="BG271" i="13" s="1"/>
  <c r="BG272" i="13" s="1"/>
  <c r="BG273" i="13" s="1"/>
  <c r="BG274" i="13" s="1"/>
  <c r="BG275" i="13" s="1"/>
  <c r="BG276" i="13" s="1"/>
  <c r="BG277" i="13" s="1"/>
  <c r="BG278" i="13" s="1"/>
  <c r="BG279" i="13" s="1"/>
  <c r="BG280" i="13" s="1"/>
  <c r="BG281" i="13" s="1"/>
  <c r="BG282" i="13" s="1"/>
  <c r="BG283" i="13" s="1"/>
  <c r="BG284" i="13" s="1"/>
  <c r="BG285" i="13" s="1"/>
  <c r="BG286" i="13" s="1"/>
  <c r="BG287" i="13" s="1"/>
  <c r="BG288" i="13" s="1"/>
  <c r="BG289" i="13" s="1"/>
  <c r="BG290" i="13" s="1"/>
  <c r="BG291" i="13" s="1"/>
  <c r="BG292" i="13" s="1"/>
  <c r="BG293" i="13" s="1"/>
  <c r="BG294" i="13" s="1"/>
  <c r="BG295" i="13" s="1"/>
  <c r="BG296" i="13" s="1"/>
  <c r="BG297" i="13" s="1"/>
  <c r="BG298" i="13" s="1"/>
  <c r="BG299" i="13" s="1"/>
  <c r="BG300" i="13" s="1"/>
  <c r="BG301" i="13" s="1"/>
  <c r="BG302" i="13" s="1"/>
  <c r="BG303" i="13" s="1"/>
  <c r="BG304" i="13" s="1"/>
  <c r="BG305" i="13" s="1"/>
  <c r="BG306" i="13" s="1"/>
  <c r="BG307" i="13" s="1"/>
  <c r="BG308" i="13" s="1"/>
  <c r="BG309" i="13" s="1"/>
  <c r="BG310" i="13" s="1"/>
  <c r="BG311" i="13" s="1"/>
  <c r="BG312" i="13" s="1"/>
  <c r="BG313" i="13" s="1"/>
  <c r="BG314" i="13" s="1"/>
  <c r="BG315" i="13" s="1"/>
  <c r="BG316" i="13" s="1"/>
  <c r="BG317" i="13" s="1"/>
  <c r="BG318" i="13" s="1"/>
  <c r="BG319" i="13" s="1"/>
  <c r="BG320" i="13" s="1"/>
  <c r="BG321" i="13" s="1"/>
  <c r="BG322" i="13" s="1"/>
  <c r="BG323" i="13" s="1"/>
  <c r="BG324" i="13" s="1"/>
  <c r="BG325" i="13" s="1"/>
  <c r="BG326" i="13" s="1"/>
  <c r="BG327" i="13" s="1"/>
  <c r="BG328" i="13" s="1"/>
  <c r="BG329" i="13" s="1"/>
  <c r="BG330" i="13" s="1"/>
  <c r="BG331" i="13" s="1"/>
  <c r="BG332" i="13" s="1"/>
  <c r="BG333" i="13" s="1"/>
  <c r="BG334" i="13" s="1"/>
  <c r="BG335" i="13" s="1"/>
  <c r="BG336" i="13" s="1"/>
  <c r="BG337" i="13" s="1"/>
  <c r="BG338" i="13" s="1"/>
  <c r="BG339" i="13" s="1"/>
  <c r="BG340" i="13" s="1"/>
  <c r="BG341" i="13" s="1"/>
  <c r="BG342" i="13" s="1"/>
  <c r="BG343" i="13" s="1"/>
  <c r="BG344" i="13" s="1"/>
  <c r="BG345" i="13" s="1"/>
  <c r="BG346" i="13" s="1"/>
  <c r="BF77" i="13"/>
  <c r="BF78" i="13" s="1"/>
  <c r="BF79" i="13" s="1"/>
  <c r="BF80" i="13" s="1"/>
  <c r="BF81" i="13" s="1"/>
  <c r="BF82" i="13" s="1"/>
  <c r="BF83" i="13" s="1"/>
  <c r="BF84" i="13" s="1"/>
  <c r="BF85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F251" i="13" s="1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BF270" i="13" s="1"/>
  <c r="BF271" i="13" s="1"/>
  <c r="BF272" i="13" s="1"/>
  <c r="BF273" i="13" s="1"/>
  <c r="BF274" i="13" s="1"/>
  <c r="BF275" i="13" s="1"/>
  <c r="BF276" i="13" s="1"/>
  <c r="BF277" i="13" s="1"/>
  <c r="BF278" i="13" s="1"/>
  <c r="BF279" i="13" s="1"/>
  <c r="BF280" i="13" s="1"/>
  <c r="BF281" i="13" s="1"/>
  <c r="BF282" i="13" s="1"/>
  <c r="BF283" i="13" s="1"/>
  <c r="BF284" i="13" s="1"/>
  <c r="BF285" i="13" s="1"/>
  <c r="BF286" i="13" s="1"/>
  <c r="BF287" i="13" s="1"/>
  <c r="BF288" i="13" s="1"/>
  <c r="BF289" i="13" s="1"/>
  <c r="BF290" i="13" s="1"/>
  <c r="BF291" i="13" s="1"/>
  <c r="BF292" i="13" s="1"/>
  <c r="BF293" i="13" s="1"/>
  <c r="BF294" i="13" s="1"/>
  <c r="BF295" i="13" s="1"/>
  <c r="BF296" i="13" s="1"/>
  <c r="BF297" i="13" s="1"/>
  <c r="BF298" i="13" s="1"/>
  <c r="BF299" i="13" s="1"/>
  <c r="BF300" i="13" s="1"/>
  <c r="BF301" i="13" s="1"/>
  <c r="BF302" i="13" s="1"/>
  <c r="BF303" i="13" s="1"/>
  <c r="BF304" i="13" s="1"/>
  <c r="BF305" i="13" s="1"/>
  <c r="BF306" i="13" s="1"/>
  <c r="BF307" i="13" s="1"/>
  <c r="BF308" i="13" s="1"/>
  <c r="BF309" i="13" s="1"/>
  <c r="BF310" i="13" s="1"/>
  <c r="BF311" i="13" s="1"/>
  <c r="BF312" i="13" s="1"/>
  <c r="BF313" i="13" s="1"/>
  <c r="BF314" i="13" s="1"/>
  <c r="BF315" i="13" s="1"/>
  <c r="BF316" i="13" s="1"/>
  <c r="BF317" i="13" s="1"/>
  <c r="BF318" i="13" s="1"/>
  <c r="BF319" i="13" s="1"/>
  <c r="BF320" i="13" s="1"/>
  <c r="BF321" i="13" s="1"/>
  <c r="BF322" i="13" s="1"/>
  <c r="BF323" i="13" s="1"/>
  <c r="BF324" i="13" s="1"/>
  <c r="BF325" i="13" s="1"/>
  <c r="BF326" i="13" s="1"/>
  <c r="BF327" i="13" s="1"/>
  <c r="BF328" i="13" s="1"/>
  <c r="BF329" i="13" s="1"/>
  <c r="BF330" i="13" s="1"/>
  <c r="BF331" i="13" s="1"/>
  <c r="BF332" i="13" s="1"/>
  <c r="BF333" i="13" s="1"/>
  <c r="BF334" i="13" s="1"/>
  <c r="BF335" i="13" s="1"/>
  <c r="BF336" i="13" s="1"/>
  <c r="BF337" i="13" s="1"/>
  <c r="BF338" i="13" s="1"/>
  <c r="BF339" i="13" s="1"/>
  <c r="BF340" i="13" s="1"/>
  <c r="BF341" i="13" s="1"/>
  <c r="BF342" i="13" s="1"/>
  <c r="BF343" i="13" s="1"/>
  <c r="BF344" i="13" s="1"/>
  <c r="BF345" i="13" s="1"/>
  <c r="BF346" i="13" s="1"/>
  <c r="BE77" i="13"/>
  <c r="BE78" i="13" s="1"/>
  <c r="BE79" i="13" s="1"/>
  <c r="BE80" i="13" s="1"/>
  <c r="BE81" i="13" s="1"/>
  <c r="BE82" i="13" s="1"/>
  <c r="BE83" i="13" s="1"/>
  <c r="BE84" i="13" s="1"/>
  <c r="BE85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E253" i="13" s="1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E270" i="13" s="1"/>
  <c r="BE271" i="13" s="1"/>
  <c r="BE272" i="13" s="1"/>
  <c r="BE273" i="13" s="1"/>
  <c r="BE274" i="13" s="1"/>
  <c r="BE275" i="13" s="1"/>
  <c r="BE276" i="13" s="1"/>
  <c r="BE277" i="13" s="1"/>
  <c r="BE278" i="13" s="1"/>
  <c r="BE279" i="13" s="1"/>
  <c r="BE280" i="13" s="1"/>
  <c r="BE281" i="13" s="1"/>
  <c r="BE282" i="13" s="1"/>
  <c r="BE283" i="13" s="1"/>
  <c r="BE284" i="13" s="1"/>
  <c r="BE285" i="13" s="1"/>
  <c r="BE286" i="13" s="1"/>
  <c r="BE287" i="13" s="1"/>
  <c r="BE288" i="13" s="1"/>
  <c r="BE289" i="13" s="1"/>
  <c r="BE290" i="13" s="1"/>
  <c r="BE291" i="13" s="1"/>
  <c r="BE292" i="13" s="1"/>
  <c r="BE293" i="13" s="1"/>
  <c r="BE294" i="13" s="1"/>
  <c r="BE295" i="13" s="1"/>
  <c r="BE296" i="13" s="1"/>
  <c r="BE297" i="13" s="1"/>
  <c r="BE298" i="13" s="1"/>
  <c r="BE299" i="13" s="1"/>
  <c r="BE300" i="13" s="1"/>
  <c r="BE301" i="13" s="1"/>
  <c r="BE302" i="13" s="1"/>
  <c r="BE303" i="13" s="1"/>
  <c r="BE304" i="13" s="1"/>
  <c r="BE305" i="13" s="1"/>
  <c r="BE306" i="13" s="1"/>
  <c r="BE307" i="13" s="1"/>
  <c r="BE308" i="13" s="1"/>
  <c r="BE309" i="13" s="1"/>
  <c r="BE310" i="13" s="1"/>
  <c r="BE311" i="13" s="1"/>
  <c r="BE312" i="13" s="1"/>
  <c r="BE313" i="13" s="1"/>
  <c r="BE314" i="13" s="1"/>
  <c r="BE315" i="13" s="1"/>
  <c r="BE316" i="13" s="1"/>
  <c r="BE317" i="13" s="1"/>
  <c r="BE318" i="13" s="1"/>
  <c r="BE319" i="13" s="1"/>
  <c r="BE320" i="13" s="1"/>
  <c r="BE321" i="13" s="1"/>
  <c r="BE322" i="13" s="1"/>
  <c r="BE323" i="13" s="1"/>
  <c r="BE324" i="13" s="1"/>
  <c r="BE325" i="13" s="1"/>
  <c r="BE326" i="13" s="1"/>
  <c r="BE327" i="13" s="1"/>
  <c r="BE328" i="13" s="1"/>
  <c r="BE329" i="13" s="1"/>
  <c r="BE330" i="13" s="1"/>
  <c r="BE331" i="13" s="1"/>
  <c r="BE332" i="13" s="1"/>
  <c r="BE333" i="13" s="1"/>
  <c r="BE334" i="13" s="1"/>
  <c r="BE335" i="13" s="1"/>
  <c r="BE336" i="13" s="1"/>
  <c r="BE337" i="13" s="1"/>
  <c r="BE338" i="13" s="1"/>
  <c r="BE339" i="13" s="1"/>
  <c r="BE340" i="13" s="1"/>
  <c r="BE341" i="13" s="1"/>
  <c r="BE342" i="13" s="1"/>
  <c r="BE343" i="13" s="1"/>
  <c r="BE344" i="13" s="1"/>
  <c r="BE345" i="13" s="1"/>
  <c r="BE346" i="13" s="1"/>
  <c r="BS68" i="13"/>
  <c r="BS69" i="13" s="1"/>
  <c r="BS70" i="13" s="1"/>
  <c r="BS71" i="13" s="1"/>
  <c r="BS72" i="13" s="1"/>
  <c r="BS73" i="13" s="1"/>
  <c r="BS74" i="13" s="1"/>
  <c r="BS75" i="13" s="1"/>
  <c r="BS76" i="13" s="1"/>
  <c r="BS77" i="13" s="1"/>
  <c r="BS78" i="13" s="1"/>
  <c r="BS79" i="13" s="1"/>
  <c r="BS80" i="13" s="1"/>
  <c r="BS81" i="13" s="1"/>
  <c r="BS82" i="13" s="1"/>
  <c r="BS83" i="13" s="1"/>
  <c r="BS84" i="13" s="1"/>
  <c r="BS85" i="13" s="1"/>
  <c r="BS86" i="13" s="1"/>
  <c r="BS87" i="13" s="1"/>
  <c r="BS88" i="13" s="1"/>
  <c r="BS89" i="13" s="1"/>
  <c r="BS90" i="13" s="1"/>
  <c r="BS91" i="13" s="1"/>
  <c r="BS92" i="13" s="1"/>
  <c r="BS93" i="13" s="1"/>
  <c r="BS94" i="13" s="1"/>
  <c r="BS95" i="13" s="1"/>
  <c r="BS96" i="13" s="1"/>
  <c r="BS97" i="13" s="1"/>
  <c r="BS98" i="13" s="1"/>
  <c r="BS99" i="13" s="1"/>
  <c r="BS100" i="13" s="1"/>
  <c r="BS101" i="13" s="1"/>
  <c r="BS102" i="13" s="1"/>
  <c r="BS103" i="13" s="1"/>
  <c r="BS104" i="13" s="1"/>
  <c r="BS105" i="13" s="1"/>
  <c r="BS106" i="13" s="1"/>
  <c r="BS107" i="13" s="1"/>
  <c r="BS108" i="13" s="1"/>
  <c r="BS109" i="13" s="1"/>
  <c r="BS110" i="13" s="1"/>
  <c r="BS111" i="13" s="1"/>
  <c r="BS112" i="13" s="1"/>
  <c r="BS113" i="13" s="1"/>
  <c r="BS114" i="13" s="1"/>
  <c r="BS115" i="13" s="1"/>
  <c r="BS116" i="13" s="1"/>
  <c r="BS117" i="13" s="1"/>
  <c r="BS118" i="13" s="1"/>
  <c r="BS119" i="13" s="1"/>
  <c r="BS120" i="13" s="1"/>
  <c r="BS121" i="13" s="1"/>
  <c r="BS122" i="13" s="1"/>
  <c r="BS123" i="13" s="1"/>
  <c r="BS124" i="13" s="1"/>
  <c r="BS125" i="13" s="1"/>
  <c r="BS126" i="13" s="1"/>
  <c r="BS127" i="13" s="1"/>
  <c r="BS128" i="13" s="1"/>
  <c r="BS129" i="13" s="1"/>
  <c r="BS130" i="13" s="1"/>
  <c r="BS131" i="13" s="1"/>
  <c r="BS132" i="13" s="1"/>
  <c r="BS133" i="13" s="1"/>
  <c r="BS134" i="13" s="1"/>
  <c r="BS135" i="13" s="1"/>
  <c r="BS136" i="13" s="1"/>
  <c r="BS137" i="13" s="1"/>
  <c r="BS138" i="13" s="1"/>
  <c r="BS139" i="13" s="1"/>
  <c r="BS140" i="13" s="1"/>
  <c r="BS141" i="13" s="1"/>
  <c r="BS142" i="13" s="1"/>
  <c r="BS143" i="13" s="1"/>
  <c r="BS144" i="13" s="1"/>
  <c r="BS145" i="13" s="1"/>
  <c r="BS146" i="13" s="1"/>
  <c r="BS147" i="13" s="1"/>
  <c r="BS148" i="13" s="1"/>
  <c r="BS149" i="13" s="1"/>
  <c r="BS150" i="13" s="1"/>
  <c r="BS151" i="13" s="1"/>
  <c r="BS152" i="13" s="1"/>
  <c r="BS153" i="13" s="1"/>
  <c r="BS154" i="13" s="1"/>
  <c r="BS155" i="13" s="1"/>
  <c r="BS156" i="13" s="1"/>
  <c r="BS157" i="13" s="1"/>
  <c r="BS158" i="13" s="1"/>
  <c r="BS159" i="13" s="1"/>
  <c r="BS160" i="13" s="1"/>
  <c r="BS161" i="13" s="1"/>
  <c r="BS162" i="13" s="1"/>
  <c r="BS163" i="13" s="1"/>
  <c r="BS164" i="13" s="1"/>
  <c r="BS165" i="13" s="1"/>
  <c r="BS166" i="13" s="1"/>
  <c r="BS167" i="13" s="1"/>
  <c r="BS168" i="13" s="1"/>
  <c r="BS169" i="13" s="1"/>
  <c r="BS170" i="13" s="1"/>
  <c r="BS171" i="13" s="1"/>
  <c r="BS172" i="13" s="1"/>
  <c r="BS173" i="13" s="1"/>
  <c r="BS174" i="13" s="1"/>
  <c r="BS175" i="13" s="1"/>
  <c r="BS176" i="13" s="1"/>
  <c r="BS177" i="13" s="1"/>
  <c r="BS178" i="13" s="1"/>
  <c r="BS179" i="13" s="1"/>
  <c r="BS180" i="13" s="1"/>
  <c r="BS181" i="13" s="1"/>
  <c r="BS182" i="13" s="1"/>
  <c r="BS183" i="13" s="1"/>
  <c r="BS184" i="13" s="1"/>
  <c r="BS185" i="13" s="1"/>
  <c r="BS186" i="13" s="1"/>
  <c r="BS187" i="13" s="1"/>
  <c r="BS188" i="13" s="1"/>
  <c r="BS189" i="13" s="1"/>
  <c r="BS190" i="13" s="1"/>
  <c r="BS191" i="13" s="1"/>
  <c r="BS192" i="13" s="1"/>
  <c r="BS193" i="13" s="1"/>
  <c r="BS194" i="13" s="1"/>
  <c r="BS195" i="13" s="1"/>
  <c r="BS196" i="13" s="1"/>
  <c r="BS197" i="13" s="1"/>
  <c r="BS198" i="13" s="1"/>
  <c r="BS199" i="13" s="1"/>
  <c r="BS200" i="13" s="1"/>
  <c r="BS201" i="13" s="1"/>
  <c r="BS202" i="13" s="1"/>
  <c r="BS203" i="13" s="1"/>
  <c r="BS204" i="13" s="1"/>
  <c r="BS205" i="13" s="1"/>
  <c r="BS206" i="13" s="1"/>
  <c r="BS207" i="13" s="1"/>
  <c r="BS208" i="13" s="1"/>
  <c r="BS209" i="13" s="1"/>
  <c r="BS210" i="13" s="1"/>
  <c r="BS211" i="13" s="1"/>
  <c r="BS212" i="13" s="1"/>
  <c r="BS213" i="13" s="1"/>
  <c r="BS214" i="13" s="1"/>
  <c r="BS215" i="13" s="1"/>
  <c r="BS216" i="13" s="1"/>
  <c r="BS217" i="13" s="1"/>
  <c r="BS218" i="13" s="1"/>
  <c r="BS219" i="13" s="1"/>
  <c r="BS220" i="13" s="1"/>
  <c r="BS221" i="13" s="1"/>
  <c r="BS222" i="13" s="1"/>
  <c r="BS223" i="13" s="1"/>
  <c r="BS224" i="13" s="1"/>
  <c r="BS225" i="13" s="1"/>
  <c r="BS226" i="13" s="1"/>
  <c r="BS227" i="13" s="1"/>
  <c r="BS228" i="13" s="1"/>
  <c r="BS229" i="13" s="1"/>
  <c r="BS230" i="13" s="1"/>
  <c r="BS231" i="13" s="1"/>
  <c r="BS232" i="13" s="1"/>
  <c r="BS233" i="13" s="1"/>
  <c r="BS234" i="13" s="1"/>
  <c r="BS235" i="13" s="1"/>
  <c r="BS236" i="13" s="1"/>
  <c r="BS237" i="13" s="1"/>
  <c r="BS238" i="13" s="1"/>
  <c r="BS239" i="13" s="1"/>
  <c r="BS240" i="13" s="1"/>
  <c r="BS241" i="13" s="1"/>
  <c r="BS242" i="13" s="1"/>
  <c r="BS243" i="13" s="1"/>
  <c r="BS244" i="13" s="1"/>
  <c r="BS245" i="13" s="1"/>
  <c r="BS246" i="13" s="1"/>
  <c r="BS247" i="13" s="1"/>
  <c r="BS248" i="13" s="1"/>
  <c r="BS249" i="13" s="1"/>
  <c r="BS250" i="13" s="1"/>
  <c r="BS251" i="13" s="1"/>
  <c r="BS252" i="13" s="1"/>
  <c r="BS253" i="13" s="1"/>
  <c r="BS254" i="13" s="1"/>
  <c r="BS255" i="13" s="1"/>
  <c r="BS256" i="13" s="1"/>
  <c r="BS257" i="13" s="1"/>
  <c r="BS258" i="13" s="1"/>
  <c r="BS259" i="13" s="1"/>
  <c r="BS260" i="13" s="1"/>
  <c r="BS261" i="13" s="1"/>
  <c r="BS262" i="13" s="1"/>
  <c r="BS263" i="13" s="1"/>
  <c r="BS264" i="13" s="1"/>
  <c r="BS265" i="13" s="1"/>
  <c r="BS266" i="13" s="1"/>
  <c r="BS267" i="13" s="1"/>
  <c r="BS268" i="13" s="1"/>
  <c r="BS269" i="13" s="1"/>
  <c r="BS270" i="13" s="1"/>
  <c r="BS271" i="13" s="1"/>
  <c r="BS272" i="13" s="1"/>
  <c r="BS273" i="13" s="1"/>
  <c r="BS274" i="13" s="1"/>
  <c r="BS275" i="13" s="1"/>
  <c r="BS276" i="13" s="1"/>
  <c r="BS277" i="13" s="1"/>
  <c r="BS278" i="13" s="1"/>
  <c r="BS279" i="13" s="1"/>
  <c r="BS280" i="13" s="1"/>
  <c r="BS281" i="13" s="1"/>
  <c r="BS282" i="13" s="1"/>
  <c r="BS283" i="13" s="1"/>
  <c r="BS284" i="13" s="1"/>
  <c r="BS285" i="13" s="1"/>
  <c r="BS286" i="13" s="1"/>
  <c r="BS287" i="13" s="1"/>
  <c r="BS288" i="13" s="1"/>
  <c r="BS289" i="13" s="1"/>
  <c r="BS290" i="13" s="1"/>
  <c r="BS291" i="13" s="1"/>
  <c r="BS292" i="13" s="1"/>
  <c r="BS293" i="13" s="1"/>
  <c r="BS294" i="13" s="1"/>
  <c r="BS295" i="13" s="1"/>
  <c r="BS296" i="13" s="1"/>
  <c r="BS297" i="13" s="1"/>
  <c r="BS298" i="13" s="1"/>
  <c r="BS299" i="13" s="1"/>
  <c r="BS300" i="13" s="1"/>
  <c r="BS301" i="13" s="1"/>
  <c r="BS302" i="13" s="1"/>
  <c r="BS303" i="13" s="1"/>
  <c r="BS304" i="13" s="1"/>
  <c r="BS305" i="13" s="1"/>
  <c r="BS306" i="13" s="1"/>
  <c r="BS307" i="13" s="1"/>
  <c r="BS308" i="13" s="1"/>
  <c r="BS309" i="13" s="1"/>
  <c r="BS310" i="13" s="1"/>
  <c r="BS311" i="13" s="1"/>
  <c r="BS312" i="13" s="1"/>
  <c r="BS313" i="13" s="1"/>
  <c r="BS314" i="13" s="1"/>
  <c r="BS315" i="13" s="1"/>
  <c r="BS316" i="13" s="1"/>
  <c r="BS317" i="13" s="1"/>
  <c r="BS318" i="13" s="1"/>
  <c r="BS319" i="13" s="1"/>
  <c r="BS320" i="13" s="1"/>
  <c r="BS321" i="13" s="1"/>
  <c r="BS322" i="13" s="1"/>
  <c r="BS323" i="13" s="1"/>
  <c r="BS324" i="13" s="1"/>
  <c r="BS325" i="13" s="1"/>
  <c r="BS326" i="13" s="1"/>
  <c r="BS327" i="13" s="1"/>
  <c r="BS328" i="13" s="1"/>
  <c r="BS329" i="13" s="1"/>
  <c r="BS330" i="13" s="1"/>
  <c r="BS331" i="13" s="1"/>
  <c r="BS332" i="13" s="1"/>
  <c r="BS333" i="13" s="1"/>
  <c r="BS334" i="13" s="1"/>
  <c r="BS335" i="13" s="1"/>
  <c r="BS336" i="13" s="1"/>
  <c r="BS337" i="13" s="1"/>
  <c r="BS338" i="13" s="1"/>
  <c r="BS339" i="13" s="1"/>
  <c r="BS340" i="13" s="1"/>
  <c r="BS341" i="13" s="1"/>
  <c r="BS342" i="13" s="1"/>
  <c r="BS343" i="13" s="1"/>
  <c r="BS344" i="13" s="1"/>
  <c r="BS345" i="13" s="1"/>
  <c r="BS346" i="13" s="1"/>
  <c r="P264" i="7"/>
  <c r="T264" i="7"/>
  <c r="T265" i="7" s="1"/>
  <c r="T266" i="7" s="1"/>
  <c r="T267" i="7" s="1"/>
  <c r="T268" i="7" s="1"/>
  <c r="T269" i="7" s="1"/>
  <c r="T270" i="7" s="1"/>
  <c r="T271" i="7" s="1"/>
  <c r="T272" i="7" s="1"/>
  <c r="T273" i="7" s="1"/>
  <c r="T274" i="7" s="1"/>
  <c r="T275" i="7" s="1"/>
  <c r="T276" i="7" s="1"/>
  <c r="T277" i="7" s="1"/>
  <c r="S264" i="7"/>
  <c r="S265" i="7" s="1"/>
  <c r="S266" i="7" s="1"/>
  <c r="S267" i="7" s="1"/>
  <c r="S268" i="7" s="1"/>
  <c r="S269" i="7" s="1"/>
  <c r="S270" i="7" s="1"/>
  <c r="S271" i="7" s="1"/>
  <c r="S272" i="7" s="1"/>
  <c r="S273" i="7" s="1"/>
  <c r="S274" i="7" s="1"/>
  <c r="S275" i="7" s="1"/>
  <c r="S276" i="7" s="1"/>
  <c r="S277" i="7" s="1"/>
  <c r="P265" i="7"/>
  <c r="P266" i="7" s="1"/>
  <c r="P267" i="7" s="1"/>
  <c r="P268" i="7" s="1"/>
  <c r="P269" i="7" s="1"/>
  <c r="P270" i="7" s="1"/>
  <c r="P271" i="7" s="1"/>
  <c r="P272" i="7" s="1"/>
  <c r="P273" i="7" s="1"/>
  <c r="P274" i="7" s="1"/>
  <c r="P275" i="7" s="1"/>
  <c r="P276" i="7" s="1"/>
  <c r="P277" i="7" s="1"/>
  <c r="Q264" i="7"/>
  <c r="Q265" i="7" s="1"/>
  <c r="Q266" i="7" s="1"/>
  <c r="Q267" i="7" s="1"/>
  <c r="Q268" i="7" s="1"/>
  <c r="Q269" i="7" s="1"/>
  <c r="Q270" i="7" s="1"/>
  <c r="Q271" i="7" s="1"/>
  <c r="Q272" i="7" s="1"/>
  <c r="Q273" i="7" s="1"/>
  <c r="Q274" i="7" s="1"/>
  <c r="Q275" i="7" s="1"/>
  <c r="Q276" i="7" s="1"/>
  <c r="Q277" i="7" s="1"/>
  <c r="R264" i="7"/>
  <c r="R265" i="7" s="1"/>
  <c r="R266" i="7" s="1"/>
  <c r="R267" i="7" s="1"/>
  <c r="R268" i="7" s="1"/>
  <c r="R269" i="7" s="1"/>
  <c r="R270" i="7" s="1"/>
  <c r="R271" i="7" s="1"/>
  <c r="R272" i="7" s="1"/>
  <c r="R273" i="7" s="1"/>
  <c r="R274" i="7" s="1"/>
  <c r="R275" i="7" s="1"/>
  <c r="R276" i="7" s="1"/>
  <c r="R277" i="7" s="1"/>
  <c r="U7" i="7"/>
  <c r="BG81" i="18" l="1"/>
  <c r="BG82" i="18" s="1"/>
  <c r="AN12" i="19"/>
  <c r="AQ11" i="19"/>
  <c r="AM13" i="19"/>
  <c r="AP12" i="19"/>
  <c r="AL13" i="19"/>
  <c r="AO12" i="19"/>
  <c r="BD7" i="18"/>
  <c r="AP12" i="18"/>
  <c r="AM13" i="18"/>
  <c r="AI9" i="18"/>
  <c r="AR9" i="18" s="1"/>
  <c r="AZ7" i="18"/>
  <c r="BC7" i="18" s="1"/>
  <c r="AN12" i="18"/>
  <c r="AQ11" i="18"/>
  <c r="AL12" i="18"/>
  <c r="AO11" i="18"/>
  <c r="AM12" i="13"/>
  <c r="AP11" i="13"/>
  <c r="AL12" i="13"/>
  <c r="AO11" i="13"/>
  <c r="AN13" i="13"/>
  <c r="AQ12" i="13"/>
  <c r="BF70" i="18"/>
  <c r="BJ70" i="18" s="1"/>
  <c r="BJ90" i="19"/>
  <c r="BJ79" i="19"/>
  <c r="BF80" i="19"/>
  <c r="U10" i="21"/>
  <c r="V10" i="21" s="1"/>
  <c r="P11" i="21"/>
  <c r="L11" i="21"/>
  <c r="G12" i="21"/>
  <c r="P11" i="20"/>
  <c r="U10" i="20"/>
  <c r="V10" i="20" s="1"/>
  <c r="G12" i="20"/>
  <c r="L11" i="20"/>
  <c r="BJ70" i="19"/>
  <c r="BF71" i="19"/>
  <c r="T70" i="19"/>
  <c r="BI80" i="19"/>
  <c r="BE81" i="19"/>
  <c r="BJ91" i="19"/>
  <c r="BF92" i="19"/>
  <c r="BG81" i="19"/>
  <c r="BK80" i="19"/>
  <c r="BK70" i="19"/>
  <c r="BG71" i="19"/>
  <c r="U69" i="19"/>
  <c r="AZ7" i="19"/>
  <c r="BC7" i="19" s="1"/>
  <c r="AG66" i="19"/>
  <c r="AD5" i="19"/>
  <c r="AH66" i="19"/>
  <c r="AE5" i="19"/>
  <c r="BK90" i="19"/>
  <c r="BG91" i="19"/>
  <c r="BI89" i="19"/>
  <c r="BE90" i="19"/>
  <c r="V69" i="19"/>
  <c r="BE70" i="19"/>
  <c r="BI69" i="19"/>
  <c r="BP8" i="19"/>
  <c r="AV8" i="19"/>
  <c r="AJ9" i="19" s="1"/>
  <c r="BM8" i="19"/>
  <c r="AT8" i="19"/>
  <c r="BO8" i="19"/>
  <c r="AU8" i="19"/>
  <c r="AI9" i="19" s="1"/>
  <c r="BL8" i="19"/>
  <c r="AU9" i="18"/>
  <c r="BL9" i="18"/>
  <c r="AX9" i="18"/>
  <c r="BA9" i="18" s="1"/>
  <c r="BO9" i="18"/>
  <c r="BG91" i="18"/>
  <c r="BK90" i="18"/>
  <c r="AD5" i="18"/>
  <c r="AG66" i="18"/>
  <c r="AH66" i="18"/>
  <c r="AE5" i="18"/>
  <c r="U69" i="18"/>
  <c r="BP8" i="18"/>
  <c r="AV8" i="18"/>
  <c r="AJ9" i="18" s="1"/>
  <c r="BM8" i="18"/>
  <c r="AI10" i="18"/>
  <c r="BI79" i="18"/>
  <c r="BE80" i="18"/>
  <c r="BF82" i="18"/>
  <c r="BJ81" i="18"/>
  <c r="BI69" i="18"/>
  <c r="BE70" i="18"/>
  <c r="BJ89" i="18"/>
  <c r="BF90" i="18"/>
  <c r="BE91" i="18"/>
  <c r="BI90" i="18"/>
  <c r="T70" i="18"/>
  <c r="V69" i="18"/>
  <c r="BG71" i="18"/>
  <c r="BK70" i="18"/>
  <c r="AT8" i="18"/>
  <c r="O9" i="17"/>
  <c r="M10" i="17"/>
  <c r="N10" i="17"/>
  <c r="N11" i="17" s="1"/>
  <c r="I11" i="17"/>
  <c r="I12" i="17" s="1"/>
  <c r="J11" i="16"/>
  <c r="J12" i="16" s="1"/>
  <c r="M9" i="16"/>
  <c r="O8" i="16"/>
  <c r="U8" i="7"/>
  <c r="BK81" i="18" l="1"/>
  <c r="AL14" i="19"/>
  <c r="AO13" i="19"/>
  <c r="AP13" i="19"/>
  <c r="AM14" i="19"/>
  <c r="AY8" i="19"/>
  <c r="BB8" i="19" s="1"/>
  <c r="AQ12" i="19"/>
  <c r="AN13" i="19"/>
  <c r="AM14" i="18"/>
  <c r="AP13" i="18"/>
  <c r="AO12" i="18"/>
  <c r="AL13" i="18"/>
  <c r="AN13" i="18"/>
  <c r="AQ12" i="18"/>
  <c r="AN14" i="13"/>
  <c r="AQ13" i="13"/>
  <c r="AO12" i="13"/>
  <c r="AL13" i="13"/>
  <c r="AP12" i="13"/>
  <c r="AM13" i="13"/>
  <c r="BF71" i="18"/>
  <c r="BJ71" i="18" s="1"/>
  <c r="BJ80" i="19"/>
  <c r="BF81" i="19"/>
  <c r="G13" i="21"/>
  <c r="L12" i="21"/>
  <c r="P12" i="21"/>
  <c r="U11" i="21"/>
  <c r="V11" i="21" s="1"/>
  <c r="L12" i="20"/>
  <c r="G13" i="20"/>
  <c r="U11" i="20"/>
  <c r="V11" i="20" s="1"/>
  <c r="P12" i="20"/>
  <c r="AR9" i="19"/>
  <c r="AH343" i="19"/>
  <c r="AH346" i="19"/>
  <c r="AH342" i="19"/>
  <c r="AH345" i="19"/>
  <c r="AH341" i="19"/>
  <c r="AH344" i="19"/>
  <c r="AH336" i="19"/>
  <c r="AH339" i="19"/>
  <c r="AH338" i="19"/>
  <c r="AH334" i="19"/>
  <c r="AH340" i="19"/>
  <c r="AH330" i="19"/>
  <c r="AH337" i="19"/>
  <c r="AH335" i="19"/>
  <c r="AH331" i="19"/>
  <c r="AH333" i="19"/>
  <c r="AH332" i="19"/>
  <c r="AH324" i="19"/>
  <c r="AH320" i="19"/>
  <c r="AH329" i="19"/>
  <c r="AH327" i="19"/>
  <c r="AH323" i="19"/>
  <c r="AH319" i="19"/>
  <c r="AH325" i="19"/>
  <c r="AH318" i="19"/>
  <c r="AH326" i="19"/>
  <c r="AH328" i="19"/>
  <c r="AH321" i="19"/>
  <c r="AH316" i="19"/>
  <c r="AH322" i="19"/>
  <c r="AH317" i="19"/>
  <c r="AH313" i="19"/>
  <c r="AH309" i="19"/>
  <c r="AH312" i="19"/>
  <c r="AH310" i="19"/>
  <c r="AH306" i="19"/>
  <c r="AH308" i="19"/>
  <c r="AH311" i="19"/>
  <c r="AH315" i="19"/>
  <c r="AH314" i="19"/>
  <c r="AH300" i="19"/>
  <c r="AH305" i="19"/>
  <c r="AH303" i="19"/>
  <c r="AH299" i="19"/>
  <c r="AH295" i="19"/>
  <c r="AH307" i="19"/>
  <c r="AH304" i="19"/>
  <c r="AH302" i="19"/>
  <c r="AH301" i="19"/>
  <c r="AH297" i="19"/>
  <c r="AH298" i="19"/>
  <c r="AH293" i="19"/>
  <c r="AH289" i="19"/>
  <c r="AH285" i="19"/>
  <c r="AH296" i="19"/>
  <c r="AH292" i="19"/>
  <c r="AH288" i="19"/>
  <c r="AH291" i="19"/>
  <c r="AH287" i="19"/>
  <c r="AH281" i="19"/>
  <c r="AH277" i="19"/>
  <c r="AH273" i="19"/>
  <c r="AH290" i="19"/>
  <c r="AH286" i="19"/>
  <c r="AH284" i="19"/>
  <c r="AH280" i="19"/>
  <c r="AH276" i="19"/>
  <c r="AH294" i="19"/>
  <c r="AH283" i="19"/>
  <c r="AH279" i="19"/>
  <c r="AH275" i="19"/>
  <c r="AH269" i="19"/>
  <c r="AH278" i="19"/>
  <c r="AH268" i="19"/>
  <c r="AH264" i="19"/>
  <c r="AH260" i="19"/>
  <c r="AH272" i="19"/>
  <c r="AH274" i="19"/>
  <c r="AH271" i="19"/>
  <c r="AH282" i="19"/>
  <c r="AH270" i="19"/>
  <c r="AH266" i="19"/>
  <c r="AH262" i="19"/>
  <c r="AH263" i="19"/>
  <c r="AH256" i="19"/>
  <c r="AH252" i="19"/>
  <c r="AH248" i="19"/>
  <c r="AH267" i="19"/>
  <c r="AH259" i="19"/>
  <c r="AH255" i="19"/>
  <c r="AH251" i="19"/>
  <c r="AH247" i="19"/>
  <c r="AH265" i="19"/>
  <c r="AH258" i="19"/>
  <c r="AH254" i="19"/>
  <c r="AH250" i="19"/>
  <c r="AH261" i="19"/>
  <c r="AH257" i="19"/>
  <c r="AH253" i="19"/>
  <c r="AH249" i="19"/>
  <c r="AH246" i="19"/>
  <c r="AH242" i="19"/>
  <c r="AH238" i="19"/>
  <c r="AH234" i="19"/>
  <c r="AH245" i="19"/>
  <c r="AH241" i="19"/>
  <c r="AH237" i="19"/>
  <c r="AH233" i="19"/>
  <c r="AH244" i="19"/>
  <c r="AH240" i="19"/>
  <c r="AH236" i="19"/>
  <c r="AH243" i="19"/>
  <c r="AH239" i="19"/>
  <c r="AH235" i="19"/>
  <c r="AH230" i="19"/>
  <c r="AH226" i="19"/>
  <c r="AH222" i="19"/>
  <c r="AH218" i="19"/>
  <c r="AH214" i="19"/>
  <c r="AH229" i="19"/>
  <c r="AH225" i="19"/>
  <c r="AH221" i="19"/>
  <c r="AH217" i="19"/>
  <c r="AH213" i="19"/>
  <c r="AH232" i="19"/>
  <c r="AH228" i="19"/>
  <c r="AH224" i="19"/>
  <c r="AH220" i="19"/>
  <c r="AH231" i="19"/>
  <c r="AH227" i="19"/>
  <c r="AH223" i="19"/>
  <c r="AH219" i="19"/>
  <c r="AH215" i="19"/>
  <c r="AH211" i="19"/>
  <c r="AH208" i="19"/>
  <c r="AH204" i="19"/>
  <c r="AH200" i="19"/>
  <c r="AH207" i="19"/>
  <c r="AH203" i="19"/>
  <c r="AH199" i="19"/>
  <c r="AH195" i="19"/>
  <c r="AH210" i="19"/>
  <c r="AH206" i="19"/>
  <c r="AH202" i="19"/>
  <c r="AH212" i="19"/>
  <c r="AH209" i="19"/>
  <c r="AH205" i="19"/>
  <c r="AH201" i="19"/>
  <c r="AH197" i="19"/>
  <c r="AH216" i="19"/>
  <c r="AH190" i="19"/>
  <c r="AH186" i="19"/>
  <c r="AH182" i="19"/>
  <c r="AH178" i="19"/>
  <c r="AH174" i="19"/>
  <c r="AH170" i="19"/>
  <c r="AH196" i="19"/>
  <c r="AH198" i="19"/>
  <c r="AH193" i="19"/>
  <c r="AH189" i="19"/>
  <c r="AH185" i="19"/>
  <c r="AH181" i="19"/>
  <c r="AH177" i="19"/>
  <c r="AH173" i="19"/>
  <c r="AH169" i="19"/>
  <c r="AH194" i="19"/>
  <c r="AH192" i="19"/>
  <c r="AH188" i="19"/>
  <c r="AH184" i="19"/>
  <c r="AH180" i="19"/>
  <c r="AH176" i="19"/>
  <c r="AH172" i="19"/>
  <c r="AH191" i="19"/>
  <c r="AH187" i="19"/>
  <c r="AH183" i="19"/>
  <c r="AH179" i="19"/>
  <c r="AH175" i="19"/>
  <c r="AH171" i="19"/>
  <c r="AH167" i="19"/>
  <c r="AH168" i="19"/>
  <c r="AH163" i="19"/>
  <c r="AH159" i="19"/>
  <c r="AH155" i="19"/>
  <c r="AH151" i="19"/>
  <c r="AH147" i="19"/>
  <c r="AH143" i="19"/>
  <c r="AH166" i="19"/>
  <c r="AH162" i="19"/>
  <c r="AH158" i="19"/>
  <c r="AH154" i="19"/>
  <c r="AH150" i="19"/>
  <c r="AH146" i="19"/>
  <c r="AH142" i="19"/>
  <c r="AH138" i="19"/>
  <c r="AH165" i="19"/>
  <c r="AH161" i="19"/>
  <c r="AH157" i="19"/>
  <c r="AH153" i="19"/>
  <c r="AH149" i="19"/>
  <c r="AH145" i="19"/>
  <c r="AH164" i="19"/>
  <c r="AH160" i="19"/>
  <c r="AH156" i="19"/>
  <c r="AH152" i="19"/>
  <c r="AH148" i="19"/>
  <c r="AH144" i="19"/>
  <c r="AH140" i="19"/>
  <c r="AH139" i="19"/>
  <c r="AH135" i="19"/>
  <c r="AH131" i="19"/>
  <c r="AH127" i="19"/>
  <c r="AH123" i="19"/>
  <c r="AH119" i="19"/>
  <c r="AH134" i="19"/>
  <c r="AH130" i="19"/>
  <c r="AH126" i="19"/>
  <c r="AH122" i="19"/>
  <c r="AH118" i="19"/>
  <c r="AH114" i="19"/>
  <c r="AH137" i="19"/>
  <c r="AH133" i="19"/>
  <c r="AH129" i="19"/>
  <c r="AH125" i="19"/>
  <c r="AH121" i="19"/>
  <c r="AH117" i="19"/>
  <c r="AH141" i="19"/>
  <c r="AH136" i="19"/>
  <c r="AH132" i="19"/>
  <c r="AH128" i="19"/>
  <c r="AH124" i="19"/>
  <c r="AH120" i="19"/>
  <c r="AH116" i="19"/>
  <c r="AH112" i="19"/>
  <c r="AH109" i="19"/>
  <c r="AH115" i="19"/>
  <c r="AH111" i="19"/>
  <c r="AH107" i="19"/>
  <c r="AH103" i="19"/>
  <c r="AH99" i="19"/>
  <c r="AH95" i="19"/>
  <c r="AH91" i="19"/>
  <c r="AH87" i="19"/>
  <c r="AH106" i="19"/>
  <c r="AH102" i="19"/>
  <c r="AH98" i="19"/>
  <c r="AH94" i="19"/>
  <c r="AH90" i="19"/>
  <c r="AH86" i="19"/>
  <c r="AH82" i="19"/>
  <c r="AH110" i="19"/>
  <c r="AH105" i="19"/>
  <c r="AH101" i="19"/>
  <c r="AH97" i="19"/>
  <c r="AH93" i="19"/>
  <c r="AH89" i="19"/>
  <c r="AH113" i="19"/>
  <c r="AH108" i="19"/>
  <c r="AH104" i="19"/>
  <c r="AH100" i="19"/>
  <c r="AH96" i="19"/>
  <c r="AH92" i="19"/>
  <c r="AH88" i="19"/>
  <c r="AH85" i="19"/>
  <c r="AH78" i="19"/>
  <c r="AH74" i="19"/>
  <c r="AH70" i="19"/>
  <c r="AH83" i="19"/>
  <c r="AH81" i="19"/>
  <c r="AH77" i="19"/>
  <c r="AH73" i="19"/>
  <c r="AH69" i="19"/>
  <c r="AH80" i="19"/>
  <c r="AH76" i="19"/>
  <c r="AH72" i="19"/>
  <c r="AH68" i="19"/>
  <c r="AH84" i="19"/>
  <c r="AH79" i="19"/>
  <c r="AH75" i="19"/>
  <c r="AH71" i="19"/>
  <c r="AH67" i="19"/>
  <c r="AE67" i="19" s="1"/>
  <c r="BK71" i="19"/>
  <c r="BG72" i="19"/>
  <c r="BE82" i="19"/>
  <c r="BI81" i="19"/>
  <c r="AW8" i="19"/>
  <c r="AK9" i="19" s="1"/>
  <c r="BN8" i="19"/>
  <c r="BQ8" i="19"/>
  <c r="BI70" i="19"/>
  <c r="BE71" i="19"/>
  <c r="V70" i="19"/>
  <c r="BE91" i="19"/>
  <c r="BI90" i="19"/>
  <c r="BJ92" i="19"/>
  <c r="BF93" i="19"/>
  <c r="AG344" i="19"/>
  <c r="AG340" i="19"/>
  <c r="AG343" i="19"/>
  <c r="AG346" i="19"/>
  <c r="AG342" i="19"/>
  <c r="AG345" i="19"/>
  <c r="AG341" i="19"/>
  <c r="AG339" i="19"/>
  <c r="AG334" i="19"/>
  <c r="AG331" i="19"/>
  <c r="AG338" i="19"/>
  <c r="AG332" i="19"/>
  <c r="AG329" i="19"/>
  <c r="AG336" i="19"/>
  <c r="AG328" i="19"/>
  <c r="AG327" i="19"/>
  <c r="AG333" i="19"/>
  <c r="AG335" i="19"/>
  <c r="AG337" i="19"/>
  <c r="AG330" i="19"/>
  <c r="AG324" i="19"/>
  <c r="AG326" i="19"/>
  <c r="AG319" i="19"/>
  <c r="AG323" i="19"/>
  <c r="AG316" i="19"/>
  <c r="AG312" i="19"/>
  <c r="AG308" i="19"/>
  <c r="AG318" i="19"/>
  <c r="AG322" i="19"/>
  <c r="AG321" i="19"/>
  <c r="AG314" i="19"/>
  <c r="AG310" i="19"/>
  <c r="AG325" i="19"/>
  <c r="AG320" i="19"/>
  <c r="AG317" i="19"/>
  <c r="AG313" i="19"/>
  <c r="AG309" i="19"/>
  <c r="AG315" i="19"/>
  <c r="AG307" i="19"/>
  <c r="AG311" i="19"/>
  <c r="AG300" i="19"/>
  <c r="AG296" i="19"/>
  <c r="AG306" i="19"/>
  <c r="AG305" i="19"/>
  <c r="AG303" i="19"/>
  <c r="AG299" i="19"/>
  <c r="AG295" i="19"/>
  <c r="AG304" i="19"/>
  <c r="AG302" i="19"/>
  <c r="AG298" i="19"/>
  <c r="AG301" i="19"/>
  <c r="AG297" i="19"/>
  <c r="AG294" i="19"/>
  <c r="AG290" i="19"/>
  <c r="AG286" i="19"/>
  <c r="AG293" i="19"/>
  <c r="AG289" i="19"/>
  <c r="AG285" i="19"/>
  <c r="AG292" i="19"/>
  <c r="AG291" i="19"/>
  <c r="AG287" i="19"/>
  <c r="AG282" i="19"/>
  <c r="AG278" i="19"/>
  <c r="AG274" i="19"/>
  <c r="AG281" i="19"/>
  <c r="AG277" i="19"/>
  <c r="AG273" i="19"/>
  <c r="AG284" i="19"/>
  <c r="AG280" i="19"/>
  <c r="AG288" i="19"/>
  <c r="AG283" i="19"/>
  <c r="AG279" i="19"/>
  <c r="AG275" i="19"/>
  <c r="AG269" i="19"/>
  <c r="AG265" i="19"/>
  <c r="AG261" i="19"/>
  <c r="AG268" i="19"/>
  <c r="AG264" i="19"/>
  <c r="AG260" i="19"/>
  <c r="AG272" i="19"/>
  <c r="AG271" i="19"/>
  <c r="AG267" i="19"/>
  <c r="AG263" i="19"/>
  <c r="AG276" i="19"/>
  <c r="AG270" i="19"/>
  <c r="AG266" i="19"/>
  <c r="AG262" i="19"/>
  <c r="AG257" i="19"/>
  <c r="AG253" i="19"/>
  <c r="AG249" i="19"/>
  <c r="AG256" i="19"/>
  <c r="AG252" i="19"/>
  <c r="AG248" i="19"/>
  <c r="AG259" i="19"/>
  <c r="AG255" i="19"/>
  <c r="AG251" i="19"/>
  <c r="AG258" i="19"/>
  <c r="AG254" i="19"/>
  <c r="AG250" i="19"/>
  <c r="AG243" i="19"/>
  <c r="AG239" i="19"/>
  <c r="AG235" i="19"/>
  <c r="AG246" i="19"/>
  <c r="AG242" i="19"/>
  <c r="AG238" i="19"/>
  <c r="AG234" i="19"/>
  <c r="AG245" i="19"/>
  <c r="AG241" i="19"/>
  <c r="AG237" i="19"/>
  <c r="AG247" i="19"/>
  <c r="AG244" i="19"/>
  <c r="AG240" i="19"/>
  <c r="AG236" i="19"/>
  <c r="AG232" i="19"/>
  <c r="AG233" i="19"/>
  <c r="AG230" i="19"/>
  <c r="AG226" i="19"/>
  <c r="AG222" i="19"/>
  <c r="AG229" i="19"/>
  <c r="AG225" i="19"/>
  <c r="AG221" i="19"/>
  <c r="AG217" i="19"/>
  <c r="AG213" i="19"/>
  <c r="AG228" i="19"/>
  <c r="AG224" i="19"/>
  <c r="AG220" i="19"/>
  <c r="AG231" i="19"/>
  <c r="AG227" i="19"/>
  <c r="AG223" i="19"/>
  <c r="AG219" i="19"/>
  <c r="AG215" i="19"/>
  <c r="AG211" i="19"/>
  <c r="AG216" i="19"/>
  <c r="AG208" i="19"/>
  <c r="AG204" i="19"/>
  <c r="AG200" i="19"/>
  <c r="AG214" i="19"/>
  <c r="AG207" i="19"/>
  <c r="AG203" i="19"/>
  <c r="AG199" i="19"/>
  <c r="AG195" i="19"/>
  <c r="AG210" i="19"/>
  <c r="AG206" i="19"/>
  <c r="AG202" i="19"/>
  <c r="AG218" i="19"/>
  <c r="AG212" i="19"/>
  <c r="AG209" i="19"/>
  <c r="AG205" i="19"/>
  <c r="AG201" i="19"/>
  <c r="AG197" i="19"/>
  <c r="AG191" i="19"/>
  <c r="AG187" i="19"/>
  <c r="AG183" i="19"/>
  <c r="AG179" i="19"/>
  <c r="AG175" i="19"/>
  <c r="AG171" i="19"/>
  <c r="AG167" i="19"/>
  <c r="AG190" i="19"/>
  <c r="AG186" i="19"/>
  <c r="AG182" i="19"/>
  <c r="AG178" i="19"/>
  <c r="AG174" i="19"/>
  <c r="AG170" i="19"/>
  <c r="AG196" i="19"/>
  <c r="AG198" i="19"/>
  <c r="AG193" i="19"/>
  <c r="AG189" i="19"/>
  <c r="AG185" i="19"/>
  <c r="AG181" i="19"/>
  <c r="AG177" i="19"/>
  <c r="AG173" i="19"/>
  <c r="AG194" i="19"/>
  <c r="AG192" i="19"/>
  <c r="AG188" i="19"/>
  <c r="AG184" i="19"/>
  <c r="AG180" i="19"/>
  <c r="AG176" i="19"/>
  <c r="AG172" i="19"/>
  <c r="AG168" i="19"/>
  <c r="AG164" i="19"/>
  <c r="AG160" i="19"/>
  <c r="AG156" i="19"/>
  <c r="AG152" i="19"/>
  <c r="AG148" i="19"/>
  <c r="AG144" i="19"/>
  <c r="AG140" i="19"/>
  <c r="AG169" i="19"/>
  <c r="AG163" i="19"/>
  <c r="AG159" i="19"/>
  <c r="AG155" i="19"/>
  <c r="AG151" i="19"/>
  <c r="AG147" i="19"/>
  <c r="AG143" i="19"/>
  <c r="AG139" i="19"/>
  <c r="AG166" i="19"/>
  <c r="AG162" i="19"/>
  <c r="AG158" i="19"/>
  <c r="AG154" i="19"/>
  <c r="AG150" i="19"/>
  <c r="AG146" i="19"/>
  <c r="AG142" i="19"/>
  <c r="AG165" i="19"/>
  <c r="AG161" i="19"/>
  <c r="AG157" i="19"/>
  <c r="AG153" i="19"/>
  <c r="AG149" i="19"/>
  <c r="AG145" i="19"/>
  <c r="AG141" i="19"/>
  <c r="AG136" i="19"/>
  <c r="AG132" i="19"/>
  <c r="AG128" i="19"/>
  <c r="AG124" i="19"/>
  <c r="AG120" i="19"/>
  <c r="AG116" i="19"/>
  <c r="AG112" i="19"/>
  <c r="AG135" i="19"/>
  <c r="AG131" i="19"/>
  <c r="AG127" i="19"/>
  <c r="AG123" i="19"/>
  <c r="AG119" i="19"/>
  <c r="AG115" i="19"/>
  <c r="AG111" i="19"/>
  <c r="AG138" i="19"/>
  <c r="AG134" i="19"/>
  <c r="AG130" i="19"/>
  <c r="AG126" i="19"/>
  <c r="AG122" i="19"/>
  <c r="AG118" i="19"/>
  <c r="AG137" i="19"/>
  <c r="AG133" i="19"/>
  <c r="AG129" i="19"/>
  <c r="AG125" i="19"/>
  <c r="AG121" i="19"/>
  <c r="AG117" i="19"/>
  <c r="AG113" i="19"/>
  <c r="AG109" i="19"/>
  <c r="AG108" i="19"/>
  <c r="AG104" i="19"/>
  <c r="AG100" i="19"/>
  <c r="AG96" i="19"/>
  <c r="AG107" i="19"/>
  <c r="AG103" i="19"/>
  <c r="AG99" i="19"/>
  <c r="AG95" i="19"/>
  <c r="AG91" i="19"/>
  <c r="AG87" i="19"/>
  <c r="AG83" i="19"/>
  <c r="AG114" i="19"/>
  <c r="AG106" i="19"/>
  <c r="AG102" i="19"/>
  <c r="AG98" i="19"/>
  <c r="AG94" i="19"/>
  <c r="AG90" i="19"/>
  <c r="AG110" i="19"/>
  <c r="AG105" i="19"/>
  <c r="AG101" i="19"/>
  <c r="AG97" i="19"/>
  <c r="AG93" i="19"/>
  <c r="AG89" i="19"/>
  <c r="AG85" i="19"/>
  <c r="AG88" i="19"/>
  <c r="AG78" i="19"/>
  <c r="AG74" i="19"/>
  <c r="AG70" i="19"/>
  <c r="AG92" i="19"/>
  <c r="AG86" i="19"/>
  <c r="AG81" i="19"/>
  <c r="AG77" i="19"/>
  <c r="AG73" i="19"/>
  <c r="AG69" i="19"/>
  <c r="AG82" i="19"/>
  <c r="AG80" i="19"/>
  <c r="AG76" i="19"/>
  <c r="AG72" i="19"/>
  <c r="AG68" i="19"/>
  <c r="AG84" i="19"/>
  <c r="AG79" i="19"/>
  <c r="AG75" i="19"/>
  <c r="AG71" i="19"/>
  <c r="AG67" i="19"/>
  <c r="AD67" i="19" s="1"/>
  <c r="AS9" i="19"/>
  <c r="T71" i="19"/>
  <c r="BD7" i="19"/>
  <c r="U70" i="19"/>
  <c r="BK91" i="19"/>
  <c r="BG92" i="19"/>
  <c r="BG82" i="19"/>
  <c r="BK81" i="19"/>
  <c r="BJ71" i="19"/>
  <c r="BF72" i="19"/>
  <c r="AX8" i="19"/>
  <c r="BA8" i="19" s="1"/>
  <c r="T71" i="18"/>
  <c r="AY8" i="18"/>
  <c r="BB8" i="18" s="1"/>
  <c r="BG72" i="18"/>
  <c r="BK71" i="18"/>
  <c r="BE92" i="18"/>
  <c r="BI91" i="18"/>
  <c r="BK82" i="18"/>
  <c r="BG83" i="18"/>
  <c r="AW8" i="18"/>
  <c r="AK9" i="18" s="1"/>
  <c r="BQ8" i="18"/>
  <c r="BN8" i="18"/>
  <c r="V70" i="18"/>
  <c r="BJ90" i="18"/>
  <c r="BF91" i="18"/>
  <c r="BE71" i="18"/>
  <c r="BI70" i="18"/>
  <c r="AR10" i="18"/>
  <c r="U70" i="18"/>
  <c r="AG343" i="18"/>
  <c r="AG346" i="18"/>
  <c r="AG342" i="18"/>
  <c r="AG338" i="18"/>
  <c r="AG345" i="18"/>
  <c r="AG337" i="18"/>
  <c r="AG341" i="18"/>
  <c r="AG339" i="18"/>
  <c r="AG344" i="18"/>
  <c r="AG333" i="18"/>
  <c r="AG336" i="18"/>
  <c r="AG330" i="18"/>
  <c r="AG334" i="18"/>
  <c r="AG332" i="18"/>
  <c r="AG340" i="18"/>
  <c r="AG329" i="18"/>
  <c r="AG325" i="18"/>
  <c r="AG328" i="18"/>
  <c r="AG331" i="18"/>
  <c r="AG326" i="18"/>
  <c r="AG324" i="18"/>
  <c r="AG323" i="18"/>
  <c r="AG327" i="18"/>
  <c r="AG321" i="18"/>
  <c r="AG315" i="18"/>
  <c r="AG311" i="18"/>
  <c r="AG322" i="18"/>
  <c r="AG318" i="18"/>
  <c r="AG314" i="18"/>
  <c r="AG320" i="18"/>
  <c r="AG335" i="18"/>
  <c r="AG317" i="18"/>
  <c r="AG313" i="18"/>
  <c r="AG310" i="18"/>
  <c r="AG308" i="18"/>
  <c r="AG319" i="18"/>
  <c r="AG307" i="18"/>
  <c r="AG316" i="18"/>
  <c r="AG309" i="18"/>
  <c r="AG312" i="18"/>
  <c r="AG303" i="18"/>
  <c r="AG299" i="18"/>
  <c r="AG295" i="18"/>
  <c r="AG304" i="18"/>
  <c r="AG302" i="18"/>
  <c r="AG298" i="18"/>
  <c r="AG294" i="18"/>
  <c r="AG305" i="18"/>
  <c r="AG301" i="18"/>
  <c r="AG297" i="18"/>
  <c r="AG306" i="18"/>
  <c r="AG300" i="18"/>
  <c r="AG296" i="18"/>
  <c r="AG292" i="18"/>
  <c r="AG290" i="18"/>
  <c r="AG289" i="18"/>
  <c r="AG285" i="18"/>
  <c r="AG281" i="18"/>
  <c r="AG291" i="18"/>
  <c r="AG288" i="18"/>
  <c r="AG293" i="18"/>
  <c r="AG287" i="18"/>
  <c r="AG277" i="18"/>
  <c r="AG273" i="18"/>
  <c r="AG284" i="18"/>
  <c r="AG282" i="18"/>
  <c r="AG276" i="18"/>
  <c r="AG286" i="18"/>
  <c r="AG280" i="18"/>
  <c r="AG279" i="18"/>
  <c r="AG275" i="18"/>
  <c r="AG271" i="18"/>
  <c r="AG267" i="18"/>
  <c r="AG263" i="18"/>
  <c r="AG270" i="18"/>
  <c r="AG266" i="18"/>
  <c r="AG262" i="18"/>
  <c r="AG278" i="18"/>
  <c r="AG269" i="18"/>
  <c r="AG265" i="18"/>
  <c r="AG261" i="18"/>
  <c r="AG283" i="18"/>
  <c r="AG264" i="18"/>
  <c r="AG274" i="18"/>
  <c r="AG268" i="18"/>
  <c r="AG272" i="18"/>
  <c r="AG256" i="18"/>
  <c r="AG260" i="18"/>
  <c r="AG255" i="18"/>
  <c r="AG253" i="18"/>
  <c r="AG259" i="18"/>
  <c r="AG257" i="18"/>
  <c r="AG254" i="18"/>
  <c r="AG249" i="18"/>
  <c r="AG252" i="18"/>
  <c r="AG246" i="18"/>
  <c r="AG245" i="18"/>
  <c r="AG251" i="18"/>
  <c r="AG244" i="18"/>
  <c r="AG243" i="18"/>
  <c r="AG247" i="18"/>
  <c r="AG250" i="18"/>
  <c r="AG242" i="18"/>
  <c r="AG238" i="18"/>
  <c r="AG258" i="18"/>
  <c r="AG241" i="18"/>
  <c r="AG234" i="18"/>
  <c r="AG230" i="18"/>
  <c r="AG226" i="18"/>
  <c r="AG240" i="18"/>
  <c r="AG233" i="18"/>
  <c r="AG229" i="18"/>
  <c r="AG225" i="18"/>
  <c r="AG248" i="18"/>
  <c r="AG232" i="18"/>
  <c r="AG228" i="18"/>
  <c r="AG224" i="18"/>
  <c r="AG220" i="18"/>
  <c r="AG216" i="18"/>
  <c r="AG236" i="18"/>
  <c r="AG239" i="18"/>
  <c r="AG231" i="18"/>
  <c r="AG227" i="18"/>
  <c r="AG223" i="18"/>
  <c r="AG219" i="18"/>
  <c r="AG215" i="18"/>
  <c r="AG237" i="18"/>
  <c r="AG235" i="18"/>
  <c r="AG222" i="18"/>
  <c r="AG214" i="18"/>
  <c r="AG212" i="18"/>
  <c r="AG217" i="18"/>
  <c r="AG209" i="18"/>
  <c r="AG205" i="18"/>
  <c r="AG201" i="18"/>
  <c r="AG218" i="18"/>
  <c r="AG208" i="18"/>
  <c r="AG204" i="18"/>
  <c r="AG200" i="18"/>
  <c r="AG196" i="18"/>
  <c r="AG192" i="18"/>
  <c r="AG213" i="18"/>
  <c r="AG221" i="18"/>
  <c r="AG211" i="18"/>
  <c r="AG207" i="18"/>
  <c r="AG203" i="18"/>
  <c r="AG199" i="18"/>
  <c r="AG195" i="18"/>
  <c r="AG191" i="18"/>
  <c r="AG206" i="18"/>
  <c r="AG197" i="18"/>
  <c r="AG190" i="18"/>
  <c r="AG184" i="18"/>
  <c r="AG180" i="18"/>
  <c r="AG198" i="18"/>
  <c r="AG194" i="18"/>
  <c r="AG210" i="18"/>
  <c r="AG187" i="18"/>
  <c r="AG183" i="18"/>
  <c r="AG179" i="18"/>
  <c r="AG175" i="18"/>
  <c r="AG171" i="18"/>
  <c r="AG189" i="18"/>
  <c r="AG188" i="18"/>
  <c r="AG202" i="18"/>
  <c r="AG186" i="18"/>
  <c r="AG182" i="18"/>
  <c r="AG178" i="18"/>
  <c r="AG193" i="18"/>
  <c r="AG185" i="18"/>
  <c r="AG181" i="18"/>
  <c r="AG177" i="18"/>
  <c r="AG173" i="18"/>
  <c r="AG169" i="18"/>
  <c r="AG166" i="18"/>
  <c r="AG162" i="18"/>
  <c r="AG158" i="18"/>
  <c r="AG154" i="18"/>
  <c r="AG150" i="18"/>
  <c r="AG146" i="18"/>
  <c r="AG164" i="18"/>
  <c r="AG160" i="18"/>
  <c r="AG156" i="18"/>
  <c r="AG152" i="18"/>
  <c r="AG148" i="18"/>
  <c r="AG176" i="18"/>
  <c r="AG174" i="18"/>
  <c r="AG172" i="18"/>
  <c r="AG168" i="18"/>
  <c r="AG167" i="18"/>
  <c r="AG163" i="18"/>
  <c r="AG159" i="18"/>
  <c r="AG155" i="18"/>
  <c r="AG170" i="18"/>
  <c r="AG136" i="18"/>
  <c r="AG153" i="18"/>
  <c r="AG145" i="18"/>
  <c r="AG144" i="18"/>
  <c r="AG138" i="18"/>
  <c r="AG133" i="18"/>
  <c r="AG129" i="18"/>
  <c r="AG125" i="18"/>
  <c r="AG161" i="18"/>
  <c r="AG143" i="18"/>
  <c r="AG140" i="18"/>
  <c r="AG149" i="18"/>
  <c r="AG142" i="18"/>
  <c r="AG132" i="18"/>
  <c r="AG128" i="18"/>
  <c r="AG165" i="18"/>
  <c r="AG137" i="18"/>
  <c r="AG135" i="18"/>
  <c r="AG131" i="18"/>
  <c r="AG127" i="18"/>
  <c r="AG123" i="18"/>
  <c r="AG119" i="18"/>
  <c r="AG151" i="18"/>
  <c r="AG147" i="18"/>
  <c r="AG139" i="18"/>
  <c r="AG157" i="18"/>
  <c r="AG141" i="18"/>
  <c r="AG134" i="18"/>
  <c r="AG130" i="18"/>
  <c r="AG126" i="18"/>
  <c r="AG122" i="18"/>
  <c r="AG118" i="18"/>
  <c r="AG115" i="18"/>
  <c r="AG111" i="18"/>
  <c r="AG107" i="18"/>
  <c r="AG103" i="18"/>
  <c r="AG99" i="18"/>
  <c r="AG114" i="18"/>
  <c r="AG110" i="18"/>
  <c r="AG106" i="18"/>
  <c r="AG102" i="18"/>
  <c r="AG98" i="18"/>
  <c r="AG94" i="18"/>
  <c r="AG113" i="18"/>
  <c r="AG109" i="18"/>
  <c r="AG105" i="18"/>
  <c r="AG101" i="18"/>
  <c r="AG97" i="18"/>
  <c r="AG120" i="18"/>
  <c r="AG116" i="18"/>
  <c r="AG112" i="18"/>
  <c r="AG108" i="18"/>
  <c r="AG124" i="18"/>
  <c r="AG117" i="18"/>
  <c r="AG121" i="18"/>
  <c r="AG104" i="18"/>
  <c r="AG83" i="18"/>
  <c r="AG79" i="18"/>
  <c r="AG75" i="18"/>
  <c r="AG71" i="18"/>
  <c r="AG67" i="18"/>
  <c r="AD67" i="18" s="1"/>
  <c r="AG93" i="18"/>
  <c r="AG100" i="18"/>
  <c r="AG88" i="18"/>
  <c r="AG86" i="18"/>
  <c r="AG82" i="18"/>
  <c r="AG78" i="18"/>
  <c r="AG74" i="18"/>
  <c r="AG96" i="18"/>
  <c r="AG90" i="18"/>
  <c r="AG85" i="18"/>
  <c r="AG81" i="18"/>
  <c r="AG77" i="18"/>
  <c r="AG73" i="18"/>
  <c r="AG87" i="18"/>
  <c r="AG92" i="18"/>
  <c r="AG84" i="18"/>
  <c r="AG80" i="18"/>
  <c r="AG76" i="18"/>
  <c r="AG95" i="18"/>
  <c r="AG91" i="18"/>
  <c r="AG89" i="18"/>
  <c r="AG72" i="18"/>
  <c r="AG70" i="18"/>
  <c r="AG69" i="18"/>
  <c r="AG68" i="18"/>
  <c r="BJ82" i="18"/>
  <c r="BF83" i="18"/>
  <c r="AS9" i="18"/>
  <c r="BI80" i="18"/>
  <c r="BE81" i="18"/>
  <c r="AH343" i="18"/>
  <c r="AH345" i="18"/>
  <c r="AH342" i="18"/>
  <c r="AH337" i="18"/>
  <c r="AH341" i="18"/>
  <c r="AH346" i="18"/>
  <c r="AH340" i="18"/>
  <c r="AH344" i="18"/>
  <c r="AH338" i="18"/>
  <c r="AH335" i="18"/>
  <c r="AH334" i="18"/>
  <c r="AH336" i="18"/>
  <c r="AH332" i="18"/>
  <c r="AH333" i="18"/>
  <c r="AH331" i="18"/>
  <c r="AH329" i="18"/>
  <c r="AH339" i="18"/>
  <c r="AH330" i="18"/>
  <c r="AH325" i="18"/>
  <c r="AH328" i="18"/>
  <c r="AH327" i="18"/>
  <c r="AH322" i="18"/>
  <c r="AH315" i="18"/>
  <c r="AH311" i="18"/>
  <c r="AH326" i="18"/>
  <c r="AH318" i="18"/>
  <c r="AH314" i="18"/>
  <c r="AH310" i="18"/>
  <c r="AH323" i="18"/>
  <c r="AH321" i="18"/>
  <c r="AH320" i="18"/>
  <c r="AH324" i="18"/>
  <c r="AH317" i="18"/>
  <c r="AH313" i="18"/>
  <c r="AH319" i="18"/>
  <c r="AH307" i="18"/>
  <c r="AH303" i="18"/>
  <c r="AH316" i="18"/>
  <c r="AH309" i="18"/>
  <c r="AH312" i="18"/>
  <c r="AH304" i="18"/>
  <c r="AH302" i="18"/>
  <c r="AH298" i="18"/>
  <c r="AH294" i="18"/>
  <c r="AH305" i="18"/>
  <c r="AH308" i="18"/>
  <c r="AH301" i="18"/>
  <c r="AH297" i="18"/>
  <c r="AH306" i="18"/>
  <c r="AH300" i="18"/>
  <c r="AH296" i="18"/>
  <c r="AH299" i="18"/>
  <c r="AH289" i="18"/>
  <c r="AH291" i="18"/>
  <c r="AH288" i="18"/>
  <c r="AH284" i="18"/>
  <c r="AH293" i="18"/>
  <c r="AH295" i="18"/>
  <c r="AH292" i="18"/>
  <c r="AH287" i="18"/>
  <c r="AH277" i="18"/>
  <c r="AH273" i="18"/>
  <c r="AH282" i="18"/>
  <c r="AH276" i="18"/>
  <c r="AH272" i="18"/>
  <c r="AH290" i="18"/>
  <c r="AH286" i="18"/>
  <c r="AH280" i="18"/>
  <c r="AH279" i="18"/>
  <c r="AH275" i="18"/>
  <c r="AH283" i="18"/>
  <c r="AH281" i="18"/>
  <c r="AH278" i="18"/>
  <c r="AH285" i="18"/>
  <c r="AH274" i="18"/>
  <c r="AH268" i="18"/>
  <c r="AH267" i="18"/>
  <c r="AH266" i="18"/>
  <c r="AH265" i="18"/>
  <c r="AH264" i="18"/>
  <c r="AH271" i="18"/>
  <c r="AH263" i="18"/>
  <c r="AH270" i="18"/>
  <c r="AH262" i="18"/>
  <c r="AH260" i="18"/>
  <c r="AH259" i="18"/>
  <c r="AH255" i="18"/>
  <c r="AH269" i="18"/>
  <c r="AH251" i="18"/>
  <c r="AH247" i="18"/>
  <c r="AH261" i="18"/>
  <c r="AH257" i="18"/>
  <c r="AH250" i="18"/>
  <c r="AH246" i="18"/>
  <c r="AH254" i="18"/>
  <c r="AH249" i="18"/>
  <c r="AH245" i="18"/>
  <c r="AH258" i="18"/>
  <c r="AH256" i="18"/>
  <c r="AH252" i="18"/>
  <c r="AH244" i="18"/>
  <c r="AH243" i="18"/>
  <c r="AH239" i="18"/>
  <c r="AH253" i="18"/>
  <c r="AH242" i="18"/>
  <c r="AH238" i="18"/>
  <c r="AH248" i="18"/>
  <c r="AH241" i="18"/>
  <c r="AH237" i="18"/>
  <c r="AH240" i="18"/>
  <c r="AH233" i="18"/>
  <c r="AH229" i="18"/>
  <c r="AH225" i="18"/>
  <c r="AH232" i="18"/>
  <c r="AH228" i="18"/>
  <c r="AH236" i="18"/>
  <c r="AH231" i="18"/>
  <c r="AH227" i="18"/>
  <c r="AH223" i="18"/>
  <c r="AH219" i="18"/>
  <c r="AH215" i="18"/>
  <c r="AH235" i="18"/>
  <c r="AH234" i="18"/>
  <c r="AH230" i="18"/>
  <c r="AH226" i="18"/>
  <c r="AH222" i="18"/>
  <c r="AH218" i="18"/>
  <c r="AH214" i="18"/>
  <c r="AH216" i="18"/>
  <c r="AH210" i="18"/>
  <c r="AH206" i="18"/>
  <c r="AH202" i="18"/>
  <c r="AH212" i="18"/>
  <c r="AH217" i="18"/>
  <c r="AH209" i="18"/>
  <c r="AH205" i="18"/>
  <c r="AH201" i="18"/>
  <c r="AH224" i="18"/>
  <c r="AH220" i="18"/>
  <c r="AH208" i="18"/>
  <c r="AH204" i="18"/>
  <c r="AH200" i="18"/>
  <c r="AH213" i="18"/>
  <c r="AH221" i="18"/>
  <c r="AH211" i="18"/>
  <c r="AH207" i="18"/>
  <c r="AH203" i="18"/>
  <c r="AH199" i="18"/>
  <c r="AH184" i="18"/>
  <c r="AH180" i="18"/>
  <c r="AH176" i="18"/>
  <c r="AH172" i="18"/>
  <c r="AH198" i="18"/>
  <c r="AH194" i="18"/>
  <c r="AH192" i="18"/>
  <c r="AH187" i="18"/>
  <c r="AH183" i="18"/>
  <c r="AH179" i="18"/>
  <c r="AH196" i="18"/>
  <c r="AH189" i="18"/>
  <c r="AH188" i="18"/>
  <c r="AH191" i="18"/>
  <c r="AH186" i="18"/>
  <c r="AH182" i="18"/>
  <c r="AH178" i="18"/>
  <c r="AH193" i="18"/>
  <c r="AH195" i="18"/>
  <c r="AH185" i="18"/>
  <c r="AH181" i="18"/>
  <c r="AH177" i="18"/>
  <c r="AH197" i="18"/>
  <c r="AH190" i="18"/>
  <c r="AH165" i="18"/>
  <c r="AH161" i="18"/>
  <c r="AH157" i="18"/>
  <c r="AH153" i="18"/>
  <c r="AH149" i="18"/>
  <c r="AH145" i="18"/>
  <c r="AH175" i="18"/>
  <c r="AH169" i="18"/>
  <c r="AH164" i="18"/>
  <c r="AH160" i="18"/>
  <c r="AH156" i="18"/>
  <c r="AH152" i="18"/>
  <c r="AH148" i="18"/>
  <c r="AH144" i="18"/>
  <c r="AH140" i="18"/>
  <c r="AH136" i="18"/>
  <c r="AH174" i="18"/>
  <c r="AH173" i="18"/>
  <c r="AH171" i="18"/>
  <c r="AH168" i="18"/>
  <c r="AH167" i="18"/>
  <c r="AH163" i="18"/>
  <c r="AH159" i="18"/>
  <c r="AH155" i="18"/>
  <c r="AH151" i="18"/>
  <c r="AH170" i="18"/>
  <c r="AH166" i="18"/>
  <c r="AH162" i="18"/>
  <c r="AH158" i="18"/>
  <c r="AH154" i="18"/>
  <c r="AH150" i="18"/>
  <c r="AH146" i="18"/>
  <c r="AH142" i="18"/>
  <c r="AH138" i="18"/>
  <c r="AH133" i="18"/>
  <c r="AH129" i="18"/>
  <c r="AH125" i="18"/>
  <c r="AH143" i="18"/>
  <c r="AH132" i="18"/>
  <c r="AH128" i="18"/>
  <c r="AH124" i="18"/>
  <c r="AH137" i="18"/>
  <c r="AH135" i="18"/>
  <c r="AH131" i="18"/>
  <c r="AH127" i="18"/>
  <c r="AH147" i="18"/>
  <c r="AH139" i="18"/>
  <c r="AH141" i="18"/>
  <c r="AH134" i="18"/>
  <c r="AH130" i="18"/>
  <c r="AH126" i="18"/>
  <c r="AH121" i="18"/>
  <c r="AH119" i="18"/>
  <c r="AH118" i="18"/>
  <c r="AH113" i="18"/>
  <c r="AH109" i="18"/>
  <c r="AH105" i="18"/>
  <c r="AH101" i="18"/>
  <c r="AH97" i="18"/>
  <c r="AH93" i="18"/>
  <c r="AH120" i="18"/>
  <c r="AH123" i="18"/>
  <c r="AH122" i="18"/>
  <c r="AH116" i="18"/>
  <c r="AH112" i="18"/>
  <c r="AH108" i="18"/>
  <c r="AH104" i="18"/>
  <c r="AH100" i="18"/>
  <c r="AH96" i="18"/>
  <c r="AH92" i="18"/>
  <c r="AH88" i="18"/>
  <c r="AH117" i="18"/>
  <c r="AH115" i="18"/>
  <c r="AH111" i="18"/>
  <c r="AH107" i="18"/>
  <c r="AH103" i="18"/>
  <c r="AH99" i="18"/>
  <c r="AH95" i="18"/>
  <c r="AH91" i="18"/>
  <c r="AH87" i="18"/>
  <c r="AH86" i="18"/>
  <c r="AH82" i="18"/>
  <c r="AH78" i="18"/>
  <c r="AH74" i="18"/>
  <c r="AH114" i="18"/>
  <c r="AH90" i="18"/>
  <c r="AH106" i="18"/>
  <c r="AH85" i="18"/>
  <c r="AH81" i="18"/>
  <c r="AH77" i="18"/>
  <c r="AH94" i="18"/>
  <c r="AH102" i="18"/>
  <c r="AH84" i="18"/>
  <c r="AH80" i="18"/>
  <c r="AH76" i="18"/>
  <c r="AH72" i="18"/>
  <c r="AH68" i="18"/>
  <c r="AH89" i="18"/>
  <c r="AH110" i="18"/>
  <c r="AH98" i="18"/>
  <c r="AH83" i="18"/>
  <c r="AH79" i="18"/>
  <c r="AH75" i="18"/>
  <c r="AH71" i="18"/>
  <c r="AH67" i="18"/>
  <c r="AE67" i="18" s="1"/>
  <c r="AH70" i="18"/>
  <c r="AH69" i="18"/>
  <c r="AH73" i="18"/>
  <c r="BG92" i="18"/>
  <c r="BK91" i="18"/>
  <c r="J12" i="17"/>
  <c r="J13" i="17" s="1"/>
  <c r="O10" i="17"/>
  <c r="M11" i="17"/>
  <c r="N12" i="17" s="1"/>
  <c r="M10" i="16"/>
  <c r="O9" i="16"/>
  <c r="N10" i="16"/>
  <c r="N11" i="16" s="1"/>
  <c r="I12" i="16"/>
  <c r="I13" i="16" s="1"/>
  <c r="U9" i="7"/>
  <c r="AZ8" i="19" l="1"/>
  <c r="BC8" i="19" s="1"/>
  <c r="AN14" i="19"/>
  <c r="AQ13" i="19"/>
  <c r="AM15" i="19"/>
  <c r="AP14" i="19"/>
  <c r="AL15" i="19"/>
  <c r="AO14" i="19"/>
  <c r="AN14" i="18"/>
  <c r="AQ13" i="18"/>
  <c r="AL14" i="18"/>
  <c r="AO13" i="18"/>
  <c r="AP14" i="18"/>
  <c r="AM15" i="18"/>
  <c r="AM14" i="13"/>
  <c r="AP13" i="13"/>
  <c r="AL14" i="13"/>
  <c r="AO13" i="13"/>
  <c r="AN15" i="13"/>
  <c r="AQ14" i="13"/>
  <c r="BF72" i="18"/>
  <c r="BF73" i="18" s="1"/>
  <c r="BF82" i="19"/>
  <c r="BJ81" i="19"/>
  <c r="G14" i="21"/>
  <c r="L13" i="21"/>
  <c r="P13" i="21"/>
  <c r="U12" i="21"/>
  <c r="V12" i="21" s="1"/>
  <c r="U12" i="20"/>
  <c r="V12" i="20" s="1"/>
  <c r="P13" i="20"/>
  <c r="L13" i="20"/>
  <c r="G14" i="20"/>
  <c r="BP9" i="19"/>
  <c r="AV9" i="19"/>
  <c r="AJ10" i="19" s="1"/>
  <c r="BM9" i="19"/>
  <c r="AY9" i="19"/>
  <c r="BB9" i="19" s="1"/>
  <c r="BE83" i="19"/>
  <c r="BI82" i="19"/>
  <c r="BK82" i="19"/>
  <c r="BG83" i="19"/>
  <c r="U71" i="19"/>
  <c r="AD68" i="19"/>
  <c r="AD69" i="19" s="1"/>
  <c r="AD70" i="19" s="1"/>
  <c r="AD71" i="19" s="1"/>
  <c r="AD72" i="19" s="1"/>
  <c r="AD73" i="19" s="1"/>
  <c r="AD74" i="19" s="1"/>
  <c r="AD75" i="19" s="1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AD95" i="19" s="1"/>
  <c r="AD96" i="19" s="1"/>
  <c r="AD97" i="19" s="1"/>
  <c r="AD98" i="19" s="1"/>
  <c r="AD99" i="19" s="1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D119" i="19" s="1"/>
  <c r="AD120" i="19" s="1"/>
  <c r="AD121" i="19" s="1"/>
  <c r="AD122" i="19" s="1"/>
  <c r="AD123" i="19" s="1"/>
  <c r="AD124" i="19" s="1"/>
  <c r="AD125" i="19" s="1"/>
  <c r="AD126" i="19" s="1"/>
  <c r="AD127" i="19" s="1"/>
  <c r="AD128" i="19" s="1"/>
  <c r="AD129" i="19" s="1"/>
  <c r="AD130" i="19" s="1"/>
  <c r="AD131" i="19" s="1"/>
  <c r="AD132" i="19" s="1"/>
  <c r="AD133" i="19" s="1"/>
  <c r="AD134" i="19" s="1"/>
  <c r="AD135" i="19" s="1"/>
  <c r="AD136" i="19" s="1"/>
  <c r="AD137" i="19" s="1"/>
  <c r="AD138" i="19" s="1"/>
  <c r="AD139" i="19" s="1"/>
  <c r="AD140" i="19" s="1"/>
  <c r="AD141" i="19" s="1"/>
  <c r="AD142" i="19" s="1"/>
  <c r="AD143" i="19" s="1"/>
  <c r="AD144" i="19" s="1"/>
  <c r="AD145" i="19" s="1"/>
  <c r="AD146" i="19" s="1"/>
  <c r="AD147" i="19" s="1"/>
  <c r="AD148" i="19" s="1"/>
  <c r="AD149" i="19" s="1"/>
  <c r="AD150" i="19" s="1"/>
  <c r="AD151" i="19" s="1"/>
  <c r="AD152" i="19" s="1"/>
  <c r="AD153" i="19" s="1"/>
  <c r="AD154" i="19" s="1"/>
  <c r="AD155" i="19" s="1"/>
  <c r="AD156" i="19" s="1"/>
  <c r="AD157" i="19" s="1"/>
  <c r="AD158" i="19" s="1"/>
  <c r="AD159" i="19" s="1"/>
  <c r="AD160" i="19" s="1"/>
  <c r="AD161" i="19" s="1"/>
  <c r="AD162" i="19" s="1"/>
  <c r="AD163" i="19" s="1"/>
  <c r="AD164" i="19" s="1"/>
  <c r="AD165" i="19" s="1"/>
  <c r="AD166" i="19" s="1"/>
  <c r="AD167" i="19" s="1"/>
  <c r="AD168" i="19" s="1"/>
  <c r="AD169" i="19" s="1"/>
  <c r="AD170" i="19" s="1"/>
  <c r="AD171" i="19" s="1"/>
  <c r="AD172" i="19" s="1"/>
  <c r="AD173" i="19" s="1"/>
  <c r="AD174" i="19" s="1"/>
  <c r="AD175" i="19" s="1"/>
  <c r="AD176" i="19" s="1"/>
  <c r="AD177" i="19" s="1"/>
  <c r="AD178" i="19" s="1"/>
  <c r="AD179" i="19" s="1"/>
  <c r="AD180" i="19" s="1"/>
  <c r="AD181" i="19" s="1"/>
  <c r="AD182" i="19" s="1"/>
  <c r="AD183" i="19" s="1"/>
  <c r="AD184" i="19" s="1"/>
  <c r="AD185" i="19" s="1"/>
  <c r="AD186" i="19" s="1"/>
  <c r="AD187" i="19" s="1"/>
  <c r="AD188" i="19" s="1"/>
  <c r="AD189" i="19" s="1"/>
  <c r="AD190" i="19" s="1"/>
  <c r="AD191" i="19" s="1"/>
  <c r="AD192" i="19" s="1"/>
  <c r="AD193" i="19" s="1"/>
  <c r="AD194" i="19" s="1"/>
  <c r="AD195" i="19" s="1"/>
  <c r="AD196" i="19" s="1"/>
  <c r="AD197" i="19" s="1"/>
  <c r="AD198" i="19" s="1"/>
  <c r="AD199" i="19" s="1"/>
  <c r="AD200" i="19" s="1"/>
  <c r="AD201" i="19" s="1"/>
  <c r="AD202" i="19" s="1"/>
  <c r="AD203" i="19" s="1"/>
  <c r="AD204" i="19" s="1"/>
  <c r="AD205" i="19" s="1"/>
  <c r="AD206" i="19" s="1"/>
  <c r="AD207" i="19" s="1"/>
  <c r="AD208" i="19" s="1"/>
  <c r="AD209" i="19" s="1"/>
  <c r="AD210" i="19" s="1"/>
  <c r="AD211" i="19" s="1"/>
  <c r="AD212" i="19" s="1"/>
  <c r="AD213" i="19" s="1"/>
  <c r="AD214" i="19" s="1"/>
  <c r="AD215" i="19" s="1"/>
  <c r="AD216" i="19" s="1"/>
  <c r="AD217" i="19" s="1"/>
  <c r="AD218" i="19" s="1"/>
  <c r="AD219" i="19" s="1"/>
  <c r="AD220" i="19" s="1"/>
  <c r="AD221" i="19" s="1"/>
  <c r="AD222" i="19" s="1"/>
  <c r="AD223" i="19" s="1"/>
  <c r="AD224" i="19" s="1"/>
  <c r="AD225" i="19" s="1"/>
  <c r="AD226" i="19" s="1"/>
  <c r="AD227" i="19" s="1"/>
  <c r="AD228" i="19" s="1"/>
  <c r="AD229" i="19" s="1"/>
  <c r="AD230" i="19" s="1"/>
  <c r="AD231" i="19" s="1"/>
  <c r="AD232" i="19" s="1"/>
  <c r="AD233" i="19" s="1"/>
  <c r="AD234" i="19" s="1"/>
  <c r="AD235" i="19" s="1"/>
  <c r="AD236" i="19" s="1"/>
  <c r="AD237" i="19" s="1"/>
  <c r="AD238" i="19" s="1"/>
  <c r="AD239" i="19" s="1"/>
  <c r="AD240" i="19" s="1"/>
  <c r="AD241" i="19" s="1"/>
  <c r="AD242" i="19" s="1"/>
  <c r="AD243" i="19" s="1"/>
  <c r="AD244" i="19" s="1"/>
  <c r="AD245" i="19" s="1"/>
  <c r="AD246" i="19" s="1"/>
  <c r="AD247" i="19" s="1"/>
  <c r="AD248" i="19" s="1"/>
  <c r="AD249" i="19" s="1"/>
  <c r="AD250" i="19" s="1"/>
  <c r="AD251" i="19" s="1"/>
  <c r="AD252" i="19" s="1"/>
  <c r="AD253" i="19" s="1"/>
  <c r="AD254" i="19" s="1"/>
  <c r="AD255" i="19" s="1"/>
  <c r="AD256" i="19" s="1"/>
  <c r="AD257" i="19" s="1"/>
  <c r="AD258" i="19" s="1"/>
  <c r="AD259" i="19" s="1"/>
  <c r="AD260" i="19" s="1"/>
  <c r="AD261" i="19" s="1"/>
  <c r="AD262" i="19" s="1"/>
  <c r="AD263" i="19" s="1"/>
  <c r="AD264" i="19" s="1"/>
  <c r="AD265" i="19" s="1"/>
  <c r="AD266" i="19" s="1"/>
  <c r="AD267" i="19" s="1"/>
  <c r="AD268" i="19" s="1"/>
  <c r="AD269" i="19" s="1"/>
  <c r="AD270" i="19" s="1"/>
  <c r="AD271" i="19" s="1"/>
  <c r="AD272" i="19" s="1"/>
  <c r="AD273" i="19" s="1"/>
  <c r="AD274" i="19" s="1"/>
  <c r="AD275" i="19" s="1"/>
  <c r="AD276" i="19" s="1"/>
  <c r="AD277" i="19" s="1"/>
  <c r="AD278" i="19" s="1"/>
  <c r="AD279" i="19" s="1"/>
  <c r="AD280" i="19" s="1"/>
  <c r="AD281" i="19" s="1"/>
  <c r="AD282" i="19" s="1"/>
  <c r="AD283" i="19" s="1"/>
  <c r="AD284" i="19" s="1"/>
  <c r="AD285" i="19" s="1"/>
  <c r="AD286" i="19" s="1"/>
  <c r="AD287" i="19" s="1"/>
  <c r="AD288" i="19" s="1"/>
  <c r="AD289" i="19" s="1"/>
  <c r="AD290" i="19" s="1"/>
  <c r="AD291" i="19" s="1"/>
  <c r="AD292" i="19" s="1"/>
  <c r="AD293" i="19" s="1"/>
  <c r="AD294" i="19" s="1"/>
  <c r="AD295" i="19" s="1"/>
  <c r="AD296" i="19" s="1"/>
  <c r="AD297" i="19" s="1"/>
  <c r="AD298" i="19" s="1"/>
  <c r="AD299" i="19" s="1"/>
  <c r="AD300" i="19" s="1"/>
  <c r="AD301" i="19" s="1"/>
  <c r="AD302" i="19" s="1"/>
  <c r="AD303" i="19" s="1"/>
  <c r="AD304" i="19" s="1"/>
  <c r="AD305" i="19" s="1"/>
  <c r="AD306" i="19" s="1"/>
  <c r="AD307" i="19" s="1"/>
  <c r="AD308" i="19" s="1"/>
  <c r="AD309" i="19" s="1"/>
  <c r="AD310" i="19" s="1"/>
  <c r="AD311" i="19" s="1"/>
  <c r="AD312" i="19" s="1"/>
  <c r="AD313" i="19" s="1"/>
  <c r="AD314" i="19" s="1"/>
  <c r="AD315" i="19" s="1"/>
  <c r="AD316" i="19" s="1"/>
  <c r="AD317" i="19" s="1"/>
  <c r="AD318" i="19" s="1"/>
  <c r="AD319" i="19" s="1"/>
  <c r="AD320" i="19" s="1"/>
  <c r="AD321" i="19" s="1"/>
  <c r="AD322" i="19" s="1"/>
  <c r="AD323" i="19" s="1"/>
  <c r="AD324" i="19" s="1"/>
  <c r="AD325" i="19" s="1"/>
  <c r="AD326" i="19" s="1"/>
  <c r="AD327" i="19" s="1"/>
  <c r="AD328" i="19" s="1"/>
  <c r="AD329" i="19" s="1"/>
  <c r="AD330" i="19" s="1"/>
  <c r="AD331" i="19" s="1"/>
  <c r="AD332" i="19" s="1"/>
  <c r="AD333" i="19" s="1"/>
  <c r="AD334" i="19" s="1"/>
  <c r="AD335" i="19" s="1"/>
  <c r="AD336" i="19" s="1"/>
  <c r="AD337" i="19" s="1"/>
  <c r="AD338" i="19" s="1"/>
  <c r="AD339" i="19" s="1"/>
  <c r="AD340" i="19" s="1"/>
  <c r="AD341" i="19" s="1"/>
  <c r="AD342" i="19" s="1"/>
  <c r="AD343" i="19" s="1"/>
  <c r="AD344" i="19" s="1"/>
  <c r="AD345" i="19" s="1"/>
  <c r="AD346" i="19" s="1"/>
  <c r="AA67" i="19"/>
  <c r="V71" i="19"/>
  <c r="BD8" i="19"/>
  <c r="BG73" i="19"/>
  <c r="BK72" i="19"/>
  <c r="BJ72" i="19"/>
  <c r="BF73" i="19"/>
  <c r="AT9" i="19"/>
  <c r="BK92" i="19"/>
  <c r="BG93" i="19"/>
  <c r="T72" i="19"/>
  <c r="BJ93" i="19"/>
  <c r="BF94" i="19"/>
  <c r="BI91" i="19"/>
  <c r="BE92" i="19"/>
  <c r="AE68" i="19"/>
  <c r="AE69" i="19" s="1"/>
  <c r="AE70" i="19" s="1"/>
  <c r="AE71" i="19" s="1"/>
  <c r="AE72" i="19" s="1"/>
  <c r="AE73" i="19" s="1"/>
  <c r="AE74" i="19" s="1"/>
  <c r="AE75" i="19" s="1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95" i="19" s="1"/>
  <c r="AE96" i="19" s="1"/>
  <c r="AE97" i="19" s="1"/>
  <c r="AE98" i="19" s="1"/>
  <c r="AE99" i="19" s="1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19" i="19" s="1"/>
  <c r="AE120" i="19" s="1"/>
  <c r="AE121" i="19" s="1"/>
  <c r="AE122" i="19" s="1"/>
  <c r="AE123" i="19" s="1"/>
  <c r="AE124" i="19" s="1"/>
  <c r="AE125" i="19" s="1"/>
  <c r="AE126" i="19" s="1"/>
  <c r="AE127" i="19" s="1"/>
  <c r="AE128" i="19" s="1"/>
  <c r="AE129" i="19" s="1"/>
  <c r="AE130" i="19" s="1"/>
  <c r="AE131" i="19" s="1"/>
  <c r="AE132" i="19" s="1"/>
  <c r="AE133" i="19" s="1"/>
  <c r="AE134" i="19" s="1"/>
  <c r="AE135" i="19" s="1"/>
  <c r="AE136" i="19" s="1"/>
  <c r="AE137" i="19" s="1"/>
  <c r="AE138" i="19" s="1"/>
  <c r="AE139" i="19" s="1"/>
  <c r="AE140" i="19" s="1"/>
  <c r="AE141" i="19" s="1"/>
  <c r="AE142" i="19" s="1"/>
  <c r="AE143" i="19" s="1"/>
  <c r="AE144" i="19" s="1"/>
  <c r="AE145" i="19" s="1"/>
  <c r="AE146" i="19" s="1"/>
  <c r="AE147" i="19" s="1"/>
  <c r="AE148" i="19" s="1"/>
  <c r="AE149" i="19" s="1"/>
  <c r="AE150" i="19" s="1"/>
  <c r="AE151" i="19" s="1"/>
  <c r="AE152" i="19" s="1"/>
  <c r="AE153" i="19" s="1"/>
  <c r="AE154" i="19" s="1"/>
  <c r="AE155" i="19" s="1"/>
  <c r="AE156" i="19" s="1"/>
  <c r="AE157" i="19" s="1"/>
  <c r="AE158" i="19" s="1"/>
  <c r="AE159" i="19" s="1"/>
  <c r="AE160" i="19" s="1"/>
  <c r="AE161" i="19" s="1"/>
  <c r="AE162" i="19" s="1"/>
  <c r="AE163" i="19" s="1"/>
  <c r="AE164" i="19" s="1"/>
  <c r="AE165" i="19" s="1"/>
  <c r="AE166" i="19" s="1"/>
  <c r="AE167" i="19" s="1"/>
  <c r="AE168" i="19" s="1"/>
  <c r="AE169" i="19" s="1"/>
  <c r="AE170" i="19" s="1"/>
  <c r="AE171" i="19" s="1"/>
  <c r="AE172" i="19" s="1"/>
  <c r="AE173" i="19" s="1"/>
  <c r="AE174" i="19" s="1"/>
  <c r="AE175" i="19" s="1"/>
  <c r="AE176" i="19" s="1"/>
  <c r="AE177" i="19" s="1"/>
  <c r="AE178" i="19" s="1"/>
  <c r="AE179" i="19" s="1"/>
  <c r="AE180" i="19" s="1"/>
  <c r="AE181" i="19" s="1"/>
  <c r="AE182" i="19" s="1"/>
  <c r="AE183" i="19" s="1"/>
  <c r="AE184" i="19" s="1"/>
  <c r="AE185" i="19" s="1"/>
  <c r="AE186" i="19" s="1"/>
  <c r="AE187" i="19" s="1"/>
  <c r="AE188" i="19" s="1"/>
  <c r="AE189" i="19" s="1"/>
  <c r="AE190" i="19" s="1"/>
  <c r="AE191" i="19" s="1"/>
  <c r="AE192" i="19" s="1"/>
  <c r="AE193" i="19" s="1"/>
  <c r="AE194" i="19" s="1"/>
  <c r="AE195" i="19" s="1"/>
  <c r="AE196" i="19" s="1"/>
  <c r="AE197" i="19" s="1"/>
  <c r="AE198" i="19" s="1"/>
  <c r="AE199" i="19" s="1"/>
  <c r="AE200" i="19" s="1"/>
  <c r="AE201" i="19" s="1"/>
  <c r="AE202" i="19" s="1"/>
  <c r="AE203" i="19" s="1"/>
  <c r="AE204" i="19" s="1"/>
  <c r="AE205" i="19" s="1"/>
  <c r="AE206" i="19" s="1"/>
  <c r="AE207" i="19" s="1"/>
  <c r="AE208" i="19" s="1"/>
  <c r="AE209" i="19" s="1"/>
  <c r="AE210" i="19" s="1"/>
  <c r="AE211" i="19" s="1"/>
  <c r="AE212" i="19" s="1"/>
  <c r="AE213" i="19" s="1"/>
  <c r="AE214" i="19" s="1"/>
  <c r="AE215" i="19" s="1"/>
  <c r="AE216" i="19" s="1"/>
  <c r="AE217" i="19" s="1"/>
  <c r="AE218" i="19" s="1"/>
  <c r="AE219" i="19" s="1"/>
  <c r="AE220" i="19" s="1"/>
  <c r="AE221" i="19" s="1"/>
  <c r="AE222" i="19" s="1"/>
  <c r="AE223" i="19" s="1"/>
  <c r="AE224" i="19" s="1"/>
  <c r="AE225" i="19" s="1"/>
  <c r="AE226" i="19" s="1"/>
  <c r="AE227" i="19" s="1"/>
  <c r="AE228" i="19" s="1"/>
  <c r="AE229" i="19" s="1"/>
  <c r="AE230" i="19" s="1"/>
  <c r="AE231" i="19" s="1"/>
  <c r="AE232" i="19" s="1"/>
  <c r="AE233" i="19" s="1"/>
  <c r="AE234" i="19" s="1"/>
  <c r="AE235" i="19" s="1"/>
  <c r="AE236" i="19" s="1"/>
  <c r="AE237" i="19" s="1"/>
  <c r="AE238" i="19" s="1"/>
  <c r="AE239" i="19" s="1"/>
  <c r="AE240" i="19" s="1"/>
  <c r="AE241" i="19" s="1"/>
  <c r="AE242" i="19" s="1"/>
  <c r="AE243" i="19" s="1"/>
  <c r="AE244" i="19" s="1"/>
  <c r="AE245" i="19" s="1"/>
  <c r="AE246" i="19" s="1"/>
  <c r="AE247" i="19" s="1"/>
  <c r="AE248" i="19" s="1"/>
  <c r="AE249" i="19" s="1"/>
  <c r="AE250" i="19" s="1"/>
  <c r="AE251" i="19" s="1"/>
  <c r="AE252" i="19" s="1"/>
  <c r="AE253" i="19" s="1"/>
  <c r="AE254" i="19" s="1"/>
  <c r="AE255" i="19" s="1"/>
  <c r="AE256" i="19" s="1"/>
  <c r="AE257" i="19" s="1"/>
  <c r="AE258" i="19" s="1"/>
  <c r="AE259" i="19" s="1"/>
  <c r="AE260" i="19" s="1"/>
  <c r="AE261" i="19" s="1"/>
  <c r="AE262" i="19" s="1"/>
  <c r="AE263" i="19" s="1"/>
  <c r="AE264" i="19" s="1"/>
  <c r="AE265" i="19" s="1"/>
  <c r="AE266" i="19" s="1"/>
  <c r="AE267" i="19" s="1"/>
  <c r="AE268" i="19" s="1"/>
  <c r="AE269" i="19" s="1"/>
  <c r="AE270" i="19" s="1"/>
  <c r="AE271" i="19" s="1"/>
  <c r="AE272" i="19" s="1"/>
  <c r="AE273" i="19" s="1"/>
  <c r="AE274" i="19" s="1"/>
  <c r="AE275" i="19" s="1"/>
  <c r="AE276" i="19" s="1"/>
  <c r="AE277" i="19" s="1"/>
  <c r="AE278" i="19" s="1"/>
  <c r="AE279" i="19" s="1"/>
  <c r="AE280" i="19" s="1"/>
  <c r="AE281" i="19" s="1"/>
  <c r="AE282" i="19" s="1"/>
  <c r="AE283" i="19" s="1"/>
  <c r="AE284" i="19" s="1"/>
  <c r="AE285" i="19" s="1"/>
  <c r="AE286" i="19" s="1"/>
  <c r="AE287" i="19" s="1"/>
  <c r="AE288" i="19" s="1"/>
  <c r="AE289" i="19" s="1"/>
  <c r="AE290" i="19" s="1"/>
  <c r="AE291" i="19" s="1"/>
  <c r="AE292" i="19" s="1"/>
  <c r="AE293" i="19" s="1"/>
  <c r="AE294" i="19" s="1"/>
  <c r="AE295" i="19" s="1"/>
  <c r="AE296" i="19" s="1"/>
  <c r="AE297" i="19" s="1"/>
  <c r="AE298" i="19" s="1"/>
  <c r="AE299" i="19" s="1"/>
  <c r="AE300" i="19" s="1"/>
  <c r="AE301" i="19" s="1"/>
  <c r="AE302" i="19" s="1"/>
  <c r="AE303" i="19" s="1"/>
  <c r="AE304" i="19" s="1"/>
  <c r="AE305" i="19" s="1"/>
  <c r="AE306" i="19" s="1"/>
  <c r="AE307" i="19" s="1"/>
  <c r="AE308" i="19" s="1"/>
  <c r="AE309" i="19" s="1"/>
  <c r="AE310" i="19" s="1"/>
  <c r="AE311" i="19" s="1"/>
  <c r="AE312" i="19" s="1"/>
  <c r="AE313" i="19" s="1"/>
  <c r="AE314" i="19" s="1"/>
  <c r="AE315" i="19" s="1"/>
  <c r="AE316" i="19" s="1"/>
  <c r="AE317" i="19" s="1"/>
  <c r="AE318" i="19" s="1"/>
  <c r="AE319" i="19" s="1"/>
  <c r="AE320" i="19" s="1"/>
  <c r="AE321" i="19" s="1"/>
  <c r="AE322" i="19" s="1"/>
  <c r="AE323" i="19" s="1"/>
  <c r="AE324" i="19" s="1"/>
  <c r="AE325" i="19" s="1"/>
  <c r="AE326" i="19" s="1"/>
  <c r="AE327" i="19" s="1"/>
  <c r="AE328" i="19" s="1"/>
  <c r="AE329" i="19" s="1"/>
  <c r="AE330" i="19" s="1"/>
  <c r="AE331" i="19" s="1"/>
  <c r="AE332" i="19" s="1"/>
  <c r="AE333" i="19" s="1"/>
  <c r="AE334" i="19" s="1"/>
  <c r="AE335" i="19" s="1"/>
  <c r="AE336" i="19" s="1"/>
  <c r="AE337" i="19" s="1"/>
  <c r="AE338" i="19" s="1"/>
  <c r="AE339" i="19" s="1"/>
  <c r="AE340" i="19" s="1"/>
  <c r="AE341" i="19" s="1"/>
  <c r="AE342" i="19" s="1"/>
  <c r="AE343" i="19" s="1"/>
  <c r="AE344" i="19" s="1"/>
  <c r="AE345" i="19" s="1"/>
  <c r="AE346" i="19" s="1"/>
  <c r="AB67" i="19"/>
  <c r="AU9" i="19"/>
  <c r="AI10" i="19" s="1"/>
  <c r="BO9" i="19"/>
  <c r="BL9" i="19"/>
  <c r="BI71" i="19"/>
  <c r="BE72" i="19"/>
  <c r="T72" i="18"/>
  <c r="BJ83" i="18"/>
  <c r="BF84" i="18"/>
  <c r="BI81" i="18"/>
  <c r="BE82" i="18"/>
  <c r="BG93" i="18"/>
  <c r="BK92" i="18"/>
  <c r="BF92" i="18"/>
  <c r="BJ91" i="18"/>
  <c r="AT9" i="18"/>
  <c r="BI92" i="18"/>
  <c r="BE93" i="18"/>
  <c r="AZ8" i="18"/>
  <c r="BC8" i="18" s="1"/>
  <c r="BI71" i="18"/>
  <c r="BE72" i="18"/>
  <c r="AE68" i="18"/>
  <c r="AE69" i="18" s="1"/>
  <c r="AE70" i="18" s="1"/>
  <c r="AE71" i="18" s="1"/>
  <c r="AE72" i="18" s="1"/>
  <c r="AE73" i="18" s="1"/>
  <c r="AE74" i="18" s="1"/>
  <c r="AE75" i="18" s="1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AE95" i="18" s="1"/>
  <c r="AE96" i="18" s="1"/>
  <c r="AE97" i="18" s="1"/>
  <c r="AE98" i="18" s="1"/>
  <c r="AE99" i="18" s="1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AE119" i="18" s="1"/>
  <c r="AE120" i="18" s="1"/>
  <c r="AE121" i="18" s="1"/>
  <c r="AE122" i="18" s="1"/>
  <c r="AE123" i="18" s="1"/>
  <c r="AE124" i="18" s="1"/>
  <c r="AE125" i="18" s="1"/>
  <c r="AE126" i="18" s="1"/>
  <c r="AE127" i="18" s="1"/>
  <c r="AE128" i="18" s="1"/>
  <c r="AE129" i="18" s="1"/>
  <c r="AE130" i="18" s="1"/>
  <c r="AE131" i="18" s="1"/>
  <c r="AE132" i="18" s="1"/>
  <c r="AE133" i="18" s="1"/>
  <c r="AE134" i="18" s="1"/>
  <c r="AE135" i="18" s="1"/>
  <c r="AE136" i="18" s="1"/>
  <c r="AE137" i="18" s="1"/>
  <c r="AE138" i="18" s="1"/>
  <c r="AE139" i="18" s="1"/>
  <c r="AE140" i="18" s="1"/>
  <c r="AE141" i="18" s="1"/>
  <c r="AE142" i="18" s="1"/>
  <c r="AE143" i="18" s="1"/>
  <c r="AE144" i="18" s="1"/>
  <c r="AE145" i="18" s="1"/>
  <c r="AE146" i="18" s="1"/>
  <c r="AE147" i="18" s="1"/>
  <c r="AE148" i="18" s="1"/>
  <c r="AE149" i="18" s="1"/>
  <c r="AE150" i="18" s="1"/>
  <c r="AE151" i="18" s="1"/>
  <c r="AE152" i="18" s="1"/>
  <c r="AE153" i="18" s="1"/>
  <c r="AE154" i="18" s="1"/>
  <c r="AE155" i="18" s="1"/>
  <c r="AE156" i="18" s="1"/>
  <c r="AE157" i="18" s="1"/>
  <c r="AE158" i="18" s="1"/>
  <c r="AE159" i="18" s="1"/>
  <c r="AE160" i="18" s="1"/>
  <c r="AE161" i="18" s="1"/>
  <c r="AE162" i="18" s="1"/>
  <c r="AE163" i="18" s="1"/>
  <c r="AE164" i="18" s="1"/>
  <c r="AE165" i="18" s="1"/>
  <c r="AE166" i="18" s="1"/>
  <c r="AE167" i="18" s="1"/>
  <c r="AE168" i="18" s="1"/>
  <c r="AE169" i="18" s="1"/>
  <c r="AE170" i="18" s="1"/>
  <c r="AE171" i="18" s="1"/>
  <c r="AE172" i="18" s="1"/>
  <c r="AE173" i="18" s="1"/>
  <c r="AE174" i="18" s="1"/>
  <c r="AE175" i="18" s="1"/>
  <c r="AE176" i="18" s="1"/>
  <c r="AE177" i="18" s="1"/>
  <c r="AE178" i="18" s="1"/>
  <c r="AE179" i="18" s="1"/>
  <c r="AE180" i="18" s="1"/>
  <c r="AE181" i="18" s="1"/>
  <c r="AE182" i="18" s="1"/>
  <c r="AE183" i="18" s="1"/>
  <c r="AE184" i="18" s="1"/>
  <c r="AE185" i="18" s="1"/>
  <c r="AE186" i="18" s="1"/>
  <c r="AE187" i="18" s="1"/>
  <c r="AE188" i="18" s="1"/>
  <c r="AE189" i="18" s="1"/>
  <c r="AE190" i="18" s="1"/>
  <c r="AE191" i="18" s="1"/>
  <c r="AE192" i="18" s="1"/>
  <c r="AE193" i="18" s="1"/>
  <c r="AE194" i="18" s="1"/>
  <c r="AE195" i="18" s="1"/>
  <c r="AE196" i="18" s="1"/>
  <c r="AE197" i="18" s="1"/>
  <c r="AE198" i="18" s="1"/>
  <c r="AE199" i="18" s="1"/>
  <c r="AE200" i="18" s="1"/>
  <c r="AE201" i="18" s="1"/>
  <c r="AE202" i="18" s="1"/>
  <c r="AE203" i="18" s="1"/>
  <c r="AE204" i="18" s="1"/>
  <c r="AE205" i="18" s="1"/>
  <c r="AE206" i="18" s="1"/>
  <c r="AE207" i="18" s="1"/>
  <c r="AE208" i="18" s="1"/>
  <c r="AE209" i="18" s="1"/>
  <c r="AE210" i="18" s="1"/>
  <c r="AE211" i="18" s="1"/>
  <c r="AE212" i="18" s="1"/>
  <c r="AE213" i="18" s="1"/>
  <c r="AE214" i="18" s="1"/>
  <c r="AE215" i="18" s="1"/>
  <c r="AE216" i="18" s="1"/>
  <c r="AE217" i="18" s="1"/>
  <c r="AE218" i="18" s="1"/>
  <c r="AE219" i="18" s="1"/>
  <c r="AE220" i="18" s="1"/>
  <c r="AE221" i="18" s="1"/>
  <c r="AE222" i="18" s="1"/>
  <c r="AE223" i="18" s="1"/>
  <c r="AE224" i="18" s="1"/>
  <c r="AE225" i="18" s="1"/>
  <c r="AE226" i="18" s="1"/>
  <c r="AE227" i="18" s="1"/>
  <c r="AE228" i="18" s="1"/>
  <c r="AE229" i="18" s="1"/>
  <c r="AE230" i="18" s="1"/>
  <c r="AE231" i="18" s="1"/>
  <c r="AE232" i="18" s="1"/>
  <c r="AE233" i="18" s="1"/>
  <c r="AE234" i="18" s="1"/>
  <c r="AE235" i="18" s="1"/>
  <c r="AE236" i="18" s="1"/>
  <c r="AE237" i="18" s="1"/>
  <c r="AE238" i="18" s="1"/>
  <c r="AE239" i="18" s="1"/>
  <c r="AE240" i="18" s="1"/>
  <c r="AE241" i="18" s="1"/>
  <c r="AE242" i="18" s="1"/>
  <c r="AE243" i="18" s="1"/>
  <c r="AE244" i="18" s="1"/>
  <c r="AE245" i="18" s="1"/>
  <c r="AE246" i="18" s="1"/>
  <c r="AE247" i="18" s="1"/>
  <c r="AE248" i="18" s="1"/>
  <c r="AE249" i="18" s="1"/>
  <c r="AE250" i="18" s="1"/>
  <c r="AE251" i="18" s="1"/>
  <c r="AE252" i="18" s="1"/>
  <c r="AE253" i="18" s="1"/>
  <c r="AE254" i="18" s="1"/>
  <c r="AE255" i="18" s="1"/>
  <c r="AE256" i="18" s="1"/>
  <c r="AE257" i="18" s="1"/>
  <c r="AE258" i="18" s="1"/>
  <c r="AE259" i="18" s="1"/>
  <c r="AE260" i="18" s="1"/>
  <c r="AE261" i="18" s="1"/>
  <c r="AE262" i="18" s="1"/>
  <c r="AE263" i="18" s="1"/>
  <c r="AE264" i="18" s="1"/>
  <c r="AE265" i="18" s="1"/>
  <c r="AE266" i="18" s="1"/>
  <c r="AE267" i="18" s="1"/>
  <c r="AE268" i="18" s="1"/>
  <c r="AE269" i="18" s="1"/>
  <c r="AE270" i="18" s="1"/>
  <c r="AE271" i="18" s="1"/>
  <c r="AE272" i="18" s="1"/>
  <c r="AE273" i="18" s="1"/>
  <c r="AE274" i="18" s="1"/>
  <c r="AE275" i="18" s="1"/>
  <c r="AE276" i="18" s="1"/>
  <c r="AE277" i="18" s="1"/>
  <c r="AE278" i="18" s="1"/>
  <c r="AE279" i="18" s="1"/>
  <c r="AE280" i="18" s="1"/>
  <c r="AE281" i="18" s="1"/>
  <c r="AE282" i="18" s="1"/>
  <c r="AE283" i="18" s="1"/>
  <c r="AE284" i="18" s="1"/>
  <c r="AE285" i="18" s="1"/>
  <c r="AE286" i="18" s="1"/>
  <c r="AE287" i="18" s="1"/>
  <c r="AE288" i="18" s="1"/>
  <c r="AE289" i="18" s="1"/>
  <c r="AE290" i="18" s="1"/>
  <c r="AE291" i="18" s="1"/>
  <c r="AE292" i="18" s="1"/>
  <c r="AE293" i="18" s="1"/>
  <c r="AE294" i="18" s="1"/>
  <c r="AE295" i="18" s="1"/>
  <c r="AE296" i="18" s="1"/>
  <c r="AE297" i="18" s="1"/>
  <c r="AE298" i="18" s="1"/>
  <c r="AE299" i="18" s="1"/>
  <c r="AE300" i="18" s="1"/>
  <c r="AE301" i="18" s="1"/>
  <c r="AE302" i="18" s="1"/>
  <c r="AE303" i="18" s="1"/>
  <c r="AE304" i="18" s="1"/>
  <c r="AE305" i="18" s="1"/>
  <c r="AE306" i="18" s="1"/>
  <c r="AE307" i="18" s="1"/>
  <c r="AE308" i="18" s="1"/>
  <c r="AE309" i="18" s="1"/>
  <c r="AE310" i="18" s="1"/>
  <c r="AE311" i="18" s="1"/>
  <c r="AE312" i="18" s="1"/>
  <c r="AE313" i="18" s="1"/>
  <c r="AE314" i="18" s="1"/>
  <c r="AE315" i="18" s="1"/>
  <c r="AE316" i="18" s="1"/>
  <c r="AE317" i="18" s="1"/>
  <c r="AE318" i="18" s="1"/>
  <c r="AE319" i="18" s="1"/>
  <c r="AE320" i="18" s="1"/>
  <c r="AE321" i="18" s="1"/>
  <c r="AE322" i="18" s="1"/>
  <c r="AE323" i="18" s="1"/>
  <c r="AE324" i="18" s="1"/>
  <c r="AE325" i="18" s="1"/>
  <c r="AE326" i="18" s="1"/>
  <c r="AE327" i="18" s="1"/>
  <c r="AE328" i="18" s="1"/>
  <c r="AE329" i="18" s="1"/>
  <c r="AE330" i="18" s="1"/>
  <c r="AE331" i="18" s="1"/>
  <c r="AE332" i="18" s="1"/>
  <c r="AE333" i="18" s="1"/>
  <c r="AE334" i="18" s="1"/>
  <c r="AE335" i="18" s="1"/>
  <c r="AE336" i="18" s="1"/>
  <c r="AE337" i="18" s="1"/>
  <c r="AE338" i="18" s="1"/>
  <c r="AE339" i="18" s="1"/>
  <c r="AE340" i="18" s="1"/>
  <c r="AE341" i="18" s="1"/>
  <c r="AE342" i="18" s="1"/>
  <c r="AE343" i="18" s="1"/>
  <c r="AE344" i="18" s="1"/>
  <c r="AE345" i="18" s="1"/>
  <c r="AE346" i="18" s="1"/>
  <c r="AB67" i="18"/>
  <c r="V71" i="18"/>
  <c r="BK83" i="18"/>
  <c r="BG84" i="18"/>
  <c r="BM9" i="18"/>
  <c r="BP9" i="18"/>
  <c r="AV9" i="18"/>
  <c r="AJ10" i="18" s="1"/>
  <c r="AD68" i="18"/>
  <c r="AD69" i="18" s="1"/>
  <c r="AD70" i="18" s="1"/>
  <c r="AD71" i="18" s="1"/>
  <c r="AD72" i="18" s="1"/>
  <c r="AD73" i="18" s="1"/>
  <c r="AD74" i="18" s="1"/>
  <c r="AD75" i="18" s="1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AD95" i="18" s="1"/>
  <c r="AD96" i="18" s="1"/>
  <c r="AD97" i="18" s="1"/>
  <c r="AD98" i="18" s="1"/>
  <c r="AD99" i="18" s="1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19" i="18" s="1"/>
  <c r="AD120" i="18" s="1"/>
  <c r="AD121" i="18" s="1"/>
  <c r="AD122" i="18" s="1"/>
  <c r="AD123" i="18" s="1"/>
  <c r="AD124" i="18" s="1"/>
  <c r="AD125" i="18" s="1"/>
  <c r="AD126" i="18" s="1"/>
  <c r="AD127" i="18" s="1"/>
  <c r="AD128" i="18" s="1"/>
  <c r="AD129" i="18" s="1"/>
  <c r="AD130" i="18" s="1"/>
  <c r="AD131" i="18" s="1"/>
  <c r="AD132" i="18" s="1"/>
  <c r="AD133" i="18" s="1"/>
  <c r="AD134" i="18" s="1"/>
  <c r="AD135" i="18" s="1"/>
  <c r="AD136" i="18" s="1"/>
  <c r="AD137" i="18" s="1"/>
  <c r="AD138" i="18" s="1"/>
  <c r="AD139" i="18" s="1"/>
  <c r="AD140" i="18" s="1"/>
  <c r="AD141" i="18" s="1"/>
  <c r="AD142" i="18" s="1"/>
  <c r="AD143" i="18" s="1"/>
  <c r="AD144" i="18" s="1"/>
  <c r="AD145" i="18" s="1"/>
  <c r="AD146" i="18" s="1"/>
  <c r="AD147" i="18" s="1"/>
  <c r="AD148" i="18" s="1"/>
  <c r="AD149" i="18" s="1"/>
  <c r="AD150" i="18" s="1"/>
  <c r="AD151" i="18" s="1"/>
  <c r="AD152" i="18" s="1"/>
  <c r="AD153" i="18" s="1"/>
  <c r="AD154" i="18" s="1"/>
  <c r="AD155" i="18" s="1"/>
  <c r="AD156" i="18" s="1"/>
  <c r="AD157" i="18" s="1"/>
  <c r="AD158" i="18" s="1"/>
  <c r="AD159" i="18" s="1"/>
  <c r="AD160" i="18" s="1"/>
  <c r="AD161" i="18" s="1"/>
  <c r="AD162" i="18" s="1"/>
  <c r="AD163" i="18" s="1"/>
  <c r="AD164" i="18" s="1"/>
  <c r="AD165" i="18" s="1"/>
  <c r="AD166" i="18" s="1"/>
  <c r="AD167" i="18" s="1"/>
  <c r="AD168" i="18" s="1"/>
  <c r="AD169" i="18" s="1"/>
  <c r="AD170" i="18" s="1"/>
  <c r="AD171" i="18" s="1"/>
  <c r="AD172" i="18" s="1"/>
  <c r="AD173" i="18" s="1"/>
  <c r="AD174" i="18" s="1"/>
  <c r="AD175" i="18" s="1"/>
  <c r="AD176" i="18" s="1"/>
  <c r="AD177" i="18" s="1"/>
  <c r="AD178" i="18" s="1"/>
  <c r="AD179" i="18" s="1"/>
  <c r="AD180" i="18" s="1"/>
  <c r="AD181" i="18" s="1"/>
  <c r="AD182" i="18" s="1"/>
  <c r="AD183" i="18" s="1"/>
  <c r="AD184" i="18" s="1"/>
  <c r="AD185" i="18" s="1"/>
  <c r="AD186" i="18" s="1"/>
  <c r="AD187" i="18" s="1"/>
  <c r="AD188" i="18" s="1"/>
  <c r="AD189" i="18" s="1"/>
  <c r="AD190" i="18" s="1"/>
  <c r="AD191" i="18" s="1"/>
  <c r="AD192" i="18" s="1"/>
  <c r="AD193" i="18" s="1"/>
  <c r="AD194" i="18" s="1"/>
  <c r="AD195" i="18" s="1"/>
  <c r="AD196" i="18" s="1"/>
  <c r="AD197" i="18" s="1"/>
  <c r="AD198" i="18" s="1"/>
  <c r="AD199" i="18" s="1"/>
  <c r="AD200" i="18" s="1"/>
  <c r="AD201" i="18" s="1"/>
  <c r="AD202" i="18" s="1"/>
  <c r="AD203" i="18" s="1"/>
  <c r="AD204" i="18" s="1"/>
  <c r="AD205" i="18" s="1"/>
  <c r="AD206" i="18" s="1"/>
  <c r="AD207" i="18" s="1"/>
  <c r="AD208" i="18" s="1"/>
  <c r="AD209" i="18" s="1"/>
  <c r="AD210" i="18" s="1"/>
  <c r="AD211" i="18" s="1"/>
  <c r="AD212" i="18" s="1"/>
  <c r="AD213" i="18" s="1"/>
  <c r="AD214" i="18" s="1"/>
  <c r="AD215" i="18" s="1"/>
  <c r="AD216" i="18" s="1"/>
  <c r="AD217" i="18" s="1"/>
  <c r="AD218" i="18" s="1"/>
  <c r="AD219" i="18" s="1"/>
  <c r="AD220" i="18" s="1"/>
  <c r="AD221" i="18" s="1"/>
  <c r="AD222" i="18" s="1"/>
  <c r="AD223" i="18" s="1"/>
  <c r="AD224" i="18" s="1"/>
  <c r="AD225" i="18" s="1"/>
  <c r="AD226" i="18" s="1"/>
  <c r="AD227" i="18" s="1"/>
  <c r="AD228" i="18" s="1"/>
  <c r="AD229" i="18" s="1"/>
  <c r="AD230" i="18" s="1"/>
  <c r="AD231" i="18" s="1"/>
  <c r="AD232" i="18" s="1"/>
  <c r="AD233" i="18" s="1"/>
  <c r="AD234" i="18" s="1"/>
  <c r="AD235" i="18" s="1"/>
  <c r="AD236" i="18" s="1"/>
  <c r="AD237" i="18" s="1"/>
  <c r="AD238" i="18" s="1"/>
  <c r="AD239" i="18" s="1"/>
  <c r="AD240" i="18" s="1"/>
  <c r="AD241" i="18" s="1"/>
  <c r="AD242" i="18" s="1"/>
  <c r="AD243" i="18" s="1"/>
  <c r="AD244" i="18" s="1"/>
  <c r="AD245" i="18" s="1"/>
  <c r="AD246" i="18" s="1"/>
  <c r="AD247" i="18" s="1"/>
  <c r="AD248" i="18" s="1"/>
  <c r="AD249" i="18" s="1"/>
  <c r="AD250" i="18" s="1"/>
  <c r="AD251" i="18" s="1"/>
  <c r="AD252" i="18" s="1"/>
  <c r="AD253" i="18" s="1"/>
  <c r="AD254" i="18" s="1"/>
  <c r="AD255" i="18" s="1"/>
  <c r="AD256" i="18" s="1"/>
  <c r="AD257" i="18" s="1"/>
  <c r="AD258" i="18" s="1"/>
  <c r="AD259" i="18" s="1"/>
  <c r="AD260" i="18" s="1"/>
  <c r="AD261" i="18" s="1"/>
  <c r="AD262" i="18" s="1"/>
  <c r="AD263" i="18" s="1"/>
  <c r="AD264" i="18" s="1"/>
  <c r="AD265" i="18" s="1"/>
  <c r="AD266" i="18" s="1"/>
  <c r="AD267" i="18" s="1"/>
  <c r="AD268" i="18" s="1"/>
  <c r="AD269" i="18" s="1"/>
  <c r="AD270" i="18" s="1"/>
  <c r="AD271" i="18" s="1"/>
  <c r="AD272" i="18" s="1"/>
  <c r="AD273" i="18" s="1"/>
  <c r="AD274" i="18" s="1"/>
  <c r="AD275" i="18" s="1"/>
  <c r="AD276" i="18" s="1"/>
  <c r="AD277" i="18" s="1"/>
  <c r="AD278" i="18" s="1"/>
  <c r="AD279" i="18" s="1"/>
  <c r="AD280" i="18" s="1"/>
  <c r="AD281" i="18" s="1"/>
  <c r="AD282" i="18" s="1"/>
  <c r="AD283" i="18" s="1"/>
  <c r="AD284" i="18" s="1"/>
  <c r="AD285" i="18" s="1"/>
  <c r="AD286" i="18" s="1"/>
  <c r="AD287" i="18" s="1"/>
  <c r="AD288" i="18" s="1"/>
  <c r="AD289" i="18" s="1"/>
  <c r="AD290" i="18" s="1"/>
  <c r="AD291" i="18" s="1"/>
  <c r="AD292" i="18" s="1"/>
  <c r="AD293" i="18" s="1"/>
  <c r="AD294" i="18" s="1"/>
  <c r="AD295" i="18" s="1"/>
  <c r="AD296" i="18" s="1"/>
  <c r="AD297" i="18" s="1"/>
  <c r="AD298" i="18" s="1"/>
  <c r="AD299" i="18" s="1"/>
  <c r="AD300" i="18" s="1"/>
  <c r="AD301" i="18" s="1"/>
  <c r="AD302" i="18" s="1"/>
  <c r="AD303" i="18" s="1"/>
  <c r="AD304" i="18" s="1"/>
  <c r="AD305" i="18" s="1"/>
  <c r="AD306" i="18" s="1"/>
  <c r="AD307" i="18" s="1"/>
  <c r="AD308" i="18" s="1"/>
  <c r="AD309" i="18" s="1"/>
  <c r="AD310" i="18" s="1"/>
  <c r="AD311" i="18" s="1"/>
  <c r="AD312" i="18" s="1"/>
  <c r="AD313" i="18" s="1"/>
  <c r="AD314" i="18" s="1"/>
  <c r="AD315" i="18" s="1"/>
  <c r="AD316" i="18" s="1"/>
  <c r="AD317" i="18" s="1"/>
  <c r="AD318" i="18" s="1"/>
  <c r="AD319" i="18" s="1"/>
  <c r="AD320" i="18" s="1"/>
  <c r="AD321" i="18" s="1"/>
  <c r="AD322" i="18" s="1"/>
  <c r="AD323" i="18" s="1"/>
  <c r="AD324" i="18" s="1"/>
  <c r="AD325" i="18" s="1"/>
  <c r="AD326" i="18" s="1"/>
  <c r="AD327" i="18" s="1"/>
  <c r="AD328" i="18" s="1"/>
  <c r="AD329" i="18" s="1"/>
  <c r="AD330" i="18" s="1"/>
  <c r="AD331" i="18" s="1"/>
  <c r="AD332" i="18" s="1"/>
  <c r="AD333" i="18" s="1"/>
  <c r="AD334" i="18" s="1"/>
  <c r="AD335" i="18" s="1"/>
  <c r="AD336" i="18" s="1"/>
  <c r="AD337" i="18" s="1"/>
  <c r="AD338" i="18" s="1"/>
  <c r="AD339" i="18" s="1"/>
  <c r="AD340" i="18" s="1"/>
  <c r="AD341" i="18" s="1"/>
  <c r="AD342" i="18" s="1"/>
  <c r="AD343" i="18" s="1"/>
  <c r="AD344" i="18" s="1"/>
  <c r="AD345" i="18" s="1"/>
  <c r="AD346" i="18" s="1"/>
  <c r="AA67" i="18"/>
  <c r="U71" i="18"/>
  <c r="BK72" i="18"/>
  <c r="BG73" i="18"/>
  <c r="AU10" i="18"/>
  <c r="AI11" i="18" s="1"/>
  <c r="BL10" i="18"/>
  <c r="AX10" i="18"/>
  <c r="BA10" i="18" s="1"/>
  <c r="BO10" i="18"/>
  <c r="BD8" i="18"/>
  <c r="O11" i="17"/>
  <c r="M12" i="17"/>
  <c r="I13" i="17"/>
  <c r="I14" i="17" s="1"/>
  <c r="J13" i="16"/>
  <c r="J14" i="16" s="1"/>
  <c r="M11" i="16"/>
  <c r="O10" i="16"/>
  <c r="U10" i="7"/>
  <c r="AM16" i="19" l="1"/>
  <c r="AP15" i="19"/>
  <c r="AL16" i="19"/>
  <c r="AO15" i="19"/>
  <c r="AQ14" i="19"/>
  <c r="AN15" i="19"/>
  <c r="AY9" i="18"/>
  <c r="BB9" i="18" s="1"/>
  <c r="AQ14" i="18"/>
  <c r="AN15" i="18"/>
  <c r="AM16" i="18"/>
  <c r="AP15" i="18"/>
  <c r="AO14" i="18"/>
  <c r="AL15" i="18"/>
  <c r="AO14" i="13"/>
  <c r="AL15" i="13"/>
  <c r="AN16" i="13"/>
  <c r="AQ15" i="13"/>
  <c r="AP14" i="13"/>
  <c r="AM15" i="13"/>
  <c r="BJ72" i="18"/>
  <c r="F277" i="21"/>
  <c r="K278" i="21" s="1"/>
  <c r="BJ82" i="19"/>
  <c r="BF83" i="19"/>
  <c r="F277" i="20"/>
  <c r="G15" i="21"/>
  <c r="L14" i="21"/>
  <c r="P14" i="21"/>
  <c r="U13" i="21"/>
  <c r="V13" i="21" s="1"/>
  <c r="G15" i="20"/>
  <c r="L14" i="20"/>
  <c r="P14" i="20"/>
  <c r="U13" i="20"/>
  <c r="V13" i="20" s="1"/>
  <c r="AX9" i="19"/>
  <c r="BA9" i="19" s="1"/>
  <c r="AS10" i="19"/>
  <c r="T73" i="19"/>
  <c r="BI92" i="19"/>
  <c r="BE93" i="19"/>
  <c r="BF74" i="19"/>
  <c r="BJ73" i="19"/>
  <c r="BG84" i="19"/>
  <c r="BK83" i="19"/>
  <c r="BK93" i="19"/>
  <c r="BG94" i="19"/>
  <c r="BH67" i="19"/>
  <c r="V72" i="19"/>
  <c r="BI72" i="19"/>
  <c r="BE73" i="19"/>
  <c r="AR10" i="19"/>
  <c r="BF95" i="19"/>
  <c r="BJ94" i="19"/>
  <c r="AW9" i="19"/>
  <c r="AK10" i="19" s="1"/>
  <c r="BN9" i="19"/>
  <c r="BQ9" i="19"/>
  <c r="BK73" i="19"/>
  <c r="BG74" i="19"/>
  <c r="U72" i="19"/>
  <c r="BI83" i="19"/>
  <c r="BE84" i="19"/>
  <c r="BF74" i="18"/>
  <c r="BJ73" i="18"/>
  <c r="BE83" i="18"/>
  <c r="BI82" i="18"/>
  <c r="BJ84" i="18"/>
  <c r="BF85" i="18"/>
  <c r="AS10" i="18"/>
  <c r="V72" i="18"/>
  <c r="BE73" i="18"/>
  <c r="BI72" i="18"/>
  <c r="BE94" i="18"/>
  <c r="BI93" i="18"/>
  <c r="BF93" i="18"/>
  <c r="BJ92" i="18"/>
  <c r="BG74" i="18"/>
  <c r="BK73" i="18"/>
  <c r="BK84" i="18"/>
  <c r="BG85" i="18"/>
  <c r="U72" i="18"/>
  <c r="BH67" i="18"/>
  <c r="BQ9" i="18"/>
  <c r="AW9" i="18"/>
  <c r="AK10" i="18" s="1"/>
  <c r="BN9" i="18"/>
  <c r="T73" i="18"/>
  <c r="BK93" i="18"/>
  <c r="BG94" i="18"/>
  <c r="AR11" i="18"/>
  <c r="O12" i="17"/>
  <c r="M13" i="17"/>
  <c r="N13" i="17"/>
  <c r="J14" i="17"/>
  <c r="J15" i="17" s="1"/>
  <c r="M12" i="16"/>
  <c r="O11" i="16"/>
  <c r="N12" i="16"/>
  <c r="N13" i="16" s="1"/>
  <c r="I14" i="16"/>
  <c r="I15" i="16" s="1"/>
  <c r="U11" i="7"/>
  <c r="AL17" i="19" l="1"/>
  <c r="AO16" i="19"/>
  <c r="AN16" i="19"/>
  <c r="AQ15" i="19"/>
  <c r="AP16" i="19"/>
  <c r="AM17" i="19"/>
  <c r="AL16" i="18"/>
  <c r="AO15" i="18"/>
  <c r="AP16" i="18"/>
  <c r="AM17" i="18"/>
  <c r="AN16" i="18"/>
  <c r="AQ15" i="18"/>
  <c r="AM16" i="13"/>
  <c r="AP15" i="13"/>
  <c r="AQ16" i="13"/>
  <c r="AN17" i="13"/>
  <c r="AL16" i="13"/>
  <c r="AO15" i="13"/>
  <c r="J278" i="21"/>
  <c r="H278" i="21"/>
  <c r="I278" i="21"/>
  <c r="O277" i="21"/>
  <c r="T278" i="21" s="1"/>
  <c r="BF84" i="19"/>
  <c r="BJ83" i="19"/>
  <c r="O277" i="20"/>
  <c r="J278" i="20"/>
  <c r="K278" i="20"/>
  <c r="I278" i="20"/>
  <c r="H278" i="20"/>
  <c r="P15" i="21"/>
  <c r="U14" i="21"/>
  <c r="V14" i="21" s="1"/>
  <c r="G16" i="21"/>
  <c r="L15" i="21"/>
  <c r="G16" i="20"/>
  <c r="L15" i="20"/>
  <c r="P15" i="20"/>
  <c r="U14" i="20"/>
  <c r="V14" i="20" s="1"/>
  <c r="U73" i="19"/>
  <c r="AT10" i="19"/>
  <c r="BK84" i="19"/>
  <c r="BG85" i="19"/>
  <c r="BK74" i="19"/>
  <c r="BG75" i="19"/>
  <c r="BJ95" i="19"/>
  <c r="BF96" i="19"/>
  <c r="V73" i="19"/>
  <c r="BG95" i="19"/>
  <c r="BK94" i="19"/>
  <c r="BO10" i="19"/>
  <c r="AU10" i="19"/>
  <c r="AI11" i="19" s="1"/>
  <c r="AX10" i="19"/>
  <c r="BA10" i="19" s="1"/>
  <c r="BL10" i="19"/>
  <c r="BJ74" i="19"/>
  <c r="BF75" i="19"/>
  <c r="BI93" i="19"/>
  <c r="BE94" i="19"/>
  <c r="T74" i="19"/>
  <c r="AZ9" i="19"/>
  <c r="BC9" i="19" s="1"/>
  <c r="BD9" i="19" s="1"/>
  <c r="BE74" i="19"/>
  <c r="BI73" i="19"/>
  <c r="BP10" i="19"/>
  <c r="AV10" i="19"/>
  <c r="AJ11" i="19" s="1"/>
  <c r="BM10" i="19"/>
  <c r="AY10" i="19"/>
  <c r="BB10" i="19" s="1"/>
  <c r="BE85" i="19"/>
  <c r="BI84" i="19"/>
  <c r="BK85" i="18"/>
  <c r="BI73" i="18"/>
  <c r="BE74" i="18"/>
  <c r="BJ74" i="18"/>
  <c r="BF75" i="18"/>
  <c r="U73" i="18"/>
  <c r="BJ85" i="18"/>
  <c r="T74" i="18"/>
  <c r="BJ93" i="18"/>
  <c r="BF94" i="18"/>
  <c r="BG95" i="18"/>
  <c r="BK94" i="18"/>
  <c r="AU11" i="18"/>
  <c r="AI12" i="18" s="1"/>
  <c r="BL11" i="18"/>
  <c r="AX11" i="18"/>
  <c r="BA11" i="18" s="1"/>
  <c r="BO11" i="18"/>
  <c r="AT10" i="18"/>
  <c r="V73" i="18"/>
  <c r="BP10" i="18"/>
  <c r="AV10" i="18"/>
  <c r="AJ11" i="18" s="1"/>
  <c r="BM10" i="18"/>
  <c r="BI83" i="18"/>
  <c r="BE84" i="18"/>
  <c r="BK74" i="18"/>
  <c r="BG75" i="18"/>
  <c r="AZ9" i="18"/>
  <c r="BC9" i="18" s="1"/>
  <c r="BE95" i="18"/>
  <c r="BI94" i="18"/>
  <c r="N14" i="17"/>
  <c r="I15" i="17"/>
  <c r="I16" i="17" s="1"/>
  <c r="O13" i="17"/>
  <c r="M14" i="17"/>
  <c r="J15" i="16"/>
  <c r="J16" i="16" s="1"/>
  <c r="I16" i="16"/>
  <c r="I17" i="16" s="1"/>
  <c r="M13" i="16"/>
  <c r="O12" i="16"/>
  <c r="U12" i="7"/>
  <c r="AM18" i="19" l="1"/>
  <c r="AP17" i="19"/>
  <c r="AQ16" i="19"/>
  <c r="AN17" i="19"/>
  <c r="AO17" i="19"/>
  <c r="AL18" i="19"/>
  <c r="AQ16" i="18"/>
  <c r="AN17" i="18"/>
  <c r="AM18" i="18"/>
  <c r="AP17" i="18"/>
  <c r="AO16" i="18"/>
  <c r="AL17" i="18"/>
  <c r="AO16" i="13"/>
  <c r="AL17" i="13"/>
  <c r="AN18" i="13"/>
  <c r="AQ17" i="13"/>
  <c r="AP16" i="13"/>
  <c r="AM17" i="13"/>
  <c r="Q278" i="21"/>
  <c r="R278" i="21"/>
  <c r="S278" i="21"/>
  <c r="BJ84" i="19"/>
  <c r="BF85" i="19"/>
  <c r="BJ85" i="19" s="1"/>
  <c r="T278" i="20"/>
  <c r="Q278" i="20"/>
  <c r="S278" i="20"/>
  <c r="R278" i="20"/>
  <c r="J16" i="17"/>
  <c r="J17" i="17" s="1"/>
  <c r="G17" i="21"/>
  <c r="L16" i="21"/>
  <c r="P16" i="21"/>
  <c r="U15" i="21"/>
  <c r="V15" i="21" s="1"/>
  <c r="P16" i="20"/>
  <c r="U15" i="20"/>
  <c r="V15" i="20" s="1"/>
  <c r="G17" i="20"/>
  <c r="L16" i="20"/>
  <c r="BK85" i="19"/>
  <c r="AR11" i="19"/>
  <c r="T75" i="19"/>
  <c r="BK95" i="19"/>
  <c r="BG96" i="19"/>
  <c r="BI85" i="19"/>
  <c r="V74" i="19"/>
  <c r="AW10" i="19"/>
  <c r="AK11" i="19" s="1"/>
  <c r="BN10" i="19"/>
  <c r="AZ10" i="19"/>
  <c r="BC10" i="19" s="1"/>
  <c r="BD10" i="19" s="1"/>
  <c r="BQ10" i="19"/>
  <c r="AS11" i="19"/>
  <c r="BI74" i="19"/>
  <c r="BE75" i="19"/>
  <c r="BI94" i="19"/>
  <c r="BE95" i="19"/>
  <c r="BJ75" i="19"/>
  <c r="BK75" i="19"/>
  <c r="U74" i="19"/>
  <c r="BJ96" i="19"/>
  <c r="BF97" i="19"/>
  <c r="T75" i="18"/>
  <c r="AS11" i="18"/>
  <c r="BJ75" i="18"/>
  <c r="BK75" i="18"/>
  <c r="AR12" i="18"/>
  <c r="BE75" i="18"/>
  <c r="BI74" i="18"/>
  <c r="BD9" i="18"/>
  <c r="AY10" i="18"/>
  <c r="BB10" i="18" s="1"/>
  <c r="BK95" i="18"/>
  <c r="BG96" i="18"/>
  <c r="BE96" i="18"/>
  <c r="BI95" i="18"/>
  <c r="BI84" i="18"/>
  <c r="BE85" i="18"/>
  <c r="V74" i="18"/>
  <c r="BJ94" i="18"/>
  <c r="BF95" i="18"/>
  <c r="U74" i="18"/>
  <c r="BQ10" i="18"/>
  <c r="AW10" i="18"/>
  <c r="AK11" i="18" s="1"/>
  <c r="BN10" i="18"/>
  <c r="O14" i="17"/>
  <c r="M15" i="17"/>
  <c r="N15" i="17"/>
  <c r="N16" i="17" s="1"/>
  <c r="J17" i="16"/>
  <c r="J18" i="16" s="1"/>
  <c r="M14" i="16"/>
  <c r="O13" i="16"/>
  <c r="N14" i="16"/>
  <c r="N15" i="16" s="1"/>
  <c r="U13" i="7"/>
  <c r="AN18" i="19" l="1"/>
  <c r="AQ17" i="19"/>
  <c r="AL19" i="19"/>
  <c r="AO18" i="19"/>
  <c r="AP18" i="19"/>
  <c r="AM19" i="19"/>
  <c r="AL18" i="18"/>
  <c r="AO17" i="18"/>
  <c r="AP18" i="18"/>
  <c r="AM19" i="18"/>
  <c r="AN18" i="18"/>
  <c r="AQ17" i="18"/>
  <c r="AQ18" i="13"/>
  <c r="AN19" i="13"/>
  <c r="AM18" i="13"/>
  <c r="AP17" i="13"/>
  <c r="AL18" i="13"/>
  <c r="AO17" i="13"/>
  <c r="I17" i="17"/>
  <c r="I18" i="17" s="1"/>
  <c r="L17" i="21"/>
  <c r="G18" i="21"/>
  <c r="U16" i="21"/>
  <c r="V16" i="21" s="1"/>
  <c r="P17" i="21"/>
  <c r="P17" i="20"/>
  <c r="U16" i="20"/>
  <c r="V16" i="20" s="1"/>
  <c r="G18" i="20"/>
  <c r="L17" i="20"/>
  <c r="BI75" i="19"/>
  <c r="AT11" i="19"/>
  <c r="U75" i="19"/>
  <c r="V75" i="19"/>
  <c r="BK96" i="19"/>
  <c r="BG97" i="19"/>
  <c r="BJ97" i="19"/>
  <c r="BF98" i="19"/>
  <c r="AU11" i="19"/>
  <c r="AI12" i="19" s="1"/>
  <c r="BO11" i="19"/>
  <c r="BL11" i="19"/>
  <c r="BP11" i="19"/>
  <c r="AV11" i="19"/>
  <c r="AJ12" i="19" s="1"/>
  <c r="BM11" i="19"/>
  <c r="AY11" i="19"/>
  <c r="BB11" i="19" s="1"/>
  <c r="T76" i="19"/>
  <c r="BE96" i="19"/>
  <c r="BI95" i="19"/>
  <c r="BD10" i="18"/>
  <c r="BI75" i="18"/>
  <c r="BM11" i="18"/>
  <c r="BP11" i="18"/>
  <c r="AV11" i="18"/>
  <c r="AJ12" i="18" s="1"/>
  <c r="AT11" i="18"/>
  <c r="BI96" i="18"/>
  <c r="BE97" i="18"/>
  <c r="AZ10" i="18"/>
  <c r="BC10" i="18" s="1"/>
  <c r="BJ95" i="18"/>
  <c r="BF96" i="18"/>
  <c r="BI85" i="18"/>
  <c r="T76" i="18"/>
  <c r="AU12" i="18"/>
  <c r="AI13" i="18" s="1"/>
  <c r="BL12" i="18"/>
  <c r="BO12" i="18"/>
  <c r="U75" i="18"/>
  <c r="V75" i="18"/>
  <c r="BK96" i="18"/>
  <c r="BG97" i="18"/>
  <c r="O15" i="17"/>
  <c r="M16" i="17"/>
  <c r="N17" i="17"/>
  <c r="J18" i="17"/>
  <c r="J19" i="17" s="1"/>
  <c r="I18" i="16"/>
  <c r="I19" i="16" s="1"/>
  <c r="M15" i="16"/>
  <c r="O14" i="16"/>
  <c r="U14" i="7"/>
  <c r="AO19" i="19" l="1"/>
  <c r="AL20" i="19"/>
  <c r="AP19" i="19"/>
  <c r="AM20" i="19"/>
  <c r="AX11" i="19"/>
  <c r="BA11" i="19" s="1"/>
  <c r="AQ18" i="19"/>
  <c r="AN19" i="19"/>
  <c r="AM20" i="18"/>
  <c r="AP19" i="18"/>
  <c r="AQ18" i="18"/>
  <c r="AN19" i="18"/>
  <c r="AL19" i="18"/>
  <c r="AO18" i="18"/>
  <c r="AN20" i="13"/>
  <c r="AQ19" i="13"/>
  <c r="AO18" i="13"/>
  <c r="AL19" i="13"/>
  <c r="AP18" i="13"/>
  <c r="AM19" i="13"/>
  <c r="J19" i="16"/>
  <c r="J20" i="16" s="1"/>
  <c r="L18" i="21"/>
  <c r="G19" i="21"/>
  <c r="U17" i="21"/>
  <c r="V17" i="21" s="1"/>
  <c r="P18" i="21"/>
  <c r="G19" i="20"/>
  <c r="L18" i="20"/>
  <c r="P18" i="20"/>
  <c r="U17" i="20"/>
  <c r="V17" i="20" s="1"/>
  <c r="BK97" i="19"/>
  <c r="BG98" i="19"/>
  <c r="AW11" i="19"/>
  <c r="AK12" i="19" s="1"/>
  <c r="BN11" i="19"/>
  <c r="AZ11" i="19"/>
  <c r="BC11" i="19" s="1"/>
  <c r="BD11" i="19" s="1"/>
  <c r="BQ11" i="19"/>
  <c r="T77" i="19"/>
  <c r="V76" i="19"/>
  <c r="AS12" i="19"/>
  <c r="AR12" i="19"/>
  <c r="BF99" i="19"/>
  <c r="BJ98" i="19"/>
  <c r="U76" i="19"/>
  <c r="BI96" i="19"/>
  <c r="BE97" i="19"/>
  <c r="BF97" i="18"/>
  <c r="BJ96" i="18"/>
  <c r="BG98" i="18"/>
  <c r="BK97" i="18"/>
  <c r="AS12" i="18"/>
  <c r="BI97" i="18"/>
  <c r="BE98" i="18"/>
  <c r="AY11" i="18"/>
  <c r="BB11" i="18" s="1"/>
  <c r="U76" i="18"/>
  <c r="T77" i="18"/>
  <c r="AX12" i="18"/>
  <c r="BA12" i="18" s="1"/>
  <c r="AR13" i="18"/>
  <c r="V76" i="18"/>
  <c r="AW11" i="18"/>
  <c r="AK12" i="18" s="1"/>
  <c r="BQ11" i="18"/>
  <c r="BN11" i="18"/>
  <c r="M17" i="17"/>
  <c r="O16" i="17"/>
  <c r="I19" i="17"/>
  <c r="I20" i="17" s="1"/>
  <c r="M16" i="16"/>
  <c r="O15" i="16"/>
  <c r="N16" i="16"/>
  <c r="U15" i="7"/>
  <c r="AQ19" i="19" l="1"/>
  <c r="AN20" i="19"/>
  <c r="AP20" i="19"/>
  <c r="AM21" i="19"/>
  <c r="AL21" i="19"/>
  <c r="AO20" i="19"/>
  <c r="AL20" i="18"/>
  <c r="AO19" i="18"/>
  <c r="AN20" i="18"/>
  <c r="AQ19" i="18"/>
  <c r="AP20" i="18"/>
  <c r="AM21" i="18"/>
  <c r="AL20" i="13"/>
  <c r="AO19" i="13"/>
  <c r="AM20" i="13"/>
  <c r="AP19" i="13"/>
  <c r="AQ20" i="13"/>
  <c r="AN21" i="13"/>
  <c r="I20" i="16"/>
  <c r="I21" i="16" s="1"/>
  <c r="U18" i="21"/>
  <c r="V18" i="21" s="1"/>
  <c r="P19" i="21"/>
  <c r="L19" i="21"/>
  <c r="G20" i="21"/>
  <c r="P19" i="20"/>
  <c r="U18" i="20"/>
  <c r="V18" i="20" s="1"/>
  <c r="G20" i="20"/>
  <c r="L19" i="20"/>
  <c r="AU12" i="19"/>
  <c r="AI13" i="19" s="1"/>
  <c r="AX12" i="19"/>
  <c r="BA12" i="19" s="1"/>
  <c r="BO12" i="19"/>
  <c r="BL12" i="19"/>
  <c r="AV12" i="19"/>
  <c r="AJ13" i="19" s="1"/>
  <c r="BP12" i="19"/>
  <c r="AY12" i="19"/>
  <c r="BB12" i="19" s="1"/>
  <c r="BM12" i="19"/>
  <c r="V77" i="19"/>
  <c r="AT12" i="19"/>
  <c r="BJ99" i="19"/>
  <c r="BF100" i="19"/>
  <c r="BI97" i="19"/>
  <c r="BE98" i="19"/>
  <c r="U77" i="19"/>
  <c r="BG99" i="19"/>
  <c r="BK98" i="19"/>
  <c r="T78" i="19"/>
  <c r="U77" i="18"/>
  <c r="AU13" i="18"/>
  <c r="AI14" i="18" s="1"/>
  <c r="BL13" i="18"/>
  <c r="BO13" i="18"/>
  <c r="T78" i="18"/>
  <c r="BK98" i="18"/>
  <c r="BG99" i="18"/>
  <c r="AZ11" i="18"/>
  <c r="BC11" i="18" s="1"/>
  <c r="BD11" i="18" s="1"/>
  <c r="BE99" i="18"/>
  <c r="BI98" i="18"/>
  <c r="AT12" i="18"/>
  <c r="BJ97" i="18"/>
  <c r="BF98" i="18"/>
  <c r="V77" i="18"/>
  <c r="BM12" i="18"/>
  <c r="BP12" i="18"/>
  <c r="AV12" i="18"/>
  <c r="AJ13" i="18" s="1"/>
  <c r="M18" i="17"/>
  <c r="O17" i="17"/>
  <c r="J20" i="17"/>
  <c r="J21" i="17" s="1"/>
  <c r="N18" i="17"/>
  <c r="M17" i="16"/>
  <c r="O16" i="16"/>
  <c r="N17" i="16"/>
  <c r="N18" i="16" s="1"/>
  <c r="U16" i="7"/>
  <c r="AM22" i="19" l="1"/>
  <c r="AP21" i="19"/>
  <c r="AL22" i="19"/>
  <c r="AO21" i="19"/>
  <c r="AQ20" i="19"/>
  <c r="AN21" i="19"/>
  <c r="AM22" i="18"/>
  <c r="AP21" i="18"/>
  <c r="AQ20" i="18"/>
  <c r="AN21" i="18"/>
  <c r="AY12" i="18"/>
  <c r="BB12" i="18" s="1"/>
  <c r="AX13" i="18"/>
  <c r="BA13" i="18" s="1"/>
  <c r="AL21" i="18"/>
  <c r="AO20" i="18"/>
  <c r="AN22" i="13"/>
  <c r="AQ21" i="13"/>
  <c r="AP20" i="13"/>
  <c r="AM21" i="13"/>
  <c r="AO20" i="13"/>
  <c r="AL21" i="13"/>
  <c r="J21" i="16"/>
  <c r="J22" i="16" s="1"/>
  <c r="G21" i="21"/>
  <c r="L20" i="21"/>
  <c r="P20" i="21"/>
  <c r="U19" i="21"/>
  <c r="V19" i="21" s="1"/>
  <c r="U19" i="20"/>
  <c r="V19" i="20" s="1"/>
  <c r="P20" i="20"/>
  <c r="L20" i="20"/>
  <c r="G21" i="20"/>
  <c r="BK99" i="19"/>
  <c r="BG100" i="19"/>
  <c r="AS13" i="19"/>
  <c r="AR13" i="19"/>
  <c r="T79" i="19"/>
  <c r="BJ100" i="19"/>
  <c r="BF101" i="19"/>
  <c r="U78" i="19"/>
  <c r="AW12" i="19"/>
  <c r="AK13" i="19" s="1"/>
  <c r="BQ12" i="19"/>
  <c r="AZ12" i="19"/>
  <c r="BC12" i="19" s="1"/>
  <c r="BD12" i="19" s="1"/>
  <c r="BN12" i="19"/>
  <c r="BI98" i="19"/>
  <c r="BE99" i="19"/>
  <c r="V78" i="19"/>
  <c r="V78" i="18"/>
  <c r="T79" i="18"/>
  <c r="BI99" i="18"/>
  <c r="BE100" i="18"/>
  <c r="AR14" i="18"/>
  <c r="BJ98" i="18"/>
  <c r="BF99" i="18"/>
  <c r="BK99" i="18"/>
  <c r="BG100" i="18"/>
  <c r="AS13" i="18"/>
  <c r="AW12" i="18"/>
  <c r="AK13" i="18" s="1"/>
  <c r="BQ12" i="18"/>
  <c r="BN12" i="18"/>
  <c r="U78" i="18"/>
  <c r="N19" i="17"/>
  <c r="M19" i="17"/>
  <c r="O18" i="17"/>
  <c r="I21" i="17"/>
  <c r="I22" i="17" s="1"/>
  <c r="M18" i="16"/>
  <c r="O17" i="16"/>
  <c r="U17" i="7"/>
  <c r="AO22" i="19" l="1"/>
  <c r="AL23" i="19"/>
  <c r="AQ21" i="19"/>
  <c r="AN22" i="19"/>
  <c r="AP22" i="19"/>
  <c r="AM23" i="19"/>
  <c r="AL22" i="18"/>
  <c r="AO21" i="18"/>
  <c r="AN22" i="18"/>
  <c r="AQ21" i="18"/>
  <c r="AP22" i="18"/>
  <c r="AM23" i="18"/>
  <c r="AM22" i="13"/>
  <c r="AP21" i="13"/>
  <c r="AL22" i="13"/>
  <c r="AO21" i="13"/>
  <c r="AQ22" i="13"/>
  <c r="AN23" i="13"/>
  <c r="I22" i="16"/>
  <c r="I23" i="16" s="1"/>
  <c r="P21" i="21"/>
  <c r="U20" i="21"/>
  <c r="V20" i="21" s="1"/>
  <c r="G22" i="21"/>
  <c r="L21" i="21"/>
  <c r="L21" i="20"/>
  <c r="G22" i="20"/>
  <c r="U20" i="20"/>
  <c r="V20" i="20" s="1"/>
  <c r="P21" i="20"/>
  <c r="BK100" i="19"/>
  <c r="BG101" i="19"/>
  <c r="BJ101" i="19"/>
  <c r="BF102" i="19"/>
  <c r="T80" i="19"/>
  <c r="AT13" i="19"/>
  <c r="AU13" i="19"/>
  <c r="AI14" i="19" s="1"/>
  <c r="BO13" i="19"/>
  <c r="BL13" i="19"/>
  <c r="V79" i="19"/>
  <c r="U79" i="19"/>
  <c r="BE100" i="19"/>
  <c r="BI99" i="19"/>
  <c r="BP13" i="19"/>
  <c r="BM13" i="19"/>
  <c r="AV13" i="19"/>
  <c r="AJ14" i="19" s="1"/>
  <c r="BI100" i="18"/>
  <c r="BE101" i="18"/>
  <c r="AT13" i="18"/>
  <c r="AU14" i="18"/>
  <c r="AI15" i="18" s="1"/>
  <c r="BL14" i="18"/>
  <c r="BO14" i="18"/>
  <c r="BK100" i="18"/>
  <c r="BG101" i="18"/>
  <c r="U79" i="18"/>
  <c r="T80" i="18"/>
  <c r="V79" i="18"/>
  <c r="BJ99" i="18"/>
  <c r="BF100" i="18"/>
  <c r="AZ12" i="18"/>
  <c r="BC12" i="18" s="1"/>
  <c r="BD12" i="18" s="1"/>
  <c r="AY13" i="18"/>
  <c r="BB13" i="18" s="1"/>
  <c r="BP13" i="18"/>
  <c r="AV13" i="18"/>
  <c r="AJ14" i="18" s="1"/>
  <c r="BM13" i="18"/>
  <c r="M20" i="17"/>
  <c r="O19" i="17"/>
  <c r="J22" i="17"/>
  <c r="J23" i="17" s="1"/>
  <c r="N20" i="17"/>
  <c r="M19" i="16"/>
  <c r="O18" i="16"/>
  <c r="N19" i="16"/>
  <c r="N20" i="16" s="1"/>
  <c r="U18" i="7"/>
  <c r="AM24" i="19" l="1"/>
  <c r="AP23" i="19"/>
  <c r="AQ22" i="19"/>
  <c r="AN23" i="19"/>
  <c r="AL24" i="19"/>
  <c r="AO23" i="19"/>
  <c r="AN23" i="18"/>
  <c r="AQ22" i="18"/>
  <c r="AM24" i="18"/>
  <c r="AP23" i="18"/>
  <c r="AX14" i="18"/>
  <c r="BA14" i="18" s="1"/>
  <c r="AL23" i="18"/>
  <c r="AO22" i="18"/>
  <c r="AN24" i="13"/>
  <c r="AQ23" i="13"/>
  <c r="AO22" i="13"/>
  <c r="AL23" i="13"/>
  <c r="AP22" i="13"/>
  <c r="AM23" i="13"/>
  <c r="J23" i="16"/>
  <c r="J24" i="16" s="1"/>
  <c r="G23" i="21"/>
  <c r="L22" i="21"/>
  <c r="P22" i="21"/>
  <c r="U21" i="21"/>
  <c r="V21" i="21" s="1"/>
  <c r="P22" i="20"/>
  <c r="U21" i="20"/>
  <c r="V21" i="20" s="1"/>
  <c r="G23" i="20"/>
  <c r="L22" i="20"/>
  <c r="V80" i="19"/>
  <c r="AS14" i="19"/>
  <c r="BI100" i="19"/>
  <c r="BE101" i="19"/>
  <c r="T81" i="19"/>
  <c r="BK101" i="19"/>
  <c r="BG102" i="19"/>
  <c r="AY13" i="19"/>
  <c r="BB13" i="19" s="1"/>
  <c r="AX13" i="19"/>
  <c r="BA13" i="19" s="1"/>
  <c r="BF103" i="19"/>
  <c r="BJ102" i="19"/>
  <c r="U80" i="19"/>
  <c r="AR14" i="19"/>
  <c r="AW13" i="19"/>
  <c r="AK14" i="19" s="1"/>
  <c r="BQ13" i="19"/>
  <c r="BN13" i="19"/>
  <c r="BG102" i="18"/>
  <c r="BK101" i="18"/>
  <c r="BI101" i="18"/>
  <c r="BE102" i="18"/>
  <c r="T81" i="18"/>
  <c r="BF101" i="18"/>
  <c r="BJ100" i="18"/>
  <c r="AS14" i="18"/>
  <c r="U80" i="18"/>
  <c r="V80" i="18"/>
  <c r="AR15" i="18"/>
  <c r="AW13" i="18"/>
  <c r="AK14" i="18" s="1"/>
  <c r="BQ13" i="18"/>
  <c r="BN13" i="18"/>
  <c r="N21" i="17"/>
  <c r="M21" i="17"/>
  <c r="O20" i="17"/>
  <c r="I23" i="17"/>
  <c r="I24" i="17" s="1"/>
  <c r="M20" i="16"/>
  <c r="O19" i="16"/>
  <c r="U19" i="7"/>
  <c r="AO24" i="19" l="1"/>
  <c r="AL25" i="19"/>
  <c r="AN24" i="19"/>
  <c r="AQ23" i="19"/>
  <c r="AP24" i="19"/>
  <c r="AM25" i="19"/>
  <c r="AL24" i="18"/>
  <c r="AO23" i="18"/>
  <c r="AP24" i="18"/>
  <c r="AM25" i="18"/>
  <c r="AN24" i="18"/>
  <c r="AQ23" i="18"/>
  <c r="AL24" i="13"/>
  <c r="AO23" i="13"/>
  <c r="AM24" i="13"/>
  <c r="AP23" i="13"/>
  <c r="AQ24" i="13"/>
  <c r="AN25" i="13"/>
  <c r="I24" i="16"/>
  <c r="I25" i="16" s="1"/>
  <c r="P23" i="21"/>
  <c r="U22" i="21"/>
  <c r="V22" i="21" s="1"/>
  <c r="G24" i="21"/>
  <c r="L23" i="21"/>
  <c r="P23" i="20"/>
  <c r="U22" i="20"/>
  <c r="V22" i="20" s="1"/>
  <c r="G24" i="20"/>
  <c r="L23" i="20"/>
  <c r="BI101" i="19"/>
  <c r="BE102" i="19"/>
  <c r="AU14" i="19"/>
  <c r="AI15" i="19" s="1"/>
  <c r="BO14" i="19"/>
  <c r="BL14" i="19"/>
  <c r="BJ103" i="19"/>
  <c r="BF104" i="19"/>
  <c r="AT14" i="19"/>
  <c r="BG103" i="19"/>
  <c r="BK102" i="19"/>
  <c r="AV14" i="19"/>
  <c r="AJ15" i="19" s="1"/>
  <c r="BP14" i="19"/>
  <c r="BM14" i="19"/>
  <c r="AZ13" i="19"/>
  <c r="BC13" i="19" s="1"/>
  <c r="BD13" i="19" s="1"/>
  <c r="U81" i="19"/>
  <c r="T82" i="19"/>
  <c r="V81" i="19"/>
  <c r="BK102" i="18"/>
  <c r="BG103" i="18"/>
  <c r="U81" i="18"/>
  <c r="BJ101" i="18"/>
  <c r="BF102" i="18"/>
  <c r="BE103" i="18"/>
  <c r="BI102" i="18"/>
  <c r="AU15" i="18"/>
  <c r="AI16" i="18" s="1"/>
  <c r="BL15" i="18"/>
  <c r="BO15" i="18"/>
  <c r="BM14" i="18"/>
  <c r="BP14" i="18"/>
  <c r="AV14" i="18"/>
  <c r="AJ15" i="18" s="1"/>
  <c r="AT14" i="18"/>
  <c r="AZ13" i="18"/>
  <c r="BC13" i="18" s="1"/>
  <c r="BD13" i="18" s="1"/>
  <c r="V81" i="18"/>
  <c r="T82" i="18"/>
  <c r="O21" i="17"/>
  <c r="M22" i="17"/>
  <c r="J24" i="17"/>
  <c r="J25" i="17" s="1"/>
  <c r="N22" i="17"/>
  <c r="N23" i="17" s="1"/>
  <c r="M21" i="16"/>
  <c r="O20" i="16"/>
  <c r="N21" i="16"/>
  <c r="N22" i="16" s="1"/>
  <c r="U20" i="7"/>
  <c r="AX14" i="19" l="1"/>
  <c r="BA14" i="19" s="1"/>
  <c r="AQ24" i="19"/>
  <c r="AN25" i="19"/>
  <c r="AL26" i="19"/>
  <c r="AO25" i="19"/>
  <c r="AM26" i="19"/>
  <c r="AP25" i="19"/>
  <c r="AN25" i="18"/>
  <c r="AQ24" i="18"/>
  <c r="AP25" i="18"/>
  <c r="AM26" i="18"/>
  <c r="AL25" i="18"/>
  <c r="AO24" i="18"/>
  <c r="AN26" i="13"/>
  <c r="AQ25" i="13"/>
  <c r="AP24" i="13"/>
  <c r="AM25" i="13"/>
  <c r="AO24" i="13"/>
  <c r="AL25" i="13"/>
  <c r="J25" i="16"/>
  <c r="J26" i="16" s="1"/>
  <c r="G25" i="21"/>
  <c r="L24" i="21"/>
  <c r="P24" i="21"/>
  <c r="U23" i="21"/>
  <c r="V23" i="21" s="1"/>
  <c r="P24" i="20"/>
  <c r="U23" i="20"/>
  <c r="V23" i="20" s="1"/>
  <c r="G25" i="20"/>
  <c r="L24" i="20"/>
  <c r="V82" i="19"/>
  <c r="U82" i="19"/>
  <c r="BK103" i="19"/>
  <c r="BG104" i="19"/>
  <c r="AW14" i="19"/>
  <c r="AK15" i="19" s="1"/>
  <c r="BQ14" i="19"/>
  <c r="BN14" i="19"/>
  <c r="T83" i="19"/>
  <c r="AY14" i="19"/>
  <c r="BB14" i="19" s="1"/>
  <c r="AR15" i="19"/>
  <c r="BI102" i="19"/>
  <c r="BE103" i="19"/>
  <c r="BJ104" i="19"/>
  <c r="BF105" i="19"/>
  <c r="AS15" i="19"/>
  <c r="AW14" i="18"/>
  <c r="AK15" i="18" s="1"/>
  <c r="BQ14" i="18"/>
  <c r="BN14" i="18"/>
  <c r="BI103" i="18"/>
  <c r="BE104" i="18"/>
  <c r="AX15" i="18"/>
  <c r="BA15" i="18" s="1"/>
  <c r="BK103" i="18"/>
  <c r="BG104" i="18"/>
  <c r="BJ102" i="18"/>
  <c r="BF103" i="18"/>
  <c r="T83" i="18"/>
  <c r="AR16" i="18"/>
  <c r="V82" i="18"/>
  <c r="AS15" i="18"/>
  <c r="U82" i="18"/>
  <c r="AY14" i="18"/>
  <c r="BB14" i="18" s="1"/>
  <c r="N24" i="17"/>
  <c r="M23" i="17"/>
  <c r="O22" i="17"/>
  <c r="I25" i="17"/>
  <c r="I26" i="17" s="1"/>
  <c r="M22" i="16"/>
  <c r="O21" i="16"/>
  <c r="U21" i="7"/>
  <c r="AL27" i="19" l="1"/>
  <c r="AO26" i="19"/>
  <c r="AN26" i="19"/>
  <c r="AQ25" i="19"/>
  <c r="AZ14" i="19"/>
  <c r="BC14" i="19" s="1"/>
  <c r="BD14" i="19" s="1"/>
  <c r="AP26" i="19"/>
  <c r="AM27" i="19"/>
  <c r="AO25" i="18"/>
  <c r="AL26" i="18"/>
  <c r="AP26" i="18"/>
  <c r="AM27" i="18"/>
  <c r="AN26" i="18"/>
  <c r="AQ25" i="18"/>
  <c r="AL26" i="13"/>
  <c r="AO25" i="13"/>
  <c r="AM26" i="13"/>
  <c r="AP25" i="13"/>
  <c r="AN27" i="13"/>
  <c r="AQ26" i="13"/>
  <c r="I26" i="16"/>
  <c r="I27" i="16" s="1"/>
  <c r="L25" i="21"/>
  <c r="G26" i="21"/>
  <c r="P25" i="21"/>
  <c r="U24" i="21"/>
  <c r="V24" i="21" s="1"/>
  <c r="G26" i="20"/>
  <c r="L25" i="20"/>
  <c r="P25" i="20"/>
  <c r="U24" i="20"/>
  <c r="V24" i="20" s="1"/>
  <c r="AU15" i="19"/>
  <c r="AI16" i="19" s="1"/>
  <c r="BO15" i="19"/>
  <c r="AX15" i="19"/>
  <c r="BA15" i="19" s="1"/>
  <c r="BL15" i="19"/>
  <c r="BJ105" i="19"/>
  <c r="BF106" i="19"/>
  <c r="BK104" i="19"/>
  <c r="BG105" i="19"/>
  <c r="BE104" i="19"/>
  <c r="BI103" i="19"/>
  <c r="T84" i="19"/>
  <c r="U83" i="19"/>
  <c r="BP15" i="19"/>
  <c r="BM15" i="19"/>
  <c r="AV15" i="19"/>
  <c r="AJ16" i="19" s="1"/>
  <c r="V83" i="19"/>
  <c r="AT15" i="19"/>
  <c r="BM15" i="18"/>
  <c r="BP15" i="18"/>
  <c r="AV15" i="18"/>
  <c r="AJ16" i="18" s="1"/>
  <c r="V83" i="18"/>
  <c r="BK104" i="18"/>
  <c r="BG105" i="18"/>
  <c r="T84" i="18"/>
  <c r="AU16" i="18"/>
  <c r="AI17" i="18" s="1"/>
  <c r="BL16" i="18"/>
  <c r="AX16" i="18"/>
  <c r="BA16" i="18" s="1"/>
  <c r="BO16" i="18"/>
  <c r="BI104" i="18"/>
  <c r="BE105" i="18"/>
  <c r="U83" i="18"/>
  <c r="BJ103" i="18"/>
  <c r="BF104" i="18"/>
  <c r="AT15" i="18"/>
  <c r="AZ14" i="18"/>
  <c r="BC14" i="18" s="1"/>
  <c r="BD14" i="18" s="1"/>
  <c r="O23" i="17"/>
  <c r="M24" i="17"/>
  <c r="J26" i="17"/>
  <c r="J27" i="17" s="1"/>
  <c r="M23" i="16"/>
  <c r="O22" i="16"/>
  <c r="N23" i="16"/>
  <c r="N24" i="16" s="1"/>
  <c r="U22" i="7"/>
  <c r="AM28" i="19" l="1"/>
  <c r="AP27" i="19"/>
  <c r="AQ26" i="19"/>
  <c r="AN27" i="19"/>
  <c r="AL28" i="19"/>
  <c r="AO27" i="19"/>
  <c r="AP27" i="18"/>
  <c r="AM28" i="18"/>
  <c r="AN27" i="18"/>
  <c r="AQ26" i="18"/>
  <c r="AL27" i="18"/>
  <c r="AO26" i="18"/>
  <c r="AN28" i="13"/>
  <c r="AQ27" i="13"/>
  <c r="AP26" i="13"/>
  <c r="AM27" i="13"/>
  <c r="AO26" i="13"/>
  <c r="AL27" i="13"/>
  <c r="J27" i="16"/>
  <c r="J28" i="16" s="1"/>
  <c r="U25" i="21"/>
  <c r="V25" i="21" s="1"/>
  <c r="P26" i="21"/>
  <c r="L26" i="21"/>
  <c r="G27" i="21"/>
  <c r="G27" i="20"/>
  <c r="L26" i="20"/>
  <c r="P26" i="20"/>
  <c r="U25" i="20"/>
  <c r="V25" i="20" s="1"/>
  <c r="U84" i="19"/>
  <c r="BI104" i="19"/>
  <c r="BE105" i="19"/>
  <c r="BF107" i="19"/>
  <c r="BJ106" i="19"/>
  <c r="BQ15" i="19"/>
  <c r="AW15" i="19"/>
  <c r="AK16" i="19" s="1"/>
  <c r="BN15" i="19"/>
  <c r="BK105" i="19"/>
  <c r="BG106" i="19"/>
  <c r="T85" i="19"/>
  <c r="V84" i="19"/>
  <c r="AS16" i="19"/>
  <c r="AY15" i="19"/>
  <c r="BB15" i="19" s="1"/>
  <c r="AR16" i="19"/>
  <c r="BQ15" i="18"/>
  <c r="AW15" i="18"/>
  <c r="AK16" i="18" s="1"/>
  <c r="BN15" i="18"/>
  <c r="AR17" i="18"/>
  <c r="V84" i="18"/>
  <c r="U84" i="18"/>
  <c r="T85" i="18"/>
  <c r="BI105" i="18"/>
  <c r="BE106" i="18"/>
  <c r="AS16" i="18"/>
  <c r="AY15" i="18"/>
  <c r="BB15" i="18" s="1"/>
  <c r="BF105" i="18"/>
  <c r="BJ104" i="18"/>
  <c r="BG106" i="18"/>
  <c r="BK105" i="18"/>
  <c r="O24" i="17"/>
  <c r="M25" i="17"/>
  <c r="N25" i="17"/>
  <c r="N26" i="17" s="1"/>
  <c r="I27" i="17"/>
  <c r="I28" i="17" s="1"/>
  <c r="M24" i="16"/>
  <c r="N25" i="16" s="1"/>
  <c r="O23" i="16"/>
  <c r="U23" i="7"/>
  <c r="AL29" i="19" l="1"/>
  <c r="AO28" i="19"/>
  <c r="AN28" i="19"/>
  <c r="AQ27" i="19"/>
  <c r="AP28" i="19"/>
  <c r="AM29" i="19"/>
  <c r="AO27" i="18"/>
  <c r="AL28" i="18"/>
  <c r="AQ27" i="18"/>
  <c r="AN28" i="18"/>
  <c r="AP28" i="18"/>
  <c r="AM29" i="18"/>
  <c r="AM28" i="13"/>
  <c r="AP27" i="13"/>
  <c r="AL28" i="13"/>
  <c r="AO27" i="13"/>
  <c r="AQ28" i="13"/>
  <c r="AN29" i="13"/>
  <c r="I28" i="16"/>
  <c r="I29" i="16" s="1"/>
  <c r="L27" i="21"/>
  <c r="G28" i="21"/>
  <c r="U26" i="21"/>
  <c r="V26" i="21" s="1"/>
  <c r="P27" i="21"/>
  <c r="G28" i="20"/>
  <c r="L27" i="20"/>
  <c r="P27" i="20"/>
  <c r="U26" i="20"/>
  <c r="V26" i="20" s="1"/>
  <c r="BJ107" i="19"/>
  <c r="BF108" i="19"/>
  <c r="BI105" i="19"/>
  <c r="BE106" i="19"/>
  <c r="BG107" i="19"/>
  <c r="BK106" i="19"/>
  <c r="T86" i="19"/>
  <c r="AU16" i="19"/>
  <c r="AI17" i="19" s="1"/>
  <c r="BO16" i="19"/>
  <c r="BL16" i="19"/>
  <c r="V85" i="19"/>
  <c r="AZ15" i="19"/>
  <c r="BC15" i="19" s="1"/>
  <c r="BD15" i="19" s="1"/>
  <c r="AV16" i="19"/>
  <c r="AJ17" i="19" s="1"/>
  <c r="BP16" i="19"/>
  <c r="BM16" i="19"/>
  <c r="AT16" i="19"/>
  <c r="U85" i="19"/>
  <c r="T86" i="18"/>
  <c r="BO17" i="18"/>
  <c r="AU17" i="18"/>
  <c r="AI18" i="18" s="1"/>
  <c r="BL17" i="18"/>
  <c r="BK106" i="18"/>
  <c r="BG107" i="18"/>
  <c r="BP16" i="18"/>
  <c r="AV16" i="18"/>
  <c r="AJ17" i="18" s="1"/>
  <c r="BM16" i="18"/>
  <c r="U85" i="18"/>
  <c r="AT16" i="18"/>
  <c r="BE107" i="18"/>
  <c r="BI106" i="18"/>
  <c r="BJ105" i="18"/>
  <c r="BF106" i="18"/>
  <c r="V85" i="18"/>
  <c r="AZ15" i="18"/>
  <c r="BC15" i="18" s="1"/>
  <c r="BD15" i="18" s="1"/>
  <c r="M26" i="17"/>
  <c r="O25" i="17"/>
  <c r="J28" i="17"/>
  <c r="J29" i="17" s="1"/>
  <c r="M25" i="16"/>
  <c r="O24" i="16"/>
  <c r="U24" i="7"/>
  <c r="AQ28" i="19" l="1"/>
  <c r="AN29" i="19"/>
  <c r="AM30" i="19"/>
  <c r="AP29" i="19"/>
  <c r="AX16" i="19"/>
  <c r="BA16" i="19" s="1"/>
  <c r="AO29" i="19"/>
  <c r="AL30" i="19"/>
  <c r="AN29" i="18"/>
  <c r="AQ28" i="18"/>
  <c r="AP29" i="18"/>
  <c r="AM30" i="18"/>
  <c r="AL29" i="18"/>
  <c r="AO28" i="18"/>
  <c r="AN30" i="13"/>
  <c r="AQ29" i="13"/>
  <c r="AO28" i="13"/>
  <c r="AL29" i="13"/>
  <c r="AP28" i="13"/>
  <c r="AM29" i="13"/>
  <c r="J29" i="16"/>
  <c r="J30" i="16" s="1"/>
  <c r="P28" i="21"/>
  <c r="U27" i="21"/>
  <c r="V27" i="21" s="1"/>
  <c r="G29" i="21"/>
  <c r="L28" i="21"/>
  <c r="U27" i="20"/>
  <c r="V27" i="20" s="1"/>
  <c r="P28" i="20"/>
  <c r="L28" i="20"/>
  <c r="G29" i="20"/>
  <c r="AS17" i="19"/>
  <c r="AY16" i="19"/>
  <c r="BB16" i="19" s="1"/>
  <c r="T87" i="19"/>
  <c r="BI106" i="19"/>
  <c r="BE107" i="19"/>
  <c r="U86" i="19"/>
  <c r="AR17" i="19"/>
  <c r="V86" i="19"/>
  <c r="BJ108" i="19"/>
  <c r="BF109" i="19"/>
  <c r="AW16" i="19"/>
  <c r="AK17" i="19" s="1"/>
  <c r="BQ16" i="19"/>
  <c r="BN16" i="19"/>
  <c r="BK107" i="19"/>
  <c r="BG108" i="19"/>
  <c r="T87" i="18"/>
  <c r="V86" i="18"/>
  <c r="BI107" i="18"/>
  <c r="BE108" i="18"/>
  <c r="BK107" i="18"/>
  <c r="BG108" i="18"/>
  <c r="AX17" i="18"/>
  <c r="BA17" i="18" s="1"/>
  <c r="AW16" i="18"/>
  <c r="AK17" i="18" s="1"/>
  <c r="BQ16" i="18"/>
  <c r="BN16" i="18"/>
  <c r="AR18" i="18"/>
  <c r="BJ106" i="18"/>
  <c r="BF107" i="18"/>
  <c r="U86" i="18"/>
  <c r="AS17" i="18"/>
  <c r="AY16" i="18"/>
  <c r="BB16" i="18" s="1"/>
  <c r="M27" i="17"/>
  <c r="O26" i="17"/>
  <c r="I29" i="17"/>
  <c r="I30" i="17" s="1"/>
  <c r="N27" i="17"/>
  <c r="N28" i="17" s="1"/>
  <c r="M26" i="16"/>
  <c r="O25" i="16"/>
  <c r="N26" i="16"/>
  <c r="N27" i="16" s="1"/>
  <c r="U25" i="7"/>
  <c r="AP30" i="19" l="1"/>
  <c r="AM31" i="19"/>
  <c r="AL31" i="19"/>
  <c r="AO30" i="19"/>
  <c r="AN30" i="19"/>
  <c r="AQ29" i="19"/>
  <c r="AO29" i="18"/>
  <c r="AL30" i="18"/>
  <c r="AP30" i="18"/>
  <c r="AM31" i="18"/>
  <c r="AQ29" i="18"/>
  <c r="AN30" i="18"/>
  <c r="AM30" i="13"/>
  <c r="AP29" i="13"/>
  <c r="AL30" i="13"/>
  <c r="AO29" i="13"/>
  <c r="AQ30" i="13"/>
  <c r="AN31" i="13"/>
  <c r="J30" i="17"/>
  <c r="J31" i="17" s="1"/>
  <c r="I30" i="16"/>
  <c r="I31" i="16" s="1"/>
  <c r="P29" i="21"/>
  <c r="U28" i="21"/>
  <c r="V28" i="21" s="1"/>
  <c r="G30" i="21"/>
  <c r="L29" i="21"/>
  <c r="U28" i="20"/>
  <c r="V28" i="20" s="1"/>
  <c r="P29" i="20"/>
  <c r="L29" i="20"/>
  <c r="G30" i="20"/>
  <c r="U87" i="19"/>
  <c r="T88" i="19"/>
  <c r="AZ16" i="19"/>
  <c r="BC16" i="19" s="1"/>
  <c r="BD16" i="19" s="1"/>
  <c r="BO17" i="19"/>
  <c r="AU17" i="19"/>
  <c r="AI18" i="19" s="1"/>
  <c r="BL17" i="19"/>
  <c r="BE108" i="19"/>
  <c r="BI107" i="19"/>
  <c r="V87" i="19"/>
  <c r="AT17" i="19"/>
  <c r="BP17" i="19"/>
  <c r="AV17" i="19"/>
  <c r="AJ18" i="19" s="1"/>
  <c r="AY17" i="19"/>
  <c r="BB17" i="19" s="1"/>
  <c r="BM17" i="19"/>
  <c r="BJ109" i="19"/>
  <c r="BF110" i="19"/>
  <c r="BK108" i="19"/>
  <c r="BG109" i="19"/>
  <c r="BK108" i="18"/>
  <c r="BG109" i="18"/>
  <c r="V87" i="18"/>
  <c r="BJ107" i="18"/>
  <c r="BF108" i="18"/>
  <c r="BI108" i="18"/>
  <c r="BE109" i="18"/>
  <c r="AT17" i="18"/>
  <c r="BD16" i="18"/>
  <c r="BP17" i="18"/>
  <c r="AV17" i="18"/>
  <c r="AJ18" i="18" s="1"/>
  <c r="BM17" i="18"/>
  <c r="U87" i="18"/>
  <c r="BO18" i="18"/>
  <c r="AU18" i="18"/>
  <c r="AI19" i="18" s="1"/>
  <c r="BL18" i="18"/>
  <c r="AX18" i="18"/>
  <c r="BA18" i="18" s="1"/>
  <c r="AZ16" i="18"/>
  <c r="BC16" i="18" s="1"/>
  <c r="T88" i="18"/>
  <c r="O27" i="17"/>
  <c r="M28" i="17"/>
  <c r="M27" i="16"/>
  <c r="O26" i="16"/>
  <c r="U26" i="7"/>
  <c r="AQ30" i="19" l="1"/>
  <c r="AN31" i="19"/>
  <c r="AO31" i="19"/>
  <c r="AL32" i="19"/>
  <c r="AP31" i="19"/>
  <c r="AM32" i="19"/>
  <c r="AM32" i="18"/>
  <c r="AP31" i="18"/>
  <c r="AN31" i="18"/>
  <c r="AQ30" i="18"/>
  <c r="AL31" i="18"/>
  <c r="AO30" i="18"/>
  <c r="AN32" i="13"/>
  <c r="AQ31" i="13"/>
  <c r="AO30" i="13"/>
  <c r="AL31" i="13"/>
  <c r="AP30" i="13"/>
  <c r="AM31" i="13"/>
  <c r="J32" i="17"/>
  <c r="J33" i="17" s="1"/>
  <c r="I31" i="17"/>
  <c r="I32" i="17" s="1"/>
  <c r="I33" i="17" s="1"/>
  <c r="I34" i="17" s="1"/>
  <c r="J31" i="16"/>
  <c r="J32" i="16" s="1"/>
  <c r="G31" i="21"/>
  <c r="L30" i="21"/>
  <c r="P30" i="21"/>
  <c r="U29" i="21"/>
  <c r="V29" i="21" s="1"/>
  <c r="G31" i="20"/>
  <c r="L30" i="20"/>
  <c r="P30" i="20"/>
  <c r="U29" i="20"/>
  <c r="V29" i="20" s="1"/>
  <c r="AW17" i="19"/>
  <c r="AK18" i="19" s="1"/>
  <c r="AZ17" i="19"/>
  <c r="BC17" i="19" s="1"/>
  <c r="BQ17" i="19"/>
  <c r="BN17" i="19"/>
  <c r="T89" i="19"/>
  <c r="V88" i="19"/>
  <c r="U88" i="19"/>
  <c r="BJ110" i="19"/>
  <c r="BF111" i="19"/>
  <c r="AR18" i="19"/>
  <c r="AS18" i="19"/>
  <c r="AX17" i="19"/>
  <c r="BA17" i="19" s="1"/>
  <c r="BD17" i="19" s="1"/>
  <c r="BK109" i="19"/>
  <c r="BG110" i="19"/>
  <c r="BE109" i="19"/>
  <c r="BI108" i="19"/>
  <c r="BG110" i="18"/>
  <c r="BK109" i="18"/>
  <c r="T89" i="18"/>
  <c r="V88" i="18"/>
  <c r="U88" i="18"/>
  <c r="BF109" i="18"/>
  <c r="BJ108" i="18"/>
  <c r="AS18" i="18"/>
  <c r="AY17" i="18"/>
  <c r="BB17" i="18" s="1"/>
  <c r="BI109" i="18"/>
  <c r="BE110" i="18"/>
  <c r="AW17" i="18"/>
  <c r="AK18" i="18" s="1"/>
  <c r="BN17" i="18"/>
  <c r="AZ17" i="18"/>
  <c r="BC17" i="18" s="1"/>
  <c r="BQ17" i="18"/>
  <c r="AR19" i="18"/>
  <c r="M29" i="17"/>
  <c r="O28" i="17"/>
  <c r="N29" i="17"/>
  <c r="N30" i="17" s="1"/>
  <c r="M28" i="16"/>
  <c r="O27" i="16"/>
  <c r="N28" i="16"/>
  <c r="N29" i="16" s="1"/>
  <c r="U27" i="7"/>
  <c r="AL33" i="19" l="1"/>
  <c r="AO32" i="19"/>
  <c r="AQ31" i="19"/>
  <c r="AN32" i="19"/>
  <c r="AP32" i="19"/>
  <c r="AM33" i="19"/>
  <c r="AN32" i="18"/>
  <c r="AQ31" i="18"/>
  <c r="AL32" i="18"/>
  <c r="AO31" i="18"/>
  <c r="AP32" i="18"/>
  <c r="AM33" i="18"/>
  <c r="AL32" i="13"/>
  <c r="AO31" i="13"/>
  <c r="AM32" i="13"/>
  <c r="AP31" i="13"/>
  <c r="AQ32" i="13"/>
  <c r="AN33" i="13"/>
  <c r="I32" i="16"/>
  <c r="I33" i="16" s="1"/>
  <c r="G32" i="21"/>
  <c r="L31" i="21"/>
  <c r="P31" i="21"/>
  <c r="U30" i="21"/>
  <c r="V30" i="21" s="1"/>
  <c r="G32" i="20"/>
  <c r="L31" i="20"/>
  <c r="P31" i="20"/>
  <c r="U30" i="20"/>
  <c r="V30" i="20" s="1"/>
  <c r="BG111" i="19"/>
  <c r="BK110" i="19"/>
  <c r="BP18" i="19"/>
  <c r="AV18" i="19"/>
  <c r="AJ19" i="19" s="1"/>
  <c r="AY18" i="19"/>
  <c r="BB18" i="19" s="1"/>
  <c r="BM18" i="19"/>
  <c r="BF112" i="19"/>
  <c r="BJ111" i="19"/>
  <c r="T90" i="19"/>
  <c r="V89" i="19"/>
  <c r="BO18" i="19"/>
  <c r="AU18" i="19"/>
  <c r="AI19" i="19" s="1"/>
  <c r="BL18" i="19"/>
  <c r="U89" i="19"/>
  <c r="BI109" i="19"/>
  <c r="BE110" i="19"/>
  <c r="AT18" i="19"/>
  <c r="BP18" i="18"/>
  <c r="AV18" i="18"/>
  <c r="AJ19" i="18" s="1"/>
  <c r="BM18" i="18"/>
  <c r="AT18" i="18"/>
  <c r="T90" i="18"/>
  <c r="BE111" i="18"/>
  <c r="BI110" i="18"/>
  <c r="BD17" i="18"/>
  <c r="BO19" i="18"/>
  <c r="AU19" i="18"/>
  <c r="AI20" i="18" s="1"/>
  <c r="BL19" i="18"/>
  <c r="AX19" i="18"/>
  <c r="BA19" i="18" s="1"/>
  <c r="BJ109" i="18"/>
  <c r="BF110" i="18"/>
  <c r="V89" i="18"/>
  <c r="U89" i="18"/>
  <c r="BK110" i="18"/>
  <c r="BG111" i="18"/>
  <c r="J34" i="17"/>
  <c r="J35" i="17" s="1"/>
  <c r="O29" i="17"/>
  <c r="M30" i="17"/>
  <c r="M29" i="16"/>
  <c r="O28" i="16"/>
  <c r="U28" i="7"/>
  <c r="AM34" i="19" l="1"/>
  <c r="AP33" i="19"/>
  <c r="AQ32" i="19"/>
  <c r="AN33" i="19"/>
  <c r="AL34" i="19"/>
  <c r="AO33" i="19"/>
  <c r="AM34" i="18"/>
  <c r="AP33" i="18"/>
  <c r="AL33" i="18"/>
  <c r="AO32" i="18"/>
  <c r="AN33" i="18"/>
  <c r="AQ32" i="18"/>
  <c r="AP32" i="13"/>
  <c r="AM33" i="13"/>
  <c r="AN34" i="13"/>
  <c r="AQ33" i="13"/>
  <c r="AO32" i="13"/>
  <c r="AL33" i="13"/>
  <c r="J33" i="16"/>
  <c r="J34" i="16" s="1"/>
  <c r="G33" i="21"/>
  <c r="L32" i="21"/>
  <c r="P32" i="21"/>
  <c r="U31" i="21"/>
  <c r="V31" i="21" s="1"/>
  <c r="P32" i="20"/>
  <c r="U31" i="20"/>
  <c r="V31" i="20" s="1"/>
  <c r="G33" i="20"/>
  <c r="L32" i="20"/>
  <c r="AW18" i="19"/>
  <c r="AK19" i="19" s="1"/>
  <c r="BQ18" i="19"/>
  <c r="BN18" i="19"/>
  <c r="AZ18" i="19"/>
  <c r="BC18" i="19" s="1"/>
  <c r="AS19" i="19"/>
  <c r="V90" i="19"/>
  <c r="T91" i="19"/>
  <c r="BJ112" i="19"/>
  <c r="BF113" i="19"/>
  <c r="U90" i="19"/>
  <c r="BI110" i="19"/>
  <c r="BE111" i="19"/>
  <c r="AR19" i="19"/>
  <c r="AX18" i="19"/>
  <c r="BA18" i="19" s="1"/>
  <c r="BD18" i="19" s="1"/>
  <c r="BG112" i="19"/>
  <c r="BK111" i="19"/>
  <c r="AW18" i="18"/>
  <c r="AK19" i="18" s="1"/>
  <c r="BN18" i="18"/>
  <c r="AZ18" i="18"/>
  <c r="BC18" i="18" s="1"/>
  <c r="BQ18" i="18"/>
  <c r="BJ110" i="18"/>
  <c r="BF111" i="18"/>
  <c r="AR20" i="18"/>
  <c r="AS19" i="18"/>
  <c r="BK111" i="18"/>
  <c r="BG112" i="18"/>
  <c r="BI111" i="18"/>
  <c r="BE112" i="18"/>
  <c r="V90" i="18"/>
  <c r="U90" i="18"/>
  <c r="T91" i="18"/>
  <c r="AY18" i="18"/>
  <c r="BB18" i="18" s="1"/>
  <c r="BD18" i="18" s="1"/>
  <c r="I35" i="17"/>
  <c r="I36" i="17" s="1"/>
  <c r="M31" i="17"/>
  <c r="O30" i="17"/>
  <c r="N31" i="17"/>
  <c r="N32" i="17" s="1"/>
  <c r="M30" i="16"/>
  <c r="O29" i="16"/>
  <c r="N30" i="16"/>
  <c r="N31" i="16" s="1"/>
  <c r="U29" i="7"/>
  <c r="AO34" i="19" l="1"/>
  <c r="AL35" i="19"/>
  <c r="AQ33" i="19"/>
  <c r="AN34" i="19"/>
  <c r="AP34" i="19"/>
  <c r="AM35" i="19"/>
  <c r="AL34" i="18"/>
  <c r="AO33" i="18"/>
  <c r="AN34" i="18"/>
  <c r="AQ33" i="18"/>
  <c r="AP34" i="18"/>
  <c r="AM35" i="18"/>
  <c r="AL34" i="13"/>
  <c r="AO33" i="13"/>
  <c r="AQ34" i="13"/>
  <c r="AN35" i="13"/>
  <c r="AM34" i="13"/>
  <c r="AP33" i="13"/>
  <c r="I34" i="16"/>
  <c r="I35" i="16" s="1"/>
  <c r="L33" i="21"/>
  <c r="G34" i="21"/>
  <c r="U32" i="21"/>
  <c r="V32" i="21" s="1"/>
  <c r="P33" i="21"/>
  <c r="G34" i="20"/>
  <c r="L33" i="20"/>
  <c r="P33" i="20"/>
  <c r="U32" i="20"/>
  <c r="V32" i="20" s="1"/>
  <c r="BP19" i="19"/>
  <c r="AV19" i="19"/>
  <c r="AJ20" i="19" s="1"/>
  <c r="BM19" i="19"/>
  <c r="U91" i="19"/>
  <c r="T92" i="19"/>
  <c r="BE112" i="19"/>
  <c r="BI111" i="19"/>
  <c r="BF114" i="19"/>
  <c r="BJ113" i="19"/>
  <c r="BK112" i="19"/>
  <c r="BG113" i="19"/>
  <c r="BO19" i="19"/>
  <c r="AU19" i="19"/>
  <c r="AI20" i="19" s="1"/>
  <c r="BL19" i="19"/>
  <c r="V91" i="19"/>
  <c r="AT19" i="19"/>
  <c r="BO20" i="18"/>
  <c r="AU20" i="18"/>
  <c r="AI21" i="18" s="1"/>
  <c r="BL20" i="18"/>
  <c r="V91" i="18"/>
  <c r="AT19" i="18"/>
  <c r="U91" i="18"/>
  <c r="T92" i="18"/>
  <c r="BK112" i="18"/>
  <c r="BG113" i="18"/>
  <c r="BP19" i="18"/>
  <c r="AV19" i="18"/>
  <c r="AJ20" i="18" s="1"/>
  <c r="BM19" i="18"/>
  <c r="BI112" i="18"/>
  <c r="BE113" i="18"/>
  <c r="BJ111" i="18"/>
  <c r="BF112" i="18"/>
  <c r="J36" i="17"/>
  <c r="J37" i="17" s="1"/>
  <c r="M32" i="17"/>
  <c r="O31" i="17"/>
  <c r="M31" i="16"/>
  <c r="O30" i="16"/>
  <c r="U30" i="7"/>
  <c r="AQ34" i="19" l="1"/>
  <c r="AN35" i="19"/>
  <c r="AM36" i="19"/>
  <c r="AP35" i="19"/>
  <c r="AL36" i="19"/>
  <c r="AO35" i="19"/>
  <c r="AM36" i="18"/>
  <c r="AP35" i="18"/>
  <c r="AQ34" i="18"/>
  <c r="AN35" i="18"/>
  <c r="AO34" i="18"/>
  <c r="AL35" i="18"/>
  <c r="AM35" i="13"/>
  <c r="AP34" i="13"/>
  <c r="AN36" i="13"/>
  <c r="AQ35" i="13"/>
  <c r="AO34" i="13"/>
  <c r="AL35" i="13"/>
  <c r="J35" i="16"/>
  <c r="J36" i="16" s="1"/>
  <c r="L34" i="21"/>
  <c r="G35" i="21"/>
  <c r="U33" i="21"/>
  <c r="V33" i="21" s="1"/>
  <c r="P34" i="21"/>
  <c r="P34" i="20"/>
  <c r="U33" i="20"/>
  <c r="V33" i="20" s="1"/>
  <c r="G35" i="20"/>
  <c r="L34" i="20"/>
  <c r="U92" i="19"/>
  <c r="AX19" i="19"/>
  <c r="BA19" i="19" s="1"/>
  <c r="BK113" i="19"/>
  <c r="BG114" i="19"/>
  <c r="AR20" i="19"/>
  <c r="V92" i="19"/>
  <c r="BE113" i="19"/>
  <c r="BI112" i="19"/>
  <c r="AW19" i="19"/>
  <c r="AK20" i="19" s="1"/>
  <c r="BQ19" i="19"/>
  <c r="BN19" i="19"/>
  <c r="T93" i="19"/>
  <c r="AY19" i="19"/>
  <c r="BB19" i="19" s="1"/>
  <c r="BF115" i="19"/>
  <c r="BJ114" i="19"/>
  <c r="AS20" i="19"/>
  <c r="V92" i="18"/>
  <c r="AS20" i="18"/>
  <c r="BF113" i="18"/>
  <c r="BJ112" i="18"/>
  <c r="U92" i="18"/>
  <c r="AY19" i="18"/>
  <c r="BB19" i="18" s="1"/>
  <c r="BI113" i="18"/>
  <c r="BE114" i="18"/>
  <c r="AR21" i="18"/>
  <c r="AW19" i="18"/>
  <c r="AK20" i="18" s="1"/>
  <c r="BN19" i="18"/>
  <c r="AZ19" i="18"/>
  <c r="BC19" i="18" s="1"/>
  <c r="BQ19" i="18"/>
  <c r="BG114" i="18"/>
  <c r="BK113" i="18"/>
  <c r="T93" i="18"/>
  <c r="AX20" i="18"/>
  <c r="BA20" i="18" s="1"/>
  <c r="I37" i="17"/>
  <c r="I38" i="17" s="1"/>
  <c r="M33" i="17"/>
  <c r="O32" i="17"/>
  <c r="N33" i="17"/>
  <c r="N34" i="17" s="1"/>
  <c r="M32" i="16"/>
  <c r="O31" i="16"/>
  <c r="N32" i="16"/>
  <c r="N33" i="16" s="1"/>
  <c r="U31" i="7"/>
  <c r="AP36" i="19" l="1"/>
  <c r="AM37" i="19"/>
  <c r="AO36" i="19"/>
  <c r="AL37" i="19"/>
  <c r="AN36" i="19"/>
  <c r="AQ35" i="19"/>
  <c r="AN36" i="18"/>
  <c r="AQ35" i="18"/>
  <c r="AL36" i="18"/>
  <c r="AO35" i="18"/>
  <c r="AP36" i="18"/>
  <c r="AM37" i="18"/>
  <c r="AQ36" i="13"/>
  <c r="AN37" i="13"/>
  <c r="AL36" i="13"/>
  <c r="AO35" i="13"/>
  <c r="AM36" i="13"/>
  <c r="AP35" i="13"/>
  <c r="J38" i="17"/>
  <c r="J39" i="17" s="1"/>
  <c r="I36" i="16"/>
  <c r="I37" i="16" s="1"/>
  <c r="L35" i="21"/>
  <c r="G36" i="21"/>
  <c r="U34" i="21"/>
  <c r="V34" i="21" s="1"/>
  <c r="P35" i="21"/>
  <c r="P35" i="20"/>
  <c r="U34" i="20"/>
  <c r="V34" i="20" s="1"/>
  <c r="G36" i="20"/>
  <c r="L35" i="20"/>
  <c r="AZ19" i="19"/>
  <c r="BC19" i="19" s="1"/>
  <c r="BD19" i="19" s="1"/>
  <c r="V93" i="19"/>
  <c r="BG115" i="19"/>
  <c r="BK114" i="19"/>
  <c r="BO20" i="19"/>
  <c r="BL20" i="19"/>
  <c r="AU20" i="19"/>
  <c r="AI21" i="19" s="1"/>
  <c r="BF116" i="19"/>
  <c r="BJ115" i="19"/>
  <c r="AT20" i="19"/>
  <c r="BP20" i="19"/>
  <c r="AV20" i="19"/>
  <c r="AJ21" i="19" s="1"/>
  <c r="AY20" i="19"/>
  <c r="BB20" i="19" s="1"/>
  <c r="BM20" i="19"/>
  <c r="T94" i="19"/>
  <c r="BI113" i="19"/>
  <c r="BE114" i="19"/>
  <c r="U93" i="19"/>
  <c r="U93" i="18"/>
  <c r="BD19" i="18"/>
  <c r="AT20" i="18"/>
  <c r="BJ113" i="18"/>
  <c r="BF114" i="18"/>
  <c r="BO21" i="18"/>
  <c r="AU21" i="18"/>
  <c r="AI22" i="18" s="1"/>
  <c r="BL21" i="18"/>
  <c r="AX21" i="18"/>
  <c r="BA21" i="18" s="1"/>
  <c r="BP20" i="18"/>
  <c r="AV20" i="18"/>
  <c r="AJ21" i="18" s="1"/>
  <c r="BM20" i="18"/>
  <c r="V93" i="18"/>
  <c r="T94" i="18"/>
  <c r="BK114" i="18"/>
  <c r="BG115" i="18"/>
  <c r="BE115" i="18"/>
  <c r="BI114" i="18"/>
  <c r="O33" i="17"/>
  <c r="M34" i="17"/>
  <c r="I39" i="17"/>
  <c r="I40" i="17" s="1"/>
  <c r="M33" i="16"/>
  <c r="O32" i="16"/>
  <c r="U32" i="7"/>
  <c r="AX20" i="19" l="1"/>
  <c r="BA20" i="19" s="1"/>
  <c r="AL38" i="19"/>
  <c r="AO37" i="19"/>
  <c r="AQ36" i="19"/>
  <c r="AN37" i="19"/>
  <c r="AM38" i="19"/>
  <c r="AP37" i="19"/>
  <c r="AY20" i="18"/>
  <c r="BB20" i="18" s="1"/>
  <c r="AM38" i="18"/>
  <c r="AP37" i="18"/>
  <c r="AL37" i="18"/>
  <c r="AO36" i="18"/>
  <c r="AQ36" i="18"/>
  <c r="AN37" i="18"/>
  <c r="AM37" i="13"/>
  <c r="AP36" i="13"/>
  <c r="AO36" i="13"/>
  <c r="AL37" i="13"/>
  <c r="AQ37" i="13"/>
  <c r="AN38" i="13"/>
  <c r="J37" i="16"/>
  <c r="J38" i="16" s="1"/>
  <c r="P36" i="21"/>
  <c r="U35" i="21"/>
  <c r="V35" i="21" s="1"/>
  <c r="G37" i="21"/>
  <c r="L36" i="21"/>
  <c r="L36" i="20"/>
  <c r="G37" i="20"/>
  <c r="U35" i="20"/>
  <c r="V35" i="20" s="1"/>
  <c r="P36" i="20"/>
  <c r="BK115" i="19"/>
  <c r="BG116" i="19"/>
  <c r="BJ116" i="19"/>
  <c r="BF117" i="19"/>
  <c r="T95" i="19"/>
  <c r="U94" i="19"/>
  <c r="BI114" i="19"/>
  <c r="BE115" i="19"/>
  <c r="AS21" i="19"/>
  <c r="AR21" i="19"/>
  <c r="V94" i="19"/>
  <c r="AW20" i="19"/>
  <c r="AK21" i="19" s="1"/>
  <c r="BN20" i="19"/>
  <c r="AZ20" i="19"/>
  <c r="BC20" i="19" s="1"/>
  <c r="BD20" i="19" s="1"/>
  <c r="BQ20" i="19"/>
  <c r="BQ20" i="18"/>
  <c r="AW20" i="18"/>
  <c r="AK21" i="18" s="1"/>
  <c r="BN20" i="18"/>
  <c r="BI115" i="18"/>
  <c r="BE116" i="18"/>
  <c r="V94" i="18"/>
  <c r="AR22" i="18"/>
  <c r="T95" i="18"/>
  <c r="BK115" i="18"/>
  <c r="BG116" i="18"/>
  <c r="U94" i="18"/>
  <c r="AS21" i="18"/>
  <c r="BJ114" i="18"/>
  <c r="BF115" i="18"/>
  <c r="M35" i="17"/>
  <c r="O34" i="17"/>
  <c r="J40" i="17"/>
  <c r="J41" i="17" s="1"/>
  <c r="N35" i="17"/>
  <c r="M34" i="16"/>
  <c r="O33" i="16"/>
  <c r="N34" i="16"/>
  <c r="N35" i="16" s="1"/>
  <c r="U33" i="7"/>
  <c r="AN38" i="19" l="1"/>
  <c r="AQ37" i="19"/>
  <c r="AP38" i="19"/>
  <c r="AM39" i="19"/>
  <c r="AL39" i="19"/>
  <c r="AO38" i="19"/>
  <c r="AL38" i="18"/>
  <c r="AO37" i="18"/>
  <c r="AN38" i="18"/>
  <c r="AQ37" i="18"/>
  <c r="AP38" i="18"/>
  <c r="AM39" i="18"/>
  <c r="AQ38" i="13"/>
  <c r="AN39" i="13"/>
  <c r="AL38" i="13"/>
  <c r="AO37" i="13"/>
  <c r="AM38" i="13"/>
  <c r="AP37" i="13"/>
  <c r="I38" i="16"/>
  <c r="I39" i="16" s="1"/>
  <c r="G38" i="21"/>
  <c r="L37" i="21"/>
  <c r="P37" i="21"/>
  <c r="U36" i="21"/>
  <c r="V36" i="21" s="1"/>
  <c r="L37" i="20"/>
  <c r="G38" i="20"/>
  <c r="U36" i="20"/>
  <c r="V36" i="20" s="1"/>
  <c r="P37" i="20"/>
  <c r="BO21" i="19"/>
  <c r="AU21" i="19"/>
  <c r="AI22" i="19" s="1"/>
  <c r="BL21" i="19"/>
  <c r="BJ117" i="19"/>
  <c r="BF118" i="19"/>
  <c r="U95" i="19"/>
  <c r="BP21" i="19"/>
  <c r="AV21" i="19"/>
  <c r="AJ22" i="19" s="1"/>
  <c r="BM21" i="19"/>
  <c r="T96" i="19"/>
  <c r="BK116" i="19"/>
  <c r="BG117" i="19"/>
  <c r="V95" i="19"/>
  <c r="AT21" i="19"/>
  <c r="BE116" i="19"/>
  <c r="BI115" i="19"/>
  <c r="AT21" i="18"/>
  <c r="BI116" i="18"/>
  <c r="BE117" i="18"/>
  <c r="BJ115" i="18"/>
  <c r="BF116" i="18"/>
  <c r="U95" i="18"/>
  <c r="T96" i="18"/>
  <c r="BP21" i="18"/>
  <c r="AV21" i="18"/>
  <c r="AJ22" i="18" s="1"/>
  <c r="BM21" i="18"/>
  <c r="BO22" i="18"/>
  <c r="AU22" i="18"/>
  <c r="AI23" i="18" s="1"/>
  <c r="BL22" i="18"/>
  <c r="BG117" i="18"/>
  <c r="BK116" i="18"/>
  <c r="V95" i="18"/>
  <c r="AZ20" i="18"/>
  <c r="BC20" i="18" s="1"/>
  <c r="BD20" i="18" s="1"/>
  <c r="N36" i="17"/>
  <c r="I41" i="17"/>
  <c r="I42" i="17" s="1"/>
  <c r="M36" i="17"/>
  <c r="O35" i="17"/>
  <c r="M35" i="16"/>
  <c r="O34" i="16"/>
  <c r="U34" i="7"/>
  <c r="AM40" i="19" l="1"/>
  <c r="AP39" i="19"/>
  <c r="AL40" i="19"/>
  <c r="AO39" i="19"/>
  <c r="AX21" i="19"/>
  <c r="BA21" i="19" s="1"/>
  <c r="AY21" i="19"/>
  <c r="BB21" i="19" s="1"/>
  <c r="AQ38" i="19"/>
  <c r="AN39" i="19"/>
  <c r="AX22" i="18"/>
  <c r="BA22" i="18" s="1"/>
  <c r="AM40" i="18"/>
  <c r="AP39" i="18"/>
  <c r="AN39" i="18"/>
  <c r="AQ38" i="18"/>
  <c r="AL39" i="18"/>
  <c r="AO38" i="18"/>
  <c r="AM39" i="13"/>
  <c r="AP38" i="13"/>
  <c r="AO38" i="13"/>
  <c r="AL39" i="13"/>
  <c r="AN40" i="13"/>
  <c r="AQ39" i="13"/>
  <c r="J39" i="16"/>
  <c r="J40" i="16" s="1"/>
  <c r="P38" i="21"/>
  <c r="U37" i="21"/>
  <c r="V37" i="21" s="1"/>
  <c r="G39" i="21"/>
  <c r="L38" i="21"/>
  <c r="G39" i="20"/>
  <c r="L38" i="20"/>
  <c r="P38" i="20"/>
  <c r="U37" i="20"/>
  <c r="V37" i="20" s="1"/>
  <c r="AS22" i="19"/>
  <c r="V96" i="19"/>
  <c r="BF119" i="19"/>
  <c r="BJ118" i="19"/>
  <c r="U96" i="19"/>
  <c r="BI116" i="19"/>
  <c r="BE117" i="19"/>
  <c r="BK117" i="19"/>
  <c r="BG118" i="19"/>
  <c r="T97" i="19"/>
  <c r="AR22" i="19"/>
  <c r="AW21" i="19"/>
  <c r="AK22" i="19" s="1"/>
  <c r="BQ21" i="19"/>
  <c r="BN21" i="19"/>
  <c r="AZ21" i="19"/>
  <c r="BC21" i="19" s="1"/>
  <c r="BD21" i="19"/>
  <c r="U96" i="18"/>
  <c r="AS22" i="18"/>
  <c r="T97" i="18"/>
  <c r="V96" i="18"/>
  <c r="AY21" i="18"/>
  <c r="BB21" i="18" s="1"/>
  <c r="BF117" i="18"/>
  <c r="BJ116" i="18"/>
  <c r="BQ21" i="18"/>
  <c r="AW21" i="18"/>
  <c r="AK22" i="18" s="1"/>
  <c r="BN21" i="18"/>
  <c r="AZ21" i="18"/>
  <c r="BC21" i="18" s="1"/>
  <c r="BG118" i="18"/>
  <c r="BK117" i="18"/>
  <c r="AR23" i="18"/>
  <c r="BI117" i="18"/>
  <c r="BE118" i="18"/>
  <c r="M37" i="17"/>
  <c r="O36" i="17"/>
  <c r="N37" i="17"/>
  <c r="J42" i="17"/>
  <c r="J43" i="17" s="1"/>
  <c r="M36" i="16"/>
  <c r="O35" i="16"/>
  <c r="N36" i="16"/>
  <c r="U35" i="7"/>
  <c r="AQ39" i="19" l="1"/>
  <c r="AN40" i="19"/>
  <c r="AL41" i="19"/>
  <c r="AO40" i="19"/>
  <c r="AP40" i="19"/>
  <c r="AM41" i="19"/>
  <c r="AL40" i="18"/>
  <c r="AO39" i="18"/>
  <c r="AN40" i="18"/>
  <c r="AQ39" i="18"/>
  <c r="AP40" i="18"/>
  <c r="AM41" i="18"/>
  <c r="AQ40" i="13"/>
  <c r="AN41" i="13"/>
  <c r="AL40" i="13"/>
  <c r="AO39" i="13"/>
  <c r="AM40" i="13"/>
  <c r="AP39" i="13"/>
  <c r="I40" i="16"/>
  <c r="I41" i="16" s="1"/>
  <c r="G40" i="21"/>
  <c r="L39" i="21"/>
  <c r="P39" i="21"/>
  <c r="U38" i="21"/>
  <c r="V38" i="21" s="1"/>
  <c r="G40" i="20"/>
  <c r="L39" i="20"/>
  <c r="P39" i="20"/>
  <c r="U38" i="20"/>
  <c r="V38" i="20" s="1"/>
  <c r="V97" i="19"/>
  <c r="AT22" i="19"/>
  <c r="BI117" i="19"/>
  <c r="BE118" i="19"/>
  <c r="BG119" i="19"/>
  <c r="BK118" i="19"/>
  <c r="U97" i="19"/>
  <c r="BP22" i="19"/>
  <c r="AV22" i="19"/>
  <c r="AJ23" i="19" s="1"/>
  <c r="BM22" i="19"/>
  <c r="BJ119" i="19"/>
  <c r="BF120" i="19"/>
  <c r="BO22" i="19"/>
  <c r="AU22" i="19"/>
  <c r="AI23" i="19" s="1"/>
  <c r="BL22" i="19"/>
  <c r="T98" i="19"/>
  <c r="BP22" i="18"/>
  <c r="AV22" i="18"/>
  <c r="AJ23" i="18" s="1"/>
  <c r="BM22" i="18"/>
  <c r="AT22" i="18"/>
  <c r="V97" i="18"/>
  <c r="T98" i="18"/>
  <c r="U97" i="18"/>
  <c r="BG119" i="18"/>
  <c r="BK118" i="18"/>
  <c r="BE119" i="18"/>
  <c r="BI118" i="18"/>
  <c r="BJ117" i="18"/>
  <c r="BF118" i="18"/>
  <c r="BO23" i="18"/>
  <c r="AU23" i="18"/>
  <c r="AI24" i="18" s="1"/>
  <c r="BL23" i="18"/>
  <c r="BD21" i="18"/>
  <c r="N38" i="17"/>
  <c r="I43" i="17"/>
  <c r="I44" i="17" s="1"/>
  <c r="O37" i="17"/>
  <c r="M38" i="17"/>
  <c r="N37" i="16"/>
  <c r="M37" i="16"/>
  <c r="O36" i="16"/>
  <c r="U36" i="7"/>
  <c r="AO41" i="19" l="1"/>
  <c r="AL42" i="19"/>
  <c r="AQ40" i="19"/>
  <c r="AN41" i="19"/>
  <c r="AM42" i="19"/>
  <c r="AP41" i="19"/>
  <c r="AY22" i="19"/>
  <c r="BB22" i="19" s="1"/>
  <c r="AN41" i="18"/>
  <c r="AQ40" i="18"/>
  <c r="AX23" i="18"/>
  <c r="BA23" i="18" s="1"/>
  <c r="AP41" i="18"/>
  <c r="AM42" i="18"/>
  <c r="AL41" i="18"/>
  <c r="AO40" i="18"/>
  <c r="AM41" i="13"/>
  <c r="AP40" i="13"/>
  <c r="AO40" i="13"/>
  <c r="AL41" i="13"/>
  <c r="AN42" i="13"/>
  <c r="AQ41" i="13"/>
  <c r="J41" i="16"/>
  <c r="J42" i="16" s="1"/>
  <c r="G41" i="21"/>
  <c r="L40" i="21"/>
  <c r="P40" i="21"/>
  <c r="U39" i="21"/>
  <c r="V39" i="21" s="1"/>
  <c r="P40" i="20"/>
  <c r="U39" i="20"/>
  <c r="V39" i="20" s="1"/>
  <c r="G41" i="20"/>
  <c r="L40" i="20"/>
  <c r="AW22" i="19"/>
  <c r="AK23" i="19" s="1"/>
  <c r="AZ22" i="19"/>
  <c r="BC22" i="19" s="1"/>
  <c r="BN22" i="19"/>
  <c r="BQ22" i="19"/>
  <c r="BJ120" i="19"/>
  <c r="BF121" i="19"/>
  <c r="BK119" i="19"/>
  <c r="BG120" i="19"/>
  <c r="T99" i="19"/>
  <c r="BI118" i="19"/>
  <c r="BE119" i="19"/>
  <c r="V98" i="19"/>
  <c r="U98" i="19"/>
  <c r="AS23" i="19"/>
  <c r="AR23" i="19"/>
  <c r="AX22" i="19"/>
  <c r="BA22" i="19" s="1"/>
  <c r="BD22" i="19" s="1"/>
  <c r="BK119" i="18"/>
  <c r="BG120" i="18"/>
  <c r="BQ22" i="18"/>
  <c r="AW22" i="18"/>
  <c r="AK23" i="18" s="1"/>
  <c r="BN22" i="18"/>
  <c r="BE120" i="18"/>
  <c r="BI119" i="18"/>
  <c r="U98" i="18"/>
  <c r="AS23" i="18"/>
  <c r="V98" i="18"/>
  <c r="AR24" i="18"/>
  <c r="T99" i="18"/>
  <c r="BF119" i="18"/>
  <c r="BJ118" i="18"/>
  <c r="AY22" i="18"/>
  <c r="BB22" i="18" s="1"/>
  <c r="M39" i="17"/>
  <c r="O38" i="17"/>
  <c r="N39" i="17"/>
  <c r="N40" i="17" s="1"/>
  <c r="J44" i="17"/>
  <c r="J45" i="17" s="1"/>
  <c r="M38" i="16"/>
  <c r="O37" i="16"/>
  <c r="N38" i="16"/>
  <c r="N39" i="16" s="1"/>
  <c r="U37" i="7"/>
  <c r="AP42" i="19" l="1"/>
  <c r="AM43" i="19"/>
  <c r="AO42" i="19"/>
  <c r="AL43" i="19"/>
  <c r="AQ41" i="19"/>
  <c r="AN42" i="19"/>
  <c r="AO41" i="18"/>
  <c r="AL42" i="18"/>
  <c r="AZ22" i="18"/>
  <c r="BC22" i="18" s="1"/>
  <c r="AP42" i="18"/>
  <c r="AM43" i="18"/>
  <c r="AN42" i="18"/>
  <c r="AQ41" i="18"/>
  <c r="AL42" i="13"/>
  <c r="AO41" i="13"/>
  <c r="AQ42" i="13"/>
  <c r="AN43" i="13"/>
  <c r="AM42" i="13"/>
  <c r="AP41" i="13"/>
  <c r="I42" i="16"/>
  <c r="I43" i="16" s="1"/>
  <c r="U40" i="21"/>
  <c r="V40" i="21" s="1"/>
  <c r="P41" i="21"/>
  <c r="G42" i="21"/>
  <c r="L41" i="21"/>
  <c r="G42" i="20"/>
  <c r="L41" i="20"/>
  <c r="P41" i="20"/>
  <c r="U40" i="20"/>
  <c r="V40" i="20" s="1"/>
  <c r="T100" i="19"/>
  <c r="BK120" i="19"/>
  <c r="BG121" i="19"/>
  <c r="BO23" i="19"/>
  <c r="AU23" i="19"/>
  <c r="AI24" i="19" s="1"/>
  <c r="BL23" i="19"/>
  <c r="BE120" i="19"/>
  <c r="BI119" i="19"/>
  <c r="V99" i="19"/>
  <c r="U99" i="19"/>
  <c r="BP23" i="19"/>
  <c r="AV23" i="19"/>
  <c r="AJ24" i="19" s="1"/>
  <c r="BM23" i="19"/>
  <c r="BJ121" i="19"/>
  <c r="BF122" i="19"/>
  <c r="AT23" i="19"/>
  <c r="U99" i="18"/>
  <c r="V99" i="18"/>
  <c r="AT23" i="18"/>
  <c r="BO24" i="18"/>
  <c r="AU24" i="18"/>
  <c r="AI25" i="18" s="1"/>
  <c r="AX24" i="18"/>
  <c r="BA24" i="18" s="1"/>
  <c r="BL24" i="18"/>
  <c r="BI120" i="18"/>
  <c r="BE121" i="18"/>
  <c r="BD22" i="18"/>
  <c r="BK120" i="18"/>
  <c r="BG121" i="18"/>
  <c r="BP23" i="18"/>
  <c r="AV23" i="18"/>
  <c r="AJ24" i="18" s="1"/>
  <c r="BM23" i="18"/>
  <c r="BF120" i="18"/>
  <c r="BJ119" i="18"/>
  <c r="T100" i="18"/>
  <c r="I45" i="17"/>
  <c r="I46" i="17" s="1"/>
  <c r="O39" i="17"/>
  <c r="M40" i="17"/>
  <c r="M39" i="16"/>
  <c r="O38" i="16"/>
  <c r="U38" i="7"/>
  <c r="AQ42" i="19" l="1"/>
  <c r="AN43" i="19"/>
  <c r="AM44" i="19"/>
  <c r="AP43" i="19"/>
  <c r="AX23" i="19"/>
  <c r="BA23" i="19" s="1"/>
  <c r="AL44" i="19"/>
  <c r="AO43" i="19"/>
  <c r="AN43" i="18"/>
  <c r="AQ42" i="18"/>
  <c r="AP43" i="18"/>
  <c r="AM44" i="18"/>
  <c r="AL43" i="18"/>
  <c r="AO42" i="18"/>
  <c r="AY23" i="18"/>
  <c r="BB23" i="18" s="1"/>
  <c r="AQ43" i="13"/>
  <c r="AN44" i="13"/>
  <c r="AM43" i="13"/>
  <c r="AP42" i="13"/>
  <c r="AO42" i="13"/>
  <c r="AL43" i="13"/>
  <c r="J43" i="16"/>
  <c r="J44" i="16" s="1"/>
  <c r="U41" i="21"/>
  <c r="V41" i="21" s="1"/>
  <c r="P42" i="21"/>
  <c r="L42" i="21"/>
  <c r="G43" i="21"/>
  <c r="G43" i="20"/>
  <c r="L42" i="20"/>
  <c r="P42" i="20"/>
  <c r="U41" i="20"/>
  <c r="V41" i="20" s="1"/>
  <c r="AY23" i="19"/>
  <c r="BB23" i="19" s="1"/>
  <c r="BI120" i="19"/>
  <c r="BE121" i="19"/>
  <c r="V100" i="19"/>
  <c r="BK121" i="19"/>
  <c r="BG122" i="19"/>
  <c r="AW23" i="19"/>
  <c r="AK24" i="19" s="1"/>
  <c r="BN23" i="19"/>
  <c r="BQ23" i="19"/>
  <c r="AS24" i="19"/>
  <c r="BF123" i="19"/>
  <c r="BJ122" i="19"/>
  <c r="AR24" i="19"/>
  <c r="T101" i="19"/>
  <c r="U100" i="19"/>
  <c r="BG122" i="18"/>
  <c r="BK121" i="18"/>
  <c r="V100" i="18"/>
  <c r="AR25" i="18"/>
  <c r="BI121" i="18"/>
  <c r="BE122" i="18"/>
  <c r="BF121" i="18"/>
  <c r="BJ120" i="18"/>
  <c r="T101" i="18"/>
  <c r="AS24" i="18"/>
  <c r="BQ23" i="18"/>
  <c r="AW23" i="18"/>
  <c r="AK24" i="18" s="1"/>
  <c r="BN23" i="18"/>
  <c r="AZ23" i="18"/>
  <c r="BC23" i="18" s="1"/>
  <c r="BD23" i="18" s="1"/>
  <c r="U100" i="18"/>
  <c r="M41" i="17"/>
  <c r="O40" i="17"/>
  <c r="N41" i="17"/>
  <c r="J46" i="17"/>
  <c r="J47" i="17" s="1"/>
  <c r="M40" i="16"/>
  <c r="O39" i="16"/>
  <c r="N40" i="16"/>
  <c r="N41" i="16" s="1"/>
  <c r="U39" i="7"/>
  <c r="AO44" i="19" l="1"/>
  <c r="AL45" i="19"/>
  <c r="AN44" i="19"/>
  <c r="AQ43" i="19"/>
  <c r="AP44" i="19"/>
  <c r="AM45" i="19"/>
  <c r="AZ23" i="19"/>
  <c r="BC23" i="19" s="1"/>
  <c r="BD23" i="19" s="1"/>
  <c r="AP44" i="18"/>
  <c r="AM45" i="18"/>
  <c r="AL44" i="18"/>
  <c r="AO43" i="18"/>
  <c r="AN44" i="18"/>
  <c r="AQ43" i="18"/>
  <c r="AL44" i="13"/>
  <c r="AO43" i="13"/>
  <c r="AM44" i="13"/>
  <c r="AP43" i="13"/>
  <c r="AQ44" i="13"/>
  <c r="AN45" i="13"/>
  <c r="I44" i="16"/>
  <c r="I45" i="16" s="1"/>
  <c r="L43" i="21"/>
  <c r="G44" i="21"/>
  <c r="U42" i="21"/>
  <c r="V42" i="21" s="1"/>
  <c r="P43" i="21"/>
  <c r="P43" i="20"/>
  <c r="U42" i="20"/>
  <c r="V42" i="20" s="1"/>
  <c r="G44" i="20"/>
  <c r="L43" i="20"/>
  <c r="T102" i="19"/>
  <c r="BG123" i="19"/>
  <c r="BK122" i="19"/>
  <c r="U101" i="19"/>
  <c r="BI121" i="19"/>
  <c r="BE122" i="19"/>
  <c r="BP24" i="19"/>
  <c r="AV24" i="19"/>
  <c r="AJ25" i="19" s="1"/>
  <c r="BM24" i="19"/>
  <c r="BO24" i="19"/>
  <c r="AU24" i="19"/>
  <c r="AI25" i="19" s="1"/>
  <c r="AX24" i="19"/>
  <c r="BA24" i="19" s="1"/>
  <c r="BL24" i="19"/>
  <c r="AT24" i="19"/>
  <c r="BJ123" i="19"/>
  <c r="BF124" i="19"/>
  <c r="V101" i="19"/>
  <c r="BE123" i="18"/>
  <c r="BI122" i="18"/>
  <c r="V101" i="18"/>
  <c r="BP24" i="18"/>
  <c r="AV24" i="18"/>
  <c r="AJ25" i="18" s="1"/>
  <c r="BM24" i="18"/>
  <c r="U101" i="18"/>
  <c r="BO25" i="18"/>
  <c r="AU25" i="18"/>
  <c r="AI26" i="18" s="1"/>
  <c r="AX25" i="18"/>
  <c r="BA25" i="18" s="1"/>
  <c r="BL25" i="18"/>
  <c r="T102" i="18"/>
  <c r="AT24" i="18"/>
  <c r="BF122" i="18"/>
  <c r="BJ121" i="18"/>
  <c r="BG123" i="18"/>
  <c r="BK122" i="18"/>
  <c r="N42" i="17"/>
  <c r="I47" i="17"/>
  <c r="I48" i="17" s="1"/>
  <c r="O41" i="17"/>
  <c r="M42" i="17"/>
  <c r="M41" i="16"/>
  <c r="O40" i="16"/>
  <c r="U40" i="7"/>
  <c r="AQ44" i="19" l="1"/>
  <c r="AN45" i="19"/>
  <c r="AL46" i="19"/>
  <c r="AO45" i="19"/>
  <c r="AM46" i="19"/>
  <c r="AP45" i="19"/>
  <c r="AY24" i="19"/>
  <c r="BB24" i="19" s="1"/>
  <c r="AN45" i="18"/>
  <c r="AQ44" i="18"/>
  <c r="AL45" i="18"/>
  <c r="AO44" i="18"/>
  <c r="AM46" i="18"/>
  <c r="AP45" i="18"/>
  <c r="AN46" i="13"/>
  <c r="AQ45" i="13"/>
  <c r="AM45" i="13"/>
  <c r="AP44" i="13"/>
  <c r="AO44" i="13"/>
  <c r="AL45" i="13"/>
  <c r="J45" i="16"/>
  <c r="J46" i="16" s="1"/>
  <c r="P44" i="21"/>
  <c r="U43" i="21"/>
  <c r="V43" i="21" s="1"/>
  <c r="G45" i="21"/>
  <c r="L44" i="21"/>
  <c r="L44" i="20"/>
  <c r="G45" i="20"/>
  <c r="U43" i="20"/>
  <c r="V43" i="20" s="1"/>
  <c r="P44" i="20"/>
  <c r="BK123" i="19"/>
  <c r="BG124" i="19"/>
  <c r="AW24" i="19"/>
  <c r="AK25" i="19" s="1"/>
  <c r="AZ24" i="19"/>
  <c r="BC24" i="19" s="1"/>
  <c r="BD24" i="19" s="1"/>
  <c r="BQ24" i="19"/>
  <c r="BN24" i="19"/>
  <c r="AR25" i="19"/>
  <c r="BJ124" i="19"/>
  <c r="BF125" i="19"/>
  <c r="U102" i="19"/>
  <c r="BI122" i="19"/>
  <c r="BE123" i="19"/>
  <c r="V102" i="19"/>
  <c r="AS25" i="19"/>
  <c r="T103" i="19"/>
  <c r="BJ122" i="18"/>
  <c r="BF123" i="18"/>
  <c r="AS25" i="18"/>
  <c r="AW24" i="18"/>
  <c r="AK25" i="18" s="1"/>
  <c r="BN24" i="18"/>
  <c r="BQ24" i="18"/>
  <c r="V102" i="18"/>
  <c r="T103" i="18"/>
  <c r="AR26" i="18"/>
  <c r="AY24" i="18"/>
  <c r="BB24" i="18" s="1"/>
  <c r="BG124" i="18"/>
  <c r="BK123" i="18"/>
  <c r="BE124" i="18"/>
  <c r="BI123" i="18"/>
  <c r="U102" i="18"/>
  <c r="M43" i="17"/>
  <c r="O42" i="17"/>
  <c r="N43" i="17"/>
  <c r="J48" i="17"/>
  <c r="J49" i="17" s="1"/>
  <c r="M42" i="16"/>
  <c r="O41" i="16"/>
  <c r="N42" i="16"/>
  <c r="N43" i="16" s="1"/>
  <c r="U41" i="7"/>
  <c r="AL47" i="19" l="1"/>
  <c r="AO46" i="19"/>
  <c r="AP46" i="19"/>
  <c r="AM47" i="19"/>
  <c r="AN46" i="19"/>
  <c r="AQ45" i="19"/>
  <c r="AP46" i="18"/>
  <c r="AM47" i="18"/>
  <c r="AL46" i="18"/>
  <c r="AO45" i="18"/>
  <c r="AN46" i="18"/>
  <c r="AQ45" i="18"/>
  <c r="AL46" i="13"/>
  <c r="AO45" i="13"/>
  <c r="AM46" i="13"/>
  <c r="AP45" i="13"/>
  <c r="AQ46" i="13"/>
  <c r="AN47" i="13"/>
  <c r="I46" i="16"/>
  <c r="I47" i="16" s="1"/>
  <c r="P45" i="21"/>
  <c r="U44" i="21"/>
  <c r="V44" i="21" s="1"/>
  <c r="G46" i="21"/>
  <c r="L45" i="21"/>
  <c r="L45" i="20"/>
  <c r="G46" i="20"/>
  <c r="U44" i="20"/>
  <c r="V44" i="20" s="1"/>
  <c r="P45" i="20"/>
  <c r="U103" i="19"/>
  <c r="V103" i="19"/>
  <c r="AT25" i="19"/>
  <c r="BO25" i="19"/>
  <c r="AU25" i="19"/>
  <c r="AI26" i="19" s="1"/>
  <c r="BL25" i="19"/>
  <c r="BP25" i="19"/>
  <c r="AV25" i="19"/>
  <c r="AJ26" i="19" s="1"/>
  <c r="BM25" i="19"/>
  <c r="BE124" i="19"/>
  <c r="BI123" i="19"/>
  <c r="BJ125" i="19"/>
  <c r="BF126" i="19"/>
  <c r="BK124" i="19"/>
  <c r="BG125" i="19"/>
  <c r="T104" i="19"/>
  <c r="AT25" i="18"/>
  <c r="V103" i="18"/>
  <c r="BP25" i="18"/>
  <c r="AV25" i="18"/>
  <c r="AJ26" i="18" s="1"/>
  <c r="BM25" i="18"/>
  <c r="T104" i="18"/>
  <c r="BK124" i="18"/>
  <c r="BG125" i="18"/>
  <c r="BE125" i="18"/>
  <c r="BI124" i="18"/>
  <c r="U103" i="18"/>
  <c r="BJ123" i="18"/>
  <c r="BF124" i="18"/>
  <c r="BO26" i="18"/>
  <c r="AU26" i="18"/>
  <c r="AI27" i="18" s="1"/>
  <c r="BL26" i="18"/>
  <c r="AZ24" i="18"/>
  <c r="BC24" i="18" s="1"/>
  <c r="BD24" i="18" s="1"/>
  <c r="N44" i="17"/>
  <c r="I49" i="17"/>
  <c r="I50" i="17" s="1"/>
  <c r="J50" i="17"/>
  <c r="J51" i="17" s="1"/>
  <c r="O43" i="17"/>
  <c r="M44" i="17"/>
  <c r="N45" i="17" s="1"/>
  <c r="M43" i="16"/>
  <c r="O42" i="16"/>
  <c r="U42" i="7"/>
  <c r="AM48" i="19" l="1"/>
  <c r="AP47" i="19"/>
  <c r="AQ46" i="19"/>
  <c r="AN47" i="19"/>
  <c r="AY25" i="19"/>
  <c r="BB25" i="19" s="1"/>
  <c r="AL48" i="19"/>
  <c r="AO47" i="19"/>
  <c r="AN47" i="18"/>
  <c r="AQ46" i="18"/>
  <c r="AO46" i="18"/>
  <c r="AL47" i="18"/>
  <c r="AM48" i="18"/>
  <c r="AP47" i="18"/>
  <c r="AM47" i="13"/>
  <c r="AP46" i="13"/>
  <c r="AN48" i="13"/>
  <c r="AQ47" i="13"/>
  <c r="AO46" i="13"/>
  <c r="AL47" i="13"/>
  <c r="I51" i="17"/>
  <c r="I52" i="17" s="1"/>
  <c r="J47" i="16"/>
  <c r="J48" i="16" s="1"/>
  <c r="G47" i="21"/>
  <c r="L46" i="21"/>
  <c r="P46" i="21"/>
  <c r="U45" i="21"/>
  <c r="V45" i="21" s="1"/>
  <c r="G47" i="20"/>
  <c r="L46" i="20"/>
  <c r="P46" i="20"/>
  <c r="U45" i="20"/>
  <c r="V45" i="20" s="1"/>
  <c r="AX25" i="19"/>
  <c r="BA25" i="19" s="1"/>
  <c r="AW25" i="19"/>
  <c r="AK26" i="19" s="1"/>
  <c r="AZ25" i="19"/>
  <c r="BC25" i="19" s="1"/>
  <c r="BQ25" i="19"/>
  <c r="BN25" i="19"/>
  <c r="V104" i="19"/>
  <c r="U104" i="19"/>
  <c r="AR26" i="19"/>
  <c r="T105" i="19"/>
  <c r="AS26" i="19"/>
  <c r="BK125" i="19"/>
  <c r="BG126" i="19"/>
  <c r="BF127" i="19"/>
  <c r="BJ126" i="19"/>
  <c r="BI124" i="19"/>
  <c r="BE125" i="19"/>
  <c r="AX26" i="18"/>
  <c r="BA26" i="18" s="1"/>
  <c r="V104" i="18"/>
  <c r="AY25" i="18"/>
  <c r="BB25" i="18" s="1"/>
  <c r="AS26" i="18"/>
  <c r="T105" i="18"/>
  <c r="AR27" i="18"/>
  <c r="BF125" i="18"/>
  <c r="BJ124" i="18"/>
  <c r="AW25" i="18"/>
  <c r="AK26" i="18" s="1"/>
  <c r="BN25" i="18"/>
  <c r="AZ25" i="18"/>
  <c r="BC25" i="18" s="1"/>
  <c r="BQ25" i="18"/>
  <c r="BK125" i="18"/>
  <c r="BG126" i="18"/>
  <c r="BI125" i="18"/>
  <c r="BE126" i="18"/>
  <c r="U104" i="18"/>
  <c r="M45" i="17"/>
  <c r="O44" i="17"/>
  <c r="J52" i="17"/>
  <c r="J53" i="17" s="1"/>
  <c r="M44" i="16"/>
  <c r="O43" i="16"/>
  <c r="N44" i="16"/>
  <c r="N45" i="16" s="1"/>
  <c r="U43" i="7"/>
  <c r="AQ47" i="19" l="1"/>
  <c r="AN48" i="19"/>
  <c r="AL49" i="19"/>
  <c r="AO48" i="19"/>
  <c r="AP48" i="19"/>
  <c r="AM49" i="19"/>
  <c r="AL48" i="18"/>
  <c r="AO47" i="18"/>
  <c r="AP48" i="18"/>
  <c r="AM49" i="18"/>
  <c r="AN48" i="18"/>
  <c r="AQ47" i="18"/>
  <c r="AL48" i="13"/>
  <c r="AO47" i="13"/>
  <c r="AQ48" i="13"/>
  <c r="AN49" i="13"/>
  <c r="AM48" i="13"/>
  <c r="AP47" i="13"/>
  <c r="I53" i="17"/>
  <c r="I54" i="17" s="1"/>
  <c r="J54" i="17"/>
  <c r="I48" i="16"/>
  <c r="I49" i="16" s="1"/>
  <c r="P47" i="21"/>
  <c r="U46" i="21"/>
  <c r="V46" i="21" s="1"/>
  <c r="G48" i="21"/>
  <c r="L47" i="21"/>
  <c r="G48" i="20"/>
  <c r="L47" i="20"/>
  <c r="P47" i="20"/>
  <c r="U46" i="20"/>
  <c r="V46" i="20" s="1"/>
  <c r="BI125" i="19"/>
  <c r="BE126" i="19"/>
  <c r="V105" i="19"/>
  <c r="BO26" i="19"/>
  <c r="AU26" i="19"/>
  <c r="AI27" i="19" s="1"/>
  <c r="BL26" i="19"/>
  <c r="T106" i="19"/>
  <c r="BJ127" i="19"/>
  <c r="BF128" i="19"/>
  <c r="AT26" i="19"/>
  <c r="BG127" i="19"/>
  <c r="BK126" i="19"/>
  <c r="U105" i="19"/>
  <c r="BP26" i="19"/>
  <c r="AV26" i="19"/>
  <c r="AJ27" i="19" s="1"/>
  <c r="BM26" i="19"/>
  <c r="BD25" i="19"/>
  <c r="BF126" i="18"/>
  <c r="BJ125" i="18"/>
  <c r="BP26" i="18"/>
  <c r="AV26" i="18"/>
  <c r="AJ27" i="18" s="1"/>
  <c r="BM26" i="18"/>
  <c r="BK126" i="18"/>
  <c r="BG127" i="18"/>
  <c r="BD25" i="18"/>
  <c r="U105" i="18"/>
  <c r="BI126" i="18"/>
  <c r="BE127" i="18"/>
  <c r="AT26" i="18"/>
  <c r="BO27" i="18"/>
  <c r="AU27" i="18"/>
  <c r="AI28" i="18" s="1"/>
  <c r="BL27" i="18"/>
  <c r="T106" i="18"/>
  <c r="V105" i="18"/>
  <c r="J55" i="17"/>
  <c r="M46" i="17"/>
  <c r="O45" i="17"/>
  <c r="N46" i="17"/>
  <c r="M45" i="16"/>
  <c r="O44" i="16"/>
  <c r="U44" i="7"/>
  <c r="AX26" i="19" l="1"/>
  <c r="BA26" i="19" s="1"/>
  <c r="AO49" i="19"/>
  <c r="AL50" i="19"/>
  <c r="AM50" i="19"/>
  <c r="AP49" i="19"/>
  <c r="AQ48" i="19"/>
  <c r="AN49" i="19"/>
  <c r="AQ48" i="18"/>
  <c r="AN49" i="18"/>
  <c r="AM50" i="18"/>
  <c r="AP49" i="18"/>
  <c r="AY26" i="18"/>
  <c r="BB26" i="18" s="1"/>
  <c r="AX27" i="18"/>
  <c r="BA27" i="18" s="1"/>
  <c r="AL49" i="18"/>
  <c r="AO48" i="18"/>
  <c r="AM49" i="13"/>
  <c r="AP48" i="13"/>
  <c r="AQ49" i="13"/>
  <c r="AN50" i="13"/>
  <c r="AO48" i="13"/>
  <c r="AL49" i="13"/>
  <c r="I55" i="17"/>
  <c r="J56" i="17" s="1"/>
  <c r="J49" i="16"/>
  <c r="J50" i="16" s="1"/>
  <c r="G49" i="21"/>
  <c r="L48" i="21"/>
  <c r="P48" i="21"/>
  <c r="U47" i="21"/>
  <c r="V47" i="21" s="1"/>
  <c r="G49" i="20"/>
  <c r="L48" i="20"/>
  <c r="P48" i="20"/>
  <c r="U47" i="20"/>
  <c r="V47" i="20" s="1"/>
  <c r="BJ128" i="19"/>
  <c r="BF129" i="19"/>
  <c r="U106" i="19"/>
  <c r="V106" i="19"/>
  <c r="AW26" i="19"/>
  <c r="AK27" i="19" s="1"/>
  <c r="BQ26" i="19"/>
  <c r="BN26" i="19"/>
  <c r="BI126" i="19"/>
  <c r="BE127" i="19"/>
  <c r="AS27" i="19"/>
  <c r="T107" i="19"/>
  <c r="AY26" i="19"/>
  <c r="BB26" i="19" s="1"/>
  <c r="BK127" i="19"/>
  <c r="BG128" i="19"/>
  <c r="AR27" i="19"/>
  <c r="T107" i="18"/>
  <c r="AW26" i="18"/>
  <c r="AK27" i="18" s="1"/>
  <c r="BN26" i="18"/>
  <c r="BQ26" i="18"/>
  <c r="U106" i="18"/>
  <c r="BG128" i="18"/>
  <c r="BK127" i="18"/>
  <c r="V106" i="18"/>
  <c r="BI127" i="18"/>
  <c r="BE128" i="18"/>
  <c r="AR28" i="18"/>
  <c r="AS27" i="18"/>
  <c r="BJ126" i="18"/>
  <c r="BF127" i="18"/>
  <c r="N47" i="17"/>
  <c r="M47" i="17"/>
  <c r="O46" i="17"/>
  <c r="I56" i="17"/>
  <c r="M46" i="16"/>
  <c r="O45" i="16"/>
  <c r="N46" i="16"/>
  <c r="N47" i="16" s="1"/>
  <c r="U45" i="7"/>
  <c r="AQ49" i="19" l="1"/>
  <c r="AN50" i="19"/>
  <c r="AP50" i="19"/>
  <c r="AM51" i="19"/>
  <c r="AL51" i="19"/>
  <c r="AO50" i="19"/>
  <c r="AZ26" i="19"/>
  <c r="BC26" i="19" s="1"/>
  <c r="BD26" i="19" s="1"/>
  <c r="AL50" i="18"/>
  <c r="AO49" i="18"/>
  <c r="AP50" i="18"/>
  <c r="AM51" i="18"/>
  <c r="AZ26" i="18"/>
  <c r="BC26" i="18" s="1"/>
  <c r="BD26" i="18" s="1"/>
  <c r="AN50" i="18"/>
  <c r="AQ49" i="18"/>
  <c r="AL50" i="13"/>
  <c r="AO49" i="13"/>
  <c r="AQ50" i="13"/>
  <c r="AN51" i="13"/>
  <c r="AM50" i="13"/>
  <c r="AP49" i="13"/>
  <c r="I57" i="17"/>
  <c r="I50" i="16"/>
  <c r="I51" i="16" s="1"/>
  <c r="P49" i="21"/>
  <c r="U48" i="21"/>
  <c r="V48" i="21" s="1"/>
  <c r="L49" i="21"/>
  <c r="G50" i="21"/>
  <c r="G50" i="20"/>
  <c r="L49" i="20"/>
  <c r="P49" i="20"/>
  <c r="U48" i="20"/>
  <c r="V48" i="20" s="1"/>
  <c r="T108" i="19"/>
  <c r="U107" i="19"/>
  <c r="AT27" i="19"/>
  <c r="BK128" i="19"/>
  <c r="BG129" i="19"/>
  <c r="BE128" i="19"/>
  <c r="BI127" i="19"/>
  <c r="V107" i="19"/>
  <c r="BO27" i="19"/>
  <c r="AU27" i="19"/>
  <c r="AI28" i="19" s="1"/>
  <c r="AX27" i="19"/>
  <c r="BA27" i="19" s="1"/>
  <c r="BL27" i="19"/>
  <c r="BJ129" i="19"/>
  <c r="BF130" i="19"/>
  <c r="BP27" i="19"/>
  <c r="AV27" i="19"/>
  <c r="AJ28" i="19" s="1"/>
  <c r="BM27" i="19"/>
  <c r="U107" i="18"/>
  <c r="T108" i="18"/>
  <c r="BJ127" i="18"/>
  <c r="BF128" i="18"/>
  <c r="BP27" i="18"/>
  <c r="AV27" i="18"/>
  <c r="AJ28" i="18" s="1"/>
  <c r="BM27" i="18"/>
  <c r="V107" i="18"/>
  <c r="BK128" i="18"/>
  <c r="BG129" i="18"/>
  <c r="BE129" i="18"/>
  <c r="BI128" i="18"/>
  <c r="AT27" i="18"/>
  <c r="BO28" i="18"/>
  <c r="AU28" i="18"/>
  <c r="AI29" i="18" s="1"/>
  <c r="AX28" i="18"/>
  <c r="BA28" i="18" s="1"/>
  <c r="BL28" i="18"/>
  <c r="J57" i="17"/>
  <c r="J58" i="17" s="1"/>
  <c r="O47" i="17"/>
  <c r="M48" i="17"/>
  <c r="N48" i="17"/>
  <c r="O46" i="16"/>
  <c r="M47" i="16"/>
  <c r="U46" i="7"/>
  <c r="AM52" i="19" l="1"/>
  <c r="AP51" i="19"/>
  <c r="AL52" i="19"/>
  <c r="AO51" i="19"/>
  <c r="AQ50" i="19"/>
  <c r="AN51" i="19"/>
  <c r="AY27" i="19"/>
  <c r="BB27" i="19" s="1"/>
  <c r="BD27" i="19" s="1"/>
  <c r="AM52" i="18"/>
  <c r="AP51" i="18"/>
  <c r="AN51" i="18"/>
  <c r="AQ50" i="18"/>
  <c r="AL51" i="18"/>
  <c r="AO50" i="18"/>
  <c r="AP50" i="13"/>
  <c r="AM51" i="13"/>
  <c r="AN52" i="13"/>
  <c r="AQ51" i="13"/>
  <c r="AO50" i="13"/>
  <c r="AL51" i="13"/>
  <c r="J51" i="16"/>
  <c r="J52" i="16" s="1"/>
  <c r="U49" i="21"/>
  <c r="V49" i="21" s="1"/>
  <c r="P50" i="21"/>
  <c r="L50" i="21"/>
  <c r="G51" i="21"/>
  <c r="P50" i="20"/>
  <c r="U49" i="20"/>
  <c r="V49" i="20" s="1"/>
  <c r="G51" i="20"/>
  <c r="L50" i="20"/>
  <c r="V108" i="19"/>
  <c r="AW27" i="19"/>
  <c r="AK28" i="19" s="1"/>
  <c r="AZ27" i="19"/>
  <c r="BC27" i="19" s="1"/>
  <c r="BQ27" i="19"/>
  <c r="BN27" i="19"/>
  <c r="AR28" i="19"/>
  <c r="BI128" i="19"/>
  <c r="BE129" i="19"/>
  <c r="BK129" i="19"/>
  <c r="BG130" i="19"/>
  <c r="U108" i="19"/>
  <c r="T109" i="19"/>
  <c r="BF131" i="19"/>
  <c r="BJ130" i="19"/>
  <c r="AS28" i="19"/>
  <c r="BK129" i="18"/>
  <c r="BG130" i="18"/>
  <c r="BQ27" i="18"/>
  <c r="AW27" i="18"/>
  <c r="AK28" i="18" s="1"/>
  <c r="BN27" i="18"/>
  <c r="V108" i="18"/>
  <c r="BI129" i="18"/>
  <c r="BE130" i="18"/>
  <c r="AS28" i="18"/>
  <c r="BF129" i="18"/>
  <c r="BJ128" i="18"/>
  <c r="AR29" i="18"/>
  <c r="AY27" i="18"/>
  <c r="BB27" i="18" s="1"/>
  <c r="T109" i="18"/>
  <c r="U108" i="18"/>
  <c r="N49" i="17"/>
  <c r="M49" i="17"/>
  <c r="O48" i="17"/>
  <c r="I58" i="17"/>
  <c r="I59" i="17" s="1"/>
  <c r="O47" i="16"/>
  <c r="M48" i="16"/>
  <c r="N48" i="16"/>
  <c r="N49" i="16" s="1"/>
  <c r="U47" i="7"/>
  <c r="AO52" i="19" l="1"/>
  <c r="AL53" i="19"/>
  <c r="AN52" i="19"/>
  <c r="AQ51" i="19"/>
  <c r="AP52" i="19"/>
  <c r="AM53" i="19"/>
  <c r="AL52" i="18"/>
  <c r="AO51" i="18"/>
  <c r="AN52" i="18"/>
  <c r="AQ51" i="18"/>
  <c r="AP52" i="18"/>
  <c r="AM53" i="18"/>
  <c r="AQ52" i="13"/>
  <c r="AN53" i="13"/>
  <c r="AL52" i="13"/>
  <c r="AO51" i="13"/>
  <c r="AM52" i="13"/>
  <c r="AP51" i="13"/>
  <c r="I52" i="16"/>
  <c r="I53" i="16" s="1"/>
  <c r="U50" i="21"/>
  <c r="V50" i="21" s="1"/>
  <c r="P51" i="21"/>
  <c r="L51" i="21"/>
  <c r="G52" i="21"/>
  <c r="P51" i="20"/>
  <c r="U50" i="20"/>
  <c r="V50" i="20" s="1"/>
  <c r="G52" i="20"/>
  <c r="L51" i="20"/>
  <c r="T110" i="19"/>
  <c r="V109" i="19"/>
  <c r="BI129" i="19"/>
  <c r="BE130" i="19"/>
  <c r="BJ131" i="19"/>
  <c r="BF132" i="19"/>
  <c r="U109" i="19"/>
  <c r="AT28" i="19"/>
  <c r="BG131" i="19"/>
  <c r="BK130" i="19"/>
  <c r="BO28" i="19"/>
  <c r="AU28" i="19"/>
  <c r="AI29" i="19" s="1"/>
  <c r="AX28" i="19"/>
  <c r="BA28" i="19" s="1"/>
  <c r="BL28" i="19"/>
  <c r="BP28" i="19"/>
  <c r="AV28" i="19"/>
  <c r="AJ29" i="19" s="1"/>
  <c r="BM28" i="19"/>
  <c r="AY28" i="19"/>
  <c r="BB28" i="19" s="1"/>
  <c r="AT28" i="18"/>
  <c r="V109" i="18"/>
  <c r="U109" i="18"/>
  <c r="BP28" i="18"/>
  <c r="AV28" i="18"/>
  <c r="AJ29" i="18" s="1"/>
  <c r="BM28" i="18"/>
  <c r="BI130" i="18"/>
  <c r="BE131" i="18"/>
  <c r="BK130" i="18"/>
  <c r="BG131" i="18"/>
  <c r="T110" i="18"/>
  <c r="BO29" i="18"/>
  <c r="AU29" i="18"/>
  <c r="AI30" i="18" s="1"/>
  <c r="BL29" i="18"/>
  <c r="BJ129" i="18"/>
  <c r="BF130" i="18"/>
  <c r="AZ27" i="18"/>
  <c r="BC27" i="18" s="1"/>
  <c r="BD27" i="18" s="1"/>
  <c r="J59" i="17"/>
  <c r="J60" i="17" s="1"/>
  <c r="M50" i="17"/>
  <c r="O49" i="17"/>
  <c r="N50" i="17"/>
  <c r="M49" i="16"/>
  <c r="O48" i="16"/>
  <c r="U48" i="7"/>
  <c r="AQ52" i="19" l="1"/>
  <c r="AN53" i="19"/>
  <c r="AL54" i="19"/>
  <c r="AO53" i="19"/>
  <c r="AM54" i="19"/>
  <c r="AP53" i="19"/>
  <c r="AX29" i="18"/>
  <c r="BA29" i="18" s="1"/>
  <c r="AP53" i="18"/>
  <c r="AM54" i="18"/>
  <c r="AN53" i="18"/>
  <c r="AQ52" i="18"/>
  <c r="AL53" i="18"/>
  <c r="AO52" i="18"/>
  <c r="AP52" i="13"/>
  <c r="AM53" i="13"/>
  <c r="AO52" i="13"/>
  <c r="AL53" i="13"/>
  <c r="AQ53" i="13"/>
  <c r="AN54" i="13"/>
  <c r="J53" i="16"/>
  <c r="J54" i="16" s="1"/>
  <c r="G53" i="21"/>
  <c r="L52" i="21"/>
  <c r="P52" i="21"/>
  <c r="U51" i="21"/>
  <c r="V51" i="21" s="1"/>
  <c r="U51" i="20"/>
  <c r="V51" i="20" s="1"/>
  <c r="P52" i="20"/>
  <c r="L52" i="20"/>
  <c r="G53" i="20"/>
  <c r="AW28" i="19"/>
  <c r="AK29" i="19" s="1"/>
  <c r="BN28" i="19"/>
  <c r="AZ28" i="19"/>
  <c r="BC28" i="19" s="1"/>
  <c r="BD28" i="19" s="1"/>
  <c r="BQ28" i="19"/>
  <c r="BI130" i="19"/>
  <c r="BE131" i="19"/>
  <c r="AR29" i="19"/>
  <c r="T111" i="19"/>
  <c r="U110" i="19"/>
  <c r="BJ132" i="19"/>
  <c r="BF133" i="19"/>
  <c r="AS29" i="19"/>
  <c r="BK131" i="19"/>
  <c r="BG132" i="19"/>
  <c r="V110" i="19"/>
  <c r="BJ130" i="18"/>
  <c r="BF131" i="18"/>
  <c r="AS29" i="18"/>
  <c r="T111" i="18"/>
  <c r="V110" i="18"/>
  <c r="AY28" i="18"/>
  <c r="BB28" i="18" s="1"/>
  <c r="AR30" i="18"/>
  <c r="AW28" i="18"/>
  <c r="AK29" i="18" s="1"/>
  <c r="BN28" i="18"/>
  <c r="BQ28" i="18"/>
  <c r="BG132" i="18"/>
  <c r="BK131" i="18"/>
  <c r="BI131" i="18"/>
  <c r="BE132" i="18"/>
  <c r="U110" i="18"/>
  <c r="M51" i="17"/>
  <c r="O50" i="17"/>
  <c r="N51" i="17"/>
  <c r="I60" i="17"/>
  <c r="I61" i="17" s="1"/>
  <c r="M50" i="16"/>
  <c r="O49" i="16"/>
  <c r="N50" i="16"/>
  <c r="N51" i="16" s="1"/>
  <c r="U49" i="7"/>
  <c r="AP54" i="19" l="1"/>
  <c r="AM55" i="19"/>
  <c r="AL55" i="19"/>
  <c r="AO54" i="19"/>
  <c r="AN54" i="19"/>
  <c r="AQ53" i="19"/>
  <c r="AO53" i="18"/>
  <c r="AL54" i="18"/>
  <c r="AN54" i="18"/>
  <c r="AQ53" i="18"/>
  <c r="AP54" i="18"/>
  <c r="AM55" i="18"/>
  <c r="AQ54" i="13"/>
  <c r="AN55" i="13"/>
  <c r="AL54" i="13"/>
  <c r="AO53" i="13"/>
  <c r="AP53" i="13"/>
  <c r="AM54" i="13"/>
  <c r="I54" i="16"/>
  <c r="I55" i="16" s="1"/>
  <c r="P53" i="21"/>
  <c r="U52" i="21"/>
  <c r="V52" i="21" s="1"/>
  <c r="G54" i="21"/>
  <c r="L53" i="21"/>
  <c r="L53" i="20"/>
  <c r="G54" i="20"/>
  <c r="U52" i="20"/>
  <c r="V52" i="20" s="1"/>
  <c r="P53" i="20"/>
  <c r="BP29" i="19"/>
  <c r="AV29" i="19"/>
  <c r="AJ30" i="19" s="1"/>
  <c r="BM29" i="19"/>
  <c r="AY29" i="19"/>
  <c r="BB29" i="19" s="1"/>
  <c r="T112" i="19"/>
  <c r="BK132" i="19"/>
  <c r="BG133" i="19"/>
  <c r="BO29" i="19"/>
  <c r="AU29" i="19"/>
  <c r="AI30" i="19" s="1"/>
  <c r="BL29" i="19"/>
  <c r="U111" i="19"/>
  <c r="V111" i="19"/>
  <c r="BJ133" i="19"/>
  <c r="BF134" i="19"/>
  <c r="BE132" i="19"/>
  <c r="BI131" i="19"/>
  <c r="AT29" i="19"/>
  <c r="V111" i="18"/>
  <c r="BJ131" i="18"/>
  <c r="BF132" i="18"/>
  <c r="AT29" i="18"/>
  <c r="BO30" i="18"/>
  <c r="AU30" i="18"/>
  <c r="AI31" i="18" s="1"/>
  <c r="AX30" i="18"/>
  <c r="BA30" i="18" s="1"/>
  <c r="BL30" i="18"/>
  <c r="BE133" i="18"/>
  <c r="BI132" i="18"/>
  <c r="T112" i="18"/>
  <c r="BK132" i="18"/>
  <c r="BG133" i="18"/>
  <c r="U111" i="18"/>
  <c r="AZ28" i="18"/>
  <c r="BC28" i="18" s="1"/>
  <c r="BD28" i="18" s="1"/>
  <c r="BP29" i="18"/>
  <c r="AV29" i="18"/>
  <c r="AJ30" i="18" s="1"/>
  <c r="BM29" i="18"/>
  <c r="N52" i="17"/>
  <c r="J61" i="17"/>
  <c r="J62" i="17" s="1"/>
  <c r="O51" i="17"/>
  <c r="M52" i="17"/>
  <c r="O50" i="16"/>
  <c r="M51" i="16"/>
  <c r="U50" i="7"/>
  <c r="AQ54" i="19" l="1"/>
  <c r="AN55" i="19"/>
  <c r="AL56" i="19"/>
  <c r="AO55" i="19"/>
  <c r="AM56" i="19"/>
  <c r="AP55" i="19"/>
  <c r="AX29" i="19"/>
  <c r="BA29" i="19" s="1"/>
  <c r="BD29" i="19" s="1"/>
  <c r="AN55" i="18"/>
  <c r="AQ54" i="18"/>
  <c r="AP55" i="18"/>
  <c r="AM56" i="18"/>
  <c r="AL55" i="18"/>
  <c r="AO54" i="18"/>
  <c r="AO54" i="13"/>
  <c r="AL55" i="13"/>
  <c r="AP54" i="13"/>
  <c r="AM55" i="13"/>
  <c r="AN56" i="13"/>
  <c r="AQ55" i="13"/>
  <c r="J55" i="16"/>
  <c r="J56" i="16" s="1"/>
  <c r="G55" i="21"/>
  <c r="L54" i="21"/>
  <c r="P54" i="21"/>
  <c r="U53" i="21"/>
  <c r="V53" i="21" s="1"/>
  <c r="P54" i="20"/>
  <c r="U53" i="20"/>
  <c r="V53" i="20" s="1"/>
  <c r="G55" i="20"/>
  <c r="L54" i="20"/>
  <c r="AW29" i="19"/>
  <c r="AK30" i="19" s="1"/>
  <c r="BN29" i="19"/>
  <c r="AZ29" i="19"/>
  <c r="BC29" i="19" s="1"/>
  <c r="BQ29" i="19"/>
  <c r="T113" i="19"/>
  <c r="U112" i="19"/>
  <c r="BF135" i="19"/>
  <c r="BJ134" i="19"/>
  <c r="BI132" i="19"/>
  <c r="BE133" i="19"/>
  <c r="V112" i="19"/>
  <c r="AS30" i="19"/>
  <c r="AR30" i="19"/>
  <c r="BK133" i="19"/>
  <c r="BG134" i="19"/>
  <c r="BQ29" i="18"/>
  <c r="AW29" i="18"/>
  <c r="AK30" i="18" s="1"/>
  <c r="BN29" i="18"/>
  <c r="AZ29" i="18"/>
  <c r="BC29" i="18" s="1"/>
  <c r="BI133" i="18"/>
  <c r="BE134" i="18"/>
  <c r="T113" i="18"/>
  <c r="AS30" i="18"/>
  <c r="BF133" i="18"/>
  <c r="BJ132" i="18"/>
  <c r="AY29" i="18"/>
  <c r="BB29" i="18" s="1"/>
  <c r="V112" i="18"/>
  <c r="BK133" i="18"/>
  <c r="BG134" i="18"/>
  <c r="U112" i="18"/>
  <c r="AR31" i="18"/>
  <c r="M53" i="17"/>
  <c r="O52" i="17"/>
  <c r="N53" i="17"/>
  <c r="I62" i="17"/>
  <c r="I63" i="17" s="1"/>
  <c r="O51" i="16"/>
  <c r="M52" i="16"/>
  <c r="N52" i="16"/>
  <c r="N53" i="16" s="1"/>
  <c r="U51" i="7"/>
  <c r="AP56" i="19" l="1"/>
  <c r="AP57" i="19" s="1"/>
  <c r="AP58" i="19" s="1"/>
  <c r="AP59" i="19" s="1"/>
  <c r="AP60" i="19" s="1"/>
  <c r="AP61" i="19" s="1"/>
  <c r="AP62" i="19" s="1"/>
  <c r="AP63" i="19" s="1"/>
  <c r="AP64" i="19" s="1"/>
  <c r="AP65" i="19" s="1"/>
  <c r="AP66" i="19" s="1"/>
  <c r="AP67" i="19" s="1"/>
  <c r="AP68" i="19" s="1"/>
  <c r="AP69" i="19" s="1"/>
  <c r="AP70" i="19" s="1"/>
  <c r="AP71" i="19" s="1"/>
  <c r="AP72" i="19" s="1"/>
  <c r="AP73" i="19" s="1"/>
  <c r="AP74" i="19" s="1"/>
  <c r="AP75" i="19" s="1"/>
  <c r="AP76" i="19" s="1"/>
  <c r="AP77" i="19" s="1"/>
  <c r="AP78" i="19" s="1"/>
  <c r="AP79" i="19" s="1"/>
  <c r="AP80" i="19" s="1"/>
  <c r="AP81" i="19" s="1"/>
  <c r="AP82" i="19" s="1"/>
  <c r="AP83" i="19" s="1"/>
  <c r="AP84" i="19" s="1"/>
  <c r="AP85" i="19" s="1"/>
  <c r="AP86" i="19" s="1"/>
  <c r="AP87" i="19" s="1"/>
  <c r="AP88" i="19" s="1"/>
  <c r="AP89" i="19" s="1"/>
  <c r="AP90" i="19" s="1"/>
  <c r="AP91" i="19" s="1"/>
  <c r="AP92" i="19" s="1"/>
  <c r="AP93" i="19" s="1"/>
  <c r="AP94" i="19" s="1"/>
  <c r="AP95" i="19" s="1"/>
  <c r="AP96" i="19" s="1"/>
  <c r="AP97" i="19" s="1"/>
  <c r="AP98" i="19" s="1"/>
  <c r="AP99" i="19" s="1"/>
  <c r="AP100" i="19" s="1"/>
  <c r="AP101" i="19" s="1"/>
  <c r="AP102" i="19" s="1"/>
  <c r="AP103" i="19" s="1"/>
  <c r="AP104" i="19" s="1"/>
  <c r="AP105" i="19" s="1"/>
  <c r="AP106" i="19" s="1"/>
  <c r="AP107" i="19" s="1"/>
  <c r="AP108" i="19" s="1"/>
  <c r="AP109" i="19" s="1"/>
  <c r="AP110" i="19" s="1"/>
  <c r="AP111" i="19" s="1"/>
  <c r="AP112" i="19" s="1"/>
  <c r="AP113" i="19" s="1"/>
  <c r="AP114" i="19" s="1"/>
  <c r="AP115" i="19" s="1"/>
  <c r="AP116" i="19" s="1"/>
  <c r="AP117" i="19" s="1"/>
  <c r="AP118" i="19" s="1"/>
  <c r="AP119" i="19" s="1"/>
  <c r="AP120" i="19" s="1"/>
  <c r="AP121" i="19" s="1"/>
  <c r="AP122" i="19" s="1"/>
  <c r="AP123" i="19" s="1"/>
  <c r="AP124" i="19" s="1"/>
  <c r="AP125" i="19" s="1"/>
  <c r="AP126" i="19" s="1"/>
  <c r="AP127" i="19" s="1"/>
  <c r="AP128" i="19" s="1"/>
  <c r="AP129" i="19" s="1"/>
  <c r="AP130" i="19" s="1"/>
  <c r="AP131" i="19" s="1"/>
  <c r="AP132" i="19" s="1"/>
  <c r="AP133" i="19" s="1"/>
  <c r="AP134" i="19" s="1"/>
  <c r="AP135" i="19" s="1"/>
  <c r="AP136" i="19" s="1"/>
  <c r="AP137" i="19" s="1"/>
  <c r="AP138" i="19" s="1"/>
  <c r="AP139" i="19" s="1"/>
  <c r="AP140" i="19" s="1"/>
  <c r="AP141" i="19" s="1"/>
  <c r="AP142" i="19" s="1"/>
  <c r="AP143" i="19" s="1"/>
  <c r="AP144" i="19" s="1"/>
  <c r="AP145" i="19" s="1"/>
  <c r="AP146" i="19" s="1"/>
  <c r="AP147" i="19" s="1"/>
  <c r="AP148" i="19" s="1"/>
  <c r="AP149" i="19" s="1"/>
  <c r="AP150" i="19" s="1"/>
  <c r="AP151" i="19" s="1"/>
  <c r="AP152" i="19" s="1"/>
  <c r="AP153" i="19" s="1"/>
  <c r="AP154" i="19" s="1"/>
  <c r="AP155" i="19" s="1"/>
  <c r="AP156" i="19" s="1"/>
  <c r="AP157" i="19" s="1"/>
  <c r="AP158" i="19" s="1"/>
  <c r="AP159" i="19" s="1"/>
  <c r="AP160" i="19" s="1"/>
  <c r="AP161" i="19" s="1"/>
  <c r="AP162" i="19" s="1"/>
  <c r="AP163" i="19" s="1"/>
  <c r="AP164" i="19" s="1"/>
  <c r="AP165" i="19" s="1"/>
  <c r="AP166" i="19" s="1"/>
  <c r="AP167" i="19" s="1"/>
  <c r="AP168" i="19" s="1"/>
  <c r="AP169" i="19" s="1"/>
  <c r="AP170" i="19" s="1"/>
  <c r="AP171" i="19" s="1"/>
  <c r="AP172" i="19" s="1"/>
  <c r="AP173" i="19" s="1"/>
  <c r="AP174" i="19" s="1"/>
  <c r="AP175" i="19" s="1"/>
  <c r="AP176" i="19" s="1"/>
  <c r="AP177" i="19" s="1"/>
  <c r="AP178" i="19" s="1"/>
  <c r="AP179" i="19" s="1"/>
  <c r="AP180" i="19" s="1"/>
  <c r="AP181" i="19" s="1"/>
  <c r="AP182" i="19" s="1"/>
  <c r="AP183" i="19" s="1"/>
  <c r="AP184" i="19" s="1"/>
  <c r="AP185" i="19" s="1"/>
  <c r="AP186" i="19" s="1"/>
  <c r="AP187" i="19" s="1"/>
  <c r="AP188" i="19" s="1"/>
  <c r="AP189" i="19" s="1"/>
  <c r="AP190" i="19" s="1"/>
  <c r="AP191" i="19" s="1"/>
  <c r="AP192" i="19" s="1"/>
  <c r="AP193" i="19" s="1"/>
  <c r="AP194" i="19" s="1"/>
  <c r="AP195" i="19" s="1"/>
  <c r="AP196" i="19" s="1"/>
  <c r="AP197" i="19" s="1"/>
  <c r="AP198" i="19" s="1"/>
  <c r="AP199" i="19" s="1"/>
  <c r="AP200" i="19" s="1"/>
  <c r="AP201" i="19" s="1"/>
  <c r="AP202" i="19" s="1"/>
  <c r="AP203" i="19" s="1"/>
  <c r="AP204" i="19" s="1"/>
  <c r="AP205" i="19" s="1"/>
  <c r="AP206" i="19" s="1"/>
  <c r="AP207" i="19" s="1"/>
  <c r="AP208" i="19" s="1"/>
  <c r="AP209" i="19" s="1"/>
  <c r="AP210" i="19" s="1"/>
  <c r="AP211" i="19" s="1"/>
  <c r="AP212" i="19" s="1"/>
  <c r="AP213" i="19" s="1"/>
  <c r="AP214" i="19" s="1"/>
  <c r="AP215" i="19" s="1"/>
  <c r="AP216" i="19" s="1"/>
  <c r="AP217" i="19" s="1"/>
  <c r="AP218" i="19" s="1"/>
  <c r="AP219" i="19" s="1"/>
  <c r="AP220" i="19" s="1"/>
  <c r="AP221" i="19" s="1"/>
  <c r="AP222" i="19" s="1"/>
  <c r="AP223" i="19" s="1"/>
  <c r="AP224" i="19" s="1"/>
  <c r="AP225" i="19" s="1"/>
  <c r="AP226" i="19" s="1"/>
  <c r="AP227" i="19" s="1"/>
  <c r="AP228" i="19" s="1"/>
  <c r="AP229" i="19" s="1"/>
  <c r="AP230" i="19" s="1"/>
  <c r="AP231" i="19" s="1"/>
  <c r="AP232" i="19" s="1"/>
  <c r="AP233" i="19" s="1"/>
  <c r="AP234" i="19" s="1"/>
  <c r="AP235" i="19" s="1"/>
  <c r="AP236" i="19" s="1"/>
  <c r="AP237" i="19" s="1"/>
  <c r="AP238" i="19" s="1"/>
  <c r="AP239" i="19" s="1"/>
  <c r="AP240" i="19" s="1"/>
  <c r="AP241" i="19" s="1"/>
  <c r="AP242" i="19" s="1"/>
  <c r="AP243" i="19" s="1"/>
  <c r="AP244" i="19" s="1"/>
  <c r="AP245" i="19" s="1"/>
  <c r="AP246" i="19" s="1"/>
  <c r="AP247" i="19" s="1"/>
  <c r="AP248" i="19" s="1"/>
  <c r="AP249" i="19" s="1"/>
  <c r="AP250" i="19" s="1"/>
  <c r="AP251" i="19" s="1"/>
  <c r="AP252" i="19" s="1"/>
  <c r="AP253" i="19" s="1"/>
  <c r="AP254" i="19" s="1"/>
  <c r="AP255" i="19" s="1"/>
  <c r="AP256" i="19" s="1"/>
  <c r="AP257" i="19" s="1"/>
  <c r="AP258" i="19" s="1"/>
  <c r="AP259" i="19" s="1"/>
  <c r="AP260" i="19" s="1"/>
  <c r="AP261" i="19" s="1"/>
  <c r="AP262" i="19" s="1"/>
  <c r="AP263" i="19" s="1"/>
  <c r="AP264" i="19" s="1"/>
  <c r="AP265" i="19" s="1"/>
  <c r="AP266" i="19" s="1"/>
  <c r="AP267" i="19" s="1"/>
  <c r="AP268" i="19" s="1"/>
  <c r="AP269" i="19" s="1"/>
  <c r="AP270" i="19" s="1"/>
  <c r="AP271" i="19" s="1"/>
  <c r="AP272" i="19" s="1"/>
  <c r="AP273" i="19" s="1"/>
  <c r="AP274" i="19" s="1"/>
  <c r="AP275" i="19" s="1"/>
  <c r="AP276" i="19" s="1"/>
  <c r="AP277" i="19" s="1"/>
  <c r="AP278" i="19" s="1"/>
  <c r="AP279" i="19" s="1"/>
  <c r="AP280" i="19" s="1"/>
  <c r="AP281" i="19" s="1"/>
  <c r="AP282" i="19" s="1"/>
  <c r="AP283" i="19" s="1"/>
  <c r="AP284" i="19" s="1"/>
  <c r="AP285" i="19" s="1"/>
  <c r="AP286" i="19" s="1"/>
  <c r="AP287" i="19" s="1"/>
  <c r="AP288" i="19" s="1"/>
  <c r="AP289" i="19" s="1"/>
  <c r="AP290" i="19" s="1"/>
  <c r="AP291" i="19" s="1"/>
  <c r="AP292" i="19" s="1"/>
  <c r="AP293" i="19" s="1"/>
  <c r="AP294" i="19" s="1"/>
  <c r="AP295" i="19" s="1"/>
  <c r="AP296" i="19" s="1"/>
  <c r="AP297" i="19" s="1"/>
  <c r="AP298" i="19" s="1"/>
  <c r="AP299" i="19" s="1"/>
  <c r="AP300" i="19" s="1"/>
  <c r="AP301" i="19" s="1"/>
  <c r="AP302" i="19" s="1"/>
  <c r="AP303" i="19" s="1"/>
  <c r="AP304" i="19" s="1"/>
  <c r="AP305" i="19" s="1"/>
  <c r="AP306" i="19" s="1"/>
  <c r="AP307" i="19" s="1"/>
  <c r="AP308" i="19" s="1"/>
  <c r="AP309" i="19" s="1"/>
  <c r="AP310" i="19" s="1"/>
  <c r="AP311" i="19" s="1"/>
  <c r="AP312" i="19" s="1"/>
  <c r="AP313" i="19" s="1"/>
  <c r="AP314" i="19" s="1"/>
  <c r="AP315" i="19" s="1"/>
  <c r="AP316" i="19" s="1"/>
  <c r="AP317" i="19" s="1"/>
  <c r="AP318" i="19" s="1"/>
  <c r="AP319" i="19" s="1"/>
  <c r="AP320" i="19" s="1"/>
  <c r="AP321" i="19" s="1"/>
  <c r="AP322" i="19" s="1"/>
  <c r="AP323" i="19" s="1"/>
  <c r="AP324" i="19" s="1"/>
  <c r="AP325" i="19" s="1"/>
  <c r="AP326" i="19" s="1"/>
  <c r="AP327" i="19" s="1"/>
  <c r="AP328" i="19" s="1"/>
  <c r="AP329" i="19" s="1"/>
  <c r="AP330" i="19" s="1"/>
  <c r="AP331" i="19" s="1"/>
  <c r="AP332" i="19" s="1"/>
  <c r="AP333" i="19" s="1"/>
  <c r="AP334" i="19" s="1"/>
  <c r="AP335" i="19" s="1"/>
  <c r="AP336" i="19" s="1"/>
  <c r="AP337" i="19" s="1"/>
  <c r="AP338" i="19" s="1"/>
  <c r="AP339" i="19" s="1"/>
  <c r="AP340" i="19" s="1"/>
  <c r="AP341" i="19" s="1"/>
  <c r="AP342" i="19" s="1"/>
  <c r="AP343" i="19" s="1"/>
  <c r="AP344" i="19" s="1"/>
  <c r="AP345" i="19" s="1"/>
  <c r="AP346" i="19" s="1"/>
  <c r="AP347" i="19" s="1"/>
  <c r="AM57" i="19"/>
  <c r="AM58" i="19" s="1"/>
  <c r="AM59" i="19" s="1"/>
  <c r="AM60" i="19" s="1"/>
  <c r="AM61" i="19" s="1"/>
  <c r="AM62" i="19" s="1"/>
  <c r="AM63" i="19" s="1"/>
  <c r="AM64" i="19" s="1"/>
  <c r="AM65" i="19" s="1"/>
  <c r="AM66" i="19" s="1"/>
  <c r="AM67" i="19" s="1"/>
  <c r="AM68" i="19" s="1"/>
  <c r="AM69" i="19" s="1"/>
  <c r="AM70" i="19" s="1"/>
  <c r="AM71" i="19" s="1"/>
  <c r="AM72" i="19" s="1"/>
  <c r="AM73" i="19" s="1"/>
  <c r="AM74" i="19" s="1"/>
  <c r="AM75" i="19" s="1"/>
  <c r="AM76" i="19" s="1"/>
  <c r="AM77" i="19" s="1"/>
  <c r="AM78" i="19" s="1"/>
  <c r="AM79" i="19" s="1"/>
  <c r="AM80" i="19" s="1"/>
  <c r="AM81" i="19" s="1"/>
  <c r="AM82" i="19" s="1"/>
  <c r="AM83" i="19" s="1"/>
  <c r="AM84" i="19" s="1"/>
  <c r="AM85" i="19" s="1"/>
  <c r="AM86" i="19" s="1"/>
  <c r="AM87" i="19" s="1"/>
  <c r="AM88" i="19" s="1"/>
  <c r="AM89" i="19" s="1"/>
  <c r="AM90" i="19" s="1"/>
  <c r="AM91" i="19" s="1"/>
  <c r="AM92" i="19" s="1"/>
  <c r="AM93" i="19" s="1"/>
  <c r="AM94" i="19" s="1"/>
  <c r="AM95" i="19" s="1"/>
  <c r="AM96" i="19" s="1"/>
  <c r="AM97" i="19" s="1"/>
  <c r="AM98" i="19" s="1"/>
  <c r="AM99" i="19" s="1"/>
  <c r="AM100" i="19" s="1"/>
  <c r="AM101" i="19" s="1"/>
  <c r="AM102" i="19" s="1"/>
  <c r="AM103" i="19" s="1"/>
  <c r="AM104" i="19" s="1"/>
  <c r="AM105" i="19" s="1"/>
  <c r="AM106" i="19" s="1"/>
  <c r="AM107" i="19" s="1"/>
  <c r="AM108" i="19" s="1"/>
  <c r="AM109" i="19" s="1"/>
  <c r="AM110" i="19" s="1"/>
  <c r="AM111" i="19" s="1"/>
  <c r="AM112" i="19" s="1"/>
  <c r="AM113" i="19" s="1"/>
  <c r="AM114" i="19" s="1"/>
  <c r="AM115" i="19" s="1"/>
  <c r="AM116" i="19" s="1"/>
  <c r="AM117" i="19" s="1"/>
  <c r="AM118" i="19" s="1"/>
  <c r="AM119" i="19" s="1"/>
  <c r="AM120" i="19" s="1"/>
  <c r="AM121" i="19" s="1"/>
  <c r="AM122" i="19" s="1"/>
  <c r="AM123" i="19" s="1"/>
  <c r="AM124" i="19" s="1"/>
  <c r="AM125" i="19" s="1"/>
  <c r="AM126" i="19" s="1"/>
  <c r="AM127" i="19" s="1"/>
  <c r="AM128" i="19" s="1"/>
  <c r="AM129" i="19" s="1"/>
  <c r="AM130" i="19" s="1"/>
  <c r="AM131" i="19" s="1"/>
  <c r="AM132" i="19" s="1"/>
  <c r="AM133" i="19" s="1"/>
  <c r="AM134" i="19" s="1"/>
  <c r="AM135" i="19" s="1"/>
  <c r="AM136" i="19" s="1"/>
  <c r="AM137" i="19" s="1"/>
  <c r="AM138" i="19" s="1"/>
  <c r="AM139" i="19" s="1"/>
  <c r="AM140" i="19" s="1"/>
  <c r="AM141" i="19" s="1"/>
  <c r="AM142" i="19" s="1"/>
  <c r="AM143" i="19" s="1"/>
  <c r="AM144" i="19" s="1"/>
  <c r="AM145" i="19" s="1"/>
  <c r="AM146" i="19" s="1"/>
  <c r="AM147" i="19" s="1"/>
  <c r="AM148" i="19" s="1"/>
  <c r="AM149" i="19" s="1"/>
  <c r="AM150" i="19" s="1"/>
  <c r="AM151" i="19" s="1"/>
  <c r="AM152" i="19" s="1"/>
  <c r="AM153" i="19" s="1"/>
  <c r="AM154" i="19" s="1"/>
  <c r="AM155" i="19" s="1"/>
  <c r="AM156" i="19" s="1"/>
  <c r="AM157" i="19" s="1"/>
  <c r="AM158" i="19" s="1"/>
  <c r="AM159" i="19" s="1"/>
  <c r="AM160" i="19" s="1"/>
  <c r="AM161" i="19" s="1"/>
  <c r="AM162" i="19" s="1"/>
  <c r="AM163" i="19" s="1"/>
  <c r="AM164" i="19" s="1"/>
  <c r="AM165" i="19" s="1"/>
  <c r="AM166" i="19" s="1"/>
  <c r="AM167" i="19" s="1"/>
  <c r="AM168" i="19" s="1"/>
  <c r="AM169" i="19" s="1"/>
  <c r="AM170" i="19" s="1"/>
  <c r="AM171" i="19" s="1"/>
  <c r="AM172" i="19" s="1"/>
  <c r="AM173" i="19" s="1"/>
  <c r="AM174" i="19" s="1"/>
  <c r="AM175" i="19" s="1"/>
  <c r="AM176" i="19" s="1"/>
  <c r="AM177" i="19" s="1"/>
  <c r="AM178" i="19" s="1"/>
  <c r="AM179" i="19" s="1"/>
  <c r="AM180" i="19" s="1"/>
  <c r="AM181" i="19" s="1"/>
  <c r="AM182" i="19" s="1"/>
  <c r="AM183" i="19" s="1"/>
  <c r="AM184" i="19" s="1"/>
  <c r="AM185" i="19" s="1"/>
  <c r="AM186" i="19" s="1"/>
  <c r="AM187" i="19" s="1"/>
  <c r="AM188" i="19" s="1"/>
  <c r="AM189" i="19" s="1"/>
  <c r="AM190" i="19" s="1"/>
  <c r="AM191" i="19" s="1"/>
  <c r="AM192" i="19" s="1"/>
  <c r="AM193" i="19" s="1"/>
  <c r="AM194" i="19" s="1"/>
  <c r="AM195" i="19" s="1"/>
  <c r="AM196" i="19" s="1"/>
  <c r="AM197" i="19" s="1"/>
  <c r="AM198" i="19" s="1"/>
  <c r="AM199" i="19" s="1"/>
  <c r="AM200" i="19" s="1"/>
  <c r="AM201" i="19" s="1"/>
  <c r="AM202" i="19" s="1"/>
  <c r="AM203" i="19" s="1"/>
  <c r="AM204" i="19" s="1"/>
  <c r="AM205" i="19" s="1"/>
  <c r="AM206" i="19" s="1"/>
  <c r="AM207" i="19" s="1"/>
  <c r="AM208" i="19" s="1"/>
  <c r="AM209" i="19" s="1"/>
  <c r="AM210" i="19" s="1"/>
  <c r="AM211" i="19" s="1"/>
  <c r="AM212" i="19" s="1"/>
  <c r="AM213" i="19" s="1"/>
  <c r="AM214" i="19" s="1"/>
  <c r="AM215" i="19" s="1"/>
  <c r="AM216" i="19" s="1"/>
  <c r="AM217" i="19" s="1"/>
  <c r="AM218" i="19" s="1"/>
  <c r="AM219" i="19" s="1"/>
  <c r="AM220" i="19" s="1"/>
  <c r="AM221" i="19" s="1"/>
  <c r="AM222" i="19" s="1"/>
  <c r="AM223" i="19" s="1"/>
  <c r="AM224" i="19" s="1"/>
  <c r="AM225" i="19" s="1"/>
  <c r="AM226" i="19" s="1"/>
  <c r="AM227" i="19" s="1"/>
  <c r="AM228" i="19" s="1"/>
  <c r="AM229" i="19" s="1"/>
  <c r="AM230" i="19" s="1"/>
  <c r="AM231" i="19" s="1"/>
  <c r="AM232" i="19" s="1"/>
  <c r="AM233" i="19" s="1"/>
  <c r="AM234" i="19" s="1"/>
  <c r="AM235" i="19" s="1"/>
  <c r="AM236" i="19" s="1"/>
  <c r="AM237" i="19" s="1"/>
  <c r="AM238" i="19" s="1"/>
  <c r="AM239" i="19" s="1"/>
  <c r="AM240" i="19" s="1"/>
  <c r="AM241" i="19" s="1"/>
  <c r="AM242" i="19" s="1"/>
  <c r="AM243" i="19" s="1"/>
  <c r="AM244" i="19" s="1"/>
  <c r="AM245" i="19" s="1"/>
  <c r="AM246" i="19" s="1"/>
  <c r="AM247" i="19" s="1"/>
  <c r="AM248" i="19" s="1"/>
  <c r="AM249" i="19" s="1"/>
  <c r="AM250" i="19" s="1"/>
  <c r="AM251" i="19" s="1"/>
  <c r="AM252" i="19" s="1"/>
  <c r="AM253" i="19" s="1"/>
  <c r="AM254" i="19" s="1"/>
  <c r="AM255" i="19" s="1"/>
  <c r="AM256" i="19" s="1"/>
  <c r="AM257" i="19" s="1"/>
  <c r="AM258" i="19" s="1"/>
  <c r="AM259" i="19" s="1"/>
  <c r="AM260" i="19" s="1"/>
  <c r="AM261" i="19" s="1"/>
  <c r="AM262" i="19" s="1"/>
  <c r="AM263" i="19" s="1"/>
  <c r="AM264" i="19" s="1"/>
  <c r="AM265" i="19" s="1"/>
  <c r="AM266" i="19" s="1"/>
  <c r="AM267" i="19" s="1"/>
  <c r="AM268" i="19" s="1"/>
  <c r="AM269" i="19" s="1"/>
  <c r="AM270" i="19" s="1"/>
  <c r="AM271" i="19" s="1"/>
  <c r="AM272" i="19" s="1"/>
  <c r="AM273" i="19" s="1"/>
  <c r="AM274" i="19" s="1"/>
  <c r="AM275" i="19" s="1"/>
  <c r="AM276" i="19" s="1"/>
  <c r="AM277" i="19" s="1"/>
  <c r="AM278" i="19" s="1"/>
  <c r="AM279" i="19" s="1"/>
  <c r="AM280" i="19" s="1"/>
  <c r="AM281" i="19" s="1"/>
  <c r="AM282" i="19" s="1"/>
  <c r="AM283" i="19" s="1"/>
  <c r="AM284" i="19" s="1"/>
  <c r="AM285" i="19" s="1"/>
  <c r="AM286" i="19" s="1"/>
  <c r="AM287" i="19" s="1"/>
  <c r="AM288" i="19" s="1"/>
  <c r="AM289" i="19" s="1"/>
  <c r="AM290" i="19" s="1"/>
  <c r="AM291" i="19" s="1"/>
  <c r="AM292" i="19" s="1"/>
  <c r="AM293" i="19" s="1"/>
  <c r="AM294" i="19" s="1"/>
  <c r="AM295" i="19" s="1"/>
  <c r="AM296" i="19" s="1"/>
  <c r="AM297" i="19" s="1"/>
  <c r="AM298" i="19" s="1"/>
  <c r="AM299" i="19" s="1"/>
  <c r="AM300" i="19" s="1"/>
  <c r="AM301" i="19" s="1"/>
  <c r="AM302" i="19" s="1"/>
  <c r="AM303" i="19" s="1"/>
  <c r="AM304" i="19" s="1"/>
  <c r="AM305" i="19" s="1"/>
  <c r="AM306" i="19" s="1"/>
  <c r="AM307" i="19" s="1"/>
  <c r="AM308" i="19" s="1"/>
  <c r="AM309" i="19" s="1"/>
  <c r="AM310" i="19" s="1"/>
  <c r="AM311" i="19" s="1"/>
  <c r="AM312" i="19" s="1"/>
  <c r="AM313" i="19" s="1"/>
  <c r="AM314" i="19" s="1"/>
  <c r="AM315" i="19" s="1"/>
  <c r="AM316" i="19" s="1"/>
  <c r="AM317" i="19" s="1"/>
  <c r="AM318" i="19" s="1"/>
  <c r="AM319" i="19" s="1"/>
  <c r="AM320" i="19" s="1"/>
  <c r="AM321" i="19" s="1"/>
  <c r="AM322" i="19" s="1"/>
  <c r="AM323" i="19" s="1"/>
  <c r="AM324" i="19" s="1"/>
  <c r="AM325" i="19" s="1"/>
  <c r="AM326" i="19" s="1"/>
  <c r="AM327" i="19" s="1"/>
  <c r="AM328" i="19" s="1"/>
  <c r="AM329" i="19" s="1"/>
  <c r="AM330" i="19" s="1"/>
  <c r="AM331" i="19" s="1"/>
  <c r="AM332" i="19" s="1"/>
  <c r="AM333" i="19" s="1"/>
  <c r="AM334" i="19" s="1"/>
  <c r="AM335" i="19" s="1"/>
  <c r="AM336" i="19" s="1"/>
  <c r="AM337" i="19" s="1"/>
  <c r="AM338" i="19" s="1"/>
  <c r="AM339" i="19" s="1"/>
  <c r="AM340" i="19" s="1"/>
  <c r="AM341" i="19" s="1"/>
  <c r="AM342" i="19" s="1"/>
  <c r="AM343" i="19" s="1"/>
  <c r="AM344" i="19" s="1"/>
  <c r="AM345" i="19" s="1"/>
  <c r="AM346" i="19" s="1"/>
  <c r="AM347" i="19" s="1"/>
  <c r="AL57" i="19"/>
  <c r="AL58" i="19" s="1"/>
  <c r="AL59" i="19" s="1"/>
  <c r="AL60" i="19" s="1"/>
  <c r="AL61" i="19" s="1"/>
  <c r="AL62" i="19" s="1"/>
  <c r="AL63" i="19" s="1"/>
  <c r="AL64" i="19" s="1"/>
  <c r="AL65" i="19" s="1"/>
  <c r="AL66" i="19" s="1"/>
  <c r="AO56" i="19"/>
  <c r="AO57" i="19" s="1"/>
  <c r="AO58" i="19" s="1"/>
  <c r="AO59" i="19" s="1"/>
  <c r="AO60" i="19" s="1"/>
  <c r="AO61" i="19" s="1"/>
  <c r="AO62" i="19" s="1"/>
  <c r="AO63" i="19" s="1"/>
  <c r="AO64" i="19" s="1"/>
  <c r="AO65" i="19" s="1"/>
  <c r="AO66" i="19" s="1"/>
  <c r="AO67" i="19" s="1"/>
  <c r="AO68" i="19" s="1"/>
  <c r="AO69" i="19" s="1"/>
  <c r="AO70" i="19" s="1"/>
  <c r="AO71" i="19" s="1"/>
  <c r="AO72" i="19" s="1"/>
  <c r="AO73" i="19" s="1"/>
  <c r="AO74" i="19" s="1"/>
  <c r="AO75" i="19" s="1"/>
  <c r="AO76" i="19" s="1"/>
  <c r="AO77" i="19" s="1"/>
  <c r="AO78" i="19" s="1"/>
  <c r="AO79" i="19" s="1"/>
  <c r="AO80" i="19" s="1"/>
  <c r="AO81" i="19" s="1"/>
  <c r="AO82" i="19" s="1"/>
  <c r="AO83" i="19" s="1"/>
  <c r="AO84" i="19" s="1"/>
  <c r="AO85" i="19" s="1"/>
  <c r="AO86" i="19" s="1"/>
  <c r="AO87" i="19" s="1"/>
  <c r="AO88" i="19" s="1"/>
  <c r="AO89" i="19" s="1"/>
  <c r="AO90" i="19" s="1"/>
  <c r="AO91" i="19" s="1"/>
  <c r="AO92" i="19" s="1"/>
  <c r="AO93" i="19" s="1"/>
  <c r="AO94" i="19" s="1"/>
  <c r="AO95" i="19" s="1"/>
  <c r="AO96" i="19" s="1"/>
  <c r="AO97" i="19" s="1"/>
  <c r="AO98" i="19" s="1"/>
  <c r="AO99" i="19" s="1"/>
  <c r="AO100" i="19" s="1"/>
  <c r="AO101" i="19" s="1"/>
  <c r="AO102" i="19" s="1"/>
  <c r="AO103" i="19" s="1"/>
  <c r="AO104" i="19" s="1"/>
  <c r="AO105" i="19" s="1"/>
  <c r="AO106" i="19" s="1"/>
  <c r="AO107" i="19" s="1"/>
  <c r="AO108" i="19" s="1"/>
  <c r="AO109" i="19" s="1"/>
  <c r="AO110" i="19" s="1"/>
  <c r="AO111" i="19" s="1"/>
  <c r="AO112" i="19" s="1"/>
  <c r="AO113" i="19" s="1"/>
  <c r="AO114" i="19" s="1"/>
  <c r="AO115" i="19" s="1"/>
  <c r="AO116" i="19" s="1"/>
  <c r="AO117" i="19" s="1"/>
  <c r="AO118" i="19" s="1"/>
  <c r="AO119" i="19" s="1"/>
  <c r="AO120" i="19" s="1"/>
  <c r="AO121" i="19" s="1"/>
  <c r="AO122" i="19" s="1"/>
  <c r="AO123" i="19" s="1"/>
  <c r="AO124" i="19" s="1"/>
  <c r="AO125" i="19" s="1"/>
  <c r="AO126" i="19" s="1"/>
  <c r="AO127" i="19" s="1"/>
  <c r="AO128" i="19" s="1"/>
  <c r="AO129" i="19" s="1"/>
  <c r="AO130" i="19" s="1"/>
  <c r="AO131" i="19" s="1"/>
  <c r="AO132" i="19" s="1"/>
  <c r="AO133" i="19" s="1"/>
  <c r="AO134" i="19" s="1"/>
  <c r="AO135" i="19" s="1"/>
  <c r="AO136" i="19" s="1"/>
  <c r="AO137" i="19" s="1"/>
  <c r="AO138" i="19" s="1"/>
  <c r="AO139" i="19" s="1"/>
  <c r="AO140" i="19" s="1"/>
  <c r="AO141" i="19" s="1"/>
  <c r="AO142" i="19" s="1"/>
  <c r="AO143" i="19" s="1"/>
  <c r="AO144" i="19" s="1"/>
  <c r="AO145" i="19" s="1"/>
  <c r="AO146" i="19" s="1"/>
  <c r="AO147" i="19" s="1"/>
  <c r="AO148" i="19" s="1"/>
  <c r="AO149" i="19" s="1"/>
  <c r="AO150" i="19" s="1"/>
  <c r="AO151" i="19" s="1"/>
  <c r="AO152" i="19" s="1"/>
  <c r="AO153" i="19" s="1"/>
  <c r="AO154" i="19" s="1"/>
  <c r="AO155" i="19" s="1"/>
  <c r="AO156" i="19" s="1"/>
  <c r="AO157" i="19" s="1"/>
  <c r="AO158" i="19" s="1"/>
  <c r="AO159" i="19" s="1"/>
  <c r="AO160" i="19" s="1"/>
  <c r="AO161" i="19" s="1"/>
  <c r="AO162" i="19" s="1"/>
  <c r="AO163" i="19" s="1"/>
  <c r="AO164" i="19" s="1"/>
  <c r="AO165" i="19" s="1"/>
  <c r="AO166" i="19" s="1"/>
  <c r="AO167" i="19" s="1"/>
  <c r="AO168" i="19" s="1"/>
  <c r="AO169" i="19" s="1"/>
  <c r="AO170" i="19" s="1"/>
  <c r="AO171" i="19" s="1"/>
  <c r="AO172" i="19" s="1"/>
  <c r="AO173" i="19" s="1"/>
  <c r="AO174" i="19" s="1"/>
  <c r="AO175" i="19" s="1"/>
  <c r="AO176" i="19" s="1"/>
  <c r="AO177" i="19" s="1"/>
  <c r="AO178" i="19" s="1"/>
  <c r="AO179" i="19" s="1"/>
  <c r="AO180" i="19" s="1"/>
  <c r="AO181" i="19" s="1"/>
  <c r="AO182" i="19" s="1"/>
  <c r="AO183" i="19" s="1"/>
  <c r="AO184" i="19" s="1"/>
  <c r="AO185" i="19" s="1"/>
  <c r="AO186" i="19" s="1"/>
  <c r="AO187" i="19" s="1"/>
  <c r="AO188" i="19" s="1"/>
  <c r="AO189" i="19" s="1"/>
  <c r="AO190" i="19" s="1"/>
  <c r="AO191" i="19" s="1"/>
  <c r="AO192" i="19" s="1"/>
  <c r="AO193" i="19" s="1"/>
  <c r="AO194" i="19" s="1"/>
  <c r="AO195" i="19" s="1"/>
  <c r="AO196" i="19" s="1"/>
  <c r="AO197" i="19" s="1"/>
  <c r="AO198" i="19" s="1"/>
  <c r="AO199" i="19" s="1"/>
  <c r="AO200" i="19" s="1"/>
  <c r="AO201" i="19" s="1"/>
  <c r="AO202" i="19" s="1"/>
  <c r="AO203" i="19" s="1"/>
  <c r="AO204" i="19" s="1"/>
  <c r="AO205" i="19" s="1"/>
  <c r="AO206" i="19" s="1"/>
  <c r="AO207" i="19" s="1"/>
  <c r="AO208" i="19" s="1"/>
  <c r="AO209" i="19" s="1"/>
  <c r="AO210" i="19" s="1"/>
  <c r="AO211" i="19" s="1"/>
  <c r="AO212" i="19" s="1"/>
  <c r="AO213" i="19" s="1"/>
  <c r="AO214" i="19" s="1"/>
  <c r="AO215" i="19" s="1"/>
  <c r="AO216" i="19" s="1"/>
  <c r="AO217" i="19" s="1"/>
  <c r="AO218" i="19" s="1"/>
  <c r="AO219" i="19" s="1"/>
  <c r="AO220" i="19" s="1"/>
  <c r="AO221" i="19" s="1"/>
  <c r="AO222" i="19" s="1"/>
  <c r="AO223" i="19" s="1"/>
  <c r="AO224" i="19" s="1"/>
  <c r="AO225" i="19" s="1"/>
  <c r="AO226" i="19" s="1"/>
  <c r="AO227" i="19" s="1"/>
  <c r="AO228" i="19" s="1"/>
  <c r="AO229" i="19" s="1"/>
  <c r="AO230" i="19" s="1"/>
  <c r="AO231" i="19" s="1"/>
  <c r="AO232" i="19" s="1"/>
  <c r="AO233" i="19" s="1"/>
  <c r="AO234" i="19" s="1"/>
  <c r="AO235" i="19" s="1"/>
  <c r="AO236" i="19" s="1"/>
  <c r="AO237" i="19" s="1"/>
  <c r="AO238" i="19" s="1"/>
  <c r="AO239" i="19" s="1"/>
  <c r="AO240" i="19" s="1"/>
  <c r="AO241" i="19" s="1"/>
  <c r="AO242" i="19" s="1"/>
  <c r="AO243" i="19" s="1"/>
  <c r="AO244" i="19" s="1"/>
  <c r="AO245" i="19" s="1"/>
  <c r="AO246" i="19" s="1"/>
  <c r="AO247" i="19" s="1"/>
  <c r="AO248" i="19" s="1"/>
  <c r="AO249" i="19" s="1"/>
  <c r="AO250" i="19" s="1"/>
  <c r="AO251" i="19" s="1"/>
  <c r="AO252" i="19" s="1"/>
  <c r="AO253" i="19" s="1"/>
  <c r="AO254" i="19" s="1"/>
  <c r="AO255" i="19" s="1"/>
  <c r="AO256" i="19" s="1"/>
  <c r="AO257" i="19" s="1"/>
  <c r="AO258" i="19" s="1"/>
  <c r="AO259" i="19" s="1"/>
  <c r="AO260" i="19" s="1"/>
  <c r="AO261" i="19" s="1"/>
  <c r="AO262" i="19" s="1"/>
  <c r="AO263" i="19" s="1"/>
  <c r="AO264" i="19" s="1"/>
  <c r="AO265" i="19" s="1"/>
  <c r="AO266" i="19" s="1"/>
  <c r="AO267" i="19" s="1"/>
  <c r="AO268" i="19" s="1"/>
  <c r="AO269" i="19" s="1"/>
  <c r="AO270" i="19" s="1"/>
  <c r="AO271" i="19" s="1"/>
  <c r="AO272" i="19" s="1"/>
  <c r="AO273" i="19" s="1"/>
  <c r="AO274" i="19" s="1"/>
  <c r="AO275" i="19" s="1"/>
  <c r="AO276" i="19" s="1"/>
  <c r="AO277" i="19" s="1"/>
  <c r="AO278" i="19" s="1"/>
  <c r="AO279" i="19" s="1"/>
  <c r="AO280" i="19" s="1"/>
  <c r="AO281" i="19" s="1"/>
  <c r="AO282" i="19" s="1"/>
  <c r="AO283" i="19" s="1"/>
  <c r="AO284" i="19" s="1"/>
  <c r="AO285" i="19" s="1"/>
  <c r="AO286" i="19" s="1"/>
  <c r="AO287" i="19" s="1"/>
  <c r="AO288" i="19" s="1"/>
  <c r="AO289" i="19" s="1"/>
  <c r="AO290" i="19" s="1"/>
  <c r="AO291" i="19" s="1"/>
  <c r="AO292" i="19" s="1"/>
  <c r="AO293" i="19" s="1"/>
  <c r="AO294" i="19" s="1"/>
  <c r="AO295" i="19" s="1"/>
  <c r="AO296" i="19" s="1"/>
  <c r="AO297" i="19" s="1"/>
  <c r="AO298" i="19" s="1"/>
  <c r="AO299" i="19" s="1"/>
  <c r="AO300" i="19" s="1"/>
  <c r="AO301" i="19" s="1"/>
  <c r="AO302" i="19" s="1"/>
  <c r="AO303" i="19" s="1"/>
  <c r="AO304" i="19" s="1"/>
  <c r="AO305" i="19" s="1"/>
  <c r="AO306" i="19" s="1"/>
  <c r="AO307" i="19" s="1"/>
  <c r="AO308" i="19" s="1"/>
  <c r="AO309" i="19" s="1"/>
  <c r="AO310" i="19" s="1"/>
  <c r="AO311" i="19" s="1"/>
  <c r="AO312" i="19" s="1"/>
  <c r="AO313" i="19" s="1"/>
  <c r="AO314" i="19" s="1"/>
  <c r="AO315" i="19" s="1"/>
  <c r="AO316" i="19" s="1"/>
  <c r="AO317" i="19" s="1"/>
  <c r="AO318" i="19" s="1"/>
  <c r="AO319" i="19" s="1"/>
  <c r="AO320" i="19" s="1"/>
  <c r="AO321" i="19" s="1"/>
  <c r="AO322" i="19" s="1"/>
  <c r="AO323" i="19" s="1"/>
  <c r="AO324" i="19" s="1"/>
  <c r="AO325" i="19" s="1"/>
  <c r="AO326" i="19" s="1"/>
  <c r="AO327" i="19" s="1"/>
  <c r="AO328" i="19" s="1"/>
  <c r="AO329" i="19" s="1"/>
  <c r="AO330" i="19" s="1"/>
  <c r="AO331" i="19" s="1"/>
  <c r="AO332" i="19" s="1"/>
  <c r="AO333" i="19" s="1"/>
  <c r="AO334" i="19" s="1"/>
  <c r="AO335" i="19" s="1"/>
  <c r="AO336" i="19" s="1"/>
  <c r="AO337" i="19" s="1"/>
  <c r="AO338" i="19" s="1"/>
  <c r="AO339" i="19" s="1"/>
  <c r="AO340" i="19" s="1"/>
  <c r="AO341" i="19" s="1"/>
  <c r="AO342" i="19" s="1"/>
  <c r="AO343" i="19" s="1"/>
  <c r="AO344" i="19" s="1"/>
  <c r="AO345" i="19" s="1"/>
  <c r="AO346" i="19" s="1"/>
  <c r="AO347" i="19" s="1"/>
  <c r="AN56" i="19"/>
  <c r="AQ55" i="19"/>
  <c r="AP56" i="18"/>
  <c r="AP57" i="18" s="1"/>
  <c r="AP58" i="18" s="1"/>
  <c r="AP59" i="18" s="1"/>
  <c r="AP60" i="18" s="1"/>
  <c r="AP61" i="18" s="1"/>
  <c r="AP62" i="18" s="1"/>
  <c r="AP63" i="18" s="1"/>
  <c r="AP64" i="18" s="1"/>
  <c r="AP65" i="18" s="1"/>
  <c r="AP66" i="18" s="1"/>
  <c r="AP67" i="18" s="1"/>
  <c r="AP68" i="18" s="1"/>
  <c r="AP69" i="18" s="1"/>
  <c r="AP70" i="18" s="1"/>
  <c r="AP71" i="18" s="1"/>
  <c r="AP72" i="18" s="1"/>
  <c r="AP73" i="18" s="1"/>
  <c r="AP74" i="18" s="1"/>
  <c r="AP75" i="18" s="1"/>
  <c r="AP76" i="18" s="1"/>
  <c r="AP77" i="18" s="1"/>
  <c r="AP78" i="18" s="1"/>
  <c r="AP79" i="18" s="1"/>
  <c r="AP80" i="18" s="1"/>
  <c r="AP81" i="18" s="1"/>
  <c r="AP82" i="18" s="1"/>
  <c r="AP83" i="18" s="1"/>
  <c r="AP84" i="18" s="1"/>
  <c r="AP85" i="18" s="1"/>
  <c r="AP86" i="18" s="1"/>
  <c r="AP87" i="18" s="1"/>
  <c r="AP88" i="18" s="1"/>
  <c r="AP89" i="18" s="1"/>
  <c r="AP90" i="18" s="1"/>
  <c r="AP91" i="18" s="1"/>
  <c r="AP92" i="18" s="1"/>
  <c r="AP93" i="18" s="1"/>
  <c r="AP94" i="18" s="1"/>
  <c r="AP95" i="18" s="1"/>
  <c r="AP96" i="18" s="1"/>
  <c r="AP97" i="18" s="1"/>
  <c r="AP98" i="18" s="1"/>
  <c r="AP99" i="18" s="1"/>
  <c r="AP100" i="18" s="1"/>
  <c r="AP101" i="18" s="1"/>
  <c r="AP102" i="18" s="1"/>
  <c r="AP103" i="18" s="1"/>
  <c r="AP104" i="18" s="1"/>
  <c r="AP105" i="18" s="1"/>
  <c r="AP106" i="18" s="1"/>
  <c r="AP107" i="18" s="1"/>
  <c r="AP108" i="18" s="1"/>
  <c r="AP109" i="18" s="1"/>
  <c r="AP110" i="18" s="1"/>
  <c r="AP111" i="18" s="1"/>
  <c r="AP112" i="18" s="1"/>
  <c r="AP113" i="18" s="1"/>
  <c r="AP114" i="18" s="1"/>
  <c r="AP115" i="18" s="1"/>
  <c r="AP116" i="18" s="1"/>
  <c r="AP117" i="18" s="1"/>
  <c r="AP118" i="18" s="1"/>
  <c r="AP119" i="18" s="1"/>
  <c r="AP120" i="18" s="1"/>
  <c r="AP121" i="18" s="1"/>
  <c r="AP122" i="18" s="1"/>
  <c r="AP123" i="18" s="1"/>
  <c r="AP124" i="18" s="1"/>
  <c r="AP125" i="18" s="1"/>
  <c r="AP126" i="18" s="1"/>
  <c r="AP127" i="18" s="1"/>
  <c r="AP128" i="18" s="1"/>
  <c r="AP129" i="18" s="1"/>
  <c r="AP130" i="18" s="1"/>
  <c r="AP131" i="18" s="1"/>
  <c r="AP132" i="18" s="1"/>
  <c r="AP133" i="18" s="1"/>
  <c r="AP134" i="18" s="1"/>
  <c r="AP135" i="18" s="1"/>
  <c r="AP136" i="18" s="1"/>
  <c r="AP137" i="18" s="1"/>
  <c r="AP138" i="18" s="1"/>
  <c r="AP139" i="18" s="1"/>
  <c r="AP140" i="18" s="1"/>
  <c r="AP141" i="18" s="1"/>
  <c r="AP142" i="18" s="1"/>
  <c r="AP143" i="18" s="1"/>
  <c r="AP144" i="18" s="1"/>
  <c r="AP145" i="18" s="1"/>
  <c r="AP146" i="18" s="1"/>
  <c r="AP147" i="18" s="1"/>
  <c r="AP148" i="18" s="1"/>
  <c r="AP149" i="18" s="1"/>
  <c r="AP150" i="18" s="1"/>
  <c r="AP151" i="18" s="1"/>
  <c r="AP152" i="18" s="1"/>
  <c r="AP153" i="18" s="1"/>
  <c r="AP154" i="18" s="1"/>
  <c r="AP155" i="18" s="1"/>
  <c r="AP156" i="18" s="1"/>
  <c r="AP157" i="18" s="1"/>
  <c r="AP158" i="18" s="1"/>
  <c r="AP159" i="18" s="1"/>
  <c r="AP160" i="18" s="1"/>
  <c r="AP161" i="18" s="1"/>
  <c r="AP162" i="18" s="1"/>
  <c r="AP163" i="18" s="1"/>
  <c r="AP164" i="18" s="1"/>
  <c r="AP165" i="18" s="1"/>
  <c r="AP166" i="18" s="1"/>
  <c r="AP167" i="18" s="1"/>
  <c r="AP168" i="18" s="1"/>
  <c r="AP169" i="18" s="1"/>
  <c r="AP170" i="18" s="1"/>
  <c r="AP171" i="18" s="1"/>
  <c r="AP172" i="18" s="1"/>
  <c r="AP173" i="18" s="1"/>
  <c r="AP174" i="18" s="1"/>
  <c r="AP175" i="18" s="1"/>
  <c r="AP176" i="18" s="1"/>
  <c r="AP177" i="18" s="1"/>
  <c r="AP178" i="18" s="1"/>
  <c r="AP179" i="18" s="1"/>
  <c r="AP180" i="18" s="1"/>
  <c r="AP181" i="18" s="1"/>
  <c r="AP182" i="18" s="1"/>
  <c r="AP183" i="18" s="1"/>
  <c r="AP184" i="18" s="1"/>
  <c r="AP185" i="18" s="1"/>
  <c r="AP186" i="18" s="1"/>
  <c r="AP187" i="18" s="1"/>
  <c r="AP188" i="18" s="1"/>
  <c r="AP189" i="18" s="1"/>
  <c r="AP190" i="18" s="1"/>
  <c r="AP191" i="18" s="1"/>
  <c r="AP192" i="18" s="1"/>
  <c r="AP193" i="18" s="1"/>
  <c r="AP194" i="18" s="1"/>
  <c r="AP195" i="18" s="1"/>
  <c r="AP196" i="18" s="1"/>
  <c r="AP197" i="18" s="1"/>
  <c r="AP198" i="18" s="1"/>
  <c r="AP199" i="18" s="1"/>
  <c r="AP200" i="18" s="1"/>
  <c r="AP201" i="18" s="1"/>
  <c r="AP202" i="18" s="1"/>
  <c r="AP203" i="18" s="1"/>
  <c r="AP204" i="18" s="1"/>
  <c r="AP205" i="18" s="1"/>
  <c r="AP206" i="18" s="1"/>
  <c r="AP207" i="18" s="1"/>
  <c r="AP208" i="18" s="1"/>
  <c r="AP209" i="18" s="1"/>
  <c r="AP210" i="18" s="1"/>
  <c r="AP211" i="18" s="1"/>
  <c r="AP212" i="18" s="1"/>
  <c r="AP213" i="18" s="1"/>
  <c r="AP214" i="18" s="1"/>
  <c r="AP215" i="18" s="1"/>
  <c r="AP216" i="18" s="1"/>
  <c r="AP217" i="18" s="1"/>
  <c r="AP218" i="18" s="1"/>
  <c r="AP219" i="18" s="1"/>
  <c r="AP220" i="18" s="1"/>
  <c r="AP221" i="18" s="1"/>
  <c r="AP222" i="18" s="1"/>
  <c r="AP223" i="18" s="1"/>
  <c r="AP224" i="18" s="1"/>
  <c r="AP225" i="18" s="1"/>
  <c r="AP226" i="18" s="1"/>
  <c r="AP227" i="18" s="1"/>
  <c r="AP228" i="18" s="1"/>
  <c r="AP229" i="18" s="1"/>
  <c r="AP230" i="18" s="1"/>
  <c r="AP231" i="18" s="1"/>
  <c r="AP232" i="18" s="1"/>
  <c r="AP233" i="18" s="1"/>
  <c r="AP234" i="18" s="1"/>
  <c r="AP235" i="18" s="1"/>
  <c r="AP236" i="18" s="1"/>
  <c r="AP237" i="18" s="1"/>
  <c r="AP238" i="18" s="1"/>
  <c r="AP239" i="18" s="1"/>
  <c r="AP240" i="18" s="1"/>
  <c r="AP241" i="18" s="1"/>
  <c r="AP242" i="18" s="1"/>
  <c r="AP243" i="18" s="1"/>
  <c r="AP244" i="18" s="1"/>
  <c r="AP245" i="18" s="1"/>
  <c r="AP246" i="18" s="1"/>
  <c r="AP247" i="18" s="1"/>
  <c r="AP248" i="18" s="1"/>
  <c r="AP249" i="18" s="1"/>
  <c r="AP250" i="18" s="1"/>
  <c r="AP251" i="18" s="1"/>
  <c r="AP252" i="18" s="1"/>
  <c r="AP253" i="18" s="1"/>
  <c r="AP254" i="18" s="1"/>
  <c r="AP255" i="18" s="1"/>
  <c r="AP256" i="18" s="1"/>
  <c r="AP257" i="18" s="1"/>
  <c r="AP258" i="18" s="1"/>
  <c r="AP259" i="18" s="1"/>
  <c r="AP260" i="18" s="1"/>
  <c r="AP261" i="18" s="1"/>
  <c r="AP262" i="18" s="1"/>
  <c r="AP263" i="18" s="1"/>
  <c r="AP264" i="18" s="1"/>
  <c r="AP265" i="18" s="1"/>
  <c r="AP266" i="18" s="1"/>
  <c r="AP267" i="18" s="1"/>
  <c r="AP268" i="18" s="1"/>
  <c r="AP269" i="18" s="1"/>
  <c r="AP270" i="18" s="1"/>
  <c r="AP271" i="18" s="1"/>
  <c r="AP272" i="18" s="1"/>
  <c r="AP273" i="18" s="1"/>
  <c r="AP274" i="18" s="1"/>
  <c r="AP275" i="18" s="1"/>
  <c r="AP276" i="18" s="1"/>
  <c r="AP277" i="18" s="1"/>
  <c r="AP278" i="18" s="1"/>
  <c r="AP279" i="18" s="1"/>
  <c r="AP280" i="18" s="1"/>
  <c r="AP281" i="18" s="1"/>
  <c r="AP282" i="18" s="1"/>
  <c r="AP283" i="18" s="1"/>
  <c r="AP284" i="18" s="1"/>
  <c r="AP285" i="18" s="1"/>
  <c r="AP286" i="18" s="1"/>
  <c r="AP287" i="18" s="1"/>
  <c r="AP288" i="18" s="1"/>
  <c r="AP289" i="18" s="1"/>
  <c r="AP290" i="18" s="1"/>
  <c r="AP291" i="18" s="1"/>
  <c r="AP292" i="18" s="1"/>
  <c r="AP293" i="18" s="1"/>
  <c r="AP294" i="18" s="1"/>
  <c r="AP295" i="18" s="1"/>
  <c r="AP296" i="18" s="1"/>
  <c r="AP297" i="18" s="1"/>
  <c r="AP298" i="18" s="1"/>
  <c r="AP299" i="18" s="1"/>
  <c r="AP300" i="18" s="1"/>
  <c r="AP301" i="18" s="1"/>
  <c r="AP302" i="18" s="1"/>
  <c r="AP303" i="18" s="1"/>
  <c r="AP304" i="18" s="1"/>
  <c r="AP305" i="18" s="1"/>
  <c r="AP306" i="18" s="1"/>
  <c r="AP307" i="18" s="1"/>
  <c r="AP308" i="18" s="1"/>
  <c r="AP309" i="18" s="1"/>
  <c r="AP310" i="18" s="1"/>
  <c r="AP311" i="18" s="1"/>
  <c r="AP312" i="18" s="1"/>
  <c r="AP313" i="18" s="1"/>
  <c r="AP314" i="18" s="1"/>
  <c r="AP315" i="18" s="1"/>
  <c r="AP316" i="18" s="1"/>
  <c r="AP317" i="18" s="1"/>
  <c r="AP318" i="18" s="1"/>
  <c r="AP319" i="18" s="1"/>
  <c r="AP320" i="18" s="1"/>
  <c r="AP321" i="18" s="1"/>
  <c r="AP322" i="18" s="1"/>
  <c r="AP323" i="18" s="1"/>
  <c r="AP324" i="18" s="1"/>
  <c r="AP325" i="18" s="1"/>
  <c r="AP326" i="18" s="1"/>
  <c r="AP327" i="18" s="1"/>
  <c r="AP328" i="18" s="1"/>
  <c r="AP329" i="18" s="1"/>
  <c r="AP330" i="18" s="1"/>
  <c r="AP331" i="18" s="1"/>
  <c r="AP332" i="18" s="1"/>
  <c r="AP333" i="18" s="1"/>
  <c r="AP334" i="18" s="1"/>
  <c r="AP335" i="18" s="1"/>
  <c r="AP336" i="18" s="1"/>
  <c r="AP337" i="18" s="1"/>
  <c r="AP338" i="18" s="1"/>
  <c r="AP339" i="18" s="1"/>
  <c r="AP340" i="18" s="1"/>
  <c r="AP341" i="18" s="1"/>
  <c r="AP342" i="18" s="1"/>
  <c r="AP343" i="18" s="1"/>
  <c r="AP344" i="18" s="1"/>
  <c r="AP345" i="18" s="1"/>
  <c r="AP346" i="18" s="1"/>
  <c r="AP347" i="18" s="1"/>
  <c r="AM57" i="18"/>
  <c r="AM58" i="18" s="1"/>
  <c r="AM59" i="18" s="1"/>
  <c r="AM60" i="18" s="1"/>
  <c r="AM61" i="18" s="1"/>
  <c r="AM62" i="18" s="1"/>
  <c r="AM63" i="18" s="1"/>
  <c r="AM64" i="18" s="1"/>
  <c r="AM65" i="18" s="1"/>
  <c r="AM66" i="18" s="1"/>
  <c r="AM67" i="18" s="1"/>
  <c r="AM68" i="18" s="1"/>
  <c r="AM69" i="18" s="1"/>
  <c r="AM70" i="18" s="1"/>
  <c r="AM71" i="18" s="1"/>
  <c r="AM72" i="18" s="1"/>
  <c r="AM73" i="18" s="1"/>
  <c r="AM74" i="18" s="1"/>
  <c r="AM75" i="18" s="1"/>
  <c r="AM76" i="18" s="1"/>
  <c r="AM77" i="18" s="1"/>
  <c r="AM78" i="18" s="1"/>
  <c r="AM79" i="18" s="1"/>
  <c r="AM80" i="18" s="1"/>
  <c r="AM81" i="18" s="1"/>
  <c r="AM82" i="18" s="1"/>
  <c r="AM83" i="18" s="1"/>
  <c r="AM84" i="18" s="1"/>
  <c r="AM85" i="18" s="1"/>
  <c r="AM86" i="18" s="1"/>
  <c r="AM87" i="18" s="1"/>
  <c r="AM88" i="18" s="1"/>
  <c r="AM89" i="18" s="1"/>
  <c r="AM90" i="18" s="1"/>
  <c r="AM91" i="18" s="1"/>
  <c r="AM92" i="18" s="1"/>
  <c r="AM93" i="18" s="1"/>
  <c r="AM94" i="18" s="1"/>
  <c r="AM95" i="18" s="1"/>
  <c r="AM96" i="18" s="1"/>
  <c r="AM97" i="18" s="1"/>
  <c r="AM98" i="18" s="1"/>
  <c r="AM99" i="18" s="1"/>
  <c r="AM100" i="18" s="1"/>
  <c r="AM101" i="18" s="1"/>
  <c r="AM102" i="18" s="1"/>
  <c r="AM103" i="18" s="1"/>
  <c r="AM104" i="18" s="1"/>
  <c r="AM105" i="18" s="1"/>
  <c r="AM106" i="18" s="1"/>
  <c r="AM107" i="18" s="1"/>
  <c r="AM108" i="18" s="1"/>
  <c r="AM109" i="18" s="1"/>
  <c r="AM110" i="18" s="1"/>
  <c r="AM111" i="18" s="1"/>
  <c r="AM112" i="18" s="1"/>
  <c r="AM113" i="18" s="1"/>
  <c r="AM114" i="18" s="1"/>
  <c r="AM115" i="18" s="1"/>
  <c r="AM116" i="18" s="1"/>
  <c r="AM117" i="18" s="1"/>
  <c r="AM118" i="18" s="1"/>
  <c r="AM119" i="18" s="1"/>
  <c r="AM120" i="18" s="1"/>
  <c r="AM121" i="18" s="1"/>
  <c r="AM122" i="18" s="1"/>
  <c r="AM123" i="18" s="1"/>
  <c r="AM124" i="18" s="1"/>
  <c r="AM125" i="18" s="1"/>
  <c r="AM126" i="18" s="1"/>
  <c r="AM127" i="18" s="1"/>
  <c r="AM128" i="18" s="1"/>
  <c r="AM129" i="18" s="1"/>
  <c r="AM130" i="18" s="1"/>
  <c r="AM131" i="18" s="1"/>
  <c r="AM132" i="18" s="1"/>
  <c r="AM133" i="18" s="1"/>
  <c r="AM134" i="18" s="1"/>
  <c r="AM135" i="18" s="1"/>
  <c r="AM136" i="18" s="1"/>
  <c r="AM137" i="18" s="1"/>
  <c r="AM138" i="18" s="1"/>
  <c r="AM139" i="18" s="1"/>
  <c r="AM140" i="18" s="1"/>
  <c r="AM141" i="18" s="1"/>
  <c r="AM142" i="18" s="1"/>
  <c r="AM143" i="18" s="1"/>
  <c r="AM144" i="18" s="1"/>
  <c r="AM145" i="18" s="1"/>
  <c r="AM146" i="18" s="1"/>
  <c r="AM147" i="18" s="1"/>
  <c r="AM148" i="18" s="1"/>
  <c r="AM149" i="18" s="1"/>
  <c r="AM150" i="18" s="1"/>
  <c r="AM151" i="18" s="1"/>
  <c r="AM152" i="18" s="1"/>
  <c r="AM153" i="18" s="1"/>
  <c r="AM154" i="18" s="1"/>
  <c r="AM155" i="18" s="1"/>
  <c r="AM156" i="18" s="1"/>
  <c r="AM157" i="18" s="1"/>
  <c r="AM158" i="18" s="1"/>
  <c r="AM159" i="18" s="1"/>
  <c r="AM160" i="18" s="1"/>
  <c r="AM161" i="18" s="1"/>
  <c r="AM162" i="18" s="1"/>
  <c r="AM163" i="18" s="1"/>
  <c r="AM164" i="18" s="1"/>
  <c r="AM165" i="18" s="1"/>
  <c r="AM166" i="18" s="1"/>
  <c r="AM167" i="18" s="1"/>
  <c r="AM168" i="18" s="1"/>
  <c r="AM169" i="18" s="1"/>
  <c r="AM170" i="18" s="1"/>
  <c r="AM171" i="18" s="1"/>
  <c r="AM172" i="18" s="1"/>
  <c r="AM173" i="18" s="1"/>
  <c r="AM174" i="18" s="1"/>
  <c r="AM175" i="18" s="1"/>
  <c r="AM176" i="18" s="1"/>
  <c r="AM177" i="18" s="1"/>
  <c r="AM178" i="18" s="1"/>
  <c r="AM179" i="18" s="1"/>
  <c r="AM180" i="18" s="1"/>
  <c r="AM181" i="18" s="1"/>
  <c r="AM182" i="18" s="1"/>
  <c r="AM183" i="18" s="1"/>
  <c r="AM184" i="18" s="1"/>
  <c r="AM185" i="18" s="1"/>
  <c r="AM186" i="18" s="1"/>
  <c r="AM187" i="18" s="1"/>
  <c r="AM188" i="18" s="1"/>
  <c r="AM189" i="18" s="1"/>
  <c r="AM190" i="18" s="1"/>
  <c r="AM191" i="18" s="1"/>
  <c r="AM192" i="18" s="1"/>
  <c r="AM193" i="18" s="1"/>
  <c r="AM194" i="18" s="1"/>
  <c r="AM195" i="18" s="1"/>
  <c r="AM196" i="18" s="1"/>
  <c r="AM197" i="18" s="1"/>
  <c r="AM198" i="18" s="1"/>
  <c r="AM199" i="18" s="1"/>
  <c r="AM200" i="18" s="1"/>
  <c r="AM201" i="18" s="1"/>
  <c r="AM202" i="18" s="1"/>
  <c r="AM203" i="18" s="1"/>
  <c r="AM204" i="18" s="1"/>
  <c r="AM205" i="18" s="1"/>
  <c r="AM206" i="18" s="1"/>
  <c r="AM207" i="18" s="1"/>
  <c r="AM208" i="18" s="1"/>
  <c r="AM209" i="18" s="1"/>
  <c r="AM210" i="18" s="1"/>
  <c r="AM211" i="18" s="1"/>
  <c r="AM212" i="18" s="1"/>
  <c r="AM213" i="18" s="1"/>
  <c r="AM214" i="18" s="1"/>
  <c r="AM215" i="18" s="1"/>
  <c r="AM216" i="18" s="1"/>
  <c r="AM217" i="18" s="1"/>
  <c r="AM218" i="18" s="1"/>
  <c r="AM219" i="18" s="1"/>
  <c r="AM220" i="18" s="1"/>
  <c r="AM221" i="18" s="1"/>
  <c r="AM222" i="18" s="1"/>
  <c r="AM223" i="18" s="1"/>
  <c r="AM224" i="18" s="1"/>
  <c r="AM225" i="18" s="1"/>
  <c r="AM226" i="18" s="1"/>
  <c r="AM227" i="18" s="1"/>
  <c r="AM228" i="18" s="1"/>
  <c r="AM229" i="18" s="1"/>
  <c r="AM230" i="18" s="1"/>
  <c r="AM231" i="18" s="1"/>
  <c r="AM232" i="18" s="1"/>
  <c r="AM233" i="18" s="1"/>
  <c r="AM234" i="18" s="1"/>
  <c r="AM235" i="18" s="1"/>
  <c r="AM236" i="18" s="1"/>
  <c r="AM237" i="18" s="1"/>
  <c r="AM238" i="18" s="1"/>
  <c r="AM239" i="18" s="1"/>
  <c r="AM240" i="18" s="1"/>
  <c r="AM241" i="18" s="1"/>
  <c r="AM242" i="18" s="1"/>
  <c r="AM243" i="18" s="1"/>
  <c r="AM244" i="18" s="1"/>
  <c r="AM245" i="18" s="1"/>
  <c r="AM246" i="18" s="1"/>
  <c r="AM247" i="18" s="1"/>
  <c r="AM248" i="18" s="1"/>
  <c r="AM249" i="18" s="1"/>
  <c r="AM250" i="18" s="1"/>
  <c r="AM251" i="18" s="1"/>
  <c r="AM252" i="18" s="1"/>
  <c r="AM253" i="18" s="1"/>
  <c r="AM254" i="18" s="1"/>
  <c r="AM255" i="18" s="1"/>
  <c r="AM256" i="18" s="1"/>
  <c r="AM257" i="18" s="1"/>
  <c r="AM258" i="18" s="1"/>
  <c r="AM259" i="18" s="1"/>
  <c r="AM260" i="18" s="1"/>
  <c r="AM261" i="18" s="1"/>
  <c r="AM262" i="18" s="1"/>
  <c r="AM263" i="18" s="1"/>
  <c r="AM264" i="18" s="1"/>
  <c r="AM265" i="18" s="1"/>
  <c r="AM266" i="18" s="1"/>
  <c r="AM267" i="18" s="1"/>
  <c r="AM268" i="18" s="1"/>
  <c r="AM269" i="18" s="1"/>
  <c r="AM270" i="18" s="1"/>
  <c r="AM271" i="18" s="1"/>
  <c r="AM272" i="18" s="1"/>
  <c r="AM273" i="18" s="1"/>
  <c r="AM274" i="18" s="1"/>
  <c r="AM275" i="18" s="1"/>
  <c r="AM276" i="18" s="1"/>
  <c r="AM277" i="18" s="1"/>
  <c r="AM278" i="18" s="1"/>
  <c r="AM279" i="18" s="1"/>
  <c r="AM280" i="18" s="1"/>
  <c r="AM281" i="18" s="1"/>
  <c r="AM282" i="18" s="1"/>
  <c r="AM283" i="18" s="1"/>
  <c r="AM284" i="18" s="1"/>
  <c r="AM285" i="18" s="1"/>
  <c r="AM286" i="18" s="1"/>
  <c r="AM287" i="18" s="1"/>
  <c r="AM288" i="18" s="1"/>
  <c r="AM289" i="18" s="1"/>
  <c r="AM290" i="18" s="1"/>
  <c r="AM291" i="18" s="1"/>
  <c r="AM292" i="18" s="1"/>
  <c r="AM293" i="18" s="1"/>
  <c r="AM294" i="18" s="1"/>
  <c r="AM295" i="18" s="1"/>
  <c r="AM296" i="18" s="1"/>
  <c r="AM297" i="18" s="1"/>
  <c r="AM298" i="18" s="1"/>
  <c r="AM299" i="18" s="1"/>
  <c r="AM300" i="18" s="1"/>
  <c r="AM301" i="18" s="1"/>
  <c r="AM302" i="18" s="1"/>
  <c r="AM303" i="18" s="1"/>
  <c r="AM304" i="18" s="1"/>
  <c r="AM305" i="18" s="1"/>
  <c r="AM306" i="18" s="1"/>
  <c r="AM307" i="18" s="1"/>
  <c r="AM308" i="18" s="1"/>
  <c r="AM309" i="18" s="1"/>
  <c r="AM310" i="18" s="1"/>
  <c r="AM311" i="18" s="1"/>
  <c r="AM312" i="18" s="1"/>
  <c r="AM313" i="18" s="1"/>
  <c r="AM314" i="18" s="1"/>
  <c r="AM315" i="18" s="1"/>
  <c r="AM316" i="18" s="1"/>
  <c r="AM317" i="18" s="1"/>
  <c r="AM318" i="18" s="1"/>
  <c r="AM319" i="18" s="1"/>
  <c r="AM320" i="18" s="1"/>
  <c r="AM321" i="18" s="1"/>
  <c r="AM322" i="18" s="1"/>
  <c r="AM323" i="18" s="1"/>
  <c r="AM324" i="18" s="1"/>
  <c r="AM325" i="18" s="1"/>
  <c r="AM326" i="18" s="1"/>
  <c r="AM327" i="18" s="1"/>
  <c r="AM328" i="18" s="1"/>
  <c r="AM329" i="18" s="1"/>
  <c r="AM330" i="18" s="1"/>
  <c r="AM331" i="18" s="1"/>
  <c r="AM332" i="18" s="1"/>
  <c r="AM333" i="18" s="1"/>
  <c r="AM334" i="18" s="1"/>
  <c r="AM335" i="18" s="1"/>
  <c r="AM336" i="18" s="1"/>
  <c r="AM337" i="18" s="1"/>
  <c r="AM338" i="18" s="1"/>
  <c r="AM339" i="18" s="1"/>
  <c r="AM340" i="18" s="1"/>
  <c r="AM341" i="18" s="1"/>
  <c r="AM342" i="18" s="1"/>
  <c r="AM343" i="18" s="1"/>
  <c r="AM344" i="18" s="1"/>
  <c r="AM345" i="18" s="1"/>
  <c r="AM346" i="18" s="1"/>
  <c r="AM347" i="18" s="1"/>
  <c r="BD29" i="18"/>
  <c r="AL56" i="18"/>
  <c r="AO55" i="18"/>
  <c r="AN56" i="18"/>
  <c r="AQ55" i="18"/>
  <c r="AQ56" i="13"/>
  <c r="AQ57" i="13" s="1"/>
  <c r="AQ58" i="13" s="1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Q270" i="13" s="1"/>
  <c r="AQ271" i="13" s="1"/>
  <c r="AQ272" i="13" s="1"/>
  <c r="AQ273" i="13" s="1"/>
  <c r="AQ274" i="13" s="1"/>
  <c r="AQ275" i="13" s="1"/>
  <c r="AQ276" i="13" s="1"/>
  <c r="AQ277" i="13" s="1"/>
  <c r="AQ278" i="13" s="1"/>
  <c r="AQ279" i="13" s="1"/>
  <c r="AQ280" i="13" s="1"/>
  <c r="AQ281" i="13" s="1"/>
  <c r="AQ282" i="13" s="1"/>
  <c r="AQ283" i="13" s="1"/>
  <c r="AQ284" i="13" s="1"/>
  <c r="AQ285" i="13" s="1"/>
  <c r="AQ286" i="13" s="1"/>
  <c r="AQ287" i="13" s="1"/>
  <c r="AQ288" i="13" s="1"/>
  <c r="AQ289" i="13" s="1"/>
  <c r="AQ290" i="13" s="1"/>
  <c r="AQ291" i="13" s="1"/>
  <c r="AQ292" i="13" s="1"/>
  <c r="AQ293" i="13" s="1"/>
  <c r="AQ294" i="13" s="1"/>
  <c r="AQ295" i="13" s="1"/>
  <c r="AQ296" i="13" s="1"/>
  <c r="AQ297" i="13" s="1"/>
  <c r="AQ298" i="13" s="1"/>
  <c r="AQ299" i="13" s="1"/>
  <c r="AQ300" i="13" s="1"/>
  <c r="AQ301" i="13" s="1"/>
  <c r="AQ302" i="13" s="1"/>
  <c r="AQ303" i="13" s="1"/>
  <c r="AQ304" i="13" s="1"/>
  <c r="AQ305" i="13" s="1"/>
  <c r="AQ306" i="13" s="1"/>
  <c r="AQ307" i="13" s="1"/>
  <c r="AQ308" i="13" s="1"/>
  <c r="AQ309" i="13" s="1"/>
  <c r="AQ310" i="13" s="1"/>
  <c r="AQ311" i="13" s="1"/>
  <c r="AQ312" i="13" s="1"/>
  <c r="AQ313" i="13" s="1"/>
  <c r="AQ314" i="13" s="1"/>
  <c r="AQ315" i="13" s="1"/>
  <c r="AQ316" i="13" s="1"/>
  <c r="AQ317" i="13" s="1"/>
  <c r="AQ318" i="13" s="1"/>
  <c r="AQ319" i="13" s="1"/>
  <c r="AQ320" i="13" s="1"/>
  <c r="AQ321" i="13" s="1"/>
  <c r="AQ322" i="13" s="1"/>
  <c r="AQ323" i="13" s="1"/>
  <c r="AQ324" i="13" s="1"/>
  <c r="AQ325" i="13" s="1"/>
  <c r="AQ326" i="13" s="1"/>
  <c r="AQ327" i="13" s="1"/>
  <c r="AQ328" i="13" s="1"/>
  <c r="AQ329" i="13" s="1"/>
  <c r="AQ330" i="13" s="1"/>
  <c r="AQ331" i="13" s="1"/>
  <c r="AQ332" i="13" s="1"/>
  <c r="AQ333" i="13" s="1"/>
  <c r="AQ334" i="13" s="1"/>
  <c r="AQ335" i="13" s="1"/>
  <c r="AQ336" i="13" s="1"/>
  <c r="AQ337" i="13" s="1"/>
  <c r="AQ338" i="13" s="1"/>
  <c r="AQ339" i="13" s="1"/>
  <c r="AQ340" i="13" s="1"/>
  <c r="AQ341" i="13" s="1"/>
  <c r="AQ342" i="13" s="1"/>
  <c r="AQ343" i="13" s="1"/>
  <c r="AQ344" i="13" s="1"/>
  <c r="AQ345" i="13" s="1"/>
  <c r="AQ346" i="13" s="1"/>
  <c r="AQ347" i="13" s="1"/>
  <c r="AN57" i="13"/>
  <c r="AN58" i="13" s="1"/>
  <c r="AN59" i="13" s="1"/>
  <c r="AN60" i="13" s="1"/>
  <c r="AN61" i="13" s="1"/>
  <c r="AN62" i="13" s="1"/>
  <c r="AN63" i="13" s="1"/>
  <c r="AN64" i="13" s="1"/>
  <c r="AN65" i="13" s="1"/>
  <c r="AN66" i="13" s="1"/>
  <c r="AN67" i="13" s="1"/>
  <c r="AN68" i="13" s="1"/>
  <c r="AN69" i="13" s="1"/>
  <c r="AN70" i="13" s="1"/>
  <c r="AN71" i="13" s="1"/>
  <c r="AN72" i="13" s="1"/>
  <c r="AN73" i="13" s="1"/>
  <c r="AN74" i="13" s="1"/>
  <c r="AN75" i="13" s="1"/>
  <c r="AN76" i="13" s="1"/>
  <c r="AN77" i="13" s="1"/>
  <c r="AN78" i="13" s="1"/>
  <c r="AN79" i="13" s="1"/>
  <c r="AN80" i="13" s="1"/>
  <c r="AN81" i="13" s="1"/>
  <c r="AN82" i="13" s="1"/>
  <c r="AN83" i="13" s="1"/>
  <c r="AN84" i="13" s="1"/>
  <c r="AN85" i="13" s="1"/>
  <c r="AN86" i="13" s="1"/>
  <c r="AN87" i="13" s="1"/>
  <c r="AN88" i="13" s="1"/>
  <c r="AN89" i="13" s="1"/>
  <c r="AN90" i="13" s="1"/>
  <c r="AN91" i="13" s="1"/>
  <c r="AN92" i="13" s="1"/>
  <c r="AN93" i="13" s="1"/>
  <c r="AN94" i="13" s="1"/>
  <c r="AN95" i="13" s="1"/>
  <c r="AN96" i="13" s="1"/>
  <c r="AN97" i="13" s="1"/>
  <c r="AN98" i="13" s="1"/>
  <c r="AN99" i="13" s="1"/>
  <c r="AN100" i="13" s="1"/>
  <c r="AN101" i="13" s="1"/>
  <c r="AN102" i="13" s="1"/>
  <c r="AN103" i="13" s="1"/>
  <c r="AN104" i="13" s="1"/>
  <c r="AN105" i="13" s="1"/>
  <c r="AN106" i="13" s="1"/>
  <c r="AN107" i="13" s="1"/>
  <c r="AN108" i="13" s="1"/>
  <c r="AN109" i="13" s="1"/>
  <c r="AN110" i="13" s="1"/>
  <c r="AN111" i="13" s="1"/>
  <c r="AN112" i="13" s="1"/>
  <c r="AN113" i="13" s="1"/>
  <c r="AN114" i="13" s="1"/>
  <c r="AN115" i="13" s="1"/>
  <c r="AN116" i="13" s="1"/>
  <c r="AN117" i="13" s="1"/>
  <c r="AN118" i="13" s="1"/>
  <c r="AN119" i="13" s="1"/>
  <c r="AN120" i="13" s="1"/>
  <c r="AN121" i="13" s="1"/>
  <c r="AN122" i="13" s="1"/>
  <c r="AN123" i="13" s="1"/>
  <c r="AN124" i="13" s="1"/>
  <c r="AN125" i="13" s="1"/>
  <c r="AN126" i="13" s="1"/>
  <c r="AN127" i="13" s="1"/>
  <c r="AN128" i="13" s="1"/>
  <c r="AN129" i="13" s="1"/>
  <c r="AN130" i="13" s="1"/>
  <c r="AN131" i="13" s="1"/>
  <c r="AN132" i="13" s="1"/>
  <c r="AN133" i="13" s="1"/>
  <c r="AN134" i="13" s="1"/>
  <c r="AN135" i="13" s="1"/>
  <c r="AN136" i="13" s="1"/>
  <c r="AN137" i="13" s="1"/>
  <c r="AN138" i="13" s="1"/>
  <c r="AN139" i="13" s="1"/>
  <c r="AN140" i="13" s="1"/>
  <c r="AN141" i="13" s="1"/>
  <c r="AN142" i="13" s="1"/>
  <c r="AN143" i="13" s="1"/>
  <c r="AN144" i="13" s="1"/>
  <c r="AN145" i="13" s="1"/>
  <c r="AN146" i="13" s="1"/>
  <c r="AN147" i="13" s="1"/>
  <c r="AN148" i="13" s="1"/>
  <c r="AN149" i="13" s="1"/>
  <c r="AN150" i="13" s="1"/>
  <c r="AN151" i="13" s="1"/>
  <c r="AN152" i="13" s="1"/>
  <c r="AN153" i="13" s="1"/>
  <c r="AN154" i="13" s="1"/>
  <c r="AN155" i="13" s="1"/>
  <c r="AN156" i="13" s="1"/>
  <c r="AN157" i="13" s="1"/>
  <c r="AN158" i="13" s="1"/>
  <c r="AN159" i="13" s="1"/>
  <c r="AN160" i="13" s="1"/>
  <c r="AN161" i="13" s="1"/>
  <c r="AN162" i="13" s="1"/>
  <c r="AN163" i="13" s="1"/>
  <c r="AN164" i="13" s="1"/>
  <c r="AN165" i="13" s="1"/>
  <c r="AN166" i="13" s="1"/>
  <c r="AN167" i="13" s="1"/>
  <c r="AN168" i="13" s="1"/>
  <c r="AN169" i="13" s="1"/>
  <c r="AN170" i="13" s="1"/>
  <c r="AN171" i="13" s="1"/>
  <c r="AN172" i="13" s="1"/>
  <c r="AN173" i="13" s="1"/>
  <c r="AN174" i="13" s="1"/>
  <c r="AN175" i="13" s="1"/>
  <c r="AN176" i="13" s="1"/>
  <c r="AN177" i="13" s="1"/>
  <c r="AN178" i="13" s="1"/>
  <c r="AN179" i="13" s="1"/>
  <c r="AN180" i="13" s="1"/>
  <c r="AN181" i="13" s="1"/>
  <c r="AN182" i="13" s="1"/>
  <c r="AN183" i="13" s="1"/>
  <c r="AN184" i="13" s="1"/>
  <c r="AN185" i="13" s="1"/>
  <c r="AN186" i="13" s="1"/>
  <c r="AN187" i="13" s="1"/>
  <c r="AN188" i="13" s="1"/>
  <c r="AN189" i="13" s="1"/>
  <c r="AN190" i="13" s="1"/>
  <c r="AN191" i="13" s="1"/>
  <c r="AN192" i="13" s="1"/>
  <c r="AN193" i="13" s="1"/>
  <c r="AN194" i="13" s="1"/>
  <c r="AN195" i="13" s="1"/>
  <c r="AN196" i="13" s="1"/>
  <c r="AN197" i="13" s="1"/>
  <c r="AN198" i="13" s="1"/>
  <c r="AN199" i="13" s="1"/>
  <c r="AN200" i="13" s="1"/>
  <c r="AN201" i="13" s="1"/>
  <c r="AN202" i="13" s="1"/>
  <c r="AN203" i="13" s="1"/>
  <c r="AN204" i="13" s="1"/>
  <c r="AN205" i="13" s="1"/>
  <c r="AN206" i="13" s="1"/>
  <c r="AN207" i="13" s="1"/>
  <c r="AN208" i="13" s="1"/>
  <c r="AN209" i="13" s="1"/>
  <c r="AN210" i="13" s="1"/>
  <c r="AN211" i="13" s="1"/>
  <c r="AN212" i="13" s="1"/>
  <c r="AN213" i="13" s="1"/>
  <c r="AN214" i="13" s="1"/>
  <c r="AN215" i="13" s="1"/>
  <c r="AN216" i="13" s="1"/>
  <c r="AN217" i="13" s="1"/>
  <c r="AN218" i="13" s="1"/>
  <c r="AN219" i="13" s="1"/>
  <c r="AN220" i="13" s="1"/>
  <c r="AN221" i="13" s="1"/>
  <c r="AN222" i="13" s="1"/>
  <c r="AN223" i="13" s="1"/>
  <c r="AN224" i="13" s="1"/>
  <c r="AN225" i="13" s="1"/>
  <c r="AN226" i="13" s="1"/>
  <c r="AN227" i="13" s="1"/>
  <c r="AN228" i="13" s="1"/>
  <c r="AN229" i="13" s="1"/>
  <c r="AN230" i="13" s="1"/>
  <c r="AN231" i="13" s="1"/>
  <c r="AN232" i="13" s="1"/>
  <c r="AN233" i="13" s="1"/>
  <c r="AN234" i="13" s="1"/>
  <c r="AN235" i="13" s="1"/>
  <c r="AN236" i="13" s="1"/>
  <c r="AN237" i="13" s="1"/>
  <c r="AN238" i="13" s="1"/>
  <c r="AN239" i="13" s="1"/>
  <c r="AN240" i="13" s="1"/>
  <c r="AN241" i="13" s="1"/>
  <c r="AN242" i="13" s="1"/>
  <c r="AN243" i="13" s="1"/>
  <c r="AN244" i="13" s="1"/>
  <c r="AN245" i="13" s="1"/>
  <c r="AN246" i="13" s="1"/>
  <c r="AN247" i="13" s="1"/>
  <c r="AN248" i="13" s="1"/>
  <c r="AN249" i="13" s="1"/>
  <c r="AN250" i="13" s="1"/>
  <c r="AN251" i="13" s="1"/>
  <c r="AN252" i="13" s="1"/>
  <c r="AN253" i="13" s="1"/>
  <c r="AN254" i="13" s="1"/>
  <c r="AN255" i="13" s="1"/>
  <c r="AN256" i="13" s="1"/>
  <c r="AN257" i="13" s="1"/>
  <c r="AN258" i="13" s="1"/>
  <c r="AN259" i="13" s="1"/>
  <c r="AN260" i="13" s="1"/>
  <c r="AN261" i="13" s="1"/>
  <c r="AN262" i="13" s="1"/>
  <c r="AN263" i="13" s="1"/>
  <c r="AN264" i="13" s="1"/>
  <c r="AN265" i="13" s="1"/>
  <c r="AN266" i="13" s="1"/>
  <c r="AN267" i="13" s="1"/>
  <c r="AN268" i="13" s="1"/>
  <c r="AN269" i="13" s="1"/>
  <c r="AN270" i="13" s="1"/>
  <c r="AN271" i="13" s="1"/>
  <c r="AN272" i="13" s="1"/>
  <c r="AN273" i="13" s="1"/>
  <c r="AN274" i="13" s="1"/>
  <c r="AN275" i="13" s="1"/>
  <c r="AN276" i="13" s="1"/>
  <c r="AN277" i="13" s="1"/>
  <c r="AN278" i="13" s="1"/>
  <c r="AN279" i="13" s="1"/>
  <c r="AN280" i="13" s="1"/>
  <c r="AN281" i="13" s="1"/>
  <c r="AN282" i="13" s="1"/>
  <c r="AN283" i="13" s="1"/>
  <c r="AN284" i="13" s="1"/>
  <c r="AN285" i="13" s="1"/>
  <c r="AN286" i="13" s="1"/>
  <c r="AN287" i="13" s="1"/>
  <c r="AN288" i="13" s="1"/>
  <c r="AN289" i="13" s="1"/>
  <c r="AN290" i="13" s="1"/>
  <c r="AN291" i="13" s="1"/>
  <c r="AN292" i="13" s="1"/>
  <c r="AN293" i="13" s="1"/>
  <c r="AN294" i="13" s="1"/>
  <c r="AN295" i="13" s="1"/>
  <c r="AN296" i="13" s="1"/>
  <c r="AN297" i="13" s="1"/>
  <c r="AN298" i="13" s="1"/>
  <c r="AN299" i="13" s="1"/>
  <c r="AN300" i="13" s="1"/>
  <c r="AN301" i="13" s="1"/>
  <c r="AN302" i="13" s="1"/>
  <c r="AN303" i="13" s="1"/>
  <c r="AN304" i="13" s="1"/>
  <c r="AN305" i="13" s="1"/>
  <c r="AN306" i="13" s="1"/>
  <c r="AN307" i="13" s="1"/>
  <c r="AN308" i="13" s="1"/>
  <c r="AN309" i="13" s="1"/>
  <c r="AN310" i="13" s="1"/>
  <c r="AN311" i="13" s="1"/>
  <c r="AN312" i="13" s="1"/>
  <c r="AN313" i="13" s="1"/>
  <c r="AN314" i="13" s="1"/>
  <c r="AN315" i="13" s="1"/>
  <c r="AN316" i="13" s="1"/>
  <c r="AN317" i="13" s="1"/>
  <c r="AN318" i="13" s="1"/>
  <c r="AN319" i="13" s="1"/>
  <c r="AN320" i="13" s="1"/>
  <c r="AN321" i="13" s="1"/>
  <c r="AN322" i="13" s="1"/>
  <c r="AN323" i="13" s="1"/>
  <c r="AN324" i="13" s="1"/>
  <c r="AN325" i="13" s="1"/>
  <c r="AN326" i="13" s="1"/>
  <c r="AN327" i="13" s="1"/>
  <c r="AN328" i="13" s="1"/>
  <c r="AN329" i="13" s="1"/>
  <c r="AN330" i="13" s="1"/>
  <c r="AN331" i="13" s="1"/>
  <c r="AN332" i="13" s="1"/>
  <c r="AN333" i="13" s="1"/>
  <c r="AN334" i="13" s="1"/>
  <c r="AN335" i="13" s="1"/>
  <c r="AN336" i="13" s="1"/>
  <c r="AN337" i="13" s="1"/>
  <c r="AN338" i="13" s="1"/>
  <c r="AN339" i="13" s="1"/>
  <c r="AN340" i="13" s="1"/>
  <c r="AN341" i="13" s="1"/>
  <c r="AN342" i="13" s="1"/>
  <c r="AN343" i="13" s="1"/>
  <c r="AN344" i="13" s="1"/>
  <c r="AN345" i="13" s="1"/>
  <c r="AN346" i="13" s="1"/>
  <c r="AN347" i="13" s="1"/>
  <c r="AM56" i="13"/>
  <c r="AP55" i="13"/>
  <c r="AL56" i="13"/>
  <c r="AO55" i="13"/>
  <c r="I56" i="16"/>
  <c r="I57" i="16" s="1"/>
  <c r="P55" i="21"/>
  <c r="U54" i="21"/>
  <c r="V54" i="21" s="1"/>
  <c r="G56" i="21"/>
  <c r="L55" i="21"/>
  <c r="G56" i="20"/>
  <c r="L55" i="20"/>
  <c r="P55" i="20"/>
  <c r="U54" i="20"/>
  <c r="V54" i="20" s="1"/>
  <c r="BP30" i="19"/>
  <c r="AV30" i="19"/>
  <c r="AJ31" i="19" s="1"/>
  <c r="BM30" i="19"/>
  <c r="AY30" i="19"/>
  <c r="BB30" i="19" s="1"/>
  <c r="BG135" i="19"/>
  <c r="BK134" i="19"/>
  <c r="V113" i="19"/>
  <c r="U113" i="19"/>
  <c r="T114" i="19"/>
  <c r="BO30" i="19"/>
  <c r="AU30" i="19"/>
  <c r="AI31" i="19" s="1"/>
  <c r="BL30" i="19"/>
  <c r="BI133" i="19"/>
  <c r="BE134" i="19"/>
  <c r="BJ135" i="19"/>
  <c r="BF136" i="19"/>
  <c r="AT30" i="19"/>
  <c r="BP30" i="18"/>
  <c r="AV30" i="18"/>
  <c r="AJ31" i="18" s="1"/>
  <c r="BM30" i="18"/>
  <c r="T114" i="18"/>
  <c r="BO31" i="18"/>
  <c r="AU31" i="18"/>
  <c r="AI32" i="18" s="1"/>
  <c r="BL31" i="18"/>
  <c r="V113" i="18"/>
  <c r="BK134" i="18"/>
  <c r="BG135" i="18"/>
  <c r="U113" i="18"/>
  <c r="AT30" i="18"/>
  <c r="BJ133" i="18"/>
  <c r="BF134" i="18"/>
  <c r="BI134" i="18"/>
  <c r="BE135" i="18"/>
  <c r="N54" i="17"/>
  <c r="J63" i="17"/>
  <c r="J64" i="17" s="1"/>
  <c r="M54" i="17"/>
  <c r="O53" i="17"/>
  <c r="M53" i="16"/>
  <c r="O52" i="16"/>
  <c r="U52" i="7"/>
  <c r="AX30" i="19" l="1"/>
  <c r="BA30" i="19" s="1"/>
  <c r="AQ56" i="19"/>
  <c r="AQ57" i="19" s="1"/>
  <c r="AQ58" i="19" s="1"/>
  <c r="AQ59" i="19" s="1"/>
  <c r="AQ60" i="19" s="1"/>
  <c r="AQ61" i="19" s="1"/>
  <c r="AQ62" i="19" s="1"/>
  <c r="AQ63" i="19" s="1"/>
  <c r="AQ64" i="19" s="1"/>
  <c r="AQ65" i="19" s="1"/>
  <c r="AQ66" i="19" s="1"/>
  <c r="AQ67" i="19" s="1"/>
  <c r="AQ68" i="19" s="1"/>
  <c r="AQ69" i="19" s="1"/>
  <c r="AQ70" i="19" s="1"/>
  <c r="AQ71" i="19" s="1"/>
  <c r="AQ72" i="19" s="1"/>
  <c r="AQ73" i="19" s="1"/>
  <c r="AQ74" i="19" s="1"/>
  <c r="AQ75" i="19" s="1"/>
  <c r="AQ76" i="19" s="1"/>
  <c r="AQ77" i="19" s="1"/>
  <c r="AQ78" i="19" s="1"/>
  <c r="AQ79" i="19" s="1"/>
  <c r="AQ80" i="19" s="1"/>
  <c r="AQ81" i="19" s="1"/>
  <c r="AQ82" i="19" s="1"/>
  <c r="AQ83" i="19" s="1"/>
  <c r="AQ84" i="19" s="1"/>
  <c r="AQ85" i="19" s="1"/>
  <c r="AQ86" i="19" s="1"/>
  <c r="AQ87" i="19" s="1"/>
  <c r="AQ88" i="19" s="1"/>
  <c r="AQ89" i="19" s="1"/>
  <c r="AQ90" i="19" s="1"/>
  <c r="AQ91" i="19" s="1"/>
  <c r="AQ92" i="19" s="1"/>
  <c r="AQ93" i="19" s="1"/>
  <c r="AQ94" i="19" s="1"/>
  <c r="AQ95" i="19" s="1"/>
  <c r="AQ96" i="19" s="1"/>
  <c r="AQ97" i="19" s="1"/>
  <c r="AQ98" i="19" s="1"/>
  <c r="AQ99" i="19" s="1"/>
  <c r="AQ100" i="19" s="1"/>
  <c r="AQ101" i="19" s="1"/>
  <c r="AQ102" i="19" s="1"/>
  <c r="AQ103" i="19" s="1"/>
  <c r="AQ104" i="19" s="1"/>
  <c r="AQ105" i="19" s="1"/>
  <c r="AQ106" i="19" s="1"/>
  <c r="AQ107" i="19" s="1"/>
  <c r="AQ108" i="19" s="1"/>
  <c r="AQ109" i="19" s="1"/>
  <c r="AQ110" i="19" s="1"/>
  <c r="AQ111" i="19" s="1"/>
  <c r="AQ112" i="19" s="1"/>
  <c r="AQ113" i="19" s="1"/>
  <c r="AQ114" i="19" s="1"/>
  <c r="AQ115" i="19" s="1"/>
  <c r="AQ116" i="19" s="1"/>
  <c r="AQ117" i="19" s="1"/>
  <c r="AQ118" i="19" s="1"/>
  <c r="AQ119" i="19" s="1"/>
  <c r="AQ120" i="19" s="1"/>
  <c r="AQ121" i="19" s="1"/>
  <c r="AQ122" i="19" s="1"/>
  <c r="AQ123" i="19" s="1"/>
  <c r="AQ124" i="19" s="1"/>
  <c r="AQ125" i="19" s="1"/>
  <c r="AQ126" i="19" s="1"/>
  <c r="AQ127" i="19" s="1"/>
  <c r="AQ128" i="19" s="1"/>
  <c r="AQ129" i="19" s="1"/>
  <c r="AQ130" i="19" s="1"/>
  <c r="AQ131" i="19" s="1"/>
  <c r="AQ132" i="19" s="1"/>
  <c r="AQ133" i="19" s="1"/>
  <c r="AQ134" i="19" s="1"/>
  <c r="AQ135" i="19" s="1"/>
  <c r="AQ136" i="19" s="1"/>
  <c r="AQ137" i="19" s="1"/>
  <c r="AQ138" i="19" s="1"/>
  <c r="AQ139" i="19" s="1"/>
  <c r="AQ140" i="19" s="1"/>
  <c r="AQ141" i="19" s="1"/>
  <c r="AQ142" i="19" s="1"/>
  <c r="AQ143" i="19" s="1"/>
  <c r="AQ144" i="19" s="1"/>
  <c r="AQ145" i="19" s="1"/>
  <c r="AQ146" i="19" s="1"/>
  <c r="AQ147" i="19" s="1"/>
  <c r="AQ148" i="19" s="1"/>
  <c r="AQ149" i="19" s="1"/>
  <c r="AQ150" i="19" s="1"/>
  <c r="AQ151" i="19" s="1"/>
  <c r="AQ152" i="19" s="1"/>
  <c r="AQ153" i="19" s="1"/>
  <c r="AQ154" i="19" s="1"/>
  <c r="AQ155" i="19" s="1"/>
  <c r="AQ156" i="19" s="1"/>
  <c r="AQ157" i="19" s="1"/>
  <c r="AQ158" i="19" s="1"/>
  <c r="AQ159" i="19" s="1"/>
  <c r="AQ160" i="19" s="1"/>
  <c r="AQ161" i="19" s="1"/>
  <c r="AQ162" i="19" s="1"/>
  <c r="AQ163" i="19" s="1"/>
  <c r="AQ164" i="19" s="1"/>
  <c r="AQ165" i="19" s="1"/>
  <c r="AQ166" i="19" s="1"/>
  <c r="AQ167" i="19" s="1"/>
  <c r="AQ168" i="19" s="1"/>
  <c r="AQ169" i="19" s="1"/>
  <c r="AQ170" i="19" s="1"/>
  <c r="AQ171" i="19" s="1"/>
  <c r="AQ172" i="19" s="1"/>
  <c r="AQ173" i="19" s="1"/>
  <c r="AQ174" i="19" s="1"/>
  <c r="AQ175" i="19" s="1"/>
  <c r="AQ176" i="19" s="1"/>
  <c r="AQ177" i="19" s="1"/>
  <c r="AQ178" i="19" s="1"/>
  <c r="AQ179" i="19" s="1"/>
  <c r="AQ180" i="19" s="1"/>
  <c r="AQ181" i="19" s="1"/>
  <c r="AQ182" i="19" s="1"/>
  <c r="AQ183" i="19" s="1"/>
  <c r="AQ184" i="19" s="1"/>
  <c r="AQ185" i="19" s="1"/>
  <c r="AQ186" i="19" s="1"/>
  <c r="AQ187" i="19" s="1"/>
  <c r="AQ188" i="19" s="1"/>
  <c r="AQ189" i="19" s="1"/>
  <c r="AQ190" i="19" s="1"/>
  <c r="AQ191" i="19" s="1"/>
  <c r="AQ192" i="19" s="1"/>
  <c r="AQ193" i="19" s="1"/>
  <c r="AQ194" i="19" s="1"/>
  <c r="AQ195" i="19" s="1"/>
  <c r="AQ196" i="19" s="1"/>
  <c r="AQ197" i="19" s="1"/>
  <c r="AQ198" i="19" s="1"/>
  <c r="AQ199" i="19" s="1"/>
  <c r="AQ200" i="19" s="1"/>
  <c r="AQ201" i="19" s="1"/>
  <c r="AQ202" i="19" s="1"/>
  <c r="AQ203" i="19" s="1"/>
  <c r="AQ204" i="19" s="1"/>
  <c r="AQ205" i="19" s="1"/>
  <c r="AQ206" i="19" s="1"/>
  <c r="AQ207" i="19" s="1"/>
  <c r="AQ208" i="19" s="1"/>
  <c r="AQ209" i="19" s="1"/>
  <c r="AQ210" i="19" s="1"/>
  <c r="AQ211" i="19" s="1"/>
  <c r="AQ212" i="19" s="1"/>
  <c r="AQ213" i="19" s="1"/>
  <c r="AQ214" i="19" s="1"/>
  <c r="AQ215" i="19" s="1"/>
  <c r="AQ216" i="19" s="1"/>
  <c r="AQ217" i="19" s="1"/>
  <c r="AQ218" i="19" s="1"/>
  <c r="AQ219" i="19" s="1"/>
  <c r="AQ220" i="19" s="1"/>
  <c r="AQ221" i="19" s="1"/>
  <c r="AQ222" i="19" s="1"/>
  <c r="AQ223" i="19" s="1"/>
  <c r="AQ224" i="19" s="1"/>
  <c r="AQ225" i="19" s="1"/>
  <c r="AQ226" i="19" s="1"/>
  <c r="AQ227" i="19" s="1"/>
  <c r="AQ228" i="19" s="1"/>
  <c r="AQ229" i="19" s="1"/>
  <c r="AQ230" i="19" s="1"/>
  <c r="AQ231" i="19" s="1"/>
  <c r="AQ232" i="19" s="1"/>
  <c r="AQ233" i="19" s="1"/>
  <c r="AQ234" i="19" s="1"/>
  <c r="AQ235" i="19" s="1"/>
  <c r="AQ236" i="19" s="1"/>
  <c r="AQ237" i="19" s="1"/>
  <c r="AQ238" i="19" s="1"/>
  <c r="AQ239" i="19" s="1"/>
  <c r="AQ240" i="19" s="1"/>
  <c r="AQ241" i="19" s="1"/>
  <c r="AQ242" i="19" s="1"/>
  <c r="AQ243" i="19" s="1"/>
  <c r="AQ244" i="19" s="1"/>
  <c r="AQ245" i="19" s="1"/>
  <c r="AQ246" i="19" s="1"/>
  <c r="AQ247" i="19" s="1"/>
  <c r="AQ248" i="19" s="1"/>
  <c r="AQ249" i="19" s="1"/>
  <c r="AQ250" i="19" s="1"/>
  <c r="AQ251" i="19" s="1"/>
  <c r="AQ252" i="19" s="1"/>
  <c r="AQ253" i="19" s="1"/>
  <c r="AQ254" i="19" s="1"/>
  <c r="AQ255" i="19" s="1"/>
  <c r="AQ256" i="19" s="1"/>
  <c r="AQ257" i="19" s="1"/>
  <c r="AQ258" i="19" s="1"/>
  <c r="AQ259" i="19" s="1"/>
  <c r="AQ260" i="19" s="1"/>
  <c r="AQ261" i="19" s="1"/>
  <c r="AQ262" i="19" s="1"/>
  <c r="AQ263" i="19" s="1"/>
  <c r="AQ264" i="19" s="1"/>
  <c r="AQ265" i="19" s="1"/>
  <c r="AQ266" i="19" s="1"/>
  <c r="AQ267" i="19" s="1"/>
  <c r="AQ268" i="19" s="1"/>
  <c r="AQ269" i="19" s="1"/>
  <c r="AQ270" i="19" s="1"/>
  <c r="AQ271" i="19" s="1"/>
  <c r="AQ272" i="19" s="1"/>
  <c r="AQ273" i="19" s="1"/>
  <c r="AQ274" i="19" s="1"/>
  <c r="AQ275" i="19" s="1"/>
  <c r="AQ276" i="19" s="1"/>
  <c r="AQ277" i="19" s="1"/>
  <c r="AQ278" i="19" s="1"/>
  <c r="AQ279" i="19" s="1"/>
  <c r="AQ280" i="19" s="1"/>
  <c r="AQ281" i="19" s="1"/>
  <c r="AQ282" i="19" s="1"/>
  <c r="AQ283" i="19" s="1"/>
  <c r="AQ284" i="19" s="1"/>
  <c r="AQ285" i="19" s="1"/>
  <c r="AQ286" i="19" s="1"/>
  <c r="AQ287" i="19" s="1"/>
  <c r="AQ288" i="19" s="1"/>
  <c r="AQ289" i="19" s="1"/>
  <c r="AQ290" i="19" s="1"/>
  <c r="AQ291" i="19" s="1"/>
  <c r="AQ292" i="19" s="1"/>
  <c r="AQ293" i="19" s="1"/>
  <c r="AQ294" i="19" s="1"/>
  <c r="AQ295" i="19" s="1"/>
  <c r="AQ296" i="19" s="1"/>
  <c r="AQ297" i="19" s="1"/>
  <c r="AQ298" i="19" s="1"/>
  <c r="AQ299" i="19" s="1"/>
  <c r="AQ300" i="19" s="1"/>
  <c r="AQ301" i="19" s="1"/>
  <c r="AQ302" i="19" s="1"/>
  <c r="AQ303" i="19" s="1"/>
  <c r="AQ304" i="19" s="1"/>
  <c r="AQ305" i="19" s="1"/>
  <c r="AQ306" i="19" s="1"/>
  <c r="AQ307" i="19" s="1"/>
  <c r="AQ308" i="19" s="1"/>
  <c r="AQ309" i="19" s="1"/>
  <c r="AQ310" i="19" s="1"/>
  <c r="AQ311" i="19" s="1"/>
  <c r="AQ312" i="19" s="1"/>
  <c r="AQ313" i="19" s="1"/>
  <c r="AQ314" i="19" s="1"/>
  <c r="AQ315" i="19" s="1"/>
  <c r="AQ316" i="19" s="1"/>
  <c r="AQ317" i="19" s="1"/>
  <c r="AQ318" i="19" s="1"/>
  <c r="AQ319" i="19" s="1"/>
  <c r="AQ320" i="19" s="1"/>
  <c r="AQ321" i="19" s="1"/>
  <c r="AQ322" i="19" s="1"/>
  <c r="AQ323" i="19" s="1"/>
  <c r="AQ324" i="19" s="1"/>
  <c r="AQ325" i="19" s="1"/>
  <c r="AQ326" i="19" s="1"/>
  <c r="AQ327" i="19" s="1"/>
  <c r="AQ328" i="19" s="1"/>
  <c r="AQ329" i="19" s="1"/>
  <c r="AQ330" i="19" s="1"/>
  <c r="AQ331" i="19" s="1"/>
  <c r="AQ332" i="19" s="1"/>
  <c r="AQ333" i="19" s="1"/>
  <c r="AQ334" i="19" s="1"/>
  <c r="AQ335" i="19" s="1"/>
  <c r="AQ336" i="19" s="1"/>
  <c r="AQ337" i="19" s="1"/>
  <c r="AQ338" i="19" s="1"/>
  <c r="AQ339" i="19" s="1"/>
  <c r="AQ340" i="19" s="1"/>
  <c r="AQ341" i="19" s="1"/>
  <c r="AQ342" i="19" s="1"/>
  <c r="AQ343" i="19" s="1"/>
  <c r="AQ344" i="19" s="1"/>
  <c r="AQ345" i="19" s="1"/>
  <c r="AQ346" i="19" s="1"/>
  <c r="AQ347" i="19" s="1"/>
  <c r="AN57" i="19"/>
  <c r="AN58" i="19" s="1"/>
  <c r="AN59" i="19" s="1"/>
  <c r="AN60" i="19" s="1"/>
  <c r="AN61" i="19" s="1"/>
  <c r="AN62" i="19" s="1"/>
  <c r="AN63" i="19" s="1"/>
  <c r="AN64" i="19" s="1"/>
  <c r="AN65" i="19" s="1"/>
  <c r="AN66" i="19" s="1"/>
  <c r="AN67" i="19" s="1"/>
  <c r="AN68" i="19" s="1"/>
  <c r="AN69" i="19" s="1"/>
  <c r="AN70" i="19" s="1"/>
  <c r="AN71" i="19" s="1"/>
  <c r="AN72" i="19" s="1"/>
  <c r="AN73" i="19" s="1"/>
  <c r="AN74" i="19" s="1"/>
  <c r="AN75" i="19" s="1"/>
  <c r="AN76" i="19" s="1"/>
  <c r="AN77" i="19" s="1"/>
  <c r="AN78" i="19" s="1"/>
  <c r="AN79" i="19" s="1"/>
  <c r="AN80" i="19" s="1"/>
  <c r="AN81" i="19" s="1"/>
  <c r="AN82" i="19" s="1"/>
  <c r="AN83" i="19" s="1"/>
  <c r="AN84" i="19" s="1"/>
  <c r="AN85" i="19" s="1"/>
  <c r="AN86" i="19" s="1"/>
  <c r="AN87" i="19" s="1"/>
  <c r="AN88" i="19" s="1"/>
  <c r="AN89" i="19" s="1"/>
  <c r="AN90" i="19" s="1"/>
  <c r="AN91" i="19" s="1"/>
  <c r="AN92" i="19" s="1"/>
  <c r="AN93" i="19" s="1"/>
  <c r="AN94" i="19" s="1"/>
  <c r="AN95" i="19" s="1"/>
  <c r="AN96" i="19" s="1"/>
  <c r="AN97" i="19" s="1"/>
  <c r="AN98" i="19" s="1"/>
  <c r="AN99" i="19" s="1"/>
  <c r="AN100" i="19" s="1"/>
  <c r="AN101" i="19" s="1"/>
  <c r="AN102" i="19" s="1"/>
  <c r="AN103" i="19" s="1"/>
  <c r="AN104" i="19" s="1"/>
  <c r="AN105" i="19" s="1"/>
  <c r="AN106" i="19" s="1"/>
  <c r="AN107" i="19" s="1"/>
  <c r="AN108" i="19" s="1"/>
  <c r="AN109" i="19" s="1"/>
  <c r="AN110" i="19" s="1"/>
  <c r="AN111" i="19" s="1"/>
  <c r="AN112" i="19" s="1"/>
  <c r="AN113" i="19" s="1"/>
  <c r="AN114" i="19" s="1"/>
  <c r="AN115" i="19" s="1"/>
  <c r="AN116" i="19" s="1"/>
  <c r="AN117" i="19" s="1"/>
  <c r="AN118" i="19" s="1"/>
  <c r="AN119" i="19" s="1"/>
  <c r="AN120" i="19" s="1"/>
  <c r="AN121" i="19" s="1"/>
  <c r="AN122" i="19" s="1"/>
  <c r="AN123" i="19" s="1"/>
  <c r="AN124" i="19" s="1"/>
  <c r="AN125" i="19" s="1"/>
  <c r="AN126" i="19" s="1"/>
  <c r="AN127" i="19" s="1"/>
  <c r="AN128" i="19" s="1"/>
  <c r="AN129" i="19" s="1"/>
  <c r="AN130" i="19" s="1"/>
  <c r="AN131" i="19" s="1"/>
  <c r="AN132" i="19" s="1"/>
  <c r="AN133" i="19" s="1"/>
  <c r="AN134" i="19" s="1"/>
  <c r="AN135" i="19" s="1"/>
  <c r="AN136" i="19" s="1"/>
  <c r="AN137" i="19" s="1"/>
  <c r="AN138" i="19" s="1"/>
  <c r="AN139" i="19" s="1"/>
  <c r="AN140" i="19" s="1"/>
  <c r="AN141" i="19" s="1"/>
  <c r="AN142" i="19" s="1"/>
  <c r="AN143" i="19" s="1"/>
  <c r="AN144" i="19" s="1"/>
  <c r="AN145" i="19" s="1"/>
  <c r="AN146" i="19" s="1"/>
  <c r="AN147" i="19" s="1"/>
  <c r="AN148" i="19" s="1"/>
  <c r="AN149" i="19" s="1"/>
  <c r="AN150" i="19" s="1"/>
  <c r="AN151" i="19" s="1"/>
  <c r="AN152" i="19" s="1"/>
  <c r="AN153" i="19" s="1"/>
  <c r="AN154" i="19" s="1"/>
  <c r="AN155" i="19" s="1"/>
  <c r="AN156" i="19" s="1"/>
  <c r="AN157" i="19" s="1"/>
  <c r="AN158" i="19" s="1"/>
  <c r="AN159" i="19" s="1"/>
  <c r="AN160" i="19" s="1"/>
  <c r="AN161" i="19" s="1"/>
  <c r="AN162" i="19" s="1"/>
  <c r="AN163" i="19" s="1"/>
  <c r="AN164" i="19" s="1"/>
  <c r="AN165" i="19" s="1"/>
  <c r="AN166" i="19" s="1"/>
  <c r="AN167" i="19" s="1"/>
  <c r="AN168" i="19" s="1"/>
  <c r="AN169" i="19" s="1"/>
  <c r="AN170" i="19" s="1"/>
  <c r="AN171" i="19" s="1"/>
  <c r="AN172" i="19" s="1"/>
  <c r="AN173" i="19" s="1"/>
  <c r="AN174" i="19" s="1"/>
  <c r="AN175" i="19" s="1"/>
  <c r="AN176" i="19" s="1"/>
  <c r="AN177" i="19" s="1"/>
  <c r="AN178" i="19" s="1"/>
  <c r="AN179" i="19" s="1"/>
  <c r="AN180" i="19" s="1"/>
  <c r="AN181" i="19" s="1"/>
  <c r="AN182" i="19" s="1"/>
  <c r="AN183" i="19" s="1"/>
  <c r="AN184" i="19" s="1"/>
  <c r="AN185" i="19" s="1"/>
  <c r="AN186" i="19" s="1"/>
  <c r="AN187" i="19" s="1"/>
  <c r="AN188" i="19" s="1"/>
  <c r="AN189" i="19" s="1"/>
  <c r="AN190" i="19" s="1"/>
  <c r="AN191" i="19" s="1"/>
  <c r="AN192" i="19" s="1"/>
  <c r="AN193" i="19" s="1"/>
  <c r="AN194" i="19" s="1"/>
  <c r="AN195" i="19" s="1"/>
  <c r="AN196" i="19" s="1"/>
  <c r="AN197" i="19" s="1"/>
  <c r="AN198" i="19" s="1"/>
  <c r="AN199" i="19" s="1"/>
  <c r="AN200" i="19" s="1"/>
  <c r="AN201" i="19" s="1"/>
  <c r="AN202" i="19" s="1"/>
  <c r="AN203" i="19" s="1"/>
  <c r="AN204" i="19" s="1"/>
  <c r="AN205" i="19" s="1"/>
  <c r="AN206" i="19" s="1"/>
  <c r="AN207" i="19" s="1"/>
  <c r="AN208" i="19" s="1"/>
  <c r="AN209" i="19" s="1"/>
  <c r="AN210" i="19" s="1"/>
  <c r="AN211" i="19" s="1"/>
  <c r="AN212" i="19" s="1"/>
  <c r="AN213" i="19" s="1"/>
  <c r="AN214" i="19" s="1"/>
  <c r="AN215" i="19" s="1"/>
  <c r="AN216" i="19" s="1"/>
  <c r="AN217" i="19" s="1"/>
  <c r="AN218" i="19" s="1"/>
  <c r="AN219" i="19" s="1"/>
  <c r="AN220" i="19" s="1"/>
  <c r="AN221" i="19" s="1"/>
  <c r="AN222" i="19" s="1"/>
  <c r="AN223" i="19" s="1"/>
  <c r="AN224" i="19" s="1"/>
  <c r="AN225" i="19" s="1"/>
  <c r="AN226" i="19" s="1"/>
  <c r="AN227" i="19" s="1"/>
  <c r="AN228" i="19" s="1"/>
  <c r="AN229" i="19" s="1"/>
  <c r="AN230" i="19" s="1"/>
  <c r="AN231" i="19" s="1"/>
  <c r="AN232" i="19" s="1"/>
  <c r="AN233" i="19" s="1"/>
  <c r="AN234" i="19" s="1"/>
  <c r="AN235" i="19" s="1"/>
  <c r="AN236" i="19" s="1"/>
  <c r="AN237" i="19" s="1"/>
  <c r="AN238" i="19" s="1"/>
  <c r="AN239" i="19" s="1"/>
  <c r="AN240" i="19" s="1"/>
  <c r="AN241" i="19" s="1"/>
  <c r="AN242" i="19" s="1"/>
  <c r="AN243" i="19" s="1"/>
  <c r="AN244" i="19" s="1"/>
  <c r="AN245" i="19" s="1"/>
  <c r="AN246" i="19" s="1"/>
  <c r="AN247" i="19" s="1"/>
  <c r="AN248" i="19" s="1"/>
  <c r="AN249" i="19" s="1"/>
  <c r="AN250" i="19" s="1"/>
  <c r="AN251" i="19" s="1"/>
  <c r="AN252" i="19" s="1"/>
  <c r="AN253" i="19" s="1"/>
  <c r="AN254" i="19" s="1"/>
  <c r="AN255" i="19" s="1"/>
  <c r="AN256" i="19" s="1"/>
  <c r="AN257" i="19" s="1"/>
  <c r="AN258" i="19" s="1"/>
  <c r="AN259" i="19" s="1"/>
  <c r="AN260" i="19" s="1"/>
  <c r="AN261" i="19" s="1"/>
  <c r="AN262" i="19" s="1"/>
  <c r="AN263" i="19" s="1"/>
  <c r="AN264" i="19" s="1"/>
  <c r="AN265" i="19" s="1"/>
  <c r="AN266" i="19" s="1"/>
  <c r="AN267" i="19" s="1"/>
  <c r="AN268" i="19" s="1"/>
  <c r="AN269" i="19" s="1"/>
  <c r="AN270" i="19" s="1"/>
  <c r="AN271" i="19" s="1"/>
  <c r="AN272" i="19" s="1"/>
  <c r="AN273" i="19" s="1"/>
  <c r="AN274" i="19" s="1"/>
  <c r="AN275" i="19" s="1"/>
  <c r="AN276" i="19" s="1"/>
  <c r="AN277" i="19" s="1"/>
  <c r="AN278" i="19" s="1"/>
  <c r="AN279" i="19" s="1"/>
  <c r="AN280" i="19" s="1"/>
  <c r="AN281" i="19" s="1"/>
  <c r="AN282" i="19" s="1"/>
  <c r="AN283" i="19" s="1"/>
  <c r="AN284" i="19" s="1"/>
  <c r="AN285" i="19" s="1"/>
  <c r="AN286" i="19" s="1"/>
  <c r="AN287" i="19" s="1"/>
  <c r="AN288" i="19" s="1"/>
  <c r="AN289" i="19" s="1"/>
  <c r="AN290" i="19" s="1"/>
  <c r="AN291" i="19" s="1"/>
  <c r="AN292" i="19" s="1"/>
  <c r="AN293" i="19" s="1"/>
  <c r="AN294" i="19" s="1"/>
  <c r="AN295" i="19" s="1"/>
  <c r="AN296" i="19" s="1"/>
  <c r="AN297" i="19" s="1"/>
  <c r="AN298" i="19" s="1"/>
  <c r="AN299" i="19" s="1"/>
  <c r="AN300" i="19" s="1"/>
  <c r="AN301" i="19" s="1"/>
  <c r="AN302" i="19" s="1"/>
  <c r="AN303" i="19" s="1"/>
  <c r="AN304" i="19" s="1"/>
  <c r="AN305" i="19" s="1"/>
  <c r="AN306" i="19" s="1"/>
  <c r="AN307" i="19" s="1"/>
  <c r="AN308" i="19" s="1"/>
  <c r="AN309" i="19" s="1"/>
  <c r="AN310" i="19" s="1"/>
  <c r="AN311" i="19" s="1"/>
  <c r="AN312" i="19" s="1"/>
  <c r="AN313" i="19" s="1"/>
  <c r="AN314" i="19" s="1"/>
  <c r="AN315" i="19" s="1"/>
  <c r="AN316" i="19" s="1"/>
  <c r="AN317" i="19" s="1"/>
  <c r="AN318" i="19" s="1"/>
  <c r="AN319" i="19" s="1"/>
  <c r="AN320" i="19" s="1"/>
  <c r="AN321" i="19" s="1"/>
  <c r="AN322" i="19" s="1"/>
  <c r="AN323" i="19" s="1"/>
  <c r="AN324" i="19" s="1"/>
  <c r="AN325" i="19" s="1"/>
  <c r="AN326" i="19" s="1"/>
  <c r="AN327" i="19" s="1"/>
  <c r="AN328" i="19" s="1"/>
  <c r="AN329" i="19" s="1"/>
  <c r="AN330" i="19" s="1"/>
  <c r="AN331" i="19" s="1"/>
  <c r="AN332" i="19" s="1"/>
  <c r="AN333" i="19" s="1"/>
  <c r="AN334" i="19" s="1"/>
  <c r="AN335" i="19" s="1"/>
  <c r="AN336" i="19" s="1"/>
  <c r="AN337" i="19" s="1"/>
  <c r="AN338" i="19" s="1"/>
  <c r="AN339" i="19" s="1"/>
  <c r="AN340" i="19" s="1"/>
  <c r="AN341" i="19" s="1"/>
  <c r="AN342" i="19" s="1"/>
  <c r="AN343" i="19" s="1"/>
  <c r="AN344" i="19" s="1"/>
  <c r="AN345" i="19" s="1"/>
  <c r="AN346" i="19" s="1"/>
  <c r="AN347" i="19" s="1"/>
  <c r="AL67" i="19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N57" i="18"/>
  <c r="AN58" i="18" s="1"/>
  <c r="AN59" i="18" s="1"/>
  <c r="AN60" i="18" s="1"/>
  <c r="AN61" i="18" s="1"/>
  <c r="AN62" i="18" s="1"/>
  <c r="AN63" i="18" s="1"/>
  <c r="AN64" i="18" s="1"/>
  <c r="AN65" i="18" s="1"/>
  <c r="AN66" i="18" s="1"/>
  <c r="AQ56" i="18"/>
  <c r="AQ57" i="18" s="1"/>
  <c r="AQ58" i="18" s="1"/>
  <c r="AQ59" i="18" s="1"/>
  <c r="AQ60" i="18" s="1"/>
  <c r="AQ61" i="18" s="1"/>
  <c r="AQ62" i="18" s="1"/>
  <c r="AQ63" i="18" s="1"/>
  <c r="AQ64" i="18" s="1"/>
  <c r="AQ65" i="18" s="1"/>
  <c r="AQ66" i="18" s="1"/>
  <c r="AQ67" i="18" s="1"/>
  <c r="AQ68" i="18" s="1"/>
  <c r="AQ69" i="18" s="1"/>
  <c r="AQ70" i="18" s="1"/>
  <c r="AQ71" i="18" s="1"/>
  <c r="AQ72" i="18" s="1"/>
  <c r="AQ73" i="18" s="1"/>
  <c r="AQ74" i="18" s="1"/>
  <c r="AQ75" i="18" s="1"/>
  <c r="AQ76" i="18" s="1"/>
  <c r="AQ77" i="18" s="1"/>
  <c r="AQ78" i="18" s="1"/>
  <c r="AQ79" i="18" s="1"/>
  <c r="AQ80" i="18" s="1"/>
  <c r="AQ81" i="18" s="1"/>
  <c r="AQ82" i="18" s="1"/>
  <c r="AQ83" i="18" s="1"/>
  <c r="AQ84" i="18" s="1"/>
  <c r="AQ85" i="18" s="1"/>
  <c r="AQ86" i="18" s="1"/>
  <c r="AQ87" i="18" s="1"/>
  <c r="AQ88" i="18" s="1"/>
  <c r="AQ89" i="18" s="1"/>
  <c r="AQ90" i="18" s="1"/>
  <c r="AQ91" i="18" s="1"/>
  <c r="AQ92" i="18" s="1"/>
  <c r="AQ93" i="18" s="1"/>
  <c r="AQ94" i="18" s="1"/>
  <c r="AQ95" i="18" s="1"/>
  <c r="AQ96" i="18" s="1"/>
  <c r="AQ97" i="18" s="1"/>
  <c r="AQ98" i="18" s="1"/>
  <c r="AQ99" i="18" s="1"/>
  <c r="AQ100" i="18" s="1"/>
  <c r="AQ101" i="18" s="1"/>
  <c r="AQ102" i="18" s="1"/>
  <c r="AQ103" i="18" s="1"/>
  <c r="AQ104" i="18" s="1"/>
  <c r="AQ105" i="18" s="1"/>
  <c r="AQ106" i="18" s="1"/>
  <c r="AQ107" i="18" s="1"/>
  <c r="AQ108" i="18" s="1"/>
  <c r="AQ109" i="18" s="1"/>
  <c r="AQ110" i="18" s="1"/>
  <c r="AQ111" i="18" s="1"/>
  <c r="AQ112" i="18" s="1"/>
  <c r="AQ113" i="18" s="1"/>
  <c r="AQ114" i="18" s="1"/>
  <c r="AQ115" i="18" s="1"/>
  <c r="AQ116" i="18" s="1"/>
  <c r="AQ117" i="18" s="1"/>
  <c r="AQ118" i="18" s="1"/>
  <c r="AQ119" i="18" s="1"/>
  <c r="AQ120" i="18" s="1"/>
  <c r="AQ121" i="18" s="1"/>
  <c r="AQ122" i="18" s="1"/>
  <c r="AQ123" i="18" s="1"/>
  <c r="AQ124" i="18" s="1"/>
  <c r="AQ125" i="18" s="1"/>
  <c r="AQ126" i="18" s="1"/>
  <c r="AQ127" i="18" s="1"/>
  <c r="AQ128" i="18" s="1"/>
  <c r="AQ129" i="18" s="1"/>
  <c r="AQ130" i="18" s="1"/>
  <c r="AQ131" i="18" s="1"/>
  <c r="AQ132" i="18" s="1"/>
  <c r="AQ133" i="18" s="1"/>
  <c r="AQ134" i="18" s="1"/>
  <c r="AQ135" i="18" s="1"/>
  <c r="AQ136" i="18" s="1"/>
  <c r="AQ137" i="18" s="1"/>
  <c r="AQ138" i="18" s="1"/>
  <c r="AQ139" i="18" s="1"/>
  <c r="AQ140" i="18" s="1"/>
  <c r="AQ141" i="18" s="1"/>
  <c r="AQ142" i="18" s="1"/>
  <c r="AQ143" i="18" s="1"/>
  <c r="AQ144" i="18" s="1"/>
  <c r="AQ145" i="18" s="1"/>
  <c r="AQ146" i="18" s="1"/>
  <c r="AQ147" i="18" s="1"/>
  <c r="AQ148" i="18" s="1"/>
  <c r="AQ149" i="18" s="1"/>
  <c r="AQ150" i="18" s="1"/>
  <c r="AQ151" i="18" s="1"/>
  <c r="AQ152" i="18" s="1"/>
  <c r="AQ153" i="18" s="1"/>
  <c r="AQ154" i="18" s="1"/>
  <c r="AQ155" i="18" s="1"/>
  <c r="AQ156" i="18" s="1"/>
  <c r="AQ157" i="18" s="1"/>
  <c r="AQ158" i="18" s="1"/>
  <c r="AQ159" i="18" s="1"/>
  <c r="AQ160" i="18" s="1"/>
  <c r="AQ161" i="18" s="1"/>
  <c r="AQ162" i="18" s="1"/>
  <c r="AQ163" i="18" s="1"/>
  <c r="AQ164" i="18" s="1"/>
  <c r="AQ165" i="18" s="1"/>
  <c r="AQ166" i="18" s="1"/>
  <c r="AQ167" i="18" s="1"/>
  <c r="AQ168" i="18" s="1"/>
  <c r="AQ169" i="18" s="1"/>
  <c r="AQ170" i="18" s="1"/>
  <c r="AQ171" i="18" s="1"/>
  <c r="AQ172" i="18" s="1"/>
  <c r="AQ173" i="18" s="1"/>
  <c r="AQ174" i="18" s="1"/>
  <c r="AQ175" i="18" s="1"/>
  <c r="AQ176" i="18" s="1"/>
  <c r="AQ177" i="18" s="1"/>
  <c r="AQ178" i="18" s="1"/>
  <c r="AQ179" i="18" s="1"/>
  <c r="AQ180" i="18" s="1"/>
  <c r="AQ181" i="18" s="1"/>
  <c r="AQ182" i="18" s="1"/>
  <c r="AQ183" i="18" s="1"/>
  <c r="AQ184" i="18" s="1"/>
  <c r="AQ185" i="18" s="1"/>
  <c r="AQ186" i="18" s="1"/>
  <c r="AQ187" i="18" s="1"/>
  <c r="AQ188" i="18" s="1"/>
  <c r="AQ189" i="18" s="1"/>
  <c r="AQ190" i="18" s="1"/>
  <c r="AQ191" i="18" s="1"/>
  <c r="AQ192" i="18" s="1"/>
  <c r="AQ193" i="18" s="1"/>
  <c r="AQ194" i="18" s="1"/>
  <c r="AQ195" i="18" s="1"/>
  <c r="AQ196" i="18" s="1"/>
  <c r="AQ197" i="18" s="1"/>
  <c r="AQ198" i="18" s="1"/>
  <c r="AQ199" i="18" s="1"/>
  <c r="AQ200" i="18" s="1"/>
  <c r="AQ201" i="18" s="1"/>
  <c r="AQ202" i="18" s="1"/>
  <c r="AQ203" i="18" s="1"/>
  <c r="AQ204" i="18" s="1"/>
  <c r="AQ205" i="18" s="1"/>
  <c r="AQ206" i="18" s="1"/>
  <c r="AQ207" i="18" s="1"/>
  <c r="AQ208" i="18" s="1"/>
  <c r="AQ209" i="18" s="1"/>
  <c r="AQ210" i="18" s="1"/>
  <c r="AQ211" i="18" s="1"/>
  <c r="AQ212" i="18" s="1"/>
  <c r="AQ213" i="18" s="1"/>
  <c r="AQ214" i="18" s="1"/>
  <c r="AQ215" i="18" s="1"/>
  <c r="AQ216" i="18" s="1"/>
  <c r="AQ217" i="18" s="1"/>
  <c r="AQ218" i="18" s="1"/>
  <c r="AQ219" i="18" s="1"/>
  <c r="AQ220" i="18" s="1"/>
  <c r="AQ221" i="18" s="1"/>
  <c r="AQ222" i="18" s="1"/>
  <c r="AQ223" i="18" s="1"/>
  <c r="AQ224" i="18" s="1"/>
  <c r="AQ225" i="18" s="1"/>
  <c r="AQ226" i="18" s="1"/>
  <c r="AQ227" i="18" s="1"/>
  <c r="AQ228" i="18" s="1"/>
  <c r="AQ229" i="18" s="1"/>
  <c r="AQ230" i="18" s="1"/>
  <c r="AQ231" i="18" s="1"/>
  <c r="AQ232" i="18" s="1"/>
  <c r="AQ233" i="18" s="1"/>
  <c r="AQ234" i="18" s="1"/>
  <c r="AQ235" i="18" s="1"/>
  <c r="AQ236" i="18" s="1"/>
  <c r="AQ237" i="18" s="1"/>
  <c r="AQ238" i="18" s="1"/>
  <c r="AQ239" i="18" s="1"/>
  <c r="AQ240" i="18" s="1"/>
  <c r="AQ241" i="18" s="1"/>
  <c r="AQ242" i="18" s="1"/>
  <c r="AQ243" i="18" s="1"/>
  <c r="AQ244" i="18" s="1"/>
  <c r="AQ245" i="18" s="1"/>
  <c r="AQ246" i="18" s="1"/>
  <c r="AQ247" i="18" s="1"/>
  <c r="AQ248" i="18" s="1"/>
  <c r="AQ249" i="18" s="1"/>
  <c r="AQ250" i="18" s="1"/>
  <c r="AQ251" i="18" s="1"/>
  <c r="AQ252" i="18" s="1"/>
  <c r="AQ253" i="18" s="1"/>
  <c r="AQ254" i="18" s="1"/>
  <c r="AQ255" i="18" s="1"/>
  <c r="AQ256" i="18" s="1"/>
  <c r="AQ257" i="18" s="1"/>
  <c r="AQ258" i="18" s="1"/>
  <c r="AQ259" i="18" s="1"/>
  <c r="AQ260" i="18" s="1"/>
  <c r="AQ261" i="18" s="1"/>
  <c r="AQ262" i="18" s="1"/>
  <c r="AQ263" i="18" s="1"/>
  <c r="AQ264" i="18" s="1"/>
  <c r="AQ265" i="18" s="1"/>
  <c r="AQ266" i="18" s="1"/>
  <c r="AQ267" i="18" s="1"/>
  <c r="AQ268" i="18" s="1"/>
  <c r="AQ269" i="18" s="1"/>
  <c r="AQ270" i="18" s="1"/>
  <c r="AQ271" i="18" s="1"/>
  <c r="AQ272" i="18" s="1"/>
  <c r="AQ273" i="18" s="1"/>
  <c r="AQ274" i="18" s="1"/>
  <c r="AQ275" i="18" s="1"/>
  <c r="AQ276" i="18" s="1"/>
  <c r="AQ277" i="18" s="1"/>
  <c r="AQ278" i="18" s="1"/>
  <c r="AQ279" i="18" s="1"/>
  <c r="AQ280" i="18" s="1"/>
  <c r="AQ281" i="18" s="1"/>
  <c r="AQ282" i="18" s="1"/>
  <c r="AQ283" i="18" s="1"/>
  <c r="AQ284" i="18" s="1"/>
  <c r="AQ285" i="18" s="1"/>
  <c r="AQ286" i="18" s="1"/>
  <c r="AQ287" i="18" s="1"/>
  <c r="AQ288" i="18" s="1"/>
  <c r="AQ289" i="18" s="1"/>
  <c r="AQ290" i="18" s="1"/>
  <c r="AQ291" i="18" s="1"/>
  <c r="AQ292" i="18" s="1"/>
  <c r="AQ293" i="18" s="1"/>
  <c r="AQ294" i="18" s="1"/>
  <c r="AQ295" i="18" s="1"/>
  <c r="AQ296" i="18" s="1"/>
  <c r="AQ297" i="18" s="1"/>
  <c r="AQ298" i="18" s="1"/>
  <c r="AQ299" i="18" s="1"/>
  <c r="AQ300" i="18" s="1"/>
  <c r="AQ301" i="18" s="1"/>
  <c r="AQ302" i="18" s="1"/>
  <c r="AQ303" i="18" s="1"/>
  <c r="AQ304" i="18" s="1"/>
  <c r="AQ305" i="18" s="1"/>
  <c r="AQ306" i="18" s="1"/>
  <c r="AQ307" i="18" s="1"/>
  <c r="AQ308" i="18" s="1"/>
  <c r="AQ309" i="18" s="1"/>
  <c r="AQ310" i="18" s="1"/>
  <c r="AQ311" i="18" s="1"/>
  <c r="AQ312" i="18" s="1"/>
  <c r="AQ313" i="18" s="1"/>
  <c r="AQ314" i="18" s="1"/>
  <c r="AQ315" i="18" s="1"/>
  <c r="AQ316" i="18" s="1"/>
  <c r="AQ317" i="18" s="1"/>
  <c r="AQ318" i="18" s="1"/>
  <c r="AQ319" i="18" s="1"/>
  <c r="AQ320" i="18" s="1"/>
  <c r="AQ321" i="18" s="1"/>
  <c r="AQ322" i="18" s="1"/>
  <c r="AQ323" i="18" s="1"/>
  <c r="AQ324" i="18" s="1"/>
  <c r="AQ325" i="18" s="1"/>
  <c r="AQ326" i="18" s="1"/>
  <c r="AQ327" i="18" s="1"/>
  <c r="AQ328" i="18" s="1"/>
  <c r="AQ329" i="18" s="1"/>
  <c r="AQ330" i="18" s="1"/>
  <c r="AQ331" i="18" s="1"/>
  <c r="AQ332" i="18" s="1"/>
  <c r="AQ333" i="18" s="1"/>
  <c r="AQ334" i="18" s="1"/>
  <c r="AQ335" i="18" s="1"/>
  <c r="AQ336" i="18" s="1"/>
  <c r="AQ337" i="18" s="1"/>
  <c r="AQ338" i="18" s="1"/>
  <c r="AQ339" i="18" s="1"/>
  <c r="AQ340" i="18" s="1"/>
  <c r="AQ341" i="18" s="1"/>
  <c r="AQ342" i="18" s="1"/>
  <c r="AQ343" i="18" s="1"/>
  <c r="AQ344" i="18" s="1"/>
  <c r="AQ345" i="18" s="1"/>
  <c r="AQ346" i="18" s="1"/>
  <c r="AQ347" i="18" s="1"/>
  <c r="AL57" i="18"/>
  <c r="AL58" i="18" s="1"/>
  <c r="AL59" i="18" s="1"/>
  <c r="AL60" i="18" s="1"/>
  <c r="AL61" i="18" s="1"/>
  <c r="AL62" i="18" s="1"/>
  <c r="AL63" i="18" s="1"/>
  <c r="AL64" i="18" s="1"/>
  <c r="AL65" i="18" s="1"/>
  <c r="AL66" i="18" s="1"/>
  <c r="AO56" i="18"/>
  <c r="AO57" i="18" s="1"/>
  <c r="AO58" i="18" s="1"/>
  <c r="AO59" i="18" s="1"/>
  <c r="AO60" i="18" s="1"/>
  <c r="AO61" i="18" s="1"/>
  <c r="AO62" i="18" s="1"/>
  <c r="AO63" i="18" s="1"/>
  <c r="AO64" i="18" s="1"/>
  <c r="AO65" i="18" s="1"/>
  <c r="AO66" i="18" s="1"/>
  <c r="AO67" i="18" s="1"/>
  <c r="AO68" i="18" s="1"/>
  <c r="AO69" i="18" s="1"/>
  <c r="AO70" i="18" s="1"/>
  <c r="AO71" i="18" s="1"/>
  <c r="AO72" i="18" s="1"/>
  <c r="AO73" i="18" s="1"/>
  <c r="AO74" i="18" s="1"/>
  <c r="AO75" i="18" s="1"/>
  <c r="AO76" i="18" s="1"/>
  <c r="AO77" i="18" s="1"/>
  <c r="AO78" i="18" s="1"/>
  <c r="AO79" i="18" s="1"/>
  <c r="AO80" i="18" s="1"/>
  <c r="AO81" i="18" s="1"/>
  <c r="AO82" i="18" s="1"/>
  <c r="AO83" i="18" s="1"/>
  <c r="AO84" i="18" s="1"/>
  <c r="AO85" i="18" s="1"/>
  <c r="AO86" i="18" s="1"/>
  <c r="AO87" i="18" s="1"/>
  <c r="AO88" i="18" s="1"/>
  <c r="AO89" i="18" s="1"/>
  <c r="AO90" i="18" s="1"/>
  <c r="AO91" i="18" s="1"/>
  <c r="AO92" i="18" s="1"/>
  <c r="AO93" i="18" s="1"/>
  <c r="AO94" i="18" s="1"/>
  <c r="AO95" i="18" s="1"/>
  <c r="AO96" i="18" s="1"/>
  <c r="AO97" i="18" s="1"/>
  <c r="AO98" i="18" s="1"/>
  <c r="AO99" i="18" s="1"/>
  <c r="AO100" i="18" s="1"/>
  <c r="AO101" i="18" s="1"/>
  <c r="AO102" i="18" s="1"/>
  <c r="AO103" i="18" s="1"/>
  <c r="AO104" i="18" s="1"/>
  <c r="AO105" i="18" s="1"/>
  <c r="AO106" i="18" s="1"/>
  <c r="AO107" i="18" s="1"/>
  <c r="AO108" i="18" s="1"/>
  <c r="AO109" i="18" s="1"/>
  <c r="AO110" i="18" s="1"/>
  <c r="AO111" i="18" s="1"/>
  <c r="AO112" i="18" s="1"/>
  <c r="AO113" i="18" s="1"/>
  <c r="AO114" i="18" s="1"/>
  <c r="AO115" i="18" s="1"/>
  <c r="AO116" i="18" s="1"/>
  <c r="AO117" i="18" s="1"/>
  <c r="AO118" i="18" s="1"/>
  <c r="AO119" i="18" s="1"/>
  <c r="AO120" i="18" s="1"/>
  <c r="AO121" i="18" s="1"/>
  <c r="AO122" i="18" s="1"/>
  <c r="AO123" i="18" s="1"/>
  <c r="AO124" i="18" s="1"/>
  <c r="AO125" i="18" s="1"/>
  <c r="AO126" i="18" s="1"/>
  <c r="AO127" i="18" s="1"/>
  <c r="AO128" i="18" s="1"/>
  <c r="AO129" i="18" s="1"/>
  <c r="AO130" i="18" s="1"/>
  <c r="AO131" i="18" s="1"/>
  <c r="AO132" i="18" s="1"/>
  <c r="AO133" i="18" s="1"/>
  <c r="AO134" i="18" s="1"/>
  <c r="AO135" i="18" s="1"/>
  <c r="AO136" i="18" s="1"/>
  <c r="AO137" i="18" s="1"/>
  <c r="AO138" i="18" s="1"/>
  <c r="AO139" i="18" s="1"/>
  <c r="AO140" i="18" s="1"/>
  <c r="AO141" i="18" s="1"/>
  <c r="AO142" i="18" s="1"/>
  <c r="AO143" i="18" s="1"/>
  <c r="AO144" i="18" s="1"/>
  <c r="AO145" i="18" s="1"/>
  <c r="AO146" i="18" s="1"/>
  <c r="AO147" i="18" s="1"/>
  <c r="AO148" i="18" s="1"/>
  <c r="AO149" i="18" s="1"/>
  <c r="AO150" i="18" s="1"/>
  <c r="AO151" i="18" s="1"/>
  <c r="AO152" i="18" s="1"/>
  <c r="AO153" i="18" s="1"/>
  <c r="AO154" i="18" s="1"/>
  <c r="AO155" i="18" s="1"/>
  <c r="AO156" i="18" s="1"/>
  <c r="AO157" i="18" s="1"/>
  <c r="AO158" i="18" s="1"/>
  <c r="AO159" i="18" s="1"/>
  <c r="AO160" i="18" s="1"/>
  <c r="AO161" i="18" s="1"/>
  <c r="AO162" i="18" s="1"/>
  <c r="AO163" i="18" s="1"/>
  <c r="AO164" i="18" s="1"/>
  <c r="AO165" i="18" s="1"/>
  <c r="AO166" i="18" s="1"/>
  <c r="AO167" i="18" s="1"/>
  <c r="AO168" i="18" s="1"/>
  <c r="AO169" i="18" s="1"/>
  <c r="AO170" i="18" s="1"/>
  <c r="AO171" i="18" s="1"/>
  <c r="AO172" i="18" s="1"/>
  <c r="AO173" i="18" s="1"/>
  <c r="AO174" i="18" s="1"/>
  <c r="AO175" i="18" s="1"/>
  <c r="AO176" i="18" s="1"/>
  <c r="AO177" i="18" s="1"/>
  <c r="AO178" i="18" s="1"/>
  <c r="AO179" i="18" s="1"/>
  <c r="AO180" i="18" s="1"/>
  <c r="AO181" i="18" s="1"/>
  <c r="AO182" i="18" s="1"/>
  <c r="AO183" i="18" s="1"/>
  <c r="AO184" i="18" s="1"/>
  <c r="AO185" i="18" s="1"/>
  <c r="AO186" i="18" s="1"/>
  <c r="AO187" i="18" s="1"/>
  <c r="AO188" i="18" s="1"/>
  <c r="AO189" i="18" s="1"/>
  <c r="AO190" i="18" s="1"/>
  <c r="AO191" i="18" s="1"/>
  <c r="AO192" i="18" s="1"/>
  <c r="AO193" i="18" s="1"/>
  <c r="AO194" i="18" s="1"/>
  <c r="AO195" i="18" s="1"/>
  <c r="AO196" i="18" s="1"/>
  <c r="AO197" i="18" s="1"/>
  <c r="AO198" i="18" s="1"/>
  <c r="AO199" i="18" s="1"/>
  <c r="AO200" i="18" s="1"/>
  <c r="AO201" i="18" s="1"/>
  <c r="AO202" i="18" s="1"/>
  <c r="AO203" i="18" s="1"/>
  <c r="AO204" i="18" s="1"/>
  <c r="AO205" i="18" s="1"/>
  <c r="AO206" i="18" s="1"/>
  <c r="AO207" i="18" s="1"/>
  <c r="AO208" i="18" s="1"/>
  <c r="AO209" i="18" s="1"/>
  <c r="AO210" i="18" s="1"/>
  <c r="AO211" i="18" s="1"/>
  <c r="AO212" i="18" s="1"/>
  <c r="AO213" i="18" s="1"/>
  <c r="AO214" i="18" s="1"/>
  <c r="AO215" i="18" s="1"/>
  <c r="AO216" i="18" s="1"/>
  <c r="AO217" i="18" s="1"/>
  <c r="AO218" i="18" s="1"/>
  <c r="AO219" i="18" s="1"/>
  <c r="AO220" i="18" s="1"/>
  <c r="AO221" i="18" s="1"/>
  <c r="AO222" i="18" s="1"/>
  <c r="AO223" i="18" s="1"/>
  <c r="AO224" i="18" s="1"/>
  <c r="AO225" i="18" s="1"/>
  <c r="AO226" i="18" s="1"/>
  <c r="AO227" i="18" s="1"/>
  <c r="AO228" i="18" s="1"/>
  <c r="AO229" i="18" s="1"/>
  <c r="AO230" i="18" s="1"/>
  <c r="AO231" i="18" s="1"/>
  <c r="AO232" i="18" s="1"/>
  <c r="AO233" i="18" s="1"/>
  <c r="AO234" i="18" s="1"/>
  <c r="AO235" i="18" s="1"/>
  <c r="AO236" i="18" s="1"/>
  <c r="AO237" i="18" s="1"/>
  <c r="AO238" i="18" s="1"/>
  <c r="AO239" i="18" s="1"/>
  <c r="AO240" i="18" s="1"/>
  <c r="AO241" i="18" s="1"/>
  <c r="AO242" i="18" s="1"/>
  <c r="AO243" i="18" s="1"/>
  <c r="AO244" i="18" s="1"/>
  <c r="AO245" i="18" s="1"/>
  <c r="AO246" i="18" s="1"/>
  <c r="AO247" i="18" s="1"/>
  <c r="AO248" i="18" s="1"/>
  <c r="AO249" i="18" s="1"/>
  <c r="AO250" i="18" s="1"/>
  <c r="AO251" i="18" s="1"/>
  <c r="AO252" i="18" s="1"/>
  <c r="AO253" i="18" s="1"/>
  <c r="AO254" i="18" s="1"/>
  <c r="AO255" i="18" s="1"/>
  <c r="AO256" i="18" s="1"/>
  <c r="AO257" i="18" s="1"/>
  <c r="AO258" i="18" s="1"/>
  <c r="AO259" i="18" s="1"/>
  <c r="AO260" i="18" s="1"/>
  <c r="AO261" i="18" s="1"/>
  <c r="AO262" i="18" s="1"/>
  <c r="AO263" i="18" s="1"/>
  <c r="AO264" i="18" s="1"/>
  <c r="AO265" i="18" s="1"/>
  <c r="AO266" i="18" s="1"/>
  <c r="AO267" i="18" s="1"/>
  <c r="AO268" i="18" s="1"/>
  <c r="AO269" i="18" s="1"/>
  <c r="AO270" i="18" s="1"/>
  <c r="AO271" i="18" s="1"/>
  <c r="AO272" i="18" s="1"/>
  <c r="AO273" i="18" s="1"/>
  <c r="AO274" i="18" s="1"/>
  <c r="AO275" i="18" s="1"/>
  <c r="AO276" i="18" s="1"/>
  <c r="AO277" i="18" s="1"/>
  <c r="AO278" i="18" s="1"/>
  <c r="AO279" i="18" s="1"/>
  <c r="AO280" i="18" s="1"/>
  <c r="AO281" i="18" s="1"/>
  <c r="AO282" i="18" s="1"/>
  <c r="AO283" i="18" s="1"/>
  <c r="AO284" i="18" s="1"/>
  <c r="AO285" i="18" s="1"/>
  <c r="AO286" i="18" s="1"/>
  <c r="AO287" i="18" s="1"/>
  <c r="AO288" i="18" s="1"/>
  <c r="AO289" i="18" s="1"/>
  <c r="AO290" i="18" s="1"/>
  <c r="AO291" i="18" s="1"/>
  <c r="AO292" i="18" s="1"/>
  <c r="AO293" i="18" s="1"/>
  <c r="AO294" i="18" s="1"/>
  <c r="AO295" i="18" s="1"/>
  <c r="AO296" i="18" s="1"/>
  <c r="AO297" i="18" s="1"/>
  <c r="AO298" i="18" s="1"/>
  <c r="AO299" i="18" s="1"/>
  <c r="AO300" i="18" s="1"/>
  <c r="AO301" i="18" s="1"/>
  <c r="AO302" i="18" s="1"/>
  <c r="AO303" i="18" s="1"/>
  <c r="AO304" i="18" s="1"/>
  <c r="AO305" i="18" s="1"/>
  <c r="AO306" i="18" s="1"/>
  <c r="AO307" i="18" s="1"/>
  <c r="AO308" i="18" s="1"/>
  <c r="AO309" i="18" s="1"/>
  <c r="AO310" i="18" s="1"/>
  <c r="AO311" i="18" s="1"/>
  <c r="AO312" i="18" s="1"/>
  <c r="AO313" i="18" s="1"/>
  <c r="AO314" i="18" s="1"/>
  <c r="AO315" i="18" s="1"/>
  <c r="AO316" i="18" s="1"/>
  <c r="AO317" i="18" s="1"/>
  <c r="AO318" i="18" s="1"/>
  <c r="AO319" i="18" s="1"/>
  <c r="AO320" i="18" s="1"/>
  <c r="AO321" i="18" s="1"/>
  <c r="AO322" i="18" s="1"/>
  <c r="AO323" i="18" s="1"/>
  <c r="AO324" i="18" s="1"/>
  <c r="AO325" i="18" s="1"/>
  <c r="AO326" i="18" s="1"/>
  <c r="AO327" i="18" s="1"/>
  <c r="AO328" i="18" s="1"/>
  <c r="AO329" i="18" s="1"/>
  <c r="AO330" i="18" s="1"/>
  <c r="AO331" i="18" s="1"/>
  <c r="AO332" i="18" s="1"/>
  <c r="AO333" i="18" s="1"/>
  <c r="AO334" i="18" s="1"/>
  <c r="AO335" i="18" s="1"/>
  <c r="AO336" i="18" s="1"/>
  <c r="AO337" i="18" s="1"/>
  <c r="AO338" i="18" s="1"/>
  <c r="AO339" i="18" s="1"/>
  <c r="AO340" i="18" s="1"/>
  <c r="AO341" i="18" s="1"/>
  <c r="AO342" i="18" s="1"/>
  <c r="AO343" i="18" s="1"/>
  <c r="AO344" i="18" s="1"/>
  <c r="AO345" i="18" s="1"/>
  <c r="AO346" i="18" s="1"/>
  <c r="AO347" i="18" s="1"/>
  <c r="AX31" i="18"/>
  <c r="BA31" i="18" s="1"/>
  <c r="AO56" i="13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O270" i="13" s="1"/>
  <c r="AO271" i="13" s="1"/>
  <c r="AO272" i="13" s="1"/>
  <c r="AO273" i="13" s="1"/>
  <c r="AO274" i="13" s="1"/>
  <c r="AO275" i="13" s="1"/>
  <c r="AO276" i="13" s="1"/>
  <c r="AO277" i="13" s="1"/>
  <c r="AO278" i="13" s="1"/>
  <c r="AO279" i="13" s="1"/>
  <c r="AO280" i="13" s="1"/>
  <c r="AO281" i="13" s="1"/>
  <c r="AO282" i="13" s="1"/>
  <c r="AO283" i="13" s="1"/>
  <c r="AO284" i="13" s="1"/>
  <c r="AO285" i="13" s="1"/>
  <c r="AO286" i="13" s="1"/>
  <c r="AO287" i="13" s="1"/>
  <c r="AO288" i="13" s="1"/>
  <c r="AO289" i="13" s="1"/>
  <c r="AO290" i="13" s="1"/>
  <c r="AO291" i="13" s="1"/>
  <c r="AO292" i="13" s="1"/>
  <c r="AO293" i="13" s="1"/>
  <c r="AO294" i="13" s="1"/>
  <c r="AO295" i="13" s="1"/>
  <c r="AO296" i="13" s="1"/>
  <c r="AO297" i="13" s="1"/>
  <c r="AO298" i="13" s="1"/>
  <c r="AO299" i="13" s="1"/>
  <c r="AO300" i="13" s="1"/>
  <c r="AO301" i="13" s="1"/>
  <c r="AO302" i="13" s="1"/>
  <c r="AO303" i="13" s="1"/>
  <c r="AO304" i="13" s="1"/>
  <c r="AO305" i="13" s="1"/>
  <c r="AO306" i="13" s="1"/>
  <c r="AO307" i="13" s="1"/>
  <c r="AO308" i="13" s="1"/>
  <c r="AO309" i="13" s="1"/>
  <c r="AO310" i="13" s="1"/>
  <c r="AO311" i="13" s="1"/>
  <c r="AO312" i="13" s="1"/>
  <c r="AO313" i="13" s="1"/>
  <c r="AO314" i="13" s="1"/>
  <c r="AO315" i="13" s="1"/>
  <c r="AO316" i="13" s="1"/>
  <c r="AO317" i="13" s="1"/>
  <c r="AO318" i="13" s="1"/>
  <c r="AO319" i="13" s="1"/>
  <c r="AO320" i="13" s="1"/>
  <c r="AO321" i="13" s="1"/>
  <c r="AO322" i="13" s="1"/>
  <c r="AO323" i="13" s="1"/>
  <c r="AO324" i="13" s="1"/>
  <c r="AO325" i="13" s="1"/>
  <c r="AO326" i="13" s="1"/>
  <c r="AO327" i="13" s="1"/>
  <c r="AO328" i="13" s="1"/>
  <c r="AO329" i="13" s="1"/>
  <c r="AO330" i="13" s="1"/>
  <c r="AO331" i="13" s="1"/>
  <c r="AO332" i="13" s="1"/>
  <c r="AO333" i="13" s="1"/>
  <c r="AO334" i="13" s="1"/>
  <c r="AO335" i="13" s="1"/>
  <c r="AO336" i="13" s="1"/>
  <c r="AO337" i="13" s="1"/>
  <c r="AO338" i="13" s="1"/>
  <c r="AO339" i="13" s="1"/>
  <c r="AO340" i="13" s="1"/>
  <c r="AO341" i="13" s="1"/>
  <c r="AO342" i="13" s="1"/>
  <c r="AO343" i="13" s="1"/>
  <c r="AO344" i="13" s="1"/>
  <c r="AO345" i="13" s="1"/>
  <c r="AO346" i="13" s="1"/>
  <c r="AO347" i="13" s="1"/>
  <c r="AL57" i="13"/>
  <c r="AL58" i="13" s="1"/>
  <c r="AL59" i="13" s="1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L270" i="13" s="1"/>
  <c r="AL271" i="13" s="1"/>
  <c r="AL272" i="13" s="1"/>
  <c r="AL273" i="13" s="1"/>
  <c r="AL274" i="13" s="1"/>
  <c r="AL275" i="13" s="1"/>
  <c r="AL276" i="13" s="1"/>
  <c r="AL277" i="13" s="1"/>
  <c r="AL278" i="13" s="1"/>
  <c r="AL279" i="13" s="1"/>
  <c r="AL280" i="13" s="1"/>
  <c r="AL281" i="13" s="1"/>
  <c r="AL282" i="13" s="1"/>
  <c r="AL283" i="13" s="1"/>
  <c r="AL284" i="13" s="1"/>
  <c r="AL285" i="13" s="1"/>
  <c r="AL286" i="13" s="1"/>
  <c r="AL287" i="13" s="1"/>
  <c r="AL288" i="13" s="1"/>
  <c r="AL289" i="13" s="1"/>
  <c r="AL290" i="13" s="1"/>
  <c r="AL291" i="13" s="1"/>
  <c r="AL292" i="13" s="1"/>
  <c r="AL293" i="13" s="1"/>
  <c r="AL294" i="13" s="1"/>
  <c r="AL295" i="13" s="1"/>
  <c r="AL296" i="13" s="1"/>
  <c r="AL297" i="13" s="1"/>
  <c r="AL298" i="13" s="1"/>
  <c r="AL299" i="13" s="1"/>
  <c r="AL300" i="13" s="1"/>
  <c r="AL301" i="13" s="1"/>
  <c r="AL302" i="13" s="1"/>
  <c r="AL303" i="13" s="1"/>
  <c r="AL304" i="13" s="1"/>
  <c r="AL305" i="13" s="1"/>
  <c r="AL306" i="13" s="1"/>
  <c r="AL307" i="13" s="1"/>
  <c r="AL308" i="13" s="1"/>
  <c r="AL309" i="13" s="1"/>
  <c r="AL310" i="13" s="1"/>
  <c r="AL311" i="13" s="1"/>
  <c r="AL312" i="13" s="1"/>
  <c r="AL313" i="13" s="1"/>
  <c r="AL314" i="13" s="1"/>
  <c r="AL315" i="13" s="1"/>
  <c r="AL316" i="13" s="1"/>
  <c r="AL317" i="13" s="1"/>
  <c r="AL318" i="13" s="1"/>
  <c r="AL319" i="13" s="1"/>
  <c r="AL320" i="13" s="1"/>
  <c r="AL321" i="13" s="1"/>
  <c r="AL322" i="13" s="1"/>
  <c r="AL323" i="13" s="1"/>
  <c r="AL324" i="13" s="1"/>
  <c r="AL325" i="13" s="1"/>
  <c r="AL326" i="13" s="1"/>
  <c r="AL327" i="13" s="1"/>
  <c r="AL328" i="13" s="1"/>
  <c r="AL329" i="13" s="1"/>
  <c r="AL330" i="13" s="1"/>
  <c r="AL331" i="13" s="1"/>
  <c r="AL332" i="13" s="1"/>
  <c r="AL333" i="13" s="1"/>
  <c r="AL334" i="13" s="1"/>
  <c r="AL335" i="13" s="1"/>
  <c r="AL336" i="13" s="1"/>
  <c r="AL337" i="13" s="1"/>
  <c r="AL338" i="13" s="1"/>
  <c r="AL339" i="13" s="1"/>
  <c r="AL340" i="13" s="1"/>
  <c r="AL341" i="13" s="1"/>
  <c r="AL342" i="13" s="1"/>
  <c r="AL343" i="13" s="1"/>
  <c r="AL344" i="13" s="1"/>
  <c r="AL345" i="13" s="1"/>
  <c r="AL346" i="13" s="1"/>
  <c r="AL347" i="13" s="1"/>
  <c r="AP56" i="13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P270" i="13" s="1"/>
  <c r="AP271" i="13" s="1"/>
  <c r="AP272" i="13" s="1"/>
  <c r="AP273" i="13" s="1"/>
  <c r="AP274" i="13" s="1"/>
  <c r="AP275" i="13" s="1"/>
  <c r="AP276" i="13" s="1"/>
  <c r="AP277" i="13" s="1"/>
  <c r="AP278" i="13" s="1"/>
  <c r="AP279" i="13" s="1"/>
  <c r="AP280" i="13" s="1"/>
  <c r="AP281" i="13" s="1"/>
  <c r="AP282" i="13" s="1"/>
  <c r="AP283" i="13" s="1"/>
  <c r="AP284" i="13" s="1"/>
  <c r="AP285" i="13" s="1"/>
  <c r="AP286" i="13" s="1"/>
  <c r="AP287" i="13" s="1"/>
  <c r="AP288" i="13" s="1"/>
  <c r="AP289" i="13" s="1"/>
  <c r="AP290" i="13" s="1"/>
  <c r="AP291" i="13" s="1"/>
  <c r="AP292" i="13" s="1"/>
  <c r="AP293" i="13" s="1"/>
  <c r="AP294" i="13" s="1"/>
  <c r="AP295" i="13" s="1"/>
  <c r="AP296" i="13" s="1"/>
  <c r="AP297" i="13" s="1"/>
  <c r="AP298" i="13" s="1"/>
  <c r="AP299" i="13" s="1"/>
  <c r="AP300" i="13" s="1"/>
  <c r="AP301" i="13" s="1"/>
  <c r="AP302" i="13" s="1"/>
  <c r="AP303" i="13" s="1"/>
  <c r="AP304" i="13" s="1"/>
  <c r="AP305" i="13" s="1"/>
  <c r="AP306" i="13" s="1"/>
  <c r="AP307" i="13" s="1"/>
  <c r="AP308" i="13" s="1"/>
  <c r="AP309" i="13" s="1"/>
  <c r="AP310" i="13" s="1"/>
  <c r="AP311" i="13" s="1"/>
  <c r="AP312" i="13" s="1"/>
  <c r="AP313" i="13" s="1"/>
  <c r="AP314" i="13" s="1"/>
  <c r="AP315" i="13" s="1"/>
  <c r="AP316" i="13" s="1"/>
  <c r="AP317" i="13" s="1"/>
  <c r="AP318" i="13" s="1"/>
  <c r="AP319" i="13" s="1"/>
  <c r="AP320" i="13" s="1"/>
  <c r="AP321" i="13" s="1"/>
  <c r="AP322" i="13" s="1"/>
  <c r="AP323" i="13" s="1"/>
  <c r="AP324" i="13" s="1"/>
  <c r="AP325" i="13" s="1"/>
  <c r="AP326" i="13" s="1"/>
  <c r="AP327" i="13" s="1"/>
  <c r="AP328" i="13" s="1"/>
  <c r="AP329" i="13" s="1"/>
  <c r="AP330" i="13" s="1"/>
  <c r="AP331" i="13" s="1"/>
  <c r="AP332" i="13" s="1"/>
  <c r="AP333" i="13" s="1"/>
  <c r="AP334" i="13" s="1"/>
  <c r="AP335" i="13" s="1"/>
  <c r="AP336" i="13" s="1"/>
  <c r="AP337" i="13" s="1"/>
  <c r="AP338" i="13" s="1"/>
  <c r="AP339" i="13" s="1"/>
  <c r="AP340" i="13" s="1"/>
  <c r="AP341" i="13" s="1"/>
  <c r="AP342" i="13" s="1"/>
  <c r="AP343" i="13" s="1"/>
  <c r="AP344" i="13" s="1"/>
  <c r="AP345" i="13" s="1"/>
  <c r="AP346" i="13" s="1"/>
  <c r="AP347" i="13" s="1"/>
  <c r="AM57" i="13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M270" i="13" s="1"/>
  <c r="AM271" i="13" s="1"/>
  <c r="AM272" i="13" s="1"/>
  <c r="AM273" i="13" s="1"/>
  <c r="AM274" i="13" s="1"/>
  <c r="AM275" i="13" s="1"/>
  <c r="AM276" i="13" s="1"/>
  <c r="AM277" i="13" s="1"/>
  <c r="AM278" i="13" s="1"/>
  <c r="AM279" i="13" s="1"/>
  <c r="AM280" i="13" s="1"/>
  <c r="AM281" i="13" s="1"/>
  <c r="AM282" i="13" s="1"/>
  <c r="AM283" i="13" s="1"/>
  <c r="AM284" i="13" s="1"/>
  <c r="AM285" i="13" s="1"/>
  <c r="AM286" i="13" s="1"/>
  <c r="AM287" i="13" s="1"/>
  <c r="AM288" i="13" s="1"/>
  <c r="AM289" i="13" s="1"/>
  <c r="AM290" i="13" s="1"/>
  <c r="AM291" i="13" s="1"/>
  <c r="AM292" i="13" s="1"/>
  <c r="AM293" i="13" s="1"/>
  <c r="AM294" i="13" s="1"/>
  <c r="AM295" i="13" s="1"/>
  <c r="AM296" i="13" s="1"/>
  <c r="AM297" i="13" s="1"/>
  <c r="AM298" i="13" s="1"/>
  <c r="AM299" i="13" s="1"/>
  <c r="AM300" i="13" s="1"/>
  <c r="AM301" i="13" s="1"/>
  <c r="AM302" i="13" s="1"/>
  <c r="AM303" i="13" s="1"/>
  <c r="AM304" i="13" s="1"/>
  <c r="AM305" i="13" s="1"/>
  <c r="AM306" i="13" s="1"/>
  <c r="AM307" i="13" s="1"/>
  <c r="AM308" i="13" s="1"/>
  <c r="AM309" i="13" s="1"/>
  <c r="AM310" i="13" s="1"/>
  <c r="AM311" i="13" s="1"/>
  <c r="AM312" i="13" s="1"/>
  <c r="AM313" i="13" s="1"/>
  <c r="AM314" i="13" s="1"/>
  <c r="AM315" i="13" s="1"/>
  <c r="AM316" i="13" s="1"/>
  <c r="AM317" i="13" s="1"/>
  <c r="AM318" i="13" s="1"/>
  <c r="AM319" i="13" s="1"/>
  <c r="AM320" i="13" s="1"/>
  <c r="AM321" i="13" s="1"/>
  <c r="AM322" i="13" s="1"/>
  <c r="AM323" i="13" s="1"/>
  <c r="AM324" i="13" s="1"/>
  <c r="AM325" i="13" s="1"/>
  <c r="AM326" i="13" s="1"/>
  <c r="AM327" i="13" s="1"/>
  <c r="AM328" i="13" s="1"/>
  <c r="AM329" i="13" s="1"/>
  <c r="AM330" i="13" s="1"/>
  <c r="AM331" i="13" s="1"/>
  <c r="AM332" i="13" s="1"/>
  <c r="AM333" i="13" s="1"/>
  <c r="AM334" i="13" s="1"/>
  <c r="AM335" i="13" s="1"/>
  <c r="AM336" i="13" s="1"/>
  <c r="AM337" i="13" s="1"/>
  <c r="AM338" i="13" s="1"/>
  <c r="AM339" i="13" s="1"/>
  <c r="AM340" i="13" s="1"/>
  <c r="AM341" i="13" s="1"/>
  <c r="AM342" i="13" s="1"/>
  <c r="AM343" i="13" s="1"/>
  <c r="AM344" i="13" s="1"/>
  <c r="AM345" i="13" s="1"/>
  <c r="AM346" i="13" s="1"/>
  <c r="AM347" i="13" s="1"/>
  <c r="J57" i="16"/>
  <c r="J58" i="16" s="1"/>
  <c r="P56" i="21"/>
  <c r="U55" i="21"/>
  <c r="V55" i="21" s="1"/>
  <c r="G57" i="21"/>
  <c r="L56" i="21"/>
  <c r="G57" i="20"/>
  <c r="L56" i="20"/>
  <c r="P56" i="20"/>
  <c r="U55" i="20"/>
  <c r="V55" i="20" s="1"/>
  <c r="U114" i="19"/>
  <c r="AW30" i="19"/>
  <c r="AK31" i="19" s="1"/>
  <c r="BN30" i="19"/>
  <c r="BQ30" i="19"/>
  <c r="T115" i="19"/>
  <c r="AR31" i="19"/>
  <c r="BK135" i="19"/>
  <c r="BG136" i="19"/>
  <c r="V114" i="19"/>
  <c r="AS31" i="19"/>
  <c r="BF137" i="19"/>
  <c r="BJ136" i="19"/>
  <c r="BI134" i="19"/>
  <c r="BE135" i="19"/>
  <c r="T115" i="18"/>
  <c r="BI135" i="18"/>
  <c r="BE136" i="18"/>
  <c r="AS31" i="18"/>
  <c r="BG136" i="18"/>
  <c r="BK135" i="18"/>
  <c r="AR32" i="18"/>
  <c r="AY30" i="18"/>
  <c r="BB30" i="18" s="1"/>
  <c r="AW30" i="18"/>
  <c r="AK31" i="18" s="1"/>
  <c r="BN30" i="18"/>
  <c r="BQ30" i="18"/>
  <c r="BJ134" i="18"/>
  <c r="BF135" i="18"/>
  <c r="U114" i="18"/>
  <c r="V114" i="18"/>
  <c r="I64" i="17"/>
  <c r="I65" i="17" s="1"/>
  <c r="M55" i="17"/>
  <c r="O54" i="17"/>
  <c r="N55" i="17"/>
  <c r="N56" i="17" s="1"/>
  <c r="M54" i="16"/>
  <c r="O53" i="16"/>
  <c r="N54" i="16"/>
  <c r="N55" i="16" s="1"/>
  <c r="U53" i="7"/>
  <c r="AZ30" i="19" l="1"/>
  <c r="BC30" i="19" s="1"/>
  <c r="BD30" i="19" s="1"/>
  <c r="AL67" i="18"/>
  <c r="AL68" i="18" s="1"/>
  <c r="AL69" i="18" s="1"/>
  <c r="AL70" i="18" s="1"/>
  <c r="AL71" i="18" s="1"/>
  <c r="AL72" i="18" s="1"/>
  <c r="AL73" i="18" s="1"/>
  <c r="AL74" i="18" s="1"/>
  <c r="AL75" i="18" s="1"/>
  <c r="AL76" i="18" s="1"/>
  <c r="AL77" i="18" s="1"/>
  <c r="AL78" i="18" s="1"/>
  <c r="AL79" i="18" s="1"/>
  <c r="AL80" i="18" s="1"/>
  <c r="AL81" i="18" s="1"/>
  <c r="AL82" i="18" s="1"/>
  <c r="AL83" i="18" s="1"/>
  <c r="AL84" i="18" s="1"/>
  <c r="AL85" i="18" s="1"/>
  <c r="AL86" i="18" s="1"/>
  <c r="AL87" i="18" s="1"/>
  <c r="AL88" i="18" s="1"/>
  <c r="AL89" i="18" s="1"/>
  <c r="AL90" i="18" s="1"/>
  <c r="AL91" i="18" s="1"/>
  <c r="AL92" i="18" s="1"/>
  <c r="AL93" i="18" s="1"/>
  <c r="AL94" i="18" s="1"/>
  <c r="AL95" i="18" s="1"/>
  <c r="AL96" i="18" s="1"/>
  <c r="AL97" i="18" s="1"/>
  <c r="AL98" i="18" s="1"/>
  <c r="AL99" i="18" s="1"/>
  <c r="AL100" i="18" s="1"/>
  <c r="AL101" i="18" s="1"/>
  <c r="AL102" i="18" s="1"/>
  <c r="AL103" i="18" s="1"/>
  <c r="AL104" i="18" s="1"/>
  <c r="AL105" i="18" s="1"/>
  <c r="AL106" i="18" s="1"/>
  <c r="AL107" i="18" s="1"/>
  <c r="AL108" i="18" s="1"/>
  <c r="AL109" i="18" s="1"/>
  <c r="AL110" i="18" s="1"/>
  <c r="AL111" i="18" s="1"/>
  <c r="AL112" i="18" s="1"/>
  <c r="AL113" i="18" s="1"/>
  <c r="AL114" i="18" s="1"/>
  <c r="AL115" i="18" s="1"/>
  <c r="AL116" i="18" s="1"/>
  <c r="AL117" i="18" s="1"/>
  <c r="AL118" i="18" s="1"/>
  <c r="AL119" i="18" s="1"/>
  <c r="AL120" i="18" s="1"/>
  <c r="AL121" i="18" s="1"/>
  <c r="AL122" i="18" s="1"/>
  <c r="AL123" i="18" s="1"/>
  <c r="AL124" i="18" s="1"/>
  <c r="AL125" i="18" s="1"/>
  <c r="AL126" i="18" s="1"/>
  <c r="AL127" i="18" s="1"/>
  <c r="AL128" i="18" s="1"/>
  <c r="AL129" i="18" s="1"/>
  <c r="AL130" i="18" s="1"/>
  <c r="AL131" i="18" s="1"/>
  <c r="AL132" i="18" s="1"/>
  <c r="AL133" i="18" s="1"/>
  <c r="AL134" i="18" s="1"/>
  <c r="AL135" i="18" s="1"/>
  <c r="AL136" i="18" s="1"/>
  <c r="AL137" i="18" s="1"/>
  <c r="AL138" i="18" s="1"/>
  <c r="AL139" i="18" s="1"/>
  <c r="AL140" i="18" s="1"/>
  <c r="AL141" i="18" s="1"/>
  <c r="AL142" i="18" s="1"/>
  <c r="AL143" i="18" s="1"/>
  <c r="AL144" i="18" s="1"/>
  <c r="AL145" i="18" s="1"/>
  <c r="AL146" i="18" s="1"/>
  <c r="AL147" i="18" s="1"/>
  <c r="AL148" i="18" s="1"/>
  <c r="AL149" i="18" s="1"/>
  <c r="AL150" i="18" s="1"/>
  <c r="AL151" i="18" s="1"/>
  <c r="AL152" i="18" s="1"/>
  <c r="AL153" i="18" s="1"/>
  <c r="AL154" i="18" s="1"/>
  <c r="AL155" i="18" s="1"/>
  <c r="AL156" i="18" s="1"/>
  <c r="AL157" i="18" s="1"/>
  <c r="AL158" i="18" s="1"/>
  <c r="AL159" i="18" s="1"/>
  <c r="AL160" i="18" s="1"/>
  <c r="AL161" i="18" s="1"/>
  <c r="AL162" i="18" s="1"/>
  <c r="AL163" i="18" s="1"/>
  <c r="AL164" i="18" s="1"/>
  <c r="AL165" i="18" s="1"/>
  <c r="AL166" i="18" s="1"/>
  <c r="AL167" i="18" s="1"/>
  <c r="AL168" i="18" s="1"/>
  <c r="AL169" i="18" s="1"/>
  <c r="AL170" i="18" s="1"/>
  <c r="AL171" i="18" s="1"/>
  <c r="AL172" i="18" s="1"/>
  <c r="AL173" i="18" s="1"/>
  <c r="AL174" i="18" s="1"/>
  <c r="AL175" i="18" s="1"/>
  <c r="AL176" i="18" s="1"/>
  <c r="AL177" i="18" s="1"/>
  <c r="AL178" i="18" s="1"/>
  <c r="AL179" i="18" s="1"/>
  <c r="AL180" i="18" s="1"/>
  <c r="AL181" i="18" s="1"/>
  <c r="AL182" i="18" s="1"/>
  <c r="AL183" i="18" s="1"/>
  <c r="AL184" i="18" s="1"/>
  <c r="AL185" i="18" s="1"/>
  <c r="AL186" i="18" s="1"/>
  <c r="AL187" i="18" s="1"/>
  <c r="AL188" i="18" s="1"/>
  <c r="AL189" i="18" s="1"/>
  <c r="AL190" i="18" s="1"/>
  <c r="AL191" i="18" s="1"/>
  <c r="AL192" i="18" s="1"/>
  <c r="AL193" i="18" s="1"/>
  <c r="AL194" i="18" s="1"/>
  <c r="AL195" i="18" s="1"/>
  <c r="AL196" i="18" s="1"/>
  <c r="AL197" i="18" s="1"/>
  <c r="AL198" i="18" s="1"/>
  <c r="AL199" i="18" s="1"/>
  <c r="AL200" i="18" s="1"/>
  <c r="AL201" i="18" s="1"/>
  <c r="AL202" i="18" s="1"/>
  <c r="AL203" i="18" s="1"/>
  <c r="AL204" i="18" s="1"/>
  <c r="AL205" i="18" s="1"/>
  <c r="AL206" i="18" s="1"/>
  <c r="AL207" i="18" s="1"/>
  <c r="AL208" i="18" s="1"/>
  <c r="AL209" i="18" s="1"/>
  <c r="AL210" i="18" s="1"/>
  <c r="AL211" i="18" s="1"/>
  <c r="AL212" i="18" s="1"/>
  <c r="AL213" i="18" s="1"/>
  <c r="AL214" i="18" s="1"/>
  <c r="AL215" i="18" s="1"/>
  <c r="AL216" i="18" s="1"/>
  <c r="AL217" i="18" s="1"/>
  <c r="AL218" i="18" s="1"/>
  <c r="AL219" i="18" s="1"/>
  <c r="AL220" i="18" s="1"/>
  <c r="AL221" i="18" s="1"/>
  <c r="AL222" i="18" s="1"/>
  <c r="AL223" i="18" s="1"/>
  <c r="AL224" i="18" s="1"/>
  <c r="AL225" i="18" s="1"/>
  <c r="AL226" i="18" s="1"/>
  <c r="AL227" i="18" s="1"/>
  <c r="AL228" i="18" s="1"/>
  <c r="AL229" i="18" s="1"/>
  <c r="AL230" i="18" s="1"/>
  <c r="AL231" i="18" s="1"/>
  <c r="AL232" i="18" s="1"/>
  <c r="AL233" i="18" s="1"/>
  <c r="AL234" i="18" s="1"/>
  <c r="AL235" i="18" s="1"/>
  <c r="AL236" i="18" s="1"/>
  <c r="AL237" i="18" s="1"/>
  <c r="AL238" i="18" s="1"/>
  <c r="AL239" i="18" s="1"/>
  <c r="AL240" i="18" s="1"/>
  <c r="AL241" i="18" s="1"/>
  <c r="AL242" i="18" s="1"/>
  <c r="AL243" i="18" s="1"/>
  <c r="AL244" i="18" s="1"/>
  <c r="AL245" i="18" s="1"/>
  <c r="AL246" i="18" s="1"/>
  <c r="AL247" i="18" s="1"/>
  <c r="AL248" i="18" s="1"/>
  <c r="AL249" i="18" s="1"/>
  <c r="AL250" i="18" s="1"/>
  <c r="AL251" i="18" s="1"/>
  <c r="AL252" i="18" s="1"/>
  <c r="AL253" i="18" s="1"/>
  <c r="AL254" i="18" s="1"/>
  <c r="AL255" i="18" s="1"/>
  <c r="AL256" i="18" s="1"/>
  <c r="AL257" i="18" s="1"/>
  <c r="AL258" i="18" s="1"/>
  <c r="AL259" i="18" s="1"/>
  <c r="AL260" i="18" s="1"/>
  <c r="AL261" i="18" s="1"/>
  <c r="AL262" i="18" s="1"/>
  <c r="AL263" i="18" s="1"/>
  <c r="AL264" i="18" s="1"/>
  <c r="AL265" i="18" s="1"/>
  <c r="AL266" i="18" s="1"/>
  <c r="AL267" i="18" s="1"/>
  <c r="AL268" i="18" s="1"/>
  <c r="AL269" i="18" s="1"/>
  <c r="AL270" i="18" s="1"/>
  <c r="AL271" i="18" s="1"/>
  <c r="AL272" i="18" s="1"/>
  <c r="AL273" i="18" s="1"/>
  <c r="AL274" i="18" s="1"/>
  <c r="AL275" i="18" s="1"/>
  <c r="AL276" i="18" s="1"/>
  <c r="AL277" i="18" s="1"/>
  <c r="AL278" i="18" s="1"/>
  <c r="AL279" i="18" s="1"/>
  <c r="AL280" i="18" s="1"/>
  <c r="AL281" i="18" s="1"/>
  <c r="AL282" i="18" s="1"/>
  <c r="AL283" i="18" s="1"/>
  <c r="AL284" i="18" s="1"/>
  <c r="AL285" i="18" s="1"/>
  <c r="AL286" i="18" s="1"/>
  <c r="AL287" i="18" s="1"/>
  <c r="AL288" i="18" s="1"/>
  <c r="AL289" i="18" s="1"/>
  <c r="AL290" i="18" s="1"/>
  <c r="AL291" i="18" s="1"/>
  <c r="AL292" i="18" s="1"/>
  <c r="AL293" i="18" s="1"/>
  <c r="AL294" i="18" s="1"/>
  <c r="AL295" i="18" s="1"/>
  <c r="AL296" i="18" s="1"/>
  <c r="AL297" i="18" s="1"/>
  <c r="AL298" i="18" s="1"/>
  <c r="AL299" i="18" s="1"/>
  <c r="AL300" i="18" s="1"/>
  <c r="AL301" i="18" s="1"/>
  <c r="AL302" i="18" s="1"/>
  <c r="AL303" i="18" s="1"/>
  <c r="AL304" i="18" s="1"/>
  <c r="AL305" i="18" s="1"/>
  <c r="AL306" i="18" s="1"/>
  <c r="AL307" i="18" s="1"/>
  <c r="AL308" i="18" s="1"/>
  <c r="AL309" i="18" s="1"/>
  <c r="AL310" i="18" s="1"/>
  <c r="AL311" i="18" s="1"/>
  <c r="AL312" i="18" s="1"/>
  <c r="AL313" i="18" s="1"/>
  <c r="AL314" i="18" s="1"/>
  <c r="AL315" i="18" s="1"/>
  <c r="AL316" i="18" s="1"/>
  <c r="AL317" i="18" s="1"/>
  <c r="AL318" i="18" s="1"/>
  <c r="AL319" i="18" s="1"/>
  <c r="AL320" i="18" s="1"/>
  <c r="AL321" i="18" s="1"/>
  <c r="AL322" i="18" s="1"/>
  <c r="AL323" i="18" s="1"/>
  <c r="AL324" i="18" s="1"/>
  <c r="AL325" i="18" s="1"/>
  <c r="AL326" i="18" s="1"/>
  <c r="AL327" i="18" s="1"/>
  <c r="AL328" i="18" s="1"/>
  <c r="AL329" i="18" s="1"/>
  <c r="AL330" i="18" s="1"/>
  <c r="AL331" i="18" s="1"/>
  <c r="AL332" i="18" s="1"/>
  <c r="AL333" i="18" s="1"/>
  <c r="AL334" i="18" s="1"/>
  <c r="AL335" i="18" s="1"/>
  <c r="AL336" i="18" s="1"/>
  <c r="AL337" i="18" s="1"/>
  <c r="AL338" i="18" s="1"/>
  <c r="AL339" i="18" s="1"/>
  <c r="AL340" i="18" s="1"/>
  <c r="AL341" i="18" s="1"/>
  <c r="AL342" i="18" s="1"/>
  <c r="AL343" i="18" s="1"/>
  <c r="AL344" i="18" s="1"/>
  <c r="AL345" i="18" s="1"/>
  <c r="AL346" i="18" s="1"/>
  <c r="AL347" i="18" s="1"/>
  <c r="AZ30" i="18"/>
  <c r="BC30" i="18" s="1"/>
  <c r="AN67" i="18"/>
  <c r="AN68" i="18" s="1"/>
  <c r="AN69" i="18" s="1"/>
  <c r="AN70" i="18" s="1"/>
  <c r="AN71" i="18" s="1"/>
  <c r="AN72" i="18" s="1"/>
  <c r="AN73" i="18" s="1"/>
  <c r="AN74" i="18" s="1"/>
  <c r="AN75" i="18" s="1"/>
  <c r="AN76" i="18" s="1"/>
  <c r="AN77" i="18" s="1"/>
  <c r="AN78" i="18" s="1"/>
  <c r="AN79" i="18" s="1"/>
  <c r="AN80" i="18" s="1"/>
  <c r="AN81" i="18" s="1"/>
  <c r="AN82" i="18" s="1"/>
  <c r="AN83" i="18" s="1"/>
  <c r="AN84" i="18" s="1"/>
  <c r="AN85" i="18" s="1"/>
  <c r="AN86" i="18" s="1"/>
  <c r="AN87" i="18" s="1"/>
  <c r="AN88" i="18" s="1"/>
  <c r="AN89" i="18" s="1"/>
  <c r="AN90" i="18" s="1"/>
  <c r="AN91" i="18" s="1"/>
  <c r="AN92" i="18" s="1"/>
  <c r="AN93" i="18" s="1"/>
  <c r="AN94" i="18" s="1"/>
  <c r="AN95" i="18" s="1"/>
  <c r="AN96" i="18" s="1"/>
  <c r="AN97" i="18" s="1"/>
  <c r="AN98" i="18" s="1"/>
  <c r="AN99" i="18" s="1"/>
  <c r="AN100" i="18" s="1"/>
  <c r="AN101" i="18" s="1"/>
  <c r="AN102" i="18" s="1"/>
  <c r="AN103" i="18" s="1"/>
  <c r="AN104" i="18" s="1"/>
  <c r="AN105" i="18" s="1"/>
  <c r="AN106" i="18" s="1"/>
  <c r="AN107" i="18" s="1"/>
  <c r="AN108" i="18" s="1"/>
  <c r="AN109" i="18" s="1"/>
  <c r="AN110" i="18" s="1"/>
  <c r="AN111" i="18" s="1"/>
  <c r="AN112" i="18" s="1"/>
  <c r="AN113" i="18" s="1"/>
  <c r="AN114" i="18" s="1"/>
  <c r="AN115" i="18" s="1"/>
  <c r="AN116" i="18" s="1"/>
  <c r="AN117" i="18" s="1"/>
  <c r="AN118" i="18" s="1"/>
  <c r="AN119" i="18" s="1"/>
  <c r="AN120" i="18" s="1"/>
  <c r="AN121" i="18" s="1"/>
  <c r="AN122" i="18" s="1"/>
  <c r="AN123" i="18" s="1"/>
  <c r="AN124" i="18" s="1"/>
  <c r="AN125" i="18" s="1"/>
  <c r="AN126" i="18" s="1"/>
  <c r="AN127" i="18" s="1"/>
  <c r="AN128" i="18" s="1"/>
  <c r="AN129" i="18" s="1"/>
  <c r="AN130" i="18" s="1"/>
  <c r="AN131" i="18" s="1"/>
  <c r="AN132" i="18" s="1"/>
  <c r="AN133" i="18" s="1"/>
  <c r="AN134" i="18" s="1"/>
  <c r="AN135" i="18" s="1"/>
  <c r="AN136" i="18" s="1"/>
  <c r="AN137" i="18" s="1"/>
  <c r="AN138" i="18" s="1"/>
  <c r="AN139" i="18" s="1"/>
  <c r="AN140" i="18" s="1"/>
  <c r="AN141" i="18" s="1"/>
  <c r="AN142" i="18" s="1"/>
  <c r="AN143" i="18" s="1"/>
  <c r="AN144" i="18" s="1"/>
  <c r="AN145" i="18" s="1"/>
  <c r="AN146" i="18" s="1"/>
  <c r="AN147" i="18" s="1"/>
  <c r="AN148" i="18" s="1"/>
  <c r="AN149" i="18" s="1"/>
  <c r="AN150" i="18" s="1"/>
  <c r="AN151" i="18" s="1"/>
  <c r="AN152" i="18" s="1"/>
  <c r="AN153" i="18" s="1"/>
  <c r="AN154" i="18" s="1"/>
  <c r="AN155" i="18" s="1"/>
  <c r="AN156" i="18" s="1"/>
  <c r="AN157" i="18" s="1"/>
  <c r="AN158" i="18" s="1"/>
  <c r="AN159" i="18" s="1"/>
  <c r="AN160" i="18" s="1"/>
  <c r="AN161" i="18" s="1"/>
  <c r="AN162" i="18" s="1"/>
  <c r="AN163" i="18" s="1"/>
  <c r="AN164" i="18" s="1"/>
  <c r="AN165" i="18" s="1"/>
  <c r="AN166" i="18" s="1"/>
  <c r="AN167" i="18" s="1"/>
  <c r="AN168" i="18" s="1"/>
  <c r="AN169" i="18" s="1"/>
  <c r="AN170" i="18" s="1"/>
  <c r="AN171" i="18" s="1"/>
  <c r="AN172" i="18" s="1"/>
  <c r="AN173" i="18" s="1"/>
  <c r="AN174" i="18" s="1"/>
  <c r="AN175" i="18" s="1"/>
  <c r="AN176" i="18" s="1"/>
  <c r="AN177" i="18" s="1"/>
  <c r="AN178" i="18" s="1"/>
  <c r="AN179" i="18" s="1"/>
  <c r="AN180" i="18" s="1"/>
  <c r="AN181" i="18" s="1"/>
  <c r="AN182" i="18" s="1"/>
  <c r="AN183" i="18" s="1"/>
  <c r="AN184" i="18" s="1"/>
  <c r="AN185" i="18" s="1"/>
  <c r="AN186" i="18" s="1"/>
  <c r="AN187" i="18" s="1"/>
  <c r="AN188" i="18" s="1"/>
  <c r="AN189" i="18" s="1"/>
  <c r="AN190" i="18" s="1"/>
  <c r="AN191" i="18" s="1"/>
  <c r="AN192" i="18" s="1"/>
  <c r="AN193" i="18" s="1"/>
  <c r="AN194" i="18" s="1"/>
  <c r="AN195" i="18" s="1"/>
  <c r="AN196" i="18" s="1"/>
  <c r="AN197" i="18" s="1"/>
  <c r="AN198" i="18" s="1"/>
  <c r="AN199" i="18" s="1"/>
  <c r="AN200" i="18" s="1"/>
  <c r="AN201" i="18" s="1"/>
  <c r="AN202" i="18" s="1"/>
  <c r="AN203" i="18" s="1"/>
  <c r="AN204" i="18" s="1"/>
  <c r="AN205" i="18" s="1"/>
  <c r="AN206" i="18" s="1"/>
  <c r="AN207" i="18" s="1"/>
  <c r="AN208" i="18" s="1"/>
  <c r="AN209" i="18" s="1"/>
  <c r="AN210" i="18" s="1"/>
  <c r="AN211" i="18" s="1"/>
  <c r="AN212" i="18" s="1"/>
  <c r="AN213" i="18" s="1"/>
  <c r="AN214" i="18" s="1"/>
  <c r="AN215" i="18" s="1"/>
  <c r="AN216" i="18" s="1"/>
  <c r="AN217" i="18" s="1"/>
  <c r="AN218" i="18" s="1"/>
  <c r="AN219" i="18" s="1"/>
  <c r="AN220" i="18" s="1"/>
  <c r="AN221" i="18" s="1"/>
  <c r="AN222" i="18" s="1"/>
  <c r="AN223" i="18" s="1"/>
  <c r="AN224" i="18" s="1"/>
  <c r="AN225" i="18" s="1"/>
  <c r="AN226" i="18" s="1"/>
  <c r="AN227" i="18" s="1"/>
  <c r="AN228" i="18" s="1"/>
  <c r="AN229" i="18" s="1"/>
  <c r="AN230" i="18" s="1"/>
  <c r="AN231" i="18" s="1"/>
  <c r="AN232" i="18" s="1"/>
  <c r="AN233" i="18" s="1"/>
  <c r="AN234" i="18" s="1"/>
  <c r="AN235" i="18" s="1"/>
  <c r="AN236" i="18" s="1"/>
  <c r="AN237" i="18" s="1"/>
  <c r="AN238" i="18" s="1"/>
  <c r="AN239" i="18" s="1"/>
  <c r="AN240" i="18" s="1"/>
  <c r="AN241" i="18" s="1"/>
  <c r="AN242" i="18" s="1"/>
  <c r="AN243" i="18" s="1"/>
  <c r="AN244" i="18" s="1"/>
  <c r="AN245" i="18" s="1"/>
  <c r="AN246" i="18" s="1"/>
  <c r="AN247" i="18" s="1"/>
  <c r="AN248" i="18" s="1"/>
  <c r="AN249" i="18" s="1"/>
  <c r="AN250" i="18" s="1"/>
  <c r="AN251" i="18" s="1"/>
  <c r="AN252" i="18" s="1"/>
  <c r="AN253" i="18" s="1"/>
  <c r="AN254" i="18" s="1"/>
  <c r="AN255" i="18" s="1"/>
  <c r="AN256" i="18" s="1"/>
  <c r="AN257" i="18" s="1"/>
  <c r="AN258" i="18" s="1"/>
  <c r="AN259" i="18" s="1"/>
  <c r="AN260" i="18" s="1"/>
  <c r="AN261" i="18" s="1"/>
  <c r="AN262" i="18" s="1"/>
  <c r="AN263" i="18" s="1"/>
  <c r="AN264" i="18" s="1"/>
  <c r="AN265" i="18" s="1"/>
  <c r="AN266" i="18" s="1"/>
  <c r="AN267" i="18" s="1"/>
  <c r="AN268" i="18" s="1"/>
  <c r="AN269" i="18" s="1"/>
  <c r="AN270" i="18" s="1"/>
  <c r="AN271" i="18" s="1"/>
  <c r="AN272" i="18" s="1"/>
  <c r="AN273" i="18" s="1"/>
  <c r="AN274" i="18" s="1"/>
  <c r="AN275" i="18" s="1"/>
  <c r="AN276" i="18" s="1"/>
  <c r="AN277" i="18" s="1"/>
  <c r="AN278" i="18" s="1"/>
  <c r="AN279" i="18" s="1"/>
  <c r="AN280" i="18" s="1"/>
  <c r="AN281" i="18" s="1"/>
  <c r="AN282" i="18" s="1"/>
  <c r="AN283" i="18" s="1"/>
  <c r="AN284" i="18" s="1"/>
  <c r="AN285" i="18" s="1"/>
  <c r="AN286" i="18" s="1"/>
  <c r="AN287" i="18" s="1"/>
  <c r="AN288" i="18" s="1"/>
  <c r="AN289" i="18" s="1"/>
  <c r="AN290" i="18" s="1"/>
  <c r="AN291" i="18" s="1"/>
  <c r="AN292" i="18" s="1"/>
  <c r="AN293" i="18" s="1"/>
  <c r="AN294" i="18" s="1"/>
  <c r="AN295" i="18" s="1"/>
  <c r="AN296" i="18" s="1"/>
  <c r="AN297" i="18" s="1"/>
  <c r="AN298" i="18" s="1"/>
  <c r="AN299" i="18" s="1"/>
  <c r="AN300" i="18" s="1"/>
  <c r="AN301" i="18" s="1"/>
  <c r="AN302" i="18" s="1"/>
  <c r="AN303" i="18" s="1"/>
  <c r="AN304" i="18" s="1"/>
  <c r="AN305" i="18" s="1"/>
  <c r="AN306" i="18" s="1"/>
  <c r="AN307" i="18" s="1"/>
  <c r="AN308" i="18" s="1"/>
  <c r="AN309" i="18" s="1"/>
  <c r="AN310" i="18" s="1"/>
  <c r="AN311" i="18" s="1"/>
  <c r="AN312" i="18" s="1"/>
  <c r="AN313" i="18" s="1"/>
  <c r="AN314" i="18" s="1"/>
  <c r="AN315" i="18" s="1"/>
  <c r="AN316" i="18" s="1"/>
  <c r="AN317" i="18" s="1"/>
  <c r="AN318" i="18" s="1"/>
  <c r="AN319" i="18" s="1"/>
  <c r="AN320" i="18" s="1"/>
  <c r="AN321" i="18" s="1"/>
  <c r="AN322" i="18" s="1"/>
  <c r="AN323" i="18" s="1"/>
  <c r="AN324" i="18" s="1"/>
  <c r="AN325" i="18" s="1"/>
  <c r="AN326" i="18" s="1"/>
  <c r="AN327" i="18" s="1"/>
  <c r="AN328" i="18" s="1"/>
  <c r="AN329" i="18" s="1"/>
  <c r="AN330" i="18" s="1"/>
  <c r="AN331" i="18" s="1"/>
  <c r="AN332" i="18" s="1"/>
  <c r="AN333" i="18" s="1"/>
  <c r="AN334" i="18" s="1"/>
  <c r="AN335" i="18" s="1"/>
  <c r="AN336" i="18" s="1"/>
  <c r="AN337" i="18" s="1"/>
  <c r="AN338" i="18" s="1"/>
  <c r="AN339" i="18" s="1"/>
  <c r="AN340" i="18" s="1"/>
  <c r="AN341" i="18" s="1"/>
  <c r="AN342" i="18" s="1"/>
  <c r="AN343" i="18" s="1"/>
  <c r="AN344" i="18" s="1"/>
  <c r="AN345" i="18" s="1"/>
  <c r="AN346" i="18" s="1"/>
  <c r="AN347" i="18" s="1"/>
  <c r="I58" i="16"/>
  <c r="I59" i="16" s="1"/>
  <c r="U56" i="21"/>
  <c r="V56" i="21" s="1"/>
  <c r="P57" i="21"/>
  <c r="L57" i="21"/>
  <c r="G58" i="21"/>
  <c r="P57" i="20"/>
  <c r="U56" i="20"/>
  <c r="V56" i="20" s="1"/>
  <c r="G58" i="20"/>
  <c r="L57" i="20"/>
  <c r="BO31" i="19"/>
  <c r="AU31" i="19"/>
  <c r="AI32" i="19" s="1"/>
  <c r="AX31" i="19"/>
  <c r="BA31" i="19" s="1"/>
  <c r="BL31" i="19"/>
  <c r="V115" i="19"/>
  <c r="T116" i="19"/>
  <c r="U115" i="19"/>
  <c r="BG137" i="19"/>
  <c r="BK136" i="19"/>
  <c r="BF138" i="19"/>
  <c r="BJ137" i="19"/>
  <c r="BE136" i="19"/>
  <c r="BI135" i="19"/>
  <c r="BP31" i="19"/>
  <c r="AV31" i="19"/>
  <c r="AJ32" i="19" s="1"/>
  <c r="BM31" i="19"/>
  <c r="AT31" i="19"/>
  <c r="BG137" i="18"/>
  <c r="BK136" i="18"/>
  <c r="AT31" i="18"/>
  <c r="T116" i="18"/>
  <c r="BD30" i="18"/>
  <c r="AX32" i="18"/>
  <c r="BA32" i="18" s="1"/>
  <c r="BO32" i="18"/>
  <c r="AU32" i="18"/>
  <c r="AI33" i="18" s="1"/>
  <c r="BL32" i="18"/>
  <c r="BE137" i="18"/>
  <c r="BI136" i="18"/>
  <c r="V115" i="18"/>
  <c r="U115" i="18"/>
  <c r="BP31" i="18"/>
  <c r="AV31" i="18"/>
  <c r="AJ32" i="18" s="1"/>
  <c r="BM31" i="18"/>
  <c r="BF136" i="18"/>
  <c r="BJ135" i="18"/>
  <c r="J65" i="17"/>
  <c r="J66" i="17" s="1"/>
  <c r="M56" i="17"/>
  <c r="O55" i="17"/>
  <c r="I66" i="17"/>
  <c r="I67" i="17" s="1"/>
  <c r="M55" i="16"/>
  <c r="O54" i="16"/>
  <c r="U54" i="7"/>
  <c r="AY31" i="19" l="1"/>
  <c r="BB31" i="19" s="1"/>
  <c r="J59" i="16"/>
  <c r="J60" i="16" s="1"/>
  <c r="U57" i="21"/>
  <c r="V57" i="21" s="1"/>
  <c r="P58" i="21"/>
  <c r="L58" i="21"/>
  <c r="G59" i="21"/>
  <c r="P58" i="20"/>
  <c r="U57" i="20"/>
  <c r="V57" i="20" s="1"/>
  <c r="G59" i="20"/>
  <c r="L58" i="20"/>
  <c r="U116" i="19"/>
  <c r="V116" i="19"/>
  <c r="BE137" i="19"/>
  <c r="BI136" i="19"/>
  <c r="BK137" i="19"/>
  <c r="BG138" i="19"/>
  <c r="AR32" i="19"/>
  <c r="AW31" i="19"/>
  <c r="AK32" i="19" s="1"/>
  <c r="BN31" i="19"/>
  <c r="AZ31" i="19"/>
  <c r="BC31" i="19" s="1"/>
  <c r="BD31" i="19" s="1"/>
  <c r="BQ31" i="19"/>
  <c r="AS32" i="19"/>
  <c r="BJ138" i="19"/>
  <c r="BF139" i="19"/>
  <c r="T117" i="19"/>
  <c r="BJ136" i="18"/>
  <c r="BF137" i="18"/>
  <c r="AS32" i="18"/>
  <c r="T117" i="18"/>
  <c r="BI137" i="18"/>
  <c r="BE138" i="18"/>
  <c r="BQ31" i="18"/>
  <c r="AW31" i="18"/>
  <c r="AK32" i="18" s="1"/>
  <c r="BN31" i="18"/>
  <c r="AZ31" i="18"/>
  <c r="BC31" i="18" s="1"/>
  <c r="U116" i="18"/>
  <c r="BG138" i="18"/>
  <c r="BK137" i="18"/>
  <c r="AY31" i="18"/>
  <c r="BB31" i="18" s="1"/>
  <c r="V116" i="18"/>
  <c r="AR33" i="18"/>
  <c r="M57" i="17"/>
  <c r="O56" i="17"/>
  <c r="J67" i="17"/>
  <c r="J68" i="17" s="1"/>
  <c r="N57" i="17"/>
  <c r="N58" i="17" s="1"/>
  <c r="M56" i="16"/>
  <c r="O55" i="16"/>
  <c r="N56" i="16"/>
  <c r="N57" i="16" s="1"/>
  <c r="U55" i="7"/>
  <c r="BD31" i="18" l="1"/>
  <c r="I60" i="16"/>
  <c r="I61" i="16" s="1"/>
  <c r="L59" i="21"/>
  <c r="G60" i="21"/>
  <c r="U58" i="21"/>
  <c r="V58" i="21" s="1"/>
  <c r="P59" i="21"/>
  <c r="G60" i="20"/>
  <c r="L59" i="20"/>
  <c r="P59" i="20"/>
  <c r="U58" i="20"/>
  <c r="V58" i="20" s="1"/>
  <c r="V117" i="19"/>
  <c r="BO32" i="19"/>
  <c r="AU32" i="19"/>
  <c r="AI33" i="19" s="1"/>
  <c r="AX32" i="19"/>
  <c r="BA32" i="19" s="1"/>
  <c r="BL32" i="19"/>
  <c r="T118" i="19"/>
  <c r="BG139" i="19"/>
  <c r="BK138" i="19"/>
  <c r="AT32" i="19"/>
  <c r="BF140" i="19"/>
  <c r="BJ139" i="19"/>
  <c r="BP32" i="19"/>
  <c r="AV32" i="19"/>
  <c r="AJ33" i="19" s="1"/>
  <c r="BM32" i="19"/>
  <c r="BE138" i="19"/>
  <c r="BI137" i="19"/>
  <c r="U117" i="19"/>
  <c r="BP32" i="18"/>
  <c r="AV32" i="18"/>
  <c r="AJ33" i="18" s="1"/>
  <c r="BM32" i="18"/>
  <c r="U117" i="18"/>
  <c r="BO33" i="18"/>
  <c r="AU33" i="18"/>
  <c r="AI34" i="18" s="1"/>
  <c r="BL33" i="18"/>
  <c r="BG139" i="18"/>
  <c r="BK138" i="18"/>
  <c r="BF138" i="18"/>
  <c r="BJ137" i="18"/>
  <c r="V117" i="18"/>
  <c r="BE139" i="18"/>
  <c r="BI138" i="18"/>
  <c r="AT32" i="18"/>
  <c r="T118" i="18"/>
  <c r="M58" i="17"/>
  <c r="O57" i="17"/>
  <c r="I68" i="17"/>
  <c r="I69" i="17" s="1"/>
  <c r="M57" i="16"/>
  <c r="O56" i="16"/>
  <c r="U56" i="7"/>
  <c r="AY32" i="19" l="1"/>
  <c r="BB32" i="19" s="1"/>
  <c r="AY32" i="18"/>
  <c r="BB32" i="18" s="1"/>
  <c r="J61" i="16"/>
  <c r="J62" i="16" s="1"/>
  <c r="G61" i="21"/>
  <c r="L60" i="21"/>
  <c r="P60" i="21"/>
  <c r="U59" i="21"/>
  <c r="V59" i="21" s="1"/>
  <c r="U59" i="20"/>
  <c r="V59" i="20" s="1"/>
  <c r="P60" i="20"/>
  <c r="L60" i="20"/>
  <c r="G61" i="20"/>
  <c r="BI138" i="19"/>
  <c r="BE139" i="19"/>
  <c r="AR33" i="19"/>
  <c r="T119" i="19"/>
  <c r="V118" i="19"/>
  <c r="AW32" i="19"/>
  <c r="AK33" i="19" s="1"/>
  <c r="BN32" i="19"/>
  <c r="BQ32" i="19"/>
  <c r="AS33" i="19"/>
  <c r="BJ140" i="19"/>
  <c r="BF141" i="19"/>
  <c r="U118" i="19"/>
  <c r="BG140" i="19"/>
  <c r="BK139" i="19"/>
  <c r="BQ32" i="18"/>
  <c r="AW32" i="18"/>
  <c r="AK33" i="18" s="1"/>
  <c r="BN32" i="18"/>
  <c r="AZ32" i="18"/>
  <c r="BC32" i="18" s="1"/>
  <c r="BD32" i="18" s="1"/>
  <c r="BJ138" i="18"/>
  <c r="BF139" i="18"/>
  <c r="BG140" i="18"/>
  <c r="BK139" i="18"/>
  <c r="AX33" i="18"/>
  <c r="BA33" i="18" s="1"/>
  <c r="BE140" i="18"/>
  <c r="BI139" i="18"/>
  <c r="V118" i="18"/>
  <c r="AR34" i="18"/>
  <c r="AS33" i="18"/>
  <c r="U118" i="18"/>
  <c r="T119" i="18"/>
  <c r="M59" i="17"/>
  <c r="O58" i="17"/>
  <c r="J69" i="17"/>
  <c r="J70" i="17" s="1"/>
  <c r="N59" i="17"/>
  <c r="N60" i="17" s="1"/>
  <c r="M58" i="16"/>
  <c r="O57" i="16"/>
  <c r="N58" i="16"/>
  <c r="N59" i="16" s="1"/>
  <c r="U57" i="7"/>
  <c r="I62" i="16" l="1"/>
  <c r="I63" i="16" s="1"/>
  <c r="P61" i="21"/>
  <c r="U60" i="21"/>
  <c r="V60" i="21" s="1"/>
  <c r="G62" i="21"/>
  <c r="L61" i="21"/>
  <c r="U60" i="20"/>
  <c r="V60" i="20" s="1"/>
  <c r="P61" i="20"/>
  <c r="L61" i="20"/>
  <c r="G62" i="20"/>
  <c r="AT33" i="19"/>
  <c r="BO33" i="19"/>
  <c r="AU33" i="19"/>
  <c r="AI34" i="19" s="1"/>
  <c r="BL33" i="19"/>
  <c r="BP33" i="19"/>
  <c r="AV33" i="19"/>
  <c r="AJ34" i="19" s="1"/>
  <c r="BM33" i="19"/>
  <c r="AY33" i="19"/>
  <c r="BB33" i="19" s="1"/>
  <c r="T120" i="19"/>
  <c r="BE140" i="19"/>
  <c r="BI139" i="19"/>
  <c r="BK140" i="19"/>
  <c r="BG141" i="19"/>
  <c r="AZ32" i="19"/>
  <c r="BC32" i="19" s="1"/>
  <c r="BD32" i="19" s="1"/>
  <c r="BF142" i="19"/>
  <c r="BJ141" i="19"/>
  <c r="V119" i="19"/>
  <c r="U119" i="19"/>
  <c r="AT33" i="18"/>
  <c r="V119" i="18"/>
  <c r="BG141" i="18"/>
  <c r="BK140" i="18"/>
  <c r="U119" i="18"/>
  <c r="BP33" i="18"/>
  <c r="AV33" i="18"/>
  <c r="AJ34" i="18" s="1"/>
  <c r="BM33" i="18"/>
  <c r="BE141" i="18"/>
  <c r="BI140" i="18"/>
  <c r="T120" i="18"/>
  <c r="BF140" i="18"/>
  <c r="BJ139" i="18"/>
  <c r="BO34" i="18"/>
  <c r="AU34" i="18"/>
  <c r="AI35" i="18" s="1"/>
  <c r="BL34" i="18"/>
  <c r="M60" i="17"/>
  <c r="O59" i="17"/>
  <c r="I70" i="17"/>
  <c r="I71" i="17" s="1"/>
  <c r="M59" i="16"/>
  <c r="O58" i="16"/>
  <c r="U58" i="7"/>
  <c r="AX33" i="19" l="1"/>
  <c r="BA33" i="19" s="1"/>
  <c r="AX34" i="18"/>
  <c r="BA34" i="18" s="1"/>
  <c r="AY33" i="18"/>
  <c r="BB33" i="18" s="1"/>
  <c r="J63" i="16"/>
  <c r="J64" i="16" s="1"/>
  <c r="P62" i="21"/>
  <c r="U61" i="21"/>
  <c r="V61" i="21" s="1"/>
  <c r="G63" i="21"/>
  <c r="L62" i="21"/>
  <c r="P62" i="20"/>
  <c r="U61" i="20"/>
  <c r="V61" i="20" s="1"/>
  <c r="G63" i="20"/>
  <c r="L62" i="20"/>
  <c r="T121" i="19"/>
  <c r="AR34" i="19"/>
  <c r="BE141" i="19"/>
  <c r="BI140" i="19"/>
  <c r="BK141" i="19"/>
  <c r="BG142" i="19"/>
  <c r="AW33" i="19"/>
  <c r="AK34" i="19" s="1"/>
  <c r="BN33" i="19"/>
  <c r="BQ33" i="19"/>
  <c r="BF143" i="19"/>
  <c r="BJ142" i="19"/>
  <c r="V120" i="19"/>
  <c r="U120" i="19"/>
  <c r="AS34" i="19"/>
  <c r="V120" i="18"/>
  <c r="T121" i="18"/>
  <c r="BE142" i="18"/>
  <c r="BI141" i="18"/>
  <c r="AR35" i="18"/>
  <c r="BJ140" i="18"/>
  <c r="BF141" i="18"/>
  <c r="BQ33" i="18"/>
  <c r="AW33" i="18"/>
  <c r="AK34" i="18" s="1"/>
  <c r="BN33" i="18"/>
  <c r="BG142" i="18"/>
  <c r="BK141" i="18"/>
  <c r="AS34" i="18"/>
  <c r="U120" i="18"/>
  <c r="M61" i="17"/>
  <c r="O60" i="17"/>
  <c r="J71" i="17"/>
  <c r="J72" i="17" s="1"/>
  <c r="N61" i="17"/>
  <c r="N62" i="17" s="1"/>
  <c r="O59" i="16"/>
  <c r="M60" i="16"/>
  <c r="N60" i="16"/>
  <c r="N61" i="16" s="1"/>
  <c r="U59" i="7"/>
  <c r="I64" i="16" l="1"/>
  <c r="I65" i="16" s="1"/>
  <c r="G64" i="21"/>
  <c r="L63" i="21"/>
  <c r="U62" i="21"/>
  <c r="V62" i="21" s="1"/>
  <c r="P63" i="21"/>
  <c r="G64" i="20"/>
  <c r="L63" i="20"/>
  <c r="P63" i="20"/>
  <c r="U62" i="20"/>
  <c r="V62" i="20" s="1"/>
  <c r="BI141" i="19"/>
  <c r="BE142" i="19"/>
  <c r="V121" i="19"/>
  <c r="BO34" i="19"/>
  <c r="AU34" i="19"/>
  <c r="AI35" i="19" s="1"/>
  <c r="AX34" i="19"/>
  <c r="BA34" i="19" s="1"/>
  <c r="BL34" i="19"/>
  <c r="AT34" i="19"/>
  <c r="BP34" i="19"/>
  <c r="AV34" i="19"/>
  <c r="AJ35" i="19" s="1"/>
  <c r="BM34" i="19"/>
  <c r="U121" i="19"/>
  <c r="AZ33" i="19"/>
  <c r="BC33" i="19" s="1"/>
  <c r="BD33" i="19" s="1"/>
  <c r="T122" i="19"/>
  <c r="BG143" i="19"/>
  <c r="BK142" i="19"/>
  <c r="BF144" i="19"/>
  <c r="BJ143" i="19"/>
  <c r="BG143" i="18"/>
  <c r="BK142" i="18"/>
  <c r="T122" i="18"/>
  <c r="AT34" i="18"/>
  <c r="V121" i="18"/>
  <c r="BO35" i="18"/>
  <c r="AU35" i="18"/>
  <c r="AI36" i="18" s="1"/>
  <c r="BL35" i="18"/>
  <c r="BF142" i="18"/>
  <c r="BJ141" i="18"/>
  <c r="U121" i="18"/>
  <c r="BE143" i="18"/>
  <c r="BI142" i="18"/>
  <c r="BP34" i="18"/>
  <c r="AV34" i="18"/>
  <c r="AJ35" i="18" s="1"/>
  <c r="BM34" i="18"/>
  <c r="AZ33" i="18"/>
  <c r="BC33" i="18" s="1"/>
  <c r="BD33" i="18" s="1"/>
  <c r="M62" i="17"/>
  <c r="O61" i="17"/>
  <c r="I72" i="17"/>
  <c r="I73" i="17" s="1"/>
  <c r="M61" i="16"/>
  <c r="O60" i="16"/>
  <c r="U60" i="7"/>
  <c r="AY34" i="18" l="1"/>
  <c r="BB34" i="18" s="1"/>
  <c r="J65" i="16"/>
  <c r="J66" i="16" s="1"/>
  <c r="U63" i="21"/>
  <c r="V63" i="21" s="1"/>
  <c r="P64" i="21"/>
  <c r="L64" i="21"/>
  <c r="G65" i="21"/>
  <c r="G65" i="20"/>
  <c r="L64" i="20"/>
  <c r="P64" i="20"/>
  <c r="U63" i="20"/>
  <c r="V63" i="20" s="1"/>
  <c r="AS35" i="19"/>
  <c r="AW34" i="19"/>
  <c r="AK35" i="19" s="1"/>
  <c r="BN34" i="19"/>
  <c r="BQ34" i="19"/>
  <c r="V122" i="19"/>
  <c r="BK143" i="19"/>
  <c r="BG144" i="19"/>
  <c r="BI142" i="19"/>
  <c r="BE143" i="19"/>
  <c r="U122" i="19"/>
  <c r="BJ144" i="19"/>
  <c r="BF145" i="19"/>
  <c r="T123" i="19"/>
  <c r="AY34" i="19"/>
  <c r="BB34" i="19" s="1"/>
  <c r="AR35" i="19"/>
  <c r="V122" i="18"/>
  <c r="BJ142" i="18"/>
  <c r="BF143" i="18"/>
  <c r="BI143" i="18"/>
  <c r="BE144" i="18"/>
  <c r="BG144" i="18"/>
  <c r="BK143" i="18"/>
  <c r="AR36" i="18"/>
  <c r="T123" i="18"/>
  <c r="AS35" i="18"/>
  <c r="U122" i="18"/>
  <c r="AX35" i="18"/>
  <c r="BA35" i="18" s="1"/>
  <c r="BQ34" i="18"/>
  <c r="AW34" i="18"/>
  <c r="AK35" i="18" s="1"/>
  <c r="BN34" i="18"/>
  <c r="AZ34" i="18"/>
  <c r="BC34" i="18" s="1"/>
  <c r="BD34" i="18" s="1"/>
  <c r="M63" i="17"/>
  <c r="O62" i="17"/>
  <c r="J73" i="17"/>
  <c r="J74" i="17" s="1"/>
  <c r="N63" i="17"/>
  <c r="M62" i="16"/>
  <c r="O61" i="16"/>
  <c r="N62" i="16"/>
  <c r="N63" i="16" s="1"/>
  <c r="U61" i="7"/>
  <c r="AZ34" i="19" l="1"/>
  <c r="BC34" i="19" s="1"/>
  <c r="BD34" i="19"/>
  <c r="I66" i="16"/>
  <c r="I67" i="16" s="1"/>
  <c r="U64" i="21"/>
  <c r="V64" i="21" s="1"/>
  <c r="P65" i="21"/>
  <c r="L65" i="21"/>
  <c r="G66" i="21"/>
  <c r="G66" i="20"/>
  <c r="L65" i="20"/>
  <c r="P65" i="20"/>
  <c r="U64" i="20"/>
  <c r="V64" i="20" s="1"/>
  <c r="V123" i="19"/>
  <c r="BK144" i="19"/>
  <c r="BG145" i="19"/>
  <c r="U123" i="19"/>
  <c r="BJ145" i="19"/>
  <c r="BF146" i="19"/>
  <c r="BE144" i="19"/>
  <c r="BI143" i="19"/>
  <c r="BO35" i="19"/>
  <c r="AU35" i="19"/>
  <c r="AI36" i="19" s="1"/>
  <c r="AX35" i="19"/>
  <c r="BA35" i="19" s="1"/>
  <c r="BL35" i="19"/>
  <c r="AT35" i="19"/>
  <c r="T124" i="19"/>
  <c r="BP35" i="19"/>
  <c r="AV35" i="19"/>
  <c r="AJ36" i="19" s="1"/>
  <c r="BM35" i="19"/>
  <c r="AY35" i="19"/>
  <c r="BB35" i="19" s="1"/>
  <c r="T124" i="18"/>
  <c r="BI144" i="18"/>
  <c r="BE145" i="18"/>
  <c r="BJ143" i="18"/>
  <c r="BF144" i="18"/>
  <c r="U123" i="18"/>
  <c r="BP35" i="18"/>
  <c r="AV35" i="18"/>
  <c r="AJ36" i="18" s="1"/>
  <c r="BM35" i="18"/>
  <c r="BG145" i="18"/>
  <c r="BK144" i="18"/>
  <c r="V123" i="18"/>
  <c r="BO36" i="18"/>
  <c r="AU36" i="18"/>
  <c r="AI37" i="18" s="1"/>
  <c r="BL36" i="18"/>
  <c r="AT35" i="18"/>
  <c r="N64" i="17"/>
  <c r="M64" i="17"/>
  <c r="O63" i="17"/>
  <c r="I74" i="17"/>
  <c r="I75" i="17" s="1"/>
  <c r="M63" i="16"/>
  <c r="O62" i="16"/>
  <c r="U62" i="7"/>
  <c r="AX36" i="18" l="1"/>
  <c r="BA36" i="18" s="1"/>
  <c r="J67" i="16"/>
  <c r="J68" i="16" s="1"/>
  <c r="P66" i="21"/>
  <c r="U65" i="21"/>
  <c r="V65" i="21" s="1"/>
  <c r="G67" i="21"/>
  <c r="L66" i="21"/>
  <c r="P66" i="20"/>
  <c r="U65" i="20"/>
  <c r="V65" i="20" s="1"/>
  <c r="G67" i="20"/>
  <c r="L66" i="20"/>
  <c r="AW35" i="19"/>
  <c r="AK36" i="19" s="1"/>
  <c r="BN35" i="19"/>
  <c r="BQ35" i="19"/>
  <c r="BI144" i="19"/>
  <c r="BE145" i="19"/>
  <c r="BK145" i="19"/>
  <c r="BG146" i="19"/>
  <c r="AR36" i="19"/>
  <c r="BF147" i="19"/>
  <c r="BJ146" i="19"/>
  <c r="T125" i="19"/>
  <c r="V124" i="19"/>
  <c r="AS36" i="19"/>
  <c r="U124" i="19"/>
  <c r="AS36" i="18"/>
  <c r="BF145" i="18"/>
  <c r="BJ144" i="18"/>
  <c r="T125" i="18"/>
  <c r="BQ35" i="18"/>
  <c r="AW35" i="18"/>
  <c r="AK36" i="18" s="1"/>
  <c r="BN35" i="18"/>
  <c r="U124" i="18"/>
  <c r="AY35" i="18"/>
  <c r="BB35" i="18" s="1"/>
  <c r="BG146" i="18"/>
  <c r="BK145" i="18"/>
  <c r="V124" i="18"/>
  <c r="AR37" i="18"/>
  <c r="BE146" i="18"/>
  <c r="BI145" i="18"/>
  <c r="M65" i="17"/>
  <c r="O64" i="17"/>
  <c r="J75" i="17"/>
  <c r="J76" i="17" s="1"/>
  <c r="N65" i="17"/>
  <c r="N66" i="17" s="1"/>
  <c r="M64" i="16"/>
  <c r="O63" i="16"/>
  <c r="N64" i="16"/>
  <c r="N65" i="16" s="1"/>
  <c r="U63" i="7"/>
  <c r="AZ35" i="19" l="1"/>
  <c r="BC35" i="19" s="1"/>
  <c r="BD35" i="19" s="1"/>
  <c r="AZ35" i="18"/>
  <c r="BC35" i="18" s="1"/>
  <c r="BD35" i="18" s="1"/>
  <c r="I68" i="16"/>
  <c r="I69" i="16" s="1"/>
  <c r="P67" i="21"/>
  <c r="U66" i="21"/>
  <c r="V66" i="21" s="1"/>
  <c r="G68" i="21"/>
  <c r="L67" i="21"/>
  <c r="L67" i="20"/>
  <c r="G68" i="20"/>
  <c r="U66" i="20"/>
  <c r="V66" i="20" s="1"/>
  <c r="P67" i="20"/>
  <c r="BP36" i="19"/>
  <c r="AV36" i="19"/>
  <c r="AJ37" i="19" s="1"/>
  <c r="BM36" i="19"/>
  <c r="BG147" i="19"/>
  <c r="BK146" i="19"/>
  <c r="BJ147" i="19"/>
  <c r="BF148" i="19"/>
  <c r="BO36" i="19"/>
  <c r="AU36" i="19"/>
  <c r="AI37" i="19" s="1"/>
  <c r="AX36" i="19"/>
  <c r="BA36" i="19" s="1"/>
  <c r="BL36" i="19"/>
  <c r="T126" i="19"/>
  <c r="V125" i="19"/>
  <c r="U125" i="19"/>
  <c r="BI145" i="19"/>
  <c r="BE146" i="19"/>
  <c r="AT36" i="19"/>
  <c r="U125" i="18"/>
  <c r="T126" i="18"/>
  <c r="BI146" i="18"/>
  <c r="BE147" i="18"/>
  <c r="BG147" i="18"/>
  <c r="BK146" i="18"/>
  <c r="BO37" i="18"/>
  <c r="AU37" i="18"/>
  <c r="AI38" i="18" s="1"/>
  <c r="BL37" i="18"/>
  <c r="AT36" i="18"/>
  <c r="BF146" i="18"/>
  <c r="BJ145" i="18"/>
  <c r="BP36" i="18"/>
  <c r="AV36" i="18"/>
  <c r="AJ37" i="18" s="1"/>
  <c r="BM36" i="18"/>
  <c r="V125" i="18"/>
  <c r="M66" i="17"/>
  <c r="O65" i="17"/>
  <c r="I76" i="17"/>
  <c r="I77" i="17" s="1"/>
  <c r="M65" i="16"/>
  <c r="O64" i="16"/>
  <c r="U64" i="7"/>
  <c r="AY36" i="19" l="1"/>
  <c r="BB36" i="19" s="1"/>
  <c r="J69" i="16"/>
  <c r="J70" i="16" s="1"/>
  <c r="G69" i="21"/>
  <c r="L68" i="21"/>
  <c r="P68" i="21"/>
  <c r="U67" i="21"/>
  <c r="V67" i="21" s="1"/>
  <c r="L68" i="20"/>
  <c r="G69" i="20"/>
  <c r="U67" i="20"/>
  <c r="V67" i="20" s="1"/>
  <c r="P68" i="20"/>
  <c r="BJ148" i="19"/>
  <c r="BF149" i="19"/>
  <c r="BK147" i="19"/>
  <c r="BG148" i="19"/>
  <c r="AW36" i="19"/>
  <c r="AK37" i="19" s="1"/>
  <c r="BN36" i="19"/>
  <c r="BQ36" i="19"/>
  <c r="T127" i="19"/>
  <c r="V126" i="19"/>
  <c r="AS37" i="19"/>
  <c r="U126" i="19"/>
  <c r="AR37" i="19"/>
  <c r="BI146" i="19"/>
  <c r="BE147" i="19"/>
  <c r="BK147" i="18"/>
  <c r="BG148" i="18"/>
  <c r="T127" i="18"/>
  <c r="U126" i="18"/>
  <c r="AR38" i="18"/>
  <c r="BE148" i="18"/>
  <c r="BI147" i="18"/>
  <c r="BQ36" i="18"/>
  <c r="AW36" i="18"/>
  <c r="AK37" i="18" s="1"/>
  <c r="BN36" i="18"/>
  <c r="V126" i="18"/>
  <c r="BJ146" i="18"/>
  <c r="BF147" i="18"/>
  <c r="AS37" i="18"/>
  <c r="AY36" i="18"/>
  <c r="BB36" i="18" s="1"/>
  <c r="AX37" i="18"/>
  <c r="BA37" i="18" s="1"/>
  <c r="M67" i="17"/>
  <c r="O66" i="17"/>
  <c r="J77" i="17"/>
  <c r="J78" i="17" s="1"/>
  <c r="N67" i="17"/>
  <c r="M66" i="16"/>
  <c r="O65" i="16"/>
  <c r="N66" i="16"/>
  <c r="N67" i="16" s="1"/>
  <c r="U65" i="7"/>
  <c r="AZ36" i="18" l="1"/>
  <c r="BC36" i="18" s="1"/>
  <c r="I70" i="16"/>
  <c r="I71" i="16" s="1"/>
  <c r="P69" i="21"/>
  <c r="U68" i="21"/>
  <c r="V68" i="21" s="1"/>
  <c r="G70" i="21"/>
  <c r="L69" i="21"/>
  <c r="P69" i="20"/>
  <c r="U68" i="20"/>
  <c r="V68" i="20" s="1"/>
  <c r="G70" i="20"/>
  <c r="L69" i="20"/>
  <c r="BK148" i="19"/>
  <c r="BG149" i="19"/>
  <c r="BO37" i="19"/>
  <c r="AU37" i="19"/>
  <c r="AI38" i="19" s="1"/>
  <c r="BL37" i="19"/>
  <c r="V127" i="19"/>
  <c r="T128" i="19"/>
  <c r="BJ149" i="19"/>
  <c r="BF150" i="19"/>
  <c r="AT37" i="19"/>
  <c r="U127" i="19"/>
  <c r="BE148" i="19"/>
  <c r="BI147" i="19"/>
  <c r="BP37" i="19"/>
  <c r="AV37" i="19"/>
  <c r="AJ38" i="19" s="1"/>
  <c r="BM37" i="19"/>
  <c r="AY37" i="19"/>
  <c r="BB37" i="19" s="1"/>
  <c r="AZ36" i="19"/>
  <c r="BC36" i="19" s="1"/>
  <c r="BD36" i="19" s="1"/>
  <c r="BP37" i="18"/>
  <c r="AV37" i="18"/>
  <c r="AJ38" i="18" s="1"/>
  <c r="BM37" i="18"/>
  <c r="BI148" i="18"/>
  <c r="BE149" i="18"/>
  <c r="T128" i="18"/>
  <c r="AT37" i="18"/>
  <c r="BO38" i="18"/>
  <c r="AU38" i="18"/>
  <c r="AI39" i="18" s="1"/>
  <c r="BL38" i="18"/>
  <c r="BG149" i="18"/>
  <c r="BK148" i="18"/>
  <c r="U127" i="18"/>
  <c r="V127" i="18"/>
  <c r="BJ147" i="18"/>
  <c r="BF148" i="18"/>
  <c r="BD36" i="18"/>
  <c r="N68" i="17"/>
  <c r="O67" i="17"/>
  <c r="M68" i="17"/>
  <c r="I78" i="17"/>
  <c r="I79" i="17" s="1"/>
  <c r="M67" i="16"/>
  <c r="O66" i="16"/>
  <c r="U66" i="7"/>
  <c r="J71" i="16" l="1"/>
  <c r="J72" i="16" s="1"/>
  <c r="L70" i="21"/>
  <c r="G71" i="21"/>
  <c r="U69" i="21"/>
  <c r="V69" i="21" s="1"/>
  <c r="P70" i="21"/>
  <c r="P70" i="20"/>
  <c r="U69" i="20"/>
  <c r="V69" i="20" s="1"/>
  <c r="G71" i="20"/>
  <c r="L70" i="20"/>
  <c r="AW37" i="19"/>
  <c r="AK38" i="19" s="1"/>
  <c r="BN37" i="19"/>
  <c r="AZ37" i="19"/>
  <c r="BC37" i="19" s="1"/>
  <c r="BQ37" i="19"/>
  <c r="BF151" i="19"/>
  <c r="BJ150" i="19"/>
  <c r="AR38" i="19"/>
  <c r="BK149" i="19"/>
  <c r="BG150" i="19"/>
  <c r="V128" i="19"/>
  <c r="U128" i="19"/>
  <c r="BI148" i="19"/>
  <c r="BE149" i="19"/>
  <c r="AS38" i="19"/>
  <c r="T129" i="19"/>
  <c r="AX37" i="19"/>
  <c r="BA37" i="19" s="1"/>
  <c r="AR39" i="18"/>
  <c r="BE150" i="18"/>
  <c r="BI149" i="18"/>
  <c r="AX38" i="18"/>
  <c r="BA38" i="18" s="1"/>
  <c r="BQ37" i="18"/>
  <c r="AW37" i="18"/>
  <c r="AK38" i="18" s="1"/>
  <c r="BN37" i="18"/>
  <c r="AZ37" i="18"/>
  <c r="BC37" i="18" s="1"/>
  <c r="BF149" i="18"/>
  <c r="BJ148" i="18"/>
  <c r="AS38" i="18"/>
  <c r="U128" i="18"/>
  <c r="V128" i="18"/>
  <c r="BK149" i="18"/>
  <c r="BG150" i="18"/>
  <c r="T129" i="18"/>
  <c r="AY37" i="18"/>
  <c r="BB37" i="18" s="1"/>
  <c r="M69" i="17"/>
  <c r="O68" i="17"/>
  <c r="J79" i="17"/>
  <c r="J80" i="17" s="1"/>
  <c r="N69" i="17"/>
  <c r="N70" i="17" s="1"/>
  <c r="M68" i="16"/>
  <c r="O67" i="16"/>
  <c r="N68" i="16"/>
  <c r="N69" i="16" s="1"/>
  <c r="U67" i="7"/>
  <c r="BD37" i="19" l="1"/>
  <c r="I72" i="16"/>
  <c r="I73" i="16" s="1"/>
  <c r="L71" i="21"/>
  <c r="G72" i="21"/>
  <c r="P71" i="21"/>
  <c r="U70" i="21"/>
  <c r="V70" i="21" s="1"/>
  <c r="P71" i="20"/>
  <c r="U70" i="20"/>
  <c r="V70" i="20" s="1"/>
  <c r="G72" i="20"/>
  <c r="L71" i="20"/>
  <c r="BP38" i="19"/>
  <c r="AV38" i="19"/>
  <c r="AJ39" i="19" s="1"/>
  <c r="BM38" i="19"/>
  <c r="BG151" i="19"/>
  <c r="BK150" i="19"/>
  <c r="BO38" i="19"/>
  <c r="AU38" i="19"/>
  <c r="AI39" i="19" s="1"/>
  <c r="AX38" i="19"/>
  <c r="BA38" i="19" s="1"/>
  <c r="BL38" i="19"/>
  <c r="BJ151" i="19"/>
  <c r="BF152" i="19"/>
  <c r="U129" i="19"/>
  <c r="V129" i="19"/>
  <c r="BI149" i="19"/>
  <c r="BE150" i="19"/>
  <c r="T130" i="19"/>
  <c r="AT38" i="19"/>
  <c r="T130" i="18"/>
  <c r="BJ149" i="18"/>
  <c r="BF150" i="18"/>
  <c r="U129" i="18"/>
  <c r="BP38" i="18"/>
  <c r="AV38" i="18"/>
  <c r="AJ39" i="18" s="1"/>
  <c r="BM38" i="18"/>
  <c r="AT38" i="18"/>
  <c r="BO39" i="18"/>
  <c r="AU39" i="18"/>
  <c r="AI40" i="18" s="1"/>
  <c r="BL39" i="18"/>
  <c r="BG151" i="18"/>
  <c r="BK150" i="18"/>
  <c r="V129" i="18"/>
  <c r="BI150" i="18"/>
  <c r="BE151" i="18"/>
  <c r="BD37" i="18"/>
  <c r="M70" i="17"/>
  <c r="O69" i="17"/>
  <c r="I80" i="17"/>
  <c r="I81" i="17" s="1"/>
  <c r="M69" i="16"/>
  <c r="O68" i="16"/>
  <c r="U68" i="7"/>
  <c r="AY38" i="19" l="1"/>
  <c r="BB38" i="19" s="1"/>
  <c r="J73" i="16"/>
  <c r="J74" i="16" s="1"/>
  <c r="L72" i="21"/>
  <c r="G73" i="21"/>
  <c r="U71" i="21"/>
  <c r="V71" i="21" s="1"/>
  <c r="P72" i="21"/>
  <c r="L72" i="20"/>
  <c r="G73" i="20"/>
  <c r="U71" i="20"/>
  <c r="V71" i="20" s="1"/>
  <c r="P72" i="20"/>
  <c r="BK151" i="19"/>
  <c r="BG152" i="19"/>
  <c r="BI150" i="19"/>
  <c r="BE151" i="19"/>
  <c r="AR39" i="19"/>
  <c r="BJ152" i="19"/>
  <c r="BF153" i="19"/>
  <c r="AW38" i="19"/>
  <c r="AK39" i="19" s="1"/>
  <c r="BN38" i="19"/>
  <c r="AZ38" i="19"/>
  <c r="BC38" i="19" s="1"/>
  <c r="BD38" i="19" s="1"/>
  <c r="BQ38" i="19"/>
  <c r="U130" i="19"/>
  <c r="AS39" i="19"/>
  <c r="T131" i="19"/>
  <c r="V130" i="19"/>
  <c r="BQ38" i="18"/>
  <c r="AW38" i="18"/>
  <c r="AK39" i="18" s="1"/>
  <c r="BN38" i="18"/>
  <c r="AZ38" i="18"/>
  <c r="BC38" i="18" s="1"/>
  <c r="BJ150" i="18"/>
  <c r="BF151" i="18"/>
  <c r="AR40" i="18"/>
  <c r="T131" i="18"/>
  <c r="U130" i="18"/>
  <c r="BK151" i="18"/>
  <c r="BG152" i="18"/>
  <c r="V130" i="18"/>
  <c r="AS39" i="18"/>
  <c r="BE152" i="18"/>
  <c r="BI151" i="18"/>
  <c r="AX39" i="18"/>
  <c r="BA39" i="18" s="1"/>
  <c r="AY38" i="18"/>
  <c r="BB38" i="18" s="1"/>
  <c r="BD38" i="18" s="1"/>
  <c r="M71" i="17"/>
  <c r="O70" i="17"/>
  <c r="N71" i="17"/>
  <c r="N72" i="17" s="1"/>
  <c r="J81" i="17"/>
  <c r="J82" i="17" s="1"/>
  <c r="M70" i="16"/>
  <c r="O69" i="16"/>
  <c r="N70" i="16"/>
  <c r="N71" i="16" s="1"/>
  <c r="U69" i="7"/>
  <c r="I74" i="16" l="1"/>
  <c r="I75" i="16" s="1"/>
  <c r="U72" i="21"/>
  <c r="V72" i="21" s="1"/>
  <c r="P73" i="21"/>
  <c r="L73" i="21"/>
  <c r="G74" i="21"/>
  <c r="U72" i="20"/>
  <c r="V72" i="20" s="1"/>
  <c r="P73" i="20"/>
  <c r="L73" i="20"/>
  <c r="G74" i="20"/>
  <c r="BE152" i="19"/>
  <c r="BI151" i="19"/>
  <c r="U131" i="19"/>
  <c r="BO39" i="19"/>
  <c r="AU39" i="19"/>
  <c r="AI40" i="19" s="1"/>
  <c r="BL39" i="19"/>
  <c r="BP39" i="19"/>
  <c r="AV39" i="19"/>
  <c r="AJ40" i="19" s="1"/>
  <c r="BM39" i="19"/>
  <c r="BJ153" i="19"/>
  <c r="BF154" i="19"/>
  <c r="V131" i="19"/>
  <c r="T132" i="19"/>
  <c r="BK152" i="19"/>
  <c r="BG153" i="19"/>
  <c r="AT39" i="19"/>
  <c r="V131" i="18"/>
  <c r="BI152" i="18"/>
  <c r="BE153" i="18"/>
  <c r="BG153" i="18"/>
  <c r="BK152" i="18"/>
  <c r="BO40" i="18"/>
  <c r="AU40" i="18"/>
  <c r="AI41" i="18" s="1"/>
  <c r="BL40" i="18"/>
  <c r="BP39" i="18"/>
  <c r="AV39" i="18"/>
  <c r="AJ40" i="18" s="1"/>
  <c r="BM39" i="18"/>
  <c r="AT39" i="18"/>
  <c r="BJ151" i="18"/>
  <c r="BF152" i="18"/>
  <c r="T132" i="18"/>
  <c r="U131" i="18"/>
  <c r="M72" i="17"/>
  <c r="N73" i="17" s="1"/>
  <c r="O71" i="17"/>
  <c r="I82" i="17"/>
  <c r="I83" i="17" s="1"/>
  <c r="M71" i="16"/>
  <c r="O70" i="16"/>
  <c r="U70" i="7"/>
  <c r="AX39" i="19" l="1"/>
  <c r="BA39" i="19" s="1"/>
  <c r="J75" i="16"/>
  <c r="J76" i="16" s="1"/>
  <c r="G75" i="21"/>
  <c r="L74" i="21"/>
  <c r="P74" i="21"/>
  <c r="U73" i="21"/>
  <c r="V73" i="21" s="1"/>
  <c r="G75" i="20"/>
  <c r="L74" i="20"/>
  <c r="U73" i="20"/>
  <c r="V73" i="20" s="1"/>
  <c r="P74" i="20"/>
  <c r="V132" i="19"/>
  <c r="BK153" i="19"/>
  <c r="BG154" i="19"/>
  <c r="AS40" i="19"/>
  <c r="BI152" i="19"/>
  <c r="BE153" i="19"/>
  <c r="T133" i="19"/>
  <c r="AW39" i="19"/>
  <c r="AK40" i="19" s="1"/>
  <c r="BN39" i="19"/>
  <c r="AZ39" i="19"/>
  <c r="BC39" i="19" s="1"/>
  <c r="BQ39" i="19"/>
  <c r="AY39" i="19"/>
  <c r="BB39" i="19" s="1"/>
  <c r="BD39" i="19" s="1"/>
  <c r="BF155" i="19"/>
  <c r="BJ154" i="19"/>
  <c r="AR40" i="19"/>
  <c r="U132" i="19"/>
  <c r="BF153" i="18"/>
  <c r="BJ152" i="18"/>
  <c r="AY39" i="18"/>
  <c r="BB39" i="18" s="1"/>
  <c r="BE154" i="18"/>
  <c r="BI153" i="18"/>
  <c r="BK153" i="18"/>
  <c r="BG154" i="18"/>
  <c r="BQ39" i="18"/>
  <c r="AW39" i="18"/>
  <c r="AK40" i="18" s="1"/>
  <c r="BN39" i="18"/>
  <c r="AZ39" i="18"/>
  <c r="BC39" i="18" s="1"/>
  <c r="AR41" i="18"/>
  <c r="AS40" i="18"/>
  <c r="T133" i="18"/>
  <c r="U132" i="18"/>
  <c r="AX40" i="18"/>
  <c r="BA40" i="18" s="1"/>
  <c r="V132" i="18"/>
  <c r="M73" i="17"/>
  <c r="O72" i="17"/>
  <c r="J83" i="17"/>
  <c r="J84" i="17" s="1"/>
  <c r="M72" i="16"/>
  <c r="O71" i="16"/>
  <c r="N72" i="16"/>
  <c r="N73" i="16" s="1"/>
  <c r="U71" i="7"/>
  <c r="I76" i="16" l="1"/>
  <c r="I77" i="16" s="1"/>
  <c r="G76" i="21"/>
  <c r="L75" i="21"/>
  <c r="P75" i="21"/>
  <c r="U74" i="21"/>
  <c r="V74" i="21" s="1"/>
  <c r="U74" i="20"/>
  <c r="V74" i="20" s="1"/>
  <c r="P75" i="20"/>
  <c r="L75" i="20"/>
  <c r="G76" i="20"/>
  <c r="BI153" i="19"/>
  <c r="BE154" i="19"/>
  <c r="BG155" i="19"/>
  <c r="BK154" i="19"/>
  <c r="BJ155" i="19"/>
  <c r="BF156" i="19"/>
  <c r="U133" i="19"/>
  <c r="T134" i="19"/>
  <c r="V133" i="19"/>
  <c r="BO40" i="19"/>
  <c r="AU40" i="19"/>
  <c r="AI41" i="19" s="1"/>
  <c r="BL40" i="19"/>
  <c r="AT40" i="19"/>
  <c r="BP40" i="19"/>
  <c r="AV40" i="19"/>
  <c r="AJ41" i="19" s="1"/>
  <c r="BM40" i="19"/>
  <c r="BP40" i="18"/>
  <c r="AV40" i="18"/>
  <c r="AJ41" i="18" s="1"/>
  <c r="BM40" i="18"/>
  <c r="U133" i="18"/>
  <c r="T134" i="18"/>
  <c r="BI154" i="18"/>
  <c r="BE155" i="18"/>
  <c r="BD39" i="18"/>
  <c r="BO41" i="18"/>
  <c r="AU41" i="18"/>
  <c r="AI42" i="18" s="1"/>
  <c r="BL41" i="18"/>
  <c r="V133" i="18"/>
  <c r="AT40" i="18"/>
  <c r="BG155" i="18"/>
  <c r="BK154" i="18"/>
  <c r="BJ153" i="18"/>
  <c r="BF154" i="18"/>
  <c r="I84" i="17"/>
  <c r="I85" i="17" s="1"/>
  <c r="M74" i="17"/>
  <c r="O73" i="17"/>
  <c r="N74" i="17"/>
  <c r="M73" i="16"/>
  <c r="O72" i="16"/>
  <c r="U72" i="7"/>
  <c r="AY40" i="19" l="1"/>
  <c r="BB40" i="19" s="1"/>
  <c r="AX41" i="18"/>
  <c r="BA41" i="18" s="1"/>
  <c r="J77" i="16"/>
  <c r="J78" i="16" s="1"/>
  <c r="P76" i="21"/>
  <c r="U75" i="21"/>
  <c r="V75" i="21" s="1"/>
  <c r="G77" i="21"/>
  <c r="L76" i="21"/>
  <c r="L76" i="20"/>
  <c r="G77" i="20"/>
  <c r="U75" i="20"/>
  <c r="V75" i="20" s="1"/>
  <c r="P76" i="20"/>
  <c r="AW40" i="19"/>
  <c r="AK41" i="19" s="1"/>
  <c r="BN40" i="19"/>
  <c r="BQ40" i="19"/>
  <c r="V134" i="19"/>
  <c r="BJ156" i="19"/>
  <c r="BF157" i="19"/>
  <c r="AX40" i="19"/>
  <c r="BA40" i="19" s="1"/>
  <c r="T135" i="19"/>
  <c r="BI154" i="19"/>
  <c r="BE155" i="19"/>
  <c r="AR41" i="19"/>
  <c r="AS41" i="19"/>
  <c r="U134" i="19"/>
  <c r="BK155" i="19"/>
  <c r="BG156" i="19"/>
  <c r="V134" i="18"/>
  <c r="U134" i="18"/>
  <c r="BK155" i="18"/>
  <c r="BG156" i="18"/>
  <c r="BE156" i="18"/>
  <c r="BI155" i="18"/>
  <c r="BJ154" i="18"/>
  <c r="BF155" i="18"/>
  <c r="BQ40" i="18"/>
  <c r="AW40" i="18"/>
  <c r="AK41" i="18" s="1"/>
  <c r="BN40" i="18"/>
  <c r="AZ40" i="18"/>
  <c r="BC40" i="18" s="1"/>
  <c r="AS41" i="18"/>
  <c r="AR42" i="18"/>
  <c r="T135" i="18"/>
  <c r="AY40" i="18"/>
  <c r="BB40" i="18" s="1"/>
  <c r="N75" i="17"/>
  <c r="M75" i="17"/>
  <c r="O74" i="17"/>
  <c r="J85" i="17"/>
  <c r="J86" i="17" s="1"/>
  <c r="M74" i="16"/>
  <c r="O73" i="16"/>
  <c r="N74" i="16"/>
  <c r="N75" i="16" s="1"/>
  <c r="U73" i="7"/>
  <c r="AZ40" i="19" l="1"/>
  <c r="BC40" i="19" s="1"/>
  <c r="BD40" i="19" s="1"/>
  <c r="I78" i="16"/>
  <c r="I79" i="16" s="1"/>
  <c r="P77" i="21"/>
  <c r="U76" i="21"/>
  <c r="V76" i="21" s="1"/>
  <c r="G78" i="21"/>
  <c r="L77" i="21"/>
  <c r="G78" i="20"/>
  <c r="L77" i="20"/>
  <c r="P77" i="20"/>
  <c r="U76" i="20"/>
  <c r="V76" i="20" s="1"/>
  <c r="U135" i="19"/>
  <c r="BE156" i="19"/>
  <c r="BI155" i="19"/>
  <c r="BJ157" i="19"/>
  <c r="BF158" i="19"/>
  <c r="T136" i="19"/>
  <c r="AT41" i="19"/>
  <c r="V135" i="19"/>
  <c r="BP41" i="19"/>
  <c r="AV41" i="19"/>
  <c r="AJ42" i="19" s="1"/>
  <c r="BM41" i="19"/>
  <c r="BK156" i="19"/>
  <c r="BG157" i="19"/>
  <c r="BO41" i="19"/>
  <c r="AU41" i="19"/>
  <c r="AI42" i="19" s="1"/>
  <c r="BL41" i="19"/>
  <c r="BO42" i="18"/>
  <c r="AU42" i="18"/>
  <c r="AI43" i="18" s="1"/>
  <c r="BL42" i="18"/>
  <c r="AT41" i="18"/>
  <c r="BI156" i="18"/>
  <c r="BE157" i="18"/>
  <c r="BP41" i="18"/>
  <c r="AV41" i="18"/>
  <c r="AJ42" i="18" s="1"/>
  <c r="BM41" i="18"/>
  <c r="U135" i="18"/>
  <c r="V135" i="18"/>
  <c r="BG157" i="18"/>
  <c r="BK156" i="18"/>
  <c r="BD40" i="18"/>
  <c r="T136" i="18"/>
  <c r="BJ155" i="18"/>
  <c r="BF156" i="18"/>
  <c r="M76" i="17"/>
  <c r="O75" i="17"/>
  <c r="I86" i="17"/>
  <c r="I87" i="17" s="1"/>
  <c r="N76" i="17"/>
  <c r="M75" i="16"/>
  <c r="O74" i="16"/>
  <c r="U74" i="7"/>
  <c r="AX41" i="19" l="1"/>
  <c r="BA41" i="19" s="1"/>
  <c r="J79" i="16"/>
  <c r="J80" i="16" s="1"/>
  <c r="U77" i="21"/>
  <c r="V77" i="21" s="1"/>
  <c r="P78" i="21"/>
  <c r="L78" i="21"/>
  <c r="G79" i="21"/>
  <c r="P78" i="20"/>
  <c r="U77" i="20"/>
  <c r="V77" i="20" s="1"/>
  <c r="G79" i="20"/>
  <c r="L78" i="20"/>
  <c r="T137" i="19"/>
  <c r="BI156" i="19"/>
  <c r="BE157" i="19"/>
  <c r="U136" i="19"/>
  <c r="BK157" i="19"/>
  <c r="BG158" i="19"/>
  <c r="AR42" i="19"/>
  <c r="V136" i="19"/>
  <c r="AW41" i="19"/>
  <c r="AK42" i="19" s="1"/>
  <c r="BN41" i="19"/>
  <c r="AZ41" i="19"/>
  <c r="BC41" i="19" s="1"/>
  <c r="BQ41" i="19"/>
  <c r="BF159" i="19"/>
  <c r="BJ158" i="19"/>
  <c r="AY41" i="19"/>
  <c r="BB41" i="19" s="1"/>
  <c r="AS42" i="19"/>
  <c r="BQ41" i="18"/>
  <c r="AW41" i="18"/>
  <c r="AK42" i="18" s="1"/>
  <c r="BN41" i="18"/>
  <c r="AZ41" i="18"/>
  <c r="BC41" i="18" s="1"/>
  <c r="BF157" i="18"/>
  <c r="BJ156" i="18"/>
  <c r="V136" i="18"/>
  <c r="AS42" i="18"/>
  <c r="AR43" i="18"/>
  <c r="T137" i="18"/>
  <c r="U136" i="18"/>
  <c r="AY41" i="18"/>
  <c r="BB41" i="18" s="1"/>
  <c r="BE158" i="18"/>
  <c r="BI157" i="18"/>
  <c r="AX42" i="18"/>
  <c r="BA42" i="18" s="1"/>
  <c r="BK157" i="18"/>
  <c r="BG158" i="18"/>
  <c r="N77" i="17"/>
  <c r="J87" i="17"/>
  <c r="J88" i="17" s="1"/>
  <c r="M77" i="17"/>
  <c r="O76" i="17"/>
  <c r="M76" i="16"/>
  <c r="O75" i="16"/>
  <c r="N76" i="16"/>
  <c r="N77" i="16" s="1"/>
  <c r="U75" i="7"/>
  <c r="BD41" i="19" l="1"/>
  <c r="BD41" i="18"/>
  <c r="I80" i="16"/>
  <c r="I81" i="16" s="1"/>
  <c r="G80" i="21"/>
  <c r="L79" i="21"/>
  <c r="P79" i="21"/>
  <c r="U78" i="21"/>
  <c r="V78" i="21" s="1"/>
  <c r="G80" i="20"/>
  <c r="L79" i="20"/>
  <c r="P79" i="20"/>
  <c r="U78" i="20"/>
  <c r="V78" i="20" s="1"/>
  <c r="BO42" i="19"/>
  <c r="AU42" i="19"/>
  <c r="AI43" i="19" s="1"/>
  <c r="BL42" i="19"/>
  <c r="BI157" i="19"/>
  <c r="BE158" i="19"/>
  <c r="AT42" i="19"/>
  <c r="T138" i="19"/>
  <c r="BJ159" i="19"/>
  <c r="BF160" i="19"/>
  <c r="BP42" i="19"/>
  <c r="AV42" i="19"/>
  <c r="AJ43" i="19" s="1"/>
  <c r="BM42" i="19"/>
  <c r="V137" i="19"/>
  <c r="BG159" i="19"/>
  <c r="BK158" i="19"/>
  <c r="U137" i="19"/>
  <c r="BO43" i="18"/>
  <c r="AU43" i="18"/>
  <c r="AI44" i="18" s="1"/>
  <c r="BL43" i="18"/>
  <c r="BJ157" i="18"/>
  <c r="BF158" i="18"/>
  <c r="V137" i="18"/>
  <c r="BP42" i="18"/>
  <c r="AV42" i="18"/>
  <c r="AJ43" i="18" s="1"/>
  <c r="BM42" i="18"/>
  <c r="AT42" i="18"/>
  <c r="U137" i="18"/>
  <c r="T138" i="18"/>
  <c r="BG159" i="18"/>
  <c r="BK158" i="18"/>
  <c r="BI158" i="18"/>
  <c r="BE159" i="18"/>
  <c r="M78" i="17"/>
  <c r="O77" i="17"/>
  <c r="I88" i="17"/>
  <c r="I89" i="17" s="1"/>
  <c r="N78" i="17"/>
  <c r="M77" i="16"/>
  <c r="O76" i="16"/>
  <c r="U76" i="7"/>
  <c r="AX42" i="19" l="1"/>
  <c r="BA42" i="19" s="1"/>
  <c r="AY42" i="19"/>
  <c r="BB42" i="19" s="1"/>
  <c r="J81" i="16"/>
  <c r="J82" i="16" s="1"/>
  <c r="U79" i="21"/>
  <c r="V79" i="21" s="1"/>
  <c r="P80" i="21"/>
  <c r="L80" i="21"/>
  <c r="G81" i="21"/>
  <c r="G81" i="20"/>
  <c r="L80" i="20"/>
  <c r="P80" i="20"/>
  <c r="U79" i="20"/>
  <c r="V79" i="20" s="1"/>
  <c r="AR43" i="19"/>
  <c r="BK159" i="19"/>
  <c r="BG160" i="19"/>
  <c r="T139" i="19"/>
  <c r="AS43" i="19"/>
  <c r="U138" i="19"/>
  <c r="BJ160" i="19"/>
  <c r="BF161" i="19"/>
  <c r="BI158" i="19"/>
  <c r="BE159" i="19"/>
  <c r="AW42" i="19"/>
  <c r="AK43" i="19" s="1"/>
  <c r="BN42" i="19"/>
  <c r="BQ42" i="19"/>
  <c r="V138" i="19"/>
  <c r="V138" i="18"/>
  <c r="AR44" i="18"/>
  <c r="AS43" i="18"/>
  <c r="AY42" i="18"/>
  <c r="BB42" i="18" s="1"/>
  <c r="BD42" i="18" s="1"/>
  <c r="BE160" i="18"/>
  <c r="BI159" i="18"/>
  <c r="BJ158" i="18"/>
  <c r="BF159" i="18"/>
  <c r="U138" i="18"/>
  <c r="AX43" i="18"/>
  <c r="BA43" i="18" s="1"/>
  <c r="BQ42" i="18"/>
  <c r="AW42" i="18"/>
  <c r="AK43" i="18" s="1"/>
  <c r="BN42" i="18"/>
  <c r="AZ42" i="18"/>
  <c r="BC42" i="18" s="1"/>
  <c r="T139" i="18"/>
  <c r="BK159" i="18"/>
  <c r="BG160" i="18"/>
  <c r="N79" i="17"/>
  <c r="M79" i="17"/>
  <c r="O78" i="17"/>
  <c r="J89" i="17"/>
  <c r="J90" i="17" s="1"/>
  <c r="M78" i="16"/>
  <c r="O77" i="16"/>
  <c r="N78" i="16"/>
  <c r="N79" i="16" s="1"/>
  <c r="U77" i="7"/>
  <c r="AZ42" i="19" l="1"/>
  <c r="BC42" i="19" s="1"/>
  <c r="BD42" i="19" s="1"/>
  <c r="I82" i="16"/>
  <c r="I83" i="16" s="1"/>
  <c r="L81" i="21"/>
  <c r="G82" i="21"/>
  <c r="U80" i="21"/>
  <c r="V80" i="21" s="1"/>
  <c r="P81" i="21"/>
  <c r="U80" i="20"/>
  <c r="V80" i="20" s="1"/>
  <c r="P81" i="20"/>
  <c r="L81" i="20"/>
  <c r="G82" i="20"/>
  <c r="BK160" i="19"/>
  <c r="BG161" i="19"/>
  <c r="U139" i="19"/>
  <c r="BO43" i="19"/>
  <c r="AU43" i="19"/>
  <c r="AI44" i="19" s="1"/>
  <c r="AX43" i="19"/>
  <c r="BA43" i="19" s="1"/>
  <c r="BL43" i="19"/>
  <c r="V139" i="19"/>
  <c r="BE160" i="19"/>
  <c r="BI159" i="19"/>
  <c r="AT43" i="19"/>
  <c r="BJ161" i="19"/>
  <c r="BF162" i="19"/>
  <c r="BP43" i="19"/>
  <c r="AV43" i="19"/>
  <c r="AJ44" i="19" s="1"/>
  <c r="BM43" i="19"/>
  <c r="AY43" i="19"/>
  <c r="BB43" i="19" s="1"/>
  <c r="T140" i="19"/>
  <c r="BP43" i="18"/>
  <c r="AV43" i="18"/>
  <c r="AJ44" i="18" s="1"/>
  <c r="BM43" i="18"/>
  <c r="BG161" i="18"/>
  <c r="BK160" i="18"/>
  <c r="BO44" i="18"/>
  <c r="AU44" i="18"/>
  <c r="AI45" i="18" s="1"/>
  <c r="BL44" i="18"/>
  <c r="BJ159" i="18"/>
  <c r="BF160" i="18"/>
  <c r="T140" i="18"/>
  <c r="BI160" i="18"/>
  <c r="BE161" i="18"/>
  <c r="V139" i="18"/>
  <c r="AT43" i="18"/>
  <c r="U139" i="18"/>
  <c r="M80" i="17"/>
  <c r="O79" i="17"/>
  <c r="I90" i="17"/>
  <c r="I91" i="17" s="1"/>
  <c r="N80" i="17"/>
  <c r="N81" i="17" s="1"/>
  <c r="M79" i="16"/>
  <c r="N80" i="16" s="1"/>
  <c r="O78" i="16"/>
  <c r="U78" i="7"/>
  <c r="AY43" i="18" l="1"/>
  <c r="BB43" i="18" s="1"/>
  <c r="AX44" i="18"/>
  <c r="BA44" i="18" s="1"/>
  <c r="J83" i="16"/>
  <c r="J84" i="16" s="1"/>
  <c r="G83" i="21"/>
  <c r="L82" i="21"/>
  <c r="P82" i="21"/>
  <c r="U81" i="21"/>
  <c r="V81" i="21" s="1"/>
  <c r="P82" i="20"/>
  <c r="U81" i="20"/>
  <c r="V81" i="20" s="1"/>
  <c r="G83" i="20"/>
  <c r="L82" i="20"/>
  <c r="AW43" i="19"/>
  <c r="AK44" i="19" s="1"/>
  <c r="BN43" i="19"/>
  <c r="BQ43" i="19"/>
  <c r="V140" i="19"/>
  <c r="AS44" i="19"/>
  <c r="T141" i="19"/>
  <c r="BK161" i="19"/>
  <c r="BG162" i="19"/>
  <c r="BF163" i="19"/>
  <c r="BJ162" i="19"/>
  <c r="BI160" i="19"/>
  <c r="BE161" i="19"/>
  <c r="U140" i="19"/>
  <c r="AR44" i="19"/>
  <c r="BF161" i="18"/>
  <c r="BJ160" i="18"/>
  <c r="BE162" i="18"/>
  <c r="BI161" i="18"/>
  <c r="BK161" i="18"/>
  <c r="BG162" i="18"/>
  <c r="BQ43" i="18"/>
  <c r="AW43" i="18"/>
  <c r="AK44" i="18" s="1"/>
  <c r="BN43" i="18"/>
  <c r="AZ43" i="18"/>
  <c r="BC43" i="18" s="1"/>
  <c r="BD43" i="18" s="1"/>
  <c r="T141" i="18"/>
  <c r="AS44" i="18"/>
  <c r="U140" i="18"/>
  <c r="AR45" i="18"/>
  <c r="V140" i="18"/>
  <c r="M81" i="17"/>
  <c r="O80" i="17"/>
  <c r="J91" i="17"/>
  <c r="J92" i="17" s="1"/>
  <c r="M80" i="16"/>
  <c r="O79" i="16"/>
  <c r="U79" i="7"/>
  <c r="AZ43" i="19" l="1"/>
  <c r="BC43" i="19" s="1"/>
  <c r="BD43" i="19" s="1"/>
  <c r="I84" i="16"/>
  <c r="I85" i="16" s="1"/>
  <c r="G84" i="21"/>
  <c r="L83" i="21"/>
  <c r="P83" i="21"/>
  <c r="U82" i="21"/>
  <c r="V82" i="21" s="1"/>
  <c r="U82" i="20"/>
  <c r="V82" i="20" s="1"/>
  <c r="P83" i="20"/>
  <c r="L83" i="20"/>
  <c r="G84" i="20"/>
  <c r="V141" i="19"/>
  <c r="BJ163" i="19"/>
  <c r="BF164" i="19"/>
  <c r="T142" i="19"/>
  <c r="U141" i="19"/>
  <c r="AT44" i="19"/>
  <c r="BP44" i="19"/>
  <c r="AV44" i="19"/>
  <c r="AJ45" i="19" s="1"/>
  <c r="BM44" i="19"/>
  <c r="AY44" i="19"/>
  <c r="BB44" i="19" s="1"/>
  <c r="BI161" i="19"/>
  <c r="BE162" i="19"/>
  <c r="BG163" i="19"/>
  <c r="BK162" i="19"/>
  <c r="BO44" i="19"/>
  <c r="AU44" i="19"/>
  <c r="AI45" i="19" s="1"/>
  <c r="AX44" i="19"/>
  <c r="BA44" i="19" s="1"/>
  <c r="BL44" i="19"/>
  <c r="U141" i="18"/>
  <c r="T142" i="18"/>
  <c r="BI162" i="18"/>
  <c r="BE163" i="18"/>
  <c r="AT44" i="18"/>
  <c r="BG163" i="18"/>
  <c r="BK162" i="18"/>
  <c r="BO45" i="18"/>
  <c r="AU45" i="18"/>
  <c r="AI46" i="18" s="1"/>
  <c r="BL45" i="18"/>
  <c r="BJ161" i="18"/>
  <c r="BF162" i="18"/>
  <c r="V141" i="18"/>
  <c r="BP44" i="18"/>
  <c r="AV44" i="18"/>
  <c r="AJ45" i="18" s="1"/>
  <c r="BM44" i="18"/>
  <c r="M82" i="17"/>
  <c r="O81" i="17"/>
  <c r="I92" i="17"/>
  <c r="I93" i="17" s="1"/>
  <c r="N82" i="17"/>
  <c r="N83" i="17" s="1"/>
  <c r="M81" i="16"/>
  <c r="O80" i="16"/>
  <c r="N81" i="16"/>
  <c r="N82" i="16" s="1"/>
  <c r="U80" i="7"/>
  <c r="J85" i="16" l="1"/>
  <c r="J86" i="16" s="1"/>
  <c r="G85" i="21"/>
  <c r="L84" i="21"/>
  <c r="P84" i="21"/>
  <c r="U83" i="21"/>
  <c r="V83" i="21" s="1"/>
  <c r="L84" i="20"/>
  <c r="G85" i="20"/>
  <c r="U83" i="20"/>
  <c r="V83" i="20" s="1"/>
  <c r="P84" i="20"/>
  <c r="BK163" i="19"/>
  <c r="BG164" i="19"/>
  <c r="AR45" i="19"/>
  <c r="U142" i="19"/>
  <c r="BJ164" i="19"/>
  <c r="BF165" i="19"/>
  <c r="BI162" i="19"/>
  <c r="BE163" i="19"/>
  <c r="T143" i="19"/>
  <c r="V142" i="19"/>
  <c r="AW44" i="19"/>
  <c r="AK45" i="19" s="1"/>
  <c r="BN44" i="19"/>
  <c r="AZ44" i="19"/>
  <c r="BC44" i="19" s="1"/>
  <c r="BD44" i="19" s="1"/>
  <c r="BQ44" i="19"/>
  <c r="AS45" i="19"/>
  <c r="AS45" i="18"/>
  <c r="BQ44" i="18"/>
  <c r="AW44" i="18"/>
  <c r="AK45" i="18" s="1"/>
  <c r="BN44" i="18"/>
  <c r="AZ44" i="18"/>
  <c r="BC44" i="18" s="1"/>
  <c r="AR46" i="18"/>
  <c r="T143" i="18"/>
  <c r="BK163" i="18"/>
  <c r="BG164" i="18"/>
  <c r="V142" i="18"/>
  <c r="BJ162" i="18"/>
  <c r="BF163" i="18"/>
  <c r="AX45" i="18"/>
  <c r="BA45" i="18" s="1"/>
  <c r="BE164" i="18"/>
  <c r="BI163" i="18"/>
  <c r="U142" i="18"/>
  <c r="AY44" i="18"/>
  <c r="BB44" i="18" s="1"/>
  <c r="BD44" i="18" s="1"/>
  <c r="M83" i="17"/>
  <c r="O82" i="17"/>
  <c r="J93" i="17"/>
  <c r="J94" i="17" s="1"/>
  <c r="M82" i="16"/>
  <c r="O81" i="16"/>
  <c r="U81" i="7"/>
  <c r="I86" i="16" l="1"/>
  <c r="I87" i="16" s="1"/>
  <c r="P85" i="21"/>
  <c r="U84" i="21"/>
  <c r="V84" i="21" s="1"/>
  <c r="G86" i="21"/>
  <c r="L85" i="21"/>
  <c r="P85" i="20"/>
  <c r="U84" i="20"/>
  <c r="V84" i="20" s="1"/>
  <c r="G86" i="20"/>
  <c r="L85" i="20"/>
  <c r="BO45" i="19"/>
  <c r="AU45" i="19"/>
  <c r="AI46" i="19" s="1"/>
  <c r="AX45" i="19"/>
  <c r="BA45" i="19" s="1"/>
  <c r="BL45" i="19"/>
  <c r="BJ165" i="19"/>
  <c r="BF166" i="19"/>
  <c r="T144" i="19"/>
  <c r="BP45" i="19"/>
  <c r="AV45" i="19"/>
  <c r="AJ46" i="19" s="1"/>
  <c r="BM45" i="19"/>
  <c r="AT45" i="19"/>
  <c r="BE164" i="19"/>
  <c r="BI163" i="19"/>
  <c r="U143" i="19"/>
  <c r="BK164" i="19"/>
  <c r="BG165" i="19"/>
  <c r="V143" i="19"/>
  <c r="U143" i="18"/>
  <c r="BG165" i="18"/>
  <c r="BK164" i="18"/>
  <c r="AT45" i="18"/>
  <c r="BJ163" i="18"/>
  <c r="BF164" i="18"/>
  <c r="BI164" i="18"/>
  <c r="BE165" i="18"/>
  <c r="T144" i="18"/>
  <c r="BP45" i="18"/>
  <c r="AV45" i="18"/>
  <c r="AJ46" i="18" s="1"/>
  <c r="BM45" i="18"/>
  <c r="V143" i="18"/>
  <c r="BO46" i="18"/>
  <c r="AU46" i="18"/>
  <c r="AI47" i="18" s="1"/>
  <c r="BL46" i="18"/>
  <c r="M84" i="17"/>
  <c r="O83" i="17"/>
  <c r="I94" i="17"/>
  <c r="I95" i="17" s="1"/>
  <c r="N84" i="17"/>
  <c r="N85" i="17" s="1"/>
  <c r="M83" i="16"/>
  <c r="O82" i="16"/>
  <c r="N83" i="16"/>
  <c r="N84" i="16" s="1"/>
  <c r="U82" i="7"/>
  <c r="AX46" i="18" l="1"/>
  <c r="BA46" i="18" s="1"/>
  <c r="J87" i="16"/>
  <c r="J88" i="16" s="1"/>
  <c r="U85" i="21"/>
  <c r="V85" i="21" s="1"/>
  <c r="P86" i="21"/>
  <c r="L86" i="21"/>
  <c r="G87" i="21"/>
  <c r="P86" i="20"/>
  <c r="U85" i="20"/>
  <c r="V85" i="20" s="1"/>
  <c r="G87" i="20"/>
  <c r="L86" i="20"/>
  <c r="AW45" i="19"/>
  <c r="AK46" i="19" s="1"/>
  <c r="BN45" i="19"/>
  <c r="BQ45" i="19"/>
  <c r="BI164" i="19"/>
  <c r="BE165" i="19"/>
  <c r="BF167" i="19"/>
  <c r="BJ166" i="19"/>
  <c r="AS46" i="19"/>
  <c r="U144" i="19"/>
  <c r="V144" i="19"/>
  <c r="AY45" i="19"/>
  <c r="BB45" i="19" s="1"/>
  <c r="AR46" i="19"/>
  <c r="T145" i="19"/>
  <c r="BG166" i="19"/>
  <c r="BK165" i="19"/>
  <c r="BQ45" i="18"/>
  <c r="AW45" i="18"/>
  <c r="AK46" i="18" s="1"/>
  <c r="BN45" i="18"/>
  <c r="AZ45" i="18"/>
  <c r="BC45" i="18" s="1"/>
  <c r="AY45" i="18"/>
  <c r="BB45" i="18" s="1"/>
  <c r="BD45" i="18" s="1"/>
  <c r="T145" i="18"/>
  <c r="BK165" i="18"/>
  <c r="BG166" i="18"/>
  <c r="AR47" i="18"/>
  <c r="AS46" i="18"/>
  <c r="V144" i="18"/>
  <c r="BF165" i="18"/>
  <c r="BJ164" i="18"/>
  <c r="U144" i="18"/>
  <c r="BE166" i="18"/>
  <c r="BI165" i="18"/>
  <c r="J95" i="17"/>
  <c r="J96" i="17" s="1"/>
  <c r="M85" i="17"/>
  <c r="O84" i="17"/>
  <c r="M84" i="16"/>
  <c r="O83" i="16"/>
  <c r="U83" i="7"/>
  <c r="AZ45" i="19" l="1"/>
  <c r="BC45" i="19" s="1"/>
  <c r="BD45" i="19" s="1"/>
  <c r="I88" i="16"/>
  <c r="I89" i="16" s="1"/>
  <c r="G88" i="21"/>
  <c r="L87" i="21"/>
  <c r="P87" i="21"/>
  <c r="U86" i="21"/>
  <c r="V86" i="21" s="1"/>
  <c r="G88" i="20"/>
  <c r="L87" i="20"/>
  <c r="P87" i="20"/>
  <c r="U86" i="20"/>
  <c r="V86" i="20" s="1"/>
  <c r="U145" i="19"/>
  <c r="BP46" i="19"/>
  <c r="AV46" i="19"/>
  <c r="AJ47" i="19" s="1"/>
  <c r="BM46" i="19"/>
  <c r="AT46" i="19"/>
  <c r="BI165" i="19"/>
  <c r="BE166" i="19"/>
  <c r="T146" i="19"/>
  <c r="V145" i="19"/>
  <c r="BJ167" i="19"/>
  <c r="BF168" i="19"/>
  <c r="BO46" i="19"/>
  <c r="AU46" i="19"/>
  <c r="AI47" i="19" s="1"/>
  <c r="BL46" i="19"/>
  <c r="BG167" i="19"/>
  <c r="BK166" i="19"/>
  <c r="BP46" i="18"/>
  <c r="AV46" i="18"/>
  <c r="AJ47" i="18" s="1"/>
  <c r="BM46" i="18"/>
  <c r="BO47" i="18"/>
  <c r="AU47" i="18"/>
  <c r="AI48" i="18" s="1"/>
  <c r="BL47" i="18"/>
  <c r="V145" i="18"/>
  <c r="BE167" i="18"/>
  <c r="BI166" i="18"/>
  <c r="BJ165" i="18"/>
  <c r="BF166" i="18"/>
  <c r="U145" i="18"/>
  <c r="AT46" i="18"/>
  <c r="BG167" i="18"/>
  <c r="BK166" i="18"/>
  <c r="T146" i="18"/>
  <c r="M86" i="17"/>
  <c r="O85" i="17"/>
  <c r="I96" i="17"/>
  <c r="I97" i="17" s="1"/>
  <c r="N86" i="17"/>
  <c r="N87" i="17" s="1"/>
  <c r="M85" i="16"/>
  <c r="O84" i="16"/>
  <c r="N85" i="16"/>
  <c r="N86" i="16" s="1"/>
  <c r="U84" i="7"/>
  <c r="AX47" i="18" l="1"/>
  <c r="BA47" i="18" s="1"/>
  <c r="J89" i="16"/>
  <c r="J90" i="16" s="1"/>
  <c r="L88" i="21"/>
  <c r="G89" i="21"/>
  <c r="U87" i="21"/>
  <c r="V87" i="21" s="1"/>
  <c r="P88" i="21"/>
  <c r="P88" i="20"/>
  <c r="U87" i="20"/>
  <c r="V87" i="20" s="1"/>
  <c r="G89" i="20"/>
  <c r="L88" i="20"/>
  <c r="AY46" i="19"/>
  <c r="BB46" i="19" s="1"/>
  <c r="AR47" i="19"/>
  <c r="AS47" i="19"/>
  <c r="AX46" i="19"/>
  <c r="BA46" i="19" s="1"/>
  <c r="T147" i="19"/>
  <c r="BG168" i="19"/>
  <c r="BK167" i="19"/>
  <c r="BE167" i="19"/>
  <c r="BI166" i="19"/>
  <c r="BJ168" i="19"/>
  <c r="BF169" i="19"/>
  <c r="U146" i="19"/>
  <c r="V146" i="19"/>
  <c r="AZ46" i="19"/>
  <c r="BC46" i="19" s="1"/>
  <c r="BQ46" i="19"/>
  <c r="AW46" i="19"/>
  <c r="AK47" i="19" s="1"/>
  <c r="BN46" i="19"/>
  <c r="AS47" i="18"/>
  <c r="BG168" i="18"/>
  <c r="BK167" i="18"/>
  <c r="U146" i="18"/>
  <c r="T147" i="18"/>
  <c r="V146" i="18"/>
  <c r="AY46" i="18"/>
  <c r="BB46" i="18" s="1"/>
  <c r="BQ46" i="18"/>
  <c r="AW46" i="18"/>
  <c r="AK47" i="18" s="1"/>
  <c r="BN46" i="18"/>
  <c r="AZ46" i="18"/>
  <c r="BC46" i="18" s="1"/>
  <c r="BJ166" i="18"/>
  <c r="BF167" i="18"/>
  <c r="BI167" i="18"/>
  <c r="BE168" i="18"/>
  <c r="AR48" i="18"/>
  <c r="J97" i="17"/>
  <c r="J98" i="17" s="1"/>
  <c r="M87" i="17"/>
  <c r="O86" i="17"/>
  <c r="M86" i="16"/>
  <c r="O85" i="16"/>
  <c r="U85" i="7"/>
  <c r="BD46" i="19" l="1"/>
  <c r="BD46" i="18"/>
  <c r="I90" i="16"/>
  <c r="I91" i="16" s="1"/>
  <c r="L89" i="21"/>
  <c r="G90" i="21"/>
  <c r="U88" i="21"/>
  <c r="V88" i="21" s="1"/>
  <c r="P89" i="21"/>
  <c r="P89" i="20"/>
  <c r="U88" i="20"/>
  <c r="V88" i="20" s="1"/>
  <c r="G90" i="20"/>
  <c r="L89" i="20"/>
  <c r="BP47" i="19"/>
  <c r="BM47" i="19"/>
  <c r="AV47" i="19"/>
  <c r="AJ48" i="19" s="1"/>
  <c r="T148" i="19"/>
  <c r="BK168" i="19"/>
  <c r="BG169" i="19"/>
  <c r="V147" i="19"/>
  <c r="BE168" i="19"/>
  <c r="BI167" i="19"/>
  <c r="AU47" i="19"/>
  <c r="AI48" i="19" s="1"/>
  <c r="BO47" i="19"/>
  <c r="BL47" i="19"/>
  <c r="AT47" i="19"/>
  <c r="U147" i="19"/>
  <c r="BF170" i="19"/>
  <c r="BJ169" i="19"/>
  <c r="V147" i="18"/>
  <c r="T148" i="18"/>
  <c r="BP47" i="18"/>
  <c r="AV47" i="18"/>
  <c r="AJ48" i="18" s="1"/>
  <c r="BM47" i="18"/>
  <c r="BK168" i="18"/>
  <c r="BG169" i="18"/>
  <c r="BF168" i="18"/>
  <c r="BJ167" i="18"/>
  <c r="BO48" i="18"/>
  <c r="AU48" i="18"/>
  <c r="AI49" i="18" s="1"/>
  <c r="BL48" i="18"/>
  <c r="BE169" i="18"/>
  <c r="BI168" i="18"/>
  <c r="AT47" i="18"/>
  <c r="U147" i="18"/>
  <c r="M88" i="17"/>
  <c r="O87" i="17"/>
  <c r="N88" i="17"/>
  <c r="I98" i="17"/>
  <c r="I99" i="17" s="1"/>
  <c r="M87" i="16"/>
  <c r="O86" i="16"/>
  <c r="N87" i="16"/>
  <c r="N88" i="16" s="1"/>
  <c r="U86" i="7"/>
  <c r="AY47" i="18" l="1"/>
  <c r="BB47" i="18" s="1"/>
  <c r="AX48" i="18"/>
  <c r="BA48" i="18" s="1"/>
  <c r="J91" i="16"/>
  <c r="J92" i="16" s="1"/>
  <c r="G91" i="21"/>
  <c r="L90" i="21"/>
  <c r="P90" i="21"/>
  <c r="U89" i="21"/>
  <c r="V89" i="21" s="1"/>
  <c r="G91" i="20"/>
  <c r="L90" i="20"/>
  <c r="P90" i="20"/>
  <c r="U89" i="20"/>
  <c r="V89" i="20" s="1"/>
  <c r="BI168" i="19"/>
  <c r="BE169" i="19"/>
  <c r="AR48" i="19"/>
  <c r="AS48" i="19"/>
  <c r="V148" i="19"/>
  <c r="BG170" i="19"/>
  <c r="BK169" i="19"/>
  <c r="AY47" i="19"/>
  <c r="BB47" i="19" s="1"/>
  <c r="U148" i="19"/>
  <c r="BQ47" i="19"/>
  <c r="BN47" i="19"/>
  <c r="AW47" i="19"/>
  <c r="AK48" i="19" s="1"/>
  <c r="BJ170" i="19"/>
  <c r="BF171" i="19"/>
  <c r="AX47" i="19"/>
  <c r="BA47" i="19" s="1"/>
  <c r="T149" i="19"/>
  <c r="T149" i="18"/>
  <c r="BF169" i="18"/>
  <c r="BJ168" i="18"/>
  <c r="BI169" i="18"/>
  <c r="BE170" i="18"/>
  <c r="V148" i="18"/>
  <c r="AR49" i="18"/>
  <c r="AS48" i="18"/>
  <c r="U148" i="18"/>
  <c r="BQ47" i="18"/>
  <c r="AW47" i="18"/>
  <c r="AK48" i="18" s="1"/>
  <c r="BN47" i="18"/>
  <c r="AZ47" i="18"/>
  <c r="BC47" i="18" s="1"/>
  <c r="BD47" i="18" s="1"/>
  <c r="BG170" i="18"/>
  <c r="BK169" i="18"/>
  <c r="M89" i="17"/>
  <c r="O88" i="17"/>
  <c r="N89" i="17"/>
  <c r="N90" i="17" s="1"/>
  <c r="J99" i="17"/>
  <c r="J100" i="17" s="1"/>
  <c r="M88" i="16"/>
  <c r="O87" i="16"/>
  <c r="U87" i="7"/>
  <c r="I92" i="16" l="1"/>
  <c r="I93" i="16" s="1"/>
  <c r="G92" i="21"/>
  <c r="L91" i="21"/>
  <c r="P91" i="21"/>
  <c r="U90" i="21"/>
  <c r="V90" i="21" s="1"/>
  <c r="L91" i="20"/>
  <c r="G92" i="20"/>
  <c r="U90" i="20"/>
  <c r="V90" i="20" s="1"/>
  <c r="P91" i="20"/>
  <c r="BG171" i="19"/>
  <c r="BK170" i="19"/>
  <c r="V149" i="19"/>
  <c r="BI169" i="19"/>
  <c r="BE170" i="19"/>
  <c r="BM48" i="19"/>
  <c r="AV48" i="19"/>
  <c r="AJ49" i="19" s="1"/>
  <c r="BP48" i="19"/>
  <c r="AT48" i="19"/>
  <c r="T150" i="19"/>
  <c r="BO48" i="19"/>
  <c r="BL48" i="19"/>
  <c r="AU48" i="19"/>
  <c r="AI49" i="19" s="1"/>
  <c r="AZ47" i="19"/>
  <c r="BC47" i="19" s="1"/>
  <c r="BD47" i="19" s="1"/>
  <c r="U149" i="19"/>
  <c r="BJ171" i="19"/>
  <c r="BF172" i="19"/>
  <c r="BP48" i="18"/>
  <c r="AV48" i="18"/>
  <c r="AJ49" i="18" s="1"/>
  <c r="BM48" i="18"/>
  <c r="BO49" i="18"/>
  <c r="AU49" i="18"/>
  <c r="AI50" i="18" s="1"/>
  <c r="BL49" i="18"/>
  <c r="BE171" i="18"/>
  <c r="BI170" i="18"/>
  <c r="BF170" i="18"/>
  <c r="BJ169" i="18"/>
  <c r="T150" i="18"/>
  <c r="V149" i="18"/>
  <c r="BK170" i="18"/>
  <c r="BG171" i="18"/>
  <c r="AT48" i="18"/>
  <c r="U149" i="18"/>
  <c r="M90" i="17"/>
  <c r="O89" i="17"/>
  <c r="I100" i="17"/>
  <c r="I101" i="17" s="1"/>
  <c r="M89" i="16"/>
  <c r="O88" i="16"/>
  <c r="N89" i="16"/>
  <c r="N90" i="16" s="1"/>
  <c r="U88" i="7"/>
  <c r="AX48" i="19" l="1"/>
  <c r="BA48" i="19" s="1"/>
  <c r="J93" i="16"/>
  <c r="J94" i="16" s="1"/>
  <c r="G93" i="21"/>
  <c r="L92" i="21"/>
  <c r="P92" i="21"/>
  <c r="U91" i="21"/>
  <c r="V91" i="21" s="1"/>
  <c r="U91" i="20"/>
  <c r="V91" i="20" s="1"/>
  <c r="P92" i="20"/>
  <c r="L92" i="20"/>
  <c r="G93" i="20"/>
  <c r="AS49" i="19"/>
  <c r="T151" i="19"/>
  <c r="AY48" i="19"/>
  <c r="BB48" i="19" s="1"/>
  <c r="BQ48" i="19"/>
  <c r="BN48" i="19"/>
  <c r="AW48" i="19"/>
  <c r="AK49" i="19" s="1"/>
  <c r="V150" i="19"/>
  <c r="U150" i="19"/>
  <c r="AR49" i="19"/>
  <c r="BJ172" i="19"/>
  <c r="BF173" i="19"/>
  <c r="BE171" i="19"/>
  <c r="BI170" i="19"/>
  <c r="BK171" i="19"/>
  <c r="BG172" i="19"/>
  <c r="BJ170" i="18"/>
  <c r="BF171" i="18"/>
  <c r="AS49" i="18"/>
  <c r="BQ48" i="18"/>
  <c r="AW48" i="18"/>
  <c r="AK49" i="18" s="1"/>
  <c r="BN48" i="18"/>
  <c r="BG172" i="18"/>
  <c r="BK171" i="18"/>
  <c r="V150" i="18"/>
  <c r="BI171" i="18"/>
  <c r="BE172" i="18"/>
  <c r="AY48" i="18"/>
  <c r="BB48" i="18" s="1"/>
  <c r="AR50" i="18"/>
  <c r="T151" i="18"/>
  <c r="AX49" i="18"/>
  <c r="BA49" i="18" s="1"/>
  <c r="U150" i="18"/>
  <c r="M91" i="17"/>
  <c r="O90" i="17"/>
  <c r="N91" i="17"/>
  <c r="N92" i="17" s="1"/>
  <c r="J101" i="17"/>
  <c r="J102" i="17" s="1"/>
  <c r="M90" i="16"/>
  <c r="O89" i="16"/>
  <c r="U89" i="7"/>
  <c r="I94" i="16" l="1"/>
  <c r="I95" i="16" s="1"/>
  <c r="P93" i="21"/>
  <c r="U92" i="21"/>
  <c r="V92" i="21" s="1"/>
  <c r="G94" i="21"/>
  <c r="L93" i="21"/>
  <c r="P93" i="20"/>
  <c r="U92" i="20"/>
  <c r="V92" i="20" s="1"/>
  <c r="G94" i="20"/>
  <c r="L93" i="20"/>
  <c r="BI171" i="19"/>
  <c r="BE172" i="19"/>
  <c r="T152" i="19"/>
  <c r="AT49" i="19"/>
  <c r="V151" i="19"/>
  <c r="U151" i="19"/>
  <c r="AV49" i="19"/>
  <c r="AJ50" i="19" s="1"/>
  <c r="BP49" i="19"/>
  <c r="BM49" i="19"/>
  <c r="AY49" i="19"/>
  <c r="BB49" i="19" s="1"/>
  <c r="BO49" i="19"/>
  <c r="AU49" i="19"/>
  <c r="AI50" i="19" s="1"/>
  <c r="BL49" i="19"/>
  <c r="BF174" i="19"/>
  <c r="BJ173" i="19"/>
  <c r="BK172" i="19"/>
  <c r="BG173" i="19"/>
  <c r="AZ48" i="19"/>
  <c r="BC48" i="19" s="1"/>
  <c r="BD48" i="19" s="1"/>
  <c r="BP49" i="18"/>
  <c r="AV49" i="18"/>
  <c r="AJ50" i="18" s="1"/>
  <c r="BM49" i="18"/>
  <c r="BE173" i="18"/>
  <c r="BI172" i="18"/>
  <c r="BK172" i="18"/>
  <c r="BG173" i="18"/>
  <c r="AT49" i="18"/>
  <c r="BF172" i="18"/>
  <c r="BJ171" i="18"/>
  <c r="T152" i="18"/>
  <c r="BO50" i="18"/>
  <c r="AU50" i="18"/>
  <c r="AI51" i="18" s="1"/>
  <c r="BL50" i="18"/>
  <c r="AZ48" i="18"/>
  <c r="BC48" i="18" s="1"/>
  <c r="BD48" i="18" s="1"/>
  <c r="U151" i="18"/>
  <c r="V151" i="18"/>
  <c r="M92" i="17"/>
  <c r="N93" i="17" s="1"/>
  <c r="O91" i="17"/>
  <c r="I102" i="17"/>
  <c r="I103" i="17" s="1"/>
  <c r="M91" i="16"/>
  <c r="O90" i="16"/>
  <c r="N91" i="16"/>
  <c r="N92" i="16" s="1"/>
  <c r="U90" i="7"/>
  <c r="AX50" i="18" l="1"/>
  <c r="BA50" i="18" s="1"/>
  <c r="J95" i="16"/>
  <c r="J96" i="16" s="1"/>
  <c r="P94" i="21"/>
  <c r="U93" i="21"/>
  <c r="V93" i="21" s="1"/>
  <c r="G95" i="21"/>
  <c r="L94" i="21"/>
  <c r="P94" i="20"/>
  <c r="U93" i="20"/>
  <c r="V93" i="20" s="1"/>
  <c r="G95" i="20"/>
  <c r="L94" i="20"/>
  <c r="BQ49" i="19"/>
  <c r="BN49" i="19"/>
  <c r="AW49" i="19"/>
  <c r="AK50" i="19" s="1"/>
  <c r="BJ174" i="19"/>
  <c r="BF175" i="19"/>
  <c r="T153" i="19"/>
  <c r="AR50" i="19"/>
  <c r="AS50" i="19"/>
  <c r="U152" i="19"/>
  <c r="V152" i="19"/>
  <c r="BI172" i="19"/>
  <c r="BE173" i="19"/>
  <c r="BG174" i="19"/>
  <c r="BK173" i="19"/>
  <c r="AX49" i="19"/>
  <c r="BA49" i="19" s="1"/>
  <c r="BJ172" i="18"/>
  <c r="BF173" i="18"/>
  <c r="V152" i="18"/>
  <c r="BI173" i="18"/>
  <c r="BE174" i="18"/>
  <c r="BQ49" i="18"/>
  <c r="AW49" i="18"/>
  <c r="AK50" i="18" s="1"/>
  <c r="BN49" i="18"/>
  <c r="BG174" i="18"/>
  <c r="BK173" i="18"/>
  <c r="AS50" i="18"/>
  <c r="U152" i="18"/>
  <c r="T153" i="18"/>
  <c r="AR51" i="18"/>
  <c r="AY49" i="18"/>
  <c r="BB49" i="18" s="1"/>
  <c r="M93" i="17"/>
  <c r="O92" i="17"/>
  <c r="J103" i="17"/>
  <c r="J104" i="17" s="1"/>
  <c r="M92" i="16"/>
  <c r="O91" i="16"/>
  <c r="U91" i="7"/>
  <c r="AZ49" i="18" l="1"/>
  <c r="BC49" i="18" s="1"/>
  <c r="I96" i="16"/>
  <c r="I97" i="16" s="1"/>
  <c r="P95" i="21"/>
  <c r="U94" i="21"/>
  <c r="V94" i="21" s="1"/>
  <c r="G96" i="21"/>
  <c r="L95" i="21"/>
  <c r="G96" i="20"/>
  <c r="L95" i="20"/>
  <c r="P95" i="20"/>
  <c r="U94" i="20"/>
  <c r="V94" i="20" s="1"/>
  <c r="AT50" i="19"/>
  <c r="BO50" i="19"/>
  <c r="AU50" i="19"/>
  <c r="AI51" i="19" s="1"/>
  <c r="BL50" i="19"/>
  <c r="U153" i="19"/>
  <c r="AV50" i="19"/>
  <c r="AJ51" i="19" s="1"/>
  <c r="BP50" i="19"/>
  <c r="BM50" i="19"/>
  <c r="AY50" i="19"/>
  <c r="BB50" i="19" s="1"/>
  <c r="T154" i="19"/>
  <c r="AZ49" i="19"/>
  <c r="BC49" i="19" s="1"/>
  <c r="BD49" i="19" s="1"/>
  <c r="V153" i="19"/>
  <c r="BJ175" i="19"/>
  <c r="BF176" i="19"/>
  <c r="BK174" i="19"/>
  <c r="BG175" i="19"/>
  <c r="BI173" i="19"/>
  <c r="BE174" i="19"/>
  <c r="V153" i="18"/>
  <c r="T154" i="18"/>
  <c r="BP50" i="18"/>
  <c r="AV50" i="18"/>
  <c r="AJ51" i="18" s="1"/>
  <c r="BM50" i="18"/>
  <c r="AT50" i="18"/>
  <c r="BD49" i="18"/>
  <c r="BJ173" i="18"/>
  <c r="BF174" i="18"/>
  <c r="U153" i="18"/>
  <c r="BE175" i="18"/>
  <c r="BI174" i="18"/>
  <c r="BO51" i="18"/>
  <c r="AU51" i="18"/>
  <c r="AI52" i="18" s="1"/>
  <c r="BL51" i="18"/>
  <c r="BK174" i="18"/>
  <c r="BG175" i="18"/>
  <c r="I104" i="17"/>
  <c r="I105" i="17" s="1"/>
  <c r="M94" i="17"/>
  <c r="O93" i="17"/>
  <c r="N94" i="17"/>
  <c r="M93" i="16"/>
  <c r="O92" i="16"/>
  <c r="N93" i="16"/>
  <c r="N94" i="16" s="1"/>
  <c r="U92" i="7"/>
  <c r="J97" i="16" l="1"/>
  <c r="J98" i="16" s="1"/>
  <c r="L96" i="21"/>
  <c r="G97" i="21"/>
  <c r="U95" i="21"/>
  <c r="V95" i="21" s="1"/>
  <c r="P96" i="21"/>
  <c r="P96" i="20"/>
  <c r="U95" i="20"/>
  <c r="V95" i="20" s="1"/>
  <c r="G97" i="20"/>
  <c r="L96" i="20"/>
  <c r="AR51" i="19"/>
  <c r="V154" i="19"/>
  <c r="AX50" i="19"/>
  <c r="BA50" i="19" s="1"/>
  <c r="BJ176" i="19"/>
  <c r="BF177" i="19"/>
  <c r="BK175" i="19"/>
  <c r="BG176" i="19"/>
  <c r="AS51" i="19"/>
  <c r="T155" i="19"/>
  <c r="BQ50" i="19"/>
  <c r="BN50" i="19"/>
  <c r="AW50" i="19"/>
  <c r="AK51" i="19" s="1"/>
  <c r="BE175" i="19"/>
  <c r="BI174" i="19"/>
  <c r="U154" i="19"/>
  <c r="AY50" i="18"/>
  <c r="BB50" i="18" s="1"/>
  <c r="AS51" i="18"/>
  <c r="T155" i="18"/>
  <c r="BQ50" i="18"/>
  <c r="AW50" i="18"/>
  <c r="AK51" i="18" s="1"/>
  <c r="BN50" i="18"/>
  <c r="AR52" i="18"/>
  <c r="AX51" i="18"/>
  <c r="BA51" i="18" s="1"/>
  <c r="BG176" i="18"/>
  <c r="BK175" i="18"/>
  <c r="V154" i="18"/>
  <c r="U154" i="18"/>
  <c r="BJ174" i="18"/>
  <c r="BF175" i="18"/>
  <c r="BI175" i="18"/>
  <c r="BE176" i="18"/>
  <c r="M95" i="17"/>
  <c r="O94" i="17"/>
  <c r="N95" i="17"/>
  <c r="N96" i="17" s="1"/>
  <c r="J105" i="17"/>
  <c r="J106" i="17" s="1"/>
  <c r="M94" i="16"/>
  <c r="O93" i="16"/>
  <c r="U93" i="7"/>
  <c r="AZ50" i="19" l="1"/>
  <c r="BC50" i="19" s="1"/>
  <c r="I98" i="16"/>
  <c r="I99" i="16" s="1"/>
  <c r="L97" i="21"/>
  <c r="G98" i="21"/>
  <c r="U96" i="21"/>
  <c r="V96" i="21" s="1"/>
  <c r="P97" i="21"/>
  <c r="P97" i="20"/>
  <c r="U96" i="20"/>
  <c r="V96" i="20" s="1"/>
  <c r="G98" i="20"/>
  <c r="L97" i="20"/>
  <c r="BF178" i="19"/>
  <c r="BJ177" i="19"/>
  <c r="BD50" i="19"/>
  <c r="T156" i="19"/>
  <c r="V155" i="19"/>
  <c r="AV51" i="19"/>
  <c r="AJ52" i="19" s="1"/>
  <c r="BP51" i="19"/>
  <c r="BM51" i="19"/>
  <c r="BI175" i="19"/>
  <c r="BE176" i="19"/>
  <c r="BO51" i="19"/>
  <c r="AU51" i="19"/>
  <c r="AI52" i="19" s="1"/>
  <c r="BL51" i="19"/>
  <c r="BK176" i="19"/>
  <c r="BG177" i="19"/>
  <c r="U155" i="19"/>
  <c r="AT51" i="19"/>
  <c r="T156" i="18"/>
  <c r="BO52" i="18"/>
  <c r="AU52" i="18"/>
  <c r="AI53" i="18" s="1"/>
  <c r="BL52" i="18"/>
  <c r="BP51" i="18"/>
  <c r="AV51" i="18"/>
  <c r="AJ52" i="18" s="1"/>
  <c r="BM51" i="18"/>
  <c r="V155" i="18"/>
  <c r="BF176" i="18"/>
  <c r="BJ175" i="18"/>
  <c r="AZ50" i="18"/>
  <c r="BC50" i="18" s="1"/>
  <c r="BE177" i="18"/>
  <c r="BI176" i="18"/>
  <c r="U155" i="18"/>
  <c r="BK176" i="18"/>
  <c r="BG177" i="18"/>
  <c r="AT51" i="18"/>
  <c r="BD50" i="18"/>
  <c r="I106" i="17"/>
  <c r="I107" i="17" s="1"/>
  <c r="M96" i="17"/>
  <c r="O95" i="17"/>
  <c r="M95" i="16"/>
  <c r="O94" i="16"/>
  <c r="N95" i="16"/>
  <c r="N96" i="16" s="1"/>
  <c r="U94" i="7"/>
  <c r="AX51" i="19" l="1"/>
  <c r="BA51" i="19" s="1"/>
  <c r="J99" i="16"/>
  <c r="J100" i="16" s="1"/>
  <c r="P98" i="21"/>
  <c r="U97" i="21"/>
  <c r="V97" i="21" s="1"/>
  <c r="G99" i="21"/>
  <c r="L98" i="21"/>
  <c r="G99" i="20"/>
  <c r="L98" i="20"/>
  <c r="P98" i="20"/>
  <c r="U97" i="20"/>
  <c r="V97" i="20" s="1"/>
  <c r="T157" i="19"/>
  <c r="BG178" i="19"/>
  <c r="BK177" i="19"/>
  <c r="BI176" i="19"/>
  <c r="BE177" i="19"/>
  <c r="BQ51" i="19"/>
  <c r="BN51" i="19"/>
  <c r="AW51" i="19"/>
  <c r="AK52" i="19" s="1"/>
  <c r="U156" i="19"/>
  <c r="AY51" i="19"/>
  <c r="BB51" i="19" s="1"/>
  <c r="AS52" i="19"/>
  <c r="AR52" i="19"/>
  <c r="V156" i="19"/>
  <c r="BJ178" i="19"/>
  <c r="BF179" i="19"/>
  <c r="U156" i="18"/>
  <c r="BQ51" i="18"/>
  <c r="AW51" i="18"/>
  <c r="AK52" i="18" s="1"/>
  <c r="BN51" i="18"/>
  <c r="AZ51" i="18"/>
  <c r="BC51" i="18" s="1"/>
  <c r="AY51" i="18"/>
  <c r="BB51" i="18" s="1"/>
  <c r="BD51" i="18" s="1"/>
  <c r="AX52" i="18"/>
  <c r="BA52" i="18" s="1"/>
  <c r="BJ176" i="18"/>
  <c r="BF177" i="18"/>
  <c r="BI177" i="18"/>
  <c r="BE178" i="18"/>
  <c r="BK177" i="18"/>
  <c r="BG178" i="18"/>
  <c r="T157" i="18"/>
  <c r="AS52" i="18"/>
  <c r="AR53" i="18"/>
  <c r="V156" i="18"/>
  <c r="M97" i="17"/>
  <c r="O96" i="17"/>
  <c r="J107" i="17"/>
  <c r="J108" i="17" s="1"/>
  <c r="N97" i="17"/>
  <c r="N98" i="17" s="1"/>
  <c r="M96" i="16"/>
  <c r="O95" i="16"/>
  <c r="U95" i="7"/>
  <c r="AZ51" i="19" l="1"/>
  <c r="BC51" i="19" s="1"/>
  <c r="BD51" i="19" s="1"/>
  <c r="I100" i="16"/>
  <c r="I101" i="16" s="1"/>
  <c r="P99" i="21"/>
  <c r="U98" i="21"/>
  <c r="V98" i="21" s="1"/>
  <c r="G100" i="21"/>
  <c r="L99" i="21"/>
  <c r="L99" i="20"/>
  <c r="G100" i="20"/>
  <c r="U98" i="20"/>
  <c r="V98" i="20" s="1"/>
  <c r="P99" i="20"/>
  <c r="V157" i="19"/>
  <c r="BO52" i="19"/>
  <c r="AU52" i="19"/>
  <c r="AI53" i="19" s="1"/>
  <c r="BL52" i="19"/>
  <c r="AT52" i="19"/>
  <c r="BI177" i="19"/>
  <c r="BE178" i="19"/>
  <c r="BK178" i="19"/>
  <c r="BG179" i="19"/>
  <c r="U157" i="19"/>
  <c r="AV52" i="19"/>
  <c r="AJ53" i="19" s="1"/>
  <c r="BP52" i="19"/>
  <c r="BM52" i="19"/>
  <c r="T158" i="19"/>
  <c r="BJ179" i="19"/>
  <c r="BF180" i="19"/>
  <c r="BI178" i="18"/>
  <c r="BE179" i="18"/>
  <c r="T158" i="18"/>
  <c r="AT52" i="18"/>
  <c r="BG179" i="18"/>
  <c r="BK178" i="18"/>
  <c r="BJ177" i="18"/>
  <c r="BF178" i="18"/>
  <c r="V157" i="18"/>
  <c r="BO53" i="18"/>
  <c r="AU53" i="18"/>
  <c r="AI54" i="18" s="1"/>
  <c r="BL53" i="18"/>
  <c r="BP52" i="18"/>
  <c r="AV52" i="18"/>
  <c r="AJ53" i="18" s="1"/>
  <c r="BM52" i="18"/>
  <c r="U157" i="18"/>
  <c r="I108" i="17"/>
  <c r="I109" i="17" s="1"/>
  <c r="M98" i="17"/>
  <c r="O97" i="17"/>
  <c r="M97" i="16"/>
  <c r="O96" i="16"/>
  <c r="N97" i="16"/>
  <c r="N98" i="16" s="1"/>
  <c r="U96" i="7"/>
  <c r="AY52" i="19" l="1"/>
  <c r="BB52" i="19" s="1"/>
  <c r="AX53" i="18"/>
  <c r="BA53" i="18" s="1"/>
  <c r="J101" i="16"/>
  <c r="J102" i="16" s="1"/>
  <c r="P100" i="21"/>
  <c r="U99" i="21"/>
  <c r="V99" i="21" s="1"/>
  <c r="G101" i="21"/>
  <c r="L100" i="21"/>
  <c r="L100" i="20"/>
  <c r="G101" i="20"/>
  <c r="U99" i="20"/>
  <c r="V99" i="20" s="1"/>
  <c r="P100" i="20"/>
  <c r="U158" i="19"/>
  <c r="BK179" i="19"/>
  <c r="BG180" i="19"/>
  <c r="AR53" i="19"/>
  <c r="V158" i="19"/>
  <c r="BE179" i="19"/>
  <c r="BI178" i="19"/>
  <c r="BJ180" i="19"/>
  <c r="BF181" i="19"/>
  <c r="AX52" i="19"/>
  <c r="BA52" i="19" s="1"/>
  <c r="BQ52" i="19"/>
  <c r="BN52" i="19"/>
  <c r="AW52" i="19"/>
  <c r="AK53" i="19" s="1"/>
  <c r="T159" i="19"/>
  <c r="AS53" i="19"/>
  <c r="BK179" i="18"/>
  <c r="BG180" i="18"/>
  <c r="BE180" i="18"/>
  <c r="BI179" i="18"/>
  <c r="BQ52" i="18"/>
  <c r="AW52" i="18"/>
  <c r="AK53" i="18" s="1"/>
  <c r="BN52" i="18"/>
  <c r="AZ52" i="18"/>
  <c r="BC52" i="18" s="1"/>
  <c r="U158" i="18"/>
  <c r="AY52" i="18"/>
  <c r="BB52" i="18" s="1"/>
  <c r="V158" i="18"/>
  <c r="AR54" i="18"/>
  <c r="AS53" i="18"/>
  <c r="BJ178" i="18"/>
  <c r="BF179" i="18"/>
  <c r="T159" i="18"/>
  <c r="M99" i="17"/>
  <c r="O98" i="17"/>
  <c r="J109" i="17"/>
  <c r="J110" i="17" s="1"/>
  <c r="N99" i="17"/>
  <c r="N100" i="17" s="1"/>
  <c r="M98" i="16"/>
  <c r="O97" i="16"/>
  <c r="U97" i="7"/>
  <c r="I102" i="16" l="1"/>
  <c r="I103" i="16" s="1"/>
  <c r="P101" i="21"/>
  <c r="U100" i="21"/>
  <c r="V100" i="21" s="1"/>
  <c r="G102" i="21"/>
  <c r="L101" i="21"/>
  <c r="G102" i="20"/>
  <c r="L101" i="20"/>
  <c r="P101" i="20"/>
  <c r="U100" i="20"/>
  <c r="V100" i="20" s="1"/>
  <c r="T160" i="19"/>
  <c r="AT53" i="19"/>
  <c r="BI179" i="19"/>
  <c r="BE180" i="19"/>
  <c r="BK180" i="19"/>
  <c r="BG181" i="19"/>
  <c r="BF182" i="19"/>
  <c r="BJ181" i="19"/>
  <c r="V159" i="19"/>
  <c r="AV53" i="19"/>
  <c r="AJ54" i="19" s="1"/>
  <c r="BP53" i="19"/>
  <c r="BM53" i="19"/>
  <c r="AY53" i="19"/>
  <c r="BB53" i="19" s="1"/>
  <c r="AZ52" i="19"/>
  <c r="BC52" i="19" s="1"/>
  <c r="BD52" i="19" s="1"/>
  <c r="BO53" i="19"/>
  <c r="AU53" i="19"/>
  <c r="AI54" i="19" s="1"/>
  <c r="BL53" i="19"/>
  <c r="U159" i="19"/>
  <c r="BI180" i="18"/>
  <c r="BE181" i="18"/>
  <c r="V159" i="18"/>
  <c r="BF180" i="18"/>
  <c r="BJ179" i="18"/>
  <c r="BK180" i="18"/>
  <c r="BG181" i="18"/>
  <c r="AT53" i="18"/>
  <c r="BP53" i="18"/>
  <c r="AV53" i="18"/>
  <c r="AJ54" i="18" s="1"/>
  <c r="BM53" i="18"/>
  <c r="BD52" i="18"/>
  <c r="T160" i="18"/>
  <c r="U159" i="18"/>
  <c r="AX54" i="18"/>
  <c r="BA54" i="18" s="1"/>
  <c r="BO54" i="18"/>
  <c r="AU54" i="18"/>
  <c r="AI55" i="18" s="1"/>
  <c r="BL54" i="18"/>
  <c r="I110" i="17"/>
  <c r="I111" i="17" s="1"/>
  <c r="M100" i="17"/>
  <c r="O99" i="17"/>
  <c r="M99" i="16"/>
  <c r="O98" i="16"/>
  <c r="N99" i="16"/>
  <c r="N100" i="16" s="1"/>
  <c r="U98" i="7"/>
  <c r="AX53" i="19" l="1"/>
  <c r="BA53" i="19" s="1"/>
  <c r="J103" i="16"/>
  <c r="J104" i="16" s="1"/>
  <c r="G103" i="21"/>
  <c r="L102" i="21"/>
  <c r="P102" i="21"/>
  <c r="U101" i="21"/>
  <c r="V101" i="21" s="1"/>
  <c r="G103" i="20"/>
  <c r="L102" i="20"/>
  <c r="P102" i="20"/>
  <c r="U101" i="20"/>
  <c r="V101" i="20" s="1"/>
  <c r="BQ53" i="19"/>
  <c r="BN53" i="19"/>
  <c r="AW53" i="19"/>
  <c r="AK54" i="19" s="1"/>
  <c r="V160" i="19"/>
  <c r="BG182" i="19"/>
  <c r="BK181" i="19"/>
  <c r="BI180" i="19"/>
  <c r="BE181" i="19"/>
  <c r="T161" i="19"/>
  <c r="U160" i="19"/>
  <c r="AR54" i="19"/>
  <c r="BJ182" i="19"/>
  <c r="BF183" i="19"/>
  <c r="AS54" i="19"/>
  <c r="BK181" i="18"/>
  <c r="BG182" i="18"/>
  <c r="V160" i="18"/>
  <c r="T161" i="18"/>
  <c r="BI181" i="18"/>
  <c r="BE182" i="18"/>
  <c r="BQ53" i="18"/>
  <c r="AW53" i="18"/>
  <c r="AK54" i="18" s="1"/>
  <c r="BN53" i="18"/>
  <c r="AZ53" i="18"/>
  <c r="BC53" i="18" s="1"/>
  <c r="AS54" i="18"/>
  <c r="U160" i="18"/>
  <c r="BJ180" i="18"/>
  <c r="BF181" i="18"/>
  <c r="AR55" i="18"/>
  <c r="AY53" i="18"/>
  <c r="BB53" i="18" s="1"/>
  <c r="M101" i="17"/>
  <c r="O100" i="17"/>
  <c r="N101" i="17"/>
  <c r="N102" i="17" s="1"/>
  <c r="J111" i="17"/>
  <c r="J112" i="17" s="1"/>
  <c r="M100" i="16"/>
  <c r="O99" i="16"/>
  <c r="U99" i="7"/>
  <c r="I104" i="16" l="1"/>
  <c r="I105" i="16" s="1"/>
  <c r="G104" i="21"/>
  <c r="L103" i="21"/>
  <c r="P103" i="21"/>
  <c r="U102" i="21"/>
  <c r="V102" i="21" s="1"/>
  <c r="P103" i="20"/>
  <c r="U102" i="20"/>
  <c r="V102" i="20" s="1"/>
  <c r="G104" i="20"/>
  <c r="L103" i="20"/>
  <c r="V161" i="19"/>
  <c r="BI181" i="19"/>
  <c r="BE182" i="19"/>
  <c r="AT54" i="19"/>
  <c r="U161" i="19"/>
  <c r="BO54" i="19"/>
  <c r="AU54" i="19"/>
  <c r="AI55" i="19" s="1"/>
  <c r="BL54" i="19"/>
  <c r="BK182" i="19"/>
  <c r="BG183" i="19"/>
  <c r="T162" i="19"/>
  <c r="BJ183" i="19"/>
  <c r="BF184" i="19"/>
  <c r="AV54" i="19"/>
  <c r="AJ55" i="19" s="1"/>
  <c r="BP54" i="19"/>
  <c r="BM54" i="19"/>
  <c r="AZ53" i="19"/>
  <c r="BC53" i="19" s="1"/>
  <c r="BD53" i="19" s="1"/>
  <c r="BG183" i="18"/>
  <c r="BK182" i="18"/>
  <c r="BP54" i="18"/>
  <c r="AV54" i="18"/>
  <c r="AJ55" i="18" s="1"/>
  <c r="BM54" i="18"/>
  <c r="V161" i="18"/>
  <c r="BJ181" i="18"/>
  <c r="BF182" i="18"/>
  <c r="BD53" i="18"/>
  <c r="U161" i="18"/>
  <c r="T162" i="18"/>
  <c r="BI182" i="18"/>
  <c r="BE183" i="18"/>
  <c r="BO55" i="18"/>
  <c r="AU55" i="18"/>
  <c r="AI56" i="18" s="1"/>
  <c r="BL55" i="18"/>
  <c r="AT54" i="18"/>
  <c r="I112" i="17"/>
  <c r="I113" i="17" s="1"/>
  <c r="M102" i="17"/>
  <c r="O101" i="17"/>
  <c r="M101" i="16"/>
  <c r="O100" i="16"/>
  <c r="N101" i="16"/>
  <c r="N102" i="16" s="1"/>
  <c r="U100" i="7"/>
  <c r="J105" i="16" l="1"/>
  <c r="J106" i="16" s="1"/>
  <c r="L104" i="21"/>
  <c r="G105" i="21"/>
  <c r="U103" i="21"/>
  <c r="V103" i="21" s="1"/>
  <c r="P104" i="21"/>
  <c r="P104" i="20"/>
  <c r="U103" i="20"/>
  <c r="V103" i="20" s="1"/>
  <c r="G105" i="20"/>
  <c r="L104" i="20"/>
  <c r="AS55" i="19"/>
  <c r="BJ184" i="19"/>
  <c r="BF185" i="19"/>
  <c r="U162" i="19"/>
  <c r="AR55" i="19"/>
  <c r="BE183" i="19"/>
  <c r="BI182" i="19"/>
  <c r="AY54" i="19"/>
  <c r="BB54" i="19" s="1"/>
  <c r="AX54" i="19"/>
  <c r="BA54" i="19" s="1"/>
  <c r="BQ54" i="19"/>
  <c r="BN54" i="19"/>
  <c r="AW54" i="19"/>
  <c r="AK55" i="19" s="1"/>
  <c r="T163" i="19"/>
  <c r="BK183" i="19"/>
  <c r="BG184" i="19"/>
  <c r="V162" i="19"/>
  <c r="AR56" i="18"/>
  <c r="AY54" i="18"/>
  <c r="BB54" i="18" s="1"/>
  <c r="U162" i="18"/>
  <c r="V162" i="18"/>
  <c r="AS55" i="18"/>
  <c r="AX55" i="18"/>
  <c r="BA55" i="18" s="1"/>
  <c r="BE184" i="18"/>
  <c r="BI183" i="18"/>
  <c r="T163" i="18"/>
  <c r="BQ54" i="18"/>
  <c r="AW54" i="18"/>
  <c r="AK55" i="18" s="1"/>
  <c r="BN54" i="18"/>
  <c r="AZ54" i="18"/>
  <c r="BC54" i="18" s="1"/>
  <c r="BK183" i="18"/>
  <c r="BG184" i="18"/>
  <c r="BJ182" i="18"/>
  <c r="BF183" i="18"/>
  <c r="M103" i="17"/>
  <c r="O102" i="17"/>
  <c r="J113" i="17"/>
  <c r="J114" i="17" s="1"/>
  <c r="N103" i="17"/>
  <c r="N104" i="17" s="1"/>
  <c r="M102" i="16"/>
  <c r="O101" i="16"/>
  <c r="U101" i="7"/>
  <c r="I106" i="16" l="1"/>
  <c r="I107" i="16" s="1"/>
  <c r="L105" i="21"/>
  <c r="G106" i="21"/>
  <c r="U104" i="21"/>
  <c r="V104" i="21" s="1"/>
  <c r="P105" i="21"/>
  <c r="G106" i="20"/>
  <c r="L105" i="20"/>
  <c r="P105" i="20"/>
  <c r="U104" i="20"/>
  <c r="V104" i="20" s="1"/>
  <c r="T164" i="19"/>
  <c r="BK184" i="19"/>
  <c r="BG185" i="19"/>
  <c r="U163" i="19"/>
  <c r="BI183" i="19"/>
  <c r="BE184" i="19"/>
  <c r="AT55" i="19"/>
  <c r="V163" i="19"/>
  <c r="BO55" i="19"/>
  <c r="AU55" i="19"/>
  <c r="AI56" i="19" s="1"/>
  <c r="BL55" i="19"/>
  <c r="AV55" i="19"/>
  <c r="AJ56" i="19" s="1"/>
  <c r="BP55" i="19"/>
  <c r="BM55" i="19"/>
  <c r="AZ54" i="19"/>
  <c r="BC54" i="19" s="1"/>
  <c r="BD54" i="19" s="1"/>
  <c r="BF186" i="19"/>
  <c r="BJ185" i="19"/>
  <c r="BI184" i="18"/>
  <c r="BE185" i="18"/>
  <c r="U163" i="18"/>
  <c r="BD54" i="18"/>
  <c r="T164" i="18"/>
  <c r="BO56" i="18"/>
  <c r="AU56" i="18"/>
  <c r="AI57" i="18" s="1"/>
  <c r="BL56" i="18"/>
  <c r="BF184" i="18"/>
  <c r="BJ183" i="18"/>
  <c r="AT55" i="18"/>
  <c r="BP55" i="18"/>
  <c r="AV55" i="18"/>
  <c r="AJ56" i="18" s="1"/>
  <c r="BM55" i="18"/>
  <c r="BK184" i="18"/>
  <c r="BG185" i="18"/>
  <c r="V163" i="18"/>
  <c r="M104" i="17"/>
  <c r="O103" i="17"/>
  <c r="I114" i="17"/>
  <c r="I115" i="17" s="1"/>
  <c r="M103" i="16"/>
  <c r="O102" i="16"/>
  <c r="N103" i="16"/>
  <c r="N104" i="16" s="1"/>
  <c r="U102" i="7"/>
  <c r="AX55" i="19" l="1"/>
  <c r="BA55" i="19" s="1"/>
  <c r="AY55" i="19"/>
  <c r="BB55" i="19" s="1"/>
  <c r="J107" i="16"/>
  <c r="J108" i="16" s="1"/>
  <c r="L106" i="21"/>
  <c r="G107" i="21"/>
  <c r="U105" i="21"/>
  <c r="V105" i="21" s="1"/>
  <c r="P106" i="21"/>
  <c r="G107" i="20"/>
  <c r="L106" i="20"/>
  <c r="P106" i="20"/>
  <c r="U105" i="20"/>
  <c r="V105" i="20" s="1"/>
  <c r="AS56" i="19"/>
  <c r="V164" i="19"/>
  <c r="U164" i="19"/>
  <c r="BG186" i="19"/>
  <c r="BK185" i="19"/>
  <c r="BJ186" i="19"/>
  <c r="BF187" i="19"/>
  <c r="T165" i="19"/>
  <c r="BQ55" i="19"/>
  <c r="BN55" i="19"/>
  <c r="AW55" i="19"/>
  <c r="AK56" i="19" s="1"/>
  <c r="AR56" i="19"/>
  <c r="BI184" i="19"/>
  <c r="BE185" i="19"/>
  <c r="U164" i="18"/>
  <c r="BJ184" i="18"/>
  <c r="BF185" i="18"/>
  <c r="BI185" i="18"/>
  <c r="BE186" i="18"/>
  <c r="V164" i="18"/>
  <c r="T165" i="18"/>
  <c r="AR57" i="18"/>
  <c r="AY55" i="18"/>
  <c r="BB55" i="18" s="1"/>
  <c r="AS56" i="18"/>
  <c r="BK185" i="18"/>
  <c r="BG186" i="18"/>
  <c r="BQ55" i="18"/>
  <c r="AW55" i="18"/>
  <c r="AK56" i="18" s="1"/>
  <c r="BN55" i="18"/>
  <c r="AX56" i="18"/>
  <c r="BA56" i="18" s="1"/>
  <c r="M105" i="17"/>
  <c r="O104" i="17"/>
  <c r="N105" i="17"/>
  <c r="N106" i="17" s="1"/>
  <c r="J115" i="17"/>
  <c r="J116" i="17" s="1"/>
  <c r="M104" i="16"/>
  <c r="O103" i="16"/>
  <c r="U103" i="7"/>
  <c r="AZ55" i="19" l="1"/>
  <c r="BC55" i="19" s="1"/>
  <c r="BD55" i="19" s="1"/>
  <c r="I108" i="16"/>
  <c r="I109" i="16" s="1"/>
  <c r="G108" i="21"/>
  <c r="L107" i="21"/>
  <c r="P107" i="21"/>
  <c r="U106" i="21"/>
  <c r="V106" i="21" s="1"/>
  <c r="G108" i="20"/>
  <c r="L107" i="20"/>
  <c r="P107" i="20"/>
  <c r="U106" i="20"/>
  <c r="V106" i="20" s="1"/>
  <c r="AV56" i="19"/>
  <c r="AJ57" i="19" s="1"/>
  <c r="BP56" i="19"/>
  <c r="BM56" i="19"/>
  <c r="BK186" i="19"/>
  <c r="BG187" i="19"/>
  <c r="T166" i="19"/>
  <c r="U165" i="19"/>
  <c r="AT56" i="19"/>
  <c r="BJ187" i="19"/>
  <c r="BF188" i="19"/>
  <c r="V165" i="19"/>
  <c r="BI185" i="19"/>
  <c r="BE186" i="19"/>
  <c r="BO56" i="19"/>
  <c r="AU56" i="19"/>
  <c r="AI57" i="19" s="1"/>
  <c r="BL56" i="19"/>
  <c r="AT56" i="18"/>
  <c r="BJ185" i="18"/>
  <c r="BF186" i="18"/>
  <c r="BI186" i="18"/>
  <c r="BE187" i="18"/>
  <c r="V165" i="18"/>
  <c r="BG187" i="18"/>
  <c r="BK186" i="18"/>
  <c r="T166" i="18"/>
  <c r="AZ55" i="18"/>
  <c r="BC55" i="18" s="1"/>
  <c r="BD55" i="18" s="1"/>
  <c r="BO57" i="18"/>
  <c r="AU57" i="18"/>
  <c r="AI58" i="18" s="1"/>
  <c r="BL57" i="18"/>
  <c r="BP56" i="18"/>
  <c r="AV56" i="18"/>
  <c r="AJ57" i="18" s="1"/>
  <c r="BM56" i="18"/>
  <c r="U165" i="18"/>
  <c r="M106" i="17"/>
  <c r="O105" i="17"/>
  <c r="I116" i="17"/>
  <c r="M105" i="16"/>
  <c r="O104" i="16"/>
  <c r="N105" i="16"/>
  <c r="N106" i="16" s="1"/>
  <c r="U104" i="7"/>
  <c r="AY56" i="19" l="1"/>
  <c r="BB56" i="19" s="1"/>
  <c r="I117" i="17"/>
  <c r="BW6" i="19"/>
  <c r="BV6" i="19"/>
  <c r="CF6" i="19"/>
  <c r="BU6" i="19"/>
  <c r="CA6" i="19" s="1"/>
  <c r="CD6" i="19"/>
  <c r="CJ6" i="19" s="1"/>
  <c r="CE6" i="19"/>
  <c r="J109" i="16"/>
  <c r="J110" i="16" s="1"/>
  <c r="P108" i="21"/>
  <c r="U107" i="21"/>
  <c r="V107" i="21" s="1"/>
  <c r="G109" i="21"/>
  <c r="L108" i="21"/>
  <c r="U107" i="20"/>
  <c r="V107" i="20" s="1"/>
  <c r="P108" i="20"/>
  <c r="L108" i="20"/>
  <c r="G109" i="20"/>
  <c r="BK187" i="19"/>
  <c r="BG188" i="19"/>
  <c r="U166" i="19"/>
  <c r="V166" i="19"/>
  <c r="AR57" i="19"/>
  <c r="AZ56" i="19"/>
  <c r="BC56" i="19" s="1"/>
  <c r="BQ56" i="19"/>
  <c r="BN56" i="19"/>
  <c r="AW56" i="19"/>
  <c r="AK57" i="19" s="1"/>
  <c r="T167" i="19"/>
  <c r="AX56" i="19"/>
  <c r="BA56" i="19" s="1"/>
  <c r="BJ188" i="19"/>
  <c r="BF189" i="19"/>
  <c r="BE187" i="19"/>
  <c r="BI186" i="19"/>
  <c r="AS57" i="19"/>
  <c r="AR58" i="18"/>
  <c r="U166" i="18"/>
  <c r="AX57" i="18"/>
  <c r="BA57" i="18" s="1"/>
  <c r="V166" i="18"/>
  <c r="BJ186" i="18"/>
  <c r="BF187" i="18"/>
  <c r="AS57" i="18"/>
  <c r="BG188" i="18"/>
  <c r="BK187" i="18"/>
  <c r="BE188" i="18"/>
  <c r="BI187" i="18"/>
  <c r="BQ56" i="18"/>
  <c r="AW56" i="18"/>
  <c r="AK57" i="18" s="1"/>
  <c r="BN56" i="18"/>
  <c r="AY56" i="18"/>
  <c r="BB56" i="18" s="1"/>
  <c r="T167" i="18"/>
  <c r="M107" i="17"/>
  <c r="O106" i="17"/>
  <c r="N107" i="17"/>
  <c r="N108" i="17" s="1"/>
  <c r="J117" i="17"/>
  <c r="J118" i="17" s="1"/>
  <c r="N107" i="16"/>
  <c r="M106" i="16"/>
  <c r="O105" i="16"/>
  <c r="U105" i="7"/>
  <c r="BD56" i="19" l="1"/>
  <c r="AZ56" i="18"/>
  <c r="BC56" i="18" s="1"/>
  <c r="BD56" i="18" s="1"/>
  <c r="CL6" i="19"/>
  <c r="CK6" i="19"/>
  <c r="CC6" i="19"/>
  <c r="CB6" i="19"/>
  <c r="CD7" i="19"/>
  <c r="BW7" i="19"/>
  <c r="BV7" i="19"/>
  <c r="CF7" i="19"/>
  <c r="CE7" i="19"/>
  <c r="BU7" i="19"/>
  <c r="I110" i="16"/>
  <c r="I111" i="16" s="1"/>
  <c r="P109" i="21"/>
  <c r="U108" i="21"/>
  <c r="V108" i="21" s="1"/>
  <c r="G110" i="21"/>
  <c r="L109" i="21"/>
  <c r="U108" i="20"/>
  <c r="V108" i="20" s="1"/>
  <c r="P109" i="20"/>
  <c r="L109" i="20"/>
  <c r="G110" i="20"/>
  <c r="T168" i="19"/>
  <c r="BI187" i="19"/>
  <c r="BE188" i="19"/>
  <c r="AU57" i="19"/>
  <c r="AI58" i="19" s="1"/>
  <c r="BL57" i="19"/>
  <c r="AX57" i="19"/>
  <c r="BA57" i="19" s="1"/>
  <c r="BO57" i="19"/>
  <c r="U167" i="19"/>
  <c r="AT57" i="19"/>
  <c r="BK188" i="19"/>
  <c r="BG189" i="19"/>
  <c r="BP57" i="19"/>
  <c r="BM57" i="19"/>
  <c r="AV57" i="19"/>
  <c r="AJ58" i="19" s="1"/>
  <c r="BF190" i="19"/>
  <c r="BJ189" i="19"/>
  <c r="V167" i="19"/>
  <c r="BE189" i="18"/>
  <c r="BI188" i="18"/>
  <c r="U167" i="18"/>
  <c r="BF188" i="18"/>
  <c r="BJ187" i="18"/>
  <c r="V167" i="18"/>
  <c r="T168" i="18"/>
  <c r="BO58" i="18"/>
  <c r="AU58" i="18"/>
  <c r="AI59" i="18" s="1"/>
  <c r="BL58" i="18"/>
  <c r="AX58" i="18"/>
  <c r="BA58" i="18" s="1"/>
  <c r="AT57" i="18"/>
  <c r="BK188" i="18"/>
  <c r="BG189" i="18"/>
  <c r="BP57" i="18"/>
  <c r="AV57" i="18"/>
  <c r="AJ58" i="18" s="1"/>
  <c r="BM57" i="18"/>
  <c r="AY57" i="18"/>
  <c r="BB57" i="18" s="1"/>
  <c r="M108" i="17"/>
  <c r="O107" i="17"/>
  <c r="I118" i="17"/>
  <c r="M107" i="16"/>
  <c r="O106" i="16"/>
  <c r="U106" i="7"/>
  <c r="CJ7" i="19" l="1"/>
  <c r="I119" i="17"/>
  <c r="CF8" i="19"/>
  <c r="BU8" i="19"/>
  <c r="CE8" i="19"/>
  <c r="CD8" i="19"/>
  <c r="CJ8" i="19" s="1"/>
  <c r="BW8" i="19"/>
  <c r="BV8" i="19"/>
  <c r="CA7" i="19"/>
  <c r="J111" i="16"/>
  <c r="J112" i="16" s="1"/>
  <c r="P110" i="21"/>
  <c r="U109" i="21"/>
  <c r="V109" i="21" s="1"/>
  <c r="G111" i="21"/>
  <c r="L110" i="21"/>
  <c r="L110" i="20"/>
  <c r="G111" i="20"/>
  <c r="U109" i="20"/>
  <c r="V109" i="20" s="1"/>
  <c r="P110" i="20"/>
  <c r="AR58" i="19"/>
  <c r="BJ190" i="19"/>
  <c r="BF191" i="19"/>
  <c r="AW57" i="19"/>
  <c r="AK58" i="19" s="1"/>
  <c r="BQ57" i="19"/>
  <c r="AZ57" i="19"/>
  <c r="BC57" i="19" s="1"/>
  <c r="BN57" i="19"/>
  <c r="T169" i="19"/>
  <c r="BG190" i="19"/>
  <c r="BK189" i="19"/>
  <c r="AS58" i="19"/>
  <c r="BI188" i="19"/>
  <c r="BE189" i="19"/>
  <c r="V168" i="19"/>
  <c r="AY57" i="19"/>
  <c r="BB57" i="19" s="1"/>
  <c r="BD57" i="19" s="1"/>
  <c r="U168" i="19"/>
  <c r="V168" i="18"/>
  <c r="AR59" i="18"/>
  <c r="BK189" i="18"/>
  <c r="BG190" i="18"/>
  <c r="BF189" i="18"/>
  <c r="BJ188" i="18"/>
  <c r="T169" i="18"/>
  <c r="BI189" i="18"/>
  <c r="BE190" i="18"/>
  <c r="AS58" i="18"/>
  <c r="BQ57" i="18"/>
  <c r="AW57" i="18"/>
  <c r="AK58" i="18" s="1"/>
  <c r="AZ57" i="18"/>
  <c r="BC57" i="18" s="1"/>
  <c r="BD57" i="18" s="1"/>
  <c r="BN57" i="18"/>
  <c r="U168" i="18"/>
  <c r="M109" i="17"/>
  <c r="O108" i="17"/>
  <c r="N109" i="17"/>
  <c r="N110" i="17" s="1"/>
  <c r="J119" i="17"/>
  <c r="J120" i="17" s="1"/>
  <c r="M108" i="16"/>
  <c r="O107" i="16"/>
  <c r="N108" i="16"/>
  <c r="N109" i="16" s="1"/>
  <c r="U107" i="7"/>
  <c r="CA8" i="19" l="1"/>
  <c r="CL8" i="19"/>
  <c r="CK8" i="19"/>
  <c r="BW9" i="19"/>
  <c r="BV9" i="19"/>
  <c r="CF9" i="19"/>
  <c r="BU9" i="19"/>
  <c r="CA9" i="19" s="1"/>
  <c r="CE9" i="19"/>
  <c r="CD9" i="19"/>
  <c r="CB7" i="19"/>
  <c r="CC7" i="19"/>
  <c r="CL7" i="19"/>
  <c r="CK7" i="19"/>
  <c r="I112" i="16"/>
  <c r="I113" i="16" s="1"/>
  <c r="P111" i="21"/>
  <c r="U110" i="21"/>
  <c r="V110" i="21" s="1"/>
  <c r="G112" i="21"/>
  <c r="L111" i="21"/>
  <c r="P111" i="20"/>
  <c r="U110" i="20"/>
  <c r="V110" i="20" s="1"/>
  <c r="G112" i="20"/>
  <c r="L111" i="20"/>
  <c r="T170" i="19"/>
  <c r="V169" i="19"/>
  <c r="BJ191" i="19"/>
  <c r="BF192" i="19"/>
  <c r="BO58" i="19"/>
  <c r="BL58" i="19"/>
  <c r="AU58" i="19"/>
  <c r="AI59" i="19" s="1"/>
  <c r="AV58" i="19"/>
  <c r="AJ59" i="19" s="1"/>
  <c r="BP58" i="19"/>
  <c r="BM58" i="19"/>
  <c r="U169" i="19"/>
  <c r="AT58" i="19"/>
  <c r="BI189" i="19"/>
  <c r="BE190" i="19"/>
  <c r="BK190" i="19"/>
  <c r="BG191" i="19"/>
  <c r="BF190" i="18"/>
  <c r="BJ189" i="18"/>
  <c r="AT58" i="18"/>
  <c r="BP58" i="18"/>
  <c r="AV58" i="18"/>
  <c r="AJ59" i="18" s="1"/>
  <c r="BM58" i="18"/>
  <c r="BG191" i="18"/>
  <c r="BK190" i="18"/>
  <c r="V169" i="18"/>
  <c r="T170" i="18"/>
  <c r="U169" i="18"/>
  <c r="BI190" i="18"/>
  <c r="BE191" i="18"/>
  <c r="BO59" i="18"/>
  <c r="AU59" i="18"/>
  <c r="AI60" i="18" s="1"/>
  <c r="AX59" i="18"/>
  <c r="BA59" i="18" s="1"/>
  <c r="BL59" i="18"/>
  <c r="M110" i="17"/>
  <c r="O109" i="17"/>
  <c r="I120" i="17"/>
  <c r="M109" i="16"/>
  <c r="O108" i="16"/>
  <c r="U108" i="7"/>
  <c r="I121" i="17" l="1"/>
  <c r="BW10" i="19"/>
  <c r="BV10" i="19"/>
  <c r="CF10" i="19"/>
  <c r="BU10" i="19"/>
  <c r="CA10" i="19" s="1"/>
  <c r="CE10" i="19"/>
  <c r="CD10" i="19"/>
  <c r="CJ10" i="19" s="1"/>
  <c r="CC9" i="19"/>
  <c r="CB9" i="19"/>
  <c r="CJ9" i="19"/>
  <c r="CC8" i="19"/>
  <c r="CB8" i="19"/>
  <c r="J113" i="16"/>
  <c r="J114" i="16" s="1"/>
  <c r="P112" i="21"/>
  <c r="U111" i="21"/>
  <c r="V111" i="21" s="1"/>
  <c r="G113" i="21"/>
  <c r="L112" i="21"/>
  <c r="P112" i="20"/>
  <c r="U111" i="20"/>
  <c r="V111" i="20" s="1"/>
  <c r="G113" i="20"/>
  <c r="L112" i="20"/>
  <c r="V170" i="19"/>
  <c r="U170" i="19"/>
  <c r="AX58" i="19"/>
  <c r="BA58" i="19" s="1"/>
  <c r="AS59" i="19"/>
  <c r="AR59" i="19"/>
  <c r="BE191" i="19"/>
  <c r="BI190" i="19"/>
  <c r="BK191" i="19"/>
  <c r="BG192" i="19"/>
  <c r="AY58" i="19"/>
  <c r="BB58" i="19" s="1"/>
  <c r="BJ192" i="19"/>
  <c r="BF193" i="19"/>
  <c r="BQ58" i="19"/>
  <c r="AW58" i="19"/>
  <c r="AK59" i="19" s="1"/>
  <c r="BN58" i="19"/>
  <c r="T171" i="19"/>
  <c r="AW58" i="18"/>
  <c r="AK59" i="18" s="1"/>
  <c r="BN58" i="18"/>
  <c r="AZ58" i="18"/>
  <c r="BC58" i="18" s="1"/>
  <c r="BQ58" i="18"/>
  <c r="U170" i="18"/>
  <c r="T171" i="18"/>
  <c r="AY58" i="18"/>
  <c r="BB58" i="18" s="1"/>
  <c r="BD58" i="18" s="1"/>
  <c r="BG192" i="18"/>
  <c r="BK191" i="18"/>
  <c r="BE192" i="18"/>
  <c r="BI191" i="18"/>
  <c r="V170" i="18"/>
  <c r="BF191" i="18"/>
  <c r="BJ190" i="18"/>
  <c r="AS59" i="18"/>
  <c r="AR60" i="18"/>
  <c r="M111" i="17"/>
  <c r="O110" i="17"/>
  <c r="J121" i="17"/>
  <c r="J122" i="17" s="1"/>
  <c r="N111" i="17"/>
  <c r="N112" i="17" s="1"/>
  <c r="M110" i="16"/>
  <c r="O109" i="16"/>
  <c r="N110" i="16"/>
  <c r="N111" i="16" s="1"/>
  <c r="U109" i="7"/>
  <c r="CC10" i="19" l="1"/>
  <c r="CB10" i="19"/>
  <c r="CL10" i="19"/>
  <c r="CK10" i="19"/>
  <c r="CK9" i="19"/>
  <c r="CL9" i="19"/>
  <c r="CD11" i="19"/>
  <c r="CJ11" i="19" s="1"/>
  <c r="BW11" i="19"/>
  <c r="BV11" i="19"/>
  <c r="CF11" i="19"/>
  <c r="CE11" i="19"/>
  <c r="BU11" i="19"/>
  <c r="I114" i="16"/>
  <c r="I115" i="16" s="1"/>
  <c r="P113" i="21"/>
  <c r="U112" i="21"/>
  <c r="V112" i="21" s="1"/>
  <c r="G114" i="21"/>
  <c r="L113" i="21"/>
  <c r="P113" i="20"/>
  <c r="U112" i="20"/>
  <c r="V112" i="20" s="1"/>
  <c r="G114" i="20"/>
  <c r="L113" i="20"/>
  <c r="U171" i="19"/>
  <c r="BI191" i="19"/>
  <c r="BE192" i="19"/>
  <c r="AZ58" i="19"/>
  <c r="BC58" i="19" s="1"/>
  <c r="BD58" i="19" s="1"/>
  <c r="AT59" i="19"/>
  <c r="BK192" i="19"/>
  <c r="BG193" i="19"/>
  <c r="V171" i="19"/>
  <c r="AU59" i="19"/>
  <c r="AI60" i="19" s="1"/>
  <c r="BO59" i="19"/>
  <c r="AX59" i="19"/>
  <c r="BA59" i="19" s="1"/>
  <c r="BL59" i="19"/>
  <c r="T172" i="19"/>
  <c r="BJ193" i="19"/>
  <c r="BF194" i="19"/>
  <c r="BP59" i="19"/>
  <c r="AV59" i="19"/>
  <c r="AJ60" i="19" s="1"/>
  <c r="BM59" i="19"/>
  <c r="AU60" i="18"/>
  <c r="AI61" i="18" s="1"/>
  <c r="BL60" i="18"/>
  <c r="AX60" i="18"/>
  <c r="BA60" i="18" s="1"/>
  <c r="BO60" i="18"/>
  <c r="BK192" i="18"/>
  <c r="BG193" i="18"/>
  <c r="U171" i="18"/>
  <c r="BF192" i="18"/>
  <c r="BJ191" i="18"/>
  <c r="T172" i="18"/>
  <c r="AV59" i="18"/>
  <c r="AJ60" i="18" s="1"/>
  <c r="BM59" i="18"/>
  <c r="AY59" i="18"/>
  <c r="BB59" i="18" s="1"/>
  <c r="BP59" i="18"/>
  <c r="BE193" i="18"/>
  <c r="BI192" i="18"/>
  <c r="V171" i="18"/>
  <c r="AT59" i="18"/>
  <c r="I122" i="17"/>
  <c r="M112" i="17"/>
  <c r="O111" i="17"/>
  <c r="M111" i="16"/>
  <c r="O110" i="16"/>
  <c r="U110" i="7"/>
  <c r="CL11" i="19" l="1"/>
  <c r="CK11" i="19"/>
  <c r="CA11" i="19"/>
  <c r="I123" i="17"/>
  <c r="CF12" i="19"/>
  <c r="BU12" i="19"/>
  <c r="CA12" i="19" s="1"/>
  <c r="CE12" i="19"/>
  <c r="CD12" i="19"/>
  <c r="CJ12" i="19" s="1"/>
  <c r="BW12" i="19"/>
  <c r="BV12" i="19"/>
  <c r="J115" i="16"/>
  <c r="J116" i="16" s="1"/>
  <c r="L114" i="21"/>
  <c r="G115" i="21"/>
  <c r="U113" i="21"/>
  <c r="V113" i="21" s="1"/>
  <c r="P114" i="21"/>
  <c r="G115" i="20"/>
  <c r="L114" i="20"/>
  <c r="P114" i="20"/>
  <c r="U113" i="20"/>
  <c r="V113" i="20" s="1"/>
  <c r="BF195" i="19"/>
  <c r="BJ194" i="19"/>
  <c r="U172" i="19"/>
  <c r="AS60" i="19"/>
  <c r="AR60" i="19"/>
  <c r="V172" i="19"/>
  <c r="AY59" i="19"/>
  <c r="BB59" i="19" s="1"/>
  <c r="T173" i="19"/>
  <c r="BG194" i="19"/>
  <c r="BK193" i="19"/>
  <c r="AW59" i="19"/>
  <c r="AK60" i="19" s="1"/>
  <c r="BN59" i="19"/>
  <c r="AZ59" i="19"/>
  <c r="BC59" i="19" s="1"/>
  <c r="BQ59" i="19"/>
  <c r="BI192" i="19"/>
  <c r="BE193" i="19"/>
  <c r="V172" i="18"/>
  <c r="AS60" i="18"/>
  <c r="BK193" i="18"/>
  <c r="BG194" i="18"/>
  <c r="T173" i="18"/>
  <c r="U172" i="18"/>
  <c r="BI193" i="18"/>
  <c r="BE194" i="18"/>
  <c r="BN59" i="18"/>
  <c r="BQ59" i="18"/>
  <c r="AW59" i="18"/>
  <c r="AK60" i="18" s="1"/>
  <c r="BF193" i="18"/>
  <c r="BJ192" i="18"/>
  <c r="AR61" i="18"/>
  <c r="M113" i="17"/>
  <c r="O112" i="17"/>
  <c r="J123" i="17"/>
  <c r="J124" i="17" s="1"/>
  <c r="N113" i="17"/>
  <c r="M112" i="16"/>
  <c r="O111" i="16"/>
  <c r="N112" i="16"/>
  <c r="N113" i="16" s="1"/>
  <c r="U111" i="7"/>
  <c r="BD59" i="19" l="1"/>
  <c r="CL12" i="19"/>
  <c r="CK12" i="19"/>
  <c r="BW13" i="19"/>
  <c r="BV13" i="19"/>
  <c r="CF13" i="19"/>
  <c r="BU13" i="19"/>
  <c r="CA13" i="19" s="1"/>
  <c r="CE13" i="19"/>
  <c r="CD13" i="19"/>
  <c r="CJ13" i="19" s="1"/>
  <c r="CC12" i="19"/>
  <c r="CB12" i="19"/>
  <c r="CC11" i="19"/>
  <c r="CB11" i="19"/>
  <c r="I116" i="16"/>
  <c r="U114" i="21"/>
  <c r="V114" i="21" s="1"/>
  <c r="P115" i="21"/>
  <c r="L115" i="21"/>
  <c r="G116" i="21"/>
  <c r="P115" i="20"/>
  <c r="U114" i="20"/>
  <c r="V114" i="20" s="1"/>
  <c r="G116" i="20"/>
  <c r="L115" i="20"/>
  <c r="V173" i="19"/>
  <c r="U173" i="19"/>
  <c r="BO60" i="19"/>
  <c r="AU60" i="19"/>
  <c r="AI61" i="19" s="1"/>
  <c r="AX60" i="19"/>
  <c r="BA60" i="19" s="1"/>
  <c r="BL60" i="19"/>
  <c r="BK194" i="19"/>
  <c r="BG195" i="19"/>
  <c r="AV60" i="19"/>
  <c r="AJ61" i="19" s="1"/>
  <c r="BM60" i="19"/>
  <c r="AY60" i="19"/>
  <c r="BB60" i="19" s="1"/>
  <c r="BP60" i="19"/>
  <c r="BI193" i="19"/>
  <c r="BE194" i="19"/>
  <c r="AT60" i="19"/>
  <c r="T174" i="19"/>
  <c r="BJ195" i="19"/>
  <c r="BF196" i="19"/>
  <c r="BG195" i="18"/>
  <c r="BK194" i="18"/>
  <c r="BI194" i="18"/>
  <c r="BE195" i="18"/>
  <c r="U173" i="18"/>
  <c r="BM60" i="18"/>
  <c r="BP60" i="18"/>
  <c r="AV60" i="18"/>
  <c r="AJ61" i="18" s="1"/>
  <c r="BJ193" i="18"/>
  <c r="BF194" i="18"/>
  <c r="AU61" i="18"/>
  <c r="AI62" i="18" s="1"/>
  <c r="BO61" i="18"/>
  <c r="BL61" i="18"/>
  <c r="T174" i="18"/>
  <c r="AT60" i="18"/>
  <c r="AZ59" i="18"/>
  <c r="BC59" i="18" s="1"/>
  <c r="BD59" i="18" s="1"/>
  <c r="V173" i="18"/>
  <c r="N114" i="17"/>
  <c r="I124" i="17"/>
  <c r="M114" i="17"/>
  <c r="O113" i="17"/>
  <c r="M113" i="16"/>
  <c r="O112" i="16"/>
  <c r="U112" i="7"/>
  <c r="CC13" i="19" l="1"/>
  <c r="CB13" i="19"/>
  <c r="CL13" i="19"/>
  <c r="CK13" i="19"/>
  <c r="I125" i="17"/>
  <c r="BW14" i="19"/>
  <c r="BV14" i="19"/>
  <c r="CF14" i="19"/>
  <c r="BU14" i="19"/>
  <c r="CD14" i="19"/>
  <c r="CE14" i="19"/>
  <c r="I117" i="16"/>
  <c r="CF6" i="18"/>
  <c r="CE6" i="18"/>
  <c r="CD6" i="18"/>
  <c r="CJ6" i="18" s="1"/>
  <c r="BU6" i="18"/>
  <c r="CA6" i="18" s="1"/>
  <c r="BW6" i="18"/>
  <c r="BV6" i="18"/>
  <c r="J117" i="16"/>
  <c r="J118" i="16" s="1"/>
  <c r="P116" i="21"/>
  <c r="U115" i="21"/>
  <c r="V115" i="21" s="1"/>
  <c r="G117" i="21"/>
  <c r="L116" i="21"/>
  <c r="G117" i="20"/>
  <c r="L116" i="20"/>
  <c r="P116" i="20"/>
  <c r="U115" i="20"/>
  <c r="V115" i="20" s="1"/>
  <c r="BN60" i="19"/>
  <c r="AW60" i="19"/>
  <c r="AK61" i="19" s="1"/>
  <c r="BQ60" i="19"/>
  <c r="U174" i="19"/>
  <c r="BG196" i="19"/>
  <c r="BK195" i="19"/>
  <c r="T175" i="19"/>
  <c r="AS61" i="19"/>
  <c r="V174" i="19"/>
  <c r="BF197" i="19"/>
  <c r="BJ196" i="19"/>
  <c r="BE195" i="19"/>
  <c r="BI194" i="19"/>
  <c r="AR61" i="19"/>
  <c r="BQ60" i="18"/>
  <c r="AW60" i="18"/>
  <c r="AK61" i="18" s="1"/>
  <c r="BN60" i="18"/>
  <c r="AR62" i="18"/>
  <c r="U174" i="18"/>
  <c r="BF195" i="18"/>
  <c r="BJ194" i="18"/>
  <c r="V174" i="18"/>
  <c r="AS61" i="18"/>
  <c r="BG196" i="18"/>
  <c r="BK195" i="18"/>
  <c r="T175" i="18"/>
  <c r="BE196" i="18"/>
  <c r="BI195" i="18"/>
  <c r="AX61" i="18"/>
  <c r="BA61" i="18" s="1"/>
  <c r="AY60" i="18"/>
  <c r="BB60" i="18" s="1"/>
  <c r="M115" i="17"/>
  <c r="O114" i="17"/>
  <c r="N115" i="17"/>
  <c r="N116" i="17" s="1"/>
  <c r="J125" i="17"/>
  <c r="J126" i="17" s="1"/>
  <c r="M114" i="16"/>
  <c r="O113" i="16"/>
  <c r="N114" i="16"/>
  <c r="N115" i="16" s="1"/>
  <c r="U113" i="7"/>
  <c r="CD15" i="19" l="1"/>
  <c r="BW15" i="19"/>
  <c r="BV15" i="19"/>
  <c r="CF15" i="19"/>
  <c r="BU15" i="19"/>
  <c r="CA15" i="19" s="1"/>
  <c r="CE15" i="19"/>
  <c r="CJ14" i="19"/>
  <c r="CA14" i="19"/>
  <c r="CB6" i="18"/>
  <c r="CC6" i="18"/>
  <c r="CL6" i="18"/>
  <c r="CK6" i="18"/>
  <c r="BV7" i="18"/>
  <c r="BW7" i="18"/>
  <c r="CF7" i="18"/>
  <c r="BU7" i="18"/>
  <c r="CE7" i="18"/>
  <c r="CD7" i="18"/>
  <c r="CJ7" i="18" s="1"/>
  <c r="I118" i="16"/>
  <c r="G118" i="21"/>
  <c r="L117" i="21"/>
  <c r="P117" i="21"/>
  <c r="U116" i="21"/>
  <c r="V116" i="21" s="1"/>
  <c r="U116" i="20"/>
  <c r="V116" i="20" s="1"/>
  <c r="P117" i="20"/>
  <c r="L117" i="20"/>
  <c r="G118" i="20"/>
  <c r="AU61" i="19"/>
  <c r="AI62" i="19" s="1"/>
  <c r="BL61" i="19"/>
  <c r="AX61" i="19"/>
  <c r="BA61" i="19" s="1"/>
  <c r="BO61" i="19"/>
  <c r="AT61" i="19"/>
  <c r="U175" i="19"/>
  <c r="V175" i="19"/>
  <c r="AZ60" i="19"/>
  <c r="BC60" i="19" s="1"/>
  <c r="BD60" i="19" s="1"/>
  <c r="T176" i="19"/>
  <c r="BJ197" i="19"/>
  <c r="BF198" i="19"/>
  <c r="BK196" i="19"/>
  <c r="BG197" i="19"/>
  <c r="BI195" i="19"/>
  <c r="BE196" i="19"/>
  <c r="BM61" i="19"/>
  <c r="BP61" i="19"/>
  <c r="AV61" i="19"/>
  <c r="AJ62" i="19" s="1"/>
  <c r="BO62" i="18"/>
  <c r="BL62" i="18"/>
  <c r="AU62" i="18"/>
  <c r="AI63" i="18" s="1"/>
  <c r="T176" i="18"/>
  <c r="V175" i="18"/>
  <c r="BF196" i="18"/>
  <c r="BJ195" i="18"/>
  <c r="U175" i="18"/>
  <c r="AT61" i="18"/>
  <c r="BE197" i="18"/>
  <c r="BI196" i="18"/>
  <c r="BK196" i="18"/>
  <c r="BG197" i="18"/>
  <c r="BP61" i="18"/>
  <c r="AV61" i="18"/>
  <c r="AJ62" i="18" s="1"/>
  <c r="BM61" i="18"/>
  <c r="AZ60" i="18"/>
  <c r="BC60" i="18" s="1"/>
  <c r="BD60" i="18" s="1"/>
  <c r="I126" i="17"/>
  <c r="M116" i="17"/>
  <c r="O115" i="17"/>
  <c r="M115" i="16"/>
  <c r="O114" i="16"/>
  <c r="U114" i="7"/>
  <c r="CC15" i="19" l="1"/>
  <c r="CB15" i="19"/>
  <c r="CL14" i="19"/>
  <c r="CK14" i="19"/>
  <c r="CC14" i="19"/>
  <c r="CB14" i="19"/>
  <c r="I127" i="17"/>
  <c r="CF16" i="19"/>
  <c r="BU16" i="19"/>
  <c r="CE16" i="19"/>
  <c r="CD16" i="19"/>
  <c r="BW16" i="19"/>
  <c r="BV16" i="19"/>
  <c r="CJ15" i="19"/>
  <c r="I119" i="16"/>
  <c r="CD8" i="18"/>
  <c r="BW8" i="18"/>
  <c r="BV8" i="18"/>
  <c r="BU8" i="18"/>
  <c r="CA8" i="18" s="1"/>
  <c r="CF8" i="18"/>
  <c r="CE8" i="18"/>
  <c r="CL7" i="18"/>
  <c r="CK7" i="18"/>
  <c r="CA7" i="18"/>
  <c r="J119" i="16"/>
  <c r="J120" i="16" s="1"/>
  <c r="P118" i="21"/>
  <c r="U117" i="21"/>
  <c r="V117" i="21" s="1"/>
  <c r="G119" i="21"/>
  <c r="L118" i="21"/>
  <c r="L118" i="20"/>
  <c r="G119" i="20"/>
  <c r="U117" i="20"/>
  <c r="V117" i="20" s="1"/>
  <c r="P118" i="20"/>
  <c r="U176" i="19"/>
  <c r="BQ61" i="19"/>
  <c r="AW61" i="19"/>
  <c r="AK62" i="19" s="1"/>
  <c r="BN61" i="19"/>
  <c r="AS62" i="19"/>
  <c r="BG198" i="19"/>
  <c r="BK197" i="19"/>
  <c r="T177" i="19"/>
  <c r="BJ198" i="19"/>
  <c r="BF199" i="19"/>
  <c r="V176" i="19"/>
  <c r="AY61" i="19"/>
  <c r="BB61" i="19" s="1"/>
  <c r="BE197" i="19"/>
  <c r="BI196" i="19"/>
  <c r="AR62" i="19"/>
  <c r="T177" i="18"/>
  <c r="BI197" i="18"/>
  <c r="BE198" i="18"/>
  <c r="BK197" i="18"/>
  <c r="BG198" i="18"/>
  <c r="AR63" i="18"/>
  <c r="AS62" i="18"/>
  <c r="U176" i="18"/>
  <c r="AW61" i="18"/>
  <c r="AK62" i="18" s="1"/>
  <c r="BQ61" i="18"/>
  <c r="BN61" i="18"/>
  <c r="AY61" i="18"/>
  <c r="BB61" i="18" s="1"/>
  <c r="BF197" i="18"/>
  <c r="BJ196" i="18"/>
  <c r="V176" i="18"/>
  <c r="AX62" i="18"/>
  <c r="BA62" i="18" s="1"/>
  <c r="M117" i="17"/>
  <c r="O116" i="17"/>
  <c r="N117" i="17"/>
  <c r="N118" i="17" s="1"/>
  <c r="J127" i="17"/>
  <c r="M116" i="16"/>
  <c r="O115" i="16"/>
  <c r="N116" i="16"/>
  <c r="N117" i="16" s="1"/>
  <c r="U115" i="7"/>
  <c r="AZ61" i="18" l="1"/>
  <c r="BC61" i="18" s="1"/>
  <c r="BD61" i="18" s="1"/>
  <c r="BW17" i="19"/>
  <c r="BV17" i="19"/>
  <c r="CF17" i="19"/>
  <c r="BU17" i="19"/>
  <c r="CA17" i="19" s="1"/>
  <c r="CE17" i="19"/>
  <c r="CD17" i="19"/>
  <c r="CJ17" i="19" s="1"/>
  <c r="CK15" i="19"/>
  <c r="CL15" i="19"/>
  <c r="CJ16" i="19"/>
  <c r="J128" i="17"/>
  <c r="CA16" i="19"/>
  <c r="CB8" i="18"/>
  <c r="CC8" i="18"/>
  <c r="CC7" i="18"/>
  <c r="CB7" i="18"/>
  <c r="CJ8" i="18"/>
  <c r="J121" i="16"/>
  <c r="CF9" i="18"/>
  <c r="CE9" i="18"/>
  <c r="CD9" i="18"/>
  <c r="BW9" i="18"/>
  <c r="BV9" i="18"/>
  <c r="BU9" i="18"/>
  <c r="CA9" i="18" s="1"/>
  <c r="I120" i="16"/>
  <c r="P119" i="21"/>
  <c r="U118" i="21"/>
  <c r="V118" i="21" s="1"/>
  <c r="G120" i="21"/>
  <c r="L119" i="21"/>
  <c r="G120" i="20"/>
  <c r="L119" i="20"/>
  <c r="P119" i="20"/>
  <c r="U118" i="20"/>
  <c r="V118" i="20" s="1"/>
  <c r="AT62" i="19"/>
  <c r="BF200" i="19"/>
  <c r="BJ199" i="19"/>
  <c r="AZ61" i="19"/>
  <c r="BC61" i="19" s="1"/>
  <c r="BD61" i="19" s="1"/>
  <c r="V177" i="19"/>
  <c r="BI197" i="19"/>
  <c r="BE198" i="19"/>
  <c r="BP62" i="19"/>
  <c r="AV62" i="19"/>
  <c r="AJ63" i="19" s="1"/>
  <c r="BM62" i="19"/>
  <c r="T178" i="19"/>
  <c r="BL62" i="19"/>
  <c r="BO62" i="19"/>
  <c r="AU62" i="19"/>
  <c r="AI63" i="19" s="1"/>
  <c r="BG199" i="19"/>
  <c r="BK198" i="19"/>
  <c r="U177" i="19"/>
  <c r="BJ197" i="18"/>
  <c r="BF198" i="18"/>
  <c r="BG199" i="18"/>
  <c r="BK198" i="18"/>
  <c r="AV62" i="18"/>
  <c r="AJ63" i="18" s="1"/>
  <c r="BP62" i="18"/>
  <c r="BM62" i="18"/>
  <c r="U177" i="18"/>
  <c r="BI198" i="18"/>
  <c r="BE199" i="18"/>
  <c r="AU63" i="18"/>
  <c r="AI64" i="18" s="1"/>
  <c r="BO63" i="18"/>
  <c r="BL63" i="18"/>
  <c r="T178" i="18"/>
  <c r="V177" i="18"/>
  <c r="AT62" i="18"/>
  <c r="I128" i="17"/>
  <c r="M118" i="17"/>
  <c r="O117" i="17"/>
  <c r="M117" i="16"/>
  <c r="O116" i="16"/>
  <c r="U116" i="7"/>
  <c r="AX63" i="18" l="1"/>
  <c r="BA63" i="18" s="1"/>
  <c r="CB17" i="19"/>
  <c r="CC17" i="19"/>
  <c r="CK17" i="19"/>
  <c r="CL17" i="19"/>
  <c r="CB16" i="19"/>
  <c r="CC16" i="19"/>
  <c r="I129" i="17"/>
  <c r="BW18" i="19"/>
  <c r="BV18" i="19"/>
  <c r="CF18" i="19"/>
  <c r="BU18" i="19"/>
  <c r="CD18" i="19"/>
  <c r="CJ18" i="19" s="1"/>
  <c r="CE18" i="19"/>
  <c r="CL16" i="19"/>
  <c r="CK16" i="19"/>
  <c r="I121" i="16"/>
  <c r="CF10" i="18"/>
  <c r="CE10" i="18"/>
  <c r="BV10" i="18"/>
  <c r="BU10" i="18"/>
  <c r="CA10" i="18" s="1"/>
  <c r="CD10" i="18"/>
  <c r="CJ10" i="18" s="1"/>
  <c r="BW10" i="18"/>
  <c r="CL8" i="18"/>
  <c r="CK8" i="18"/>
  <c r="CC9" i="18"/>
  <c r="CB9" i="18"/>
  <c r="CJ9" i="18"/>
  <c r="G121" i="21"/>
  <c r="L120" i="21"/>
  <c r="P120" i="21"/>
  <c r="U119" i="21"/>
  <c r="V119" i="21" s="1"/>
  <c r="G121" i="20"/>
  <c r="L120" i="20"/>
  <c r="P120" i="20"/>
  <c r="U119" i="20"/>
  <c r="V119" i="20" s="1"/>
  <c r="AS63" i="19"/>
  <c r="BK199" i="19"/>
  <c r="BG200" i="19"/>
  <c r="AX62" i="19"/>
  <c r="BA62" i="19" s="1"/>
  <c r="BF201" i="19"/>
  <c r="BJ200" i="19"/>
  <c r="U178" i="19"/>
  <c r="V178" i="19"/>
  <c r="T179" i="19"/>
  <c r="BQ62" i="19"/>
  <c r="AW62" i="19"/>
  <c r="AK63" i="19" s="1"/>
  <c r="BN62" i="19"/>
  <c r="BI198" i="19"/>
  <c r="BE199" i="19"/>
  <c r="AR63" i="19"/>
  <c r="AY62" i="19"/>
  <c r="BB62" i="19" s="1"/>
  <c r="BG200" i="18"/>
  <c r="BK199" i="18"/>
  <c r="BE200" i="18"/>
  <c r="BI199" i="18"/>
  <c r="V178" i="18"/>
  <c r="AS63" i="18"/>
  <c r="T179" i="18"/>
  <c r="U178" i="18"/>
  <c r="AR64" i="18"/>
  <c r="AY62" i="18"/>
  <c r="BB62" i="18" s="1"/>
  <c r="BJ198" i="18"/>
  <c r="BF199" i="18"/>
  <c r="BQ62" i="18"/>
  <c r="BN62" i="18"/>
  <c r="AW62" i="18"/>
  <c r="AK63" i="18" s="1"/>
  <c r="M119" i="17"/>
  <c r="O118" i="17"/>
  <c r="N119" i="17"/>
  <c r="N120" i="17" s="1"/>
  <c r="J129" i="17"/>
  <c r="M118" i="16"/>
  <c r="O117" i="16"/>
  <c r="N118" i="16"/>
  <c r="N119" i="16" s="1"/>
  <c r="U117" i="7"/>
  <c r="AZ62" i="19" l="1"/>
  <c r="BC62" i="19" s="1"/>
  <c r="BD62" i="19"/>
  <c r="CL18" i="19"/>
  <c r="CK18" i="19"/>
  <c r="CA18" i="19"/>
  <c r="J130" i="17"/>
  <c r="CD19" i="19"/>
  <c r="CJ19" i="19" s="1"/>
  <c r="BW19" i="19"/>
  <c r="BU19" i="19"/>
  <c r="CA19" i="19" s="1"/>
  <c r="BV19" i="19"/>
  <c r="CF19" i="19"/>
  <c r="CE19" i="19"/>
  <c r="CL10" i="18"/>
  <c r="CK10" i="18"/>
  <c r="CB10" i="18"/>
  <c r="CC10" i="18"/>
  <c r="CE11" i="18"/>
  <c r="BV11" i="18"/>
  <c r="CF11" i="18"/>
  <c r="CD11" i="18"/>
  <c r="CJ11" i="18" s="1"/>
  <c r="BU11" i="18"/>
  <c r="BW11" i="18"/>
  <c r="I122" i="16"/>
  <c r="CL9" i="18"/>
  <c r="CK9" i="18"/>
  <c r="J122" i="16"/>
  <c r="J123" i="16" s="1"/>
  <c r="P121" i="21"/>
  <c r="U120" i="21"/>
  <c r="V120" i="21" s="1"/>
  <c r="G122" i="21"/>
  <c r="L121" i="21"/>
  <c r="G122" i="20"/>
  <c r="L121" i="20"/>
  <c r="P121" i="20"/>
  <c r="U120" i="20"/>
  <c r="V120" i="20" s="1"/>
  <c r="U179" i="19"/>
  <c r="T180" i="19"/>
  <c r="BK200" i="19"/>
  <c r="BG201" i="19"/>
  <c r="BP63" i="19"/>
  <c r="AV63" i="19"/>
  <c r="AJ64" i="19" s="1"/>
  <c r="BM63" i="19"/>
  <c r="AT63" i="19"/>
  <c r="BE200" i="19"/>
  <c r="BI199" i="19"/>
  <c r="BO63" i="19"/>
  <c r="AU63" i="19"/>
  <c r="AI64" i="19" s="1"/>
  <c r="BL63" i="19"/>
  <c r="V179" i="19"/>
  <c r="BJ201" i="19"/>
  <c r="BF202" i="19"/>
  <c r="BE201" i="18"/>
  <c r="BI200" i="18"/>
  <c r="U179" i="18"/>
  <c r="T180" i="18"/>
  <c r="AT63" i="18"/>
  <c r="BP63" i="18"/>
  <c r="AV63" i="18"/>
  <c r="AJ64" i="18" s="1"/>
  <c r="BM63" i="18"/>
  <c r="BJ199" i="18"/>
  <c r="BF200" i="18"/>
  <c r="BK200" i="18"/>
  <c r="BG201" i="18"/>
  <c r="BO64" i="18"/>
  <c r="AU64" i="18"/>
  <c r="AI65" i="18" s="1"/>
  <c r="BL64" i="18"/>
  <c r="AZ62" i="18"/>
  <c r="BC62" i="18" s="1"/>
  <c r="BD62" i="18" s="1"/>
  <c r="V179" i="18"/>
  <c r="I130" i="17"/>
  <c r="O119" i="17"/>
  <c r="M120" i="17"/>
  <c r="M119" i="16"/>
  <c r="O118" i="16"/>
  <c r="U118" i="7"/>
  <c r="AY63" i="18" l="1"/>
  <c r="BB63" i="18" s="1"/>
  <c r="CK19" i="19"/>
  <c r="CL19" i="19"/>
  <c r="CC19" i="19"/>
  <c r="CB19" i="19"/>
  <c r="CB18" i="19"/>
  <c r="CC18" i="19"/>
  <c r="I131" i="17"/>
  <c r="CF20" i="19"/>
  <c r="BU20" i="19"/>
  <c r="CE20" i="19"/>
  <c r="CD20" i="19"/>
  <c r="BW20" i="19"/>
  <c r="BV20" i="19"/>
  <c r="I123" i="16"/>
  <c r="CD12" i="18"/>
  <c r="BW12" i="18"/>
  <c r="CF12" i="18"/>
  <c r="BV12" i="18"/>
  <c r="CE12" i="18"/>
  <c r="BU12" i="18"/>
  <c r="CA12" i="18" s="1"/>
  <c r="J124" i="16"/>
  <c r="CL11" i="18"/>
  <c r="CK11" i="18"/>
  <c r="CA11" i="18"/>
  <c r="U121" i="21"/>
  <c r="V121" i="21" s="1"/>
  <c r="P122" i="21"/>
  <c r="L122" i="21"/>
  <c r="G123" i="21"/>
  <c r="P122" i="20"/>
  <c r="U121" i="20"/>
  <c r="V121" i="20" s="1"/>
  <c r="G123" i="20"/>
  <c r="L122" i="20"/>
  <c r="BQ63" i="19"/>
  <c r="AW63" i="19"/>
  <c r="AK64" i="19" s="1"/>
  <c r="BN63" i="19"/>
  <c r="AS64" i="19"/>
  <c r="AX63" i="19"/>
  <c r="BA63" i="19" s="1"/>
  <c r="BI200" i="19"/>
  <c r="BE201" i="19"/>
  <c r="AR64" i="19"/>
  <c r="AY63" i="19"/>
  <c r="BB63" i="19" s="1"/>
  <c r="U180" i="19"/>
  <c r="V180" i="19"/>
  <c r="T181" i="19"/>
  <c r="BJ202" i="19"/>
  <c r="BF203" i="19"/>
  <c r="BK201" i="19"/>
  <c r="BG202" i="19"/>
  <c r="U180" i="18"/>
  <c r="V180" i="18"/>
  <c r="AX64" i="18"/>
  <c r="BA64" i="18" s="1"/>
  <c r="AR65" i="18"/>
  <c r="AW63" i="18"/>
  <c r="AK64" i="18" s="1"/>
  <c r="BQ63" i="18"/>
  <c r="AZ63" i="18"/>
  <c r="BC63" i="18" s="1"/>
  <c r="BD63" i="18" s="1"/>
  <c r="BN63" i="18"/>
  <c r="BK201" i="18"/>
  <c r="BG202" i="18"/>
  <c r="T181" i="18"/>
  <c r="BI201" i="18"/>
  <c r="BE202" i="18"/>
  <c r="AS64" i="18"/>
  <c r="BF201" i="18"/>
  <c r="BJ200" i="18"/>
  <c r="M121" i="17"/>
  <c r="O120" i="17"/>
  <c r="N121" i="17"/>
  <c r="N122" i="17" s="1"/>
  <c r="J131" i="17"/>
  <c r="M120" i="16"/>
  <c r="O119" i="16"/>
  <c r="N120" i="16"/>
  <c r="N121" i="16" s="1"/>
  <c r="U119" i="7"/>
  <c r="BW21" i="19" l="1"/>
  <c r="BV21" i="19"/>
  <c r="CF21" i="19"/>
  <c r="BU21" i="19"/>
  <c r="CA21" i="19" s="1"/>
  <c r="CE21" i="19"/>
  <c r="CD21" i="19"/>
  <c r="CJ21" i="19" s="1"/>
  <c r="CJ20" i="19"/>
  <c r="J132" i="17"/>
  <c r="CA20" i="19"/>
  <c r="CC12" i="18"/>
  <c r="CB12" i="18"/>
  <c r="CC11" i="18"/>
  <c r="CB11" i="18"/>
  <c r="CJ12" i="18"/>
  <c r="CF13" i="18"/>
  <c r="CE13" i="18"/>
  <c r="CD13" i="18"/>
  <c r="BW13" i="18"/>
  <c r="BV13" i="18"/>
  <c r="BU13" i="18"/>
  <c r="CA13" i="18" s="1"/>
  <c r="I124" i="16"/>
  <c r="U122" i="21"/>
  <c r="V122" i="21" s="1"/>
  <c r="P123" i="21"/>
  <c r="L123" i="21"/>
  <c r="G124" i="21"/>
  <c r="P123" i="20"/>
  <c r="U122" i="20"/>
  <c r="V122" i="20" s="1"/>
  <c r="G124" i="20"/>
  <c r="L123" i="20"/>
  <c r="AT64" i="19"/>
  <c r="BF204" i="19"/>
  <c r="BJ203" i="19"/>
  <c r="AZ63" i="19"/>
  <c r="BC63" i="19" s="1"/>
  <c r="BD63" i="19" s="1"/>
  <c r="BO64" i="19"/>
  <c r="AU64" i="19"/>
  <c r="AI65" i="19" s="1"/>
  <c r="BL64" i="19"/>
  <c r="U181" i="19"/>
  <c r="BI201" i="19"/>
  <c r="BE202" i="19"/>
  <c r="V181" i="19"/>
  <c r="BG203" i="19"/>
  <c r="BK202" i="19"/>
  <c r="T182" i="19"/>
  <c r="BP64" i="19"/>
  <c r="AV64" i="19"/>
  <c r="AJ65" i="19" s="1"/>
  <c r="BM64" i="19"/>
  <c r="BF202" i="18"/>
  <c r="BJ201" i="18"/>
  <c r="AT64" i="18"/>
  <c r="BI202" i="18"/>
  <c r="BE203" i="18"/>
  <c r="BK202" i="18"/>
  <c r="BG203" i="18"/>
  <c r="V181" i="18"/>
  <c r="AV64" i="18"/>
  <c r="AJ65" i="18" s="1"/>
  <c r="BP64" i="18"/>
  <c r="AY64" i="18"/>
  <c r="BB64" i="18" s="1"/>
  <c r="BM64" i="18"/>
  <c r="AU65" i="18"/>
  <c r="AI66" i="18" s="1"/>
  <c r="AX65" i="18"/>
  <c r="BA65" i="18" s="1"/>
  <c r="BO65" i="18"/>
  <c r="BL65" i="18"/>
  <c r="U181" i="18"/>
  <c r="T182" i="18"/>
  <c r="I132" i="17"/>
  <c r="M122" i="17"/>
  <c r="O121" i="17"/>
  <c r="M121" i="16"/>
  <c r="O120" i="16"/>
  <c r="U120" i="7"/>
  <c r="CC21" i="19" l="1"/>
  <c r="CB21" i="19"/>
  <c r="I133" i="17"/>
  <c r="BW22" i="19"/>
  <c r="BV22" i="19"/>
  <c r="CF22" i="19"/>
  <c r="BU22" i="19"/>
  <c r="CA22" i="19" s="1"/>
  <c r="CD22" i="19"/>
  <c r="CJ22" i="19" s="1"/>
  <c r="CE22" i="19"/>
  <c r="CL21" i="19"/>
  <c r="CK21" i="19"/>
  <c r="CL20" i="19"/>
  <c r="CK20" i="19"/>
  <c r="CB20" i="19"/>
  <c r="CC20" i="19"/>
  <c r="I125" i="16"/>
  <c r="BV14" i="18"/>
  <c r="CF14" i="18"/>
  <c r="CE14" i="18"/>
  <c r="BU14" i="18"/>
  <c r="CD14" i="18"/>
  <c r="CJ14" i="18" s="1"/>
  <c r="BW14" i="18"/>
  <c r="J125" i="16"/>
  <c r="J126" i="16" s="1"/>
  <c r="CC13" i="18"/>
  <c r="CB13" i="18"/>
  <c r="CL12" i="18"/>
  <c r="CK12" i="18"/>
  <c r="CJ13" i="18"/>
  <c r="P124" i="21"/>
  <c r="U123" i="21"/>
  <c r="V123" i="21" s="1"/>
  <c r="G125" i="21"/>
  <c r="L124" i="21"/>
  <c r="G125" i="20"/>
  <c r="L124" i="20"/>
  <c r="P124" i="20"/>
  <c r="U123" i="20"/>
  <c r="V123" i="20" s="1"/>
  <c r="BJ204" i="19"/>
  <c r="BF205" i="19"/>
  <c r="AR65" i="19"/>
  <c r="AS65" i="19"/>
  <c r="BK203" i="19"/>
  <c r="BG204" i="19"/>
  <c r="AX64" i="19"/>
  <c r="BA64" i="19" s="1"/>
  <c r="BI202" i="19"/>
  <c r="BE203" i="19"/>
  <c r="V182" i="19"/>
  <c r="AY64" i="19"/>
  <c r="BB64" i="19" s="1"/>
  <c r="BQ64" i="19"/>
  <c r="AW64" i="19"/>
  <c r="AK65" i="19" s="1"/>
  <c r="BN64" i="19"/>
  <c r="T183" i="19"/>
  <c r="U182" i="19"/>
  <c r="BQ64" i="18"/>
  <c r="BN64" i="18"/>
  <c r="AW64" i="18"/>
  <c r="AK65" i="18" s="1"/>
  <c r="BG204" i="18"/>
  <c r="BK203" i="18"/>
  <c r="U182" i="18"/>
  <c r="T183" i="18"/>
  <c r="AR66" i="18"/>
  <c r="AL3" i="18" s="1"/>
  <c r="V182" i="18"/>
  <c r="AS65" i="18"/>
  <c r="BI203" i="18"/>
  <c r="BE204" i="18"/>
  <c r="BJ202" i="18"/>
  <c r="BF203" i="18"/>
  <c r="O122" i="17"/>
  <c r="M123" i="17"/>
  <c r="N123" i="17"/>
  <c r="N124" i="17" s="1"/>
  <c r="J133" i="17"/>
  <c r="J134" i="17" s="1"/>
  <c r="M122" i="16"/>
  <c r="O121" i="16"/>
  <c r="N122" i="16"/>
  <c r="N123" i="16" s="1"/>
  <c r="U121" i="7"/>
  <c r="AZ64" i="18" l="1"/>
  <c r="BC64" i="18" s="1"/>
  <c r="BD64" i="18" s="1"/>
  <c r="CD23" i="19"/>
  <c r="CF23" i="19"/>
  <c r="BW23" i="19"/>
  <c r="BV23" i="19"/>
  <c r="BU23" i="19"/>
  <c r="CA23" i="19" s="1"/>
  <c r="CE23" i="19"/>
  <c r="CL22" i="19"/>
  <c r="CK22" i="19"/>
  <c r="CC22" i="19"/>
  <c r="CB22" i="19"/>
  <c r="CK14" i="18"/>
  <c r="CL14" i="18"/>
  <c r="CA14" i="18"/>
  <c r="CL13" i="18"/>
  <c r="CK13" i="18"/>
  <c r="J127" i="16"/>
  <c r="BW15" i="18"/>
  <c r="BV15" i="18"/>
  <c r="BU15" i="18"/>
  <c r="CD15" i="18"/>
  <c r="CF15" i="18"/>
  <c r="CE15" i="18"/>
  <c r="I126" i="16"/>
  <c r="P125" i="21"/>
  <c r="U124" i="21"/>
  <c r="V124" i="21" s="1"/>
  <c r="G126" i="21"/>
  <c r="L125" i="21"/>
  <c r="U124" i="20"/>
  <c r="V124" i="20" s="1"/>
  <c r="P125" i="20"/>
  <c r="L125" i="20"/>
  <c r="G126" i="20"/>
  <c r="BO65" i="19"/>
  <c r="AU65" i="19"/>
  <c r="AI66" i="19" s="1"/>
  <c r="BL65" i="19"/>
  <c r="AT65" i="19"/>
  <c r="BK204" i="19"/>
  <c r="BG205" i="19"/>
  <c r="V183" i="19"/>
  <c r="BE204" i="19"/>
  <c r="BI203" i="19"/>
  <c r="U183" i="19"/>
  <c r="AZ64" i="19"/>
  <c r="BC64" i="19" s="1"/>
  <c r="BD64" i="19" s="1"/>
  <c r="BJ205" i="19"/>
  <c r="BF206" i="19"/>
  <c r="T184" i="19"/>
  <c r="BP65" i="19"/>
  <c r="AV65" i="19"/>
  <c r="AJ66" i="19" s="1"/>
  <c r="BM65" i="19"/>
  <c r="BE205" i="18"/>
  <c r="BI204" i="18"/>
  <c r="BK204" i="18"/>
  <c r="BG205" i="18"/>
  <c r="AV65" i="18"/>
  <c r="AJ66" i="18" s="1"/>
  <c r="BP65" i="18"/>
  <c r="BM65" i="18"/>
  <c r="T184" i="18"/>
  <c r="V183" i="18"/>
  <c r="AU66" i="18"/>
  <c r="AI67" i="18" s="1"/>
  <c r="BL66" i="18"/>
  <c r="BO66" i="18"/>
  <c r="BO67" i="18" s="1"/>
  <c r="BJ203" i="18"/>
  <c r="BF204" i="18"/>
  <c r="U183" i="18"/>
  <c r="AT65" i="18"/>
  <c r="I134" i="17"/>
  <c r="M124" i="17"/>
  <c r="O123" i="17"/>
  <c r="M123" i="16"/>
  <c r="O122" i="16"/>
  <c r="U122" i="7"/>
  <c r="I135" i="17" l="1"/>
  <c r="CF24" i="19"/>
  <c r="BU24" i="19"/>
  <c r="CE24" i="19"/>
  <c r="CD24" i="19"/>
  <c r="CJ24" i="19" s="1"/>
  <c r="BW24" i="19"/>
  <c r="BV24" i="19"/>
  <c r="CC23" i="19"/>
  <c r="CB23" i="19"/>
  <c r="CJ23" i="19"/>
  <c r="I127" i="16"/>
  <c r="CD16" i="18"/>
  <c r="CJ16" i="18" s="1"/>
  <c r="CF16" i="18"/>
  <c r="CE16" i="18"/>
  <c r="BW16" i="18"/>
  <c r="BV16" i="18"/>
  <c r="BU16" i="18"/>
  <c r="CA16" i="18" s="1"/>
  <c r="CC14" i="18"/>
  <c r="CB14" i="18"/>
  <c r="CJ15" i="18"/>
  <c r="CA15" i="18"/>
  <c r="G127" i="21"/>
  <c r="L126" i="21"/>
  <c r="P126" i="21"/>
  <c r="U125" i="21"/>
  <c r="V125" i="21" s="1"/>
  <c r="U125" i="20"/>
  <c r="V125" i="20" s="1"/>
  <c r="P126" i="20"/>
  <c r="L126" i="20"/>
  <c r="G127" i="20"/>
  <c r="AR66" i="19"/>
  <c r="AL3" i="19" s="1"/>
  <c r="T185" i="19"/>
  <c r="BK205" i="19"/>
  <c r="BG206" i="19"/>
  <c r="V184" i="19"/>
  <c r="AX65" i="19"/>
  <c r="BA65" i="19" s="1"/>
  <c r="BD65" i="19" s="1"/>
  <c r="U184" i="19"/>
  <c r="BJ206" i="19"/>
  <c r="BF207" i="19"/>
  <c r="BI204" i="19"/>
  <c r="BE205" i="19"/>
  <c r="AS66" i="19"/>
  <c r="AM3" i="19" s="1"/>
  <c r="AY65" i="19"/>
  <c r="BB65" i="19" s="1"/>
  <c r="BQ65" i="19"/>
  <c r="AW65" i="19"/>
  <c r="AK66" i="19" s="1"/>
  <c r="AZ65" i="19"/>
  <c r="BC65" i="19" s="1"/>
  <c r="BN65" i="19"/>
  <c r="AX66" i="18"/>
  <c r="V184" i="18"/>
  <c r="BK205" i="18"/>
  <c r="BG206" i="18"/>
  <c r="BI205" i="18"/>
  <c r="BE206" i="18"/>
  <c r="U184" i="18"/>
  <c r="BJ204" i="18"/>
  <c r="BF205" i="18"/>
  <c r="AY65" i="18"/>
  <c r="BB65" i="18" s="1"/>
  <c r="BD65" i="18" s="1"/>
  <c r="T185" i="18"/>
  <c r="AS66" i="18"/>
  <c r="AM3" i="18" s="1"/>
  <c r="AW65" i="18"/>
  <c r="AK66" i="18" s="1"/>
  <c r="BQ65" i="18"/>
  <c r="AZ65" i="18"/>
  <c r="BC65" i="18" s="1"/>
  <c r="BN65" i="18"/>
  <c r="M125" i="17"/>
  <c r="O124" i="17"/>
  <c r="N125" i="17"/>
  <c r="N126" i="17" s="1"/>
  <c r="J135" i="17"/>
  <c r="J136" i="17" s="1"/>
  <c r="M124" i="16"/>
  <c r="O123" i="16"/>
  <c r="N124" i="16"/>
  <c r="N125" i="16" s="1"/>
  <c r="U123" i="7"/>
  <c r="CL24" i="19" l="1"/>
  <c r="CK24" i="19"/>
  <c r="CA24" i="19"/>
  <c r="CK23" i="19"/>
  <c r="CL23" i="19"/>
  <c r="BW25" i="19"/>
  <c r="BV25" i="19"/>
  <c r="CF25" i="19"/>
  <c r="BU25" i="19"/>
  <c r="CE25" i="19"/>
  <c r="CD25" i="19"/>
  <c r="CC16" i="18"/>
  <c r="CB16" i="18"/>
  <c r="CC15" i="18"/>
  <c r="CB15" i="18"/>
  <c r="CK16" i="18"/>
  <c r="CL16" i="18"/>
  <c r="CK15" i="18"/>
  <c r="CL15" i="18"/>
  <c r="CF17" i="18"/>
  <c r="CE17" i="18"/>
  <c r="CD17" i="18"/>
  <c r="CJ17" i="18" s="1"/>
  <c r="BU17" i="18"/>
  <c r="CA17" i="18" s="1"/>
  <c r="BW17" i="18"/>
  <c r="BV17" i="18"/>
  <c r="I128" i="16"/>
  <c r="J128" i="16"/>
  <c r="G128" i="21"/>
  <c r="L127" i="21"/>
  <c r="P127" i="21"/>
  <c r="U126" i="21"/>
  <c r="V126" i="21" s="1"/>
  <c r="P127" i="20"/>
  <c r="U126" i="20"/>
  <c r="V126" i="20" s="1"/>
  <c r="G128" i="20"/>
  <c r="L127" i="20"/>
  <c r="BG207" i="19"/>
  <c r="BK206" i="19"/>
  <c r="T186" i="19"/>
  <c r="BI205" i="19"/>
  <c r="BE206" i="19"/>
  <c r="AV66" i="19"/>
  <c r="AJ67" i="19" s="1"/>
  <c r="AY66" i="19"/>
  <c r="BB66" i="19" s="1"/>
  <c r="BP66" i="19"/>
  <c r="BM66" i="19"/>
  <c r="U185" i="19"/>
  <c r="BF208" i="19"/>
  <c r="BJ207" i="19"/>
  <c r="V185" i="19"/>
  <c r="AU66" i="19"/>
  <c r="AI67" i="19" s="1"/>
  <c r="BO66" i="19"/>
  <c r="BO67" i="19" s="1"/>
  <c r="BL66" i="19"/>
  <c r="AT66" i="19"/>
  <c r="AN3" i="19" s="1"/>
  <c r="BP66" i="18"/>
  <c r="AV66" i="18"/>
  <c r="AJ67" i="18" s="1"/>
  <c r="BM66" i="18"/>
  <c r="BF206" i="18"/>
  <c r="BJ205" i="18"/>
  <c r="V185" i="18"/>
  <c r="BA66" i="18"/>
  <c r="U185" i="18"/>
  <c r="BI206" i="18"/>
  <c r="BE207" i="18"/>
  <c r="BK206" i="18"/>
  <c r="BG207" i="18"/>
  <c r="T186" i="18"/>
  <c r="AT66" i="18"/>
  <c r="AN3" i="18" s="1"/>
  <c r="I136" i="17"/>
  <c r="M126" i="17"/>
  <c r="O125" i="17"/>
  <c r="M125" i="16"/>
  <c r="O124" i="16"/>
  <c r="U124" i="7"/>
  <c r="AX66" i="19" l="1"/>
  <c r="AY66" i="18"/>
  <c r="BB66" i="18" s="1"/>
  <c r="CJ25" i="19"/>
  <c r="CC24" i="19"/>
  <c r="CB24" i="19"/>
  <c r="I137" i="17"/>
  <c r="BW26" i="19"/>
  <c r="BV26" i="19"/>
  <c r="CF26" i="19"/>
  <c r="BU26" i="19"/>
  <c r="CA26" i="19" s="1"/>
  <c r="CE26" i="19"/>
  <c r="CD26" i="19"/>
  <c r="CJ26" i="19" s="1"/>
  <c r="CA25" i="19"/>
  <c r="I129" i="16"/>
  <c r="BV18" i="18"/>
  <c r="CF18" i="18"/>
  <c r="CE18" i="18"/>
  <c r="BU18" i="18"/>
  <c r="BW18" i="18"/>
  <c r="CD18" i="18"/>
  <c r="CB17" i="18"/>
  <c r="CC17" i="18"/>
  <c r="CL17" i="18"/>
  <c r="CK17" i="18"/>
  <c r="J129" i="16"/>
  <c r="J130" i="16" s="1"/>
  <c r="P128" i="21"/>
  <c r="U127" i="21"/>
  <c r="V127" i="21" s="1"/>
  <c r="G129" i="21"/>
  <c r="L128" i="21"/>
  <c r="P128" i="20"/>
  <c r="U127" i="20"/>
  <c r="V127" i="20" s="1"/>
  <c r="G129" i="20"/>
  <c r="L128" i="20"/>
  <c r="T187" i="19"/>
  <c r="BJ208" i="19"/>
  <c r="BF209" i="19"/>
  <c r="BA66" i="19"/>
  <c r="U186" i="19"/>
  <c r="BI206" i="19"/>
  <c r="BE207" i="19"/>
  <c r="BQ66" i="19"/>
  <c r="AW66" i="19"/>
  <c r="AK67" i="19" s="1"/>
  <c r="BN66" i="19"/>
  <c r="V186" i="19"/>
  <c r="BK207" i="19"/>
  <c r="BG208" i="19"/>
  <c r="BJ206" i="18"/>
  <c r="BF207" i="18"/>
  <c r="U186" i="18"/>
  <c r="AW66" i="18"/>
  <c r="AK67" i="18" s="1"/>
  <c r="BQ66" i="18"/>
  <c r="BN66" i="18"/>
  <c r="BI207" i="18"/>
  <c r="BE208" i="18"/>
  <c r="T187" i="18"/>
  <c r="V186" i="18"/>
  <c r="BG208" i="18"/>
  <c r="BK207" i="18"/>
  <c r="M127" i="17"/>
  <c r="O126" i="17"/>
  <c r="N127" i="17"/>
  <c r="N128" i="17" s="1"/>
  <c r="J137" i="17"/>
  <c r="J138" i="17" s="1"/>
  <c r="M126" i="16"/>
  <c r="O125" i="16"/>
  <c r="N126" i="16"/>
  <c r="N127" i="16" s="1"/>
  <c r="U125" i="7"/>
  <c r="CC26" i="19" l="1"/>
  <c r="CB26" i="19"/>
  <c r="CD27" i="19"/>
  <c r="BW27" i="19"/>
  <c r="CF27" i="19"/>
  <c r="BU27" i="19"/>
  <c r="CA27" i="19" s="1"/>
  <c r="BV27" i="19"/>
  <c r="CE27" i="19"/>
  <c r="CC25" i="19"/>
  <c r="CB25" i="19"/>
  <c r="CL26" i="19"/>
  <c r="CK26" i="19"/>
  <c r="CL25" i="19"/>
  <c r="CK25" i="19"/>
  <c r="CJ18" i="18"/>
  <c r="CA18" i="18"/>
  <c r="J131" i="16"/>
  <c r="BV19" i="18"/>
  <c r="BW19" i="18"/>
  <c r="CF19" i="18"/>
  <c r="BU19" i="18"/>
  <c r="CA19" i="18" s="1"/>
  <c r="CE19" i="18"/>
  <c r="CD19" i="18"/>
  <c r="I130" i="16"/>
  <c r="P129" i="21"/>
  <c r="U128" i="21"/>
  <c r="V128" i="21" s="1"/>
  <c r="G130" i="21"/>
  <c r="L129" i="21"/>
  <c r="G130" i="20"/>
  <c r="L129" i="20"/>
  <c r="P129" i="20"/>
  <c r="U128" i="20"/>
  <c r="V128" i="20" s="1"/>
  <c r="U187" i="19"/>
  <c r="AZ66" i="19"/>
  <c r="BJ209" i="19"/>
  <c r="BF210" i="19"/>
  <c r="V187" i="19"/>
  <c r="BE208" i="19"/>
  <c r="BI207" i="19"/>
  <c r="T188" i="19"/>
  <c r="BK208" i="19"/>
  <c r="BG209" i="19"/>
  <c r="AZ66" i="18"/>
  <c r="U187" i="18"/>
  <c r="T188" i="18"/>
  <c r="V187" i="18"/>
  <c r="BJ207" i="18"/>
  <c r="BF208" i="18"/>
  <c r="BE209" i="18"/>
  <c r="BI208" i="18"/>
  <c r="BK208" i="18"/>
  <c r="BG209" i="18"/>
  <c r="I138" i="17"/>
  <c r="M128" i="17"/>
  <c r="O127" i="17"/>
  <c r="M127" i="16"/>
  <c r="O126" i="16"/>
  <c r="U126" i="7"/>
  <c r="CC27" i="19" l="1"/>
  <c r="CB27" i="19"/>
  <c r="CJ27" i="19"/>
  <c r="I139" i="17"/>
  <c r="CF28" i="19"/>
  <c r="BU28" i="19"/>
  <c r="CA28" i="19" s="1"/>
  <c r="CE28" i="19"/>
  <c r="CD28" i="19"/>
  <c r="CJ28" i="19" s="1"/>
  <c r="BW28" i="19"/>
  <c r="BV28" i="19"/>
  <c r="CB19" i="18"/>
  <c r="CC19" i="18"/>
  <c r="I131" i="16"/>
  <c r="CD20" i="18"/>
  <c r="CE20" i="18"/>
  <c r="CF20" i="18"/>
  <c r="BU20" i="18"/>
  <c r="CA20" i="18" s="1"/>
  <c r="BW20" i="18"/>
  <c r="BV20" i="18"/>
  <c r="CB18" i="18"/>
  <c r="CC18" i="18"/>
  <c r="CJ19" i="18"/>
  <c r="CK18" i="18"/>
  <c r="CL18" i="18"/>
  <c r="U129" i="21"/>
  <c r="V129" i="21" s="1"/>
  <c r="P130" i="21"/>
  <c r="L130" i="21"/>
  <c r="G131" i="21"/>
  <c r="P130" i="20"/>
  <c r="U129" i="20"/>
  <c r="V129" i="20" s="1"/>
  <c r="G131" i="20"/>
  <c r="L130" i="20"/>
  <c r="BC66" i="19"/>
  <c r="BD66" i="19" s="1"/>
  <c r="AZ3" i="19"/>
  <c r="T189" i="19"/>
  <c r="U188" i="19"/>
  <c r="BF211" i="19"/>
  <c r="BJ210" i="19"/>
  <c r="BK209" i="19"/>
  <c r="BG210" i="19"/>
  <c r="V188" i="19"/>
  <c r="BI208" i="19"/>
  <c r="BE209" i="19"/>
  <c r="BJ208" i="18"/>
  <c r="BF209" i="18"/>
  <c r="T189" i="18"/>
  <c r="BI209" i="18"/>
  <c r="BE210" i="18"/>
  <c r="BK209" i="18"/>
  <c r="BG210" i="18"/>
  <c r="BC66" i="18"/>
  <c r="BD66" i="18" s="1"/>
  <c r="AZ3" i="18"/>
  <c r="U188" i="18"/>
  <c r="V188" i="18"/>
  <c r="M129" i="17"/>
  <c r="O128" i="17"/>
  <c r="N129" i="17"/>
  <c r="N130" i="17" s="1"/>
  <c r="J139" i="17"/>
  <c r="J140" i="17" s="1"/>
  <c r="M128" i="16"/>
  <c r="O127" i="16"/>
  <c r="N128" i="16"/>
  <c r="N129" i="16" s="1"/>
  <c r="U127" i="7"/>
  <c r="BW29" i="19" l="1"/>
  <c r="BV29" i="19"/>
  <c r="CF29" i="19"/>
  <c r="BU29" i="19"/>
  <c r="CA29" i="19" s="1"/>
  <c r="CE29" i="19"/>
  <c r="CD29" i="19"/>
  <c r="CJ29" i="19" s="1"/>
  <c r="CK27" i="19"/>
  <c r="CL27" i="19"/>
  <c r="CC28" i="19"/>
  <c r="CB28" i="19"/>
  <c r="CL28" i="19"/>
  <c r="CK28" i="19"/>
  <c r="CB20" i="18"/>
  <c r="CC20" i="18"/>
  <c r="CJ20" i="18"/>
  <c r="CF21" i="18"/>
  <c r="CE21" i="18"/>
  <c r="CD21" i="18"/>
  <c r="CJ21" i="18" s="1"/>
  <c r="BU21" i="18"/>
  <c r="CA21" i="18" s="1"/>
  <c r="BV21" i="18"/>
  <c r="BW21" i="18"/>
  <c r="I132" i="16"/>
  <c r="CL19" i="18"/>
  <c r="CK19" i="18"/>
  <c r="J132" i="16"/>
  <c r="J133" i="16" s="1"/>
  <c r="L131" i="21"/>
  <c r="G132" i="21"/>
  <c r="U130" i="21"/>
  <c r="V130" i="21" s="1"/>
  <c r="P131" i="21"/>
  <c r="G132" i="20"/>
  <c r="L131" i="20"/>
  <c r="P131" i="20"/>
  <c r="U130" i="20"/>
  <c r="V130" i="20" s="1"/>
  <c r="U189" i="19"/>
  <c r="BI209" i="19"/>
  <c r="BE210" i="19"/>
  <c r="BG211" i="19"/>
  <c r="BK210" i="19"/>
  <c r="BJ211" i="19"/>
  <c r="BF212" i="19"/>
  <c r="T190" i="19"/>
  <c r="BC3" i="19"/>
  <c r="BB3" i="19"/>
  <c r="BA3" i="19"/>
  <c r="V189" i="19"/>
  <c r="T190" i="18"/>
  <c r="BK210" i="18"/>
  <c r="BG211" i="18"/>
  <c r="U189" i="18"/>
  <c r="BI210" i="18"/>
  <c r="BE211" i="18"/>
  <c r="BF210" i="18"/>
  <c r="BJ209" i="18"/>
  <c r="V189" i="18"/>
  <c r="BC3" i="18"/>
  <c r="BB3" i="18"/>
  <c r="BA3" i="18"/>
  <c r="I140" i="17"/>
  <c r="M130" i="17"/>
  <c r="O129" i="17"/>
  <c r="M129" i="16"/>
  <c r="O128" i="16"/>
  <c r="U128" i="7"/>
  <c r="CL29" i="19" l="1"/>
  <c r="CK29" i="19"/>
  <c r="CC29" i="19"/>
  <c r="CB29" i="19"/>
  <c r="I141" i="17"/>
  <c r="BW30" i="19"/>
  <c r="BV30" i="19"/>
  <c r="CF30" i="19"/>
  <c r="BU30" i="19"/>
  <c r="CE30" i="19"/>
  <c r="CD30" i="19"/>
  <c r="CB21" i="18"/>
  <c r="CC21" i="18"/>
  <c r="CK21" i="18"/>
  <c r="CL21" i="18"/>
  <c r="CK20" i="18"/>
  <c r="CL20" i="18"/>
  <c r="I133" i="16"/>
  <c r="BV22" i="18"/>
  <c r="CF22" i="18"/>
  <c r="CE22" i="18"/>
  <c r="BW22" i="18"/>
  <c r="BU22" i="18"/>
  <c r="CA22" i="18" s="1"/>
  <c r="CD22" i="18"/>
  <c r="CJ22" i="18" s="1"/>
  <c r="G133" i="21"/>
  <c r="L132" i="21"/>
  <c r="P132" i="21"/>
  <c r="U131" i="21"/>
  <c r="V131" i="21" s="1"/>
  <c r="P132" i="20"/>
  <c r="U131" i="20"/>
  <c r="V131" i="20" s="1"/>
  <c r="G133" i="20"/>
  <c r="L132" i="20"/>
  <c r="BG212" i="19"/>
  <c r="BK211" i="19"/>
  <c r="BE211" i="19"/>
  <c r="BI210" i="19"/>
  <c r="BF213" i="19"/>
  <c r="BJ212" i="19"/>
  <c r="V190" i="19"/>
  <c r="T191" i="19"/>
  <c r="U190" i="19"/>
  <c r="BJ210" i="18"/>
  <c r="BF211" i="18"/>
  <c r="U190" i="18"/>
  <c r="V190" i="18"/>
  <c r="BK211" i="18"/>
  <c r="BG212" i="18"/>
  <c r="T191" i="18"/>
  <c r="BE212" i="18"/>
  <c r="BI211" i="18"/>
  <c r="M131" i="17"/>
  <c r="O130" i="17"/>
  <c r="N131" i="17"/>
  <c r="N132" i="17" s="1"/>
  <c r="J141" i="17"/>
  <c r="J142" i="17" s="1"/>
  <c r="M130" i="16"/>
  <c r="O129" i="16"/>
  <c r="N130" i="16"/>
  <c r="N131" i="16" s="1"/>
  <c r="U129" i="7"/>
  <c r="CD31" i="19" l="1"/>
  <c r="BW31" i="19"/>
  <c r="CF31" i="19"/>
  <c r="BU31" i="19"/>
  <c r="BV31" i="19"/>
  <c r="CE31" i="19"/>
  <c r="CJ30" i="19"/>
  <c r="CA30" i="19"/>
  <c r="BV23" i="18"/>
  <c r="CF23" i="18"/>
  <c r="CE23" i="18"/>
  <c r="CD23" i="18"/>
  <c r="CJ23" i="18" s="1"/>
  <c r="BW23" i="18"/>
  <c r="BU23" i="18"/>
  <c r="CA23" i="18" s="1"/>
  <c r="I134" i="16"/>
  <c r="CL22" i="18"/>
  <c r="CK22" i="18"/>
  <c r="CC22" i="18"/>
  <c r="CB22" i="18"/>
  <c r="J134" i="16"/>
  <c r="G134" i="21"/>
  <c r="L133" i="21"/>
  <c r="P133" i="21"/>
  <c r="U132" i="21"/>
  <c r="V132" i="21" s="1"/>
  <c r="L133" i="20"/>
  <c r="G134" i="20"/>
  <c r="U132" i="20"/>
  <c r="V132" i="20" s="1"/>
  <c r="P133" i="20"/>
  <c r="T192" i="19"/>
  <c r="BF214" i="19"/>
  <c r="BJ213" i="19"/>
  <c r="U191" i="19"/>
  <c r="V191" i="19"/>
  <c r="BE212" i="19"/>
  <c r="BI211" i="19"/>
  <c r="BK212" i="19"/>
  <c r="BG213" i="19"/>
  <c r="BK212" i="18"/>
  <c r="BG213" i="18"/>
  <c r="U191" i="18"/>
  <c r="T192" i="18"/>
  <c r="BJ211" i="18"/>
  <c r="BF212" i="18"/>
  <c r="BE213" i="18"/>
  <c r="BI212" i="18"/>
  <c r="V191" i="18"/>
  <c r="I142" i="17"/>
  <c r="M132" i="17"/>
  <c r="O131" i="17"/>
  <c r="M131" i="16"/>
  <c r="O130" i="16"/>
  <c r="U130" i="7"/>
  <c r="CC30" i="19" l="1"/>
  <c r="CB30" i="19"/>
  <c r="CK30" i="19"/>
  <c r="CL30" i="19"/>
  <c r="CA31" i="19"/>
  <c r="I143" i="17"/>
  <c r="CF32" i="19"/>
  <c r="BU32" i="19"/>
  <c r="CA32" i="19" s="1"/>
  <c r="CE32" i="19"/>
  <c r="CD32" i="19"/>
  <c r="BW32" i="19"/>
  <c r="BV32" i="19"/>
  <c r="CJ31" i="19"/>
  <c r="I135" i="16"/>
  <c r="CD24" i="18"/>
  <c r="BU24" i="18"/>
  <c r="BW24" i="18"/>
  <c r="BV24" i="18"/>
  <c r="CF24" i="18"/>
  <c r="CE24" i="18"/>
  <c r="CB23" i="18"/>
  <c r="CC23" i="18"/>
  <c r="CK23" i="18"/>
  <c r="CL23" i="18"/>
  <c r="J135" i="16"/>
  <c r="J136" i="16" s="1"/>
  <c r="G135" i="21"/>
  <c r="L134" i="21"/>
  <c r="P134" i="21"/>
  <c r="U133" i="21"/>
  <c r="V133" i="21" s="1"/>
  <c r="L134" i="20"/>
  <c r="G135" i="20"/>
  <c r="U133" i="20"/>
  <c r="V133" i="20" s="1"/>
  <c r="P134" i="20"/>
  <c r="BF215" i="19"/>
  <c r="BJ214" i="19"/>
  <c r="BE213" i="19"/>
  <c r="BI212" i="19"/>
  <c r="V192" i="19"/>
  <c r="T193" i="19"/>
  <c r="U192" i="19"/>
  <c r="BG214" i="19"/>
  <c r="BK213" i="19"/>
  <c r="BI213" i="18"/>
  <c r="BE214" i="18"/>
  <c r="T193" i="18"/>
  <c r="BG214" i="18"/>
  <c r="BK213" i="18"/>
  <c r="V192" i="18"/>
  <c r="U192" i="18"/>
  <c r="BF213" i="18"/>
  <c r="BJ212" i="18"/>
  <c r="M133" i="17"/>
  <c r="O132" i="17"/>
  <c r="N133" i="17"/>
  <c r="N134" i="17" s="1"/>
  <c r="J143" i="17"/>
  <c r="J144" i="17" s="1"/>
  <c r="M132" i="16"/>
  <c r="O131" i="16"/>
  <c r="N132" i="16"/>
  <c r="N133" i="16" s="1"/>
  <c r="U131" i="7"/>
  <c r="BW33" i="19" l="1"/>
  <c r="BV33" i="19"/>
  <c r="CF33" i="19"/>
  <c r="BU33" i="19"/>
  <c r="CA33" i="19" s="1"/>
  <c r="CE33" i="19"/>
  <c r="CD33" i="19"/>
  <c r="CJ33" i="19" s="1"/>
  <c r="CL31" i="19"/>
  <c r="CK31" i="19"/>
  <c r="CB31" i="19"/>
  <c r="CC31" i="19"/>
  <c r="CJ32" i="19"/>
  <c r="CC32" i="19"/>
  <c r="CB32" i="19"/>
  <c r="CA24" i="18"/>
  <c r="CJ24" i="18"/>
  <c r="CF25" i="18"/>
  <c r="CE25" i="18"/>
  <c r="CD25" i="18"/>
  <c r="CJ25" i="18" s="1"/>
  <c r="BW25" i="18"/>
  <c r="BV25" i="18"/>
  <c r="BU25" i="18"/>
  <c r="I136" i="16"/>
  <c r="P135" i="21"/>
  <c r="U134" i="21"/>
  <c r="V134" i="21" s="1"/>
  <c r="G136" i="21"/>
  <c r="L135" i="21"/>
  <c r="G136" i="20"/>
  <c r="L135" i="20"/>
  <c r="P135" i="20"/>
  <c r="U134" i="20"/>
  <c r="V134" i="20" s="1"/>
  <c r="BI213" i="19"/>
  <c r="BE214" i="19"/>
  <c r="BK214" i="19"/>
  <c r="BG215" i="19"/>
  <c r="U193" i="19"/>
  <c r="T194" i="19"/>
  <c r="BJ215" i="19"/>
  <c r="BF216" i="19"/>
  <c r="V193" i="19"/>
  <c r="BJ213" i="18"/>
  <c r="BF214" i="18"/>
  <c r="BG215" i="18"/>
  <c r="BK214" i="18"/>
  <c r="V193" i="18"/>
  <c r="T194" i="18"/>
  <c r="BE215" i="18"/>
  <c r="BI214" i="18"/>
  <c r="U193" i="18"/>
  <c r="I144" i="17"/>
  <c r="M134" i="17"/>
  <c r="O133" i="17"/>
  <c r="M133" i="16"/>
  <c r="O132" i="16"/>
  <c r="U132" i="7"/>
  <c r="CL33" i="19" l="1"/>
  <c r="CK33" i="19"/>
  <c r="I145" i="17"/>
  <c r="BW34" i="19"/>
  <c r="BV34" i="19"/>
  <c r="CF34" i="19"/>
  <c r="BU34" i="19"/>
  <c r="CA34" i="19" s="1"/>
  <c r="CE34" i="19"/>
  <c r="CD34" i="19"/>
  <c r="CB33" i="19"/>
  <c r="CC33" i="19"/>
  <c r="CL32" i="19"/>
  <c r="CK32" i="19"/>
  <c r="CL25" i="18"/>
  <c r="CK25" i="18"/>
  <c r="CL24" i="18"/>
  <c r="CK24" i="18"/>
  <c r="I137" i="16"/>
  <c r="BV26" i="18"/>
  <c r="CF26" i="18"/>
  <c r="CE26" i="18"/>
  <c r="BW26" i="18"/>
  <c r="BU26" i="18"/>
  <c r="CA26" i="18" s="1"/>
  <c r="CD26" i="18"/>
  <c r="CB24" i="18"/>
  <c r="CC24" i="18"/>
  <c r="CA25" i="18"/>
  <c r="J137" i="16"/>
  <c r="J138" i="16" s="1"/>
  <c r="P136" i="21"/>
  <c r="U135" i="21"/>
  <c r="V135" i="21" s="1"/>
  <c r="G137" i="21"/>
  <c r="L136" i="21"/>
  <c r="G137" i="20"/>
  <c r="L136" i="20"/>
  <c r="P136" i="20"/>
  <c r="U135" i="20"/>
  <c r="V135" i="20" s="1"/>
  <c r="U194" i="19"/>
  <c r="V194" i="19"/>
  <c r="BJ216" i="19"/>
  <c r="BF217" i="19"/>
  <c r="BG216" i="19"/>
  <c r="BK215" i="19"/>
  <c r="BE215" i="19"/>
  <c r="BI214" i="19"/>
  <c r="T195" i="19"/>
  <c r="BE216" i="18"/>
  <c r="BI215" i="18"/>
  <c r="BG216" i="18"/>
  <c r="BK215" i="18"/>
  <c r="T195" i="18"/>
  <c r="BF215" i="18"/>
  <c r="BJ214" i="18"/>
  <c r="U194" i="18"/>
  <c r="V194" i="18"/>
  <c r="M135" i="17"/>
  <c r="O134" i="17"/>
  <c r="N135" i="17"/>
  <c r="N136" i="17" s="1"/>
  <c r="J145" i="17"/>
  <c r="J146" i="17" s="1"/>
  <c r="M134" i="16"/>
  <c r="O133" i="16"/>
  <c r="N134" i="16"/>
  <c r="N135" i="16" s="1"/>
  <c r="U133" i="7"/>
  <c r="CC34" i="19" l="1"/>
  <c r="CB34" i="19"/>
  <c r="CD35" i="19"/>
  <c r="BU35" i="19"/>
  <c r="CA35" i="19" s="1"/>
  <c r="BW35" i="19"/>
  <c r="BV35" i="19"/>
  <c r="CF35" i="19"/>
  <c r="CE35" i="19"/>
  <c r="CJ34" i="19"/>
  <c r="BV27" i="18"/>
  <c r="CE27" i="18"/>
  <c r="CD27" i="18"/>
  <c r="CJ27" i="18" s="1"/>
  <c r="CF27" i="18"/>
  <c r="BU27" i="18"/>
  <c r="BW27" i="18"/>
  <c r="I138" i="16"/>
  <c r="CB25" i="18"/>
  <c r="CC25" i="18"/>
  <c r="CJ26" i="18"/>
  <c r="CC26" i="18"/>
  <c r="CB26" i="18"/>
  <c r="P137" i="21"/>
  <c r="U136" i="21"/>
  <c r="V136" i="21" s="1"/>
  <c r="G138" i="21"/>
  <c r="L137" i="21"/>
  <c r="P137" i="20"/>
  <c r="U136" i="20"/>
  <c r="V136" i="20" s="1"/>
  <c r="G138" i="20"/>
  <c r="L137" i="20"/>
  <c r="U195" i="19"/>
  <c r="T196" i="19"/>
  <c r="BF218" i="19"/>
  <c r="BJ217" i="19"/>
  <c r="V195" i="19"/>
  <c r="BI215" i="19"/>
  <c r="BE216" i="19"/>
  <c r="BK216" i="19"/>
  <c r="BG217" i="19"/>
  <c r="T196" i="18"/>
  <c r="U195" i="18"/>
  <c r="BI216" i="18"/>
  <c r="BE217" i="18"/>
  <c r="BF216" i="18"/>
  <c r="BJ215" i="18"/>
  <c r="BK216" i="18"/>
  <c r="BG217" i="18"/>
  <c r="V195" i="18"/>
  <c r="I146" i="17"/>
  <c r="M136" i="17"/>
  <c r="O135" i="17"/>
  <c r="M135" i="16"/>
  <c r="O134" i="16"/>
  <c r="U134" i="7"/>
  <c r="I147" i="17" l="1"/>
  <c r="CF36" i="19"/>
  <c r="BU36" i="19"/>
  <c r="CE36" i="19"/>
  <c r="CD36" i="19"/>
  <c r="CJ36" i="19" s="1"/>
  <c r="BW36" i="19"/>
  <c r="BV36" i="19"/>
  <c r="CJ35" i="19"/>
  <c r="CC35" i="19"/>
  <c r="CB35" i="19"/>
  <c r="CK34" i="19"/>
  <c r="CL34" i="19"/>
  <c r="I139" i="16"/>
  <c r="CD28" i="18"/>
  <c r="BW28" i="18"/>
  <c r="BV28" i="18"/>
  <c r="CF28" i="18"/>
  <c r="BU28" i="18"/>
  <c r="CA28" i="18" s="1"/>
  <c r="CE28" i="18"/>
  <c r="CA27" i="18"/>
  <c r="CL27" i="18"/>
  <c r="CK27" i="18"/>
  <c r="CL26" i="18"/>
  <c r="CK26" i="18"/>
  <c r="J139" i="16"/>
  <c r="J140" i="16" s="1"/>
  <c r="L138" i="21"/>
  <c r="G139" i="21"/>
  <c r="U137" i="21"/>
  <c r="V137" i="21" s="1"/>
  <c r="P138" i="21"/>
  <c r="P138" i="20"/>
  <c r="U137" i="20"/>
  <c r="V137" i="20" s="1"/>
  <c r="G139" i="20"/>
  <c r="L138" i="20"/>
  <c r="BE217" i="19"/>
  <c r="BI216" i="19"/>
  <c r="V196" i="19"/>
  <c r="BG218" i="19"/>
  <c r="BK217" i="19"/>
  <c r="BJ218" i="19"/>
  <c r="BF219" i="19"/>
  <c r="T197" i="19"/>
  <c r="U196" i="19"/>
  <c r="BI217" i="18"/>
  <c r="BE218" i="18"/>
  <c r="T197" i="18"/>
  <c r="V196" i="18"/>
  <c r="BJ216" i="18"/>
  <c r="BF217" i="18"/>
  <c r="BK217" i="18"/>
  <c r="BG218" i="18"/>
  <c r="U196" i="18"/>
  <c r="M137" i="17"/>
  <c r="O136" i="17"/>
  <c r="N137" i="17"/>
  <c r="N138" i="17" s="1"/>
  <c r="J147" i="17"/>
  <c r="J148" i="17" s="1"/>
  <c r="M136" i="16"/>
  <c r="O135" i="16"/>
  <c r="N136" i="16"/>
  <c r="N137" i="16" s="1"/>
  <c r="U135" i="7"/>
  <c r="CL36" i="19" l="1"/>
  <c r="CK36" i="19"/>
  <c r="CA36" i="19"/>
  <c r="CK35" i="19"/>
  <c r="CL35" i="19"/>
  <c r="BW37" i="19"/>
  <c r="BV37" i="19"/>
  <c r="CF37" i="19"/>
  <c r="BU37" i="19"/>
  <c r="CE37" i="19"/>
  <c r="CD37" i="19"/>
  <c r="CB28" i="18"/>
  <c r="CC28" i="18"/>
  <c r="CB27" i="18"/>
  <c r="CC27" i="18"/>
  <c r="CJ28" i="18"/>
  <c r="CF29" i="18"/>
  <c r="CE29" i="18"/>
  <c r="CD29" i="18"/>
  <c r="BW29" i="18"/>
  <c r="BV29" i="18"/>
  <c r="BU29" i="18"/>
  <c r="CA29" i="18" s="1"/>
  <c r="I140" i="16"/>
  <c r="L139" i="21"/>
  <c r="G140" i="21"/>
  <c r="U138" i="21"/>
  <c r="V138" i="21" s="1"/>
  <c r="P139" i="21"/>
  <c r="P139" i="20"/>
  <c r="U138" i="20"/>
  <c r="V138" i="20" s="1"/>
  <c r="G140" i="20"/>
  <c r="L139" i="20"/>
  <c r="BK218" i="19"/>
  <c r="BG219" i="19"/>
  <c r="BI217" i="19"/>
  <c r="BE218" i="19"/>
  <c r="T198" i="19"/>
  <c r="BJ219" i="19"/>
  <c r="BF220" i="19"/>
  <c r="V197" i="19"/>
  <c r="U197" i="19"/>
  <c r="BI218" i="18"/>
  <c r="BE219" i="18"/>
  <c r="V197" i="18"/>
  <c r="BJ217" i="18"/>
  <c r="BF218" i="18"/>
  <c r="BG219" i="18"/>
  <c r="BK218" i="18"/>
  <c r="U197" i="18"/>
  <c r="T198" i="18"/>
  <c r="I148" i="17"/>
  <c r="M138" i="17"/>
  <c r="O137" i="17"/>
  <c r="M137" i="16"/>
  <c r="O136" i="16"/>
  <c r="U136" i="7"/>
  <c r="CJ37" i="19" l="1"/>
  <c r="CC36" i="19"/>
  <c r="CB36" i="19"/>
  <c r="I149" i="17"/>
  <c r="BW38" i="19"/>
  <c r="BV38" i="19"/>
  <c r="CF38" i="19"/>
  <c r="BU38" i="19"/>
  <c r="CA38" i="19" s="1"/>
  <c r="CD38" i="19"/>
  <c r="CE38" i="19"/>
  <c r="CA37" i="19"/>
  <c r="CL28" i="18"/>
  <c r="CK28" i="18"/>
  <c r="I141" i="16"/>
  <c r="BV30" i="18"/>
  <c r="CF30" i="18"/>
  <c r="CE30" i="18"/>
  <c r="CD30" i="18"/>
  <c r="CJ30" i="18" s="1"/>
  <c r="BW30" i="18"/>
  <c r="BU30" i="18"/>
  <c r="J141" i="16"/>
  <c r="CB29" i="18"/>
  <c r="CC29" i="18"/>
  <c r="CJ29" i="18"/>
  <c r="G141" i="21"/>
  <c r="L140" i="21"/>
  <c r="P140" i="21"/>
  <c r="U139" i="21"/>
  <c r="V139" i="21" s="1"/>
  <c r="P140" i="20"/>
  <c r="U139" i="20"/>
  <c r="V139" i="20" s="1"/>
  <c r="G141" i="20"/>
  <c r="L140" i="20"/>
  <c r="BJ220" i="19"/>
  <c r="BF221" i="19"/>
  <c r="U198" i="19"/>
  <c r="T199" i="19"/>
  <c r="BK219" i="19"/>
  <c r="BG220" i="19"/>
  <c r="BE219" i="19"/>
  <c r="BI218" i="19"/>
  <c r="V198" i="19"/>
  <c r="BF219" i="18"/>
  <c r="BJ218" i="18"/>
  <c r="V198" i="18"/>
  <c r="BE220" i="18"/>
  <c r="BI219" i="18"/>
  <c r="U198" i="18"/>
  <c r="T199" i="18"/>
  <c r="BK219" i="18"/>
  <c r="BG220" i="18"/>
  <c r="M139" i="17"/>
  <c r="O138" i="17"/>
  <c r="N139" i="17"/>
  <c r="N140" i="17" s="1"/>
  <c r="J149" i="17"/>
  <c r="J150" i="17" s="1"/>
  <c r="M138" i="16"/>
  <c r="O137" i="16"/>
  <c r="N138" i="16"/>
  <c r="N139" i="16" s="1"/>
  <c r="U137" i="7"/>
  <c r="CD39" i="19" l="1"/>
  <c r="BW39" i="19"/>
  <c r="BU39" i="19"/>
  <c r="CA39" i="19" s="1"/>
  <c r="BV39" i="19"/>
  <c r="CF39" i="19"/>
  <c r="CE39" i="19"/>
  <c r="CC37" i="19"/>
  <c r="CB37" i="19"/>
  <c r="CB38" i="19"/>
  <c r="CC38" i="19"/>
  <c r="CJ38" i="19"/>
  <c r="CL37" i="19"/>
  <c r="CK37" i="19"/>
  <c r="CL30" i="18"/>
  <c r="CK30" i="18"/>
  <c r="CL29" i="18"/>
  <c r="CK29" i="18"/>
  <c r="BW31" i="18"/>
  <c r="BV31" i="18"/>
  <c r="BU31" i="18"/>
  <c r="CA31" i="18" s="1"/>
  <c r="CE31" i="18"/>
  <c r="CD31" i="18"/>
  <c r="CJ31" i="18" s="1"/>
  <c r="CF31" i="18"/>
  <c r="I142" i="16"/>
  <c r="J142" i="16"/>
  <c r="J143" i="16" s="1"/>
  <c r="CA30" i="18"/>
  <c r="P141" i="21"/>
  <c r="U140" i="21"/>
  <c r="V140" i="21" s="1"/>
  <c r="G142" i="21"/>
  <c r="L141" i="21"/>
  <c r="U140" i="20"/>
  <c r="V140" i="20" s="1"/>
  <c r="P141" i="20"/>
  <c r="L141" i="20"/>
  <c r="G142" i="20"/>
  <c r="BI219" i="19"/>
  <c r="BE220" i="19"/>
  <c r="BG221" i="19"/>
  <c r="BK220" i="19"/>
  <c r="T200" i="19"/>
  <c r="V199" i="19"/>
  <c r="BF222" i="19"/>
  <c r="BJ221" i="19"/>
  <c r="U199" i="19"/>
  <c r="U199" i="18"/>
  <c r="T200" i="18"/>
  <c r="BF220" i="18"/>
  <c r="BJ219" i="18"/>
  <c r="V199" i="18"/>
  <c r="BE221" i="18"/>
  <c r="BI220" i="18"/>
  <c r="BK220" i="18"/>
  <c r="BG221" i="18"/>
  <c r="I150" i="17"/>
  <c r="M140" i="17"/>
  <c r="O139" i="17"/>
  <c r="M139" i="16"/>
  <c r="O138" i="16"/>
  <c r="U138" i="7"/>
  <c r="CC39" i="19" l="1"/>
  <c r="CB39" i="19"/>
  <c r="I151" i="17"/>
  <c r="CF40" i="19"/>
  <c r="BU40" i="19"/>
  <c r="CE40" i="19"/>
  <c r="CD40" i="19"/>
  <c r="CJ40" i="19" s="1"/>
  <c r="BW40" i="19"/>
  <c r="BV40" i="19"/>
  <c r="CL38" i="19"/>
  <c r="CK38" i="19"/>
  <c r="CJ39" i="19"/>
  <c r="CB30" i="18"/>
  <c r="CC30" i="18"/>
  <c r="CC31" i="18"/>
  <c r="CB31" i="18"/>
  <c r="I143" i="16"/>
  <c r="CD32" i="18"/>
  <c r="CF32" i="18"/>
  <c r="CE32" i="18"/>
  <c r="BW32" i="18"/>
  <c r="BV32" i="18"/>
  <c r="BU32" i="18"/>
  <c r="CA32" i="18" s="1"/>
  <c r="CL31" i="18"/>
  <c r="CK31" i="18"/>
  <c r="G143" i="21"/>
  <c r="L142" i="21"/>
  <c r="P142" i="21"/>
  <c r="U141" i="21"/>
  <c r="V141" i="21" s="1"/>
  <c r="G143" i="20"/>
  <c r="L142" i="20"/>
  <c r="U141" i="20"/>
  <c r="V141" i="20" s="1"/>
  <c r="P142" i="20"/>
  <c r="V200" i="19"/>
  <c r="T201" i="19"/>
  <c r="BI220" i="19"/>
  <c r="BE221" i="19"/>
  <c r="U200" i="19"/>
  <c r="BK221" i="19"/>
  <c r="BG222" i="19"/>
  <c r="BJ222" i="19"/>
  <c r="BF223" i="19"/>
  <c r="BK221" i="18"/>
  <c r="BG222" i="18"/>
  <c r="BJ220" i="18"/>
  <c r="BF221" i="18"/>
  <c r="BI221" i="18"/>
  <c r="BE222" i="18"/>
  <c r="V200" i="18"/>
  <c r="T201" i="18"/>
  <c r="U200" i="18"/>
  <c r="M141" i="17"/>
  <c r="O140" i="17"/>
  <c r="N141" i="17"/>
  <c r="N142" i="17" s="1"/>
  <c r="J151" i="17"/>
  <c r="J152" i="17" s="1"/>
  <c r="M140" i="16"/>
  <c r="O139" i="16"/>
  <c r="N140" i="16"/>
  <c r="N141" i="16" s="1"/>
  <c r="U139" i="7"/>
  <c r="CK40" i="19" l="1"/>
  <c r="CL40" i="19"/>
  <c r="CA40" i="19"/>
  <c r="BW41" i="19"/>
  <c r="BV41" i="19"/>
  <c r="CF41" i="19"/>
  <c r="BU41" i="19"/>
  <c r="CA41" i="19" s="1"/>
  <c r="CE41" i="19"/>
  <c r="CD41" i="19"/>
  <c r="CL39" i="19"/>
  <c r="CK39" i="19"/>
  <c r="CF33" i="18"/>
  <c r="CE33" i="18"/>
  <c r="CD33" i="18"/>
  <c r="CJ33" i="18" s="1"/>
  <c r="BU33" i="18"/>
  <c r="BV33" i="18"/>
  <c r="BW33" i="18"/>
  <c r="I144" i="16"/>
  <c r="CJ32" i="18"/>
  <c r="J144" i="16"/>
  <c r="CB32" i="18"/>
  <c r="CC32" i="18"/>
  <c r="P143" i="21"/>
  <c r="U142" i="21"/>
  <c r="V142" i="21" s="1"/>
  <c r="G144" i="21"/>
  <c r="L143" i="21"/>
  <c r="U142" i="20"/>
  <c r="V142" i="20" s="1"/>
  <c r="P143" i="20"/>
  <c r="L143" i="20"/>
  <c r="G144" i="20"/>
  <c r="BK222" i="19"/>
  <c r="BG223" i="19"/>
  <c r="BJ223" i="19"/>
  <c r="BF224" i="19"/>
  <c r="T202" i="19"/>
  <c r="BE222" i="19"/>
  <c r="BI221" i="19"/>
  <c r="U201" i="19"/>
  <c r="V201" i="19"/>
  <c r="BG223" i="18"/>
  <c r="BK222" i="18"/>
  <c r="BI222" i="18"/>
  <c r="BE223" i="18"/>
  <c r="BJ221" i="18"/>
  <c r="BF222" i="18"/>
  <c r="T202" i="18"/>
  <c r="U201" i="18"/>
  <c r="V201" i="18"/>
  <c r="I152" i="17"/>
  <c r="J153" i="17" s="1"/>
  <c r="M142" i="17"/>
  <c r="O141" i="17"/>
  <c r="M141" i="16"/>
  <c r="O140" i="16"/>
  <c r="U140" i="7"/>
  <c r="CC41" i="19" l="1"/>
  <c r="CB41" i="19"/>
  <c r="I153" i="17"/>
  <c r="BW42" i="19"/>
  <c r="BV42" i="19"/>
  <c r="CF42" i="19"/>
  <c r="BU42" i="19"/>
  <c r="CA42" i="19" s="1"/>
  <c r="CE42" i="19"/>
  <c r="CD42" i="19"/>
  <c r="CC40" i="19"/>
  <c r="CB40" i="19"/>
  <c r="CJ41" i="19"/>
  <c r="I145" i="16"/>
  <c r="BV34" i="18"/>
  <c r="CF34" i="18"/>
  <c r="BU34" i="18"/>
  <c r="CE34" i="18"/>
  <c r="CD34" i="18"/>
  <c r="CJ34" i="18" s="1"/>
  <c r="BW34" i="18"/>
  <c r="CL32" i="18"/>
  <c r="CK32" i="18"/>
  <c r="CA33" i="18"/>
  <c r="CL33" i="18"/>
  <c r="CK33" i="18"/>
  <c r="J145" i="16"/>
  <c r="J146" i="16" s="1"/>
  <c r="L144" i="21"/>
  <c r="G145" i="21"/>
  <c r="P144" i="21"/>
  <c r="U143" i="21"/>
  <c r="V143" i="21" s="1"/>
  <c r="P144" i="20"/>
  <c r="U143" i="20"/>
  <c r="V143" i="20" s="1"/>
  <c r="G145" i="20"/>
  <c r="L144" i="20"/>
  <c r="V202" i="19"/>
  <c r="BK223" i="19"/>
  <c r="BG224" i="19"/>
  <c r="T203" i="19"/>
  <c r="BI222" i="19"/>
  <c r="BE223" i="19"/>
  <c r="BJ224" i="19"/>
  <c r="BF225" i="19"/>
  <c r="U202" i="19"/>
  <c r="BK223" i="18"/>
  <c r="BG224" i="18"/>
  <c r="BI223" i="18"/>
  <c r="BE224" i="18"/>
  <c r="U202" i="18"/>
  <c r="BF223" i="18"/>
  <c r="BJ222" i="18"/>
  <c r="V202" i="18"/>
  <c r="T203" i="18"/>
  <c r="I154" i="17"/>
  <c r="M143" i="17"/>
  <c r="O142" i="17"/>
  <c r="N143" i="17"/>
  <c r="N144" i="17" s="1"/>
  <c r="M142" i="16"/>
  <c r="O141" i="16"/>
  <c r="N142" i="16"/>
  <c r="N143" i="16" s="1"/>
  <c r="U141" i="7"/>
  <c r="CC42" i="19" l="1"/>
  <c r="CB42" i="19"/>
  <c r="CD43" i="19"/>
  <c r="BU43" i="19"/>
  <c r="CA43" i="19" s="1"/>
  <c r="BW43" i="19"/>
  <c r="BV43" i="19"/>
  <c r="CF43" i="19"/>
  <c r="CE43" i="19"/>
  <c r="CF44" i="19"/>
  <c r="BU44" i="19"/>
  <c r="CE44" i="19"/>
  <c r="CD44" i="19"/>
  <c r="CJ44" i="19" s="1"/>
  <c r="BW44" i="19"/>
  <c r="BV44" i="19"/>
  <c r="CJ42" i="19"/>
  <c r="CL41" i="19"/>
  <c r="CK41" i="19"/>
  <c r="J154" i="17"/>
  <c r="I155" i="17" s="1"/>
  <c r="CK34" i="18"/>
  <c r="CL34" i="18"/>
  <c r="CA34" i="18"/>
  <c r="CC33" i="18"/>
  <c r="CB33" i="18"/>
  <c r="BW35" i="18"/>
  <c r="BV35" i="18"/>
  <c r="CF35" i="18"/>
  <c r="CE35" i="18"/>
  <c r="CD35" i="18"/>
  <c r="CJ35" i="18" s="1"/>
  <c r="BU35" i="18"/>
  <c r="I146" i="16"/>
  <c r="L145" i="21"/>
  <c r="G146" i="21"/>
  <c r="U144" i="21"/>
  <c r="V144" i="21" s="1"/>
  <c r="P145" i="21"/>
  <c r="U144" i="20"/>
  <c r="V144" i="20" s="1"/>
  <c r="P145" i="20"/>
  <c r="L145" i="20"/>
  <c r="G146" i="20"/>
  <c r="V203" i="19"/>
  <c r="BF226" i="19"/>
  <c r="BJ225" i="19"/>
  <c r="T204" i="19"/>
  <c r="BI223" i="19"/>
  <c r="BE224" i="19"/>
  <c r="BG225" i="19"/>
  <c r="BK224" i="19"/>
  <c r="U203" i="19"/>
  <c r="BI224" i="18"/>
  <c r="BE225" i="18"/>
  <c r="BF224" i="18"/>
  <c r="BJ223" i="18"/>
  <c r="U203" i="18"/>
  <c r="BG225" i="18"/>
  <c r="BK224" i="18"/>
  <c r="V203" i="18"/>
  <c r="T204" i="18"/>
  <c r="J155" i="17"/>
  <c r="M144" i="17"/>
  <c r="O143" i="17"/>
  <c r="M143" i="16"/>
  <c r="O142" i="16"/>
  <c r="U142" i="7"/>
  <c r="BW45" i="19" l="1"/>
  <c r="BV45" i="19"/>
  <c r="CF45" i="19"/>
  <c r="BU45" i="19"/>
  <c r="CA45" i="19" s="1"/>
  <c r="CE45" i="19"/>
  <c r="CD45" i="19"/>
  <c r="CJ45" i="19" s="1"/>
  <c r="CL42" i="19"/>
  <c r="CK42" i="19"/>
  <c r="CL44" i="19"/>
  <c r="CK44" i="19"/>
  <c r="J156" i="17"/>
  <c r="CC43" i="19"/>
  <c r="CB43" i="19"/>
  <c r="CA44" i="19"/>
  <c r="CJ43" i="19"/>
  <c r="I147" i="16"/>
  <c r="CD36" i="18"/>
  <c r="BV36" i="18"/>
  <c r="BW36" i="18"/>
  <c r="BU36" i="18"/>
  <c r="CA36" i="18" s="1"/>
  <c r="CE36" i="18"/>
  <c r="CF36" i="18"/>
  <c r="CA35" i="18"/>
  <c r="J147" i="16"/>
  <c r="J148" i="16" s="1"/>
  <c r="CB34" i="18"/>
  <c r="CC34" i="18"/>
  <c r="CL35" i="18"/>
  <c r="CK35" i="18"/>
  <c r="P146" i="21"/>
  <c r="U145" i="21"/>
  <c r="V145" i="21" s="1"/>
  <c r="G147" i="21"/>
  <c r="L146" i="21"/>
  <c r="U145" i="20"/>
  <c r="V145" i="20" s="1"/>
  <c r="P146" i="20"/>
  <c r="L146" i="20"/>
  <c r="G147" i="20"/>
  <c r="BI224" i="19"/>
  <c r="BE225" i="19"/>
  <c r="V204" i="19"/>
  <c r="T205" i="19"/>
  <c r="BJ226" i="19"/>
  <c r="BF227" i="19"/>
  <c r="BK225" i="19"/>
  <c r="BG226" i="19"/>
  <c r="U204" i="19"/>
  <c r="BF225" i="18"/>
  <c r="BJ224" i="18"/>
  <c r="BE226" i="18"/>
  <c r="BI225" i="18"/>
  <c r="V204" i="18"/>
  <c r="U204" i="18"/>
  <c r="T205" i="18"/>
  <c r="BK225" i="18"/>
  <c r="BG226" i="18"/>
  <c r="I156" i="17"/>
  <c r="M145" i="17"/>
  <c r="O144" i="17"/>
  <c r="N145" i="17"/>
  <c r="N146" i="17" s="1"/>
  <c r="M144" i="16"/>
  <c r="O143" i="16"/>
  <c r="N144" i="16"/>
  <c r="N145" i="16" s="1"/>
  <c r="U143" i="7"/>
  <c r="CL43" i="19" l="1"/>
  <c r="CK43" i="19"/>
  <c r="CL45" i="19"/>
  <c r="CK45" i="19"/>
  <c r="I157" i="17"/>
  <c r="BW46" i="19"/>
  <c r="BV46" i="19"/>
  <c r="CF46" i="19"/>
  <c r="BU46" i="19"/>
  <c r="CD46" i="19"/>
  <c r="CE46" i="19"/>
  <c r="CC45" i="19"/>
  <c r="CB45" i="19"/>
  <c r="CC44" i="19"/>
  <c r="CB44" i="19"/>
  <c r="CB36" i="18"/>
  <c r="CC36" i="18"/>
  <c r="CJ36" i="18"/>
  <c r="CC35" i="18"/>
  <c r="CB35" i="18"/>
  <c r="J149" i="16"/>
  <c r="CF37" i="18"/>
  <c r="CE37" i="18"/>
  <c r="CD37" i="18"/>
  <c r="BW37" i="18"/>
  <c r="BV37" i="18"/>
  <c r="BU37" i="18"/>
  <c r="CA37" i="18" s="1"/>
  <c r="I148" i="16"/>
  <c r="G148" i="21"/>
  <c r="L147" i="21"/>
  <c r="P147" i="21"/>
  <c r="U146" i="21"/>
  <c r="V146" i="21" s="1"/>
  <c r="P147" i="20"/>
  <c r="U146" i="20"/>
  <c r="V146" i="20" s="1"/>
  <c r="G148" i="20"/>
  <c r="L147" i="20"/>
  <c r="BJ227" i="19"/>
  <c r="BF228" i="19"/>
  <c r="BE226" i="19"/>
  <c r="BI225" i="19"/>
  <c r="U205" i="19"/>
  <c r="T206" i="19"/>
  <c r="V205" i="19"/>
  <c r="BK226" i="19"/>
  <c r="BG227" i="19"/>
  <c r="BK226" i="18"/>
  <c r="BG227" i="18"/>
  <c r="BJ225" i="18"/>
  <c r="BF226" i="18"/>
  <c r="V205" i="18"/>
  <c r="BI226" i="18"/>
  <c r="BE227" i="18"/>
  <c r="T206" i="18"/>
  <c r="U205" i="18"/>
  <c r="J157" i="17"/>
  <c r="J158" i="17" s="1"/>
  <c r="M146" i="17"/>
  <c r="O145" i="17"/>
  <c r="M145" i="16"/>
  <c r="O144" i="16"/>
  <c r="U144" i="7"/>
  <c r="CD47" i="19" l="1"/>
  <c r="BW47" i="19"/>
  <c r="BU47" i="19"/>
  <c r="BV47" i="19"/>
  <c r="CF47" i="19"/>
  <c r="CE47" i="19"/>
  <c r="CJ46" i="19"/>
  <c r="CA46" i="19"/>
  <c r="I149" i="16"/>
  <c r="BV38" i="18"/>
  <c r="CF38" i="18"/>
  <c r="BU38" i="18"/>
  <c r="CE38" i="18"/>
  <c r="CD38" i="18"/>
  <c r="CJ38" i="18" s="1"/>
  <c r="BW38" i="18"/>
  <c r="CC37" i="18"/>
  <c r="CB37" i="18"/>
  <c r="CL36" i="18"/>
  <c r="CK36" i="18"/>
  <c r="CJ37" i="18"/>
  <c r="G149" i="21"/>
  <c r="L148" i="21"/>
  <c r="P148" i="21"/>
  <c r="U147" i="21"/>
  <c r="V147" i="21" s="1"/>
  <c r="P148" i="20"/>
  <c r="U147" i="20"/>
  <c r="V147" i="20" s="1"/>
  <c r="G149" i="20"/>
  <c r="L148" i="20"/>
  <c r="T207" i="19"/>
  <c r="U206" i="19"/>
  <c r="BK227" i="19"/>
  <c r="BG228" i="19"/>
  <c r="BJ228" i="19"/>
  <c r="BF229" i="19"/>
  <c r="BI226" i="19"/>
  <c r="BE227" i="19"/>
  <c r="V206" i="19"/>
  <c r="BJ226" i="18"/>
  <c r="BF227" i="18"/>
  <c r="U206" i="18"/>
  <c r="BI227" i="18"/>
  <c r="BE228" i="18"/>
  <c r="T207" i="18"/>
  <c r="BK227" i="18"/>
  <c r="BG228" i="18"/>
  <c r="V206" i="18"/>
  <c r="I158" i="17"/>
  <c r="M147" i="17"/>
  <c r="O146" i="17"/>
  <c r="N147" i="17"/>
  <c r="N148" i="17" s="1"/>
  <c r="M146" i="16"/>
  <c r="O145" i="16"/>
  <c r="N146" i="16"/>
  <c r="N147" i="16" s="1"/>
  <c r="U145" i="7"/>
  <c r="CC46" i="19" l="1"/>
  <c r="CB46" i="19"/>
  <c r="CK46" i="19"/>
  <c r="CL46" i="19"/>
  <c r="I159" i="17"/>
  <c r="CF48" i="19"/>
  <c r="BU48" i="19"/>
  <c r="CA48" i="19" s="1"/>
  <c r="CE48" i="19"/>
  <c r="CD48" i="19"/>
  <c r="BW48" i="19"/>
  <c r="BV48" i="19"/>
  <c r="CA47" i="19"/>
  <c r="CJ47" i="19"/>
  <c r="CA38" i="18"/>
  <c r="CK37" i="18"/>
  <c r="CL37" i="18"/>
  <c r="CL38" i="18"/>
  <c r="CK38" i="18"/>
  <c r="BW39" i="18"/>
  <c r="BV39" i="18"/>
  <c r="CF39" i="18"/>
  <c r="BU39" i="18"/>
  <c r="CE39" i="18"/>
  <c r="CD39" i="18"/>
  <c r="I150" i="16"/>
  <c r="J150" i="16"/>
  <c r="J151" i="16" s="1"/>
  <c r="G150" i="21"/>
  <c r="L149" i="21"/>
  <c r="P149" i="21"/>
  <c r="U148" i="21"/>
  <c r="V148" i="21" s="1"/>
  <c r="P149" i="20"/>
  <c r="U148" i="20"/>
  <c r="V148" i="20" s="1"/>
  <c r="G150" i="20"/>
  <c r="L149" i="20"/>
  <c r="BG229" i="19"/>
  <c r="BK228" i="19"/>
  <c r="V207" i="19"/>
  <c r="U207" i="19"/>
  <c r="BI227" i="19"/>
  <c r="BE228" i="19"/>
  <c r="BF230" i="19"/>
  <c r="BJ229" i="19"/>
  <c r="T208" i="19"/>
  <c r="BG229" i="18"/>
  <c r="BK228" i="18"/>
  <c r="BJ227" i="18"/>
  <c r="BF228" i="18"/>
  <c r="U207" i="18"/>
  <c r="T208" i="18"/>
  <c r="V207" i="18"/>
  <c r="BI228" i="18"/>
  <c r="BE229" i="18"/>
  <c r="I160" i="17"/>
  <c r="J159" i="17"/>
  <c r="J160" i="17" s="1"/>
  <c r="M148" i="17"/>
  <c r="O147" i="17"/>
  <c r="M147" i="16"/>
  <c r="O146" i="16"/>
  <c r="U146" i="7"/>
  <c r="CC48" i="19" l="1"/>
  <c r="CB48" i="19"/>
  <c r="CK47" i="19"/>
  <c r="CL47" i="19"/>
  <c r="BW49" i="19"/>
  <c r="BV49" i="19"/>
  <c r="CF49" i="19"/>
  <c r="BU49" i="19"/>
  <c r="CA49" i="19" s="1"/>
  <c r="CE49" i="19"/>
  <c r="CD49" i="19"/>
  <c r="CB47" i="19"/>
  <c r="CC47" i="19"/>
  <c r="I161" i="17"/>
  <c r="BW50" i="19"/>
  <c r="BV50" i="19"/>
  <c r="CF50" i="19"/>
  <c r="BU50" i="19"/>
  <c r="CE50" i="19"/>
  <c r="CD50" i="19"/>
  <c r="CJ48" i="19"/>
  <c r="I151" i="16"/>
  <c r="CD40" i="18"/>
  <c r="BW40" i="18"/>
  <c r="CF40" i="18"/>
  <c r="BV40" i="18"/>
  <c r="CE40" i="18"/>
  <c r="BU40" i="18"/>
  <c r="CA40" i="18" s="1"/>
  <c r="CJ39" i="18"/>
  <c r="CA39" i="18"/>
  <c r="CB38" i="18"/>
  <c r="CC38" i="18"/>
  <c r="U149" i="21"/>
  <c r="V149" i="21" s="1"/>
  <c r="P150" i="21"/>
  <c r="L150" i="21"/>
  <c r="G151" i="21"/>
  <c r="U149" i="20"/>
  <c r="V149" i="20" s="1"/>
  <c r="P150" i="20"/>
  <c r="G151" i="20"/>
  <c r="L150" i="20"/>
  <c r="V208" i="19"/>
  <c r="BJ230" i="19"/>
  <c r="BF231" i="19"/>
  <c r="BI228" i="19"/>
  <c r="BE229" i="19"/>
  <c r="BK229" i="19"/>
  <c r="BG230" i="19"/>
  <c r="U208" i="19"/>
  <c r="T209" i="19"/>
  <c r="BF229" i="18"/>
  <c r="BJ228" i="18"/>
  <c r="T209" i="18"/>
  <c r="V208" i="18"/>
  <c r="U208" i="18"/>
  <c r="BK229" i="18"/>
  <c r="BG230" i="18"/>
  <c r="BE230" i="18"/>
  <c r="BI229" i="18"/>
  <c r="J161" i="17"/>
  <c r="J162" i="17" s="1"/>
  <c r="M149" i="17"/>
  <c r="O148" i="17"/>
  <c r="N149" i="17"/>
  <c r="N150" i="17" s="1"/>
  <c r="M148" i="16"/>
  <c r="O147" i="16"/>
  <c r="N148" i="16"/>
  <c r="N149" i="16" s="1"/>
  <c r="U147" i="7"/>
  <c r="CD51" i="19" l="1"/>
  <c r="BW51" i="19"/>
  <c r="BV51" i="19"/>
  <c r="CF51" i="19"/>
  <c r="BU51" i="19"/>
  <c r="CA51" i="19" s="1"/>
  <c r="CE51" i="19"/>
  <c r="CK48" i="19"/>
  <c r="CL48" i="19"/>
  <c r="CJ50" i="19"/>
  <c r="CC49" i="19"/>
  <c r="CB49" i="19"/>
  <c r="CJ49" i="19"/>
  <c r="CA50" i="19"/>
  <c r="CJ40" i="18"/>
  <c r="CB39" i="18"/>
  <c r="CC39" i="18"/>
  <c r="CF41" i="18"/>
  <c r="CE41" i="18"/>
  <c r="CD41" i="18"/>
  <c r="CJ41" i="18" s="1"/>
  <c r="BV41" i="18"/>
  <c r="BU41" i="18"/>
  <c r="CA41" i="18" s="1"/>
  <c r="BW41" i="18"/>
  <c r="I152" i="16"/>
  <c r="CC40" i="18"/>
  <c r="CB40" i="18"/>
  <c r="CK39" i="18"/>
  <c r="CL39" i="18"/>
  <c r="J152" i="16"/>
  <c r="J153" i="16" s="1"/>
  <c r="U150" i="21"/>
  <c r="V150" i="21" s="1"/>
  <c r="P151" i="21"/>
  <c r="G152" i="21"/>
  <c r="L151" i="21"/>
  <c r="U150" i="20"/>
  <c r="V150" i="20" s="1"/>
  <c r="P151" i="20"/>
  <c r="L151" i="20"/>
  <c r="G152" i="20"/>
  <c r="BE230" i="19"/>
  <c r="BI229" i="19"/>
  <c r="V209" i="19"/>
  <c r="T210" i="19"/>
  <c r="U209" i="19"/>
  <c r="BK230" i="19"/>
  <c r="BG231" i="19"/>
  <c r="BF232" i="19"/>
  <c r="BJ231" i="19"/>
  <c r="V209" i="18"/>
  <c r="BJ229" i="18"/>
  <c r="BF230" i="18"/>
  <c r="T210" i="18"/>
  <c r="BI230" i="18"/>
  <c r="BE231" i="18"/>
  <c r="BK230" i="18"/>
  <c r="BG231" i="18"/>
  <c r="U209" i="18"/>
  <c r="I162" i="17"/>
  <c r="M150" i="17"/>
  <c r="O149" i="17"/>
  <c r="M149" i="16"/>
  <c r="O148" i="16"/>
  <c r="U148" i="7"/>
  <c r="CC51" i="19" l="1"/>
  <c r="CB51" i="19"/>
  <c r="CL49" i="19"/>
  <c r="CK49" i="19"/>
  <c r="I163" i="17"/>
  <c r="CF52" i="19"/>
  <c r="BU52" i="19"/>
  <c r="CA52" i="19" s="1"/>
  <c r="CE52" i="19"/>
  <c r="CD52" i="19"/>
  <c r="BW52" i="19"/>
  <c r="BV52" i="19"/>
  <c r="CC50" i="19"/>
  <c r="CB50" i="19"/>
  <c r="CK50" i="19"/>
  <c r="CL50" i="19"/>
  <c r="CJ51" i="19"/>
  <c r="CB41" i="18"/>
  <c r="CC41" i="18"/>
  <c r="CL41" i="18"/>
  <c r="CK41" i="18"/>
  <c r="I153" i="16"/>
  <c r="BV42" i="18"/>
  <c r="CF42" i="18"/>
  <c r="BU42" i="18"/>
  <c r="CE42" i="18"/>
  <c r="BW42" i="18"/>
  <c r="CD42" i="18"/>
  <c r="CL40" i="18"/>
  <c r="CK40" i="18"/>
  <c r="U151" i="21"/>
  <c r="V151" i="21" s="1"/>
  <c r="P152" i="21"/>
  <c r="L152" i="21"/>
  <c r="G153" i="21"/>
  <c r="U151" i="20"/>
  <c r="V151" i="20" s="1"/>
  <c r="P152" i="20"/>
  <c r="L152" i="20"/>
  <c r="G153" i="20"/>
  <c r="V210" i="19"/>
  <c r="BG232" i="19"/>
  <c r="BK231" i="19"/>
  <c r="T211" i="19"/>
  <c r="BI230" i="19"/>
  <c r="BE231" i="19"/>
  <c r="BJ232" i="19"/>
  <c r="BF233" i="19"/>
  <c r="U210" i="19"/>
  <c r="BI231" i="18"/>
  <c r="BE232" i="18"/>
  <c r="V210" i="18"/>
  <c r="T211" i="18"/>
  <c r="U210" i="18"/>
  <c r="BK231" i="18"/>
  <c r="BG232" i="18"/>
  <c r="BJ230" i="18"/>
  <c r="BF231" i="18"/>
  <c r="J163" i="17"/>
  <c r="J164" i="17" s="1"/>
  <c r="M151" i="17"/>
  <c r="O150" i="17"/>
  <c r="N151" i="17"/>
  <c r="N152" i="17" s="1"/>
  <c r="M150" i="16"/>
  <c r="O149" i="16"/>
  <c r="N150" i="16"/>
  <c r="N151" i="16" s="1"/>
  <c r="U149" i="7"/>
  <c r="CC52" i="19" l="1"/>
  <c r="CB52" i="19"/>
  <c r="CL51" i="19"/>
  <c r="CK51" i="19"/>
  <c r="BW53" i="19"/>
  <c r="BV53" i="19"/>
  <c r="CF53" i="19"/>
  <c r="BU53" i="19"/>
  <c r="CA53" i="19" s="1"/>
  <c r="CE53" i="19"/>
  <c r="CD53" i="19"/>
  <c r="CJ52" i="19"/>
  <c r="BW43" i="18"/>
  <c r="BV43" i="18"/>
  <c r="CE43" i="18"/>
  <c r="CD43" i="18"/>
  <c r="CJ43" i="18" s="1"/>
  <c r="CF43" i="18"/>
  <c r="BU43" i="18"/>
  <c r="CA43" i="18" s="1"/>
  <c r="I154" i="16"/>
  <c r="J154" i="16"/>
  <c r="J155" i="16" s="1"/>
  <c r="CJ42" i="18"/>
  <c r="CA42" i="18"/>
  <c r="U152" i="21"/>
  <c r="V152" i="21" s="1"/>
  <c r="P153" i="21"/>
  <c r="L153" i="21"/>
  <c r="G154" i="21"/>
  <c r="U152" i="20"/>
  <c r="V152" i="20" s="1"/>
  <c r="P153" i="20"/>
  <c r="L153" i="20"/>
  <c r="G154" i="20"/>
  <c r="BK232" i="19"/>
  <c r="BG233" i="19"/>
  <c r="U211" i="19"/>
  <c r="BF234" i="19"/>
  <c r="BJ233" i="19"/>
  <c r="T212" i="19"/>
  <c r="V211" i="19"/>
  <c r="BE232" i="19"/>
  <c r="BI231" i="19"/>
  <c r="V211" i="18"/>
  <c r="BI232" i="18"/>
  <c r="BE233" i="18"/>
  <c r="BJ231" i="18"/>
  <c r="BF232" i="18"/>
  <c r="BG233" i="18"/>
  <c r="BK232" i="18"/>
  <c r="U211" i="18"/>
  <c r="T212" i="18"/>
  <c r="I164" i="17"/>
  <c r="M152" i="17"/>
  <c r="O151" i="17"/>
  <c r="O150" i="16"/>
  <c r="M151" i="16"/>
  <c r="U150" i="7"/>
  <c r="CB53" i="19" l="1"/>
  <c r="CC53" i="19"/>
  <c r="I165" i="17"/>
  <c r="BW54" i="19"/>
  <c r="BV54" i="19"/>
  <c r="CF54" i="19"/>
  <c r="BU54" i="19"/>
  <c r="CA54" i="19" s="1"/>
  <c r="CE54" i="19"/>
  <c r="CD54" i="19"/>
  <c r="CL52" i="19"/>
  <c r="CK52" i="19"/>
  <c r="CJ53" i="19"/>
  <c r="I155" i="16"/>
  <c r="CD44" i="18"/>
  <c r="BV44" i="18"/>
  <c r="BU44" i="18"/>
  <c r="CA44" i="18" s="1"/>
  <c r="CF44" i="18"/>
  <c r="CE44" i="18"/>
  <c r="BW44" i="18"/>
  <c r="J156" i="16"/>
  <c r="CL43" i="18"/>
  <c r="CK43" i="18"/>
  <c r="CB42" i="18"/>
  <c r="CC42" i="18"/>
  <c r="CB43" i="18"/>
  <c r="CC43" i="18"/>
  <c r="CL42" i="18"/>
  <c r="CK42" i="18"/>
  <c r="G155" i="21"/>
  <c r="L154" i="21"/>
  <c r="P154" i="21"/>
  <c r="U153" i="21"/>
  <c r="V153" i="21" s="1"/>
  <c r="U153" i="20"/>
  <c r="V153" i="20" s="1"/>
  <c r="P154" i="20"/>
  <c r="L154" i="20"/>
  <c r="G155" i="20"/>
  <c r="BJ234" i="19"/>
  <c r="BF235" i="19"/>
  <c r="T213" i="19"/>
  <c r="U212" i="19"/>
  <c r="BI232" i="19"/>
  <c r="BE233" i="19"/>
  <c r="V212" i="19"/>
  <c r="BG234" i="19"/>
  <c r="BK233" i="19"/>
  <c r="T213" i="18"/>
  <c r="BK233" i="18"/>
  <c r="BG234" i="18"/>
  <c r="V212" i="18"/>
  <c r="BE234" i="18"/>
  <c r="BI233" i="18"/>
  <c r="BF233" i="18"/>
  <c r="BJ232" i="18"/>
  <c r="U212" i="18"/>
  <c r="J165" i="17"/>
  <c r="J166" i="17" s="1"/>
  <c r="M153" i="17"/>
  <c r="O152" i="17"/>
  <c r="N153" i="17"/>
  <c r="N154" i="17" s="1"/>
  <c r="M152" i="16"/>
  <c r="O151" i="16"/>
  <c r="N152" i="16"/>
  <c r="N153" i="16" s="1"/>
  <c r="U151" i="7"/>
  <c r="CC54" i="19" l="1"/>
  <c r="CB54" i="19"/>
  <c r="CD55" i="19"/>
  <c r="BW55" i="19"/>
  <c r="BV55" i="19"/>
  <c r="CF55" i="19"/>
  <c r="BU55" i="19"/>
  <c r="CA55" i="19" s="1"/>
  <c r="CE55" i="19"/>
  <c r="CK53" i="19"/>
  <c r="CL53" i="19"/>
  <c r="CJ54" i="19"/>
  <c r="CC44" i="18"/>
  <c r="CB44" i="18"/>
  <c r="CJ44" i="18"/>
  <c r="CF45" i="18"/>
  <c r="CE45" i="18"/>
  <c r="CD45" i="18"/>
  <c r="CJ45" i="18" s="1"/>
  <c r="BW45" i="18"/>
  <c r="BV45" i="18"/>
  <c r="BU45" i="18"/>
  <c r="I156" i="16"/>
  <c r="G156" i="21"/>
  <c r="L155" i="21"/>
  <c r="P155" i="21"/>
  <c r="U154" i="21"/>
  <c r="V154" i="21" s="1"/>
  <c r="P155" i="20"/>
  <c r="U154" i="20"/>
  <c r="V154" i="20" s="1"/>
  <c r="G156" i="20"/>
  <c r="L155" i="20"/>
  <c r="T214" i="19"/>
  <c r="V213" i="19"/>
  <c r="BI233" i="19"/>
  <c r="BE234" i="19"/>
  <c r="BK234" i="19"/>
  <c r="BG235" i="19"/>
  <c r="U213" i="19"/>
  <c r="BJ235" i="19"/>
  <c r="BF236" i="19"/>
  <c r="V213" i="18"/>
  <c r="BI234" i="18"/>
  <c r="BE235" i="18"/>
  <c r="BJ233" i="18"/>
  <c r="BF234" i="18"/>
  <c r="U213" i="18"/>
  <c r="BK234" i="18"/>
  <c r="BG235" i="18"/>
  <c r="T214" i="18"/>
  <c r="I166" i="17"/>
  <c r="M154" i="17"/>
  <c r="O153" i="17"/>
  <c r="M153" i="16"/>
  <c r="O152" i="16"/>
  <c r="U152" i="7"/>
  <c r="CB55" i="19" l="1"/>
  <c r="CC55" i="19"/>
  <c r="I167" i="17"/>
  <c r="CF56" i="19"/>
  <c r="BU56" i="19"/>
  <c r="CE56" i="19"/>
  <c r="CD56" i="19"/>
  <c r="CJ56" i="19" s="1"/>
  <c r="BW56" i="19"/>
  <c r="BV56" i="19"/>
  <c r="CK54" i="19"/>
  <c r="CL54" i="19"/>
  <c r="CJ55" i="19"/>
  <c r="CL45" i="18"/>
  <c r="CK45" i="18"/>
  <c r="CL44" i="18"/>
  <c r="CK44" i="18"/>
  <c r="I157" i="16"/>
  <c r="BV46" i="18"/>
  <c r="CF46" i="18"/>
  <c r="BU46" i="18"/>
  <c r="CA46" i="18" s="1"/>
  <c r="CE46" i="18"/>
  <c r="CD46" i="18"/>
  <c r="BW46" i="18"/>
  <c r="J157" i="16"/>
  <c r="J158" i="16" s="1"/>
  <c r="CA45" i="18"/>
  <c r="G157" i="21"/>
  <c r="L156" i="21"/>
  <c r="P156" i="21"/>
  <c r="U155" i="21"/>
  <c r="V155" i="21" s="1"/>
  <c r="P156" i="20"/>
  <c r="U155" i="20"/>
  <c r="V155" i="20" s="1"/>
  <c r="G157" i="20"/>
  <c r="L156" i="20"/>
  <c r="U214" i="19"/>
  <c r="T215" i="19"/>
  <c r="BE235" i="19"/>
  <c r="BI234" i="19"/>
  <c r="BJ236" i="19"/>
  <c r="BF237" i="19"/>
  <c r="BK235" i="19"/>
  <c r="BG236" i="19"/>
  <c r="V214" i="19"/>
  <c r="BE236" i="18"/>
  <c r="BI235" i="18"/>
  <c r="BJ234" i="18"/>
  <c r="BF235" i="18"/>
  <c r="T215" i="18"/>
  <c r="U214" i="18"/>
  <c r="BK235" i="18"/>
  <c r="BG236" i="18"/>
  <c r="V214" i="18"/>
  <c r="J167" i="17"/>
  <c r="J168" i="17" s="1"/>
  <c r="M155" i="17"/>
  <c r="O154" i="17"/>
  <c r="N155" i="17"/>
  <c r="N156" i="17" s="1"/>
  <c r="M154" i="16"/>
  <c r="O153" i="16"/>
  <c r="N154" i="16"/>
  <c r="N155" i="16" s="1"/>
  <c r="U153" i="7"/>
  <c r="CK56" i="19" l="1"/>
  <c r="CL56" i="19"/>
  <c r="CA56" i="19"/>
  <c r="BW57" i="19"/>
  <c r="BV57" i="19"/>
  <c r="CF57" i="19"/>
  <c r="BU57" i="19"/>
  <c r="CA57" i="19" s="1"/>
  <c r="CE57" i="19"/>
  <c r="CD57" i="19"/>
  <c r="CL55" i="19"/>
  <c r="CK55" i="19"/>
  <c r="CB45" i="18"/>
  <c r="CC45" i="18"/>
  <c r="BW47" i="18"/>
  <c r="BV47" i="18"/>
  <c r="BU47" i="18"/>
  <c r="CA47" i="18" s="1"/>
  <c r="CE47" i="18"/>
  <c r="CD47" i="18"/>
  <c r="CF47" i="18"/>
  <c r="I158" i="16"/>
  <c r="J159" i="16"/>
  <c r="CB46" i="18"/>
  <c r="CC46" i="18"/>
  <c r="CJ46" i="18"/>
  <c r="P157" i="21"/>
  <c r="U156" i="21"/>
  <c r="V156" i="21" s="1"/>
  <c r="G158" i="21"/>
  <c r="L157" i="21"/>
  <c r="P157" i="20"/>
  <c r="U156" i="20"/>
  <c r="V156" i="20" s="1"/>
  <c r="G158" i="20"/>
  <c r="L157" i="20"/>
  <c r="BI235" i="19"/>
  <c r="BE236" i="19"/>
  <c r="BK236" i="19"/>
  <c r="BG237" i="19"/>
  <c r="BF238" i="19"/>
  <c r="BJ237" i="19"/>
  <c r="T216" i="19"/>
  <c r="U215" i="19"/>
  <c r="V215" i="19"/>
  <c r="BF236" i="18"/>
  <c r="BJ235" i="18"/>
  <c r="BG237" i="18"/>
  <c r="BK236" i="18"/>
  <c r="V215" i="18"/>
  <c r="BI236" i="18"/>
  <c r="BE237" i="18"/>
  <c r="T216" i="18"/>
  <c r="U215" i="18"/>
  <c r="I168" i="17"/>
  <c r="M156" i="17"/>
  <c r="O155" i="17"/>
  <c r="O154" i="16"/>
  <c r="M155" i="16"/>
  <c r="U154" i="7"/>
  <c r="CB57" i="19" l="1"/>
  <c r="CC57" i="19"/>
  <c r="CC56" i="19"/>
  <c r="CB56" i="19"/>
  <c r="I169" i="17"/>
  <c r="BW58" i="19"/>
  <c r="BV58" i="19"/>
  <c r="CF58" i="19"/>
  <c r="BU58" i="19"/>
  <c r="CE58" i="19"/>
  <c r="CD58" i="19"/>
  <c r="CJ57" i="19"/>
  <c r="CB47" i="18"/>
  <c r="CC47" i="18"/>
  <c r="CL46" i="18"/>
  <c r="CK46" i="18"/>
  <c r="CJ47" i="18"/>
  <c r="I159" i="16"/>
  <c r="CD48" i="18"/>
  <c r="CJ48" i="18" s="1"/>
  <c r="CF48" i="18"/>
  <c r="CE48" i="18"/>
  <c r="BW48" i="18"/>
  <c r="BV48" i="18"/>
  <c r="BU48" i="18"/>
  <c r="CA48" i="18" s="1"/>
  <c r="U157" i="21"/>
  <c r="V157" i="21" s="1"/>
  <c r="P158" i="21"/>
  <c r="L158" i="21"/>
  <c r="G159" i="21"/>
  <c r="P158" i="20"/>
  <c r="U157" i="20"/>
  <c r="V157" i="20" s="1"/>
  <c r="G159" i="20"/>
  <c r="L158" i="20"/>
  <c r="BG238" i="19"/>
  <c r="BK237" i="19"/>
  <c r="V216" i="19"/>
  <c r="BI236" i="19"/>
  <c r="BE237" i="19"/>
  <c r="T217" i="19"/>
  <c r="BJ238" i="19"/>
  <c r="BF239" i="19"/>
  <c r="U216" i="19"/>
  <c r="T217" i="18"/>
  <c r="V216" i="18"/>
  <c r="U216" i="18"/>
  <c r="BE238" i="18"/>
  <c r="BI237" i="18"/>
  <c r="BK237" i="18"/>
  <c r="BG238" i="18"/>
  <c r="BJ236" i="18"/>
  <c r="BF237" i="18"/>
  <c r="J169" i="17"/>
  <c r="J170" i="17" s="1"/>
  <c r="M157" i="17"/>
  <c r="O156" i="17"/>
  <c r="N157" i="17"/>
  <c r="N158" i="17" s="1"/>
  <c r="M156" i="16"/>
  <c r="O155" i="16"/>
  <c r="N156" i="16"/>
  <c r="N157" i="16" s="1"/>
  <c r="U155" i="7"/>
  <c r="CD59" i="19" l="1"/>
  <c r="BW59" i="19"/>
  <c r="BU59" i="19"/>
  <c r="BV59" i="19"/>
  <c r="CF59" i="19"/>
  <c r="CE59" i="19"/>
  <c r="CL57" i="19"/>
  <c r="CK57" i="19"/>
  <c r="CJ58" i="19"/>
  <c r="CA58" i="19"/>
  <c r="CF49" i="18"/>
  <c r="BU49" i="18"/>
  <c r="CE49" i="18"/>
  <c r="CD49" i="18"/>
  <c r="CJ49" i="18" s="1"/>
  <c r="BV49" i="18"/>
  <c r="BW49" i="18"/>
  <c r="I160" i="16"/>
  <c r="CL47" i="18"/>
  <c r="CK47" i="18"/>
  <c r="CB48" i="18"/>
  <c r="CC48" i="18"/>
  <c r="J160" i="16"/>
  <c r="CL48" i="18"/>
  <c r="CK48" i="18"/>
  <c r="P159" i="21"/>
  <c r="U158" i="21"/>
  <c r="V158" i="21" s="1"/>
  <c r="G160" i="21"/>
  <c r="L159" i="21"/>
  <c r="L159" i="20"/>
  <c r="G160" i="20"/>
  <c r="U158" i="20"/>
  <c r="V158" i="20" s="1"/>
  <c r="P159" i="20"/>
  <c r="T218" i="19"/>
  <c r="V217" i="19"/>
  <c r="BI237" i="19"/>
  <c r="BE238" i="19"/>
  <c r="BJ239" i="19"/>
  <c r="BF240" i="19"/>
  <c r="U217" i="19"/>
  <c r="BK238" i="19"/>
  <c r="BG239" i="19"/>
  <c r="BJ237" i="18"/>
  <c r="BF238" i="18"/>
  <c r="BE239" i="18"/>
  <c r="BI238" i="18"/>
  <c r="BG239" i="18"/>
  <c r="BK238" i="18"/>
  <c r="V217" i="18"/>
  <c r="U217" i="18"/>
  <c r="T218" i="18"/>
  <c r="I170" i="17"/>
  <c r="M158" i="17"/>
  <c r="O157" i="17"/>
  <c r="M157" i="16"/>
  <c r="O156" i="16"/>
  <c r="U156" i="7"/>
  <c r="CA59" i="19" l="1"/>
  <c r="CC58" i="19"/>
  <c r="CB58" i="19"/>
  <c r="I171" i="17"/>
  <c r="CF60" i="19"/>
  <c r="BU60" i="19"/>
  <c r="CA60" i="19" s="1"/>
  <c r="CE60" i="19"/>
  <c r="CD60" i="19"/>
  <c r="CJ60" i="19" s="1"/>
  <c r="BW60" i="19"/>
  <c r="BV60" i="19"/>
  <c r="CL58" i="19"/>
  <c r="CK58" i="19"/>
  <c r="CJ59" i="19"/>
  <c r="I161" i="16"/>
  <c r="BW50" i="18"/>
  <c r="BV50" i="18"/>
  <c r="CF50" i="18"/>
  <c r="BU50" i="18"/>
  <c r="CA50" i="18" s="1"/>
  <c r="CE50" i="18"/>
  <c r="CD50" i="18"/>
  <c r="CJ50" i="18" s="1"/>
  <c r="CL49" i="18"/>
  <c r="CK49" i="18"/>
  <c r="J161" i="16"/>
  <c r="J162" i="16" s="1"/>
  <c r="CA49" i="18"/>
  <c r="U159" i="21"/>
  <c r="V159" i="21" s="1"/>
  <c r="P160" i="21"/>
  <c r="L160" i="21"/>
  <c r="G161" i="21"/>
  <c r="P160" i="20"/>
  <c r="U159" i="20"/>
  <c r="V159" i="20" s="1"/>
  <c r="G161" i="20"/>
  <c r="L160" i="20"/>
  <c r="BJ240" i="19"/>
  <c r="BF241" i="19"/>
  <c r="T219" i="19"/>
  <c r="BE239" i="19"/>
  <c r="BI238" i="19"/>
  <c r="U218" i="19"/>
  <c r="BK239" i="19"/>
  <c r="BG240" i="19"/>
  <c r="V218" i="19"/>
  <c r="BE240" i="18"/>
  <c r="BI239" i="18"/>
  <c r="BK239" i="18"/>
  <c r="BG240" i="18"/>
  <c r="BF239" i="18"/>
  <c r="BJ238" i="18"/>
  <c r="V218" i="18"/>
  <c r="T219" i="18"/>
  <c r="U218" i="18"/>
  <c r="J171" i="17"/>
  <c r="J172" i="17" s="1"/>
  <c r="M159" i="17"/>
  <c r="O158" i="17"/>
  <c r="N159" i="17"/>
  <c r="N160" i="17" s="1"/>
  <c r="M158" i="16"/>
  <c r="O157" i="16"/>
  <c r="N158" i="16"/>
  <c r="N159" i="16" s="1"/>
  <c r="U157" i="7"/>
  <c r="CC60" i="19" l="1"/>
  <c r="CB60" i="19"/>
  <c r="BW61" i="19"/>
  <c r="BV61" i="19"/>
  <c r="CF61" i="19"/>
  <c r="BU61" i="19"/>
  <c r="CA61" i="19" s="1"/>
  <c r="CE61" i="19"/>
  <c r="CD61" i="19"/>
  <c r="CJ61" i="19" s="1"/>
  <c r="CK60" i="19"/>
  <c r="CL60" i="19"/>
  <c r="CL59" i="19"/>
  <c r="CK59" i="19"/>
  <c r="CC59" i="19"/>
  <c r="CB59" i="19"/>
  <c r="CL50" i="18"/>
  <c r="CK50" i="18"/>
  <c r="CB50" i="18"/>
  <c r="CC50" i="18"/>
  <c r="CB49" i="18"/>
  <c r="CC49" i="18"/>
  <c r="BW51" i="18"/>
  <c r="BV51" i="18"/>
  <c r="CF51" i="18"/>
  <c r="CE51" i="18"/>
  <c r="BU51" i="18"/>
  <c r="CD51" i="18"/>
  <c r="CJ51" i="18" s="1"/>
  <c r="I162" i="16"/>
  <c r="U160" i="21"/>
  <c r="V160" i="21" s="1"/>
  <c r="P161" i="21"/>
  <c r="L161" i="21"/>
  <c r="G162" i="21"/>
  <c r="U160" i="20"/>
  <c r="V160" i="20" s="1"/>
  <c r="P161" i="20"/>
  <c r="L161" i="20"/>
  <c r="G162" i="20"/>
  <c r="BI239" i="19"/>
  <c r="BE240" i="19"/>
  <c r="U219" i="19"/>
  <c r="T220" i="19"/>
  <c r="V219" i="19"/>
  <c r="BF242" i="19"/>
  <c r="BJ241" i="19"/>
  <c r="BK240" i="19"/>
  <c r="BG241" i="19"/>
  <c r="U219" i="18"/>
  <c r="BG241" i="18"/>
  <c r="BK240" i="18"/>
  <c r="BI240" i="18"/>
  <c r="BE241" i="18"/>
  <c r="V219" i="18"/>
  <c r="BJ239" i="18"/>
  <c r="BF240" i="18"/>
  <c r="T220" i="18"/>
  <c r="I172" i="17"/>
  <c r="M160" i="17"/>
  <c r="O159" i="17"/>
  <c r="M159" i="16"/>
  <c r="O158" i="16"/>
  <c r="U158" i="7"/>
  <c r="CK61" i="19" l="1"/>
  <c r="CL61" i="19"/>
  <c r="CC61" i="19"/>
  <c r="CB61" i="19"/>
  <c r="I173" i="17"/>
  <c r="BW62" i="19"/>
  <c r="BV62" i="19"/>
  <c r="CF62" i="19"/>
  <c r="BU62" i="19"/>
  <c r="CD62" i="19"/>
  <c r="CE62" i="19"/>
  <c r="I163" i="16"/>
  <c r="CD52" i="18"/>
  <c r="BW52" i="18"/>
  <c r="BV52" i="18"/>
  <c r="BU52" i="18"/>
  <c r="CA52" i="18" s="1"/>
  <c r="CF52" i="18"/>
  <c r="CE52" i="18"/>
  <c r="CL51" i="18"/>
  <c r="CK51" i="18"/>
  <c r="J163" i="16"/>
  <c r="J164" i="16" s="1"/>
  <c r="CA51" i="18"/>
  <c r="P162" i="21"/>
  <c r="U161" i="21"/>
  <c r="V161" i="21" s="1"/>
  <c r="G163" i="21"/>
  <c r="L162" i="21"/>
  <c r="U161" i="20"/>
  <c r="V161" i="20" s="1"/>
  <c r="P162" i="20"/>
  <c r="L162" i="20"/>
  <c r="G163" i="20"/>
  <c r="BI240" i="19"/>
  <c r="BE241" i="19"/>
  <c r="BG242" i="19"/>
  <c r="BK241" i="19"/>
  <c r="BJ242" i="19"/>
  <c r="BF243" i="19"/>
  <c r="V220" i="19"/>
  <c r="T221" i="19"/>
  <c r="U220" i="19"/>
  <c r="U220" i="18"/>
  <c r="BJ240" i="18"/>
  <c r="BF241" i="18"/>
  <c r="V220" i="18"/>
  <c r="T221" i="18"/>
  <c r="BE242" i="18"/>
  <c r="BI241" i="18"/>
  <c r="BK241" i="18"/>
  <c r="BG242" i="18"/>
  <c r="J173" i="17"/>
  <c r="J174" i="17" s="1"/>
  <c r="M161" i="17"/>
  <c r="O160" i="17"/>
  <c r="N161" i="17"/>
  <c r="M160" i="16"/>
  <c r="O159" i="16"/>
  <c r="N160" i="16"/>
  <c r="N161" i="16" s="1"/>
  <c r="U159" i="7"/>
  <c r="CD63" i="19" l="1"/>
  <c r="BW63" i="19"/>
  <c r="BU63" i="19"/>
  <c r="BV63" i="19"/>
  <c r="CF63" i="19"/>
  <c r="CE63" i="19"/>
  <c r="CJ62" i="19"/>
  <c r="CA62" i="19"/>
  <c r="CB52" i="18"/>
  <c r="CC52" i="18"/>
  <c r="CB51" i="18"/>
  <c r="CC51" i="18"/>
  <c r="CJ52" i="18"/>
  <c r="CF53" i="18"/>
  <c r="BU53" i="18"/>
  <c r="CA53" i="18" s="1"/>
  <c r="CE53" i="18"/>
  <c r="CD53" i="18"/>
  <c r="BW53" i="18"/>
  <c r="BV53" i="18"/>
  <c r="I164" i="16"/>
  <c r="J165" i="16" s="1"/>
  <c r="G164" i="21"/>
  <c r="L163" i="21"/>
  <c r="P163" i="21"/>
  <c r="U162" i="21"/>
  <c r="V162" i="21" s="1"/>
  <c r="G164" i="20"/>
  <c r="L163" i="20"/>
  <c r="P163" i="20"/>
  <c r="U162" i="20"/>
  <c r="V162" i="20" s="1"/>
  <c r="BJ243" i="19"/>
  <c r="BF244" i="19"/>
  <c r="U221" i="19"/>
  <c r="T222" i="19"/>
  <c r="BK242" i="19"/>
  <c r="BG243" i="19"/>
  <c r="V221" i="19"/>
  <c r="BI241" i="19"/>
  <c r="BE242" i="19"/>
  <c r="BJ241" i="18"/>
  <c r="BF242" i="18"/>
  <c r="BI242" i="18"/>
  <c r="BE243" i="18"/>
  <c r="BG243" i="18"/>
  <c r="BK242" i="18"/>
  <c r="V221" i="18"/>
  <c r="T222" i="18"/>
  <c r="U221" i="18"/>
  <c r="I174" i="17"/>
  <c r="M162" i="17"/>
  <c r="O161" i="17"/>
  <c r="N162" i="17"/>
  <c r="N163" i="17" s="1"/>
  <c r="M161" i="16"/>
  <c r="O160" i="16"/>
  <c r="U160" i="7"/>
  <c r="CC62" i="19" l="1"/>
  <c r="CB62" i="19"/>
  <c r="CL62" i="19"/>
  <c r="CK62" i="19"/>
  <c r="I175" i="17"/>
  <c r="CF64" i="19"/>
  <c r="BU64" i="19"/>
  <c r="CA64" i="19" s="1"/>
  <c r="CE64" i="19"/>
  <c r="CD64" i="19"/>
  <c r="BW64" i="19"/>
  <c r="BV64" i="19"/>
  <c r="CA63" i="19"/>
  <c r="CJ63" i="19"/>
  <c r="CB53" i="18"/>
  <c r="CC53" i="18"/>
  <c r="CK52" i="18"/>
  <c r="CL52" i="18"/>
  <c r="CJ53" i="18"/>
  <c r="I165" i="16"/>
  <c r="BW54" i="18"/>
  <c r="BV54" i="18"/>
  <c r="CF54" i="18"/>
  <c r="BU54" i="18"/>
  <c r="CE54" i="18"/>
  <c r="CD54" i="18"/>
  <c r="CJ54" i="18" s="1"/>
  <c r="P164" i="21"/>
  <c r="U163" i="21"/>
  <c r="V163" i="21" s="1"/>
  <c r="G165" i="21"/>
  <c r="L164" i="21"/>
  <c r="G165" i="20"/>
  <c r="L164" i="20"/>
  <c r="P164" i="20"/>
  <c r="U163" i="20"/>
  <c r="V163" i="20" s="1"/>
  <c r="BE243" i="19"/>
  <c r="BI242" i="19"/>
  <c r="U222" i="19"/>
  <c r="BK243" i="19"/>
  <c r="BG244" i="19"/>
  <c r="T223" i="19"/>
  <c r="BJ244" i="19"/>
  <c r="BF245" i="19"/>
  <c r="V222" i="19"/>
  <c r="V222" i="18"/>
  <c r="BE244" i="18"/>
  <c r="BI243" i="18"/>
  <c r="BG244" i="18"/>
  <c r="BK243" i="18"/>
  <c r="BJ242" i="18"/>
  <c r="BF243" i="18"/>
  <c r="T223" i="18"/>
  <c r="U222" i="18"/>
  <c r="J175" i="17"/>
  <c r="J176" i="17" s="1"/>
  <c r="M163" i="17"/>
  <c r="O162" i="17"/>
  <c r="M162" i="16"/>
  <c r="O161" i="16"/>
  <c r="N162" i="16"/>
  <c r="N163" i="16" s="1"/>
  <c r="U161" i="7"/>
  <c r="CC64" i="19" l="1"/>
  <c r="CB64" i="19"/>
  <c r="CL63" i="19"/>
  <c r="CK63" i="19"/>
  <c r="BW65" i="19"/>
  <c r="BV65" i="19"/>
  <c r="CF65" i="19"/>
  <c r="BU65" i="19"/>
  <c r="CA65" i="19" s="1"/>
  <c r="CE65" i="19"/>
  <c r="CD65" i="19"/>
  <c r="CC63" i="19"/>
  <c r="CB63" i="19"/>
  <c r="CJ64" i="19"/>
  <c r="BW55" i="18"/>
  <c r="BV55" i="18"/>
  <c r="CF55" i="18"/>
  <c r="CE55" i="18"/>
  <c r="CD55" i="18"/>
  <c r="CJ55" i="18" s="1"/>
  <c r="BU55" i="18"/>
  <c r="CA55" i="18" s="1"/>
  <c r="I166" i="16"/>
  <c r="CL54" i="18"/>
  <c r="CK54" i="18"/>
  <c r="CA54" i="18"/>
  <c r="CK53" i="18"/>
  <c r="CL53" i="18"/>
  <c r="J166" i="16"/>
  <c r="P165" i="21"/>
  <c r="U164" i="21"/>
  <c r="V164" i="21" s="1"/>
  <c r="G166" i="21"/>
  <c r="L165" i="21"/>
  <c r="G166" i="20"/>
  <c r="L165" i="20"/>
  <c r="P165" i="20"/>
  <c r="U164" i="20"/>
  <c r="V164" i="20" s="1"/>
  <c r="V223" i="19"/>
  <c r="BI243" i="19"/>
  <c r="BE244" i="19"/>
  <c r="U223" i="19"/>
  <c r="BF246" i="19"/>
  <c r="BJ245" i="19"/>
  <c r="T224" i="19"/>
  <c r="BK244" i="19"/>
  <c r="BG245" i="19"/>
  <c r="BI244" i="18"/>
  <c r="BE245" i="18"/>
  <c r="BF244" i="18"/>
  <c r="BJ243" i="18"/>
  <c r="V223" i="18"/>
  <c r="U223" i="18"/>
  <c r="T224" i="18"/>
  <c r="BK244" i="18"/>
  <c r="BG245" i="18"/>
  <c r="I176" i="17"/>
  <c r="M164" i="17"/>
  <c r="O163" i="17"/>
  <c r="N164" i="17"/>
  <c r="N165" i="17" s="1"/>
  <c r="O162" i="16"/>
  <c r="M163" i="16"/>
  <c r="U162" i="7"/>
  <c r="CB65" i="19" l="1"/>
  <c r="CC65" i="19"/>
  <c r="CK64" i="19"/>
  <c r="CL64" i="19"/>
  <c r="I177" i="17"/>
  <c r="BW66" i="19"/>
  <c r="AT67" i="19" s="1"/>
  <c r="BV66" i="19"/>
  <c r="AS67" i="19" s="1"/>
  <c r="CF66" i="19"/>
  <c r="BU66" i="19"/>
  <c r="CE66" i="19"/>
  <c r="CD66" i="19"/>
  <c r="CJ65" i="19"/>
  <c r="CL55" i="18"/>
  <c r="CK55" i="18"/>
  <c r="CB55" i="18"/>
  <c r="CC55" i="18"/>
  <c r="I167" i="16"/>
  <c r="CD56" i="18"/>
  <c r="CJ56" i="18" s="1"/>
  <c r="BV56" i="18"/>
  <c r="BU56" i="18"/>
  <c r="CA56" i="18" s="1"/>
  <c r="BW56" i="18"/>
  <c r="CF56" i="18"/>
  <c r="CE56" i="18"/>
  <c r="CC54" i="18"/>
  <c r="CB54" i="18"/>
  <c r="J167" i="16"/>
  <c r="J168" i="16" s="1"/>
  <c r="U165" i="21"/>
  <c r="V165" i="21" s="1"/>
  <c r="P166" i="21"/>
  <c r="L166" i="21"/>
  <c r="G167" i="21"/>
  <c r="P166" i="20"/>
  <c r="U165" i="20"/>
  <c r="V165" i="20" s="1"/>
  <c r="G167" i="20"/>
  <c r="L166" i="20"/>
  <c r="BG246" i="19"/>
  <c r="BK245" i="19"/>
  <c r="BI244" i="19"/>
  <c r="BE245" i="19"/>
  <c r="T225" i="19"/>
  <c r="U224" i="19"/>
  <c r="V224" i="19"/>
  <c r="BJ246" i="19"/>
  <c r="BF247" i="19"/>
  <c r="BF245" i="18"/>
  <c r="BJ244" i="18"/>
  <c r="BK245" i="18"/>
  <c r="BG246" i="18"/>
  <c r="U224" i="18"/>
  <c r="BI245" i="18"/>
  <c r="BE246" i="18"/>
  <c r="T225" i="18"/>
  <c r="V224" i="18"/>
  <c r="J177" i="17"/>
  <c r="J178" i="17" s="1"/>
  <c r="M165" i="17"/>
  <c r="O164" i="17"/>
  <c r="M164" i="16"/>
  <c r="O163" i="16"/>
  <c r="N164" i="16"/>
  <c r="N165" i="16" s="1"/>
  <c r="U163" i="7"/>
  <c r="AV67" i="19" l="1"/>
  <c r="AJ68" i="19" s="1"/>
  <c r="BM67" i="19"/>
  <c r="I67" i="19"/>
  <c r="BP67" i="19"/>
  <c r="BN67" i="19"/>
  <c r="J67" i="19"/>
  <c r="AW67" i="19"/>
  <c r="AK68" i="19" s="1"/>
  <c r="BQ67" i="19"/>
  <c r="CL65" i="19"/>
  <c r="CK65" i="19"/>
  <c r="CJ66" i="19"/>
  <c r="CA66" i="19"/>
  <c r="AR67" i="19"/>
  <c r="CB56" i="18"/>
  <c r="CC56" i="18"/>
  <c r="CF57" i="18"/>
  <c r="BU57" i="18"/>
  <c r="CE57" i="18"/>
  <c r="CD57" i="18"/>
  <c r="CJ57" i="18" s="1"/>
  <c r="BW57" i="18"/>
  <c r="BV57" i="18"/>
  <c r="I168" i="16"/>
  <c r="CK56" i="18"/>
  <c r="CL56" i="18"/>
  <c r="P167" i="21"/>
  <c r="U166" i="21"/>
  <c r="V166" i="21" s="1"/>
  <c r="G168" i="21"/>
  <c r="L167" i="21"/>
  <c r="G168" i="20"/>
  <c r="L167" i="20"/>
  <c r="P167" i="20"/>
  <c r="U166" i="20"/>
  <c r="V166" i="20" s="1"/>
  <c r="V225" i="19"/>
  <c r="BI245" i="19"/>
  <c r="BE246" i="19"/>
  <c r="U225" i="19"/>
  <c r="BF248" i="19"/>
  <c r="BJ247" i="19"/>
  <c r="T226" i="19"/>
  <c r="BG247" i="19"/>
  <c r="BK246" i="19"/>
  <c r="V225" i="18"/>
  <c r="T226" i="18"/>
  <c r="U225" i="18"/>
  <c r="BK246" i="18"/>
  <c r="BG247" i="18"/>
  <c r="BJ245" i="18"/>
  <c r="BF246" i="18"/>
  <c r="BE247" i="18"/>
  <c r="BI246" i="18"/>
  <c r="M166" i="17"/>
  <c r="O165" i="17"/>
  <c r="N166" i="17"/>
  <c r="M165" i="16"/>
  <c r="O164" i="16"/>
  <c r="U164" i="7"/>
  <c r="AZ67" i="19" l="1"/>
  <c r="BC67" i="19" s="1"/>
  <c r="H67" i="19"/>
  <c r="BL67" i="19"/>
  <c r="AU67" i="19"/>
  <c r="AI68" i="19" s="1"/>
  <c r="M67" i="19"/>
  <c r="S67" i="19"/>
  <c r="AB68" i="19" s="1"/>
  <c r="CC66" i="19"/>
  <c r="CB66" i="19"/>
  <c r="L67" i="19"/>
  <c r="R67" i="19"/>
  <c r="AA68" i="19" s="1"/>
  <c r="CL66" i="19"/>
  <c r="CK66" i="19"/>
  <c r="AY67" i="19"/>
  <c r="BB67" i="19" s="1"/>
  <c r="CL57" i="18"/>
  <c r="CK57" i="18"/>
  <c r="I169" i="16"/>
  <c r="BW58" i="18"/>
  <c r="BV58" i="18"/>
  <c r="CF58" i="18"/>
  <c r="BU58" i="18"/>
  <c r="CA58" i="18" s="1"/>
  <c r="CE58" i="18"/>
  <c r="CD58" i="18"/>
  <c r="CA57" i="18"/>
  <c r="J169" i="16"/>
  <c r="L168" i="21"/>
  <c r="G169" i="21"/>
  <c r="U167" i="21"/>
  <c r="V167" i="21" s="1"/>
  <c r="P168" i="21"/>
  <c r="P168" i="20"/>
  <c r="U167" i="20"/>
  <c r="V167" i="20" s="1"/>
  <c r="G169" i="20"/>
  <c r="L168" i="20"/>
  <c r="BJ248" i="19"/>
  <c r="BF249" i="19"/>
  <c r="U226" i="19"/>
  <c r="BG248" i="19"/>
  <c r="BK247" i="19"/>
  <c r="BI246" i="19"/>
  <c r="BE247" i="19"/>
  <c r="T227" i="19"/>
  <c r="V226" i="19"/>
  <c r="BG248" i="18"/>
  <c r="BK247" i="18"/>
  <c r="BF247" i="18"/>
  <c r="BJ246" i="18"/>
  <c r="BI247" i="18"/>
  <c r="BE248" i="18"/>
  <c r="U226" i="18"/>
  <c r="T227" i="18"/>
  <c r="V226" i="18"/>
  <c r="N167" i="17"/>
  <c r="M167" i="17"/>
  <c r="O166" i="17"/>
  <c r="M166" i="16"/>
  <c r="O165" i="16"/>
  <c r="N166" i="16"/>
  <c r="N167" i="16" s="1"/>
  <c r="U165" i="7"/>
  <c r="CI67" i="19" l="1"/>
  <c r="BZ67" i="19"/>
  <c r="P67" i="19"/>
  <c r="CF67" i="19"/>
  <c r="BW67" i="19"/>
  <c r="AT68" i="19" s="1"/>
  <c r="AX67" i="19"/>
  <c r="BA67" i="19" s="1"/>
  <c r="BD67" i="19" s="1"/>
  <c r="BY67" i="19"/>
  <c r="CH67" i="19"/>
  <c r="O67" i="19"/>
  <c r="CE67" i="19"/>
  <c r="BV67" i="19"/>
  <c r="AS68" i="19" s="1"/>
  <c r="K67" i="19"/>
  <c r="Q67" i="19"/>
  <c r="Z68" i="19" s="1"/>
  <c r="BH68" i="19" s="1"/>
  <c r="BR67" i="19"/>
  <c r="BW59" i="18"/>
  <c r="BV59" i="18"/>
  <c r="CE59" i="18"/>
  <c r="CD59" i="18"/>
  <c r="BU59" i="18"/>
  <c r="CA59" i="18" s="1"/>
  <c r="CF59" i="18"/>
  <c r="I170" i="16"/>
  <c r="CC57" i="18"/>
  <c r="CB57" i="18"/>
  <c r="CC58" i="18"/>
  <c r="CB58" i="18"/>
  <c r="J170" i="16"/>
  <c r="CJ58" i="18"/>
  <c r="U168" i="21"/>
  <c r="V168" i="21" s="1"/>
  <c r="P169" i="21"/>
  <c r="L169" i="21"/>
  <c r="G170" i="21"/>
  <c r="L169" i="20"/>
  <c r="G170" i="20"/>
  <c r="U168" i="20"/>
  <c r="V168" i="20" s="1"/>
  <c r="P169" i="20"/>
  <c r="BI247" i="19"/>
  <c r="BE248" i="19"/>
  <c r="BJ249" i="19"/>
  <c r="BF250" i="19"/>
  <c r="V227" i="19"/>
  <c r="T228" i="19"/>
  <c r="BG249" i="19"/>
  <c r="BK248" i="19"/>
  <c r="U227" i="19"/>
  <c r="V227" i="18"/>
  <c r="T228" i="18"/>
  <c r="U227" i="18"/>
  <c r="BJ247" i="18"/>
  <c r="BF248" i="18"/>
  <c r="BE249" i="18"/>
  <c r="BI248" i="18"/>
  <c r="BK248" i="18"/>
  <c r="BG249" i="18"/>
  <c r="O167" i="17"/>
  <c r="M168" i="17"/>
  <c r="N168" i="17"/>
  <c r="N169" i="17" s="1"/>
  <c r="M167" i="16"/>
  <c r="O166" i="16"/>
  <c r="U166" i="7"/>
  <c r="AW68" i="19" l="1"/>
  <c r="AK69" i="19" s="1"/>
  <c r="J68" i="19"/>
  <c r="BN68" i="19"/>
  <c r="BQ68" i="19"/>
  <c r="AZ68" i="19"/>
  <c r="BC68" i="19" s="1"/>
  <c r="BT68" i="19"/>
  <c r="BO68" i="19"/>
  <c r="CG67" i="19"/>
  <c r="BX67" i="19"/>
  <c r="N67" i="19"/>
  <c r="BU67" i="19"/>
  <c r="CD67" i="19"/>
  <c r="BP68" i="19"/>
  <c r="BM68" i="19"/>
  <c r="I68" i="19"/>
  <c r="AV68" i="19"/>
  <c r="AJ69" i="19" s="1"/>
  <c r="I171" i="16"/>
  <c r="CD60" i="18"/>
  <c r="CJ60" i="18" s="1"/>
  <c r="BU60" i="18"/>
  <c r="CF60" i="18"/>
  <c r="CE60" i="18"/>
  <c r="BW60" i="18"/>
  <c r="BV60" i="18"/>
  <c r="CJ59" i="18"/>
  <c r="CL58" i="18"/>
  <c r="CK58" i="18"/>
  <c r="J171" i="16"/>
  <c r="J172" i="16" s="1"/>
  <c r="CC59" i="18"/>
  <c r="CB59" i="18"/>
  <c r="P170" i="21"/>
  <c r="U169" i="21"/>
  <c r="V169" i="21" s="1"/>
  <c r="G171" i="21"/>
  <c r="L170" i="21"/>
  <c r="U169" i="20"/>
  <c r="V169" i="20" s="1"/>
  <c r="P170" i="20"/>
  <c r="L170" i="20"/>
  <c r="G171" i="20"/>
  <c r="BE249" i="19"/>
  <c r="BI248" i="19"/>
  <c r="T229" i="19"/>
  <c r="V228" i="19"/>
  <c r="BJ250" i="19"/>
  <c r="BF251" i="19"/>
  <c r="BK249" i="19"/>
  <c r="BG250" i="19"/>
  <c r="U228" i="19"/>
  <c r="U228" i="18"/>
  <c r="BG250" i="18"/>
  <c r="BK249" i="18"/>
  <c r="T229" i="18"/>
  <c r="BJ248" i="18"/>
  <c r="BF249" i="18"/>
  <c r="BE250" i="18"/>
  <c r="BI249" i="18"/>
  <c r="V228" i="18"/>
  <c r="O168" i="17"/>
  <c r="M169" i="17"/>
  <c r="M168" i="16"/>
  <c r="O167" i="16"/>
  <c r="N168" i="16"/>
  <c r="N169" i="16" s="1"/>
  <c r="U167" i="7"/>
  <c r="AY68" i="19" l="1"/>
  <c r="BB68" i="19" s="1"/>
  <c r="R68" i="19"/>
  <c r="AA69" i="19" s="1"/>
  <c r="L68" i="19"/>
  <c r="O68" i="19" s="1"/>
  <c r="CJ67" i="19"/>
  <c r="CA67" i="19"/>
  <c r="AR68" i="19"/>
  <c r="S68" i="19"/>
  <c r="AB69" i="19" s="1"/>
  <c r="M68" i="19"/>
  <c r="P68" i="19" s="1"/>
  <c r="CL59" i="18"/>
  <c r="CK59" i="18"/>
  <c r="CA60" i="18"/>
  <c r="CL60" i="18"/>
  <c r="CK60" i="18"/>
  <c r="CF61" i="18"/>
  <c r="BU61" i="18"/>
  <c r="CA61" i="18" s="1"/>
  <c r="CE61" i="18"/>
  <c r="CD61" i="18"/>
  <c r="BW61" i="18"/>
  <c r="BV61" i="18"/>
  <c r="I172" i="16"/>
  <c r="G172" i="21"/>
  <c r="L171" i="21"/>
  <c r="P171" i="21"/>
  <c r="U170" i="21"/>
  <c r="V170" i="21" s="1"/>
  <c r="G172" i="20"/>
  <c r="L171" i="20"/>
  <c r="P171" i="20"/>
  <c r="U170" i="20"/>
  <c r="V170" i="20" s="1"/>
  <c r="BF252" i="19"/>
  <c r="BJ251" i="19"/>
  <c r="BI249" i="19"/>
  <c r="BE250" i="19"/>
  <c r="V229" i="19"/>
  <c r="BK250" i="19"/>
  <c r="BG251" i="19"/>
  <c r="U229" i="19"/>
  <c r="T230" i="19"/>
  <c r="U229" i="18"/>
  <c r="V229" i="18"/>
  <c r="BJ249" i="18"/>
  <c r="BF250" i="18"/>
  <c r="BE251" i="18"/>
  <c r="BI250" i="18"/>
  <c r="BK250" i="18"/>
  <c r="BG251" i="18"/>
  <c r="T230" i="18"/>
  <c r="O169" i="17"/>
  <c r="M170" i="17"/>
  <c r="N170" i="17"/>
  <c r="N171" i="17" s="1"/>
  <c r="M169" i="16"/>
  <c r="O168" i="16"/>
  <c r="U168" i="7"/>
  <c r="CK67" i="19" l="1"/>
  <c r="CL67" i="19"/>
  <c r="AU68" i="19"/>
  <c r="AI69" i="19" s="1"/>
  <c r="H68" i="19"/>
  <c r="BL68" i="19"/>
  <c r="AX68" i="19"/>
  <c r="BA68" i="19" s="1"/>
  <c r="BD68" i="19" s="1"/>
  <c r="CB67" i="19"/>
  <c r="CC67" i="19"/>
  <c r="I173" i="16"/>
  <c r="BW62" i="18"/>
  <c r="BV62" i="18"/>
  <c r="CF62" i="18"/>
  <c r="BU62" i="18"/>
  <c r="CA62" i="18" s="1"/>
  <c r="CE62" i="18"/>
  <c r="CD62" i="18"/>
  <c r="CJ62" i="18" s="1"/>
  <c r="J173" i="16"/>
  <c r="J174" i="16" s="1"/>
  <c r="CC60" i="18"/>
  <c r="CB60" i="18"/>
  <c r="CJ61" i="18"/>
  <c r="CB61" i="18"/>
  <c r="CC61" i="18"/>
  <c r="P172" i="21"/>
  <c r="U171" i="21"/>
  <c r="V171" i="21" s="1"/>
  <c r="G173" i="21"/>
  <c r="L172" i="21"/>
  <c r="P172" i="20"/>
  <c r="U171" i="20"/>
  <c r="V171" i="20" s="1"/>
  <c r="G173" i="20"/>
  <c r="L172" i="20"/>
  <c r="BI250" i="19"/>
  <c r="BE251" i="19"/>
  <c r="U230" i="19"/>
  <c r="V230" i="19"/>
  <c r="T231" i="19"/>
  <c r="BJ252" i="19"/>
  <c r="BF253" i="19"/>
  <c r="BG252" i="19"/>
  <c r="BK251" i="19"/>
  <c r="BF251" i="18"/>
  <c r="BJ250" i="18"/>
  <c r="V230" i="18"/>
  <c r="BI251" i="18"/>
  <c r="BE252" i="18"/>
  <c r="U230" i="18"/>
  <c r="T231" i="18"/>
  <c r="BK251" i="18"/>
  <c r="BG252" i="18"/>
  <c r="O170" i="17"/>
  <c r="M171" i="17"/>
  <c r="M170" i="16"/>
  <c r="O169" i="16"/>
  <c r="N170" i="16"/>
  <c r="N171" i="16" s="1"/>
  <c r="U169" i="7"/>
  <c r="K68" i="19" l="1"/>
  <c r="N68" i="19" s="1"/>
  <c r="BR68" i="19"/>
  <c r="Q68" i="19"/>
  <c r="Z69" i="19" s="1"/>
  <c r="BH69" i="19" s="1"/>
  <c r="CC62" i="18"/>
  <c r="CB62" i="18"/>
  <c r="CL62" i="18"/>
  <c r="CK62" i="18"/>
  <c r="CL61" i="18"/>
  <c r="CK61" i="18"/>
  <c r="BW63" i="18"/>
  <c r="BV63" i="18"/>
  <c r="BU63" i="18"/>
  <c r="CD63" i="18"/>
  <c r="CF63" i="18"/>
  <c r="CE63" i="18"/>
  <c r="I174" i="16"/>
  <c r="P173" i="21"/>
  <c r="U172" i="21"/>
  <c r="V172" i="21" s="1"/>
  <c r="G174" i="21"/>
  <c r="L173" i="21"/>
  <c r="P173" i="20"/>
  <c r="U172" i="20"/>
  <c r="V172" i="20" s="1"/>
  <c r="G174" i="20"/>
  <c r="L173" i="20"/>
  <c r="T232" i="19"/>
  <c r="U231" i="19"/>
  <c r="V231" i="19"/>
  <c r="BK252" i="19"/>
  <c r="BG253" i="19"/>
  <c r="BJ253" i="19"/>
  <c r="BF254" i="19"/>
  <c r="BI251" i="19"/>
  <c r="BE252" i="19"/>
  <c r="T232" i="18"/>
  <c r="V231" i="18"/>
  <c r="U231" i="18"/>
  <c r="BI252" i="18"/>
  <c r="BE253" i="18"/>
  <c r="BG253" i="18"/>
  <c r="BK252" i="18"/>
  <c r="BJ251" i="18"/>
  <c r="BF252" i="18"/>
  <c r="O171" i="17"/>
  <c r="M172" i="17"/>
  <c r="N172" i="17"/>
  <c r="N173" i="17" s="1"/>
  <c r="M171" i="16"/>
  <c r="O170" i="16"/>
  <c r="U170" i="7"/>
  <c r="BT69" i="19" l="1"/>
  <c r="BO69" i="19"/>
  <c r="I175" i="16"/>
  <c r="CD64" i="18"/>
  <c r="CJ64" i="18" s="1"/>
  <c r="CF64" i="18"/>
  <c r="CE64" i="18"/>
  <c r="BW64" i="18"/>
  <c r="BV64" i="18"/>
  <c r="BU64" i="18"/>
  <c r="CA64" i="18" s="1"/>
  <c r="CJ63" i="18"/>
  <c r="CA63" i="18"/>
  <c r="J175" i="16"/>
  <c r="J176" i="16" s="1"/>
  <c r="P174" i="21"/>
  <c r="U173" i="21"/>
  <c r="V173" i="21" s="1"/>
  <c r="G175" i="21"/>
  <c r="L174" i="21"/>
  <c r="G175" i="20"/>
  <c r="L174" i="20"/>
  <c r="P174" i="20"/>
  <c r="U173" i="20"/>
  <c r="V173" i="20" s="1"/>
  <c r="BE253" i="19"/>
  <c r="BI252" i="19"/>
  <c r="V232" i="19"/>
  <c r="BK253" i="19"/>
  <c r="BG254" i="19"/>
  <c r="BJ254" i="19"/>
  <c r="BF255" i="19"/>
  <c r="U232" i="19"/>
  <c r="T233" i="19"/>
  <c r="BK253" i="18"/>
  <c r="BG254" i="18"/>
  <c r="V232" i="18"/>
  <c r="BE254" i="18"/>
  <c r="BI253" i="18"/>
  <c r="T233" i="18"/>
  <c r="U232" i="18"/>
  <c r="BJ252" i="18"/>
  <c r="BF253" i="18"/>
  <c r="O172" i="17"/>
  <c r="M173" i="17"/>
  <c r="M172" i="16"/>
  <c r="O171" i="16"/>
  <c r="N172" i="16"/>
  <c r="N173" i="16" s="1"/>
  <c r="U171" i="7"/>
  <c r="CK63" i="18" l="1"/>
  <c r="CL63" i="18"/>
  <c r="CC64" i="18"/>
  <c r="CB64" i="18"/>
  <c r="CL64" i="18"/>
  <c r="CK64" i="18"/>
  <c r="CC63" i="18"/>
  <c r="CB63" i="18"/>
  <c r="CF65" i="18"/>
  <c r="BU65" i="18"/>
  <c r="CE65" i="18"/>
  <c r="CD65" i="18"/>
  <c r="CJ65" i="18" s="1"/>
  <c r="BW65" i="18"/>
  <c r="BV65" i="18"/>
  <c r="I176" i="16"/>
  <c r="J177" i="16" s="1"/>
  <c r="P175" i="21"/>
  <c r="U174" i="21"/>
  <c r="V174" i="21" s="1"/>
  <c r="G176" i="21"/>
  <c r="L175" i="21"/>
  <c r="G176" i="20"/>
  <c r="L175" i="20"/>
  <c r="P175" i="20"/>
  <c r="U174" i="20"/>
  <c r="V174" i="20" s="1"/>
  <c r="BF256" i="19"/>
  <c r="BJ255" i="19"/>
  <c r="BK254" i="19"/>
  <c r="BG255" i="19"/>
  <c r="BI253" i="19"/>
  <c r="BE254" i="19"/>
  <c r="T234" i="19"/>
  <c r="V233" i="19"/>
  <c r="U233" i="19"/>
  <c r="V233" i="18"/>
  <c r="BG255" i="18"/>
  <c r="BK254" i="18"/>
  <c r="BI254" i="18"/>
  <c r="BE255" i="18"/>
  <c r="T234" i="18"/>
  <c r="U233" i="18"/>
  <c r="BJ253" i="18"/>
  <c r="BF254" i="18"/>
  <c r="O173" i="17"/>
  <c r="M174" i="17"/>
  <c r="N174" i="17"/>
  <c r="N175" i="17" s="1"/>
  <c r="M173" i="16"/>
  <c r="O172" i="16"/>
  <c r="U172" i="7"/>
  <c r="CL65" i="18" l="1"/>
  <c r="CK65" i="18"/>
  <c r="I177" i="16"/>
  <c r="BW66" i="18"/>
  <c r="AT67" i="18" s="1"/>
  <c r="BV66" i="18"/>
  <c r="AS67" i="18" s="1"/>
  <c r="CF66" i="18"/>
  <c r="BU66" i="18"/>
  <c r="CE66" i="18"/>
  <c r="CD66" i="18"/>
  <c r="CA65" i="18"/>
  <c r="U175" i="21"/>
  <c r="V175" i="21" s="1"/>
  <c r="P176" i="21"/>
  <c r="L176" i="21"/>
  <c r="G177" i="21"/>
  <c r="G177" i="20"/>
  <c r="L176" i="20"/>
  <c r="P176" i="20"/>
  <c r="U175" i="20"/>
  <c r="V175" i="20" s="1"/>
  <c r="BJ256" i="19"/>
  <c r="BF257" i="19"/>
  <c r="V234" i="19"/>
  <c r="U234" i="19"/>
  <c r="T235" i="19"/>
  <c r="BG256" i="19"/>
  <c r="BK255" i="19"/>
  <c r="BI254" i="19"/>
  <c r="BE255" i="19"/>
  <c r="BE256" i="18"/>
  <c r="BI255" i="18"/>
  <c r="BG256" i="18"/>
  <c r="BK255" i="18"/>
  <c r="U234" i="18"/>
  <c r="V234" i="18"/>
  <c r="BF255" i="18"/>
  <c r="BJ254" i="18"/>
  <c r="T235" i="18"/>
  <c r="O174" i="17"/>
  <c r="M175" i="17"/>
  <c r="M174" i="16"/>
  <c r="O173" i="16"/>
  <c r="N174" i="16"/>
  <c r="N175" i="16" s="1"/>
  <c r="U173" i="7"/>
  <c r="CA66" i="18" l="1"/>
  <c r="AR67" i="18"/>
  <c r="CC65" i="18"/>
  <c r="CB65" i="18"/>
  <c r="BP67" i="18"/>
  <c r="BM67" i="18"/>
  <c r="I67" i="18"/>
  <c r="AV67" i="18"/>
  <c r="AJ68" i="18" s="1"/>
  <c r="CJ66" i="18"/>
  <c r="J67" i="18"/>
  <c r="BN67" i="18"/>
  <c r="BQ67" i="18"/>
  <c r="AW67" i="18"/>
  <c r="AK68" i="18" s="1"/>
  <c r="J178" i="16"/>
  <c r="L177" i="21"/>
  <c r="G178" i="21"/>
  <c r="U176" i="21"/>
  <c r="V176" i="21" s="1"/>
  <c r="P177" i="21"/>
  <c r="U176" i="20"/>
  <c r="V176" i="20" s="1"/>
  <c r="P177" i="20"/>
  <c r="L177" i="20"/>
  <c r="G178" i="20"/>
  <c r="U235" i="19"/>
  <c r="V235" i="19"/>
  <c r="T236" i="19"/>
  <c r="BI255" i="19"/>
  <c r="BE256" i="19"/>
  <c r="BK256" i="19"/>
  <c r="BG257" i="19"/>
  <c r="BJ257" i="19"/>
  <c r="BF258" i="19"/>
  <c r="BE257" i="18"/>
  <c r="BI256" i="18"/>
  <c r="BF256" i="18"/>
  <c r="BJ255" i="18"/>
  <c r="V235" i="18"/>
  <c r="BG257" i="18"/>
  <c r="BK256" i="18"/>
  <c r="T236" i="18"/>
  <c r="U235" i="18"/>
  <c r="M176" i="17"/>
  <c r="O175" i="17"/>
  <c r="N176" i="17"/>
  <c r="N177" i="17" s="1"/>
  <c r="M175" i="16"/>
  <c r="O174" i="16"/>
  <c r="U174" i="7"/>
  <c r="AY67" i="18" l="1"/>
  <c r="BB67" i="18" s="1"/>
  <c r="CK66" i="18"/>
  <c r="CL66" i="18"/>
  <c r="R67" i="18"/>
  <c r="AA68" i="18" s="1"/>
  <c r="L67" i="18"/>
  <c r="AU67" i="18"/>
  <c r="AI68" i="18" s="1"/>
  <c r="H67" i="18"/>
  <c r="BL67" i="18"/>
  <c r="AZ67" i="18"/>
  <c r="BC67" i="18" s="1"/>
  <c r="S67" i="18"/>
  <c r="AB68" i="18" s="1"/>
  <c r="M67" i="18"/>
  <c r="CC66" i="18"/>
  <c r="CB66" i="18"/>
  <c r="G179" i="21"/>
  <c r="L178" i="21"/>
  <c r="P178" i="21"/>
  <c r="U177" i="21"/>
  <c r="V177" i="21" s="1"/>
  <c r="L178" i="20"/>
  <c r="G179" i="20"/>
  <c r="U177" i="20"/>
  <c r="V177" i="20" s="1"/>
  <c r="P178" i="20"/>
  <c r="T237" i="19"/>
  <c r="U236" i="19"/>
  <c r="BK257" i="19"/>
  <c r="BG258" i="19"/>
  <c r="BF259" i="19"/>
  <c r="BJ258" i="19"/>
  <c r="V236" i="19"/>
  <c r="BE257" i="19"/>
  <c r="BI256" i="19"/>
  <c r="BF257" i="18"/>
  <c r="BJ256" i="18"/>
  <c r="U236" i="18"/>
  <c r="BK257" i="18"/>
  <c r="BG258" i="18"/>
  <c r="BE258" i="18"/>
  <c r="BI257" i="18"/>
  <c r="V236" i="18"/>
  <c r="T237" i="18"/>
  <c r="M177" i="17"/>
  <c r="O176" i="17"/>
  <c r="M176" i="16"/>
  <c r="O175" i="16"/>
  <c r="N176" i="16"/>
  <c r="N177" i="16" s="1"/>
  <c r="U175" i="7"/>
  <c r="AX67" i="18" l="1"/>
  <c r="BA67" i="18" s="1"/>
  <c r="BY67" i="18"/>
  <c r="O67" i="18"/>
  <c r="CH67" i="18"/>
  <c r="BV67" i="18"/>
  <c r="AS68" i="18" s="1"/>
  <c r="CE67" i="18"/>
  <c r="Q67" i="18"/>
  <c r="Z68" i="18" s="1"/>
  <c r="F278" i="20" s="1"/>
  <c r="K67" i="18"/>
  <c r="BR67" i="18"/>
  <c r="BZ67" i="18"/>
  <c r="P67" i="18"/>
  <c r="CI67" i="18"/>
  <c r="CF67" i="18"/>
  <c r="BW67" i="18"/>
  <c r="AT68" i="18" s="1"/>
  <c r="BD67" i="18"/>
  <c r="G180" i="21"/>
  <c r="L179" i="21"/>
  <c r="P179" i="21"/>
  <c r="U178" i="21"/>
  <c r="V178" i="21" s="1"/>
  <c r="P179" i="20"/>
  <c r="U178" i="20"/>
  <c r="V178" i="20" s="1"/>
  <c r="G180" i="20"/>
  <c r="L179" i="20"/>
  <c r="BG259" i="19"/>
  <c r="BK258" i="19"/>
  <c r="T238" i="19"/>
  <c r="U237" i="19"/>
  <c r="V237" i="19"/>
  <c r="BI257" i="19"/>
  <c r="BE258" i="19"/>
  <c r="BF260" i="19"/>
  <c r="BJ259" i="19"/>
  <c r="BG259" i="18"/>
  <c r="BK258" i="18"/>
  <c r="U237" i="18"/>
  <c r="BI258" i="18"/>
  <c r="BE259" i="18"/>
  <c r="T238" i="18"/>
  <c r="V237" i="18"/>
  <c r="BJ257" i="18"/>
  <c r="BF258" i="18"/>
  <c r="O177" i="17"/>
  <c r="N178" i="17"/>
  <c r="M177" i="16"/>
  <c r="O176" i="16"/>
  <c r="U176" i="7"/>
  <c r="BH68" i="18" l="1"/>
  <c r="J279" i="20"/>
  <c r="K279" i="20"/>
  <c r="O278" i="20"/>
  <c r="I279" i="20"/>
  <c r="H279" i="20"/>
  <c r="BP68" i="18"/>
  <c r="AV68" i="18"/>
  <c r="AJ69" i="18" s="1"/>
  <c r="I68" i="18"/>
  <c r="BM68" i="18"/>
  <c r="BO68" i="18"/>
  <c r="BT68" i="18"/>
  <c r="BN68" i="18"/>
  <c r="AW68" i="18"/>
  <c r="AK69" i="18" s="1"/>
  <c r="BQ68" i="18"/>
  <c r="J68" i="18"/>
  <c r="N67" i="18"/>
  <c r="CG67" i="18"/>
  <c r="BX67" i="18"/>
  <c r="BU67" i="18"/>
  <c r="CD67" i="18"/>
  <c r="G181" i="21"/>
  <c r="L180" i="21"/>
  <c r="P180" i="21"/>
  <c r="U179" i="21"/>
  <c r="V179" i="21" s="1"/>
  <c r="P180" i="20"/>
  <c r="U179" i="20"/>
  <c r="V179" i="20" s="1"/>
  <c r="G181" i="20"/>
  <c r="L180" i="20"/>
  <c r="BJ260" i="19"/>
  <c r="BF261" i="19"/>
  <c r="U238" i="19"/>
  <c r="V238" i="19"/>
  <c r="T239" i="19"/>
  <c r="BG260" i="19"/>
  <c r="BK259" i="19"/>
  <c r="BE259" i="19"/>
  <c r="BI258" i="19"/>
  <c r="BE260" i="18"/>
  <c r="BI259" i="18"/>
  <c r="BG260" i="18"/>
  <c r="BK259" i="18"/>
  <c r="T239" i="18"/>
  <c r="V238" i="18"/>
  <c r="BF259" i="18"/>
  <c r="BJ258" i="18"/>
  <c r="U238" i="18"/>
  <c r="O177" i="16"/>
  <c r="N178" i="16"/>
  <c r="U177" i="7"/>
  <c r="CJ67" i="18" l="1"/>
  <c r="AY68" i="18"/>
  <c r="BB68" i="18" s="1"/>
  <c r="CA67" i="18"/>
  <c r="AR68" i="18"/>
  <c r="T279" i="20"/>
  <c r="S279" i="20"/>
  <c r="Q279" i="20"/>
  <c r="R279" i="20"/>
  <c r="AZ68" i="18"/>
  <c r="BC68" i="18" s="1"/>
  <c r="L68" i="18"/>
  <c r="O68" i="18" s="1"/>
  <c r="R68" i="18"/>
  <c r="AA69" i="18" s="1"/>
  <c r="CL67" i="18"/>
  <c r="CK67" i="18"/>
  <c r="M68" i="18"/>
  <c r="P68" i="18" s="1"/>
  <c r="S68" i="18"/>
  <c r="AB69" i="18" s="1"/>
  <c r="G182" i="21"/>
  <c r="L181" i="21"/>
  <c r="P181" i="21"/>
  <c r="U180" i="21"/>
  <c r="V180" i="21" s="1"/>
  <c r="P181" i="20"/>
  <c r="U180" i="20"/>
  <c r="V180" i="20" s="1"/>
  <c r="G182" i="20"/>
  <c r="L181" i="20"/>
  <c r="T240" i="19"/>
  <c r="U239" i="19"/>
  <c r="BK260" i="19"/>
  <c r="BG261" i="19"/>
  <c r="BI259" i="19"/>
  <c r="BE260" i="19"/>
  <c r="V239" i="19"/>
  <c r="BF262" i="19"/>
  <c r="BJ261" i="19"/>
  <c r="BI260" i="18"/>
  <c r="BE261" i="18"/>
  <c r="V239" i="18"/>
  <c r="T240" i="18"/>
  <c r="U239" i="18"/>
  <c r="BG261" i="18"/>
  <c r="BK260" i="18"/>
  <c r="BF260" i="18"/>
  <c r="BJ259" i="18"/>
  <c r="U178" i="7"/>
  <c r="AU68" i="18" l="1"/>
  <c r="AI69" i="18" s="1"/>
  <c r="BL68" i="18"/>
  <c r="H68" i="18"/>
  <c r="CC67" i="18"/>
  <c r="CB67" i="18"/>
  <c r="P182" i="21"/>
  <c r="U181" i="21"/>
  <c r="V181" i="21" s="1"/>
  <c r="G183" i="21"/>
  <c r="L182" i="21"/>
  <c r="P182" i="20"/>
  <c r="U181" i="20"/>
  <c r="V181" i="20" s="1"/>
  <c r="G183" i="20"/>
  <c r="L182" i="20"/>
  <c r="T241" i="19"/>
  <c r="BE261" i="19"/>
  <c r="BI260" i="19"/>
  <c r="U240" i="19"/>
  <c r="BJ262" i="19"/>
  <c r="BF263" i="19"/>
  <c r="V240" i="19"/>
  <c r="BK261" i="19"/>
  <c r="BG262" i="19"/>
  <c r="BE262" i="18"/>
  <c r="BI261" i="18"/>
  <c r="BG262" i="18"/>
  <c r="BK261" i="18"/>
  <c r="V240" i="18"/>
  <c r="BF261" i="18"/>
  <c r="BJ260" i="18"/>
  <c r="U240" i="18"/>
  <c r="T241" i="18"/>
  <c r="U179" i="7"/>
  <c r="AX68" i="18" l="1"/>
  <c r="BA68" i="18" s="1"/>
  <c r="BD68" i="18" s="1"/>
  <c r="K68" i="18"/>
  <c r="N68" i="18" s="1"/>
  <c r="Q68" i="18"/>
  <c r="Z69" i="18" s="1"/>
  <c r="BR68" i="18"/>
  <c r="P183" i="21"/>
  <c r="U182" i="21"/>
  <c r="V182" i="21" s="1"/>
  <c r="G184" i="21"/>
  <c r="L183" i="21"/>
  <c r="G184" i="20"/>
  <c r="L183" i="20"/>
  <c r="P183" i="20"/>
  <c r="U182" i="20"/>
  <c r="V182" i="20" s="1"/>
  <c r="BI261" i="19"/>
  <c r="BE262" i="19"/>
  <c r="T242" i="19"/>
  <c r="BK262" i="19"/>
  <c r="BG263" i="19"/>
  <c r="V241" i="19"/>
  <c r="U241" i="19"/>
  <c r="BF264" i="19"/>
  <c r="BJ263" i="19"/>
  <c r="T242" i="18"/>
  <c r="U241" i="18"/>
  <c r="V241" i="18"/>
  <c r="BE263" i="18"/>
  <c r="BI262" i="18"/>
  <c r="BF262" i="18"/>
  <c r="BJ261" i="18"/>
  <c r="BK262" i="18"/>
  <c r="BG263" i="18"/>
  <c r="U180" i="7"/>
  <c r="F279" i="20" l="1"/>
  <c r="BH69" i="18"/>
  <c r="BO69" i="18"/>
  <c r="BT69" i="18"/>
  <c r="U183" i="21"/>
  <c r="V183" i="21" s="1"/>
  <c r="P184" i="21"/>
  <c r="L184" i="21"/>
  <c r="G185" i="21"/>
  <c r="P184" i="20"/>
  <c r="U183" i="20"/>
  <c r="V183" i="20" s="1"/>
  <c r="G185" i="20"/>
  <c r="L184" i="20"/>
  <c r="V242" i="19"/>
  <c r="T243" i="19"/>
  <c r="U242" i="19"/>
  <c r="BI262" i="19"/>
  <c r="BE263" i="19"/>
  <c r="BG264" i="19"/>
  <c r="BK263" i="19"/>
  <c r="BJ264" i="19"/>
  <c r="BF265" i="19"/>
  <c r="BF263" i="18"/>
  <c r="BJ262" i="18"/>
  <c r="T243" i="18"/>
  <c r="BI263" i="18"/>
  <c r="BE264" i="18"/>
  <c r="BK263" i="18"/>
  <c r="BG264" i="18"/>
  <c r="V242" i="18"/>
  <c r="U242" i="18"/>
  <c r="U181" i="7"/>
  <c r="O279" i="20" l="1"/>
  <c r="K280" i="20"/>
  <c r="J280" i="20"/>
  <c r="I280" i="20"/>
  <c r="H280" i="20"/>
  <c r="U184" i="21"/>
  <c r="V184" i="21" s="1"/>
  <c r="P185" i="21"/>
  <c r="L185" i="21"/>
  <c r="G186" i="21"/>
  <c r="U184" i="20"/>
  <c r="V184" i="20" s="1"/>
  <c r="P185" i="20"/>
  <c r="L185" i="20"/>
  <c r="G186" i="20"/>
  <c r="V243" i="19"/>
  <c r="T244" i="19"/>
  <c r="BI263" i="19"/>
  <c r="BE264" i="19"/>
  <c r="U243" i="19"/>
  <c r="BF266" i="19"/>
  <c r="BJ265" i="19"/>
  <c r="BK264" i="19"/>
  <c r="BG265" i="19"/>
  <c r="T244" i="18"/>
  <c r="U243" i="18"/>
  <c r="BK264" i="18"/>
  <c r="BG265" i="18"/>
  <c r="BI264" i="18"/>
  <c r="BE265" i="18"/>
  <c r="V243" i="18"/>
  <c r="BF264" i="18"/>
  <c r="BJ263" i="18"/>
  <c r="U182" i="7"/>
  <c r="T280" i="20" l="1"/>
  <c r="S280" i="20"/>
  <c r="R280" i="20"/>
  <c r="Q280" i="20"/>
  <c r="G187" i="21"/>
  <c r="L186" i="21"/>
  <c r="P186" i="21"/>
  <c r="U185" i="21"/>
  <c r="V185" i="21" s="1"/>
  <c r="L186" i="20"/>
  <c r="G187" i="20"/>
  <c r="U185" i="20"/>
  <c r="V185" i="20" s="1"/>
  <c r="P186" i="20"/>
  <c r="U244" i="19"/>
  <c r="T245" i="19"/>
  <c r="BK265" i="19"/>
  <c r="BG266" i="19"/>
  <c r="BE265" i="19"/>
  <c r="BI264" i="19"/>
  <c r="BJ266" i="19"/>
  <c r="BF267" i="19"/>
  <c r="V244" i="19"/>
  <c r="BG266" i="18"/>
  <c r="BK265" i="18"/>
  <c r="V244" i="18"/>
  <c r="BI265" i="18"/>
  <c r="BE266" i="18"/>
  <c r="U244" i="18"/>
  <c r="BF265" i="18"/>
  <c r="BJ264" i="18"/>
  <c r="T245" i="18"/>
  <c r="U183" i="7"/>
  <c r="G188" i="21" l="1"/>
  <c r="L187" i="21"/>
  <c r="P187" i="21"/>
  <c r="U186" i="21"/>
  <c r="V186" i="21" s="1"/>
  <c r="P187" i="20"/>
  <c r="U186" i="20"/>
  <c r="V186" i="20" s="1"/>
  <c r="G188" i="20"/>
  <c r="L187" i="20"/>
  <c r="V245" i="19"/>
  <c r="T246" i="19"/>
  <c r="BI265" i="19"/>
  <c r="BE266" i="19"/>
  <c r="BJ267" i="19"/>
  <c r="BF268" i="19"/>
  <c r="BK266" i="19"/>
  <c r="BG267" i="19"/>
  <c r="U245" i="19"/>
  <c r="U245" i="18"/>
  <c r="BK266" i="18"/>
  <c r="BG267" i="18"/>
  <c r="T246" i="18"/>
  <c r="BE267" i="18"/>
  <c r="BI266" i="18"/>
  <c r="V245" i="18"/>
  <c r="BF266" i="18"/>
  <c r="BJ265" i="18"/>
  <c r="U184" i="7"/>
  <c r="G189" i="21" l="1"/>
  <c r="L188" i="21"/>
  <c r="P188" i="21"/>
  <c r="U187" i="21"/>
  <c r="V187" i="21" s="1"/>
  <c r="G189" i="20"/>
  <c r="L188" i="20"/>
  <c r="P188" i="20"/>
  <c r="U187" i="20"/>
  <c r="V187" i="20" s="1"/>
  <c r="BG268" i="19"/>
  <c r="BK267" i="19"/>
  <c r="T247" i="19"/>
  <c r="V246" i="19"/>
  <c r="BF269" i="19"/>
  <c r="BJ268" i="19"/>
  <c r="U246" i="19"/>
  <c r="BI266" i="19"/>
  <c r="BE267" i="19"/>
  <c r="V246" i="18"/>
  <c r="T247" i="18"/>
  <c r="U246" i="18"/>
  <c r="BI267" i="18"/>
  <c r="BE268" i="18"/>
  <c r="BK267" i="18"/>
  <c r="BG268" i="18"/>
  <c r="BF267" i="18"/>
  <c r="BJ266" i="18"/>
  <c r="U185" i="7"/>
  <c r="P189" i="21" l="1"/>
  <c r="U188" i="21"/>
  <c r="V188" i="21" s="1"/>
  <c r="G190" i="21"/>
  <c r="L189" i="21"/>
  <c r="G190" i="20"/>
  <c r="L189" i="20"/>
  <c r="P189" i="20"/>
  <c r="U188" i="20"/>
  <c r="V188" i="20" s="1"/>
  <c r="BI267" i="19"/>
  <c r="BE268" i="19"/>
  <c r="BJ269" i="19"/>
  <c r="BF270" i="19"/>
  <c r="BK268" i="19"/>
  <c r="BG269" i="19"/>
  <c r="U247" i="19"/>
  <c r="T248" i="19"/>
  <c r="V247" i="19"/>
  <c r="T248" i="18"/>
  <c r="BF268" i="18"/>
  <c r="BJ267" i="18"/>
  <c r="BK268" i="18"/>
  <c r="BG269" i="18"/>
  <c r="U247" i="18"/>
  <c r="V247" i="18"/>
  <c r="BI268" i="18"/>
  <c r="BE269" i="18"/>
  <c r="U186" i="7"/>
  <c r="P190" i="21" l="1"/>
  <c r="U189" i="21"/>
  <c r="V189" i="21" s="1"/>
  <c r="G191" i="21"/>
  <c r="L190" i="21"/>
  <c r="G191" i="20"/>
  <c r="L190" i="20"/>
  <c r="P190" i="20"/>
  <c r="U189" i="20"/>
  <c r="V189" i="20" s="1"/>
  <c r="T249" i="19"/>
  <c r="BJ270" i="19"/>
  <c r="BF271" i="19"/>
  <c r="BE269" i="19"/>
  <c r="BI268" i="19"/>
  <c r="U248" i="19"/>
  <c r="V248" i="19"/>
  <c r="BK269" i="19"/>
  <c r="BG270" i="19"/>
  <c r="BG270" i="18"/>
  <c r="BK269" i="18"/>
  <c r="U248" i="18"/>
  <c r="BI269" i="18"/>
  <c r="BE270" i="18"/>
  <c r="BF269" i="18"/>
  <c r="BJ268" i="18"/>
  <c r="T249" i="18"/>
  <c r="V248" i="18"/>
  <c r="U187" i="7"/>
  <c r="G192" i="21" l="1"/>
  <c r="L191" i="21"/>
  <c r="P191" i="21"/>
  <c r="U190" i="21"/>
  <c r="V190" i="21" s="1"/>
  <c r="G192" i="20"/>
  <c r="L191" i="20"/>
  <c r="P191" i="20"/>
  <c r="U190" i="20"/>
  <c r="V190" i="20" s="1"/>
  <c r="U249" i="19"/>
  <c r="V249" i="19"/>
  <c r="BI269" i="19"/>
  <c r="BE270" i="19"/>
  <c r="BF272" i="19"/>
  <c r="BJ271" i="19"/>
  <c r="BK270" i="19"/>
  <c r="BG271" i="19"/>
  <c r="T250" i="19"/>
  <c r="T250" i="18"/>
  <c r="BI270" i="18"/>
  <c r="BE271" i="18"/>
  <c r="V249" i="18"/>
  <c r="BK270" i="18"/>
  <c r="BG271" i="18"/>
  <c r="U249" i="18"/>
  <c r="BJ269" i="18"/>
  <c r="BF270" i="18"/>
  <c r="U188" i="7"/>
  <c r="U191" i="21" l="1"/>
  <c r="V191" i="21" s="1"/>
  <c r="P192" i="21"/>
  <c r="L192" i="21"/>
  <c r="G193" i="21"/>
  <c r="G193" i="20"/>
  <c r="L192" i="20"/>
  <c r="P192" i="20"/>
  <c r="U191" i="20"/>
  <c r="V191" i="20" s="1"/>
  <c r="T251" i="19"/>
  <c r="V250" i="19"/>
  <c r="BG272" i="19"/>
  <c r="BK271" i="19"/>
  <c r="BE271" i="19"/>
  <c r="BI270" i="19"/>
  <c r="U250" i="19"/>
  <c r="BF273" i="19"/>
  <c r="BJ272" i="19"/>
  <c r="T251" i="18"/>
  <c r="V250" i="18"/>
  <c r="BJ270" i="18"/>
  <c r="BF271" i="18"/>
  <c r="U250" i="18"/>
  <c r="BI271" i="18"/>
  <c r="BE272" i="18"/>
  <c r="BG272" i="18"/>
  <c r="BK271" i="18"/>
  <c r="U189" i="7"/>
  <c r="L193" i="21" l="1"/>
  <c r="G194" i="21"/>
  <c r="U192" i="21"/>
  <c r="V192" i="21" s="1"/>
  <c r="P193" i="21"/>
  <c r="U192" i="20"/>
  <c r="V192" i="20" s="1"/>
  <c r="P193" i="20"/>
  <c r="L193" i="20"/>
  <c r="G194" i="20"/>
  <c r="BJ273" i="19"/>
  <c r="BF274" i="19"/>
  <c r="BG273" i="19"/>
  <c r="BK272" i="19"/>
  <c r="V251" i="19"/>
  <c r="U251" i="19"/>
  <c r="BE272" i="19"/>
  <c r="BI271" i="19"/>
  <c r="T252" i="19"/>
  <c r="U251" i="18"/>
  <c r="V251" i="18"/>
  <c r="BG273" i="18"/>
  <c r="BK272" i="18"/>
  <c r="T252" i="18"/>
  <c r="BJ271" i="18"/>
  <c r="BF272" i="18"/>
  <c r="BE273" i="18"/>
  <c r="BI272" i="18"/>
  <c r="U190" i="7"/>
  <c r="G195" i="21" l="1"/>
  <c r="L194" i="21"/>
  <c r="P194" i="21"/>
  <c r="U193" i="21"/>
  <c r="V193" i="21" s="1"/>
  <c r="L194" i="20"/>
  <c r="G195" i="20"/>
  <c r="U193" i="20"/>
  <c r="V193" i="20" s="1"/>
  <c r="P194" i="20"/>
  <c r="T253" i="19"/>
  <c r="U252" i="19"/>
  <c r="V252" i="19"/>
  <c r="BG274" i="19"/>
  <c r="BK273" i="19"/>
  <c r="BI272" i="19"/>
  <c r="BE273" i="19"/>
  <c r="BJ274" i="19"/>
  <c r="BF275" i="19"/>
  <c r="T253" i="18"/>
  <c r="V252" i="18"/>
  <c r="BE274" i="18"/>
  <c r="BI273" i="18"/>
  <c r="BF273" i="18"/>
  <c r="BJ272" i="18"/>
  <c r="U252" i="18"/>
  <c r="BK273" i="18"/>
  <c r="BG274" i="18"/>
  <c r="U191" i="7"/>
  <c r="G196" i="21" l="1"/>
  <c r="L195" i="21"/>
  <c r="P195" i="21"/>
  <c r="U194" i="21"/>
  <c r="V194" i="21" s="1"/>
  <c r="G196" i="20"/>
  <c r="L195" i="20"/>
  <c r="P195" i="20"/>
  <c r="U194" i="20"/>
  <c r="V194" i="20" s="1"/>
  <c r="V253" i="19"/>
  <c r="U253" i="19"/>
  <c r="BJ275" i="19"/>
  <c r="BF276" i="19"/>
  <c r="BK274" i="19"/>
  <c r="BG275" i="19"/>
  <c r="T254" i="19"/>
  <c r="BE274" i="19"/>
  <c r="BI273" i="19"/>
  <c r="U253" i="18"/>
  <c r="T254" i="18"/>
  <c r="BK274" i="18"/>
  <c r="BG275" i="18"/>
  <c r="V253" i="18"/>
  <c r="BI274" i="18"/>
  <c r="BE275" i="18"/>
  <c r="BJ273" i="18"/>
  <c r="BF274" i="18"/>
  <c r="U192" i="7"/>
  <c r="G197" i="21" l="1"/>
  <c r="L196" i="21"/>
  <c r="P196" i="21"/>
  <c r="U195" i="21"/>
  <c r="V195" i="21" s="1"/>
  <c r="P196" i="20"/>
  <c r="U195" i="20"/>
  <c r="V195" i="20" s="1"/>
  <c r="G197" i="20"/>
  <c r="L196" i="20"/>
  <c r="BK275" i="19"/>
  <c r="BG276" i="19"/>
  <c r="U254" i="19"/>
  <c r="BE275" i="19"/>
  <c r="BI274" i="19"/>
  <c r="V254" i="19"/>
  <c r="T255" i="19"/>
  <c r="BF277" i="19"/>
  <c r="BJ276" i="19"/>
  <c r="BJ274" i="18"/>
  <c r="BF275" i="18"/>
  <c r="V254" i="18"/>
  <c r="U254" i="18"/>
  <c r="BG276" i="18"/>
  <c r="BK275" i="18"/>
  <c r="T255" i="18"/>
  <c r="BI275" i="18"/>
  <c r="BE276" i="18"/>
  <c r="U193" i="7"/>
  <c r="G198" i="21" l="1"/>
  <c r="L197" i="21"/>
  <c r="P197" i="21"/>
  <c r="U196" i="21"/>
  <c r="V196" i="21" s="1"/>
  <c r="P197" i="20"/>
  <c r="U196" i="20"/>
  <c r="V196" i="20" s="1"/>
  <c r="G198" i="20"/>
  <c r="L197" i="20"/>
  <c r="BJ277" i="19"/>
  <c r="BF278" i="19"/>
  <c r="T256" i="19"/>
  <c r="BI275" i="19"/>
  <c r="BE276" i="19"/>
  <c r="V255" i="19"/>
  <c r="U255" i="19"/>
  <c r="BG277" i="19"/>
  <c r="BK276" i="19"/>
  <c r="BK276" i="18"/>
  <c r="BG277" i="18"/>
  <c r="BE277" i="18"/>
  <c r="BI276" i="18"/>
  <c r="V255" i="18"/>
  <c r="T256" i="18"/>
  <c r="U255" i="18"/>
  <c r="BJ275" i="18"/>
  <c r="BF276" i="18"/>
  <c r="U194" i="7"/>
  <c r="P198" i="21" l="1"/>
  <c r="U197" i="21"/>
  <c r="V197" i="21" s="1"/>
  <c r="G199" i="21"/>
  <c r="L198" i="21"/>
  <c r="G199" i="20"/>
  <c r="L198" i="20"/>
  <c r="P198" i="20"/>
  <c r="U197" i="20"/>
  <c r="V197" i="20" s="1"/>
  <c r="BK277" i="19"/>
  <c r="BG278" i="19"/>
  <c r="BI276" i="19"/>
  <c r="BE277" i="19"/>
  <c r="V256" i="19"/>
  <c r="BJ278" i="19"/>
  <c r="BF279" i="19"/>
  <c r="U256" i="19"/>
  <c r="T257" i="19"/>
  <c r="U256" i="18"/>
  <c r="BK277" i="18"/>
  <c r="BG278" i="18"/>
  <c r="T257" i="18"/>
  <c r="V256" i="18"/>
  <c r="BI277" i="18"/>
  <c r="BE278" i="18"/>
  <c r="BF277" i="18"/>
  <c r="BJ276" i="18"/>
  <c r="U195" i="7"/>
  <c r="G200" i="21" l="1"/>
  <c r="L199" i="21"/>
  <c r="P199" i="21"/>
  <c r="U198" i="21"/>
  <c r="V198" i="21" s="1"/>
  <c r="P199" i="20"/>
  <c r="U198" i="20"/>
  <c r="V198" i="20" s="1"/>
  <c r="G200" i="20"/>
  <c r="L199" i="20"/>
  <c r="BK278" i="19"/>
  <c r="BG279" i="19"/>
  <c r="U257" i="19"/>
  <c r="BJ279" i="19"/>
  <c r="BF280" i="19"/>
  <c r="T258" i="19"/>
  <c r="BE278" i="19"/>
  <c r="BI277" i="19"/>
  <c r="V257" i="19"/>
  <c r="V257" i="18"/>
  <c r="BK278" i="18"/>
  <c r="BG279" i="18"/>
  <c r="BJ277" i="18"/>
  <c r="BF278" i="18"/>
  <c r="U257" i="18"/>
  <c r="BI278" i="18"/>
  <c r="BE279" i="18"/>
  <c r="T258" i="18"/>
  <c r="U196" i="7"/>
  <c r="L200" i="21" l="1"/>
  <c r="G201" i="21"/>
  <c r="U199" i="21"/>
  <c r="V199" i="21" s="1"/>
  <c r="P200" i="21"/>
  <c r="P200" i="20"/>
  <c r="U199" i="20"/>
  <c r="V199" i="20" s="1"/>
  <c r="G201" i="20"/>
  <c r="L200" i="20"/>
  <c r="U258" i="19"/>
  <c r="BK279" i="19"/>
  <c r="BG280" i="19"/>
  <c r="V258" i="19"/>
  <c r="BI278" i="19"/>
  <c r="BE279" i="19"/>
  <c r="T259" i="19"/>
  <c r="BF281" i="19"/>
  <c r="BJ280" i="19"/>
  <c r="V258" i="18"/>
  <c r="BG280" i="18"/>
  <c r="BK279" i="18"/>
  <c r="T259" i="18"/>
  <c r="BI279" i="18"/>
  <c r="BE280" i="18"/>
  <c r="U258" i="18"/>
  <c r="BJ278" i="18"/>
  <c r="BF279" i="18"/>
  <c r="U197" i="7"/>
  <c r="U200" i="21" l="1"/>
  <c r="V200" i="21" s="1"/>
  <c r="P201" i="21"/>
  <c r="L201" i="21"/>
  <c r="G202" i="21"/>
  <c r="U200" i="20"/>
  <c r="V200" i="20" s="1"/>
  <c r="P201" i="20"/>
  <c r="L201" i="20"/>
  <c r="G202" i="20"/>
  <c r="BJ281" i="19"/>
  <c r="BF282" i="19"/>
  <c r="T260" i="19"/>
  <c r="BG281" i="19"/>
  <c r="BK280" i="19"/>
  <c r="BI279" i="19"/>
  <c r="BE280" i="19"/>
  <c r="U259" i="19"/>
  <c r="V259" i="19"/>
  <c r="BE281" i="18"/>
  <c r="BI280" i="18"/>
  <c r="T260" i="18"/>
  <c r="BG281" i="18"/>
  <c r="BK280" i="18"/>
  <c r="BJ279" i="18"/>
  <c r="BF280" i="18"/>
  <c r="U259" i="18"/>
  <c r="V259" i="18"/>
  <c r="U198" i="7"/>
  <c r="P202" i="21" l="1"/>
  <c r="U201" i="21"/>
  <c r="V201" i="21" s="1"/>
  <c r="G203" i="21"/>
  <c r="L202" i="21"/>
  <c r="U201" i="20"/>
  <c r="V201" i="20" s="1"/>
  <c r="P202" i="20"/>
  <c r="L202" i="20"/>
  <c r="G203" i="20"/>
  <c r="BJ282" i="19"/>
  <c r="BF283" i="19"/>
  <c r="BI280" i="19"/>
  <c r="BE281" i="19"/>
  <c r="BK281" i="19"/>
  <c r="BG282" i="19"/>
  <c r="T261" i="19"/>
  <c r="V260" i="19"/>
  <c r="U260" i="19"/>
  <c r="U260" i="18"/>
  <c r="BG282" i="18"/>
  <c r="BK281" i="18"/>
  <c r="T261" i="18"/>
  <c r="BE282" i="18"/>
  <c r="BI281" i="18"/>
  <c r="BF281" i="18"/>
  <c r="BJ280" i="18"/>
  <c r="V260" i="18"/>
  <c r="U199" i="7"/>
  <c r="G204" i="21" l="1"/>
  <c r="L203" i="21"/>
  <c r="P203" i="21"/>
  <c r="U202" i="21"/>
  <c r="V202" i="21" s="1"/>
  <c r="G204" i="20"/>
  <c r="L203" i="20"/>
  <c r="P203" i="20"/>
  <c r="U202" i="20"/>
  <c r="V202" i="20" s="1"/>
  <c r="BE282" i="19"/>
  <c r="BI281" i="19"/>
  <c r="V261" i="19"/>
  <c r="T262" i="19"/>
  <c r="BF284" i="19"/>
  <c r="BJ283" i="19"/>
  <c r="U261" i="19"/>
  <c r="BK282" i="19"/>
  <c r="BG283" i="19"/>
  <c r="BF282" i="18"/>
  <c r="BJ281" i="18"/>
  <c r="BK282" i="18"/>
  <c r="BG283" i="18"/>
  <c r="U261" i="18"/>
  <c r="BE283" i="18"/>
  <c r="BI282" i="18"/>
  <c r="V261" i="18"/>
  <c r="T262" i="18"/>
  <c r="U200" i="7"/>
  <c r="P204" i="21" l="1"/>
  <c r="U203" i="21"/>
  <c r="V203" i="21" s="1"/>
  <c r="G205" i="21"/>
  <c r="L204" i="21"/>
  <c r="P204" i="20"/>
  <c r="U203" i="20"/>
  <c r="V203" i="20" s="1"/>
  <c r="G205" i="20"/>
  <c r="L204" i="20"/>
  <c r="BF285" i="19"/>
  <c r="BJ284" i="19"/>
  <c r="T263" i="19"/>
  <c r="BE283" i="19"/>
  <c r="BI282" i="19"/>
  <c r="U262" i="19"/>
  <c r="BK283" i="19"/>
  <c r="BG284" i="19"/>
  <c r="V262" i="19"/>
  <c r="U262" i="18"/>
  <c r="V262" i="18"/>
  <c r="T263" i="18"/>
  <c r="BI283" i="18"/>
  <c r="BE284" i="18"/>
  <c r="BJ282" i="18"/>
  <c r="BF283" i="18"/>
  <c r="BG284" i="18"/>
  <c r="BK283" i="18"/>
  <c r="U201" i="7"/>
  <c r="P205" i="21" l="1"/>
  <c r="U204" i="21"/>
  <c r="V204" i="21" s="1"/>
  <c r="G206" i="21"/>
  <c r="L205" i="21"/>
  <c r="P205" i="20"/>
  <c r="U204" i="20"/>
  <c r="V204" i="20" s="1"/>
  <c r="G206" i="20"/>
  <c r="L205" i="20"/>
  <c r="T264" i="19"/>
  <c r="BG285" i="19"/>
  <c r="BK284" i="19"/>
  <c r="V263" i="19"/>
  <c r="U263" i="19"/>
  <c r="BF286" i="19"/>
  <c r="BJ285" i="19"/>
  <c r="BE284" i="19"/>
  <c r="BI283" i="19"/>
  <c r="BG285" i="18"/>
  <c r="BK284" i="18"/>
  <c r="V263" i="18"/>
  <c r="BE285" i="18"/>
  <c r="BI284" i="18"/>
  <c r="T264" i="18"/>
  <c r="BF284" i="18"/>
  <c r="BJ283" i="18"/>
  <c r="U263" i="18"/>
  <c r="U202" i="7"/>
  <c r="P206" i="21" l="1"/>
  <c r="U205" i="21"/>
  <c r="V205" i="21" s="1"/>
  <c r="G207" i="21"/>
  <c r="L206" i="21"/>
  <c r="P206" i="20"/>
  <c r="U205" i="20"/>
  <c r="V205" i="20" s="1"/>
  <c r="G207" i="20"/>
  <c r="L206" i="20"/>
  <c r="T265" i="19"/>
  <c r="V264" i="19"/>
  <c r="BG286" i="19"/>
  <c r="BK285" i="19"/>
  <c r="BI284" i="19"/>
  <c r="BE285" i="19"/>
  <c r="BJ286" i="19"/>
  <c r="BF287" i="19"/>
  <c r="U264" i="19"/>
  <c r="T265" i="18"/>
  <c r="V264" i="18"/>
  <c r="BK285" i="18"/>
  <c r="BG286" i="18"/>
  <c r="BF285" i="18"/>
  <c r="BJ284" i="18"/>
  <c r="BI285" i="18"/>
  <c r="BE286" i="18"/>
  <c r="U264" i="18"/>
  <c r="U203" i="7"/>
  <c r="G208" i="21" l="1"/>
  <c r="L207" i="21"/>
  <c r="P207" i="21"/>
  <c r="U206" i="21"/>
  <c r="V206" i="21" s="1"/>
  <c r="P207" i="20"/>
  <c r="U206" i="20"/>
  <c r="V206" i="20" s="1"/>
  <c r="G208" i="20"/>
  <c r="L207" i="20"/>
  <c r="BJ287" i="19"/>
  <c r="BF288" i="19"/>
  <c r="T266" i="19"/>
  <c r="V265" i="19"/>
  <c r="U265" i="19"/>
  <c r="BE286" i="19"/>
  <c r="BI285" i="19"/>
  <c r="BK286" i="19"/>
  <c r="BG287" i="19"/>
  <c r="BI286" i="18"/>
  <c r="BE287" i="18"/>
  <c r="V265" i="18"/>
  <c r="U265" i="18"/>
  <c r="BK286" i="18"/>
  <c r="BG287" i="18"/>
  <c r="BF286" i="18"/>
  <c r="BJ285" i="18"/>
  <c r="T266" i="18"/>
  <c r="U204" i="7"/>
  <c r="L208" i="21" l="1"/>
  <c r="G209" i="21"/>
  <c r="U207" i="21"/>
  <c r="V207" i="21" s="1"/>
  <c r="P208" i="21"/>
  <c r="P208" i="20"/>
  <c r="U207" i="20"/>
  <c r="V207" i="20" s="1"/>
  <c r="G209" i="20"/>
  <c r="L208" i="20"/>
  <c r="T267" i="19"/>
  <c r="V266" i="19"/>
  <c r="U266" i="19"/>
  <c r="BK287" i="19"/>
  <c r="BG288" i="19"/>
  <c r="BE287" i="19"/>
  <c r="BI286" i="19"/>
  <c r="BF289" i="19"/>
  <c r="BJ288" i="19"/>
  <c r="U266" i="18"/>
  <c r="BI287" i="18"/>
  <c r="BE288" i="18"/>
  <c r="BG288" i="18"/>
  <c r="BK287" i="18"/>
  <c r="T267" i="18"/>
  <c r="V266" i="18"/>
  <c r="BJ286" i="18"/>
  <c r="BF287" i="18"/>
  <c r="U205" i="7"/>
  <c r="L209" i="21" l="1"/>
  <c r="G210" i="21"/>
  <c r="U208" i="21"/>
  <c r="V208" i="21" s="1"/>
  <c r="P209" i="21"/>
  <c r="L209" i="20"/>
  <c r="G210" i="20"/>
  <c r="U208" i="20"/>
  <c r="V208" i="20" s="1"/>
  <c r="P209" i="20"/>
  <c r="T268" i="19"/>
  <c r="BG289" i="19"/>
  <c r="BK288" i="19"/>
  <c r="BI287" i="19"/>
  <c r="BE288" i="19"/>
  <c r="BJ289" i="19"/>
  <c r="BF290" i="19"/>
  <c r="U267" i="19"/>
  <c r="V267" i="19"/>
  <c r="V267" i="18"/>
  <c r="T268" i="18"/>
  <c r="BK288" i="18"/>
  <c r="BG289" i="18"/>
  <c r="BE289" i="18"/>
  <c r="BI288" i="18"/>
  <c r="BJ287" i="18"/>
  <c r="BF288" i="18"/>
  <c r="U267" i="18"/>
  <c r="U206" i="7"/>
  <c r="G211" i="21" l="1"/>
  <c r="L210" i="21"/>
  <c r="P210" i="21"/>
  <c r="U209" i="21"/>
  <c r="V209" i="21" s="1"/>
  <c r="L210" i="20"/>
  <c r="G211" i="20"/>
  <c r="U209" i="20"/>
  <c r="V209" i="20" s="1"/>
  <c r="P210" i="20"/>
  <c r="BJ290" i="19"/>
  <c r="BF291" i="19"/>
  <c r="V268" i="19"/>
  <c r="BI288" i="19"/>
  <c r="BE289" i="19"/>
  <c r="T269" i="19"/>
  <c r="U268" i="19"/>
  <c r="BK289" i="19"/>
  <c r="BG290" i="19"/>
  <c r="U268" i="18"/>
  <c r="BF289" i="18"/>
  <c r="BJ288" i="18"/>
  <c r="V268" i="18"/>
  <c r="BK289" i="18"/>
  <c r="BG290" i="18"/>
  <c r="T269" i="18"/>
  <c r="BE290" i="18"/>
  <c r="BI289" i="18"/>
  <c r="U207" i="7"/>
  <c r="G212" i="21" l="1"/>
  <c r="L211" i="21"/>
  <c r="P211" i="21"/>
  <c r="U210" i="21"/>
  <c r="V210" i="21" s="1"/>
  <c r="G212" i="20"/>
  <c r="L211" i="20"/>
  <c r="P211" i="20"/>
  <c r="U210" i="20"/>
  <c r="V210" i="20" s="1"/>
  <c r="BJ291" i="19"/>
  <c r="BF292" i="19"/>
  <c r="BK290" i="19"/>
  <c r="BG291" i="19"/>
  <c r="BE290" i="19"/>
  <c r="BI289" i="19"/>
  <c r="U269" i="19"/>
  <c r="T270" i="19"/>
  <c r="V269" i="19"/>
  <c r="T270" i="18"/>
  <c r="U269" i="18"/>
  <c r="BJ289" i="18"/>
  <c r="BF290" i="18"/>
  <c r="BK290" i="18"/>
  <c r="BG291" i="18"/>
  <c r="V269" i="18"/>
  <c r="BI290" i="18"/>
  <c r="BE291" i="18"/>
  <c r="U208" i="7"/>
  <c r="G213" i="21" l="1"/>
  <c r="L212" i="21"/>
  <c r="P212" i="21"/>
  <c r="U211" i="21"/>
  <c r="V211" i="21" s="1"/>
  <c r="P212" i="20"/>
  <c r="U211" i="20"/>
  <c r="V211" i="20" s="1"/>
  <c r="G213" i="20"/>
  <c r="L212" i="20"/>
  <c r="V270" i="19"/>
  <c r="T271" i="19"/>
  <c r="BK291" i="19"/>
  <c r="BG292" i="19"/>
  <c r="BI290" i="19"/>
  <c r="BE291" i="19"/>
  <c r="BF293" i="19"/>
  <c r="BJ292" i="19"/>
  <c r="U270" i="19"/>
  <c r="T271" i="18"/>
  <c r="U270" i="18"/>
  <c r="BJ290" i="18"/>
  <c r="BF291" i="18"/>
  <c r="BK291" i="18"/>
  <c r="BG292" i="18"/>
  <c r="V270" i="18"/>
  <c r="BE292" i="18"/>
  <c r="BI291" i="18"/>
  <c r="U209" i="7"/>
  <c r="G214" i="21" l="1"/>
  <c r="L213" i="21"/>
  <c r="P213" i="21"/>
  <c r="U212" i="21"/>
  <c r="V212" i="21" s="1"/>
  <c r="G214" i="20"/>
  <c r="L213" i="20"/>
  <c r="P213" i="20"/>
  <c r="U212" i="20"/>
  <c r="V212" i="20" s="1"/>
  <c r="V271" i="19"/>
  <c r="BG293" i="19"/>
  <c r="BK292" i="19"/>
  <c r="T272" i="19"/>
  <c r="U271" i="19"/>
  <c r="BI291" i="19"/>
  <c r="BE292" i="19"/>
  <c r="BJ293" i="19"/>
  <c r="BF294" i="19"/>
  <c r="BJ291" i="18"/>
  <c r="BF292" i="18"/>
  <c r="BI292" i="18"/>
  <c r="BE293" i="18"/>
  <c r="V271" i="18"/>
  <c r="T272" i="18"/>
  <c r="U271" i="18"/>
  <c r="BK292" i="18"/>
  <c r="BG293" i="18"/>
  <c r="U210" i="7"/>
  <c r="P214" i="21" l="1"/>
  <c r="U213" i="21"/>
  <c r="V213" i="21" s="1"/>
  <c r="G215" i="21"/>
  <c r="L214" i="21"/>
  <c r="G215" i="20"/>
  <c r="L214" i="20"/>
  <c r="P214" i="20"/>
  <c r="U213" i="20"/>
  <c r="V213" i="20" s="1"/>
  <c r="BI292" i="19"/>
  <c r="BE293" i="19"/>
  <c r="T273" i="19"/>
  <c r="U272" i="19"/>
  <c r="BF295" i="19"/>
  <c r="BJ294" i="19"/>
  <c r="BK293" i="19"/>
  <c r="BG294" i="19"/>
  <c r="V272" i="19"/>
  <c r="V272" i="18"/>
  <c r="BJ292" i="18"/>
  <c r="BF293" i="18"/>
  <c r="T273" i="18"/>
  <c r="U272" i="18"/>
  <c r="BG294" i="18"/>
  <c r="BK293" i="18"/>
  <c r="BI293" i="18"/>
  <c r="BE294" i="18"/>
  <c r="U211" i="7"/>
  <c r="G216" i="21" l="1"/>
  <c r="L215" i="21"/>
  <c r="P215" i="21"/>
  <c r="U214" i="21"/>
  <c r="V214" i="21" s="1"/>
  <c r="G216" i="20"/>
  <c r="L215" i="20"/>
  <c r="P215" i="20"/>
  <c r="U214" i="20"/>
  <c r="V214" i="20" s="1"/>
  <c r="T274" i="19"/>
  <c r="V273" i="19"/>
  <c r="BJ295" i="19"/>
  <c r="BF296" i="19"/>
  <c r="BG295" i="19"/>
  <c r="BK294" i="19"/>
  <c r="BE294" i="19"/>
  <c r="BI293" i="19"/>
  <c r="U273" i="19"/>
  <c r="T274" i="18"/>
  <c r="BE295" i="18"/>
  <c r="BI294" i="18"/>
  <c r="BF294" i="18"/>
  <c r="BJ293" i="18"/>
  <c r="BK294" i="18"/>
  <c r="BG295" i="18"/>
  <c r="U273" i="18"/>
  <c r="V273" i="18"/>
  <c r="U212" i="7"/>
  <c r="G217" i="21" l="1"/>
  <c r="L216" i="21"/>
  <c r="P216" i="21"/>
  <c r="U215" i="21"/>
  <c r="V215" i="21" s="1"/>
  <c r="P216" i="20"/>
  <c r="U215" i="20"/>
  <c r="V215" i="20" s="1"/>
  <c r="G217" i="20"/>
  <c r="L216" i="20"/>
  <c r="BI294" i="19"/>
  <c r="BE295" i="19"/>
  <c r="V274" i="19"/>
  <c r="U274" i="19"/>
  <c r="BF297" i="19"/>
  <c r="BJ296" i="19"/>
  <c r="T275" i="19"/>
  <c r="BG296" i="19"/>
  <c r="BK295" i="19"/>
  <c r="U274" i="18"/>
  <c r="BJ294" i="18"/>
  <c r="BF295" i="18"/>
  <c r="BK295" i="18"/>
  <c r="BG296" i="18"/>
  <c r="T275" i="18"/>
  <c r="V274" i="18"/>
  <c r="BI295" i="18"/>
  <c r="BE296" i="18"/>
  <c r="U213" i="7"/>
  <c r="U216" i="21" l="1"/>
  <c r="V216" i="21" s="1"/>
  <c r="P217" i="21"/>
  <c r="L217" i="21"/>
  <c r="G218" i="21"/>
  <c r="P217" i="20"/>
  <c r="U216" i="20"/>
  <c r="V216" i="20" s="1"/>
  <c r="G218" i="20"/>
  <c r="L217" i="20"/>
  <c r="BJ297" i="19"/>
  <c r="BF298" i="19"/>
  <c r="BK296" i="19"/>
  <c r="BG297" i="19"/>
  <c r="V275" i="19"/>
  <c r="BE296" i="19"/>
  <c r="BI295" i="19"/>
  <c r="T276" i="19"/>
  <c r="U275" i="19"/>
  <c r="BI296" i="18"/>
  <c r="BE297" i="18"/>
  <c r="T276" i="18"/>
  <c r="V275" i="18"/>
  <c r="BJ295" i="18"/>
  <c r="BF296" i="18"/>
  <c r="BK296" i="18"/>
  <c r="BG297" i="18"/>
  <c r="U275" i="18"/>
  <c r="U214" i="7"/>
  <c r="U217" i="21" l="1"/>
  <c r="V217" i="21" s="1"/>
  <c r="P218" i="21"/>
  <c r="L218" i="21"/>
  <c r="G219" i="21"/>
  <c r="P218" i="20"/>
  <c r="U217" i="20"/>
  <c r="V217" i="20" s="1"/>
  <c r="G219" i="20"/>
  <c r="L218" i="20"/>
  <c r="BI296" i="19"/>
  <c r="BE297" i="19"/>
  <c r="BJ298" i="19"/>
  <c r="BF299" i="19"/>
  <c r="V276" i="19"/>
  <c r="U276" i="19"/>
  <c r="T277" i="19"/>
  <c r="BK297" i="19"/>
  <c r="BG298" i="19"/>
  <c r="U276" i="18"/>
  <c r="T277" i="18"/>
  <c r="BI297" i="18"/>
  <c r="BE298" i="18"/>
  <c r="BG298" i="18"/>
  <c r="BK297" i="18"/>
  <c r="BJ296" i="18"/>
  <c r="BF297" i="18"/>
  <c r="V276" i="18"/>
  <c r="U215" i="7"/>
  <c r="G220" i="21" l="1"/>
  <c r="L219" i="21"/>
  <c r="P219" i="21"/>
  <c r="U218" i="21"/>
  <c r="V218" i="21" s="1"/>
  <c r="P219" i="20"/>
  <c r="U218" i="20"/>
  <c r="V218" i="20" s="1"/>
  <c r="G220" i="20"/>
  <c r="L219" i="20"/>
  <c r="BI297" i="19"/>
  <c r="BE298" i="19"/>
  <c r="BG299" i="19"/>
  <c r="BK298" i="19"/>
  <c r="V277" i="19"/>
  <c r="T278" i="19"/>
  <c r="U277" i="19"/>
  <c r="BF300" i="19"/>
  <c r="BJ299" i="19"/>
  <c r="T278" i="18"/>
  <c r="V277" i="18"/>
  <c r="BK298" i="18"/>
  <c r="BG299" i="18"/>
  <c r="BE299" i="18"/>
  <c r="BI298" i="18"/>
  <c r="U277" i="18"/>
  <c r="BF298" i="18"/>
  <c r="BJ297" i="18"/>
  <c r="U216" i="7"/>
  <c r="G221" i="21" l="1"/>
  <c r="L220" i="21"/>
  <c r="P220" i="21"/>
  <c r="U219" i="21"/>
  <c r="V219" i="21" s="1"/>
  <c r="G221" i="20"/>
  <c r="L220" i="20"/>
  <c r="U219" i="20"/>
  <c r="V219" i="20" s="1"/>
  <c r="P220" i="20"/>
  <c r="T279" i="19"/>
  <c r="V278" i="19"/>
  <c r="BK299" i="19"/>
  <c r="BG300" i="19"/>
  <c r="BJ300" i="19"/>
  <c r="BF301" i="19"/>
  <c r="U278" i="19"/>
  <c r="BI298" i="19"/>
  <c r="BE299" i="19"/>
  <c r="BJ298" i="18"/>
  <c r="BF299" i="18"/>
  <c r="U278" i="18"/>
  <c r="T279" i="18"/>
  <c r="BK299" i="18"/>
  <c r="BG300" i="18"/>
  <c r="BI299" i="18"/>
  <c r="BE300" i="18"/>
  <c r="V278" i="18"/>
  <c r="U217" i="7"/>
  <c r="P221" i="21" l="1"/>
  <c r="U220" i="21"/>
  <c r="V220" i="21" s="1"/>
  <c r="L221" i="21"/>
  <c r="G222" i="21"/>
  <c r="P221" i="20"/>
  <c r="U220" i="20"/>
  <c r="V220" i="20" s="1"/>
  <c r="G222" i="20"/>
  <c r="L221" i="20"/>
  <c r="BE300" i="19"/>
  <c r="BI299" i="19"/>
  <c r="BJ301" i="19"/>
  <c r="BF302" i="19"/>
  <c r="U279" i="19"/>
  <c r="V279" i="19"/>
  <c r="BK300" i="19"/>
  <c r="BG301" i="19"/>
  <c r="T280" i="19"/>
  <c r="BI300" i="18"/>
  <c r="BE301" i="18"/>
  <c r="BJ299" i="18"/>
  <c r="BF300" i="18"/>
  <c r="V279" i="18"/>
  <c r="U279" i="18"/>
  <c r="T280" i="18"/>
  <c r="BK300" i="18"/>
  <c r="BG301" i="18"/>
  <c r="U218" i="7"/>
  <c r="G223" i="21" l="1"/>
  <c r="L222" i="21"/>
  <c r="P222" i="21"/>
  <c r="U221" i="21"/>
  <c r="V221" i="21" s="1"/>
  <c r="G223" i="20"/>
  <c r="L222" i="20"/>
  <c r="P222" i="20"/>
  <c r="U221" i="20"/>
  <c r="V221" i="20" s="1"/>
  <c r="V280" i="19"/>
  <c r="BI300" i="19"/>
  <c r="BE301" i="19"/>
  <c r="BK301" i="19"/>
  <c r="BG302" i="19"/>
  <c r="T281" i="19"/>
  <c r="BJ302" i="19"/>
  <c r="BF303" i="19"/>
  <c r="U280" i="19"/>
  <c r="T281" i="18"/>
  <c r="BJ300" i="18"/>
  <c r="BF301" i="18"/>
  <c r="V280" i="18"/>
  <c r="U280" i="18"/>
  <c r="BG302" i="18"/>
  <c r="BK301" i="18"/>
  <c r="BI301" i="18"/>
  <c r="BE302" i="18"/>
  <c r="U219" i="7"/>
  <c r="L223" i="21" l="1"/>
  <c r="G224" i="21"/>
  <c r="U222" i="21"/>
  <c r="V222" i="21" s="1"/>
  <c r="P223" i="21"/>
  <c r="L223" i="20"/>
  <c r="G224" i="20"/>
  <c r="U222" i="20"/>
  <c r="V222" i="20" s="1"/>
  <c r="P223" i="20"/>
  <c r="BF304" i="19"/>
  <c r="BJ303" i="19"/>
  <c r="BG303" i="19"/>
  <c r="BK302" i="19"/>
  <c r="T282" i="19"/>
  <c r="BI301" i="19"/>
  <c r="BE302" i="19"/>
  <c r="V281" i="19"/>
  <c r="U281" i="19"/>
  <c r="BE303" i="18"/>
  <c r="BI302" i="18"/>
  <c r="T282" i="18"/>
  <c r="BF302" i="18"/>
  <c r="BJ301" i="18"/>
  <c r="U281" i="18"/>
  <c r="V281" i="18"/>
  <c r="BG303" i="18"/>
  <c r="BK302" i="18"/>
  <c r="U220" i="7"/>
  <c r="L224" i="21" l="1"/>
  <c r="G225" i="21"/>
  <c r="U223" i="21"/>
  <c r="V223" i="21" s="1"/>
  <c r="P224" i="21"/>
  <c r="P224" i="20"/>
  <c r="U223" i="20"/>
  <c r="V223" i="20" s="1"/>
  <c r="G225" i="20"/>
  <c r="L224" i="20"/>
  <c r="T283" i="19"/>
  <c r="BI302" i="19"/>
  <c r="BE303" i="19"/>
  <c r="U282" i="19"/>
  <c r="BG304" i="19"/>
  <c r="BK303" i="19"/>
  <c r="BJ304" i="19"/>
  <c r="BF305" i="19"/>
  <c r="V282" i="19"/>
  <c r="V282" i="18"/>
  <c r="T283" i="18"/>
  <c r="BF303" i="18"/>
  <c r="BJ302" i="18"/>
  <c r="BG304" i="18"/>
  <c r="BK303" i="18"/>
  <c r="BI303" i="18"/>
  <c r="BE304" i="18"/>
  <c r="U282" i="18"/>
  <c r="U221" i="7"/>
  <c r="G226" i="21" l="1"/>
  <c r="L225" i="21"/>
  <c r="P225" i="21"/>
  <c r="U224" i="21"/>
  <c r="V224" i="21" s="1"/>
  <c r="G226" i="20"/>
  <c r="L225" i="20"/>
  <c r="P225" i="20"/>
  <c r="U224" i="20"/>
  <c r="V224" i="20" s="1"/>
  <c r="BJ305" i="19"/>
  <c r="BF306" i="19"/>
  <c r="T284" i="19"/>
  <c r="BE304" i="19"/>
  <c r="BI303" i="19"/>
  <c r="U283" i="19"/>
  <c r="V283" i="19"/>
  <c r="BK304" i="19"/>
  <c r="BG305" i="19"/>
  <c r="T284" i="18"/>
  <c r="BF304" i="18"/>
  <c r="BJ303" i="18"/>
  <c r="U283" i="18"/>
  <c r="BI304" i="18"/>
  <c r="BE305" i="18"/>
  <c r="V283" i="18"/>
  <c r="BG305" i="18"/>
  <c r="BK304" i="18"/>
  <c r="U222" i="7"/>
  <c r="G227" i="21" l="1"/>
  <c r="L226" i="21"/>
  <c r="P226" i="21"/>
  <c r="U225" i="21"/>
  <c r="V225" i="21" s="1"/>
  <c r="G227" i="20"/>
  <c r="L226" i="20"/>
  <c r="P226" i="20"/>
  <c r="U225" i="20"/>
  <c r="V225" i="20" s="1"/>
  <c r="V284" i="19"/>
  <c r="BI304" i="19"/>
  <c r="BE305" i="19"/>
  <c r="T285" i="19"/>
  <c r="BJ306" i="19"/>
  <c r="BF307" i="19"/>
  <c r="U284" i="19"/>
  <c r="BK305" i="19"/>
  <c r="BG306" i="19"/>
  <c r="U284" i="18"/>
  <c r="BJ304" i="18"/>
  <c r="BF305" i="18"/>
  <c r="V284" i="18"/>
  <c r="BE306" i="18"/>
  <c r="BI305" i="18"/>
  <c r="T285" i="18"/>
  <c r="BG306" i="18"/>
  <c r="BK305" i="18"/>
  <c r="U223" i="7"/>
  <c r="G228" i="21" l="1"/>
  <c r="L227" i="21"/>
  <c r="P227" i="21"/>
  <c r="U226" i="21"/>
  <c r="V226" i="21" s="1"/>
  <c r="U226" i="20"/>
  <c r="V226" i="20" s="1"/>
  <c r="P227" i="20"/>
  <c r="L227" i="20"/>
  <c r="G228" i="20"/>
  <c r="T286" i="19"/>
  <c r="BG307" i="19"/>
  <c r="BK306" i="19"/>
  <c r="U285" i="19"/>
  <c r="V285" i="19"/>
  <c r="BJ307" i="19"/>
  <c r="BF308" i="19"/>
  <c r="BI305" i="19"/>
  <c r="BE306" i="19"/>
  <c r="U285" i="18"/>
  <c r="BG307" i="18"/>
  <c r="BK306" i="18"/>
  <c r="T286" i="18"/>
  <c r="BE307" i="18"/>
  <c r="BI306" i="18"/>
  <c r="V285" i="18"/>
  <c r="BJ305" i="18"/>
  <c r="BF306" i="18"/>
  <c r="U224" i="7"/>
  <c r="P228" i="21" l="1"/>
  <c r="U227" i="21"/>
  <c r="V227" i="21" s="1"/>
  <c r="G229" i="21"/>
  <c r="L228" i="21"/>
  <c r="U227" i="20"/>
  <c r="V227" i="20" s="1"/>
  <c r="P228" i="20"/>
  <c r="L228" i="20"/>
  <c r="G229" i="20"/>
  <c r="V286" i="19"/>
  <c r="BK307" i="19"/>
  <c r="BG308" i="19"/>
  <c r="T287" i="19"/>
  <c r="BF309" i="19"/>
  <c r="BJ308" i="19"/>
  <c r="U286" i="19"/>
  <c r="BI306" i="19"/>
  <c r="BE307" i="19"/>
  <c r="BE308" i="18"/>
  <c r="BI307" i="18"/>
  <c r="BG308" i="18"/>
  <c r="BK307" i="18"/>
  <c r="BF307" i="18"/>
  <c r="BJ306" i="18"/>
  <c r="U286" i="18"/>
  <c r="V286" i="18"/>
  <c r="T287" i="18"/>
  <c r="U225" i="7"/>
  <c r="L229" i="21" l="1"/>
  <c r="G230" i="21"/>
  <c r="U228" i="21"/>
  <c r="V228" i="21" s="1"/>
  <c r="P229" i="21"/>
  <c r="G230" i="20"/>
  <c r="L229" i="20"/>
  <c r="U228" i="20"/>
  <c r="V228" i="20" s="1"/>
  <c r="P229" i="20"/>
  <c r="BG309" i="19"/>
  <c r="BK308" i="19"/>
  <c r="BE308" i="19"/>
  <c r="BI307" i="19"/>
  <c r="U287" i="19"/>
  <c r="V287" i="19"/>
  <c r="BJ309" i="19"/>
  <c r="BF310" i="19"/>
  <c r="T288" i="19"/>
  <c r="T288" i="18"/>
  <c r="BK308" i="18"/>
  <c r="BG309" i="18"/>
  <c r="V287" i="18"/>
  <c r="U287" i="18"/>
  <c r="BE309" i="18"/>
  <c r="BI308" i="18"/>
  <c r="BF308" i="18"/>
  <c r="BJ307" i="18"/>
  <c r="U226" i="7"/>
  <c r="L230" i="21" l="1"/>
  <c r="G231" i="21"/>
  <c r="P230" i="21"/>
  <c r="U229" i="21"/>
  <c r="V229" i="21" s="1"/>
  <c r="L230" i="20"/>
  <c r="G231" i="20"/>
  <c r="U229" i="20"/>
  <c r="V229" i="20" s="1"/>
  <c r="P230" i="20"/>
  <c r="BF311" i="19"/>
  <c r="BJ310" i="19"/>
  <c r="V288" i="19"/>
  <c r="BK309" i="19"/>
  <c r="BG310" i="19"/>
  <c r="BI308" i="19"/>
  <c r="BE309" i="19"/>
  <c r="T289" i="19"/>
  <c r="U288" i="19"/>
  <c r="BI309" i="18"/>
  <c r="BE310" i="18"/>
  <c r="V288" i="18"/>
  <c r="U288" i="18"/>
  <c r="T289" i="18"/>
  <c r="BF309" i="18"/>
  <c r="BJ308" i="18"/>
  <c r="BG310" i="18"/>
  <c r="BK309" i="18"/>
  <c r="U227" i="7"/>
  <c r="L231" i="21" l="1"/>
  <c r="G232" i="21"/>
  <c r="U230" i="21"/>
  <c r="V230" i="21" s="1"/>
  <c r="P231" i="21"/>
  <c r="L231" i="20"/>
  <c r="G232" i="20"/>
  <c r="U230" i="20"/>
  <c r="V230" i="20" s="1"/>
  <c r="P231" i="20"/>
  <c r="BJ311" i="19"/>
  <c r="BF312" i="19"/>
  <c r="BG311" i="19"/>
  <c r="BK310" i="19"/>
  <c r="U289" i="19"/>
  <c r="BE310" i="19"/>
  <c r="BI309" i="19"/>
  <c r="V289" i="19"/>
  <c r="T290" i="19"/>
  <c r="V289" i="18"/>
  <c r="U289" i="18"/>
  <c r="BG311" i="18"/>
  <c r="BK310" i="18"/>
  <c r="BJ309" i="18"/>
  <c r="BF310" i="18"/>
  <c r="BE311" i="18"/>
  <c r="BI310" i="18"/>
  <c r="T290" i="18"/>
  <c r="U228" i="7"/>
  <c r="L232" i="21" l="1"/>
  <c r="G233" i="21"/>
  <c r="U231" i="21"/>
  <c r="V231" i="21" s="1"/>
  <c r="P232" i="21"/>
  <c r="G233" i="20"/>
  <c r="L232" i="20"/>
  <c r="P232" i="20"/>
  <c r="U231" i="20"/>
  <c r="V231" i="20" s="1"/>
  <c r="V290" i="19"/>
  <c r="U290" i="19"/>
  <c r="T291" i="19"/>
  <c r="BI310" i="19"/>
  <c r="BE311" i="19"/>
  <c r="BF313" i="19"/>
  <c r="BJ312" i="19"/>
  <c r="BK311" i="19"/>
  <c r="BG312" i="19"/>
  <c r="BF311" i="18"/>
  <c r="BJ310" i="18"/>
  <c r="T291" i="18"/>
  <c r="V290" i="18"/>
  <c r="BI311" i="18"/>
  <c r="BE312" i="18"/>
  <c r="BK311" i="18"/>
  <c r="BG312" i="18"/>
  <c r="U290" i="18"/>
  <c r="U229" i="7"/>
  <c r="P233" i="21" l="1"/>
  <c r="U232" i="21"/>
  <c r="V232" i="21" s="1"/>
  <c r="G234" i="21"/>
  <c r="L233" i="21"/>
  <c r="G234" i="20"/>
  <c r="L233" i="20"/>
  <c r="P233" i="20"/>
  <c r="U232" i="20"/>
  <c r="V232" i="20" s="1"/>
  <c r="U291" i="19"/>
  <c r="BE312" i="19"/>
  <c r="BI311" i="19"/>
  <c r="BG313" i="19"/>
  <c r="BK312" i="19"/>
  <c r="V291" i="19"/>
  <c r="T292" i="19"/>
  <c r="BF314" i="19"/>
  <c r="BJ313" i="19"/>
  <c r="BI312" i="18"/>
  <c r="BE313" i="18"/>
  <c r="T292" i="18"/>
  <c r="U291" i="18"/>
  <c r="V291" i="18"/>
  <c r="BK312" i="18"/>
  <c r="BG313" i="18"/>
  <c r="BJ311" i="18"/>
  <c r="BF312" i="18"/>
  <c r="U230" i="7"/>
  <c r="G235" i="21" l="1"/>
  <c r="L234" i="21"/>
  <c r="P234" i="21"/>
  <c r="U233" i="21"/>
  <c r="V233" i="21" s="1"/>
  <c r="G235" i="20"/>
  <c r="L234" i="20"/>
  <c r="P234" i="20"/>
  <c r="U233" i="20"/>
  <c r="V233" i="20" s="1"/>
  <c r="BI312" i="19"/>
  <c r="BE313" i="19"/>
  <c r="V292" i="19"/>
  <c r="BK313" i="19"/>
  <c r="BG314" i="19"/>
  <c r="U292" i="19"/>
  <c r="BJ314" i="19"/>
  <c r="BF315" i="19"/>
  <c r="T293" i="19"/>
  <c r="BG314" i="18"/>
  <c r="BK313" i="18"/>
  <c r="V292" i="18"/>
  <c r="BI313" i="18"/>
  <c r="BE314" i="18"/>
  <c r="U292" i="18"/>
  <c r="T293" i="18"/>
  <c r="BJ312" i="18"/>
  <c r="BF313" i="18"/>
  <c r="U231" i="7"/>
  <c r="P235" i="21" l="1"/>
  <c r="U234" i="21"/>
  <c r="V234" i="21" s="1"/>
  <c r="G236" i="21"/>
  <c r="L235" i="21"/>
  <c r="P235" i="20"/>
  <c r="U234" i="20"/>
  <c r="V234" i="20" s="1"/>
  <c r="G236" i="20"/>
  <c r="L235" i="20"/>
  <c r="V293" i="19"/>
  <c r="T294" i="19"/>
  <c r="BE314" i="19"/>
  <c r="BI313" i="19"/>
  <c r="U293" i="19"/>
  <c r="BF316" i="19"/>
  <c r="BJ315" i="19"/>
  <c r="BG315" i="19"/>
  <c r="BK314" i="19"/>
  <c r="BE315" i="18"/>
  <c r="BI314" i="18"/>
  <c r="BJ313" i="18"/>
  <c r="BF314" i="18"/>
  <c r="T294" i="18"/>
  <c r="U293" i="18"/>
  <c r="V293" i="18"/>
  <c r="BK314" i="18"/>
  <c r="BG315" i="18"/>
  <c r="U232" i="7"/>
  <c r="G237" i="21" l="1"/>
  <c r="L236" i="21"/>
  <c r="P236" i="21"/>
  <c r="U235" i="21"/>
  <c r="V235" i="21" s="1"/>
  <c r="L236" i="20"/>
  <c r="G237" i="20"/>
  <c r="U235" i="20"/>
  <c r="V235" i="20" s="1"/>
  <c r="P236" i="20"/>
  <c r="BI314" i="19"/>
  <c r="BE315" i="19"/>
  <c r="T295" i="19"/>
  <c r="BK315" i="19"/>
  <c r="BG316" i="19"/>
  <c r="U294" i="19"/>
  <c r="V294" i="19"/>
  <c r="BJ316" i="19"/>
  <c r="BF317" i="19"/>
  <c r="BF315" i="18"/>
  <c r="BJ314" i="18"/>
  <c r="U294" i="18"/>
  <c r="V294" i="18"/>
  <c r="T295" i="18"/>
  <c r="BI315" i="18"/>
  <c r="BE316" i="18"/>
  <c r="BK315" i="18"/>
  <c r="BG316" i="18"/>
  <c r="U233" i="7"/>
  <c r="L237" i="21" l="1"/>
  <c r="G238" i="21"/>
  <c r="U236" i="21"/>
  <c r="V236" i="21" s="1"/>
  <c r="P237" i="21"/>
  <c r="G238" i="20"/>
  <c r="L237" i="20"/>
  <c r="P237" i="20"/>
  <c r="U236" i="20"/>
  <c r="V236" i="20" s="1"/>
  <c r="U295" i="19"/>
  <c r="BG317" i="19"/>
  <c r="BK316" i="19"/>
  <c r="BE316" i="19"/>
  <c r="BI315" i="19"/>
  <c r="BJ317" i="19"/>
  <c r="BF318" i="19"/>
  <c r="V295" i="19"/>
  <c r="T296" i="19"/>
  <c r="T296" i="18"/>
  <c r="BJ315" i="18"/>
  <c r="BF316" i="18"/>
  <c r="BI316" i="18"/>
  <c r="BE317" i="18"/>
  <c r="U295" i="18"/>
  <c r="BK316" i="18"/>
  <c r="BG317" i="18"/>
  <c r="V295" i="18"/>
  <c r="U234" i="7"/>
  <c r="P238" i="21" l="1"/>
  <c r="U237" i="21"/>
  <c r="V237" i="21" s="1"/>
  <c r="G239" i="21"/>
  <c r="L238" i="21"/>
  <c r="U237" i="20"/>
  <c r="V237" i="20" s="1"/>
  <c r="P238" i="20"/>
  <c r="L238" i="20"/>
  <c r="G239" i="20"/>
  <c r="U296" i="19"/>
  <c r="BJ318" i="19"/>
  <c r="BF319" i="19"/>
  <c r="BG318" i="19"/>
  <c r="BK317" i="19"/>
  <c r="V296" i="19"/>
  <c r="BE317" i="19"/>
  <c r="BI316" i="19"/>
  <c r="T297" i="19"/>
  <c r="V296" i="18"/>
  <c r="BG318" i="18"/>
  <c r="BK317" i="18"/>
  <c r="BI317" i="18"/>
  <c r="BE318" i="18"/>
  <c r="BJ316" i="18"/>
  <c r="BF317" i="18"/>
  <c r="T297" i="18"/>
  <c r="U296" i="18"/>
  <c r="U235" i="7"/>
  <c r="L239" i="21" l="1"/>
  <c r="G240" i="21"/>
  <c r="U238" i="21"/>
  <c r="V238" i="21" s="1"/>
  <c r="P239" i="21"/>
  <c r="U238" i="20"/>
  <c r="V238" i="20" s="1"/>
  <c r="P239" i="20"/>
  <c r="L239" i="20"/>
  <c r="G240" i="20"/>
  <c r="BF320" i="19"/>
  <c r="BJ319" i="19"/>
  <c r="BK318" i="19"/>
  <c r="BG319" i="19"/>
  <c r="BE318" i="19"/>
  <c r="BI317" i="19"/>
  <c r="V297" i="19"/>
  <c r="U297" i="19"/>
  <c r="T298" i="19"/>
  <c r="BG319" i="18"/>
  <c r="BK318" i="18"/>
  <c r="BJ317" i="18"/>
  <c r="BF318" i="18"/>
  <c r="T298" i="18"/>
  <c r="V297" i="18"/>
  <c r="U297" i="18"/>
  <c r="BE319" i="18"/>
  <c r="BI318" i="18"/>
  <c r="U236" i="7"/>
  <c r="U239" i="21" l="1"/>
  <c r="V239" i="21" s="1"/>
  <c r="P240" i="21"/>
  <c r="L240" i="21"/>
  <c r="G241" i="21"/>
  <c r="P240" i="20"/>
  <c r="U239" i="20"/>
  <c r="V239" i="20" s="1"/>
  <c r="G241" i="20"/>
  <c r="L240" i="20"/>
  <c r="V298" i="19"/>
  <c r="BE319" i="19"/>
  <c r="BI318" i="19"/>
  <c r="BF321" i="19"/>
  <c r="BJ320" i="19"/>
  <c r="T299" i="19"/>
  <c r="BG320" i="19"/>
  <c r="BK319" i="19"/>
  <c r="U298" i="19"/>
  <c r="U298" i="18"/>
  <c r="T299" i="18"/>
  <c r="BG320" i="18"/>
  <c r="BK319" i="18"/>
  <c r="BI319" i="18"/>
  <c r="BE320" i="18"/>
  <c r="V298" i="18"/>
  <c r="BF319" i="18"/>
  <c r="BJ318" i="18"/>
  <c r="U237" i="7"/>
  <c r="P241" i="21" l="1"/>
  <c r="U240" i="21"/>
  <c r="V240" i="21" s="1"/>
  <c r="G242" i="21"/>
  <c r="L241" i="21"/>
  <c r="G242" i="20"/>
  <c r="L241" i="20"/>
  <c r="P241" i="20"/>
  <c r="U240" i="20"/>
  <c r="V240" i="20" s="1"/>
  <c r="V299" i="19"/>
  <c r="U299" i="19"/>
  <c r="BJ321" i="19"/>
  <c r="BF322" i="19"/>
  <c r="BG321" i="19"/>
  <c r="BK320" i="19"/>
  <c r="BE320" i="19"/>
  <c r="BI319" i="19"/>
  <c r="T300" i="19"/>
  <c r="BE321" i="18"/>
  <c r="BI320" i="18"/>
  <c r="U299" i="18"/>
  <c r="BJ319" i="18"/>
  <c r="BF320" i="18"/>
  <c r="BK320" i="18"/>
  <c r="BG321" i="18"/>
  <c r="V299" i="18"/>
  <c r="T300" i="18"/>
  <c r="U238" i="7"/>
  <c r="G243" i="21" l="1"/>
  <c r="L242" i="21"/>
  <c r="P242" i="21"/>
  <c r="U241" i="21"/>
  <c r="V241" i="21" s="1"/>
  <c r="G243" i="20"/>
  <c r="L242" i="20"/>
  <c r="P242" i="20"/>
  <c r="U241" i="20"/>
  <c r="V241" i="20" s="1"/>
  <c r="BE321" i="19"/>
  <c r="BI320" i="19"/>
  <c r="BJ322" i="19"/>
  <c r="BF323" i="19"/>
  <c r="V300" i="19"/>
  <c r="BK321" i="19"/>
  <c r="BG322" i="19"/>
  <c r="T301" i="19"/>
  <c r="U300" i="19"/>
  <c r="T301" i="18"/>
  <c r="U300" i="18"/>
  <c r="BJ320" i="18"/>
  <c r="BF321" i="18"/>
  <c r="V300" i="18"/>
  <c r="BG322" i="18"/>
  <c r="BK321" i="18"/>
  <c r="BI321" i="18"/>
  <c r="BE322" i="18"/>
  <c r="U239" i="7"/>
  <c r="G244" i="21" l="1"/>
  <c r="L243" i="21"/>
  <c r="P243" i="21"/>
  <c r="U242" i="21"/>
  <c r="V242" i="21" s="1"/>
  <c r="G244" i="20"/>
  <c r="L243" i="20"/>
  <c r="P243" i="20"/>
  <c r="U242" i="20"/>
  <c r="V242" i="20" s="1"/>
  <c r="U301" i="19"/>
  <c r="V301" i="19"/>
  <c r="BF324" i="19"/>
  <c r="BJ323" i="19"/>
  <c r="BE322" i="19"/>
  <c r="BI321" i="19"/>
  <c r="BG323" i="19"/>
  <c r="BK322" i="19"/>
  <c r="T302" i="19"/>
  <c r="U301" i="18"/>
  <c r="T302" i="18"/>
  <c r="BK322" i="18"/>
  <c r="BG323" i="18"/>
  <c r="BE323" i="18"/>
  <c r="BI322" i="18"/>
  <c r="V301" i="18"/>
  <c r="BF322" i="18"/>
  <c r="BJ321" i="18"/>
  <c r="U240" i="7"/>
  <c r="P244" i="21" l="1"/>
  <c r="U243" i="21"/>
  <c r="V243" i="21" s="1"/>
  <c r="G245" i="21"/>
  <c r="L244" i="21"/>
  <c r="P244" i="20"/>
  <c r="U243" i="20"/>
  <c r="V243" i="20" s="1"/>
  <c r="G245" i="20"/>
  <c r="L244" i="20"/>
  <c r="T303" i="19"/>
  <c r="BE323" i="19"/>
  <c r="BI322" i="19"/>
  <c r="BG324" i="19"/>
  <c r="BK323" i="19"/>
  <c r="BF325" i="19"/>
  <c r="BJ324" i="19"/>
  <c r="V302" i="19"/>
  <c r="U302" i="19"/>
  <c r="T303" i="18"/>
  <c r="U302" i="18"/>
  <c r="BG324" i="18"/>
  <c r="BK323" i="18"/>
  <c r="BJ322" i="18"/>
  <c r="BF323" i="18"/>
  <c r="BE324" i="18"/>
  <c r="BI323" i="18"/>
  <c r="V302" i="18"/>
  <c r="U241" i="7"/>
  <c r="U244" i="21" l="1"/>
  <c r="V244" i="21" s="1"/>
  <c r="P245" i="21"/>
  <c r="L245" i="21"/>
  <c r="G246" i="21"/>
  <c r="P245" i="20"/>
  <c r="U244" i="20"/>
  <c r="V244" i="20" s="1"/>
  <c r="G246" i="20"/>
  <c r="L245" i="20"/>
  <c r="BG325" i="19"/>
  <c r="BK324" i="19"/>
  <c r="BI323" i="19"/>
  <c r="BE324" i="19"/>
  <c r="V303" i="19"/>
  <c r="U303" i="19"/>
  <c r="BJ325" i="19"/>
  <c r="BF326" i="19"/>
  <c r="T304" i="19"/>
  <c r="T304" i="18"/>
  <c r="V303" i="18"/>
  <c r="U303" i="18"/>
  <c r="BK324" i="18"/>
  <c r="BG325" i="18"/>
  <c r="BJ323" i="18"/>
  <c r="BF324" i="18"/>
  <c r="BE325" i="18"/>
  <c r="BI324" i="18"/>
  <c r="U242" i="7"/>
  <c r="P246" i="21" l="1"/>
  <c r="U245" i="21"/>
  <c r="V245" i="21" s="1"/>
  <c r="G247" i="21"/>
  <c r="L246" i="21"/>
  <c r="L246" i="20"/>
  <c r="G247" i="20"/>
  <c r="U245" i="20"/>
  <c r="V245" i="20" s="1"/>
  <c r="P246" i="20"/>
  <c r="BE325" i="19"/>
  <c r="BI324" i="19"/>
  <c r="BG326" i="19"/>
  <c r="BK325" i="19"/>
  <c r="BJ326" i="19"/>
  <c r="BF327" i="19"/>
  <c r="U304" i="19"/>
  <c r="T305" i="19"/>
  <c r="V304" i="19"/>
  <c r="T305" i="18"/>
  <c r="BE326" i="18"/>
  <c r="BI325" i="18"/>
  <c r="U304" i="18"/>
  <c r="BG326" i="18"/>
  <c r="BK325" i="18"/>
  <c r="V304" i="18"/>
  <c r="BF325" i="18"/>
  <c r="BJ324" i="18"/>
  <c r="U243" i="7"/>
  <c r="U246" i="21" l="1"/>
  <c r="V246" i="21" s="1"/>
  <c r="P247" i="21"/>
  <c r="L247" i="21"/>
  <c r="G248" i="21"/>
  <c r="L247" i="20"/>
  <c r="G248" i="20"/>
  <c r="U246" i="20"/>
  <c r="V246" i="20" s="1"/>
  <c r="P247" i="20"/>
  <c r="BG327" i="19"/>
  <c r="BK326" i="19"/>
  <c r="V305" i="19"/>
  <c r="BI325" i="19"/>
  <c r="BE326" i="19"/>
  <c r="T306" i="19"/>
  <c r="U305" i="19"/>
  <c r="BF328" i="19"/>
  <c r="BJ327" i="19"/>
  <c r="BJ325" i="18"/>
  <c r="BF326" i="18"/>
  <c r="BI326" i="18"/>
  <c r="BE327" i="18"/>
  <c r="T306" i="18"/>
  <c r="V305" i="18"/>
  <c r="BK326" i="18"/>
  <c r="BG327" i="18"/>
  <c r="U305" i="18"/>
  <c r="U244" i="7"/>
  <c r="U247" i="21" l="1"/>
  <c r="V247" i="21" s="1"/>
  <c r="P248" i="21"/>
  <c r="L248" i="21"/>
  <c r="G249" i="21"/>
  <c r="G249" i="20"/>
  <c r="L248" i="20"/>
  <c r="P248" i="20"/>
  <c r="U247" i="20"/>
  <c r="V247" i="20" s="1"/>
  <c r="BG328" i="19"/>
  <c r="BK327" i="19"/>
  <c r="BF329" i="19"/>
  <c r="BJ328" i="19"/>
  <c r="U306" i="19"/>
  <c r="T307" i="19"/>
  <c r="BE327" i="19"/>
  <c r="BI326" i="19"/>
  <c r="V306" i="19"/>
  <c r="BE328" i="18"/>
  <c r="BI327" i="18"/>
  <c r="BJ326" i="18"/>
  <c r="BF327" i="18"/>
  <c r="T307" i="18"/>
  <c r="BK327" i="18"/>
  <c r="BG328" i="18"/>
  <c r="U306" i="18"/>
  <c r="V306" i="18"/>
  <c r="U245" i="7"/>
  <c r="G250" i="21" l="1"/>
  <c r="L249" i="21"/>
  <c r="P249" i="21"/>
  <c r="U248" i="21"/>
  <c r="V248" i="21" s="1"/>
  <c r="G250" i="20"/>
  <c r="L249" i="20"/>
  <c r="P249" i="20"/>
  <c r="U248" i="20"/>
  <c r="V248" i="20" s="1"/>
  <c r="BG329" i="19"/>
  <c r="BK328" i="19"/>
  <c r="U307" i="19"/>
  <c r="BF330" i="19"/>
  <c r="BJ329" i="19"/>
  <c r="V307" i="19"/>
  <c r="BI327" i="19"/>
  <c r="BE328" i="19"/>
  <c r="T308" i="19"/>
  <c r="T308" i="18"/>
  <c r="BI328" i="18"/>
  <c r="BE329" i="18"/>
  <c r="U307" i="18"/>
  <c r="BG329" i="18"/>
  <c r="BK328" i="18"/>
  <c r="V307" i="18"/>
  <c r="BJ327" i="18"/>
  <c r="BF328" i="18"/>
  <c r="U246" i="7"/>
  <c r="G251" i="21" l="1"/>
  <c r="L250" i="21"/>
  <c r="P250" i="21"/>
  <c r="U249" i="21"/>
  <c r="V249" i="21" s="1"/>
  <c r="G251" i="20"/>
  <c r="L250" i="20"/>
  <c r="P250" i="20"/>
  <c r="U249" i="20"/>
  <c r="V249" i="20" s="1"/>
  <c r="U308" i="19"/>
  <c r="BE329" i="19"/>
  <c r="BI328" i="19"/>
  <c r="V308" i="19"/>
  <c r="BF331" i="19"/>
  <c r="BJ330" i="19"/>
  <c r="BG330" i="19"/>
  <c r="BK329" i="19"/>
  <c r="T309" i="19"/>
  <c r="V308" i="18"/>
  <c r="BK329" i="18"/>
  <c r="BG330" i="18"/>
  <c r="BE330" i="18"/>
  <c r="BI329" i="18"/>
  <c r="T309" i="18"/>
  <c r="BF329" i="18"/>
  <c r="BJ328" i="18"/>
  <c r="U308" i="18"/>
  <c r="U247" i="7"/>
  <c r="P251" i="21" l="1"/>
  <c r="U250" i="21"/>
  <c r="V250" i="21" s="1"/>
  <c r="G252" i="21"/>
  <c r="L251" i="21"/>
  <c r="G252" i="20"/>
  <c r="L251" i="20"/>
  <c r="P251" i="20"/>
  <c r="U250" i="20"/>
  <c r="V250" i="20" s="1"/>
  <c r="V309" i="19"/>
  <c r="BI329" i="19"/>
  <c r="BE330" i="19"/>
  <c r="T310" i="19"/>
  <c r="BF332" i="19"/>
  <c r="BJ331" i="19"/>
  <c r="U309" i="19"/>
  <c r="BG331" i="19"/>
  <c r="BK330" i="19"/>
  <c r="BG331" i="18"/>
  <c r="BK330" i="18"/>
  <c r="T310" i="18"/>
  <c r="V309" i="18"/>
  <c r="U309" i="18"/>
  <c r="BF330" i="18"/>
  <c r="BJ329" i="18"/>
  <c r="BI330" i="18"/>
  <c r="BE331" i="18"/>
  <c r="U248" i="7"/>
  <c r="G253" i="21" l="1"/>
  <c r="L252" i="21"/>
  <c r="P252" i="21"/>
  <c r="U251" i="21"/>
  <c r="V251" i="21" s="1"/>
  <c r="G253" i="20"/>
  <c r="L252" i="20"/>
  <c r="P252" i="20"/>
  <c r="U251" i="20"/>
  <c r="V251" i="20" s="1"/>
  <c r="BE331" i="19"/>
  <c r="BI330" i="19"/>
  <c r="BK331" i="19"/>
  <c r="BG332" i="19"/>
  <c r="U310" i="19"/>
  <c r="BJ332" i="19"/>
  <c r="BF333" i="19"/>
  <c r="T311" i="19"/>
  <c r="V310" i="19"/>
  <c r="BI331" i="18"/>
  <c r="BE332" i="18"/>
  <c r="U310" i="18"/>
  <c r="BG332" i="18"/>
  <c r="BK331" i="18"/>
  <c r="V310" i="18"/>
  <c r="BF331" i="18"/>
  <c r="BJ330" i="18"/>
  <c r="T311" i="18"/>
  <c r="U249" i="7"/>
  <c r="U252" i="21" l="1"/>
  <c r="V252" i="21" s="1"/>
  <c r="P253" i="21"/>
  <c r="L253" i="21"/>
  <c r="G254" i="21"/>
  <c r="G254" i="20"/>
  <c r="L253" i="20"/>
  <c r="P253" i="20"/>
  <c r="U252" i="20"/>
  <c r="V252" i="20" s="1"/>
  <c r="T312" i="19"/>
  <c r="BF334" i="19"/>
  <c r="BJ333" i="19"/>
  <c r="U311" i="19"/>
  <c r="V311" i="19"/>
  <c r="BE332" i="19"/>
  <c r="BI331" i="19"/>
  <c r="BK332" i="19"/>
  <c r="BG333" i="19"/>
  <c r="BE333" i="18"/>
  <c r="BI332" i="18"/>
  <c r="V311" i="18"/>
  <c r="BG333" i="18"/>
  <c r="BK332" i="18"/>
  <c r="BF332" i="18"/>
  <c r="BJ331" i="18"/>
  <c r="U311" i="18"/>
  <c r="T312" i="18"/>
  <c r="U250" i="7"/>
  <c r="P254" i="21" l="1"/>
  <c r="U253" i="21"/>
  <c r="V253" i="21" s="1"/>
  <c r="G255" i="21"/>
  <c r="L254" i="21"/>
  <c r="L254" i="20"/>
  <c r="G255" i="20"/>
  <c r="U253" i="20"/>
  <c r="V253" i="20" s="1"/>
  <c r="P254" i="20"/>
  <c r="V312" i="19"/>
  <c r="U312" i="19"/>
  <c r="BJ334" i="19"/>
  <c r="BF335" i="19"/>
  <c r="BE333" i="19"/>
  <c r="BI332" i="19"/>
  <c r="BG334" i="19"/>
  <c r="BK333" i="19"/>
  <c r="T313" i="19"/>
  <c r="U312" i="18"/>
  <c r="V312" i="18"/>
  <c r="T313" i="18"/>
  <c r="BJ332" i="18"/>
  <c r="BF333" i="18"/>
  <c r="BI333" i="18"/>
  <c r="BE334" i="18"/>
  <c r="BG334" i="18"/>
  <c r="BK333" i="18"/>
  <c r="U251" i="7"/>
  <c r="L255" i="21" l="1"/>
  <c r="G256" i="21"/>
  <c r="U254" i="21"/>
  <c r="V254" i="21" s="1"/>
  <c r="P255" i="21"/>
  <c r="U254" i="20"/>
  <c r="V254" i="20" s="1"/>
  <c r="P255" i="20"/>
  <c r="L255" i="20"/>
  <c r="G256" i="20"/>
  <c r="BI333" i="19"/>
  <c r="BE334" i="19"/>
  <c r="T314" i="19"/>
  <c r="BG335" i="19"/>
  <c r="BK334" i="19"/>
  <c r="BF336" i="19"/>
  <c r="BJ335" i="19"/>
  <c r="V313" i="19"/>
  <c r="U313" i="19"/>
  <c r="BK334" i="18"/>
  <c r="BG335" i="18"/>
  <c r="BF334" i="18"/>
  <c r="BJ333" i="18"/>
  <c r="BE335" i="18"/>
  <c r="BI334" i="18"/>
  <c r="T314" i="18"/>
  <c r="V313" i="18"/>
  <c r="U313" i="18"/>
  <c r="U252" i="7"/>
  <c r="U255" i="21" l="1"/>
  <c r="V255" i="21" s="1"/>
  <c r="P256" i="21"/>
  <c r="L256" i="21"/>
  <c r="G257" i="21"/>
  <c r="P256" i="20"/>
  <c r="U255" i="20"/>
  <c r="V255" i="20" s="1"/>
  <c r="G257" i="20"/>
  <c r="L256" i="20"/>
  <c r="BG336" i="19"/>
  <c r="BK335" i="19"/>
  <c r="T315" i="19"/>
  <c r="V314" i="19"/>
  <c r="BI334" i="19"/>
  <c r="BE335" i="19"/>
  <c r="BJ336" i="19"/>
  <c r="BF337" i="19"/>
  <c r="U314" i="19"/>
  <c r="T315" i="18"/>
  <c r="BG336" i="18"/>
  <c r="BK335" i="18"/>
  <c r="U314" i="18"/>
  <c r="V314" i="18"/>
  <c r="BI335" i="18"/>
  <c r="BE336" i="18"/>
  <c r="BF335" i="18"/>
  <c r="BJ334" i="18"/>
  <c r="U253" i="7"/>
  <c r="P257" i="21" l="1"/>
  <c r="U256" i="21"/>
  <c r="V256" i="21" s="1"/>
  <c r="G258" i="21"/>
  <c r="L257" i="21"/>
  <c r="P257" i="20"/>
  <c r="U256" i="20"/>
  <c r="V256" i="20" s="1"/>
  <c r="G258" i="20"/>
  <c r="L257" i="20"/>
  <c r="BG337" i="19"/>
  <c r="BK336" i="19"/>
  <c r="V315" i="19"/>
  <c r="U315" i="19"/>
  <c r="BE336" i="19"/>
  <c r="BI335" i="19"/>
  <c r="BJ337" i="19"/>
  <c r="BF338" i="19"/>
  <c r="T316" i="19"/>
  <c r="V315" i="18"/>
  <c r="BG337" i="18"/>
  <c r="BK336" i="18"/>
  <c r="T316" i="18"/>
  <c r="U315" i="18"/>
  <c r="BF336" i="18"/>
  <c r="BJ335" i="18"/>
  <c r="BI336" i="18"/>
  <c r="BE337" i="18"/>
  <c r="U254" i="7"/>
  <c r="G259" i="21" l="1"/>
  <c r="L258" i="21"/>
  <c r="P258" i="21"/>
  <c r="U257" i="21"/>
  <c r="V257" i="21" s="1"/>
  <c r="G259" i="20"/>
  <c r="L258" i="20"/>
  <c r="P258" i="20"/>
  <c r="U257" i="20"/>
  <c r="V257" i="20" s="1"/>
  <c r="U316" i="19"/>
  <c r="T317" i="19"/>
  <c r="V316" i="19"/>
  <c r="BG338" i="19"/>
  <c r="BK337" i="19"/>
  <c r="BJ338" i="19"/>
  <c r="BF339" i="19"/>
  <c r="BE337" i="19"/>
  <c r="BI336" i="19"/>
  <c r="BF337" i="18"/>
  <c r="BJ336" i="18"/>
  <c r="V316" i="18"/>
  <c r="BK337" i="18"/>
  <c r="BG338" i="18"/>
  <c r="U316" i="18"/>
  <c r="BE338" i="18"/>
  <c r="BI337" i="18"/>
  <c r="T317" i="18"/>
  <c r="U255" i="7"/>
  <c r="G260" i="21" l="1"/>
  <c r="L259" i="21"/>
  <c r="P259" i="21"/>
  <c r="U258" i="21"/>
  <c r="V258" i="21" s="1"/>
  <c r="P259" i="20"/>
  <c r="U258" i="20"/>
  <c r="V258" i="20" s="1"/>
  <c r="G260" i="20"/>
  <c r="L259" i="20"/>
  <c r="T318" i="19"/>
  <c r="BJ339" i="19"/>
  <c r="BF340" i="19"/>
  <c r="BG339" i="19"/>
  <c r="BK338" i="19"/>
  <c r="V317" i="19"/>
  <c r="BE338" i="19"/>
  <c r="BI337" i="19"/>
  <c r="U317" i="19"/>
  <c r="BF338" i="18"/>
  <c r="BJ337" i="18"/>
  <c r="V317" i="18"/>
  <c r="U317" i="18"/>
  <c r="BE339" i="18"/>
  <c r="BI338" i="18"/>
  <c r="T318" i="18"/>
  <c r="BG339" i="18"/>
  <c r="BK338" i="18"/>
  <c r="U256" i="7"/>
  <c r="G261" i="21" l="1"/>
  <c r="L260" i="21"/>
  <c r="P260" i="21"/>
  <c r="U259" i="21"/>
  <c r="V259" i="21" s="1"/>
  <c r="P260" i="20"/>
  <c r="U259" i="20"/>
  <c r="V259" i="20" s="1"/>
  <c r="G261" i="20"/>
  <c r="L260" i="20"/>
  <c r="BF341" i="19"/>
  <c r="BJ340" i="19"/>
  <c r="BE339" i="19"/>
  <c r="BI338" i="19"/>
  <c r="V318" i="19"/>
  <c r="U318" i="19"/>
  <c r="BG340" i="19"/>
  <c r="BK339" i="19"/>
  <c r="T319" i="19"/>
  <c r="T319" i="18"/>
  <c r="V318" i="18"/>
  <c r="BE340" i="18"/>
  <c r="BI339" i="18"/>
  <c r="U318" i="18"/>
  <c r="BF339" i="18"/>
  <c r="BJ338" i="18"/>
  <c r="BK339" i="18"/>
  <c r="BG340" i="18"/>
  <c r="U257" i="7"/>
  <c r="P261" i="21" l="1"/>
  <c r="U260" i="21"/>
  <c r="V260" i="21" s="1"/>
  <c r="G262" i="21"/>
  <c r="L261" i="21"/>
  <c r="P261" i="20"/>
  <c r="U260" i="20"/>
  <c r="V260" i="20" s="1"/>
  <c r="G262" i="20"/>
  <c r="L261" i="20"/>
  <c r="BE340" i="19"/>
  <c r="BI339" i="19"/>
  <c r="V319" i="19"/>
  <c r="BF342" i="19"/>
  <c r="BJ341" i="19"/>
  <c r="T320" i="19"/>
  <c r="BK340" i="19"/>
  <c r="BG341" i="19"/>
  <c r="U319" i="19"/>
  <c r="BI340" i="18"/>
  <c r="BE341" i="18"/>
  <c r="BF340" i="18"/>
  <c r="BJ339" i="18"/>
  <c r="V319" i="18"/>
  <c r="BK340" i="18"/>
  <c r="BG341" i="18"/>
  <c r="U319" i="18"/>
  <c r="T320" i="18"/>
  <c r="U258" i="7"/>
  <c r="P262" i="21" l="1"/>
  <c r="U261" i="21"/>
  <c r="V261" i="21" s="1"/>
  <c r="G263" i="21"/>
  <c r="L262" i="21"/>
  <c r="L262" i="20"/>
  <c r="G263" i="20"/>
  <c r="U261" i="20"/>
  <c r="V261" i="20" s="1"/>
  <c r="P262" i="20"/>
  <c r="BK341" i="19"/>
  <c r="BG342" i="19"/>
  <c r="U320" i="19"/>
  <c r="BF343" i="19"/>
  <c r="BJ342" i="19"/>
  <c r="BE341" i="19"/>
  <c r="BI340" i="19"/>
  <c r="T321" i="19"/>
  <c r="V320" i="19"/>
  <c r="BI341" i="18"/>
  <c r="BE342" i="18"/>
  <c r="BG342" i="18"/>
  <c r="BK341" i="18"/>
  <c r="V320" i="18"/>
  <c r="BJ340" i="18"/>
  <c r="BF341" i="18"/>
  <c r="U320" i="18"/>
  <c r="T321" i="18"/>
  <c r="U259" i="7"/>
  <c r="L263" i="21" l="1"/>
  <c r="G264" i="21"/>
  <c r="U262" i="21"/>
  <c r="V262" i="21" s="1"/>
  <c r="P263" i="21"/>
  <c r="L263" i="20"/>
  <c r="G264" i="20"/>
  <c r="U262" i="20"/>
  <c r="V262" i="20" s="1"/>
  <c r="P263" i="20"/>
  <c r="BJ343" i="19"/>
  <c r="BF344" i="19"/>
  <c r="V321" i="19"/>
  <c r="BG343" i="19"/>
  <c r="BK342" i="19"/>
  <c r="BI341" i="19"/>
  <c r="BE342" i="19"/>
  <c r="U321" i="19"/>
  <c r="T322" i="19"/>
  <c r="BE343" i="18"/>
  <c r="BI342" i="18"/>
  <c r="V321" i="18"/>
  <c r="BJ341" i="18"/>
  <c r="BF342" i="18"/>
  <c r="T322" i="18"/>
  <c r="U321" i="18"/>
  <c r="BK342" i="18"/>
  <c r="BG343" i="18"/>
  <c r="U260" i="7"/>
  <c r="L264" i="21" l="1"/>
  <c r="G265" i="21"/>
  <c r="U263" i="21"/>
  <c r="V263" i="21" s="1"/>
  <c r="P264" i="21"/>
  <c r="P264" i="20"/>
  <c r="U263" i="20"/>
  <c r="V263" i="20" s="1"/>
  <c r="G265" i="20"/>
  <c r="L264" i="20"/>
  <c r="BJ344" i="19"/>
  <c r="BF345" i="19"/>
  <c r="T323" i="19"/>
  <c r="U322" i="19"/>
  <c r="BK343" i="19"/>
  <c r="BG344" i="19"/>
  <c r="BI342" i="19"/>
  <c r="BE343" i="19"/>
  <c r="V322" i="19"/>
  <c r="BE344" i="18"/>
  <c r="BI343" i="18"/>
  <c r="T323" i="18"/>
  <c r="BK343" i="18"/>
  <c r="BG344" i="18"/>
  <c r="BF343" i="18"/>
  <c r="BJ342" i="18"/>
  <c r="U322" i="18"/>
  <c r="V322" i="18"/>
  <c r="U261" i="7"/>
  <c r="G266" i="21" l="1"/>
  <c r="L265" i="21"/>
  <c r="P265" i="21"/>
  <c r="U264" i="21"/>
  <c r="V264" i="21" s="1"/>
  <c r="P265" i="20"/>
  <c r="U264" i="20"/>
  <c r="V264" i="20" s="1"/>
  <c r="G266" i="20"/>
  <c r="L265" i="20"/>
  <c r="U323" i="19"/>
  <c r="T324" i="19"/>
  <c r="V323" i="19"/>
  <c r="BJ345" i="19"/>
  <c r="BF346" i="19"/>
  <c r="BE344" i="19"/>
  <c r="BI343" i="19"/>
  <c r="BK344" i="19"/>
  <c r="BG345" i="19"/>
  <c r="T324" i="18"/>
  <c r="BJ343" i="18"/>
  <c r="BF344" i="18"/>
  <c r="BK344" i="18"/>
  <c r="BG345" i="18"/>
  <c r="BI344" i="18"/>
  <c r="BE345" i="18"/>
  <c r="V323" i="18"/>
  <c r="U323" i="18"/>
  <c r="U262" i="7"/>
  <c r="G267" i="21" l="1"/>
  <c r="L266" i="21"/>
  <c r="P266" i="21"/>
  <c r="U265" i="21"/>
  <c r="V265" i="21" s="1"/>
  <c r="G267" i="20"/>
  <c r="L266" i="20"/>
  <c r="P266" i="20"/>
  <c r="U265" i="20"/>
  <c r="V265" i="20" s="1"/>
  <c r="T325" i="19"/>
  <c r="BJ346" i="19"/>
  <c r="U324" i="19"/>
  <c r="V324" i="19"/>
  <c r="BK345" i="19"/>
  <c r="BG346" i="19"/>
  <c r="BI344" i="19"/>
  <c r="BE345" i="19"/>
  <c r="BG346" i="18"/>
  <c r="BK345" i="18"/>
  <c r="BF345" i="18"/>
  <c r="BJ344" i="18"/>
  <c r="T325" i="18"/>
  <c r="V324" i="18"/>
  <c r="BI345" i="18"/>
  <c r="BE346" i="18"/>
  <c r="U324" i="18"/>
  <c r="U263" i="7"/>
  <c r="P267" i="21" l="1"/>
  <c r="U266" i="21"/>
  <c r="V266" i="21" s="1"/>
  <c r="G268" i="21"/>
  <c r="L267" i="21"/>
  <c r="P267" i="20"/>
  <c r="U266" i="20"/>
  <c r="V266" i="20" s="1"/>
  <c r="G268" i="20"/>
  <c r="L267" i="20"/>
  <c r="T326" i="19"/>
  <c r="BI345" i="19"/>
  <c r="BE346" i="19"/>
  <c r="BK346" i="19"/>
  <c r="U325" i="19"/>
  <c r="V325" i="19"/>
  <c r="BJ345" i="18"/>
  <c r="BF346" i="18"/>
  <c r="BK346" i="18"/>
  <c r="T326" i="18"/>
  <c r="BI346" i="18"/>
  <c r="U325" i="18"/>
  <c r="V325" i="18"/>
  <c r="U264" i="7"/>
  <c r="P268" i="21" l="1"/>
  <c r="U267" i="21"/>
  <c r="V267" i="21" s="1"/>
  <c r="G269" i="21"/>
  <c r="L268" i="21"/>
  <c r="G269" i="20"/>
  <c r="L268" i="20"/>
  <c r="P268" i="20"/>
  <c r="U267" i="20"/>
  <c r="V267" i="20" s="1"/>
  <c r="V326" i="19"/>
  <c r="U326" i="19"/>
  <c r="BI346" i="19"/>
  <c r="T327" i="19"/>
  <c r="V326" i="18"/>
  <c r="BJ346" i="18"/>
  <c r="T327" i="18"/>
  <c r="U326" i="18"/>
  <c r="K164" i="12"/>
  <c r="L164" i="12" s="1"/>
  <c r="V264" i="7"/>
  <c r="U265" i="7"/>
  <c r="P269" i="21" l="1"/>
  <c r="U268" i="21"/>
  <c r="V268" i="21" s="1"/>
  <c r="G270" i="21"/>
  <c r="L269" i="21"/>
  <c r="P269" i="20"/>
  <c r="U268" i="20"/>
  <c r="V268" i="20" s="1"/>
  <c r="G270" i="20"/>
  <c r="L269" i="20"/>
  <c r="T328" i="19"/>
  <c r="U327" i="19"/>
  <c r="V327" i="19"/>
  <c r="T328" i="18"/>
  <c r="U327" i="18"/>
  <c r="V327" i="18"/>
  <c r="V265" i="7"/>
  <c r="K165" i="12"/>
  <c r="L165" i="12" s="1"/>
  <c r="U266" i="7"/>
  <c r="G271" i="21" l="1"/>
  <c r="L270" i="21"/>
  <c r="P270" i="21"/>
  <c r="U269" i="21"/>
  <c r="V269" i="21" s="1"/>
  <c r="U269" i="20"/>
  <c r="V269" i="20" s="1"/>
  <c r="P270" i="20"/>
  <c r="L270" i="20"/>
  <c r="G271" i="20"/>
  <c r="T329" i="19"/>
  <c r="V328" i="19"/>
  <c r="U328" i="19"/>
  <c r="V328" i="18"/>
  <c r="T329" i="18"/>
  <c r="U328" i="18"/>
  <c r="V266" i="7"/>
  <c r="K166" i="12"/>
  <c r="L166" i="12" s="1"/>
  <c r="U267" i="7"/>
  <c r="U270" i="21" l="1"/>
  <c r="V270" i="21" s="1"/>
  <c r="P271" i="21"/>
  <c r="L271" i="21"/>
  <c r="G272" i="21"/>
  <c r="L271" i="20"/>
  <c r="G272" i="20"/>
  <c r="U270" i="20"/>
  <c r="V270" i="20" s="1"/>
  <c r="P271" i="20"/>
  <c r="T330" i="19"/>
  <c r="V329" i="19"/>
  <c r="U329" i="19"/>
  <c r="V329" i="18"/>
  <c r="T330" i="18"/>
  <c r="U329" i="18"/>
  <c r="V267" i="7"/>
  <c r="K167" i="12"/>
  <c r="L167" i="12" s="1"/>
  <c r="U268" i="7"/>
  <c r="U271" i="21" l="1"/>
  <c r="V271" i="21" s="1"/>
  <c r="P272" i="21"/>
  <c r="L272" i="21"/>
  <c r="G273" i="21"/>
  <c r="P272" i="20"/>
  <c r="U271" i="20"/>
  <c r="V271" i="20" s="1"/>
  <c r="G273" i="20"/>
  <c r="L272" i="20"/>
  <c r="U330" i="19"/>
  <c r="T331" i="19"/>
  <c r="V330" i="19"/>
  <c r="T331" i="18"/>
  <c r="V330" i="18"/>
  <c r="U330" i="18"/>
  <c r="V268" i="7"/>
  <c r="K168" i="12"/>
  <c r="L168" i="12" s="1"/>
  <c r="U269" i="7"/>
  <c r="P273" i="21" l="1"/>
  <c r="U272" i="21"/>
  <c r="V272" i="21" s="1"/>
  <c r="G274" i="21"/>
  <c r="L273" i="21"/>
  <c r="P273" i="20"/>
  <c r="U272" i="20"/>
  <c r="V272" i="20" s="1"/>
  <c r="G274" i="20"/>
  <c r="L273" i="20"/>
  <c r="T332" i="19"/>
  <c r="U331" i="19"/>
  <c r="V331" i="19"/>
  <c r="V331" i="18"/>
  <c r="U331" i="18"/>
  <c r="T332" i="18"/>
  <c r="K169" i="12"/>
  <c r="L169" i="12" s="1"/>
  <c r="V269" i="7"/>
  <c r="U270" i="7"/>
  <c r="G275" i="21" l="1"/>
  <c r="L274" i="21"/>
  <c r="P274" i="21"/>
  <c r="U273" i="21"/>
  <c r="V273" i="21" s="1"/>
  <c r="P274" i="20"/>
  <c r="U273" i="20"/>
  <c r="V273" i="20" s="1"/>
  <c r="G275" i="20"/>
  <c r="L274" i="20"/>
  <c r="T333" i="19"/>
  <c r="V332" i="19"/>
  <c r="U332" i="19"/>
  <c r="T333" i="18"/>
  <c r="U332" i="18"/>
  <c r="V332" i="18"/>
  <c r="V270" i="7"/>
  <c r="K170" i="12"/>
  <c r="L170" i="12" s="1"/>
  <c r="U271" i="7"/>
  <c r="P275" i="21" l="1"/>
  <c r="U274" i="21"/>
  <c r="V274" i="21" s="1"/>
  <c r="G276" i="21"/>
  <c r="L275" i="21"/>
  <c r="P275" i="20"/>
  <c r="U274" i="20"/>
  <c r="V274" i="20" s="1"/>
  <c r="G276" i="20"/>
  <c r="L275" i="20"/>
  <c r="V333" i="19"/>
  <c r="U333" i="19"/>
  <c r="T334" i="19"/>
  <c r="V333" i="18"/>
  <c r="U333" i="18"/>
  <c r="T334" i="18"/>
  <c r="V271" i="7"/>
  <c r="K171" i="12"/>
  <c r="L171" i="12" s="1"/>
  <c r="U272" i="7"/>
  <c r="G277" i="21" l="1"/>
  <c r="L276" i="21"/>
  <c r="P276" i="21"/>
  <c r="U275" i="21"/>
  <c r="V275" i="21" s="1"/>
  <c r="P276" i="20"/>
  <c r="U275" i="20"/>
  <c r="V275" i="20" s="1"/>
  <c r="G277" i="20"/>
  <c r="L276" i="20"/>
  <c r="V334" i="19"/>
  <c r="T335" i="19"/>
  <c r="U334" i="19"/>
  <c r="U334" i="18"/>
  <c r="T335" i="18"/>
  <c r="V334" i="18"/>
  <c r="K172" i="12"/>
  <c r="L172" i="12" s="1"/>
  <c r="V272" i="7"/>
  <c r="U273" i="7"/>
  <c r="G278" i="21" l="1"/>
  <c r="L277" i="21"/>
  <c r="P277" i="21"/>
  <c r="U276" i="21"/>
  <c r="V276" i="21" s="1"/>
  <c r="P277" i="20"/>
  <c r="U276" i="20"/>
  <c r="V276" i="20" s="1"/>
  <c r="G278" i="20"/>
  <c r="L277" i="20"/>
  <c r="U335" i="19"/>
  <c r="T336" i="19"/>
  <c r="V335" i="19"/>
  <c r="V335" i="18"/>
  <c r="T336" i="18"/>
  <c r="U335" i="18"/>
  <c r="K173" i="12"/>
  <c r="L173" i="12" s="1"/>
  <c r="V273" i="7"/>
  <c r="U274" i="7"/>
  <c r="P278" i="21" l="1"/>
  <c r="U277" i="21"/>
  <c r="V277" i="21" s="1"/>
  <c r="L278" i="21"/>
  <c r="G178" i="17" s="1"/>
  <c r="P278" i="20"/>
  <c r="U277" i="20"/>
  <c r="V277" i="20" s="1"/>
  <c r="G279" i="20"/>
  <c r="L278" i="20"/>
  <c r="G178" i="16" s="1"/>
  <c r="T337" i="19"/>
  <c r="V336" i="19"/>
  <c r="U336" i="19"/>
  <c r="U336" i="18"/>
  <c r="T337" i="18"/>
  <c r="V336" i="18"/>
  <c r="K174" i="12"/>
  <c r="L174" i="12" s="1"/>
  <c r="V274" i="7"/>
  <c r="U275" i="7"/>
  <c r="U278" i="21" l="1"/>
  <c r="V278" i="21" s="1"/>
  <c r="G280" i="20"/>
  <c r="L279" i="20"/>
  <c r="G179" i="16" s="1"/>
  <c r="P279" i="20"/>
  <c r="U278" i="20"/>
  <c r="V278" i="20" s="1"/>
  <c r="T338" i="19"/>
  <c r="U337" i="19"/>
  <c r="V337" i="19"/>
  <c r="T338" i="18"/>
  <c r="V337" i="18"/>
  <c r="U337" i="18"/>
  <c r="K175" i="12"/>
  <c r="L175" i="12" s="1"/>
  <c r="V275" i="7"/>
  <c r="U276" i="7"/>
  <c r="P280" i="20" l="1"/>
  <c r="U279" i="20"/>
  <c r="V279" i="20" s="1"/>
  <c r="L280" i="20"/>
  <c r="G180" i="16" s="1"/>
  <c r="V338" i="19"/>
  <c r="U338" i="19"/>
  <c r="T339" i="19"/>
  <c r="U338" i="18"/>
  <c r="V338" i="18"/>
  <c r="T339" i="18"/>
  <c r="V276" i="7"/>
  <c r="K176" i="12"/>
  <c r="L176" i="12" s="1"/>
  <c r="U277" i="7"/>
  <c r="U280" i="20" l="1"/>
  <c r="V280" i="20" s="1"/>
  <c r="U339" i="19"/>
  <c r="T340" i="19"/>
  <c r="V339" i="19"/>
  <c r="U339" i="18"/>
  <c r="T340" i="18"/>
  <c r="V339" i="18"/>
  <c r="K177" i="12"/>
  <c r="L177" i="12" s="1"/>
  <c r="V277" i="7"/>
  <c r="U340" i="19" l="1"/>
  <c r="T341" i="19"/>
  <c r="V340" i="19"/>
  <c r="U340" i="18"/>
  <c r="V340" i="18"/>
  <c r="T341" i="18"/>
  <c r="M5" i="12"/>
  <c r="N4" i="12"/>
  <c r="M4" i="12"/>
  <c r="M7" i="12" s="1"/>
  <c r="N3" i="12"/>
  <c r="M3" i="12"/>
  <c r="L3" i="12"/>
  <c r="G3" i="12"/>
  <c r="K3" i="12" s="1"/>
  <c r="U5" i="7"/>
  <c r="T4" i="7"/>
  <c r="S4" i="7"/>
  <c r="R4" i="7"/>
  <c r="Q4" i="7"/>
  <c r="P4" i="7"/>
  <c r="CI5" i="13"/>
  <c r="CH5" i="13"/>
  <c r="CG5" i="13"/>
  <c r="CI4" i="13"/>
  <c r="CH4" i="13"/>
  <c r="CG4" i="13"/>
  <c r="CI3" i="13"/>
  <c r="CH3" i="13"/>
  <c r="CG3" i="13"/>
  <c r="BZ5" i="13"/>
  <c r="BY5" i="13"/>
  <c r="BX5" i="13"/>
  <c r="BZ4" i="13"/>
  <c r="BY4" i="13"/>
  <c r="BX4" i="13"/>
  <c r="BZ3" i="13"/>
  <c r="BY3" i="13"/>
  <c r="BX3" i="13"/>
  <c r="AT348" i="13"/>
  <c r="AS348" i="13"/>
  <c r="AR348" i="13"/>
  <c r="V341" i="19" l="1"/>
  <c r="T342" i="19"/>
  <c r="U341" i="19"/>
  <c r="U341" i="18"/>
  <c r="V341" i="18"/>
  <c r="T342" i="18"/>
  <c r="N8" i="12"/>
  <c r="M8" i="12"/>
  <c r="BI61" i="13"/>
  <c r="BK60" i="13"/>
  <c r="BJ60" i="13"/>
  <c r="BI60" i="13"/>
  <c r="BH60" i="13"/>
  <c r="BK59" i="13"/>
  <c r="BJ59" i="13"/>
  <c r="BI59" i="13"/>
  <c r="BH59" i="13"/>
  <c r="BK58" i="13"/>
  <c r="BJ58" i="13"/>
  <c r="BI58" i="13"/>
  <c r="BH58" i="13"/>
  <c r="BK57" i="13"/>
  <c r="BJ57" i="13"/>
  <c r="BI57" i="13"/>
  <c r="BH57" i="13"/>
  <c r="BK56" i="13"/>
  <c r="BJ56" i="13"/>
  <c r="BI56" i="13"/>
  <c r="BH56" i="13"/>
  <c r="BK55" i="13"/>
  <c r="BJ55" i="13"/>
  <c r="BI55" i="13"/>
  <c r="BH55" i="13"/>
  <c r="BK54" i="13"/>
  <c r="BJ54" i="13"/>
  <c r="BI54" i="13"/>
  <c r="BH54" i="13"/>
  <c r="BK53" i="13"/>
  <c r="BJ53" i="13"/>
  <c r="BI53" i="13"/>
  <c r="BH53" i="13"/>
  <c r="BK52" i="13"/>
  <c r="BJ52" i="13"/>
  <c r="BI52" i="13"/>
  <c r="BH52" i="13"/>
  <c r="BK51" i="13"/>
  <c r="BJ51" i="13"/>
  <c r="BI51" i="13"/>
  <c r="BH51" i="13"/>
  <c r="BK50" i="13"/>
  <c r="BJ50" i="13"/>
  <c r="BI50" i="13"/>
  <c r="BH50" i="13"/>
  <c r="BK49" i="13"/>
  <c r="BJ49" i="13"/>
  <c r="BI49" i="13"/>
  <c r="BH49" i="13"/>
  <c r="BK48" i="13"/>
  <c r="BJ48" i="13"/>
  <c r="BI48" i="13"/>
  <c r="BH48" i="13"/>
  <c r="BK47" i="13"/>
  <c r="BJ47" i="13"/>
  <c r="BI47" i="13"/>
  <c r="BH47" i="13"/>
  <c r="BK46" i="13"/>
  <c r="BJ46" i="13"/>
  <c r="BI46" i="13"/>
  <c r="BH46" i="13"/>
  <c r="BK45" i="13"/>
  <c r="BJ45" i="13"/>
  <c r="BI45" i="13"/>
  <c r="BH45" i="13"/>
  <c r="BK44" i="13"/>
  <c r="BJ44" i="13"/>
  <c r="BI44" i="13"/>
  <c r="BH44" i="13"/>
  <c r="BK43" i="13"/>
  <c r="BJ43" i="13"/>
  <c r="BI43" i="13"/>
  <c r="BH43" i="13"/>
  <c r="BK42" i="13"/>
  <c r="BJ42" i="13"/>
  <c r="BI42" i="13"/>
  <c r="BH42" i="13"/>
  <c r="BK41" i="13"/>
  <c r="BJ41" i="13"/>
  <c r="BI41" i="13"/>
  <c r="BH41" i="13"/>
  <c r="BK40" i="13"/>
  <c r="BJ40" i="13"/>
  <c r="BI40" i="13"/>
  <c r="BH40" i="13"/>
  <c r="BK39" i="13"/>
  <c r="BJ39" i="13"/>
  <c r="BI39" i="13"/>
  <c r="BH39" i="13"/>
  <c r="BK38" i="13"/>
  <c r="BJ38" i="13"/>
  <c r="BI38" i="13"/>
  <c r="BH38" i="13"/>
  <c r="BK37" i="13"/>
  <c r="BJ37" i="13"/>
  <c r="BI37" i="13"/>
  <c r="BH37" i="13"/>
  <c r="BK36" i="13"/>
  <c r="BJ36" i="13"/>
  <c r="BI36" i="13"/>
  <c r="BH36" i="13"/>
  <c r="BK35" i="13"/>
  <c r="BJ35" i="13"/>
  <c r="BI35" i="13"/>
  <c r="BH35" i="13"/>
  <c r="BK34" i="13"/>
  <c r="BJ34" i="13"/>
  <c r="BI34" i="13"/>
  <c r="BH34" i="13"/>
  <c r="BK33" i="13"/>
  <c r="BJ33" i="13"/>
  <c r="BI33" i="13"/>
  <c r="BH33" i="13"/>
  <c r="BK32" i="13"/>
  <c r="BJ32" i="13"/>
  <c r="BI32" i="13"/>
  <c r="BH32" i="13"/>
  <c r="BK31" i="13"/>
  <c r="BJ31" i="13"/>
  <c r="BI31" i="13"/>
  <c r="BH31" i="13"/>
  <c r="BK30" i="13"/>
  <c r="BJ30" i="13"/>
  <c r="BI30" i="13"/>
  <c r="BH30" i="13"/>
  <c r="BK29" i="13"/>
  <c r="BJ29" i="13"/>
  <c r="BI29" i="13"/>
  <c r="BH29" i="13"/>
  <c r="BK28" i="13"/>
  <c r="BJ28" i="13"/>
  <c r="BI28" i="13"/>
  <c r="BH28" i="13"/>
  <c r="BK27" i="13"/>
  <c r="BJ27" i="13"/>
  <c r="BI27" i="13"/>
  <c r="BH27" i="13"/>
  <c r="BK26" i="13"/>
  <c r="BJ26" i="13"/>
  <c r="BI26" i="13"/>
  <c r="BH26" i="13"/>
  <c r="BK25" i="13"/>
  <c r="BJ25" i="13"/>
  <c r="BI25" i="13"/>
  <c r="BH25" i="13"/>
  <c r="BK24" i="13"/>
  <c r="BJ24" i="13"/>
  <c r="BI24" i="13"/>
  <c r="BH24" i="13"/>
  <c r="BK23" i="13"/>
  <c r="BJ23" i="13"/>
  <c r="BI23" i="13"/>
  <c r="BH23" i="13"/>
  <c r="BK22" i="13"/>
  <c r="BJ22" i="13"/>
  <c r="BI22" i="13"/>
  <c r="BH22" i="13"/>
  <c r="BK21" i="13"/>
  <c r="BJ21" i="13"/>
  <c r="BI21" i="13"/>
  <c r="BH21" i="13"/>
  <c r="BK20" i="13"/>
  <c r="BJ20" i="13"/>
  <c r="BI20" i="13"/>
  <c r="BH20" i="13"/>
  <c r="BK19" i="13"/>
  <c r="BJ19" i="13"/>
  <c r="BI19" i="13"/>
  <c r="BH19" i="13"/>
  <c r="BK18" i="13"/>
  <c r="BJ18" i="13"/>
  <c r="BI18" i="13"/>
  <c r="BH18" i="13"/>
  <c r="BK17" i="13"/>
  <c r="BJ17" i="13"/>
  <c r="BI17" i="13"/>
  <c r="BH17" i="13"/>
  <c r="BK16" i="13"/>
  <c r="BJ16" i="13"/>
  <c r="BI16" i="13"/>
  <c r="BH16" i="13"/>
  <c r="BK15" i="13"/>
  <c r="BJ15" i="13"/>
  <c r="BI15" i="13"/>
  <c r="BH15" i="13"/>
  <c r="BK14" i="13"/>
  <c r="BJ14" i="13"/>
  <c r="BI14" i="13"/>
  <c r="BH14" i="13"/>
  <c r="BK13" i="13"/>
  <c r="BJ13" i="13"/>
  <c r="BI13" i="13"/>
  <c r="BH13" i="13"/>
  <c r="BK12" i="13"/>
  <c r="BJ12" i="13"/>
  <c r="BI12" i="13"/>
  <c r="BH12" i="13"/>
  <c r="BK11" i="13"/>
  <c r="BJ11" i="13"/>
  <c r="BI11" i="13"/>
  <c r="BH11" i="13"/>
  <c r="BK10" i="13"/>
  <c r="BJ10" i="13"/>
  <c r="BI10" i="13"/>
  <c r="BH10" i="13"/>
  <c r="BK9" i="13"/>
  <c r="BJ9" i="13"/>
  <c r="BI9" i="13"/>
  <c r="BH9" i="13"/>
  <c r="BK8" i="13"/>
  <c r="BJ8" i="13"/>
  <c r="BI8" i="13"/>
  <c r="BH8" i="13"/>
  <c r="BK7" i="13"/>
  <c r="BJ7" i="13"/>
  <c r="BI7" i="13"/>
  <c r="BH7" i="13"/>
  <c r="BK6" i="13"/>
  <c r="BJ6" i="13"/>
  <c r="BI6" i="13"/>
  <c r="BH6" i="13"/>
  <c r="AC66" i="13"/>
  <c r="AE65" i="13"/>
  <c r="AD65" i="13"/>
  <c r="AC65" i="13"/>
  <c r="AE64" i="13"/>
  <c r="AD64" i="13"/>
  <c r="AC64" i="13"/>
  <c r="AE63" i="13"/>
  <c r="AD63" i="13"/>
  <c r="AC63" i="13"/>
  <c r="AE62" i="13"/>
  <c r="AD62" i="13"/>
  <c r="AC62" i="13"/>
  <c r="AE61" i="13"/>
  <c r="AD61" i="13"/>
  <c r="AC61" i="13"/>
  <c r="AE60" i="13"/>
  <c r="AD60" i="13"/>
  <c r="AC60" i="13"/>
  <c r="AE59" i="13"/>
  <c r="AD59" i="13"/>
  <c r="AC59" i="13"/>
  <c r="AE58" i="13"/>
  <c r="AD58" i="13"/>
  <c r="AC58" i="13"/>
  <c r="AE57" i="13"/>
  <c r="AD57" i="13"/>
  <c r="AC57" i="13"/>
  <c r="AE56" i="13"/>
  <c r="AD56" i="13"/>
  <c r="AC56" i="13"/>
  <c r="AE55" i="13"/>
  <c r="AD55" i="13"/>
  <c r="AC55" i="13"/>
  <c r="AE54" i="13"/>
  <c r="AD54" i="13"/>
  <c r="AC54" i="13"/>
  <c r="T66" i="13"/>
  <c r="V65" i="13"/>
  <c r="U65" i="13"/>
  <c r="T65" i="13"/>
  <c r="V64" i="13"/>
  <c r="U64" i="13"/>
  <c r="T64" i="13"/>
  <c r="V63" i="13"/>
  <c r="U63" i="13"/>
  <c r="T63" i="13"/>
  <c r="V62" i="13"/>
  <c r="U62" i="13"/>
  <c r="T62" i="13"/>
  <c r="V61" i="13"/>
  <c r="U61" i="13"/>
  <c r="T61" i="13"/>
  <c r="V60" i="13"/>
  <c r="U60" i="13"/>
  <c r="T60" i="13"/>
  <c r="V59" i="13"/>
  <c r="U59" i="13"/>
  <c r="T59" i="13"/>
  <c r="V58" i="13"/>
  <c r="U58" i="13"/>
  <c r="T58" i="13"/>
  <c r="V57" i="13"/>
  <c r="U57" i="13"/>
  <c r="T57" i="13"/>
  <c r="V56" i="13"/>
  <c r="U56" i="13"/>
  <c r="T56" i="13"/>
  <c r="V55" i="13"/>
  <c r="U55" i="13"/>
  <c r="T55" i="13"/>
  <c r="M66" i="13"/>
  <c r="L66" i="13"/>
  <c r="K66" i="13"/>
  <c r="M65" i="13"/>
  <c r="L65" i="13"/>
  <c r="K65" i="13"/>
  <c r="M64" i="13"/>
  <c r="L64" i="13"/>
  <c r="K64" i="13"/>
  <c r="M63" i="13"/>
  <c r="L63" i="13"/>
  <c r="K63" i="13"/>
  <c r="M62" i="13"/>
  <c r="L62" i="13"/>
  <c r="K62" i="13"/>
  <c r="M61" i="13"/>
  <c r="L61" i="13"/>
  <c r="K61" i="13"/>
  <c r="M60" i="13"/>
  <c r="L60" i="13"/>
  <c r="K60" i="13"/>
  <c r="M59" i="13"/>
  <c r="L59" i="13"/>
  <c r="K59" i="13"/>
  <c r="M58" i="13"/>
  <c r="L58" i="13"/>
  <c r="K58" i="13"/>
  <c r="M57" i="13"/>
  <c r="L57" i="13"/>
  <c r="K5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A178" i="12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C166" i="12"/>
  <c r="C160" i="12"/>
  <c r="C144" i="12"/>
  <c r="C136" i="12"/>
  <c r="C128" i="12"/>
  <c r="C120" i="12"/>
  <c r="C112" i="12"/>
  <c r="C104" i="12"/>
  <c r="C96" i="12"/>
  <c r="C88" i="12"/>
  <c r="C80" i="12"/>
  <c r="C72" i="12"/>
  <c r="C64" i="12"/>
  <c r="C56" i="12"/>
  <c r="C12" i="12"/>
  <c r="J7" i="12"/>
  <c r="J5" i="12"/>
  <c r="N5" i="12" s="1"/>
  <c r="C4" i="12"/>
  <c r="C138" i="12" s="1"/>
  <c r="M276" i="7"/>
  <c r="M214" i="7"/>
  <c r="M108" i="7"/>
  <c r="M106" i="7"/>
  <c r="E8" i="7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7" i="7"/>
  <c r="L6" i="7"/>
  <c r="M5" i="7"/>
  <c r="K5" i="7"/>
  <c r="T5" i="7" s="1"/>
  <c r="J5" i="7"/>
  <c r="S5" i="7" s="1"/>
  <c r="I5" i="7"/>
  <c r="R5" i="7" s="1"/>
  <c r="H5" i="7"/>
  <c r="Q5" i="7" s="1"/>
  <c r="L4" i="7"/>
  <c r="T343" i="19" l="1"/>
  <c r="U342" i="19"/>
  <c r="V342" i="19"/>
  <c r="T343" i="18"/>
  <c r="U342" i="18"/>
  <c r="V342" i="18"/>
  <c r="M9" i="12"/>
  <c r="N9" i="12"/>
  <c r="AG61" i="13"/>
  <c r="X65" i="13"/>
  <c r="W61" i="13"/>
  <c r="Y63" i="13"/>
  <c r="W65" i="13"/>
  <c r="W63" i="13"/>
  <c r="G7" i="7"/>
  <c r="U4" i="7"/>
  <c r="X56" i="13"/>
  <c r="AF56" i="13"/>
  <c r="P66" i="13"/>
  <c r="Y65" i="13"/>
  <c r="Y60" i="13"/>
  <c r="X63" i="13"/>
  <c r="AH63" i="13"/>
  <c r="P60" i="13"/>
  <c r="P63" i="13"/>
  <c r="Y58" i="13"/>
  <c r="X62" i="13"/>
  <c r="AH56" i="13"/>
  <c r="AG59" i="13"/>
  <c r="AG65" i="13"/>
  <c r="N64" i="13"/>
  <c r="Y56" i="13"/>
  <c r="W59" i="13"/>
  <c r="Y61" i="13"/>
  <c r="AF57" i="13"/>
  <c r="AH59" i="13"/>
  <c r="AF62" i="13"/>
  <c r="AH64" i="13"/>
  <c r="N59" i="13"/>
  <c r="P62" i="13"/>
  <c r="P58" i="13"/>
  <c r="X59" i="13"/>
  <c r="AG57" i="13"/>
  <c r="AG62" i="13"/>
  <c r="AF65" i="13"/>
  <c r="O59" i="13"/>
  <c r="N63" i="13"/>
  <c r="P65" i="13"/>
  <c r="W57" i="13"/>
  <c r="N58" i="13"/>
  <c r="P59" i="13"/>
  <c r="O62" i="13"/>
  <c r="N66" i="13"/>
  <c r="X58" i="13"/>
  <c r="BJ61" i="13"/>
  <c r="O58" i="13"/>
  <c r="N61" i="13"/>
  <c r="O66" i="13"/>
  <c r="Y57" i="13"/>
  <c r="Y59" i="13"/>
  <c r="X61" i="13"/>
  <c r="W64" i="13"/>
  <c r="W66" i="13"/>
  <c r="AG55" i="13"/>
  <c r="AH62" i="13"/>
  <c r="O61" i="13"/>
  <c r="P61" i="13"/>
  <c r="X57" i="13"/>
  <c r="W60" i="13"/>
  <c r="W62" i="13"/>
  <c r="AH55" i="13"/>
  <c r="AF58" i="13"/>
  <c r="AH60" i="13"/>
  <c r="AF63" i="13"/>
  <c r="O64" i="13"/>
  <c r="W56" i="13"/>
  <c r="W58" i="13"/>
  <c r="Y64" i="13"/>
  <c r="AG58" i="13"/>
  <c r="AF61" i="13"/>
  <c r="AG63" i="13"/>
  <c r="Y62" i="13"/>
  <c r="X64" i="13"/>
  <c r="AH58" i="13"/>
  <c r="AF66" i="13"/>
  <c r="P64" i="13"/>
  <c r="X60" i="13"/>
  <c r="AF60" i="13"/>
  <c r="AH57" i="13"/>
  <c r="AH61" i="13"/>
  <c r="AF64" i="13"/>
  <c r="AH65" i="13"/>
  <c r="AG56" i="13"/>
  <c r="AG60" i="13"/>
  <c r="AG64" i="13"/>
  <c r="AF55" i="13"/>
  <c r="AF59" i="13"/>
  <c r="N60" i="13"/>
  <c r="O60" i="13"/>
  <c r="N65" i="13"/>
  <c r="O63" i="13"/>
  <c r="N62" i="13"/>
  <c r="O65" i="13"/>
  <c r="C14" i="12"/>
  <c r="C19" i="12"/>
  <c r="C25" i="12"/>
  <c r="C27" i="12"/>
  <c r="C33" i="12"/>
  <c r="C35" i="12"/>
  <c r="C41" i="12"/>
  <c r="C43" i="12"/>
  <c r="C49" i="12"/>
  <c r="C54" i="12"/>
  <c r="C62" i="12"/>
  <c r="C70" i="12"/>
  <c r="C78" i="12"/>
  <c r="C86" i="12"/>
  <c r="C94" i="12"/>
  <c r="C102" i="12"/>
  <c r="C110" i="12"/>
  <c r="C118" i="12"/>
  <c r="C126" i="12"/>
  <c r="C134" i="12"/>
  <c r="C142" i="12"/>
  <c r="C154" i="12"/>
  <c r="C167" i="12"/>
  <c r="C9" i="12"/>
  <c r="C39" i="12"/>
  <c r="C47" i="12"/>
  <c r="C11" i="12"/>
  <c r="C145" i="12"/>
  <c r="C23" i="12"/>
  <c r="C6" i="12"/>
  <c r="C8" i="12"/>
  <c r="C16" i="12"/>
  <c r="C52" i="12"/>
  <c r="C60" i="12"/>
  <c r="C68" i="12"/>
  <c r="C76" i="12"/>
  <c r="C84" i="12"/>
  <c r="C92" i="12"/>
  <c r="C100" i="12"/>
  <c r="C108" i="12"/>
  <c r="C116" i="12"/>
  <c r="C124" i="12"/>
  <c r="C132" i="12"/>
  <c r="C140" i="12"/>
  <c r="C149" i="12"/>
  <c r="C161" i="12"/>
  <c r="C31" i="12"/>
  <c r="C170" i="12"/>
  <c r="C13" i="12"/>
  <c r="C24" i="12"/>
  <c r="C32" i="12"/>
  <c r="C40" i="12"/>
  <c r="C48" i="12"/>
  <c r="C168" i="12"/>
  <c r="C17" i="12"/>
  <c r="C10" i="12"/>
  <c r="C18" i="12"/>
  <c r="C20" i="12"/>
  <c r="C26" i="12"/>
  <c r="C28" i="12"/>
  <c r="C34" i="12"/>
  <c r="C36" i="12"/>
  <c r="C42" i="12"/>
  <c r="C44" i="12"/>
  <c r="C50" i="12"/>
  <c r="C58" i="12"/>
  <c r="C66" i="12"/>
  <c r="C74" i="12"/>
  <c r="C82" i="12"/>
  <c r="C90" i="12"/>
  <c r="C98" i="12"/>
  <c r="C106" i="12"/>
  <c r="C114" i="12"/>
  <c r="C122" i="12"/>
  <c r="C130" i="12"/>
  <c r="C171" i="12"/>
  <c r="C163" i="12"/>
  <c r="C155" i="12"/>
  <c r="C174" i="12"/>
  <c r="C172" i="12"/>
  <c r="C164" i="12"/>
  <c r="C157" i="12"/>
  <c r="C147" i="12"/>
  <c r="C139" i="12"/>
  <c r="C131" i="12"/>
  <c r="C123" i="12"/>
  <c r="C115" i="12"/>
  <c r="C107" i="12"/>
  <c r="C99" i="12"/>
  <c r="C91" i="12"/>
  <c r="C83" i="12"/>
  <c r="C75" i="12"/>
  <c r="C67" i="12"/>
  <c r="C59" i="12"/>
  <c r="C51" i="12"/>
  <c r="C173" i="12"/>
  <c r="C158" i="12"/>
  <c r="C148" i="12"/>
  <c r="C175" i="12"/>
  <c r="C165" i="12"/>
  <c r="C156" i="12"/>
  <c r="C151" i="12"/>
  <c r="C143" i="12"/>
  <c r="C135" i="12"/>
  <c r="C127" i="12"/>
  <c r="C119" i="12"/>
  <c r="C111" i="12"/>
  <c r="C103" i="12"/>
  <c r="C95" i="12"/>
  <c r="C87" i="12"/>
  <c r="C79" i="12"/>
  <c r="C71" i="12"/>
  <c r="C63" i="12"/>
  <c r="C55" i="12"/>
  <c r="C177" i="12"/>
  <c r="C153" i="12"/>
  <c r="C146" i="12"/>
  <c r="C45" i="12"/>
  <c r="C37" i="12"/>
  <c r="C29" i="12"/>
  <c r="C21" i="12"/>
  <c r="C162" i="12"/>
  <c r="C176" i="12"/>
  <c r="C159" i="12"/>
  <c r="C152" i="12"/>
  <c r="C150" i="12"/>
  <c r="C141" i="12"/>
  <c r="C137" i="12"/>
  <c r="C133" i="12"/>
  <c r="C129" i="12"/>
  <c r="C125" i="12"/>
  <c r="C121" i="12"/>
  <c r="C117" i="12"/>
  <c r="C113" i="12"/>
  <c r="C109" i="12"/>
  <c r="C105" i="12"/>
  <c r="C101" i="12"/>
  <c r="C97" i="12"/>
  <c r="C93" i="12"/>
  <c r="C89" i="12"/>
  <c r="C85" i="12"/>
  <c r="C81" i="12"/>
  <c r="C77" i="12"/>
  <c r="C73" i="12"/>
  <c r="C69" i="12"/>
  <c r="C65" i="12"/>
  <c r="C61" i="12"/>
  <c r="C57" i="12"/>
  <c r="C53" i="12"/>
  <c r="C46" i="12"/>
  <c r="C38" i="12"/>
  <c r="C30" i="12"/>
  <c r="C22" i="12"/>
  <c r="C7" i="12"/>
  <c r="C15" i="12"/>
  <c r="C169" i="12"/>
  <c r="G8" i="7"/>
  <c r="H7" i="7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I7" i="7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J7" i="7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K7" i="7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K169" i="7" s="1"/>
  <c r="K170" i="7" s="1"/>
  <c r="K171" i="7" s="1"/>
  <c r="K172" i="7" s="1"/>
  <c r="K173" i="7" s="1"/>
  <c r="K174" i="7" s="1"/>
  <c r="K175" i="7" s="1"/>
  <c r="K176" i="7" s="1"/>
  <c r="K177" i="7" s="1"/>
  <c r="K178" i="7" s="1"/>
  <c r="K179" i="7" s="1"/>
  <c r="K180" i="7" s="1"/>
  <c r="K181" i="7" s="1"/>
  <c r="K182" i="7" s="1"/>
  <c r="K183" i="7" s="1"/>
  <c r="K184" i="7" s="1"/>
  <c r="K185" i="7" s="1"/>
  <c r="K186" i="7" s="1"/>
  <c r="K187" i="7" s="1"/>
  <c r="K188" i="7" s="1"/>
  <c r="K189" i="7" s="1"/>
  <c r="K190" i="7" s="1"/>
  <c r="K191" i="7" s="1"/>
  <c r="K192" i="7" s="1"/>
  <c r="K193" i="7" s="1"/>
  <c r="K194" i="7" s="1"/>
  <c r="K195" i="7" s="1"/>
  <c r="K196" i="7" s="1"/>
  <c r="K197" i="7" s="1"/>
  <c r="K198" i="7" s="1"/>
  <c r="K199" i="7" s="1"/>
  <c r="K200" i="7" s="1"/>
  <c r="K201" i="7" s="1"/>
  <c r="K202" i="7" s="1"/>
  <c r="K203" i="7" s="1"/>
  <c r="K204" i="7" s="1"/>
  <c r="K205" i="7" s="1"/>
  <c r="K206" i="7" s="1"/>
  <c r="K207" i="7" s="1"/>
  <c r="K208" i="7" s="1"/>
  <c r="K209" i="7" s="1"/>
  <c r="K210" i="7" s="1"/>
  <c r="K211" i="7" s="1"/>
  <c r="K212" i="7" s="1"/>
  <c r="K213" i="7" s="1"/>
  <c r="K214" i="7" s="1"/>
  <c r="K215" i="7" s="1"/>
  <c r="K216" i="7" s="1"/>
  <c r="K217" i="7" s="1"/>
  <c r="K218" i="7" s="1"/>
  <c r="K219" i="7" s="1"/>
  <c r="K220" i="7" s="1"/>
  <c r="K221" i="7" s="1"/>
  <c r="K222" i="7" s="1"/>
  <c r="K223" i="7" s="1"/>
  <c r="K224" i="7" s="1"/>
  <c r="K225" i="7" s="1"/>
  <c r="K226" i="7" s="1"/>
  <c r="K227" i="7" s="1"/>
  <c r="K228" i="7" s="1"/>
  <c r="K229" i="7" s="1"/>
  <c r="K230" i="7" s="1"/>
  <c r="K231" i="7" s="1"/>
  <c r="K232" i="7" s="1"/>
  <c r="K233" i="7" s="1"/>
  <c r="K234" i="7" s="1"/>
  <c r="K235" i="7" s="1"/>
  <c r="K236" i="7" s="1"/>
  <c r="K237" i="7" s="1"/>
  <c r="K238" i="7" s="1"/>
  <c r="K239" i="7" s="1"/>
  <c r="K240" i="7" s="1"/>
  <c r="K241" i="7" s="1"/>
  <c r="K242" i="7" s="1"/>
  <c r="K243" i="7" s="1"/>
  <c r="K244" i="7" s="1"/>
  <c r="K245" i="7" s="1"/>
  <c r="K246" i="7" s="1"/>
  <c r="K247" i="7" s="1"/>
  <c r="K248" i="7" s="1"/>
  <c r="K249" i="7" s="1"/>
  <c r="K250" i="7" s="1"/>
  <c r="K251" i="7" s="1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K266" i="7" s="1"/>
  <c r="K267" i="7" s="1"/>
  <c r="K268" i="7" s="1"/>
  <c r="K269" i="7" s="1"/>
  <c r="K270" i="7" s="1"/>
  <c r="K271" i="7" s="1"/>
  <c r="K272" i="7" s="1"/>
  <c r="K273" i="7" s="1"/>
  <c r="K274" i="7" s="1"/>
  <c r="K275" i="7" s="1"/>
  <c r="K276" i="7" s="1"/>
  <c r="K277" i="7" s="1"/>
  <c r="V54" i="13"/>
  <c r="Y55" i="13" s="1"/>
  <c r="U54" i="13"/>
  <c r="X55" i="13" s="1"/>
  <c r="V53" i="13"/>
  <c r="U53" i="13"/>
  <c r="V52" i="13"/>
  <c r="U52" i="13"/>
  <c r="V51" i="13"/>
  <c r="U51" i="13"/>
  <c r="V50" i="13"/>
  <c r="U50" i="13"/>
  <c r="V49" i="13"/>
  <c r="U49" i="13"/>
  <c r="V48" i="13"/>
  <c r="U48" i="13"/>
  <c r="V47" i="13"/>
  <c r="U47" i="13"/>
  <c r="V46" i="13"/>
  <c r="U46" i="13"/>
  <c r="V45" i="13"/>
  <c r="U45" i="13"/>
  <c r="V44" i="13"/>
  <c r="U44" i="13"/>
  <c r="V43" i="13"/>
  <c r="U43" i="13"/>
  <c r="V42" i="13"/>
  <c r="U42" i="13"/>
  <c r="V41" i="13"/>
  <c r="U41" i="13"/>
  <c r="V40" i="13"/>
  <c r="U40" i="13"/>
  <c r="V39" i="13"/>
  <c r="U39" i="13"/>
  <c r="V38" i="13"/>
  <c r="U38" i="13"/>
  <c r="V37" i="13"/>
  <c r="U37" i="13"/>
  <c r="V36" i="13"/>
  <c r="U36" i="13"/>
  <c r="V35" i="13"/>
  <c r="U35" i="13"/>
  <c r="V34" i="13"/>
  <c r="U34" i="13"/>
  <c r="V33" i="13"/>
  <c r="U33" i="13"/>
  <c r="V32" i="13"/>
  <c r="U32" i="13"/>
  <c r="V31" i="13"/>
  <c r="U31" i="13"/>
  <c r="V30" i="13"/>
  <c r="U30" i="13"/>
  <c r="V29" i="13"/>
  <c r="U29" i="13"/>
  <c r="V28" i="13"/>
  <c r="U28" i="13"/>
  <c r="V27" i="13"/>
  <c r="U27" i="13"/>
  <c r="V26" i="13"/>
  <c r="U26" i="13"/>
  <c r="V25" i="13"/>
  <c r="U25" i="13"/>
  <c r="V24" i="13"/>
  <c r="U24" i="13"/>
  <c r="V23" i="13"/>
  <c r="U23" i="13"/>
  <c r="V22" i="13"/>
  <c r="U22" i="13"/>
  <c r="V21" i="13"/>
  <c r="U21" i="13"/>
  <c r="V20" i="13"/>
  <c r="U20" i="13"/>
  <c r="V19" i="13"/>
  <c r="U19" i="13"/>
  <c r="V18" i="13"/>
  <c r="U18" i="13"/>
  <c r="V17" i="13"/>
  <c r="V5" i="13" s="1"/>
  <c r="U17" i="13"/>
  <c r="U5" i="13" s="1"/>
  <c r="T54" i="13"/>
  <c r="W55" i="13" s="1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T9" i="13"/>
  <c r="T8" i="13"/>
  <c r="T7" i="13"/>
  <c r="T6" i="13"/>
  <c r="T5" i="13" s="1"/>
  <c r="AK6" i="13"/>
  <c r="AT6" i="13" s="1"/>
  <c r="AJ6" i="13"/>
  <c r="AS6" i="13" s="1"/>
  <c r="AI6" i="13"/>
  <c r="AR6" i="13" s="1"/>
  <c r="BO6" i="13" l="1"/>
  <c r="V343" i="19"/>
  <c r="U343" i="19"/>
  <c r="T344" i="19"/>
  <c r="V343" i="18"/>
  <c r="U343" i="18"/>
  <c r="T344" i="18"/>
  <c r="M10" i="12"/>
  <c r="N10" i="12"/>
  <c r="N11" i="12" s="1"/>
  <c r="BM6" i="13"/>
  <c r="BP6" i="13"/>
  <c r="BN6" i="13"/>
  <c r="BQ6" i="13"/>
  <c r="BL6" i="13"/>
  <c r="BH61" i="13"/>
  <c r="BK61" i="13"/>
  <c r="AU6" i="13"/>
  <c r="AI7" i="13" s="1"/>
  <c r="AW6" i="13"/>
  <c r="AK7" i="13" s="1"/>
  <c r="AT7" i="13" s="1"/>
  <c r="AV6" i="13"/>
  <c r="AJ7" i="13" s="1"/>
  <c r="AS7" i="13" s="1"/>
  <c r="L7" i="7"/>
  <c r="G9" i="7"/>
  <c r="L8" i="7"/>
  <c r="V66" i="13"/>
  <c r="U66" i="13"/>
  <c r="AY6" i="13" l="1"/>
  <c r="BB6" i="13" s="1"/>
  <c r="AX6" i="13"/>
  <c r="BA6" i="13" s="1"/>
  <c r="BD6" i="13" s="1"/>
  <c r="AZ6" i="13"/>
  <c r="BC6" i="13" s="1"/>
  <c r="V344" i="19"/>
  <c r="U344" i="19"/>
  <c r="T345" i="19"/>
  <c r="T345" i="18"/>
  <c r="U344" i="18"/>
  <c r="V344" i="18"/>
  <c r="M11" i="12"/>
  <c r="BP7" i="13"/>
  <c r="BM7" i="13"/>
  <c r="BN7" i="13"/>
  <c r="BQ7" i="13"/>
  <c r="BI63" i="13"/>
  <c r="AW7" i="13"/>
  <c r="AK8" i="13" s="1"/>
  <c r="AT8" i="13" s="1"/>
  <c r="AV7" i="13"/>
  <c r="AJ8" i="13" s="1"/>
  <c r="AS8" i="13" s="1"/>
  <c r="Y66" i="13"/>
  <c r="S66" i="13"/>
  <c r="AE66" i="13" s="1"/>
  <c r="X66" i="13"/>
  <c r="R66" i="13"/>
  <c r="G10" i="7"/>
  <c r="L9" i="7"/>
  <c r="X346" i="13"/>
  <c r="X342" i="13"/>
  <c r="X338" i="13"/>
  <c r="X334" i="13"/>
  <c r="X330" i="13"/>
  <c r="X326" i="13"/>
  <c r="X322" i="13"/>
  <c r="X318" i="13"/>
  <c r="X314" i="13"/>
  <c r="X310" i="13"/>
  <c r="X306" i="13"/>
  <c r="X302" i="13"/>
  <c r="X298" i="13"/>
  <c r="X294" i="13"/>
  <c r="X290" i="13"/>
  <c r="X286" i="13"/>
  <c r="X282" i="13"/>
  <c r="X278" i="13"/>
  <c r="X274" i="13"/>
  <c r="X270" i="13"/>
  <c r="X266" i="13"/>
  <c r="X262" i="13"/>
  <c r="X343" i="13"/>
  <c r="X339" i="13"/>
  <c r="X335" i="13"/>
  <c r="X331" i="13"/>
  <c r="X327" i="13"/>
  <c r="X323" i="13"/>
  <c r="X319" i="13"/>
  <c r="X315" i="13"/>
  <c r="X311" i="13"/>
  <c r="X307" i="13"/>
  <c r="X303" i="13"/>
  <c r="X299" i="13"/>
  <c r="X295" i="13"/>
  <c r="X291" i="13"/>
  <c r="X287" i="13"/>
  <c r="X283" i="13"/>
  <c r="X279" i="13"/>
  <c r="X275" i="13"/>
  <c r="X271" i="13"/>
  <c r="X267" i="13"/>
  <c r="X263" i="13"/>
  <c r="X345" i="13"/>
  <c r="X341" i="13"/>
  <c r="X337" i="13"/>
  <c r="X333" i="13"/>
  <c r="X329" i="13"/>
  <c r="X325" i="13"/>
  <c r="X321" i="13"/>
  <c r="X317" i="13"/>
  <c r="X313" i="13"/>
  <c r="X309" i="13"/>
  <c r="X305" i="13"/>
  <c r="X301" i="13"/>
  <c r="X297" i="13"/>
  <c r="X293" i="13"/>
  <c r="X289" i="13"/>
  <c r="X285" i="13"/>
  <c r="X281" i="13"/>
  <c r="X277" i="13"/>
  <c r="X273" i="13"/>
  <c r="X269" i="13"/>
  <c r="X265" i="13"/>
  <c r="X261" i="13"/>
  <c r="X320" i="13"/>
  <c r="X288" i="13"/>
  <c r="X260" i="13"/>
  <c r="X256" i="13"/>
  <c r="X252" i="13"/>
  <c r="X248" i="13"/>
  <c r="X244" i="13"/>
  <c r="X240" i="13"/>
  <c r="X236" i="13"/>
  <c r="X232" i="13"/>
  <c r="X228" i="13"/>
  <c r="X224" i="13"/>
  <c r="X220" i="13"/>
  <c r="X216" i="13"/>
  <c r="X212" i="13"/>
  <c r="X208" i="13"/>
  <c r="X204" i="13"/>
  <c r="X200" i="13"/>
  <c r="X196" i="13"/>
  <c r="X192" i="13"/>
  <c r="X188" i="13"/>
  <c r="X184" i="13"/>
  <c r="X180" i="13"/>
  <c r="X176" i="13"/>
  <c r="X172" i="13"/>
  <c r="X168" i="13"/>
  <c r="X164" i="13"/>
  <c r="X160" i="13"/>
  <c r="X156" i="13"/>
  <c r="X152" i="13"/>
  <c r="X148" i="13"/>
  <c r="X144" i="13"/>
  <c r="X140" i="13"/>
  <c r="X136" i="13"/>
  <c r="X132" i="13"/>
  <c r="X128" i="13"/>
  <c r="X124" i="13"/>
  <c r="X120" i="13"/>
  <c r="X116" i="13"/>
  <c r="X112" i="13"/>
  <c r="X108" i="13"/>
  <c r="X104" i="13"/>
  <c r="X100" i="13"/>
  <c r="X96" i="13"/>
  <c r="X92" i="13"/>
  <c r="X88" i="13"/>
  <c r="X84" i="13"/>
  <c r="X80" i="13"/>
  <c r="X316" i="13"/>
  <c r="X284" i="13"/>
  <c r="X344" i="13"/>
  <c r="X312" i="13"/>
  <c r="X280" i="13"/>
  <c r="X257" i="13"/>
  <c r="X253" i="13"/>
  <c r="X249" i="13"/>
  <c r="X245" i="13"/>
  <c r="X241" i="13"/>
  <c r="X237" i="13"/>
  <c r="X233" i="13"/>
  <c r="X229" i="13"/>
  <c r="X225" i="13"/>
  <c r="X221" i="13"/>
  <c r="X217" i="13"/>
  <c r="X213" i="13"/>
  <c r="X209" i="13"/>
  <c r="X205" i="13"/>
  <c r="X201" i="13"/>
  <c r="X197" i="13"/>
  <c r="X193" i="13"/>
  <c r="X189" i="13"/>
  <c r="X185" i="13"/>
  <c r="X181" i="13"/>
  <c r="X177" i="13"/>
  <c r="X173" i="13"/>
  <c r="X169" i="13"/>
  <c r="X165" i="13"/>
  <c r="X161" i="13"/>
  <c r="X157" i="13"/>
  <c r="X153" i="13"/>
  <c r="X149" i="13"/>
  <c r="X145" i="13"/>
  <c r="X141" i="13"/>
  <c r="X137" i="13"/>
  <c r="X133" i="13"/>
  <c r="X129" i="13"/>
  <c r="X125" i="13"/>
  <c r="X121" i="13"/>
  <c r="X117" i="13"/>
  <c r="X113" i="13"/>
  <c r="X109" i="13"/>
  <c r="X105" i="13"/>
  <c r="X101" i="13"/>
  <c r="X97" i="13"/>
  <c r="X93" i="13"/>
  <c r="X89" i="13"/>
  <c r="X85" i="13"/>
  <c r="X81" i="13"/>
  <c r="X77" i="13"/>
  <c r="X340" i="13"/>
  <c r="X308" i="13"/>
  <c r="X276" i="13"/>
  <c r="X328" i="13"/>
  <c r="X296" i="13"/>
  <c r="X264" i="13"/>
  <c r="X259" i="13"/>
  <c r="X255" i="13"/>
  <c r="X251" i="13"/>
  <c r="X247" i="13"/>
  <c r="X243" i="13"/>
  <c r="X239" i="13"/>
  <c r="X235" i="13"/>
  <c r="X231" i="13"/>
  <c r="X227" i="13"/>
  <c r="X223" i="13"/>
  <c r="X219" i="13"/>
  <c r="X215" i="13"/>
  <c r="X211" i="13"/>
  <c r="X207" i="13"/>
  <c r="X203" i="13"/>
  <c r="X199" i="13"/>
  <c r="X195" i="13"/>
  <c r="X191" i="13"/>
  <c r="X187" i="13"/>
  <c r="X183" i="13"/>
  <c r="X179" i="13"/>
  <c r="X175" i="13"/>
  <c r="X171" i="13"/>
  <c r="X167" i="13"/>
  <c r="X163" i="13"/>
  <c r="X159" i="13"/>
  <c r="X155" i="13"/>
  <c r="X151" i="13"/>
  <c r="X147" i="13"/>
  <c r="X143" i="13"/>
  <c r="X139" i="13"/>
  <c r="X135" i="13"/>
  <c r="X131" i="13"/>
  <c r="X127" i="13"/>
  <c r="X123" i="13"/>
  <c r="X119" i="13"/>
  <c r="X115" i="13"/>
  <c r="X111" i="13"/>
  <c r="X107" i="13"/>
  <c r="X103" i="13"/>
  <c r="X99" i="13"/>
  <c r="X95" i="13"/>
  <c r="X91" i="13"/>
  <c r="X87" i="13"/>
  <c r="X83" i="13"/>
  <c r="X79" i="13"/>
  <c r="X268" i="13"/>
  <c r="X238" i="13"/>
  <c r="X206" i="13"/>
  <c r="X174" i="13"/>
  <c r="X142" i="13"/>
  <c r="X110" i="13"/>
  <c r="X75" i="13"/>
  <c r="X71" i="13"/>
  <c r="X67" i="13"/>
  <c r="U67" i="13" s="1"/>
  <c r="X134" i="13"/>
  <c r="X72" i="13"/>
  <c r="X300" i="13"/>
  <c r="X250" i="13"/>
  <c r="X90" i="13"/>
  <c r="X324" i="13"/>
  <c r="X304" i="13"/>
  <c r="X234" i="13"/>
  <c r="X202" i="13"/>
  <c r="X170" i="13"/>
  <c r="X138" i="13"/>
  <c r="X106" i="13"/>
  <c r="X230" i="13"/>
  <c r="X198" i="13"/>
  <c r="X166" i="13"/>
  <c r="X102" i="13"/>
  <c r="X76" i="13"/>
  <c r="X68" i="13"/>
  <c r="X186" i="13"/>
  <c r="X154" i="13"/>
  <c r="X332" i="13"/>
  <c r="X258" i="13"/>
  <c r="X226" i="13"/>
  <c r="X194" i="13"/>
  <c r="X162" i="13"/>
  <c r="X130" i="13"/>
  <c r="X98" i="13"/>
  <c r="X78" i="13"/>
  <c r="X292" i="13"/>
  <c r="X272" i="13"/>
  <c r="X254" i="13"/>
  <c r="X222" i="13"/>
  <c r="X190" i="13"/>
  <c r="X158" i="13"/>
  <c r="X126" i="13"/>
  <c r="X94" i="13"/>
  <c r="X73" i="13"/>
  <c r="X69" i="13"/>
  <c r="X218" i="13"/>
  <c r="X122" i="13"/>
  <c r="X336" i="13"/>
  <c r="X246" i="13"/>
  <c r="X214" i="13"/>
  <c r="X182" i="13"/>
  <c r="X150" i="13"/>
  <c r="X118" i="13"/>
  <c r="X86" i="13"/>
  <c r="X74" i="13"/>
  <c r="X70" i="13"/>
  <c r="X242" i="13"/>
  <c r="X210" i="13"/>
  <c r="X178" i="13"/>
  <c r="X146" i="13"/>
  <c r="X114" i="13"/>
  <c r="X82" i="13"/>
  <c r="Y343" i="13"/>
  <c r="Y339" i="13"/>
  <c r="Y335" i="13"/>
  <c r="Y331" i="13"/>
  <c r="Y327" i="13"/>
  <c r="Y323" i="13"/>
  <c r="Y319" i="13"/>
  <c r="Y315" i="13"/>
  <c r="Y311" i="13"/>
  <c r="Y307" i="13"/>
  <c r="Y303" i="13"/>
  <c r="Y299" i="13"/>
  <c r="Y295" i="13"/>
  <c r="Y291" i="13"/>
  <c r="Y287" i="13"/>
  <c r="Y283" i="13"/>
  <c r="Y279" i="13"/>
  <c r="Y275" i="13"/>
  <c r="Y271" i="13"/>
  <c r="Y267" i="13"/>
  <c r="Y263" i="13"/>
  <c r="Y344" i="13"/>
  <c r="Y340" i="13"/>
  <c r="Y336" i="13"/>
  <c r="Y332" i="13"/>
  <c r="Y328" i="13"/>
  <c r="Y324" i="13"/>
  <c r="Y320" i="13"/>
  <c r="Y316" i="13"/>
  <c r="Y312" i="13"/>
  <c r="Y308" i="13"/>
  <c r="Y304" i="13"/>
  <c r="Y300" i="13"/>
  <c r="Y296" i="13"/>
  <c r="Y292" i="13"/>
  <c r="Y288" i="13"/>
  <c r="Y284" i="13"/>
  <c r="Y280" i="13"/>
  <c r="Y276" i="13"/>
  <c r="Y272" i="13"/>
  <c r="Y268" i="13"/>
  <c r="Y264" i="13"/>
  <c r="Y345" i="13"/>
  <c r="Y338" i="13"/>
  <c r="Y313" i="13"/>
  <c r="Y306" i="13"/>
  <c r="Y281" i="13"/>
  <c r="Y274" i="13"/>
  <c r="Y341" i="13"/>
  <c r="Y334" i="13"/>
  <c r="Y309" i="13"/>
  <c r="Y302" i="13"/>
  <c r="Y277" i="13"/>
  <c r="Y270" i="13"/>
  <c r="Y257" i="13"/>
  <c r="Y253" i="13"/>
  <c r="Y249" i="13"/>
  <c r="Y245" i="13"/>
  <c r="Y241" i="13"/>
  <c r="Y237" i="13"/>
  <c r="Y233" i="13"/>
  <c r="Y229" i="13"/>
  <c r="Y225" i="13"/>
  <c r="Y221" i="13"/>
  <c r="Y217" i="13"/>
  <c r="Y213" i="13"/>
  <c r="Y209" i="13"/>
  <c r="Y205" i="13"/>
  <c r="Y201" i="13"/>
  <c r="Y197" i="13"/>
  <c r="Y193" i="13"/>
  <c r="Y189" i="13"/>
  <c r="Y185" i="13"/>
  <c r="Y181" i="13"/>
  <c r="Y177" i="13"/>
  <c r="Y173" i="13"/>
  <c r="Y169" i="13"/>
  <c r="Y165" i="13"/>
  <c r="Y161" i="13"/>
  <c r="Y157" i="13"/>
  <c r="Y153" i="13"/>
  <c r="Y149" i="13"/>
  <c r="Y145" i="13"/>
  <c r="Y141" i="13"/>
  <c r="Y137" i="13"/>
  <c r="Y133" i="13"/>
  <c r="Y129" i="13"/>
  <c r="Y125" i="13"/>
  <c r="Y121" i="13"/>
  <c r="Y117" i="13"/>
  <c r="Y113" i="13"/>
  <c r="Y109" i="13"/>
  <c r="Y105" i="13"/>
  <c r="Y101" i="13"/>
  <c r="Y97" i="13"/>
  <c r="Y93" i="13"/>
  <c r="Y89" i="13"/>
  <c r="Y85" i="13"/>
  <c r="Y337" i="13"/>
  <c r="Y330" i="13"/>
  <c r="Y305" i="13"/>
  <c r="Y298" i="13"/>
  <c r="Y273" i="13"/>
  <c r="Y266" i="13"/>
  <c r="Y333" i="13"/>
  <c r="Y326" i="13"/>
  <c r="Y301" i="13"/>
  <c r="Y294" i="13"/>
  <c r="Y269" i="13"/>
  <c r="Y262" i="13"/>
  <c r="Y258" i="13"/>
  <c r="Y254" i="13"/>
  <c r="Y250" i="13"/>
  <c r="Y246" i="13"/>
  <c r="Y242" i="13"/>
  <c r="Y238" i="13"/>
  <c r="Y234" i="13"/>
  <c r="Y230" i="13"/>
  <c r="Y226" i="13"/>
  <c r="Y222" i="13"/>
  <c r="Y218" i="13"/>
  <c r="Y214" i="13"/>
  <c r="Y210" i="13"/>
  <c r="Y206" i="13"/>
  <c r="Y202" i="13"/>
  <c r="Y198" i="13"/>
  <c r="Y194" i="13"/>
  <c r="Y190" i="13"/>
  <c r="Y186" i="13"/>
  <c r="Y182" i="13"/>
  <c r="Y178" i="13"/>
  <c r="Y174" i="13"/>
  <c r="Y170" i="13"/>
  <c r="Y166" i="13"/>
  <c r="Y162" i="13"/>
  <c r="Y158" i="13"/>
  <c r="Y154" i="13"/>
  <c r="Y150" i="13"/>
  <c r="Y146" i="13"/>
  <c r="Y142" i="13"/>
  <c r="Y138" i="13"/>
  <c r="Y134" i="13"/>
  <c r="Y130" i="13"/>
  <c r="Y126" i="13"/>
  <c r="Y122" i="13"/>
  <c r="Y118" i="13"/>
  <c r="Y114" i="13"/>
  <c r="Y110" i="13"/>
  <c r="Y106" i="13"/>
  <c r="Y102" i="13"/>
  <c r="Y98" i="13"/>
  <c r="Y94" i="13"/>
  <c r="Y90" i="13"/>
  <c r="Y86" i="13"/>
  <c r="Y82" i="13"/>
  <c r="Y78" i="13"/>
  <c r="Y346" i="13"/>
  <c r="Y321" i="13"/>
  <c r="Y314" i="13"/>
  <c r="Y289" i="13"/>
  <c r="Y282" i="13"/>
  <c r="Y325" i="13"/>
  <c r="Y278" i="13"/>
  <c r="Y256" i="13"/>
  <c r="Y231" i="13"/>
  <c r="Y224" i="13"/>
  <c r="Y199" i="13"/>
  <c r="Y192" i="13"/>
  <c r="Y167" i="13"/>
  <c r="Y160" i="13"/>
  <c r="Y135" i="13"/>
  <c r="Y128" i="13"/>
  <c r="Y103" i="13"/>
  <c r="Y96" i="13"/>
  <c r="Y79" i="13"/>
  <c r="Y285" i="13"/>
  <c r="Y265" i="13"/>
  <c r="Y255" i="13"/>
  <c r="Y248" i="13"/>
  <c r="Y127" i="13"/>
  <c r="Y120" i="13"/>
  <c r="Y310" i="13"/>
  <c r="Y243" i="13"/>
  <c r="Y236" i="13"/>
  <c r="Y211" i="13"/>
  <c r="Y204" i="13"/>
  <c r="Y179" i="13"/>
  <c r="Y172" i="13"/>
  <c r="Y147" i="13"/>
  <c r="Y140" i="13"/>
  <c r="Y115" i="13"/>
  <c r="Y108" i="13"/>
  <c r="Y83" i="13"/>
  <c r="Y74" i="13"/>
  <c r="Y70" i="13"/>
  <c r="Y286" i="13"/>
  <c r="Y259" i="13"/>
  <c r="Y252" i="13"/>
  <c r="Y227" i="13"/>
  <c r="Y220" i="13"/>
  <c r="Y195" i="13"/>
  <c r="Y188" i="13"/>
  <c r="Y163" i="13"/>
  <c r="Y156" i="13"/>
  <c r="Y131" i="13"/>
  <c r="Y124" i="13"/>
  <c r="Y99" i="13"/>
  <c r="Y92" i="13"/>
  <c r="Y76" i="13"/>
  <c r="Y72" i="13"/>
  <c r="Y68" i="13"/>
  <c r="Y322" i="13"/>
  <c r="Y223" i="13"/>
  <c r="Y216" i="13"/>
  <c r="Y191" i="13"/>
  <c r="Y159" i="13"/>
  <c r="Y152" i="13"/>
  <c r="Y95" i="13"/>
  <c r="Y88" i="13"/>
  <c r="Y81" i="13"/>
  <c r="Y290" i="13"/>
  <c r="Y80" i="13"/>
  <c r="Y342" i="13"/>
  <c r="Y184" i="13"/>
  <c r="Y293" i="13"/>
  <c r="Y251" i="13"/>
  <c r="Y244" i="13"/>
  <c r="Y219" i="13"/>
  <c r="Y212" i="13"/>
  <c r="Y187" i="13"/>
  <c r="Y180" i="13"/>
  <c r="Y155" i="13"/>
  <c r="Y148" i="13"/>
  <c r="Y123" i="13"/>
  <c r="Y116" i="13"/>
  <c r="Y91" i="13"/>
  <c r="Y84" i="13"/>
  <c r="Y73" i="13"/>
  <c r="Y69" i="13"/>
  <c r="Y329" i="13"/>
  <c r="Y247" i="13"/>
  <c r="Y240" i="13"/>
  <c r="Y215" i="13"/>
  <c r="Y208" i="13"/>
  <c r="Y183" i="13"/>
  <c r="Y176" i="13"/>
  <c r="Y151" i="13"/>
  <c r="Y144" i="13"/>
  <c r="Y119" i="13"/>
  <c r="Y112" i="13"/>
  <c r="Y87" i="13"/>
  <c r="Y318" i="13"/>
  <c r="Y261" i="13"/>
  <c r="Y239" i="13"/>
  <c r="Y232" i="13"/>
  <c r="Y207" i="13"/>
  <c r="Y200" i="13"/>
  <c r="Y175" i="13"/>
  <c r="Y168" i="13"/>
  <c r="Y143" i="13"/>
  <c r="Y136" i="13"/>
  <c r="Y111" i="13"/>
  <c r="Y104" i="13"/>
  <c r="Y77" i="13"/>
  <c r="Y317" i="13"/>
  <c r="Y297" i="13"/>
  <c r="Y260" i="13"/>
  <c r="Y235" i="13"/>
  <c r="Y228" i="13"/>
  <c r="Y203" i="13"/>
  <c r="Y196" i="13"/>
  <c r="Y171" i="13"/>
  <c r="Y164" i="13"/>
  <c r="Y139" i="13"/>
  <c r="Y132" i="13"/>
  <c r="Y107" i="13"/>
  <c r="Y100" i="13"/>
  <c r="Y75" i="13"/>
  <c r="Y71" i="13"/>
  <c r="Y67" i="13"/>
  <c r="V67" i="13" s="1"/>
  <c r="W346" i="13"/>
  <c r="W342" i="13"/>
  <c r="W338" i="13"/>
  <c r="W334" i="13"/>
  <c r="W330" i="13"/>
  <c r="W326" i="13"/>
  <c r="W322" i="13"/>
  <c r="W318" i="13"/>
  <c r="W314" i="13"/>
  <c r="W310" i="13"/>
  <c r="W306" i="13"/>
  <c r="W302" i="13"/>
  <c r="W298" i="13"/>
  <c r="W294" i="13"/>
  <c r="W290" i="13"/>
  <c r="W286" i="13"/>
  <c r="W282" i="13"/>
  <c r="W278" i="13"/>
  <c r="W274" i="13"/>
  <c r="W270" i="13"/>
  <c r="W266" i="13"/>
  <c r="W262" i="13"/>
  <c r="W343" i="13"/>
  <c r="W339" i="13"/>
  <c r="W335" i="13"/>
  <c r="W331" i="13"/>
  <c r="W327" i="13"/>
  <c r="W323" i="13"/>
  <c r="W319" i="13"/>
  <c r="W315" i="13"/>
  <c r="W311" i="13"/>
  <c r="W307" i="13"/>
  <c r="W303" i="13"/>
  <c r="W299" i="13"/>
  <c r="W295" i="13"/>
  <c r="W291" i="13"/>
  <c r="W287" i="13"/>
  <c r="W283" i="13"/>
  <c r="W279" i="13"/>
  <c r="W275" i="13"/>
  <c r="W271" i="13"/>
  <c r="W267" i="13"/>
  <c r="W263" i="13"/>
  <c r="W324" i="13"/>
  <c r="W317" i="13"/>
  <c r="W292" i="13"/>
  <c r="W285" i="13"/>
  <c r="W345" i="13"/>
  <c r="W320" i="13"/>
  <c r="W313" i="13"/>
  <c r="W288" i="13"/>
  <c r="W281" i="13"/>
  <c r="W260" i="13"/>
  <c r="W256" i="13"/>
  <c r="W252" i="13"/>
  <c r="W248" i="13"/>
  <c r="W244" i="13"/>
  <c r="W240" i="13"/>
  <c r="W236" i="13"/>
  <c r="W232" i="13"/>
  <c r="W228" i="13"/>
  <c r="W224" i="13"/>
  <c r="W220" i="13"/>
  <c r="W216" i="13"/>
  <c r="W212" i="13"/>
  <c r="W208" i="13"/>
  <c r="W204" i="13"/>
  <c r="W200" i="13"/>
  <c r="W196" i="13"/>
  <c r="W192" i="13"/>
  <c r="W188" i="13"/>
  <c r="W184" i="13"/>
  <c r="W180" i="13"/>
  <c r="W176" i="13"/>
  <c r="W172" i="13"/>
  <c r="W168" i="13"/>
  <c r="W164" i="13"/>
  <c r="W160" i="13"/>
  <c r="W156" i="13"/>
  <c r="W152" i="13"/>
  <c r="W148" i="13"/>
  <c r="W144" i="13"/>
  <c r="W140" i="13"/>
  <c r="W136" i="13"/>
  <c r="W132" i="13"/>
  <c r="W128" i="13"/>
  <c r="W124" i="13"/>
  <c r="W120" i="13"/>
  <c r="W116" i="13"/>
  <c r="W112" i="13"/>
  <c r="W108" i="13"/>
  <c r="W104" i="13"/>
  <c r="W100" i="13"/>
  <c r="W96" i="13"/>
  <c r="W92" i="13"/>
  <c r="W88" i="13"/>
  <c r="W84" i="13"/>
  <c r="W341" i="13"/>
  <c r="W316" i="13"/>
  <c r="W309" i="13"/>
  <c r="W284" i="13"/>
  <c r="W277" i="13"/>
  <c r="W344" i="13"/>
  <c r="W337" i="13"/>
  <c r="W312" i="13"/>
  <c r="W305" i="13"/>
  <c r="W280" i="13"/>
  <c r="W273" i="13"/>
  <c r="W257" i="13"/>
  <c r="W253" i="13"/>
  <c r="W249" i="13"/>
  <c r="W245" i="13"/>
  <c r="W241" i="13"/>
  <c r="W237" i="13"/>
  <c r="W233" i="13"/>
  <c r="W229" i="13"/>
  <c r="W225" i="13"/>
  <c r="W221" i="13"/>
  <c r="W217" i="13"/>
  <c r="W213" i="13"/>
  <c r="W209" i="13"/>
  <c r="W205" i="13"/>
  <c r="W201" i="13"/>
  <c r="W197" i="13"/>
  <c r="W193" i="13"/>
  <c r="W189" i="13"/>
  <c r="W185" i="13"/>
  <c r="W181" i="13"/>
  <c r="W177" i="13"/>
  <c r="W173" i="13"/>
  <c r="W169" i="13"/>
  <c r="W165" i="13"/>
  <c r="W161" i="13"/>
  <c r="W157" i="13"/>
  <c r="W153" i="13"/>
  <c r="W149" i="13"/>
  <c r="W145" i="13"/>
  <c r="W141" i="13"/>
  <c r="W137" i="13"/>
  <c r="W133" i="13"/>
  <c r="W129" i="13"/>
  <c r="W125" i="13"/>
  <c r="W121" i="13"/>
  <c r="W117" i="13"/>
  <c r="W113" i="13"/>
  <c r="W109" i="13"/>
  <c r="W105" i="13"/>
  <c r="W101" i="13"/>
  <c r="W97" i="13"/>
  <c r="W93" i="13"/>
  <c r="W89" i="13"/>
  <c r="W85" i="13"/>
  <c r="W81" i="13"/>
  <c r="W77" i="13"/>
  <c r="W332" i="13"/>
  <c r="W325" i="13"/>
  <c r="W300" i="13"/>
  <c r="W293" i="13"/>
  <c r="W268" i="13"/>
  <c r="W261" i="13"/>
  <c r="W297" i="13"/>
  <c r="W242" i="13"/>
  <c r="W235" i="13"/>
  <c r="W210" i="13"/>
  <c r="W203" i="13"/>
  <c r="W178" i="13"/>
  <c r="W171" i="13"/>
  <c r="W146" i="13"/>
  <c r="W139" i="13"/>
  <c r="W114" i="13"/>
  <c r="W107" i="13"/>
  <c r="W82" i="13"/>
  <c r="W304" i="13"/>
  <c r="W234" i="13"/>
  <c r="W227" i="13"/>
  <c r="W195" i="13"/>
  <c r="W170" i="13"/>
  <c r="W163" i="13"/>
  <c r="W106" i="13"/>
  <c r="W99" i="13"/>
  <c r="W329" i="13"/>
  <c r="W222" i="13"/>
  <c r="W190" i="13"/>
  <c r="W158" i="13"/>
  <c r="W126" i="13"/>
  <c r="W333" i="13"/>
  <c r="W296" i="13"/>
  <c r="W276" i="13"/>
  <c r="W238" i="13"/>
  <c r="W231" i="13"/>
  <c r="W206" i="13"/>
  <c r="W199" i="13"/>
  <c r="W174" i="13"/>
  <c r="W167" i="13"/>
  <c r="W142" i="13"/>
  <c r="W135" i="13"/>
  <c r="W110" i="13"/>
  <c r="W103" i="13"/>
  <c r="W79" i="13"/>
  <c r="W75" i="13"/>
  <c r="W71" i="13"/>
  <c r="W67" i="13"/>
  <c r="T67" i="13" s="1"/>
  <c r="W259" i="13"/>
  <c r="W202" i="13"/>
  <c r="W138" i="13"/>
  <c r="W131" i="13"/>
  <c r="W272" i="13"/>
  <c r="W254" i="13"/>
  <c r="W247" i="13"/>
  <c r="W215" i="13"/>
  <c r="W119" i="13"/>
  <c r="W87" i="13"/>
  <c r="W69" i="13"/>
  <c r="W340" i="13"/>
  <c r="W265" i="13"/>
  <c r="W255" i="13"/>
  <c r="W230" i="13"/>
  <c r="W223" i="13"/>
  <c r="W198" i="13"/>
  <c r="W191" i="13"/>
  <c r="W166" i="13"/>
  <c r="W159" i="13"/>
  <c r="W134" i="13"/>
  <c r="W127" i="13"/>
  <c r="W102" i="13"/>
  <c r="W95" i="13"/>
  <c r="W76" i="13"/>
  <c r="W72" i="13"/>
  <c r="W68" i="13"/>
  <c r="W321" i="13"/>
  <c r="W301" i="13"/>
  <c r="W264" i="13"/>
  <c r="W258" i="13"/>
  <c r="W251" i="13"/>
  <c r="W226" i="13"/>
  <c r="W219" i="13"/>
  <c r="W194" i="13"/>
  <c r="W187" i="13"/>
  <c r="W162" i="13"/>
  <c r="W155" i="13"/>
  <c r="W130" i="13"/>
  <c r="W123" i="13"/>
  <c r="W98" i="13"/>
  <c r="W91" i="13"/>
  <c r="W78" i="13"/>
  <c r="W183" i="13"/>
  <c r="W151" i="13"/>
  <c r="W94" i="13"/>
  <c r="W73" i="13"/>
  <c r="W328" i="13"/>
  <c r="W308" i="13"/>
  <c r="W250" i="13"/>
  <c r="W243" i="13"/>
  <c r="W218" i="13"/>
  <c r="W211" i="13"/>
  <c r="W186" i="13"/>
  <c r="W179" i="13"/>
  <c r="W154" i="13"/>
  <c r="W147" i="13"/>
  <c r="W122" i="13"/>
  <c r="W115" i="13"/>
  <c r="W90" i="13"/>
  <c r="W83" i="13"/>
  <c r="W80" i="13"/>
  <c r="W336" i="13"/>
  <c r="W289" i="13"/>
  <c r="W269" i="13"/>
  <c r="W246" i="13"/>
  <c r="W239" i="13"/>
  <c r="W214" i="13"/>
  <c r="W207" i="13"/>
  <c r="W182" i="13"/>
  <c r="W175" i="13"/>
  <c r="W150" i="13"/>
  <c r="W143" i="13"/>
  <c r="W118" i="13"/>
  <c r="W111" i="13"/>
  <c r="W86" i="13"/>
  <c r="W74" i="13"/>
  <c r="W70" i="13"/>
  <c r="AY7" i="13" l="1"/>
  <c r="BB7" i="13" s="1"/>
  <c r="AZ7" i="13"/>
  <c r="BC7" i="13" s="1"/>
  <c r="T346" i="19"/>
  <c r="V345" i="19"/>
  <c r="U345" i="19"/>
  <c r="U345" i="18"/>
  <c r="T346" i="18"/>
  <c r="V345" i="18"/>
  <c r="M12" i="12"/>
  <c r="N12" i="12"/>
  <c r="N13" i="12" s="1"/>
  <c r="AD66" i="13"/>
  <c r="V68" i="13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V255" i="13" s="1"/>
  <c r="V256" i="13" s="1"/>
  <c r="V257" i="13" s="1"/>
  <c r="V258" i="13" s="1"/>
  <c r="V259" i="13" s="1"/>
  <c r="V260" i="13" s="1"/>
  <c r="V261" i="13" s="1"/>
  <c r="V262" i="13" s="1"/>
  <c r="V263" i="13" s="1"/>
  <c r="V264" i="13" s="1"/>
  <c r="V265" i="13" s="1"/>
  <c r="V266" i="13" s="1"/>
  <c r="V267" i="13" s="1"/>
  <c r="V268" i="13" s="1"/>
  <c r="V269" i="13" s="1"/>
  <c r="V270" i="13" s="1"/>
  <c r="V271" i="13" s="1"/>
  <c r="V272" i="13" s="1"/>
  <c r="V273" i="13" s="1"/>
  <c r="V274" i="13" s="1"/>
  <c r="V275" i="13" s="1"/>
  <c r="V276" i="13" s="1"/>
  <c r="V277" i="13" s="1"/>
  <c r="V278" i="13" s="1"/>
  <c r="V279" i="13" s="1"/>
  <c r="V280" i="13" s="1"/>
  <c r="V281" i="13" s="1"/>
  <c r="V282" i="13" s="1"/>
  <c r="V283" i="13" s="1"/>
  <c r="V284" i="13" s="1"/>
  <c r="V285" i="13" s="1"/>
  <c r="V286" i="13" s="1"/>
  <c r="V287" i="13" s="1"/>
  <c r="V288" i="13" s="1"/>
  <c r="V289" i="13" s="1"/>
  <c r="V290" i="13" s="1"/>
  <c r="V291" i="13" s="1"/>
  <c r="V292" i="13" s="1"/>
  <c r="V293" i="13" s="1"/>
  <c r="V294" i="13" s="1"/>
  <c r="V295" i="13" s="1"/>
  <c r="V296" i="13" s="1"/>
  <c r="V297" i="13" s="1"/>
  <c r="V298" i="13" s="1"/>
  <c r="V299" i="13" s="1"/>
  <c r="V300" i="13" s="1"/>
  <c r="V301" i="13" s="1"/>
  <c r="V302" i="13" s="1"/>
  <c r="V303" i="13" s="1"/>
  <c r="V304" i="13" s="1"/>
  <c r="V305" i="13" s="1"/>
  <c r="V306" i="13" s="1"/>
  <c r="V307" i="13" s="1"/>
  <c r="V308" i="13" s="1"/>
  <c r="V309" i="13" s="1"/>
  <c r="V310" i="13" s="1"/>
  <c r="V311" i="13" s="1"/>
  <c r="V312" i="13" s="1"/>
  <c r="V313" i="13" s="1"/>
  <c r="V314" i="13" s="1"/>
  <c r="V315" i="13" s="1"/>
  <c r="V316" i="13" s="1"/>
  <c r="V317" i="13" s="1"/>
  <c r="V318" i="13" s="1"/>
  <c r="V319" i="13" s="1"/>
  <c r="V320" i="13" s="1"/>
  <c r="V321" i="13" s="1"/>
  <c r="V322" i="13" s="1"/>
  <c r="V323" i="13" s="1"/>
  <c r="V324" i="13" s="1"/>
  <c r="V325" i="13" s="1"/>
  <c r="V326" i="13" s="1"/>
  <c r="V327" i="13" s="1"/>
  <c r="V328" i="13" s="1"/>
  <c r="V329" i="13" s="1"/>
  <c r="V330" i="13" s="1"/>
  <c r="V331" i="13" s="1"/>
  <c r="V332" i="13" s="1"/>
  <c r="V333" i="13" s="1"/>
  <c r="V334" i="13" s="1"/>
  <c r="V335" i="13" s="1"/>
  <c r="V336" i="13" s="1"/>
  <c r="V337" i="13" s="1"/>
  <c r="V338" i="13" s="1"/>
  <c r="V339" i="13" s="1"/>
  <c r="V340" i="13" s="1"/>
  <c r="V341" i="13" s="1"/>
  <c r="V342" i="13" s="1"/>
  <c r="V343" i="13" s="1"/>
  <c r="V344" i="13" s="1"/>
  <c r="V345" i="13" s="1"/>
  <c r="V346" i="13" s="1"/>
  <c r="BQ8" i="13"/>
  <c r="BN8" i="13"/>
  <c r="U68" i="13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U251" i="13" s="1"/>
  <c r="U252" i="13" s="1"/>
  <c r="U253" i="13" s="1"/>
  <c r="U254" i="13" s="1"/>
  <c r="U255" i="13" s="1"/>
  <c r="U256" i="13" s="1"/>
  <c r="U257" i="13" s="1"/>
  <c r="U258" i="13" s="1"/>
  <c r="U259" i="13" s="1"/>
  <c r="U260" i="13" s="1"/>
  <c r="U261" i="13" s="1"/>
  <c r="U262" i="13" s="1"/>
  <c r="U263" i="13" s="1"/>
  <c r="U264" i="13" s="1"/>
  <c r="U265" i="13" s="1"/>
  <c r="U266" i="13" s="1"/>
  <c r="U267" i="13" s="1"/>
  <c r="U268" i="13" s="1"/>
  <c r="U269" i="13" s="1"/>
  <c r="U270" i="13" s="1"/>
  <c r="U271" i="13" s="1"/>
  <c r="U272" i="13" s="1"/>
  <c r="U273" i="13" s="1"/>
  <c r="U274" i="13" s="1"/>
  <c r="U275" i="13" s="1"/>
  <c r="U276" i="13" s="1"/>
  <c r="U277" i="13" s="1"/>
  <c r="U278" i="13" s="1"/>
  <c r="U279" i="13" s="1"/>
  <c r="U280" i="13" s="1"/>
  <c r="U281" i="13" s="1"/>
  <c r="U282" i="13" s="1"/>
  <c r="U283" i="13" s="1"/>
  <c r="U284" i="13" s="1"/>
  <c r="U285" i="13" s="1"/>
  <c r="U286" i="13" s="1"/>
  <c r="U287" i="13" s="1"/>
  <c r="U288" i="13" s="1"/>
  <c r="U289" i="13" s="1"/>
  <c r="U290" i="13" s="1"/>
  <c r="U291" i="13" s="1"/>
  <c r="U292" i="13" s="1"/>
  <c r="U293" i="13" s="1"/>
  <c r="U294" i="13" s="1"/>
  <c r="U295" i="13" s="1"/>
  <c r="U296" i="13" s="1"/>
  <c r="U297" i="13" s="1"/>
  <c r="U298" i="13" s="1"/>
  <c r="U299" i="13" s="1"/>
  <c r="U300" i="13" s="1"/>
  <c r="U301" i="13" s="1"/>
  <c r="U302" i="13" s="1"/>
  <c r="U303" i="13" s="1"/>
  <c r="U304" i="13" s="1"/>
  <c r="U305" i="13" s="1"/>
  <c r="U306" i="13" s="1"/>
  <c r="U307" i="13" s="1"/>
  <c r="U308" i="13" s="1"/>
  <c r="U309" i="13" s="1"/>
  <c r="U310" i="13" s="1"/>
  <c r="U311" i="13" s="1"/>
  <c r="U312" i="13" s="1"/>
  <c r="U313" i="13" s="1"/>
  <c r="U314" i="13" s="1"/>
  <c r="U315" i="13" s="1"/>
  <c r="U316" i="13" s="1"/>
  <c r="U317" i="13" s="1"/>
  <c r="U318" i="13" s="1"/>
  <c r="U319" i="13" s="1"/>
  <c r="U320" i="13" s="1"/>
  <c r="U321" i="13" s="1"/>
  <c r="U322" i="13" s="1"/>
  <c r="U323" i="13" s="1"/>
  <c r="U324" i="13" s="1"/>
  <c r="U325" i="13" s="1"/>
  <c r="U326" i="13" s="1"/>
  <c r="U327" i="13" s="1"/>
  <c r="U328" i="13" s="1"/>
  <c r="U329" i="13" s="1"/>
  <c r="U330" i="13" s="1"/>
  <c r="U331" i="13" s="1"/>
  <c r="U332" i="13" s="1"/>
  <c r="U333" i="13" s="1"/>
  <c r="U334" i="13" s="1"/>
  <c r="U335" i="13" s="1"/>
  <c r="U336" i="13" s="1"/>
  <c r="U337" i="13" s="1"/>
  <c r="U338" i="13" s="1"/>
  <c r="U339" i="13" s="1"/>
  <c r="U340" i="13" s="1"/>
  <c r="U341" i="13" s="1"/>
  <c r="U342" i="13" s="1"/>
  <c r="U343" i="13" s="1"/>
  <c r="U344" i="13" s="1"/>
  <c r="U345" i="13" s="1"/>
  <c r="U346" i="13" s="1"/>
  <c r="BP8" i="13"/>
  <c r="BM8" i="13"/>
  <c r="BI64" i="13"/>
  <c r="AG66" i="13"/>
  <c r="AV8" i="13"/>
  <c r="AJ9" i="13" s="1"/>
  <c r="AS9" i="13" s="1"/>
  <c r="T68" i="13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T95" i="13" s="1"/>
  <c r="T96" i="13" s="1"/>
  <c r="T97" i="13" s="1"/>
  <c r="T98" i="13" s="1"/>
  <c r="T99" i="13" s="1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19" i="13" s="1"/>
  <c r="T120" i="13" s="1"/>
  <c r="T121" i="13" s="1"/>
  <c r="T122" i="13" s="1"/>
  <c r="T123" i="13" s="1"/>
  <c r="T124" i="13" s="1"/>
  <c r="T125" i="13" s="1"/>
  <c r="T126" i="13" s="1"/>
  <c r="T127" i="13" s="1"/>
  <c r="T128" i="13" s="1"/>
  <c r="T129" i="13" s="1"/>
  <c r="T130" i="13" s="1"/>
  <c r="T131" i="13" s="1"/>
  <c r="T132" i="13" s="1"/>
  <c r="T133" i="13" s="1"/>
  <c r="T134" i="13" s="1"/>
  <c r="T135" i="13" s="1"/>
  <c r="T136" i="13" s="1"/>
  <c r="T137" i="13" s="1"/>
  <c r="T138" i="13" s="1"/>
  <c r="T139" i="13" s="1"/>
  <c r="T140" i="13" s="1"/>
  <c r="T141" i="13" s="1"/>
  <c r="T142" i="13" s="1"/>
  <c r="T143" i="13" s="1"/>
  <c r="T144" i="13" s="1"/>
  <c r="T145" i="13" s="1"/>
  <c r="T146" i="13" s="1"/>
  <c r="T147" i="13" s="1"/>
  <c r="T148" i="13" s="1"/>
  <c r="T149" i="13" s="1"/>
  <c r="T150" i="13" s="1"/>
  <c r="T151" i="13" s="1"/>
  <c r="T152" i="13" s="1"/>
  <c r="T153" i="13" s="1"/>
  <c r="T154" i="13" s="1"/>
  <c r="T155" i="13" s="1"/>
  <c r="T156" i="13" s="1"/>
  <c r="T157" i="13" s="1"/>
  <c r="T158" i="13" s="1"/>
  <c r="T159" i="13" s="1"/>
  <c r="T160" i="13" s="1"/>
  <c r="T161" i="13" s="1"/>
  <c r="T162" i="13" s="1"/>
  <c r="T163" i="13" s="1"/>
  <c r="T164" i="13" s="1"/>
  <c r="T165" i="13" s="1"/>
  <c r="T166" i="13" s="1"/>
  <c r="T167" i="13" s="1"/>
  <c r="T168" i="13" s="1"/>
  <c r="T169" i="13" s="1"/>
  <c r="T170" i="13" s="1"/>
  <c r="T171" i="13" s="1"/>
  <c r="T172" i="13" s="1"/>
  <c r="T173" i="13" s="1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T205" i="13" s="1"/>
  <c r="T206" i="13" s="1"/>
  <c r="T207" i="13" s="1"/>
  <c r="T208" i="13" s="1"/>
  <c r="T209" i="13" s="1"/>
  <c r="T210" i="13" s="1"/>
  <c r="T211" i="13" s="1"/>
  <c r="T212" i="13" s="1"/>
  <c r="T213" i="13" s="1"/>
  <c r="T214" i="13" s="1"/>
  <c r="T215" i="13" s="1"/>
  <c r="T216" i="13" s="1"/>
  <c r="T217" i="13" s="1"/>
  <c r="T218" i="13" s="1"/>
  <c r="T219" i="13" s="1"/>
  <c r="T220" i="13" s="1"/>
  <c r="T221" i="13" s="1"/>
  <c r="T222" i="13" s="1"/>
  <c r="T223" i="13" s="1"/>
  <c r="T224" i="13" s="1"/>
  <c r="T225" i="13" s="1"/>
  <c r="T226" i="13" s="1"/>
  <c r="T227" i="13" s="1"/>
  <c r="T228" i="13" s="1"/>
  <c r="T229" i="13" s="1"/>
  <c r="T230" i="13" s="1"/>
  <c r="T231" i="13" s="1"/>
  <c r="T232" i="13" s="1"/>
  <c r="T233" i="13" s="1"/>
  <c r="T234" i="13" s="1"/>
  <c r="T235" i="13" s="1"/>
  <c r="T236" i="13" s="1"/>
  <c r="T237" i="13" s="1"/>
  <c r="T238" i="13" s="1"/>
  <c r="T239" i="13" s="1"/>
  <c r="T240" i="13" s="1"/>
  <c r="T241" i="13" s="1"/>
  <c r="T242" i="13" s="1"/>
  <c r="T243" i="13" s="1"/>
  <c r="T244" i="13" s="1"/>
  <c r="T245" i="13" s="1"/>
  <c r="T246" i="13" s="1"/>
  <c r="T247" i="13" s="1"/>
  <c r="T248" i="13" s="1"/>
  <c r="T249" i="13" s="1"/>
  <c r="T250" i="13" s="1"/>
  <c r="T251" i="13" s="1"/>
  <c r="T252" i="13" s="1"/>
  <c r="T253" i="13" s="1"/>
  <c r="T254" i="13" s="1"/>
  <c r="T255" i="13" s="1"/>
  <c r="T256" i="13" s="1"/>
  <c r="T257" i="13" s="1"/>
  <c r="T258" i="13" s="1"/>
  <c r="T259" i="13" s="1"/>
  <c r="T260" i="13" s="1"/>
  <c r="T261" i="13" s="1"/>
  <c r="T262" i="13" s="1"/>
  <c r="T263" i="13" s="1"/>
  <c r="T264" i="13" s="1"/>
  <c r="T265" i="13" s="1"/>
  <c r="T266" i="13" s="1"/>
  <c r="T267" i="13" s="1"/>
  <c r="T268" i="13" s="1"/>
  <c r="T269" i="13" s="1"/>
  <c r="T270" i="13" s="1"/>
  <c r="T271" i="13" s="1"/>
  <c r="T272" i="13" s="1"/>
  <c r="T273" i="13" s="1"/>
  <c r="T274" i="13" s="1"/>
  <c r="T275" i="13" s="1"/>
  <c r="T276" i="13" s="1"/>
  <c r="T277" i="13" s="1"/>
  <c r="T278" i="13" s="1"/>
  <c r="T279" i="13" s="1"/>
  <c r="T280" i="13" s="1"/>
  <c r="T281" i="13" s="1"/>
  <c r="T282" i="13" s="1"/>
  <c r="T283" i="13" s="1"/>
  <c r="T284" i="13" s="1"/>
  <c r="T285" i="13" s="1"/>
  <c r="T286" i="13" s="1"/>
  <c r="T287" i="13" s="1"/>
  <c r="T288" i="13" s="1"/>
  <c r="T289" i="13" s="1"/>
  <c r="T290" i="13" s="1"/>
  <c r="T291" i="13" s="1"/>
  <c r="T292" i="13" s="1"/>
  <c r="T293" i="13" s="1"/>
  <c r="T294" i="13" s="1"/>
  <c r="T295" i="13" s="1"/>
  <c r="T296" i="13" s="1"/>
  <c r="T297" i="13" s="1"/>
  <c r="T298" i="13" s="1"/>
  <c r="T299" i="13" s="1"/>
  <c r="T300" i="13" s="1"/>
  <c r="T301" i="13" s="1"/>
  <c r="T302" i="13" s="1"/>
  <c r="T303" i="13" s="1"/>
  <c r="T304" i="13" s="1"/>
  <c r="T305" i="13" s="1"/>
  <c r="T306" i="13" s="1"/>
  <c r="T307" i="13" s="1"/>
  <c r="T308" i="13" s="1"/>
  <c r="T309" i="13" s="1"/>
  <c r="T310" i="13" s="1"/>
  <c r="T311" i="13" s="1"/>
  <c r="T312" i="13" s="1"/>
  <c r="T313" i="13" s="1"/>
  <c r="T314" i="13" s="1"/>
  <c r="T315" i="13" s="1"/>
  <c r="T316" i="13" s="1"/>
  <c r="T317" i="13" s="1"/>
  <c r="T318" i="13" s="1"/>
  <c r="T319" i="13" s="1"/>
  <c r="T320" i="13" s="1"/>
  <c r="T321" i="13" s="1"/>
  <c r="T322" i="13" s="1"/>
  <c r="T323" i="13" s="1"/>
  <c r="T324" i="13" s="1"/>
  <c r="T325" i="13" s="1"/>
  <c r="T326" i="13" s="1"/>
  <c r="T327" i="13" s="1"/>
  <c r="T328" i="13" s="1"/>
  <c r="T329" i="13" s="1"/>
  <c r="T330" i="13" s="1"/>
  <c r="T331" i="13" s="1"/>
  <c r="T332" i="13" s="1"/>
  <c r="T333" i="13" s="1"/>
  <c r="T334" i="13" s="1"/>
  <c r="T335" i="13" s="1"/>
  <c r="T336" i="13" s="1"/>
  <c r="T337" i="13" s="1"/>
  <c r="T338" i="13" s="1"/>
  <c r="T339" i="13" s="1"/>
  <c r="T340" i="13" s="1"/>
  <c r="T341" i="13" s="1"/>
  <c r="T342" i="13" s="1"/>
  <c r="T343" i="13" s="1"/>
  <c r="T344" i="13" s="1"/>
  <c r="T345" i="13" s="1"/>
  <c r="T346" i="13" s="1"/>
  <c r="AH66" i="13"/>
  <c r="AW8" i="13"/>
  <c r="AK9" i="13" s="1"/>
  <c r="AT9" i="13" s="1"/>
  <c r="G11" i="7"/>
  <c r="L10" i="7"/>
  <c r="AY8" i="13" l="1"/>
  <c r="BB8" i="13" s="1"/>
  <c r="AZ8" i="13"/>
  <c r="BC8" i="13" s="1"/>
  <c r="V346" i="19"/>
  <c r="U346" i="19"/>
  <c r="V346" i="18"/>
  <c r="U346" i="18"/>
  <c r="M13" i="12"/>
  <c r="BN9" i="13"/>
  <c r="BQ9" i="13"/>
  <c r="BM9" i="13"/>
  <c r="BP9" i="13"/>
  <c r="AV9" i="13"/>
  <c r="AJ10" i="13" s="1"/>
  <c r="AS10" i="13" s="1"/>
  <c r="AW9" i="13"/>
  <c r="AK10" i="13" s="1"/>
  <c r="AT10" i="13" s="1"/>
  <c r="G12" i="7"/>
  <c r="L11" i="7"/>
  <c r="AY9" i="13" l="1"/>
  <c r="BB9" i="13" s="1"/>
  <c r="AZ9" i="13"/>
  <c r="BC9" i="13" s="1"/>
  <c r="M14" i="12"/>
  <c r="N14" i="12"/>
  <c r="BQ10" i="13"/>
  <c r="BN10" i="13"/>
  <c r="BP10" i="13"/>
  <c r="BM10" i="13"/>
  <c r="BI65" i="13"/>
  <c r="AW10" i="13"/>
  <c r="AK11" i="13" s="1"/>
  <c r="AT11" i="13" s="1"/>
  <c r="AV10" i="13"/>
  <c r="AJ11" i="13" s="1"/>
  <c r="AS11" i="13" s="1"/>
  <c r="G13" i="7"/>
  <c r="L12" i="7"/>
  <c r="AZ10" i="13" l="1"/>
  <c r="BC10" i="13" s="1"/>
  <c r="AY10" i="13"/>
  <c r="BB10" i="13" s="1"/>
  <c r="N15" i="12"/>
  <c r="M15" i="12"/>
  <c r="BQ11" i="13"/>
  <c r="BN11" i="13"/>
  <c r="BP11" i="13"/>
  <c r="BM11" i="13"/>
  <c r="AW11" i="13"/>
  <c r="AK12" i="13" s="1"/>
  <c r="AT12" i="13" s="1"/>
  <c r="AV11" i="13"/>
  <c r="AJ12" i="13" s="1"/>
  <c r="AS12" i="13" s="1"/>
  <c r="L13" i="7"/>
  <c r="G14" i="7"/>
  <c r="AZ11" i="13" l="1"/>
  <c r="BC11" i="13" s="1"/>
  <c r="AY11" i="13"/>
  <c r="BB11" i="13" s="1"/>
  <c r="M16" i="12"/>
  <c r="N16" i="12"/>
  <c r="BP12" i="13"/>
  <c r="BM12" i="13"/>
  <c r="BQ12" i="13"/>
  <c r="BN12" i="13"/>
  <c r="AW12" i="13"/>
  <c r="AK13" i="13" s="1"/>
  <c r="AT13" i="13" s="1"/>
  <c r="AV12" i="13"/>
  <c r="AJ13" i="13" s="1"/>
  <c r="AS13" i="13" s="1"/>
  <c r="L14" i="7"/>
  <c r="G15" i="7"/>
  <c r="AY12" i="13" l="1"/>
  <c r="BB12" i="13" s="1"/>
  <c r="AZ12" i="13"/>
  <c r="BC12" i="13" s="1"/>
  <c r="N17" i="12"/>
  <c r="M17" i="12"/>
  <c r="BQ13" i="13"/>
  <c r="BN13" i="13"/>
  <c r="BP13" i="13"/>
  <c r="BM13" i="13"/>
  <c r="AV13" i="13"/>
  <c r="AJ14" i="13" s="1"/>
  <c r="AS14" i="13" s="1"/>
  <c r="AW13" i="13"/>
  <c r="AK14" i="13" s="1"/>
  <c r="AT14" i="13" s="1"/>
  <c r="G16" i="7"/>
  <c r="L15" i="7"/>
  <c r="AZ13" i="13" l="1"/>
  <c r="BC13" i="13" s="1"/>
  <c r="AY13" i="13"/>
  <c r="BB13" i="13" s="1"/>
  <c r="N18" i="12"/>
  <c r="M18" i="12"/>
  <c r="BQ14" i="13"/>
  <c r="BN14" i="13"/>
  <c r="BM14" i="13"/>
  <c r="BP14" i="13"/>
  <c r="AV14" i="13"/>
  <c r="AJ15" i="13" s="1"/>
  <c r="AS15" i="13" s="1"/>
  <c r="AW14" i="13"/>
  <c r="AK15" i="13" s="1"/>
  <c r="AT15" i="13" s="1"/>
  <c r="G17" i="7"/>
  <c r="L16" i="7"/>
  <c r="AY14" i="13" l="1"/>
  <c r="BB14" i="13" s="1"/>
  <c r="AZ14" i="13"/>
  <c r="BC14" i="13" s="1"/>
  <c r="M19" i="12"/>
  <c r="N19" i="12"/>
  <c r="BP15" i="13"/>
  <c r="BM15" i="13"/>
  <c r="BQ15" i="13"/>
  <c r="BN15" i="13"/>
  <c r="AV15" i="13"/>
  <c r="AJ16" i="13" s="1"/>
  <c r="AS16" i="13" s="1"/>
  <c r="AW15" i="13"/>
  <c r="AK16" i="13" s="1"/>
  <c r="AT16" i="13" s="1"/>
  <c r="G18" i="7"/>
  <c r="L17" i="7"/>
  <c r="AY15" i="13" l="1"/>
  <c r="BB15" i="13" s="1"/>
  <c r="AZ15" i="13"/>
  <c r="BC15" i="13" s="1"/>
  <c r="N20" i="12"/>
  <c r="M20" i="12"/>
  <c r="BQ16" i="13"/>
  <c r="BN16" i="13"/>
  <c r="BP16" i="13"/>
  <c r="BM16" i="13"/>
  <c r="AW16" i="13"/>
  <c r="AK17" i="13" s="1"/>
  <c r="AT17" i="13" s="1"/>
  <c r="AV16" i="13"/>
  <c r="AJ17" i="13" s="1"/>
  <c r="AS17" i="13" s="1"/>
  <c r="G19" i="7"/>
  <c r="L18" i="7"/>
  <c r="AY16" i="13" l="1"/>
  <c r="BB16" i="13" s="1"/>
  <c r="AZ16" i="13"/>
  <c r="BC16" i="13" s="1"/>
  <c r="M21" i="12"/>
  <c r="N21" i="12"/>
  <c r="BP17" i="13"/>
  <c r="BM17" i="13"/>
  <c r="BQ17" i="13"/>
  <c r="BN17" i="13"/>
  <c r="AV17" i="13"/>
  <c r="AJ18" i="13" s="1"/>
  <c r="AS18" i="13" s="1"/>
  <c r="AW17" i="13"/>
  <c r="AK18" i="13" s="1"/>
  <c r="AT18" i="13" s="1"/>
  <c r="G20" i="7"/>
  <c r="L19" i="7"/>
  <c r="AY17" i="13" l="1"/>
  <c r="BB17" i="13" s="1"/>
  <c r="AZ17" i="13"/>
  <c r="BC17" i="13" s="1"/>
  <c r="M22" i="12"/>
  <c r="N22" i="12"/>
  <c r="BP18" i="13"/>
  <c r="BM18" i="13"/>
  <c r="BQ18" i="13"/>
  <c r="BN18" i="13"/>
  <c r="AV18" i="13"/>
  <c r="AJ19" i="13" s="1"/>
  <c r="AS19" i="13" s="1"/>
  <c r="AW18" i="13"/>
  <c r="AK19" i="13" s="1"/>
  <c r="AT19" i="13" s="1"/>
  <c r="G21" i="7"/>
  <c r="L20" i="7"/>
  <c r="AZ18" i="13" l="1"/>
  <c r="BC18" i="13" s="1"/>
  <c r="AY18" i="13"/>
  <c r="BB18" i="13" s="1"/>
  <c r="N23" i="12"/>
  <c r="M23" i="12"/>
  <c r="BN19" i="13"/>
  <c r="BQ19" i="13"/>
  <c r="BP19" i="13"/>
  <c r="BM19" i="13"/>
  <c r="AW19" i="13"/>
  <c r="AK20" i="13" s="1"/>
  <c r="AT20" i="13" s="1"/>
  <c r="AV19" i="13"/>
  <c r="AJ20" i="13" s="1"/>
  <c r="AS20" i="13" s="1"/>
  <c r="L21" i="7"/>
  <c r="G22" i="7"/>
  <c r="AY19" i="13" l="1"/>
  <c r="BB19" i="13" s="1"/>
  <c r="AZ19" i="13"/>
  <c r="BC19" i="13" s="1"/>
  <c r="N24" i="12"/>
  <c r="M24" i="12"/>
  <c r="BM20" i="13"/>
  <c r="BP20" i="13"/>
  <c r="BQ20" i="13"/>
  <c r="BN20" i="13"/>
  <c r="AW20" i="13"/>
  <c r="AK21" i="13" s="1"/>
  <c r="AT21" i="13" s="1"/>
  <c r="AV20" i="13"/>
  <c r="AJ21" i="13" s="1"/>
  <c r="AS21" i="13" s="1"/>
  <c r="L22" i="7"/>
  <c r="G23" i="7"/>
  <c r="AZ20" i="13" l="1"/>
  <c r="BC20" i="13" s="1"/>
  <c r="AY20" i="13"/>
  <c r="BB20" i="13" s="1"/>
  <c r="M25" i="12"/>
  <c r="N25" i="12"/>
  <c r="BP21" i="13"/>
  <c r="BM21" i="13"/>
  <c r="BQ21" i="13"/>
  <c r="BN21" i="13"/>
  <c r="AW21" i="13"/>
  <c r="AK22" i="13" s="1"/>
  <c r="AT22" i="13" s="1"/>
  <c r="AV21" i="13"/>
  <c r="AJ22" i="13" s="1"/>
  <c r="AS22" i="13" s="1"/>
  <c r="G24" i="7"/>
  <c r="L23" i="7"/>
  <c r="AY21" i="13" l="1"/>
  <c r="BB21" i="13" s="1"/>
  <c r="AZ21" i="13"/>
  <c r="BC21" i="13" s="1"/>
  <c r="N26" i="12"/>
  <c r="M26" i="12"/>
  <c r="BP22" i="13"/>
  <c r="BM22" i="13"/>
  <c r="BQ22" i="13"/>
  <c r="BN22" i="13"/>
  <c r="AV22" i="13"/>
  <c r="AJ23" i="13" s="1"/>
  <c r="AS23" i="13" s="1"/>
  <c r="AW22" i="13"/>
  <c r="AK23" i="13" s="1"/>
  <c r="AT23" i="13" s="1"/>
  <c r="G25" i="7"/>
  <c r="L24" i="7"/>
  <c r="AY22" i="13" l="1"/>
  <c r="BB22" i="13" s="1"/>
  <c r="AZ22" i="13"/>
  <c r="BC22" i="13" s="1"/>
  <c r="M27" i="12"/>
  <c r="N27" i="12"/>
  <c r="BQ23" i="13"/>
  <c r="BN23" i="13"/>
  <c r="BP23" i="13"/>
  <c r="BM23" i="13"/>
  <c r="AW23" i="13"/>
  <c r="AK24" i="13" s="1"/>
  <c r="AT24" i="13" s="1"/>
  <c r="AV23" i="13"/>
  <c r="AJ24" i="13" s="1"/>
  <c r="AS24" i="13" s="1"/>
  <c r="G26" i="7"/>
  <c r="L25" i="7"/>
  <c r="AZ23" i="13" l="1"/>
  <c r="BC23" i="13" s="1"/>
  <c r="AY23" i="13"/>
  <c r="BB23" i="13" s="1"/>
  <c r="N28" i="12"/>
  <c r="M28" i="12"/>
  <c r="BQ24" i="13"/>
  <c r="BN24" i="13"/>
  <c r="BP24" i="13"/>
  <c r="BM24" i="13"/>
  <c r="AV24" i="13"/>
  <c r="AJ25" i="13" s="1"/>
  <c r="AS25" i="13" s="1"/>
  <c r="AW24" i="13"/>
  <c r="AK25" i="13" s="1"/>
  <c r="AT25" i="13" s="1"/>
  <c r="G27" i="7"/>
  <c r="L26" i="7"/>
  <c r="AY24" i="13" l="1"/>
  <c r="BB24" i="13" s="1"/>
  <c r="AZ24" i="13"/>
  <c r="BC24" i="13" s="1"/>
  <c r="M29" i="12"/>
  <c r="N29" i="12"/>
  <c r="BQ25" i="13"/>
  <c r="BN25" i="13"/>
  <c r="BP25" i="13"/>
  <c r="BM25" i="13"/>
  <c r="AW25" i="13"/>
  <c r="AK26" i="13" s="1"/>
  <c r="AT26" i="13" s="1"/>
  <c r="AV25" i="13"/>
  <c r="AJ26" i="13" s="1"/>
  <c r="AS26" i="13" s="1"/>
  <c r="G28" i="7"/>
  <c r="L27" i="7"/>
  <c r="AY25" i="13" l="1"/>
  <c r="BB25" i="13" s="1"/>
  <c r="AZ25" i="13"/>
  <c r="BC25" i="13" s="1"/>
  <c r="N30" i="12"/>
  <c r="M30" i="12"/>
  <c r="BQ26" i="13"/>
  <c r="BN26" i="13"/>
  <c r="BP26" i="13"/>
  <c r="BM26" i="13"/>
  <c r="AV26" i="13"/>
  <c r="AJ27" i="13" s="1"/>
  <c r="AS27" i="13" s="1"/>
  <c r="AW26" i="13"/>
  <c r="AK27" i="13" s="1"/>
  <c r="AT27" i="13" s="1"/>
  <c r="L28" i="7"/>
  <c r="G29" i="7"/>
  <c r="AY26" i="13" l="1"/>
  <c r="BB26" i="13" s="1"/>
  <c r="AZ26" i="13"/>
  <c r="BC26" i="13" s="1"/>
  <c r="M31" i="12"/>
  <c r="N31" i="12"/>
  <c r="BQ27" i="13"/>
  <c r="BN27" i="13"/>
  <c r="BP27" i="13"/>
  <c r="BM27" i="13"/>
  <c r="AW27" i="13"/>
  <c r="AK28" i="13" s="1"/>
  <c r="AT28" i="13" s="1"/>
  <c r="AV27" i="13"/>
  <c r="AJ28" i="13" s="1"/>
  <c r="AS28" i="13" s="1"/>
  <c r="L29" i="7"/>
  <c r="G30" i="7"/>
  <c r="AY27" i="13" l="1"/>
  <c r="BB27" i="13" s="1"/>
  <c r="AZ27" i="13"/>
  <c r="BC27" i="13" s="1"/>
  <c r="N32" i="12"/>
  <c r="M32" i="12"/>
  <c r="BP28" i="13"/>
  <c r="BM28" i="13"/>
  <c r="BQ28" i="13"/>
  <c r="BN28" i="13"/>
  <c r="AV28" i="13"/>
  <c r="AJ29" i="13" s="1"/>
  <c r="AW28" i="13"/>
  <c r="AK29" i="13" s="1"/>
  <c r="AT29" i="13" s="1"/>
  <c r="L30" i="7"/>
  <c r="G31" i="7"/>
  <c r="AY28" i="13" l="1"/>
  <c r="BB28" i="13" s="1"/>
  <c r="AZ28" i="13"/>
  <c r="BC28" i="13" s="1"/>
  <c r="M33" i="12"/>
  <c r="N33" i="12"/>
  <c r="N34" i="12" s="1"/>
  <c r="BQ29" i="13"/>
  <c r="BN29" i="13"/>
  <c r="AW29" i="13"/>
  <c r="AK30" i="13" s="1"/>
  <c r="AT30" i="13" s="1"/>
  <c r="AS29" i="13"/>
  <c r="G32" i="7"/>
  <c r="L31" i="7"/>
  <c r="AZ29" i="13" l="1"/>
  <c r="BC29" i="13" s="1"/>
  <c r="M34" i="12"/>
  <c r="N35" i="12" s="1"/>
  <c r="BP29" i="13"/>
  <c r="BM29" i="13"/>
  <c r="BN30" i="13"/>
  <c r="BQ30" i="13"/>
  <c r="AV29" i="13"/>
  <c r="AJ30" i="13" s="1"/>
  <c r="AW30" i="13"/>
  <c r="AK31" i="13" s="1"/>
  <c r="AT31" i="13" s="1"/>
  <c r="G33" i="7"/>
  <c r="L32" i="7"/>
  <c r="AZ30" i="13" l="1"/>
  <c r="BC30" i="13" s="1"/>
  <c r="AY29" i="13"/>
  <c r="BB29" i="13" s="1"/>
  <c r="M35" i="12"/>
  <c r="BQ31" i="13"/>
  <c r="BN31" i="13"/>
  <c r="AW31" i="13"/>
  <c r="AK32" i="13" s="1"/>
  <c r="AT32" i="13" s="1"/>
  <c r="AS30" i="13"/>
  <c r="G34" i="7"/>
  <c r="L33" i="7"/>
  <c r="AZ31" i="13" l="1"/>
  <c r="BC31" i="13" s="1"/>
  <c r="M36" i="12"/>
  <c r="N36" i="12"/>
  <c r="BP30" i="13"/>
  <c r="BM30" i="13"/>
  <c r="BQ32" i="13"/>
  <c r="BN32" i="13"/>
  <c r="AW32" i="13"/>
  <c r="AK33" i="13" s="1"/>
  <c r="AT33" i="13" s="1"/>
  <c r="AV30" i="13"/>
  <c r="AJ31" i="13" s="1"/>
  <c r="AS31" i="13" s="1"/>
  <c r="G35" i="7"/>
  <c r="L34" i="7"/>
  <c r="AZ32" i="13" l="1"/>
  <c r="BC32" i="13" s="1"/>
  <c r="AY30" i="13"/>
  <c r="BB30" i="13" s="1"/>
  <c r="N37" i="12"/>
  <c r="M37" i="12"/>
  <c r="BP31" i="13"/>
  <c r="BM31" i="13"/>
  <c r="BN33" i="13"/>
  <c r="BQ33" i="13"/>
  <c r="AV31" i="13"/>
  <c r="AJ32" i="13" s="1"/>
  <c r="AS32" i="13" s="1"/>
  <c r="AW33" i="13"/>
  <c r="AK34" i="13" s="1"/>
  <c r="AT34" i="13" s="1"/>
  <c r="G36" i="7"/>
  <c r="L35" i="7"/>
  <c r="AY31" i="13" l="1"/>
  <c r="BB31" i="13" s="1"/>
  <c r="AZ33" i="13"/>
  <c r="BC33" i="13" s="1"/>
  <c r="M38" i="12"/>
  <c r="N38" i="12"/>
  <c r="BQ34" i="13"/>
  <c r="BN34" i="13"/>
  <c r="BP32" i="13"/>
  <c r="BM32" i="13"/>
  <c r="AW34" i="13"/>
  <c r="AK35" i="13" s="1"/>
  <c r="AT35" i="13" s="1"/>
  <c r="AV32" i="13"/>
  <c r="AJ33" i="13" s="1"/>
  <c r="AS33" i="13" s="1"/>
  <c r="G37" i="7"/>
  <c r="L36" i="7"/>
  <c r="AZ34" i="13" l="1"/>
  <c r="BC34" i="13" s="1"/>
  <c r="AY32" i="13"/>
  <c r="BB32" i="13" s="1"/>
  <c r="N39" i="12"/>
  <c r="M39" i="12"/>
  <c r="BP33" i="13"/>
  <c r="BM33" i="13"/>
  <c r="BQ35" i="13"/>
  <c r="BN35" i="13"/>
  <c r="AV33" i="13"/>
  <c r="AJ34" i="13" s="1"/>
  <c r="AW35" i="13"/>
  <c r="AK36" i="13" s="1"/>
  <c r="AT36" i="13" s="1"/>
  <c r="L37" i="7"/>
  <c r="G38" i="7"/>
  <c r="AZ35" i="13" l="1"/>
  <c r="BC35" i="13" s="1"/>
  <c r="AY33" i="13"/>
  <c r="BB33" i="13" s="1"/>
  <c r="N40" i="12"/>
  <c r="M40" i="12"/>
  <c r="BQ36" i="13"/>
  <c r="BN36" i="13"/>
  <c r="AW36" i="13"/>
  <c r="AK37" i="13" s="1"/>
  <c r="AT37" i="13" s="1"/>
  <c r="AS34" i="13"/>
  <c r="G39" i="7"/>
  <c r="L38" i="7"/>
  <c r="AZ36" i="13" l="1"/>
  <c r="BC36" i="13" s="1"/>
  <c r="N41" i="12"/>
  <c r="M41" i="12"/>
  <c r="BP34" i="13"/>
  <c r="BM34" i="13"/>
  <c r="BQ37" i="13"/>
  <c r="BN37" i="13"/>
  <c r="AV34" i="13"/>
  <c r="AJ35" i="13" s="1"/>
  <c r="AW37" i="13"/>
  <c r="AK38" i="13" s="1"/>
  <c r="AT38" i="13" s="1"/>
  <c r="G40" i="7"/>
  <c r="L39" i="7"/>
  <c r="AZ37" i="13" l="1"/>
  <c r="BC37" i="13" s="1"/>
  <c r="AY34" i="13"/>
  <c r="BB34" i="13" s="1"/>
  <c r="M42" i="12"/>
  <c r="N42" i="12"/>
  <c r="BQ38" i="13"/>
  <c r="BN38" i="13"/>
  <c r="AW38" i="13"/>
  <c r="AK39" i="13" s="1"/>
  <c r="AT39" i="13" s="1"/>
  <c r="AS35" i="13"/>
  <c r="G41" i="7"/>
  <c r="L40" i="7"/>
  <c r="AZ38" i="13" l="1"/>
  <c r="BC38" i="13" s="1"/>
  <c r="N43" i="12"/>
  <c r="M43" i="12"/>
  <c r="BP35" i="13"/>
  <c r="BM35" i="13"/>
  <c r="BQ39" i="13"/>
  <c r="BN39" i="13"/>
  <c r="AV35" i="13"/>
  <c r="AJ36" i="13" s="1"/>
  <c r="AW39" i="13"/>
  <c r="AK40" i="13" s="1"/>
  <c r="AT40" i="13" s="1"/>
  <c r="G42" i="7"/>
  <c r="L41" i="7"/>
  <c r="AY35" i="13" l="1"/>
  <c r="BB35" i="13" s="1"/>
  <c r="AZ39" i="13"/>
  <c r="BC39" i="13" s="1"/>
  <c r="N44" i="12"/>
  <c r="M44" i="12"/>
  <c r="N45" i="12" s="1"/>
  <c r="BQ40" i="13"/>
  <c r="BN40" i="13"/>
  <c r="AW40" i="13"/>
  <c r="AK41" i="13" s="1"/>
  <c r="AT41" i="13" s="1"/>
  <c r="AS36" i="13"/>
  <c r="G43" i="7"/>
  <c r="L42" i="7"/>
  <c r="AZ40" i="13" l="1"/>
  <c r="BC40" i="13" s="1"/>
  <c r="M45" i="12"/>
  <c r="BP36" i="13"/>
  <c r="BM36" i="13"/>
  <c r="BN41" i="13"/>
  <c r="BQ41" i="13"/>
  <c r="AV36" i="13"/>
  <c r="AJ37" i="13" s="1"/>
  <c r="AW41" i="13"/>
  <c r="AK42" i="13" s="1"/>
  <c r="AT42" i="13" s="1"/>
  <c r="G44" i="7"/>
  <c r="L43" i="7"/>
  <c r="AZ41" i="13" l="1"/>
  <c r="BC41" i="13" s="1"/>
  <c r="AY36" i="13"/>
  <c r="BB36" i="13" s="1"/>
  <c r="M46" i="12"/>
  <c r="N46" i="12"/>
  <c r="N47" i="12" s="1"/>
  <c r="BQ42" i="13"/>
  <c r="BN42" i="13"/>
  <c r="AW42" i="13"/>
  <c r="AK43" i="13" s="1"/>
  <c r="AT43" i="13" s="1"/>
  <c r="AS37" i="13"/>
  <c r="G45" i="7"/>
  <c r="L44" i="7"/>
  <c r="AZ42" i="13" l="1"/>
  <c r="BC42" i="13" s="1"/>
  <c r="M47" i="12"/>
  <c r="BP37" i="13"/>
  <c r="BM37" i="13"/>
  <c r="BQ43" i="13"/>
  <c r="BN43" i="13"/>
  <c r="AV37" i="13"/>
  <c r="AJ38" i="13" s="1"/>
  <c r="AW43" i="13"/>
  <c r="AK44" i="13" s="1"/>
  <c r="AT44" i="13" s="1"/>
  <c r="L45" i="7"/>
  <c r="G46" i="7"/>
  <c r="AZ43" i="13" l="1"/>
  <c r="BC43" i="13" s="1"/>
  <c r="AY37" i="13"/>
  <c r="BB37" i="13" s="1"/>
  <c r="M48" i="12"/>
  <c r="N48" i="12"/>
  <c r="N49" i="12" s="1"/>
  <c r="BQ44" i="13"/>
  <c r="BN44" i="13"/>
  <c r="AW44" i="13"/>
  <c r="AK45" i="13" s="1"/>
  <c r="AT45" i="13" s="1"/>
  <c r="AS38" i="13"/>
  <c r="L46" i="7"/>
  <c r="G47" i="7"/>
  <c r="AZ44" i="13" l="1"/>
  <c r="BC44" i="13" s="1"/>
  <c r="M49" i="12"/>
  <c r="BP38" i="13"/>
  <c r="BM38" i="13"/>
  <c r="BQ45" i="13"/>
  <c r="BN45" i="13"/>
  <c r="AV38" i="13"/>
  <c r="AJ39" i="13" s="1"/>
  <c r="AS39" i="13" s="1"/>
  <c r="AW45" i="13"/>
  <c r="AK46" i="13" s="1"/>
  <c r="AT46" i="13" s="1"/>
  <c r="G48" i="7"/>
  <c r="L47" i="7"/>
  <c r="AZ46" i="13" l="1"/>
  <c r="BC46" i="13" s="1"/>
  <c r="AZ45" i="13"/>
  <c r="BC45" i="13" s="1"/>
  <c r="AY38" i="13"/>
  <c r="BB38" i="13" s="1"/>
  <c r="M50" i="12"/>
  <c r="N50" i="12"/>
  <c r="BQ46" i="13"/>
  <c r="BN46" i="13"/>
  <c r="BP39" i="13"/>
  <c r="BM39" i="13"/>
  <c r="AW46" i="13"/>
  <c r="AK47" i="13" s="1"/>
  <c r="AT47" i="13" s="1"/>
  <c r="AV39" i="13"/>
  <c r="AJ40" i="13" s="1"/>
  <c r="AS40" i="13" s="1"/>
  <c r="G49" i="7"/>
  <c r="L48" i="7"/>
  <c r="AY39" i="13" l="1"/>
  <c r="BB39" i="13" s="1"/>
  <c r="N51" i="12"/>
  <c r="M51" i="12"/>
  <c r="BP40" i="13"/>
  <c r="BM40" i="13"/>
  <c r="BQ47" i="13"/>
  <c r="BN47" i="13"/>
  <c r="AV40" i="13"/>
  <c r="AJ41" i="13" s="1"/>
  <c r="AW47" i="13"/>
  <c r="AK48" i="13" s="1"/>
  <c r="AT48" i="13" s="1"/>
  <c r="G50" i="7"/>
  <c r="L49" i="7"/>
  <c r="AY40" i="13" l="1"/>
  <c r="BB40" i="13" s="1"/>
  <c r="AZ47" i="13"/>
  <c r="BC47" i="13" s="1"/>
  <c r="M52" i="12"/>
  <c r="N52" i="12"/>
  <c r="N53" i="12" s="1"/>
  <c r="BQ48" i="13"/>
  <c r="BN48" i="13"/>
  <c r="AW48" i="13"/>
  <c r="AK49" i="13" s="1"/>
  <c r="AT49" i="13" s="1"/>
  <c r="AS41" i="13"/>
  <c r="G51" i="7"/>
  <c r="L50" i="7"/>
  <c r="AZ48" i="13" l="1"/>
  <c r="BC48" i="13" s="1"/>
  <c r="M53" i="12"/>
  <c r="BP41" i="13"/>
  <c r="BM41" i="13"/>
  <c r="BQ49" i="13"/>
  <c r="BN49" i="13"/>
  <c r="AV41" i="13"/>
  <c r="AJ42" i="13" s="1"/>
  <c r="AW49" i="13"/>
  <c r="AK50" i="13" s="1"/>
  <c r="AT50" i="13" s="1"/>
  <c r="G52" i="7"/>
  <c r="L51" i="7"/>
  <c r="AY41" i="13" l="1"/>
  <c r="BB41" i="13" s="1"/>
  <c r="AZ49" i="13"/>
  <c r="BC49" i="13" s="1"/>
  <c r="M54" i="12"/>
  <c r="N54" i="12"/>
  <c r="N55" i="12" s="1"/>
  <c r="BQ50" i="13"/>
  <c r="BN50" i="13"/>
  <c r="AW50" i="13"/>
  <c r="AK51" i="13" s="1"/>
  <c r="AT51" i="13" s="1"/>
  <c r="AS42" i="13"/>
  <c r="L52" i="7"/>
  <c r="G53" i="7"/>
  <c r="AZ51" i="13" l="1"/>
  <c r="BC51" i="13" s="1"/>
  <c r="AZ50" i="13"/>
  <c r="BC50" i="13" s="1"/>
  <c r="M55" i="12"/>
  <c r="BP42" i="13"/>
  <c r="BM42" i="13"/>
  <c r="BQ51" i="13"/>
  <c r="BN51" i="13"/>
  <c r="AV42" i="13"/>
  <c r="AJ43" i="13" s="1"/>
  <c r="AW51" i="13"/>
  <c r="AK52" i="13" s="1"/>
  <c r="AT52" i="13" s="1"/>
  <c r="L53" i="7"/>
  <c r="G54" i="7"/>
  <c r="AY42" i="13" l="1"/>
  <c r="BB42" i="13" s="1"/>
  <c r="M56" i="12"/>
  <c r="N56" i="12"/>
  <c r="BQ52" i="13"/>
  <c r="BN52" i="13"/>
  <c r="AW52" i="13"/>
  <c r="AK53" i="13" s="1"/>
  <c r="AT53" i="13" s="1"/>
  <c r="AS43" i="13"/>
  <c r="L54" i="7"/>
  <c r="G55" i="7"/>
  <c r="AZ52" i="13" l="1"/>
  <c r="BC52" i="13" s="1"/>
  <c r="N57" i="12"/>
  <c r="M57" i="12"/>
  <c r="BQ53" i="13"/>
  <c r="BN53" i="13"/>
  <c r="BP43" i="13"/>
  <c r="BM43" i="13"/>
  <c r="AV43" i="13"/>
  <c r="AJ44" i="13" s="1"/>
  <c r="AS44" i="13" s="1"/>
  <c r="AW53" i="13"/>
  <c r="AK54" i="13" s="1"/>
  <c r="AT54" i="13" s="1"/>
  <c r="G56" i="7"/>
  <c r="L55" i="7"/>
  <c r="AZ54" i="13" l="1"/>
  <c r="BC54" i="13" s="1"/>
  <c r="AZ53" i="13"/>
  <c r="BC53" i="13" s="1"/>
  <c r="AY43" i="13"/>
  <c r="BB43" i="13" s="1"/>
  <c r="M58" i="12"/>
  <c r="N58" i="12"/>
  <c r="N59" i="12" s="1"/>
  <c r="BP44" i="13"/>
  <c r="BM44" i="13"/>
  <c r="BN54" i="13"/>
  <c r="BQ54" i="13"/>
  <c r="AW54" i="13"/>
  <c r="AK55" i="13" s="1"/>
  <c r="AT55" i="13" s="1"/>
  <c r="AV44" i="13"/>
  <c r="AJ45" i="13" s="1"/>
  <c r="AS45" i="13" s="1"/>
  <c r="G57" i="7"/>
  <c r="L56" i="7"/>
  <c r="AZ55" i="13" l="1"/>
  <c r="BC55" i="13" s="1"/>
  <c r="AY44" i="13"/>
  <c r="BB44" i="13" s="1"/>
  <c r="M59" i="12"/>
  <c r="BQ55" i="13"/>
  <c r="BN55" i="13"/>
  <c r="BP45" i="13"/>
  <c r="BM45" i="13"/>
  <c r="AV45" i="13"/>
  <c r="AJ46" i="13" s="1"/>
  <c r="AS46" i="13" s="1"/>
  <c r="AW55" i="13"/>
  <c r="AK56" i="13" s="1"/>
  <c r="AT56" i="13" s="1"/>
  <c r="G58" i="7"/>
  <c r="L57" i="7"/>
  <c r="AY45" i="13" l="1"/>
  <c r="BB45" i="13" s="1"/>
  <c r="M60" i="12"/>
  <c r="N60" i="12"/>
  <c r="N61" i="12" s="1"/>
  <c r="BQ56" i="13"/>
  <c r="BN56" i="13"/>
  <c r="AW56" i="13"/>
  <c r="AK57" i="13" s="1"/>
  <c r="BP46" i="13"/>
  <c r="BM46" i="13"/>
  <c r="AV46" i="13"/>
  <c r="AJ47" i="13" s="1"/>
  <c r="AS47" i="13" s="1"/>
  <c r="G59" i="7"/>
  <c r="L58" i="7"/>
  <c r="AY46" i="13" l="1"/>
  <c r="BB46" i="13" s="1"/>
  <c r="AZ56" i="13"/>
  <c r="BC56" i="13" s="1"/>
  <c r="M61" i="12"/>
  <c r="BP47" i="13"/>
  <c r="BM47" i="13"/>
  <c r="AV47" i="13"/>
  <c r="AJ48" i="13" s="1"/>
  <c r="G60" i="7"/>
  <c r="L59" i="7"/>
  <c r="AY47" i="13" l="1"/>
  <c r="BB47" i="13" s="1"/>
  <c r="M62" i="12"/>
  <c r="N62" i="12"/>
  <c r="AS48" i="13"/>
  <c r="G61" i="7"/>
  <c r="L60" i="7"/>
  <c r="N63" i="12" l="1"/>
  <c r="M63" i="12"/>
  <c r="BP48" i="13"/>
  <c r="BM48" i="13"/>
  <c r="AV48" i="13"/>
  <c r="AJ49" i="13" s="1"/>
  <c r="AS49" i="13" s="1"/>
  <c r="L61" i="7"/>
  <c r="G62" i="7"/>
  <c r="AY48" i="13" l="1"/>
  <c r="BB48" i="13" s="1"/>
  <c r="M64" i="12"/>
  <c r="N64" i="12"/>
  <c r="BP49" i="13"/>
  <c r="BM49" i="13"/>
  <c r="AV49" i="13"/>
  <c r="AJ50" i="13" s="1"/>
  <c r="AS50" i="13" s="1"/>
  <c r="L62" i="7"/>
  <c r="G63" i="7"/>
  <c r="AY49" i="13" l="1"/>
  <c r="BB49" i="13" s="1"/>
  <c r="N65" i="12"/>
  <c r="M65" i="12"/>
  <c r="BP50" i="13"/>
  <c r="BM50" i="13"/>
  <c r="AV50" i="13"/>
  <c r="AJ51" i="13" s="1"/>
  <c r="AS51" i="13" s="1"/>
  <c r="G64" i="7"/>
  <c r="L63" i="7"/>
  <c r="AY50" i="13" l="1"/>
  <c r="BB50" i="13" s="1"/>
  <c r="M66" i="12"/>
  <c r="N66" i="12"/>
  <c r="N67" i="12" s="1"/>
  <c r="BP51" i="13"/>
  <c r="BM51" i="13"/>
  <c r="AV51" i="13"/>
  <c r="AJ52" i="13" s="1"/>
  <c r="AS52" i="13" s="1"/>
  <c r="G65" i="7"/>
  <c r="L64" i="7"/>
  <c r="AY51" i="13" l="1"/>
  <c r="BB51" i="13" s="1"/>
  <c r="M67" i="12"/>
  <c r="BP52" i="13"/>
  <c r="BM52" i="13"/>
  <c r="AV52" i="13"/>
  <c r="AJ53" i="13" s="1"/>
  <c r="G66" i="7"/>
  <c r="L65" i="7"/>
  <c r="AY52" i="13" l="1"/>
  <c r="BB52" i="13" s="1"/>
  <c r="M68" i="12"/>
  <c r="N68" i="12"/>
  <c r="AS53" i="13"/>
  <c r="G67" i="7"/>
  <c r="L66" i="7"/>
  <c r="N69" i="12" l="1"/>
  <c r="M69" i="12"/>
  <c r="BP53" i="13"/>
  <c r="BM53" i="13"/>
  <c r="AV53" i="13"/>
  <c r="AJ54" i="13" s="1"/>
  <c r="AS54" i="13" s="1"/>
  <c r="G68" i="7"/>
  <c r="L67" i="7"/>
  <c r="AY53" i="13" l="1"/>
  <c r="BB53" i="13" s="1"/>
  <c r="M70" i="12"/>
  <c r="N70" i="12"/>
  <c r="N71" i="12" s="1"/>
  <c r="BP54" i="13"/>
  <c r="BM54" i="13"/>
  <c r="AV54" i="13"/>
  <c r="AJ55" i="13" s="1"/>
  <c r="AS55" i="13" s="1"/>
  <c r="G69" i="7"/>
  <c r="L68" i="7"/>
  <c r="AY54" i="13" l="1"/>
  <c r="BB54" i="13" s="1"/>
  <c r="M71" i="12"/>
  <c r="BM55" i="13"/>
  <c r="BP55" i="13"/>
  <c r="AV55" i="13"/>
  <c r="AJ56" i="13" s="1"/>
  <c r="AS56" i="13" s="1"/>
  <c r="L69" i="7"/>
  <c r="G70" i="7"/>
  <c r="AY55" i="13" l="1"/>
  <c r="BB55" i="13" s="1"/>
  <c r="M72" i="12"/>
  <c r="N72" i="12"/>
  <c r="N73" i="12" s="1"/>
  <c r="BP56" i="13"/>
  <c r="BM56" i="13"/>
  <c r="AV56" i="13"/>
  <c r="AJ57" i="13" s="1"/>
  <c r="L70" i="7"/>
  <c r="G71" i="7"/>
  <c r="AY56" i="13" l="1"/>
  <c r="BB56" i="13" s="1"/>
  <c r="M73" i="12"/>
  <c r="G72" i="7"/>
  <c r="L71" i="7"/>
  <c r="M74" i="12" l="1"/>
  <c r="N74" i="12"/>
  <c r="N75" i="12" s="1"/>
  <c r="G73" i="7"/>
  <c r="L72" i="7"/>
  <c r="M75" i="12" l="1"/>
  <c r="G74" i="7"/>
  <c r="L73" i="7"/>
  <c r="M76" i="12" l="1"/>
  <c r="N76" i="12"/>
  <c r="N77" i="12" s="1"/>
  <c r="G75" i="7"/>
  <c r="L74" i="7"/>
  <c r="M77" i="12" l="1"/>
  <c r="G76" i="7"/>
  <c r="L75" i="7"/>
  <c r="M78" i="12" l="1"/>
  <c r="N78" i="12"/>
  <c r="L76" i="7"/>
  <c r="G77" i="7"/>
  <c r="N79" i="12" l="1"/>
  <c r="M79" i="12"/>
  <c r="L77" i="7"/>
  <c r="G78" i="7"/>
  <c r="M80" i="12" l="1"/>
  <c r="N80" i="12"/>
  <c r="N81" i="12" s="1"/>
  <c r="L78" i="7"/>
  <c r="G79" i="7"/>
  <c r="M81" i="12" l="1"/>
  <c r="G80" i="7"/>
  <c r="L79" i="7"/>
  <c r="M82" i="12" l="1"/>
  <c r="N82" i="12"/>
  <c r="G81" i="7"/>
  <c r="L80" i="7"/>
  <c r="N83" i="12" l="1"/>
  <c r="M83" i="12"/>
  <c r="G82" i="7"/>
  <c r="L81" i="7"/>
  <c r="M84" i="12" l="1"/>
  <c r="N84" i="12"/>
  <c r="G83" i="7"/>
  <c r="L82" i="7"/>
  <c r="M85" i="12" l="1"/>
  <c r="N85" i="12"/>
  <c r="N86" i="12" s="1"/>
  <c r="G84" i="7"/>
  <c r="L83" i="7"/>
  <c r="M86" i="12" l="1"/>
  <c r="L84" i="7"/>
  <c r="G85" i="7"/>
  <c r="M87" i="12" l="1"/>
  <c r="N87" i="12"/>
  <c r="N88" i="12" s="1"/>
  <c r="L85" i="7"/>
  <c r="G86" i="7"/>
  <c r="M88" i="12" l="1"/>
  <c r="L86" i="7"/>
  <c r="G87" i="7"/>
  <c r="M89" i="12" l="1"/>
  <c r="N89" i="12"/>
  <c r="G88" i="7"/>
  <c r="L87" i="7"/>
  <c r="N90" i="12" l="1"/>
  <c r="M90" i="12"/>
  <c r="G89" i="7"/>
  <c r="L88" i="7"/>
  <c r="M91" i="12" l="1"/>
  <c r="N91" i="12"/>
  <c r="N92" i="12" s="1"/>
  <c r="G90" i="7"/>
  <c r="L89" i="7"/>
  <c r="M92" i="12" l="1"/>
  <c r="G91" i="7"/>
  <c r="L90" i="7"/>
  <c r="M93" i="12" l="1"/>
  <c r="N93" i="12"/>
  <c r="G92" i="7"/>
  <c r="L91" i="7"/>
  <c r="N94" i="12" l="1"/>
  <c r="M94" i="12"/>
  <c r="L92" i="7"/>
  <c r="G93" i="7"/>
  <c r="M95" i="12" l="1"/>
  <c r="N95" i="12"/>
  <c r="L93" i="7"/>
  <c r="G94" i="7"/>
  <c r="N96" i="12" l="1"/>
  <c r="M96" i="12"/>
  <c r="L94" i="7"/>
  <c r="G95" i="7"/>
  <c r="M97" i="12" l="1"/>
  <c r="N97" i="12"/>
  <c r="G96" i="7"/>
  <c r="L95" i="7"/>
  <c r="N98" i="12" l="1"/>
  <c r="M98" i="12"/>
  <c r="G97" i="7"/>
  <c r="L96" i="7"/>
  <c r="M99" i="12" l="1"/>
  <c r="N99" i="12"/>
  <c r="N100" i="12" s="1"/>
  <c r="G98" i="7"/>
  <c r="L97" i="7"/>
  <c r="M100" i="12" l="1"/>
  <c r="G99" i="7"/>
  <c r="L98" i="7"/>
  <c r="M101" i="12" l="1"/>
  <c r="N101" i="12"/>
  <c r="N102" i="12" s="1"/>
  <c r="G100" i="7"/>
  <c r="L99" i="7"/>
  <c r="M102" i="12" l="1"/>
  <c r="G101" i="7"/>
  <c r="L100" i="7"/>
  <c r="M103" i="12" l="1"/>
  <c r="N103" i="12"/>
  <c r="N104" i="12" s="1"/>
  <c r="L101" i="7"/>
  <c r="G102" i="7"/>
  <c r="M104" i="12" l="1"/>
  <c r="L102" i="7"/>
  <c r="G103" i="7"/>
  <c r="M105" i="12" l="1"/>
  <c r="N105" i="12"/>
  <c r="G104" i="7"/>
  <c r="L103" i="7"/>
  <c r="N106" i="12" l="1"/>
  <c r="M106" i="12"/>
  <c r="G105" i="7"/>
  <c r="L104" i="7"/>
  <c r="M107" i="12" l="1"/>
  <c r="N107" i="12"/>
  <c r="N108" i="12" s="1"/>
  <c r="G106" i="7"/>
  <c r="L105" i="7"/>
  <c r="M108" i="12" l="1"/>
  <c r="L106" i="7"/>
  <c r="G6" i="12" s="1"/>
  <c r="H6" i="12" s="1"/>
  <c r="G107" i="7"/>
  <c r="M109" i="12" l="1"/>
  <c r="N109" i="12"/>
  <c r="N110" i="12" s="1"/>
  <c r="L107" i="7"/>
  <c r="G7" i="12" s="1"/>
  <c r="H7" i="12" s="1"/>
  <c r="I7" i="12" s="1"/>
  <c r="O7" i="12" s="1"/>
  <c r="G108" i="7"/>
  <c r="M110" i="12" l="1"/>
  <c r="J8" i="12"/>
  <c r="G109" i="7"/>
  <c r="L108" i="7"/>
  <c r="G8" i="12" s="1"/>
  <c r="H8" i="12" s="1"/>
  <c r="I8" i="12" s="1"/>
  <c r="O8" i="12" s="1"/>
  <c r="M111" i="12" l="1"/>
  <c r="N111" i="12"/>
  <c r="J9" i="12"/>
  <c r="G110" i="7"/>
  <c r="L109" i="7"/>
  <c r="G9" i="12" s="1"/>
  <c r="H9" i="12" s="1"/>
  <c r="I9" i="12" s="1"/>
  <c r="O9" i="12" s="1"/>
  <c r="N112" i="12" l="1"/>
  <c r="M112" i="12"/>
  <c r="J10" i="12"/>
  <c r="G111" i="7"/>
  <c r="L110" i="7"/>
  <c r="G10" i="12" s="1"/>
  <c r="H10" i="12" s="1"/>
  <c r="I10" i="12" s="1"/>
  <c r="O10" i="12" s="1"/>
  <c r="M113" i="12" l="1"/>
  <c r="N113" i="12"/>
  <c r="N114" i="12" s="1"/>
  <c r="J11" i="12"/>
  <c r="G112" i="7"/>
  <c r="L111" i="7"/>
  <c r="G11" i="12" s="1"/>
  <c r="H11" i="12" s="1"/>
  <c r="I11" i="12" s="1"/>
  <c r="O11" i="12" s="1"/>
  <c r="M114" i="12" l="1"/>
  <c r="J12" i="12"/>
  <c r="L112" i="7"/>
  <c r="G12" i="12" s="1"/>
  <c r="H12" i="12" s="1"/>
  <c r="I12" i="12" s="1"/>
  <c r="O12" i="12" s="1"/>
  <c r="G113" i="7"/>
  <c r="M115" i="12" l="1"/>
  <c r="N115" i="12"/>
  <c r="J13" i="12"/>
  <c r="G114" i="7"/>
  <c r="L113" i="7"/>
  <c r="G13" i="12" s="1"/>
  <c r="H13" i="12" s="1"/>
  <c r="I13" i="12" s="1"/>
  <c r="O13" i="12" s="1"/>
  <c r="N116" i="12" l="1"/>
  <c r="M116" i="12"/>
  <c r="J14" i="12"/>
  <c r="G115" i="7"/>
  <c r="L114" i="7"/>
  <c r="G14" i="12" s="1"/>
  <c r="H14" i="12" s="1"/>
  <c r="I14" i="12" s="1"/>
  <c r="O14" i="12" s="1"/>
  <c r="M117" i="12" l="1"/>
  <c r="N117" i="12"/>
  <c r="N118" i="12" s="1"/>
  <c r="J15" i="12"/>
  <c r="L115" i="7"/>
  <c r="G15" i="12" s="1"/>
  <c r="H15" i="12" s="1"/>
  <c r="I15" i="12" s="1"/>
  <c r="O15" i="12" s="1"/>
  <c r="G116" i="7"/>
  <c r="M118" i="12" l="1"/>
  <c r="J16" i="12"/>
  <c r="L116" i="7"/>
  <c r="G16" i="12" s="1"/>
  <c r="H16" i="12" s="1"/>
  <c r="I16" i="12" s="1"/>
  <c r="O16" i="12" s="1"/>
  <c r="G117" i="7"/>
  <c r="M119" i="12" l="1"/>
  <c r="N119" i="12"/>
  <c r="N120" i="12" s="1"/>
  <c r="J17" i="12"/>
  <c r="G118" i="7"/>
  <c r="L117" i="7"/>
  <c r="G17" i="12" s="1"/>
  <c r="H17" i="12" s="1"/>
  <c r="I17" i="12" s="1"/>
  <c r="O17" i="12" s="1"/>
  <c r="M120" i="12" l="1"/>
  <c r="J18" i="12"/>
  <c r="G119" i="7"/>
  <c r="L118" i="7"/>
  <c r="G18" i="12" s="1"/>
  <c r="H18" i="12" s="1"/>
  <c r="I18" i="12" s="1"/>
  <c r="O18" i="12" s="1"/>
  <c r="M121" i="12" l="1"/>
  <c r="N121" i="12"/>
  <c r="N122" i="12" s="1"/>
  <c r="J19" i="12"/>
  <c r="G120" i="7"/>
  <c r="L119" i="7"/>
  <c r="G19" i="12" s="1"/>
  <c r="H19" i="12" s="1"/>
  <c r="I19" i="12" s="1"/>
  <c r="O19" i="12" s="1"/>
  <c r="M122" i="12" l="1"/>
  <c r="J20" i="12"/>
  <c r="L120" i="7"/>
  <c r="G20" i="12" s="1"/>
  <c r="H20" i="12" s="1"/>
  <c r="I20" i="12" s="1"/>
  <c r="O20" i="12" s="1"/>
  <c r="G121" i="7"/>
  <c r="M123" i="12" l="1"/>
  <c r="N123" i="12"/>
  <c r="N124" i="12" s="1"/>
  <c r="J21" i="12"/>
  <c r="L121" i="7"/>
  <c r="G21" i="12" s="1"/>
  <c r="H21" i="12" s="1"/>
  <c r="I21" i="12" s="1"/>
  <c r="O21" i="12" s="1"/>
  <c r="G122" i="7"/>
  <c r="M124" i="12" l="1"/>
  <c r="J22" i="12"/>
  <c r="G123" i="7"/>
  <c r="L122" i="7"/>
  <c r="G22" i="12" s="1"/>
  <c r="H22" i="12" s="1"/>
  <c r="I22" i="12" s="1"/>
  <c r="O22" i="12" s="1"/>
  <c r="M125" i="12" l="1"/>
  <c r="N125" i="12"/>
  <c r="J23" i="12"/>
  <c r="G124" i="7"/>
  <c r="L123" i="7"/>
  <c r="G23" i="12" s="1"/>
  <c r="H23" i="12" s="1"/>
  <c r="I23" i="12" s="1"/>
  <c r="O23" i="12" s="1"/>
  <c r="N126" i="12" l="1"/>
  <c r="M126" i="12"/>
  <c r="J24" i="12"/>
  <c r="L124" i="7"/>
  <c r="G24" i="12" s="1"/>
  <c r="H24" i="12" s="1"/>
  <c r="I24" i="12" s="1"/>
  <c r="O24" i="12" s="1"/>
  <c r="G125" i="7"/>
  <c r="M127" i="12" l="1"/>
  <c r="N127" i="12"/>
  <c r="J25" i="12"/>
  <c r="G126" i="7"/>
  <c r="L125" i="7"/>
  <c r="G25" i="12" s="1"/>
  <c r="H25" i="12" s="1"/>
  <c r="I25" i="12" s="1"/>
  <c r="O25" i="12" s="1"/>
  <c r="N128" i="12" l="1"/>
  <c r="M128" i="12"/>
  <c r="N129" i="12" s="1"/>
  <c r="J26" i="12"/>
  <c r="G127" i="7"/>
  <c r="L126" i="7"/>
  <c r="G26" i="12" s="1"/>
  <c r="H26" i="12" s="1"/>
  <c r="I26" i="12" s="1"/>
  <c r="O26" i="12" s="1"/>
  <c r="M129" i="12" l="1"/>
  <c r="N130" i="12" s="1"/>
  <c r="J27" i="12"/>
  <c r="G128" i="7"/>
  <c r="L127" i="7"/>
  <c r="G27" i="12" s="1"/>
  <c r="H27" i="12" s="1"/>
  <c r="I27" i="12" s="1"/>
  <c r="O27" i="12" s="1"/>
  <c r="M130" i="12" l="1"/>
  <c r="N131" i="12" s="1"/>
  <c r="J28" i="12"/>
  <c r="L128" i="7"/>
  <c r="G28" i="12" s="1"/>
  <c r="H28" i="12" s="1"/>
  <c r="I28" i="12" s="1"/>
  <c r="O28" i="12" s="1"/>
  <c r="G129" i="7"/>
  <c r="M131" i="12" l="1"/>
  <c r="N132" i="12" s="1"/>
  <c r="J29" i="12"/>
  <c r="G130" i="7"/>
  <c r="L129" i="7"/>
  <c r="G29" i="12" s="1"/>
  <c r="H29" i="12" s="1"/>
  <c r="I29" i="12" s="1"/>
  <c r="O29" i="12" s="1"/>
  <c r="M132" i="12" l="1"/>
  <c r="J30" i="12"/>
  <c r="G131" i="7"/>
  <c r="L130" i="7"/>
  <c r="G30" i="12" s="1"/>
  <c r="H30" i="12" s="1"/>
  <c r="I30" i="12" s="1"/>
  <c r="O30" i="12" s="1"/>
  <c r="M133" i="12" l="1"/>
  <c r="N133" i="12"/>
  <c r="J31" i="12"/>
  <c r="L131" i="7"/>
  <c r="G31" i="12" s="1"/>
  <c r="H31" i="12" s="1"/>
  <c r="I31" i="12" s="1"/>
  <c r="O31" i="12" s="1"/>
  <c r="G132" i="7"/>
  <c r="N134" i="12" l="1"/>
  <c r="M134" i="12"/>
  <c r="J32" i="12"/>
  <c r="L132" i="7"/>
  <c r="G32" i="12" s="1"/>
  <c r="H32" i="12" s="1"/>
  <c r="I32" i="12" s="1"/>
  <c r="O32" i="12" s="1"/>
  <c r="G133" i="7"/>
  <c r="M135" i="12" l="1"/>
  <c r="N135" i="12"/>
  <c r="J33" i="12"/>
  <c r="G134" i="7"/>
  <c r="L133" i="7"/>
  <c r="G33" i="12" s="1"/>
  <c r="H33" i="12" s="1"/>
  <c r="I33" i="12" s="1"/>
  <c r="O33" i="12" s="1"/>
  <c r="N136" i="12" l="1"/>
  <c r="M136" i="12"/>
  <c r="J34" i="12"/>
  <c r="G135" i="7"/>
  <c r="L134" i="7"/>
  <c r="G34" i="12" s="1"/>
  <c r="H34" i="12" s="1"/>
  <c r="I34" i="12" s="1"/>
  <c r="O34" i="12" s="1"/>
  <c r="M137" i="12" l="1"/>
  <c r="N137" i="12"/>
  <c r="J35" i="12"/>
  <c r="G136" i="7"/>
  <c r="L135" i="7"/>
  <c r="G35" i="12" s="1"/>
  <c r="H35" i="12" s="1"/>
  <c r="I35" i="12" s="1"/>
  <c r="O35" i="12" s="1"/>
  <c r="N138" i="12" l="1"/>
  <c r="M138" i="12"/>
  <c r="J36" i="12"/>
  <c r="L136" i="7"/>
  <c r="G36" i="12" s="1"/>
  <c r="H36" i="12" s="1"/>
  <c r="I36" i="12" s="1"/>
  <c r="O36" i="12" s="1"/>
  <c r="G137" i="7"/>
  <c r="M139" i="12" l="1"/>
  <c r="N139" i="12"/>
  <c r="N140" i="12" s="1"/>
  <c r="J37" i="12"/>
  <c r="L137" i="7"/>
  <c r="G37" i="12" s="1"/>
  <c r="H37" i="12" s="1"/>
  <c r="I37" i="12" s="1"/>
  <c r="O37" i="12" s="1"/>
  <c r="G138" i="7"/>
  <c r="M140" i="12" l="1"/>
  <c r="J38" i="12"/>
  <c r="G139" i="7"/>
  <c r="L138" i="7"/>
  <c r="G38" i="12" s="1"/>
  <c r="H38" i="12" s="1"/>
  <c r="I38" i="12" s="1"/>
  <c r="O38" i="12" s="1"/>
  <c r="M141" i="12" l="1"/>
  <c r="N141" i="12"/>
  <c r="N142" i="12" s="1"/>
  <c r="J39" i="12"/>
  <c r="L139" i="7"/>
  <c r="G39" i="12" s="1"/>
  <c r="H39" i="12" s="1"/>
  <c r="I39" i="12" s="1"/>
  <c r="O39" i="12" s="1"/>
  <c r="G140" i="7"/>
  <c r="M142" i="12" l="1"/>
  <c r="J40" i="12"/>
  <c r="L140" i="7"/>
  <c r="G40" i="12" s="1"/>
  <c r="H40" i="12" s="1"/>
  <c r="I40" i="12" s="1"/>
  <c r="O40" i="12" s="1"/>
  <c r="G141" i="7"/>
  <c r="M143" i="12" l="1"/>
  <c r="N143" i="12"/>
  <c r="N144" i="12" s="1"/>
  <c r="J41" i="12"/>
  <c r="G142" i="7"/>
  <c r="L141" i="7"/>
  <c r="G41" i="12" s="1"/>
  <c r="H41" i="12" s="1"/>
  <c r="I41" i="12" s="1"/>
  <c r="O41" i="12" s="1"/>
  <c r="M144" i="12" l="1"/>
  <c r="J42" i="12"/>
  <c r="G143" i="7"/>
  <c r="L142" i="7"/>
  <c r="G42" i="12" s="1"/>
  <c r="H42" i="12" s="1"/>
  <c r="I42" i="12" s="1"/>
  <c r="O42" i="12" s="1"/>
  <c r="M145" i="12" l="1"/>
  <c r="N145" i="12"/>
  <c r="J43" i="12"/>
  <c r="G144" i="7"/>
  <c r="L143" i="7"/>
  <c r="G43" i="12" s="1"/>
  <c r="H43" i="12" s="1"/>
  <c r="I43" i="12" s="1"/>
  <c r="O43" i="12" s="1"/>
  <c r="N146" i="12" l="1"/>
  <c r="M146" i="12"/>
  <c r="J44" i="12"/>
  <c r="L144" i="7"/>
  <c r="G44" i="12" s="1"/>
  <c r="H44" i="12" s="1"/>
  <c r="I44" i="12" s="1"/>
  <c r="O44" i="12" s="1"/>
  <c r="G145" i="7"/>
  <c r="M147" i="12" l="1"/>
  <c r="N147" i="12"/>
  <c r="J45" i="12"/>
  <c r="G146" i="7"/>
  <c r="L145" i="7"/>
  <c r="G45" i="12" s="1"/>
  <c r="H45" i="12" s="1"/>
  <c r="I45" i="12" s="1"/>
  <c r="O45" i="12" s="1"/>
  <c r="N148" i="12" l="1"/>
  <c r="M148" i="12"/>
  <c r="J46" i="12"/>
  <c r="G147" i="7"/>
  <c r="L146" i="7"/>
  <c r="G46" i="12" s="1"/>
  <c r="H46" i="12" s="1"/>
  <c r="I46" i="12" s="1"/>
  <c r="O46" i="12" s="1"/>
  <c r="M149" i="12" l="1"/>
  <c r="N149" i="12"/>
  <c r="J47" i="12"/>
  <c r="L147" i="7"/>
  <c r="G47" i="12" s="1"/>
  <c r="H47" i="12" s="1"/>
  <c r="I47" i="12" s="1"/>
  <c r="O47" i="12" s="1"/>
  <c r="G148" i="7"/>
  <c r="N150" i="12" l="1"/>
  <c r="M150" i="12"/>
  <c r="J48" i="12"/>
  <c r="L148" i="7"/>
  <c r="G48" i="12" s="1"/>
  <c r="H48" i="12" s="1"/>
  <c r="I48" i="12" s="1"/>
  <c r="O48" i="12" s="1"/>
  <c r="G149" i="7"/>
  <c r="M151" i="12" l="1"/>
  <c r="N151" i="12"/>
  <c r="J49" i="12"/>
  <c r="G150" i="7"/>
  <c r="L149" i="7"/>
  <c r="G49" i="12" s="1"/>
  <c r="H49" i="12" s="1"/>
  <c r="I49" i="12" s="1"/>
  <c r="O49" i="12" s="1"/>
  <c r="N152" i="12" l="1"/>
  <c r="M152" i="12"/>
  <c r="J50" i="12"/>
  <c r="G151" i="7"/>
  <c r="L150" i="7"/>
  <c r="G50" i="12" s="1"/>
  <c r="H50" i="12" s="1"/>
  <c r="I50" i="12" s="1"/>
  <c r="O50" i="12" s="1"/>
  <c r="M153" i="12" l="1"/>
  <c r="N153" i="12"/>
  <c r="J51" i="12"/>
  <c r="G152" i="7"/>
  <c r="L151" i="7"/>
  <c r="G51" i="12" s="1"/>
  <c r="H51" i="12" s="1"/>
  <c r="I51" i="12" s="1"/>
  <c r="O51" i="12" s="1"/>
  <c r="N154" i="12" l="1"/>
  <c r="M154" i="12"/>
  <c r="J52" i="12"/>
  <c r="L152" i="7"/>
  <c r="G52" i="12" s="1"/>
  <c r="H52" i="12" s="1"/>
  <c r="I52" i="12" s="1"/>
  <c r="O52" i="12" s="1"/>
  <c r="G153" i="7"/>
  <c r="M155" i="12" l="1"/>
  <c r="N155" i="12"/>
  <c r="N156" i="12" s="1"/>
  <c r="J53" i="12"/>
  <c r="G154" i="7"/>
  <c r="L153" i="7"/>
  <c r="G53" i="12" s="1"/>
  <c r="H53" i="12" s="1"/>
  <c r="I53" i="12" s="1"/>
  <c r="O53" i="12" s="1"/>
  <c r="M156" i="12" l="1"/>
  <c r="J54" i="12"/>
  <c r="G155" i="7"/>
  <c r="L154" i="7"/>
  <c r="G54" i="12" s="1"/>
  <c r="H54" i="12" s="1"/>
  <c r="I54" i="12" s="1"/>
  <c r="O54" i="12" s="1"/>
  <c r="M157" i="12" l="1"/>
  <c r="N157" i="12"/>
  <c r="N158" i="12" s="1"/>
  <c r="J55" i="12"/>
  <c r="L155" i="7"/>
  <c r="G55" i="12" s="1"/>
  <c r="H55" i="12" s="1"/>
  <c r="I55" i="12" s="1"/>
  <c r="O55" i="12" s="1"/>
  <c r="G156" i="7"/>
  <c r="M158" i="12" l="1"/>
  <c r="J56" i="12"/>
  <c r="L156" i="7"/>
  <c r="G56" i="12" s="1"/>
  <c r="H56" i="12" s="1"/>
  <c r="I56" i="12" s="1"/>
  <c r="O56" i="12" s="1"/>
  <c r="G157" i="7"/>
  <c r="M159" i="12" l="1"/>
  <c r="N159" i="12"/>
  <c r="J57" i="12"/>
  <c r="G158" i="7"/>
  <c r="L157" i="7"/>
  <c r="G57" i="12" s="1"/>
  <c r="H57" i="12" s="1"/>
  <c r="I57" i="12" s="1"/>
  <c r="O57" i="12" s="1"/>
  <c r="N160" i="12" l="1"/>
  <c r="M160" i="12"/>
  <c r="J58" i="12"/>
  <c r="G159" i="7"/>
  <c r="L158" i="7"/>
  <c r="G58" i="12" s="1"/>
  <c r="H58" i="12" s="1"/>
  <c r="I58" i="12" s="1"/>
  <c r="O58" i="12" s="1"/>
  <c r="M161" i="12" l="1"/>
  <c r="N161" i="12"/>
  <c r="N162" i="12" s="1"/>
  <c r="J59" i="12"/>
  <c r="G160" i="7"/>
  <c r="L159" i="7"/>
  <c r="G59" i="12" s="1"/>
  <c r="H59" i="12" s="1"/>
  <c r="I59" i="12" s="1"/>
  <c r="O59" i="12" s="1"/>
  <c r="M162" i="12" l="1"/>
  <c r="J60" i="12"/>
  <c r="L160" i="7"/>
  <c r="G60" i="12" s="1"/>
  <c r="H60" i="12" s="1"/>
  <c r="I60" i="12" s="1"/>
  <c r="O60" i="12" s="1"/>
  <c r="G161" i="7"/>
  <c r="M163" i="12" l="1"/>
  <c r="N163" i="12"/>
  <c r="J61" i="12"/>
  <c r="G162" i="7"/>
  <c r="L161" i="7"/>
  <c r="G61" i="12" s="1"/>
  <c r="H61" i="12" s="1"/>
  <c r="I61" i="12" s="1"/>
  <c r="O61" i="12" s="1"/>
  <c r="N164" i="12" l="1"/>
  <c r="M164" i="12"/>
  <c r="J62" i="12"/>
  <c r="G163" i="7"/>
  <c r="L162" i="7"/>
  <c r="G62" i="12" s="1"/>
  <c r="H62" i="12" s="1"/>
  <c r="I62" i="12" s="1"/>
  <c r="O62" i="12" s="1"/>
  <c r="M165" i="12" l="1"/>
  <c r="N165" i="12"/>
  <c r="N166" i="12" s="1"/>
  <c r="J63" i="12"/>
  <c r="L163" i="7"/>
  <c r="G63" i="12" s="1"/>
  <c r="H63" i="12" s="1"/>
  <c r="I63" i="12" s="1"/>
  <c r="O63" i="12" s="1"/>
  <c r="G164" i="7"/>
  <c r="M166" i="12" l="1"/>
  <c r="N167" i="12" s="1"/>
  <c r="J64" i="12"/>
  <c r="L164" i="7"/>
  <c r="G64" i="12" s="1"/>
  <c r="H64" i="12" s="1"/>
  <c r="I64" i="12" s="1"/>
  <c r="O64" i="12" s="1"/>
  <c r="G165" i="7"/>
  <c r="M167" i="12" l="1"/>
  <c r="N168" i="12" s="1"/>
  <c r="J65" i="12"/>
  <c r="G166" i="7"/>
  <c r="L165" i="7"/>
  <c r="G65" i="12" s="1"/>
  <c r="H65" i="12" s="1"/>
  <c r="I65" i="12" s="1"/>
  <c r="O65" i="12" s="1"/>
  <c r="M168" i="12" l="1"/>
  <c r="N169" i="12" s="1"/>
  <c r="CG57" i="13"/>
  <c r="CI57" i="13"/>
  <c r="BY57" i="13"/>
  <c r="BX57" i="13"/>
  <c r="BZ57" i="13"/>
  <c r="CH57" i="13"/>
  <c r="J66" i="12"/>
  <c r="G167" i="7"/>
  <c r="L166" i="7"/>
  <c r="G66" i="12" s="1"/>
  <c r="H66" i="12" s="1"/>
  <c r="I66" i="12" s="1"/>
  <c r="O66" i="12" s="1"/>
  <c r="M169" i="12" l="1"/>
  <c r="N170" i="12" s="1"/>
  <c r="CH58" i="13"/>
  <c r="BY58" i="13"/>
  <c r="CG58" i="13"/>
  <c r="CI58" i="13"/>
  <c r="BX58" i="13"/>
  <c r="BZ58" i="13"/>
  <c r="J67" i="12"/>
  <c r="G168" i="7"/>
  <c r="L167" i="7"/>
  <c r="G67" i="12" s="1"/>
  <c r="H67" i="12" s="1"/>
  <c r="I67" i="12" s="1"/>
  <c r="O67" i="12" s="1"/>
  <c r="M170" i="12" l="1"/>
  <c r="N171" i="12" s="1"/>
  <c r="BZ59" i="13"/>
  <c r="CG59" i="13"/>
  <c r="BX59" i="13"/>
  <c r="CI59" i="13"/>
  <c r="BY59" i="13"/>
  <c r="CH59" i="13"/>
  <c r="J68" i="12"/>
  <c r="L168" i="7"/>
  <c r="G68" i="12" s="1"/>
  <c r="H68" i="12" s="1"/>
  <c r="I68" i="12" s="1"/>
  <c r="O68" i="12" s="1"/>
  <c r="G169" i="7"/>
  <c r="M171" i="12" l="1"/>
  <c r="N172" i="12" s="1"/>
  <c r="CI60" i="13"/>
  <c r="BX60" i="13"/>
  <c r="BZ60" i="13"/>
  <c r="BY60" i="13"/>
  <c r="CH60" i="13"/>
  <c r="CG60" i="13"/>
  <c r="J69" i="12"/>
  <c r="G170" i="7"/>
  <c r="L169" i="7"/>
  <c r="G69" i="12" s="1"/>
  <c r="H69" i="12" s="1"/>
  <c r="I69" i="12" s="1"/>
  <c r="O69" i="12" s="1"/>
  <c r="M172" i="12" l="1"/>
  <c r="N173" i="12" s="1"/>
  <c r="CG61" i="13"/>
  <c r="CH61" i="13"/>
  <c r="BX61" i="13"/>
  <c r="BY61" i="13"/>
  <c r="BZ61" i="13"/>
  <c r="CI61" i="13"/>
  <c r="J70" i="12"/>
  <c r="G171" i="7"/>
  <c r="L170" i="7"/>
  <c r="G70" i="12" s="1"/>
  <c r="H70" i="12" s="1"/>
  <c r="I70" i="12" s="1"/>
  <c r="O70" i="12" s="1"/>
  <c r="M173" i="12" l="1"/>
  <c r="N174" i="12" s="1"/>
  <c r="CI62" i="13"/>
  <c r="BY62" i="13"/>
  <c r="CG62" i="13"/>
  <c r="CH62" i="13"/>
  <c r="BZ62" i="13"/>
  <c r="BX62" i="13"/>
  <c r="J71" i="12"/>
  <c r="L171" i="7"/>
  <c r="G71" i="12" s="1"/>
  <c r="H71" i="12" s="1"/>
  <c r="I71" i="12" s="1"/>
  <c r="O71" i="12" s="1"/>
  <c r="G172" i="7"/>
  <c r="M174" i="12" l="1"/>
  <c r="N175" i="12" s="1"/>
  <c r="CI63" i="13"/>
  <c r="BZ63" i="13"/>
  <c r="CG63" i="13"/>
  <c r="BX63" i="13"/>
  <c r="CH63" i="13"/>
  <c r="BY63" i="13"/>
  <c r="J72" i="12"/>
  <c r="L172" i="7"/>
  <c r="G72" i="12" s="1"/>
  <c r="H72" i="12" s="1"/>
  <c r="I72" i="12" s="1"/>
  <c r="O72" i="12" s="1"/>
  <c r="G173" i="7"/>
  <c r="M175" i="12" l="1"/>
  <c r="N176" i="12" s="1"/>
  <c r="BX64" i="13"/>
  <c r="BY64" i="13"/>
  <c r="BZ64" i="13"/>
  <c r="CI64" i="13"/>
  <c r="CG64" i="13"/>
  <c r="CH64" i="13"/>
  <c r="J73" i="12"/>
  <c r="G174" i="7"/>
  <c r="L173" i="7"/>
  <c r="G73" i="12" s="1"/>
  <c r="H73" i="12" s="1"/>
  <c r="I73" i="12" s="1"/>
  <c r="O73" i="12" s="1"/>
  <c r="M176" i="12" l="1"/>
  <c r="N177" i="12" s="1"/>
  <c r="CG65" i="13"/>
  <c r="BY65" i="13"/>
  <c r="CI65" i="13"/>
  <c r="BZ65" i="13"/>
  <c r="CH65" i="13"/>
  <c r="BX65" i="13"/>
  <c r="J74" i="12"/>
  <c r="G175" i="7"/>
  <c r="L174" i="7"/>
  <c r="G74" i="12" s="1"/>
  <c r="H74" i="12" s="1"/>
  <c r="I74" i="12" s="1"/>
  <c r="O74" i="12" s="1"/>
  <c r="M177" i="12" l="1"/>
  <c r="N178" i="12" s="1"/>
  <c r="BY66" i="13"/>
  <c r="BX66" i="13"/>
  <c r="CG66" i="13"/>
  <c r="CH66" i="13"/>
  <c r="BZ66" i="13"/>
  <c r="CI66" i="13"/>
  <c r="J75" i="12"/>
  <c r="G176" i="7"/>
  <c r="L175" i="7"/>
  <c r="G75" i="12" s="1"/>
  <c r="H75" i="12" s="1"/>
  <c r="I75" i="12" s="1"/>
  <c r="O75" i="12" s="1"/>
  <c r="J76" i="12" l="1"/>
  <c r="L176" i="7"/>
  <c r="G76" i="12" s="1"/>
  <c r="H76" i="12" s="1"/>
  <c r="I76" i="12" s="1"/>
  <c r="O76" i="12" s="1"/>
  <c r="G177" i="7"/>
  <c r="J77" i="12" l="1"/>
  <c r="L177" i="7"/>
  <c r="G77" i="12" s="1"/>
  <c r="H77" i="12" s="1"/>
  <c r="I77" i="12" s="1"/>
  <c r="O77" i="12" s="1"/>
  <c r="G178" i="7"/>
  <c r="J78" i="12" l="1"/>
  <c r="G179" i="7"/>
  <c r="L178" i="7"/>
  <c r="G78" i="12" s="1"/>
  <c r="H78" i="12" s="1"/>
  <c r="I78" i="12" s="1"/>
  <c r="O78" i="12" s="1"/>
  <c r="J79" i="12" l="1"/>
  <c r="L179" i="7"/>
  <c r="G79" i="12" s="1"/>
  <c r="H79" i="12" s="1"/>
  <c r="I79" i="12" s="1"/>
  <c r="O79" i="12" s="1"/>
  <c r="G180" i="7"/>
  <c r="J80" i="12" l="1"/>
  <c r="L180" i="7"/>
  <c r="G80" i="12" s="1"/>
  <c r="H80" i="12" s="1"/>
  <c r="I80" i="12" s="1"/>
  <c r="O80" i="12" s="1"/>
  <c r="G181" i="7"/>
  <c r="J81" i="12" l="1"/>
  <c r="G182" i="7"/>
  <c r="L181" i="7"/>
  <c r="G81" i="12" s="1"/>
  <c r="H81" i="12" s="1"/>
  <c r="I81" i="12" s="1"/>
  <c r="O81" i="12" s="1"/>
  <c r="J82" i="12" l="1"/>
  <c r="G183" i="7"/>
  <c r="L182" i="7"/>
  <c r="G82" i="12" s="1"/>
  <c r="H82" i="12" s="1"/>
  <c r="I82" i="12" s="1"/>
  <c r="O82" i="12" s="1"/>
  <c r="J83" i="12" l="1"/>
  <c r="G184" i="7"/>
  <c r="L183" i="7"/>
  <c r="G83" i="12" s="1"/>
  <c r="H83" i="12" s="1"/>
  <c r="I83" i="12" s="1"/>
  <c r="O83" i="12" s="1"/>
  <c r="J84" i="12" l="1"/>
  <c r="L184" i="7"/>
  <c r="G84" i="12" s="1"/>
  <c r="H84" i="12" s="1"/>
  <c r="I84" i="12" s="1"/>
  <c r="O84" i="12" s="1"/>
  <c r="G185" i="7"/>
  <c r="J85" i="12" l="1"/>
  <c r="G186" i="7"/>
  <c r="L185" i="7"/>
  <c r="G85" i="12" s="1"/>
  <c r="H85" i="12" s="1"/>
  <c r="I85" i="12" s="1"/>
  <c r="O85" i="12" s="1"/>
  <c r="J86" i="12" l="1"/>
  <c r="G187" i="7"/>
  <c r="L186" i="7"/>
  <c r="G86" i="12" s="1"/>
  <c r="H86" i="12" s="1"/>
  <c r="I86" i="12" s="1"/>
  <c r="O86" i="12" s="1"/>
  <c r="J87" i="12" l="1"/>
  <c r="L187" i="7"/>
  <c r="G87" i="12" s="1"/>
  <c r="H87" i="12" s="1"/>
  <c r="I87" i="12" s="1"/>
  <c r="O87" i="12" s="1"/>
  <c r="G188" i="7"/>
  <c r="J88" i="12" l="1"/>
  <c r="L188" i="7"/>
  <c r="G88" i="12" s="1"/>
  <c r="H88" i="12" s="1"/>
  <c r="I88" i="12" s="1"/>
  <c r="O88" i="12" s="1"/>
  <c r="G189" i="7"/>
  <c r="J89" i="12" l="1"/>
  <c r="G190" i="7"/>
  <c r="L189" i="7"/>
  <c r="G89" i="12" s="1"/>
  <c r="H89" i="12" s="1"/>
  <c r="I89" i="12" s="1"/>
  <c r="O89" i="12" s="1"/>
  <c r="J90" i="12" l="1"/>
  <c r="G191" i="7"/>
  <c r="L190" i="7"/>
  <c r="G90" i="12" s="1"/>
  <c r="H90" i="12" s="1"/>
  <c r="I90" i="12" s="1"/>
  <c r="O90" i="12" s="1"/>
  <c r="J91" i="12" l="1"/>
  <c r="G192" i="7"/>
  <c r="L191" i="7"/>
  <c r="G91" i="12" s="1"/>
  <c r="H91" i="12" s="1"/>
  <c r="I91" i="12" s="1"/>
  <c r="O91" i="12" s="1"/>
  <c r="J92" i="12" l="1"/>
  <c r="L192" i="7"/>
  <c r="G92" i="12" s="1"/>
  <c r="H92" i="12" s="1"/>
  <c r="I92" i="12" s="1"/>
  <c r="O92" i="12" s="1"/>
  <c r="G193" i="7"/>
  <c r="J93" i="12" l="1"/>
  <c r="L193" i="7"/>
  <c r="G93" i="12" s="1"/>
  <c r="H93" i="12" s="1"/>
  <c r="I93" i="12" s="1"/>
  <c r="O93" i="12" s="1"/>
  <c r="G194" i="7"/>
  <c r="J94" i="12" l="1"/>
  <c r="G195" i="7"/>
  <c r="L194" i="7"/>
  <c r="G94" i="12" s="1"/>
  <c r="H94" i="12" s="1"/>
  <c r="I94" i="12" s="1"/>
  <c r="O94" i="12" s="1"/>
  <c r="J95" i="12" l="1"/>
  <c r="L195" i="7"/>
  <c r="G95" i="12" s="1"/>
  <c r="H95" i="12" s="1"/>
  <c r="I95" i="12" s="1"/>
  <c r="O95" i="12" s="1"/>
  <c r="G196" i="7"/>
  <c r="J96" i="12" l="1"/>
  <c r="G197" i="7"/>
  <c r="L196" i="7"/>
  <c r="G96" i="12" s="1"/>
  <c r="H96" i="12" s="1"/>
  <c r="I96" i="12" s="1"/>
  <c r="O96" i="12" s="1"/>
  <c r="J97" i="12" l="1"/>
  <c r="G198" i="7"/>
  <c r="L197" i="7"/>
  <c r="G97" i="12" s="1"/>
  <c r="H97" i="12" s="1"/>
  <c r="I97" i="12" s="1"/>
  <c r="O97" i="12" s="1"/>
  <c r="J98" i="12" l="1"/>
  <c r="G199" i="7"/>
  <c r="L198" i="7"/>
  <c r="G98" i="12" s="1"/>
  <c r="H98" i="12" s="1"/>
  <c r="I98" i="12" s="1"/>
  <c r="O98" i="12" s="1"/>
  <c r="J99" i="12" l="1"/>
  <c r="G200" i="7"/>
  <c r="L199" i="7"/>
  <c r="G99" i="12" s="1"/>
  <c r="H99" i="12" s="1"/>
  <c r="I99" i="12" s="1"/>
  <c r="O99" i="12" s="1"/>
  <c r="J100" i="12" l="1"/>
  <c r="L200" i="7"/>
  <c r="G100" i="12" s="1"/>
  <c r="H100" i="12" s="1"/>
  <c r="I100" i="12" s="1"/>
  <c r="O100" i="12" s="1"/>
  <c r="G201" i="7"/>
  <c r="J101" i="12" l="1"/>
  <c r="G202" i="7"/>
  <c r="L201" i="7"/>
  <c r="G101" i="12" s="1"/>
  <c r="H101" i="12" s="1"/>
  <c r="I101" i="12" s="1"/>
  <c r="O101" i="12" s="1"/>
  <c r="J102" i="12" l="1"/>
  <c r="G203" i="7"/>
  <c r="L202" i="7"/>
  <c r="G102" i="12" s="1"/>
  <c r="H102" i="12" s="1"/>
  <c r="I102" i="12" s="1"/>
  <c r="O102" i="12" s="1"/>
  <c r="J103" i="12" l="1"/>
  <c r="L203" i="7"/>
  <c r="G103" i="12" s="1"/>
  <c r="H103" i="12" s="1"/>
  <c r="I103" i="12" s="1"/>
  <c r="O103" i="12" s="1"/>
  <c r="G204" i="7"/>
  <c r="J104" i="12" l="1"/>
  <c r="G205" i="7"/>
  <c r="L204" i="7"/>
  <c r="G104" i="12" s="1"/>
  <c r="H104" i="12" s="1"/>
  <c r="I104" i="12" s="1"/>
  <c r="O104" i="12" s="1"/>
  <c r="J105" i="12" l="1"/>
  <c r="G206" i="7"/>
  <c r="L205" i="7"/>
  <c r="G105" i="12" s="1"/>
  <c r="H105" i="12" s="1"/>
  <c r="I105" i="12" s="1"/>
  <c r="O105" i="12" s="1"/>
  <c r="J106" i="12" l="1"/>
  <c r="G207" i="7"/>
  <c r="L206" i="7"/>
  <c r="G106" i="12" s="1"/>
  <c r="H106" i="12" s="1"/>
  <c r="I106" i="12" s="1"/>
  <c r="O106" i="12" s="1"/>
  <c r="J107" i="12" l="1"/>
  <c r="G208" i="7"/>
  <c r="L207" i="7"/>
  <c r="G107" i="12" s="1"/>
  <c r="H107" i="12" s="1"/>
  <c r="I107" i="12" s="1"/>
  <c r="O107" i="12" s="1"/>
  <c r="J108" i="12" l="1"/>
  <c r="L208" i="7"/>
  <c r="G108" i="12" s="1"/>
  <c r="H108" i="12" s="1"/>
  <c r="I108" i="12" s="1"/>
  <c r="O108" i="12" s="1"/>
  <c r="G209" i="7"/>
  <c r="J109" i="12" l="1"/>
  <c r="G210" i="7"/>
  <c r="L209" i="7"/>
  <c r="G109" i="12" s="1"/>
  <c r="H109" i="12" s="1"/>
  <c r="I109" i="12" s="1"/>
  <c r="O109" i="12" s="1"/>
  <c r="J110" i="12" l="1"/>
  <c r="G211" i="7"/>
  <c r="L210" i="7"/>
  <c r="G110" i="12" s="1"/>
  <c r="H110" i="12" s="1"/>
  <c r="I110" i="12" s="1"/>
  <c r="O110" i="12" s="1"/>
  <c r="J111" i="12" l="1"/>
  <c r="L211" i="7"/>
  <c r="G111" i="12" s="1"/>
  <c r="H111" i="12" s="1"/>
  <c r="I111" i="12" s="1"/>
  <c r="O111" i="12" s="1"/>
  <c r="G212" i="7"/>
  <c r="J112" i="12" l="1"/>
  <c r="G213" i="7"/>
  <c r="L212" i="7"/>
  <c r="G112" i="12" s="1"/>
  <c r="H112" i="12" s="1"/>
  <c r="I112" i="12" s="1"/>
  <c r="O112" i="12" s="1"/>
  <c r="J113" i="12" l="1"/>
  <c r="G214" i="7"/>
  <c r="L213" i="7"/>
  <c r="G113" i="12" s="1"/>
  <c r="H113" i="12" s="1"/>
  <c r="I113" i="12" s="1"/>
  <c r="O113" i="12" s="1"/>
  <c r="J114" i="12" l="1"/>
  <c r="G215" i="7"/>
  <c r="L214" i="7"/>
  <c r="G114" i="12" s="1"/>
  <c r="H114" i="12" s="1"/>
  <c r="I114" i="12" s="1"/>
  <c r="O114" i="12" s="1"/>
  <c r="J115" i="12" l="1"/>
  <c r="G216" i="7"/>
  <c r="L215" i="7"/>
  <c r="G115" i="12" s="1"/>
  <c r="H115" i="12" s="1"/>
  <c r="I115" i="12" s="1"/>
  <c r="O115" i="12" s="1"/>
  <c r="J116" i="12" l="1"/>
  <c r="G217" i="7"/>
  <c r="L216" i="7"/>
  <c r="G116" i="12" s="1"/>
  <c r="H116" i="12" s="1"/>
  <c r="I116" i="12" s="1"/>
  <c r="O116" i="12" s="1"/>
  <c r="J117" i="12" l="1"/>
  <c r="L217" i="7"/>
  <c r="G117" i="12" s="1"/>
  <c r="H117" i="12" s="1"/>
  <c r="I117" i="12" s="1"/>
  <c r="O117" i="12" s="1"/>
  <c r="G218" i="7"/>
  <c r="J118" i="12" l="1"/>
  <c r="L218" i="7"/>
  <c r="G118" i="12" s="1"/>
  <c r="H118" i="12" s="1"/>
  <c r="I118" i="12" s="1"/>
  <c r="O118" i="12" s="1"/>
  <c r="G219" i="7"/>
  <c r="J119" i="12" l="1"/>
  <c r="G220" i="7"/>
  <c r="L219" i="7"/>
  <c r="G119" i="12" s="1"/>
  <c r="H119" i="12" s="1"/>
  <c r="I119" i="12" s="1"/>
  <c r="O119" i="12" s="1"/>
  <c r="J120" i="12" l="1"/>
  <c r="G221" i="7"/>
  <c r="L220" i="7"/>
  <c r="G120" i="12" s="1"/>
  <c r="H120" i="12" s="1"/>
  <c r="I120" i="12" s="1"/>
  <c r="O120" i="12" s="1"/>
  <c r="J121" i="12" l="1"/>
  <c r="G222" i="7"/>
  <c r="L221" i="7"/>
  <c r="G121" i="12" s="1"/>
  <c r="H121" i="12" s="1"/>
  <c r="I121" i="12" s="1"/>
  <c r="O121" i="12" s="1"/>
  <c r="J122" i="12" l="1"/>
  <c r="G223" i="7"/>
  <c r="L222" i="7"/>
  <c r="G122" i="12" s="1"/>
  <c r="H122" i="12" s="1"/>
  <c r="I122" i="12" s="1"/>
  <c r="O122" i="12" s="1"/>
  <c r="J123" i="12" l="1"/>
  <c r="G224" i="7"/>
  <c r="L223" i="7"/>
  <c r="G123" i="12" s="1"/>
  <c r="H123" i="12" s="1"/>
  <c r="I123" i="12" s="1"/>
  <c r="O123" i="12" s="1"/>
  <c r="J124" i="12" l="1"/>
  <c r="G225" i="7"/>
  <c r="L224" i="7"/>
  <c r="G124" i="12" s="1"/>
  <c r="H124" i="12" s="1"/>
  <c r="I124" i="12" s="1"/>
  <c r="O124" i="12" s="1"/>
  <c r="J125" i="12" l="1"/>
  <c r="L225" i="7"/>
  <c r="G125" i="12" s="1"/>
  <c r="H125" i="12" s="1"/>
  <c r="I125" i="12" s="1"/>
  <c r="O125" i="12" s="1"/>
  <c r="G226" i="7"/>
  <c r="J126" i="12" l="1"/>
  <c r="L226" i="7"/>
  <c r="G126" i="12" s="1"/>
  <c r="H126" i="12" s="1"/>
  <c r="I126" i="12" s="1"/>
  <c r="O126" i="12" s="1"/>
  <c r="G227" i="7"/>
  <c r="J127" i="12" l="1"/>
  <c r="G228" i="7"/>
  <c r="L227" i="7"/>
  <c r="G127" i="12" s="1"/>
  <c r="H127" i="12" s="1"/>
  <c r="I127" i="12" s="1"/>
  <c r="O127" i="12" s="1"/>
  <c r="J128" i="12" l="1"/>
  <c r="G229" i="7"/>
  <c r="L228" i="7"/>
  <c r="G128" i="12" s="1"/>
  <c r="H128" i="12" s="1"/>
  <c r="I128" i="12" s="1"/>
  <c r="O128" i="12" s="1"/>
  <c r="J129" i="12" l="1"/>
  <c r="G230" i="7"/>
  <c r="L229" i="7"/>
  <c r="G129" i="12" s="1"/>
  <c r="H129" i="12" s="1"/>
  <c r="I129" i="12" s="1"/>
  <c r="O129" i="12" s="1"/>
  <c r="J130" i="12" l="1"/>
  <c r="G231" i="7"/>
  <c r="L230" i="7"/>
  <c r="G130" i="12" s="1"/>
  <c r="H130" i="12" s="1"/>
  <c r="I130" i="12" s="1"/>
  <c r="O130" i="12" s="1"/>
  <c r="J131" i="12" l="1"/>
  <c r="G232" i="7"/>
  <c r="L231" i="7"/>
  <c r="G131" i="12" s="1"/>
  <c r="H131" i="12" s="1"/>
  <c r="I131" i="12" s="1"/>
  <c r="O131" i="12" s="1"/>
  <c r="J132" i="12" l="1"/>
  <c r="G233" i="7"/>
  <c r="L232" i="7"/>
  <c r="G132" i="12" s="1"/>
  <c r="H132" i="12" s="1"/>
  <c r="I132" i="12" s="1"/>
  <c r="O132" i="12" s="1"/>
  <c r="J133" i="12" l="1"/>
  <c r="L233" i="7"/>
  <c r="G133" i="12" s="1"/>
  <c r="H133" i="12" s="1"/>
  <c r="I133" i="12" s="1"/>
  <c r="O133" i="12" s="1"/>
  <c r="G234" i="7"/>
  <c r="J134" i="12" l="1"/>
  <c r="L234" i="7"/>
  <c r="G134" i="12" s="1"/>
  <c r="H134" i="12" s="1"/>
  <c r="I134" i="12" s="1"/>
  <c r="O134" i="12" s="1"/>
  <c r="G235" i="7"/>
  <c r="J135" i="12" l="1"/>
  <c r="G236" i="7"/>
  <c r="L235" i="7"/>
  <c r="G135" i="12" s="1"/>
  <c r="H135" i="12" s="1"/>
  <c r="I135" i="12" s="1"/>
  <c r="O135" i="12" s="1"/>
  <c r="J136" i="12" l="1"/>
  <c r="G237" i="7"/>
  <c r="L236" i="7"/>
  <c r="G136" i="12" s="1"/>
  <c r="H136" i="12" s="1"/>
  <c r="I136" i="12" s="1"/>
  <c r="O136" i="12" s="1"/>
  <c r="J137" i="12" l="1"/>
  <c r="G238" i="7"/>
  <c r="L237" i="7"/>
  <c r="G137" i="12" s="1"/>
  <c r="H137" i="12" s="1"/>
  <c r="I137" i="12" s="1"/>
  <c r="O137" i="12" s="1"/>
  <c r="J138" i="12" l="1"/>
  <c r="G239" i="7"/>
  <c r="L238" i="7"/>
  <c r="G138" i="12" s="1"/>
  <c r="H138" i="12" s="1"/>
  <c r="I138" i="12" s="1"/>
  <c r="O138" i="12" s="1"/>
  <c r="J139" i="12" l="1"/>
  <c r="G240" i="7"/>
  <c r="L239" i="7"/>
  <c r="G139" i="12" s="1"/>
  <c r="H139" i="12" s="1"/>
  <c r="I139" i="12" s="1"/>
  <c r="O139" i="12" s="1"/>
  <c r="J140" i="12" l="1"/>
  <c r="G241" i="7"/>
  <c r="L240" i="7"/>
  <c r="G140" i="12" s="1"/>
  <c r="H140" i="12" s="1"/>
  <c r="I140" i="12" s="1"/>
  <c r="O140" i="12" s="1"/>
  <c r="J141" i="12" l="1"/>
  <c r="L241" i="7"/>
  <c r="G141" i="12" s="1"/>
  <c r="H141" i="12" s="1"/>
  <c r="I141" i="12" s="1"/>
  <c r="O141" i="12" s="1"/>
  <c r="G242" i="7"/>
  <c r="J142" i="12" l="1"/>
  <c r="L242" i="7"/>
  <c r="G142" i="12" s="1"/>
  <c r="H142" i="12" s="1"/>
  <c r="I142" i="12" s="1"/>
  <c r="O142" i="12" s="1"/>
  <c r="G243" i="7"/>
  <c r="J143" i="12" l="1"/>
  <c r="G244" i="7"/>
  <c r="L243" i="7"/>
  <c r="G143" i="12" s="1"/>
  <c r="H143" i="12" s="1"/>
  <c r="I143" i="12" s="1"/>
  <c r="O143" i="12" s="1"/>
  <c r="J144" i="12" l="1"/>
  <c r="G245" i="7"/>
  <c r="L244" i="7"/>
  <c r="G144" i="12" s="1"/>
  <c r="H144" i="12" s="1"/>
  <c r="I144" i="12" s="1"/>
  <c r="O144" i="12" s="1"/>
  <c r="J145" i="12" l="1"/>
  <c r="G246" i="7"/>
  <c r="L245" i="7"/>
  <c r="G145" i="12" s="1"/>
  <c r="H145" i="12" s="1"/>
  <c r="I145" i="12" s="1"/>
  <c r="O145" i="12" s="1"/>
  <c r="J146" i="12" l="1"/>
  <c r="L246" i="7"/>
  <c r="G146" i="12" s="1"/>
  <c r="H146" i="12" s="1"/>
  <c r="I146" i="12" s="1"/>
  <c r="O146" i="12" s="1"/>
  <c r="G247" i="7"/>
  <c r="J147" i="12" l="1"/>
  <c r="G248" i="7"/>
  <c r="L247" i="7"/>
  <c r="G147" i="12" s="1"/>
  <c r="H147" i="12" s="1"/>
  <c r="I147" i="12" s="1"/>
  <c r="O147" i="12" s="1"/>
  <c r="J148" i="12" l="1"/>
  <c r="L248" i="7"/>
  <c r="G148" i="12" s="1"/>
  <c r="H148" i="12" s="1"/>
  <c r="I148" i="12" s="1"/>
  <c r="O148" i="12" s="1"/>
  <c r="G249" i="7"/>
  <c r="J149" i="12" l="1"/>
  <c r="G250" i="7"/>
  <c r="L249" i="7"/>
  <c r="G149" i="12" s="1"/>
  <c r="H149" i="12" s="1"/>
  <c r="I149" i="12" s="1"/>
  <c r="O149" i="12" s="1"/>
  <c r="J150" i="12" l="1"/>
  <c r="G251" i="7"/>
  <c r="L250" i="7"/>
  <c r="G150" i="12" s="1"/>
  <c r="H150" i="12" s="1"/>
  <c r="I150" i="12" s="1"/>
  <c r="O150" i="12" s="1"/>
  <c r="J151" i="12" l="1"/>
  <c r="L251" i="7"/>
  <c r="G151" i="12" s="1"/>
  <c r="H151" i="12" s="1"/>
  <c r="I151" i="12" s="1"/>
  <c r="O151" i="12" s="1"/>
  <c r="G252" i="7"/>
  <c r="J152" i="12" l="1"/>
  <c r="G253" i="7"/>
  <c r="L252" i="7"/>
  <c r="G152" i="12" s="1"/>
  <c r="H152" i="12" s="1"/>
  <c r="I152" i="12" s="1"/>
  <c r="O152" i="12" s="1"/>
  <c r="J153" i="12" l="1"/>
  <c r="G254" i="7"/>
  <c r="L253" i="7"/>
  <c r="G153" i="12" s="1"/>
  <c r="H153" i="12" s="1"/>
  <c r="I153" i="12" s="1"/>
  <c r="O153" i="12" s="1"/>
  <c r="J154" i="12" l="1"/>
  <c r="G255" i="7"/>
  <c r="L254" i="7"/>
  <c r="G154" i="12" s="1"/>
  <c r="H154" i="12" s="1"/>
  <c r="I154" i="12" s="1"/>
  <c r="O154" i="12" s="1"/>
  <c r="J155" i="12" l="1"/>
  <c r="G256" i="7"/>
  <c r="L255" i="7"/>
  <c r="G155" i="12" s="1"/>
  <c r="H155" i="12" s="1"/>
  <c r="I155" i="12" s="1"/>
  <c r="O155" i="12" s="1"/>
  <c r="J156" i="12" l="1"/>
  <c r="L256" i="7"/>
  <c r="G156" i="12" s="1"/>
  <c r="H156" i="12" s="1"/>
  <c r="I156" i="12" s="1"/>
  <c r="G257" i="7"/>
  <c r="G4" i="15" l="1"/>
  <c r="O156" i="12"/>
  <c r="J157" i="12"/>
  <c r="L257" i="7"/>
  <c r="G157" i="12" s="1"/>
  <c r="H157" i="12" s="1"/>
  <c r="I157" i="12" s="1"/>
  <c r="G258" i="7"/>
  <c r="G5" i="15" l="1"/>
  <c r="O157" i="12"/>
  <c r="J158" i="12"/>
  <c r="G259" i="7"/>
  <c r="L258" i="7"/>
  <c r="G158" i="12" s="1"/>
  <c r="H158" i="12" s="1"/>
  <c r="I158" i="12" s="1"/>
  <c r="G6" i="15" l="1"/>
  <c r="O158" i="12"/>
  <c r="J159" i="12"/>
  <c r="G260" i="7"/>
  <c r="L259" i="7"/>
  <c r="G159" i="12" s="1"/>
  <c r="H159" i="12" s="1"/>
  <c r="I159" i="12" s="1"/>
  <c r="G7" i="15" l="1"/>
  <c r="O159" i="12"/>
  <c r="J160" i="12"/>
  <c r="G261" i="7"/>
  <c r="L260" i="7"/>
  <c r="G160" i="12" s="1"/>
  <c r="H160" i="12" s="1"/>
  <c r="I160" i="12" s="1"/>
  <c r="G8" i="15" l="1"/>
  <c r="O160" i="12"/>
  <c r="J161" i="12"/>
  <c r="G262" i="7"/>
  <c r="L261" i="7"/>
  <c r="G161" i="12" s="1"/>
  <c r="H161" i="12" s="1"/>
  <c r="I161" i="12" s="1"/>
  <c r="G9" i="15" l="1"/>
  <c r="O161" i="12"/>
  <c r="J162" i="12"/>
  <c r="G263" i="7"/>
  <c r="L262" i="7"/>
  <c r="G162" i="12" s="1"/>
  <c r="H162" i="12" s="1"/>
  <c r="I162" i="12" s="1"/>
  <c r="G10" i="15" l="1"/>
  <c r="O162" i="12"/>
  <c r="J163" i="12"/>
  <c r="L263" i="7"/>
  <c r="G163" i="12" s="1"/>
  <c r="H163" i="12" s="1"/>
  <c r="I163" i="12" s="1"/>
  <c r="G264" i="7"/>
  <c r="G11" i="15" l="1"/>
  <c r="O163" i="12"/>
  <c r="J164" i="12"/>
  <c r="L264" i="7"/>
  <c r="G164" i="12" s="1"/>
  <c r="H164" i="12" s="1"/>
  <c r="I164" i="12" s="1"/>
  <c r="G265" i="7"/>
  <c r="G12" i="15" l="1"/>
  <c r="O164" i="12"/>
  <c r="J165" i="12"/>
  <c r="L265" i="7"/>
  <c r="G165" i="12" s="1"/>
  <c r="H165" i="12" s="1"/>
  <c r="I165" i="12" s="1"/>
  <c r="G266" i="7"/>
  <c r="G13" i="15" l="1"/>
  <c r="O165" i="12"/>
  <c r="J166" i="12"/>
  <c r="G267" i="7"/>
  <c r="L266" i="7"/>
  <c r="G166" i="12" s="1"/>
  <c r="H166" i="12" s="1"/>
  <c r="I166" i="12" s="1"/>
  <c r="G14" i="15" l="1"/>
  <c r="O166" i="12"/>
  <c r="J167" i="12"/>
  <c r="G268" i="7"/>
  <c r="L267" i="7"/>
  <c r="G167" i="12" s="1"/>
  <c r="H167" i="12" s="1"/>
  <c r="I167" i="12" s="1"/>
  <c r="G15" i="15" l="1"/>
  <c r="CD57" i="13"/>
  <c r="CF57" i="13"/>
  <c r="BU57" i="13"/>
  <c r="BW57" i="13"/>
  <c r="CE57" i="13"/>
  <c r="BV57" i="13"/>
  <c r="O167" i="12"/>
  <c r="J168" i="12"/>
  <c r="G269" i="7"/>
  <c r="L268" i="7"/>
  <c r="G168" i="12" s="1"/>
  <c r="H168" i="12" s="1"/>
  <c r="I168" i="12" s="1"/>
  <c r="CA57" i="13" l="1"/>
  <c r="CC57" i="13" s="1"/>
  <c r="CJ57" i="13"/>
  <c r="G16" i="15"/>
  <c r="CD58" i="13"/>
  <c r="BU58" i="13"/>
  <c r="BV58" i="13"/>
  <c r="BW58" i="13"/>
  <c r="CE58" i="13"/>
  <c r="CF58" i="13"/>
  <c r="O168" i="12"/>
  <c r="CL57" i="13"/>
  <c r="CK57" i="13"/>
  <c r="J169" i="12"/>
  <c r="L269" i="7"/>
  <c r="G169" i="12" s="1"/>
  <c r="H169" i="12" s="1"/>
  <c r="I169" i="12" s="1"/>
  <c r="G270" i="7"/>
  <c r="CB57" i="13" l="1"/>
  <c r="G17" i="15"/>
  <c r="CD59" i="13"/>
  <c r="BU59" i="13"/>
  <c r="CF59" i="13"/>
  <c r="CE59" i="13"/>
  <c r="BW59" i="13"/>
  <c r="BV59" i="13"/>
  <c r="O169" i="12"/>
  <c r="CJ58" i="13"/>
  <c r="CA58" i="13"/>
  <c r="J170" i="12"/>
  <c r="G271" i="7"/>
  <c r="L270" i="7"/>
  <c r="G170" i="12" s="1"/>
  <c r="H170" i="12" s="1"/>
  <c r="I170" i="12" s="1"/>
  <c r="CA59" i="13" l="1"/>
  <c r="G18" i="15"/>
  <c r="CF60" i="13"/>
  <c r="BW60" i="13"/>
  <c r="BV60" i="13"/>
  <c r="CE60" i="13"/>
  <c r="BU60" i="13"/>
  <c r="CA60" i="13" s="1"/>
  <c r="CD60" i="13"/>
  <c r="CJ60" i="13" s="1"/>
  <c r="O170" i="12"/>
  <c r="CJ59" i="13"/>
  <c r="CL58" i="13"/>
  <c r="CK58" i="13"/>
  <c r="CC59" i="13"/>
  <c r="CB59" i="13"/>
  <c r="CC58" i="13"/>
  <c r="CB58" i="13"/>
  <c r="J171" i="12"/>
  <c r="G272" i="7"/>
  <c r="L271" i="7"/>
  <c r="G171" i="12" s="1"/>
  <c r="H171" i="12" s="1"/>
  <c r="I171" i="12" s="1"/>
  <c r="CL60" i="13" l="1"/>
  <c r="CK60" i="13"/>
  <c r="G19" i="15"/>
  <c r="CD61" i="13"/>
  <c r="CF61" i="13"/>
  <c r="BU61" i="13"/>
  <c r="BW61" i="13"/>
  <c r="CE61" i="13"/>
  <c r="BV61" i="13"/>
  <c r="O171" i="12"/>
  <c r="CL59" i="13"/>
  <c r="CK59" i="13"/>
  <c r="CC60" i="13"/>
  <c r="CB60" i="13"/>
  <c r="J172" i="12"/>
  <c r="L272" i="7"/>
  <c r="G172" i="12" s="1"/>
  <c r="H172" i="12" s="1"/>
  <c r="I172" i="12" s="1"/>
  <c r="G273" i="7"/>
  <c r="CJ61" i="13" l="1"/>
  <c r="G20" i="15"/>
  <c r="CE62" i="13"/>
  <c r="CF62" i="13"/>
  <c r="CD62" i="13"/>
  <c r="CJ62" i="13" s="1"/>
  <c r="BW62" i="13"/>
  <c r="BU62" i="13"/>
  <c r="CA62" i="13" s="1"/>
  <c r="BV62" i="13"/>
  <c r="O172" i="12"/>
  <c r="CK61" i="13"/>
  <c r="CL61" i="13"/>
  <c r="CA61" i="13"/>
  <c r="J173" i="12"/>
  <c r="L273" i="7"/>
  <c r="G173" i="12" s="1"/>
  <c r="H173" i="12" s="1"/>
  <c r="I173" i="12" s="1"/>
  <c r="G274" i="7"/>
  <c r="G21" i="15" l="1"/>
  <c r="CD63" i="13"/>
  <c r="CE63" i="13"/>
  <c r="BU63" i="13"/>
  <c r="BV63" i="13"/>
  <c r="CF63" i="13"/>
  <c r="BW63" i="13"/>
  <c r="O173" i="12"/>
  <c r="CL62" i="13"/>
  <c r="CK62" i="13"/>
  <c r="CC62" i="13"/>
  <c r="CB62" i="13"/>
  <c r="CC61" i="13"/>
  <c r="CB61" i="13"/>
  <c r="J174" i="12"/>
  <c r="G275" i="7"/>
  <c r="L274" i="7"/>
  <c r="G174" i="12" s="1"/>
  <c r="H174" i="12" s="1"/>
  <c r="I174" i="12" s="1"/>
  <c r="CJ63" i="13" l="1"/>
  <c r="G22" i="15"/>
  <c r="BU64" i="13"/>
  <c r="CD64" i="13"/>
  <c r="CF64" i="13"/>
  <c r="BW64" i="13"/>
  <c r="CE64" i="13"/>
  <c r="BV64" i="13"/>
  <c r="O174" i="12"/>
  <c r="CA63" i="13"/>
  <c r="J175" i="12"/>
  <c r="G276" i="7"/>
  <c r="L275" i="7"/>
  <c r="G175" i="12" s="1"/>
  <c r="H175" i="12" s="1"/>
  <c r="I175" i="12" s="1"/>
  <c r="CJ64" i="13" l="1"/>
  <c r="CA64" i="13"/>
  <c r="CL64" i="13"/>
  <c r="CK64" i="13"/>
  <c r="G23" i="15"/>
  <c r="CD65" i="13"/>
  <c r="CF65" i="13"/>
  <c r="BU65" i="13"/>
  <c r="BW65" i="13"/>
  <c r="CE65" i="13"/>
  <c r="BV65" i="13"/>
  <c r="O175" i="12"/>
  <c r="CL63" i="13"/>
  <c r="CK63" i="13"/>
  <c r="CC64" i="13"/>
  <c r="CB64" i="13"/>
  <c r="CC63" i="13"/>
  <c r="CB63" i="13"/>
  <c r="J176" i="12"/>
  <c r="G277" i="7"/>
  <c r="L276" i="7"/>
  <c r="G176" i="12" s="1"/>
  <c r="H176" i="12" s="1"/>
  <c r="I176" i="12" s="1"/>
  <c r="CA65" i="13" l="1"/>
  <c r="G24" i="15"/>
  <c r="BV66" i="13"/>
  <c r="BW66" i="13"/>
  <c r="CE66" i="13"/>
  <c r="CF66" i="13"/>
  <c r="CD66" i="13"/>
  <c r="BU66" i="13"/>
  <c r="CA66" i="13" s="1"/>
  <c r="O176" i="12"/>
  <c r="CJ65" i="13"/>
  <c r="CC65" i="13"/>
  <c r="CB65" i="13"/>
  <c r="J177" i="12"/>
  <c r="L277" i="7"/>
  <c r="G177" i="12" s="1"/>
  <c r="H177" i="12" s="1"/>
  <c r="I177" i="12" s="1"/>
  <c r="CJ66" i="13" l="1"/>
  <c r="CK66" i="13" s="1"/>
  <c r="CL66" i="13"/>
  <c r="G25" i="15"/>
  <c r="O177" i="12"/>
  <c r="CK65" i="13"/>
  <c r="CL65" i="13"/>
  <c r="CC66" i="13"/>
  <c r="CB66" i="13"/>
  <c r="J178" i="12"/>
  <c r="A57" i="13"/>
  <c r="A58" i="13" s="1"/>
  <c r="A59" i="13" s="1"/>
  <c r="A60" i="13" s="1"/>
  <c r="A61" i="13" s="1"/>
  <c r="A62" i="13" s="1"/>
  <c r="A63" i="13" s="1"/>
  <c r="A64" i="13" s="1"/>
  <c r="A65" i="13" s="1"/>
  <c r="A66" i="13" s="1"/>
  <c r="AE53" i="13"/>
  <c r="AD53" i="13"/>
  <c r="AC53" i="13"/>
  <c r="AE52" i="13"/>
  <c r="AD52" i="13"/>
  <c r="AC52" i="13"/>
  <c r="AE51" i="13"/>
  <c r="AD51" i="13"/>
  <c r="AC51" i="13"/>
  <c r="AE50" i="13"/>
  <c r="AD50" i="13"/>
  <c r="AC50" i="13"/>
  <c r="AE49" i="13"/>
  <c r="AD49" i="13"/>
  <c r="AC49" i="13"/>
  <c r="AE48" i="13"/>
  <c r="AD48" i="13"/>
  <c r="AC48" i="13"/>
  <c r="AE47" i="13"/>
  <c r="AD47" i="13"/>
  <c r="AC47" i="13"/>
  <c r="AE46" i="13"/>
  <c r="AD46" i="13"/>
  <c r="AC46" i="13"/>
  <c r="AE45" i="13"/>
  <c r="AD45" i="13"/>
  <c r="AC45" i="13"/>
  <c r="AE44" i="13"/>
  <c r="AD44" i="13"/>
  <c r="AC44" i="13"/>
  <c r="AE43" i="13"/>
  <c r="AD43" i="13"/>
  <c r="AC43" i="13"/>
  <c r="AE42" i="13"/>
  <c r="AD42" i="13"/>
  <c r="AC42" i="13"/>
  <c r="AE41" i="13"/>
  <c r="AD41" i="13"/>
  <c r="AC41" i="13"/>
  <c r="AE40" i="13"/>
  <c r="AD40" i="13"/>
  <c r="AC40" i="13"/>
  <c r="AE39" i="13"/>
  <c r="AD39" i="13"/>
  <c r="AC39" i="13"/>
  <c r="AE38" i="13"/>
  <c r="AD38" i="13"/>
  <c r="AC38" i="13"/>
  <c r="AE37" i="13"/>
  <c r="AD37" i="13"/>
  <c r="AC37" i="13"/>
  <c r="AE36" i="13"/>
  <c r="AD36" i="13"/>
  <c r="AC36" i="13"/>
  <c r="AE35" i="13"/>
  <c r="AD35" i="13"/>
  <c r="AC35" i="13"/>
  <c r="AE34" i="13"/>
  <c r="AD34" i="13"/>
  <c r="AC34" i="13"/>
  <c r="AE33" i="13"/>
  <c r="AD33" i="13"/>
  <c r="AC33" i="13"/>
  <c r="AE32" i="13"/>
  <c r="AD32" i="13"/>
  <c r="AC32" i="13"/>
  <c r="AE31" i="13"/>
  <c r="AD31" i="13"/>
  <c r="AC31" i="13"/>
  <c r="AE30" i="13"/>
  <c r="AD30" i="13"/>
  <c r="AC30" i="13"/>
  <c r="AE29" i="13"/>
  <c r="AD29" i="13"/>
  <c r="AC29" i="13"/>
  <c r="AE28" i="13"/>
  <c r="AD28" i="13"/>
  <c r="AC28" i="13"/>
  <c r="AE27" i="13"/>
  <c r="AH27" i="13" s="1"/>
  <c r="AD27" i="13"/>
  <c r="AC27" i="13"/>
  <c r="AE26" i="13"/>
  <c r="AD26" i="13"/>
  <c r="AC26" i="13"/>
  <c r="AE25" i="13"/>
  <c r="AD25" i="13"/>
  <c r="AC25" i="13"/>
  <c r="AE24" i="13"/>
  <c r="AD24" i="13"/>
  <c r="AC24" i="13"/>
  <c r="AE23" i="13"/>
  <c r="AD23" i="13"/>
  <c r="AC23" i="13"/>
  <c r="AE22" i="13"/>
  <c r="AD22" i="13"/>
  <c r="AC22" i="13"/>
  <c r="AE21" i="13"/>
  <c r="AD21" i="13"/>
  <c r="AC21" i="13"/>
  <c r="AE20" i="13"/>
  <c r="AD20" i="13"/>
  <c r="AC20" i="13"/>
  <c r="AE19" i="13"/>
  <c r="AH19" i="13" s="1"/>
  <c r="AD19" i="13"/>
  <c r="AC19" i="13"/>
  <c r="AE18" i="13"/>
  <c r="AD18" i="13"/>
  <c r="AC18" i="13"/>
  <c r="AE17" i="13"/>
  <c r="AE5" i="13" s="1"/>
  <c r="AD17" i="13"/>
  <c r="AD5" i="13" s="1"/>
  <c r="AC17" i="13"/>
  <c r="AC16" i="13"/>
  <c r="AC15" i="13"/>
  <c r="AC14" i="13"/>
  <c r="AC13" i="13"/>
  <c r="AC12" i="13"/>
  <c r="AC11" i="13"/>
  <c r="AC10" i="13"/>
  <c r="AC9" i="13"/>
  <c r="AC8" i="13"/>
  <c r="AC7" i="13"/>
  <c r="AC6" i="13"/>
  <c r="AC5" i="13" s="1"/>
  <c r="Y54" i="13"/>
  <c r="X54" i="13"/>
  <c r="W54" i="13"/>
  <c r="Y53" i="13"/>
  <c r="X53" i="13"/>
  <c r="W53" i="13"/>
  <c r="Y52" i="13"/>
  <c r="X52" i="13"/>
  <c r="W52" i="13"/>
  <c r="Y51" i="13"/>
  <c r="X51" i="13"/>
  <c r="W51" i="13"/>
  <c r="Y50" i="13"/>
  <c r="X50" i="13"/>
  <c r="W50" i="13"/>
  <c r="Y49" i="13"/>
  <c r="X49" i="13"/>
  <c r="W49" i="13"/>
  <c r="Y48" i="13"/>
  <c r="X48" i="13"/>
  <c r="W48" i="13"/>
  <c r="Y47" i="13"/>
  <c r="X47" i="13"/>
  <c r="W47" i="13"/>
  <c r="Y46" i="13"/>
  <c r="X46" i="13"/>
  <c r="W46" i="13"/>
  <c r="Y45" i="13"/>
  <c r="X45" i="13"/>
  <c r="W45" i="13"/>
  <c r="Y44" i="13"/>
  <c r="X44" i="13"/>
  <c r="W44" i="13"/>
  <c r="Y43" i="13"/>
  <c r="X43" i="13"/>
  <c r="W43" i="13"/>
  <c r="Y42" i="13"/>
  <c r="X42" i="13"/>
  <c r="W42" i="13"/>
  <c r="Y41" i="13"/>
  <c r="X41" i="13"/>
  <c r="W41" i="13"/>
  <c r="Y40" i="13"/>
  <c r="X40" i="13"/>
  <c r="W40" i="13"/>
  <c r="Y39" i="13"/>
  <c r="X39" i="13"/>
  <c r="W39" i="13"/>
  <c r="Y38" i="13"/>
  <c r="X38" i="13"/>
  <c r="W38" i="13"/>
  <c r="Y37" i="13"/>
  <c r="X37" i="13"/>
  <c r="W37" i="13"/>
  <c r="Y36" i="13"/>
  <c r="X36" i="13"/>
  <c r="W36" i="13"/>
  <c r="Y35" i="13"/>
  <c r="X35" i="13"/>
  <c r="W35" i="13"/>
  <c r="Y34" i="13"/>
  <c r="X34" i="13"/>
  <c r="W34" i="13"/>
  <c r="Y33" i="13"/>
  <c r="X33" i="13"/>
  <c r="W33" i="13"/>
  <c r="Y32" i="13"/>
  <c r="X32" i="13"/>
  <c r="W32" i="13"/>
  <c r="Y31" i="13"/>
  <c r="X31" i="13"/>
  <c r="W31" i="13"/>
  <c r="Y30" i="13"/>
  <c r="X30" i="13"/>
  <c r="W30" i="13"/>
  <c r="Y29" i="13"/>
  <c r="X29" i="13"/>
  <c r="W29" i="13"/>
  <c r="Y28" i="13"/>
  <c r="X28" i="13"/>
  <c r="W28" i="13"/>
  <c r="Y27" i="13"/>
  <c r="X27" i="13"/>
  <c r="W27" i="13"/>
  <c r="Y26" i="13"/>
  <c r="X26" i="13"/>
  <c r="W26" i="13"/>
  <c r="Y25" i="13"/>
  <c r="X25" i="13"/>
  <c r="W25" i="13"/>
  <c r="Y24" i="13"/>
  <c r="X24" i="13"/>
  <c r="W24" i="13"/>
  <c r="Y23" i="13"/>
  <c r="X23" i="13"/>
  <c r="W23" i="13"/>
  <c r="Y22" i="13"/>
  <c r="X22" i="13"/>
  <c r="W22" i="13"/>
  <c r="Y21" i="13"/>
  <c r="X21" i="13"/>
  <c r="W21" i="13"/>
  <c r="Y20" i="13"/>
  <c r="X20" i="13"/>
  <c r="W20" i="13"/>
  <c r="Y19" i="13"/>
  <c r="X19" i="13"/>
  <c r="W19" i="13"/>
  <c r="Y18" i="13"/>
  <c r="X18" i="13"/>
  <c r="W18" i="13"/>
  <c r="W17" i="13"/>
  <c r="W16" i="13"/>
  <c r="W15" i="13"/>
  <c r="W14" i="13"/>
  <c r="W13" i="13"/>
  <c r="W12" i="13"/>
  <c r="W11" i="13"/>
  <c r="W10" i="13"/>
  <c r="W9" i="13"/>
  <c r="W8" i="13"/>
  <c r="W7" i="13"/>
  <c r="M56" i="13"/>
  <c r="L56" i="13"/>
  <c r="K56" i="13"/>
  <c r="M55" i="13"/>
  <c r="L55" i="13"/>
  <c r="K55" i="13"/>
  <c r="M54" i="13"/>
  <c r="L54" i="13"/>
  <c r="K54" i="13"/>
  <c r="M53" i="13"/>
  <c r="L53" i="13"/>
  <c r="K53" i="13"/>
  <c r="M52" i="13"/>
  <c r="L52" i="13"/>
  <c r="K52" i="13"/>
  <c r="M51" i="13"/>
  <c r="L51" i="13"/>
  <c r="K51" i="13"/>
  <c r="M50" i="13"/>
  <c r="L50" i="13"/>
  <c r="K50" i="13"/>
  <c r="M49" i="13"/>
  <c r="L49" i="13"/>
  <c r="K49" i="13"/>
  <c r="M48" i="13"/>
  <c r="L48" i="13"/>
  <c r="K48" i="13"/>
  <c r="M47" i="13"/>
  <c r="L47" i="13"/>
  <c r="K47" i="13"/>
  <c r="M46" i="13"/>
  <c r="L46" i="13"/>
  <c r="K46" i="13"/>
  <c r="M45" i="13"/>
  <c r="L45" i="13"/>
  <c r="K45" i="13"/>
  <c r="M44" i="13"/>
  <c r="L44" i="13"/>
  <c r="K44" i="13"/>
  <c r="M43" i="13"/>
  <c r="L43" i="13"/>
  <c r="K43" i="13"/>
  <c r="M42" i="13"/>
  <c r="L42" i="13"/>
  <c r="K42" i="13"/>
  <c r="M41" i="13"/>
  <c r="L41" i="13"/>
  <c r="K41" i="13"/>
  <c r="M40" i="13"/>
  <c r="L40" i="13"/>
  <c r="K40" i="13"/>
  <c r="M39" i="13"/>
  <c r="L39" i="13"/>
  <c r="K39" i="13"/>
  <c r="M38" i="13"/>
  <c r="L38" i="13"/>
  <c r="K38" i="13"/>
  <c r="M37" i="13"/>
  <c r="L37" i="13"/>
  <c r="K37" i="13"/>
  <c r="M36" i="13"/>
  <c r="L36" i="13"/>
  <c r="K36" i="13"/>
  <c r="M35" i="13"/>
  <c r="L35" i="13"/>
  <c r="K35" i="13"/>
  <c r="M34" i="13"/>
  <c r="L34" i="13"/>
  <c r="K34" i="13"/>
  <c r="M33" i="13"/>
  <c r="L33" i="13"/>
  <c r="K33" i="13"/>
  <c r="M32" i="13"/>
  <c r="L32" i="13"/>
  <c r="K32" i="13"/>
  <c r="M31" i="13"/>
  <c r="L31" i="13"/>
  <c r="K31" i="13"/>
  <c r="M30" i="13"/>
  <c r="L30" i="13"/>
  <c r="K30" i="13"/>
  <c r="M29" i="13"/>
  <c r="L29" i="13"/>
  <c r="K29" i="13"/>
  <c r="M28" i="13"/>
  <c r="L28" i="13"/>
  <c r="K28" i="13"/>
  <c r="M27" i="13"/>
  <c r="L27" i="13"/>
  <c r="K27" i="13"/>
  <c r="M26" i="13"/>
  <c r="L26" i="13"/>
  <c r="K26" i="13"/>
  <c r="M25" i="13"/>
  <c r="L25" i="13"/>
  <c r="K25" i="13"/>
  <c r="M24" i="13"/>
  <c r="L24" i="13"/>
  <c r="K24" i="13"/>
  <c r="M23" i="13"/>
  <c r="L23" i="13"/>
  <c r="K23" i="13"/>
  <c r="M22" i="13"/>
  <c r="L22" i="13"/>
  <c r="K22" i="13"/>
  <c r="M21" i="13"/>
  <c r="L21" i="13"/>
  <c r="K21" i="13"/>
  <c r="M20" i="13"/>
  <c r="L20" i="13"/>
  <c r="K20" i="13"/>
  <c r="M19" i="13"/>
  <c r="L19" i="13"/>
  <c r="K19" i="13"/>
  <c r="M18" i="13"/>
  <c r="L18" i="13"/>
  <c r="K18" i="13"/>
  <c r="M17" i="13"/>
  <c r="L17" i="13"/>
  <c r="K17" i="13"/>
  <c r="M16" i="13"/>
  <c r="L16" i="13"/>
  <c r="K16" i="13"/>
  <c r="M15" i="13"/>
  <c r="L15" i="13"/>
  <c r="K15" i="13"/>
  <c r="M14" i="13"/>
  <c r="L14" i="13"/>
  <c r="K14" i="13"/>
  <c r="M13" i="13"/>
  <c r="L13" i="13"/>
  <c r="K13" i="13"/>
  <c r="M12" i="13"/>
  <c r="L12" i="13"/>
  <c r="K12" i="13"/>
  <c r="M11" i="13"/>
  <c r="L11" i="13"/>
  <c r="K11" i="13"/>
  <c r="M10" i="13"/>
  <c r="L10" i="13"/>
  <c r="K10" i="13"/>
  <c r="M9" i="13"/>
  <c r="L9" i="13"/>
  <c r="K9" i="13"/>
  <c r="M8" i="13"/>
  <c r="L8" i="13"/>
  <c r="K8" i="13"/>
  <c r="M7" i="13"/>
  <c r="L7" i="13"/>
  <c r="K7" i="13"/>
  <c r="M6" i="13"/>
  <c r="L6" i="13"/>
  <c r="K6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P7" i="13" l="1"/>
  <c r="BW7" i="13"/>
  <c r="CF7" i="13"/>
  <c r="BZ7" i="13"/>
  <c r="CI7" i="13"/>
  <c r="BW11" i="13"/>
  <c r="CF11" i="13"/>
  <c r="BZ11" i="13"/>
  <c r="CI11" i="13"/>
  <c r="P15" i="13"/>
  <c r="CF15" i="13"/>
  <c r="BW15" i="13"/>
  <c r="CI15" i="13"/>
  <c r="BZ15" i="13"/>
  <c r="CF19" i="13"/>
  <c r="BW19" i="13"/>
  <c r="CI19" i="13"/>
  <c r="BZ19" i="13"/>
  <c r="BW23" i="13"/>
  <c r="CF23" i="13"/>
  <c r="CI23" i="13"/>
  <c r="BZ23" i="13"/>
  <c r="BW27" i="13"/>
  <c r="CF27" i="13"/>
  <c r="BZ27" i="13"/>
  <c r="CI27" i="13"/>
  <c r="BW31" i="13"/>
  <c r="CF31" i="13"/>
  <c r="BZ31" i="13"/>
  <c r="CI31" i="13"/>
  <c r="BW35" i="13"/>
  <c r="CF35" i="13"/>
  <c r="BZ35" i="13"/>
  <c r="CI35" i="13"/>
  <c r="BW39" i="13"/>
  <c r="CF39" i="13"/>
  <c r="BZ39" i="13"/>
  <c r="CI39" i="13"/>
  <c r="BW43" i="13"/>
  <c r="CF43" i="13"/>
  <c r="BZ43" i="13"/>
  <c r="CI43" i="13"/>
  <c r="BW47" i="13"/>
  <c r="CF47" i="13"/>
  <c r="BZ47" i="13"/>
  <c r="CI47" i="13"/>
  <c r="BW51" i="13"/>
  <c r="CF51" i="13"/>
  <c r="CI51" i="13"/>
  <c r="BZ51" i="13"/>
  <c r="BW55" i="13"/>
  <c r="CF55" i="13"/>
  <c r="BZ55" i="13"/>
  <c r="CI55" i="13"/>
  <c r="CD8" i="13"/>
  <c r="BU8" i="13"/>
  <c r="CG8" i="13"/>
  <c r="BX8" i="13"/>
  <c r="BU12" i="13"/>
  <c r="CD12" i="13"/>
  <c r="BX12" i="13"/>
  <c r="CG12" i="13"/>
  <c r="CD16" i="13"/>
  <c r="BU16" i="13"/>
  <c r="BX16" i="13"/>
  <c r="CG16" i="13"/>
  <c r="CD20" i="13"/>
  <c r="BU20" i="13"/>
  <c r="BX20" i="13"/>
  <c r="CG20" i="13"/>
  <c r="CD24" i="13"/>
  <c r="BU24" i="13"/>
  <c r="CG24" i="13"/>
  <c r="BX24" i="13"/>
  <c r="BU28" i="13"/>
  <c r="CD28" i="13"/>
  <c r="BX28" i="13"/>
  <c r="CG28" i="13"/>
  <c r="CD32" i="13"/>
  <c r="BU32" i="13"/>
  <c r="BX32" i="13"/>
  <c r="CG32" i="13"/>
  <c r="BU36" i="13"/>
  <c r="CD36" i="13"/>
  <c r="CG36" i="13"/>
  <c r="BX36" i="13"/>
  <c r="CD40" i="13"/>
  <c r="BU40" i="13"/>
  <c r="BX40" i="13"/>
  <c r="CG40" i="13"/>
  <c r="BU44" i="13"/>
  <c r="CD44" i="13"/>
  <c r="BX44" i="13"/>
  <c r="CG44" i="13"/>
  <c r="CD48" i="13"/>
  <c r="BU48" i="13"/>
  <c r="CG48" i="13"/>
  <c r="BX48" i="13"/>
  <c r="BU52" i="13"/>
  <c r="CD52" i="13"/>
  <c r="BX52" i="13"/>
  <c r="CG52" i="13"/>
  <c r="CD56" i="13"/>
  <c r="BU56" i="13"/>
  <c r="CG56" i="13"/>
  <c r="BX56" i="13"/>
  <c r="CE8" i="13"/>
  <c r="BV8" i="13"/>
  <c r="CH8" i="13"/>
  <c r="BY8" i="13"/>
  <c r="CE12" i="13"/>
  <c r="BV12" i="13"/>
  <c r="BY12" i="13"/>
  <c r="CH12" i="13"/>
  <c r="CE16" i="13"/>
  <c r="BV16" i="13"/>
  <c r="CH16" i="13"/>
  <c r="BY16" i="13"/>
  <c r="CE20" i="13"/>
  <c r="BV20" i="13"/>
  <c r="CH20" i="13"/>
  <c r="BY20" i="13"/>
  <c r="CE24" i="13"/>
  <c r="BV24" i="13"/>
  <c r="BY24" i="13"/>
  <c r="CH24" i="13"/>
  <c r="BV28" i="13"/>
  <c r="CE28" i="13"/>
  <c r="BY28" i="13"/>
  <c r="CH28" i="13"/>
  <c r="CE32" i="13"/>
  <c r="BV32" i="13"/>
  <c r="BY32" i="13"/>
  <c r="CH32" i="13"/>
  <c r="BV36" i="13"/>
  <c r="CE36" i="13"/>
  <c r="CH36" i="13"/>
  <c r="BY36" i="13"/>
  <c r="CE40" i="13"/>
  <c r="BV40" i="13"/>
  <c r="BY40" i="13"/>
  <c r="CH40" i="13"/>
  <c r="BV44" i="13"/>
  <c r="CE44" i="13"/>
  <c r="CH44" i="13"/>
  <c r="BY44" i="13"/>
  <c r="CE48" i="13"/>
  <c r="BV48" i="13"/>
  <c r="CH48" i="13"/>
  <c r="BY48" i="13"/>
  <c r="BV52" i="13"/>
  <c r="CE52" i="13"/>
  <c r="CH52" i="13"/>
  <c r="BY52" i="13"/>
  <c r="CE56" i="13"/>
  <c r="BV56" i="13"/>
  <c r="CH56" i="13"/>
  <c r="BY56" i="13"/>
  <c r="CF8" i="13"/>
  <c r="BW8" i="13"/>
  <c r="CI8" i="13"/>
  <c r="BZ8" i="13"/>
  <c r="CF12" i="13"/>
  <c r="BW12" i="13"/>
  <c r="CI12" i="13"/>
  <c r="BZ12" i="13"/>
  <c r="CF16" i="13"/>
  <c r="BW16" i="13"/>
  <c r="BZ16" i="13"/>
  <c r="CI16" i="13"/>
  <c r="CF20" i="13"/>
  <c r="BW20" i="13"/>
  <c r="BZ20" i="13"/>
  <c r="CI20" i="13"/>
  <c r="CF24" i="13"/>
  <c r="BW24" i="13"/>
  <c r="BZ24" i="13"/>
  <c r="CI24" i="13"/>
  <c r="CF28" i="13"/>
  <c r="BW28" i="13"/>
  <c r="BZ28" i="13"/>
  <c r="CI28" i="13"/>
  <c r="CF32" i="13"/>
  <c r="BW32" i="13"/>
  <c r="BZ32" i="13"/>
  <c r="CI32" i="13"/>
  <c r="CF36" i="13"/>
  <c r="BW36" i="13"/>
  <c r="BZ36" i="13"/>
  <c r="CI36" i="13"/>
  <c r="CF40" i="13"/>
  <c r="BW40" i="13"/>
  <c r="CI40" i="13"/>
  <c r="BZ40" i="13"/>
  <c r="CF44" i="13"/>
  <c r="BW44" i="13"/>
  <c r="BZ44" i="13"/>
  <c r="CI44" i="13"/>
  <c r="CF48" i="13"/>
  <c r="BW48" i="13"/>
  <c r="BZ48" i="13"/>
  <c r="CI48" i="13"/>
  <c r="CF52" i="13"/>
  <c r="BW52" i="13"/>
  <c r="BZ52" i="13"/>
  <c r="CI52" i="13"/>
  <c r="CF56" i="13"/>
  <c r="BW56" i="13"/>
  <c r="BZ56" i="13"/>
  <c r="CI56" i="13"/>
  <c r="CD9" i="13"/>
  <c r="BU9" i="13"/>
  <c r="CG9" i="13"/>
  <c r="BX9" i="13"/>
  <c r="N13" i="13"/>
  <c r="CD13" i="13"/>
  <c r="BU13" i="13"/>
  <c r="BX13" i="13"/>
  <c r="CG13" i="13"/>
  <c r="CD17" i="13"/>
  <c r="BU17" i="13"/>
  <c r="CG17" i="13"/>
  <c r="BX17" i="13"/>
  <c r="CD21" i="13"/>
  <c r="BU21" i="13"/>
  <c r="CG21" i="13"/>
  <c r="BX21" i="13"/>
  <c r="CD25" i="13"/>
  <c r="BU25" i="13"/>
  <c r="CG25" i="13"/>
  <c r="BX25" i="13"/>
  <c r="CD29" i="13"/>
  <c r="BU29" i="13"/>
  <c r="BX29" i="13"/>
  <c r="CG29" i="13"/>
  <c r="CD33" i="13"/>
  <c r="BU33" i="13"/>
  <c r="CG33" i="13"/>
  <c r="BX33" i="13"/>
  <c r="CD37" i="13"/>
  <c r="BU37" i="13"/>
  <c r="CG37" i="13"/>
  <c r="BX37" i="13"/>
  <c r="CD41" i="13"/>
  <c r="BU41" i="13"/>
  <c r="BX41" i="13"/>
  <c r="CG41" i="13"/>
  <c r="CD45" i="13"/>
  <c r="BU45" i="13"/>
  <c r="BX45" i="13"/>
  <c r="CG45" i="13"/>
  <c r="CD49" i="13"/>
  <c r="BU49" i="13"/>
  <c r="BX49" i="13"/>
  <c r="CG49" i="13"/>
  <c r="CD53" i="13"/>
  <c r="BU53" i="13"/>
  <c r="CG53" i="13"/>
  <c r="BX53" i="13"/>
  <c r="AF16" i="13"/>
  <c r="CE9" i="13"/>
  <c r="BV9" i="13"/>
  <c r="CH9" i="13"/>
  <c r="BY9" i="13"/>
  <c r="CE13" i="13"/>
  <c r="BV13" i="13"/>
  <c r="CH13" i="13"/>
  <c r="BY13" i="13"/>
  <c r="CE17" i="13"/>
  <c r="BV17" i="13"/>
  <c r="CH17" i="13"/>
  <c r="BY17" i="13"/>
  <c r="CE21" i="13"/>
  <c r="BV21" i="13"/>
  <c r="BY21" i="13"/>
  <c r="CH21" i="13"/>
  <c r="CE25" i="13"/>
  <c r="BV25" i="13"/>
  <c r="CH25" i="13"/>
  <c r="BY25" i="13"/>
  <c r="CE29" i="13"/>
  <c r="BV29" i="13"/>
  <c r="BY29" i="13"/>
  <c r="CH29" i="13"/>
  <c r="CE33" i="13"/>
  <c r="BV33" i="13"/>
  <c r="BY33" i="13"/>
  <c r="CH33" i="13"/>
  <c r="CE37" i="13"/>
  <c r="BV37" i="13"/>
  <c r="BY37" i="13"/>
  <c r="CH37" i="13"/>
  <c r="CE41" i="13"/>
  <c r="BV41" i="13"/>
  <c r="BY41" i="13"/>
  <c r="CH41" i="13"/>
  <c r="CE45" i="13"/>
  <c r="BV45" i="13"/>
  <c r="CH45" i="13"/>
  <c r="BY45" i="13"/>
  <c r="CE49" i="13"/>
  <c r="BV49" i="13"/>
  <c r="BY49" i="13"/>
  <c r="CH49" i="13"/>
  <c r="CE53" i="13"/>
  <c r="BV53" i="13"/>
  <c r="BY53" i="13"/>
  <c r="CH53" i="13"/>
  <c r="AF25" i="13"/>
  <c r="CF9" i="13"/>
  <c r="BW9" i="13"/>
  <c r="CI9" i="13"/>
  <c r="BZ9" i="13"/>
  <c r="CF13" i="13"/>
  <c r="BW13" i="13"/>
  <c r="BZ13" i="13"/>
  <c r="CI13" i="13"/>
  <c r="CF17" i="13"/>
  <c r="BW17" i="13"/>
  <c r="CI17" i="13"/>
  <c r="BZ17" i="13"/>
  <c r="CF21" i="13"/>
  <c r="BW21" i="13"/>
  <c r="CI21" i="13"/>
  <c r="BZ21" i="13"/>
  <c r="CF25" i="13"/>
  <c r="BW25" i="13"/>
  <c r="CI25" i="13"/>
  <c r="BZ25" i="13"/>
  <c r="CF29" i="13"/>
  <c r="BW29" i="13"/>
  <c r="CI29" i="13"/>
  <c r="BZ29" i="13"/>
  <c r="CF33" i="13"/>
  <c r="BW33" i="13"/>
  <c r="BZ33" i="13"/>
  <c r="CI33" i="13"/>
  <c r="CF37" i="13"/>
  <c r="BW37" i="13"/>
  <c r="BZ37" i="13"/>
  <c r="CI37" i="13"/>
  <c r="CF41" i="13"/>
  <c r="BW41" i="13"/>
  <c r="BZ41" i="13"/>
  <c r="CI41" i="13"/>
  <c r="CF45" i="13"/>
  <c r="BW45" i="13"/>
  <c r="CI45" i="13"/>
  <c r="BZ45" i="13"/>
  <c r="CF49" i="13"/>
  <c r="BW49" i="13"/>
  <c r="BZ49" i="13"/>
  <c r="CI49" i="13"/>
  <c r="CF53" i="13"/>
  <c r="BW53" i="13"/>
  <c r="BZ53" i="13"/>
  <c r="CI53" i="13"/>
  <c r="CD6" i="13"/>
  <c r="BU6" i="13"/>
  <c r="BX6" i="13"/>
  <c r="CG6" i="13"/>
  <c r="CD10" i="13"/>
  <c r="BU10" i="13"/>
  <c r="CG10" i="13"/>
  <c r="BX10" i="13"/>
  <c r="CD14" i="13"/>
  <c r="BU14" i="13"/>
  <c r="CG14" i="13"/>
  <c r="BX14" i="13"/>
  <c r="CD18" i="13"/>
  <c r="BU18" i="13"/>
  <c r="BX18" i="13"/>
  <c r="CG18" i="13"/>
  <c r="CD22" i="13"/>
  <c r="BU22" i="13"/>
  <c r="BX22" i="13"/>
  <c r="CG22" i="13"/>
  <c r="CD26" i="13"/>
  <c r="BU26" i="13"/>
  <c r="BX26" i="13"/>
  <c r="CG26" i="13"/>
  <c r="CD30" i="13"/>
  <c r="BU30" i="13"/>
  <c r="BX30" i="13"/>
  <c r="CG30" i="13"/>
  <c r="CD34" i="13"/>
  <c r="BU34" i="13"/>
  <c r="CG34" i="13"/>
  <c r="BX34" i="13"/>
  <c r="CD38" i="13"/>
  <c r="BU38" i="13"/>
  <c r="BX38" i="13"/>
  <c r="CG38" i="13"/>
  <c r="CD42" i="13"/>
  <c r="BU42" i="13"/>
  <c r="CG42" i="13"/>
  <c r="BX42" i="13"/>
  <c r="CD46" i="13"/>
  <c r="BU46" i="13"/>
  <c r="CG46" i="13"/>
  <c r="BX46" i="13"/>
  <c r="CD50" i="13"/>
  <c r="BU50" i="13"/>
  <c r="CG50" i="13"/>
  <c r="BX50" i="13"/>
  <c r="CD54" i="13"/>
  <c r="BU54" i="13"/>
  <c r="CG54" i="13"/>
  <c r="BX54" i="13"/>
  <c r="BV6" i="13"/>
  <c r="CE6" i="13"/>
  <c r="CH6" i="13"/>
  <c r="BY6" i="13"/>
  <c r="O10" i="13"/>
  <c r="BV10" i="13"/>
  <c r="CE10" i="13"/>
  <c r="CH10" i="13"/>
  <c r="BY10" i="13"/>
  <c r="BV14" i="13"/>
  <c r="CE14" i="13"/>
  <c r="BY14" i="13"/>
  <c r="CH14" i="13"/>
  <c r="O18" i="13"/>
  <c r="BV18" i="13"/>
  <c r="CE18" i="13"/>
  <c r="CH18" i="13"/>
  <c r="BY18" i="13"/>
  <c r="BV22" i="13"/>
  <c r="CE22" i="13"/>
  <c r="CH22" i="13"/>
  <c r="BY22" i="13"/>
  <c r="BV26" i="13"/>
  <c r="CE26" i="13"/>
  <c r="BY26" i="13"/>
  <c r="CH26" i="13"/>
  <c r="BV30" i="13"/>
  <c r="CE30" i="13"/>
  <c r="CH30" i="13"/>
  <c r="BY30" i="13"/>
  <c r="BV34" i="13"/>
  <c r="CE34" i="13"/>
  <c r="BY34" i="13"/>
  <c r="CH34" i="13"/>
  <c r="BV38" i="13"/>
  <c r="CE38" i="13"/>
  <c r="CH38" i="13"/>
  <c r="BY38" i="13"/>
  <c r="BV42" i="13"/>
  <c r="CE42" i="13"/>
  <c r="BY42" i="13"/>
  <c r="CH42" i="13"/>
  <c r="BV46" i="13"/>
  <c r="CE46" i="13"/>
  <c r="CH46" i="13"/>
  <c r="BY46" i="13"/>
  <c r="BV50" i="13"/>
  <c r="CE50" i="13"/>
  <c r="BY50" i="13"/>
  <c r="CH50" i="13"/>
  <c r="BV54" i="13"/>
  <c r="CE54" i="13"/>
  <c r="BY54" i="13"/>
  <c r="CH54" i="13"/>
  <c r="A67" i="13"/>
  <c r="BW6" i="13"/>
  <c r="CF6" i="13"/>
  <c r="BZ6" i="13"/>
  <c r="CI6" i="13"/>
  <c r="BW10" i="13"/>
  <c r="CF10" i="13"/>
  <c r="BZ10" i="13"/>
  <c r="CI10" i="13"/>
  <c r="BW14" i="13"/>
  <c r="CF14" i="13"/>
  <c r="BZ14" i="13"/>
  <c r="CI14" i="13"/>
  <c r="BW18" i="13"/>
  <c r="CF18" i="13"/>
  <c r="CI18" i="13"/>
  <c r="BZ18" i="13"/>
  <c r="BW22" i="13"/>
  <c r="CF22" i="13"/>
  <c r="CI22" i="13"/>
  <c r="BZ22" i="13"/>
  <c r="BW26" i="13"/>
  <c r="CF26" i="13"/>
  <c r="BZ26" i="13"/>
  <c r="CI26" i="13"/>
  <c r="BW30" i="13"/>
  <c r="CF30" i="13"/>
  <c r="CI30" i="13"/>
  <c r="BZ30" i="13"/>
  <c r="BW34" i="13"/>
  <c r="CF34" i="13"/>
  <c r="CI34" i="13"/>
  <c r="BZ34" i="13"/>
  <c r="BW38" i="13"/>
  <c r="CF38" i="13"/>
  <c r="BZ38" i="13"/>
  <c r="CI38" i="13"/>
  <c r="BW42" i="13"/>
  <c r="CF42" i="13"/>
  <c r="CI42" i="13"/>
  <c r="BZ42" i="13"/>
  <c r="BW46" i="13"/>
  <c r="CF46" i="13"/>
  <c r="BZ46" i="13"/>
  <c r="CI46" i="13"/>
  <c r="BW50" i="13"/>
  <c r="CF50" i="13"/>
  <c r="CI50" i="13"/>
  <c r="BZ50" i="13"/>
  <c r="BW54" i="13"/>
  <c r="CF54" i="13"/>
  <c r="BZ54" i="13"/>
  <c r="CI54" i="13"/>
  <c r="AG22" i="13"/>
  <c r="AG30" i="13"/>
  <c r="CD11" i="13"/>
  <c r="BU11" i="13"/>
  <c r="BX11" i="13"/>
  <c r="CG11" i="13"/>
  <c r="CD15" i="13"/>
  <c r="BU15" i="13"/>
  <c r="BX15" i="13"/>
  <c r="CG15" i="13"/>
  <c r="CD19" i="13"/>
  <c r="BU19" i="13"/>
  <c r="BX19" i="13"/>
  <c r="CG19" i="13"/>
  <c r="CD23" i="13"/>
  <c r="BU23" i="13"/>
  <c r="CG23" i="13"/>
  <c r="BX23" i="13"/>
  <c r="CD27" i="13"/>
  <c r="BU27" i="13"/>
  <c r="CG27" i="13"/>
  <c r="BX27" i="13"/>
  <c r="CD31" i="13"/>
  <c r="BU31" i="13"/>
  <c r="BX31" i="13"/>
  <c r="CG31" i="13"/>
  <c r="CD35" i="13"/>
  <c r="BU35" i="13"/>
  <c r="BX35" i="13"/>
  <c r="CG35" i="13"/>
  <c r="CD39" i="13"/>
  <c r="BU39" i="13"/>
  <c r="CG39" i="13"/>
  <c r="BX39" i="13"/>
  <c r="CD43" i="13"/>
  <c r="BU43" i="13"/>
  <c r="CG43" i="13"/>
  <c r="BX43" i="13"/>
  <c r="CD47" i="13"/>
  <c r="BU47" i="13"/>
  <c r="BX47" i="13"/>
  <c r="CG47" i="13"/>
  <c r="CD51" i="13"/>
  <c r="BU51" i="13"/>
  <c r="BX51" i="13"/>
  <c r="CG51" i="13"/>
  <c r="CD55" i="13"/>
  <c r="BU55" i="13"/>
  <c r="BX55" i="13"/>
  <c r="CG55" i="13"/>
  <c r="CD7" i="13"/>
  <c r="BU7" i="13"/>
  <c r="BX7" i="13"/>
  <c r="CG7" i="13"/>
  <c r="BV7" i="13"/>
  <c r="CE7" i="13"/>
  <c r="CH7" i="13"/>
  <c r="BY7" i="13"/>
  <c r="BV11" i="13"/>
  <c r="CE11" i="13"/>
  <c r="CH11" i="13"/>
  <c r="BY11" i="13"/>
  <c r="CE15" i="13"/>
  <c r="BV15" i="13"/>
  <c r="CH15" i="13"/>
  <c r="BY15" i="13"/>
  <c r="CE19" i="13"/>
  <c r="BV19" i="13"/>
  <c r="CH19" i="13"/>
  <c r="BY19" i="13"/>
  <c r="BV23" i="13"/>
  <c r="CE23" i="13"/>
  <c r="CH23" i="13"/>
  <c r="BY23" i="13"/>
  <c r="BV27" i="13"/>
  <c r="CE27" i="13"/>
  <c r="CH27" i="13"/>
  <c r="BY27" i="13"/>
  <c r="CE31" i="13"/>
  <c r="BV31" i="13"/>
  <c r="BY31" i="13"/>
  <c r="CH31" i="13"/>
  <c r="BV35" i="13"/>
  <c r="CE35" i="13"/>
  <c r="CH35" i="13"/>
  <c r="BY35" i="13"/>
  <c r="CE39" i="13"/>
  <c r="BV39" i="13"/>
  <c r="CH39" i="13"/>
  <c r="BY39" i="13"/>
  <c r="BV43" i="13"/>
  <c r="CE43" i="13"/>
  <c r="BY43" i="13"/>
  <c r="CH43" i="13"/>
  <c r="CE47" i="13"/>
  <c r="BV47" i="13"/>
  <c r="CH47" i="13"/>
  <c r="BY47" i="13"/>
  <c r="BV51" i="13"/>
  <c r="CE51" i="13"/>
  <c r="CH51" i="13"/>
  <c r="BY51" i="13"/>
  <c r="CE55" i="13"/>
  <c r="BV55" i="13"/>
  <c r="CH55" i="13"/>
  <c r="BY55" i="13"/>
  <c r="AF7" i="13"/>
  <c r="AF15" i="13"/>
  <c r="AF9" i="13"/>
  <c r="AF17" i="13"/>
  <c r="O8" i="13"/>
  <c r="N11" i="13"/>
  <c r="P13" i="13"/>
  <c r="O16" i="13"/>
  <c r="N19" i="13"/>
  <c r="P21" i="13"/>
  <c r="O24" i="13"/>
  <c r="N27" i="13"/>
  <c r="P29" i="13"/>
  <c r="O32" i="13"/>
  <c r="N35" i="13"/>
  <c r="P37" i="13"/>
  <c r="O40" i="13"/>
  <c r="N43" i="13"/>
  <c r="P45" i="13"/>
  <c r="O56" i="13"/>
  <c r="AF20" i="13"/>
  <c r="AH22" i="13"/>
  <c r="AG25" i="13"/>
  <c r="AF28" i="13"/>
  <c r="AH30" i="13"/>
  <c r="AG33" i="13"/>
  <c r="AF36" i="13"/>
  <c r="AH38" i="13"/>
  <c r="AG41" i="13"/>
  <c r="AG49" i="13"/>
  <c r="P8" i="13"/>
  <c r="O11" i="13"/>
  <c r="P16" i="13"/>
  <c r="O19" i="13"/>
  <c r="N22" i="13"/>
  <c r="P24" i="13"/>
  <c r="O27" i="13"/>
  <c r="N30" i="13"/>
  <c r="P32" i="13"/>
  <c r="O35" i="13"/>
  <c r="N38" i="13"/>
  <c r="P40" i="13"/>
  <c r="O43" i="13"/>
  <c r="AG20" i="13"/>
  <c r="AF23" i="13"/>
  <c r="AH25" i="13"/>
  <c r="AG28" i="13"/>
  <c r="AF31" i="13"/>
  <c r="AH33" i="13"/>
  <c r="AG36" i="13"/>
  <c r="AF39" i="13"/>
  <c r="AH41" i="13"/>
  <c r="AG44" i="13"/>
  <c r="AF47" i="13"/>
  <c r="AH49" i="13"/>
  <c r="AG52" i="13"/>
  <c r="N14" i="13"/>
  <c r="O26" i="13"/>
  <c r="N37" i="13"/>
  <c r="O48" i="13"/>
  <c r="O51" i="13"/>
  <c r="AF10" i="13"/>
  <c r="AF11" i="13"/>
  <c r="O57" i="13"/>
  <c r="N54" i="13"/>
  <c r="O9" i="13"/>
  <c r="N12" i="13"/>
  <c r="P14" i="13"/>
  <c r="P47" i="13"/>
  <c r="AF18" i="13"/>
  <c r="AH20" i="13"/>
  <c r="AG23" i="13"/>
  <c r="AF26" i="13"/>
  <c r="AH28" i="13"/>
  <c r="AG31" i="13"/>
  <c r="AF34" i="13"/>
  <c r="AH36" i="13"/>
  <c r="AG39" i="13"/>
  <c r="AF42" i="13"/>
  <c r="AH44" i="13"/>
  <c r="AG47" i="13"/>
  <c r="AF50" i="13"/>
  <c r="AH52" i="13"/>
  <c r="N51" i="13"/>
  <c r="AF13" i="13"/>
  <c r="AG18" i="13"/>
  <c r="AF21" i="13"/>
  <c r="AH23" i="13"/>
  <c r="AG26" i="13"/>
  <c r="AF29" i="13"/>
  <c r="AH31" i="13"/>
  <c r="AG34" i="13"/>
  <c r="AF37" i="13"/>
  <c r="AH39" i="13"/>
  <c r="AG42" i="13"/>
  <c r="AF45" i="13"/>
  <c r="AH47" i="13"/>
  <c r="AG50" i="13"/>
  <c r="O7" i="13"/>
  <c r="N10" i="13"/>
  <c r="P12" i="13"/>
  <c r="O15" i="13"/>
  <c r="N18" i="13"/>
  <c r="P20" i="13"/>
  <c r="O23" i="13"/>
  <c r="N26" i="13"/>
  <c r="P28" i="13"/>
  <c r="O31" i="13"/>
  <c r="N34" i="13"/>
  <c r="P36" i="13"/>
  <c r="O39" i="13"/>
  <c r="N42" i="13"/>
  <c r="P44" i="13"/>
  <c r="O47" i="13"/>
  <c r="N50" i="13"/>
  <c r="P52" i="13"/>
  <c r="O55" i="13"/>
  <c r="P53" i="13"/>
  <c r="P48" i="13"/>
  <c r="N21" i="13"/>
  <c r="P23" i="13"/>
  <c r="N29" i="13"/>
  <c r="P31" i="13"/>
  <c r="O34" i="13"/>
  <c r="P39" i="13"/>
  <c r="O42" i="13"/>
  <c r="N45" i="13"/>
  <c r="O50" i="13"/>
  <c r="N53" i="13"/>
  <c r="P55" i="13"/>
  <c r="AF44" i="13"/>
  <c r="AH46" i="13"/>
  <c r="N46" i="13"/>
  <c r="N8" i="13"/>
  <c r="P10" i="13"/>
  <c r="O13" i="13"/>
  <c r="N16" i="13"/>
  <c r="P18" i="13"/>
  <c r="O21" i="13"/>
  <c r="N24" i="13"/>
  <c r="P26" i="13"/>
  <c r="O29" i="13"/>
  <c r="N32" i="13"/>
  <c r="P34" i="13"/>
  <c r="O37" i="13"/>
  <c r="N40" i="13"/>
  <c r="P42" i="13"/>
  <c r="O45" i="13"/>
  <c r="N48" i="13"/>
  <c r="P50" i="13"/>
  <c r="O53" i="13"/>
  <c r="AF8" i="13"/>
  <c r="N56" i="13"/>
  <c r="N57" i="13"/>
  <c r="AF12" i="13"/>
  <c r="P56" i="13"/>
  <c r="P57" i="13"/>
  <c r="AF53" i="13"/>
  <c r="AF54" i="13"/>
  <c r="N9" i="13"/>
  <c r="P11" i="13"/>
  <c r="O14" i="13"/>
  <c r="N17" i="13"/>
  <c r="P19" i="13"/>
  <c r="O22" i="13"/>
  <c r="N25" i="13"/>
  <c r="P27" i="13"/>
  <c r="O30" i="13"/>
  <c r="N33" i="13"/>
  <c r="P35" i="13"/>
  <c r="O38" i="13"/>
  <c r="N41" i="13"/>
  <c r="P43" i="13"/>
  <c r="O46" i="13"/>
  <c r="N49" i="13"/>
  <c r="P51" i="13"/>
  <c r="O54" i="13"/>
  <c r="AF14" i="13"/>
  <c r="AH18" i="13"/>
  <c r="AG21" i="13"/>
  <c r="AF24" i="13"/>
  <c r="AH26" i="13"/>
  <c r="AG29" i="13"/>
  <c r="AF32" i="13"/>
  <c r="AH34" i="13"/>
  <c r="AG37" i="13"/>
  <c r="AF40" i="13"/>
  <c r="AH42" i="13"/>
  <c r="AG45" i="13"/>
  <c r="AF48" i="13"/>
  <c r="AH50" i="13"/>
  <c r="AG53" i="13"/>
  <c r="AG54" i="13"/>
  <c r="O17" i="13"/>
  <c r="N20" i="13"/>
  <c r="P22" i="13"/>
  <c r="O25" i="13"/>
  <c r="N28" i="13"/>
  <c r="P30" i="13"/>
  <c r="O33" i="13"/>
  <c r="N36" i="13"/>
  <c r="P38" i="13"/>
  <c r="O41" i="13"/>
  <c r="N44" i="13"/>
  <c r="P46" i="13"/>
  <c r="O49" i="13"/>
  <c r="N52" i="13"/>
  <c r="P54" i="13"/>
  <c r="AF19" i="13"/>
  <c r="AH21" i="13"/>
  <c r="AG24" i="13"/>
  <c r="AF27" i="13"/>
  <c r="AH29" i="13"/>
  <c r="AG32" i="13"/>
  <c r="AF35" i="13"/>
  <c r="AH37" i="13"/>
  <c r="AG40" i="13"/>
  <c r="AF43" i="13"/>
  <c r="AH45" i="13"/>
  <c r="AG48" i="13"/>
  <c r="AF51" i="13"/>
  <c r="AH53" i="13"/>
  <c r="AH54" i="13"/>
  <c r="AF52" i="13"/>
  <c r="N7" i="13"/>
  <c r="P9" i="13"/>
  <c r="O12" i="13"/>
  <c r="N15" i="13"/>
  <c r="P17" i="13"/>
  <c r="O20" i="13"/>
  <c r="N23" i="13"/>
  <c r="P25" i="13"/>
  <c r="O28" i="13"/>
  <c r="N31" i="13"/>
  <c r="P33" i="13"/>
  <c r="O36" i="13"/>
  <c r="N39" i="13"/>
  <c r="P41" i="13"/>
  <c r="O44" i="13"/>
  <c r="N47" i="13"/>
  <c r="P49" i="13"/>
  <c r="O52" i="13"/>
  <c r="N55" i="13"/>
  <c r="AG19" i="13"/>
  <c r="AF22" i="13"/>
  <c r="AH24" i="13"/>
  <c r="AG27" i="13"/>
  <c r="AF30" i="13"/>
  <c r="AH32" i="13"/>
  <c r="AG35" i="13"/>
  <c r="AF38" i="13"/>
  <c r="AH40" i="13"/>
  <c r="AG43" i="13"/>
  <c r="AF46" i="13"/>
  <c r="AH48" i="13"/>
  <c r="AG51" i="13"/>
  <c r="AF33" i="13"/>
  <c r="AH35" i="13"/>
  <c r="AG38" i="13"/>
  <c r="AF41" i="13"/>
  <c r="AH43" i="13"/>
  <c r="AG46" i="13"/>
  <c r="AF49" i="13"/>
  <c r="AH51" i="13"/>
  <c r="E67" i="13"/>
  <c r="F67" i="13"/>
  <c r="G67" i="13"/>
  <c r="AR7" i="13"/>
  <c r="AX7" i="13" l="1"/>
  <c r="BA7" i="13" s="1"/>
  <c r="BD7" i="13" s="1"/>
  <c r="CA7" i="13"/>
  <c r="CJ45" i="13"/>
  <c r="CJ21" i="13"/>
  <c r="CA33" i="13"/>
  <c r="CC33" i="13" s="1"/>
  <c r="CA9" i="13"/>
  <c r="CJ23" i="13"/>
  <c r="CA45" i="13"/>
  <c r="CB45" i="13" s="1"/>
  <c r="CA21" i="13"/>
  <c r="CC21" i="13" s="1"/>
  <c r="CJ55" i="13"/>
  <c r="CJ43" i="13"/>
  <c r="CJ31" i="13"/>
  <c r="CJ19" i="13"/>
  <c r="CJ49" i="13"/>
  <c r="CJ37" i="13"/>
  <c r="CJ13" i="13"/>
  <c r="CA48" i="13"/>
  <c r="CJ36" i="13"/>
  <c r="CA24" i="13"/>
  <c r="CJ12" i="13"/>
  <c r="CA54" i="13"/>
  <c r="CA42" i="13"/>
  <c r="CA30" i="13"/>
  <c r="CA18" i="13"/>
  <c r="CA6" i="13"/>
  <c r="CJ48" i="13"/>
  <c r="CA36" i="13"/>
  <c r="CJ24" i="13"/>
  <c r="CA12" i="13"/>
  <c r="CJ7" i="13"/>
  <c r="CJ54" i="13"/>
  <c r="CJ42" i="13"/>
  <c r="CJ30" i="13"/>
  <c r="CJ18" i="13"/>
  <c r="CJ6" i="13"/>
  <c r="CJ33" i="13"/>
  <c r="CJ9" i="13"/>
  <c r="CA51" i="13"/>
  <c r="CA39" i="13"/>
  <c r="CA27" i="13"/>
  <c r="CA15" i="13"/>
  <c r="CB33" i="13"/>
  <c r="CJ51" i="13"/>
  <c r="CJ39" i="13"/>
  <c r="CJ27" i="13"/>
  <c r="CJ15" i="13"/>
  <c r="A68" i="13"/>
  <c r="CL45" i="13"/>
  <c r="CK45" i="13"/>
  <c r="CL21" i="13"/>
  <c r="CK21" i="13"/>
  <c r="CC9" i="13"/>
  <c r="CB9" i="13"/>
  <c r="CA56" i="13"/>
  <c r="CJ44" i="13"/>
  <c r="CA32" i="13"/>
  <c r="CA20" i="13"/>
  <c r="CA8" i="13"/>
  <c r="CA50" i="13"/>
  <c r="CA38" i="13"/>
  <c r="CA26" i="13"/>
  <c r="CA14" i="13"/>
  <c r="CJ56" i="13"/>
  <c r="CA44" i="13"/>
  <c r="CJ32" i="13"/>
  <c r="CJ20" i="13"/>
  <c r="CJ8" i="13"/>
  <c r="CJ50" i="13"/>
  <c r="CJ38" i="13"/>
  <c r="CJ26" i="13"/>
  <c r="CJ14" i="13"/>
  <c r="CJ17" i="13"/>
  <c r="CB7" i="13"/>
  <c r="CC7" i="13"/>
  <c r="CA47" i="13"/>
  <c r="CA35" i="13"/>
  <c r="CA23" i="13"/>
  <c r="CA11" i="13"/>
  <c r="CA53" i="13"/>
  <c r="CA41" i="13"/>
  <c r="CA29" i="13"/>
  <c r="CA17" i="13"/>
  <c r="CJ47" i="13"/>
  <c r="CJ35" i="13"/>
  <c r="CK23" i="13"/>
  <c r="CL23" i="13"/>
  <c r="CJ11" i="13"/>
  <c r="CJ53" i="13"/>
  <c r="CJ41" i="13"/>
  <c r="CJ29" i="13"/>
  <c r="CJ52" i="13"/>
  <c r="CA40" i="13"/>
  <c r="CJ28" i="13"/>
  <c r="CA16" i="13"/>
  <c r="CA46" i="13"/>
  <c r="CA34" i="13"/>
  <c r="CA22" i="13"/>
  <c r="CA10" i="13"/>
  <c r="CA52" i="13"/>
  <c r="CJ40" i="13"/>
  <c r="CA28" i="13"/>
  <c r="CJ16" i="13"/>
  <c r="CJ46" i="13"/>
  <c r="CJ34" i="13"/>
  <c r="CJ22" i="13"/>
  <c r="CJ10" i="13"/>
  <c r="CJ25" i="13"/>
  <c r="CA55" i="13"/>
  <c r="CA43" i="13"/>
  <c r="CA31" i="13"/>
  <c r="CA19" i="13"/>
  <c r="CA49" i="13"/>
  <c r="CA37" i="13"/>
  <c r="CA25" i="13"/>
  <c r="CA13" i="13"/>
  <c r="BO7" i="13"/>
  <c r="BL7" i="13"/>
  <c r="F68" i="13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F210" i="13" s="1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F231" i="13" s="1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F251" i="13" s="1"/>
  <c r="F252" i="13" s="1"/>
  <c r="F253" i="13" s="1"/>
  <c r="F254" i="13" s="1"/>
  <c r="F255" i="13" s="1"/>
  <c r="F256" i="13" s="1"/>
  <c r="F257" i="13" s="1"/>
  <c r="F258" i="13" s="1"/>
  <c r="F259" i="13" s="1"/>
  <c r="F260" i="13" s="1"/>
  <c r="F261" i="13" s="1"/>
  <c r="F262" i="13" s="1"/>
  <c r="F263" i="13" s="1"/>
  <c r="F264" i="13" s="1"/>
  <c r="F265" i="13" s="1"/>
  <c r="F266" i="13" s="1"/>
  <c r="F267" i="13" s="1"/>
  <c r="F268" i="13" s="1"/>
  <c r="F269" i="13" s="1"/>
  <c r="F270" i="13" s="1"/>
  <c r="F271" i="13" s="1"/>
  <c r="F272" i="13" s="1"/>
  <c r="F273" i="13" s="1"/>
  <c r="F274" i="13" s="1"/>
  <c r="F275" i="13" s="1"/>
  <c r="F276" i="13" s="1"/>
  <c r="F277" i="13" s="1"/>
  <c r="F278" i="13" s="1"/>
  <c r="F279" i="13" s="1"/>
  <c r="F280" i="13" s="1"/>
  <c r="F281" i="13" s="1"/>
  <c r="F282" i="13" s="1"/>
  <c r="F283" i="13" s="1"/>
  <c r="F284" i="13" s="1"/>
  <c r="F285" i="13" s="1"/>
  <c r="F286" i="13" s="1"/>
  <c r="F287" i="13" s="1"/>
  <c r="F288" i="13" s="1"/>
  <c r="F289" i="13" s="1"/>
  <c r="F290" i="13" s="1"/>
  <c r="F291" i="13" s="1"/>
  <c r="F292" i="13" s="1"/>
  <c r="F293" i="13" s="1"/>
  <c r="F294" i="13" s="1"/>
  <c r="F295" i="13" s="1"/>
  <c r="F296" i="13" s="1"/>
  <c r="F297" i="13" s="1"/>
  <c r="F298" i="13" s="1"/>
  <c r="F299" i="13" s="1"/>
  <c r="F300" i="13" s="1"/>
  <c r="F301" i="13" s="1"/>
  <c r="F302" i="13" s="1"/>
  <c r="F303" i="13" s="1"/>
  <c r="F304" i="13" s="1"/>
  <c r="F305" i="13" s="1"/>
  <c r="F306" i="13" s="1"/>
  <c r="F307" i="13" s="1"/>
  <c r="F308" i="13" s="1"/>
  <c r="F309" i="13" s="1"/>
  <c r="F310" i="13" s="1"/>
  <c r="F311" i="13" s="1"/>
  <c r="F312" i="13" s="1"/>
  <c r="F313" i="13" s="1"/>
  <c r="F314" i="13" s="1"/>
  <c r="F315" i="13" s="1"/>
  <c r="F316" i="13" s="1"/>
  <c r="F317" i="13" s="1"/>
  <c r="F318" i="13" s="1"/>
  <c r="F319" i="13" s="1"/>
  <c r="F320" i="13" s="1"/>
  <c r="F321" i="13" s="1"/>
  <c r="F322" i="13" s="1"/>
  <c r="F323" i="13" s="1"/>
  <c r="F324" i="13" s="1"/>
  <c r="F325" i="13" s="1"/>
  <c r="F326" i="13" s="1"/>
  <c r="F327" i="13" s="1"/>
  <c r="F328" i="13" s="1"/>
  <c r="F329" i="13" s="1"/>
  <c r="F330" i="13" s="1"/>
  <c r="F331" i="13" s="1"/>
  <c r="F332" i="13" s="1"/>
  <c r="F333" i="13" s="1"/>
  <c r="F334" i="13" s="1"/>
  <c r="F335" i="13" s="1"/>
  <c r="F336" i="13" s="1"/>
  <c r="F337" i="13" s="1"/>
  <c r="F338" i="13" s="1"/>
  <c r="F339" i="13" s="1"/>
  <c r="F340" i="13" s="1"/>
  <c r="F341" i="13" s="1"/>
  <c r="F342" i="13" s="1"/>
  <c r="F343" i="13" s="1"/>
  <c r="F344" i="13" s="1"/>
  <c r="F345" i="13" s="1"/>
  <c r="F346" i="13" s="1"/>
  <c r="C67" i="13"/>
  <c r="E68" i="13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B67" i="13"/>
  <c r="AU7" i="13"/>
  <c r="AI8" i="13" s="1"/>
  <c r="G68" i="13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D67" i="13"/>
  <c r="AG344" i="13"/>
  <c r="AG340" i="13"/>
  <c r="AG336" i="13"/>
  <c r="AG332" i="13"/>
  <c r="AG328" i="13"/>
  <c r="AG324" i="13"/>
  <c r="AG320" i="13"/>
  <c r="AG316" i="13"/>
  <c r="AG312" i="13"/>
  <c r="AG308" i="13"/>
  <c r="AG304" i="13"/>
  <c r="AG300" i="13"/>
  <c r="AG296" i="13"/>
  <c r="AG292" i="13"/>
  <c r="AG288" i="13"/>
  <c r="AG284" i="13"/>
  <c r="AG280" i="13"/>
  <c r="AG276" i="13"/>
  <c r="AG272" i="13"/>
  <c r="AG268" i="13"/>
  <c r="AG264" i="13"/>
  <c r="AG260" i="13"/>
  <c r="AG345" i="13"/>
  <c r="AG341" i="13"/>
  <c r="AG337" i="13"/>
  <c r="AG333" i="13"/>
  <c r="AG329" i="13"/>
  <c r="AG325" i="13"/>
  <c r="AG321" i="13"/>
  <c r="AG317" i="13"/>
  <c r="AG313" i="13"/>
  <c r="AG309" i="13"/>
  <c r="AG305" i="13"/>
  <c r="AG301" i="13"/>
  <c r="AG297" i="13"/>
  <c r="AG293" i="13"/>
  <c r="AG289" i="13"/>
  <c r="AG285" i="13"/>
  <c r="AG281" i="13"/>
  <c r="AG277" i="13"/>
  <c r="AG273" i="13"/>
  <c r="AG269" i="13"/>
  <c r="AG265" i="13"/>
  <c r="AG261" i="13"/>
  <c r="AG334" i="13"/>
  <c r="AG327" i="13"/>
  <c r="AG302" i="13"/>
  <c r="AG295" i="13"/>
  <c r="AG270" i="13"/>
  <c r="AG263" i="13"/>
  <c r="AG330" i="13"/>
  <c r="AG323" i="13"/>
  <c r="AG298" i="13"/>
  <c r="AG291" i="13"/>
  <c r="AG266" i="13"/>
  <c r="AG258" i="13"/>
  <c r="AG254" i="13"/>
  <c r="AG250" i="13"/>
  <c r="AG246" i="13"/>
  <c r="AG242" i="13"/>
  <c r="AG238" i="13"/>
  <c r="AG234" i="13"/>
  <c r="AG230" i="13"/>
  <c r="AG226" i="13"/>
  <c r="AG222" i="13"/>
  <c r="AG218" i="13"/>
  <c r="AG214" i="13"/>
  <c r="AG210" i="13"/>
  <c r="AG206" i="13"/>
  <c r="AG202" i="13"/>
  <c r="AG198" i="13"/>
  <c r="AG194" i="13"/>
  <c r="AG190" i="13"/>
  <c r="AG186" i="13"/>
  <c r="AG182" i="13"/>
  <c r="AG178" i="13"/>
  <c r="AG174" i="13"/>
  <c r="AG170" i="13"/>
  <c r="AG166" i="13"/>
  <c r="AG162" i="13"/>
  <c r="AG158" i="13"/>
  <c r="AG154" i="13"/>
  <c r="AG150" i="13"/>
  <c r="AG146" i="13"/>
  <c r="AG142" i="13"/>
  <c r="AG138" i="13"/>
  <c r="AG134" i="13"/>
  <c r="AG130" i="13"/>
  <c r="AG126" i="13"/>
  <c r="AG122" i="13"/>
  <c r="AG118" i="13"/>
  <c r="AG114" i="13"/>
  <c r="AG110" i="13"/>
  <c r="AG106" i="13"/>
  <c r="AG102" i="13"/>
  <c r="AG98" i="13"/>
  <c r="AG94" i="13"/>
  <c r="AG90" i="13"/>
  <c r="AG86" i="13"/>
  <c r="AG82" i="13"/>
  <c r="AG326" i="13"/>
  <c r="AG319" i="13"/>
  <c r="AG294" i="13"/>
  <c r="AG287" i="13"/>
  <c r="AG262" i="13"/>
  <c r="AG322" i="13"/>
  <c r="AG315" i="13"/>
  <c r="AG290" i="13"/>
  <c r="AG283" i="13"/>
  <c r="AG259" i="13"/>
  <c r="AG255" i="13"/>
  <c r="AG251" i="13"/>
  <c r="AG247" i="13"/>
  <c r="AG243" i="13"/>
  <c r="AG239" i="13"/>
  <c r="AG235" i="13"/>
  <c r="AG231" i="13"/>
  <c r="AG227" i="13"/>
  <c r="AG223" i="13"/>
  <c r="AG219" i="13"/>
  <c r="AG215" i="13"/>
  <c r="AG211" i="13"/>
  <c r="AG207" i="13"/>
  <c r="AG203" i="13"/>
  <c r="AG199" i="13"/>
  <c r="AG195" i="13"/>
  <c r="AG191" i="13"/>
  <c r="AG187" i="13"/>
  <c r="AG183" i="13"/>
  <c r="AG179" i="13"/>
  <c r="AG175" i="13"/>
  <c r="AG171" i="13"/>
  <c r="AG167" i="13"/>
  <c r="AG163" i="13"/>
  <c r="AG159" i="13"/>
  <c r="AG155" i="13"/>
  <c r="AG151" i="13"/>
  <c r="AG147" i="13"/>
  <c r="AG143" i="13"/>
  <c r="AG139" i="13"/>
  <c r="AG135" i="13"/>
  <c r="AG131" i="13"/>
  <c r="AG127" i="13"/>
  <c r="AG123" i="13"/>
  <c r="AG119" i="13"/>
  <c r="AG115" i="13"/>
  <c r="AG111" i="13"/>
  <c r="AG107" i="13"/>
  <c r="AG103" i="13"/>
  <c r="AG99" i="13"/>
  <c r="AG95" i="13"/>
  <c r="AG91" i="13"/>
  <c r="AG87" i="13"/>
  <c r="AG83" i="13"/>
  <c r="AG79" i="13"/>
  <c r="AG342" i="13"/>
  <c r="AG335" i="13"/>
  <c r="AG310" i="13"/>
  <c r="AG303" i="13"/>
  <c r="AG278" i="13"/>
  <c r="AG271" i="13"/>
  <c r="AG343" i="13"/>
  <c r="AG306" i="13"/>
  <c r="AG286" i="13"/>
  <c r="AG252" i="13"/>
  <c r="AG245" i="13"/>
  <c r="AG220" i="13"/>
  <c r="AG213" i="13"/>
  <c r="AG188" i="13"/>
  <c r="AG181" i="13"/>
  <c r="AG156" i="13"/>
  <c r="AG149" i="13"/>
  <c r="AG124" i="13"/>
  <c r="AG117" i="13"/>
  <c r="AG92" i="13"/>
  <c r="AG85" i="13"/>
  <c r="AG76" i="13"/>
  <c r="AG212" i="13"/>
  <c r="AG205" i="13"/>
  <c r="AG148" i="13"/>
  <c r="AG141" i="13"/>
  <c r="AG84" i="13"/>
  <c r="AG78" i="13"/>
  <c r="AG338" i="13"/>
  <c r="AG77" i="13"/>
  <c r="AG67" i="13"/>
  <c r="AD67" i="13" s="1"/>
  <c r="AG314" i="13"/>
  <c r="AG267" i="13"/>
  <c r="AG248" i="13"/>
  <c r="AG241" i="13"/>
  <c r="AG216" i="13"/>
  <c r="AG209" i="13"/>
  <c r="AG184" i="13"/>
  <c r="AG177" i="13"/>
  <c r="AG152" i="13"/>
  <c r="AG145" i="13"/>
  <c r="AG120" i="13"/>
  <c r="AG113" i="13"/>
  <c r="AG88" i="13"/>
  <c r="AG81" i="13"/>
  <c r="AG73" i="13"/>
  <c r="AG69" i="13"/>
  <c r="AG275" i="13"/>
  <c r="AG244" i="13"/>
  <c r="AG237" i="13"/>
  <c r="AG180" i="13"/>
  <c r="AG173" i="13"/>
  <c r="AG116" i="13"/>
  <c r="AG109" i="13"/>
  <c r="AG318" i="13"/>
  <c r="AG232" i="13"/>
  <c r="AG225" i="13"/>
  <c r="AG200" i="13"/>
  <c r="AG193" i="13"/>
  <c r="AG168" i="13"/>
  <c r="AG161" i="13"/>
  <c r="AG136" i="13"/>
  <c r="AG129" i="13"/>
  <c r="AG104" i="13"/>
  <c r="AG97" i="13"/>
  <c r="AG75" i="13"/>
  <c r="AG71" i="13"/>
  <c r="AG331" i="13"/>
  <c r="AG311" i="13"/>
  <c r="AG274" i="13"/>
  <c r="AG240" i="13"/>
  <c r="AG233" i="13"/>
  <c r="AG208" i="13"/>
  <c r="AG201" i="13"/>
  <c r="AG176" i="13"/>
  <c r="AG169" i="13"/>
  <c r="AG144" i="13"/>
  <c r="AG137" i="13"/>
  <c r="AG112" i="13"/>
  <c r="AG105" i="13"/>
  <c r="AG74" i="13"/>
  <c r="AG70" i="13"/>
  <c r="AG339" i="13"/>
  <c r="AG282" i="13"/>
  <c r="AG236" i="13"/>
  <c r="AG229" i="13"/>
  <c r="AG204" i="13"/>
  <c r="AG197" i="13"/>
  <c r="AG172" i="13"/>
  <c r="AG165" i="13"/>
  <c r="AG140" i="13"/>
  <c r="AG133" i="13"/>
  <c r="AG108" i="13"/>
  <c r="AG101" i="13"/>
  <c r="AG80" i="13"/>
  <c r="AG257" i="13"/>
  <c r="AG346" i="13"/>
  <c r="AG299" i="13"/>
  <c r="AG279" i="13"/>
  <c r="AG253" i="13"/>
  <c r="AG228" i="13"/>
  <c r="AG221" i="13"/>
  <c r="AG196" i="13"/>
  <c r="AG189" i="13"/>
  <c r="AG164" i="13"/>
  <c r="AG157" i="13"/>
  <c r="AG132" i="13"/>
  <c r="AG125" i="13"/>
  <c r="AG100" i="13"/>
  <c r="AG93" i="13"/>
  <c r="AG307" i="13"/>
  <c r="AG256" i="13"/>
  <c r="AG249" i="13"/>
  <c r="AG224" i="13"/>
  <c r="AG217" i="13"/>
  <c r="AG192" i="13"/>
  <c r="AG185" i="13"/>
  <c r="AG160" i="13"/>
  <c r="AG153" i="13"/>
  <c r="AG128" i="13"/>
  <c r="AG121" i="13"/>
  <c r="AG96" i="13"/>
  <c r="AG89" i="13"/>
  <c r="AG72" i="13"/>
  <c r="AG68" i="13"/>
  <c r="AT57" i="13"/>
  <c r="AF343" i="13"/>
  <c r="AF339" i="13"/>
  <c r="AF335" i="13"/>
  <c r="AF331" i="13"/>
  <c r="AF327" i="13"/>
  <c r="AF323" i="13"/>
  <c r="AF319" i="13"/>
  <c r="AF315" i="13"/>
  <c r="AF311" i="13"/>
  <c r="AF307" i="13"/>
  <c r="AF303" i="13"/>
  <c r="AF299" i="13"/>
  <c r="AF295" i="13"/>
  <c r="AF291" i="13"/>
  <c r="AF287" i="13"/>
  <c r="AF283" i="13"/>
  <c r="AF279" i="13"/>
  <c r="AF275" i="13"/>
  <c r="AF271" i="13"/>
  <c r="AF267" i="13"/>
  <c r="AF263" i="13"/>
  <c r="AF344" i="13"/>
  <c r="AF340" i="13"/>
  <c r="AF336" i="13"/>
  <c r="AF332" i="13"/>
  <c r="AF328" i="13"/>
  <c r="AF324" i="13"/>
  <c r="AF320" i="13"/>
  <c r="AF316" i="13"/>
  <c r="AF312" i="13"/>
  <c r="AF308" i="13"/>
  <c r="AF304" i="13"/>
  <c r="AF300" i="13"/>
  <c r="AF296" i="13"/>
  <c r="AF292" i="13"/>
  <c r="AF288" i="13"/>
  <c r="AF284" i="13"/>
  <c r="AF280" i="13"/>
  <c r="AF276" i="13"/>
  <c r="AF272" i="13"/>
  <c r="AF268" i="13"/>
  <c r="AF264" i="13"/>
  <c r="AF260" i="13"/>
  <c r="AF346" i="13"/>
  <c r="AF342" i="13"/>
  <c r="AF338" i="13"/>
  <c r="AF334" i="13"/>
  <c r="AF330" i="13"/>
  <c r="AF326" i="13"/>
  <c r="AF322" i="13"/>
  <c r="AF318" i="13"/>
  <c r="AF314" i="13"/>
  <c r="AF310" i="13"/>
  <c r="AF306" i="13"/>
  <c r="AF302" i="13"/>
  <c r="AF298" i="13"/>
  <c r="AF294" i="13"/>
  <c r="AF290" i="13"/>
  <c r="AF286" i="13"/>
  <c r="AF282" i="13"/>
  <c r="AF278" i="13"/>
  <c r="AF274" i="13"/>
  <c r="AF270" i="13"/>
  <c r="AF266" i="13"/>
  <c r="AF262" i="13"/>
  <c r="AF341" i="13"/>
  <c r="AF309" i="13"/>
  <c r="AF277" i="13"/>
  <c r="AF257" i="13"/>
  <c r="AF253" i="13"/>
  <c r="AF249" i="13"/>
  <c r="AF245" i="13"/>
  <c r="AF241" i="13"/>
  <c r="AF237" i="13"/>
  <c r="AF233" i="13"/>
  <c r="AF229" i="13"/>
  <c r="AF225" i="13"/>
  <c r="AF221" i="13"/>
  <c r="AF217" i="13"/>
  <c r="AF213" i="13"/>
  <c r="AF209" i="13"/>
  <c r="AF205" i="13"/>
  <c r="AF201" i="13"/>
  <c r="AF197" i="13"/>
  <c r="AF193" i="13"/>
  <c r="AF189" i="13"/>
  <c r="AF185" i="13"/>
  <c r="AF181" i="13"/>
  <c r="AF177" i="13"/>
  <c r="AF173" i="13"/>
  <c r="AF169" i="13"/>
  <c r="AF165" i="13"/>
  <c r="AF161" i="13"/>
  <c r="AF157" i="13"/>
  <c r="AF153" i="13"/>
  <c r="AF149" i="13"/>
  <c r="AF145" i="13"/>
  <c r="AF141" i="13"/>
  <c r="AF137" i="13"/>
  <c r="AF133" i="13"/>
  <c r="AF129" i="13"/>
  <c r="AF125" i="13"/>
  <c r="AF121" i="13"/>
  <c r="AF117" i="13"/>
  <c r="AF113" i="13"/>
  <c r="AF109" i="13"/>
  <c r="AF105" i="13"/>
  <c r="AF101" i="13"/>
  <c r="AF97" i="13"/>
  <c r="AF93" i="13"/>
  <c r="AF89" i="13"/>
  <c r="AF85" i="13"/>
  <c r="AF81" i="13"/>
  <c r="AF77" i="13"/>
  <c r="AF337" i="13"/>
  <c r="AF305" i="13"/>
  <c r="AF273" i="13"/>
  <c r="AF333" i="13"/>
  <c r="AF301" i="13"/>
  <c r="AF269" i="13"/>
  <c r="AF258" i="13"/>
  <c r="AF254" i="13"/>
  <c r="AF250" i="13"/>
  <c r="AF246" i="13"/>
  <c r="AF242" i="13"/>
  <c r="AF238" i="13"/>
  <c r="AF234" i="13"/>
  <c r="AF230" i="13"/>
  <c r="AF226" i="13"/>
  <c r="AF222" i="13"/>
  <c r="AF218" i="13"/>
  <c r="AF214" i="13"/>
  <c r="AF210" i="13"/>
  <c r="AF206" i="13"/>
  <c r="AF202" i="13"/>
  <c r="AF198" i="13"/>
  <c r="AF194" i="13"/>
  <c r="AF190" i="13"/>
  <c r="AF186" i="13"/>
  <c r="AF182" i="13"/>
  <c r="AF178" i="13"/>
  <c r="AF174" i="13"/>
  <c r="AF170" i="13"/>
  <c r="AF166" i="13"/>
  <c r="AF162" i="13"/>
  <c r="AF158" i="13"/>
  <c r="AF154" i="13"/>
  <c r="AF150" i="13"/>
  <c r="AF146" i="13"/>
  <c r="AF142" i="13"/>
  <c r="AF138" i="13"/>
  <c r="AF134" i="13"/>
  <c r="AF130" i="13"/>
  <c r="AF126" i="13"/>
  <c r="AF122" i="13"/>
  <c r="AF118" i="13"/>
  <c r="AF114" i="13"/>
  <c r="AF110" i="13"/>
  <c r="AF106" i="13"/>
  <c r="AF102" i="13"/>
  <c r="AF98" i="13"/>
  <c r="AF94" i="13"/>
  <c r="AF90" i="13"/>
  <c r="AF86" i="13"/>
  <c r="AF82" i="13"/>
  <c r="AF78" i="13"/>
  <c r="AF329" i="13"/>
  <c r="AF297" i="13"/>
  <c r="AF265" i="13"/>
  <c r="AF317" i="13"/>
  <c r="AF285" i="13"/>
  <c r="AF256" i="13"/>
  <c r="AF252" i="13"/>
  <c r="AF248" i="13"/>
  <c r="AF244" i="13"/>
  <c r="AF240" i="13"/>
  <c r="AF236" i="13"/>
  <c r="AF232" i="13"/>
  <c r="AF228" i="13"/>
  <c r="AF224" i="13"/>
  <c r="AF220" i="13"/>
  <c r="AF216" i="13"/>
  <c r="AF212" i="13"/>
  <c r="AF208" i="13"/>
  <c r="AF204" i="13"/>
  <c r="AF200" i="13"/>
  <c r="AF196" i="13"/>
  <c r="AF192" i="13"/>
  <c r="AF188" i="13"/>
  <c r="AF184" i="13"/>
  <c r="AF180" i="13"/>
  <c r="AF176" i="13"/>
  <c r="AF172" i="13"/>
  <c r="AF168" i="13"/>
  <c r="AF164" i="13"/>
  <c r="AF160" i="13"/>
  <c r="AF156" i="13"/>
  <c r="AF152" i="13"/>
  <c r="AF148" i="13"/>
  <c r="AF144" i="13"/>
  <c r="AF140" i="13"/>
  <c r="AF136" i="13"/>
  <c r="AF132" i="13"/>
  <c r="AF128" i="13"/>
  <c r="AF124" i="13"/>
  <c r="AF120" i="13"/>
  <c r="AF116" i="13"/>
  <c r="AF112" i="13"/>
  <c r="AF108" i="13"/>
  <c r="AF104" i="13"/>
  <c r="AF100" i="13"/>
  <c r="AF96" i="13"/>
  <c r="AF92" i="13"/>
  <c r="AF88" i="13"/>
  <c r="AF84" i="13"/>
  <c r="AF80" i="13"/>
  <c r="AF76" i="13"/>
  <c r="AF259" i="13"/>
  <c r="AF227" i="13"/>
  <c r="AF195" i="13"/>
  <c r="AF163" i="13"/>
  <c r="AF131" i="13"/>
  <c r="AF99" i="13"/>
  <c r="AF72" i="13"/>
  <c r="AF68" i="13"/>
  <c r="AF313" i="13"/>
  <c r="AF219" i="13"/>
  <c r="AF187" i="13"/>
  <c r="AF155" i="13"/>
  <c r="AF91" i="13"/>
  <c r="AF69" i="13"/>
  <c r="AF281" i="13"/>
  <c r="AF261" i="13"/>
  <c r="AF255" i="13"/>
  <c r="AF223" i="13"/>
  <c r="AF191" i="13"/>
  <c r="AF159" i="13"/>
  <c r="AF127" i="13"/>
  <c r="AF95" i="13"/>
  <c r="AF293" i="13"/>
  <c r="AF251" i="13"/>
  <c r="AF123" i="13"/>
  <c r="AF73" i="13"/>
  <c r="AF239" i="13"/>
  <c r="AF207" i="13"/>
  <c r="AF175" i="13"/>
  <c r="AF143" i="13"/>
  <c r="AF111" i="13"/>
  <c r="AF321" i="13"/>
  <c r="AF247" i="13"/>
  <c r="AF215" i="13"/>
  <c r="AF183" i="13"/>
  <c r="AF151" i="13"/>
  <c r="AF119" i="13"/>
  <c r="AF87" i="13"/>
  <c r="AF243" i="13"/>
  <c r="AF211" i="13"/>
  <c r="AF179" i="13"/>
  <c r="AF147" i="13"/>
  <c r="AF115" i="13"/>
  <c r="AF83" i="13"/>
  <c r="AF74" i="13"/>
  <c r="AF70" i="13"/>
  <c r="AF289" i="13"/>
  <c r="AF235" i="13"/>
  <c r="AF203" i="13"/>
  <c r="AF171" i="13"/>
  <c r="AF139" i="13"/>
  <c r="AF107" i="13"/>
  <c r="AF75" i="13"/>
  <c r="AF71" i="13"/>
  <c r="AF67" i="13"/>
  <c r="AC67" i="13" s="1"/>
  <c r="AF345" i="13"/>
  <c r="AF325" i="13"/>
  <c r="AF231" i="13"/>
  <c r="AF199" i="13"/>
  <c r="AF167" i="13"/>
  <c r="AF135" i="13"/>
  <c r="AF103" i="13"/>
  <c r="AF79" i="13"/>
  <c r="AH344" i="13"/>
  <c r="AH340" i="13"/>
  <c r="AH336" i="13"/>
  <c r="AH332" i="13"/>
  <c r="AH328" i="13"/>
  <c r="AH324" i="13"/>
  <c r="AH320" i="13"/>
  <c r="AH316" i="13"/>
  <c r="AH312" i="13"/>
  <c r="AH308" i="13"/>
  <c r="AH304" i="13"/>
  <c r="AH300" i="13"/>
  <c r="AH296" i="13"/>
  <c r="AH292" i="13"/>
  <c r="AH288" i="13"/>
  <c r="AH284" i="13"/>
  <c r="AH280" i="13"/>
  <c r="AH276" i="13"/>
  <c r="AH272" i="13"/>
  <c r="AH268" i="13"/>
  <c r="AH264" i="13"/>
  <c r="AH260" i="13"/>
  <c r="AH345" i="13"/>
  <c r="AH341" i="13"/>
  <c r="AH337" i="13"/>
  <c r="AH333" i="13"/>
  <c r="AH329" i="13"/>
  <c r="AH325" i="13"/>
  <c r="AH321" i="13"/>
  <c r="AH317" i="13"/>
  <c r="AH313" i="13"/>
  <c r="AH309" i="13"/>
  <c r="AH305" i="13"/>
  <c r="AH301" i="13"/>
  <c r="AH297" i="13"/>
  <c r="AH293" i="13"/>
  <c r="AH289" i="13"/>
  <c r="AH285" i="13"/>
  <c r="AH281" i="13"/>
  <c r="AH277" i="13"/>
  <c r="AH273" i="13"/>
  <c r="AH269" i="13"/>
  <c r="AH265" i="13"/>
  <c r="AH261" i="13"/>
  <c r="AH343" i="13"/>
  <c r="AH339" i="13"/>
  <c r="AH335" i="13"/>
  <c r="AH331" i="13"/>
  <c r="AH327" i="13"/>
  <c r="AH323" i="13"/>
  <c r="AH319" i="13"/>
  <c r="AH315" i="13"/>
  <c r="AH311" i="13"/>
  <c r="AH307" i="13"/>
  <c r="AH303" i="13"/>
  <c r="AH299" i="13"/>
  <c r="AH295" i="13"/>
  <c r="AH291" i="13"/>
  <c r="AH287" i="13"/>
  <c r="AH283" i="13"/>
  <c r="AH279" i="13"/>
  <c r="AH275" i="13"/>
  <c r="AH271" i="13"/>
  <c r="AH267" i="13"/>
  <c r="AH263" i="13"/>
  <c r="AH330" i="13"/>
  <c r="AH298" i="13"/>
  <c r="AH266" i="13"/>
  <c r="AH258" i="13"/>
  <c r="AH254" i="13"/>
  <c r="AH250" i="13"/>
  <c r="AH246" i="13"/>
  <c r="AH242" i="13"/>
  <c r="AH238" i="13"/>
  <c r="AH234" i="13"/>
  <c r="AH230" i="13"/>
  <c r="AH226" i="13"/>
  <c r="AH222" i="13"/>
  <c r="AH218" i="13"/>
  <c r="AH214" i="13"/>
  <c r="AH210" i="13"/>
  <c r="AH206" i="13"/>
  <c r="AH202" i="13"/>
  <c r="AH198" i="13"/>
  <c r="AH194" i="13"/>
  <c r="AH190" i="13"/>
  <c r="AH186" i="13"/>
  <c r="AH182" i="13"/>
  <c r="AH178" i="13"/>
  <c r="AH174" i="13"/>
  <c r="AH170" i="13"/>
  <c r="AH166" i="13"/>
  <c r="AH162" i="13"/>
  <c r="AH158" i="13"/>
  <c r="AH154" i="13"/>
  <c r="AH150" i="13"/>
  <c r="AH146" i="13"/>
  <c r="AH142" i="13"/>
  <c r="AH138" i="13"/>
  <c r="AH134" i="13"/>
  <c r="AH130" i="13"/>
  <c r="AH126" i="13"/>
  <c r="AH122" i="13"/>
  <c r="AH118" i="13"/>
  <c r="AH114" i="13"/>
  <c r="AH110" i="13"/>
  <c r="AH106" i="13"/>
  <c r="AH102" i="13"/>
  <c r="AH98" i="13"/>
  <c r="AH94" i="13"/>
  <c r="AH90" i="13"/>
  <c r="AH86" i="13"/>
  <c r="AH82" i="13"/>
  <c r="AH78" i="13"/>
  <c r="AH326" i="13"/>
  <c r="AH294" i="13"/>
  <c r="AH262" i="13"/>
  <c r="AH322" i="13"/>
  <c r="AH290" i="13"/>
  <c r="AH259" i="13"/>
  <c r="AH255" i="13"/>
  <c r="AH251" i="13"/>
  <c r="AH247" i="13"/>
  <c r="AH243" i="13"/>
  <c r="AH239" i="13"/>
  <c r="AH235" i="13"/>
  <c r="AH231" i="13"/>
  <c r="AH227" i="13"/>
  <c r="AH223" i="13"/>
  <c r="AH219" i="13"/>
  <c r="AH215" i="13"/>
  <c r="AH211" i="13"/>
  <c r="AH207" i="13"/>
  <c r="AH203" i="13"/>
  <c r="AH199" i="13"/>
  <c r="AH195" i="13"/>
  <c r="AH191" i="13"/>
  <c r="AH187" i="13"/>
  <c r="AH183" i="13"/>
  <c r="AH179" i="13"/>
  <c r="AH175" i="13"/>
  <c r="AH171" i="13"/>
  <c r="AH167" i="13"/>
  <c r="AH163" i="13"/>
  <c r="AH159" i="13"/>
  <c r="AH155" i="13"/>
  <c r="AH151" i="13"/>
  <c r="AH147" i="13"/>
  <c r="AH143" i="13"/>
  <c r="AH139" i="13"/>
  <c r="AH135" i="13"/>
  <c r="AH131" i="13"/>
  <c r="AH127" i="13"/>
  <c r="AH123" i="13"/>
  <c r="AH119" i="13"/>
  <c r="AH115" i="13"/>
  <c r="AH111" i="13"/>
  <c r="AH107" i="13"/>
  <c r="AH103" i="13"/>
  <c r="AH99" i="13"/>
  <c r="AH95" i="13"/>
  <c r="AH91" i="13"/>
  <c r="AH87" i="13"/>
  <c r="AH83" i="13"/>
  <c r="AH79" i="13"/>
  <c r="AH318" i="13"/>
  <c r="AH286" i="13"/>
  <c r="AH338" i="13"/>
  <c r="AH306" i="13"/>
  <c r="AH274" i="13"/>
  <c r="AH257" i="13"/>
  <c r="AH253" i="13"/>
  <c r="AH249" i="13"/>
  <c r="AH245" i="13"/>
  <c r="AH241" i="13"/>
  <c r="AH237" i="13"/>
  <c r="AH233" i="13"/>
  <c r="AH229" i="13"/>
  <c r="AH225" i="13"/>
  <c r="AH221" i="13"/>
  <c r="AH217" i="13"/>
  <c r="AH213" i="13"/>
  <c r="AH209" i="13"/>
  <c r="AH205" i="13"/>
  <c r="AH201" i="13"/>
  <c r="AH197" i="13"/>
  <c r="AH193" i="13"/>
  <c r="AH189" i="13"/>
  <c r="AH185" i="13"/>
  <c r="AH181" i="13"/>
  <c r="AH177" i="13"/>
  <c r="AH173" i="13"/>
  <c r="AH169" i="13"/>
  <c r="AH165" i="13"/>
  <c r="AH161" i="13"/>
  <c r="AH157" i="13"/>
  <c r="AH153" i="13"/>
  <c r="AH149" i="13"/>
  <c r="AH145" i="13"/>
  <c r="AH141" i="13"/>
  <c r="AH137" i="13"/>
  <c r="AH133" i="13"/>
  <c r="AH129" i="13"/>
  <c r="AH125" i="13"/>
  <c r="AH121" i="13"/>
  <c r="AH117" i="13"/>
  <c r="AH113" i="13"/>
  <c r="AH109" i="13"/>
  <c r="AH105" i="13"/>
  <c r="AH101" i="13"/>
  <c r="AH97" i="13"/>
  <c r="AH93" i="13"/>
  <c r="AH89" i="13"/>
  <c r="AH85" i="13"/>
  <c r="AH81" i="13"/>
  <c r="AH77" i="13"/>
  <c r="AH334" i="13"/>
  <c r="AH314" i="13"/>
  <c r="AH248" i="13"/>
  <c r="AH216" i="13"/>
  <c r="AH184" i="13"/>
  <c r="AH152" i="13"/>
  <c r="AH120" i="13"/>
  <c r="AH88" i="13"/>
  <c r="AH73" i="13"/>
  <c r="AH69" i="13"/>
  <c r="AH240" i="13"/>
  <c r="AH176" i="13"/>
  <c r="AH112" i="13"/>
  <c r="AH74" i="13"/>
  <c r="AH346" i="13"/>
  <c r="AH228" i="13"/>
  <c r="AH196" i="13"/>
  <c r="AH164" i="13"/>
  <c r="AH132" i="13"/>
  <c r="AH100" i="13"/>
  <c r="AH342" i="13"/>
  <c r="AH244" i="13"/>
  <c r="AH212" i="13"/>
  <c r="AH180" i="13"/>
  <c r="AH148" i="13"/>
  <c r="AH116" i="13"/>
  <c r="AH84" i="13"/>
  <c r="AH208" i="13"/>
  <c r="AH144" i="13"/>
  <c r="AH70" i="13"/>
  <c r="AH302" i="13"/>
  <c r="AH282" i="13"/>
  <c r="AH236" i="13"/>
  <c r="AH204" i="13"/>
  <c r="AH172" i="13"/>
  <c r="AH140" i="13"/>
  <c r="AH108" i="13"/>
  <c r="AH80" i="13"/>
  <c r="AH310" i="13"/>
  <c r="AH232" i="13"/>
  <c r="AH200" i="13"/>
  <c r="AH168" i="13"/>
  <c r="AH136" i="13"/>
  <c r="AH104" i="13"/>
  <c r="AH75" i="13"/>
  <c r="AH71" i="13"/>
  <c r="AH67" i="13"/>
  <c r="AE67" i="13" s="1"/>
  <c r="AH270" i="13"/>
  <c r="AH256" i="13"/>
  <c r="AH224" i="13"/>
  <c r="AH192" i="13"/>
  <c r="AH160" i="13"/>
  <c r="AH128" i="13"/>
  <c r="AH96" i="13"/>
  <c r="AH72" i="13"/>
  <c r="AH68" i="13"/>
  <c r="AH278" i="13"/>
  <c r="AH252" i="13"/>
  <c r="AH220" i="13"/>
  <c r="AH188" i="13"/>
  <c r="AH156" i="13"/>
  <c r="AH124" i="13"/>
  <c r="AH92" i="13"/>
  <c r="AH76" i="13"/>
  <c r="AS57" i="13"/>
  <c r="CB21" i="13" l="1"/>
  <c r="CC45" i="13"/>
  <c r="CC19" i="13"/>
  <c r="CB19" i="13"/>
  <c r="CC52" i="13"/>
  <c r="CB52" i="13"/>
  <c r="CL11" i="13"/>
  <c r="CK11" i="13"/>
  <c r="CC47" i="13"/>
  <c r="CB47" i="13"/>
  <c r="CL56" i="13"/>
  <c r="CK56" i="13"/>
  <c r="CL30" i="13"/>
  <c r="CK30" i="13"/>
  <c r="CC54" i="13"/>
  <c r="CB54" i="13"/>
  <c r="CC31" i="13"/>
  <c r="CB31" i="13"/>
  <c r="CC10" i="13"/>
  <c r="CB10" i="13"/>
  <c r="CC14" i="13"/>
  <c r="CB14" i="13"/>
  <c r="CL42" i="13"/>
  <c r="CK42" i="13"/>
  <c r="CL12" i="13"/>
  <c r="CK12" i="13"/>
  <c r="B68" i="13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CC43" i="13"/>
  <c r="CB43" i="13"/>
  <c r="CC22" i="13"/>
  <c r="CB22" i="13"/>
  <c r="CC26" i="13"/>
  <c r="CB26" i="13"/>
  <c r="CL54" i="13"/>
  <c r="CK54" i="13"/>
  <c r="CC24" i="13"/>
  <c r="CB24" i="13"/>
  <c r="CC55" i="13"/>
  <c r="CB55" i="13"/>
  <c r="CC34" i="13"/>
  <c r="CB34" i="13"/>
  <c r="CL35" i="13"/>
  <c r="CK35" i="13"/>
  <c r="CK17" i="13"/>
  <c r="CL17" i="13"/>
  <c r="CC38" i="13"/>
  <c r="CB38" i="13"/>
  <c r="CL7" i="13"/>
  <c r="CK7" i="13"/>
  <c r="CL36" i="13"/>
  <c r="CK36" i="13"/>
  <c r="CK25" i="13"/>
  <c r="CL25" i="13"/>
  <c r="CC46" i="13"/>
  <c r="CB46" i="13"/>
  <c r="CL47" i="13"/>
  <c r="CK47" i="13"/>
  <c r="CL14" i="13"/>
  <c r="CK14" i="13"/>
  <c r="CC50" i="13"/>
  <c r="CB50" i="13"/>
  <c r="CC15" i="13"/>
  <c r="CB15" i="13"/>
  <c r="CC12" i="13"/>
  <c r="CB12" i="13"/>
  <c r="CC48" i="13"/>
  <c r="CB48" i="13"/>
  <c r="CL10" i="13"/>
  <c r="CK10" i="13"/>
  <c r="CC16" i="13"/>
  <c r="CB16" i="13"/>
  <c r="CC17" i="13"/>
  <c r="CB17" i="13"/>
  <c r="CL26" i="13"/>
  <c r="CK26" i="13"/>
  <c r="CC8" i="13"/>
  <c r="CB8" i="13"/>
  <c r="A69" i="13"/>
  <c r="CC27" i="13"/>
  <c r="CB27" i="13"/>
  <c r="CL24" i="13"/>
  <c r="CK24" i="13"/>
  <c r="CK13" i="13"/>
  <c r="CL13" i="13"/>
  <c r="CL22" i="13"/>
  <c r="CK22" i="13"/>
  <c r="CL28" i="13"/>
  <c r="CK28" i="13"/>
  <c r="CC29" i="13"/>
  <c r="CB29" i="13"/>
  <c r="CL38" i="13"/>
  <c r="CK38" i="13"/>
  <c r="CC20" i="13"/>
  <c r="CB20" i="13"/>
  <c r="CK15" i="13"/>
  <c r="CL15" i="13"/>
  <c r="CC39" i="13"/>
  <c r="CB39" i="13"/>
  <c r="CC36" i="13"/>
  <c r="CB36" i="13"/>
  <c r="CK37" i="13"/>
  <c r="CL37" i="13"/>
  <c r="CL34" i="13"/>
  <c r="CK34" i="13"/>
  <c r="CC40" i="13"/>
  <c r="CB40" i="13"/>
  <c r="CC41" i="13"/>
  <c r="CB41" i="13"/>
  <c r="CL50" i="13"/>
  <c r="CK50" i="13"/>
  <c r="CC32" i="13"/>
  <c r="CB32" i="13"/>
  <c r="CL27" i="13"/>
  <c r="CK27" i="13"/>
  <c r="CC51" i="13"/>
  <c r="CB51" i="13"/>
  <c r="CL48" i="13"/>
  <c r="CK48" i="13"/>
  <c r="CK49" i="13"/>
  <c r="CL49" i="13"/>
  <c r="CC13" i="13"/>
  <c r="CB13" i="13"/>
  <c r="CL46" i="13"/>
  <c r="CK46" i="13"/>
  <c r="CL52" i="13"/>
  <c r="CK52" i="13"/>
  <c r="CC53" i="13"/>
  <c r="CB53" i="13"/>
  <c r="CL8" i="13"/>
  <c r="CK8" i="13"/>
  <c r="CL44" i="13"/>
  <c r="CK44" i="13"/>
  <c r="CL39" i="13"/>
  <c r="CK39" i="13"/>
  <c r="CK9" i="13"/>
  <c r="CL9" i="13"/>
  <c r="CC6" i="13"/>
  <c r="CB6" i="13"/>
  <c r="CL19" i="13"/>
  <c r="CK19" i="13"/>
  <c r="CC25" i="13"/>
  <c r="CB25" i="13"/>
  <c r="CL16" i="13"/>
  <c r="CK16" i="13"/>
  <c r="CK29" i="13"/>
  <c r="CL29" i="13"/>
  <c r="CC11" i="13"/>
  <c r="CB11" i="13"/>
  <c r="CL20" i="13"/>
  <c r="CK20" i="13"/>
  <c r="CC56" i="13"/>
  <c r="CB56" i="13"/>
  <c r="CK51" i="13"/>
  <c r="CL51" i="13"/>
  <c r="CK33" i="13"/>
  <c r="CL33" i="13"/>
  <c r="CC18" i="13"/>
  <c r="CB18" i="13"/>
  <c r="CK31" i="13"/>
  <c r="CL31" i="13"/>
  <c r="CC37" i="13"/>
  <c r="CB37" i="13"/>
  <c r="CC28" i="13"/>
  <c r="CB28" i="13"/>
  <c r="CL41" i="13"/>
  <c r="CK41" i="13"/>
  <c r="CC23" i="13"/>
  <c r="CB23" i="13"/>
  <c r="CL32" i="13"/>
  <c r="CK32" i="13"/>
  <c r="CL6" i="13"/>
  <c r="CK6" i="13"/>
  <c r="CC30" i="13"/>
  <c r="CB30" i="13"/>
  <c r="CK43" i="13"/>
  <c r="CL43" i="13"/>
  <c r="CC49" i="13"/>
  <c r="CB49" i="13"/>
  <c r="CL40" i="13"/>
  <c r="CK40" i="13"/>
  <c r="CK53" i="13"/>
  <c r="CL53" i="13"/>
  <c r="CC35" i="13"/>
  <c r="CB35" i="13"/>
  <c r="CC44" i="13"/>
  <c r="CB44" i="13"/>
  <c r="CL18" i="13"/>
  <c r="CK18" i="13"/>
  <c r="CC42" i="13"/>
  <c r="CB42" i="13"/>
  <c r="CK55" i="13"/>
  <c r="CL55" i="13"/>
  <c r="BP57" i="13"/>
  <c r="BM57" i="13"/>
  <c r="BQ57" i="13"/>
  <c r="BN57" i="13"/>
  <c r="D68" i="13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AD68" i="13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D270" i="13" s="1"/>
  <c r="AD271" i="13" s="1"/>
  <c r="AD272" i="13" s="1"/>
  <c r="AD273" i="13" s="1"/>
  <c r="AD274" i="13" s="1"/>
  <c r="AD275" i="13" s="1"/>
  <c r="AD276" i="13" s="1"/>
  <c r="AD277" i="13" s="1"/>
  <c r="AD278" i="13" s="1"/>
  <c r="AD279" i="13" s="1"/>
  <c r="AD280" i="13" s="1"/>
  <c r="AD281" i="13" s="1"/>
  <c r="AD282" i="13" s="1"/>
  <c r="AD283" i="13" s="1"/>
  <c r="AD284" i="13" s="1"/>
  <c r="AD285" i="13" s="1"/>
  <c r="AD286" i="13" s="1"/>
  <c r="AD287" i="13" s="1"/>
  <c r="AD288" i="13" s="1"/>
  <c r="AD289" i="13" s="1"/>
  <c r="AD290" i="13" s="1"/>
  <c r="AD291" i="13" s="1"/>
  <c r="AD292" i="13" s="1"/>
  <c r="AD293" i="13" s="1"/>
  <c r="AD294" i="13" s="1"/>
  <c r="AD295" i="13" s="1"/>
  <c r="AD296" i="13" s="1"/>
  <c r="AD297" i="13" s="1"/>
  <c r="AD298" i="13" s="1"/>
  <c r="AD299" i="13" s="1"/>
  <c r="AD300" i="13" s="1"/>
  <c r="AD301" i="13" s="1"/>
  <c r="AD302" i="13" s="1"/>
  <c r="AD303" i="13" s="1"/>
  <c r="AD304" i="13" s="1"/>
  <c r="AD305" i="13" s="1"/>
  <c r="AD306" i="13" s="1"/>
  <c r="AD307" i="13" s="1"/>
  <c r="AD308" i="13" s="1"/>
  <c r="AD309" i="13" s="1"/>
  <c r="AD310" i="13" s="1"/>
  <c r="AD311" i="13" s="1"/>
  <c r="AD312" i="13" s="1"/>
  <c r="AD313" i="13" s="1"/>
  <c r="AD314" i="13" s="1"/>
  <c r="AD315" i="13" s="1"/>
  <c r="AD316" i="13" s="1"/>
  <c r="AD317" i="13" s="1"/>
  <c r="AD318" i="13" s="1"/>
  <c r="AD319" i="13" s="1"/>
  <c r="AD320" i="13" s="1"/>
  <c r="AD321" i="13" s="1"/>
  <c r="AD322" i="13" s="1"/>
  <c r="AD323" i="13" s="1"/>
  <c r="AD324" i="13" s="1"/>
  <c r="AD325" i="13" s="1"/>
  <c r="AD326" i="13" s="1"/>
  <c r="AD327" i="13" s="1"/>
  <c r="AD328" i="13" s="1"/>
  <c r="AD329" i="13" s="1"/>
  <c r="AD330" i="13" s="1"/>
  <c r="AD331" i="13" s="1"/>
  <c r="AD332" i="13" s="1"/>
  <c r="AD333" i="13" s="1"/>
  <c r="AD334" i="13" s="1"/>
  <c r="AD335" i="13" s="1"/>
  <c r="AD336" i="13" s="1"/>
  <c r="AD337" i="13" s="1"/>
  <c r="AD338" i="13" s="1"/>
  <c r="AD339" i="13" s="1"/>
  <c r="AD340" i="13" s="1"/>
  <c r="AD341" i="13" s="1"/>
  <c r="AD342" i="13" s="1"/>
  <c r="AD343" i="13" s="1"/>
  <c r="AD344" i="13" s="1"/>
  <c r="AD345" i="13" s="1"/>
  <c r="AD346" i="13" s="1"/>
  <c r="AC68" i="13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C270" i="13" s="1"/>
  <c r="AC271" i="13" s="1"/>
  <c r="AC272" i="13" s="1"/>
  <c r="AC273" i="13" s="1"/>
  <c r="AC274" i="13" s="1"/>
  <c r="AC275" i="13" s="1"/>
  <c r="AC276" i="13" s="1"/>
  <c r="AC277" i="13" s="1"/>
  <c r="AC278" i="13" s="1"/>
  <c r="AC279" i="13" s="1"/>
  <c r="AC280" i="13" s="1"/>
  <c r="AC281" i="13" s="1"/>
  <c r="AC282" i="13" s="1"/>
  <c r="AC283" i="13" s="1"/>
  <c r="AC284" i="13" s="1"/>
  <c r="AC285" i="13" s="1"/>
  <c r="AC286" i="13" s="1"/>
  <c r="AC287" i="13" s="1"/>
  <c r="AC288" i="13" s="1"/>
  <c r="AC289" i="13" s="1"/>
  <c r="AC290" i="13" s="1"/>
  <c r="AC291" i="13" s="1"/>
  <c r="AC292" i="13" s="1"/>
  <c r="AC293" i="13" s="1"/>
  <c r="AC294" i="13" s="1"/>
  <c r="AC295" i="13" s="1"/>
  <c r="AC296" i="13" s="1"/>
  <c r="AC297" i="13" s="1"/>
  <c r="AC298" i="13" s="1"/>
  <c r="AC299" i="13" s="1"/>
  <c r="AC300" i="13" s="1"/>
  <c r="AC301" i="13" s="1"/>
  <c r="AC302" i="13" s="1"/>
  <c r="AC303" i="13" s="1"/>
  <c r="AC304" i="13" s="1"/>
  <c r="AC305" i="13" s="1"/>
  <c r="AC306" i="13" s="1"/>
  <c r="AC307" i="13" s="1"/>
  <c r="AC308" i="13" s="1"/>
  <c r="AC309" i="13" s="1"/>
  <c r="AC310" i="13" s="1"/>
  <c r="AC311" i="13" s="1"/>
  <c r="AC312" i="13" s="1"/>
  <c r="AC313" i="13" s="1"/>
  <c r="AC314" i="13" s="1"/>
  <c r="AC315" i="13" s="1"/>
  <c r="AC316" i="13" s="1"/>
  <c r="AC317" i="13" s="1"/>
  <c r="AC318" i="13" s="1"/>
  <c r="AC319" i="13" s="1"/>
  <c r="AC320" i="13" s="1"/>
  <c r="AC321" i="13" s="1"/>
  <c r="AC322" i="13" s="1"/>
  <c r="AC323" i="13" s="1"/>
  <c r="AC324" i="13" s="1"/>
  <c r="AC325" i="13" s="1"/>
  <c r="AC326" i="13" s="1"/>
  <c r="AC327" i="13" s="1"/>
  <c r="AC328" i="13" s="1"/>
  <c r="AC329" i="13" s="1"/>
  <c r="AC330" i="13" s="1"/>
  <c r="AC331" i="13" s="1"/>
  <c r="AC332" i="13" s="1"/>
  <c r="AC333" i="13" s="1"/>
  <c r="AC334" i="13" s="1"/>
  <c r="AC335" i="13" s="1"/>
  <c r="AC336" i="13" s="1"/>
  <c r="AC337" i="13" s="1"/>
  <c r="AC338" i="13" s="1"/>
  <c r="AC339" i="13" s="1"/>
  <c r="AC340" i="13" s="1"/>
  <c r="AC341" i="13" s="1"/>
  <c r="AC342" i="13" s="1"/>
  <c r="AC343" i="13" s="1"/>
  <c r="AC344" i="13" s="1"/>
  <c r="AC345" i="13" s="1"/>
  <c r="AC346" i="13" s="1"/>
  <c r="AE68" i="13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E270" i="13" s="1"/>
  <c r="AE271" i="13" s="1"/>
  <c r="AE272" i="13" s="1"/>
  <c r="AE273" i="13" s="1"/>
  <c r="AE274" i="13" s="1"/>
  <c r="AE275" i="13" s="1"/>
  <c r="AE276" i="13" s="1"/>
  <c r="AE277" i="13" s="1"/>
  <c r="AE278" i="13" s="1"/>
  <c r="AE279" i="13" s="1"/>
  <c r="AE280" i="13" s="1"/>
  <c r="AE281" i="13" s="1"/>
  <c r="AE282" i="13" s="1"/>
  <c r="AE283" i="13" s="1"/>
  <c r="AE284" i="13" s="1"/>
  <c r="AE285" i="13" s="1"/>
  <c r="AE286" i="13" s="1"/>
  <c r="AE287" i="13" s="1"/>
  <c r="AE288" i="13" s="1"/>
  <c r="AE289" i="13" s="1"/>
  <c r="AE290" i="13" s="1"/>
  <c r="AE291" i="13" s="1"/>
  <c r="AE292" i="13" s="1"/>
  <c r="AE293" i="13" s="1"/>
  <c r="AE294" i="13" s="1"/>
  <c r="AE295" i="13" s="1"/>
  <c r="AE296" i="13" s="1"/>
  <c r="AE297" i="13" s="1"/>
  <c r="AE298" i="13" s="1"/>
  <c r="AE299" i="13" s="1"/>
  <c r="AE300" i="13" s="1"/>
  <c r="AE301" i="13" s="1"/>
  <c r="AE302" i="13" s="1"/>
  <c r="AE303" i="13" s="1"/>
  <c r="AE304" i="13" s="1"/>
  <c r="AE305" i="13" s="1"/>
  <c r="AE306" i="13" s="1"/>
  <c r="AE307" i="13" s="1"/>
  <c r="AE308" i="13" s="1"/>
  <c r="AE309" i="13" s="1"/>
  <c r="AE310" i="13" s="1"/>
  <c r="AE311" i="13" s="1"/>
  <c r="AE312" i="13" s="1"/>
  <c r="AE313" i="13" s="1"/>
  <c r="AE314" i="13" s="1"/>
  <c r="AE315" i="13" s="1"/>
  <c r="AE316" i="13" s="1"/>
  <c r="AE317" i="13" s="1"/>
  <c r="AE318" i="13" s="1"/>
  <c r="AE319" i="13" s="1"/>
  <c r="AE320" i="13" s="1"/>
  <c r="AE321" i="13" s="1"/>
  <c r="AE322" i="13" s="1"/>
  <c r="AE323" i="13" s="1"/>
  <c r="AE324" i="13" s="1"/>
  <c r="AE325" i="13" s="1"/>
  <c r="AE326" i="13" s="1"/>
  <c r="AE327" i="13" s="1"/>
  <c r="AE328" i="13" s="1"/>
  <c r="AE329" i="13" s="1"/>
  <c r="AE330" i="13" s="1"/>
  <c r="AE331" i="13" s="1"/>
  <c r="AE332" i="13" s="1"/>
  <c r="AE333" i="13" s="1"/>
  <c r="AE334" i="13" s="1"/>
  <c r="AE335" i="13" s="1"/>
  <c r="AE336" i="13" s="1"/>
  <c r="AE337" i="13" s="1"/>
  <c r="AE338" i="13" s="1"/>
  <c r="AE339" i="13" s="1"/>
  <c r="AE340" i="13" s="1"/>
  <c r="AE341" i="13" s="1"/>
  <c r="AE342" i="13" s="1"/>
  <c r="AE343" i="13" s="1"/>
  <c r="AE344" i="13" s="1"/>
  <c r="AE345" i="13" s="1"/>
  <c r="AE346" i="13" s="1"/>
  <c r="B104" i="13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C68" i="13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C258" i="13" s="1"/>
  <c r="C259" i="13" s="1"/>
  <c r="C260" i="13" s="1"/>
  <c r="C261" i="13" s="1"/>
  <c r="C262" i="13" s="1"/>
  <c r="C263" i="13" s="1"/>
  <c r="C264" i="13" s="1"/>
  <c r="C265" i="13" s="1"/>
  <c r="C266" i="13" s="1"/>
  <c r="C267" i="13" s="1"/>
  <c r="C268" i="13" s="1"/>
  <c r="C269" i="13" s="1"/>
  <c r="C270" i="13" s="1"/>
  <c r="C271" i="13" s="1"/>
  <c r="C272" i="13" s="1"/>
  <c r="C273" i="13" s="1"/>
  <c r="C274" i="13" s="1"/>
  <c r="C275" i="13" s="1"/>
  <c r="C276" i="13" s="1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89" i="13" s="1"/>
  <c r="C290" i="13" s="1"/>
  <c r="C291" i="13" s="1"/>
  <c r="C292" i="13" s="1"/>
  <c r="C293" i="13" s="1"/>
  <c r="C294" i="13" s="1"/>
  <c r="C295" i="13" s="1"/>
  <c r="C296" i="13" s="1"/>
  <c r="C297" i="13" s="1"/>
  <c r="C298" i="13" s="1"/>
  <c r="C299" i="13" s="1"/>
  <c r="C300" i="13" s="1"/>
  <c r="C301" i="13" s="1"/>
  <c r="C302" i="13" s="1"/>
  <c r="C303" i="13" s="1"/>
  <c r="C304" i="13" s="1"/>
  <c r="C305" i="13" s="1"/>
  <c r="C306" i="13" s="1"/>
  <c r="C307" i="13" s="1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C320" i="13" s="1"/>
  <c r="C321" i="13" s="1"/>
  <c r="C322" i="13" s="1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6" i="13" s="1"/>
  <c r="C337" i="13" s="1"/>
  <c r="C338" i="13" s="1"/>
  <c r="C339" i="13" s="1"/>
  <c r="C340" i="13" s="1"/>
  <c r="C341" i="13" s="1"/>
  <c r="C342" i="13" s="1"/>
  <c r="C343" i="13" s="1"/>
  <c r="C344" i="13" s="1"/>
  <c r="C345" i="13" s="1"/>
  <c r="C346" i="13" s="1"/>
  <c r="AW57" i="13"/>
  <c r="AK58" i="13" s="1"/>
  <c r="AT58" i="13" s="1"/>
  <c r="AV57" i="13"/>
  <c r="AJ58" i="13" s="1"/>
  <c r="AS58" i="13" s="1"/>
  <c r="AR8" i="13"/>
  <c r="AY57" i="13" l="1"/>
  <c r="BB57" i="13" s="1"/>
  <c r="AZ58" i="13"/>
  <c r="BC58" i="13" s="1"/>
  <c r="AZ57" i="13"/>
  <c r="BC57" i="13" s="1"/>
  <c r="A70" i="13"/>
  <c r="BO8" i="13"/>
  <c r="BL8" i="13"/>
  <c r="BP58" i="13"/>
  <c r="BM58" i="13"/>
  <c r="BQ58" i="13"/>
  <c r="BN58" i="13"/>
  <c r="AU8" i="13"/>
  <c r="AI9" i="13" s="1"/>
  <c r="AR9" i="13" s="1"/>
  <c r="AV58" i="13"/>
  <c r="AJ59" i="13" s="1"/>
  <c r="AS59" i="13" s="1"/>
  <c r="AW58" i="13"/>
  <c r="AK59" i="13" s="1"/>
  <c r="AT59" i="13" s="1"/>
  <c r="AY58" i="13" l="1"/>
  <c r="BB58" i="13" s="1"/>
  <c r="AX9" i="13"/>
  <c r="BA9" i="13" s="1"/>
  <c r="BD9" i="13" s="1"/>
  <c r="AX8" i="13"/>
  <c r="BA8" i="13" s="1"/>
  <c r="BD8" i="13" s="1"/>
  <c r="A71" i="13"/>
  <c r="BL9" i="13"/>
  <c r="BO9" i="13"/>
  <c r="BP59" i="13"/>
  <c r="BM59" i="13"/>
  <c r="BQ59" i="13"/>
  <c r="BN59" i="13"/>
  <c r="AU9" i="13"/>
  <c r="AI10" i="13" s="1"/>
  <c r="AR10" i="13" s="1"/>
  <c r="AW59" i="13"/>
  <c r="AK60" i="13" s="1"/>
  <c r="AT60" i="13" s="1"/>
  <c r="AV59" i="13"/>
  <c r="AJ60" i="13" s="1"/>
  <c r="AS60" i="13" s="1"/>
  <c r="AZ59" i="13" l="1"/>
  <c r="BC59" i="13" s="1"/>
  <c r="AX10" i="13"/>
  <c r="BA10" i="13" s="1"/>
  <c r="BD10" i="13" s="1"/>
  <c r="AY59" i="13"/>
  <c r="BB59" i="13" s="1"/>
  <c r="A72" i="13"/>
  <c r="BO10" i="13"/>
  <c r="BL10" i="13"/>
  <c r="BQ60" i="13"/>
  <c r="BN60" i="13"/>
  <c r="BP60" i="13"/>
  <c r="BM60" i="13"/>
  <c r="AU10" i="13"/>
  <c r="AI11" i="13" s="1"/>
  <c r="AR11" i="13" s="1"/>
  <c r="AV60" i="13"/>
  <c r="AJ61" i="13" s="1"/>
  <c r="AS61" i="13" s="1"/>
  <c r="AW60" i="13"/>
  <c r="AK61" i="13" s="1"/>
  <c r="AT61" i="13" s="1"/>
  <c r="AZ60" i="13" l="1"/>
  <c r="BC60" i="13" s="1"/>
  <c r="AX11" i="13"/>
  <c r="BA11" i="13" s="1"/>
  <c r="BD11" i="13" s="1"/>
  <c r="AY60" i="13"/>
  <c r="BB60" i="13" s="1"/>
  <c r="A73" i="13"/>
  <c r="BO11" i="13"/>
  <c r="BL11" i="13"/>
  <c r="BP61" i="13"/>
  <c r="BM61" i="13"/>
  <c r="BQ61" i="13"/>
  <c r="BN61" i="13"/>
  <c r="AU11" i="13"/>
  <c r="AI12" i="13" s="1"/>
  <c r="AR12" i="13" s="1"/>
  <c r="AV61" i="13"/>
  <c r="AJ62" i="13" s="1"/>
  <c r="AS62" i="13" s="1"/>
  <c r="AW61" i="13"/>
  <c r="AK62" i="13" s="1"/>
  <c r="AT62" i="13" s="1"/>
  <c r="AY61" i="13" l="1"/>
  <c r="BB61" i="13" s="1"/>
  <c r="AZ61" i="13"/>
  <c r="BC61" i="13" s="1"/>
  <c r="A74" i="13"/>
  <c r="BO12" i="13"/>
  <c r="BL12" i="13"/>
  <c r="AU12" i="13"/>
  <c r="AI13" i="13" s="1"/>
  <c r="AW62" i="13"/>
  <c r="AK63" i="13" s="1"/>
  <c r="AT63" i="13" s="1"/>
  <c r="AV62" i="13"/>
  <c r="AJ63" i="13" s="1"/>
  <c r="AS63" i="13" s="1"/>
  <c r="AR13" i="13"/>
  <c r="AY62" i="13" l="1"/>
  <c r="BB62" i="13" s="1"/>
  <c r="AX12" i="13"/>
  <c r="BA12" i="13" s="1"/>
  <c r="BD12" i="13" s="1"/>
  <c r="AZ62" i="13"/>
  <c r="BC62" i="13" s="1"/>
  <c r="A75" i="13"/>
  <c r="BO13" i="13"/>
  <c r="BL13" i="13"/>
  <c r="AU13" i="13"/>
  <c r="AI14" i="13" s="1"/>
  <c r="AR14" i="13" s="1"/>
  <c r="AV63" i="13"/>
  <c r="AJ64" i="13" s="1"/>
  <c r="AS64" i="13" s="1"/>
  <c r="AW63" i="13"/>
  <c r="AK64" i="13" s="1"/>
  <c r="AT64" i="13" s="1"/>
  <c r="AX13" i="13" l="1"/>
  <c r="BA13" i="13" s="1"/>
  <c r="BD13" i="13" s="1"/>
  <c r="AZ63" i="13"/>
  <c r="BC63" i="13" s="1"/>
  <c r="AY63" i="13"/>
  <c r="BB63" i="13" s="1"/>
  <c r="A76" i="13"/>
  <c r="BO14" i="13"/>
  <c r="BL14" i="13"/>
  <c r="AU14" i="13"/>
  <c r="AI15" i="13" s="1"/>
  <c r="AR15" i="13" s="1"/>
  <c r="AW64" i="13"/>
  <c r="AK65" i="13" s="1"/>
  <c r="AT65" i="13" s="1"/>
  <c r="AV64" i="13"/>
  <c r="AJ65" i="13" s="1"/>
  <c r="AS65" i="13" s="1"/>
  <c r="AY64" i="13" l="1"/>
  <c r="BB64" i="13" s="1"/>
  <c r="AZ64" i="13"/>
  <c r="BC64" i="13" s="1"/>
  <c r="AX14" i="13"/>
  <c r="BA14" i="13" s="1"/>
  <c r="BD14" i="13" s="1"/>
  <c r="A77" i="13"/>
  <c r="BL15" i="13"/>
  <c r="BO15" i="13"/>
  <c r="AU15" i="13"/>
  <c r="AI16" i="13" s="1"/>
  <c r="AR16" i="13" s="1"/>
  <c r="AV65" i="13"/>
  <c r="AJ66" i="13" s="1"/>
  <c r="AS66" i="13" s="1"/>
  <c r="AW65" i="13"/>
  <c r="AK66" i="13" s="1"/>
  <c r="AZ65" i="13" l="1"/>
  <c r="BC65" i="13" s="1"/>
  <c r="AM3" i="13"/>
  <c r="AY65" i="13"/>
  <c r="BB65" i="13" s="1"/>
  <c r="AX15" i="13"/>
  <c r="BA15" i="13" s="1"/>
  <c r="BD15" i="13" s="1"/>
  <c r="AT66" i="13"/>
  <c r="A78" i="13"/>
  <c r="BO16" i="13"/>
  <c r="BL16" i="13"/>
  <c r="AU16" i="13"/>
  <c r="AI17" i="13" s="1"/>
  <c r="AR17" i="13" s="1"/>
  <c r="AV66" i="13"/>
  <c r="AJ67" i="13" s="1"/>
  <c r="AN3" i="13" l="1"/>
  <c r="AY66" i="13"/>
  <c r="BB66" i="13" s="1"/>
  <c r="AW66" i="13"/>
  <c r="AK67" i="13" s="1"/>
  <c r="AX16" i="13"/>
  <c r="BA16" i="13" s="1"/>
  <c r="BD16" i="13" s="1"/>
  <c r="A79" i="13"/>
  <c r="BO17" i="13"/>
  <c r="BL17" i="13"/>
  <c r="AU17" i="13"/>
  <c r="AI18" i="13" s="1"/>
  <c r="AR18" i="13" s="1"/>
  <c r="AZ66" i="13" l="1"/>
  <c r="BC66" i="13" s="1"/>
  <c r="AX17" i="13"/>
  <c r="BA17" i="13" s="1"/>
  <c r="BD17" i="13" s="1"/>
  <c r="A80" i="13"/>
  <c r="BO18" i="13"/>
  <c r="BL18" i="13"/>
  <c r="AU18" i="13"/>
  <c r="AI19" i="13" s="1"/>
  <c r="AR19" i="13" s="1"/>
  <c r="AX18" i="13" l="1"/>
  <c r="BA18" i="13" s="1"/>
  <c r="BD18" i="13" s="1"/>
  <c r="A81" i="13"/>
  <c r="BO19" i="13"/>
  <c r="BL19" i="13"/>
  <c r="AU19" i="13"/>
  <c r="AI20" i="13" s="1"/>
  <c r="AR20" i="13" s="1"/>
  <c r="AX19" i="13" l="1"/>
  <c r="BA19" i="13" s="1"/>
  <c r="BD19" i="13" s="1"/>
  <c r="A82" i="13"/>
  <c r="BO20" i="13"/>
  <c r="BL20" i="13"/>
  <c r="AU20" i="13"/>
  <c r="AI21" i="13" s="1"/>
  <c r="AR21" i="13" s="1"/>
  <c r="AX20" i="13" l="1"/>
  <c r="BA20" i="13" s="1"/>
  <c r="BD20" i="13" s="1"/>
  <c r="A83" i="13"/>
  <c r="BO21" i="13"/>
  <c r="BL21" i="13"/>
  <c r="AU21" i="13"/>
  <c r="AI22" i="13" s="1"/>
  <c r="AR22" i="13"/>
  <c r="AX21" i="13" l="1"/>
  <c r="BA21" i="13" s="1"/>
  <c r="BD21" i="13" s="1"/>
  <c r="A84" i="13"/>
  <c r="BO22" i="13"/>
  <c r="BL22" i="13"/>
  <c r="AU22" i="13"/>
  <c r="AI23" i="13" s="1"/>
  <c r="AR23" i="13"/>
  <c r="AX22" i="13" l="1"/>
  <c r="BA22" i="13" s="1"/>
  <c r="BD22" i="13" s="1"/>
  <c r="A85" i="13"/>
  <c r="BO23" i="13"/>
  <c r="BL23" i="13"/>
  <c r="AU23" i="13"/>
  <c r="AI24" i="13" s="1"/>
  <c r="AR24" i="13" s="1"/>
  <c r="AX23" i="13" l="1"/>
  <c r="BA23" i="13" s="1"/>
  <c r="BD23" i="13" s="1"/>
  <c r="A86" i="13"/>
  <c r="BO24" i="13"/>
  <c r="BL24" i="13"/>
  <c r="AU24" i="13"/>
  <c r="AI25" i="13" s="1"/>
  <c r="AR25" i="13" s="1"/>
  <c r="AX24" i="13" l="1"/>
  <c r="BA24" i="13" s="1"/>
  <c r="BD24" i="13" s="1"/>
  <c r="A87" i="13"/>
  <c r="BL25" i="13"/>
  <c r="BO25" i="13"/>
  <c r="AU25" i="13"/>
  <c r="AI26" i="13" s="1"/>
  <c r="AR26" i="13" s="1"/>
  <c r="AX25" i="13" l="1"/>
  <c r="BA25" i="13" s="1"/>
  <c r="BD25" i="13" s="1"/>
  <c r="A88" i="13"/>
  <c r="BO26" i="13"/>
  <c r="BL26" i="13"/>
  <c r="AU26" i="13"/>
  <c r="AI27" i="13" s="1"/>
  <c r="AR27" i="13" s="1"/>
  <c r="AX26" i="13" l="1"/>
  <c r="BA26" i="13" s="1"/>
  <c r="BD26" i="13" s="1"/>
  <c r="A89" i="13"/>
  <c r="BO27" i="13"/>
  <c r="BL27" i="13"/>
  <c r="AU27" i="13"/>
  <c r="AI28" i="13" s="1"/>
  <c r="AR28" i="13" s="1"/>
  <c r="AX27" i="13" l="1"/>
  <c r="BA27" i="13" s="1"/>
  <c r="BD27" i="13" s="1"/>
  <c r="A90" i="13"/>
  <c r="BO28" i="13"/>
  <c r="BL28" i="13"/>
  <c r="AU28" i="13"/>
  <c r="AI29" i="13" s="1"/>
  <c r="AR29" i="13"/>
  <c r="AX28" i="13" l="1"/>
  <c r="BA28" i="13" s="1"/>
  <c r="BD28" i="13" s="1"/>
  <c r="A91" i="13"/>
  <c r="BO29" i="13"/>
  <c r="BL29" i="13"/>
  <c r="AU29" i="13"/>
  <c r="AI30" i="13" s="1"/>
  <c r="AR30" i="13" s="1"/>
  <c r="AX29" i="13" l="1"/>
  <c r="BA29" i="13" s="1"/>
  <c r="BD29" i="13" s="1"/>
  <c r="A92" i="13"/>
  <c r="BO30" i="13"/>
  <c r="BL30" i="13"/>
  <c r="AU30" i="13"/>
  <c r="AI31" i="13" s="1"/>
  <c r="AR31" i="13"/>
  <c r="AX30" i="13" l="1"/>
  <c r="BA30" i="13" s="1"/>
  <c r="BD30" i="13" s="1"/>
  <c r="A93" i="13"/>
  <c r="BO31" i="13"/>
  <c r="BL31" i="13"/>
  <c r="AU31" i="13"/>
  <c r="AI32" i="13" s="1"/>
  <c r="AR32" i="13" s="1"/>
  <c r="AX31" i="13" l="1"/>
  <c r="BA31" i="13" s="1"/>
  <c r="BD31" i="13" s="1"/>
  <c r="A94" i="13"/>
  <c r="BO32" i="13"/>
  <c r="BL32" i="13"/>
  <c r="AU32" i="13"/>
  <c r="AI33" i="13" s="1"/>
  <c r="AR33" i="13"/>
  <c r="AX32" i="13" l="1"/>
  <c r="BA32" i="13" s="1"/>
  <c r="BD32" i="13" s="1"/>
  <c r="A95" i="13"/>
  <c r="BO33" i="13"/>
  <c r="BL33" i="13"/>
  <c r="AU33" i="13"/>
  <c r="AI34" i="13" s="1"/>
  <c r="AR34" i="13"/>
  <c r="AX33" i="13" l="1"/>
  <c r="BA33" i="13" s="1"/>
  <c r="BD33" i="13" s="1"/>
  <c r="A96" i="13"/>
  <c r="BO34" i="13"/>
  <c r="BL34" i="13"/>
  <c r="AU34" i="13"/>
  <c r="AI35" i="13" s="1"/>
  <c r="AR35" i="13" s="1"/>
  <c r="AX34" i="13" l="1"/>
  <c r="BA34" i="13" s="1"/>
  <c r="BD34" i="13" s="1"/>
  <c r="A97" i="13"/>
  <c r="BO35" i="13"/>
  <c r="BL35" i="13"/>
  <c r="AU35" i="13"/>
  <c r="AI36" i="13" s="1"/>
  <c r="AR36" i="13" s="1"/>
  <c r="AX35" i="13" l="1"/>
  <c r="BA35" i="13" s="1"/>
  <c r="BD35" i="13" s="1"/>
  <c r="A98" i="13"/>
  <c r="BO36" i="13"/>
  <c r="BL36" i="13"/>
  <c r="AU36" i="13"/>
  <c r="AI37" i="13" s="1"/>
  <c r="AR37" i="13" s="1"/>
  <c r="AX36" i="13" l="1"/>
  <c r="BA36" i="13" s="1"/>
  <c r="BD36" i="13" s="1"/>
  <c r="A99" i="13"/>
  <c r="BO37" i="13"/>
  <c r="BL37" i="13"/>
  <c r="AU37" i="13"/>
  <c r="AI38" i="13" s="1"/>
  <c r="AR38" i="13" s="1"/>
  <c r="AX37" i="13" l="1"/>
  <c r="BA37" i="13" s="1"/>
  <c r="BD37" i="13" s="1"/>
  <c r="A100" i="13"/>
  <c r="BO38" i="13"/>
  <c r="BL38" i="13"/>
  <c r="AU38" i="13"/>
  <c r="AI39" i="13" s="1"/>
  <c r="AR39" i="13" s="1"/>
  <c r="AX38" i="13" l="1"/>
  <c r="BA38" i="13" s="1"/>
  <c r="BD38" i="13" s="1"/>
  <c r="A101" i="13"/>
  <c r="BO39" i="13"/>
  <c r="BL39" i="13"/>
  <c r="AU39" i="13"/>
  <c r="AI40" i="13" s="1"/>
  <c r="AR40" i="13" s="1"/>
  <c r="AX39" i="13" l="1"/>
  <c r="BA39" i="13" s="1"/>
  <c r="BD39" i="13" s="1"/>
  <c r="A102" i="13"/>
  <c r="BO40" i="13"/>
  <c r="BL40" i="13"/>
  <c r="AU40" i="13"/>
  <c r="AI41" i="13" s="1"/>
  <c r="AR41" i="13" s="1"/>
  <c r="AX40" i="13" l="1"/>
  <c r="BA40" i="13" s="1"/>
  <c r="BD40" i="13" s="1"/>
  <c r="A103" i="13"/>
  <c r="BO41" i="13"/>
  <c r="BL41" i="13"/>
  <c r="AU41" i="13"/>
  <c r="AI42" i="13" s="1"/>
  <c r="AR42" i="13" s="1"/>
  <c r="AX41" i="13" l="1"/>
  <c r="BA41" i="13" s="1"/>
  <c r="BD41" i="13" s="1"/>
  <c r="A104" i="13"/>
  <c r="BO42" i="13"/>
  <c r="BL42" i="13"/>
  <c r="AU42" i="13"/>
  <c r="AI43" i="13" s="1"/>
  <c r="AR43" i="13" s="1"/>
  <c r="AX42" i="13" l="1"/>
  <c r="BA42" i="13" s="1"/>
  <c r="BD42" i="13" s="1"/>
  <c r="A105" i="13"/>
  <c r="BO43" i="13"/>
  <c r="BL43" i="13"/>
  <c r="AU43" i="13"/>
  <c r="AI44" i="13" s="1"/>
  <c r="AR44" i="13" s="1"/>
  <c r="AX43" i="13" l="1"/>
  <c r="BA43" i="13" s="1"/>
  <c r="BD43" i="13" s="1"/>
  <c r="A106" i="13"/>
  <c r="BL44" i="13"/>
  <c r="BO44" i="13"/>
  <c r="AU44" i="13"/>
  <c r="AI45" i="13" s="1"/>
  <c r="AR45" i="13" s="1"/>
  <c r="AX44" i="13" l="1"/>
  <c r="BA44" i="13" s="1"/>
  <c r="BD44" i="13" s="1"/>
  <c r="A107" i="13"/>
  <c r="BO45" i="13"/>
  <c r="BL45" i="13"/>
  <c r="AU45" i="13"/>
  <c r="AI46" i="13" s="1"/>
  <c r="AR46" i="13" s="1"/>
  <c r="AX45" i="13" l="1"/>
  <c r="BA45" i="13" s="1"/>
  <c r="BD45" i="13" s="1"/>
  <c r="A108" i="13"/>
  <c r="BO46" i="13"/>
  <c r="BL46" i="13"/>
  <c r="AU46" i="13"/>
  <c r="AI47" i="13" s="1"/>
  <c r="AR47" i="13" s="1"/>
  <c r="AX46" i="13" l="1"/>
  <c r="BA46" i="13" s="1"/>
  <c r="BD46" i="13" s="1"/>
  <c r="A109" i="13"/>
  <c r="BO47" i="13"/>
  <c r="BL47" i="13"/>
  <c r="AU47" i="13"/>
  <c r="AI48" i="13" s="1"/>
  <c r="AR48" i="13" s="1"/>
  <c r="AX47" i="13" l="1"/>
  <c r="BA47" i="13" s="1"/>
  <c r="BD47" i="13" s="1"/>
  <c r="A110" i="13"/>
  <c r="BO48" i="13"/>
  <c r="BL48" i="13"/>
  <c r="AU48" i="13"/>
  <c r="AI49" i="13" s="1"/>
  <c r="AR49" i="13"/>
  <c r="AX48" i="13" l="1"/>
  <c r="BA48" i="13" s="1"/>
  <c r="BD48" i="13" s="1"/>
  <c r="A111" i="13"/>
  <c r="BO49" i="13"/>
  <c r="BL49" i="13"/>
  <c r="AU49" i="13"/>
  <c r="AI50" i="13" s="1"/>
  <c r="AR50" i="13" s="1"/>
  <c r="AX49" i="13" l="1"/>
  <c r="BA49" i="13" s="1"/>
  <c r="BD49" i="13" s="1"/>
  <c r="A112" i="13"/>
  <c r="BO50" i="13"/>
  <c r="BL50" i="13"/>
  <c r="AU50" i="13"/>
  <c r="AI51" i="13" s="1"/>
  <c r="AR51" i="13" s="1"/>
  <c r="AX50" i="13" l="1"/>
  <c r="BA50" i="13" s="1"/>
  <c r="BD50" i="13" s="1"/>
  <c r="A113" i="13"/>
  <c r="BO51" i="13"/>
  <c r="BL51" i="13"/>
  <c r="AU51" i="13"/>
  <c r="AI52" i="13" s="1"/>
  <c r="AR52" i="13" s="1"/>
  <c r="AX51" i="13" l="1"/>
  <c r="BA51" i="13" s="1"/>
  <c r="BD51" i="13" s="1"/>
  <c r="A114" i="13"/>
  <c r="BO52" i="13"/>
  <c r="BL52" i="13"/>
  <c r="AU52" i="13"/>
  <c r="AI53" i="13" s="1"/>
  <c r="AR53" i="13" s="1"/>
  <c r="AX52" i="13" l="1"/>
  <c r="BA52" i="13" s="1"/>
  <c r="BD52" i="13" s="1"/>
  <c r="A115" i="13"/>
  <c r="BO53" i="13"/>
  <c r="BL53" i="13"/>
  <c r="AU53" i="13"/>
  <c r="AI54" i="13" s="1"/>
  <c r="AR54" i="13" s="1"/>
  <c r="AX53" i="13" l="1"/>
  <c r="BA53" i="13" s="1"/>
  <c r="BD53" i="13" s="1"/>
  <c r="A116" i="13"/>
  <c r="BO54" i="13"/>
  <c r="BL54" i="13"/>
  <c r="AU54" i="13"/>
  <c r="AI55" i="13" s="1"/>
  <c r="AR55" i="13" s="1"/>
  <c r="AX54" i="13" l="1"/>
  <c r="BA54" i="13" s="1"/>
  <c r="BD54" i="13" s="1"/>
  <c r="A117" i="13"/>
  <c r="BO55" i="13"/>
  <c r="BL55" i="13"/>
  <c r="AU55" i="13"/>
  <c r="AI56" i="13" s="1"/>
  <c r="AR56" i="13" s="1"/>
  <c r="AX55" i="13" l="1"/>
  <c r="BA55" i="13" s="1"/>
  <c r="BD55" i="13" s="1"/>
  <c r="A118" i="13"/>
  <c r="BO56" i="13"/>
  <c r="BL56" i="13"/>
  <c r="AU56" i="13"/>
  <c r="AI57" i="13" s="1"/>
  <c r="AR57" i="13" s="1"/>
  <c r="AX56" i="13" l="1"/>
  <c r="BA56" i="13" s="1"/>
  <c r="BD56" i="13" s="1"/>
  <c r="A119" i="13"/>
  <c r="BO57" i="13"/>
  <c r="BL57" i="13"/>
  <c r="AU57" i="13"/>
  <c r="AI58" i="13" s="1"/>
  <c r="AR58" i="13" s="1"/>
  <c r="AX57" i="13" l="1"/>
  <c r="BA57" i="13" s="1"/>
  <c r="BD57" i="13" s="1"/>
  <c r="A120" i="13"/>
  <c r="BO58" i="13"/>
  <c r="BL58" i="13"/>
  <c r="AU58" i="13"/>
  <c r="AI59" i="13" s="1"/>
  <c r="AX58" i="13" l="1"/>
  <c r="BA58" i="13" s="1"/>
  <c r="BD58" i="13" s="1"/>
  <c r="A121" i="13"/>
  <c r="AR59" i="13"/>
  <c r="A122" i="13" l="1"/>
  <c r="BO59" i="13"/>
  <c r="BL59" i="13"/>
  <c r="AU59" i="13"/>
  <c r="AI60" i="13" s="1"/>
  <c r="AX59" i="13" l="1"/>
  <c r="BA59" i="13" s="1"/>
  <c r="BD59" i="13" s="1"/>
  <c r="A123" i="13"/>
  <c r="AR60" i="13"/>
  <c r="A124" i="13" l="1"/>
  <c r="BO60" i="13"/>
  <c r="BL60" i="13"/>
  <c r="AU60" i="13"/>
  <c r="AI61" i="13" s="1"/>
  <c r="AX60" i="13" l="1"/>
  <c r="BA60" i="13" s="1"/>
  <c r="BD60" i="13" s="1"/>
  <c r="A125" i="13"/>
  <c r="AR61" i="13"/>
  <c r="A126" i="13" l="1"/>
  <c r="BO61" i="13"/>
  <c r="BL61" i="13"/>
  <c r="AU61" i="13"/>
  <c r="AI62" i="13" s="1"/>
  <c r="AX61" i="13" l="1"/>
  <c r="BA61" i="13" s="1"/>
  <c r="BD61" i="13" s="1"/>
  <c r="A127" i="13"/>
  <c r="AR62" i="13"/>
  <c r="A128" i="13" l="1"/>
  <c r="AU62" i="13"/>
  <c r="AI63" i="13" s="1"/>
  <c r="AX62" i="13" l="1"/>
  <c r="BA62" i="13" s="1"/>
  <c r="BD62" i="13" s="1"/>
  <c r="A129" i="13"/>
  <c r="AR63" i="13"/>
  <c r="A130" i="13" l="1"/>
  <c r="BO63" i="13"/>
  <c r="BL63" i="13"/>
  <c r="AU63" i="13"/>
  <c r="AI64" i="13" s="1"/>
  <c r="AX63" i="13" l="1"/>
  <c r="BA63" i="13" s="1"/>
  <c r="BD63" i="13" s="1"/>
  <c r="A131" i="13"/>
  <c r="AR64" i="13"/>
  <c r="A132" i="13" l="1"/>
  <c r="BO64" i="13"/>
  <c r="BL64" i="13"/>
  <c r="AU64" i="13"/>
  <c r="AI65" i="13" s="1"/>
  <c r="AX64" i="13" l="1"/>
  <c r="BA64" i="13" s="1"/>
  <c r="BD64" i="13" s="1"/>
  <c r="A133" i="13"/>
  <c r="AR65" i="13"/>
  <c r="A134" i="13" l="1"/>
  <c r="BO65" i="13"/>
  <c r="BL65" i="13"/>
  <c r="AU65" i="13"/>
  <c r="AI66" i="13" s="1"/>
  <c r="AR66" i="13" s="1"/>
  <c r="AL3" i="13" l="1"/>
  <c r="AX65" i="13"/>
  <c r="BA65" i="13" s="1"/>
  <c r="BD65" i="13" s="1"/>
  <c r="A135" i="13"/>
  <c r="BO66" i="13"/>
  <c r="AU66" i="13"/>
  <c r="AI67" i="13" s="1"/>
  <c r="AX66" i="13" l="1"/>
  <c r="A136" i="13"/>
  <c r="BJ62" i="13"/>
  <c r="BM62" i="13" s="1"/>
  <c r="BJ63" i="13"/>
  <c r="BM63" i="13" s="1"/>
  <c r="BK65" i="13"/>
  <c r="BN65" i="13" s="1"/>
  <c r="BQ64" i="13"/>
  <c r="BK64" i="13"/>
  <c r="BN64" i="13"/>
  <c r="BP64" i="13"/>
  <c r="BH64" i="13"/>
  <c r="BQ63" i="13"/>
  <c r="BJ64" i="13"/>
  <c r="BM64" i="13" s="1"/>
  <c r="BK62" i="13"/>
  <c r="BN62" i="13" s="1"/>
  <c r="BI62" i="13"/>
  <c r="BL62" i="13" s="1"/>
  <c r="BK63" i="13"/>
  <c r="BN63" i="13"/>
  <c r="BJ65" i="13"/>
  <c r="BM65" i="13" s="1"/>
  <c r="BQ62" i="13"/>
  <c r="BP62" i="13"/>
  <c r="BH62" i="13"/>
  <c r="BH63" i="13"/>
  <c r="BP63" i="13"/>
  <c r="BP65" i="13"/>
  <c r="BH65" i="13"/>
  <c r="BO62" i="13"/>
  <c r="BQ65" i="13"/>
  <c r="AZ3" i="13" l="1"/>
  <c r="BA66" i="13"/>
  <c r="BD66" i="13" s="1"/>
  <c r="A137" i="13"/>
  <c r="Z67" i="13"/>
  <c r="BI66" i="13"/>
  <c r="AR67" i="13" s="1"/>
  <c r="BO67" i="13" s="1"/>
  <c r="BC3" i="13" l="1"/>
  <c r="BB3" i="13"/>
  <c r="BA3" i="13"/>
  <c r="A138" i="13"/>
  <c r="BL66" i="13"/>
  <c r="H67" i="13"/>
  <c r="A139" i="13" l="1"/>
  <c r="K67" i="13"/>
  <c r="H5" i="15" s="1"/>
  <c r="Q67" i="13"/>
  <c r="AU67" i="13"/>
  <c r="AA67" i="13"/>
  <c r="BP66" i="13"/>
  <c r="BJ66" i="13"/>
  <c r="AS67" i="13" s="1"/>
  <c r="BH66" i="13"/>
  <c r="BK66" i="13"/>
  <c r="AT67" i="13" s="1"/>
  <c r="AB67" i="13"/>
  <c r="BQ66" i="13"/>
  <c r="F277" i="7" l="1"/>
  <c r="O277" i="7" s="1"/>
  <c r="AI68" i="13"/>
  <c r="AX67" i="13"/>
  <c r="BA67" i="13" s="1"/>
  <c r="A140" i="13"/>
  <c r="BX67" i="13"/>
  <c r="CG67" i="13"/>
  <c r="CD67" i="13"/>
  <c r="N67" i="13"/>
  <c r="BU67" i="13"/>
  <c r="BN66" i="13"/>
  <c r="BM66" i="13"/>
  <c r="A141" i="13" l="1"/>
  <c r="R278" i="7"/>
  <c r="P278" i="7"/>
  <c r="S278" i="7"/>
  <c r="Q278" i="7"/>
  <c r="T278" i="7"/>
  <c r="AV67" i="13"/>
  <c r="I67" i="13"/>
  <c r="K278" i="7"/>
  <c r="I278" i="7"/>
  <c r="J278" i="7"/>
  <c r="H278" i="7"/>
  <c r="G278" i="7"/>
  <c r="AW67" i="13"/>
  <c r="J67" i="13"/>
  <c r="AK68" i="13" l="1"/>
  <c r="AZ67" i="13"/>
  <c r="BC67" i="13" s="1"/>
  <c r="AJ68" i="13"/>
  <c r="AY67" i="13"/>
  <c r="BB67" i="13" s="1"/>
  <c r="A142" i="13"/>
  <c r="BR67" i="13"/>
  <c r="BT68" i="13" s="1"/>
  <c r="U278" i="7"/>
  <c r="L278" i="7"/>
  <c r="L67" i="13"/>
  <c r="I5" i="15" s="1"/>
  <c r="R67" i="13"/>
  <c r="S67" i="13"/>
  <c r="M67" i="13"/>
  <c r="J5" i="15" s="1"/>
  <c r="K178" i="17" l="1"/>
  <c r="L178" i="17" s="1"/>
  <c r="M178" i="17" s="1"/>
  <c r="K178" i="16"/>
  <c r="L178" i="16" s="1"/>
  <c r="M178" i="16" s="1"/>
  <c r="F6" i="15"/>
  <c r="H178" i="17"/>
  <c r="I178" i="17" s="1"/>
  <c r="H178" i="16"/>
  <c r="I178" i="16" s="1"/>
  <c r="G178" i="12"/>
  <c r="H178" i="12" s="1"/>
  <c r="I178" i="12" s="1"/>
  <c r="G26" i="15" s="1"/>
  <c r="BD67" i="13"/>
  <c r="A143" i="13"/>
  <c r="BW67" i="13"/>
  <c r="BZ67" i="13"/>
  <c r="CI67" i="13"/>
  <c r="CF67" i="13"/>
  <c r="BV67" i="13"/>
  <c r="BY67" i="13"/>
  <c r="CH67" i="13"/>
  <c r="CE67" i="13"/>
  <c r="V278" i="7"/>
  <c r="K178" i="12"/>
  <c r="L178" i="12" s="1"/>
  <c r="M178" i="12" s="1"/>
  <c r="P67" i="13"/>
  <c r="O67" i="13"/>
  <c r="CD68" i="18" l="1"/>
  <c r="BU68" i="18"/>
  <c r="BV68" i="18"/>
  <c r="AS69" i="18" s="1"/>
  <c r="CE68" i="18"/>
  <c r="BW68" i="18"/>
  <c r="AT69" i="18" s="1"/>
  <c r="CF68" i="18"/>
  <c r="J179" i="16"/>
  <c r="J179" i="17"/>
  <c r="CE68" i="19"/>
  <c r="BV68" i="19"/>
  <c r="AS69" i="19" s="1"/>
  <c r="CF68" i="19"/>
  <c r="CD68" i="19"/>
  <c r="BW68" i="19"/>
  <c r="AT69" i="19" s="1"/>
  <c r="BU68" i="19"/>
  <c r="CG68" i="18"/>
  <c r="BX68" i="18"/>
  <c r="CH68" i="18"/>
  <c r="BY68" i="18"/>
  <c r="BZ68" i="18"/>
  <c r="CI68" i="18"/>
  <c r="N179" i="16"/>
  <c r="O178" i="16"/>
  <c r="CH68" i="19"/>
  <c r="BY68" i="19"/>
  <c r="CG68" i="19"/>
  <c r="BX68" i="19"/>
  <c r="BZ68" i="19"/>
  <c r="CI68" i="19"/>
  <c r="N179" i="17"/>
  <c r="O178" i="17"/>
  <c r="A144" i="13"/>
  <c r="CJ67" i="13"/>
  <c r="CK67" i="13" s="1"/>
  <c r="CA67" i="13"/>
  <c r="O178" i="12"/>
  <c r="N179" i="12"/>
  <c r="J179" i="12"/>
  <c r="BJ67" i="13"/>
  <c r="AS68" i="13" s="1"/>
  <c r="AB68" i="13"/>
  <c r="CA68" i="19" l="1"/>
  <c r="AR69" i="19"/>
  <c r="J69" i="19"/>
  <c r="BN69" i="19"/>
  <c r="AW69" i="19"/>
  <c r="AK70" i="19" s="1"/>
  <c r="BQ69" i="19"/>
  <c r="AZ69" i="19"/>
  <c r="BC69" i="19" s="1"/>
  <c r="AW69" i="18"/>
  <c r="AK70" i="18" s="1"/>
  <c r="J69" i="18"/>
  <c r="BN69" i="18"/>
  <c r="BQ69" i="18"/>
  <c r="CJ68" i="19"/>
  <c r="AV69" i="18"/>
  <c r="AJ70" i="18" s="1"/>
  <c r="I69" i="18"/>
  <c r="BP69" i="18"/>
  <c r="BM69" i="18"/>
  <c r="BM69" i="19"/>
  <c r="I69" i="19"/>
  <c r="AV69" i="19"/>
  <c r="AJ70" i="19" s="1"/>
  <c r="BP69" i="19"/>
  <c r="AR69" i="18"/>
  <c r="CA68" i="18"/>
  <c r="CJ68" i="18"/>
  <c r="A145" i="13"/>
  <c r="CL67" i="13"/>
  <c r="CB67" i="13"/>
  <c r="CC67" i="13"/>
  <c r="BM67" i="13"/>
  <c r="Z68" i="13"/>
  <c r="BI67" i="13"/>
  <c r="AR68" i="13" s="1"/>
  <c r="BO68" i="13" s="1"/>
  <c r="BK67" i="13"/>
  <c r="AT68" i="13" s="1"/>
  <c r="AA68" i="13"/>
  <c r="BH67" i="13"/>
  <c r="BP67" i="13"/>
  <c r="BQ67" i="13"/>
  <c r="AY69" i="19" l="1"/>
  <c r="BB69" i="19" s="1"/>
  <c r="F278" i="21"/>
  <c r="F278" i="7"/>
  <c r="O278" i="7" s="1"/>
  <c r="L69" i="18"/>
  <c r="O69" i="18" s="1"/>
  <c r="R69" i="18"/>
  <c r="AA70" i="18" s="1"/>
  <c r="CK68" i="19"/>
  <c r="CL68" i="19"/>
  <c r="L69" i="19"/>
  <c r="O69" i="19" s="1"/>
  <c r="R69" i="19"/>
  <c r="AA70" i="19" s="1"/>
  <c r="AZ69" i="18"/>
  <c r="BC69" i="18" s="1"/>
  <c r="H69" i="18"/>
  <c r="BR69" i="18" s="1"/>
  <c r="AU69" i="18"/>
  <c r="AI70" i="18" s="1"/>
  <c r="BL69" i="18"/>
  <c r="S69" i="19"/>
  <c r="AB70" i="19" s="1"/>
  <c r="M69" i="19"/>
  <c r="P69" i="19" s="1"/>
  <c r="CL68" i="18"/>
  <c r="CK68" i="18"/>
  <c r="AY69" i="18"/>
  <c r="BB69" i="18" s="1"/>
  <c r="H69" i="19"/>
  <c r="BL69" i="19"/>
  <c r="AU69" i="19"/>
  <c r="AI70" i="19" s="1"/>
  <c r="CC68" i="18"/>
  <c r="CB68" i="18"/>
  <c r="M69" i="18"/>
  <c r="P69" i="18" s="1"/>
  <c r="S69" i="18"/>
  <c r="AB70" i="18" s="1"/>
  <c r="CB68" i="19"/>
  <c r="CC68" i="19"/>
  <c r="A146" i="13"/>
  <c r="BN67" i="13"/>
  <c r="BL67" i="13"/>
  <c r="AV68" i="13"/>
  <c r="I68" i="13"/>
  <c r="AX69" i="18" l="1"/>
  <c r="BA69" i="18" s="1"/>
  <c r="O278" i="21"/>
  <c r="K279" i="21"/>
  <c r="J279" i="21"/>
  <c r="H279" i="21"/>
  <c r="I279" i="21"/>
  <c r="G279" i="21"/>
  <c r="K69" i="18"/>
  <c r="N69" i="18" s="1"/>
  <c r="Q69" i="18"/>
  <c r="Z70" i="18" s="1"/>
  <c r="F280" i="20" s="1"/>
  <c r="BD69" i="18"/>
  <c r="AX69" i="19"/>
  <c r="BA69" i="19" s="1"/>
  <c r="BD69" i="19" s="1"/>
  <c r="BO70" i="18"/>
  <c r="BT70" i="18"/>
  <c r="BR69" i="19"/>
  <c r="K69" i="19"/>
  <c r="N69" i="19" s="1"/>
  <c r="Q69" i="19"/>
  <c r="Z70" i="19" s="1"/>
  <c r="BH70" i="19" s="1"/>
  <c r="AJ69" i="13"/>
  <c r="AY68" i="13"/>
  <c r="BB68" i="13" s="1"/>
  <c r="A147" i="13"/>
  <c r="T279" i="7"/>
  <c r="R279" i="7"/>
  <c r="S279" i="7"/>
  <c r="P279" i="7"/>
  <c r="Q279" i="7"/>
  <c r="K279" i="7"/>
  <c r="H279" i="7"/>
  <c r="J279" i="7"/>
  <c r="I279" i="7"/>
  <c r="G279" i="7"/>
  <c r="BP68" i="13"/>
  <c r="BJ68" i="13"/>
  <c r="BM68" i="13" s="1"/>
  <c r="J68" i="13"/>
  <c r="AW68" i="13"/>
  <c r="AU68" i="13"/>
  <c r="H68" i="13"/>
  <c r="L68" i="13"/>
  <c r="I6" i="15" s="1"/>
  <c r="R68" i="13"/>
  <c r="AA69" i="13" s="1"/>
  <c r="BH70" i="18" l="1"/>
  <c r="S279" i="21"/>
  <c r="Q279" i="21"/>
  <c r="R279" i="21"/>
  <c r="T279" i="21"/>
  <c r="P279" i="21"/>
  <c r="L279" i="21"/>
  <c r="G179" i="17" s="1"/>
  <c r="BT70" i="19"/>
  <c r="BO70" i="19"/>
  <c r="AK69" i="13"/>
  <c r="AZ68" i="13"/>
  <c r="BC68" i="13" s="1"/>
  <c r="AI69" i="13"/>
  <c r="AX68" i="13"/>
  <c r="BA68" i="13" s="1"/>
  <c r="A148" i="13"/>
  <c r="BV68" i="13"/>
  <c r="AS69" i="13" s="1"/>
  <c r="BY68" i="13"/>
  <c r="CH68" i="13"/>
  <c r="CE68" i="13"/>
  <c r="BR68" i="13"/>
  <c r="BT69" i="13" s="1"/>
  <c r="U279" i="7"/>
  <c r="O68" i="13"/>
  <c r="L279" i="7"/>
  <c r="Q68" i="13"/>
  <c r="K68" i="13"/>
  <c r="H6" i="15" s="1"/>
  <c r="BQ68" i="13"/>
  <c r="BK68" i="13"/>
  <c r="BN68" i="13" s="1"/>
  <c r="M68" i="13"/>
  <c r="J6" i="15" s="1"/>
  <c r="S68" i="13"/>
  <c r="AB69" i="13" s="1"/>
  <c r="BI68" i="13"/>
  <c r="BL68" i="13" s="1"/>
  <c r="BH68" i="13"/>
  <c r="U279" i="21" l="1"/>
  <c r="V279" i="21" s="1"/>
  <c r="F7" i="15"/>
  <c r="H179" i="17"/>
  <c r="I179" i="17" s="1"/>
  <c r="H179" i="16"/>
  <c r="I179" i="16" s="1"/>
  <c r="K179" i="17"/>
  <c r="L179" i="17" s="1"/>
  <c r="M179" i="17" s="1"/>
  <c r="K179" i="16"/>
  <c r="L179" i="16" s="1"/>
  <c r="M179" i="16" s="1"/>
  <c r="G179" i="12"/>
  <c r="H179" i="12" s="1"/>
  <c r="I179" i="12" s="1"/>
  <c r="G27" i="15" s="1"/>
  <c r="BD68" i="13"/>
  <c r="I69" i="13"/>
  <c r="R69" i="13" s="1"/>
  <c r="AA70" i="13" s="1"/>
  <c r="A149" i="13"/>
  <c r="BW68" i="13"/>
  <c r="AT69" i="13" s="1"/>
  <c r="BZ68" i="13"/>
  <c r="CI68" i="13"/>
  <c r="CF68" i="13"/>
  <c r="BU68" i="13"/>
  <c r="BX68" i="13"/>
  <c r="CG68" i="13"/>
  <c r="CD68" i="13"/>
  <c r="Z69" i="13"/>
  <c r="V279" i="7"/>
  <c r="K179" i="12"/>
  <c r="L179" i="12" s="1"/>
  <c r="M179" i="12" s="1"/>
  <c r="AV69" i="13"/>
  <c r="AJ70" i="13" s="1"/>
  <c r="N68" i="13"/>
  <c r="P68" i="13"/>
  <c r="BP69" i="13"/>
  <c r="BJ69" i="13"/>
  <c r="BM69" i="13" s="1"/>
  <c r="F279" i="7" l="1"/>
  <c r="F279" i="21"/>
  <c r="BX69" i="18"/>
  <c r="BY69" i="18"/>
  <c r="CH69" i="18"/>
  <c r="CG69" i="18"/>
  <c r="BZ69" i="18"/>
  <c r="CI69" i="18"/>
  <c r="BU69" i="18"/>
  <c r="CD69" i="18"/>
  <c r="BV69" i="18"/>
  <c r="AS70" i="18" s="1"/>
  <c r="CE69" i="18"/>
  <c r="BW69" i="18"/>
  <c r="AT70" i="18" s="1"/>
  <c r="CF69" i="18"/>
  <c r="BV69" i="19"/>
  <c r="AS70" i="19" s="1"/>
  <c r="CE69" i="19"/>
  <c r="CF69" i="19"/>
  <c r="BW69" i="19"/>
  <c r="AT70" i="19" s="1"/>
  <c r="CD69" i="19"/>
  <c r="BU69" i="19"/>
  <c r="CH69" i="19"/>
  <c r="BY69" i="19"/>
  <c r="CI69" i="19"/>
  <c r="BZ69" i="19"/>
  <c r="CG69" i="19"/>
  <c r="BX69" i="19"/>
  <c r="N180" i="16"/>
  <c r="O179" i="16"/>
  <c r="O179" i="17"/>
  <c r="N180" i="17"/>
  <c r="J180" i="16"/>
  <c r="J180" i="17"/>
  <c r="L69" i="13"/>
  <c r="I7" i="15" s="1"/>
  <c r="AW69" i="13"/>
  <c r="AK70" i="13" s="1"/>
  <c r="AY69" i="13"/>
  <c r="BB69" i="13" s="1"/>
  <c r="O279" i="7"/>
  <c r="Q280" i="7" s="1"/>
  <c r="A150" i="13"/>
  <c r="AR69" i="13"/>
  <c r="BO69" i="13" s="1"/>
  <c r="CJ68" i="13"/>
  <c r="CL68" i="13" s="1"/>
  <c r="CA68" i="13"/>
  <c r="O179" i="12"/>
  <c r="N180" i="12"/>
  <c r="J69" i="13"/>
  <c r="S69" i="13" s="1"/>
  <c r="AB70" i="13" s="1"/>
  <c r="J180" i="12"/>
  <c r="BK69" i="13"/>
  <c r="BN69" i="13" s="1"/>
  <c r="BQ69" i="13"/>
  <c r="CJ69" i="18" l="1"/>
  <c r="O279" i="21"/>
  <c r="I280" i="21"/>
  <c r="H280" i="21"/>
  <c r="G280" i="21"/>
  <c r="J280" i="21"/>
  <c r="K280" i="21"/>
  <c r="BN70" i="19"/>
  <c r="AW70" i="19"/>
  <c r="AK71" i="19" s="1"/>
  <c r="J70" i="19"/>
  <c r="BQ70" i="19"/>
  <c r="AZ70" i="19"/>
  <c r="BC70" i="19" s="1"/>
  <c r="CL69" i="18"/>
  <c r="CK69" i="18"/>
  <c r="CA69" i="18"/>
  <c r="AR70" i="18"/>
  <c r="I70" i="19"/>
  <c r="AV70" i="19"/>
  <c r="AJ71" i="19" s="1"/>
  <c r="BP70" i="19"/>
  <c r="BM70" i="19"/>
  <c r="BN70" i="18"/>
  <c r="J70" i="18"/>
  <c r="AW70" i="18"/>
  <c r="AK71" i="18" s="1"/>
  <c r="BQ70" i="18"/>
  <c r="CA69" i="19"/>
  <c r="AR70" i="19"/>
  <c r="CJ69" i="19"/>
  <c r="I70" i="18"/>
  <c r="BP70" i="18"/>
  <c r="BM70" i="18"/>
  <c r="AV70" i="18"/>
  <c r="AJ71" i="18" s="1"/>
  <c r="CH69" i="13"/>
  <c r="CE69" i="13"/>
  <c r="BV69" i="13"/>
  <c r="AS70" i="13" s="1"/>
  <c r="BY69" i="13"/>
  <c r="O69" i="13"/>
  <c r="AZ69" i="13"/>
  <c r="BC69" i="13" s="1"/>
  <c r="K280" i="7"/>
  <c r="R280" i="7"/>
  <c r="S280" i="7"/>
  <c r="P280" i="7"/>
  <c r="T280" i="7"/>
  <c r="I280" i="7"/>
  <c r="J280" i="7"/>
  <c r="AU69" i="13"/>
  <c r="AI70" i="13" s="1"/>
  <c r="H280" i="7"/>
  <c r="G280" i="7"/>
  <c r="CK68" i="13"/>
  <c r="H69" i="13"/>
  <c r="BR69" i="13" s="1"/>
  <c r="BT70" i="13" s="1"/>
  <c r="A151" i="13"/>
  <c r="CC68" i="13"/>
  <c r="CB68" i="13"/>
  <c r="M69" i="13"/>
  <c r="J7" i="15" s="1"/>
  <c r="BH69" i="13"/>
  <c r="BI69" i="13"/>
  <c r="BL69" i="13" s="1"/>
  <c r="AY70" i="19" l="1"/>
  <c r="BB70" i="19" s="1"/>
  <c r="L280" i="21"/>
  <c r="G180" i="17" s="1"/>
  <c r="AZ70" i="18"/>
  <c r="BC70" i="18" s="1"/>
  <c r="T280" i="21"/>
  <c r="R280" i="21"/>
  <c r="Q280" i="21"/>
  <c r="S280" i="21"/>
  <c r="P280" i="21"/>
  <c r="AY70" i="18"/>
  <c r="BB70" i="18" s="1"/>
  <c r="S70" i="18"/>
  <c r="AB71" i="18" s="1"/>
  <c r="M70" i="18"/>
  <c r="P70" i="18" s="1"/>
  <c r="CB69" i="18"/>
  <c r="CC69" i="18"/>
  <c r="L70" i="18"/>
  <c r="O70" i="18" s="1"/>
  <c r="R70" i="18"/>
  <c r="AA71" i="18" s="1"/>
  <c r="CL69" i="19"/>
  <c r="CK69" i="19"/>
  <c r="H70" i="19"/>
  <c r="AU70" i="19"/>
  <c r="AI71" i="19" s="1"/>
  <c r="BL70" i="19"/>
  <c r="CC69" i="19"/>
  <c r="CB69" i="19"/>
  <c r="M70" i="19"/>
  <c r="P70" i="19" s="1"/>
  <c r="S70" i="19"/>
  <c r="AB71" i="19" s="1"/>
  <c r="L70" i="19"/>
  <c r="O70" i="19" s="1"/>
  <c r="R70" i="19"/>
  <c r="AA71" i="19" s="1"/>
  <c r="AU70" i="18"/>
  <c r="AI71" i="18" s="1"/>
  <c r="H70" i="18"/>
  <c r="BL70" i="18"/>
  <c r="U280" i="7"/>
  <c r="AX69" i="13"/>
  <c r="BA69" i="13" s="1"/>
  <c r="BD69" i="13" s="1"/>
  <c r="L280" i="7"/>
  <c r="Q69" i="13"/>
  <c r="Z70" i="13" s="1"/>
  <c r="F280" i="7" s="1"/>
  <c r="K69" i="13"/>
  <c r="AV70" i="13"/>
  <c r="AJ71" i="13" s="1"/>
  <c r="I70" i="13"/>
  <c r="L70" i="13" s="1"/>
  <c r="I8" i="15" s="1"/>
  <c r="A152" i="13"/>
  <c r="BW69" i="13"/>
  <c r="CF69" i="13"/>
  <c r="BZ69" i="13"/>
  <c r="CI69" i="13"/>
  <c r="P69" i="13"/>
  <c r="U280" i="21" l="1"/>
  <c r="V280" i="21" s="1"/>
  <c r="AX70" i="19"/>
  <c r="BA70" i="19" s="1"/>
  <c r="BD70" i="19" s="1"/>
  <c r="AX70" i="18"/>
  <c r="BA70" i="18" s="1"/>
  <c r="BD70" i="18" s="1"/>
  <c r="BR70" i="18"/>
  <c r="K70" i="18"/>
  <c r="N70" i="18" s="1"/>
  <c r="Q70" i="18"/>
  <c r="Z71" i="18" s="1"/>
  <c r="F281" i="20" s="1"/>
  <c r="O280" i="7"/>
  <c r="S281" i="7" s="1"/>
  <c r="F280" i="21"/>
  <c r="K70" i="19"/>
  <c r="N70" i="19" s="1"/>
  <c r="BR70" i="19"/>
  <c r="Q70" i="19"/>
  <c r="Z71" i="19" s="1"/>
  <c r="BH71" i="19" s="1"/>
  <c r="H180" i="17"/>
  <c r="I180" i="17" s="1"/>
  <c r="H180" i="16"/>
  <c r="I180" i="16" s="1"/>
  <c r="K180" i="12"/>
  <c r="L180" i="12" s="1"/>
  <c r="M180" i="12" s="1"/>
  <c r="N181" i="12" s="1"/>
  <c r="K180" i="17"/>
  <c r="L180" i="17" s="1"/>
  <c r="M180" i="17" s="1"/>
  <c r="K180" i="16"/>
  <c r="L180" i="16" s="1"/>
  <c r="M180" i="16" s="1"/>
  <c r="CG69" i="13"/>
  <c r="H7" i="15"/>
  <c r="V280" i="7"/>
  <c r="F8" i="15"/>
  <c r="BX69" i="13"/>
  <c r="BU69" i="13"/>
  <c r="AR70" i="13" s="1"/>
  <c r="BO70" i="13" s="1"/>
  <c r="N69" i="13"/>
  <c r="O70" i="13"/>
  <c r="CD69" i="13"/>
  <c r="G180" i="12"/>
  <c r="H180" i="12" s="1"/>
  <c r="I180" i="12" s="1"/>
  <c r="G28" i="15" s="1"/>
  <c r="R70" i="13"/>
  <c r="AA71" i="13" s="1"/>
  <c r="AY70" i="13"/>
  <c r="BB70" i="13" s="1"/>
  <c r="A153" i="13"/>
  <c r="AT70" i="13"/>
  <c r="BQ70" i="13" s="1"/>
  <c r="I281" i="7"/>
  <c r="H281" i="7"/>
  <c r="K281" i="7"/>
  <c r="G281" i="7"/>
  <c r="J281" i="7"/>
  <c r="BK70" i="13"/>
  <c r="BP70" i="13"/>
  <c r="BJ70" i="13"/>
  <c r="R281" i="7" l="1"/>
  <c r="CH70" i="13"/>
  <c r="BY70" i="13"/>
  <c r="CJ69" i="13"/>
  <c r="CL69" i="13" s="1"/>
  <c r="T281" i="7"/>
  <c r="Q281" i="7"/>
  <c r="P281" i="7"/>
  <c r="BH71" i="18"/>
  <c r="BV70" i="18"/>
  <c r="AS71" i="18" s="1"/>
  <c r="CE70" i="18"/>
  <c r="BU70" i="18"/>
  <c r="CF70" i="18"/>
  <c r="BW70" i="18"/>
  <c r="AT71" i="18" s="1"/>
  <c r="CD70" i="18"/>
  <c r="J281" i="20"/>
  <c r="O280" i="20"/>
  <c r="H281" i="20"/>
  <c r="I281" i="20"/>
  <c r="K281" i="20"/>
  <c r="G281" i="20"/>
  <c r="CE70" i="19"/>
  <c r="BV70" i="19"/>
  <c r="AS71" i="19" s="1"/>
  <c r="CF70" i="19"/>
  <c r="BW70" i="19"/>
  <c r="AT71" i="19" s="1"/>
  <c r="BU70" i="19"/>
  <c r="CD70" i="19"/>
  <c r="J281" i="21"/>
  <c r="O280" i="21"/>
  <c r="I281" i="21"/>
  <c r="K281" i="21"/>
  <c r="H281" i="21"/>
  <c r="G281" i="21"/>
  <c r="BY70" i="18"/>
  <c r="CH70" i="18"/>
  <c r="BZ70" i="18"/>
  <c r="CI70" i="18"/>
  <c r="CG70" i="18"/>
  <c r="BX70" i="18"/>
  <c r="BO71" i="19"/>
  <c r="BT71" i="19"/>
  <c r="CH70" i="19"/>
  <c r="BY70" i="19"/>
  <c r="CI70" i="19"/>
  <c r="BZ70" i="19"/>
  <c r="BX70" i="19"/>
  <c r="CG70" i="19"/>
  <c r="BT71" i="18"/>
  <c r="BO71" i="18"/>
  <c r="O180" i="16"/>
  <c r="N181" i="16"/>
  <c r="O180" i="17"/>
  <c r="N181" i="17"/>
  <c r="J181" i="16"/>
  <c r="J181" i="17"/>
  <c r="AU70" i="13"/>
  <c r="AI71" i="13" s="1"/>
  <c r="H70" i="13"/>
  <c r="Q70" i="13" s="1"/>
  <c r="Z71" i="13" s="1"/>
  <c r="CA69" i="13"/>
  <c r="CB69" i="13" s="1"/>
  <c r="CE70" i="13"/>
  <c r="O180" i="12"/>
  <c r="J181" i="12"/>
  <c r="BV70" i="13"/>
  <c r="AS71" i="13" s="1"/>
  <c r="J70" i="13"/>
  <c r="S70" i="13" s="1"/>
  <c r="AB71" i="13" s="1"/>
  <c r="AW70" i="13"/>
  <c r="AK71" i="13" s="1"/>
  <c r="BN70" i="13"/>
  <c r="A154" i="13"/>
  <c r="L281" i="7"/>
  <c r="BM70" i="13"/>
  <c r="BI70" i="13"/>
  <c r="BL70" i="13" s="1"/>
  <c r="BH70" i="13"/>
  <c r="CK69" i="13" l="1"/>
  <c r="U281" i="7"/>
  <c r="K181" i="16" s="1"/>
  <c r="L181" i="16" s="1"/>
  <c r="M181" i="16" s="1"/>
  <c r="F281" i="21"/>
  <c r="I282" i="21" s="1"/>
  <c r="F281" i="7"/>
  <c r="J282" i="21"/>
  <c r="O281" i="21"/>
  <c r="K282" i="21"/>
  <c r="G282" i="20"/>
  <c r="AV71" i="19"/>
  <c r="AJ72" i="19" s="1"/>
  <c r="BP71" i="19"/>
  <c r="I71" i="19"/>
  <c r="BM71" i="19"/>
  <c r="CJ70" i="18"/>
  <c r="T281" i="21"/>
  <c r="S281" i="21"/>
  <c r="Q281" i="21"/>
  <c r="R281" i="21"/>
  <c r="P281" i="21"/>
  <c r="L281" i="20"/>
  <c r="G181" i="16" s="1"/>
  <c r="H181" i="16" s="1"/>
  <c r="I181" i="16" s="1"/>
  <c r="J182" i="16" s="1"/>
  <c r="J71" i="18"/>
  <c r="AW71" i="18"/>
  <c r="AK72" i="18" s="1"/>
  <c r="BQ71" i="18"/>
  <c r="BN71" i="18"/>
  <c r="CJ70" i="19"/>
  <c r="CA70" i="18"/>
  <c r="AR71" i="18"/>
  <c r="L281" i="21"/>
  <c r="G181" i="17" s="1"/>
  <c r="CA70" i="19"/>
  <c r="AR71" i="19"/>
  <c r="H282" i="21"/>
  <c r="J71" i="19"/>
  <c r="BQ71" i="19"/>
  <c r="AW71" i="19"/>
  <c r="AK72" i="19" s="1"/>
  <c r="BN71" i="19"/>
  <c r="T281" i="20"/>
  <c r="R281" i="20"/>
  <c r="S281" i="20"/>
  <c r="Q281" i="20"/>
  <c r="P281" i="20"/>
  <c r="BP71" i="18"/>
  <c r="BM71" i="18"/>
  <c r="I71" i="18"/>
  <c r="AV71" i="18"/>
  <c r="AJ72" i="18" s="1"/>
  <c r="F9" i="15"/>
  <c r="H181" i="17"/>
  <c r="I181" i="17" s="1"/>
  <c r="J182" i="17" s="1"/>
  <c r="K181" i="17"/>
  <c r="L181" i="17" s="1"/>
  <c r="M181" i="17" s="1"/>
  <c r="CC69" i="13"/>
  <c r="K70" i="13"/>
  <c r="H8" i="15" s="1"/>
  <c r="AX70" i="13"/>
  <c r="BA70" i="13" s="1"/>
  <c r="BR70" i="13"/>
  <c r="BT71" i="13" s="1"/>
  <c r="AZ70" i="13"/>
  <c r="BC70" i="13" s="1"/>
  <c r="G181" i="12"/>
  <c r="H181" i="12" s="1"/>
  <c r="I181" i="12" s="1"/>
  <c r="G29" i="15" s="1"/>
  <c r="M70" i="13"/>
  <c r="J8" i="15" s="1"/>
  <c r="A155" i="13"/>
  <c r="V281" i="7"/>
  <c r="K181" i="12"/>
  <c r="L181" i="12" s="1"/>
  <c r="M181" i="12" s="1"/>
  <c r="O281" i="7"/>
  <c r="AV71" i="13"/>
  <c r="AJ72" i="13" s="1"/>
  <c r="I71" i="13"/>
  <c r="G282" i="21" l="1"/>
  <c r="Q282" i="21"/>
  <c r="T282" i="21"/>
  <c r="N70" i="13"/>
  <c r="AZ71" i="19"/>
  <c r="BC71" i="19" s="1"/>
  <c r="I282" i="20"/>
  <c r="H282" i="20"/>
  <c r="BD70" i="13"/>
  <c r="L71" i="19"/>
  <c r="O71" i="19" s="1"/>
  <c r="R71" i="19"/>
  <c r="AA72" i="19" s="1"/>
  <c r="AY71" i="18"/>
  <c r="BB71" i="18" s="1"/>
  <c r="AZ71" i="18"/>
  <c r="BC71" i="18" s="1"/>
  <c r="AU71" i="18"/>
  <c r="AI72" i="18" s="1"/>
  <c r="H71" i="18"/>
  <c r="BL71" i="18"/>
  <c r="L71" i="18"/>
  <c r="O71" i="18" s="1"/>
  <c r="R71" i="18"/>
  <c r="AA72" i="18" s="1"/>
  <c r="CC70" i="18"/>
  <c r="CB70" i="18"/>
  <c r="S71" i="18"/>
  <c r="AB72" i="18" s="1"/>
  <c r="M71" i="18"/>
  <c r="P71" i="18" s="1"/>
  <c r="CL70" i="18"/>
  <c r="CK70" i="18"/>
  <c r="O281" i="20"/>
  <c r="T282" i="20" s="1"/>
  <c r="H71" i="19"/>
  <c r="BL71" i="19"/>
  <c r="AU71" i="19"/>
  <c r="AI72" i="19" s="1"/>
  <c r="CB70" i="19"/>
  <c r="CC70" i="19"/>
  <c r="CL70" i="19"/>
  <c r="CK70" i="19"/>
  <c r="J282" i="20"/>
  <c r="S282" i="21"/>
  <c r="U281" i="20"/>
  <c r="V281" i="20" s="1"/>
  <c r="L282" i="21"/>
  <c r="G182" i="17" s="1"/>
  <c r="K282" i="20"/>
  <c r="U281" i="21"/>
  <c r="V281" i="21" s="1"/>
  <c r="P282" i="21"/>
  <c r="AY71" i="19"/>
  <c r="BB71" i="19" s="1"/>
  <c r="S71" i="19"/>
  <c r="AB72" i="19" s="1"/>
  <c r="M71" i="19"/>
  <c r="P71" i="19" s="1"/>
  <c r="R282" i="21"/>
  <c r="N182" i="16"/>
  <c r="O181" i="16"/>
  <c r="O181" i="17"/>
  <c r="N182" i="17"/>
  <c r="BX70" i="13"/>
  <c r="CD70" i="13"/>
  <c r="CG70" i="13"/>
  <c r="BU70" i="13"/>
  <c r="AR71" i="13" s="1"/>
  <c r="BO71" i="13" s="1"/>
  <c r="CI70" i="13"/>
  <c r="CF70" i="13"/>
  <c r="P70" i="13"/>
  <c r="BZ70" i="13"/>
  <c r="BW70" i="13"/>
  <c r="AT71" i="13" s="1"/>
  <c r="BQ71" i="13" s="1"/>
  <c r="AY71" i="13"/>
  <c r="BB71" i="13" s="1"/>
  <c r="A156" i="13"/>
  <c r="R282" i="7"/>
  <c r="T282" i="7"/>
  <c r="Q282" i="7"/>
  <c r="S282" i="7"/>
  <c r="P282" i="7"/>
  <c r="O181" i="12"/>
  <c r="N182" i="12"/>
  <c r="BH71" i="13"/>
  <c r="BI71" i="13"/>
  <c r="K282" i="7"/>
  <c r="I282" i="7"/>
  <c r="H282" i="7"/>
  <c r="J282" i="7"/>
  <c r="G282" i="7"/>
  <c r="R71" i="13"/>
  <c r="AA72" i="13" s="1"/>
  <c r="L71" i="13"/>
  <c r="I9" i="15" s="1"/>
  <c r="J182" i="12"/>
  <c r="BK71" i="13"/>
  <c r="BJ71" i="13"/>
  <c r="BM71" i="13" s="1"/>
  <c r="BP71" i="13"/>
  <c r="CH71" i="19" l="1"/>
  <c r="BY71" i="19"/>
  <c r="P282" i="20"/>
  <c r="BV71" i="18"/>
  <c r="AS72" i="18" s="1"/>
  <c r="I72" i="18" s="1"/>
  <c r="CE71" i="18"/>
  <c r="BV71" i="19"/>
  <c r="AS72" i="19" s="1"/>
  <c r="I72" i="19" s="1"/>
  <c r="CE71" i="19"/>
  <c r="BY71" i="18"/>
  <c r="Q282" i="20"/>
  <c r="AX71" i="19"/>
  <c r="BA71" i="19" s="1"/>
  <c r="BD71" i="19" s="1"/>
  <c r="CF71" i="19"/>
  <c r="BW71" i="19"/>
  <c r="AT72" i="19" s="1"/>
  <c r="AW72" i="19" s="1"/>
  <c r="AK73" i="19" s="1"/>
  <c r="CF71" i="18"/>
  <c r="BW71" i="18"/>
  <c r="AT72" i="18" s="1"/>
  <c r="AW72" i="18" s="1"/>
  <c r="AK73" i="18" s="1"/>
  <c r="L282" i="20"/>
  <c r="G182" i="16" s="1"/>
  <c r="AX71" i="18"/>
  <c r="BA71" i="18" s="1"/>
  <c r="BD71" i="18" s="1"/>
  <c r="U282" i="21"/>
  <c r="V282" i="21" s="1"/>
  <c r="BR71" i="19"/>
  <c r="K71" i="19"/>
  <c r="Q71" i="19"/>
  <c r="Z72" i="19" s="1"/>
  <c r="BH72" i="19" s="1"/>
  <c r="CH71" i="18"/>
  <c r="R282" i="20"/>
  <c r="CI71" i="19"/>
  <c r="BR71" i="18"/>
  <c r="K71" i="18"/>
  <c r="Q71" i="18"/>
  <c r="Z72" i="18" s="1"/>
  <c r="F282" i="20" s="1"/>
  <c r="BZ71" i="19"/>
  <c r="CI71" i="18"/>
  <c r="BZ71" i="18"/>
  <c r="S282" i="20"/>
  <c r="AU71" i="13"/>
  <c r="AI72" i="13" s="1"/>
  <c r="H71" i="13"/>
  <c r="Q71" i="13" s="1"/>
  <c r="Z72" i="13" s="1"/>
  <c r="BL71" i="13"/>
  <c r="CJ70" i="13"/>
  <c r="CL70" i="13" s="1"/>
  <c r="CA70" i="13"/>
  <c r="CC70" i="13" s="1"/>
  <c r="BV71" i="13"/>
  <c r="AS72" i="13" s="1"/>
  <c r="BN71" i="13"/>
  <c r="J71" i="13"/>
  <c r="AW71" i="13"/>
  <c r="A157" i="13"/>
  <c r="CH71" i="13"/>
  <c r="BY71" i="13"/>
  <c r="CE71" i="13"/>
  <c r="U282" i="7"/>
  <c r="O71" i="13"/>
  <c r="L282" i="7"/>
  <c r="BP72" i="18" l="1"/>
  <c r="AV72" i="18"/>
  <c r="AJ73" i="18" s="1"/>
  <c r="BM72" i="19"/>
  <c r="BM72" i="18"/>
  <c r="AX71" i="13"/>
  <c r="BA71" i="13" s="1"/>
  <c r="BP72" i="19"/>
  <c r="AV72" i="19"/>
  <c r="AJ73" i="19" s="1"/>
  <c r="BN72" i="19"/>
  <c r="BQ72" i="19"/>
  <c r="J72" i="19"/>
  <c r="S72" i="19" s="1"/>
  <c r="AB73" i="19" s="1"/>
  <c r="BN72" i="18"/>
  <c r="BQ72" i="18"/>
  <c r="J72" i="18"/>
  <c r="M72" i="18" s="1"/>
  <c r="P72" i="18" s="1"/>
  <c r="BH72" i="18"/>
  <c r="AZ72" i="19"/>
  <c r="BC72" i="19" s="1"/>
  <c r="R72" i="18"/>
  <c r="AA73" i="18" s="1"/>
  <c r="L72" i="18"/>
  <c r="O72" i="18" s="1"/>
  <c r="N71" i="18"/>
  <c r="BU71" i="18"/>
  <c r="CD71" i="18"/>
  <c r="BX71" i="18"/>
  <c r="CG71" i="18"/>
  <c r="BT72" i="18"/>
  <c r="BO72" i="18"/>
  <c r="N71" i="19"/>
  <c r="BU71" i="19"/>
  <c r="CG71" i="19"/>
  <c r="BX71" i="19"/>
  <c r="CD71" i="19"/>
  <c r="R72" i="19"/>
  <c r="AA73" i="19" s="1"/>
  <c r="L72" i="19"/>
  <c r="O72" i="19" s="1"/>
  <c r="BO72" i="19"/>
  <c r="BT72" i="19"/>
  <c r="AY72" i="18"/>
  <c r="BB72" i="18" s="1"/>
  <c r="U282" i="20"/>
  <c r="V282" i="20" s="1"/>
  <c r="AZ72" i="18"/>
  <c r="BC72" i="18" s="1"/>
  <c r="F10" i="15"/>
  <c r="H182" i="17"/>
  <c r="I182" i="17" s="1"/>
  <c r="H182" i="16"/>
  <c r="I182" i="16" s="1"/>
  <c r="K182" i="17"/>
  <c r="L182" i="17" s="1"/>
  <c r="M182" i="17" s="1"/>
  <c r="K182" i="16"/>
  <c r="L182" i="16" s="1"/>
  <c r="M182" i="16" s="1"/>
  <c r="K71" i="13"/>
  <c r="H9" i="15" s="1"/>
  <c r="CK70" i="13"/>
  <c r="CB70" i="13"/>
  <c r="G182" i="12"/>
  <c r="H182" i="12" s="1"/>
  <c r="I182" i="12" s="1"/>
  <c r="G30" i="15" s="1"/>
  <c r="AK72" i="13"/>
  <c r="AZ71" i="13"/>
  <c r="BC71" i="13" s="1"/>
  <c r="BD71" i="13" s="1"/>
  <c r="S71" i="13"/>
  <c r="AB72" i="13" s="1"/>
  <c r="M71" i="13"/>
  <c r="J9" i="15" s="1"/>
  <c r="BR71" i="13"/>
  <c r="A158" i="13"/>
  <c r="K182" i="12"/>
  <c r="L182" i="12" s="1"/>
  <c r="M182" i="12" s="1"/>
  <c r="V282" i="7"/>
  <c r="I72" i="13"/>
  <c r="AV72" i="13"/>
  <c r="AJ73" i="13" s="1"/>
  <c r="AY72" i="19" l="1"/>
  <c r="BB72" i="19" s="1"/>
  <c r="CJ71" i="19"/>
  <c r="CL71" i="19" s="1"/>
  <c r="M72" i="19"/>
  <c r="P72" i="19" s="1"/>
  <c r="CJ71" i="18"/>
  <c r="CL71" i="18" s="1"/>
  <c r="S72" i="18"/>
  <c r="AB73" i="18" s="1"/>
  <c r="N71" i="13"/>
  <c r="F282" i="7"/>
  <c r="K283" i="7" s="1"/>
  <c r="BY72" i="18"/>
  <c r="CH72" i="18"/>
  <c r="BZ72" i="18"/>
  <c r="CI72" i="18"/>
  <c r="BY72" i="19"/>
  <c r="CH72" i="19"/>
  <c r="BV72" i="18"/>
  <c r="AS73" i="18" s="1"/>
  <c r="CE72" i="18"/>
  <c r="BW72" i="18"/>
  <c r="AT73" i="18" s="1"/>
  <c r="CF72" i="18"/>
  <c r="F282" i="21"/>
  <c r="CE72" i="19"/>
  <c r="BV72" i="19"/>
  <c r="AS73" i="19" s="1"/>
  <c r="CF72" i="19"/>
  <c r="BW72" i="19"/>
  <c r="AT73" i="19" s="1"/>
  <c r="BX71" i="13"/>
  <c r="CA71" i="18"/>
  <c r="AR72" i="18"/>
  <c r="BU71" i="13"/>
  <c r="AR72" i="13" s="1"/>
  <c r="AU72" i="13" s="1"/>
  <c r="AI73" i="13" s="1"/>
  <c r="CA71" i="19"/>
  <c r="AR72" i="19"/>
  <c r="O182" i="16"/>
  <c r="N183" i="16"/>
  <c r="O182" i="17"/>
  <c r="N183" i="17"/>
  <c r="J183" i="16"/>
  <c r="CD71" i="13"/>
  <c r="J183" i="17"/>
  <c r="CG71" i="13"/>
  <c r="BT72" i="13"/>
  <c r="BW71" i="13"/>
  <c r="AT72" i="13" s="1"/>
  <c r="BQ72" i="13" s="1"/>
  <c r="CF71" i="13"/>
  <c r="CI71" i="13"/>
  <c r="P71" i="13"/>
  <c r="BZ71" i="13"/>
  <c r="AY72" i="13"/>
  <c r="BB72" i="13" s="1"/>
  <c r="A159" i="13"/>
  <c r="O182" i="12"/>
  <c r="N183" i="12"/>
  <c r="BK72" i="13"/>
  <c r="R72" i="13"/>
  <c r="AA73" i="13" s="1"/>
  <c r="L72" i="13"/>
  <c r="I10" i="15" s="1"/>
  <c r="BJ72" i="13"/>
  <c r="BM72" i="13" s="1"/>
  <c r="BP72" i="13"/>
  <c r="BI72" i="13"/>
  <c r="BH72" i="13"/>
  <c r="J183" i="12"/>
  <c r="BZ72" i="19" l="1"/>
  <c r="CI72" i="19"/>
  <c r="CK71" i="19"/>
  <c r="J283" i="7"/>
  <c r="G283" i="7"/>
  <c r="I283" i="7"/>
  <c r="H283" i="7"/>
  <c r="CK71" i="18"/>
  <c r="O282" i="7"/>
  <c r="H72" i="19"/>
  <c r="AU72" i="19"/>
  <c r="AI73" i="19" s="1"/>
  <c r="BL72" i="19"/>
  <c r="CB71" i="19"/>
  <c r="CC71" i="19"/>
  <c r="O282" i="20"/>
  <c r="G283" i="20"/>
  <c r="I283" i="20"/>
  <c r="H283" i="20"/>
  <c r="J283" i="20"/>
  <c r="K283" i="20"/>
  <c r="J73" i="19"/>
  <c r="AW73" i="19"/>
  <c r="AK74" i="19" s="1"/>
  <c r="BQ73" i="19"/>
  <c r="BN73" i="19"/>
  <c r="AU72" i="18"/>
  <c r="AI73" i="18" s="1"/>
  <c r="H72" i="18"/>
  <c r="BL72" i="18"/>
  <c r="CB71" i="18"/>
  <c r="CC71" i="18"/>
  <c r="BM73" i="19"/>
  <c r="AV73" i="19"/>
  <c r="AJ74" i="19" s="1"/>
  <c r="I73" i="19"/>
  <c r="BP73" i="19"/>
  <c r="BQ73" i="18"/>
  <c r="AW73" i="18"/>
  <c r="AK74" i="18" s="1"/>
  <c r="J73" i="18"/>
  <c r="BN73" i="18"/>
  <c r="O282" i="21"/>
  <c r="H283" i="21"/>
  <c r="I283" i="21"/>
  <c r="K283" i="21"/>
  <c r="G283" i="21"/>
  <c r="J283" i="21"/>
  <c r="BM73" i="18"/>
  <c r="AV73" i="18"/>
  <c r="AJ74" i="18" s="1"/>
  <c r="I73" i="18"/>
  <c r="BP73" i="18"/>
  <c r="BO72" i="13"/>
  <c r="BV72" i="13"/>
  <c r="AS73" i="13" s="1"/>
  <c r="CJ71" i="13"/>
  <c r="CL71" i="13" s="1"/>
  <c r="BN72" i="13"/>
  <c r="CA71" i="13"/>
  <c r="CC71" i="13" s="1"/>
  <c r="J72" i="13"/>
  <c r="AW72" i="13"/>
  <c r="H72" i="13"/>
  <c r="AX72" i="13"/>
  <c r="BA72" i="13" s="1"/>
  <c r="BL72" i="13"/>
  <c r="A160" i="13"/>
  <c r="CH72" i="13"/>
  <c r="BY72" i="13"/>
  <c r="CE72" i="13"/>
  <c r="O72" i="13"/>
  <c r="L283" i="7" l="1"/>
  <c r="AX72" i="19"/>
  <c r="BA72" i="19" s="1"/>
  <c r="BD72" i="19" s="1"/>
  <c r="AX72" i="18"/>
  <c r="BA72" i="18" s="1"/>
  <c r="BD72" i="18" s="1"/>
  <c r="P283" i="7"/>
  <c r="S283" i="7"/>
  <c r="R283" i="7"/>
  <c r="T283" i="7"/>
  <c r="Q283" i="7"/>
  <c r="AY73" i="19"/>
  <c r="BB73" i="19" s="1"/>
  <c r="AY73" i="18"/>
  <c r="BB73" i="18" s="1"/>
  <c r="L283" i="21"/>
  <c r="G183" i="17" s="1"/>
  <c r="H183" i="17" s="1"/>
  <c r="I183" i="17" s="1"/>
  <c r="M73" i="18"/>
  <c r="P73" i="18" s="1"/>
  <c r="S73" i="18"/>
  <c r="AB74" i="18" s="1"/>
  <c r="T283" i="20"/>
  <c r="Q283" i="20"/>
  <c r="P283" i="20"/>
  <c r="R283" i="20"/>
  <c r="S283" i="20"/>
  <c r="M73" i="19"/>
  <c r="P73" i="19" s="1"/>
  <c r="S73" i="19"/>
  <c r="AB74" i="19" s="1"/>
  <c r="R73" i="18"/>
  <c r="AA74" i="18" s="1"/>
  <c r="L73" i="18"/>
  <c r="O73" i="18" s="1"/>
  <c r="S283" i="21"/>
  <c r="Q283" i="21"/>
  <c r="T283" i="21"/>
  <c r="R283" i="21"/>
  <c r="P283" i="21"/>
  <c r="K72" i="18"/>
  <c r="Q72" i="18"/>
  <c r="Z73" i="18" s="1"/>
  <c r="F283" i="20" s="1"/>
  <c r="BR72" i="18"/>
  <c r="R73" i="19"/>
  <c r="AA74" i="19" s="1"/>
  <c r="L73" i="19"/>
  <c r="O73" i="19" s="1"/>
  <c r="AZ73" i="18"/>
  <c r="BC73" i="18" s="1"/>
  <c r="AZ73" i="19"/>
  <c r="BC73" i="19" s="1"/>
  <c r="L283" i="20"/>
  <c r="G183" i="16" s="1"/>
  <c r="H183" i="16" s="1"/>
  <c r="I183" i="16" s="1"/>
  <c r="Q72" i="19"/>
  <c r="Z73" i="19" s="1"/>
  <c r="BH73" i="19" s="1"/>
  <c r="BR72" i="19"/>
  <c r="K72" i="19"/>
  <c r="F11" i="15"/>
  <c r="CK71" i="13"/>
  <c r="G183" i="12"/>
  <c r="H183" i="12" s="1"/>
  <c r="I183" i="12" s="1"/>
  <c r="G31" i="15" s="1"/>
  <c r="CB71" i="13"/>
  <c r="AK73" i="13"/>
  <c r="AZ72" i="13"/>
  <c r="BC72" i="13" s="1"/>
  <c r="BD72" i="13" s="1"/>
  <c r="M72" i="13"/>
  <c r="J10" i="15" s="1"/>
  <c r="S72" i="13"/>
  <c r="AB73" i="13" s="1"/>
  <c r="I73" i="13"/>
  <c r="L73" i="13" s="1"/>
  <c r="I11" i="15" s="1"/>
  <c r="K72" i="13"/>
  <c r="H10" i="15" s="1"/>
  <c r="Q72" i="13"/>
  <c r="Z73" i="13" s="1"/>
  <c r="BR72" i="13"/>
  <c r="A161" i="13"/>
  <c r="BK73" i="13"/>
  <c r="AV73" i="13"/>
  <c r="AJ74" i="13" s="1"/>
  <c r="BI73" i="13"/>
  <c r="BJ73" i="13"/>
  <c r="BM73" i="13" s="1"/>
  <c r="BP73" i="13"/>
  <c r="F283" i="7" l="1"/>
  <c r="J284" i="7" s="1"/>
  <c r="U283" i="7"/>
  <c r="BH73" i="18"/>
  <c r="U283" i="21"/>
  <c r="V283" i="21" s="1"/>
  <c r="BV73" i="19"/>
  <c r="AS74" i="19" s="1"/>
  <c r="CE73" i="19"/>
  <c r="CF73" i="19"/>
  <c r="BW73" i="19"/>
  <c r="AT74" i="19" s="1"/>
  <c r="U283" i="20"/>
  <c r="V283" i="20" s="1"/>
  <c r="BV73" i="18"/>
  <c r="AS74" i="18" s="1"/>
  <c r="CE73" i="18"/>
  <c r="CF73" i="18"/>
  <c r="BW73" i="18"/>
  <c r="AT74" i="18" s="1"/>
  <c r="N72" i="19"/>
  <c r="BX72" i="19"/>
  <c r="CG72" i="19"/>
  <c r="BU72" i="19"/>
  <c r="CD72" i="19"/>
  <c r="BT73" i="19"/>
  <c r="BO73" i="19"/>
  <c r="BO73" i="18"/>
  <c r="BT73" i="18"/>
  <c r="F283" i="21"/>
  <c r="N72" i="18"/>
  <c r="CD72" i="18"/>
  <c r="CG72" i="18"/>
  <c r="BU72" i="18"/>
  <c r="BX72" i="18"/>
  <c r="J184" i="16"/>
  <c r="J184" i="17"/>
  <c r="BW72" i="13"/>
  <c r="AT73" i="13" s="1"/>
  <c r="CI72" i="13"/>
  <c r="CF72" i="13"/>
  <c r="P72" i="13"/>
  <c r="BZ72" i="13"/>
  <c r="AY73" i="13"/>
  <c r="BB73" i="13" s="1"/>
  <c r="BH73" i="13"/>
  <c r="BT73" i="13"/>
  <c r="H284" i="7"/>
  <c r="BU72" i="13"/>
  <c r="CG72" i="13"/>
  <c r="CD72" i="13"/>
  <c r="N72" i="13"/>
  <c r="BX72" i="13"/>
  <c r="R73" i="13"/>
  <c r="AA74" i="13" s="1"/>
  <c r="A162" i="13"/>
  <c r="CE73" i="13"/>
  <c r="BV73" i="13"/>
  <c r="O73" i="13"/>
  <c r="J184" i="12"/>
  <c r="O283" i="7" l="1"/>
  <c r="S284" i="7" s="1"/>
  <c r="V283" i="7"/>
  <c r="K183" i="17"/>
  <c r="L183" i="17" s="1"/>
  <c r="M183" i="17" s="1"/>
  <c r="K183" i="12"/>
  <c r="L183" i="12" s="1"/>
  <c r="M183" i="12" s="1"/>
  <c r="K183" i="16"/>
  <c r="L183" i="16" s="1"/>
  <c r="M183" i="16" s="1"/>
  <c r="CJ72" i="18"/>
  <c r="CL72" i="18" s="1"/>
  <c r="CJ72" i="19"/>
  <c r="CK72" i="19" s="1"/>
  <c r="J74" i="19"/>
  <c r="AW74" i="19"/>
  <c r="AK75" i="19" s="1"/>
  <c r="BQ74" i="19"/>
  <c r="BN74" i="19"/>
  <c r="BM74" i="18"/>
  <c r="I74" i="18"/>
  <c r="AV74" i="18"/>
  <c r="AJ75" i="18" s="1"/>
  <c r="BP74" i="18"/>
  <c r="G284" i="7"/>
  <c r="O283" i="20"/>
  <c r="K284" i="20"/>
  <c r="H284" i="20"/>
  <c r="J284" i="20"/>
  <c r="I284" i="20"/>
  <c r="G284" i="20"/>
  <c r="CA72" i="19"/>
  <c r="AR73" i="19"/>
  <c r="O283" i="21"/>
  <c r="G284" i="21"/>
  <c r="K284" i="21"/>
  <c r="I284" i="21"/>
  <c r="J284" i="21"/>
  <c r="H284" i="21"/>
  <c r="BP74" i="19"/>
  <c r="AV74" i="19"/>
  <c r="AJ75" i="19" s="1"/>
  <c r="BM74" i="19"/>
  <c r="I74" i="19"/>
  <c r="I284" i="7"/>
  <c r="CA72" i="18"/>
  <c r="AR73" i="18"/>
  <c r="AW74" i="18"/>
  <c r="AK75" i="18" s="1"/>
  <c r="BQ74" i="18"/>
  <c r="BN74" i="18"/>
  <c r="J74" i="18"/>
  <c r="P284" i="7"/>
  <c r="Q284" i="7"/>
  <c r="T284" i="7"/>
  <c r="R284" i="7"/>
  <c r="K284" i="7"/>
  <c r="J73" i="13"/>
  <c r="BQ73" i="13"/>
  <c r="AW73" i="13"/>
  <c r="AK74" i="13" s="1"/>
  <c r="BN73" i="13"/>
  <c r="AR73" i="13"/>
  <c r="BO73" i="13" s="1"/>
  <c r="CA72" i="13"/>
  <c r="CJ72" i="13"/>
  <c r="A163" i="13"/>
  <c r="AS74" i="13"/>
  <c r="AV74" i="13" s="1"/>
  <c r="AJ75" i="13" s="1"/>
  <c r="BI74" i="13"/>
  <c r="BK74" i="13"/>
  <c r="CK72" i="18" l="1"/>
  <c r="CL72" i="19"/>
  <c r="N184" i="16"/>
  <c r="BY73" i="18"/>
  <c r="CH73" i="18"/>
  <c r="CI73" i="18"/>
  <c r="BZ73" i="18"/>
  <c r="O183" i="16"/>
  <c r="O183" i="12"/>
  <c r="N184" i="12"/>
  <c r="CH73" i="13"/>
  <c r="BY73" i="13"/>
  <c r="CH73" i="19"/>
  <c r="O183" i="17"/>
  <c r="BY73" i="19"/>
  <c r="N184" i="17"/>
  <c r="CI73" i="19"/>
  <c r="BZ73" i="19"/>
  <c r="AZ74" i="19"/>
  <c r="BC74" i="19" s="1"/>
  <c r="AZ74" i="18"/>
  <c r="BC74" i="18" s="1"/>
  <c r="AY74" i="18"/>
  <c r="BB74" i="18" s="1"/>
  <c r="CB72" i="19"/>
  <c r="CC72" i="19"/>
  <c r="L284" i="20"/>
  <c r="G184" i="16" s="1"/>
  <c r="H184" i="16" s="1"/>
  <c r="I184" i="16" s="1"/>
  <c r="R74" i="19"/>
  <c r="AA75" i="19" s="1"/>
  <c r="L74" i="19"/>
  <c r="O74" i="19" s="1"/>
  <c r="S74" i="18"/>
  <c r="AB75" i="18" s="1"/>
  <c r="M74" i="18"/>
  <c r="P74" i="18" s="1"/>
  <c r="L284" i="21"/>
  <c r="G184" i="17" s="1"/>
  <c r="L74" i="18"/>
  <c r="O74" i="18" s="1"/>
  <c r="R74" i="18"/>
  <c r="AA75" i="18" s="1"/>
  <c r="S74" i="19"/>
  <c r="AB75" i="19" s="1"/>
  <c r="M74" i="19"/>
  <c r="P74" i="19" s="1"/>
  <c r="H73" i="18"/>
  <c r="AU73" i="18"/>
  <c r="AI74" i="18" s="1"/>
  <c r="BL73" i="18"/>
  <c r="P284" i="21"/>
  <c r="R284" i="21"/>
  <c r="Q284" i="21"/>
  <c r="T284" i="21"/>
  <c r="S284" i="21"/>
  <c r="Q284" i="20"/>
  <c r="R284" i="20"/>
  <c r="P284" i="20"/>
  <c r="S284" i="20"/>
  <c r="T284" i="20"/>
  <c r="L284" i="7"/>
  <c r="G184" i="12" s="1"/>
  <c r="H184" i="12" s="1"/>
  <c r="I184" i="12" s="1"/>
  <c r="G32" i="15" s="1"/>
  <c r="CC72" i="18"/>
  <c r="CB72" i="18"/>
  <c r="AY74" i="19"/>
  <c r="BB74" i="19" s="1"/>
  <c r="H73" i="19"/>
  <c r="AU73" i="19"/>
  <c r="AI74" i="19" s="1"/>
  <c r="BL73" i="19"/>
  <c r="U284" i="7"/>
  <c r="AZ73" i="13"/>
  <c r="BC73" i="13" s="1"/>
  <c r="S73" i="13"/>
  <c r="AB74" i="13" s="1"/>
  <c r="M73" i="13"/>
  <c r="J11" i="15" s="1"/>
  <c r="AY74" i="13"/>
  <c r="BB74" i="13" s="1"/>
  <c r="CL72" i="13"/>
  <c r="CK72" i="13"/>
  <c r="CC72" i="13"/>
  <c r="CB72" i="13"/>
  <c r="H73" i="13"/>
  <c r="AU73" i="13"/>
  <c r="AI74" i="13" s="1"/>
  <c r="BL73" i="13"/>
  <c r="A164" i="13"/>
  <c r="I74" i="13"/>
  <c r="BP74" i="13"/>
  <c r="BJ74" i="13"/>
  <c r="AX73" i="18" l="1"/>
  <c r="BA73" i="18" s="1"/>
  <c r="BD73" i="18" s="1"/>
  <c r="H184" i="17"/>
  <c r="I184" i="17" s="1"/>
  <c r="BW74" i="19" s="1"/>
  <c r="AT75" i="19" s="1"/>
  <c r="F12" i="15"/>
  <c r="CE74" i="18"/>
  <c r="BV74" i="18"/>
  <c r="AS75" i="18" s="1"/>
  <c r="CF74" i="18"/>
  <c r="BW74" i="18"/>
  <c r="AT75" i="18" s="1"/>
  <c r="AX73" i="19"/>
  <c r="BA73" i="19" s="1"/>
  <c r="BD73" i="19" s="1"/>
  <c r="U284" i="21"/>
  <c r="V284" i="21" s="1"/>
  <c r="U284" i="20"/>
  <c r="V284" i="20" s="1"/>
  <c r="K73" i="19"/>
  <c r="BR73" i="19"/>
  <c r="Q73" i="19"/>
  <c r="Z74" i="19" s="1"/>
  <c r="BH74" i="19" s="1"/>
  <c r="BR73" i="18"/>
  <c r="K73" i="18"/>
  <c r="Q73" i="18"/>
  <c r="Z74" i="18" s="1"/>
  <c r="F284" i="20" s="1"/>
  <c r="K184" i="12"/>
  <c r="L184" i="12" s="1"/>
  <c r="M184" i="12" s="1"/>
  <c r="N185" i="12" s="1"/>
  <c r="K184" i="17"/>
  <c r="L184" i="17" s="1"/>
  <c r="M184" i="17" s="1"/>
  <c r="K184" i="16"/>
  <c r="L184" i="16" s="1"/>
  <c r="M184" i="16" s="1"/>
  <c r="J185" i="16"/>
  <c r="J185" i="17"/>
  <c r="V284" i="7"/>
  <c r="J185" i="12"/>
  <c r="BW73" i="13"/>
  <c r="AT74" i="13" s="1"/>
  <c r="CI73" i="13"/>
  <c r="CF73" i="13"/>
  <c r="P73" i="13"/>
  <c r="BZ73" i="13"/>
  <c r="K73" i="13"/>
  <c r="H11" i="15" s="1"/>
  <c r="Q73" i="13"/>
  <c r="Z74" i="13" s="1"/>
  <c r="F284" i="7" s="1"/>
  <c r="BR73" i="13"/>
  <c r="AX73" i="13"/>
  <c r="BA73" i="13" s="1"/>
  <c r="BD73" i="13" s="1"/>
  <c r="A165" i="13"/>
  <c r="L74" i="13"/>
  <c r="I12" i="15" s="1"/>
  <c r="R74" i="13"/>
  <c r="AA75" i="13" s="1"/>
  <c r="BM74" i="13"/>
  <c r="BV74" i="19" l="1"/>
  <c r="AS75" i="19" s="1"/>
  <c r="CF74" i="19"/>
  <c r="CE74" i="19"/>
  <c r="O184" i="12"/>
  <c r="BH74" i="18"/>
  <c r="N73" i="19"/>
  <c r="BU73" i="19"/>
  <c r="BX73" i="19"/>
  <c r="CD73" i="19"/>
  <c r="CG73" i="19"/>
  <c r="N73" i="18"/>
  <c r="BX73" i="18"/>
  <c r="CD73" i="18"/>
  <c r="CG73" i="18"/>
  <c r="BU73" i="18"/>
  <c r="BN75" i="19"/>
  <c r="J75" i="19"/>
  <c r="AW75" i="19"/>
  <c r="AK76" i="19" s="1"/>
  <c r="BQ75" i="19"/>
  <c r="BT74" i="18"/>
  <c r="BO74" i="18"/>
  <c r="AV75" i="19"/>
  <c r="AJ76" i="19" s="1"/>
  <c r="I75" i="19"/>
  <c r="BM75" i="19"/>
  <c r="BP75" i="19"/>
  <c r="AW75" i="18"/>
  <c r="AK76" i="18" s="1"/>
  <c r="J75" i="18"/>
  <c r="BQ75" i="18"/>
  <c r="BN75" i="18"/>
  <c r="CH74" i="18"/>
  <c r="BY74" i="18"/>
  <c r="CI74" i="18"/>
  <c r="BZ74" i="18"/>
  <c r="F284" i="21"/>
  <c r="CH74" i="19"/>
  <c r="BY74" i="19"/>
  <c r="BZ74" i="19"/>
  <c r="CI74" i="19"/>
  <c r="BM75" i="18"/>
  <c r="I75" i="18"/>
  <c r="BP75" i="18"/>
  <c r="AV75" i="18"/>
  <c r="AJ76" i="18" s="1"/>
  <c r="BT74" i="19"/>
  <c r="BO74" i="19"/>
  <c r="O184" i="16"/>
  <c r="N185" i="16"/>
  <c r="O184" i="17"/>
  <c r="N185" i="17"/>
  <c r="AW74" i="13"/>
  <c r="AK75" i="13" s="1"/>
  <c r="BN74" i="13"/>
  <c r="J74" i="13"/>
  <c r="BQ74" i="13"/>
  <c r="BT74" i="13"/>
  <c r="BH74" i="13"/>
  <c r="CD73" i="13"/>
  <c r="BU73" i="13"/>
  <c r="N73" i="13"/>
  <c r="BX73" i="13"/>
  <c r="CG73" i="13"/>
  <c r="A166" i="13"/>
  <c r="BV74" i="13"/>
  <c r="BY74" i="13"/>
  <c r="CH74" i="13"/>
  <c r="CE74" i="13"/>
  <c r="O74" i="13"/>
  <c r="BK75" i="13"/>
  <c r="BI75" i="13"/>
  <c r="CJ73" i="18" l="1"/>
  <c r="AZ75" i="19"/>
  <c r="BC75" i="19" s="1"/>
  <c r="AY75" i="19"/>
  <c r="BB75" i="19" s="1"/>
  <c r="M75" i="18"/>
  <c r="P75" i="18" s="1"/>
  <c r="S75" i="18"/>
  <c r="AB76" i="18" s="1"/>
  <c r="CK73" i="18"/>
  <c r="CL73" i="18"/>
  <c r="AY75" i="18"/>
  <c r="BB75" i="18" s="1"/>
  <c r="M75" i="19"/>
  <c r="P75" i="19" s="1"/>
  <c r="S75" i="19"/>
  <c r="AB76" i="19" s="1"/>
  <c r="CJ73" i="19"/>
  <c r="L75" i="18"/>
  <c r="O75" i="18" s="1"/>
  <c r="R75" i="18"/>
  <c r="AA76" i="18" s="1"/>
  <c r="O284" i="21"/>
  <c r="H285" i="21"/>
  <c r="G285" i="21"/>
  <c r="K285" i="21"/>
  <c r="J285" i="21"/>
  <c r="I285" i="21"/>
  <c r="AZ75" i="18"/>
  <c r="BC75" i="18" s="1"/>
  <c r="L75" i="19"/>
  <c r="O75" i="19" s="1"/>
  <c r="R75" i="19"/>
  <c r="AA76" i="19" s="1"/>
  <c r="H285" i="20"/>
  <c r="O284" i="20"/>
  <c r="J285" i="20"/>
  <c r="G285" i="20"/>
  <c r="I285" i="20"/>
  <c r="K285" i="20"/>
  <c r="CA73" i="18"/>
  <c r="AR74" i="18"/>
  <c r="CA73" i="19"/>
  <c r="AR74" i="19"/>
  <c r="AZ74" i="13"/>
  <c r="BC74" i="13" s="1"/>
  <c r="S74" i="13"/>
  <c r="AB75" i="13" s="1"/>
  <c r="M74" i="13"/>
  <c r="J12" i="15" s="1"/>
  <c r="CA73" i="13"/>
  <c r="AR74" i="13"/>
  <c r="BO74" i="13" s="1"/>
  <c r="CJ73" i="13"/>
  <c r="O284" i="7"/>
  <c r="J285" i="7"/>
  <c r="H285" i="7"/>
  <c r="I285" i="7"/>
  <c r="G285" i="7"/>
  <c r="K285" i="7"/>
  <c r="A167" i="13"/>
  <c r="AS75" i="13"/>
  <c r="I75" i="13" s="1"/>
  <c r="BJ75" i="13"/>
  <c r="L285" i="20" l="1"/>
  <c r="G185" i="16" s="1"/>
  <c r="H74" i="19"/>
  <c r="BL74" i="19"/>
  <c r="AU74" i="19"/>
  <c r="AI75" i="19" s="1"/>
  <c r="Q285" i="20"/>
  <c r="T285" i="20"/>
  <c r="S285" i="20"/>
  <c r="R285" i="20"/>
  <c r="P285" i="20"/>
  <c r="CL73" i="19"/>
  <c r="CK73" i="19"/>
  <c r="CC73" i="19"/>
  <c r="CB73" i="19"/>
  <c r="L285" i="21"/>
  <c r="G185" i="17" s="1"/>
  <c r="BL74" i="18"/>
  <c r="H74" i="18"/>
  <c r="AU74" i="18"/>
  <c r="AI75" i="18" s="1"/>
  <c r="CC73" i="18"/>
  <c r="CB73" i="18"/>
  <c r="S285" i="21"/>
  <c r="R285" i="21"/>
  <c r="P285" i="21"/>
  <c r="T285" i="21"/>
  <c r="Q285" i="21"/>
  <c r="BW74" i="13"/>
  <c r="AT75" i="13" s="1"/>
  <c r="CF74" i="13"/>
  <c r="BZ74" i="13"/>
  <c r="P74" i="13"/>
  <c r="CI74" i="13"/>
  <c r="L285" i="7"/>
  <c r="CL73" i="13"/>
  <c r="CK73" i="13"/>
  <c r="AV75" i="13"/>
  <c r="AJ76" i="13" s="1"/>
  <c r="S285" i="7"/>
  <c r="Q285" i="7"/>
  <c r="T285" i="7"/>
  <c r="P285" i="7"/>
  <c r="R285" i="7"/>
  <c r="H74" i="13"/>
  <c r="AU74" i="13"/>
  <c r="AI75" i="13" s="1"/>
  <c r="BL74" i="13"/>
  <c r="CB73" i="13"/>
  <c r="CC73" i="13"/>
  <c r="BP75" i="13"/>
  <c r="BM75" i="13"/>
  <c r="A168" i="13"/>
  <c r="L75" i="13"/>
  <c r="I13" i="15" s="1"/>
  <c r="R75" i="13"/>
  <c r="AA76" i="13" s="1"/>
  <c r="AX74" i="18" l="1"/>
  <c r="BA74" i="18" s="1"/>
  <c r="BD74" i="18" s="1"/>
  <c r="AX74" i="19"/>
  <c r="BA74" i="19" s="1"/>
  <c r="BD74" i="19" s="1"/>
  <c r="BR74" i="18"/>
  <c r="K74" i="18"/>
  <c r="Q74" i="18"/>
  <c r="Z75" i="18" s="1"/>
  <c r="F285" i="20" s="1"/>
  <c r="U285" i="20"/>
  <c r="V285" i="20" s="1"/>
  <c r="K74" i="19"/>
  <c r="BR74" i="19"/>
  <c r="Q74" i="19"/>
  <c r="Z75" i="19" s="1"/>
  <c r="BH75" i="19" s="1"/>
  <c r="U285" i="21"/>
  <c r="V285" i="21" s="1"/>
  <c r="F13" i="15"/>
  <c r="H185" i="17"/>
  <c r="I185" i="17" s="1"/>
  <c r="H185" i="16"/>
  <c r="I185" i="16" s="1"/>
  <c r="O75" i="13"/>
  <c r="G185" i="12"/>
  <c r="H185" i="12" s="1"/>
  <c r="I185" i="12" s="1"/>
  <c r="G33" i="15" s="1"/>
  <c r="AW75" i="13"/>
  <c r="AK76" i="13" s="1"/>
  <c r="J75" i="13"/>
  <c r="BQ75" i="13"/>
  <c r="BN75" i="13"/>
  <c r="AY75" i="13"/>
  <c r="BB75" i="13" s="1"/>
  <c r="U285" i="7"/>
  <c r="AX74" i="13"/>
  <c r="BA74" i="13" s="1"/>
  <c r="BD74" i="13" s="1"/>
  <c r="K74" i="13"/>
  <c r="H12" i="15" s="1"/>
  <c r="Q74" i="13"/>
  <c r="Z75" i="13" s="1"/>
  <c r="F285" i="7" s="1"/>
  <c r="BR74" i="13"/>
  <c r="A169" i="13"/>
  <c r="BK76" i="13"/>
  <c r="BI76" i="13"/>
  <c r="BH75" i="18" l="1"/>
  <c r="N74" i="19"/>
  <c r="BU74" i="19"/>
  <c r="CD74" i="19"/>
  <c r="BX74" i="19"/>
  <c r="CG74" i="19"/>
  <c r="F285" i="21"/>
  <c r="BV75" i="18"/>
  <c r="AS76" i="18" s="1"/>
  <c r="CE75" i="18"/>
  <c r="CF75" i="18"/>
  <c r="BW75" i="18"/>
  <c r="AT76" i="18" s="1"/>
  <c r="CE75" i="19"/>
  <c r="BV75" i="19"/>
  <c r="AS76" i="19" s="1"/>
  <c r="BW75" i="19"/>
  <c r="AT76" i="19" s="1"/>
  <c r="CF75" i="19"/>
  <c r="N74" i="18"/>
  <c r="CD74" i="18"/>
  <c r="BU74" i="18"/>
  <c r="BX74" i="18"/>
  <c r="CG74" i="18"/>
  <c r="BT75" i="18"/>
  <c r="BO75" i="18"/>
  <c r="BO75" i="19"/>
  <c r="BT75" i="19"/>
  <c r="J186" i="16"/>
  <c r="J186" i="17"/>
  <c r="K185" i="17"/>
  <c r="L185" i="17" s="1"/>
  <c r="M185" i="17" s="1"/>
  <c r="K185" i="16"/>
  <c r="L185" i="16" s="1"/>
  <c r="M185" i="16" s="1"/>
  <c r="AZ75" i="13"/>
  <c r="BC75" i="13" s="1"/>
  <c r="CE75" i="13"/>
  <c r="BV75" i="13"/>
  <c r="AS76" i="13" s="1"/>
  <c r="I76" i="13" s="1"/>
  <c r="L76" i="13" s="1"/>
  <c r="I14" i="15" s="1"/>
  <c r="J186" i="12"/>
  <c r="M75" i="13"/>
  <c r="J13" i="15" s="1"/>
  <c r="S75" i="13"/>
  <c r="AB76" i="13" s="1"/>
  <c r="BH75" i="13"/>
  <c r="BU74" i="13"/>
  <c r="CD74" i="13"/>
  <c r="CG74" i="13"/>
  <c r="N74" i="13"/>
  <c r="BX74" i="13"/>
  <c r="BT75" i="13"/>
  <c r="K185" i="12"/>
  <c r="L185" i="12" s="1"/>
  <c r="M185" i="12" s="1"/>
  <c r="V285" i="7"/>
  <c r="A170" i="13"/>
  <c r="BJ76" i="13"/>
  <c r="J76" i="19" l="1"/>
  <c r="AW76" i="19"/>
  <c r="AK77" i="19" s="1"/>
  <c r="BN76" i="19"/>
  <c r="BQ76" i="19"/>
  <c r="AZ76" i="19"/>
  <c r="BC76" i="19" s="1"/>
  <c r="BP76" i="18"/>
  <c r="AV76" i="18"/>
  <c r="AJ77" i="18" s="1"/>
  <c r="I76" i="18"/>
  <c r="BM76" i="18"/>
  <c r="AV76" i="19"/>
  <c r="AJ77" i="19" s="1"/>
  <c r="BM76" i="19"/>
  <c r="BP76" i="19"/>
  <c r="I76" i="19"/>
  <c r="O285" i="20"/>
  <c r="I286" i="20"/>
  <c r="G286" i="20"/>
  <c r="H286" i="20"/>
  <c r="K286" i="20"/>
  <c r="J286" i="20"/>
  <c r="CA74" i="18"/>
  <c r="AR75" i="18"/>
  <c r="O285" i="21"/>
  <c r="I286" i="21"/>
  <c r="H286" i="21"/>
  <c r="G286" i="21"/>
  <c r="J286" i="21"/>
  <c r="K286" i="21"/>
  <c r="BY75" i="18"/>
  <c r="CH75" i="18"/>
  <c r="BZ75" i="18"/>
  <c r="CI75" i="18"/>
  <c r="CJ74" i="18"/>
  <c r="CH75" i="19"/>
  <c r="BY75" i="19"/>
  <c r="BZ75" i="19"/>
  <c r="CI75" i="19"/>
  <c r="BQ76" i="18"/>
  <c r="J76" i="18"/>
  <c r="BN76" i="18"/>
  <c r="AW76" i="18"/>
  <c r="AK77" i="18" s="1"/>
  <c r="CJ74" i="19"/>
  <c r="CA74" i="19"/>
  <c r="AR75" i="19"/>
  <c r="O185" i="16"/>
  <c r="N186" i="16"/>
  <c r="N186" i="17"/>
  <c r="O185" i="17"/>
  <c r="R76" i="13"/>
  <c r="AA77" i="13" s="1"/>
  <c r="BP76" i="13"/>
  <c r="AV76" i="13"/>
  <c r="AJ77" i="13" s="1"/>
  <c r="P75" i="13"/>
  <c r="BW75" i="13"/>
  <c r="AT76" i="13" s="1"/>
  <c r="CF75" i="13"/>
  <c r="CJ74" i="13"/>
  <c r="CK74" i="13" s="1"/>
  <c r="O185" i="12"/>
  <c r="N186" i="12"/>
  <c r="BZ75" i="13"/>
  <c r="CI75" i="13"/>
  <c r="CH75" i="13"/>
  <c r="BY75" i="13"/>
  <c r="CA74" i="13"/>
  <c r="AR75" i="13"/>
  <c r="BO75" i="13" s="1"/>
  <c r="O285" i="7"/>
  <c r="H286" i="7"/>
  <c r="G286" i="7"/>
  <c r="I286" i="7"/>
  <c r="J286" i="7"/>
  <c r="K286" i="7"/>
  <c r="A171" i="13"/>
  <c r="O76" i="13"/>
  <c r="BM76" i="13"/>
  <c r="BK77" i="13"/>
  <c r="AY76" i="19" l="1"/>
  <c r="BB76" i="19" s="1"/>
  <c r="S76" i="18"/>
  <c r="AB77" i="18" s="1"/>
  <c r="M76" i="18"/>
  <c r="P76" i="18" s="1"/>
  <c r="AU75" i="18"/>
  <c r="AI76" i="18" s="1"/>
  <c r="BL75" i="18"/>
  <c r="H75" i="18"/>
  <c r="AX75" i="18"/>
  <c r="BA75" i="18" s="1"/>
  <c r="BD75" i="18" s="1"/>
  <c r="Q286" i="20"/>
  <c r="R286" i="20"/>
  <c r="S286" i="20"/>
  <c r="T286" i="20"/>
  <c r="P286" i="20"/>
  <c r="L76" i="18"/>
  <c r="O76" i="18" s="1"/>
  <c r="R76" i="18"/>
  <c r="AA77" i="18" s="1"/>
  <c r="BL75" i="19"/>
  <c r="H75" i="19"/>
  <c r="AU75" i="19"/>
  <c r="AI76" i="19" s="1"/>
  <c r="CC74" i="18"/>
  <c r="CB74" i="18"/>
  <c r="CC74" i="19"/>
  <c r="CB74" i="19"/>
  <c r="CL74" i="18"/>
  <c r="CK74" i="18"/>
  <c r="L76" i="19"/>
  <c r="O76" i="19" s="1"/>
  <c r="R76" i="19"/>
  <c r="AA77" i="19" s="1"/>
  <c r="L286" i="21"/>
  <c r="G186" i="17" s="1"/>
  <c r="CK74" i="19"/>
  <c r="CL74" i="19"/>
  <c r="L286" i="20"/>
  <c r="G186" i="16" s="1"/>
  <c r="R286" i="21"/>
  <c r="S286" i="21"/>
  <c r="Q286" i="21"/>
  <c r="T286" i="21"/>
  <c r="P286" i="21"/>
  <c r="AY76" i="18"/>
  <c r="BB76" i="18" s="1"/>
  <c r="AZ76" i="18"/>
  <c r="BC76" i="18" s="1"/>
  <c r="S76" i="19"/>
  <c r="AB77" i="19" s="1"/>
  <c r="M76" i="19"/>
  <c r="P76" i="19" s="1"/>
  <c r="AY76" i="13"/>
  <c r="BB76" i="13" s="1"/>
  <c r="CL74" i="13"/>
  <c r="J76" i="13"/>
  <c r="BQ76" i="13"/>
  <c r="BN76" i="13"/>
  <c r="AW76" i="13"/>
  <c r="AK77" i="13" s="1"/>
  <c r="L286" i="7"/>
  <c r="P286" i="7"/>
  <c r="Q286" i="7"/>
  <c r="T286" i="7"/>
  <c r="S286" i="7"/>
  <c r="R286" i="7"/>
  <c r="AU75" i="13"/>
  <c r="AI76" i="13" s="1"/>
  <c r="H75" i="13"/>
  <c r="BL75" i="13"/>
  <c r="CB74" i="13"/>
  <c r="CC74" i="13"/>
  <c r="A172" i="13"/>
  <c r="BI77" i="13"/>
  <c r="Q75" i="19" l="1"/>
  <c r="Z76" i="19" s="1"/>
  <c r="BH76" i="19" s="1"/>
  <c r="K75" i="19"/>
  <c r="BR75" i="19"/>
  <c r="BR75" i="18"/>
  <c r="K75" i="18"/>
  <c r="Q75" i="18"/>
  <c r="Z76" i="18" s="1"/>
  <c r="F286" i="20" s="1"/>
  <c r="U286" i="21"/>
  <c r="V286" i="21" s="1"/>
  <c r="U286" i="20"/>
  <c r="V286" i="20" s="1"/>
  <c r="AX75" i="19"/>
  <c r="BA75" i="19" s="1"/>
  <c r="BD75" i="19" s="1"/>
  <c r="F14" i="15"/>
  <c r="H186" i="17"/>
  <c r="I186" i="17" s="1"/>
  <c r="H186" i="16"/>
  <c r="I186" i="16" s="1"/>
  <c r="AZ76" i="13"/>
  <c r="BC76" i="13" s="1"/>
  <c r="G186" i="12"/>
  <c r="H186" i="12" s="1"/>
  <c r="I186" i="12" s="1"/>
  <c r="G34" i="15" s="1"/>
  <c r="S76" i="13"/>
  <c r="AB77" i="13" s="1"/>
  <c r="M76" i="13"/>
  <c r="J14" i="15" s="1"/>
  <c r="AX75" i="13"/>
  <c r="BA75" i="13" s="1"/>
  <c r="BD75" i="13" s="1"/>
  <c r="U286" i="7"/>
  <c r="K75" i="13"/>
  <c r="H13" i="15" s="1"/>
  <c r="Q75" i="13"/>
  <c r="Z76" i="13" s="1"/>
  <c r="F286" i="7" s="1"/>
  <c r="BR75" i="13"/>
  <c r="A173" i="13"/>
  <c r="BJ77" i="13"/>
  <c r="BH76" i="18" l="1"/>
  <c r="N75" i="18"/>
  <c r="CD75" i="18"/>
  <c r="BU75" i="18"/>
  <c r="CG75" i="18"/>
  <c r="BX75" i="18"/>
  <c r="BO76" i="18"/>
  <c r="BT76" i="18"/>
  <c r="BT76" i="19"/>
  <c r="BO76" i="19"/>
  <c r="F286" i="21"/>
  <c r="CE76" i="19"/>
  <c r="BV76" i="19"/>
  <c r="AS77" i="19" s="1"/>
  <c r="CF76" i="19"/>
  <c r="BW76" i="19"/>
  <c r="AT77" i="19" s="1"/>
  <c r="N75" i="19"/>
  <c r="CD75" i="19"/>
  <c r="BU75" i="19"/>
  <c r="CG75" i="19"/>
  <c r="BX75" i="19"/>
  <c r="BV76" i="18"/>
  <c r="AS77" i="18" s="1"/>
  <c r="CE76" i="18"/>
  <c r="BW76" i="18"/>
  <c r="AT77" i="18" s="1"/>
  <c r="CF76" i="18"/>
  <c r="J187" i="16"/>
  <c r="J187" i="17"/>
  <c r="K186" i="16"/>
  <c r="L186" i="16" s="1"/>
  <c r="M186" i="16" s="1"/>
  <c r="K186" i="17"/>
  <c r="L186" i="17" s="1"/>
  <c r="M186" i="17" s="1"/>
  <c r="BW76" i="13"/>
  <c r="AT77" i="13" s="1"/>
  <c r="BN77" i="13" s="1"/>
  <c r="CF76" i="13"/>
  <c r="BV76" i="13"/>
  <c r="AS77" i="13" s="1"/>
  <c r="BP77" i="13" s="1"/>
  <c r="CE76" i="13"/>
  <c r="J187" i="12"/>
  <c r="P76" i="13"/>
  <c r="K186" i="12"/>
  <c r="L186" i="12" s="1"/>
  <c r="M186" i="12" s="1"/>
  <c r="V286" i="7"/>
  <c r="BT76" i="13"/>
  <c r="BH76" i="13"/>
  <c r="BU75" i="13"/>
  <c r="N75" i="13"/>
  <c r="CD75" i="13"/>
  <c r="CG75" i="13"/>
  <c r="BX75" i="13"/>
  <c r="A174" i="13"/>
  <c r="BK78" i="13"/>
  <c r="CH76" i="18" l="1"/>
  <c r="BY76" i="18"/>
  <c r="BZ76" i="18"/>
  <c r="CI76" i="18"/>
  <c r="I77" i="18"/>
  <c r="BM77" i="18"/>
  <c r="AV77" i="18"/>
  <c r="AJ78" i="18" s="1"/>
  <c r="BP77" i="18"/>
  <c r="J77" i="19"/>
  <c r="BN77" i="19"/>
  <c r="AW77" i="19"/>
  <c r="AK78" i="19" s="1"/>
  <c r="BQ77" i="19"/>
  <c r="BM77" i="19"/>
  <c r="I77" i="19"/>
  <c r="AV77" i="19"/>
  <c r="AJ78" i="19" s="1"/>
  <c r="BP77" i="19"/>
  <c r="CA75" i="19"/>
  <c r="AR76" i="19"/>
  <c r="CJ75" i="19"/>
  <c r="I287" i="21"/>
  <c r="O286" i="21"/>
  <c r="J287" i="21"/>
  <c r="H287" i="21"/>
  <c r="K287" i="21"/>
  <c r="G287" i="21"/>
  <c r="CA75" i="18"/>
  <c r="AR76" i="18"/>
  <c r="J287" i="20"/>
  <c r="O286" i="20"/>
  <c r="H287" i="20"/>
  <c r="G287" i="20"/>
  <c r="I287" i="20"/>
  <c r="K287" i="20"/>
  <c r="CJ75" i="18"/>
  <c r="CH76" i="19"/>
  <c r="BY76" i="19"/>
  <c r="CI76" i="19"/>
  <c r="BZ76" i="19"/>
  <c r="BQ77" i="18"/>
  <c r="BN77" i="18"/>
  <c r="J77" i="18"/>
  <c r="AW77" i="18"/>
  <c r="AK78" i="18" s="1"/>
  <c r="O186" i="17"/>
  <c r="N187" i="17"/>
  <c r="O186" i="16"/>
  <c r="N187" i="16"/>
  <c r="BQ77" i="13"/>
  <c r="J77" i="13"/>
  <c r="S77" i="13" s="1"/>
  <c r="AB78" i="13" s="1"/>
  <c r="AW77" i="13"/>
  <c r="AK78" i="13" s="1"/>
  <c r="AV77" i="13"/>
  <c r="AJ78" i="13" s="1"/>
  <c r="I77" i="13"/>
  <c r="R77" i="13" s="1"/>
  <c r="AA78" i="13" s="1"/>
  <c r="BM77" i="13"/>
  <c r="CJ75" i="13"/>
  <c r="O286" i="7"/>
  <c r="K287" i="7"/>
  <c r="J287" i="7"/>
  <c r="I287" i="7"/>
  <c r="H287" i="7"/>
  <c r="G287" i="7"/>
  <c r="CA75" i="13"/>
  <c r="AR76" i="13"/>
  <c r="BO76" i="13" s="1"/>
  <c r="O186" i="12"/>
  <c r="CI76" i="13"/>
  <c r="BZ76" i="13"/>
  <c r="BY76" i="13"/>
  <c r="CH76" i="13"/>
  <c r="N187" i="12"/>
  <c r="A175" i="13"/>
  <c r="BI78" i="13"/>
  <c r="AZ77" i="18" l="1"/>
  <c r="BC77" i="18" s="1"/>
  <c r="AY77" i="19"/>
  <c r="BB77" i="19" s="1"/>
  <c r="AY77" i="18"/>
  <c r="BB77" i="18" s="1"/>
  <c r="M77" i="13"/>
  <c r="J15" i="15" s="1"/>
  <c r="L77" i="18"/>
  <c r="O77" i="18" s="1"/>
  <c r="R77" i="18"/>
  <c r="AA78" i="18" s="1"/>
  <c r="Q287" i="20"/>
  <c r="R287" i="20"/>
  <c r="S287" i="20"/>
  <c r="P287" i="20"/>
  <c r="T287" i="20"/>
  <c r="R287" i="21"/>
  <c r="S287" i="21"/>
  <c r="Q287" i="21"/>
  <c r="P287" i="21"/>
  <c r="T287" i="21"/>
  <c r="M77" i="18"/>
  <c r="P77" i="18" s="1"/>
  <c r="S77" i="18"/>
  <c r="AB78" i="18" s="1"/>
  <c r="L77" i="19"/>
  <c r="O77" i="19" s="1"/>
  <c r="R77" i="19"/>
  <c r="AA78" i="19" s="1"/>
  <c r="S77" i="19"/>
  <c r="AB78" i="19" s="1"/>
  <c r="M77" i="19"/>
  <c r="P77" i="19" s="1"/>
  <c r="CL75" i="18"/>
  <c r="CK75" i="18"/>
  <c r="H76" i="18"/>
  <c r="BL76" i="18"/>
  <c r="AU76" i="18"/>
  <c r="AI77" i="18" s="1"/>
  <c r="CC75" i="18"/>
  <c r="CB75" i="18"/>
  <c r="CL75" i="19"/>
  <c r="CK75" i="19"/>
  <c r="L287" i="21"/>
  <c r="G187" i="17" s="1"/>
  <c r="AU76" i="19"/>
  <c r="AI77" i="19" s="1"/>
  <c r="BL76" i="19"/>
  <c r="H76" i="19"/>
  <c r="L287" i="20"/>
  <c r="G187" i="16" s="1"/>
  <c r="CC75" i="19"/>
  <c r="CB75" i="19"/>
  <c r="AZ77" i="19"/>
  <c r="BC77" i="19" s="1"/>
  <c r="AZ77" i="13"/>
  <c r="BC77" i="13" s="1"/>
  <c r="AY77" i="13"/>
  <c r="BB77" i="13" s="1"/>
  <c r="L77" i="13"/>
  <c r="I15" i="15" s="1"/>
  <c r="CC75" i="13"/>
  <c r="CB75" i="13"/>
  <c r="L287" i="7"/>
  <c r="S287" i="7"/>
  <c r="Q287" i="7"/>
  <c r="T287" i="7"/>
  <c r="R287" i="7"/>
  <c r="P287" i="7"/>
  <c r="CK75" i="13"/>
  <c r="CL75" i="13"/>
  <c r="AU76" i="13"/>
  <c r="AI77" i="13" s="1"/>
  <c r="H76" i="13"/>
  <c r="BL76" i="13"/>
  <c r="P77" i="13"/>
  <c r="A176" i="13"/>
  <c r="BJ78" i="13"/>
  <c r="AX76" i="18" l="1"/>
  <c r="BA76" i="18" s="1"/>
  <c r="BD76" i="18" s="1"/>
  <c r="U287" i="20"/>
  <c r="V287" i="20" s="1"/>
  <c r="U287" i="21"/>
  <c r="V287" i="21" s="1"/>
  <c r="AX76" i="19"/>
  <c r="BA76" i="19" s="1"/>
  <c r="BD76" i="19" s="1"/>
  <c r="BR76" i="18"/>
  <c r="K76" i="18"/>
  <c r="Q76" i="18"/>
  <c r="Z77" i="18" s="1"/>
  <c r="F287" i="20" s="1"/>
  <c r="BR76" i="19"/>
  <c r="Q76" i="19"/>
  <c r="Z77" i="19" s="1"/>
  <c r="BH77" i="19" s="1"/>
  <c r="K76" i="19"/>
  <c r="F15" i="15"/>
  <c r="H187" i="17"/>
  <c r="I187" i="17" s="1"/>
  <c r="H187" i="16"/>
  <c r="I187" i="16" s="1"/>
  <c r="O77" i="13"/>
  <c r="G187" i="12"/>
  <c r="H187" i="12" s="1"/>
  <c r="I187" i="12" s="1"/>
  <c r="CF77" i="13" s="1"/>
  <c r="Q76" i="13"/>
  <c r="Z77" i="13" s="1"/>
  <c r="F287" i="7" s="1"/>
  <c r="K76" i="13"/>
  <c r="H14" i="15" s="1"/>
  <c r="BR76" i="13"/>
  <c r="AX76" i="13"/>
  <c r="BA76" i="13" s="1"/>
  <c r="BD76" i="13" s="1"/>
  <c r="U287" i="7"/>
  <c r="A177" i="13"/>
  <c r="BK79" i="13"/>
  <c r="BH77" i="18" l="1"/>
  <c r="N76" i="18"/>
  <c r="BU76" i="18"/>
  <c r="CD76" i="18"/>
  <c r="BX76" i="18"/>
  <c r="CG76" i="18"/>
  <c r="BT77" i="18"/>
  <c r="BO77" i="18"/>
  <c r="CE77" i="19"/>
  <c r="BV77" i="19"/>
  <c r="AS78" i="19" s="1"/>
  <c r="CF77" i="19"/>
  <c r="BW77" i="19"/>
  <c r="AT78" i="19" s="1"/>
  <c r="N76" i="19"/>
  <c r="CD76" i="19"/>
  <c r="BU76" i="19"/>
  <c r="BX76" i="19"/>
  <c r="CG76" i="19"/>
  <c r="F287" i="21"/>
  <c r="CE77" i="18"/>
  <c r="BV77" i="18"/>
  <c r="AS78" i="18" s="1"/>
  <c r="BW77" i="18"/>
  <c r="AT78" i="18" s="1"/>
  <c r="CF77" i="18"/>
  <c r="BT77" i="19"/>
  <c r="BO77" i="19"/>
  <c r="J188" i="16"/>
  <c r="K187" i="17"/>
  <c r="L187" i="17" s="1"/>
  <c r="M187" i="17" s="1"/>
  <c r="K187" i="16"/>
  <c r="L187" i="16" s="1"/>
  <c r="M187" i="16" s="1"/>
  <c r="J188" i="17"/>
  <c r="CE77" i="13"/>
  <c r="G35" i="15"/>
  <c r="J188" i="12"/>
  <c r="BV77" i="13"/>
  <c r="AS78" i="13" s="1"/>
  <c r="BM78" i="13" s="1"/>
  <c r="BW77" i="13"/>
  <c r="AT78" i="13" s="1"/>
  <c r="BT77" i="13"/>
  <c r="BX76" i="13"/>
  <c r="N76" i="13"/>
  <c r="BU76" i="13"/>
  <c r="CD76" i="13"/>
  <c r="CG76" i="13"/>
  <c r="BH77" i="13"/>
  <c r="K187" i="12"/>
  <c r="L187" i="12" s="1"/>
  <c r="M187" i="12" s="1"/>
  <c r="V287" i="7"/>
  <c r="A178" i="13"/>
  <c r="BI79" i="13"/>
  <c r="CJ76" i="19" l="1"/>
  <c r="CA76" i="19"/>
  <c r="AR77" i="19"/>
  <c r="J78" i="18"/>
  <c r="BN78" i="18"/>
  <c r="AW78" i="18"/>
  <c r="AK79" i="18" s="1"/>
  <c r="BQ78" i="18"/>
  <c r="CL76" i="19"/>
  <c r="CK76" i="19"/>
  <c r="AV78" i="18"/>
  <c r="AJ79" i="18" s="1"/>
  <c r="BP78" i="18"/>
  <c r="I78" i="18"/>
  <c r="BM78" i="18"/>
  <c r="O287" i="20"/>
  <c r="H288" i="20"/>
  <c r="J288" i="20"/>
  <c r="G288" i="20"/>
  <c r="I288" i="20"/>
  <c r="K288" i="20"/>
  <c r="O287" i="21"/>
  <c r="H288" i="21"/>
  <c r="J288" i="21"/>
  <c r="G288" i="21"/>
  <c r="K288" i="21"/>
  <c r="I288" i="21"/>
  <c r="J78" i="19"/>
  <c r="AW78" i="19"/>
  <c r="AK79" i="19" s="1"/>
  <c r="BQ78" i="19"/>
  <c r="BN78" i="19"/>
  <c r="CJ76" i="18"/>
  <c r="BY77" i="18"/>
  <c r="CH77" i="18"/>
  <c r="CI77" i="18"/>
  <c r="BZ77" i="18"/>
  <c r="CA76" i="18"/>
  <c r="AR77" i="18"/>
  <c r="CH77" i="19"/>
  <c r="BY77" i="19"/>
  <c r="CI77" i="19"/>
  <c r="BZ77" i="19"/>
  <c r="I78" i="19"/>
  <c r="BP78" i="19"/>
  <c r="AV78" i="19"/>
  <c r="AJ79" i="19" s="1"/>
  <c r="BM78" i="19"/>
  <c r="O187" i="16"/>
  <c r="N188" i="16"/>
  <c r="O187" i="17"/>
  <c r="N188" i="17"/>
  <c r="BP78" i="13"/>
  <c r="I78" i="13"/>
  <c r="L78" i="13" s="1"/>
  <c r="I16" i="15" s="1"/>
  <c r="AV78" i="13"/>
  <c r="AJ79" i="13" s="1"/>
  <c r="BN78" i="13"/>
  <c r="J78" i="13"/>
  <c r="AW78" i="13"/>
  <c r="AK79" i="13" s="1"/>
  <c r="BQ78" i="13"/>
  <c r="CI77" i="13"/>
  <c r="BZ77" i="13"/>
  <c r="O187" i="12"/>
  <c r="BY77" i="13"/>
  <c r="CH77" i="13"/>
  <c r="N188" i="12"/>
  <c r="O287" i="7"/>
  <c r="G288" i="7"/>
  <c r="I288" i="7"/>
  <c r="J288" i="7"/>
  <c r="K288" i="7"/>
  <c r="H288" i="7"/>
  <c r="CJ76" i="13"/>
  <c r="CA76" i="13"/>
  <c r="AR77" i="13"/>
  <c r="BO77" i="13" s="1"/>
  <c r="A179" i="13"/>
  <c r="BJ79" i="13"/>
  <c r="AZ78" i="19" l="1"/>
  <c r="BC78" i="19" s="1"/>
  <c r="AY78" i="18"/>
  <c r="BB78" i="18" s="1"/>
  <c r="AZ78" i="18"/>
  <c r="BC78" i="18" s="1"/>
  <c r="R78" i="13"/>
  <c r="AA79" i="13" s="1"/>
  <c r="H77" i="18"/>
  <c r="BL77" i="18"/>
  <c r="AU77" i="18"/>
  <c r="AI78" i="18" s="1"/>
  <c r="CL76" i="18"/>
  <c r="CK76" i="18"/>
  <c r="L288" i="21"/>
  <c r="G188" i="17" s="1"/>
  <c r="L288" i="20"/>
  <c r="G188" i="16" s="1"/>
  <c r="L78" i="19"/>
  <c r="O78" i="19" s="1"/>
  <c r="R78" i="19"/>
  <c r="AA79" i="19" s="1"/>
  <c r="CB76" i="18"/>
  <c r="CC76" i="18"/>
  <c r="R78" i="18"/>
  <c r="AA79" i="18" s="1"/>
  <c r="L78" i="18"/>
  <c r="O78" i="18" s="1"/>
  <c r="R288" i="21"/>
  <c r="T288" i="21"/>
  <c r="S288" i="21"/>
  <c r="P288" i="21"/>
  <c r="Q288" i="21"/>
  <c r="R288" i="20"/>
  <c r="P288" i="20"/>
  <c r="Q288" i="20"/>
  <c r="T288" i="20"/>
  <c r="S288" i="20"/>
  <c r="S78" i="18"/>
  <c r="AB79" i="18" s="1"/>
  <c r="M78" i="18"/>
  <c r="P78" i="18" s="1"/>
  <c r="BL77" i="19"/>
  <c r="AU77" i="19"/>
  <c r="AI78" i="19" s="1"/>
  <c r="H77" i="19"/>
  <c r="AY78" i="19"/>
  <c r="BB78" i="19" s="1"/>
  <c r="S78" i="19"/>
  <c r="AB79" i="19" s="1"/>
  <c r="M78" i="19"/>
  <c r="P78" i="19" s="1"/>
  <c r="CC76" i="19"/>
  <c r="CB76" i="19"/>
  <c r="AY78" i="13"/>
  <c r="BB78" i="13" s="1"/>
  <c r="O78" i="13"/>
  <c r="M78" i="13"/>
  <c r="J16" i="15" s="1"/>
  <c r="S78" i="13"/>
  <c r="AB79" i="13" s="1"/>
  <c r="AZ78" i="13"/>
  <c r="BC78" i="13" s="1"/>
  <c r="L288" i="7"/>
  <c r="AU77" i="13"/>
  <c r="AI78" i="13" s="1"/>
  <c r="H77" i="13"/>
  <c r="BL77" i="13"/>
  <c r="CC76" i="13"/>
  <c r="CB76" i="13"/>
  <c r="Q288" i="7"/>
  <c r="P288" i="7"/>
  <c r="R288" i="7"/>
  <c r="S288" i="7"/>
  <c r="T288" i="7"/>
  <c r="CK76" i="13"/>
  <c r="CL76" i="13"/>
  <c r="A180" i="13"/>
  <c r="BI80" i="13"/>
  <c r="BK80" i="13"/>
  <c r="AX77" i="19" l="1"/>
  <c r="BA77" i="19" s="1"/>
  <c r="BD77" i="19" s="1"/>
  <c r="U288" i="20"/>
  <c r="V288" i="20" s="1"/>
  <c r="AX77" i="18"/>
  <c r="BA77" i="18" s="1"/>
  <c r="BD77" i="18" s="1"/>
  <c r="U288" i="21"/>
  <c r="V288" i="21" s="1"/>
  <c r="BR77" i="18"/>
  <c r="Q77" i="18"/>
  <c r="Z78" i="18" s="1"/>
  <c r="F288" i="20" s="1"/>
  <c r="K77" i="18"/>
  <c r="Q77" i="19"/>
  <c r="Z78" i="19" s="1"/>
  <c r="BH78" i="19" s="1"/>
  <c r="BR77" i="19"/>
  <c r="K77" i="19"/>
  <c r="F16" i="15"/>
  <c r="H188" i="17"/>
  <c r="I188" i="17" s="1"/>
  <c r="H188" i="16"/>
  <c r="I188" i="16" s="1"/>
  <c r="P78" i="13"/>
  <c r="G188" i="12"/>
  <c r="H188" i="12" s="1"/>
  <c r="I188" i="12" s="1"/>
  <c r="G36" i="15" s="1"/>
  <c r="AX77" i="13"/>
  <c r="BA77" i="13" s="1"/>
  <c r="BD77" i="13" s="1"/>
  <c r="Q77" i="13"/>
  <c r="Z78" i="13" s="1"/>
  <c r="F288" i="7" s="1"/>
  <c r="K77" i="13"/>
  <c r="H15" i="15" s="1"/>
  <c r="BR77" i="13"/>
  <c r="U288" i="7"/>
  <c r="A181" i="13"/>
  <c r="BH78" i="18" l="1"/>
  <c r="BO78" i="18"/>
  <c r="BT78" i="18"/>
  <c r="N77" i="19"/>
  <c r="CD77" i="19"/>
  <c r="BU77" i="19"/>
  <c r="CG77" i="19"/>
  <c r="BX77" i="19"/>
  <c r="BO78" i="19"/>
  <c r="BT78" i="19"/>
  <c r="F288" i="21"/>
  <c r="BV78" i="19"/>
  <c r="AS79" i="19" s="1"/>
  <c r="CE78" i="19"/>
  <c r="BW78" i="19"/>
  <c r="AT79" i="19" s="1"/>
  <c r="CF78" i="19"/>
  <c r="N77" i="18"/>
  <c r="BU77" i="18"/>
  <c r="CD77" i="18"/>
  <c r="BX77" i="18"/>
  <c r="CG77" i="18"/>
  <c r="BV78" i="18"/>
  <c r="AS79" i="18" s="1"/>
  <c r="CE78" i="18"/>
  <c r="CF78" i="18"/>
  <c r="BW78" i="18"/>
  <c r="AT79" i="18" s="1"/>
  <c r="J189" i="16"/>
  <c r="J189" i="17"/>
  <c r="K188" i="17"/>
  <c r="L188" i="17" s="1"/>
  <c r="M188" i="17" s="1"/>
  <c r="K188" i="16"/>
  <c r="L188" i="16" s="1"/>
  <c r="M188" i="16" s="1"/>
  <c r="CE78" i="13"/>
  <c r="BV78" i="13"/>
  <c r="AS79" i="13" s="1"/>
  <c r="AV79" i="13" s="1"/>
  <c r="AJ80" i="13" s="1"/>
  <c r="CF78" i="13"/>
  <c r="BW78" i="13"/>
  <c r="AT79" i="13" s="1"/>
  <c r="AW79" i="13" s="1"/>
  <c r="AK80" i="13" s="1"/>
  <c r="J189" i="12"/>
  <c r="BH78" i="13"/>
  <c r="V288" i="7"/>
  <c r="K188" i="12"/>
  <c r="L188" i="12" s="1"/>
  <c r="M188" i="12" s="1"/>
  <c r="BT78" i="13"/>
  <c r="BX77" i="13"/>
  <c r="N77" i="13"/>
  <c r="CD77" i="13"/>
  <c r="BU77" i="13"/>
  <c r="CG77" i="13"/>
  <c r="A182" i="13"/>
  <c r="BJ80" i="13"/>
  <c r="I79" i="18" l="1"/>
  <c r="AV79" i="18"/>
  <c r="AJ80" i="18" s="1"/>
  <c r="BM79" i="18"/>
  <c r="BP79" i="18"/>
  <c r="J79" i="19"/>
  <c r="AW79" i="19"/>
  <c r="AK80" i="19" s="1"/>
  <c r="BQ79" i="19"/>
  <c r="BN79" i="19"/>
  <c r="CH78" i="19"/>
  <c r="BY78" i="19"/>
  <c r="BZ78" i="19"/>
  <c r="CI78" i="19"/>
  <c r="CA77" i="19"/>
  <c r="AR78" i="19"/>
  <c r="CH78" i="18"/>
  <c r="BY78" i="18"/>
  <c r="CI78" i="18"/>
  <c r="BZ78" i="18"/>
  <c r="CJ77" i="18"/>
  <c r="BM79" i="19"/>
  <c r="BP79" i="19"/>
  <c r="AV79" i="19"/>
  <c r="AJ80" i="19" s="1"/>
  <c r="I79" i="19"/>
  <c r="CJ77" i="19"/>
  <c r="CA77" i="18"/>
  <c r="AR78" i="18"/>
  <c r="O288" i="21"/>
  <c r="I289" i="21"/>
  <c r="K289" i="21"/>
  <c r="G289" i="21"/>
  <c r="J289" i="21"/>
  <c r="H289" i="21"/>
  <c r="AW79" i="18"/>
  <c r="AK80" i="18" s="1"/>
  <c r="J79" i="18"/>
  <c r="BN79" i="18"/>
  <c r="BQ79" i="18"/>
  <c r="O288" i="20"/>
  <c r="H289" i="20"/>
  <c r="K289" i="20"/>
  <c r="I289" i="20"/>
  <c r="J289" i="20"/>
  <c r="G289" i="20"/>
  <c r="O188" i="16"/>
  <c r="N189" i="16"/>
  <c r="O188" i="17"/>
  <c r="N189" i="17"/>
  <c r="BP79" i="13"/>
  <c r="BM79" i="13"/>
  <c r="I79" i="13"/>
  <c r="R79" i="13" s="1"/>
  <c r="AA80" i="13" s="1"/>
  <c r="BQ79" i="13"/>
  <c r="BN79" i="13"/>
  <c r="J79" i="13"/>
  <c r="M79" i="13" s="1"/>
  <c r="J17" i="15" s="1"/>
  <c r="CA77" i="13"/>
  <c r="AR78" i="13"/>
  <c r="BO78" i="13" s="1"/>
  <c r="O288" i="7"/>
  <c r="G289" i="7"/>
  <c r="J289" i="7"/>
  <c r="I289" i="7"/>
  <c r="K289" i="7"/>
  <c r="H289" i="7"/>
  <c r="O188" i="12"/>
  <c r="CI78" i="13"/>
  <c r="BZ78" i="13"/>
  <c r="BY78" i="13"/>
  <c r="CH78" i="13"/>
  <c r="N189" i="12"/>
  <c r="CJ77" i="13"/>
  <c r="AZ79" i="13"/>
  <c r="BC79" i="13" s="1"/>
  <c r="AY79" i="13"/>
  <c r="BB79" i="13" s="1"/>
  <c r="A183" i="13"/>
  <c r="BJ81" i="13"/>
  <c r="BI81" i="13"/>
  <c r="BK81" i="13"/>
  <c r="AY79" i="18" l="1"/>
  <c r="BB79" i="18" s="1"/>
  <c r="AZ79" i="18"/>
  <c r="BC79" i="18" s="1"/>
  <c r="AY79" i="19"/>
  <c r="BB79" i="19" s="1"/>
  <c r="S289" i="20"/>
  <c r="P289" i="20"/>
  <c r="R289" i="20"/>
  <c r="Q289" i="20"/>
  <c r="T289" i="20"/>
  <c r="CK77" i="19"/>
  <c r="CL77" i="19"/>
  <c r="L289" i="21"/>
  <c r="G189" i="17" s="1"/>
  <c r="S79" i="19"/>
  <c r="AB80" i="19" s="1"/>
  <c r="M79" i="19"/>
  <c r="P79" i="19" s="1"/>
  <c r="R79" i="19"/>
  <c r="AA80" i="19" s="1"/>
  <c r="L79" i="19"/>
  <c r="O79" i="19" s="1"/>
  <c r="L289" i="20"/>
  <c r="G189" i="16" s="1"/>
  <c r="S79" i="18"/>
  <c r="AB80" i="18" s="1"/>
  <c r="M79" i="18"/>
  <c r="P79" i="18" s="1"/>
  <c r="R289" i="21"/>
  <c r="S289" i="21"/>
  <c r="T289" i="21"/>
  <c r="Q289" i="21"/>
  <c r="P289" i="21"/>
  <c r="AU78" i="19"/>
  <c r="AI79" i="19" s="1"/>
  <c r="BL78" i="19"/>
  <c r="H78" i="19"/>
  <c r="AZ79" i="19"/>
  <c r="BC79" i="19" s="1"/>
  <c r="H78" i="18"/>
  <c r="AU78" i="18"/>
  <c r="AI79" i="18" s="1"/>
  <c r="BL78" i="18"/>
  <c r="CL77" i="18"/>
  <c r="CK77" i="18"/>
  <c r="CB77" i="19"/>
  <c r="CC77" i="19"/>
  <c r="L79" i="18"/>
  <c r="O79" i="18" s="1"/>
  <c r="R79" i="18"/>
  <c r="AA80" i="18" s="1"/>
  <c r="CC77" i="18"/>
  <c r="CB77" i="18"/>
  <c r="S79" i="13"/>
  <c r="AB80" i="13" s="1"/>
  <c r="L79" i="13"/>
  <c r="I17" i="15" s="1"/>
  <c r="CL77" i="13"/>
  <c r="CK77" i="13"/>
  <c r="T289" i="7"/>
  <c r="R289" i="7"/>
  <c r="S289" i="7"/>
  <c r="Q289" i="7"/>
  <c r="P289" i="7"/>
  <c r="P79" i="13"/>
  <c r="AU78" i="13"/>
  <c r="AI79" i="13" s="1"/>
  <c r="H78" i="13"/>
  <c r="BL78" i="13"/>
  <c r="CC77" i="13"/>
  <c r="CB77" i="13"/>
  <c r="L289" i="7"/>
  <c r="A184" i="13"/>
  <c r="AX78" i="19" l="1"/>
  <c r="BA78" i="19" s="1"/>
  <c r="BD78" i="19" s="1"/>
  <c r="Q78" i="19"/>
  <c r="Z79" i="19" s="1"/>
  <c r="BH79" i="19" s="1"/>
  <c r="BR78" i="19"/>
  <c r="K78" i="19"/>
  <c r="AX78" i="18"/>
  <c r="BA78" i="18" s="1"/>
  <c r="BD78" i="18" s="1"/>
  <c r="U289" i="21"/>
  <c r="V289" i="21" s="1"/>
  <c r="Q78" i="18"/>
  <c r="Z79" i="18" s="1"/>
  <c r="F289" i="20" s="1"/>
  <c r="K78" i="18"/>
  <c r="BR78" i="18"/>
  <c r="U289" i="20"/>
  <c r="V289" i="20" s="1"/>
  <c r="F17" i="15"/>
  <c r="H189" i="17"/>
  <c r="I189" i="17" s="1"/>
  <c r="H189" i="16"/>
  <c r="I189" i="16" s="1"/>
  <c r="O79" i="13"/>
  <c r="G189" i="12"/>
  <c r="H189" i="12" s="1"/>
  <c r="I189" i="12" s="1"/>
  <c r="BV79" i="13" s="1"/>
  <c r="AS80" i="13" s="1"/>
  <c r="Q78" i="13"/>
  <c r="Z79" i="13" s="1"/>
  <c r="F289" i="7" s="1"/>
  <c r="K78" i="13"/>
  <c r="H16" i="15" s="1"/>
  <c r="BR78" i="13"/>
  <c r="AX78" i="13"/>
  <c r="BA78" i="13" s="1"/>
  <c r="BD78" i="13" s="1"/>
  <c r="U289" i="7"/>
  <c r="A185" i="13"/>
  <c r="BK82" i="13"/>
  <c r="BH79" i="18" l="1"/>
  <c r="BT79" i="18"/>
  <c r="BO79" i="18"/>
  <c r="N78" i="18"/>
  <c r="BU78" i="18"/>
  <c r="CD78" i="18"/>
  <c r="BX78" i="18"/>
  <c r="CG78" i="18"/>
  <c r="CE79" i="18"/>
  <c r="BV79" i="18"/>
  <c r="AS80" i="18" s="1"/>
  <c r="CF79" i="18"/>
  <c r="BW79" i="18"/>
  <c r="AT80" i="18" s="1"/>
  <c r="N78" i="19"/>
  <c r="CD78" i="19"/>
  <c r="BU78" i="19"/>
  <c r="BX78" i="19"/>
  <c r="CG78" i="19"/>
  <c r="BO79" i="19"/>
  <c r="BT79" i="19"/>
  <c r="BV79" i="19"/>
  <c r="AS80" i="19" s="1"/>
  <c r="CE79" i="19"/>
  <c r="CF79" i="19"/>
  <c r="BW79" i="19"/>
  <c r="AT80" i="19" s="1"/>
  <c r="F289" i="21"/>
  <c r="J190" i="16"/>
  <c r="K189" i="17"/>
  <c r="L189" i="17" s="1"/>
  <c r="M189" i="17" s="1"/>
  <c r="K189" i="16"/>
  <c r="L189" i="16" s="1"/>
  <c r="M189" i="16" s="1"/>
  <c r="J190" i="17"/>
  <c r="CE79" i="13"/>
  <c r="J190" i="12"/>
  <c r="CF79" i="13"/>
  <c r="G37" i="15"/>
  <c r="BW79" i="13"/>
  <c r="AT80" i="13" s="1"/>
  <c r="I80" i="13"/>
  <c r="BP80" i="13"/>
  <c r="AV80" i="13"/>
  <c r="AJ81" i="13" s="1"/>
  <c r="BM80" i="13"/>
  <c r="BT79" i="13"/>
  <c r="BX78" i="13"/>
  <c r="N78" i="13"/>
  <c r="CD78" i="13"/>
  <c r="BU78" i="13"/>
  <c r="CG78" i="13"/>
  <c r="BH79" i="13"/>
  <c r="K189" i="12"/>
  <c r="L189" i="12" s="1"/>
  <c r="M189" i="12" s="1"/>
  <c r="V289" i="7"/>
  <c r="A186" i="13"/>
  <c r="BJ82" i="13"/>
  <c r="BI82" i="13"/>
  <c r="CJ78" i="19" l="1"/>
  <c r="CL78" i="19" s="1"/>
  <c r="J80" i="19"/>
  <c r="BQ80" i="19"/>
  <c r="AW80" i="19"/>
  <c r="AK81" i="19" s="1"/>
  <c r="BN80" i="19"/>
  <c r="CA78" i="19"/>
  <c r="AR79" i="19"/>
  <c r="CH79" i="18"/>
  <c r="BY79" i="18"/>
  <c r="BZ79" i="18"/>
  <c r="CI79" i="18"/>
  <c r="CK78" i="19"/>
  <c r="BY79" i="19"/>
  <c r="CH79" i="19"/>
  <c r="CI79" i="19"/>
  <c r="BZ79" i="19"/>
  <c r="AV80" i="19"/>
  <c r="AJ81" i="19" s="1"/>
  <c r="I80" i="19"/>
  <c r="BP80" i="19"/>
  <c r="BM80" i="19"/>
  <c r="CJ78" i="18"/>
  <c r="O289" i="20"/>
  <c r="K290" i="20"/>
  <c r="J290" i="20"/>
  <c r="I290" i="20"/>
  <c r="H290" i="20"/>
  <c r="G290" i="20"/>
  <c r="CA78" i="18"/>
  <c r="AR79" i="18"/>
  <c r="J290" i="21"/>
  <c r="O289" i="21"/>
  <c r="G290" i="21"/>
  <c r="I290" i="21"/>
  <c r="K290" i="21"/>
  <c r="H290" i="21"/>
  <c r="BN80" i="18"/>
  <c r="BQ80" i="18"/>
  <c r="J80" i="18"/>
  <c r="AW80" i="18"/>
  <c r="AK81" i="18" s="1"/>
  <c r="BP80" i="18"/>
  <c r="BM80" i="18"/>
  <c r="I80" i="18"/>
  <c r="AV80" i="18"/>
  <c r="AJ81" i="18" s="1"/>
  <c r="O189" i="16"/>
  <c r="N190" i="16"/>
  <c r="O189" i="17"/>
  <c r="N190" i="17"/>
  <c r="BQ80" i="13"/>
  <c r="BN80" i="13"/>
  <c r="AW80" i="13"/>
  <c r="J80" i="13"/>
  <c r="O189" i="12"/>
  <c r="CI79" i="13"/>
  <c r="BZ79" i="13"/>
  <c r="BY79" i="13"/>
  <c r="CH79" i="13"/>
  <c r="N190" i="12"/>
  <c r="O289" i="7"/>
  <c r="J290" i="7"/>
  <c r="I290" i="7"/>
  <c r="H290" i="7"/>
  <c r="K290" i="7"/>
  <c r="G290" i="7"/>
  <c r="CA78" i="13"/>
  <c r="AR79" i="13"/>
  <c r="BO79" i="13" s="1"/>
  <c r="CJ78" i="13"/>
  <c r="AY80" i="13"/>
  <c r="BB80" i="13" s="1"/>
  <c r="R80" i="13"/>
  <c r="AA81" i="13" s="1"/>
  <c r="L80" i="13"/>
  <c r="I18" i="15" s="1"/>
  <c r="A187" i="13"/>
  <c r="AY80" i="18" l="1"/>
  <c r="BB80" i="18" s="1"/>
  <c r="AZ80" i="19"/>
  <c r="BC80" i="19" s="1"/>
  <c r="AZ80" i="18"/>
  <c r="BC80" i="18" s="1"/>
  <c r="M80" i="18"/>
  <c r="P80" i="18" s="1"/>
  <c r="S80" i="18"/>
  <c r="AB81" i="18" s="1"/>
  <c r="R290" i="21"/>
  <c r="S290" i="21"/>
  <c r="P290" i="21"/>
  <c r="T290" i="21"/>
  <c r="Q290" i="21"/>
  <c r="L80" i="19"/>
  <c r="O80" i="19" s="1"/>
  <c r="R80" i="19"/>
  <c r="AA81" i="19" s="1"/>
  <c r="H79" i="19"/>
  <c r="AU79" i="19"/>
  <c r="AI80" i="19" s="1"/>
  <c r="BL79" i="19"/>
  <c r="R80" i="18"/>
  <c r="AA81" i="18" s="1"/>
  <c r="L80" i="18"/>
  <c r="O80" i="18" s="1"/>
  <c r="CB78" i="19"/>
  <c r="CC78" i="19"/>
  <c r="AU79" i="18"/>
  <c r="AI80" i="18" s="1"/>
  <c r="BL79" i="18"/>
  <c r="H79" i="18"/>
  <c r="CB78" i="18"/>
  <c r="CC78" i="18"/>
  <c r="S290" i="20"/>
  <c r="P290" i="20"/>
  <c r="R290" i="20"/>
  <c r="T290" i="20"/>
  <c r="Q290" i="20"/>
  <c r="CK78" i="18"/>
  <c r="CL78" i="18"/>
  <c r="L290" i="20"/>
  <c r="G190" i="16" s="1"/>
  <c r="AY80" i="19"/>
  <c r="BB80" i="19" s="1"/>
  <c r="L290" i="21"/>
  <c r="G190" i="17" s="1"/>
  <c r="S80" i="19"/>
  <c r="AB81" i="19" s="1"/>
  <c r="M80" i="19"/>
  <c r="P80" i="19" s="1"/>
  <c r="O80" i="13"/>
  <c r="AK81" i="13"/>
  <c r="AZ80" i="13"/>
  <c r="BC80" i="13" s="1"/>
  <c r="M80" i="13"/>
  <c r="J18" i="15" s="1"/>
  <c r="S80" i="13"/>
  <c r="AB81" i="13" s="1"/>
  <c r="CL78" i="13"/>
  <c r="CK78" i="13"/>
  <c r="CB78" i="13"/>
  <c r="CC78" i="13"/>
  <c r="S290" i="7"/>
  <c r="R290" i="7"/>
  <c r="Q290" i="7"/>
  <c r="P290" i="7"/>
  <c r="T290" i="7"/>
  <c r="AU79" i="13"/>
  <c r="AI80" i="13" s="1"/>
  <c r="H79" i="13"/>
  <c r="BL79" i="13"/>
  <c r="L290" i="7"/>
  <c r="A188" i="13"/>
  <c r="BI83" i="13"/>
  <c r="BK83" i="13"/>
  <c r="BJ83" i="13"/>
  <c r="AX79" i="19" l="1"/>
  <c r="BA79" i="19" s="1"/>
  <c r="BD79" i="19" s="1"/>
  <c r="U290" i="21"/>
  <c r="V290" i="21" s="1"/>
  <c r="U290" i="20"/>
  <c r="V290" i="20" s="1"/>
  <c r="Q79" i="19"/>
  <c r="Z80" i="19" s="1"/>
  <c r="BH80" i="19" s="1"/>
  <c r="BR79" i="19"/>
  <c r="K79" i="19"/>
  <c r="AX79" i="18"/>
  <c r="BA79" i="18" s="1"/>
  <c r="BD79" i="18" s="1"/>
  <c r="K79" i="18"/>
  <c r="Q79" i="18"/>
  <c r="Z80" i="18" s="1"/>
  <c r="F290" i="20" s="1"/>
  <c r="BR79" i="18"/>
  <c r="F18" i="15"/>
  <c r="H190" i="17"/>
  <c r="I190" i="17" s="1"/>
  <c r="H190" i="16"/>
  <c r="I190" i="16" s="1"/>
  <c r="G190" i="12"/>
  <c r="H190" i="12" s="1"/>
  <c r="I190" i="12" s="1"/>
  <c r="G38" i="15" s="1"/>
  <c r="P80" i="13"/>
  <c r="U290" i="7"/>
  <c r="K79" i="13"/>
  <c r="H17" i="15" s="1"/>
  <c r="Q79" i="13"/>
  <c r="Z80" i="13" s="1"/>
  <c r="F290" i="7" s="1"/>
  <c r="BR79" i="13"/>
  <c r="AX79" i="13"/>
  <c r="BA79" i="13" s="1"/>
  <c r="BD79" i="13" s="1"/>
  <c r="A189" i="13"/>
  <c r="BH80" i="18" l="1"/>
  <c r="BV80" i="18"/>
  <c r="AS81" i="18" s="1"/>
  <c r="CE80" i="18"/>
  <c r="BW80" i="18"/>
  <c r="AT81" i="18" s="1"/>
  <c r="CF80" i="18"/>
  <c r="N79" i="19"/>
  <c r="BU79" i="19"/>
  <c r="CD79" i="19"/>
  <c r="BX79" i="19"/>
  <c r="CG79" i="19"/>
  <c r="BT80" i="18"/>
  <c r="BO80" i="18"/>
  <c r="BT80" i="19"/>
  <c r="BO80" i="19"/>
  <c r="CE80" i="19"/>
  <c r="BV80" i="19"/>
  <c r="AS81" i="19" s="1"/>
  <c r="CF80" i="19"/>
  <c r="BW80" i="19"/>
  <c r="AT81" i="19" s="1"/>
  <c r="F290" i="21"/>
  <c r="N79" i="18"/>
  <c r="CD79" i="18"/>
  <c r="BU79" i="18"/>
  <c r="CG79" i="18"/>
  <c r="BX79" i="18"/>
  <c r="K190" i="16"/>
  <c r="L190" i="16" s="1"/>
  <c r="M190" i="16" s="1"/>
  <c r="K190" i="17"/>
  <c r="L190" i="17" s="1"/>
  <c r="M190" i="17" s="1"/>
  <c r="J191" i="16"/>
  <c r="J191" i="17"/>
  <c r="CE80" i="13"/>
  <c r="BW80" i="13"/>
  <c r="AT81" i="13" s="1"/>
  <c r="J81" i="13" s="1"/>
  <c r="BV80" i="13"/>
  <c r="AS81" i="13" s="1"/>
  <c r="BP81" i="13" s="1"/>
  <c r="J191" i="12"/>
  <c r="CF80" i="13"/>
  <c r="BT80" i="13"/>
  <c r="BH80" i="13"/>
  <c r="N79" i="13"/>
  <c r="CD79" i="13"/>
  <c r="BU79" i="13"/>
  <c r="CG79" i="13"/>
  <c r="BX79" i="13"/>
  <c r="K190" i="12"/>
  <c r="L190" i="12" s="1"/>
  <c r="M190" i="12" s="1"/>
  <c r="V290" i="7"/>
  <c r="A190" i="13"/>
  <c r="CA79" i="19" l="1"/>
  <c r="AR80" i="19"/>
  <c r="K291" i="21"/>
  <c r="O290" i="21"/>
  <c r="G291" i="21"/>
  <c r="J291" i="21"/>
  <c r="H291" i="21"/>
  <c r="I291" i="21"/>
  <c r="O290" i="20"/>
  <c r="J291" i="20"/>
  <c r="I291" i="20"/>
  <c r="K291" i="20"/>
  <c r="H291" i="20"/>
  <c r="G291" i="20"/>
  <c r="BN81" i="19"/>
  <c r="AW81" i="19"/>
  <c r="AK82" i="19" s="1"/>
  <c r="J81" i="19"/>
  <c r="BQ81" i="19"/>
  <c r="J81" i="18"/>
  <c r="BN81" i="18"/>
  <c r="BQ81" i="18"/>
  <c r="AW81" i="18"/>
  <c r="AK82" i="18" s="1"/>
  <c r="CH80" i="19"/>
  <c r="BY80" i="19"/>
  <c r="CI80" i="19"/>
  <c r="BZ80" i="19"/>
  <c r="CA79" i="18"/>
  <c r="AR80" i="18"/>
  <c r="BY80" i="18"/>
  <c r="CH80" i="18"/>
  <c r="BZ80" i="18"/>
  <c r="CI80" i="18"/>
  <c r="CJ79" i="18"/>
  <c r="BP81" i="19"/>
  <c r="BM81" i="19"/>
  <c r="I81" i="19"/>
  <c r="AV81" i="19"/>
  <c r="AJ82" i="19" s="1"/>
  <c r="CJ79" i="19"/>
  <c r="BM81" i="18"/>
  <c r="BP81" i="18"/>
  <c r="AV81" i="18"/>
  <c r="AJ82" i="18" s="1"/>
  <c r="I81" i="18"/>
  <c r="O190" i="17"/>
  <c r="N191" i="17"/>
  <c r="O190" i="16"/>
  <c r="N191" i="16"/>
  <c r="AW81" i="13"/>
  <c r="AK82" i="13" s="1"/>
  <c r="AV81" i="13"/>
  <c r="AJ82" i="13" s="1"/>
  <c r="BM81" i="13"/>
  <c r="BN81" i="13"/>
  <c r="BQ81" i="13"/>
  <c r="I81" i="13"/>
  <c r="R81" i="13" s="1"/>
  <c r="AA82" i="13" s="1"/>
  <c r="M81" i="13"/>
  <c r="J19" i="15" s="1"/>
  <c r="S81" i="13"/>
  <c r="AB82" i="13" s="1"/>
  <c r="O190" i="12"/>
  <c r="BZ80" i="13"/>
  <c r="CI80" i="13"/>
  <c r="BY80" i="13"/>
  <c r="CH80" i="13"/>
  <c r="N191" i="12"/>
  <c r="CA79" i="13"/>
  <c r="AR80" i="13"/>
  <c r="BO80" i="13" s="1"/>
  <c r="CJ79" i="13"/>
  <c r="O290" i="7"/>
  <c r="H291" i="7"/>
  <c r="I291" i="7"/>
  <c r="J291" i="7"/>
  <c r="K291" i="7"/>
  <c r="G291" i="7"/>
  <c r="A191" i="13"/>
  <c r="AY81" i="19" l="1"/>
  <c r="BB81" i="19" s="1"/>
  <c r="AY81" i="18"/>
  <c r="BB81" i="18" s="1"/>
  <c r="R81" i="18"/>
  <c r="AA82" i="18" s="1"/>
  <c r="L81" i="18"/>
  <c r="O81" i="18" s="1"/>
  <c r="S81" i="19"/>
  <c r="AB82" i="19" s="1"/>
  <c r="M81" i="19"/>
  <c r="P81" i="19" s="1"/>
  <c r="BL80" i="18"/>
  <c r="AU80" i="18"/>
  <c r="AI81" i="18" s="1"/>
  <c r="H80" i="18"/>
  <c r="L291" i="21"/>
  <c r="G191" i="17" s="1"/>
  <c r="L81" i="19"/>
  <c r="O81" i="19" s="1"/>
  <c r="R81" i="19"/>
  <c r="AA82" i="19" s="1"/>
  <c r="CL79" i="18"/>
  <c r="CK79" i="18"/>
  <c r="CC79" i="18"/>
  <c r="CB79" i="18"/>
  <c r="T291" i="21"/>
  <c r="S291" i="21"/>
  <c r="Q291" i="21"/>
  <c r="P291" i="21"/>
  <c r="R291" i="21"/>
  <c r="AZ81" i="13"/>
  <c r="BC81" i="13" s="1"/>
  <c r="AZ81" i="18"/>
  <c r="BC81" i="18" s="1"/>
  <c r="S291" i="20"/>
  <c r="R291" i="20"/>
  <c r="P291" i="20"/>
  <c r="Q291" i="20"/>
  <c r="T291" i="20"/>
  <c r="CL79" i="19"/>
  <c r="CK79" i="19"/>
  <c r="S81" i="18"/>
  <c r="AB82" i="18" s="1"/>
  <c r="M81" i="18"/>
  <c r="P81" i="18" s="1"/>
  <c r="AU80" i="19"/>
  <c r="AI81" i="19" s="1"/>
  <c r="H80" i="19"/>
  <c r="BL80" i="19"/>
  <c r="AZ81" i="19"/>
  <c r="BC81" i="19" s="1"/>
  <c r="L291" i="20"/>
  <c r="G191" i="16" s="1"/>
  <c r="CB79" i="19"/>
  <c r="CC79" i="19"/>
  <c r="AY81" i="13"/>
  <c r="BB81" i="13" s="1"/>
  <c r="L81" i="13"/>
  <c r="I19" i="15" s="1"/>
  <c r="CL79" i="13"/>
  <c r="CK79" i="13"/>
  <c r="L291" i="7"/>
  <c r="Q291" i="7"/>
  <c r="S291" i="7"/>
  <c r="P291" i="7"/>
  <c r="R291" i="7"/>
  <c r="T291" i="7"/>
  <c r="AU80" i="13"/>
  <c r="AI81" i="13" s="1"/>
  <c r="H80" i="13"/>
  <c r="BL80" i="13"/>
  <c r="CB79" i="13"/>
  <c r="CC79" i="13"/>
  <c r="P81" i="13"/>
  <c r="A192" i="13"/>
  <c r="AX80" i="18" l="1"/>
  <c r="BA80" i="18" s="1"/>
  <c r="BD80" i="18" s="1"/>
  <c r="U291" i="20"/>
  <c r="V291" i="20" s="1"/>
  <c r="AX80" i="19"/>
  <c r="BA80" i="19" s="1"/>
  <c r="BD80" i="19" s="1"/>
  <c r="BR80" i="18"/>
  <c r="K80" i="18"/>
  <c r="Q80" i="18"/>
  <c r="Z81" i="18" s="1"/>
  <c r="F291" i="20" s="1"/>
  <c r="U291" i="21"/>
  <c r="V291" i="21" s="1"/>
  <c r="BR80" i="19"/>
  <c r="K80" i="19"/>
  <c r="Q80" i="19"/>
  <c r="Z81" i="19" s="1"/>
  <c r="BH81" i="19" s="1"/>
  <c r="F19" i="15"/>
  <c r="H191" i="17"/>
  <c r="I191" i="17" s="1"/>
  <c r="H191" i="16"/>
  <c r="I191" i="16" s="1"/>
  <c r="O81" i="13"/>
  <c r="G191" i="12"/>
  <c r="H191" i="12" s="1"/>
  <c r="I191" i="12" s="1"/>
  <c r="G39" i="15" s="1"/>
  <c r="AX80" i="13"/>
  <c r="BA80" i="13" s="1"/>
  <c r="BD80" i="13" s="1"/>
  <c r="K80" i="13"/>
  <c r="H18" i="15" s="1"/>
  <c r="Q80" i="13"/>
  <c r="Z81" i="13" s="1"/>
  <c r="F291" i="7" s="1"/>
  <c r="BR80" i="13"/>
  <c r="U291" i="7"/>
  <c r="A193" i="13"/>
  <c r="BH81" i="18" l="1"/>
  <c r="N80" i="19"/>
  <c r="BU80" i="19"/>
  <c r="CD80" i="19"/>
  <c r="CG80" i="19"/>
  <c r="BX80" i="19"/>
  <c r="BO81" i="18"/>
  <c r="BT81" i="18"/>
  <c r="BO81" i="19"/>
  <c r="BT81" i="19"/>
  <c r="F291" i="21"/>
  <c r="CE81" i="18"/>
  <c r="BV81" i="18"/>
  <c r="AS82" i="18" s="1"/>
  <c r="CF81" i="18"/>
  <c r="BW81" i="18"/>
  <c r="AT82" i="18" s="1"/>
  <c r="CE81" i="19"/>
  <c r="BV81" i="19"/>
  <c r="AS82" i="19" s="1"/>
  <c r="CF81" i="19"/>
  <c r="BW81" i="19"/>
  <c r="AT82" i="19" s="1"/>
  <c r="N80" i="18"/>
  <c r="CD80" i="18"/>
  <c r="BU80" i="18"/>
  <c r="CG80" i="18"/>
  <c r="BX80" i="18"/>
  <c r="J192" i="16"/>
  <c r="J192" i="17"/>
  <c r="K191" i="17"/>
  <c r="L191" i="17" s="1"/>
  <c r="M191" i="17" s="1"/>
  <c r="K191" i="16"/>
  <c r="L191" i="16" s="1"/>
  <c r="M191" i="16" s="1"/>
  <c r="BW81" i="13"/>
  <c r="AT82" i="13" s="1"/>
  <c r="BQ82" i="13" s="1"/>
  <c r="BV81" i="13"/>
  <c r="AS82" i="13" s="1"/>
  <c r="BP82" i="13" s="1"/>
  <c r="J192" i="12"/>
  <c r="CE81" i="13"/>
  <c r="CF81" i="13"/>
  <c r="BH81" i="13"/>
  <c r="N80" i="13"/>
  <c r="CD80" i="13"/>
  <c r="BU80" i="13"/>
  <c r="BX80" i="13"/>
  <c r="CG80" i="13"/>
  <c r="BT81" i="13"/>
  <c r="V291" i="7"/>
  <c r="K191" i="12"/>
  <c r="L191" i="12" s="1"/>
  <c r="M191" i="12" s="1"/>
  <c r="A194" i="13"/>
  <c r="CH81" i="18" l="1"/>
  <c r="BY81" i="18"/>
  <c r="CI81" i="18"/>
  <c r="BZ81" i="18"/>
  <c r="J82" i="18"/>
  <c r="BN82" i="18"/>
  <c r="AW82" i="18"/>
  <c r="AK83" i="18" s="1"/>
  <c r="BQ82" i="18"/>
  <c r="BY81" i="19"/>
  <c r="CH81" i="19"/>
  <c r="CI81" i="19"/>
  <c r="BZ81" i="19"/>
  <c r="J82" i="19"/>
  <c r="AW82" i="19"/>
  <c r="AK83" i="19" s="1"/>
  <c r="BQ82" i="19"/>
  <c r="BN82" i="19"/>
  <c r="BM82" i="18"/>
  <c r="I82" i="18"/>
  <c r="AV82" i="18"/>
  <c r="AJ83" i="18" s="1"/>
  <c r="BP82" i="18"/>
  <c r="BP82" i="19"/>
  <c r="BM82" i="19"/>
  <c r="I82" i="19"/>
  <c r="AV82" i="19"/>
  <c r="AJ83" i="19" s="1"/>
  <c r="I292" i="21"/>
  <c r="O291" i="21"/>
  <c r="H292" i="21"/>
  <c r="K292" i="21"/>
  <c r="G292" i="21"/>
  <c r="J292" i="21"/>
  <c r="CJ80" i="19"/>
  <c r="CA80" i="18"/>
  <c r="AR81" i="18"/>
  <c r="O291" i="20"/>
  <c r="H292" i="20"/>
  <c r="I292" i="20"/>
  <c r="J292" i="20"/>
  <c r="G292" i="20"/>
  <c r="K292" i="20"/>
  <c r="CA80" i="19"/>
  <c r="AR81" i="19"/>
  <c r="CJ80" i="18"/>
  <c r="O191" i="17"/>
  <c r="N192" i="17"/>
  <c r="O191" i="16"/>
  <c r="N192" i="16"/>
  <c r="AW82" i="13"/>
  <c r="AK83" i="13" s="1"/>
  <c r="J82" i="13"/>
  <c r="S82" i="13" s="1"/>
  <c r="AB83" i="13" s="1"/>
  <c r="BM82" i="13"/>
  <c r="I82" i="13"/>
  <c r="R82" i="13" s="1"/>
  <c r="AA83" i="13" s="1"/>
  <c r="AV82" i="13"/>
  <c r="AJ83" i="13" s="1"/>
  <c r="BN82" i="13"/>
  <c r="BZ81" i="13"/>
  <c r="CI81" i="13"/>
  <c r="O191" i="12"/>
  <c r="CH81" i="13"/>
  <c r="BY81" i="13"/>
  <c r="N192" i="12"/>
  <c r="CA80" i="13"/>
  <c r="AR81" i="13"/>
  <c r="BO81" i="13" s="1"/>
  <c r="CJ80" i="13"/>
  <c r="O291" i="7"/>
  <c r="J292" i="7"/>
  <c r="K292" i="7"/>
  <c r="G292" i="7"/>
  <c r="H292" i="7"/>
  <c r="I292" i="7"/>
  <c r="A195" i="13"/>
  <c r="BJ84" i="13"/>
  <c r="AY82" i="19" l="1"/>
  <c r="BB82" i="19" s="1"/>
  <c r="AY82" i="18"/>
  <c r="BB82" i="18" s="1"/>
  <c r="AZ82" i="18"/>
  <c r="BC82" i="18" s="1"/>
  <c r="S82" i="18"/>
  <c r="AB83" i="18" s="1"/>
  <c r="M82" i="18"/>
  <c r="P82" i="18" s="1"/>
  <c r="CL80" i="18"/>
  <c r="CK80" i="18"/>
  <c r="S292" i="20"/>
  <c r="P292" i="20"/>
  <c r="Q292" i="20"/>
  <c r="T292" i="20"/>
  <c r="R292" i="20"/>
  <c r="H81" i="19"/>
  <c r="AU81" i="19"/>
  <c r="AI82" i="19" s="1"/>
  <c r="BL81" i="19"/>
  <c r="CC80" i="19"/>
  <c r="CB80" i="19"/>
  <c r="H81" i="18"/>
  <c r="AU81" i="18"/>
  <c r="AI82" i="18" s="1"/>
  <c r="BL81" i="18"/>
  <c r="T292" i="21"/>
  <c r="Q292" i="21"/>
  <c r="S292" i="21"/>
  <c r="P292" i="21"/>
  <c r="R292" i="21"/>
  <c r="M82" i="19"/>
  <c r="P82" i="19" s="1"/>
  <c r="S82" i="19"/>
  <c r="AB83" i="19" s="1"/>
  <c r="CB80" i="18"/>
  <c r="CC80" i="18"/>
  <c r="L292" i="20"/>
  <c r="G192" i="16" s="1"/>
  <c r="CL80" i="19"/>
  <c r="CK80" i="19"/>
  <c r="R82" i="18"/>
  <c r="AA83" i="18" s="1"/>
  <c r="L82" i="18"/>
  <c r="O82" i="18" s="1"/>
  <c r="M82" i="13"/>
  <c r="J20" i="15" s="1"/>
  <c r="L292" i="21"/>
  <c r="G192" i="17" s="1"/>
  <c r="L82" i="19"/>
  <c r="O82" i="19" s="1"/>
  <c r="R82" i="19"/>
  <c r="AA83" i="19" s="1"/>
  <c r="AZ82" i="19"/>
  <c r="BC82" i="19" s="1"/>
  <c r="AZ82" i="13"/>
  <c r="BC82" i="13" s="1"/>
  <c r="AY82" i="13"/>
  <c r="BB82" i="13" s="1"/>
  <c r="L82" i="13"/>
  <c r="I20" i="15" s="1"/>
  <c r="L292" i="7"/>
  <c r="Q292" i="7"/>
  <c r="T292" i="7"/>
  <c r="R292" i="7"/>
  <c r="S292" i="7"/>
  <c r="P292" i="7"/>
  <c r="AU81" i="13"/>
  <c r="AI82" i="13" s="1"/>
  <c r="H81" i="13"/>
  <c r="BL81" i="13"/>
  <c r="CL80" i="13"/>
  <c r="CK80" i="13"/>
  <c r="CB80" i="13"/>
  <c r="CC80" i="13"/>
  <c r="A196" i="13"/>
  <c r="BK84" i="13"/>
  <c r="BI84" i="13"/>
  <c r="AX81" i="19" l="1"/>
  <c r="BA81" i="19" s="1"/>
  <c r="BD81" i="19" s="1"/>
  <c r="AX81" i="18"/>
  <c r="BA81" i="18" s="1"/>
  <c r="BD81" i="18" s="1"/>
  <c r="P82" i="13"/>
  <c r="U292" i="20"/>
  <c r="V292" i="20" s="1"/>
  <c r="Q81" i="19"/>
  <c r="Z82" i="19" s="1"/>
  <c r="BH82" i="19" s="1"/>
  <c r="BR81" i="19"/>
  <c r="K81" i="19"/>
  <c r="K81" i="18"/>
  <c r="BR81" i="18"/>
  <c r="Q81" i="18"/>
  <c r="Z82" i="18" s="1"/>
  <c r="F292" i="20" s="1"/>
  <c r="U292" i="21"/>
  <c r="V292" i="21" s="1"/>
  <c r="F20" i="15"/>
  <c r="H192" i="17"/>
  <c r="I192" i="17" s="1"/>
  <c r="H192" i="16"/>
  <c r="I192" i="16" s="1"/>
  <c r="O82" i="13"/>
  <c r="G192" i="12"/>
  <c r="H192" i="12" s="1"/>
  <c r="I192" i="12" s="1"/>
  <c r="G40" i="15" s="1"/>
  <c r="Q81" i="13"/>
  <c r="Z82" i="13" s="1"/>
  <c r="F292" i="7" s="1"/>
  <c r="K81" i="13"/>
  <c r="H19" i="15" s="1"/>
  <c r="BR81" i="13"/>
  <c r="AX81" i="13"/>
  <c r="BA81" i="13" s="1"/>
  <c r="BD81" i="13" s="1"/>
  <c r="U292" i="7"/>
  <c r="A197" i="13"/>
  <c r="BH82" i="18" l="1"/>
  <c r="N81" i="19"/>
  <c r="BU81" i="19"/>
  <c r="CD81" i="19"/>
  <c r="CG81" i="19"/>
  <c r="BX81" i="19"/>
  <c r="BO82" i="19"/>
  <c r="BT82" i="19"/>
  <c r="BV82" i="18"/>
  <c r="AS83" i="18" s="1"/>
  <c r="CE82" i="18"/>
  <c r="BW82" i="18"/>
  <c r="AT83" i="18" s="1"/>
  <c r="CF82" i="18"/>
  <c r="BO82" i="18"/>
  <c r="BT82" i="18"/>
  <c r="F292" i="21"/>
  <c r="CE82" i="19"/>
  <c r="BV82" i="19"/>
  <c r="AS83" i="19" s="1"/>
  <c r="CF82" i="19"/>
  <c r="BW82" i="19"/>
  <c r="AT83" i="19" s="1"/>
  <c r="N81" i="18"/>
  <c r="BU81" i="18"/>
  <c r="CD81" i="18"/>
  <c r="CG81" i="18"/>
  <c r="BX81" i="18"/>
  <c r="J193" i="16"/>
  <c r="K192" i="17"/>
  <c r="L192" i="17" s="1"/>
  <c r="M192" i="17" s="1"/>
  <c r="K192" i="16"/>
  <c r="L192" i="16" s="1"/>
  <c r="M192" i="16" s="1"/>
  <c r="J193" i="17"/>
  <c r="J193" i="12"/>
  <c r="CE82" i="13"/>
  <c r="BV82" i="13"/>
  <c r="AS83" i="13" s="1"/>
  <c r="BP83" i="13" s="1"/>
  <c r="CF82" i="13"/>
  <c r="BW82" i="13"/>
  <c r="AT83" i="13" s="1"/>
  <c r="AW83" i="13" s="1"/>
  <c r="AK84" i="13" s="1"/>
  <c r="V292" i="7"/>
  <c r="K192" i="12"/>
  <c r="L192" i="12" s="1"/>
  <c r="M192" i="12" s="1"/>
  <c r="BT82" i="13"/>
  <c r="N81" i="13"/>
  <c r="CD81" i="13"/>
  <c r="BU81" i="13"/>
  <c r="CG81" i="13"/>
  <c r="BX81" i="13"/>
  <c r="BH82" i="13"/>
  <c r="A198" i="13"/>
  <c r="BK85" i="13"/>
  <c r="BJ85" i="13"/>
  <c r="CJ81" i="19" l="1"/>
  <c r="J293" i="21"/>
  <c r="O292" i="21"/>
  <c r="I293" i="21"/>
  <c r="K293" i="21"/>
  <c r="G293" i="21"/>
  <c r="H293" i="21"/>
  <c r="I83" i="18"/>
  <c r="BM83" i="18"/>
  <c r="AV83" i="18"/>
  <c r="AJ84" i="18" s="1"/>
  <c r="BP83" i="18"/>
  <c r="CH82" i="18"/>
  <c r="BY82" i="18"/>
  <c r="BZ82" i="18"/>
  <c r="CI82" i="18"/>
  <c r="BY82" i="19"/>
  <c r="CH82" i="19"/>
  <c r="CI82" i="19"/>
  <c r="BZ82" i="19"/>
  <c r="AW83" i="19"/>
  <c r="AK84" i="19" s="1"/>
  <c r="BN83" i="19"/>
  <c r="J83" i="19"/>
  <c r="BQ83" i="19"/>
  <c r="AV83" i="19"/>
  <c r="AJ84" i="19" s="1"/>
  <c r="BP83" i="19"/>
  <c r="BM83" i="19"/>
  <c r="I83" i="19"/>
  <c r="CL81" i="19"/>
  <c r="CK81" i="19"/>
  <c r="CJ81" i="18"/>
  <c r="AW83" i="18"/>
  <c r="AK84" i="18" s="1"/>
  <c r="J83" i="18"/>
  <c r="BQ83" i="18"/>
  <c r="BN83" i="18"/>
  <c r="CA81" i="19"/>
  <c r="AR82" i="19"/>
  <c r="CA81" i="18"/>
  <c r="AR82" i="18"/>
  <c r="O292" i="20"/>
  <c r="H293" i="20"/>
  <c r="I293" i="20"/>
  <c r="G293" i="20"/>
  <c r="K293" i="20"/>
  <c r="J293" i="20"/>
  <c r="O192" i="16"/>
  <c r="N193" i="16"/>
  <c r="O192" i="17"/>
  <c r="N193" i="17"/>
  <c r="AV83" i="13"/>
  <c r="AJ84" i="13" s="1"/>
  <c r="BM83" i="13"/>
  <c r="I83" i="13"/>
  <c r="L83" i="13" s="1"/>
  <c r="I21" i="15" s="1"/>
  <c r="BN83" i="13"/>
  <c r="J83" i="13"/>
  <c r="S83" i="13" s="1"/>
  <c r="AB84" i="13" s="1"/>
  <c r="BQ83" i="13"/>
  <c r="CJ81" i="13"/>
  <c r="CK81" i="13" s="1"/>
  <c r="O292" i="7"/>
  <c r="G293" i="7"/>
  <c r="K293" i="7"/>
  <c r="I293" i="7"/>
  <c r="J293" i="7"/>
  <c r="H293" i="7"/>
  <c r="AZ83" i="13"/>
  <c r="BC83" i="13" s="1"/>
  <c r="O192" i="12"/>
  <c r="BZ82" i="13"/>
  <c r="CI82" i="13"/>
  <c r="BY82" i="13"/>
  <c r="CH82" i="13"/>
  <c r="N193" i="12"/>
  <c r="CA81" i="13"/>
  <c r="AR82" i="13"/>
  <c r="BO82" i="13" s="1"/>
  <c r="A199" i="13"/>
  <c r="BI85" i="13"/>
  <c r="AY83" i="18" l="1"/>
  <c r="BB83" i="18" s="1"/>
  <c r="AY83" i="19"/>
  <c r="BB83" i="19" s="1"/>
  <c r="AU82" i="19"/>
  <c r="AI83" i="19" s="1"/>
  <c r="BL82" i="19"/>
  <c r="H82" i="19"/>
  <c r="AX82" i="19"/>
  <c r="BA82" i="19" s="1"/>
  <c r="BD82" i="19" s="1"/>
  <c r="R83" i="18"/>
  <c r="AA84" i="18" s="1"/>
  <c r="L83" i="18"/>
  <c r="O83" i="18" s="1"/>
  <c r="L293" i="20"/>
  <c r="G193" i="16" s="1"/>
  <c r="CC81" i="19"/>
  <c r="CB81" i="19"/>
  <c r="M83" i="19"/>
  <c r="P83" i="19" s="1"/>
  <c r="S83" i="19"/>
  <c r="AB84" i="19" s="1"/>
  <c r="L83" i="19"/>
  <c r="O83" i="19" s="1"/>
  <c r="R83" i="19"/>
  <c r="AA84" i="19" s="1"/>
  <c r="L293" i="21"/>
  <c r="G193" i="17" s="1"/>
  <c r="S293" i="20"/>
  <c r="Q293" i="20"/>
  <c r="P293" i="20"/>
  <c r="R293" i="20"/>
  <c r="T293" i="20"/>
  <c r="S83" i="18"/>
  <c r="AB84" i="18" s="1"/>
  <c r="M83" i="18"/>
  <c r="P83" i="18" s="1"/>
  <c r="H82" i="18"/>
  <c r="AU82" i="18"/>
  <c r="AI83" i="18" s="1"/>
  <c r="BL82" i="18"/>
  <c r="AZ83" i="18"/>
  <c r="BC83" i="18" s="1"/>
  <c r="T293" i="21"/>
  <c r="Q293" i="21"/>
  <c r="R293" i="21"/>
  <c r="S293" i="21"/>
  <c r="P293" i="21"/>
  <c r="CB81" i="18"/>
  <c r="CC81" i="18"/>
  <c r="CL81" i="18"/>
  <c r="CK81" i="18"/>
  <c r="AZ83" i="19"/>
  <c r="BC83" i="19" s="1"/>
  <c r="AY83" i="13"/>
  <c r="BB83" i="13" s="1"/>
  <c r="M83" i="13"/>
  <c r="J21" i="15" s="1"/>
  <c r="R83" i="13"/>
  <c r="AA84" i="13" s="1"/>
  <c r="CL81" i="13"/>
  <c r="O83" i="13"/>
  <c r="CB81" i="13"/>
  <c r="CC81" i="13"/>
  <c r="L293" i="7"/>
  <c r="BL82" i="13"/>
  <c r="H82" i="13"/>
  <c r="AU82" i="13"/>
  <c r="AI83" i="13" s="1"/>
  <c r="Q293" i="7"/>
  <c r="S293" i="7"/>
  <c r="P293" i="7"/>
  <c r="T293" i="7"/>
  <c r="R293" i="7"/>
  <c r="A200" i="13"/>
  <c r="U293" i="20" l="1"/>
  <c r="V293" i="20" s="1"/>
  <c r="U293" i="21"/>
  <c r="V293" i="21" s="1"/>
  <c r="BR82" i="18"/>
  <c r="K82" i="18"/>
  <c r="Q82" i="18"/>
  <c r="Z83" i="18" s="1"/>
  <c r="F293" i="20" s="1"/>
  <c r="BR82" i="19"/>
  <c r="Q82" i="19"/>
  <c r="Z83" i="19" s="1"/>
  <c r="BH83" i="19" s="1"/>
  <c r="K82" i="19"/>
  <c r="AX82" i="18"/>
  <c r="BA82" i="18" s="1"/>
  <c r="BD82" i="18" s="1"/>
  <c r="F21" i="15"/>
  <c r="H193" i="17"/>
  <c r="I193" i="17" s="1"/>
  <c r="H193" i="16"/>
  <c r="I193" i="16" s="1"/>
  <c r="P83" i="13"/>
  <c r="G193" i="12"/>
  <c r="H193" i="12" s="1"/>
  <c r="I193" i="12" s="1"/>
  <c r="G41" i="15" s="1"/>
  <c r="Q82" i="13"/>
  <c r="Z83" i="13" s="1"/>
  <c r="F293" i="7" s="1"/>
  <c r="K82" i="13"/>
  <c r="H20" i="15" s="1"/>
  <c r="BR82" i="13"/>
  <c r="AX82" i="13"/>
  <c r="BA82" i="13" s="1"/>
  <c r="BD82" i="13" s="1"/>
  <c r="U293" i="7"/>
  <c r="A201" i="13"/>
  <c r="BI86" i="13"/>
  <c r="BK86" i="13"/>
  <c r="BJ86" i="13"/>
  <c r="BH83" i="18" l="1"/>
  <c r="BT83" i="18"/>
  <c r="BO83" i="18"/>
  <c r="N82" i="19"/>
  <c r="CD82" i="19"/>
  <c r="BU82" i="19"/>
  <c r="CG82" i="19"/>
  <c r="BX82" i="19"/>
  <c r="BT83" i="19"/>
  <c r="BO83" i="19"/>
  <c r="F293" i="21"/>
  <c r="CE83" i="19"/>
  <c r="BV83" i="19"/>
  <c r="AS84" i="19" s="1"/>
  <c r="CF83" i="19"/>
  <c r="BW83" i="19"/>
  <c r="AT84" i="19" s="1"/>
  <c r="CE83" i="18"/>
  <c r="BV83" i="18"/>
  <c r="AS84" i="18" s="1"/>
  <c r="BW83" i="18"/>
  <c r="AT84" i="18" s="1"/>
  <c r="CF83" i="18"/>
  <c r="N82" i="18"/>
  <c r="CD82" i="18"/>
  <c r="BU82" i="18"/>
  <c r="BX82" i="18"/>
  <c r="CG82" i="18"/>
  <c r="J194" i="16"/>
  <c r="K193" i="17"/>
  <c r="L193" i="17" s="1"/>
  <c r="M193" i="17" s="1"/>
  <c r="K193" i="16"/>
  <c r="L193" i="16" s="1"/>
  <c r="M193" i="16" s="1"/>
  <c r="J194" i="17"/>
  <c r="BW83" i="13"/>
  <c r="AT84" i="13" s="1"/>
  <c r="BQ84" i="13" s="1"/>
  <c r="J194" i="12"/>
  <c r="BV83" i="13"/>
  <c r="AS84" i="13" s="1"/>
  <c r="AV84" i="13" s="1"/>
  <c r="AJ85" i="13" s="1"/>
  <c r="CE83" i="13"/>
  <c r="CF83" i="13"/>
  <c r="V293" i="7"/>
  <c r="K193" i="12"/>
  <c r="L193" i="12" s="1"/>
  <c r="M193" i="12" s="1"/>
  <c r="BT83" i="13"/>
  <c r="N82" i="13"/>
  <c r="CD82" i="13"/>
  <c r="BU82" i="13"/>
  <c r="CG82" i="13"/>
  <c r="BX82" i="13"/>
  <c r="BH83" i="13"/>
  <c r="A202" i="13"/>
  <c r="BN84" i="19" l="1"/>
  <c r="J84" i="19"/>
  <c r="AW84" i="19"/>
  <c r="AK85" i="19" s="1"/>
  <c r="BQ84" i="19"/>
  <c r="I84" i="19"/>
  <c r="AV84" i="19"/>
  <c r="AJ85" i="19" s="1"/>
  <c r="BP84" i="19"/>
  <c r="BM84" i="19"/>
  <c r="CA82" i="19"/>
  <c r="AR83" i="19"/>
  <c r="AW84" i="18"/>
  <c r="AK85" i="18" s="1"/>
  <c r="J84" i="18"/>
  <c r="BQ84" i="18"/>
  <c r="BN84" i="18"/>
  <c r="CJ82" i="19"/>
  <c r="CH83" i="18"/>
  <c r="BY83" i="18"/>
  <c r="BZ83" i="18"/>
  <c r="CI83" i="18"/>
  <c r="AV84" i="18"/>
  <c r="AJ85" i="18" s="1"/>
  <c r="BP84" i="18"/>
  <c r="BM84" i="18"/>
  <c r="I84" i="18"/>
  <c r="O293" i="20"/>
  <c r="K294" i="20"/>
  <c r="H294" i="20"/>
  <c r="I294" i="20"/>
  <c r="G294" i="20"/>
  <c r="J294" i="20"/>
  <c r="CH83" i="19"/>
  <c r="BY83" i="19"/>
  <c r="CI83" i="19"/>
  <c r="BZ83" i="19"/>
  <c r="CA82" i="18"/>
  <c r="AR83" i="18"/>
  <c r="H294" i="21"/>
  <c r="O293" i="21"/>
  <c r="G294" i="21"/>
  <c r="K294" i="21"/>
  <c r="I294" i="21"/>
  <c r="J294" i="21"/>
  <c r="CJ82" i="18"/>
  <c r="O193" i="16"/>
  <c r="N194" i="16"/>
  <c r="O193" i="17"/>
  <c r="N194" i="17"/>
  <c r="J84" i="13"/>
  <c r="S84" i="13" s="1"/>
  <c r="AB85" i="13" s="1"/>
  <c r="AW84" i="13"/>
  <c r="AK85" i="13" s="1"/>
  <c r="BN84" i="13"/>
  <c r="BM84" i="13"/>
  <c r="I84" i="13"/>
  <c r="L84" i="13" s="1"/>
  <c r="I22" i="15" s="1"/>
  <c r="BP84" i="13"/>
  <c r="O293" i="7"/>
  <c r="K294" i="7"/>
  <c r="G294" i="7"/>
  <c r="J294" i="7"/>
  <c r="H294" i="7"/>
  <c r="I294" i="7"/>
  <c r="CA82" i="13"/>
  <c r="AR83" i="13"/>
  <c r="BO83" i="13" s="1"/>
  <c r="AY84" i="13"/>
  <c r="BB84" i="13" s="1"/>
  <c r="O193" i="12"/>
  <c r="CI83" i="13"/>
  <c r="BZ83" i="13"/>
  <c r="BY83" i="13"/>
  <c r="CH83" i="13"/>
  <c r="N194" i="12"/>
  <c r="CJ82" i="13"/>
  <c r="A203" i="13"/>
  <c r="AZ84" i="19" l="1"/>
  <c r="BC84" i="19" s="1"/>
  <c r="M84" i="13"/>
  <c r="J22" i="15" s="1"/>
  <c r="AY84" i="18"/>
  <c r="BB84" i="18" s="1"/>
  <c r="T294" i="21"/>
  <c r="P294" i="21"/>
  <c r="R294" i="21"/>
  <c r="Q294" i="21"/>
  <c r="S294" i="21"/>
  <c r="S294" i="20"/>
  <c r="P294" i="20"/>
  <c r="R294" i="20"/>
  <c r="Q294" i="20"/>
  <c r="T294" i="20"/>
  <c r="M84" i="18"/>
  <c r="P84" i="18" s="1"/>
  <c r="S84" i="18"/>
  <c r="AB85" i="18" s="1"/>
  <c r="L84" i="19"/>
  <c r="O84" i="19" s="1"/>
  <c r="R84" i="19"/>
  <c r="AA85" i="19" s="1"/>
  <c r="CL82" i="18"/>
  <c r="CK82" i="18"/>
  <c r="H83" i="18"/>
  <c r="BL83" i="18"/>
  <c r="AU83" i="18"/>
  <c r="AI84" i="18" s="1"/>
  <c r="L84" i="18"/>
  <c r="O84" i="18" s="1"/>
  <c r="R84" i="18"/>
  <c r="AA85" i="18" s="1"/>
  <c r="AU83" i="19"/>
  <c r="AI84" i="19" s="1"/>
  <c r="BL83" i="19"/>
  <c r="H83" i="19"/>
  <c r="CB82" i="18"/>
  <c r="CC82" i="18"/>
  <c r="L294" i="20"/>
  <c r="G194" i="16" s="1"/>
  <c r="CC82" i="19"/>
  <c r="CB82" i="19"/>
  <c r="CL82" i="19"/>
  <c r="CK82" i="19"/>
  <c r="AY84" i="19"/>
  <c r="BB84" i="19" s="1"/>
  <c r="M84" i="19"/>
  <c r="P84" i="19" s="1"/>
  <c r="S84" i="19"/>
  <c r="AB85" i="19" s="1"/>
  <c r="AZ84" i="18"/>
  <c r="BC84" i="18" s="1"/>
  <c r="L294" i="21"/>
  <c r="G194" i="17" s="1"/>
  <c r="R84" i="13"/>
  <c r="AA85" i="13" s="1"/>
  <c r="AZ84" i="13"/>
  <c r="BC84" i="13" s="1"/>
  <c r="P84" i="13"/>
  <c r="O84" i="13"/>
  <c r="CB82" i="13"/>
  <c r="CC82" i="13"/>
  <c r="L294" i="7"/>
  <c r="CL82" i="13"/>
  <c r="CK82" i="13"/>
  <c r="AU83" i="13"/>
  <c r="AI84" i="13" s="1"/>
  <c r="H83" i="13"/>
  <c r="BL83" i="13"/>
  <c r="T294" i="7"/>
  <c r="Q294" i="7"/>
  <c r="R294" i="7"/>
  <c r="P294" i="7"/>
  <c r="S294" i="7"/>
  <c r="A204" i="13"/>
  <c r="BI87" i="13"/>
  <c r="BJ87" i="13"/>
  <c r="BK87" i="13"/>
  <c r="AX83" i="18" l="1"/>
  <c r="BA83" i="18" s="1"/>
  <c r="BD83" i="18" s="1"/>
  <c r="AX83" i="19"/>
  <c r="BA83" i="19" s="1"/>
  <c r="BD83" i="19" s="1"/>
  <c r="U294" i="20"/>
  <c r="V294" i="20" s="1"/>
  <c r="BR83" i="19"/>
  <c r="Q83" i="19"/>
  <c r="Z84" i="19" s="1"/>
  <c r="BH84" i="19" s="1"/>
  <c r="K83" i="19"/>
  <c r="BR83" i="18"/>
  <c r="K83" i="18"/>
  <c r="Q83" i="18"/>
  <c r="Z84" i="18" s="1"/>
  <c r="F294" i="20" s="1"/>
  <c r="U294" i="21"/>
  <c r="V294" i="21" s="1"/>
  <c r="F22" i="15"/>
  <c r="H194" i="17"/>
  <c r="I194" i="17" s="1"/>
  <c r="H194" i="16"/>
  <c r="I194" i="16" s="1"/>
  <c r="G194" i="12"/>
  <c r="H194" i="12" s="1"/>
  <c r="I194" i="12" s="1"/>
  <c r="G42" i="15" s="1"/>
  <c r="BR83" i="13"/>
  <c r="Q83" i="13"/>
  <c r="Z84" i="13" s="1"/>
  <c r="F294" i="7" s="1"/>
  <c r="K83" i="13"/>
  <c r="H21" i="15" s="1"/>
  <c r="AX83" i="13"/>
  <c r="BA83" i="13" s="1"/>
  <c r="BD83" i="13" s="1"/>
  <c r="U294" i="7"/>
  <c r="A205" i="13"/>
  <c r="BH84" i="18" l="1"/>
  <c r="N83" i="19"/>
  <c r="BU83" i="19"/>
  <c r="CD83" i="19"/>
  <c r="BX83" i="19"/>
  <c r="CG83" i="19"/>
  <c r="F294" i="21"/>
  <c r="BT84" i="19"/>
  <c r="BO84" i="19"/>
  <c r="CE84" i="18"/>
  <c r="BV84" i="18"/>
  <c r="AS85" i="18" s="1"/>
  <c r="CF84" i="18"/>
  <c r="BW84" i="18"/>
  <c r="AT85" i="18" s="1"/>
  <c r="N83" i="18"/>
  <c r="CD83" i="18"/>
  <c r="BU83" i="18"/>
  <c r="BX83" i="18"/>
  <c r="CG83" i="18"/>
  <c r="CE84" i="19"/>
  <c r="BV84" i="19"/>
  <c r="AS85" i="19" s="1"/>
  <c r="CF84" i="19"/>
  <c r="BW84" i="19"/>
  <c r="AT85" i="19" s="1"/>
  <c r="BO84" i="18"/>
  <c r="BT84" i="18"/>
  <c r="J195" i="17"/>
  <c r="J195" i="16"/>
  <c r="K194" i="16"/>
  <c r="L194" i="16" s="1"/>
  <c r="M194" i="16" s="1"/>
  <c r="K194" i="17"/>
  <c r="L194" i="17" s="1"/>
  <c r="M194" i="17" s="1"/>
  <c r="BV84" i="13"/>
  <c r="AS85" i="13" s="1"/>
  <c r="BP85" i="13" s="1"/>
  <c r="CE84" i="13"/>
  <c r="BW84" i="13"/>
  <c r="AT85" i="13" s="1"/>
  <c r="BQ85" i="13" s="1"/>
  <c r="J195" i="12"/>
  <c r="CF84" i="13"/>
  <c r="V294" i="7"/>
  <c r="K194" i="12"/>
  <c r="L194" i="12" s="1"/>
  <c r="M194" i="12" s="1"/>
  <c r="N83" i="13"/>
  <c r="CD83" i="13"/>
  <c r="BU83" i="13"/>
  <c r="CG83" i="13"/>
  <c r="BX83" i="13"/>
  <c r="BH84" i="13"/>
  <c r="BT84" i="13"/>
  <c r="A206" i="13"/>
  <c r="BJ88" i="13"/>
  <c r="BI88" i="13"/>
  <c r="BN85" i="19" l="1"/>
  <c r="AW85" i="19"/>
  <c r="AK86" i="19" s="1"/>
  <c r="J85" i="19"/>
  <c r="BQ85" i="19"/>
  <c r="CH84" i="19"/>
  <c r="BY84" i="19"/>
  <c r="BZ84" i="19"/>
  <c r="CI84" i="19"/>
  <c r="O294" i="21"/>
  <c r="H295" i="21"/>
  <c r="K295" i="21"/>
  <c r="I295" i="21"/>
  <c r="J295" i="21"/>
  <c r="G295" i="21"/>
  <c r="I85" i="19"/>
  <c r="AV85" i="19"/>
  <c r="AJ86" i="19" s="1"/>
  <c r="BM85" i="19"/>
  <c r="BP85" i="19"/>
  <c r="I295" i="20"/>
  <c r="O294" i="20"/>
  <c r="G295" i="20"/>
  <c r="H295" i="20"/>
  <c r="J295" i="20"/>
  <c r="K295" i="20"/>
  <c r="AW85" i="18"/>
  <c r="AK86" i="18" s="1"/>
  <c r="J85" i="18"/>
  <c r="BQ85" i="18"/>
  <c r="BN85" i="18"/>
  <c r="I85" i="18"/>
  <c r="AV85" i="18"/>
  <c r="AJ86" i="18" s="1"/>
  <c r="BM85" i="18"/>
  <c r="BP85" i="18"/>
  <c r="CJ83" i="19"/>
  <c r="CA83" i="18"/>
  <c r="AR84" i="18"/>
  <c r="CA83" i="19"/>
  <c r="AR84" i="19"/>
  <c r="CH84" i="18"/>
  <c r="BY84" i="18"/>
  <c r="BZ84" i="18"/>
  <c r="CI84" i="18"/>
  <c r="CJ83" i="18"/>
  <c r="N195" i="17"/>
  <c r="O194" i="17"/>
  <c r="O194" i="16"/>
  <c r="N195" i="16"/>
  <c r="J85" i="13"/>
  <c r="S85" i="13" s="1"/>
  <c r="AB86" i="13" s="1"/>
  <c r="AW85" i="13"/>
  <c r="AK86" i="13" s="1"/>
  <c r="BM85" i="13"/>
  <c r="I85" i="13"/>
  <c r="R85" i="13" s="1"/>
  <c r="AA86" i="13" s="1"/>
  <c r="BN85" i="13"/>
  <c r="AV85" i="13"/>
  <c r="AJ86" i="13" s="1"/>
  <c r="CA83" i="13"/>
  <c r="AR84" i="13"/>
  <c r="BO84" i="13" s="1"/>
  <c r="CJ83" i="13"/>
  <c r="O294" i="7"/>
  <c r="I295" i="7"/>
  <c r="J295" i="7"/>
  <c r="H295" i="7"/>
  <c r="K295" i="7"/>
  <c r="G295" i="7"/>
  <c r="O194" i="12"/>
  <c r="CI84" i="13"/>
  <c r="BZ84" i="13"/>
  <c r="CH84" i="13"/>
  <c r="BY84" i="13"/>
  <c r="N195" i="12"/>
  <c r="A207" i="13"/>
  <c r="BK88" i="13"/>
  <c r="AZ85" i="19" l="1"/>
  <c r="BC85" i="19" s="1"/>
  <c r="AY85" i="19"/>
  <c r="BB85" i="19" s="1"/>
  <c r="AZ85" i="18"/>
  <c r="BC85" i="18" s="1"/>
  <c r="H84" i="19"/>
  <c r="AU84" i="19"/>
  <c r="AI85" i="19" s="1"/>
  <c r="BL84" i="19"/>
  <c r="CL83" i="18"/>
  <c r="CK83" i="18"/>
  <c r="CC83" i="19"/>
  <c r="CB83" i="19"/>
  <c r="L85" i="18"/>
  <c r="O85" i="18" s="1"/>
  <c r="R85" i="18"/>
  <c r="AA86" i="18" s="1"/>
  <c r="BL84" i="18"/>
  <c r="H84" i="18"/>
  <c r="AU84" i="18"/>
  <c r="AI85" i="18" s="1"/>
  <c r="CB83" i="18"/>
  <c r="CC83" i="18"/>
  <c r="S295" i="21"/>
  <c r="T295" i="21"/>
  <c r="Q295" i="21"/>
  <c r="P295" i="21"/>
  <c r="R295" i="21"/>
  <c r="CL83" i="19"/>
  <c r="CK83" i="19"/>
  <c r="L295" i="20"/>
  <c r="G195" i="16" s="1"/>
  <c r="L85" i="19"/>
  <c r="O85" i="19" s="1"/>
  <c r="R85" i="19"/>
  <c r="AA86" i="19" s="1"/>
  <c r="AY85" i="18"/>
  <c r="BB85" i="18" s="1"/>
  <c r="S295" i="20"/>
  <c r="P295" i="20"/>
  <c r="R295" i="20"/>
  <c r="T295" i="20"/>
  <c r="Q295" i="20"/>
  <c r="L295" i="21"/>
  <c r="G195" i="17" s="1"/>
  <c r="M85" i="19"/>
  <c r="P85" i="19" s="1"/>
  <c r="S85" i="19"/>
  <c r="AB86" i="19" s="1"/>
  <c r="S85" i="18"/>
  <c r="AB86" i="18" s="1"/>
  <c r="M85" i="18"/>
  <c r="P85" i="18" s="1"/>
  <c r="M85" i="13"/>
  <c r="J23" i="15" s="1"/>
  <c r="AZ85" i="13"/>
  <c r="BC85" i="13" s="1"/>
  <c r="AY85" i="13"/>
  <c r="BB85" i="13" s="1"/>
  <c r="L85" i="13"/>
  <c r="I23" i="15" s="1"/>
  <c r="CL83" i="13"/>
  <c r="CK83" i="13"/>
  <c r="L295" i="7"/>
  <c r="CC83" i="13"/>
  <c r="CB83" i="13"/>
  <c r="AU84" i="13"/>
  <c r="AI85" i="13" s="1"/>
  <c r="H84" i="13"/>
  <c r="BL84" i="13"/>
  <c r="R295" i="7"/>
  <c r="T295" i="7"/>
  <c r="S295" i="7"/>
  <c r="P295" i="7"/>
  <c r="Q295" i="7"/>
  <c r="A208" i="13"/>
  <c r="BI89" i="13"/>
  <c r="BJ89" i="13"/>
  <c r="AX84" i="19" l="1"/>
  <c r="BA84" i="19" s="1"/>
  <c r="BD84" i="19" s="1"/>
  <c r="K84" i="18"/>
  <c r="Q84" i="18"/>
  <c r="Z85" i="18" s="1"/>
  <c r="F295" i="20" s="1"/>
  <c r="BR84" i="18"/>
  <c r="U295" i="20"/>
  <c r="V295" i="20" s="1"/>
  <c r="P85" i="13"/>
  <c r="U295" i="21"/>
  <c r="V295" i="21" s="1"/>
  <c r="AX84" i="18"/>
  <c r="BA84" i="18" s="1"/>
  <c r="BD84" i="18" s="1"/>
  <c r="BR84" i="19"/>
  <c r="K84" i="19"/>
  <c r="Q84" i="19"/>
  <c r="Z85" i="19" s="1"/>
  <c r="BH85" i="19" s="1"/>
  <c r="F23" i="15"/>
  <c r="H195" i="17"/>
  <c r="I195" i="17" s="1"/>
  <c r="H195" i="16"/>
  <c r="I195" i="16" s="1"/>
  <c r="O85" i="13"/>
  <c r="G195" i="12"/>
  <c r="H195" i="12" s="1"/>
  <c r="I195" i="12" s="1"/>
  <c r="G43" i="15" s="1"/>
  <c r="U295" i="7"/>
  <c r="K84" i="13"/>
  <c r="H22" i="15" s="1"/>
  <c r="Q84" i="13"/>
  <c r="Z85" i="13" s="1"/>
  <c r="F295" i="7" s="1"/>
  <c r="BR84" i="13"/>
  <c r="AX84" i="13"/>
  <c r="BA84" i="13" s="1"/>
  <c r="BD84" i="13" s="1"/>
  <c r="A209" i="13"/>
  <c r="BK89" i="13"/>
  <c r="BH85" i="18" l="1"/>
  <c r="BT85" i="18"/>
  <c r="BO85" i="18"/>
  <c r="BV85" i="18"/>
  <c r="AS86" i="18" s="1"/>
  <c r="CE85" i="18"/>
  <c r="BW85" i="18"/>
  <c r="AT86" i="18" s="1"/>
  <c r="CF85" i="18"/>
  <c r="CE85" i="19"/>
  <c r="BV85" i="19"/>
  <c r="AS86" i="19" s="1"/>
  <c r="CF85" i="19"/>
  <c r="BW85" i="19"/>
  <c r="AT86" i="19" s="1"/>
  <c r="N84" i="18"/>
  <c r="BU84" i="18"/>
  <c r="CD84" i="18"/>
  <c r="BX84" i="18"/>
  <c r="CG84" i="18"/>
  <c r="N84" i="19"/>
  <c r="CD84" i="19"/>
  <c r="BU84" i="19"/>
  <c r="CG84" i="19"/>
  <c r="BX84" i="19"/>
  <c r="F295" i="21"/>
  <c r="BT85" i="19"/>
  <c r="BO85" i="19"/>
  <c r="K195" i="17"/>
  <c r="L195" i="17" s="1"/>
  <c r="M195" i="17" s="1"/>
  <c r="K195" i="16"/>
  <c r="L195" i="16" s="1"/>
  <c r="M195" i="16" s="1"/>
  <c r="J196" i="16"/>
  <c r="J196" i="17"/>
  <c r="CE85" i="13"/>
  <c r="BV85" i="13"/>
  <c r="AS86" i="13" s="1"/>
  <c r="BM86" i="13" s="1"/>
  <c r="BW85" i="13"/>
  <c r="AT86" i="13" s="1"/>
  <c r="AW86" i="13" s="1"/>
  <c r="AK87" i="13" s="1"/>
  <c r="J196" i="12"/>
  <c r="CF85" i="13"/>
  <c r="BH85" i="13"/>
  <c r="BT85" i="13"/>
  <c r="N84" i="13"/>
  <c r="BU84" i="13"/>
  <c r="CD84" i="13"/>
  <c r="BX84" i="13"/>
  <c r="CG84" i="13"/>
  <c r="V295" i="7"/>
  <c r="K195" i="12"/>
  <c r="L195" i="12" s="1"/>
  <c r="M195" i="12" s="1"/>
  <c r="A210" i="13"/>
  <c r="CA84" i="18" l="1"/>
  <c r="AR85" i="18"/>
  <c r="BY85" i="18"/>
  <c r="CH85" i="18"/>
  <c r="CI85" i="18"/>
  <c r="BZ85" i="18"/>
  <c r="CA84" i="19"/>
  <c r="AR85" i="19"/>
  <c r="CH85" i="19"/>
  <c r="BY85" i="19"/>
  <c r="BZ85" i="19"/>
  <c r="CI85" i="19"/>
  <c r="CJ84" i="19"/>
  <c r="AW86" i="18"/>
  <c r="AK87" i="18" s="1"/>
  <c r="BN86" i="18"/>
  <c r="J86" i="18"/>
  <c r="BQ86" i="18"/>
  <c r="J86" i="19"/>
  <c r="BQ86" i="19"/>
  <c r="BN86" i="19"/>
  <c r="AW86" i="19"/>
  <c r="AK87" i="19" s="1"/>
  <c r="I86" i="18"/>
  <c r="AV86" i="18"/>
  <c r="AJ87" i="18" s="1"/>
  <c r="BP86" i="18"/>
  <c r="BM86" i="18"/>
  <c r="K296" i="21"/>
  <c r="O295" i="21"/>
  <c r="H296" i="21"/>
  <c r="J296" i="21"/>
  <c r="G296" i="21"/>
  <c r="I296" i="21"/>
  <c r="I86" i="19"/>
  <c r="BM86" i="19"/>
  <c r="BP86" i="19"/>
  <c r="AV86" i="19"/>
  <c r="AJ87" i="19" s="1"/>
  <c r="O295" i="20"/>
  <c r="J296" i="20"/>
  <c r="K296" i="20"/>
  <c r="H296" i="20"/>
  <c r="G296" i="20"/>
  <c r="I296" i="20"/>
  <c r="CJ84" i="18"/>
  <c r="O195" i="16"/>
  <c r="N196" i="16"/>
  <c r="O195" i="17"/>
  <c r="N196" i="17"/>
  <c r="BN86" i="13"/>
  <c r="BQ86" i="13"/>
  <c r="J86" i="13"/>
  <c r="S86" i="13" s="1"/>
  <c r="AB87" i="13" s="1"/>
  <c r="I86" i="13"/>
  <c r="L86" i="13" s="1"/>
  <c r="I24" i="15" s="1"/>
  <c r="AV86" i="13"/>
  <c r="AJ87" i="13" s="1"/>
  <c r="BP86" i="13"/>
  <c r="AZ86" i="13"/>
  <c r="BC86" i="13" s="1"/>
  <c r="O295" i="7"/>
  <c r="K296" i="7"/>
  <c r="J296" i="7"/>
  <c r="I296" i="7"/>
  <c r="G296" i="7"/>
  <c r="H296" i="7"/>
  <c r="O195" i="12"/>
  <c r="CI85" i="13"/>
  <c r="BZ85" i="13"/>
  <c r="BY85" i="13"/>
  <c r="CH85" i="13"/>
  <c r="N196" i="12"/>
  <c r="CJ84" i="13"/>
  <c r="CA84" i="13"/>
  <c r="AR85" i="13"/>
  <c r="BO85" i="13" s="1"/>
  <c r="A211" i="13"/>
  <c r="AY86" i="19" l="1"/>
  <c r="BB86" i="19" s="1"/>
  <c r="AZ86" i="18"/>
  <c r="BC86" i="18" s="1"/>
  <c r="L296" i="21"/>
  <c r="G196" i="17" s="1"/>
  <c r="M86" i="19"/>
  <c r="P86" i="19" s="1"/>
  <c r="S86" i="19"/>
  <c r="AB87" i="19" s="1"/>
  <c r="CK84" i="18"/>
  <c r="CL84" i="18"/>
  <c r="L86" i="18"/>
  <c r="O86" i="18" s="1"/>
  <c r="R86" i="18"/>
  <c r="AA87" i="18" s="1"/>
  <c r="L296" i="20"/>
  <c r="G196" i="16" s="1"/>
  <c r="R296" i="21"/>
  <c r="Q296" i="21"/>
  <c r="T296" i="21"/>
  <c r="P296" i="21"/>
  <c r="S296" i="21"/>
  <c r="AZ86" i="19"/>
  <c r="BC86" i="19" s="1"/>
  <c r="M86" i="18"/>
  <c r="P86" i="18" s="1"/>
  <c r="S86" i="18"/>
  <c r="AB87" i="18" s="1"/>
  <c r="AY86" i="13"/>
  <c r="BB86" i="13" s="1"/>
  <c r="L86" i="19"/>
  <c r="O86" i="19" s="1"/>
  <c r="R86" i="19"/>
  <c r="AA87" i="19" s="1"/>
  <c r="AY86" i="18"/>
  <c r="BB86" i="18" s="1"/>
  <c r="AU85" i="19"/>
  <c r="AI86" i="19" s="1"/>
  <c r="H85" i="19"/>
  <c r="BL85" i="19"/>
  <c r="BL85" i="18"/>
  <c r="H85" i="18"/>
  <c r="AU85" i="18"/>
  <c r="AI86" i="18" s="1"/>
  <c r="S296" i="20"/>
  <c r="T296" i="20"/>
  <c r="R296" i="20"/>
  <c r="P296" i="20"/>
  <c r="Q296" i="20"/>
  <c r="CK84" i="19"/>
  <c r="CL84" i="19"/>
  <c r="CC84" i="19"/>
  <c r="CB84" i="19"/>
  <c r="CC84" i="18"/>
  <c r="CB84" i="18"/>
  <c r="R86" i="13"/>
  <c r="AA87" i="13" s="1"/>
  <c r="M86" i="13"/>
  <c r="J24" i="15" s="1"/>
  <c r="O86" i="13"/>
  <c r="H85" i="13"/>
  <c r="AU85" i="13"/>
  <c r="AI86" i="13" s="1"/>
  <c r="BL85" i="13"/>
  <c r="L296" i="7"/>
  <c r="CK84" i="13"/>
  <c r="CL84" i="13"/>
  <c r="CB84" i="13"/>
  <c r="CC84" i="13"/>
  <c r="Q296" i="7"/>
  <c r="P296" i="7"/>
  <c r="S296" i="7"/>
  <c r="T296" i="7"/>
  <c r="R296" i="7"/>
  <c r="A212" i="13"/>
  <c r="BI90" i="13"/>
  <c r="BK90" i="13"/>
  <c r="BJ90" i="13"/>
  <c r="AX85" i="19" l="1"/>
  <c r="BA85" i="19" s="1"/>
  <c r="BD85" i="19" s="1"/>
  <c r="K85" i="18"/>
  <c r="BR85" i="18"/>
  <c r="Q85" i="18"/>
  <c r="Z86" i="18" s="1"/>
  <c r="F296" i="20" s="1"/>
  <c r="U296" i="20"/>
  <c r="V296" i="20" s="1"/>
  <c r="U296" i="21"/>
  <c r="V296" i="21" s="1"/>
  <c r="BR85" i="19"/>
  <c r="K85" i="19"/>
  <c r="Q85" i="19"/>
  <c r="Z86" i="19" s="1"/>
  <c r="BH86" i="19" s="1"/>
  <c r="AX85" i="18"/>
  <c r="BA85" i="18" s="1"/>
  <c r="BD85" i="18" s="1"/>
  <c r="F24" i="15"/>
  <c r="H196" i="17"/>
  <c r="I196" i="17" s="1"/>
  <c r="H196" i="16"/>
  <c r="I196" i="16" s="1"/>
  <c r="P86" i="13"/>
  <c r="G196" i="12"/>
  <c r="H196" i="12" s="1"/>
  <c r="I196" i="12" s="1"/>
  <c r="G44" i="15" s="1"/>
  <c r="U296" i="7"/>
  <c r="K85" i="13"/>
  <c r="H23" i="15" s="1"/>
  <c r="Q85" i="13"/>
  <c r="Z86" i="13" s="1"/>
  <c r="F296" i="7" s="1"/>
  <c r="BR85" i="13"/>
  <c r="AX85" i="13"/>
  <c r="BA85" i="13" s="1"/>
  <c r="BD85" i="13" s="1"/>
  <c r="A213" i="13"/>
  <c r="BH86" i="18" l="1"/>
  <c r="BV86" i="19"/>
  <c r="AS87" i="19" s="1"/>
  <c r="CE86" i="19"/>
  <c r="BW86" i="19"/>
  <c r="AT87" i="19" s="1"/>
  <c r="CF86" i="19"/>
  <c r="N85" i="19"/>
  <c r="BU85" i="19"/>
  <c r="CD85" i="19"/>
  <c r="BX85" i="19"/>
  <c r="CG85" i="19"/>
  <c r="F296" i="21"/>
  <c r="BT86" i="19"/>
  <c r="BO86" i="19"/>
  <c r="BO86" i="18"/>
  <c r="BT86" i="18"/>
  <c r="N85" i="18"/>
  <c r="BU85" i="18"/>
  <c r="CD85" i="18"/>
  <c r="BX85" i="18"/>
  <c r="CG85" i="18"/>
  <c r="CE86" i="18"/>
  <c r="BV86" i="18"/>
  <c r="AS87" i="18" s="1"/>
  <c r="CF86" i="18"/>
  <c r="BW86" i="18"/>
  <c r="AT87" i="18" s="1"/>
  <c r="K196" i="17"/>
  <c r="L196" i="17" s="1"/>
  <c r="M196" i="17" s="1"/>
  <c r="K196" i="16"/>
  <c r="L196" i="16" s="1"/>
  <c r="M196" i="16" s="1"/>
  <c r="J197" i="16"/>
  <c r="J197" i="17"/>
  <c r="BW86" i="13"/>
  <c r="AT87" i="13" s="1"/>
  <c r="AW87" i="13" s="1"/>
  <c r="AK88" i="13" s="1"/>
  <c r="J197" i="12"/>
  <c r="CF86" i="13"/>
  <c r="BV86" i="13"/>
  <c r="AS87" i="13" s="1"/>
  <c r="BP87" i="13" s="1"/>
  <c r="CE86" i="13"/>
  <c r="BT86" i="13"/>
  <c r="V296" i="7"/>
  <c r="K196" i="12"/>
  <c r="L196" i="12" s="1"/>
  <c r="M196" i="12" s="1"/>
  <c r="BH86" i="13"/>
  <c r="N85" i="13"/>
  <c r="BU85" i="13"/>
  <c r="CD85" i="13"/>
  <c r="BX85" i="13"/>
  <c r="CG85" i="13"/>
  <c r="A214" i="13"/>
  <c r="BI91" i="13"/>
  <c r="BK91" i="13"/>
  <c r="I87" i="18" l="1"/>
  <c r="AV87" i="18"/>
  <c r="AJ88" i="18" s="1"/>
  <c r="BP87" i="18"/>
  <c r="BM87" i="18"/>
  <c r="CA85" i="19"/>
  <c r="AR86" i="19"/>
  <c r="O296" i="20"/>
  <c r="I297" i="20"/>
  <c r="K297" i="20"/>
  <c r="J297" i="20"/>
  <c r="G297" i="20"/>
  <c r="H297" i="20"/>
  <c r="CJ85" i="18"/>
  <c r="O296" i="21"/>
  <c r="G297" i="21"/>
  <c r="H297" i="21"/>
  <c r="K297" i="21"/>
  <c r="J297" i="21"/>
  <c r="I297" i="21"/>
  <c r="CA85" i="18"/>
  <c r="AR86" i="18"/>
  <c r="AW87" i="19"/>
  <c r="AK88" i="19" s="1"/>
  <c r="BN87" i="19"/>
  <c r="J87" i="19"/>
  <c r="BQ87" i="19"/>
  <c r="BY86" i="19"/>
  <c r="CH86" i="19"/>
  <c r="CI86" i="19"/>
  <c r="BZ86" i="19"/>
  <c r="AW87" i="18"/>
  <c r="AK88" i="18" s="1"/>
  <c r="BQ87" i="18"/>
  <c r="BN87" i="18"/>
  <c r="J87" i="18"/>
  <c r="CH86" i="18"/>
  <c r="BY86" i="18"/>
  <c r="CI86" i="18"/>
  <c r="BZ86" i="18"/>
  <c r="CJ85" i="19"/>
  <c r="I87" i="19"/>
  <c r="AV87" i="19"/>
  <c r="AJ88" i="19" s="1"/>
  <c r="BP87" i="19"/>
  <c r="BM87" i="19"/>
  <c r="O196" i="16"/>
  <c r="N197" i="16"/>
  <c r="O196" i="17"/>
  <c r="N197" i="17"/>
  <c r="BQ87" i="13"/>
  <c r="BN87" i="13"/>
  <c r="J87" i="13"/>
  <c r="M87" i="13" s="1"/>
  <c r="J25" i="15" s="1"/>
  <c r="I87" i="13"/>
  <c r="R87" i="13" s="1"/>
  <c r="AA88" i="13" s="1"/>
  <c r="AV87" i="13"/>
  <c r="AJ88" i="13" s="1"/>
  <c r="BM87" i="13"/>
  <c r="CJ85" i="13"/>
  <c r="CA85" i="13"/>
  <c r="AR86" i="13"/>
  <c r="BO86" i="13" s="1"/>
  <c r="O296" i="7"/>
  <c r="I297" i="7"/>
  <c r="J297" i="7"/>
  <c r="K297" i="7"/>
  <c r="G297" i="7"/>
  <c r="H297" i="7"/>
  <c r="O196" i="12"/>
  <c r="BZ86" i="13"/>
  <c r="CI86" i="13"/>
  <c r="BY86" i="13"/>
  <c r="CH86" i="13"/>
  <c r="N197" i="12"/>
  <c r="AZ87" i="13"/>
  <c r="BC87" i="13" s="1"/>
  <c r="A215" i="13"/>
  <c r="BJ91" i="13"/>
  <c r="AY87" i="18" l="1"/>
  <c r="BB87" i="18" s="1"/>
  <c r="AY87" i="19"/>
  <c r="BB87" i="19" s="1"/>
  <c r="AZ87" i="19"/>
  <c r="BC87" i="19" s="1"/>
  <c r="L297" i="20"/>
  <c r="G197" i="16" s="1"/>
  <c r="H86" i="19"/>
  <c r="BL86" i="19"/>
  <c r="AU86" i="19"/>
  <c r="AI87" i="19" s="1"/>
  <c r="CB85" i="19"/>
  <c r="CC85" i="19"/>
  <c r="M87" i="19"/>
  <c r="P87" i="19" s="1"/>
  <c r="S87" i="19"/>
  <c r="AB88" i="19" s="1"/>
  <c r="L297" i="21"/>
  <c r="G197" i="17" s="1"/>
  <c r="S87" i="13"/>
  <c r="AB88" i="13" s="1"/>
  <c r="L87" i="19"/>
  <c r="O87" i="19" s="1"/>
  <c r="R87" i="19"/>
  <c r="AA88" i="19" s="1"/>
  <c r="P297" i="21"/>
  <c r="Q297" i="21"/>
  <c r="R297" i="21"/>
  <c r="S297" i="21"/>
  <c r="T297" i="21"/>
  <c r="CL85" i="19"/>
  <c r="CK85" i="19"/>
  <c r="AZ87" i="18"/>
  <c r="BC87" i="18" s="1"/>
  <c r="BL86" i="18"/>
  <c r="AU86" i="18"/>
  <c r="AI87" i="18" s="1"/>
  <c r="H86" i="18"/>
  <c r="S297" i="20"/>
  <c r="R297" i="20"/>
  <c r="T297" i="20"/>
  <c r="Q297" i="20"/>
  <c r="P297" i="20"/>
  <c r="S87" i="18"/>
  <c r="AB88" i="18" s="1"/>
  <c r="M87" i="18"/>
  <c r="P87" i="18" s="1"/>
  <c r="CB85" i="18"/>
  <c r="CC85" i="18"/>
  <c r="CL85" i="18"/>
  <c r="CK85" i="18"/>
  <c r="L87" i="18"/>
  <c r="O87" i="18" s="1"/>
  <c r="R87" i="18"/>
  <c r="AA88" i="18" s="1"/>
  <c r="AY87" i="13"/>
  <c r="BB87" i="13" s="1"/>
  <c r="L87" i="13"/>
  <c r="I25" i="15" s="1"/>
  <c r="P87" i="13"/>
  <c r="T297" i="7"/>
  <c r="Q297" i="7"/>
  <c r="R297" i="7"/>
  <c r="S297" i="7"/>
  <c r="P297" i="7"/>
  <c r="L297" i="7"/>
  <c r="AU86" i="13"/>
  <c r="AI87" i="13" s="1"/>
  <c r="H86" i="13"/>
  <c r="BL86" i="13"/>
  <c r="CC85" i="13"/>
  <c r="CB85" i="13"/>
  <c r="CK85" i="13"/>
  <c r="CL85" i="13"/>
  <c r="A216" i="13"/>
  <c r="AX86" i="19" l="1"/>
  <c r="BA86" i="19" s="1"/>
  <c r="BD86" i="19" s="1"/>
  <c r="AX86" i="18"/>
  <c r="BA86" i="18" s="1"/>
  <c r="BD86" i="18" s="1"/>
  <c r="U297" i="20"/>
  <c r="V297" i="20" s="1"/>
  <c r="U297" i="21"/>
  <c r="V297" i="21" s="1"/>
  <c r="K86" i="19"/>
  <c r="Q86" i="19"/>
  <c r="Z87" i="19" s="1"/>
  <c r="BH87" i="19" s="1"/>
  <c r="BR86" i="19"/>
  <c r="BR86" i="18"/>
  <c r="Q86" i="18"/>
  <c r="Z87" i="18" s="1"/>
  <c r="F297" i="20" s="1"/>
  <c r="K86" i="18"/>
  <c r="F25" i="15"/>
  <c r="H197" i="17"/>
  <c r="I197" i="17" s="1"/>
  <c r="H197" i="16"/>
  <c r="I197" i="16" s="1"/>
  <c r="O87" i="13"/>
  <c r="G197" i="12"/>
  <c r="H197" i="12" s="1"/>
  <c r="I197" i="12" s="1"/>
  <c r="G45" i="15" s="1"/>
  <c r="Q86" i="13"/>
  <c r="Z87" i="13" s="1"/>
  <c r="F297" i="7" s="1"/>
  <c r="BR86" i="13"/>
  <c r="K86" i="13"/>
  <c r="H24" i="15" s="1"/>
  <c r="AX86" i="13"/>
  <c r="BA86" i="13" s="1"/>
  <c r="BD86" i="13" s="1"/>
  <c r="U297" i="7"/>
  <c r="A217" i="13"/>
  <c r="BI92" i="13"/>
  <c r="BK92" i="13"/>
  <c r="BH87" i="18" l="1"/>
  <c r="N86" i="18"/>
  <c r="CD86" i="18"/>
  <c r="BU86" i="18"/>
  <c r="BX86" i="18"/>
  <c r="CG86" i="18"/>
  <c r="F297" i="21"/>
  <c r="BT87" i="18"/>
  <c r="BO87" i="18"/>
  <c r="BO87" i="19"/>
  <c r="BT87" i="19"/>
  <c r="BV87" i="18"/>
  <c r="AS88" i="18" s="1"/>
  <c r="CE87" i="18"/>
  <c r="CF87" i="18"/>
  <c r="BW87" i="18"/>
  <c r="AT88" i="18" s="1"/>
  <c r="CE87" i="19"/>
  <c r="BV87" i="19"/>
  <c r="AS88" i="19" s="1"/>
  <c r="CF87" i="19"/>
  <c r="BW87" i="19"/>
  <c r="AT88" i="19" s="1"/>
  <c r="N86" i="19"/>
  <c r="CD86" i="19"/>
  <c r="BU86" i="19"/>
  <c r="CG86" i="19"/>
  <c r="BX86" i="19"/>
  <c r="J198" i="16"/>
  <c r="K197" i="17"/>
  <c r="L197" i="17" s="1"/>
  <c r="M197" i="17" s="1"/>
  <c r="K197" i="16"/>
  <c r="L197" i="16" s="1"/>
  <c r="M197" i="16" s="1"/>
  <c r="J198" i="17"/>
  <c r="J198" i="12"/>
  <c r="BV87" i="13"/>
  <c r="AS88" i="13" s="1"/>
  <c r="AV88" i="13" s="1"/>
  <c r="AJ89" i="13" s="1"/>
  <c r="CF87" i="13"/>
  <c r="CE87" i="13"/>
  <c r="BW87" i="13"/>
  <c r="AT88" i="13" s="1"/>
  <c r="J88" i="13" s="1"/>
  <c r="N86" i="13"/>
  <c r="BU86" i="13"/>
  <c r="CD86" i="13"/>
  <c r="CG86" i="13"/>
  <c r="BX86" i="13"/>
  <c r="BO87" i="13"/>
  <c r="BT87" i="13"/>
  <c r="K197" i="12"/>
  <c r="L197" i="12" s="1"/>
  <c r="M197" i="12" s="1"/>
  <c r="V297" i="7"/>
  <c r="BH87" i="13"/>
  <c r="A218" i="13"/>
  <c r="BJ92" i="13"/>
  <c r="BQ88" i="18" l="1"/>
  <c r="BN88" i="18"/>
  <c r="J88" i="18"/>
  <c r="AW88" i="18"/>
  <c r="AK89" i="18" s="1"/>
  <c r="O297" i="20"/>
  <c r="J298" i="20"/>
  <c r="H298" i="20"/>
  <c r="G298" i="20"/>
  <c r="I298" i="20"/>
  <c r="K298" i="20"/>
  <c r="O297" i="21"/>
  <c r="J298" i="21"/>
  <c r="G298" i="21"/>
  <c r="H298" i="21"/>
  <c r="K298" i="21"/>
  <c r="I298" i="21"/>
  <c r="BY87" i="18"/>
  <c r="CH87" i="18"/>
  <c r="CI87" i="18"/>
  <c r="BZ87" i="18"/>
  <c r="BQ88" i="19"/>
  <c r="BN88" i="19"/>
  <c r="AW88" i="19"/>
  <c r="AK89" i="19" s="1"/>
  <c r="J88" i="19"/>
  <c r="CH87" i="19"/>
  <c r="BY87" i="19"/>
  <c r="CI87" i="19"/>
  <c r="BZ87" i="19"/>
  <c r="BM88" i="18"/>
  <c r="AV88" i="18"/>
  <c r="AJ89" i="18" s="1"/>
  <c r="BP88" i="18"/>
  <c r="I88" i="18"/>
  <c r="BP88" i="19"/>
  <c r="BM88" i="19"/>
  <c r="AV88" i="19"/>
  <c r="AJ89" i="19" s="1"/>
  <c r="I88" i="19"/>
  <c r="CA86" i="18"/>
  <c r="AR87" i="18"/>
  <c r="CA86" i="19"/>
  <c r="AR87" i="19"/>
  <c r="CJ86" i="18"/>
  <c r="CJ86" i="19"/>
  <c r="O197" i="16"/>
  <c r="N198" i="16"/>
  <c r="O197" i="17"/>
  <c r="N198" i="17"/>
  <c r="BM88" i="13"/>
  <c r="I88" i="13"/>
  <c r="R88" i="13" s="1"/>
  <c r="AA89" i="13" s="1"/>
  <c r="BP88" i="13"/>
  <c r="BQ88" i="13"/>
  <c r="BN88" i="13"/>
  <c r="AW88" i="13"/>
  <c r="AK89" i="13" s="1"/>
  <c r="CA86" i="13"/>
  <c r="AR87" i="13"/>
  <c r="AY88" i="13"/>
  <c r="BB88" i="13" s="1"/>
  <c r="O297" i="7"/>
  <c r="I298" i="7"/>
  <c r="H298" i="7"/>
  <c r="G298" i="7"/>
  <c r="J298" i="7"/>
  <c r="K298" i="7"/>
  <c r="CI87" i="13"/>
  <c r="BZ87" i="13"/>
  <c r="O197" i="12"/>
  <c r="CH87" i="13"/>
  <c r="BY87" i="13"/>
  <c r="N198" i="12"/>
  <c r="M88" i="13"/>
  <c r="J26" i="15" s="1"/>
  <c r="S88" i="13"/>
  <c r="AB89" i="13" s="1"/>
  <c r="CJ86" i="13"/>
  <c r="A219" i="13"/>
  <c r="BI93" i="13"/>
  <c r="AZ88" i="18" l="1"/>
  <c r="BC88" i="18" s="1"/>
  <c r="CK86" i="19"/>
  <c r="CL86" i="19"/>
  <c r="L88" i="19"/>
  <c r="O88" i="19" s="1"/>
  <c r="R88" i="19"/>
  <c r="AA89" i="19" s="1"/>
  <c r="AZ88" i="19"/>
  <c r="BC88" i="19" s="1"/>
  <c r="S298" i="21"/>
  <c r="T298" i="21"/>
  <c r="Q298" i="21"/>
  <c r="P298" i="21"/>
  <c r="R298" i="21"/>
  <c r="S298" i="20"/>
  <c r="P298" i="20"/>
  <c r="Q298" i="20"/>
  <c r="T298" i="20"/>
  <c r="R298" i="20"/>
  <c r="CL86" i="18"/>
  <c r="CK86" i="18"/>
  <c r="M88" i="19"/>
  <c r="P88" i="19" s="1"/>
  <c r="S88" i="19"/>
  <c r="AB89" i="19" s="1"/>
  <c r="AY88" i="19"/>
  <c r="BB88" i="19" s="1"/>
  <c r="BL87" i="19"/>
  <c r="H87" i="19"/>
  <c r="AU87" i="19"/>
  <c r="AI88" i="19" s="1"/>
  <c r="M88" i="18"/>
  <c r="P88" i="18" s="1"/>
  <c r="S88" i="18"/>
  <c r="AB89" i="18" s="1"/>
  <c r="CB86" i="19"/>
  <c r="CC86" i="19"/>
  <c r="L298" i="20"/>
  <c r="G198" i="16" s="1"/>
  <c r="AU87" i="18"/>
  <c r="AI88" i="18" s="1"/>
  <c r="BL87" i="18"/>
  <c r="H87" i="18"/>
  <c r="AY88" i="18"/>
  <c r="BB88" i="18" s="1"/>
  <c r="CB86" i="18"/>
  <c r="CC86" i="18"/>
  <c r="L88" i="18"/>
  <c r="O88" i="18" s="1"/>
  <c r="R88" i="18"/>
  <c r="AA89" i="18" s="1"/>
  <c r="L298" i="21"/>
  <c r="G198" i="17" s="1"/>
  <c r="L88" i="13"/>
  <c r="I26" i="15" s="1"/>
  <c r="AZ88" i="13"/>
  <c r="BC88" i="13" s="1"/>
  <c r="P88" i="13"/>
  <c r="L298" i="7"/>
  <c r="P298" i="7"/>
  <c r="S298" i="7"/>
  <c r="Q298" i="7"/>
  <c r="T298" i="7"/>
  <c r="R298" i="7"/>
  <c r="CK86" i="13"/>
  <c r="CL86" i="13"/>
  <c r="BL87" i="13"/>
  <c r="H87" i="13"/>
  <c r="AU87" i="13"/>
  <c r="AI88" i="13" s="1"/>
  <c r="CB86" i="13"/>
  <c r="CC86" i="13"/>
  <c r="A220" i="13"/>
  <c r="BK93" i="13"/>
  <c r="U298" i="20" l="1"/>
  <c r="V298" i="20" s="1"/>
  <c r="AX87" i="19"/>
  <c r="BA87" i="19" s="1"/>
  <c r="BD87" i="19" s="1"/>
  <c r="BR87" i="18"/>
  <c r="K87" i="18"/>
  <c r="Q87" i="18"/>
  <c r="Z88" i="18" s="1"/>
  <c r="F298" i="20" s="1"/>
  <c r="K87" i="19"/>
  <c r="Q87" i="19"/>
  <c r="Z88" i="19" s="1"/>
  <c r="BH88" i="19" s="1"/>
  <c r="BR87" i="19"/>
  <c r="U298" i="21"/>
  <c r="V298" i="21" s="1"/>
  <c r="AX87" i="18"/>
  <c r="BA87" i="18" s="1"/>
  <c r="BD87" i="18" s="1"/>
  <c r="F26" i="15"/>
  <c r="H198" i="17"/>
  <c r="I198" i="17" s="1"/>
  <c r="H198" i="16"/>
  <c r="I198" i="16" s="1"/>
  <c r="O88" i="13"/>
  <c r="G198" i="12"/>
  <c r="H198" i="12" s="1"/>
  <c r="I198" i="12" s="1"/>
  <c r="G46" i="15" s="1"/>
  <c r="U298" i="7"/>
  <c r="BR87" i="13"/>
  <c r="K87" i="13"/>
  <c r="H25" i="15" s="1"/>
  <c r="Q87" i="13"/>
  <c r="Z88" i="13" s="1"/>
  <c r="F298" i="7" s="1"/>
  <c r="AX87" i="13"/>
  <c r="BA87" i="13" s="1"/>
  <c r="BD87" i="13" s="1"/>
  <c r="A221" i="13"/>
  <c r="BJ93" i="13"/>
  <c r="BH88" i="18" l="1"/>
  <c r="CE88" i="18"/>
  <c r="BV88" i="18"/>
  <c r="AS89" i="18" s="1"/>
  <c r="CF88" i="18"/>
  <c r="BW88" i="18"/>
  <c r="AT89" i="18" s="1"/>
  <c r="BO88" i="19"/>
  <c r="BT88" i="19"/>
  <c r="BT88" i="18"/>
  <c r="BO88" i="18"/>
  <c r="N87" i="19"/>
  <c r="CD87" i="19"/>
  <c r="BU87" i="19"/>
  <c r="BX87" i="19"/>
  <c r="CG87" i="19"/>
  <c r="CE88" i="19"/>
  <c r="BV88" i="19"/>
  <c r="AS89" i="19" s="1"/>
  <c r="CF88" i="19"/>
  <c r="BW88" i="19"/>
  <c r="AT89" i="19" s="1"/>
  <c r="F298" i="21"/>
  <c r="N87" i="18"/>
  <c r="CD87" i="18"/>
  <c r="BU87" i="18"/>
  <c r="BX87" i="18"/>
  <c r="CG87" i="18"/>
  <c r="K198" i="17"/>
  <c r="L198" i="17" s="1"/>
  <c r="M198" i="17" s="1"/>
  <c r="K198" i="16"/>
  <c r="L198" i="16" s="1"/>
  <c r="M198" i="16" s="1"/>
  <c r="J199" i="16"/>
  <c r="J199" i="17"/>
  <c r="CE88" i="13"/>
  <c r="BV88" i="13"/>
  <c r="AS89" i="13" s="1"/>
  <c r="BP89" i="13" s="1"/>
  <c r="CF88" i="13"/>
  <c r="BW88" i="13"/>
  <c r="AT89" i="13" s="1"/>
  <c r="J89" i="13" s="1"/>
  <c r="J199" i="12"/>
  <c r="BO88" i="13"/>
  <c r="BT88" i="13"/>
  <c r="BH88" i="13"/>
  <c r="N87" i="13"/>
  <c r="BU87" i="13"/>
  <c r="AR88" i="13" s="1"/>
  <c r="CD87" i="13"/>
  <c r="CG87" i="13"/>
  <c r="BX87" i="13"/>
  <c r="V298" i="7"/>
  <c r="K198" i="12"/>
  <c r="L198" i="12" s="1"/>
  <c r="M198" i="12" s="1"/>
  <c r="A222" i="13"/>
  <c r="J299" i="20" l="1"/>
  <c r="O298" i="20"/>
  <c r="K299" i="20"/>
  <c r="H299" i="20"/>
  <c r="G299" i="20"/>
  <c r="I299" i="20"/>
  <c r="BY88" i="18"/>
  <c r="CH88" i="18"/>
  <c r="BZ88" i="18"/>
  <c r="CI88" i="18"/>
  <c r="O298" i="21"/>
  <c r="J299" i="21"/>
  <c r="G299" i="21"/>
  <c r="K299" i="21"/>
  <c r="H299" i="21"/>
  <c r="I299" i="21"/>
  <c r="BY88" i="19"/>
  <c r="CH88" i="19"/>
  <c r="CI88" i="19"/>
  <c r="BZ88" i="19"/>
  <c r="CA87" i="19"/>
  <c r="AR88" i="19"/>
  <c r="CJ87" i="19"/>
  <c r="J89" i="18"/>
  <c r="AW89" i="18"/>
  <c r="AK90" i="18" s="1"/>
  <c r="BQ89" i="18"/>
  <c r="BN89" i="18"/>
  <c r="AW89" i="19"/>
  <c r="AK90" i="19" s="1"/>
  <c r="BN89" i="19"/>
  <c r="J89" i="19"/>
  <c r="BQ89" i="19"/>
  <c r="CA87" i="18"/>
  <c r="AR88" i="18"/>
  <c r="AV89" i="18"/>
  <c r="AJ90" i="18" s="1"/>
  <c r="I89" i="18"/>
  <c r="BP89" i="18"/>
  <c r="BM89" i="18"/>
  <c r="CJ87" i="18"/>
  <c r="I89" i="19"/>
  <c r="AV89" i="19"/>
  <c r="AJ90" i="19" s="1"/>
  <c r="BP89" i="19"/>
  <c r="BM89" i="19"/>
  <c r="O198" i="16"/>
  <c r="N199" i="16"/>
  <c r="O198" i="17"/>
  <c r="N199" i="17"/>
  <c r="AV89" i="13"/>
  <c r="AJ90" i="13" s="1"/>
  <c r="I89" i="13"/>
  <c r="L89" i="13" s="1"/>
  <c r="I27" i="15" s="1"/>
  <c r="BM89" i="13"/>
  <c r="BN89" i="13"/>
  <c r="BQ89" i="13"/>
  <c r="AW89" i="13"/>
  <c r="AK90" i="13" s="1"/>
  <c r="CJ87" i="13"/>
  <c r="CK87" i="13" s="1"/>
  <c r="O298" i="7"/>
  <c r="H299" i="7"/>
  <c r="G299" i="7"/>
  <c r="K299" i="7"/>
  <c r="J299" i="7"/>
  <c r="I299" i="7"/>
  <c r="AU88" i="13"/>
  <c r="AI89" i="13" s="1"/>
  <c r="BL88" i="13"/>
  <c r="H88" i="13"/>
  <c r="S89" i="13"/>
  <c r="AB90" i="13" s="1"/>
  <c r="M89" i="13"/>
  <c r="J27" i="15" s="1"/>
  <c r="CI88" i="13"/>
  <c r="O198" i="12"/>
  <c r="BZ88" i="13"/>
  <c r="CH88" i="13"/>
  <c r="BY88" i="13"/>
  <c r="N199" i="12"/>
  <c r="CA87" i="13"/>
  <c r="A223" i="13"/>
  <c r="BJ94" i="13"/>
  <c r="BK94" i="13"/>
  <c r="BI94" i="13"/>
  <c r="AY89" i="13" l="1"/>
  <c r="BB89" i="13" s="1"/>
  <c r="R89" i="13"/>
  <c r="AA90" i="13" s="1"/>
  <c r="AY89" i="19"/>
  <c r="BB89" i="19" s="1"/>
  <c r="AZ89" i="18"/>
  <c r="BC89" i="18" s="1"/>
  <c r="M89" i="18"/>
  <c r="P89" i="18" s="1"/>
  <c r="S89" i="18"/>
  <c r="AB90" i="18" s="1"/>
  <c r="M89" i="19"/>
  <c r="P89" i="19" s="1"/>
  <c r="S89" i="19"/>
  <c r="AB90" i="19" s="1"/>
  <c r="CL87" i="19"/>
  <c r="CK87" i="19"/>
  <c r="L299" i="20"/>
  <c r="G199" i="16" s="1"/>
  <c r="L89" i="18"/>
  <c r="O89" i="18" s="1"/>
  <c r="R89" i="18"/>
  <c r="AA90" i="18" s="1"/>
  <c r="H88" i="19"/>
  <c r="AU88" i="19"/>
  <c r="AI89" i="19" s="1"/>
  <c r="BL88" i="19"/>
  <c r="CC87" i="19"/>
  <c r="CB87" i="19"/>
  <c r="S299" i="20"/>
  <c r="R299" i="20"/>
  <c r="T299" i="20"/>
  <c r="Q299" i="20"/>
  <c r="P299" i="20"/>
  <c r="L89" i="19"/>
  <c r="O89" i="19" s="1"/>
  <c r="R89" i="19"/>
  <c r="AA90" i="19" s="1"/>
  <c r="AU88" i="18"/>
  <c r="AI89" i="18" s="1"/>
  <c r="H88" i="18"/>
  <c r="BL88" i="18"/>
  <c r="L299" i="21"/>
  <c r="G199" i="17" s="1"/>
  <c r="CL87" i="18"/>
  <c r="CK87" i="18"/>
  <c r="CB87" i="18"/>
  <c r="CC87" i="18"/>
  <c r="AY89" i="18"/>
  <c r="BB89" i="18" s="1"/>
  <c r="AZ89" i="19"/>
  <c r="BC89" i="19" s="1"/>
  <c r="S299" i="21"/>
  <c r="P299" i="21"/>
  <c r="T299" i="21"/>
  <c r="Q299" i="21"/>
  <c r="R299" i="21"/>
  <c r="AZ89" i="13"/>
  <c r="BC89" i="13" s="1"/>
  <c r="CL87" i="13"/>
  <c r="O89" i="13"/>
  <c r="P89" i="13"/>
  <c r="AX88" i="13"/>
  <c r="BA88" i="13" s="1"/>
  <c r="BD88" i="13" s="1"/>
  <c r="L299" i="7"/>
  <c r="CC87" i="13"/>
  <c r="CB87" i="13"/>
  <c r="T299" i="7"/>
  <c r="P299" i="7"/>
  <c r="R299" i="7"/>
  <c r="Q299" i="7"/>
  <c r="S299" i="7"/>
  <c r="Q88" i="13"/>
  <c r="Z89" i="13" s="1"/>
  <c r="F299" i="7" s="1"/>
  <c r="K88" i="13"/>
  <c r="H26" i="15" s="1"/>
  <c r="BR88" i="13"/>
  <c r="A224" i="13"/>
  <c r="BJ95" i="13"/>
  <c r="AX88" i="19" l="1"/>
  <c r="BA88" i="19" s="1"/>
  <c r="BD88" i="19" s="1"/>
  <c r="BR88" i="18"/>
  <c r="Q88" i="18"/>
  <c r="Z89" i="18" s="1"/>
  <c r="F299" i="20" s="1"/>
  <c r="K88" i="18"/>
  <c r="U299" i="21"/>
  <c r="V299" i="21" s="1"/>
  <c r="K88" i="19"/>
  <c r="Q88" i="19"/>
  <c r="Z89" i="19" s="1"/>
  <c r="BH89" i="19" s="1"/>
  <c r="BR88" i="19"/>
  <c r="U299" i="20"/>
  <c r="V299" i="20" s="1"/>
  <c r="F299" i="21"/>
  <c r="AX88" i="18"/>
  <c r="BA88" i="18" s="1"/>
  <c r="BD88" i="18" s="1"/>
  <c r="F27" i="15"/>
  <c r="H199" i="17"/>
  <c r="I199" i="17" s="1"/>
  <c r="H199" i="16"/>
  <c r="I199" i="16" s="1"/>
  <c r="G199" i="12"/>
  <c r="H199" i="12" s="1"/>
  <c r="I199" i="12" s="1"/>
  <c r="G47" i="15" s="1"/>
  <c r="BT89" i="13"/>
  <c r="BO89" i="13"/>
  <c r="N88" i="13"/>
  <c r="CD88" i="13"/>
  <c r="BU88" i="13"/>
  <c r="CG88" i="13"/>
  <c r="BX88" i="13"/>
  <c r="BH89" i="13"/>
  <c r="U299" i="7"/>
  <c r="A225" i="13"/>
  <c r="BH89" i="18" l="1"/>
  <c r="O299" i="20"/>
  <c r="H300" i="20"/>
  <c r="J300" i="20"/>
  <c r="I300" i="20"/>
  <c r="K300" i="20"/>
  <c r="G300" i="20"/>
  <c r="N88" i="18"/>
  <c r="BU88" i="18"/>
  <c r="CD88" i="18"/>
  <c r="CG88" i="18"/>
  <c r="BX88" i="18"/>
  <c r="BT89" i="19"/>
  <c r="BO89" i="19"/>
  <c r="BO89" i="18"/>
  <c r="BT89" i="18"/>
  <c r="N88" i="19"/>
  <c r="BU88" i="19"/>
  <c r="CD88" i="19"/>
  <c r="BX88" i="19"/>
  <c r="CG88" i="19"/>
  <c r="CE89" i="18"/>
  <c r="BV89" i="18"/>
  <c r="AS90" i="18" s="1"/>
  <c r="BW89" i="18"/>
  <c r="AT90" i="18" s="1"/>
  <c r="CF89" i="18"/>
  <c r="BV89" i="19"/>
  <c r="AS90" i="19" s="1"/>
  <c r="CE89" i="19"/>
  <c r="CF89" i="19"/>
  <c r="BW89" i="19"/>
  <c r="AT90" i="19" s="1"/>
  <c r="O299" i="21"/>
  <c r="G300" i="21"/>
  <c r="H300" i="21"/>
  <c r="K300" i="21"/>
  <c r="I300" i="21"/>
  <c r="J300" i="21"/>
  <c r="J200" i="16"/>
  <c r="J200" i="17"/>
  <c r="K199" i="17"/>
  <c r="L199" i="17" s="1"/>
  <c r="M199" i="17" s="1"/>
  <c r="K199" i="16"/>
  <c r="L199" i="16" s="1"/>
  <c r="M199" i="16" s="1"/>
  <c r="BW89" i="13"/>
  <c r="AT90" i="13" s="1"/>
  <c r="AW90" i="13" s="1"/>
  <c r="AK91" i="13" s="1"/>
  <c r="CF89" i="13"/>
  <c r="J200" i="12"/>
  <c r="BV89" i="13"/>
  <c r="AS90" i="13" s="1"/>
  <c r="I90" i="13" s="1"/>
  <c r="CE89" i="13"/>
  <c r="O299" i="7"/>
  <c r="G300" i="7"/>
  <c r="I300" i="7"/>
  <c r="K300" i="7"/>
  <c r="J300" i="7"/>
  <c r="H300" i="7"/>
  <c r="K199" i="12"/>
  <c r="L199" i="12" s="1"/>
  <c r="M199" i="12" s="1"/>
  <c r="V299" i="7"/>
  <c r="CA88" i="13"/>
  <c r="AR89" i="13"/>
  <c r="CJ88" i="13"/>
  <c r="A226" i="13"/>
  <c r="BI95" i="13"/>
  <c r="BK95" i="13"/>
  <c r="CJ88" i="19" l="1"/>
  <c r="CL88" i="19" s="1"/>
  <c r="CH89" i="19"/>
  <c r="BY89" i="19"/>
  <c r="BZ89" i="19"/>
  <c r="CI89" i="19"/>
  <c r="J90" i="18"/>
  <c r="BQ90" i="18"/>
  <c r="BN90" i="18"/>
  <c r="AW90" i="18"/>
  <c r="AK91" i="18" s="1"/>
  <c r="J90" i="19"/>
  <c r="BN90" i="19"/>
  <c r="AW90" i="19"/>
  <c r="AK91" i="19" s="1"/>
  <c r="BQ90" i="19"/>
  <c r="I90" i="18"/>
  <c r="AV90" i="18"/>
  <c r="AJ91" i="18" s="1"/>
  <c r="BP90" i="18"/>
  <c r="BM90" i="18"/>
  <c r="L300" i="20"/>
  <c r="G200" i="16" s="1"/>
  <c r="L300" i="21"/>
  <c r="G200" i="17" s="1"/>
  <c r="BM90" i="19"/>
  <c r="AV90" i="19"/>
  <c r="AJ91" i="19" s="1"/>
  <c r="I90" i="19"/>
  <c r="BP90" i="19"/>
  <c r="S300" i="21"/>
  <c r="Q300" i="21"/>
  <c r="T300" i="21"/>
  <c r="R300" i="21"/>
  <c r="P300" i="21"/>
  <c r="CA88" i="19"/>
  <c r="AR89" i="19"/>
  <c r="CJ88" i="18"/>
  <c r="BY89" i="18"/>
  <c r="CH89" i="18"/>
  <c r="CI89" i="18"/>
  <c r="BZ89" i="18"/>
  <c r="CA88" i="18"/>
  <c r="AR89" i="18"/>
  <c r="S300" i="20"/>
  <c r="R300" i="20"/>
  <c r="Q300" i="20"/>
  <c r="T300" i="20"/>
  <c r="P300" i="20"/>
  <c r="O199" i="16"/>
  <c r="N200" i="16"/>
  <c r="O199" i="17"/>
  <c r="N200" i="17"/>
  <c r="J90" i="13"/>
  <c r="M90" i="13" s="1"/>
  <c r="J28" i="15" s="1"/>
  <c r="BQ90" i="13"/>
  <c r="BN90" i="13"/>
  <c r="BM90" i="13"/>
  <c r="BP90" i="13"/>
  <c r="AV90" i="13"/>
  <c r="AJ91" i="13" s="1"/>
  <c r="AZ90" i="13"/>
  <c r="BC90" i="13" s="1"/>
  <c r="CL88" i="13"/>
  <c r="CK88" i="13"/>
  <c r="BL89" i="13"/>
  <c r="H89" i="13"/>
  <c r="AU89" i="13"/>
  <c r="AI90" i="13" s="1"/>
  <c r="CC88" i="13"/>
  <c r="CB88" i="13"/>
  <c r="L300" i="7"/>
  <c r="O199" i="12"/>
  <c r="BZ89" i="13"/>
  <c r="CI89" i="13"/>
  <c r="CH89" i="13"/>
  <c r="BY89" i="13"/>
  <c r="N200" i="12"/>
  <c r="L90" i="13"/>
  <c r="I28" i="15" s="1"/>
  <c r="R90" i="13"/>
  <c r="AA91" i="13" s="1"/>
  <c r="T300" i="7"/>
  <c r="S300" i="7"/>
  <c r="Q300" i="7"/>
  <c r="R300" i="7"/>
  <c r="P300" i="7"/>
  <c r="A227" i="13"/>
  <c r="CK88" i="19" l="1"/>
  <c r="AY90" i="18"/>
  <c r="BB90" i="18" s="1"/>
  <c r="AZ90" i="19"/>
  <c r="BC90" i="19" s="1"/>
  <c r="AY90" i="19"/>
  <c r="BB90" i="19" s="1"/>
  <c r="CC88" i="19"/>
  <c r="CB88" i="19"/>
  <c r="S90" i="18"/>
  <c r="AB91" i="18" s="1"/>
  <c r="M90" i="18"/>
  <c r="P90" i="18" s="1"/>
  <c r="U300" i="20"/>
  <c r="V300" i="20" s="1"/>
  <c r="M90" i="19"/>
  <c r="P90" i="19" s="1"/>
  <c r="S90" i="19"/>
  <c r="AB91" i="19" s="1"/>
  <c r="U300" i="21"/>
  <c r="V300" i="21" s="1"/>
  <c r="L90" i="19"/>
  <c r="O90" i="19" s="1"/>
  <c r="R90" i="19"/>
  <c r="AA91" i="19" s="1"/>
  <c r="R90" i="18"/>
  <c r="AA91" i="18" s="1"/>
  <c r="L90" i="18"/>
  <c r="O90" i="18" s="1"/>
  <c r="AZ90" i="18"/>
  <c r="BC90" i="18" s="1"/>
  <c r="H89" i="18"/>
  <c r="AU89" i="18"/>
  <c r="AI90" i="18" s="1"/>
  <c r="BL89" i="18"/>
  <c r="CL88" i="18"/>
  <c r="CK88" i="18"/>
  <c r="CB88" i="18"/>
  <c r="CC88" i="18"/>
  <c r="BL89" i="19"/>
  <c r="AU89" i="19"/>
  <c r="AI90" i="19" s="1"/>
  <c r="H89" i="19"/>
  <c r="F28" i="15"/>
  <c r="H200" i="17"/>
  <c r="I200" i="17" s="1"/>
  <c r="H200" i="16"/>
  <c r="I200" i="16" s="1"/>
  <c r="S90" i="13"/>
  <c r="AB91" i="13" s="1"/>
  <c r="AY90" i="13"/>
  <c r="BB90" i="13" s="1"/>
  <c r="G200" i="12"/>
  <c r="H200" i="12" s="1"/>
  <c r="I200" i="12" s="1"/>
  <c r="G48" i="15" s="1"/>
  <c r="O90" i="13"/>
  <c r="P90" i="13"/>
  <c r="AX89" i="13"/>
  <c r="BA89" i="13" s="1"/>
  <c r="BD89" i="13" s="1"/>
  <c r="K89" i="13"/>
  <c r="H27" i="15" s="1"/>
  <c r="Q89" i="13"/>
  <c r="Z90" i="13" s="1"/>
  <c r="F300" i="7" s="1"/>
  <c r="BR89" i="13"/>
  <c r="U300" i="7"/>
  <c r="A228" i="13"/>
  <c r="BK96" i="13"/>
  <c r="BI96" i="13"/>
  <c r="BJ96" i="13"/>
  <c r="AX89" i="19" l="1"/>
  <c r="BA89" i="19" s="1"/>
  <c r="BD89" i="19" s="1"/>
  <c r="AX89" i="18"/>
  <c r="BA89" i="18" s="1"/>
  <c r="BD89" i="18" s="1"/>
  <c r="Q89" i="19"/>
  <c r="Z90" i="19" s="1"/>
  <c r="BH90" i="19" s="1"/>
  <c r="BR89" i="19"/>
  <c r="K89" i="19"/>
  <c r="BV90" i="18"/>
  <c r="AS91" i="18" s="1"/>
  <c r="CE90" i="18"/>
  <c r="CF90" i="18"/>
  <c r="BW90" i="18"/>
  <c r="AT91" i="18" s="1"/>
  <c r="BV90" i="19"/>
  <c r="AS91" i="19" s="1"/>
  <c r="CE90" i="19"/>
  <c r="BW90" i="19"/>
  <c r="AT91" i="19" s="1"/>
  <c r="CF90" i="19"/>
  <c r="BR89" i="18"/>
  <c r="K89" i="18"/>
  <c r="Q89" i="18"/>
  <c r="Z90" i="18" s="1"/>
  <c r="F300" i="20" s="1"/>
  <c r="F300" i="21"/>
  <c r="K200" i="17"/>
  <c r="L200" i="17" s="1"/>
  <c r="M200" i="17" s="1"/>
  <c r="K200" i="16"/>
  <c r="L200" i="16" s="1"/>
  <c r="M200" i="16" s="1"/>
  <c r="J201" i="16"/>
  <c r="J201" i="17"/>
  <c r="CE90" i="13"/>
  <c r="BV90" i="13"/>
  <c r="AS91" i="13" s="1"/>
  <c r="BP91" i="13" s="1"/>
  <c r="CF90" i="13"/>
  <c r="J201" i="12"/>
  <c r="BW90" i="13"/>
  <c r="AT91" i="13" s="1"/>
  <c r="J91" i="13" s="1"/>
  <c r="K200" i="12"/>
  <c r="L200" i="12" s="1"/>
  <c r="M200" i="12" s="1"/>
  <c r="V300" i="7"/>
  <c r="BO90" i="13"/>
  <c r="BT90" i="13"/>
  <c r="BH90" i="13"/>
  <c r="N89" i="13"/>
  <c r="BU89" i="13"/>
  <c r="CD89" i="13"/>
  <c r="CG89" i="13"/>
  <c r="BX89" i="13"/>
  <c r="A229" i="13"/>
  <c r="BH90" i="18" l="1"/>
  <c r="J91" i="18"/>
  <c r="AW91" i="18"/>
  <c r="AK92" i="18" s="1"/>
  <c r="BN91" i="18"/>
  <c r="BQ91" i="18"/>
  <c r="CH90" i="18"/>
  <c r="BY90" i="18"/>
  <c r="BZ90" i="18"/>
  <c r="CI90" i="18"/>
  <c r="H301" i="21"/>
  <c r="O300" i="21"/>
  <c r="G301" i="21"/>
  <c r="K301" i="21"/>
  <c r="I301" i="21"/>
  <c r="J301" i="21"/>
  <c r="BQ91" i="19"/>
  <c r="BN91" i="19"/>
  <c r="J91" i="19"/>
  <c r="AW91" i="19"/>
  <c r="AK92" i="19" s="1"/>
  <c r="K301" i="20"/>
  <c r="O300" i="20"/>
  <c r="G301" i="20"/>
  <c r="I301" i="20"/>
  <c r="J301" i="20"/>
  <c r="H301" i="20"/>
  <c r="BM91" i="18"/>
  <c r="AV91" i="18"/>
  <c r="AJ92" i="18" s="1"/>
  <c r="BP91" i="18"/>
  <c r="I91" i="18"/>
  <c r="AV91" i="19"/>
  <c r="AJ92" i="19" s="1"/>
  <c r="BP91" i="19"/>
  <c r="BM91" i="19"/>
  <c r="I91" i="19"/>
  <c r="N89" i="18"/>
  <c r="CD89" i="18"/>
  <c r="BU89" i="18"/>
  <c r="CG89" i="18"/>
  <c r="BX89" i="18"/>
  <c r="N89" i="19"/>
  <c r="CD89" i="19"/>
  <c r="BU89" i="19"/>
  <c r="BX89" i="19"/>
  <c r="CG89" i="19"/>
  <c r="BO90" i="18"/>
  <c r="BT90" i="18"/>
  <c r="BO90" i="19"/>
  <c r="BT90" i="19"/>
  <c r="CH90" i="19"/>
  <c r="BY90" i="19"/>
  <c r="BZ90" i="19"/>
  <c r="CI90" i="19"/>
  <c r="O200" i="16"/>
  <c r="N201" i="16"/>
  <c r="O200" i="17"/>
  <c r="N201" i="17"/>
  <c r="AV91" i="13"/>
  <c r="AJ92" i="13" s="1"/>
  <c r="I91" i="13"/>
  <c r="L91" i="13" s="1"/>
  <c r="I29" i="15" s="1"/>
  <c r="BM91" i="13"/>
  <c r="AW91" i="13"/>
  <c r="AK92" i="13" s="1"/>
  <c r="BQ91" i="13"/>
  <c r="BN91" i="13"/>
  <c r="O200" i="12"/>
  <c r="BZ90" i="13"/>
  <c r="CI90" i="13"/>
  <c r="BY90" i="13"/>
  <c r="CH90" i="13"/>
  <c r="N201" i="12"/>
  <c r="O300" i="7"/>
  <c r="H301" i="7"/>
  <c r="G301" i="7"/>
  <c r="J301" i="7"/>
  <c r="K301" i="7"/>
  <c r="I301" i="7"/>
  <c r="CJ89" i="13"/>
  <c r="CA89" i="13"/>
  <c r="AR90" i="13"/>
  <c r="M91" i="13"/>
  <c r="J29" i="15" s="1"/>
  <c r="S91" i="13"/>
  <c r="AB92" i="13" s="1"/>
  <c r="A230" i="13"/>
  <c r="BK97" i="13"/>
  <c r="BI97" i="13"/>
  <c r="AZ91" i="18" l="1"/>
  <c r="BC91" i="18" s="1"/>
  <c r="AZ91" i="19"/>
  <c r="BC91" i="19" s="1"/>
  <c r="AY91" i="19"/>
  <c r="BB91" i="19" s="1"/>
  <c r="CJ89" i="19"/>
  <c r="CA89" i="19"/>
  <c r="AR90" i="19"/>
  <c r="CL89" i="19"/>
  <c r="CK89" i="19"/>
  <c r="L91" i="19"/>
  <c r="O91" i="19" s="1"/>
  <c r="R91" i="19"/>
  <c r="AA92" i="19" s="1"/>
  <c r="L301" i="21"/>
  <c r="G201" i="17" s="1"/>
  <c r="S301" i="21"/>
  <c r="Q301" i="21"/>
  <c r="T301" i="21"/>
  <c r="R301" i="21"/>
  <c r="P301" i="21"/>
  <c r="M91" i="19"/>
  <c r="P91" i="19" s="1"/>
  <c r="S91" i="19"/>
  <c r="AB92" i="19" s="1"/>
  <c r="CA89" i="18"/>
  <c r="AR90" i="18"/>
  <c r="AY91" i="18"/>
  <c r="BB91" i="18" s="1"/>
  <c r="L301" i="20"/>
  <c r="G201" i="16" s="1"/>
  <c r="CJ89" i="18"/>
  <c r="R91" i="18"/>
  <c r="AA92" i="18" s="1"/>
  <c r="L91" i="18"/>
  <c r="O91" i="18" s="1"/>
  <c r="S301" i="20"/>
  <c r="T301" i="20"/>
  <c r="Q301" i="20"/>
  <c r="R301" i="20"/>
  <c r="P301" i="20"/>
  <c r="S91" i="18"/>
  <c r="AB92" i="18" s="1"/>
  <c r="M91" i="18"/>
  <c r="P91" i="18" s="1"/>
  <c r="AY91" i="13"/>
  <c r="BB91" i="13" s="1"/>
  <c r="R91" i="13"/>
  <c r="AA92" i="13" s="1"/>
  <c r="AZ91" i="13"/>
  <c r="BC91" i="13" s="1"/>
  <c r="O91" i="13"/>
  <c r="P91" i="13"/>
  <c r="H90" i="13"/>
  <c r="AU90" i="13"/>
  <c r="AI91" i="13" s="1"/>
  <c r="BL90" i="13"/>
  <c r="CB89" i="13"/>
  <c r="CC89" i="13"/>
  <c r="CK89" i="13"/>
  <c r="CL89" i="13"/>
  <c r="L301" i="7"/>
  <c r="R301" i="7"/>
  <c r="Q301" i="7"/>
  <c r="T301" i="7"/>
  <c r="S301" i="7"/>
  <c r="P301" i="7"/>
  <c r="A231" i="13"/>
  <c r="BJ97" i="13"/>
  <c r="U301" i="20" l="1"/>
  <c r="V301" i="20" s="1"/>
  <c r="CK89" i="18"/>
  <c r="CL89" i="18"/>
  <c r="H90" i="18"/>
  <c r="BL90" i="18"/>
  <c r="AU90" i="18"/>
  <c r="AI91" i="18" s="1"/>
  <c r="CB89" i="18"/>
  <c r="CC89" i="18"/>
  <c r="U301" i="21"/>
  <c r="V301" i="21" s="1"/>
  <c r="AU90" i="19"/>
  <c r="AI91" i="19" s="1"/>
  <c r="H90" i="19"/>
  <c r="BL90" i="19"/>
  <c r="CB89" i="19"/>
  <c r="CC89" i="19"/>
  <c r="F29" i="15"/>
  <c r="H201" i="17"/>
  <c r="I201" i="17" s="1"/>
  <c r="H201" i="16"/>
  <c r="I201" i="16" s="1"/>
  <c r="G201" i="12"/>
  <c r="H201" i="12" s="1"/>
  <c r="I201" i="12" s="1"/>
  <c r="G49" i="15" s="1"/>
  <c r="U301" i="7"/>
  <c r="K90" i="13"/>
  <c r="H28" i="15" s="1"/>
  <c r="Q90" i="13"/>
  <c r="Z91" i="13" s="1"/>
  <c r="F301" i="7" s="1"/>
  <c r="BR90" i="13"/>
  <c r="AX90" i="13"/>
  <c r="BA90" i="13" s="1"/>
  <c r="BD90" i="13" s="1"/>
  <c r="A232" i="13"/>
  <c r="AX90" i="19" l="1"/>
  <c r="BA90" i="19" s="1"/>
  <c r="BD90" i="19" s="1"/>
  <c r="BV91" i="19"/>
  <c r="AS92" i="19" s="1"/>
  <c r="CE91" i="19"/>
  <c r="BW91" i="19"/>
  <c r="AT92" i="19" s="1"/>
  <c r="CF91" i="19"/>
  <c r="CE91" i="18"/>
  <c r="BV91" i="18"/>
  <c r="AS92" i="18" s="1"/>
  <c r="BW91" i="18"/>
  <c r="AT92" i="18" s="1"/>
  <c r="CF91" i="18"/>
  <c r="F301" i="21"/>
  <c r="K90" i="19"/>
  <c r="BR90" i="19"/>
  <c r="Q90" i="19"/>
  <c r="Z91" i="19" s="1"/>
  <c r="BH91" i="19" s="1"/>
  <c r="K90" i="18"/>
  <c r="BR90" i="18"/>
  <c r="Q90" i="18"/>
  <c r="Z91" i="18" s="1"/>
  <c r="F301" i="20" s="1"/>
  <c r="AX90" i="18"/>
  <c r="BA90" i="18" s="1"/>
  <c r="BD90" i="18" s="1"/>
  <c r="K201" i="17"/>
  <c r="L201" i="17" s="1"/>
  <c r="M201" i="17" s="1"/>
  <c r="K201" i="16"/>
  <c r="L201" i="16" s="1"/>
  <c r="M201" i="16" s="1"/>
  <c r="J202" i="16"/>
  <c r="J202" i="17"/>
  <c r="J202" i="12"/>
  <c r="CE91" i="13"/>
  <c r="BV91" i="13"/>
  <c r="AS92" i="13" s="1"/>
  <c r="I92" i="13" s="1"/>
  <c r="CF91" i="13"/>
  <c r="BW91" i="13"/>
  <c r="AT92" i="13" s="1"/>
  <c r="AW92" i="13" s="1"/>
  <c r="AK93" i="13" s="1"/>
  <c r="BH91" i="13"/>
  <c r="BO91" i="13"/>
  <c r="BT91" i="13"/>
  <c r="N90" i="13"/>
  <c r="CD90" i="13"/>
  <c r="BU90" i="13"/>
  <c r="CG90" i="13"/>
  <c r="BX90" i="13"/>
  <c r="V301" i="7"/>
  <c r="K201" i="12"/>
  <c r="L201" i="12" s="1"/>
  <c r="M201" i="12" s="1"/>
  <c r="A233" i="13"/>
  <c r="BI98" i="13"/>
  <c r="BK98" i="13"/>
  <c r="BH91" i="18" l="1"/>
  <c r="CH91" i="19"/>
  <c r="BY91" i="19"/>
  <c r="CI91" i="19"/>
  <c r="BZ91" i="19"/>
  <c r="N90" i="19"/>
  <c r="BU90" i="19"/>
  <c r="CD90" i="19"/>
  <c r="BX90" i="19"/>
  <c r="CG90" i="19"/>
  <c r="O301" i="21"/>
  <c r="H302" i="21"/>
  <c r="I302" i="21"/>
  <c r="G302" i="21"/>
  <c r="J302" i="21"/>
  <c r="K302" i="21"/>
  <c r="J302" i="20"/>
  <c r="O301" i="20"/>
  <c r="K302" i="20"/>
  <c r="H302" i="20"/>
  <c r="G302" i="20"/>
  <c r="I302" i="20"/>
  <c r="BO91" i="18"/>
  <c r="BT91" i="18"/>
  <c r="N90" i="18"/>
  <c r="BU90" i="18"/>
  <c r="CD90" i="18"/>
  <c r="CG90" i="18"/>
  <c r="BX90" i="18"/>
  <c r="AW92" i="19"/>
  <c r="AK93" i="19" s="1"/>
  <c r="J92" i="19"/>
  <c r="BQ92" i="19"/>
  <c r="BN92" i="19"/>
  <c r="BN92" i="18"/>
  <c r="AW92" i="18"/>
  <c r="AK93" i="18" s="1"/>
  <c r="J92" i="18"/>
  <c r="BQ92" i="18"/>
  <c r="CH91" i="18"/>
  <c r="BY91" i="18"/>
  <c r="BZ91" i="18"/>
  <c r="CI91" i="18"/>
  <c r="BT91" i="19"/>
  <c r="BO91" i="19"/>
  <c r="AV92" i="18"/>
  <c r="AJ93" i="18" s="1"/>
  <c r="I92" i="18"/>
  <c r="BP92" i="18"/>
  <c r="BM92" i="18"/>
  <c r="BM92" i="19"/>
  <c r="AV92" i="19"/>
  <c r="AJ93" i="19" s="1"/>
  <c r="I92" i="19"/>
  <c r="BP92" i="19"/>
  <c r="O201" i="16"/>
  <c r="N202" i="16"/>
  <c r="O201" i="17"/>
  <c r="N202" i="17"/>
  <c r="BM92" i="13"/>
  <c r="AV92" i="13"/>
  <c r="AJ93" i="13" s="1"/>
  <c r="BP92" i="13"/>
  <c r="BN92" i="13"/>
  <c r="J92" i="13"/>
  <c r="S92" i="13" s="1"/>
  <c r="AB93" i="13" s="1"/>
  <c r="BQ92" i="13"/>
  <c r="CJ90" i="13"/>
  <c r="CK90" i="13" s="1"/>
  <c r="BZ91" i="13"/>
  <c r="CI91" i="13"/>
  <c r="O201" i="12"/>
  <c r="BY91" i="13"/>
  <c r="CH91" i="13"/>
  <c r="N202" i="12"/>
  <c r="O301" i="7"/>
  <c r="G302" i="7"/>
  <c r="K302" i="7"/>
  <c r="J302" i="7"/>
  <c r="H302" i="7"/>
  <c r="I302" i="7"/>
  <c r="L92" i="13"/>
  <c r="I30" i="15" s="1"/>
  <c r="R92" i="13"/>
  <c r="AA93" i="13" s="1"/>
  <c r="CA90" i="13"/>
  <c r="AR91" i="13"/>
  <c r="AZ92" i="13"/>
  <c r="BC92" i="13" s="1"/>
  <c r="A234" i="13"/>
  <c r="BI99" i="13"/>
  <c r="BJ98" i="13"/>
  <c r="M92" i="13" l="1"/>
  <c r="J30" i="15" s="1"/>
  <c r="AY92" i="19"/>
  <c r="BB92" i="19" s="1"/>
  <c r="AZ92" i="18"/>
  <c r="BC92" i="18" s="1"/>
  <c r="AY92" i="18"/>
  <c r="BB92" i="18" s="1"/>
  <c r="AZ92" i="19"/>
  <c r="BC92" i="19" s="1"/>
  <c r="AY92" i="13"/>
  <c r="BB92" i="13" s="1"/>
  <c r="M92" i="18"/>
  <c r="P92" i="18" s="1"/>
  <c r="S92" i="18"/>
  <c r="AB93" i="18" s="1"/>
  <c r="L302" i="20"/>
  <c r="G202" i="16" s="1"/>
  <c r="L302" i="21"/>
  <c r="G202" i="17" s="1"/>
  <c r="CA90" i="19"/>
  <c r="AR91" i="19"/>
  <c r="CJ90" i="18"/>
  <c r="L92" i="19"/>
  <c r="O92" i="19" s="1"/>
  <c r="R92" i="19"/>
  <c r="AA93" i="19" s="1"/>
  <c r="CA90" i="18"/>
  <c r="AR91" i="18"/>
  <c r="R92" i="18"/>
  <c r="AA93" i="18" s="1"/>
  <c r="L92" i="18"/>
  <c r="O92" i="18" s="1"/>
  <c r="S302" i="20"/>
  <c r="P302" i="20"/>
  <c r="R302" i="20"/>
  <c r="Q302" i="20"/>
  <c r="T302" i="20"/>
  <c r="S302" i="21"/>
  <c r="R302" i="21"/>
  <c r="Q302" i="21"/>
  <c r="T302" i="21"/>
  <c r="P302" i="21"/>
  <c r="M92" i="19"/>
  <c r="P92" i="19" s="1"/>
  <c r="S92" i="19"/>
  <c r="AB93" i="19" s="1"/>
  <c r="CJ90" i="19"/>
  <c r="CL90" i="13"/>
  <c r="P92" i="13"/>
  <c r="O92" i="13"/>
  <c r="H91" i="13"/>
  <c r="BL91" i="13"/>
  <c r="AU91" i="13"/>
  <c r="AI92" i="13" s="1"/>
  <c r="CC90" i="13"/>
  <c r="CB90" i="13"/>
  <c r="L302" i="7"/>
  <c r="P302" i="7"/>
  <c r="R302" i="7"/>
  <c r="T302" i="7"/>
  <c r="Q302" i="7"/>
  <c r="S302" i="7"/>
  <c r="A235" i="13"/>
  <c r="BK99" i="13"/>
  <c r="U302" i="21" l="1"/>
  <c r="V302" i="21" s="1"/>
  <c r="U302" i="20"/>
  <c r="V302" i="20" s="1"/>
  <c r="CB90" i="19"/>
  <c r="CC90" i="19"/>
  <c r="CL90" i="18"/>
  <c r="CK90" i="18"/>
  <c r="H91" i="18"/>
  <c r="BL91" i="18"/>
  <c r="AU91" i="18"/>
  <c r="AI92" i="18" s="1"/>
  <c r="CL90" i="19"/>
  <c r="CK90" i="19"/>
  <c r="CB90" i="18"/>
  <c r="CC90" i="18"/>
  <c r="BL91" i="19"/>
  <c r="AU91" i="19"/>
  <c r="AI92" i="19" s="1"/>
  <c r="H91" i="19"/>
  <c r="F30" i="15"/>
  <c r="H202" i="17"/>
  <c r="I202" i="17" s="1"/>
  <c r="H202" i="16"/>
  <c r="I202" i="16" s="1"/>
  <c r="G202" i="12"/>
  <c r="H202" i="12" s="1"/>
  <c r="I202" i="12" s="1"/>
  <c r="G50" i="15" s="1"/>
  <c r="Q91" i="13"/>
  <c r="Z92" i="13" s="1"/>
  <c r="F302" i="7" s="1"/>
  <c r="K91" i="13"/>
  <c r="H29" i="15" s="1"/>
  <c r="BR91" i="13"/>
  <c r="U302" i="7"/>
  <c r="AX91" i="13"/>
  <c r="BA91" i="13" s="1"/>
  <c r="BD91" i="13" s="1"/>
  <c r="A236" i="13"/>
  <c r="BJ99" i="13"/>
  <c r="CE92" i="18" l="1"/>
  <c r="BV92" i="18"/>
  <c r="AS93" i="18" s="1"/>
  <c r="BW92" i="18"/>
  <c r="AT93" i="18" s="1"/>
  <c r="CF92" i="18"/>
  <c r="F302" i="21"/>
  <c r="BV92" i="19"/>
  <c r="AS93" i="19" s="1"/>
  <c r="CE92" i="19"/>
  <c r="BW92" i="19"/>
  <c r="AT93" i="19" s="1"/>
  <c r="CF92" i="19"/>
  <c r="AX91" i="19"/>
  <c r="BA91" i="19" s="1"/>
  <c r="BD91" i="19" s="1"/>
  <c r="Q91" i="18"/>
  <c r="Z92" i="18" s="1"/>
  <c r="F302" i="20" s="1"/>
  <c r="K91" i="18"/>
  <c r="BR91" i="18"/>
  <c r="K91" i="19"/>
  <c r="BR91" i="19"/>
  <c r="Q91" i="19"/>
  <c r="Z92" i="19" s="1"/>
  <c r="BH92" i="19" s="1"/>
  <c r="AX91" i="18"/>
  <c r="BA91" i="18" s="1"/>
  <c r="BD91" i="18" s="1"/>
  <c r="K202" i="17"/>
  <c r="L202" i="17" s="1"/>
  <c r="M202" i="17" s="1"/>
  <c r="K202" i="16"/>
  <c r="L202" i="16" s="1"/>
  <c r="M202" i="16" s="1"/>
  <c r="J203" i="16"/>
  <c r="J203" i="17"/>
  <c r="CE92" i="13"/>
  <c r="J203" i="12"/>
  <c r="BV92" i="13"/>
  <c r="AS93" i="13" s="1"/>
  <c r="I93" i="13" s="1"/>
  <c r="BW92" i="13"/>
  <c r="AT93" i="13" s="1"/>
  <c r="J93" i="13" s="1"/>
  <c r="CF92" i="13"/>
  <c r="V302" i="7"/>
  <c r="K202" i="12"/>
  <c r="L202" i="12" s="1"/>
  <c r="M202" i="12" s="1"/>
  <c r="BO92" i="13"/>
  <c r="BT92" i="13"/>
  <c r="N91" i="13"/>
  <c r="CD91" i="13"/>
  <c r="BU91" i="13"/>
  <c r="BX91" i="13"/>
  <c r="CG91" i="13"/>
  <c r="BH92" i="13"/>
  <c r="A237" i="13"/>
  <c r="BI100" i="13"/>
  <c r="BH92" i="18" l="1"/>
  <c r="O302" i="21"/>
  <c r="J303" i="21"/>
  <c r="I303" i="21"/>
  <c r="K303" i="21"/>
  <c r="H303" i="21"/>
  <c r="G303" i="21"/>
  <c r="BO92" i="19"/>
  <c r="BT92" i="19"/>
  <c r="N91" i="19"/>
  <c r="CD91" i="19"/>
  <c r="BU91" i="19"/>
  <c r="BX91" i="19"/>
  <c r="CG91" i="19"/>
  <c r="J93" i="19"/>
  <c r="AW93" i="19"/>
  <c r="AK94" i="19" s="1"/>
  <c r="BQ93" i="19"/>
  <c r="BN93" i="19"/>
  <c r="BO92" i="18"/>
  <c r="BT92" i="18"/>
  <c r="BQ93" i="18"/>
  <c r="BN93" i="18"/>
  <c r="J93" i="18"/>
  <c r="AW93" i="18"/>
  <c r="AK94" i="18" s="1"/>
  <c r="BY92" i="18"/>
  <c r="CH92" i="18"/>
  <c r="CI92" i="18"/>
  <c r="BZ92" i="18"/>
  <c r="N91" i="18"/>
  <c r="BU91" i="18"/>
  <c r="CD91" i="18"/>
  <c r="CG91" i="18"/>
  <c r="BX91" i="18"/>
  <c r="I93" i="19"/>
  <c r="AV93" i="19"/>
  <c r="AJ94" i="19" s="1"/>
  <c r="BP93" i="19"/>
  <c r="BM93" i="19"/>
  <c r="BM93" i="18"/>
  <c r="AV93" i="18"/>
  <c r="AJ94" i="18" s="1"/>
  <c r="BP93" i="18"/>
  <c r="I93" i="18"/>
  <c r="CH92" i="19"/>
  <c r="BY92" i="19"/>
  <c r="BZ92" i="19"/>
  <c r="CI92" i="19"/>
  <c r="I303" i="20"/>
  <c r="O302" i="20"/>
  <c r="H303" i="20"/>
  <c r="J303" i="20"/>
  <c r="G303" i="20"/>
  <c r="K303" i="20"/>
  <c r="O202" i="16"/>
  <c r="N203" i="16"/>
  <c r="O202" i="17"/>
  <c r="N203" i="17"/>
  <c r="BM93" i="13"/>
  <c r="BP93" i="13"/>
  <c r="AV93" i="13"/>
  <c r="AJ94" i="13" s="1"/>
  <c r="BQ93" i="13"/>
  <c r="AW93" i="13"/>
  <c r="AK94" i="13" s="1"/>
  <c r="BN93" i="13"/>
  <c r="O302" i="7"/>
  <c r="G303" i="7"/>
  <c r="I303" i="7"/>
  <c r="K303" i="7"/>
  <c r="H303" i="7"/>
  <c r="J303" i="7"/>
  <c r="CJ91" i="13"/>
  <c r="R93" i="13"/>
  <c r="AA94" i="13" s="1"/>
  <c r="L93" i="13"/>
  <c r="I31" i="15" s="1"/>
  <c r="CA91" i="13"/>
  <c r="AR92" i="13"/>
  <c r="S93" i="13"/>
  <c r="AB94" i="13" s="1"/>
  <c r="M93" i="13"/>
  <c r="J31" i="15" s="1"/>
  <c r="O202" i="12"/>
  <c r="CI92" i="13"/>
  <c r="BZ92" i="13"/>
  <c r="BY92" i="13"/>
  <c r="CH92" i="13"/>
  <c r="N203" i="12"/>
  <c r="A238" i="13"/>
  <c r="BK100" i="13"/>
  <c r="AY93" i="18" l="1"/>
  <c r="BB93" i="18" s="1"/>
  <c r="M93" i="18"/>
  <c r="P93" i="18" s="1"/>
  <c r="S93" i="18"/>
  <c r="AB94" i="18" s="1"/>
  <c r="S303" i="20"/>
  <c r="R303" i="20"/>
  <c r="Q303" i="20"/>
  <c r="P303" i="20"/>
  <c r="T303" i="20"/>
  <c r="L93" i="18"/>
  <c r="O93" i="18" s="1"/>
  <c r="R93" i="18"/>
  <c r="AA94" i="18" s="1"/>
  <c r="M93" i="19"/>
  <c r="P93" i="19" s="1"/>
  <c r="S93" i="19"/>
  <c r="AB94" i="19" s="1"/>
  <c r="L303" i="21"/>
  <c r="G203" i="17" s="1"/>
  <c r="R93" i="19"/>
  <c r="AA94" i="19" s="1"/>
  <c r="L93" i="19"/>
  <c r="O93" i="19" s="1"/>
  <c r="CA91" i="19"/>
  <c r="AR92" i="19"/>
  <c r="L303" i="20"/>
  <c r="G203" i="16" s="1"/>
  <c r="CJ91" i="18"/>
  <c r="AZ93" i="19"/>
  <c r="BC93" i="19" s="1"/>
  <c r="CJ91" i="19"/>
  <c r="AY93" i="19"/>
  <c r="BB93" i="19" s="1"/>
  <c r="CA91" i="18"/>
  <c r="AR92" i="18"/>
  <c r="AZ93" i="18"/>
  <c r="BC93" i="18" s="1"/>
  <c r="S303" i="21"/>
  <c r="P303" i="21"/>
  <c r="R303" i="21"/>
  <c r="T303" i="21"/>
  <c r="Q303" i="21"/>
  <c r="AY93" i="13"/>
  <c r="BB93" i="13" s="1"/>
  <c r="AZ93" i="13"/>
  <c r="BC93" i="13" s="1"/>
  <c r="O93" i="13"/>
  <c r="P93" i="13"/>
  <c r="CL91" i="13"/>
  <c r="CK91" i="13"/>
  <c r="H92" i="13"/>
  <c r="AU92" i="13"/>
  <c r="AI93" i="13" s="1"/>
  <c r="BL92" i="13"/>
  <c r="L303" i="7"/>
  <c r="CB91" i="13"/>
  <c r="CC91" i="13"/>
  <c r="Q303" i="7"/>
  <c r="T303" i="7"/>
  <c r="R303" i="7"/>
  <c r="P303" i="7"/>
  <c r="S303" i="7"/>
  <c r="A239" i="13"/>
  <c r="BJ100" i="13"/>
  <c r="H92" i="19" l="1"/>
  <c r="AU92" i="19"/>
  <c r="AI93" i="19" s="1"/>
  <c r="BL92" i="19"/>
  <c r="CC91" i="19"/>
  <c r="CB91" i="19"/>
  <c r="U303" i="20"/>
  <c r="V303" i="20" s="1"/>
  <c r="U303" i="21"/>
  <c r="V303" i="21" s="1"/>
  <c r="CL91" i="19"/>
  <c r="CK91" i="19"/>
  <c r="CL91" i="18"/>
  <c r="CK91" i="18"/>
  <c r="H92" i="18"/>
  <c r="AU92" i="18"/>
  <c r="AI93" i="18" s="1"/>
  <c r="BL92" i="18"/>
  <c r="CB91" i="18"/>
  <c r="CC91" i="18"/>
  <c r="F31" i="15"/>
  <c r="H203" i="17"/>
  <c r="I203" i="17" s="1"/>
  <c r="H203" i="16"/>
  <c r="I203" i="16" s="1"/>
  <c r="G203" i="12"/>
  <c r="H203" i="12" s="1"/>
  <c r="I203" i="12" s="1"/>
  <c r="G51" i="15" s="1"/>
  <c r="U303" i="7"/>
  <c r="K92" i="13"/>
  <c r="H30" i="15" s="1"/>
  <c r="BR92" i="13"/>
  <c r="Q92" i="13"/>
  <c r="Z93" i="13" s="1"/>
  <c r="F303" i="7" s="1"/>
  <c r="AX92" i="13"/>
  <c r="BA92" i="13" s="1"/>
  <c r="BD92" i="13" s="1"/>
  <c r="A240" i="13"/>
  <c r="AX92" i="18" l="1"/>
  <c r="BA92" i="18" s="1"/>
  <c r="BD92" i="18" s="1"/>
  <c r="BV93" i="18"/>
  <c r="AS94" i="18" s="1"/>
  <c r="CE93" i="18"/>
  <c r="BW93" i="18"/>
  <c r="AT94" i="18" s="1"/>
  <c r="CF93" i="18"/>
  <c r="K92" i="18"/>
  <c r="BR92" i="18"/>
  <c r="Q92" i="18"/>
  <c r="Z93" i="18" s="1"/>
  <c r="F303" i="20" s="1"/>
  <c r="AX92" i="19"/>
  <c r="BA92" i="19" s="1"/>
  <c r="BD92" i="19" s="1"/>
  <c r="BV93" i="19"/>
  <c r="AS94" i="19" s="1"/>
  <c r="CE93" i="19"/>
  <c r="CF93" i="19"/>
  <c r="BW93" i="19"/>
  <c r="AT94" i="19" s="1"/>
  <c r="F303" i="21"/>
  <c r="Q92" i="19"/>
  <c r="Z93" i="19" s="1"/>
  <c r="BH93" i="19" s="1"/>
  <c r="BR92" i="19"/>
  <c r="K92" i="19"/>
  <c r="K203" i="17"/>
  <c r="L203" i="17" s="1"/>
  <c r="M203" i="17" s="1"/>
  <c r="K203" i="16"/>
  <c r="L203" i="16" s="1"/>
  <c r="M203" i="16" s="1"/>
  <c r="J204" i="16"/>
  <c r="J204" i="17"/>
  <c r="J204" i="12"/>
  <c r="CE93" i="13"/>
  <c r="BV93" i="13"/>
  <c r="AS94" i="13" s="1"/>
  <c r="AV94" i="13" s="1"/>
  <c r="AJ95" i="13" s="1"/>
  <c r="BW93" i="13"/>
  <c r="AT94" i="13" s="1"/>
  <c r="BQ94" i="13" s="1"/>
  <c r="CF93" i="13"/>
  <c r="V303" i="7"/>
  <c r="K203" i="12"/>
  <c r="L203" i="12" s="1"/>
  <c r="M203" i="12" s="1"/>
  <c r="BT93" i="13"/>
  <c r="BO93" i="13"/>
  <c r="BH93" i="13"/>
  <c r="N92" i="13"/>
  <c r="CD92" i="13"/>
  <c r="BU92" i="13"/>
  <c r="BX92" i="13"/>
  <c r="CG92" i="13"/>
  <c r="A241" i="13"/>
  <c r="BJ101" i="13"/>
  <c r="BI101" i="13"/>
  <c r="BK101" i="13"/>
  <c r="BH93" i="18" l="1"/>
  <c r="J94" i="19"/>
  <c r="BQ94" i="19"/>
  <c r="BN94" i="19"/>
  <c r="AW94" i="19"/>
  <c r="AK95" i="19" s="1"/>
  <c r="N92" i="18"/>
  <c r="BU92" i="18"/>
  <c r="CD92" i="18"/>
  <c r="BX92" i="18"/>
  <c r="CG92" i="18"/>
  <c r="N92" i="19"/>
  <c r="CD92" i="19"/>
  <c r="BU92" i="19"/>
  <c r="BX92" i="19"/>
  <c r="CG92" i="19"/>
  <c r="CH93" i="18"/>
  <c r="BY93" i="18"/>
  <c r="CI93" i="18"/>
  <c r="BZ93" i="18"/>
  <c r="BO93" i="19"/>
  <c r="BT93" i="19"/>
  <c r="BY93" i="19"/>
  <c r="CH93" i="19"/>
  <c r="CI93" i="19"/>
  <c r="BZ93" i="19"/>
  <c r="I94" i="19"/>
  <c r="AV94" i="19"/>
  <c r="AJ95" i="19" s="1"/>
  <c r="BP94" i="19"/>
  <c r="BM94" i="19"/>
  <c r="O303" i="20"/>
  <c r="G304" i="20"/>
  <c r="H304" i="20"/>
  <c r="K304" i="20"/>
  <c r="I304" i="20"/>
  <c r="J304" i="20"/>
  <c r="AW94" i="18"/>
  <c r="AK95" i="18" s="1"/>
  <c r="J94" i="18"/>
  <c r="BQ94" i="18"/>
  <c r="BN94" i="18"/>
  <c r="O303" i="21"/>
  <c r="I304" i="21"/>
  <c r="H304" i="21"/>
  <c r="K304" i="21"/>
  <c r="G304" i="21"/>
  <c r="J304" i="21"/>
  <c r="BP94" i="18"/>
  <c r="I94" i="18"/>
  <c r="BM94" i="18"/>
  <c r="AV94" i="18"/>
  <c r="AJ95" i="18" s="1"/>
  <c r="BT93" i="18"/>
  <c r="BO93" i="18"/>
  <c r="O203" i="16"/>
  <c r="N204" i="16"/>
  <c r="O203" i="17"/>
  <c r="N204" i="17"/>
  <c r="I94" i="13"/>
  <c r="L94" i="13" s="1"/>
  <c r="I32" i="15" s="1"/>
  <c r="AW94" i="13"/>
  <c r="AK95" i="13" s="1"/>
  <c r="J94" i="13"/>
  <c r="S94" i="13" s="1"/>
  <c r="AB95" i="13" s="1"/>
  <c r="BN94" i="13"/>
  <c r="BM94" i="13"/>
  <c r="BP94" i="13"/>
  <c r="AY94" i="13"/>
  <c r="BB94" i="13" s="1"/>
  <c r="O303" i="7"/>
  <c r="G304" i="7"/>
  <c r="K304" i="7"/>
  <c r="J304" i="7"/>
  <c r="I304" i="7"/>
  <c r="H304" i="7"/>
  <c r="CA92" i="13"/>
  <c r="AR93" i="13"/>
  <c r="CJ92" i="13"/>
  <c r="O203" i="12"/>
  <c r="CI93" i="13"/>
  <c r="BZ93" i="13"/>
  <c r="BY93" i="13"/>
  <c r="CH93" i="13"/>
  <c r="N204" i="12"/>
  <c r="A242" i="13"/>
  <c r="AZ94" i="18" l="1"/>
  <c r="BC94" i="18" s="1"/>
  <c r="CJ92" i="18"/>
  <c r="CK92" i="18" s="1"/>
  <c r="S304" i="21"/>
  <c r="T304" i="21"/>
  <c r="Q304" i="21"/>
  <c r="P304" i="21"/>
  <c r="R304" i="21"/>
  <c r="CL92" i="18"/>
  <c r="L94" i="18"/>
  <c r="O94" i="18" s="1"/>
  <c r="R94" i="18"/>
  <c r="AA95" i="18" s="1"/>
  <c r="CA92" i="18"/>
  <c r="AR93" i="18"/>
  <c r="R94" i="13"/>
  <c r="AA95" i="13" s="1"/>
  <c r="L94" i="19"/>
  <c r="O94" i="19" s="1"/>
  <c r="R94" i="19"/>
  <c r="AA95" i="19" s="1"/>
  <c r="AZ94" i="13"/>
  <c r="BC94" i="13" s="1"/>
  <c r="L304" i="20"/>
  <c r="G204" i="16" s="1"/>
  <c r="CA92" i="19"/>
  <c r="AR93" i="19"/>
  <c r="AZ94" i="19"/>
  <c r="BC94" i="19" s="1"/>
  <c r="L304" i="21"/>
  <c r="G204" i="17" s="1"/>
  <c r="CJ92" i="19"/>
  <c r="M94" i="18"/>
  <c r="P94" i="18" s="1"/>
  <c r="S94" i="18"/>
  <c r="AB95" i="18" s="1"/>
  <c r="R304" i="20"/>
  <c r="P304" i="20"/>
  <c r="S304" i="20"/>
  <c r="T304" i="20"/>
  <c r="Q304" i="20"/>
  <c r="AY94" i="19"/>
  <c r="BB94" i="19" s="1"/>
  <c r="AY94" i="18"/>
  <c r="BB94" i="18" s="1"/>
  <c r="M94" i="19"/>
  <c r="P94" i="19" s="1"/>
  <c r="S94" i="19"/>
  <c r="AB95" i="19" s="1"/>
  <c r="M94" i="13"/>
  <c r="J32" i="15" s="1"/>
  <c r="O94" i="13"/>
  <c r="R304" i="7"/>
  <c r="Q304" i="7"/>
  <c r="S304" i="7"/>
  <c r="P304" i="7"/>
  <c r="T304" i="7"/>
  <c r="L304" i="7"/>
  <c r="AU93" i="13"/>
  <c r="AI94" i="13" s="1"/>
  <c r="H93" i="13"/>
  <c r="BL93" i="13"/>
  <c r="CK92" i="13"/>
  <c r="CL92" i="13"/>
  <c r="CB92" i="13"/>
  <c r="CC92" i="13"/>
  <c r="A243" i="13"/>
  <c r="BK102" i="13"/>
  <c r="BJ102" i="13"/>
  <c r="CC92" i="19" l="1"/>
  <c r="CB92" i="19"/>
  <c r="AU93" i="18"/>
  <c r="AI94" i="18" s="1"/>
  <c r="BL93" i="18"/>
  <c r="H93" i="18"/>
  <c r="CK92" i="19"/>
  <c r="CL92" i="19"/>
  <c r="CB92" i="18"/>
  <c r="CC92" i="18"/>
  <c r="U304" i="20"/>
  <c r="V304" i="20" s="1"/>
  <c r="U304" i="21"/>
  <c r="V304" i="21" s="1"/>
  <c r="AU93" i="19"/>
  <c r="AI94" i="19" s="1"/>
  <c r="H93" i="19"/>
  <c r="BL93" i="19"/>
  <c r="F32" i="15"/>
  <c r="H204" i="17"/>
  <c r="I204" i="17" s="1"/>
  <c r="H204" i="16"/>
  <c r="I204" i="16" s="1"/>
  <c r="P94" i="13"/>
  <c r="G204" i="12"/>
  <c r="H204" i="12" s="1"/>
  <c r="I204" i="12" s="1"/>
  <c r="G52" i="15" s="1"/>
  <c r="K93" i="13"/>
  <c r="H31" i="15" s="1"/>
  <c r="Q93" i="13"/>
  <c r="Z94" i="13" s="1"/>
  <c r="F304" i="7" s="1"/>
  <c r="BR93" i="13"/>
  <c r="AX93" i="13"/>
  <c r="BA93" i="13" s="1"/>
  <c r="BD93" i="13" s="1"/>
  <c r="U304" i="7"/>
  <c r="A244" i="13"/>
  <c r="BI102" i="13"/>
  <c r="AX93" i="18" l="1"/>
  <c r="BA93" i="18" s="1"/>
  <c r="BD93" i="18" s="1"/>
  <c r="AX93" i="19"/>
  <c r="BA93" i="19" s="1"/>
  <c r="BD93" i="19" s="1"/>
  <c r="K93" i="19"/>
  <c r="Q93" i="19"/>
  <c r="Z94" i="19" s="1"/>
  <c r="BH94" i="19" s="1"/>
  <c r="BR93" i="19"/>
  <c r="Q93" i="18"/>
  <c r="Z94" i="18" s="1"/>
  <c r="F304" i="20" s="1"/>
  <c r="BR93" i="18"/>
  <c r="K93" i="18"/>
  <c r="BV94" i="19"/>
  <c r="AS95" i="19" s="1"/>
  <c r="CE94" i="19"/>
  <c r="BW94" i="19"/>
  <c r="AT95" i="19" s="1"/>
  <c r="CF94" i="19"/>
  <c r="BV94" i="18"/>
  <c r="AS95" i="18" s="1"/>
  <c r="CE94" i="18"/>
  <c r="CF94" i="18"/>
  <c r="BW94" i="18"/>
  <c r="AT95" i="18" s="1"/>
  <c r="F304" i="21"/>
  <c r="J205" i="16"/>
  <c r="K204" i="17"/>
  <c r="L204" i="17" s="1"/>
  <c r="M204" i="17" s="1"/>
  <c r="K204" i="16"/>
  <c r="L204" i="16" s="1"/>
  <c r="M204" i="16" s="1"/>
  <c r="J205" i="17"/>
  <c r="J205" i="12"/>
  <c r="CE94" i="13"/>
  <c r="BV94" i="13"/>
  <c r="AS95" i="13" s="1"/>
  <c r="BP95" i="13" s="1"/>
  <c r="BW94" i="13"/>
  <c r="AT95" i="13" s="1"/>
  <c r="J95" i="13" s="1"/>
  <c r="CF94" i="13"/>
  <c r="BO94" i="13"/>
  <c r="BT94" i="13"/>
  <c r="BH94" i="13"/>
  <c r="K204" i="12"/>
  <c r="L204" i="12" s="1"/>
  <c r="M204" i="12" s="1"/>
  <c r="V304" i="7"/>
  <c r="N93" i="13"/>
  <c r="BU93" i="13"/>
  <c r="CD93" i="13"/>
  <c r="CG93" i="13"/>
  <c r="BX93" i="13"/>
  <c r="A245" i="13"/>
  <c r="BH94" i="18" l="1"/>
  <c r="BP95" i="19"/>
  <c r="I95" i="19"/>
  <c r="BM95" i="19"/>
  <c r="AV95" i="19"/>
  <c r="AJ96" i="19" s="1"/>
  <c r="J305" i="21"/>
  <c r="O304" i="21"/>
  <c r="I305" i="21"/>
  <c r="G305" i="21"/>
  <c r="K305" i="21"/>
  <c r="H305" i="21"/>
  <c r="AV95" i="18"/>
  <c r="AJ96" i="18" s="1"/>
  <c r="BP95" i="18"/>
  <c r="I95" i="18"/>
  <c r="BM95" i="18"/>
  <c r="N93" i="18"/>
  <c r="BU93" i="18"/>
  <c r="CD93" i="18"/>
  <c r="BX93" i="18"/>
  <c r="CG93" i="18"/>
  <c r="J305" i="20"/>
  <c r="O304" i="20"/>
  <c r="H305" i="20"/>
  <c r="K305" i="20"/>
  <c r="I305" i="20"/>
  <c r="G305" i="20"/>
  <c r="BO94" i="18"/>
  <c r="BT94" i="18"/>
  <c r="BO94" i="19"/>
  <c r="BT94" i="19"/>
  <c r="BY94" i="18"/>
  <c r="CH94" i="18"/>
  <c r="BZ94" i="18"/>
  <c r="CI94" i="18"/>
  <c r="BY94" i="19"/>
  <c r="CH94" i="19"/>
  <c r="CI94" i="19"/>
  <c r="BZ94" i="19"/>
  <c r="BQ95" i="18"/>
  <c r="J95" i="18"/>
  <c r="BN95" i="18"/>
  <c r="AW95" i="18"/>
  <c r="AK96" i="18" s="1"/>
  <c r="BN95" i="19"/>
  <c r="BQ95" i="19"/>
  <c r="J95" i="19"/>
  <c r="AW95" i="19"/>
  <c r="AK96" i="19" s="1"/>
  <c r="N93" i="19"/>
  <c r="CD93" i="19"/>
  <c r="BU93" i="19"/>
  <c r="CG93" i="19"/>
  <c r="BX93" i="19"/>
  <c r="O204" i="16"/>
  <c r="N205" i="16"/>
  <c r="O204" i="17"/>
  <c r="N205" i="17"/>
  <c r="BQ95" i="13"/>
  <c r="BN95" i="13"/>
  <c r="AW95" i="13"/>
  <c r="AK96" i="13" s="1"/>
  <c r="I95" i="13"/>
  <c r="L95" i="13" s="1"/>
  <c r="I33" i="15" s="1"/>
  <c r="AV95" i="13"/>
  <c r="AJ96" i="13" s="1"/>
  <c r="BM95" i="13"/>
  <c r="CJ93" i="13"/>
  <c r="CL93" i="13" s="1"/>
  <c r="CI94" i="13"/>
  <c r="BZ94" i="13"/>
  <c r="O204" i="12"/>
  <c r="CH94" i="13"/>
  <c r="BY94" i="13"/>
  <c r="N205" i="12"/>
  <c r="S95" i="13"/>
  <c r="AB96" i="13" s="1"/>
  <c r="M95" i="13"/>
  <c r="J33" i="15" s="1"/>
  <c r="CA93" i="13"/>
  <c r="AR94" i="13"/>
  <c r="O304" i="7"/>
  <c r="K305" i="7"/>
  <c r="G305" i="7"/>
  <c r="I305" i="7"/>
  <c r="H305" i="7"/>
  <c r="J305" i="7"/>
  <c r="A246" i="13"/>
  <c r="BI103" i="13"/>
  <c r="BK103" i="13"/>
  <c r="BJ103" i="13"/>
  <c r="AZ95" i="18" l="1"/>
  <c r="BC95" i="18" s="1"/>
  <c r="S305" i="20"/>
  <c r="R305" i="20"/>
  <c r="Q305" i="20"/>
  <c r="P305" i="20"/>
  <c r="T305" i="20"/>
  <c r="S305" i="21"/>
  <c r="Q305" i="21"/>
  <c r="T305" i="21"/>
  <c r="R305" i="21"/>
  <c r="P305" i="21"/>
  <c r="AZ95" i="19"/>
  <c r="BC95" i="19" s="1"/>
  <c r="M95" i="18"/>
  <c r="P95" i="18" s="1"/>
  <c r="S95" i="18"/>
  <c r="AB96" i="18" s="1"/>
  <c r="R95" i="18"/>
  <c r="AA96" i="18" s="1"/>
  <c r="L95" i="18"/>
  <c r="O95" i="18" s="1"/>
  <c r="M95" i="19"/>
  <c r="P95" i="19" s="1"/>
  <c r="S95" i="19"/>
  <c r="AB96" i="19" s="1"/>
  <c r="L305" i="20"/>
  <c r="G205" i="16" s="1"/>
  <c r="AY95" i="19"/>
  <c r="BB95" i="19" s="1"/>
  <c r="CJ93" i="18"/>
  <c r="CA93" i="18"/>
  <c r="AR94" i="18"/>
  <c r="CA93" i="19"/>
  <c r="AR94" i="19"/>
  <c r="L305" i="21"/>
  <c r="G205" i="17" s="1"/>
  <c r="R95" i="19"/>
  <c r="AA96" i="19" s="1"/>
  <c r="L95" i="19"/>
  <c r="O95" i="19" s="1"/>
  <c r="CJ93" i="19"/>
  <c r="AY95" i="18"/>
  <c r="BB95" i="18" s="1"/>
  <c r="R95" i="13"/>
  <c r="AA96" i="13" s="1"/>
  <c r="AZ95" i="13"/>
  <c r="BC95" i="13" s="1"/>
  <c r="AY95" i="13"/>
  <c r="BB95" i="13" s="1"/>
  <c r="P95" i="13"/>
  <c r="O95" i="13"/>
  <c r="CK93" i="13"/>
  <c r="L305" i="7"/>
  <c r="T305" i="7"/>
  <c r="P305" i="7"/>
  <c r="S305" i="7"/>
  <c r="Q305" i="7"/>
  <c r="R305" i="7"/>
  <c r="H94" i="13"/>
  <c r="AU94" i="13"/>
  <c r="AI95" i="13" s="1"/>
  <c r="BL94" i="13"/>
  <c r="CB93" i="13"/>
  <c r="CC93" i="13"/>
  <c r="A247" i="13"/>
  <c r="CL93" i="19" l="1"/>
  <c r="CK93" i="19"/>
  <c r="H94" i="18"/>
  <c r="BL94" i="18"/>
  <c r="AU94" i="18"/>
  <c r="AI95" i="18" s="1"/>
  <c r="CB93" i="18"/>
  <c r="CC93" i="18"/>
  <c r="U305" i="20"/>
  <c r="V305" i="20" s="1"/>
  <c r="CL93" i="18"/>
  <c r="CK93" i="18"/>
  <c r="U305" i="21"/>
  <c r="V305" i="21" s="1"/>
  <c r="BL94" i="19"/>
  <c r="AU94" i="19"/>
  <c r="AI95" i="19" s="1"/>
  <c r="H94" i="19"/>
  <c r="CB93" i="19"/>
  <c r="CC93" i="19"/>
  <c r="F33" i="15"/>
  <c r="H205" i="17"/>
  <c r="I205" i="17" s="1"/>
  <c r="H205" i="16"/>
  <c r="I205" i="16" s="1"/>
  <c r="G205" i="12"/>
  <c r="H205" i="12" s="1"/>
  <c r="I205" i="12" s="1"/>
  <c r="G53" i="15" s="1"/>
  <c r="AX94" i="13"/>
  <c r="BA94" i="13" s="1"/>
  <c r="BD94" i="13" s="1"/>
  <c r="K94" i="13"/>
  <c r="H32" i="15" s="1"/>
  <c r="BR94" i="13"/>
  <c r="Q94" i="13"/>
  <c r="Z95" i="13" s="1"/>
  <c r="F305" i="7" s="1"/>
  <c r="U305" i="7"/>
  <c r="A248" i="13"/>
  <c r="BJ104" i="13"/>
  <c r="BI104" i="13"/>
  <c r="BK104" i="13"/>
  <c r="AX94" i="19" l="1"/>
  <c r="BA94" i="19" s="1"/>
  <c r="BD94" i="19" s="1"/>
  <c r="AX94" i="18"/>
  <c r="BA94" i="18" s="1"/>
  <c r="BD94" i="18" s="1"/>
  <c r="BR94" i="19"/>
  <c r="K94" i="19"/>
  <c r="Q94" i="19"/>
  <c r="Z95" i="19" s="1"/>
  <c r="BH95" i="19" s="1"/>
  <c r="BR94" i="18"/>
  <c r="K94" i="18"/>
  <c r="Q94" i="18"/>
  <c r="Z95" i="18" s="1"/>
  <c r="F305" i="20" s="1"/>
  <c r="BV95" i="19"/>
  <c r="AS96" i="19" s="1"/>
  <c r="CE95" i="19"/>
  <c r="CF95" i="19"/>
  <c r="BW95" i="19"/>
  <c r="AT96" i="19" s="1"/>
  <c r="F305" i="21"/>
  <c r="CE95" i="18"/>
  <c r="BV95" i="18"/>
  <c r="AS96" i="18" s="1"/>
  <c r="BW95" i="18"/>
  <c r="AT96" i="18" s="1"/>
  <c r="CF95" i="18"/>
  <c r="J206" i="17"/>
  <c r="J206" i="16"/>
  <c r="K205" i="17"/>
  <c r="L205" i="17" s="1"/>
  <c r="M205" i="17" s="1"/>
  <c r="K205" i="16"/>
  <c r="L205" i="16" s="1"/>
  <c r="M205" i="16" s="1"/>
  <c r="J206" i="12"/>
  <c r="CF95" i="13"/>
  <c r="BW95" i="13"/>
  <c r="AT96" i="13" s="1"/>
  <c r="J96" i="13" s="1"/>
  <c r="CE95" i="13"/>
  <c r="BV95" i="13"/>
  <c r="AS96" i="13" s="1"/>
  <c r="BP96" i="13" s="1"/>
  <c r="K205" i="12"/>
  <c r="L205" i="12" s="1"/>
  <c r="M205" i="12" s="1"/>
  <c r="V305" i="7"/>
  <c r="BH95" i="13"/>
  <c r="BO95" i="13"/>
  <c r="BT95" i="13"/>
  <c r="N94" i="13"/>
  <c r="CD94" i="13"/>
  <c r="BU94" i="13"/>
  <c r="BX94" i="13"/>
  <c r="CG94" i="13"/>
  <c r="A249" i="13"/>
  <c r="BH95" i="18" l="1"/>
  <c r="J306" i="21"/>
  <c r="O305" i="21"/>
  <c r="I306" i="21"/>
  <c r="H306" i="21"/>
  <c r="G306" i="21"/>
  <c r="K306" i="21"/>
  <c r="O305" i="20"/>
  <c r="I306" i="20"/>
  <c r="H306" i="20"/>
  <c r="K306" i="20"/>
  <c r="G306" i="20"/>
  <c r="J306" i="20"/>
  <c r="N94" i="18"/>
  <c r="CD94" i="18"/>
  <c r="BU94" i="18"/>
  <c r="CG94" i="18"/>
  <c r="BX94" i="18"/>
  <c r="CH95" i="18"/>
  <c r="BY95" i="18"/>
  <c r="CI95" i="18"/>
  <c r="BZ95" i="18"/>
  <c r="BO95" i="18"/>
  <c r="BT95" i="18"/>
  <c r="BY95" i="19"/>
  <c r="CH95" i="19"/>
  <c r="BZ95" i="19"/>
  <c r="CI95" i="19"/>
  <c r="BQ96" i="19"/>
  <c r="AW96" i="19"/>
  <c r="AK97" i="19" s="1"/>
  <c r="J96" i="19"/>
  <c r="BN96" i="19"/>
  <c r="J96" i="18"/>
  <c r="BQ96" i="18"/>
  <c r="AW96" i="18"/>
  <c r="AK97" i="18" s="1"/>
  <c r="BN96" i="18"/>
  <c r="N94" i="19"/>
  <c r="CD94" i="19"/>
  <c r="BU94" i="19"/>
  <c r="BX94" i="19"/>
  <c r="CG94" i="19"/>
  <c r="I96" i="18"/>
  <c r="BP96" i="18"/>
  <c r="BM96" i="18"/>
  <c r="AV96" i="18"/>
  <c r="AJ97" i="18" s="1"/>
  <c r="BO95" i="19"/>
  <c r="BT95" i="19"/>
  <c r="BP96" i="19"/>
  <c r="I96" i="19"/>
  <c r="AV96" i="19"/>
  <c r="AJ97" i="19" s="1"/>
  <c r="BM96" i="19"/>
  <c r="O205" i="16"/>
  <c r="N206" i="16"/>
  <c r="O205" i="17"/>
  <c r="N206" i="17"/>
  <c r="BQ96" i="13"/>
  <c r="AW96" i="13"/>
  <c r="AK97" i="13" s="1"/>
  <c r="BN96" i="13"/>
  <c r="BM96" i="13"/>
  <c r="AV96" i="13"/>
  <c r="AJ97" i="13" s="1"/>
  <c r="I96" i="13"/>
  <c r="R96" i="13" s="1"/>
  <c r="AA97" i="13" s="1"/>
  <c r="O305" i="7"/>
  <c r="K306" i="7"/>
  <c r="J306" i="7"/>
  <c r="H306" i="7"/>
  <c r="G306" i="7"/>
  <c r="I306" i="7"/>
  <c r="S96" i="13"/>
  <c r="AB97" i="13" s="1"/>
  <c r="M96" i="13"/>
  <c r="J34" i="15" s="1"/>
  <c r="CA94" i="13"/>
  <c r="AR95" i="13"/>
  <c r="CJ94" i="13"/>
  <c r="CI95" i="13"/>
  <c r="O205" i="12"/>
  <c r="BZ95" i="13"/>
  <c r="BY95" i="13"/>
  <c r="CH95" i="13"/>
  <c r="N206" i="12"/>
  <c r="A250" i="13"/>
  <c r="AZ96" i="18" l="1"/>
  <c r="BC96" i="18" s="1"/>
  <c r="AZ96" i="19"/>
  <c r="BC96" i="19" s="1"/>
  <c r="CJ94" i="18"/>
  <c r="S96" i="18"/>
  <c r="AB97" i="18" s="1"/>
  <c r="M96" i="18"/>
  <c r="P96" i="18" s="1"/>
  <c r="CA94" i="19"/>
  <c r="AR95" i="19"/>
  <c r="L306" i="21"/>
  <c r="G206" i="17" s="1"/>
  <c r="CJ94" i="19"/>
  <c r="S96" i="19"/>
  <c r="AB97" i="19" s="1"/>
  <c r="M96" i="19"/>
  <c r="P96" i="19" s="1"/>
  <c r="L306" i="20"/>
  <c r="G206" i="16" s="1"/>
  <c r="AY96" i="19"/>
  <c r="BB96" i="19" s="1"/>
  <c r="S306" i="21"/>
  <c r="T306" i="21"/>
  <c r="Q306" i="21"/>
  <c r="R306" i="21"/>
  <c r="P306" i="21"/>
  <c r="R96" i="18"/>
  <c r="AA97" i="18" s="1"/>
  <c r="L96" i="18"/>
  <c r="O96" i="18" s="1"/>
  <c r="L96" i="19"/>
  <c r="O96" i="19" s="1"/>
  <c r="R96" i="19"/>
  <c r="AA97" i="19" s="1"/>
  <c r="AY96" i="18"/>
  <c r="BB96" i="18" s="1"/>
  <c r="CA94" i="18"/>
  <c r="AR95" i="18"/>
  <c r="S306" i="20"/>
  <c r="R306" i="20"/>
  <c r="P306" i="20"/>
  <c r="Q306" i="20"/>
  <c r="T306" i="20"/>
  <c r="AZ96" i="13"/>
  <c r="BC96" i="13" s="1"/>
  <c r="L96" i="13"/>
  <c r="AY96" i="13"/>
  <c r="BB96" i="13" s="1"/>
  <c r="P96" i="13"/>
  <c r="CB94" i="13"/>
  <c r="CC94" i="13"/>
  <c r="L306" i="7"/>
  <c r="CL94" i="13"/>
  <c r="CK94" i="13"/>
  <c r="H95" i="13"/>
  <c r="BL95" i="13"/>
  <c r="AU95" i="13"/>
  <c r="AI96" i="13" s="1"/>
  <c r="R306" i="7"/>
  <c r="S306" i="7"/>
  <c r="Q306" i="7"/>
  <c r="P306" i="7"/>
  <c r="T306" i="7"/>
  <c r="A251" i="13"/>
  <c r="BJ105" i="13"/>
  <c r="BK105" i="13"/>
  <c r="BI105" i="13"/>
  <c r="BL95" i="18" l="1"/>
  <c r="AU95" i="18"/>
  <c r="AI96" i="18" s="1"/>
  <c r="H95" i="18"/>
  <c r="CB94" i="18"/>
  <c r="CC94" i="18"/>
  <c r="H95" i="19"/>
  <c r="BL95" i="19"/>
  <c r="AU95" i="19"/>
  <c r="AI96" i="19" s="1"/>
  <c r="CC94" i="19"/>
  <c r="CB94" i="19"/>
  <c r="U306" i="21"/>
  <c r="V306" i="21" s="1"/>
  <c r="CL94" i="19"/>
  <c r="CK94" i="19"/>
  <c r="U306" i="20"/>
  <c r="V306" i="20" s="1"/>
  <c r="CK94" i="18"/>
  <c r="CL94" i="18"/>
  <c r="F34" i="15"/>
  <c r="H206" i="17"/>
  <c r="I206" i="17" s="1"/>
  <c r="H206" i="16"/>
  <c r="I206" i="16" s="1"/>
  <c r="O96" i="13"/>
  <c r="I34" i="15"/>
  <c r="G206" i="12"/>
  <c r="H206" i="12" s="1"/>
  <c r="I206" i="12" s="1"/>
  <c r="G54" i="15" s="1"/>
  <c r="K95" i="13"/>
  <c r="H33" i="15" s="1"/>
  <c r="BR95" i="13"/>
  <c r="Q95" i="13"/>
  <c r="Z96" i="13" s="1"/>
  <c r="F306" i="7" s="1"/>
  <c r="AX95" i="13"/>
  <c r="BA95" i="13" s="1"/>
  <c r="BD95" i="13" s="1"/>
  <c r="U306" i="7"/>
  <c r="A252" i="13"/>
  <c r="BJ106" i="13"/>
  <c r="AX95" i="18" l="1"/>
  <c r="BA95" i="18" s="1"/>
  <c r="BD95" i="18" s="1"/>
  <c r="AX95" i="19"/>
  <c r="BA95" i="19" s="1"/>
  <c r="BD95" i="19" s="1"/>
  <c r="Q95" i="19"/>
  <c r="Z96" i="19" s="1"/>
  <c r="BH96" i="19" s="1"/>
  <c r="K95" i="19"/>
  <c r="BR95" i="19"/>
  <c r="CE96" i="18"/>
  <c r="BV96" i="18"/>
  <c r="AS97" i="18" s="1"/>
  <c r="CF96" i="18"/>
  <c r="BW96" i="18"/>
  <c r="AT97" i="18" s="1"/>
  <c r="Q95" i="18"/>
  <c r="Z96" i="18" s="1"/>
  <c r="F306" i="20" s="1"/>
  <c r="BR95" i="18"/>
  <c r="K95" i="18"/>
  <c r="CE96" i="19"/>
  <c r="BV96" i="19"/>
  <c r="AS97" i="19" s="1"/>
  <c r="CF96" i="19"/>
  <c r="BW96" i="19"/>
  <c r="AT97" i="19" s="1"/>
  <c r="F306" i="21"/>
  <c r="J207" i="16"/>
  <c r="K206" i="17"/>
  <c r="L206" i="17" s="1"/>
  <c r="M206" i="17" s="1"/>
  <c r="K206" i="16"/>
  <c r="L206" i="16" s="1"/>
  <c r="M206" i="16" s="1"/>
  <c r="J207" i="17"/>
  <c r="CE96" i="13"/>
  <c r="BV96" i="13"/>
  <c r="AS97" i="13" s="1"/>
  <c r="I97" i="13" s="1"/>
  <c r="BW96" i="13"/>
  <c r="AT97" i="13" s="1"/>
  <c r="BQ97" i="13" s="1"/>
  <c r="J207" i="12"/>
  <c r="CF96" i="13"/>
  <c r="K206" i="12"/>
  <c r="L206" i="12" s="1"/>
  <c r="M206" i="12" s="1"/>
  <c r="V306" i="7"/>
  <c r="BH96" i="13"/>
  <c r="BO96" i="13"/>
  <c r="BT96" i="13"/>
  <c r="N95" i="13"/>
  <c r="BU95" i="13"/>
  <c r="CD95" i="13"/>
  <c r="BX95" i="13"/>
  <c r="CG95" i="13"/>
  <c r="A253" i="13"/>
  <c r="BH96" i="18" l="1"/>
  <c r="CH96" i="19"/>
  <c r="BY96" i="19"/>
  <c r="CI96" i="19"/>
  <c r="BZ96" i="19"/>
  <c r="I97" i="19"/>
  <c r="AV97" i="19"/>
  <c r="AJ98" i="19" s="1"/>
  <c r="BP97" i="19"/>
  <c r="BM97" i="19"/>
  <c r="J97" i="18"/>
  <c r="AW97" i="18"/>
  <c r="AK98" i="18" s="1"/>
  <c r="BQ97" i="18"/>
  <c r="BN97" i="18"/>
  <c r="O306" i="20"/>
  <c r="I307" i="20"/>
  <c r="K307" i="20"/>
  <c r="G307" i="20"/>
  <c r="J307" i="20"/>
  <c r="H307" i="20"/>
  <c r="I97" i="18"/>
  <c r="AV97" i="18"/>
  <c r="AJ98" i="18" s="1"/>
  <c r="BP97" i="18"/>
  <c r="BM97" i="18"/>
  <c r="O306" i="21"/>
  <c r="H307" i="21"/>
  <c r="G307" i="21"/>
  <c r="K307" i="21"/>
  <c r="I307" i="21"/>
  <c r="J307" i="21"/>
  <c r="N95" i="18"/>
  <c r="CD95" i="18"/>
  <c r="BU95" i="18"/>
  <c r="CG95" i="18"/>
  <c r="BX95" i="18"/>
  <c r="BO96" i="18"/>
  <c r="BT96" i="18"/>
  <c r="BT96" i="19"/>
  <c r="BO96" i="19"/>
  <c r="N95" i="19"/>
  <c r="CD95" i="19"/>
  <c r="BU95" i="19"/>
  <c r="CG95" i="19"/>
  <c r="BX95" i="19"/>
  <c r="CH96" i="18"/>
  <c r="BY96" i="18"/>
  <c r="CI96" i="18"/>
  <c r="BZ96" i="18"/>
  <c r="AW97" i="19"/>
  <c r="AK98" i="19" s="1"/>
  <c r="BQ97" i="19"/>
  <c r="J97" i="19"/>
  <c r="BN97" i="19"/>
  <c r="O206" i="16"/>
  <c r="N207" i="16"/>
  <c r="O206" i="17"/>
  <c r="N207" i="17"/>
  <c r="AV97" i="13"/>
  <c r="AJ98" i="13" s="1"/>
  <c r="BP97" i="13"/>
  <c r="BM97" i="13"/>
  <c r="BN97" i="13"/>
  <c r="AW97" i="13"/>
  <c r="AK98" i="13" s="1"/>
  <c r="J97" i="13"/>
  <c r="M97" i="13" s="1"/>
  <c r="J35" i="15" s="1"/>
  <c r="O306" i="7"/>
  <c r="J307" i="7"/>
  <c r="K307" i="7"/>
  <c r="G307" i="7"/>
  <c r="H307" i="7"/>
  <c r="I307" i="7"/>
  <c r="R97" i="13"/>
  <c r="AA98" i="13" s="1"/>
  <c r="L97" i="13"/>
  <c r="I35" i="15" s="1"/>
  <c r="CJ95" i="13"/>
  <c r="CA95" i="13"/>
  <c r="AR96" i="13"/>
  <c r="O206" i="12"/>
  <c r="BZ96" i="13"/>
  <c r="CI96" i="13"/>
  <c r="BY96" i="13"/>
  <c r="CH96" i="13"/>
  <c r="N207" i="12"/>
  <c r="A254" i="13"/>
  <c r="BI106" i="13"/>
  <c r="BK106" i="13"/>
  <c r="AZ97" i="18" l="1"/>
  <c r="BC97" i="18" s="1"/>
  <c r="AY97" i="18"/>
  <c r="BB97" i="18" s="1"/>
  <c r="L307" i="21"/>
  <c r="G207" i="17" s="1"/>
  <c r="R97" i="18"/>
  <c r="AA98" i="18" s="1"/>
  <c r="L97" i="18"/>
  <c r="O97" i="18" s="1"/>
  <c r="CA95" i="19"/>
  <c r="AR96" i="19"/>
  <c r="L97" i="19"/>
  <c r="O97" i="19" s="1"/>
  <c r="R97" i="19"/>
  <c r="AA98" i="19" s="1"/>
  <c r="CJ95" i="19"/>
  <c r="CA95" i="18"/>
  <c r="AR96" i="18"/>
  <c r="T307" i="21"/>
  <c r="R307" i="21"/>
  <c r="P307" i="21"/>
  <c r="Q307" i="21"/>
  <c r="S307" i="21"/>
  <c r="CJ95" i="18"/>
  <c r="L307" i="20"/>
  <c r="G207" i="16" s="1"/>
  <c r="AZ97" i="19"/>
  <c r="BC97" i="19" s="1"/>
  <c r="S97" i="18"/>
  <c r="AB98" i="18" s="1"/>
  <c r="M97" i="18"/>
  <c r="P97" i="18" s="1"/>
  <c r="AY97" i="19"/>
  <c r="BB97" i="19" s="1"/>
  <c r="M97" i="19"/>
  <c r="P97" i="19" s="1"/>
  <c r="S97" i="19"/>
  <c r="AB98" i="19" s="1"/>
  <c r="S307" i="20"/>
  <c r="P307" i="20"/>
  <c r="T307" i="20"/>
  <c r="R307" i="20"/>
  <c r="Q307" i="20"/>
  <c r="AY97" i="13"/>
  <c r="BB97" i="13" s="1"/>
  <c r="S97" i="13"/>
  <c r="AB98" i="13" s="1"/>
  <c r="AZ97" i="13"/>
  <c r="BC97" i="13" s="1"/>
  <c r="O97" i="13"/>
  <c r="P97" i="13"/>
  <c r="CK95" i="13"/>
  <c r="CL95" i="13"/>
  <c r="H96" i="13"/>
  <c r="AU96" i="13"/>
  <c r="AI97" i="13" s="1"/>
  <c r="BL96" i="13"/>
  <c r="CC95" i="13"/>
  <c r="CB95" i="13"/>
  <c r="L307" i="7"/>
  <c r="T307" i="7"/>
  <c r="P307" i="7"/>
  <c r="Q307" i="7"/>
  <c r="S307" i="7"/>
  <c r="R307" i="7"/>
  <c r="A255" i="13"/>
  <c r="U307" i="20" l="1"/>
  <c r="V307" i="20" s="1"/>
  <c r="H96" i="19"/>
  <c r="AU96" i="19"/>
  <c r="AI97" i="19" s="1"/>
  <c r="BL96" i="19"/>
  <c r="H96" i="18"/>
  <c r="BL96" i="18"/>
  <c r="AU96" i="18"/>
  <c r="AI97" i="18" s="1"/>
  <c r="CC95" i="19"/>
  <c r="CB95" i="19"/>
  <c r="CK95" i="18"/>
  <c r="CL95" i="18"/>
  <c r="CC95" i="18"/>
  <c r="CB95" i="18"/>
  <c r="CL95" i="19"/>
  <c r="CK95" i="19"/>
  <c r="U307" i="21"/>
  <c r="V307" i="21" s="1"/>
  <c r="F35" i="15"/>
  <c r="H207" i="17"/>
  <c r="I207" i="17" s="1"/>
  <c r="H207" i="16"/>
  <c r="I207" i="16" s="1"/>
  <c r="G207" i="12"/>
  <c r="H207" i="12" s="1"/>
  <c r="I207" i="12" s="1"/>
  <c r="G55" i="15" s="1"/>
  <c r="BR96" i="13"/>
  <c r="Q96" i="13"/>
  <c r="Z97" i="13" s="1"/>
  <c r="F307" i="7" s="1"/>
  <c r="K96" i="13"/>
  <c r="H34" i="15" s="1"/>
  <c r="U307" i="7"/>
  <c r="AX96" i="13"/>
  <c r="BA96" i="13" s="1"/>
  <c r="BD96" i="13" s="1"/>
  <c r="A256" i="13"/>
  <c r="BI107" i="13"/>
  <c r="BK107" i="13"/>
  <c r="BJ107" i="13"/>
  <c r="AX96" i="19" l="1"/>
  <c r="BA96" i="19" s="1"/>
  <c r="BD96" i="19" s="1"/>
  <c r="AX96" i="18"/>
  <c r="BA96" i="18" s="1"/>
  <c r="BD96" i="18" s="1"/>
  <c r="BR96" i="18"/>
  <c r="Q96" i="18"/>
  <c r="Z97" i="18" s="1"/>
  <c r="F307" i="20" s="1"/>
  <c r="K96" i="18"/>
  <c r="F307" i="21"/>
  <c r="K96" i="19"/>
  <c r="Q96" i="19"/>
  <c r="Z97" i="19" s="1"/>
  <c r="BH97" i="19" s="1"/>
  <c r="BR96" i="19"/>
  <c r="BV97" i="18"/>
  <c r="AS98" i="18" s="1"/>
  <c r="CE97" i="18"/>
  <c r="CF97" i="18"/>
  <c r="BW97" i="18"/>
  <c r="AT98" i="18" s="1"/>
  <c r="CE97" i="19"/>
  <c r="BV97" i="19"/>
  <c r="AS98" i="19" s="1"/>
  <c r="CF97" i="19"/>
  <c r="BW97" i="19"/>
  <c r="AT98" i="19" s="1"/>
  <c r="J208" i="16"/>
  <c r="K207" i="17"/>
  <c r="L207" i="17" s="1"/>
  <c r="M207" i="17" s="1"/>
  <c r="K207" i="16"/>
  <c r="L207" i="16" s="1"/>
  <c r="M207" i="16" s="1"/>
  <c r="J208" i="17"/>
  <c r="J208" i="12"/>
  <c r="CE97" i="13"/>
  <c r="BV97" i="13"/>
  <c r="AS98" i="13" s="1"/>
  <c r="BP98" i="13" s="1"/>
  <c r="CF97" i="13"/>
  <c r="BW97" i="13"/>
  <c r="AT98" i="13" s="1"/>
  <c r="BN98" i="13" s="1"/>
  <c r="BO97" i="13"/>
  <c r="BT97" i="13"/>
  <c r="N96" i="13"/>
  <c r="CD96" i="13"/>
  <c r="BU96" i="13"/>
  <c r="BX96" i="13"/>
  <c r="CG96" i="13"/>
  <c r="V307" i="7"/>
  <c r="K207" i="12"/>
  <c r="L207" i="12" s="1"/>
  <c r="M207" i="12" s="1"/>
  <c r="BH97" i="13"/>
  <c r="A257" i="13"/>
  <c r="BH97" i="18" l="1"/>
  <c r="N96" i="19"/>
  <c r="CD96" i="19"/>
  <c r="BU96" i="19"/>
  <c r="CG96" i="19"/>
  <c r="BX96" i="19"/>
  <c r="AW98" i="18"/>
  <c r="AK99" i="18" s="1"/>
  <c r="BN98" i="18"/>
  <c r="BQ98" i="18"/>
  <c r="J98" i="18"/>
  <c r="I308" i="21"/>
  <c r="O307" i="21"/>
  <c r="H308" i="21"/>
  <c r="G308" i="21"/>
  <c r="K308" i="21"/>
  <c r="J308" i="21"/>
  <c r="O307" i="20"/>
  <c r="H308" i="20"/>
  <c r="K308" i="20"/>
  <c r="J308" i="20"/>
  <c r="G308" i="20"/>
  <c r="I308" i="20"/>
  <c r="BQ98" i="19"/>
  <c r="BN98" i="19"/>
  <c r="AW98" i="19"/>
  <c r="AK99" i="19" s="1"/>
  <c r="J98" i="19"/>
  <c r="AZ98" i="19"/>
  <c r="BC98" i="19" s="1"/>
  <c r="N96" i="18"/>
  <c r="BU96" i="18"/>
  <c r="CD96" i="18"/>
  <c r="CG96" i="18"/>
  <c r="BX96" i="18"/>
  <c r="BY97" i="18"/>
  <c r="CH97" i="18"/>
  <c r="CI97" i="18"/>
  <c r="BZ97" i="18"/>
  <c r="BP98" i="18"/>
  <c r="I98" i="18"/>
  <c r="BM98" i="18"/>
  <c r="AV98" i="18"/>
  <c r="AJ99" i="18" s="1"/>
  <c r="CH97" i="19"/>
  <c r="BY97" i="19"/>
  <c r="CI97" i="19"/>
  <c r="BZ97" i="19"/>
  <c r="BM98" i="19"/>
  <c r="I98" i="19"/>
  <c r="BP98" i="19"/>
  <c r="AV98" i="19"/>
  <c r="AJ99" i="19" s="1"/>
  <c r="BO97" i="19"/>
  <c r="BT97" i="19"/>
  <c r="BT97" i="18"/>
  <c r="BO97" i="18"/>
  <c r="O207" i="16"/>
  <c r="N208" i="16"/>
  <c r="O207" i="17"/>
  <c r="N208" i="17"/>
  <c r="I98" i="13"/>
  <c r="L98" i="13" s="1"/>
  <c r="I36" i="15" s="1"/>
  <c r="AV98" i="13"/>
  <c r="AJ99" i="13" s="1"/>
  <c r="BM98" i="13"/>
  <c r="J98" i="13"/>
  <c r="M98" i="13" s="1"/>
  <c r="J36" i="15" s="1"/>
  <c r="BQ98" i="13"/>
  <c r="AW98" i="13"/>
  <c r="AK99" i="13" s="1"/>
  <c r="O307" i="7"/>
  <c r="K308" i="7"/>
  <c r="I308" i="7"/>
  <c r="J308" i="7"/>
  <c r="H308" i="7"/>
  <c r="G308" i="7"/>
  <c r="O207" i="12"/>
  <c r="BZ97" i="13"/>
  <c r="CI97" i="13"/>
  <c r="CH97" i="13"/>
  <c r="BY97" i="13"/>
  <c r="N208" i="12"/>
  <c r="CA96" i="13"/>
  <c r="AR97" i="13"/>
  <c r="CJ96" i="13"/>
  <c r="A258" i="13"/>
  <c r="BI108" i="13"/>
  <c r="AY98" i="19" l="1"/>
  <c r="BB98" i="19" s="1"/>
  <c r="CJ96" i="18"/>
  <c r="CL96" i="18" s="1"/>
  <c r="R98" i="13"/>
  <c r="AA99" i="13" s="1"/>
  <c r="CA96" i="18"/>
  <c r="AR97" i="18"/>
  <c r="L308" i="20"/>
  <c r="G208" i="16" s="1"/>
  <c r="L308" i="21"/>
  <c r="G208" i="17" s="1"/>
  <c r="L98" i="19"/>
  <c r="O98" i="19" s="1"/>
  <c r="R98" i="19"/>
  <c r="AA99" i="19" s="1"/>
  <c r="AY98" i="18"/>
  <c r="BB98" i="18" s="1"/>
  <c r="T308" i="21"/>
  <c r="R308" i="21"/>
  <c r="S308" i="21"/>
  <c r="Q308" i="21"/>
  <c r="P308" i="21"/>
  <c r="M98" i="19"/>
  <c r="P98" i="19" s="1"/>
  <c r="S98" i="19"/>
  <c r="AB99" i="19" s="1"/>
  <c r="CA96" i="19"/>
  <c r="AR97" i="19"/>
  <c r="L98" i="18"/>
  <c r="O98" i="18" s="1"/>
  <c r="R98" i="18"/>
  <c r="AA99" i="18" s="1"/>
  <c r="S308" i="20"/>
  <c r="T308" i="20"/>
  <c r="P308" i="20"/>
  <c r="Q308" i="20"/>
  <c r="R308" i="20"/>
  <c r="M98" i="18"/>
  <c r="P98" i="18" s="1"/>
  <c r="S98" i="18"/>
  <c r="AB99" i="18" s="1"/>
  <c r="CJ96" i="19"/>
  <c r="AZ98" i="18"/>
  <c r="BC98" i="18" s="1"/>
  <c r="AZ98" i="13"/>
  <c r="BC98" i="13" s="1"/>
  <c r="AY98" i="13"/>
  <c r="BB98" i="13" s="1"/>
  <c r="S98" i="13"/>
  <c r="AB99" i="13" s="1"/>
  <c r="O98" i="13"/>
  <c r="P98" i="13"/>
  <c r="AU97" i="13"/>
  <c r="AI98" i="13" s="1"/>
  <c r="H97" i="13"/>
  <c r="BL97" i="13"/>
  <c r="CB96" i="13"/>
  <c r="CC96" i="13"/>
  <c r="L308" i="7"/>
  <c r="R308" i="7"/>
  <c r="P308" i="7"/>
  <c r="T308" i="7"/>
  <c r="S308" i="7"/>
  <c r="Q308" i="7"/>
  <c r="CL96" i="13"/>
  <c r="CK96" i="13"/>
  <c r="A259" i="13"/>
  <c r="BJ108" i="13"/>
  <c r="BK108" i="13"/>
  <c r="CK96" i="18" l="1"/>
  <c r="CC96" i="19"/>
  <c r="CB96" i="19"/>
  <c r="U308" i="21"/>
  <c r="V308" i="21" s="1"/>
  <c r="H97" i="18"/>
  <c r="AU97" i="18"/>
  <c r="AI98" i="18" s="1"/>
  <c r="BL97" i="18"/>
  <c r="CB96" i="18"/>
  <c r="CC96" i="18"/>
  <c r="CK96" i="19"/>
  <c r="CL96" i="19"/>
  <c r="U308" i="20"/>
  <c r="V308" i="20" s="1"/>
  <c r="H97" i="19"/>
  <c r="BL97" i="19"/>
  <c r="AU97" i="19"/>
  <c r="AI98" i="19" s="1"/>
  <c r="F36" i="15"/>
  <c r="H208" i="17"/>
  <c r="I208" i="17" s="1"/>
  <c r="H208" i="16"/>
  <c r="I208" i="16" s="1"/>
  <c r="G208" i="12"/>
  <c r="H208" i="12" s="1"/>
  <c r="I208" i="12" s="1"/>
  <c r="G56" i="15" s="1"/>
  <c r="BR97" i="13"/>
  <c r="Q97" i="13"/>
  <c r="Z98" i="13" s="1"/>
  <c r="F308" i="7" s="1"/>
  <c r="K97" i="13"/>
  <c r="H35" i="15" s="1"/>
  <c r="U308" i="7"/>
  <c r="AX97" i="13"/>
  <c r="BA97" i="13" s="1"/>
  <c r="BD97" i="13" s="1"/>
  <c r="A260" i="13"/>
  <c r="BR97" i="19" l="1"/>
  <c r="K97" i="19"/>
  <c r="Q97" i="19"/>
  <c r="Z98" i="19" s="1"/>
  <c r="BH98" i="19" s="1"/>
  <c r="K97" i="18"/>
  <c r="BR97" i="18"/>
  <c r="Q97" i="18"/>
  <c r="Z98" i="18" s="1"/>
  <c r="F308" i="20" s="1"/>
  <c r="BV98" i="19"/>
  <c r="AS99" i="19" s="1"/>
  <c r="CE98" i="19"/>
  <c r="BW98" i="19"/>
  <c r="AT99" i="19" s="1"/>
  <c r="CF98" i="19"/>
  <c r="BV98" i="18"/>
  <c r="AS99" i="18" s="1"/>
  <c r="CE98" i="18"/>
  <c r="CF98" i="18"/>
  <c r="BW98" i="18"/>
  <c r="AT99" i="18" s="1"/>
  <c r="F308" i="21"/>
  <c r="AX97" i="19"/>
  <c r="BA97" i="19" s="1"/>
  <c r="BD97" i="19" s="1"/>
  <c r="AX97" i="18"/>
  <c r="BA97" i="18" s="1"/>
  <c r="BD97" i="18" s="1"/>
  <c r="J209" i="16"/>
  <c r="J209" i="17"/>
  <c r="K208" i="17"/>
  <c r="L208" i="17" s="1"/>
  <c r="M208" i="17" s="1"/>
  <c r="K208" i="16"/>
  <c r="L208" i="16" s="1"/>
  <c r="M208" i="16" s="1"/>
  <c r="J209" i="12"/>
  <c r="BV98" i="13"/>
  <c r="AS99" i="13" s="1"/>
  <c r="AV99" i="13" s="1"/>
  <c r="AJ100" i="13" s="1"/>
  <c r="CE98" i="13"/>
  <c r="CF98" i="13"/>
  <c r="BW98" i="13"/>
  <c r="AT99" i="13" s="1"/>
  <c r="BN99" i="13" s="1"/>
  <c r="BT98" i="13"/>
  <c r="BO98" i="13"/>
  <c r="N97" i="13"/>
  <c r="BU97" i="13"/>
  <c r="CD97" i="13"/>
  <c r="BX97" i="13"/>
  <c r="CG97" i="13"/>
  <c r="BH98" i="13"/>
  <c r="K208" i="12"/>
  <c r="L208" i="12" s="1"/>
  <c r="M208" i="12" s="1"/>
  <c r="V308" i="7"/>
  <c r="A261" i="13"/>
  <c r="BI109" i="13"/>
  <c r="BK109" i="13"/>
  <c r="BJ109" i="13"/>
  <c r="BH98" i="18" l="1"/>
  <c r="O308" i="7"/>
  <c r="BM99" i="18"/>
  <c r="AV99" i="18"/>
  <c r="AJ100" i="18" s="1"/>
  <c r="BP99" i="18"/>
  <c r="I99" i="18"/>
  <c r="BT98" i="18"/>
  <c r="BO98" i="18"/>
  <c r="BY98" i="18"/>
  <c r="CH98" i="18"/>
  <c r="CI98" i="18"/>
  <c r="BZ98" i="18"/>
  <c r="O308" i="21"/>
  <c r="J309" i="21"/>
  <c r="K309" i="21"/>
  <c r="G309" i="21"/>
  <c r="H309" i="21"/>
  <c r="I309" i="21"/>
  <c r="N97" i="18"/>
  <c r="BU97" i="18"/>
  <c r="CD97" i="18"/>
  <c r="CG97" i="18"/>
  <c r="BX97" i="18"/>
  <c r="BY98" i="19"/>
  <c r="CH98" i="19"/>
  <c r="BZ98" i="19"/>
  <c r="CI98" i="19"/>
  <c r="I309" i="20"/>
  <c r="O308" i="20"/>
  <c r="G309" i="20"/>
  <c r="K309" i="20"/>
  <c r="J309" i="20"/>
  <c r="H309" i="20"/>
  <c r="N97" i="19"/>
  <c r="CD97" i="19"/>
  <c r="BU97" i="19"/>
  <c r="CG97" i="19"/>
  <c r="BX97" i="19"/>
  <c r="J99" i="19"/>
  <c r="BQ99" i="19"/>
  <c r="AW99" i="19"/>
  <c r="AK100" i="19" s="1"/>
  <c r="BN99" i="19"/>
  <c r="BT98" i="19"/>
  <c r="BO98" i="19"/>
  <c r="AW99" i="18"/>
  <c r="AK100" i="18" s="1"/>
  <c r="J99" i="18"/>
  <c r="BQ99" i="18"/>
  <c r="BN99" i="18"/>
  <c r="AV99" i="19"/>
  <c r="AJ100" i="19" s="1"/>
  <c r="BP99" i="19"/>
  <c r="I99" i="19"/>
  <c r="BM99" i="19"/>
  <c r="O208" i="17"/>
  <c r="N209" i="17"/>
  <c r="O208" i="16"/>
  <c r="N209" i="16"/>
  <c r="BM99" i="13"/>
  <c r="BP99" i="13"/>
  <c r="I99" i="13"/>
  <c r="L99" i="13" s="1"/>
  <c r="I37" i="15" s="1"/>
  <c r="AW99" i="13"/>
  <c r="AK100" i="13" s="1"/>
  <c r="J99" i="13"/>
  <c r="S99" i="13" s="1"/>
  <c r="AB100" i="13" s="1"/>
  <c r="BQ99" i="13"/>
  <c r="AY99" i="13"/>
  <c r="BB99" i="13" s="1"/>
  <c r="H309" i="7"/>
  <c r="CJ97" i="13"/>
  <c r="BZ98" i="13"/>
  <c r="O208" i="12"/>
  <c r="CI98" i="13"/>
  <c r="BY98" i="13"/>
  <c r="CH98" i="13"/>
  <c r="N209" i="12"/>
  <c r="CA97" i="13"/>
  <c r="AR98" i="13"/>
  <c r="A262" i="13"/>
  <c r="AZ99" i="19" l="1"/>
  <c r="BC99" i="19" s="1"/>
  <c r="CJ97" i="19"/>
  <c r="CK97" i="19" s="1"/>
  <c r="AZ99" i="18"/>
  <c r="BC99" i="18" s="1"/>
  <c r="J309" i="7"/>
  <c r="G309" i="7"/>
  <c r="AY99" i="18"/>
  <c r="BB99" i="18" s="1"/>
  <c r="I309" i="7"/>
  <c r="K309" i="7"/>
  <c r="CJ97" i="18"/>
  <c r="S309" i="21"/>
  <c r="T309" i="21"/>
  <c r="Q309" i="21"/>
  <c r="P309" i="21"/>
  <c r="R309" i="21"/>
  <c r="CA97" i="18"/>
  <c r="AR98" i="18"/>
  <c r="AY99" i="19"/>
  <c r="BB99" i="19" s="1"/>
  <c r="S99" i="18"/>
  <c r="AB100" i="18" s="1"/>
  <c r="M99" i="18"/>
  <c r="P99" i="18" s="1"/>
  <c r="S99" i="19"/>
  <c r="AB100" i="19" s="1"/>
  <c r="M99" i="19"/>
  <c r="P99" i="19" s="1"/>
  <c r="R99" i="18"/>
  <c r="AA100" i="18" s="1"/>
  <c r="L99" i="18"/>
  <c r="O99" i="18" s="1"/>
  <c r="L309" i="20"/>
  <c r="G209" i="16" s="1"/>
  <c r="L99" i="19"/>
  <c r="O99" i="19" s="1"/>
  <c r="R99" i="19"/>
  <c r="AA100" i="19" s="1"/>
  <c r="Q309" i="20"/>
  <c r="T309" i="20"/>
  <c r="P309" i="20"/>
  <c r="S309" i="20"/>
  <c r="R309" i="20"/>
  <c r="L309" i="21"/>
  <c r="G209" i="17" s="1"/>
  <c r="CA97" i="19"/>
  <c r="AR98" i="19"/>
  <c r="M99" i="13"/>
  <c r="J37" i="15" s="1"/>
  <c r="AZ99" i="13"/>
  <c r="BC99" i="13" s="1"/>
  <c r="R99" i="13"/>
  <c r="AA100" i="13" s="1"/>
  <c r="O99" i="13"/>
  <c r="CB97" i="13"/>
  <c r="CC97" i="13"/>
  <c r="H98" i="13"/>
  <c r="AU98" i="13"/>
  <c r="AI99" i="13" s="1"/>
  <c r="BL98" i="13"/>
  <c r="T309" i="7"/>
  <c r="Q309" i="7"/>
  <c r="R309" i="7"/>
  <c r="P309" i="7"/>
  <c r="S309" i="7"/>
  <c r="CK97" i="13"/>
  <c r="CL97" i="13"/>
  <c r="A263" i="13"/>
  <c r="BI110" i="13"/>
  <c r="BK110" i="13"/>
  <c r="P99" i="13" l="1"/>
  <c r="CL97" i="19"/>
  <c r="L309" i="7"/>
  <c r="F37" i="15" s="1"/>
  <c r="BL98" i="18"/>
  <c r="H98" i="18"/>
  <c r="AU98" i="18"/>
  <c r="AI99" i="18" s="1"/>
  <c r="CC97" i="18"/>
  <c r="CB97" i="18"/>
  <c r="CL97" i="18"/>
  <c r="CK97" i="18"/>
  <c r="U309" i="20"/>
  <c r="V309" i="20" s="1"/>
  <c r="BL98" i="19"/>
  <c r="H98" i="19"/>
  <c r="AU98" i="19"/>
  <c r="AI99" i="19" s="1"/>
  <c r="CC97" i="19"/>
  <c r="CB97" i="19"/>
  <c r="U309" i="21"/>
  <c r="V309" i="21" s="1"/>
  <c r="H209" i="17"/>
  <c r="I209" i="17" s="1"/>
  <c r="H209" i="16"/>
  <c r="I209" i="16" s="1"/>
  <c r="AX98" i="13"/>
  <c r="BA98" i="13" s="1"/>
  <c r="BD98" i="13" s="1"/>
  <c r="Q98" i="13"/>
  <c r="Z99" i="13" s="1"/>
  <c r="F309" i="7" s="1"/>
  <c r="K98" i="13"/>
  <c r="H36" i="15" s="1"/>
  <c r="BR98" i="13"/>
  <c r="U309" i="7"/>
  <c r="A264" i="13"/>
  <c r="BJ110" i="13"/>
  <c r="G209" i="12" l="1"/>
  <c r="H209" i="12" s="1"/>
  <c r="I209" i="12" s="1"/>
  <c r="G57" i="15" s="1"/>
  <c r="AX98" i="18"/>
  <c r="BA98" i="18" s="1"/>
  <c r="BD98" i="18" s="1"/>
  <c r="K98" i="19"/>
  <c r="BR98" i="19"/>
  <c r="Q98" i="19"/>
  <c r="Z99" i="19" s="1"/>
  <c r="BH99" i="19" s="1"/>
  <c r="F309" i="21"/>
  <c r="BR98" i="18"/>
  <c r="K98" i="18"/>
  <c r="Q98" i="18"/>
  <c r="Z99" i="18" s="1"/>
  <c r="F309" i="20" s="1"/>
  <c r="BV99" i="19"/>
  <c r="AS100" i="19" s="1"/>
  <c r="CE99" i="19"/>
  <c r="BW99" i="19"/>
  <c r="AT100" i="19" s="1"/>
  <c r="CF99" i="19"/>
  <c r="BV99" i="18"/>
  <c r="AS100" i="18" s="1"/>
  <c r="CE99" i="18"/>
  <c r="BW99" i="18"/>
  <c r="AT100" i="18" s="1"/>
  <c r="CF99" i="18"/>
  <c r="AX98" i="19"/>
  <c r="BA98" i="19" s="1"/>
  <c r="BD98" i="19" s="1"/>
  <c r="J210" i="17"/>
  <c r="J210" i="16"/>
  <c r="K209" i="17"/>
  <c r="L209" i="17" s="1"/>
  <c r="M209" i="17" s="1"/>
  <c r="K209" i="16"/>
  <c r="L209" i="16" s="1"/>
  <c r="M209" i="16" s="1"/>
  <c r="J210" i="12"/>
  <c r="CE99" i="13"/>
  <c r="CF99" i="13"/>
  <c r="BW99" i="13"/>
  <c r="AT100" i="13" s="1"/>
  <c r="J100" i="13" s="1"/>
  <c r="BV99" i="13"/>
  <c r="AS100" i="13" s="1"/>
  <c r="I100" i="13" s="1"/>
  <c r="BH99" i="13"/>
  <c r="K209" i="12"/>
  <c r="L209" i="12" s="1"/>
  <c r="M209" i="12" s="1"/>
  <c r="V309" i="7"/>
  <c r="BO99" i="13"/>
  <c r="BT99" i="13"/>
  <c r="N98" i="13"/>
  <c r="CD98" i="13"/>
  <c r="BU98" i="13"/>
  <c r="BX98" i="13"/>
  <c r="CG98" i="13"/>
  <c r="A265" i="13"/>
  <c r="BH99" i="18" l="1"/>
  <c r="BY99" i="19"/>
  <c r="CH99" i="19"/>
  <c r="CI99" i="19"/>
  <c r="BZ99" i="19"/>
  <c r="BO99" i="18"/>
  <c r="BT99" i="18"/>
  <c r="O309" i="21"/>
  <c r="K310" i="21"/>
  <c r="J310" i="21"/>
  <c r="H310" i="21"/>
  <c r="G310" i="21"/>
  <c r="I310" i="21"/>
  <c r="J100" i="19"/>
  <c r="BQ100" i="19"/>
  <c r="BN100" i="19"/>
  <c r="AW100" i="19"/>
  <c r="AK101" i="19" s="1"/>
  <c r="O309" i="20"/>
  <c r="J310" i="20"/>
  <c r="I310" i="20"/>
  <c r="G310" i="20"/>
  <c r="H310" i="20"/>
  <c r="K310" i="20"/>
  <c r="BN100" i="18"/>
  <c r="AW100" i="18"/>
  <c r="AK101" i="18" s="1"/>
  <c r="J100" i="18"/>
  <c r="BQ100" i="18"/>
  <c r="AZ100" i="18"/>
  <c r="BC100" i="18" s="1"/>
  <c r="I100" i="19"/>
  <c r="AV100" i="19"/>
  <c r="AJ101" i="19" s="1"/>
  <c r="BP100" i="19"/>
  <c r="BM100" i="19"/>
  <c r="BO99" i="19"/>
  <c r="BT99" i="19"/>
  <c r="N98" i="19"/>
  <c r="BU98" i="19"/>
  <c r="CD98" i="19"/>
  <c r="BX98" i="19"/>
  <c r="CG98" i="19"/>
  <c r="CH99" i="18"/>
  <c r="BY99" i="18"/>
  <c r="CI99" i="18"/>
  <c r="BZ99" i="18"/>
  <c r="AV100" i="18"/>
  <c r="AJ101" i="18" s="1"/>
  <c r="BP100" i="18"/>
  <c r="BM100" i="18"/>
  <c r="I100" i="18"/>
  <c r="N98" i="18"/>
  <c r="CD98" i="18"/>
  <c r="BU98" i="18"/>
  <c r="CG98" i="18"/>
  <c r="BX98" i="18"/>
  <c r="O209" i="16"/>
  <c r="N210" i="16"/>
  <c r="O209" i="17"/>
  <c r="N210" i="17"/>
  <c r="BN100" i="13"/>
  <c r="AW100" i="13"/>
  <c r="AK101" i="13" s="1"/>
  <c r="BP100" i="13"/>
  <c r="AV100" i="13"/>
  <c r="AJ101" i="13" s="1"/>
  <c r="BM100" i="13"/>
  <c r="BQ100" i="13"/>
  <c r="O309" i="7"/>
  <c r="G310" i="7"/>
  <c r="I310" i="7"/>
  <c r="J310" i="7"/>
  <c r="K310" i="7"/>
  <c r="H310" i="7"/>
  <c r="O209" i="12"/>
  <c r="BZ99" i="13"/>
  <c r="CI99" i="13"/>
  <c r="CH99" i="13"/>
  <c r="BY99" i="13"/>
  <c r="N210" i="12"/>
  <c r="L100" i="13"/>
  <c r="I38" i="15" s="1"/>
  <c r="R100" i="13"/>
  <c r="AA101" i="13" s="1"/>
  <c r="CA98" i="13"/>
  <c r="AR99" i="13"/>
  <c r="CJ98" i="13"/>
  <c r="S100" i="13"/>
  <c r="AB101" i="13" s="1"/>
  <c r="M100" i="13"/>
  <c r="J38" i="15" s="1"/>
  <c r="A266" i="13"/>
  <c r="BK111" i="13"/>
  <c r="BI111" i="13"/>
  <c r="AY100" i="19" l="1"/>
  <c r="BB100" i="19" s="1"/>
  <c r="AY100" i="13"/>
  <c r="BB100" i="13" s="1"/>
  <c r="AY100" i="18"/>
  <c r="BB100" i="18" s="1"/>
  <c r="S100" i="19"/>
  <c r="AB101" i="19" s="1"/>
  <c r="M100" i="19"/>
  <c r="P100" i="19" s="1"/>
  <c r="R100" i="18"/>
  <c r="AA101" i="18" s="1"/>
  <c r="L100" i="18"/>
  <c r="O100" i="18" s="1"/>
  <c r="S100" i="18"/>
  <c r="AB101" i="18" s="1"/>
  <c r="M100" i="18"/>
  <c r="P100" i="18" s="1"/>
  <c r="L310" i="21"/>
  <c r="G210" i="17" s="1"/>
  <c r="S310" i="20"/>
  <c r="R310" i="20"/>
  <c r="T310" i="20"/>
  <c r="P310" i="20"/>
  <c r="Q310" i="20"/>
  <c r="AZ100" i="19"/>
  <c r="BC100" i="19" s="1"/>
  <c r="CA98" i="18"/>
  <c r="AR99" i="18"/>
  <c r="CJ98" i="19"/>
  <c r="S310" i="21"/>
  <c r="Q310" i="21"/>
  <c r="R310" i="21"/>
  <c r="T310" i="21"/>
  <c r="P310" i="21"/>
  <c r="CJ98" i="18"/>
  <c r="CA98" i="19"/>
  <c r="AR99" i="19"/>
  <c r="R100" i="19"/>
  <c r="AA101" i="19" s="1"/>
  <c r="L100" i="19"/>
  <c r="O100" i="19" s="1"/>
  <c r="L310" i="20"/>
  <c r="G210" i="16" s="1"/>
  <c r="AZ100" i="13"/>
  <c r="BC100" i="13" s="1"/>
  <c r="P100" i="13"/>
  <c r="O100" i="13"/>
  <c r="CK98" i="13"/>
  <c r="CL98" i="13"/>
  <c r="AU99" i="13"/>
  <c r="AI100" i="13" s="1"/>
  <c r="H99" i="13"/>
  <c r="BL99" i="13"/>
  <c r="CB98" i="13"/>
  <c r="CC98" i="13"/>
  <c r="L310" i="7"/>
  <c r="T310" i="7"/>
  <c r="R310" i="7"/>
  <c r="S310" i="7"/>
  <c r="Q310" i="7"/>
  <c r="P310" i="7"/>
  <c r="A267" i="13"/>
  <c r="BJ111" i="13"/>
  <c r="BL99" i="19" l="1"/>
  <c r="H99" i="19"/>
  <c r="AU99" i="19"/>
  <c r="AI100" i="19" s="1"/>
  <c r="CB98" i="19"/>
  <c r="CC98" i="19"/>
  <c r="CL98" i="19"/>
  <c r="CK98" i="19"/>
  <c r="U310" i="20"/>
  <c r="V310" i="20" s="1"/>
  <c r="CK98" i="18"/>
  <c r="CL98" i="18"/>
  <c r="AU99" i="18"/>
  <c r="AI100" i="18" s="1"/>
  <c r="H99" i="18"/>
  <c r="BL99" i="18"/>
  <c r="U310" i="21"/>
  <c r="V310" i="21" s="1"/>
  <c r="CC98" i="18"/>
  <c r="CB98" i="18"/>
  <c r="F38" i="15"/>
  <c r="H210" i="16"/>
  <c r="I210" i="16" s="1"/>
  <c r="H210" i="17"/>
  <c r="I210" i="17" s="1"/>
  <c r="G210" i="12"/>
  <c r="H210" i="12" s="1"/>
  <c r="I210" i="12" s="1"/>
  <c r="G58" i="15" s="1"/>
  <c r="U310" i="7"/>
  <c r="Q99" i="13"/>
  <c r="Z100" i="13" s="1"/>
  <c r="F310" i="7" s="1"/>
  <c r="K99" i="13"/>
  <c r="H37" i="15" s="1"/>
  <c r="BR99" i="13"/>
  <c r="AX99" i="13"/>
  <c r="BA99" i="13" s="1"/>
  <c r="BD99" i="13" s="1"/>
  <c r="A268" i="13"/>
  <c r="AX99" i="19" l="1"/>
  <c r="BA99" i="19" s="1"/>
  <c r="BD99" i="19" s="1"/>
  <c r="AX99" i="18"/>
  <c r="BA99" i="18" s="1"/>
  <c r="BD99" i="18" s="1"/>
  <c r="F310" i="21"/>
  <c r="K99" i="19"/>
  <c r="Q99" i="19"/>
  <c r="Z100" i="19" s="1"/>
  <c r="BH100" i="19" s="1"/>
  <c r="BR99" i="19"/>
  <c r="CE100" i="19"/>
  <c r="BV100" i="19"/>
  <c r="AS101" i="19" s="1"/>
  <c r="BW100" i="19"/>
  <c r="AT101" i="19" s="1"/>
  <c r="CF100" i="19"/>
  <c r="BR99" i="18"/>
  <c r="K99" i="18"/>
  <c r="Q99" i="18"/>
  <c r="Z100" i="18" s="1"/>
  <c r="F310" i="20" s="1"/>
  <c r="BV100" i="18"/>
  <c r="AS101" i="18" s="1"/>
  <c r="CE100" i="18"/>
  <c r="CF100" i="18"/>
  <c r="BW100" i="18"/>
  <c r="AT101" i="18" s="1"/>
  <c r="K210" i="17"/>
  <c r="L210" i="17" s="1"/>
  <c r="M210" i="17" s="1"/>
  <c r="K210" i="16"/>
  <c r="L210" i="16" s="1"/>
  <c r="M210" i="16" s="1"/>
  <c r="J211" i="17"/>
  <c r="J211" i="16"/>
  <c r="J211" i="12"/>
  <c r="CE100" i="13"/>
  <c r="BW100" i="13"/>
  <c r="AT101" i="13" s="1"/>
  <c r="AW101" i="13" s="1"/>
  <c r="AK102" i="13" s="1"/>
  <c r="CF100" i="13"/>
  <c r="BV100" i="13"/>
  <c r="AS101" i="13" s="1"/>
  <c r="AV101" i="13" s="1"/>
  <c r="AJ102" i="13" s="1"/>
  <c r="BO100" i="13"/>
  <c r="BT100" i="13"/>
  <c r="N99" i="13"/>
  <c r="CD99" i="13"/>
  <c r="BU99" i="13"/>
  <c r="AR100" i="13" s="1"/>
  <c r="CG99" i="13"/>
  <c r="BX99" i="13"/>
  <c r="BH100" i="13"/>
  <c r="V310" i="7"/>
  <c r="K210" i="12"/>
  <c r="L210" i="12" s="1"/>
  <c r="M210" i="12" s="1"/>
  <c r="A269" i="13"/>
  <c r="BK112" i="13"/>
  <c r="BI112" i="13"/>
  <c r="BJ112" i="13"/>
  <c r="BH100" i="18" l="1"/>
  <c r="O310" i="7"/>
  <c r="AV101" i="18"/>
  <c r="AJ102" i="18" s="1"/>
  <c r="I101" i="18"/>
  <c r="BP101" i="18"/>
  <c r="BM101" i="18"/>
  <c r="I101" i="19"/>
  <c r="AV101" i="19"/>
  <c r="AJ102" i="19" s="1"/>
  <c r="BP101" i="19"/>
  <c r="BM101" i="19"/>
  <c r="CH100" i="19"/>
  <c r="BY100" i="19"/>
  <c r="BZ100" i="19"/>
  <c r="CI100" i="19"/>
  <c r="N99" i="18"/>
  <c r="CD99" i="18"/>
  <c r="BU99" i="18"/>
  <c r="CG99" i="18"/>
  <c r="BX99" i="18"/>
  <c r="BO100" i="19"/>
  <c r="BT100" i="19"/>
  <c r="BT100" i="18"/>
  <c r="BO100" i="18"/>
  <c r="N99" i="19"/>
  <c r="BU99" i="19"/>
  <c r="CD99" i="19"/>
  <c r="CG99" i="19"/>
  <c r="BX99" i="19"/>
  <c r="AW101" i="18"/>
  <c r="AK102" i="18" s="1"/>
  <c r="BN101" i="18"/>
  <c r="BQ101" i="18"/>
  <c r="J101" i="18"/>
  <c r="K311" i="20"/>
  <c r="O310" i="20"/>
  <c r="I311" i="20"/>
  <c r="H311" i="20"/>
  <c r="J311" i="20"/>
  <c r="G311" i="20"/>
  <c r="O310" i="21"/>
  <c r="K311" i="21"/>
  <c r="H311" i="21"/>
  <c r="I311" i="21"/>
  <c r="G311" i="21"/>
  <c r="J311" i="21"/>
  <c r="BY100" i="18"/>
  <c r="CH100" i="18"/>
  <c r="CI100" i="18"/>
  <c r="BZ100" i="18"/>
  <c r="J101" i="19"/>
  <c r="AW101" i="19"/>
  <c r="AK102" i="19" s="1"/>
  <c r="BN101" i="19"/>
  <c r="BQ101" i="19"/>
  <c r="O210" i="16"/>
  <c r="N211" i="16"/>
  <c r="O210" i="17"/>
  <c r="N211" i="17"/>
  <c r="BN101" i="13"/>
  <c r="BQ101" i="13"/>
  <c r="BM101" i="13"/>
  <c r="BP101" i="13"/>
  <c r="I101" i="13"/>
  <c r="R101" i="13" s="1"/>
  <c r="AA102" i="13" s="1"/>
  <c r="J101" i="13"/>
  <c r="S101" i="13" s="1"/>
  <c r="AB102" i="13" s="1"/>
  <c r="CJ99" i="13"/>
  <c r="O210" i="12"/>
  <c r="BZ100" i="13"/>
  <c r="CI100" i="13"/>
  <c r="BY100" i="13"/>
  <c r="CH100" i="13"/>
  <c r="N211" i="12"/>
  <c r="H100" i="13"/>
  <c r="AU100" i="13"/>
  <c r="AI101" i="13" s="1"/>
  <c r="BL100" i="13"/>
  <c r="AY101" i="13"/>
  <c r="BB101" i="13" s="1"/>
  <c r="AZ101" i="13"/>
  <c r="BC101" i="13" s="1"/>
  <c r="I311" i="7"/>
  <c r="H311" i="7"/>
  <c r="G311" i="7"/>
  <c r="J311" i="7"/>
  <c r="CA99" i="13"/>
  <c r="A270" i="13"/>
  <c r="AY101" i="18" l="1"/>
  <c r="BB101" i="18" s="1"/>
  <c r="AZ101" i="19"/>
  <c r="BC101" i="19" s="1"/>
  <c r="K311" i="7"/>
  <c r="L311" i="7" s="1"/>
  <c r="M101" i="19"/>
  <c r="P101" i="19" s="1"/>
  <c r="S101" i="19"/>
  <c r="AB102" i="19" s="1"/>
  <c r="L311" i="21"/>
  <c r="G211" i="17" s="1"/>
  <c r="S311" i="20"/>
  <c r="R311" i="20"/>
  <c r="T311" i="20"/>
  <c r="P311" i="20"/>
  <c r="Q311" i="20"/>
  <c r="R101" i="19"/>
  <c r="AA102" i="19" s="1"/>
  <c r="L101" i="19"/>
  <c r="O101" i="19" s="1"/>
  <c r="R311" i="21"/>
  <c r="Q311" i="21"/>
  <c r="S311" i="21"/>
  <c r="T311" i="21"/>
  <c r="P311" i="21"/>
  <c r="CJ99" i="19"/>
  <c r="M101" i="18"/>
  <c r="P101" i="18" s="1"/>
  <c r="S101" i="18"/>
  <c r="AB102" i="18" s="1"/>
  <c r="CA99" i="19"/>
  <c r="AR100" i="19"/>
  <c r="CA99" i="18"/>
  <c r="AR100" i="18"/>
  <c r="L311" i="20"/>
  <c r="G211" i="16" s="1"/>
  <c r="CJ99" i="18"/>
  <c r="AY101" i="19"/>
  <c r="BB101" i="19" s="1"/>
  <c r="L101" i="18"/>
  <c r="O101" i="18" s="1"/>
  <c r="R101" i="18"/>
  <c r="AA102" i="18" s="1"/>
  <c r="L101" i="13"/>
  <c r="I39" i="15" s="1"/>
  <c r="AZ101" i="18"/>
  <c r="BC101" i="18" s="1"/>
  <c r="M101" i="13"/>
  <c r="J39" i="15" s="1"/>
  <c r="AX100" i="13"/>
  <c r="BA100" i="13" s="1"/>
  <c r="BD100" i="13" s="1"/>
  <c r="Q311" i="7"/>
  <c r="P311" i="7"/>
  <c r="R311" i="7"/>
  <c r="S311" i="7"/>
  <c r="T311" i="7"/>
  <c r="CB99" i="13"/>
  <c r="CC99" i="13"/>
  <c r="K100" i="13"/>
  <c r="H38" i="15" s="1"/>
  <c r="BR100" i="13"/>
  <c r="Q100" i="13"/>
  <c r="Z101" i="13" s="1"/>
  <c r="F311" i="7" s="1"/>
  <c r="CK99" i="13"/>
  <c r="CL99" i="13"/>
  <c r="A271" i="13"/>
  <c r="BJ113" i="13"/>
  <c r="BL100" i="18" l="1"/>
  <c r="H100" i="18"/>
  <c r="AU100" i="18"/>
  <c r="AI101" i="18" s="1"/>
  <c r="U311" i="21"/>
  <c r="V311" i="21" s="1"/>
  <c r="CC99" i="18"/>
  <c r="CB99" i="18"/>
  <c r="U311" i="20"/>
  <c r="V311" i="20" s="1"/>
  <c r="H100" i="19"/>
  <c r="AU100" i="19"/>
  <c r="AI101" i="19" s="1"/>
  <c r="BL100" i="19"/>
  <c r="CB99" i="19"/>
  <c r="CC99" i="19"/>
  <c r="F311" i="21"/>
  <c r="O101" i="13"/>
  <c r="CK99" i="18"/>
  <c r="CL99" i="18"/>
  <c r="CL99" i="19"/>
  <c r="CK99" i="19"/>
  <c r="F39" i="15"/>
  <c r="H211" i="17"/>
  <c r="I211" i="17" s="1"/>
  <c r="H211" i="16"/>
  <c r="I211" i="16" s="1"/>
  <c r="P101" i="13"/>
  <c r="G211" i="12"/>
  <c r="H211" i="12" s="1"/>
  <c r="I211" i="12" s="1"/>
  <c r="G59" i="15" s="1"/>
  <c r="BT101" i="13"/>
  <c r="BO101" i="13"/>
  <c r="BH101" i="13"/>
  <c r="N100" i="13"/>
  <c r="BU100" i="13"/>
  <c r="CD100" i="13"/>
  <c r="BX100" i="13"/>
  <c r="CG100" i="13"/>
  <c r="U311" i="7"/>
  <c r="A272" i="13"/>
  <c r="BK113" i="13"/>
  <c r="BI113" i="13"/>
  <c r="AX100" i="19" l="1"/>
  <c r="BA100" i="19" s="1"/>
  <c r="BD100" i="19" s="1"/>
  <c r="AX100" i="18"/>
  <c r="BA100" i="18" s="1"/>
  <c r="BD100" i="18" s="1"/>
  <c r="K312" i="21"/>
  <c r="O311" i="21"/>
  <c r="H312" i="21"/>
  <c r="G312" i="21"/>
  <c r="I312" i="21"/>
  <c r="J312" i="21"/>
  <c r="CE101" i="19"/>
  <c r="BV101" i="19"/>
  <c r="AS102" i="19" s="1"/>
  <c r="BW101" i="19"/>
  <c r="AT102" i="19" s="1"/>
  <c r="CF101" i="19"/>
  <c r="BR100" i="19"/>
  <c r="K100" i="19"/>
  <c r="Q100" i="19"/>
  <c r="Z101" i="19" s="1"/>
  <c r="BH101" i="19" s="1"/>
  <c r="CE101" i="18"/>
  <c r="BV101" i="18"/>
  <c r="AS102" i="18" s="1"/>
  <c r="BW101" i="18"/>
  <c r="AT102" i="18" s="1"/>
  <c r="CF101" i="18"/>
  <c r="K100" i="18"/>
  <c r="BR100" i="18"/>
  <c r="Q100" i="18"/>
  <c r="Z101" i="18" s="1"/>
  <c r="F311" i="20" s="1"/>
  <c r="J312" i="20" s="1"/>
  <c r="J212" i="16"/>
  <c r="J212" i="17"/>
  <c r="K211" i="17"/>
  <c r="L211" i="17" s="1"/>
  <c r="M211" i="17" s="1"/>
  <c r="K211" i="16"/>
  <c r="L211" i="16" s="1"/>
  <c r="M211" i="16" s="1"/>
  <c r="J212" i="12"/>
  <c r="BV101" i="13"/>
  <c r="AS102" i="13" s="1"/>
  <c r="BP102" i="13" s="1"/>
  <c r="CE101" i="13"/>
  <c r="CF101" i="13"/>
  <c r="BW101" i="13"/>
  <c r="AT102" i="13" s="1"/>
  <c r="AW102" i="13" s="1"/>
  <c r="AK103" i="13" s="1"/>
  <c r="V311" i="7"/>
  <c r="K211" i="12"/>
  <c r="L211" i="12" s="1"/>
  <c r="M211" i="12" s="1"/>
  <c r="CJ100" i="13"/>
  <c r="CA100" i="13"/>
  <c r="AR101" i="13"/>
  <c r="A273" i="13"/>
  <c r="I312" i="20" l="1"/>
  <c r="H312" i="20"/>
  <c r="G312" i="20"/>
  <c r="K312" i="20"/>
  <c r="O311" i="20"/>
  <c r="S312" i="20" s="1"/>
  <c r="BH101" i="18"/>
  <c r="N100" i="18"/>
  <c r="BU100" i="18"/>
  <c r="CD100" i="18"/>
  <c r="BX100" i="18"/>
  <c r="CG100" i="18"/>
  <c r="CH101" i="19"/>
  <c r="BY101" i="19"/>
  <c r="BZ101" i="19"/>
  <c r="CI101" i="19"/>
  <c r="N100" i="19"/>
  <c r="BU100" i="19"/>
  <c r="CD100" i="19"/>
  <c r="BX100" i="19"/>
  <c r="CG100" i="19"/>
  <c r="BT101" i="19"/>
  <c r="BO101" i="19"/>
  <c r="L312" i="21"/>
  <c r="G212" i="17" s="1"/>
  <c r="BY101" i="18"/>
  <c r="CH101" i="18"/>
  <c r="BZ101" i="18"/>
  <c r="CI101" i="18"/>
  <c r="J102" i="18"/>
  <c r="BQ102" i="18"/>
  <c r="BN102" i="18"/>
  <c r="AW102" i="18"/>
  <c r="AK103" i="18" s="1"/>
  <c r="I102" i="18"/>
  <c r="BP102" i="18"/>
  <c r="AV102" i="18"/>
  <c r="AJ103" i="18" s="1"/>
  <c r="BM102" i="18"/>
  <c r="J102" i="19"/>
  <c r="AW102" i="19"/>
  <c r="AK103" i="19" s="1"/>
  <c r="BN102" i="19"/>
  <c r="BQ102" i="19"/>
  <c r="BO101" i="18"/>
  <c r="BT101" i="18"/>
  <c r="AV102" i="19"/>
  <c r="AJ103" i="19" s="1"/>
  <c r="BP102" i="19"/>
  <c r="BM102" i="19"/>
  <c r="I102" i="19"/>
  <c r="Q312" i="21"/>
  <c r="S312" i="21"/>
  <c r="T312" i="21"/>
  <c r="P312" i="21"/>
  <c r="R312" i="21"/>
  <c r="O211" i="16"/>
  <c r="N212" i="16"/>
  <c r="O211" i="17"/>
  <c r="N212" i="17"/>
  <c r="AV102" i="13"/>
  <c r="AJ103" i="13" s="1"/>
  <c r="I102" i="13"/>
  <c r="L102" i="13" s="1"/>
  <c r="I40" i="15" s="1"/>
  <c r="BM102" i="13"/>
  <c r="BQ102" i="13"/>
  <c r="J102" i="13"/>
  <c r="M102" i="13" s="1"/>
  <c r="J40" i="15" s="1"/>
  <c r="BN102" i="13"/>
  <c r="AZ102" i="13"/>
  <c r="BC102" i="13" s="1"/>
  <c r="CC100" i="13"/>
  <c r="CB100" i="13"/>
  <c r="CK100" i="13"/>
  <c r="CL100" i="13"/>
  <c r="H101" i="13"/>
  <c r="BL101" i="13"/>
  <c r="AU101" i="13"/>
  <c r="AI102" i="13" s="1"/>
  <c r="O211" i="12"/>
  <c r="CI101" i="13"/>
  <c r="BZ101" i="13"/>
  <c r="BY101" i="13"/>
  <c r="CH101" i="13"/>
  <c r="N212" i="12"/>
  <c r="A274" i="13"/>
  <c r="BI114" i="13"/>
  <c r="BK114" i="13"/>
  <c r="BJ114" i="13"/>
  <c r="T312" i="20" l="1"/>
  <c r="Q312" i="20"/>
  <c r="R312" i="20"/>
  <c r="P312" i="20"/>
  <c r="L312" i="20"/>
  <c r="G212" i="16" s="1"/>
  <c r="AZ102" i="18"/>
  <c r="BC102" i="18" s="1"/>
  <c r="CJ100" i="19"/>
  <c r="CK100" i="19" s="1"/>
  <c r="AY102" i="19"/>
  <c r="BB102" i="19" s="1"/>
  <c r="AY102" i="18"/>
  <c r="BB102" i="18" s="1"/>
  <c r="K312" i="7"/>
  <c r="J312" i="7"/>
  <c r="O311" i="7"/>
  <c r="I312" i="7"/>
  <c r="G312" i="7"/>
  <c r="H312" i="7"/>
  <c r="M102" i="19"/>
  <c r="P102" i="19" s="1"/>
  <c r="S102" i="19"/>
  <c r="AB103" i="19" s="1"/>
  <c r="L102" i="19"/>
  <c r="O102" i="19" s="1"/>
  <c r="R102" i="19"/>
  <c r="AA103" i="19" s="1"/>
  <c r="CA100" i="19"/>
  <c r="AR101" i="19"/>
  <c r="U312" i="21"/>
  <c r="V312" i="21" s="1"/>
  <c r="AZ102" i="19"/>
  <c r="BC102" i="19" s="1"/>
  <c r="M102" i="18"/>
  <c r="P102" i="18" s="1"/>
  <c r="S102" i="18"/>
  <c r="AB103" i="18" s="1"/>
  <c r="CJ100" i="18"/>
  <c r="R102" i="18"/>
  <c r="AA103" i="18" s="1"/>
  <c r="L102" i="18"/>
  <c r="O102" i="18" s="1"/>
  <c r="CA100" i="18"/>
  <c r="AR101" i="18"/>
  <c r="AY102" i="13"/>
  <c r="BB102" i="13" s="1"/>
  <c r="R102" i="13"/>
  <c r="AA103" i="13" s="1"/>
  <c r="S102" i="13"/>
  <c r="AB103" i="13" s="1"/>
  <c r="AX101" i="13"/>
  <c r="BA101" i="13" s="1"/>
  <c r="BD101" i="13" s="1"/>
  <c r="O102" i="13"/>
  <c r="P102" i="13"/>
  <c r="K101" i="13"/>
  <c r="H39" i="15" s="1"/>
  <c r="BR101" i="13"/>
  <c r="Q101" i="13"/>
  <c r="Z102" i="13" s="1"/>
  <c r="F312" i="7" s="1"/>
  <c r="A275" i="13"/>
  <c r="CL100" i="19" l="1"/>
  <c r="U312" i="20"/>
  <c r="V312" i="20" s="1"/>
  <c r="L312" i="7"/>
  <c r="T312" i="7"/>
  <c r="S312" i="7"/>
  <c r="P312" i="7"/>
  <c r="Q312" i="7"/>
  <c r="R312" i="7"/>
  <c r="AU101" i="19"/>
  <c r="AI102" i="19" s="1"/>
  <c r="BL101" i="19"/>
  <c r="H101" i="19"/>
  <c r="CB100" i="18"/>
  <c r="CC100" i="18"/>
  <c r="CC100" i="19"/>
  <c r="CB100" i="19"/>
  <c r="F312" i="21"/>
  <c r="BL101" i="18"/>
  <c r="H101" i="18"/>
  <c r="AU101" i="18"/>
  <c r="AI102" i="18" s="1"/>
  <c r="CL100" i="18"/>
  <c r="CK100" i="18"/>
  <c r="BH102" i="13"/>
  <c r="BT102" i="13"/>
  <c r="BO102" i="13"/>
  <c r="N101" i="13"/>
  <c r="BU101" i="13"/>
  <c r="CD101" i="13"/>
  <c r="CG101" i="13"/>
  <c r="BX101" i="13"/>
  <c r="A276" i="13"/>
  <c r="AX101" i="18" l="1"/>
  <c r="BA101" i="18" s="1"/>
  <c r="BD101" i="18" s="1"/>
  <c r="U312" i="7"/>
  <c r="AX101" i="19"/>
  <c r="BA101" i="19" s="1"/>
  <c r="BD101" i="19" s="1"/>
  <c r="F40" i="15"/>
  <c r="G212" i="12"/>
  <c r="H212" i="12" s="1"/>
  <c r="I212" i="12" s="1"/>
  <c r="H212" i="17"/>
  <c r="I212" i="17" s="1"/>
  <c r="H212" i="16"/>
  <c r="I212" i="16" s="1"/>
  <c r="BR101" i="18"/>
  <c r="Q101" i="18"/>
  <c r="Z102" i="18" s="1"/>
  <c r="F312" i="20" s="1"/>
  <c r="H313" i="20" s="1"/>
  <c r="K101" i="18"/>
  <c r="K101" i="19"/>
  <c r="Q101" i="19"/>
  <c r="Z102" i="19" s="1"/>
  <c r="BH102" i="19" s="1"/>
  <c r="BR101" i="19"/>
  <c r="O312" i="21"/>
  <c r="G313" i="21"/>
  <c r="J313" i="21"/>
  <c r="K313" i="21"/>
  <c r="I313" i="21"/>
  <c r="H313" i="21"/>
  <c r="CJ101" i="13"/>
  <c r="CA101" i="13"/>
  <c r="AR102" i="13"/>
  <c r="A277" i="13"/>
  <c r="BI115" i="13"/>
  <c r="BJ115" i="13"/>
  <c r="BK115" i="13"/>
  <c r="G313" i="20" l="1"/>
  <c r="J313" i="20"/>
  <c r="K313" i="20"/>
  <c r="I313" i="20"/>
  <c r="O312" i="20"/>
  <c r="S313" i="20" s="1"/>
  <c r="CE102" i="19"/>
  <c r="BV102" i="19"/>
  <c r="AS103" i="19" s="1"/>
  <c r="J213" i="17"/>
  <c r="BW102" i="19"/>
  <c r="AT103" i="19" s="1"/>
  <c r="CF102" i="19"/>
  <c r="J213" i="16"/>
  <c r="BW102" i="18"/>
  <c r="AT103" i="18" s="1"/>
  <c r="BV102" i="18"/>
  <c r="AS103" i="18" s="1"/>
  <c r="CE102" i="18"/>
  <c r="CF102" i="18"/>
  <c r="G60" i="15"/>
  <c r="BW102" i="13"/>
  <c r="AT103" i="13" s="1"/>
  <c r="CF102" i="13"/>
  <c r="CE102" i="13"/>
  <c r="J213" i="12"/>
  <c r="BV102" i="13"/>
  <c r="AS103" i="13" s="1"/>
  <c r="BH102" i="18"/>
  <c r="V312" i="7"/>
  <c r="K212" i="12"/>
  <c r="L212" i="12" s="1"/>
  <c r="M212" i="12" s="1"/>
  <c r="K212" i="17"/>
  <c r="L212" i="17" s="1"/>
  <c r="M212" i="17" s="1"/>
  <c r="K212" i="16"/>
  <c r="L212" i="16" s="1"/>
  <c r="M212" i="16" s="1"/>
  <c r="N101" i="19"/>
  <c r="BU101" i="19"/>
  <c r="CD101" i="19"/>
  <c r="CG101" i="19"/>
  <c r="BX101" i="19"/>
  <c r="N101" i="18"/>
  <c r="CD101" i="18"/>
  <c r="BU101" i="18"/>
  <c r="CG101" i="18"/>
  <c r="BX101" i="18"/>
  <c r="L313" i="21"/>
  <c r="G213" i="17" s="1"/>
  <c r="BO102" i="18"/>
  <c r="BT102" i="18"/>
  <c r="Q313" i="21"/>
  <c r="R313" i="21"/>
  <c r="T313" i="21"/>
  <c r="P313" i="21"/>
  <c r="S313" i="21"/>
  <c r="BO102" i="19"/>
  <c r="BT102" i="19"/>
  <c r="CB101" i="13"/>
  <c r="CC101" i="13"/>
  <c r="CK101" i="13"/>
  <c r="CL101" i="13"/>
  <c r="H102" i="13"/>
  <c r="BL102" i="13"/>
  <c r="AU102" i="13"/>
  <c r="AI103" i="13" s="1"/>
  <c r="A278" i="13"/>
  <c r="L313" i="20" l="1"/>
  <c r="G213" i="16" s="1"/>
  <c r="T313" i="20"/>
  <c r="R313" i="20"/>
  <c r="Q313" i="20"/>
  <c r="P313" i="20"/>
  <c r="BQ103" i="18"/>
  <c r="BN103" i="18"/>
  <c r="AW103" i="18"/>
  <c r="AK104" i="18" s="1"/>
  <c r="J103" i="18"/>
  <c r="CH102" i="18"/>
  <c r="CI102" i="18"/>
  <c r="O212" i="16"/>
  <c r="N213" i="16"/>
  <c r="BY102" i="18"/>
  <c r="BZ102" i="18"/>
  <c r="BP103" i="13"/>
  <c r="I103" i="13"/>
  <c r="BM103" i="13"/>
  <c r="AV103" i="13"/>
  <c r="AJ104" i="13" s="1"/>
  <c r="CH102" i="19"/>
  <c r="CI102" i="19"/>
  <c r="BZ102" i="19"/>
  <c r="BY102" i="19"/>
  <c r="O212" i="17"/>
  <c r="N213" i="17"/>
  <c r="AV103" i="18"/>
  <c r="AJ104" i="18" s="1"/>
  <c r="BM103" i="18"/>
  <c r="I103" i="18"/>
  <c r="BP103" i="18"/>
  <c r="J103" i="13"/>
  <c r="BQ103" i="13"/>
  <c r="BN103" i="13"/>
  <c r="AW103" i="13"/>
  <c r="AK104" i="13" s="1"/>
  <c r="AW103" i="19"/>
  <c r="AK104" i="19" s="1"/>
  <c r="BN103" i="19"/>
  <c r="J103" i="19"/>
  <c r="BQ103" i="19"/>
  <c r="BZ102" i="13"/>
  <c r="CI102" i="13"/>
  <c r="O212" i="12"/>
  <c r="CH102" i="13"/>
  <c r="BY102" i="13"/>
  <c r="N213" i="12"/>
  <c r="I313" i="7"/>
  <c r="K313" i="7"/>
  <c r="G313" i="7"/>
  <c r="H313" i="7"/>
  <c r="O312" i="7"/>
  <c r="J313" i="7"/>
  <c r="AV103" i="19"/>
  <c r="AJ104" i="19" s="1"/>
  <c r="I103" i="19"/>
  <c r="BP103" i="19"/>
  <c r="BM103" i="19"/>
  <c r="CJ101" i="19"/>
  <c r="CL101" i="19" s="1"/>
  <c r="CA101" i="18"/>
  <c r="AR102" i="18"/>
  <c r="CJ101" i="18"/>
  <c r="CA101" i="19"/>
  <c r="AR102" i="19"/>
  <c r="U313" i="21"/>
  <c r="V313" i="21" s="1"/>
  <c r="AX102" i="13"/>
  <c r="BA102" i="13" s="1"/>
  <c r="BD102" i="13" s="1"/>
  <c r="Q102" i="13"/>
  <c r="Z103" i="13" s="1"/>
  <c r="F313" i="7" s="1"/>
  <c r="K102" i="13"/>
  <c r="H40" i="15" s="1"/>
  <c r="BR102" i="13"/>
  <c r="A279" i="13"/>
  <c r="BK116" i="13"/>
  <c r="BI116" i="13"/>
  <c r="U313" i="20" l="1"/>
  <c r="V313" i="20" s="1"/>
  <c r="AZ103" i="19"/>
  <c r="BC103" i="19" s="1"/>
  <c r="AZ103" i="18"/>
  <c r="BC103" i="18" s="1"/>
  <c r="AY103" i="13"/>
  <c r="BB103" i="13" s="1"/>
  <c r="AY103" i="19"/>
  <c r="BB103" i="19" s="1"/>
  <c r="T313" i="7"/>
  <c r="P313" i="7"/>
  <c r="Q313" i="7"/>
  <c r="S313" i="7"/>
  <c r="R313" i="7"/>
  <c r="R103" i="18"/>
  <c r="AA104" i="18" s="1"/>
  <c r="L103" i="18"/>
  <c r="O103" i="18" s="1"/>
  <c r="L313" i="7"/>
  <c r="CK101" i="19"/>
  <c r="R103" i="13"/>
  <c r="AA104" i="13" s="1"/>
  <c r="L103" i="13"/>
  <c r="S103" i="18"/>
  <c r="AB104" i="18" s="1"/>
  <c r="M103" i="18"/>
  <c r="P103" i="18" s="1"/>
  <c r="L103" i="19"/>
  <c r="O103" i="19" s="1"/>
  <c r="R103" i="19"/>
  <c r="AA104" i="19" s="1"/>
  <c r="S103" i="13"/>
  <c r="AB104" i="13" s="1"/>
  <c r="M103" i="13"/>
  <c r="AZ103" i="13"/>
  <c r="BC103" i="13" s="1"/>
  <c r="M103" i="19"/>
  <c r="P103" i="19" s="1"/>
  <c r="S103" i="19"/>
  <c r="AB104" i="19" s="1"/>
  <c r="AY103" i="18"/>
  <c r="BB103" i="18" s="1"/>
  <c r="CL101" i="18"/>
  <c r="CK101" i="18"/>
  <c r="AU102" i="18"/>
  <c r="AI103" i="18" s="1"/>
  <c r="H102" i="18"/>
  <c r="BL102" i="18"/>
  <c r="H102" i="19"/>
  <c r="AU102" i="19"/>
  <c r="AI103" i="19" s="1"/>
  <c r="BL102" i="19"/>
  <c r="CC101" i="19"/>
  <c r="CB101" i="19"/>
  <c r="CC101" i="18"/>
  <c r="CB101" i="18"/>
  <c r="F313" i="21"/>
  <c r="BO103" i="13"/>
  <c r="BT103" i="13"/>
  <c r="N102" i="13"/>
  <c r="BU102" i="13"/>
  <c r="CD102" i="13"/>
  <c r="CG102" i="13"/>
  <c r="BX102" i="13"/>
  <c r="BH103" i="13"/>
  <c r="A280" i="13"/>
  <c r="BJ116" i="13"/>
  <c r="F41" i="15" l="1"/>
  <c r="G213" i="12"/>
  <c r="H213" i="12" s="1"/>
  <c r="I213" i="12" s="1"/>
  <c r="H213" i="17"/>
  <c r="I213" i="17" s="1"/>
  <c r="H213" i="16"/>
  <c r="I213" i="16" s="1"/>
  <c r="AX102" i="18"/>
  <c r="BA102" i="18" s="1"/>
  <c r="BD102" i="18" s="1"/>
  <c r="I41" i="15"/>
  <c r="O103" i="13"/>
  <c r="U313" i="7"/>
  <c r="J41" i="15"/>
  <c r="P103" i="13"/>
  <c r="BR102" i="18"/>
  <c r="Q102" i="18"/>
  <c r="Z103" i="18" s="1"/>
  <c r="F313" i="20" s="1"/>
  <c r="H314" i="20" s="1"/>
  <c r="K102" i="18"/>
  <c r="K102" i="19"/>
  <c r="BR102" i="19"/>
  <c r="Q102" i="19"/>
  <c r="Z103" i="19" s="1"/>
  <c r="BH103" i="19" s="1"/>
  <c r="O313" i="21"/>
  <c r="I314" i="21"/>
  <c r="K314" i="21"/>
  <c r="J314" i="21"/>
  <c r="H314" i="21"/>
  <c r="G314" i="21"/>
  <c r="AX102" i="19"/>
  <c r="BA102" i="19" s="1"/>
  <c r="BD102" i="19" s="1"/>
  <c r="CJ102" i="13"/>
  <c r="CL102" i="13" s="1"/>
  <c r="CA102" i="13"/>
  <c r="AR103" i="13"/>
  <c r="A281" i="13"/>
  <c r="BI117" i="13"/>
  <c r="K314" i="20" l="1"/>
  <c r="I314" i="20"/>
  <c r="J314" i="20"/>
  <c r="G314" i="20"/>
  <c r="O313" i="20"/>
  <c r="T314" i="20" s="1"/>
  <c r="V313" i="7"/>
  <c r="K213" i="12"/>
  <c r="L213" i="12" s="1"/>
  <c r="M213" i="12" s="1"/>
  <c r="K213" i="17"/>
  <c r="L213" i="17" s="1"/>
  <c r="M213" i="17" s="1"/>
  <c r="K213" i="16"/>
  <c r="L213" i="16" s="1"/>
  <c r="M213" i="16" s="1"/>
  <c r="BH103" i="18"/>
  <c r="BV103" i="18"/>
  <c r="AS104" i="18" s="1"/>
  <c r="J214" i="16"/>
  <c r="CE103" i="18"/>
  <c r="BW103" i="18"/>
  <c r="AT104" i="18" s="1"/>
  <c r="CF103" i="18"/>
  <c r="CF103" i="19"/>
  <c r="BW103" i="19"/>
  <c r="AT104" i="19" s="1"/>
  <c r="CE103" i="19"/>
  <c r="J214" i="17"/>
  <c r="BV103" i="19"/>
  <c r="AS104" i="19" s="1"/>
  <c r="G61" i="15"/>
  <c r="CE103" i="13"/>
  <c r="J214" i="12"/>
  <c r="BV103" i="13"/>
  <c r="AS104" i="13" s="1"/>
  <c r="CF103" i="13"/>
  <c r="BW103" i="13"/>
  <c r="AT104" i="13" s="1"/>
  <c r="BO103" i="18"/>
  <c r="BT103" i="18"/>
  <c r="Q314" i="21"/>
  <c r="T314" i="21"/>
  <c r="P314" i="21"/>
  <c r="S314" i="21"/>
  <c r="R314" i="21"/>
  <c r="S314" i="20"/>
  <c r="R314" i="20"/>
  <c r="Q314" i="20"/>
  <c r="L314" i="21"/>
  <c r="G214" i="17" s="1"/>
  <c r="BT103" i="19"/>
  <c r="BO103" i="19"/>
  <c r="N102" i="19"/>
  <c r="CD102" i="19"/>
  <c r="BU102" i="19"/>
  <c r="BX102" i="19"/>
  <c r="CG102" i="19"/>
  <c r="N102" i="18"/>
  <c r="CD102" i="18"/>
  <c r="BU102" i="18"/>
  <c r="CG102" i="18"/>
  <c r="BX102" i="18"/>
  <c r="CK102" i="13"/>
  <c r="BL103" i="13"/>
  <c r="H103" i="13"/>
  <c r="AU103" i="13"/>
  <c r="AI104" i="13" s="1"/>
  <c r="CB102" i="13"/>
  <c r="CC102" i="13"/>
  <c r="A282" i="13"/>
  <c r="BK117" i="13"/>
  <c r="L314" i="20" l="1"/>
  <c r="G214" i="16" s="1"/>
  <c r="P314" i="20"/>
  <c r="BP104" i="19"/>
  <c r="I104" i="19"/>
  <c r="AV104" i="19"/>
  <c r="AJ105" i="19" s="1"/>
  <c r="BM104" i="19"/>
  <c r="BM104" i="18"/>
  <c r="I104" i="18"/>
  <c r="BP104" i="18"/>
  <c r="AV104" i="18"/>
  <c r="AJ105" i="18" s="1"/>
  <c r="AW104" i="13"/>
  <c r="AK105" i="13" s="1"/>
  <c r="BN104" i="13"/>
  <c r="J104" i="13"/>
  <c r="BQ104" i="13"/>
  <c r="O313" i="7"/>
  <c r="G314" i="7"/>
  <c r="I314" i="7"/>
  <c r="J314" i="7"/>
  <c r="H314" i="7"/>
  <c r="K314" i="7"/>
  <c r="J104" i="19"/>
  <c r="BQ104" i="19"/>
  <c r="BN104" i="19"/>
  <c r="AW104" i="19"/>
  <c r="AV104" i="13"/>
  <c r="AJ105" i="13" s="1"/>
  <c r="BM104" i="13"/>
  <c r="BP104" i="13"/>
  <c r="I104" i="13"/>
  <c r="BZ103" i="18"/>
  <c r="BY103" i="18"/>
  <c r="N214" i="16"/>
  <c r="CH103" i="18"/>
  <c r="CI103" i="18"/>
  <c r="O213" i="16"/>
  <c r="O213" i="17"/>
  <c r="N214" i="17"/>
  <c r="CH103" i="19"/>
  <c r="BY103" i="19"/>
  <c r="CI103" i="19"/>
  <c r="BZ103" i="19"/>
  <c r="J104" i="18"/>
  <c r="BQ104" i="18"/>
  <c r="AW104" i="18"/>
  <c r="BN104" i="18"/>
  <c r="N214" i="12"/>
  <c r="BY103" i="13"/>
  <c r="BZ103" i="13"/>
  <c r="O213" i="12"/>
  <c r="CI103" i="13"/>
  <c r="CH103" i="13"/>
  <c r="CA102" i="18"/>
  <c r="AR103" i="18"/>
  <c r="CJ102" i="18"/>
  <c r="U314" i="21"/>
  <c r="V314" i="21" s="1"/>
  <c r="CA102" i="19"/>
  <c r="AR103" i="19"/>
  <c r="CJ102" i="19"/>
  <c r="U314" i="20"/>
  <c r="V314" i="20" s="1"/>
  <c r="BR103" i="13"/>
  <c r="Q103" i="13"/>
  <c r="Z104" i="13" s="1"/>
  <c r="F314" i="7" s="1"/>
  <c r="K103" i="13"/>
  <c r="H41" i="15" s="1"/>
  <c r="AX103" i="13"/>
  <c r="BA103" i="13" s="1"/>
  <c r="BD103" i="13" s="1"/>
  <c r="A283" i="13"/>
  <c r="BJ117" i="13"/>
  <c r="AZ104" i="13" l="1"/>
  <c r="BC104" i="13" s="1"/>
  <c r="AY104" i="18"/>
  <c r="BB104" i="18" s="1"/>
  <c r="AY104" i="19"/>
  <c r="BB104" i="19" s="1"/>
  <c r="AY104" i="13"/>
  <c r="BB104" i="13" s="1"/>
  <c r="P314" i="7"/>
  <c r="T314" i="7"/>
  <c r="R314" i="7"/>
  <c r="Q314" i="7"/>
  <c r="S314" i="7"/>
  <c r="L104" i="18"/>
  <c r="O104" i="18" s="1"/>
  <c r="R104" i="18"/>
  <c r="AA105" i="18" s="1"/>
  <c r="AK105" i="18"/>
  <c r="AZ104" i="18"/>
  <c r="BC104" i="18" s="1"/>
  <c r="R104" i="13"/>
  <c r="AA105" i="13" s="1"/>
  <c r="L104" i="13"/>
  <c r="S104" i="19"/>
  <c r="AB105" i="19" s="1"/>
  <c r="M104" i="19"/>
  <c r="P104" i="19" s="1"/>
  <c r="S104" i="13"/>
  <c r="AB105" i="13" s="1"/>
  <c r="M104" i="13"/>
  <c r="M104" i="18"/>
  <c r="P104" i="18" s="1"/>
  <c r="S104" i="18"/>
  <c r="AB105" i="18" s="1"/>
  <c r="L104" i="19"/>
  <c r="O104" i="19" s="1"/>
  <c r="R104" i="19"/>
  <c r="AA105" i="19" s="1"/>
  <c r="AK105" i="19"/>
  <c r="AZ104" i="19"/>
  <c r="BC104" i="19" s="1"/>
  <c r="L314" i="7"/>
  <c r="CB102" i="19"/>
  <c r="CC102" i="19"/>
  <c r="F314" i="21"/>
  <c r="BL103" i="18"/>
  <c r="AU103" i="18"/>
  <c r="AI104" i="18" s="1"/>
  <c r="H103" i="18"/>
  <c r="CB102" i="18"/>
  <c r="CC102" i="18"/>
  <c r="CL102" i="19"/>
  <c r="CK102" i="19"/>
  <c r="H103" i="19"/>
  <c r="BL103" i="19"/>
  <c r="AU103" i="19"/>
  <c r="AI104" i="19" s="1"/>
  <c r="CK102" i="18"/>
  <c r="CL102" i="18"/>
  <c r="N103" i="13"/>
  <c r="BU103" i="13"/>
  <c r="CD103" i="13"/>
  <c r="CG103" i="13"/>
  <c r="BX103" i="13"/>
  <c r="BH104" i="13"/>
  <c r="BO104" i="13"/>
  <c r="BT104" i="13"/>
  <c r="A284" i="13"/>
  <c r="AX103" i="19" l="1"/>
  <c r="BA103" i="19" s="1"/>
  <c r="BD103" i="19" s="1"/>
  <c r="AX103" i="18"/>
  <c r="BA103" i="18" s="1"/>
  <c r="BD103" i="18" s="1"/>
  <c r="P104" i="13"/>
  <c r="J42" i="15"/>
  <c r="H214" i="17"/>
  <c r="I214" i="17" s="1"/>
  <c r="G214" i="12"/>
  <c r="H214" i="12" s="1"/>
  <c r="I214" i="12" s="1"/>
  <c r="F42" i="15"/>
  <c r="H214" i="16"/>
  <c r="I214" i="16" s="1"/>
  <c r="I42" i="15"/>
  <c r="O104" i="13"/>
  <c r="U314" i="7"/>
  <c r="BR103" i="18"/>
  <c r="K103" i="18"/>
  <c r="Q103" i="18"/>
  <c r="Z104" i="18" s="1"/>
  <c r="F314" i="20" s="1"/>
  <c r="O314" i="20" s="1"/>
  <c r="O314" i="21"/>
  <c r="K315" i="21"/>
  <c r="J315" i="21"/>
  <c r="I315" i="21"/>
  <c r="G315" i="21"/>
  <c r="H315" i="21"/>
  <c r="BR103" i="19"/>
  <c r="K103" i="19"/>
  <c r="Q103" i="19"/>
  <c r="Z104" i="19" s="1"/>
  <c r="BH104" i="19" s="1"/>
  <c r="CJ103" i="13"/>
  <c r="CA103" i="13"/>
  <c r="AR104" i="13"/>
  <c r="A285" i="13"/>
  <c r="BJ118" i="13"/>
  <c r="BK118" i="13"/>
  <c r="BI118" i="13"/>
  <c r="H315" i="20" l="1"/>
  <c r="J315" i="20"/>
  <c r="K315" i="20"/>
  <c r="G315" i="20"/>
  <c r="I315" i="20"/>
  <c r="CF104" i="18"/>
  <c r="J215" i="16"/>
  <c r="BW104" i="18"/>
  <c r="AT105" i="18" s="1"/>
  <c r="BV104" i="18"/>
  <c r="AS105" i="18" s="1"/>
  <c r="CE104" i="18"/>
  <c r="BH104" i="18"/>
  <c r="G62" i="15"/>
  <c r="BW104" i="13"/>
  <c r="AT105" i="13" s="1"/>
  <c r="CE104" i="13"/>
  <c r="BV104" i="13"/>
  <c r="AS105" i="13" s="1"/>
  <c r="CF104" i="13"/>
  <c r="J215" i="12"/>
  <c r="J215" i="17"/>
  <c r="BV104" i="19"/>
  <c r="AS105" i="19" s="1"/>
  <c r="CE104" i="19"/>
  <c r="CF104" i="19"/>
  <c r="BW104" i="19"/>
  <c r="AT105" i="19" s="1"/>
  <c r="K214" i="17"/>
  <c r="L214" i="17" s="1"/>
  <c r="M214" i="17" s="1"/>
  <c r="K214" i="12"/>
  <c r="L214" i="12" s="1"/>
  <c r="M214" i="12" s="1"/>
  <c r="K214" i="16"/>
  <c r="L214" i="16" s="1"/>
  <c r="M214" i="16" s="1"/>
  <c r="V314" i="7"/>
  <c r="BT104" i="19"/>
  <c r="BO104" i="19"/>
  <c r="Q315" i="21"/>
  <c r="R315" i="21"/>
  <c r="P315" i="21"/>
  <c r="T315" i="21"/>
  <c r="S315" i="21"/>
  <c r="S315" i="20"/>
  <c r="Q315" i="20"/>
  <c r="R315" i="20"/>
  <c r="T315" i="20"/>
  <c r="P315" i="20"/>
  <c r="N103" i="19"/>
  <c r="BU103" i="19"/>
  <c r="CD103" i="19"/>
  <c r="CG103" i="19"/>
  <c r="BX103" i="19"/>
  <c r="L315" i="21"/>
  <c r="G215" i="17" s="1"/>
  <c r="N103" i="18"/>
  <c r="CD103" i="18"/>
  <c r="BU103" i="18"/>
  <c r="CG103" i="18"/>
  <c r="BX103" i="18"/>
  <c r="BT104" i="18"/>
  <c r="BO104" i="18"/>
  <c r="H104" i="13"/>
  <c r="AU104" i="13"/>
  <c r="AI105" i="13" s="1"/>
  <c r="BL104" i="13"/>
  <c r="CB103" i="13"/>
  <c r="CC103" i="13"/>
  <c r="CK103" i="13"/>
  <c r="CL103" i="13"/>
  <c r="A286" i="13"/>
  <c r="L315" i="20" l="1"/>
  <c r="G215" i="16" s="1"/>
  <c r="CJ103" i="19"/>
  <c r="BP105" i="19"/>
  <c r="I105" i="19"/>
  <c r="AV105" i="19"/>
  <c r="AJ106" i="19" s="1"/>
  <c r="BM105" i="19"/>
  <c r="H315" i="7"/>
  <c r="O314" i="7"/>
  <c r="I315" i="7"/>
  <c r="G315" i="7"/>
  <c r="J315" i="7"/>
  <c r="K315" i="7"/>
  <c r="N215" i="16"/>
  <c r="BY104" i="18"/>
  <c r="CH104" i="18"/>
  <c r="BZ104" i="18"/>
  <c r="CI104" i="18"/>
  <c r="O214" i="16"/>
  <c r="N215" i="12"/>
  <c r="O214" i="12"/>
  <c r="BZ104" i="13"/>
  <c r="CI104" i="13"/>
  <c r="CH104" i="13"/>
  <c r="BY104" i="13"/>
  <c r="BM105" i="18"/>
  <c r="AV105" i="18"/>
  <c r="AJ106" i="18" s="1"/>
  <c r="I105" i="18"/>
  <c r="BP105" i="18"/>
  <c r="CI104" i="19"/>
  <c r="O214" i="17"/>
  <c r="N215" i="17"/>
  <c r="CH104" i="19"/>
  <c r="BY104" i="19"/>
  <c r="BZ104" i="19"/>
  <c r="AV105" i="13"/>
  <c r="AJ106" i="13" s="1"/>
  <c r="BP105" i="13"/>
  <c r="BM105" i="13"/>
  <c r="I105" i="13"/>
  <c r="AW105" i="18"/>
  <c r="AK106" i="18" s="1"/>
  <c r="BQ105" i="18"/>
  <c r="BN105" i="18"/>
  <c r="J105" i="18"/>
  <c r="BN105" i="19"/>
  <c r="BQ105" i="19"/>
  <c r="J105" i="19"/>
  <c r="AW105" i="19"/>
  <c r="AW105" i="13"/>
  <c r="AK106" i="13" s="1"/>
  <c r="BN105" i="13"/>
  <c r="BQ105" i="13"/>
  <c r="J105" i="13"/>
  <c r="CA103" i="18"/>
  <c r="AR104" i="18"/>
  <c r="U315" i="20"/>
  <c r="V315" i="20" s="1"/>
  <c r="CJ103" i="18"/>
  <c r="U315" i="21"/>
  <c r="V315" i="21" s="1"/>
  <c r="CL103" i="19"/>
  <c r="CK103" i="19"/>
  <c r="CA103" i="19"/>
  <c r="AR104" i="19"/>
  <c r="AX104" i="13"/>
  <c r="BA104" i="13" s="1"/>
  <c r="BD104" i="13" s="1"/>
  <c r="Q104" i="13"/>
  <c r="Z105" i="13" s="1"/>
  <c r="F315" i="7" s="1"/>
  <c r="K104" i="13"/>
  <c r="H42" i="15" s="1"/>
  <c r="BR104" i="13"/>
  <c r="A287" i="13"/>
  <c r="BJ119" i="13"/>
  <c r="AY105" i="13" l="1"/>
  <c r="BB105" i="13" s="1"/>
  <c r="AZ105" i="18"/>
  <c r="BC105" i="18" s="1"/>
  <c r="AZ105" i="13"/>
  <c r="BC105" i="13" s="1"/>
  <c r="S105" i="13"/>
  <c r="AB106" i="13" s="1"/>
  <c r="M105" i="13"/>
  <c r="AY105" i="19"/>
  <c r="BB105" i="19" s="1"/>
  <c r="M105" i="18"/>
  <c r="P105" i="18" s="1"/>
  <c r="S105" i="18"/>
  <c r="AB106" i="18" s="1"/>
  <c r="L105" i="18"/>
  <c r="O105" i="18" s="1"/>
  <c r="R105" i="18"/>
  <c r="AA106" i="18" s="1"/>
  <c r="AY105" i="18"/>
  <c r="BB105" i="18" s="1"/>
  <c r="L315" i="7"/>
  <c r="L105" i="19"/>
  <c r="O105" i="19" s="1"/>
  <c r="R105" i="19"/>
  <c r="AA106" i="19" s="1"/>
  <c r="AK106" i="19"/>
  <c r="AZ105" i="19"/>
  <c r="BC105" i="19" s="1"/>
  <c r="S105" i="19"/>
  <c r="AB106" i="19" s="1"/>
  <c r="M105" i="19"/>
  <c r="P105" i="19" s="1"/>
  <c r="L105" i="13"/>
  <c r="R105" i="13"/>
  <c r="AA106" i="13" s="1"/>
  <c r="P315" i="7"/>
  <c r="S315" i="7"/>
  <c r="Q315" i="7"/>
  <c r="T315" i="7"/>
  <c r="R315" i="7"/>
  <c r="CK103" i="18"/>
  <c r="CL103" i="18"/>
  <c r="BL104" i="19"/>
  <c r="H104" i="19"/>
  <c r="AU104" i="19"/>
  <c r="AI105" i="19" s="1"/>
  <c r="F315" i="21"/>
  <c r="CC103" i="19"/>
  <c r="CB103" i="19"/>
  <c r="H104" i="18"/>
  <c r="BL104" i="18"/>
  <c r="AU104" i="18"/>
  <c r="AI105" i="18" s="1"/>
  <c r="CC103" i="18"/>
  <c r="CB103" i="18"/>
  <c r="BT105" i="13"/>
  <c r="BO105" i="13"/>
  <c r="N104" i="13"/>
  <c r="CD104" i="13"/>
  <c r="BU104" i="13"/>
  <c r="AR105" i="13" s="1"/>
  <c r="BX104" i="13"/>
  <c r="CG104" i="13"/>
  <c r="BH105" i="13"/>
  <c r="A288" i="13"/>
  <c r="BK119" i="13"/>
  <c r="BI119" i="13"/>
  <c r="AX104" i="18" l="1"/>
  <c r="BA104" i="18" s="1"/>
  <c r="BD104" i="18" s="1"/>
  <c r="I43" i="15"/>
  <c r="O105" i="13"/>
  <c r="U315" i="7"/>
  <c r="P105" i="13"/>
  <c r="J43" i="15"/>
  <c r="F43" i="15"/>
  <c r="H215" i="17"/>
  <c r="I215" i="17" s="1"/>
  <c r="H215" i="16"/>
  <c r="I215" i="16" s="1"/>
  <c r="G215" i="12"/>
  <c r="H215" i="12" s="1"/>
  <c r="I215" i="12" s="1"/>
  <c r="BR104" i="18"/>
  <c r="K104" i="18"/>
  <c r="Q104" i="18"/>
  <c r="Z105" i="18" s="1"/>
  <c r="F315" i="20" s="1"/>
  <c r="G316" i="20" s="1"/>
  <c r="H316" i="21"/>
  <c r="O315" i="21"/>
  <c r="I316" i="21"/>
  <c r="K316" i="21"/>
  <c r="G316" i="21"/>
  <c r="J316" i="21"/>
  <c r="AX104" i="19"/>
  <c r="BA104" i="19" s="1"/>
  <c r="BD104" i="19" s="1"/>
  <c r="BR104" i="19"/>
  <c r="K104" i="19"/>
  <c r="Q104" i="19"/>
  <c r="Z105" i="19" s="1"/>
  <c r="BH105" i="19" s="1"/>
  <c r="CA104" i="13"/>
  <c r="CB104" i="13" s="1"/>
  <c r="AU105" i="13"/>
  <c r="AI106" i="13" s="1"/>
  <c r="H105" i="13"/>
  <c r="BL105" i="13"/>
  <c r="CJ104" i="13"/>
  <c r="A289" i="13"/>
  <c r="H316" i="20" l="1"/>
  <c r="O315" i="20"/>
  <c r="P316" i="20" s="1"/>
  <c r="K316" i="20"/>
  <c r="I316" i="20"/>
  <c r="J316" i="20"/>
  <c r="BH105" i="18"/>
  <c r="J216" i="16"/>
  <c r="CE105" i="18"/>
  <c r="BV105" i="18"/>
  <c r="AS106" i="18" s="1"/>
  <c r="BW105" i="18"/>
  <c r="AT106" i="18" s="1"/>
  <c r="CF105" i="18"/>
  <c r="BW105" i="19"/>
  <c r="AT106" i="19" s="1"/>
  <c r="CF105" i="19"/>
  <c r="BV105" i="19"/>
  <c r="AS106" i="19" s="1"/>
  <c r="J216" i="17"/>
  <c r="CE105" i="19"/>
  <c r="V315" i="7"/>
  <c r="K215" i="17"/>
  <c r="L215" i="17" s="1"/>
  <c r="M215" i="17" s="1"/>
  <c r="K215" i="12"/>
  <c r="L215" i="12" s="1"/>
  <c r="M215" i="12" s="1"/>
  <c r="K215" i="16"/>
  <c r="L215" i="16" s="1"/>
  <c r="M215" i="16" s="1"/>
  <c r="G63" i="15"/>
  <c r="J216" i="12"/>
  <c r="BV105" i="13"/>
  <c r="AS106" i="13" s="1"/>
  <c r="CF105" i="13"/>
  <c r="BW105" i="13"/>
  <c r="AT106" i="13" s="1"/>
  <c r="CE105" i="13"/>
  <c r="BO105" i="19"/>
  <c r="BT105" i="19"/>
  <c r="BT105" i="18"/>
  <c r="BO105" i="18"/>
  <c r="N104" i="19"/>
  <c r="BU104" i="19"/>
  <c r="CD104" i="19"/>
  <c r="BX104" i="19"/>
  <c r="CG104" i="19"/>
  <c r="L316" i="21"/>
  <c r="G216" i="17" s="1"/>
  <c r="S316" i="21"/>
  <c r="Q316" i="21"/>
  <c r="P316" i="21"/>
  <c r="R316" i="21"/>
  <c r="T316" i="21"/>
  <c r="N104" i="18"/>
  <c r="BU104" i="18"/>
  <c r="CD104" i="18"/>
  <c r="BX104" i="18"/>
  <c r="CG104" i="18"/>
  <c r="S316" i="20"/>
  <c r="R316" i="20"/>
  <c r="CC104" i="13"/>
  <c r="K105" i="13"/>
  <c r="H43" i="15" s="1"/>
  <c r="Q105" i="13"/>
  <c r="Z106" i="13" s="1"/>
  <c r="F316" i="7" s="1"/>
  <c r="BR105" i="13"/>
  <c r="AX105" i="13"/>
  <c r="BA105" i="13" s="1"/>
  <c r="BD105" i="13" s="1"/>
  <c r="CK104" i="13"/>
  <c r="CL104" i="13"/>
  <c r="A290" i="13"/>
  <c r="BI120" i="13"/>
  <c r="BK120" i="13"/>
  <c r="BJ120" i="13"/>
  <c r="T316" i="20" l="1"/>
  <c r="Q316" i="20"/>
  <c r="L316" i="20"/>
  <c r="G216" i="16" s="1"/>
  <c r="BY105" i="18"/>
  <c r="CH105" i="18"/>
  <c r="CI105" i="18"/>
  <c r="BZ105" i="18"/>
  <c r="O215" i="16"/>
  <c r="N216" i="16"/>
  <c r="J106" i="19"/>
  <c r="BQ106" i="19"/>
  <c r="AW106" i="19"/>
  <c r="BN106" i="19"/>
  <c r="BZ105" i="13"/>
  <c r="O215" i="12"/>
  <c r="CH105" i="13"/>
  <c r="BY105" i="13"/>
  <c r="CI105" i="13"/>
  <c r="N216" i="12"/>
  <c r="CH105" i="19"/>
  <c r="O215" i="17"/>
  <c r="BY105" i="19"/>
  <c r="N216" i="17"/>
  <c r="BZ105" i="19"/>
  <c r="CI105" i="19"/>
  <c r="AW106" i="18"/>
  <c r="J106" i="18"/>
  <c r="BN106" i="18"/>
  <c r="BQ106" i="18"/>
  <c r="BQ106" i="13"/>
  <c r="J106" i="13"/>
  <c r="AW106" i="13"/>
  <c r="BN106" i="13"/>
  <c r="BP106" i="18"/>
  <c r="BM106" i="18"/>
  <c r="I106" i="18"/>
  <c r="AV106" i="18"/>
  <c r="AJ107" i="18" s="1"/>
  <c r="BM106" i="13"/>
  <c r="I106" i="13"/>
  <c r="AV106" i="13"/>
  <c r="BP106" i="13"/>
  <c r="CJ104" i="18"/>
  <c r="CK104" i="18" s="1"/>
  <c r="BM106" i="19"/>
  <c r="I106" i="19"/>
  <c r="AV106" i="19"/>
  <c r="AJ107" i="19" s="1"/>
  <c r="BP106" i="19"/>
  <c r="O315" i="7"/>
  <c r="H316" i="7"/>
  <c r="K316" i="7"/>
  <c r="G316" i="7"/>
  <c r="J316" i="7"/>
  <c r="I316" i="7"/>
  <c r="U316" i="20"/>
  <c r="V316" i="20" s="1"/>
  <c r="CA104" i="18"/>
  <c r="AR105" i="18"/>
  <c r="F316" i="21"/>
  <c r="U316" i="21"/>
  <c r="V316" i="21" s="1"/>
  <c r="CJ104" i="19"/>
  <c r="CA104" i="19"/>
  <c r="AR105" i="19"/>
  <c r="BT106" i="13"/>
  <c r="BO106" i="13"/>
  <c r="BH106" i="13"/>
  <c r="N105" i="13"/>
  <c r="BU105" i="13"/>
  <c r="AR106" i="13" s="1"/>
  <c r="CD105" i="13"/>
  <c r="CG105" i="13"/>
  <c r="BX105" i="13"/>
  <c r="A291" i="13"/>
  <c r="Q316" i="7" l="1"/>
  <c r="S316" i="7"/>
  <c r="P316" i="7"/>
  <c r="R316" i="7"/>
  <c r="T316" i="7"/>
  <c r="AK107" i="18"/>
  <c r="AZ106" i="18"/>
  <c r="BC106" i="18" s="1"/>
  <c r="S106" i="19"/>
  <c r="AB107" i="19" s="1"/>
  <c r="M106" i="19"/>
  <c r="P106" i="19" s="1"/>
  <c r="AJ107" i="13"/>
  <c r="AY106" i="13"/>
  <c r="BB106" i="13" s="1"/>
  <c r="CL104" i="18"/>
  <c r="R106" i="13"/>
  <c r="AA107" i="13" s="1"/>
  <c r="L106" i="13"/>
  <c r="AK107" i="13"/>
  <c r="AZ106" i="13"/>
  <c r="BC106" i="13" s="1"/>
  <c r="M106" i="13"/>
  <c r="S106" i="13"/>
  <c r="AB107" i="13" s="1"/>
  <c r="M106" i="18"/>
  <c r="P106" i="18" s="1"/>
  <c r="S106" i="18"/>
  <c r="AB107" i="18" s="1"/>
  <c r="L106" i="19"/>
  <c r="O106" i="19" s="1"/>
  <c r="R106" i="19"/>
  <c r="AA107" i="19" s="1"/>
  <c r="L316" i="7"/>
  <c r="AY106" i="19"/>
  <c r="BB106" i="19" s="1"/>
  <c r="L106" i="18"/>
  <c r="O106" i="18" s="1"/>
  <c r="R106" i="18"/>
  <c r="AA107" i="18" s="1"/>
  <c r="AY106" i="18"/>
  <c r="BB106" i="18" s="1"/>
  <c r="AK107" i="19"/>
  <c r="AZ106" i="19"/>
  <c r="BC106" i="19" s="1"/>
  <c r="AU105" i="18"/>
  <c r="AI106" i="18" s="1"/>
  <c r="BL105" i="18"/>
  <c r="H105" i="18"/>
  <c r="CB104" i="18"/>
  <c r="CC104" i="18"/>
  <c r="CC104" i="19"/>
  <c r="CB104" i="19"/>
  <c r="CK104" i="19"/>
  <c r="CL104" i="19"/>
  <c r="O316" i="21"/>
  <c r="I317" i="21"/>
  <c r="H317" i="21"/>
  <c r="J317" i="21"/>
  <c r="G317" i="21"/>
  <c r="K317" i="21"/>
  <c r="BL105" i="19"/>
  <c r="AU105" i="19"/>
  <c r="AI106" i="19" s="1"/>
  <c r="H105" i="19"/>
  <c r="AU106" i="13"/>
  <c r="AI107" i="13" s="1"/>
  <c r="BL106" i="13"/>
  <c r="H106" i="13"/>
  <c r="CA105" i="13"/>
  <c r="CJ105" i="13"/>
  <c r="A292" i="13"/>
  <c r="BK121" i="13"/>
  <c r="U316" i="7" l="1"/>
  <c r="H216" i="17"/>
  <c r="I216" i="17" s="1"/>
  <c r="H216" i="16"/>
  <c r="I216" i="16" s="1"/>
  <c r="G216" i="12"/>
  <c r="H216" i="12" s="1"/>
  <c r="I216" i="12" s="1"/>
  <c r="F44" i="15"/>
  <c r="I44" i="15"/>
  <c r="O106" i="13"/>
  <c r="AX105" i="18"/>
  <c r="BA105" i="18" s="1"/>
  <c r="BD105" i="18" s="1"/>
  <c r="J44" i="15"/>
  <c r="P106" i="13"/>
  <c r="L317" i="21"/>
  <c r="G217" i="17" s="1"/>
  <c r="K105" i="18"/>
  <c r="BR105" i="18"/>
  <c r="Q105" i="18"/>
  <c r="Z106" i="18" s="1"/>
  <c r="F316" i="20" s="1"/>
  <c r="AX105" i="19"/>
  <c r="BA105" i="19" s="1"/>
  <c r="BD105" i="19" s="1"/>
  <c r="K105" i="19"/>
  <c r="BR105" i="19"/>
  <c r="Q105" i="19"/>
  <c r="Z106" i="19" s="1"/>
  <c r="BH106" i="19" s="1"/>
  <c r="S317" i="21"/>
  <c r="P317" i="21"/>
  <c r="Q317" i="21"/>
  <c r="T317" i="21"/>
  <c r="R317" i="21"/>
  <c r="K106" i="13"/>
  <c r="BR106" i="13"/>
  <c r="Q106" i="13"/>
  <c r="Z107" i="13" s="1"/>
  <c r="F317" i="7" s="1"/>
  <c r="AX106" i="13"/>
  <c r="BA106" i="13" s="1"/>
  <c r="BD106" i="13" s="1"/>
  <c r="CL105" i="13"/>
  <c r="CK105" i="13"/>
  <c r="CB105" i="13"/>
  <c r="CC105" i="13"/>
  <c r="A293" i="13"/>
  <c r="BI121" i="13"/>
  <c r="BJ121" i="13"/>
  <c r="H317" i="20" l="1"/>
  <c r="K317" i="20"/>
  <c r="J317" i="20"/>
  <c r="G317" i="20"/>
  <c r="O316" i="20"/>
  <c r="I317" i="20"/>
  <c r="K216" i="12"/>
  <c r="L216" i="12" s="1"/>
  <c r="M216" i="12" s="1"/>
  <c r="BX106" i="13" s="1"/>
  <c r="V316" i="7"/>
  <c r="K216" i="16"/>
  <c r="L216" i="16" s="1"/>
  <c r="M216" i="16" s="1"/>
  <c r="K216" i="17"/>
  <c r="L216" i="17" s="1"/>
  <c r="M216" i="17" s="1"/>
  <c r="BH106" i="18"/>
  <c r="G64" i="15"/>
  <c r="CF106" i="13"/>
  <c r="BW106" i="13"/>
  <c r="AT107" i="13" s="1"/>
  <c r="BV106" i="13"/>
  <c r="AS107" i="13" s="1"/>
  <c r="J217" i="12"/>
  <c r="CE106" i="13"/>
  <c r="J217" i="16"/>
  <c r="CE106" i="18"/>
  <c r="BV106" i="18"/>
  <c r="AS107" i="18" s="1"/>
  <c r="CF106" i="18"/>
  <c r="BW106" i="18"/>
  <c r="AT107" i="18" s="1"/>
  <c r="J217" i="17"/>
  <c r="CE106" i="19"/>
  <c r="BV106" i="19"/>
  <c r="AS107" i="19" s="1"/>
  <c r="BW106" i="19"/>
  <c r="AT107" i="19" s="1"/>
  <c r="CF106" i="19"/>
  <c r="N105" i="19"/>
  <c r="CD105" i="19"/>
  <c r="BU105" i="19"/>
  <c r="CG105" i="19"/>
  <c r="BX105" i="19"/>
  <c r="F317" i="21"/>
  <c r="U317" i="21"/>
  <c r="V317" i="21" s="1"/>
  <c r="BO106" i="18"/>
  <c r="BT106" i="18"/>
  <c r="N105" i="18"/>
  <c r="BU105" i="18"/>
  <c r="CD105" i="18"/>
  <c r="CG105" i="18"/>
  <c r="BX105" i="18"/>
  <c r="BT106" i="19"/>
  <c r="BO106" i="19"/>
  <c r="H44" i="15"/>
  <c r="BH107" i="13"/>
  <c r="BO107" i="13"/>
  <c r="BT107" i="13"/>
  <c r="N106" i="13"/>
  <c r="CD106" i="13"/>
  <c r="BU106" i="13"/>
  <c r="A294" i="13"/>
  <c r="CG106" i="13" l="1"/>
  <c r="P317" i="20"/>
  <c r="Q317" i="20"/>
  <c r="T317" i="20"/>
  <c r="S317" i="20"/>
  <c r="R317" i="20"/>
  <c r="L317" i="20"/>
  <c r="G217" i="16" s="1"/>
  <c r="CI106" i="19"/>
  <c r="N217" i="17"/>
  <c r="BZ106" i="19"/>
  <c r="BY106" i="19"/>
  <c r="CH106" i="19"/>
  <c r="O216" i="17"/>
  <c r="BY106" i="18"/>
  <c r="CH106" i="18"/>
  <c r="CI106" i="18"/>
  <c r="BZ106" i="18"/>
  <c r="N217" i="16"/>
  <c r="O216" i="16"/>
  <c r="CJ105" i="18"/>
  <c r="CL105" i="18" s="1"/>
  <c r="CH106" i="13"/>
  <c r="BY106" i="13"/>
  <c r="N217" i="12"/>
  <c r="O216" i="12"/>
  <c r="BZ106" i="13"/>
  <c r="CI106" i="13"/>
  <c r="BM107" i="19"/>
  <c r="BP107" i="19"/>
  <c r="I107" i="19"/>
  <c r="AV107" i="19"/>
  <c r="AJ108" i="19" s="1"/>
  <c r="BM107" i="13"/>
  <c r="AV107" i="13"/>
  <c r="I107" i="13"/>
  <c r="BP107" i="13"/>
  <c r="AW107" i="18"/>
  <c r="BQ107" i="18"/>
  <c r="BN107" i="18"/>
  <c r="J107" i="18"/>
  <c r="J107" i="13"/>
  <c r="BQ107" i="13"/>
  <c r="BN107" i="13"/>
  <c r="AW107" i="13"/>
  <c r="AK108" i="13" s="1"/>
  <c r="AV107" i="18"/>
  <c r="BM107" i="18"/>
  <c r="BP107" i="18"/>
  <c r="I107" i="18"/>
  <c r="K317" i="7"/>
  <c r="H317" i="7"/>
  <c r="G317" i="7"/>
  <c r="I317" i="7"/>
  <c r="J317" i="7"/>
  <c r="O316" i="7"/>
  <c r="BN107" i="19"/>
  <c r="AW107" i="19"/>
  <c r="AK108" i="19" s="1"/>
  <c r="BQ107" i="19"/>
  <c r="J107" i="19"/>
  <c r="CA105" i="18"/>
  <c r="AR106" i="18"/>
  <c r="O317" i="21"/>
  <c r="J318" i="21"/>
  <c r="G318" i="21"/>
  <c r="I318" i="21"/>
  <c r="K318" i="21"/>
  <c r="H318" i="21"/>
  <c r="CA105" i="19"/>
  <c r="AR106" i="19"/>
  <c r="CJ105" i="19"/>
  <c r="AR107" i="13"/>
  <c r="A295" i="13"/>
  <c r="BI122" i="13"/>
  <c r="BJ122" i="13"/>
  <c r="BK122" i="13"/>
  <c r="CK105" i="18" l="1"/>
  <c r="CJ106" i="13"/>
  <c r="CK106" i="13" s="1"/>
  <c r="CA106" i="13"/>
  <c r="U317" i="20"/>
  <c r="V317" i="20" s="1"/>
  <c r="AZ107" i="13"/>
  <c r="BC107" i="13" s="1"/>
  <c r="AZ107" i="19"/>
  <c r="BC107" i="19" s="1"/>
  <c r="L107" i="13"/>
  <c r="R107" i="13"/>
  <c r="AA108" i="13" s="1"/>
  <c r="L107" i="18"/>
  <c r="O107" i="18" s="1"/>
  <c r="R107" i="18"/>
  <c r="AA108" i="18" s="1"/>
  <c r="M107" i="13"/>
  <c r="S107" i="13"/>
  <c r="AB108" i="13" s="1"/>
  <c r="AJ108" i="13"/>
  <c r="AY107" i="13"/>
  <c r="BB107" i="13" s="1"/>
  <c r="R317" i="7"/>
  <c r="T317" i="7"/>
  <c r="P317" i="7"/>
  <c r="S317" i="7"/>
  <c r="Q317" i="7"/>
  <c r="S107" i="18"/>
  <c r="AB108" i="18" s="1"/>
  <c r="M107" i="18"/>
  <c r="P107" i="18" s="1"/>
  <c r="AJ108" i="18"/>
  <c r="AY107" i="18"/>
  <c r="BB107" i="18" s="1"/>
  <c r="L107" i="19"/>
  <c r="O107" i="19" s="1"/>
  <c r="R107" i="19"/>
  <c r="AA108" i="19" s="1"/>
  <c r="M107" i="19"/>
  <c r="P107" i="19" s="1"/>
  <c r="S107" i="19"/>
  <c r="AB108" i="19" s="1"/>
  <c r="L317" i="7"/>
  <c r="AK108" i="18"/>
  <c r="AZ107" i="18"/>
  <c r="BC107" i="18" s="1"/>
  <c r="AY107" i="19"/>
  <c r="BB107" i="19" s="1"/>
  <c r="AU106" i="19"/>
  <c r="AI107" i="19" s="1"/>
  <c r="BL106" i="19"/>
  <c r="H106" i="19"/>
  <c r="L318" i="21"/>
  <c r="G218" i="17" s="1"/>
  <c r="CL105" i="19"/>
  <c r="CK105" i="19"/>
  <c r="CB105" i="19"/>
  <c r="CC105" i="19"/>
  <c r="R318" i="21"/>
  <c r="P318" i="21"/>
  <c r="T318" i="21"/>
  <c r="S318" i="21"/>
  <c r="Q318" i="21"/>
  <c r="CL106" i="13"/>
  <c r="H106" i="18"/>
  <c r="BL106" i="18"/>
  <c r="AU106" i="18"/>
  <c r="AI107" i="18" s="1"/>
  <c r="CC105" i="18"/>
  <c r="CB105" i="18"/>
  <c r="AU107" i="13"/>
  <c r="AI108" i="13" s="1"/>
  <c r="BL107" i="13"/>
  <c r="H107" i="13"/>
  <c r="CC106" i="13"/>
  <c r="CB106" i="13"/>
  <c r="A296" i="13"/>
  <c r="AX106" i="19" l="1"/>
  <c r="BA106" i="19" s="1"/>
  <c r="BD106" i="19" s="1"/>
  <c r="H217" i="17"/>
  <c r="I217" i="17" s="1"/>
  <c r="G217" i="12"/>
  <c r="H217" i="12" s="1"/>
  <c r="I217" i="12" s="1"/>
  <c r="H217" i="16"/>
  <c r="I217" i="16" s="1"/>
  <c r="F45" i="15"/>
  <c r="J45" i="15"/>
  <c r="P107" i="13"/>
  <c r="U317" i="7"/>
  <c r="I45" i="15"/>
  <c r="O107" i="13"/>
  <c r="U318" i="21"/>
  <c r="V318" i="21" s="1"/>
  <c r="K106" i="19"/>
  <c r="BR106" i="19"/>
  <c r="Q106" i="19"/>
  <c r="Z107" i="19" s="1"/>
  <c r="BH107" i="19" s="1"/>
  <c r="K106" i="18"/>
  <c r="BR106" i="18"/>
  <c r="Q106" i="18"/>
  <c r="Z107" i="18" s="1"/>
  <c r="F317" i="20" s="1"/>
  <c r="AX106" i="18"/>
  <c r="BA106" i="18" s="1"/>
  <c r="BD106" i="18" s="1"/>
  <c r="AX107" i="13"/>
  <c r="BA107" i="13" s="1"/>
  <c r="BD107" i="13" s="1"/>
  <c r="K107" i="13"/>
  <c r="H45" i="15" s="1"/>
  <c r="Q107" i="13"/>
  <c r="Z108" i="13" s="1"/>
  <c r="F318" i="7" s="1"/>
  <c r="BR107" i="13"/>
  <c r="A297" i="13"/>
  <c r="BJ123" i="13"/>
  <c r="BK123" i="13"/>
  <c r="BI123" i="13"/>
  <c r="O317" i="20" l="1"/>
  <c r="I318" i="20"/>
  <c r="K318" i="20"/>
  <c r="H318" i="20"/>
  <c r="J318" i="20"/>
  <c r="G318" i="20"/>
  <c r="K217" i="16"/>
  <c r="L217" i="16" s="1"/>
  <c r="M217" i="16" s="1"/>
  <c r="K217" i="12"/>
  <c r="L217" i="12" s="1"/>
  <c r="M217" i="12" s="1"/>
  <c r="CG107" i="13" s="1"/>
  <c r="K217" i="17"/>
  <c r="L217" i="17" s="1"/>
  <c r="M217" i="17" s="1"/>
  <c r="V317" i="7"/>
  <c r="BH107" i="18"/>
  <c r="CF107" i="18"/>
  <c r="BV107" i="18"/>
  <c r="AS108" i="18" s="1"/>
  <c r="CE107" i="18"/>
  <c r="J218" i="16"/>
  <c r="BW107" i="18"/>
  <c r="AT108" i="18" s="1"/>
  <c r="G65" i="15"/>
  <c r="CF107" i="13"/>
  <c r="BV107" i="13"/>
  <c r="AS108" i="13" s="1"/>
  <c r="J218" i="12"/>
  <c r="BW107" i="13"/>
  <c r="AT108" i="13" s="1"/>
  <c r="CE107" i="13"/>
  <c r="CE107" i="19"/>
  <c r="BV107" i="19"/>
  <c r="AS108" i="19" s="1"/>
  <c r="BW107" i="19"/>
  <c r="AT108" i="19" s="1"/>
  <c r="CF107" i="19"/>
  <c r="J218" i="17"/>
  <c r="F318" i="21"/>
  <c r="BO107" i="19"/>
  <c r="BT107" i="19"/>
  <c r="BO107" i="18"/>
  <c r="BT107" i="18"/>
  <c r="N106" i="19"/>
  <c r="BU106" i="19"/>
  <c r="CD106" i="19"/>
  <c r="BX106" i="19"/>
  <c r="CG106" i="19"/>
  <c r="N106" i="18"/>
  <c r="BU106" i="18"/>
  <c r="CD106" i="18"/>
  <c r="BX106" i="18"/>
  <c r="CG106" i="18"/>
  <c r="BH108" i="13"/>
  <c r="N107" i="13"/>
  <c r="BU107" i="13"/>
  <c r="CD107" i="13"/>
  <c r="BT108" i="13"/>
  <c r="BO108" i="13"/>
  <c r="A298" i="13"/>
  <c r="L318" i="20" l="1"/>
  <c r="G218" i="16" s="1"/>
  <c r="BX107" i="13"/>
  <c r="T318" i="20"/>
  <c r="P318" i="20"/>
  <c r="Q318" i="20"/>
  <c r="S318" i="20"/>
  <c r="R318" i="20"/>
  <c r="I108" i="18"/>
  <c r="BM108" i="18"/>
  <c r="BP108" i="18"/>
  <c r="AV108" i="18"/>
  <c r="AJ109" i="18" s="1"/>
  <c r="BM108" i="13"/>
  <c r="AV108" i="13"/>
  <c r="AJ109" i="13" s="1"/>
  <c r="I108" i="13"/>
  <c r="BP108" i="13"/>
  <c r="J318" i="7"/>
  <c r="O317" i="7"/>
  <c r="H318" i="7"/>
  <c r="G318" i="7"/>
  <c r="I318" i="7"/>
  <c r="K318" i="7"/>
  <c r="J108" i="19"/>
  <c r="BN108" i="19"/>
  <c r="BQ108" i="19"/>
  <c r="AW108" i="19"/>
  <c r="AK109" i="19" s="1"/>
  <c r="BQ108" i="18"/>
  <c r="J108" i="18"/>
  <c r="BN108" i="18"/>
  <c r="AW108" i="18"/>
  <c r="AK109" i="18" s="1"/>
  <c r="CH107" i="19"/>
  <c r="CI107" i="19"/>
  <c r="BZ107" i="19"/>
  <c r="O217" i="17"/>
  <c r="N218" i="17"/>
  <c r="BY107" i="19"/>
  <c r="AV108" i="19"/>
  <c r="AJ109" i="19" s="1"/>
  <c r="BP108" i="19"/>
  <c r="BM108" i="19"/>
  <c r="I108" i="19"/>
  <c r="CH107" i="13"/>
  <c r="CI107" i="13"/>
  <c r="O217" i="12"/>
  <c r="BZ107" i="13"/>
  <c r="BY107" i="13"/>
  <c r="N218" i="12"/>
  <c r="BN108" i="13"/>
  <c r="J108" i="13"/>
  <c r="BQ108" i="13"/>
  <c r="AW108" i="13"/>
  <c r="AK109" i="13" s="1"/>
  <c r="O217" i="16"/>
  <c r="N218" i="16"/>
  <c r="BY107" i="18"/>
  <c r="CH107" i="18"/>
  <c r="CI107" i="18"/>
  <c r="BZ107" i="18"/>
  <c r="CJ106" i="19"/>
  <c r="CA106" i="19"/>
  <c r="AR107" i="19"/>
  <c r="CJ106" i="18"/>
  <c r="CA106" i="18"/>
  <c r="AR107" i="18"/>
  <c r="H319" i="21"/>
  <c r="O318" i="21"/>
  <c r="J319" i="21"/>
  <c r="K319" i="21"/>
  <c r="G319" i="21"/>
  <c r="I319" i="21"/>
  <c r="AR108" i="13"/>
  <c r="A299" i="13"/>
  <c r="BJ124" i="13"/>
  <c r="BK124" i="13"/>
  <c r="CA107" i="13" l="1"/>
  <c r="CB107" i="13" s="1"/>
  <c r="CJ107" i="13"/>
  <c r="CL107" i="13" s="1"/>
  <c r="U318" i="20"/>
  <c r="V318" i="20" s="1"/>
  <c r="AZ108" i="13"/>
  <c r="BC108" i="13" s="1"/>
  <c r="L318" i="7"/>
  <c r="G218" i="12" s="1"/>
  <c r="H218" i="12" s="1"/>
  <c r="I218" i="12" s="1"/>
  <c r="AZ108" i="18"/>
  <c r="BC108" i="18" s="1"/>
  <c r="AY108" i="19"/>
  <c r="BB108" i="19" s="1"/>
  <c r="H218" i="16"/>
  <c r="I218" i="16" s="1"/>
  <c r="H218" i="17"/>
  <c r="I218" i="17" s="1"/>
  <c r="M108" i="13"/>
  <c r="S108" i="13"/>
  <c r="AB109" i="13" s="1"/>
  <c r="R108" i="19"/>
  <c r="AA109" i="19" s="1"/>
  <c r="L108" i="19"/>
  <c r="O108" i="19" s="1"/>
  <c r="S318" i="7"/>
  <c r="T318" i="7"/>
  <c r="P318" i="7"/>
  <c r="Q318" i="7"/>
  <c r="R318" i="7"/>
  <c r="M108" i="19"/>
  <c r="P108" i="19" s="1"/>
  <c r="S108" i="19"/>
  <c r="AB109" i="19" s="1"/>
  <c r="AY108" i="18"/>
  <c r="BB108" i="18" s="1"/>
  <c r="AZ108" i="19"/>
  <c r="BC108" i="19" s="1"/>
  <c r="AY108" i="13"/>
  <c r="BB108" i="13" s="1"/>
  <c r="S108" i="18"/>
  <c r="AB109" i="18" s="1"/>
  <c r="M108" i="18"/>
  <c r="P108" i="18" s="1"/>
  <c r="L108" i="18"/>
  <c r="O108" i="18" s="1"/>
  <c r="R108" i="18"/>
  <c r="AA109" i="18" s="1"/>
  <c r="L108" i="13"/>
  <c r="R108" i="13"/>
  <c r="AA109" i="13" s="1"/>
  <c r="L319" i="21"/>
  <c r="G219" i="17" s="1"/>
  <c r="CC106" i="18"/>
  <c r="CB106" i="18"/>
  <c r="AU107" i="18"/>
  <c r="AI108" i="18" s="1"/>
  <c r="H107" i="18"/>
  <c r="BL107" i="18"/>
  <c r="T319" i="21"/>
  <c r="R319" i="21"/>
  <c r="P319" i="21"/>
  <c r="Q319" i="21"/>
  <c r="S319" i="21"/>
  <c r="CK106" i="19"/>
  <c r="CL106" i="19"/>
  <c r="CL106" i="18"/>
  <c r="CK106" i="18"/>
  <c r="H107" i="19"/>
  <c r="AU107" i="19"/>
  <c r="AI108" i="19" s="1"/>
  <c r="BL107" i="19"/>
  <c r="CC106" i="19"/>
  <c r="CB106" i="19"/>
  <c r="AU108" i="13"/>
  <c r="AI109" i="13" s="1"/>
  <c r="BL108" i="13"/>
  <c r="H108" i="13"/>
  <c r="A300" i="13"/>
  <c r="BI124" i="13"/>
  <c r="CC107" i="13" l="1"/>
  <c r="CK107" i="13"/>
  <c r="F46" i="15"/>
  <c r="J46" i="15"/>
  <c r="P108" i="13"/>
  <c r="I46" i="15"/>
  <c r="O108" i="13"/>
  <c r="BV108" i="19"/>
  <c r="AS109" i="19" s="1"/>
  <c r="CF108" i="19"/>
  <c r="J219" i="17"/>
  <c r="CE108" i="19"/>
  <c r="BW108" i="19"/>
  <c r="AT109" i="19" s="1"/>
  <c r="U318" i="7"/>
  <c r="CF108" i="18"/>
  <c r="BW108" i="18"/>
  <c r="AT109" i="18" s="1"/>
  <c r="BV108" i="18"/>
  <c r="AS109" i="18" s="1"/>
  <c r="J219" i="16"/>
  <c r="CE108" i="18"/>
  <c r="AX107" i="18"/>
  <c r="BA107" i="18" s="1"/>
  <c r="BD107" i="18" s="1"/>
  <c r="G66" i="15"/>
  <c r="BV108" i="13"/>
  <c r="AS109" i="13" s="1"/>
  <c r="CE108" i="13"/>
  <c r="BW108" i="13"/>
  <c r="AT109" i="13" s="1"/>
  <c r="CF108" i="13"/>
  <c r="J219" i="12"/>
  <c r="BR107" i="18"/>
  <c r="Q107" i="18"/>
  <c r="Z108" i="18" s="1"/>
  <c r="F318" i="20" s="1"/>
  <c r="K107" i="18"/>
  <c r="Q107" i="19"/>
  <c r="Z108" i="19" s="1"/>
  <c r="BH108" i="19" s="1"/>
  <c r="K107" i="19"/>
  <c r="BR107" i="19"/>
  <c r="AX107" i="19"/>
  <c r="BA107" i="19" s="1"/>
  <c r="BD107" i="19" s="1"/>
  <c r="U319" i="21"/>
  <c r="V319" i="21" s="1"/>
  <c r="Q108" i="13"/>
  <c r="Z109" i="13" s="1"/>
  <c r="F319" i="7" s="1"/>
  <c r="K108" i="13"/>
  <c r="H46" i="15" s="1"/>
  <c r="BR108" i="13"/>
  <c r="AX108" i="13"/>
  <c r="BA108" i="13" s="1"/>
  <c r="BD108" i="13" s="1"/>
  <c r="A301" i="13"/>
  <c r="O318" i="20" l="1"/>
  <c r="I319" i="20"/>
  <c r="J319" i="20"/>
  <c r="H319" i="20"/>
  <c r="G319" i="20"/>
  <c r="K319" i="20"/>
  <c r="BM109" i="18"/>
  <c r="I109" i="18"/>
  <c r="AV109" i="18"/>
  <c r="AJ110" i="18" s="1"/>
  <c r="BP109" i="18"/>
  <c r="BP109" i="19"/>
  <c r="AV109" i="19"/>
  <c r="AJ110" i="19" s="1"/>
  <c r="BM109" i="19"/>
  <c r="I109" i="19"/>
  <c r="BQ109" i="18"/>
  <c r="AW109" i="18"/>
  <c r="AK110" i="18" s="1"/>
  <c r="BN109" i="18"/>
  <c r="J109" i="18"/>
  <c r="BH108" i="18"/>
  <c r="I109" i="13"/>
  <c r="AV109" i="13"/>
  <c r="AJ110" i="13" s="1"/>
  <c r="BP109" i="13"/>
  <c r="BM109" i="13"/>
  <c r="K218" i="17"/>
  <c r="L218" i="17" s="1"/>
  <c r="M218" i="17" s="1"/>
  <c r="K218" i="12"/>
  <c r="L218" i="12" s="1"/>
  <c r="M218" i="12" s="1"/>
  <c r="K218" i="16"/>
  <c r="L218" i="16" s="1"/>
  <c r="M218" i="16" s="1"/>
  <c r="V318" i="7"/>
  <c r="J109" i="13"/>
  <c r="BQ109" i="13"/>
  <c r="AW109" i="13"/>
  <c r="AK110" i="13" s="1"/>
  <c r="BN109" i="13"/>
  <c r="AW109" i="19"/>
  <c r="AK110" i="19" s="1"/>
  <c r="BN109" i="19"/>
  <c r="J109" i="19"/>
  <c r="BQ109" i="19"/>
  <c r="BO108" i="19"/>
  <c r="BT108" i="19"/>
  <c r="N107" i="19"/>
  <c r="BU107" i="19"/>
  <c r="CD107" i="19"/>
  <c r="BX107" i="19"/>
  <c r="CG107" i="19"/>
  <c r="F319" i="21"/>
  <c r="N107" i="18"/>
  <c r="CD107" i="18"/>
  <c r="BU107" i="18"/>
  <c r="CG107" i="18"/>
  <c r="BX107" i="18"/>
  <c r="BT108" i="18"/>
  <c r="BO108" i="18"/>
  <c r="N108" i="13"/>
  <c r="BU108" i="13"/>
  <c r="CD108" i="13"/>
  <c r="BO109" i="13"/>
  <c r="BT109" i="13"/>
  <c r="BH109" i="13"/>
  <c r="A302" i="13"/>
  <c r="BI125" i="13"/>
  <c r="BK125" i="13"/>
  <c r="BJ125" i="13"/>
  <c r="AZ109" i="18" l="1"/>
  <c r="BC109" i="18" s="1"/>
  <c r="AY109" i="18"/>
  <c r="BB109" i="18" s="1"/>
  <c r="AZ109" i="13"/>
  <c r="BC109" i="13" s="1"/>
  <c r="AY109" i="13"/>
  <c r="BB109" i="13" s="1"/>
  <c r="T319" i="20"/>
  <c r="S319" i="20"/>
  <c r="R319" i="20"/>
  <c r="Q319" i="20"/>
  <c r="P319" i="20"/>
  <c r="L319" i="20"/>
  <c r="G219" i="16" s="1"/>
  <c r="CH108" i="19"/>
  <c r="BY108" i="19"/>
  <c r="BZ108" i="19"/>
  <c r="N219" i="17"/>
  <c r="CI108" i="19"/>
  <c r="O218" i="17"/>
  <c r="S109" i="18"/>
  <c r="AB110" i="18" s="1"/>
  <c r="M109" i="18"/>
  <c r="P109" i="18" s="1"/>
  <c r="AZ109" i="19"/>
  <c r="BC109" i="19" s="1"/>
  <c r="S109" i="13"/>
  <c r="AB110" i="13" s="1"/>
  <c r="M109" i="13"/>
  <c r="CH108" i="13"/>
  <c r="O218" i="12"/>
  <c r="CI108" i="13"/>
  <c r="BZ108" i="13"/>
  <c r="BY108" i="13"/>
  <c r="N219" i="12"/>
  <c r="CG108" i="13"/>
  <c r="S109" i="19"/>
  <c r="AB110" i="19" s="1"/>
  <c r="M109" i="19"/>
  <c r="P109" i="19" s="1"/>
  <c r="L109" i="13"/>
  <c r="R109" i="13"/>
  <c r="AA110" i="13" s="1"/>
  <c r="AY109" i="19"/>
  <c r="BB109" i="19" s="1"/>
  <c r="R109" i="18"/>
  <c r="AA110" i="18" s="1"/>
  <c r="L109" i="18"/>
  <c r="O109" i="18" s="1"/>
  <c r="BX108" i="13"/>
  <c r="BZ108" i="18"/>
  <c r="CH108" i="18"/>
  <c r="O218" i="16"/>
  <c r="N219" i="16"/>
  <c r="CI108" i="18"/>
  <c r="BY108" i="18"/>
  <c r="J319" i="7"/>
  <c r="K319" i="7"/>
  <c r="O318" i="7"/>
  <c r="G319" i="7"/>
  <c r="I319" i="7"/>
  <c r="H319" i="7"/>
  <c r="L109" i="19"/>
  <c r="O109" i="19" s="1"/>
  <c r="R109" i="19"/>
  <c r="AA110" i="19" s="1"/>
  <c r="CJ107" i="19"/>
  <c r="CA107" i="18"/>
  <c r="AR108" i="18"/>
  <c r="CA107" i="19"/>
  <c r="AR108" i="19"/>
  <c r="CJ107" i="18"/>
  <c r="O319" i="21"/>
  <c r="I320" i="21"/>
  <c r="K320" i="21"/>
  <c r="J320" i="21"/>
  <c r="H320" i="21"/>
  <c r="G320" i="21"/>
  <c r="AR109" i="13"/>
  <c r="A303" i="13"/>
  <c r="CJ108" i="13" l="1"/>
  <c r="U319" i="20"/>
  <c r="V319" i="20" s="1"/>
  <c r="CA108" i="13"/>
  <c r="CB108" i="13" s="1"/>
  <c r="L319" i="7"/>
  <c r="I47" i="15"/>
  <c r="O109" i="13"/>
  <c r="S319" i="7"/>
  <c r="P319" i="7"/>
  <c r="R319" i="7"/>
  <c r="T319" i="7"/>
  <c r="Q319" i="7"/>
  <c r="J47" i="15"/>
  <c r="P109" i="13"/>
  <c r="L320" i="21"/>
  <c r="G220" i="17" s="1"/>
  <c r="CK107" i="18"/>
  <c r="CL107" i="18"/>
  <c r="CK107" i="19"/>
  <c r="CL107" i="19"/>
  <c r="AU108" i="19"/>
  <c r="AI109" i="19" s="1"/>
  <c r="BL108" i="19"/>
  <c r="H108" i="19"/>
  <c r="CC107" i="19"/>
  <c r="CB107" i="19"/>
  <c r="S320" i="21"/>
  <c r="T320" i="21"/>
  <c r="Q320" i="21"/>
  <c r="P320" i="21"/>
  <c r="R320" i="21"/>
  <c r="AU108" i="18"/>
  <c r="AI109" i="18" s="1"/>
  <c r="BL108" i="18"/>
  <c r="H108" i="18"/>
  <c r="CC107" i="18"/>
  <c r="CB107" i="18"/>
  <c r="CK108" i="13"/>
  <c r="CL108" i="13"/>
  <c r="AU109" i="13"/>
  <c r="AI110" i="13" s="1"/>
  <c r="H109" i="13"/>
  <c r="BL109" i="13"/>
  <c r="A304" i="13"/>
  <c r="BI126" i="13"/>
  <c r="CC108" i="13" l="1"/>
  <c r="AX108" i="19"/>
  <c r="BA108" i="19" s="1"/>
  <c r="BD108" i="19" s="1"/>
  <c r="AX108" i="18"/>
  <c r="BA108" i="18" s="1"/>
  <c r="BD108" i="18" s="1"/>
  <c r="U319" i="7"/>
  <c r="H219" i="17"/>
  <c r="I219" i="17" s="1"/>
  <c r="F47" i="15"/>
  <c r="H219" i="16"/>
  <c r="I219" i="16" s="1"/>
  <c r="G219" i="12"/>
  <c r="H219" i="12" s="1"/>
  <c r="I219" i="12" s="1"/>
  <c r="U320" i="21"/>
  <c r="V320" i="21" s="1"/>
  <c r="K108" i="18"/>
  <c r="BR108" i="18"/>
  <c r="Q108" i="18"/>
  <c r="Z109" i="18" s="1"/>
  <c r="F319" i="20" s="1"/>
  <c r="BR108" i="19"/>
  <c r="K108" i="19"/>
  <c r="Q108" i="19"/>
  <c r="Z109" i="19" s="1"/>
  <c r="BH109" i="19" s="1"/>
  <c r="K109" i="13"/>
  <c r="H47" i="15" s="1"/>
  <c r="Q109" i="13"/>
  <c r="Z110" i="13" s="1"/>
  <c r="F320" i="7" s="1"/>
  <c r="BR109" i="13"/>
  <c r="AX109" i="13"/>
  <c r="BA109" i="13" s="1"/>
  <c r="BD109" i="13" s="1"/>
  <c r="A305" i="13"/>
  <c r="BK126" i="13"/>
  <c r="BJ126" i="13"/>
  <c r="H320" i="20" l="1"/>
  <c r="I320" i="20"/>
  <c r="G320" i="20"/>
  <c r="K320" i="20"/>
  <c r="O319" i="20"/>
  <c r="J320" i="20"/>
  <c r="G67" i="15"/>
  <c r="J220" i="12"/>
  <c r="CE109" i="13"/>
  <c r="BV109" i="13"/>
  <c r="AS110" i="13" s="1"/>
  <c r="CF109" i="13"/>
  <c r="BW109" i="13"/>
  <c r="AT110" i="13" s="1"/>
  <c r="CF109" i="18"/>
  <c r="J220" i="16"/>
  <c r="BV109" i="18"/>
  <c r="AS110" i="18" s="1"/>
  <c r="BW109" i="18"/>
  <c r="AT110" i="18" s="1"/>
  <c r="CE109" i="18"/>
  <c r="CE109" i="19"/>
  <c r="BV109" i="19"/>
  <c r="AS110" i="19" s="1"/>
  <c r="CF109" i="19"/>
  <c r="J220" i="17"/>
  <c r="BW109" i="19"/>
  <c r="AT110" i="19" s="1"/>
  <c r="BH109" i="18"/>
  <c r="K219" i="17"/>
  <c r="L219" i="17" s="1"/>
  <c r="M219" i="17" s="1"/>
  <c r="V319" i="7"/>
  <c r="K219" i="16"/>
  <c r="L219" i="16" s="1"/>
  <c r="M219" i="16" s="1"/>
  <c r="K219" i="12"/>
  <c r="L219" i="12" s="1"/>
  <c r="M219" i="12" s="1"/>
  <c r="N108" i="19"/>
  <c r="CD108" i="19"/>
  <c r="BU108" i="19"/>
  <c r="CG108" i="19"/>
  <c r="BX108" i="19"/>
  <c r="BT109" i="19"/>
  <c r="BO109" i="19"/>
  <c r="BO109" i="18"/>
  <c r="BT109" i="18"/>
  <c r="F320" i="21"/>
  <c r="N108" i="18"/>
  <c r="CD108" i="18"/>
  <c r="BU108" i="18"/>
  <c r="BX108" i="18"/>
  <c r="CG108" i="18"/>
  <c r="N109" i="13"/>
  <c r="BU109" i="13"/>
  <c r="CD109" i="13"/>
  <c r="BT110" i="13"/>
  <c r="BO110" i="13"/>
  <c r="BH110" i="13"/>
  <c r="A306" i="13"/>
  <c r="BI127" i="13"/>
  <c r="T320" i="20" l="1"/>
  <c r="S320" i="20"/>
  <c r="P320" i="20"/>
  <c r="R320" i="20"/>
  <c r="Q320" i="20"/>
  <c r="L320" i="20"/>
  <c r="G220" i="16" s="1"/>
  <c r="O219" i="12"/>
  <c r="BZ109" i="13"/>
  <c r="BY109" i="13"/>
  <c r="CH109" i="13"/>
  <c r="N220" i="12"/>
  <c r="CI109" i="13"/>
  <c r="BQ110" i="13"/>
  <c r="J110" i="13"/>
  <c r="BN110" i="13"/>
  <c r="AW110" i="13"/>
  <c r="AK111" i="13" s="1"/>
  <c r="N220" i="16"/>
  <c r="CH109" i="18"/>
  <c r="BY109" i="18"/>
  <c r="CI109" i="18"/>
  <c r="O219" i="16"/>
  <c r="BZ109" i="18"/>
  <c r="BP110" i="19"/>
  <c r="BM110" i="19"/>
  <c r="I110" i="19"/>
  <c r="AV110" i="19"/>
  <c r="AJ111" i="19" s="1"/>
  <c r="I110" i="13"/>
  <c r="BP110" i="13"/>
  <c r="AV110" i="13"/>
  <c r="AJ111" i="13" s="1"/>
  <c r="BM110" i="13"/>
  <c r="BQ110" i="19"/>
  <c r="BN110" i="19"/>
  <c r="AW110" i="19"/>
  <c r="AK111" i="19" s="1"/>
  <c r="J110" i="19"/>
  <c r="BX109" i="13"/>
  <c r="CG109" i="13"/>
  <c r="CH109" i="19"/>
  <c r="N220" i="17"/>
  <c r="BY109" i="19"/>
  <c r="O219" i="17"/>
  <c r="CI109" i="19"/>
  <c r="BZ109" i="19"/>
  <c r="O319" i="7"/>
  <c r="H320" i="7"/>
  <c r="J320" i="7"/>
  <c r="I320" i="7"/>
  <c r="G320" i="7"/>
  <c r="K320" i="7"/>
  <c r="AW110" i="18"/>
  <c r="AK111" i="18" s="1"/>
  <c r="BQ110" i="18"/>
  <c r="BN110" i="18"/>
  <c r="J110" i="18"/>
  <c r="I110" i="18"/>
  <c r="AV110" i="18"/>
  <c r="AJ111" i="18" s="1"/>
  <c r="BM110" i="18"/>
  <c r="BP110" i="18"/>
  <c r="O320" i="21"/>
  <c r="H321" i="21"/>
  <c r="K321" i="21"/>
  <c r="J321" i="21"/>
  <c r="I321" i="21"/>
  <c r="G321" i="21"/>
  <c r="CA108" i="19"/>
  <c r="AR109" i="19"/>
  <c r="CA108" i="18"/>
  <c r="AR109" i="18"/>
  <c r="CJ108" i="19"/>
  <c r="CJ108" i="18"/>
  <c r="AR110" i="13"/>
  <c r="A307" i="13"/>
  <c r="BK127" i="13"/>
  <c r="CJ109" i="13" l="1"/>
  <c r="AY110" i="19"/>
  <c r="BB110" i="19" s="1"/>
  <c r="U320" i="20"/>
  <c r="V320" i="20" s="1"/>
  <c r="CA109" i="13"/>
  <c r="CB109" i="13" s="1"/>
  <c r="AY110" i="13"/>
  <c r="BB110" i="13" s="1"/>
  <c r="AZ110" i="13"/>
  <c r="BC110" i="13" s="1"/>
  <c r="L320" i="7"/>
  <c r="R110" i="18"/>
  <c r="AA111" i="18" s="1"/>
  <c r="L110" i="18"/>
  <c r="O110" i="18" s="1"/>
  <c r="M110" i="19"/>
  <c r="P110" i="19" s="1"/>
  <c r="S110" i="19"/>
  <c r="AB111" i="19" s="1"/>
  <c r="M110" i="18"/>
  <c r="P110" i="18" s="1"/>
  <c r="S110" i="18"/>
  <c r="AB111" i="18" s="1"/>
  <c r="R110" i="19"/>
  <c r="AA111" i="19" s="1"/>
  <c r="L110" i="19"/>
  <c r="O110" i="19" s="1"/>
  <c r="S320" i="7"/>
  <c r="R320" i="7"/>
  <c r="P320" i="7"/>
  <c r="T320" i="7"/>
  <c r="Q320" i="7"/>
  <c r="AY110" i="18"/>
  <c r="BB110" i="18" s="1"/>
  <c r="L110" i="13"/>
  <c r="R110" i="13"/>
  <c r="AA111" i="13" s="1"/>
  <c r="AZ110" i="18"/>
  <c r="BC110" i="18" s="1"/>
  <c r="AZ110" i="19"/>
  <c r="BC110" i="19" s="1"/>
  <c r="M110" i="13"/>
  <c r="S110" i="13"/>
  <c r="AB111" i="13" s="1"/>
  <c r="H109" i="18"/>
  <c r="AU109" i="18"/>
  <c r="AI110" i="18" s="1"/>
  <c r="BL109" i="18"/>
  <c r="CK108" i="18"/>
  <c r="CL108" i="18"/>
  <c r="CC108" i="18"/>
  <c r="CB108" i="18"/>
  <c r="L321" i="21"/>
  <c r="G221" i="17" s="1"/>
  <c r="CK108" i="19"/>
  <c r="CL108" i="19"/>
  <c r="H109" i="19"/>
  <c r="BL109" i="19"/>
  <c r="AU109" i="19"/>
  <c r="AI110" i="19" s="1"/>
  <c r="CC108" i="19"/>
  <c r="CB108" i="19"/>
  <c r="R321" i="21"/>
  <c r="P321" i="21"/>
  <c r="S321" i="21"/>
  <c r="Q321" i="21"/>
  <c r="T321" i="21"/>
  <c r="CK109" i="13"/>
  <c r="CL109" i="13"/>
  <c r="AU110" i="13"/>
  <c r="AI111" i="13" s="1"/>
  <c r="H110" i="13"/>
  <c r="BL110" i="13"/>
  <c r="A308" i="13"/>
  <c r="BJ127" i="13"/>
  <c r="BI128" i="13"/>
  <c r="CC109" i="13" l="1"/>
  <c r="J48" i="15"/>
  <c r="P110" i="13"/>
  <c r="U320" i="7"/>
  <c r="H220" i="16"/>
  <c r="I220" i="16" s="1"/>
  <c r="G220" i="12"/>
  <c r="H220" i="12" s="1"/>
  <c r="I220" i="12" s="1"/>
  <c r="F48" i="15"/>
  <c r="H220" i="17"/>
  <c r="I220" i="17" s="1"/>
  <c r="I48" i="15"/>
  <c r="O110" i="13"/>
  <c r="K109" i="19"/>
  <c r="BR109" i="19"/>
  <c r="Q109" i="19"/>
  <c r="Z110" i="19" s="1"/>
  <c r="BH110" i="19" s="1"/>
  <c r="K109" i="18"/>
  <c r="BR109" i="18"/>
  <c r="Q109" i="18"/>
  <c r="Z110" i="18" s="1"/>
  <c r="F320" i="20" s="1"/>
  <c r="U321" i="21"/>
  <c r="V321" i="21" s="1"/>
  <c r="AX109" i="19"/>
  <c r="BA109" i="19" s="1"/>
  <c r="BD109" i="19" s="1"/>
  <c r="AX109" i="18"/>
  <c r="BA109" i="18" s="1"/>
  <c r="BD109" i="18" s="1"/>
  <c r="Q110" i="13"/>
  <c r="Z111" i="13" s="1"/>
  <c r="F321" i="7" s="1"/>
  <c r="BR110" i="13"/>
  <c r="K110" i="13"/>
  <c r="H48" i="15" s="1"/>
  <c r="AX110" i="13"/>
  <c r="BA110" i="13" s="1"/>
  <c r="BD110" i="13" s="1"/>
  <c r="A309" i="13"/>
  <c r="BK128" i="13"/>
  <c r="K321" i="20" l="1"/>
  <c r="O320" i="20"/>
  <c r="G321" i="20"/>
  <c r="H321" i="20"/>
  <c r="I321" i="20"/>
  <c r="J321" i="20"/>
  <c r="CF110" i="19"/>
  <c r="BW110" i="19"/>
  <c r="AT111" i="19" s="1"/>
  <c r="J221" i="17"/>
  <c r="CE110" i="19"/>
  <c r="BV110" i="19"/>
  <c r="AS111" i="19" s="1"/>
  <c r="G68" i="15"/>
  <c r="CF110" i="13"/>
  <c r="CE110" i="13"/>
  <c r="J221" i="12"/>
  <c r="BV110" i="13"/>
  <c r="AS111" i="13" s="1"/>
  <c r="BW110" i="13"/>
  <c r="AT111" i="13" s="1"/>
  <c r="CE110" i="18"/>
  <c r="BV110" i="18"/>
  <c r="AS111" i="18" s="1"/>
  <c r="CF110" i="18"/>
  <c r="BW110" i="18"/>
  <c r="AT111" i="18" s="1"/>
  <c r="J221" i="16"/>
  <c r="V320" i="7"/>
  <c r="K220" i="12"/>
  <c r="L220" i="12" s="1"/>
  <c r="M220" i="12" s="1"/>
  <c r="BX110" i="13" s="1"/>
  <c r="K220" i="17"/>
  <c r="L220" i="17" s="1"/>
  <c r="M220" i="17" s="1"/>
  <c r="K220" i="16"/>
  <c r="L220" i="16" s="1"/>
  <c r="M220" i="16" s="1"/>
  <c r="BH110" i="18"/>
  <c r="BO110" i="18"/>
  <c r="BT110" i="18"/>
  <c r="N109" i="18"/>
  <c r="BU109" i="18"/>
  <c r="CD109" i="18"/>
  <c r="BX109" i="18"/>
  <c r="CG109" i="18"/>
  <c r="BO110" i="19"/>
  <c r="BT110" i="19"/>
  <c r="F321" i="21"/>
  <c r="N109" i="19"/>
  <c r="CD109" i="19"/>
  <c r="BU109" i="19"/>
  <c r="CG109" i="19"/>
  <c r="BX109" i="19"/>
  <c r="N110" i="13"/>
  <c r="CD110" i="13"/>
  <c r="BU110" i="13"/>
  <c r="BT111" i="13"/>
  <c r="BO111" i="13"/>
  <c r="BH111" i="13"/>
  <c r="A310" i="13"/>
  <c r="BJ128" i="13"/>
  <c r="BI129" i="13"/>
  <c r="CG110" i="13" l="1"/>
  <c r="L321" i="20"/>
  <c r="G221" i="16" s="1"/>
  <c r="S321" i="20"/>
  <c r="Q321" i="20"/>
  <c r="R321" i="20"/>
  <c r="P321" i="20"/>
  <c r="T321" i="20"/>
  <c r="J111" i="18"/>
  <c r="AW111" i="18"/>
  <c r="AK112" i="18" s="1"/>
  <c r="BQ111" i="18"/>
  <c r="BN111" i="18"/>
  <c r="H321" i="7"/>
  <c r="O320" i="7"/>
  <c r="J321" i="7"/>
  <c r="I321" i="7"/>
  <c r="K321" i="7"/>
  <c r="G321" i="7"/>
  <c r="BP111" i="18"/>
  <c r="BM111" i="18"/>
  <c r="I111" i="18"/>
  <c r="AV111" i="18"/>
  <c r="AJ112" i="18" s="1"/>
  <c r="BP111" i="19"/>
  <c r="BM111" i="19"/>
  <c r="I111" i="19"/>
  <c r="AV111" i="19"/>
  <c r="AJ112" i="19" s="1"/>
  <c r="BY110" i="18"/>
  <c r="O220" i="16"/>
  <c r="CH110" i="18"/>
  <c r="N221" i="16"/>
  <c r="CI110" i="18"/>
  <c r="BZ110" i="18"/>
  <c r="CH110" i="19"/>
  <c r="O220" i="17"/>
  <c r="BY110" i="19"/>
  <c r="N221" i="17"/>
  <c r="CI110" i="19"/>
  <c r="BZ110" i="19"/>
  <c r="BQ111" i="13"/>
  <c r="BN111" i="13"/>
  <c r="J111" i="13"/>
  <c r="AW111" i="13"/>
  <c r="AK112" i="13" s="1"/>
  <c r="CI110" i="13"/>
  <c r="N221" i="12"/>
  <c r="O220" i="12"/>
  <c r="BZ110" i="13"/>
  <c r="BY110" i="13"/>
  <c r="CH110" i="13"/>
  <c r="I111" i="13"/>
  <c r="BP111" i="13"/>
  <c r="AV111" i="13"/>
  <c r="AJ112" i="13" s="1"/>
  <c r="BM111" i="13"/>
  <c r="AW111" i="19"/>
  <c r="AK112" i="19" s="1"/>
  <c r="BN111" i="19"/>
  <c r="J111" i="19"/>
  <c r="BQ111" i="19"/>
  <c r="CJ109" i="18"/>
  <c r="CA109" i="18"/>
  <c r="AR110" i="18"/>
  <c r="CA109" i="19"/>
  <c r="AR110" i="19"/>
  <c r="CJ109" i="19"/>
  <c r="O321" i="21"/>
  <c r="K322" i="21"/>
  <c r="G322" i="21"/>
  <c r="I322" i="21"/>
  <c r="H322" i="21"/>
  <c r="J322" i="21"/>
  <c r="AR111" i="13"/>
  <c r="A311" i="13"/>
  <c r="CJ110" i="13" l="1"/>
  <c r="CL110" i="13" s="1"/>
  <c r="AZ111" i="13"/>
  <c r="BC111" i="13" s="1"/>
  <c r="AY111" i="13"/>
  <c r="BB111" i="13" s="1"/>
  <c r="CA110" i="13"/>
  <c r="CC110" i="13" s="1"/>
  <c r="U321" i="20"/>
  <c r="V321" i="20" s="1"/>
  <c r="AZ111" i="18"/>
  <c r="BC111" i="18" s="1"/>
  <c r="AZ111" i="19"/>
  <c r="BC111" i="19" s="1"/>
  <c r="AY111" i="18"/>
  <c r="BB111" i="18" s="1"/>
  <c r="S111" i="19"/>
  <c r="AB112" i="19" s="1"/>
  <c r="M111" i="19"/>
  <c r="P111" i="19" s="1"/>
  <c r="R111" i="13"/>
  <c r="AA112" i="13" s="1"/>
  <c r="L111" i="13"/>
  <c r="M111" i="13"/>
  <c r="S111" i="13"/>
  <c r="AB112" i="13" s="1"/>
  <c r="R111" i="19"/>
  <c r="AA112" i="19" s="1"/>
  <c r="L111" i="19"/>
  <c r="O111" i="19" s="1"/>
  <c r="L321" i="7"/>
  <c r="AY111" i="19"/>
  <c r="BB111" i="19" s="1"/>
  <c r="S111" i="18"/>
  <c r="AB112" i="18" s="1"/>
  <c r="M111" i="18"/>
  <c r="P111" i="18" s="1"/>
  <c r="R111" i="18"/>
  <c r="AA112" i="18" s="1"/>
  <c r="L111" i="18"/>
  <c r="O111" i="18" s="1"/>
  <c r="R321" i="7"/>
  <c r="Q321" i="7"/>
  <c r="S321" i="7"/>
  <c r="T321" i="7"/>
  <c r="P321" i="7"/>
  <c r="CL109" i="19"/>
  <c r="CK109" i="19"/>
  <c r="CC109" i="19"/>
  <c r="CB109" i="19"/>
  <c r="CK109" i="18"/>
  <c r="CL109" i="18"/>
  <c r="L322" i="21"/>
  <c r="G222" i="17" s="1"/>
  <c r="H110" i="18"/>
  <c r="AU110" i="18"/>
  <c r="AI111" i="18" s="1"/>
  <c r="BL110" i="18"/>
  <c r="CC109" i="18"/>
  <c r="CB109" i="18"/>
  <c r="S322" i="21"/>
  <c r="T322" i="21"/>
  <c r="R322" i="21"/>
  <c r="Q322" i="21"/>
  <c r="P322" i="21"/>
  <c r="AU110" i="19"/>
  <c r="AI111" i="19" s="1"/>
  <c r="H110" i="19"/>
  <c r="BL110" i="19"/>
  <c r="CK110" i="13"/>
  <c r="BL111" i="13"/>
  <c r="H111" i="13"/>
  <c r="AU111" i="13"/>
  <c r="AI112" i="13" s="1"/>
  <c r="A312" i="13"/>
  <c r="BK129" i="13"/>
  <c r="CB110" i="13" l="1"/>
  <c r="AX110" i="18"/>
  <c r="BA110" i="18" s="1"/>
  <c r="BD110" i="18" s="1"/>
  <c r="J49" i="15"/>
  <c r="P111" i="13"/>
  <c r="I49" i="15"/>
  <c r="O111" i="13"/>
  <c r="U321" i="7"/>
  <c r="H221" i="17"/>
  <c r="I221" i="17" s="1"/>
  <c r="H221" i="16"/>
  <c r="I221" i="16" s="1"/>
  <c r="F49" i="15"/>
  <c r="G221" i="12"/>
  <c r="H221" i="12" s="1"/>
  <c r="I221" i="12" s="1"/>
  <c r="Q110" i="19"/>
  <c r="Z111" i="19" s="1"/>
  <c r="BH111" i="19" s="1"/>
  <c r="BR110" i="19"/>
  <c r="K110" i="19"/>
  <c r="U322" i="21"/>
  <c r="V322" i="21" s="1"/>
  <c r="AX110" i="19"/>
  <c r="BA110" i="19" s="1"/>
  <c r="BD110" i="19" s="1"/>
  <c r="K110" i="18"/>
  <c r="Q110" i="18"/>
  <c r="Z111" i="18" s="1"/>
  <c r="F321" i="20" s="1"/>
  <c r="BR110" i="18"/>
  <c r="AX111" i="13"/>
  <c r="BA111" i="13" s="1"/>
  <c r="BD111" i="13" s="1"/>
  <c r="K111" i="13"/>
  <c r="H49" i="15" s="1"/>
  <c r="BR111" i="13"/>
  <c r="Q111" i="13"/>
  <c r="Z112" i="13" s="1"/>
  <c r="F322" i="7" s="1"/>
  <c r="A313" i="13"/>
  <c r="BJ129" i="13"/>
  <c r="O321" i="20" l="1"/>
  <c r="K322" i="20"/>
  <c r="H322" i="20"/>
  <c r="J322" i="20"/>
  <c r="G322" i="20"/>
  <c r="I322" i="20"/>
  <c r="CF111" i="18"/>
  <c r="CE111" i="18"/>
  <c r="BW111" i="18"/>
  <c r="AT112" i="18" s="1"/>
  <c r="BV111" i="18"/>
  <c r="AS112" i="18" s="1"/>
  <c r="J222" i="16"/>
  <c r="CF111" i="19"/>
  <c r="J222" i="17"/>
  <c r="BW111" i="19"/>
  <c r="AT112" i="19" s="1"/>
  <c r="BV111" i="19"/>
  <c r="AS112" i="19" s="1"/>
  <c r="CE111" i="19"/>
  <c r="BH111" i="18"/>
  <c r="G69" i="15"/>
  <c r="CE111" i="13"/>
  <c r="CF111" i="13"/>
  <c r="J222" i="12"/>
  <c r="BV111" i="13"/>
  <c r="AS112" i="13" s="1"/>
  <c r="BW111" i="13"/>
  <c r="AT112" i="13" s="1"/>
  <c r="K221" i="17"/>
  <c r="L221" i="17" s="1"/>
  <c r="M221" i="17" s="1"/>
  <c r="K221" i="16"/>
  <c r="L221" i="16" s="1"/>
  <c r="M221" i="16" s="1"/>
  <c r="K221" i="12"/>
  <c r="L221" i="12" s="1"/>
  <c r="M221" i="12" s="1"/>
  <c r="CG111" i="13" s="1"/>
  <c r="V321" i="7"/>
  <c r="BT111" i="18"/>
  <c r="BO111" i="18"/>
  <c r="N110" i="19"/>
  <c r="BU110" i="19"/>
  <c r="CD110" i="19"/>
  <c r="BX110" i="19"/>
  <c r="CG110" i="19"/>
  <c r="F322" i="21"/>
  <c r="BT111" i="19"/>
  <c r="BO111" i="19"/>
  <c r="N110" i="18"/>
  <c r="CD110" i="18"/>
  <c r="BU110" i="18"/>
  <c r="CG110" i="18"/>
  <c r="BX110" i="18"/>
  <c r="BH112" i="13"/>
  <c r="BT112" i="13"/>
  <c r="BO112" i="13"/>
  <c r="N111" i="13"/>
  <c r="CD111" i="13"/>
  <c r="BU111" i="13"/>
  <c r="A314" i="13"/>
  <c r="BJ130" i="13"/>
  <c r="BX111" i="13" l="1"/>
  <c r="L322" i="20"/>
  <c r="G222" i="16" s="1"/>
  <c r="P322" i="20"/>
  <c r="Q322" i="20"/>
  <c r="R322" i="20"/>
  <c r="T322" i="20"/>
  <c r="S322" i="20"/>
  <c r="AW112" i="19"/>
  <c r="AK113" i="19" s="1"/>
  <c r="BQ112" i="19"/>
  <c r="BN112" i="19"/>
  <c r="J112" i="19"/>
  <c r="O221" i="12"/>
  <c r="BY111" i="13"/>
  <c r="CH111" i="13"/>
  <c r="N222" i="12"/>
  <c r="CI111" i="13"/>
  <c r="BZ111" i="13"/>
  <c r="O221" i="16"/>
  <c r="CH111" i="18"/>
  <c r="N222" i="16"/>
  <c r="BZ111" i="18"/>
  <c r="BY111" i="18"/>
  <c r="CI111" i="18"/>
  <c r="I322" i="7"/>
  <c r="G322" i="7"/>
  <c r="O321" i="7"/>
  <c r="K322" i="7"/>
  <c r="J322" i="7"/>
  <c r="H322" i="7"/>
  <c r="I112" i="18"/>
  <c r="BM112" i="18"/>
  <c r="BP112" i="18"/>
  <c r="AV112" i="18"/>
  <c r="AJ113" i="18" s="1"/>
  <c r="BZ111" i="19"/>
  <c r="BY111" i="19"/>
  <c r="CI111" i="19"/>
  <c r="N222" i="17"/>
  <c r="CH111" i="19"/>
  <c r="O221" i="17"/>
  <c r="AW112" i="18"/>
  <c r="AK113" i="18" s="1"/>
  <c r="J112" i="18"/>
  <c r="BQ112" i="18"/>
  <c r="BN112" i="18"/>
  <c r="AW112" i="13"/>
  <c r="AK113" i="13" s="1"/>
  <c r="BQ112" i="13"/>
  <c r="J112" i="13"/>
  <c r="BN112" i="13"/>
  <c r="I112" i="13"/>
  <c r="AV112" i="13"/>
  <c r="AJ113" i="13" s="1"/>
  <c r="BP112" i="13"/>
  <c r="BM112" i="13"/>
  <c r="BP112" i="19"/>
  <c r="BM112" i="19"/>
  <c r="AV112" i="19"/>
  <c r="AJ113" i="19" s="1"/>
  <c r="I112" i="19"/>
  <c r="CJ110" i="19"/>
  <c r="CA110" i="19"/>
  <c r="AR111" i="19"/>
  <c r="CA110" i="18"/>
  <c r="AR111" i="18"/>
  <c r="CJ110" i="18"/>
  <c r="O322" i="21"/>
  <c r="I323" i="21"/>
  <c r="K323" i="21"/>
  <c r="J323" i="21"/>
  <c r="H323" i="21"/>
  <c r="G323" i="21"/>
  <c r="AR112" i="13"/>
  <c r="A315" i="13"/>
  <c r="BK130" i="13"/>
  <c r="BI130" i="13"/>
  <c r="AZ112" i="19" l="1"/>
  <c r="BC112" i="19" s="1"/>
  <c r="CA111" i="13"/>
  <c r="CC111" i="13" s="1"/>
  <c r="AZ112" i="18"/>
  <c r="BC112" i="18" s="1"/>
  <c r="U322" i="20"/>
  <c r="V322" i="20" s="1"/>
  <c r="CJ111" i="13"/>
  <c r="CK111" i="13" s="1"/>
  <c r="AY112" i="18"/>
  <c r="BB112" i="18" s="1"/>
  <c r="AZ112" i="13"/>
  <c r="BC112" i="13" s="1"/>
  <c r="L112" i="19"/>
  <c r="O112" i="19" s="1"/>
  <c r="R112" i="19"/>
  <c r="AA113" i="19" s="1"/>
  <c r="L112" i="13"/>
  <c r="R112" i="13"/>
  <c r="AA113" i="13" s="1"/>
  <c r="AY112" i="19"/>
  <c r="BB112" i="19" s="1"/>
  <c r="M112" i="18"/>
  <c r="P112" i="18" s="1"/>
  <c r="S112" i="18"/>
  <c r="AB113" i="18" s="1"/>
  <c r="P322" i="7"/>
  <c r="T322" i="7"/>
  <c r="S322" i="7"/>
  <c r="Q322" i="7"/>
  <c r="R322" i="7"/>
  <c r="S112" i="19"/>
  <c r="AB113" i="19" s="1"/>
  <c r="M112" i="19"/>
  <c r="P112" i="19" s="1"/>
  <c r="M112" i="13"/>
  <c r="S112" i="13"/>
  <c r="AB113" i="13" s="1"/>
  <c r="L322" i="7"/>
  <c r="AY112" i="13"/>
  <c r="BB112" i="13" s="1"/>
  <c r="R112" i="18"/>
  <c r="AA113" i="18" s="1"/>
  <c r="L112" i="18"/>
  <c r="O112" i="18" s="1"/>
  <c r="BL111" i="18"/>
  <c r="AU111" i="18"/>
  <c r="AI112" i="18" s="1"/>
  <c r="H111" i="18"/>
  <c r="CC110" i="19"/>
  <c r="CB110" i="19"/>
  <c r="L323" i="21"/>
  <c r="G223" i="17" s="1"/>
  <c r="CL110" i="18"/>
  <c r="CK110" i="18"/>
  <c r="CC110" i="18"/>
  <c r="CB110" i="18"/>
  <c r="CL110" i="19"/>
  <c r="CK110" i="19"/>
  <c r="Q323" i="21"/>
  <c r="P323" i="21"/>
  <c r="R323" i="21"/>
  <c r="T323" i="21"/>
  <c r="S323" i="21"/>
  <c r="H111" i="19"/>
  <c r="AU111" i="19"/>
  <c r="AI112" i="19" s="1"/>
  <c r="BL111" i="19"/>
  <c r="CL111" i="13"/>
  <c r="AU112" i="13"/>
  <c r="AI113" i="13" s="1"/>
  <c r="H112" i="13"/>
  <c r="BL112" i="13"/>
  <c r="CB111" i="13"/>
  <c r="A316" i="13"/>
  <c r="I50" i="15" l="1"/>
  <c r="O112" i="13"/>
  <c r="J50" i="15"/>
  <c r="P112" i="13"/>
  <c r="F50" i="15"/>
  <c r="H222" i="16"/>
  <c r="I222" i="16" s="1"/>
  <c r="G222" i="12"/>
  <c r="H222" i="12" s="1"/>
  <c r="I222" i="12" s="1"/>
  <c r="H222" i="17"/>
  <c r="I222" i="17" s="1"/>
  <c r="AX111" i="18"/>
  <c r="BA111" i="18" s="1"/>
  <c r="BD111" i="18" s="1"/>
  <c r="U322" i="7"/>
  <c r="K111" i="19"/>
  <c r="Q111" i="19"/>
  <c r="Z112" i="19" s="1"/>
  <c r="BH112" i="19" s="1"/>
  <c r="BR111" i="19"/>
  <c r="BR111" i="18"/>
  <c r="K111" i="18"/>
  <c r="Q111" i="18"/>
  <c r="Z112" i="18" s="1"/>
  <c r="F322" i="20" s="1"/>
  <c r="AX111" i="19"/>
  <c r="BA111" i="19" s="1"/>
  <c r="BD111" i="19" s="1"/>
  <c r="U323" i="21"/>
  <c r="V323" i="21" s="1"/>
  <c r="K112" i="13"/>
  <c r="H50" i="15" s="1"/>
  <c r="BR112" i="13"/>
  <c r="Q112" i="13"/>
  <c r="Z113" i="13" s="1"/>
  <c r="F323" i="7" s="1"/>
  <c r="AX112" i="13"/>
  <c r="BA112" i="13" s="1"/>
  <c r="BD112" i="13" s="1"/>
  <c r="A317" i="13"/>
  <c r="BK131" i="13"/>
  <c r="BJ131" i="13"/>
  <c r="H323" i="20" l="1"/>
  <c r="J323" i="20"/>
  <c r="G323" i="20"/>
  <c r="K323" i="20"/>
  <c r="I323" i="20"/>
  <c r="O322" i="20"/>
  <c r="BV112" i="18"/>
  <c r="AS113" i="18" s="1"/>
  <c r="CF112" i="18"/>
  <c r="BW112" i="18"/>
  <c r="AT113" i="18" s="1"/>
  <c r="J223" i="16"/>
  <c r="CE112" i="18"/>
  <c r="CF112" i="19"/>
  <c r="J223" i="17"/>
  <c r="BV112" i="19"/>
  <c r="AS113" i="19" s="1"/>
  <c r="CE112" i="19"/>
  <c r="BW112" i="19"/>
  <c r="AT113" i="19" s="1"/>
  <c r="G70" i="15"/>
  <c r="J223" i="12"/>
  <c r="BW112" i="13"/>
  <c r="AT113" i="13" s="1"/>
  <c r="CE112" i="13"/>
  <c r="CF112" i="13"/>
  <c r="BV112" i="13"/>
  <c r="AS113" i="13" s="1"/>
  <c r="BH112" i="18"/>
  <c r="K222" i="17"/>
  <c r="L222" i="17" s="1"/>
  <c r="M222" i="17" s="1"/>
  <c r="V322" i="7"/>
  <c r="K222" i="16"/>
  <c r="L222" i="16" s="1"/>
  <c r="M222" i="16" s="1"/>
  <c r="K222" i="12"/>
  <c r="L222" i="12" s="1"/>
  <c r="M222" i="12" s="1"/>
  <c r="BX112" i="13" s="1"/>
  <c r="BO112" i="18"/>
  <c r="BT112" i="18"/>
  <c r="BT112" i="19"/>
  <c r="BO112" i="19"/>
  <c r="N111" i="19"/>
  <c r="CD111" i="19"/>
  <c r="BU111" i="19"/>
  <c r="BX111" i="19"/>
  <c r="CG111" i="19"/>
  <c r="F323" i="21"/>
  <c r="N111" i="18"/>
  <c r="CD111" i="18"/>
  <c r="BU111" i="18"/>
  <c r="CG111" i="18"/>
  <c r="BX111" i="18"/>
  <c r="BH113" i="13"/>
  <c r="BO113" i="13"/>
  <c r="BT113" i="13"/>
  <c r="N112" i="13"/>
  <c r="BU112" i="13"/>
  <c r="CD112" i="13"/>
  <c r="A318" i="13"/>
  <c r="BI131" i="13"/>
  <c r="Q323" i="20" l="1"/>
  <c r="R323" i="20"/>
  <c r="S323" i="20"/>
  <c r="P323" i="20"/>
  <c r="T323" i="20"/>
  <c r="L323" i="20"/>
  <c r="G223" i="16" s="1"/>
  <c r="AV113" i="19"/>
  <c r="AJ114" i="19" s="1"/>
  <c r="BP113" i="19"/>
  <c r="I113" i="19"/>
  <c r="BM113" i="19"/>
  <c r="CI112" i="13"/>
  <c r="CH112" i="13"/>
  <c r="O222" i="12"/>
  <c r="BZ112" i="13"/>
  <c r="BY112" i="13"/>
  <c r="N223" i="12"/>
  <c r="BP113" i="13"/>
  <c r="AV113" i="13"/>
  <c r="AJ114" i="13" s="1"/>
  <c r="BM113" i="13"/>
  <c r="I113" i="13"/>
  <c r="BZ112" i="18"/>
  <c r="CH112" i="18"/>
  <c r="N223" i="16"/>
  <c r="O222" i="16"/>
  <c r="BY112" i="18"/>
  <c r="CI112" i="18"/>
  <c r="BQ113" i="13"/>
  <c r="J113" i="13"/>
  <c r="AW113" i="13"/>
  <c r="AK114" i="13" s="1"/>
  <c r="BN113" i="13"/>
  <c r="CG112" i="13"/>
  <c r="N223" i="17"/>
  <c r="CH112" i="19"/>
  <c r="BY112" i="19"/>
  <c r="O222" i="17"/>
  <c r="BZ112" i="19"/>
  <c r="CI112" i="19"/>
  <c r="BN113" i="18"/>
  <c r="AW113" i="18"/>
  <c r="AK114" i="18" s="1"/>
  <c r="BQ113" i="18"/>
  <c r="J113" i="18"/>
  <c r="J323" i="7"/>
  <c r="K323" i="7"/>
  <c r="O322" i="7"/>
  <c r="I323" i="7"/>
  <c r="G323" i="7"/>
  <c r="H323" i="7"/>
  <c r="AW113" i="19"/>
  <c r="AK114" i="19" s="1"/>
  <c r="J113" i="19"/>
  <c r="BN113" i="19"/>
  <c r="BQ113" i="19"/>
  <c r="I113" i="18"/>
  <c r="BM113" i="18"/>
  <c r="AV113" i="18"/>
  <c r="AJ114" i="18" s="1"/>
  <c r="BP113" i="18"/>
  <c r="CA111" i="19"/>
  <c r="AR112" i="19"/>
  <c r="CJ111" i="19"/>
  <c r="CA111" i="18"/>
  <c r="AR112" i="18"/>
  <c r="CJ111" i="18"/>
  <c r="O323" i="21"/>
  <c r="G324" i="21"/>
  <c r="I324" i="21"/>
  <c r="J324" i="21"/>
  <c r="H324" i="21"/>
  <c r="K324" i="21"/>
  <c r="AR113" i="13"/>
  <c r="A319" i="13"/>
  <c r="CJ112" i="13" l="1"/>
  <c r="CK112" i="13" s="1"/>
  <c r="CA112" i="13"/>
  <c r="CC112" i="13" s="1"/>
  <c r="AY113" i="13"/>
  <c r="BB113" i="13" s="1"/>
  <c r="U323" i="20"/>
  <c r="V323" i="20" s="1"/>
  <c r="AZ113" i="18"/>
  <c r="BC113" i="18" s="1"/>
  <c r="AY113" i="18"/>
  <c r="BB113" i="18" s="1"/>
  <c r="AZ113" i="13"/>
  <c r="BC113" i="13" s="1"/>
  <c r="S113" i="18"/>
  <c r="AB114" i="18" s="1"/>
  <c r="M113" i="18"/>
  <c r="P113" i="18" s="1"/>
  <c r="L113" i="13"/>
  <c r="R113" i="13"/>
  <c r="AA114" i="13" s="1"/>
  <c r="S113" i="19"/>
  <c r="AB114" i="19" s="1"/>
  <c r="M113" i="19"/>
  <c r="P113" i="19" s="1"/>
  <c r="L323" i="7"/>
  <c r="R113" i="18"/>
  <c r="AA114" i="18" s="1"/>
  <c r="L113" i="18"/>
  <c r="O113" i="18" s="1"/>
  <c r="R113" i="19"/>
  <c r="AA114" i="19" s="1"/>
  <c r="L113" i="19"/>
  <c r="O113" i="19" s="1"/>
  <c r="P323" i="7"/>
  <c r="R323" i="7"/>
  <c r="T323" i="7"/>
  <c r="Q323" i="7"/>
  <c r="S323" i="7"/>
  <c r="S113" i="13"/>
  <c r="AB114" i="13" s="1"/>
  <c r="M113" i="13"/>
  <c r="AZ113" i="19"/>
  <c r="BC113" i="19" s="1"/>
  <c r="AY113" i="19"/>
  <c r="BB113" i="19" s="1"/>
  <c r="CL111" i="18"/>
  <c r="CK111" i="18"/>
  <c r="CC111" i="18"/>
  <c r="CB111" i="18"/>
  <c r="CL111" i="19"/>
  <c r="CK111" i="19"/>
  <c r="H112" i="19"/>
  <c r="AU112" i="19"/>
  <c r="AI113" i="19" s="1"/>
  <c r="BL112" i="19"/>
  <c r="L324" i="21"/>
  <c r="G224" i="17" s="1"/>
  <c r="CC111" i="19"/>
  <c r="CB111" i="19"/>
  <c r="Q324" i="21"/>
  <c r="P324" i="21"/>
  <c r="R324" i="21"/>
  <c r="S324" i="21"/>
  <c r="T324" i="21"/>
  <c r="AU112" i="18"/>
  <c r="AI113" i="18" s="1"/>
  <c r="H112" i="18"/>
  <c r="BL112" i="18"/>
  <c r="CB112" i="13"/>
  <c r="AU113" i="13"/>
  <c r="AI114" i="13" s="1"/>
  <c r="H113" i="13"/>
  <c r="BL113" i="13"/>
  <c r="CL112" i="13"/>
  <c r="A320" i="13"/>
  <c r="BI132" i="13"/>
  <c r="BJ132" i="13"/>
  <c r="BK132" i="13"/>
  <c r="AX112" i="18" l="1"/>
  <c r="BA112" i="18" s="1"/>
  <c r="BD112" i="18" s="1"/>
  <c r="AX112" i="19"/>
  <c r="BA112" i="19" s="1"/>
  <c r="BD112" i="19" s="1"/>
  <c r="H223" i="16"/>
  <c r="I223" i="16" s="1"/>
  <c r="G223" i="12"/>
  <c r="H223" i="12" s="1"/>
  <c r="I223" i="12" s="1"/>
  <c r="F51" i="15"/>
  <c r="H223" i="17"/>
  <c r="I223" i="17" s="1"/>
  <c r="U323" i="7"/>
  <c r="I51" i="15"/>
  <c r="O113" i="13"/>
  <c r="J51" i="15"/>
  <c r="P113" i="13"/>
  <c r="BR112" i="19"/>
  <c r="K112" i="19"/>
  <c r="Q112" i="19"/>
  <c r="Z113" i="19" s="1"/>
  <c r="BH113" i="19" s="1"/>
  <c r="K112" i="18"/>
  <c r="BR112" i="18"/>
  <c r="Q112" i="18"/>
  <c r="Z113" i="18" s="1"/>
  <c r="F323" i="20" s="1"/>
  <c r="U324" i="21"/>
  <c r="V324" i="21" s="1"/>
  <c r="K113" i="13"/>
  <c r="H51" i="15" s="1"/>
  <c r="BR113" i="13"/>
  <c r="Q113" i="13"/>
  <c r="Z114" i="13" s="1"/>
  <c r="F324" i="7" s="1"/>
  <c r="AX113" i="13"/>
  <c r="BA113" i="13" s="1"/>
  <c r="BD113" i="13" s="1"/>
  <c r="A321" i="13"/>
  <c r="O323" i="20" l="1"/>
  <c r="H324" i="20"/>
  <c r="K324" i="20"/>
  <c r="I324" i="20"/>
  <c r="G324" i="20"/>
  <c r="J324" i="20"/>
  <c r="V323" i="7"/>
  <c r="K223" i="16"/>
  <c r="L223" i="16" s="1"/>
  <c r="M223" i="16" s="1"/>
  <c r="K223" i="12"/>
  <c r="L223" i="12" s="1"/>
  <c r="M223" i="12" s="1"/>
  <c r="BX113" i="13" s="1"/>
  <c r="K223" i="17"/>
  <c r="L223" i="17" s="1"/>
  <c r="M223" i="17" s="1"/>
  <c r="G71" i="15"/>
  <c r="J224" i="12"/>
  <c r="CE113" i="13"/>
  <c r="CF113" i="13"/>
  <c r="BW113" i="13"/>
  <c r="AT114" i="13" s="1"/>
  <c r="BV113" i="13"/>
  <c r="AS114" i="13" s="1"/>
  <c r="J224" i="16"/>
  <c r="BW113" i="18"/>
  <c r="AT114" i="18" s="1"/>
  <c r="CE113" i="18"/>
  <c r="BV113" i="18"/>
  <c r="AS114" i="18" s="1"/>
  <c r="CF113" i="18"/>
  <c r="BW113" i="19"/>
  <c r="AT114" i="19" s="1"/>
  <c r="J224" i="17"/>
  <c r="BV113" i="19"/>
  <c r="AS114" i="19" s="1"/>
  <c r="CF113" i="19"/>
  <c r="CE113" i="19"/>
  <c r="BH113" i="18"/>
  <c r="N112" i="19"/>
  <c r="BU112" i="19"/>
  <c r="CD112" i="19"/>
  <c r="BX112" i="19"/>
  <c r="CG112" i="19"/>
  <c r="BO113" i="19"/>
  <c r="BT113" i="19"/>
  <c r="F324" i="21"/>
  <c r="BT113" i="18"/>
  <c r="BO113" i="18"/>
  <c r="N112" i="18"/>
  <c r="BU112" i="18"/>
  <c r="CD112" i="18"/>
  <c r="BX112" i="18"/>
  <c r="CG112" i="18"/>
  <c r="N113" i="13"/>
  <c r="CD113" i="13"/>
  <c r="BU113" i="13"/>
  <c r="BT114" i="13"/>
  <c r="BO114" i="13"/>
  <c r="BH114" i="13"/>
  <c r="A322" i="13"/>
  <c r="BI133" i="13"/>
  <c r="CG113" i="13" l="1"/>
  <c r="L324" i="20"/>
  <c r="G224" i="16" s="1"/>
  <c r="T324" i="20"/>
  <c r="R324" i="20"/>
  <c r="P324" i="20"/>
  <c r="S324" i="20"/>
  <c r="Q324" i="20"/>
  <c r="I114" i="18"/>
  <c r="AV114" i="18"/>
  <c r="AJ115" i="18" s="1"/>
  <c r="BP114" i="18"/>
  <c r="BM114" i="18"/>
  <c r="J114" i="19"/>
  <c r="AW114" i="19"/>
  <c r="AK115" i="19" s="1"/>
  <c r="BN114" i="19"/>
  <c r="BQ114" i="19"/>
  <c r="O323" i="7"/>
  <c r="J324" i="7"/>
  <c r="K324" i="7"/>
  <c r="G324" i="7"/>
  <c r="I324" i="7"/>
  <c r="H324" i="7"/>
  <c r="J114" i="18"/>
  <c r="BN114" i="18"/>
  <c r="BQ114" i="18"/>
  <c r="AW114" i="18"/>
  <c r="AK115" i="18" s="1"/>
  <c r="O223" i="17"/>
  <c r="CH113" i="19"/>
  <c r="BY113" i="19"/>
  <c r="CI113" i="19"/>
  <c r="BZ113" i="19"/>
  <c r="N224" i="17"/>
  <c r="CI113" i="13"/>
  <c r="BY113" i="13"/>
  <c r="BZ113" i="13"/>
  <c r="CH113" i="13"/>
  <c r="N224" i="12"/>
  <c r="O223" i="12"/>
  <c r="BP114" i="19"/>
  <c r="AV114" i="19"/>
  <c r="AJ115" i="19" s="1"/>
  <c r="BM114" i="19"/>
  <c r="I114" i="19"/>
  <c r="AV114" i="13"/>
  <c r="AJ115" i="13" s="1"/>
  <c r="I114" i="13"/>
  <c r="BP114" i="13"/>
  <c r="BM114" i="13"/>
  <c r="N224" i="16"/>
  <c r="BZ113" i="18"/>
  <c r="CH113" i="18"/>
  <c r="BY113" i="18"/>
  <c r="CI113" i="18"/>
  <c r="O223" i="16"/>
  <c r="BN114" i="13"/>
  <c r="BQ114" i="13"/>
  <c r="AW114" i="13"/>
  <c r="AK115" i="13" s="1"/>
  <c r="J114" i="13"/>
  <c r="O324" i="21"/>
  <c r="H325" i="21"/>
  <c r="J325" i="21"/>
  <c r="I325" i="21"/>
  <c r="G325" i="21"/>
  <c r="K325" i="21"/>
  <c r="CJ112" i="18"/>
  <c r="CA112" i="18"/>
  <c r="AR113" i="18"/>
  <c r="CJ112" i="19"/>
  <c r="CA112" i="19"/>
  <c r="AR113" i="19"/>
  <c r="AR114" i="13"/>
  <c r="A323" i="13"/>
  <c r="BI134" i="13"/>
  <c r="BK133" i="13"/>
  <c r="BJ133" i="13"/>
  <c r="CA113" i="13" l="1"/>
  <c r="CB113" i="13" s="1"/>
  <c r="CJ113" i="13"/>
  <c r="CK113" i="13" s="1"/>
  <c r="AZ114" i="19"/>
  <c r="BC114" i="19" s="1"/>
  <c r="AZ114" i="18"/>
  <c r="BC114" i="18" s="1"/>
  <c r="AZ114" i="13"/>
  <c r="BC114" i="13" s="1"/>
  <c r="AY114" i="19"/>
  <c r="BB114" i="19" s="1"/>
  <c r="U324" i="20"/>
  <c r="V324" i="20" s="1"/>
  <c r="AY114" i="18"/>
  <c r="BB114" i="18" s="1"/>
  <c r="L324" i="7"/>
  <c r="M114" i="13"/>
  <c r="S114" i="13"/>
  <c r="AB115" i="13" s="1"/>
  <c r="R114" i="19"/>
  <c r="AA115" i="19" s="1"/>
  <c r="L114" i="19"/>
  <c r="O114" i="19" s="1"/>
  <c r="M114" i="19"/>
  <c r="P114" i="19" s="1"/>
  <c r="S114" i="19"/>
  <c r="AB115" i="19" s="1"/>
  <c r="S324" i="7"/>
  <c r="Q324" i="7"/>
  <c r="T324" i="7"/>
  <c r="R324" i="7"/>
  <c r="P324" i="7"/>
  <c r="AY114" i="13"/>
  <c r="BB114" i="13" s="1"/>
  <c r="S114" i="18"/>
  <c r="AB115" i="18" s="1"/>
  <c r="M114" i="18"/>
  <c r="P114" i="18" s="1"/>
  <c r="L114" i="13"/>
  <c r="R114" i="13"/>
  <c r="AA115" i="13" s="1"/>
  <c r="L114" i="18"/>
  <c r="O114" i="18" s="1"/>
  <c r="R114" i="18"/>
  <c r="AA115" i="18" s="1"/>
  <c r="Q325" i="21"/>
  <c r="R325" i="21"/>
  <c r="T325" i="21"/>
  <c r="S325" i="21"/>
  <c r="P325" i="21"/>
  <c r="CK112" i="19"/>
  <c r="CL112" i="19"/>
  <c r="AU113" i="19"/>
  <c r="AI114" i="19" s="1"/>
  <c r="H113" i="19"/>
  <c r="BL113" i="19"/>
  <c r="H113" i="18"/>
  <c r="AU113" i="18"/>
  <c r="AI114" i="18" s="1"/>
  <c r="BL113" i="18"/>
  <c r="L325" i="21"/>
  <c r="G225" i="17" s="1"/>
  <c r="CC112" i="19"/>
  <c r="CB112" i="19"/>
  <c r="CC112" i="18"/>
  <c r="CB112" i="18"/>
  <c r="CK112" i="18"/>
  <c r="CL112" i="18"/>
  <c r="H114" i="13"/>
  <c r="AU114" i="13"/>
  <c r="AI115" i="13" s="1"/>
  <c r="BL114" i="13"/>
  <c r="A324" i="13"/>
  <c r="CC113" i="13" l="1"/>
  <c r="CL113" i="13"/>
  <c r="AX113" i="19"/>
  <c r="BA113" i="19" s="1"/>
  <c r="BD113" i="19" s="1"/>
  <c r="AX113" i="18"/>
  <c r="BA113" i="18" s="1"/>
  <c r="BD113" i="18" s="1"/>
  <c r="U324" i="7"/>
  <c r="K224" i="17" s="1"/>
  <c r="L224" i="17" s="1"/>
  <c r="M224" i="17" s="1"/>
  <c r="J52" i="15"/>
  <c r="P114" i="13"/>
  <c r="G224" i="12"/>
  <c r="H224" i="12" s="1"/>
  <c r="I224" i="12" s="1"/>
  <c r="F52" i="15"/>
  <c r="H224" i="16"/>
  <c r="I224" i="16" s="1"/>
  <c r="H224" i="17"/>
  <c r="I224" i="17" s="1"/>
  <c r="I52" i="15"/>
  <c r="O114" i="13"/>
  <c r="BR113" i="18"/>
  <c r="K113" i="18"/>
  <c r="Q113" i="18"/>
  <c r="Z114" i="18" s="1"/>
  <c r="F324" i="20" s="1"/>
  <c r="U325" i="21"/>
  <c r="V325" i="21" s="1"/>
  <c r="BR113" i="19"/>
  <c r="Q113" i="19"/>
  <c r="Z114" i="19" s="1"/>
  <c r="BH114" i="19" s="1"/>
  <c r="K113" i="19"/>
  <c r="AX114" i="13"/>
  <c r="BA114" i="13" s="1"/>
  <c r="BD114" i="13" s="1"/>
  <c r="BR114" i="13"/>
  <c r="Q114" i="13"/>
  <c r="Z115" i="13" s="1"/>
  <c r="F325" i="7" s="1"/>
  <c r="K114" i="13"/>
  <c r="H52" i="15" s="1"/>
  <c r="A325" i="13"/>
  <c r="BK134" i="13"/>
  <c r="V324" i="7" l="1"/>
  <c r="K224" i="12"/>
  <c r="L224" i="12" s="1"/>
  <c r="M224" i="12" s="1"/>
  <c r="BY114" i="13" s="1"/>
  <c r="K224" i="16"/>
  <c r="L224" i="16" s="1"/>
  <c r="M224" i="16" s="1"/>
  <c r="BZ114" i="18" s="1"/>
  <c r="J325" i="20"/>
  <c r="H325" i="20"/>
  <c r="G325" i="20"/>
  <c r="I325" i="20"/>
  <c r="O324" i="20"/>
  <c r="K325" i="20"/>
  <c r="G72" i="15"/>
  <c r="CE114" i="13"/>
  <c r="CF114" i="13"/>
  <c r="J225" i="12"/>
  <c r="BV114" i="13"/>
  <c r="AS115" i="13" s="1"/>
  <c r="BW114" i="13"/>
  <c r="AT115" i="13" s="1"/>
  <c r="CE114" i="19"/>
  <c r="BV114" i="19"/>
  <c r="AS115" i="19" s="1"/>
  <c r="CF114" i="19"/>
  <c r="BW114" i="19"/>
  <c r="AT115" i="19" s="1"/>
  <c r="J225" i="17"/>
  <c r="O224" i="16"/>
  <c r="BH114" i="18"/>
  <c r="BY114" i="19"/>
  <c r="N225" i="17"/>
  <c r="CH114" i="19"/>
  <c r="CI114" i="19"/>
  <c r="BZ114" i="19"/>
  <c r="O224" i="17"/>
  <c r="CE114" i="18"/>
  <c r="BV114" i="18"/>
  <c r="AS115" i="18" s="1"/>
  <c r="BW114" i="18"/>
  <c r="AT115" i="18" s="1"/>
  <c r="J225" i="16"/>
  <c r="CF114" i="18"/>
  <c r="N113" i="19"/>
  <c r="BU113" i="19"/>
  <c r="CD113" i="19"/>
  <c r="BX113" i="19"/>
  <c r="CG113" i="19"/>
  <c r="BT114" i="19"/>
  <c r="BO114" i="19"/>
  <c r="N113" i="18"/>
  <c r="CD113" i="18"/>
  <c r="BU113" i="18"/>
  <c r="CG113" i="18"/>
  <c r="BX113" i="18"/>
  <c r="F325" i="21"/>
  <c r="BT114" i="18"/>
  <c r="BO114" i="18"/>
  <c r="N114" i="13"/>
  <c r="CD114" i="13"/>
  <c r="BU114" i="13"/>
  <c r="BX114" i="13"/>
  <c r="CG114" i="13"/>
  <c r="BH115" i="13"/>
  <c r="BT115" i="13"/>
  <c r="BO115" i="13"/>
  <c r="A326" i="13"/>
  <c r="BJ134" i="13"/>
  <c r="CH114" i="18" l="1"/>
  <c r="N225" i="16"/>
  <c r="N225" i="12"/>
  <c r="BY114" i="18"/>
  <c r="CH114" i="13"/>
  <c r="CI114" i="18"/>
  <c r="BZ114" i="13"/>
  <c r="CA114" i="13" s="1"/>
  <c r="CI114" i="13"/>
  <c r="O224" i="12"/>
  <c r="T325" i="20"/>
  <c r="P325" i="20"/>
  <c r="Q325" i="20"/>
  <c r="R325" i="20"/>
  <c r="S325" i="20"/>
  <c r="L325" i="20"/>
  <c r="G225" i="16" s="1"/>
  <c r="BM115" i="19"/>
  <c r="I115" i="19"/>
  <c r="AV115" i="19"/>
  <c r="AJ116" i="19" s="1"/>
  <c r="BP115" i="19"/>
  <c r="J115" i="13"/>
  <c r="AW115" i="13"/>
  <c r="AK116" i="13" s="1"/>
  <c r="BN115" i="13"/>
  <c r="BQ115" i="13"/>
  <c r="AW115" i="19"/>
  <c r="AK116" i="19" s="1"/>
  <c r="BQ115" i="19"/>
  <c r="J115" i="19"/>
  <c r="BN115" i="19"/>
  <c r="AV115" i="13"/>
  <c r="AJ116" i="13" s="1"/>
  <c r="BM115" i="13"/>
  <c r="I115" i="13"/>
  <c r="BP115" i="13"/>
  <c r="AW115" i="18"/>
  <c r="AK116" i="18" s="1"/>
  <c r="J115" i="18"/>
  <c r="BN115" i="18"/>
  <c r="BQ115" i="18"/>
  <c r="CJ113" i="18"/>
  <c r="CK113" i="18" s="1"/>
  <c r="I115" i="18"/>
  <c r="BM115" i="18"/>
  <c r="AV115" i="18"/>
  <c r="AJ116" i="18" s="1"/>
  <c r="BP115" i="18"/>
  <c r="K325" i="7"/>
  <c r="H325" i="7"/>
  <c r="J325" i="7"/>
  <c r="G325" i="7"/>
  <c r="O324" i="7"/>
  <c r="I325" i="7"/>
  <c r="CA113" i="18"/>
  <c r="AR114" i="18"/>
  <c r="O325" i="21"/>
  <c r="H326" i="21"/>
  <c r="I326" i="21"/>
  <c r="G326" i="21"/>
  <c r="K326" i="21"/>
  <c r="J326" i="21"/>
  <c r="CJ113" i="19"/>
  <c r="CA113" i="19"/>
  <c r="AR114" i="19"/>
  <c r="AR115" i="13"/>
  <c r="A327" i="13"/>
  <c r="CJ114" i="13" l="1"/>
  <c r="CK114" i="13" s="1"/>
  <c r="AZ115" i="19"/>
  <c r="BC115" i="19" s="1"/>
  <c r="U325" i="20"/>
  <c r="V325" i="20" s="1"/>
  <c r="AY115" i="18"/>
  <c r="BB115" i="18" s="1"/>
  <c r="CL113" i="18"/>
  <c r="S115" i="18"/>
  <c r="AB116" i="18" s="1"/>
  <c r="M115" i="18"/>
  <c r="P115" i="18" s="1"/>
  <c r="S115" i="13"/>
  <c r="AB116" i="13" s="1"/>
  <c r="M115" i="13"/>
  <c r="T325" i="7"/>
  <c r="Q325" i="7"/>
  <c r="S325" i="7"/>
  <c r="P325" i="7"/>
  <c r="R325" i="7"/>
  <c r="M115" i="19"/>
  <c r="P115" i="19" s="1"/>
  <c r="S115" i="19"/>
  <c r="AB116" i="19" s="1"/>
  <c r="L325" i="7"/>
  <c r="L115" i="18"/>
  <c r="O115" i="18" s="1"/>
  <c r="R115" i="18"/>
  <c r="AA116" i="18" s="1"/>
  <c r="AY115" i="13"/>
  <c r="BB115" i="13" s="1"/>
  <c r="L115" i="19"/>
  <c r="O115" i="19" s="1"/>
  <c r="R115" i="19"/>
  <c r="AA116" i="19" s="1"/>
  <c r="L115" i="13"/>
  <c r="R115" i="13"/>
  <c r="AA116" i="13" s="1"/>
  <c r="AZ115" i="13"/>
  <c r="BC115" i="13" s="1"/>
  <c r="AY115" i="19"/>
  <c r="BB115" i="19" s="1"/>
  <c r="AZ115" i="18"/>
  <c r="BC115" i="18" s="1"/>
  <c r="R326" i="21"/>
  <c r="T326" i="21"/>
  <c r="Q326" i="21"/>
  <c r="P326" i="21"/>
  <c r="S326" i="21"/>
  <c r="AU114" i="18"/>
  <c r="AI115" i="18" s="1"/>
  <c r="H114" i="18"/>
  <c r="BL114" i="18"/>
  <c r="H114" i="19"/>
  <c r="BL114" i="19"/>
  <c r="AU114" i="19"/>
  <c r="AI115" i="19" s="1"/>
  <c r="CK113" i="19"/>
  <c r="CL113" i="19"/>
  <c r="CC113" i="18"/>
  <c r="CB113" i="18"/>
  <c r="CC113" i="19"/>
  <c r="CB113" i="19"/>
  <c r="L326" i="21"/>
  <c r="G226" i="17" s="1"/>
  <c r="CL114" i="13"/>
  <c r="H115" i="13"/>
  <c r="BL115" i="13"/>
  <c r="AU115" i="13"/>
  <c r="AI116" i="13" s="1"/>
  <c r="CB114" i="13"/>
  <c r="CC114" i="13"/>
  <c r="A328" i="13"/>
  <c r="BK135" i="13"/>
  <c r="BJ135" i="13"/>
  <c r="BI135" i="13"/>
  <c r="AX114" i="18" l="1"/>
  <c r="BA114" i="18" s="1"/>
  <c r="BD114" i="18" s="1"/>
  <c r="U325" i="7"/>
  <c r="K225" i="16" s="1"/>
  <c r="L225" i="16" s="1"/>
  <c r="M225" i="16" s="1"/>
  <c r="AX114" i="19"/>
  <c r="BA114" i="19" s="1"/>
  <c r="BD114" i="19" s="1"/>
  <c r="G225" i="12"/>
  <c r="H225" i="12" s="1"/>
  <c r="I225" i="12" s="1"/>
  <c r="H225" i="17"/>
  <c r="I225" i="17" s="1"/>
  <c r="F53" i="15"/>
  <c r="H225" i="16"/>
  <c r="I225" i="16" s="1"/>
  <c r="J53" i="15"/>
  <c r="P115" i="13"/>
  <c r="I53" i="15"/>
  <c r="O115" i="13"/>
  <c r="BR114" i="19"/>
  <c r="Q114" i="19"/>
  <c r="Z115" i="19" s="1"/>
  <c r="BH115" i="19" s="1"/>
  <c r="K114" i="19"/>
  <c r="U326" i="21"/>
  <c r="V326" i="21" s="1"/>
  <c r="BR114" i="18"/>
  <c r="Q114" i="18"/>
  <c r="Z115" i="18" s="1"/>
  <c r="F325" i="20" s="1"/>
  <c r="K114" i="18"/>
  <c r="K115" i="13"/>
  <c r="H53" i="15" s="1"/>
  <c r="Q115" i="13"/>
  <c r="Z116" i="13" s="1"/>
  <c r="F326" i="7" s="1"/>
  <c r="BR115" i="13"/>
  <c r="AX115" i="13"/>
  <c r="BA115" i="13" s="1"/>
  <c r="BD115" i="13" s="1"/>
  <c r="A329" i="13"/>
  <c r="V325" i="7" l="1"/>
  <c r="K225" i="12"/>
  <c r="L225" i="12" s="1"/>
  <c r="M225" i="12" s="1"/>
  <c r="CH115" i="13" s="1"/>
  <c r="K225" i="17"/>
  <c r="L225" i="17" s="1"/>
  <c r="M225" i="17" s="1"/>
  <c r="N226" i="17" s="1"/>
  <c r="K326" i="20"/>
  <c r="I326" i="20"/>
  <c r="H326" i="20"/>
  <c r="J326" i="20"/>
  <c r="O325" i="20"/>
  <c r="G326" i="20"/>
  <c r="G73" i="15"/>
  <c r="J226" i="12"/>
  <c r="BV115" i="13"/>
  <c r="AS116" i="13" s="1"/>
  <c r="BW115" i="13"/>
  <c r="AT116" i="13" s="1"/>
  <c r="CE115" i="13"/>
  <c r="CF115" i="13"/>
  <c r="CF115" i="19"/>
  <c r="BW115" i="19"/>
  <c r="AT116" i="19" s="1"/>
  <c r="CE115" i="19"/>
  <c r="BV115" i="19"/>
  <c r="AS116" i="19" s="1"/>
  <c r="J226" i="17"/>
  <c r="BH115" i="18"/>
  <c r="O225" i="16"/>
  <c r="N226" i="16"/>
  <c r="CI115" i="18"/>
  <c r="BY115" i="18"/>
  <c r="CH115" i="18"/>
  <c r="BZ115" i="18"/>
  <c r="BV115" i="18"/>
  <c r="AS116" i="18" s="1"/>
  <c r="CE115" i="18"/>
  <c r="CF115" i="18"/>
  <c r="J226" i="16"/>
  <c r="BW115" i="18"/>
  <c r="AT116" i="18" s="1"/>
  <c r="N114" i="18"/>
  <c r="BU114" i="18"/>
  <c r="CD114" i="18"/>
  <c r="BX114" i="18"/>
  <c r="CG114" i="18"/>
  <c r="BO115" i="18"/>
  <c r="BT115" i="18"/>
  <c r="N114" i="19"/>
  <c r="BU114" i="19"/>
  <c r="CD114" i="19"/>
  <c r="BX114" i="19"/>
  <c r="CG114" i="19"/>
  <c r="BO115" i="19"/>
  <c r="BT115" i="19"/>
  <c r="F326" i="21"/>
  <c r="BH116" i="13"/>
  <c r="BT116" i="13"/>
  <c r="BO116" i="13"/>
  <c r="N115" i="13"/>
  <c r="CD115" i="13"/>
  <c r="BU115" i="13"/>
  <c r="CG115" i="13"/>
  <c r="BX115" i="13"/>
  <c r="A330" i="13"/>
  <c r="O225" i="12" l="1"/>
  <c r="BZ115" i="19"/>
  <c r="BY115" i="19"/>
  <c r="O225" i="17"/>
  <c r="CH115" i="19"/>
  <c r="BZ115" i="13"/>
  <c r="CI115" i="13"/>
  <c r="CJ115" i="13" s="1"/>
  <c r="N226" i="12"/>
  <c r="BY115" i="13"/>
  <c r="CI115" i="19"/>
  <c r="L326" i="20"/>
  <c r="G226" i="16" s="1"/>
  <c r="S326" i="20"/>
  <c r="R326" i="20"/>
  <c r="P326" i="20"/>
  <c r="T326" i="20"/>
  <c r="Q326" i="20"/>
  <c r="I116" i="19"/>
  <c r="AV116" i="19"/>
  <c r="AJ117" i="19" s="1"/>
  <c r="BP116" i="19"/>
  <c r="BM116" i="19"/>
  <c r="J116" i="18"/>
  <c r="AW116" i="18"/>
  <c r="AK117" i="18" s="1"/>
  <c r="BN116" i="18"/>
  <c r="BQ116" i="18"/>
  <c r="BN116" i="19"/>
  <c r="AW116" i="19"/>
  <c r="AK117" i="19" s="1"/>
  <c r="BQ116" i="19"/>
  <c r="J116" i="19"/>
  <c r="BQ116" i="13"/>
  <c r="BN116" i="13"/>
  <c r="J116" i="13"/>
  <c r="AW116" i="13"/>
  <c r="AK117" i="13" s="1"/>
  <c r="AV116" i="13"/>
  <c r="AJ117" i="13" s="1"/>
  <c r="I116" i="13"/>
  <c r="BP116" i="13"/>
  <c r="BM116" i="13"/>
  <c r="I116" i="18"/>
  <c r="AV116" i="18"/>
  <c r="AJ117" i="18" s="1"/>
  <c r="BM116" i="18"/>
  <c r="BP116" i="18"/>
  <c r="O325" i="7"/>
  <c r="J326" i="7"/>
  <c r="H326" i="7"/>
  <c r="K326" i="7"/>
  <c r="G326" i="7"/>
  <c r="I326" i="7"/>
  <c r="K327" i="21"/>
  <c r="O326" i="21"/>
  <c r="G327" i="21"/>
  <c r="J327" i="21"/>
  <c r="I327" i="21"/>
  <c r="H327" i="21"/>
  <c r="CJ114" i="18"/>
  <c r="CJ114" i="19"/>
  <c r="CA114" i="18"/>
  <c r="AR115" i="18"/>
  <c r="CA114" i="19"/>
  <c r="AR115" i="19"/>
  <c r="AR116" i="13"/>
  <c r="A331" i="13"/>
  <c r="BJ136" i="13"/>
  <c r="BK136" i="13"/>
  <c r="BI136" i="13"/>
  <c r="CA115" i="13" l="1"/>
  <c r="U326" i="20"/>
  <c r="V326" i="20" s="1"/>
  <c r="AY116" i="18"/>
  <c r="BB116" i="18" s="1"/>
  <c r="AY116" i="13"/>
  <c r="BB116" i="13" s="1"/>
  <c r="AZ116" i="19"/>
  <c r="BC116" i="19" s="1"/>
  <c r="AY116" i="19"/>
  <c r="BB116" i="19" s="1"/>
  <c r="AZ116" i="13"/>
  <c r="BC116" i="13" s="1"/>
  <c r="R326" i="7"/>
  <c r="T326" i="7"/>
  <c r="S326" i="7"/>
  <c r="Q326" i="7"/>
  <c r="P326" i="7"/>
  <c r="L116" i="13"/>
  <c r="R116" i="13"/>
  <c r="AA117" i="13" s="1"/>
  <c r="M116" i="19"/>
  <c r="P116" i="19" s="1"/>
  <c r="S116" i="19"/>
  <c r="AB117" i="19" s="1"/>
  <c r="M116" i="18"/>
  <c r="P116" i="18" s="1"/>
  <c r="S116" i="18"/>
  <c r="AB117" i="18" s="1"/>
  <c r="L326" i="7"/>
  <c r="L116" i="18"/>
  <c r="O116" i="18" s="1"/>
  <c r="R116" i="18"/>
  <c r="AA117" i="18" s="1"/>
  <c r="M116" i="13"/>
  <c r="S116" i="13"/>
  <c r="AB117" i="13" s="1"/>
  <c r="AZ116" i="18"/>
  <c r="BC116" i="18" s="1"/>
  <c r="L116" i="19"/>
  <c r="O116" i="19" s="1"/>
  <c r="R116" i="19"/>
  <c r="AA117" i="19" s="1"/>
  <c r="BL115" i="19"/>
  <c r="H115" i="19"/>
  <c r="AU115" i="19"/>
  <c r="AI116" i="19" s="1"/>
  <c r="R327" i="21"/>
  <c r="Q327" i="21"/>
  <c r="S327" i="21"/>
  <c r="T327" i="21"/>
  <c r="P327" i="21"/>
  <c r="CC114" i="19"/>
  <c r="CB114" i="19"/>
  <c r="CL114" i="18"/>
  <c r="CK114" i="18"/>
  <c r="CC114" i="18"/>
  <c r="CB114" i="18"/>
  <c r="CL114" i="19"/>
  <c r="CK114" i="19"/>
  <c r="AU115" i="18"/>
  <c r="AI116" i="18" s="1"/>
  <c r="H115" i="18"/>
  <c r="BL115" i="18"/>
  <c r="L327" i="21"/>
  <c r="G227" i="17" s="1"/>
  <c r="H116" i="13"/>
  <c r="AU116" i="13"/>
  <c r="AI117" i="13" s="1"/>
  <c r="BL116" i="13"/>
  <c r="CB115" i="13"/>
  <c r="CC115" i="13"/>
  <c r="CL115" i="13"/>
  <c r="CK115" i="13"/>
  <c r="A332" i="13"/>
  <c r="U326" i="7" l="1"/>
  <c r="K226" i="16" s="1"/>
  <c r="L226" i="16" s="1"/>
  <c r="M226" i="16" s="1"/>
  <c r="AX115" i="18"/>
  <c r="BA115" i="18" s="1"/>
  <c r="BD115" i="18" s="1"/>
  <c r="J54" i="15"/>
  <c r="P116" i="13"/>
  <c r="I54" i="15"/>
  <c r="O116" i="13"/>
  <c r="H226" i="17"/>
  <c r="I226" i="17" s="1"/>
  <c r="G226" i="12"/>
  <c r="H226" i="12" s="1"/>
  <c r="I226" i="12" s="1"/>
  <c r="H226" i="16"/>
  <c r="I226" i="16" s="1"/>
  <c r="F54" i="15"/>
  <c r="BR115" i="18"/>
  <c r="K115" i="18"/>
  <c r="Q115" i="18"/>
  <c r="Z116" i="18" s="1"/>
  <c r="F326" i="20" s="1"/>
  <c r="K115" i="19"/>
  <c r="BR115" i="19"/>
  <c r="Q115" i="19"/>
  <c r="Z116" i="19" s="1"/>
  <c r="BH116" i="19" s="1"/>
  <c r="U327" i="21"/>
  <c r="V327" i="21" s="1"/>
  <c r="AX115" i="19"/>
  <c r="BA115" i="19" s="1"/>
  <c r="BD115" i="19" s="1"/>
  <c r="K116" i="13"/>
  <c r="H54" i="15" s="1"/>
  <c r="BR116" i="13"/>
  <c r="Q116" i="13"/>
  <c r="Z117" i="13" s="1"/>
  <c r="F327" i="7" s="1"/>
  <c r="AX116" i="13"/>
  <c r="BA116" i="13" s="1"/>
  <c r="BD116" i="13" s="1"/>
  <c r="A333" i="13"/>
  <c r="BJ137" i="13"/>
  <c r="K226" i="12" l="1"/>
  <c r="L226" i="12" s="1"/>
  <c r="M226" i="12" s="1"/>
  <c r="N227" i="12" s="1"/>
  <c r="V326" i="7"/>
  <c r="K226" i="17"/>
  <c r="L226" i="17" s="1"/>
  <c r="M226" i="17" s="1"/>
  <c r="CI116" i="19" s="1"/>
  <c r="O326" i="20"/>
  <c r="I327" i="20"/>
  <c r="H327" i="20"/>
  <c r="J327" i="20"/>
  <c r="G327" i="20"/>
  <c r="K327" i="20"/>
  <c r="BW116" i="18"/>
  <c r="AT117" i="18" s="1"/>
  <c r="CF116" i="18"/>
  <c r="BV116" i="18"/>
  <c r="AS117" i="18" s="1"/>
  <c r="J227" i="16"/>
  <c r="CE116" i="18"/>
  <c r="BZ116" i="18"/>
  <c r="O226" i="16"/>
  <c r="N227" i="16"/>
  <c r="CI116" i="18"/>
  <c r="BY116" i="18"/>
  <c r="CH116" i="18"/>
  <c r="G74" i="15"/>
  <c r="BV116" i="13"/>
  <c r="AS117" i="13" s="1"/>
  <c r="CF116" i="13"/>
  <c r="BW116" i="13"/>
  <c r="AT117" i="13" s="1"/>
  <c r="J227" i="12"/>
  <c r="CE116" i="13"/>
  <c r="BH116" i="18"/>
  <c r="CH116" i="13"/>
  <c r="CI116" i="13"/>
  <c r="BY116" i="13"/>
  <c r="BZ116" i="13"/>
  <c r="O226" i="12"/>
  <c r="BV116" i="19"/>
  <c r="AS117" i="19" s="1"/>
  <c r="CE116" i="19"/>
  <c r="BW116" i="19"/>
  <c r="AT117" i="19" s="1"/>
  <c r="CF116" i="19"/>
  <c r="J227" i="17"/>
  <c r="BO116" i="19"/>
  <c r="BT116" i="19"/>
  <c r="N115" i="19"/>
  <c r="BU115" i="19"/>
  <c r="CD115" i="19"/>
  <c r="BX115" i="19"/>
  <c r="CG115" i="19"/>
  <c r="F327" i="21"/>
  <c r="N115" i="18"/>
  <c r="BU115" i="18"/>
  <c r="CD115" i="18"/>
  <c r="CG115" i="18"/>
  <c r="BX115" i="18"/>
  <c r="BT116" i="18"/>
  <c r="BO116" i="18"/>
  <c r="BO117" i="13"/>
  <c r="BT117" i="13"/>
  <c r="BH117" i="13"/>
  <c r="N116" i="13"/>
  <c r="BU116" i="13"/>
  <c r="CD116" i="13"/>
  <c r="CG116" i="13"/>
  <c r="BX116" i="13"/>
  <c r="A334" i="13"/>
  <c r="BK137" i="13"/>
  <c r="BI137" i="13"/>
  <c r="CH116" i="19" l="1"/>
  <c r="BY116" i="19"/>
  <c r="BZ116" i="19"/>
  <c r="O226" i="17"/>
  <c r="N227" i="17"/>
  <c r="L327" i="20"/>
  <c r="G227" i="16" s="1"/>
  <c r="S327" i="20"/>
  <c r="T327" i="20"/>
  <c r="R327" i="20"/>
  <c r="Q327" i="20"/>
  <c r="P327" i="20"/>
  <c r="AW117" i="18"/>
  <c r="AK118" i="18" s="1"/>
  <c r="BQ117" i="18"/>
  <c r="BN117" i="18"/>
  <c r="J117" i="18"/>
  <c r="AV117" i="19"/>
  <c r="AJ118" i="19" s="1"/>
  <c r="I117" i="19"/>
  <c r="BP117" i="19"/>
  <c r="BM117" i="19"/>
  <c r="CJ115" i="19"/>
  <c r="CK115" i="19" s="1"/>
  <c r="AW117" i="13"/>
  <c r="AK118" i="13" s="1"/>
  <c r="BN117" i="13"/>
  <c r="J117" i="13"/>
  <c r="BQ117" i="13"/>
  <c r="BP117" i="13"/>
  <c r="I117" i="13"/>
  <c r="BM117" i="13"/>
  <c r="AV117" i="13"/>
  <c r="AJ118" i="13" s="1"/>
  <c r="AW117" i="19"/>
  <c r="AK118" i="19" s="1"/>
  <c r="J117" i="19"/>
  <c r="BQ117" i="19"/>
  <c r="BN117" i="19"/>
  <c r="J327" i="7"/>
  <c r="K327" i="7"/>
  <c r="O326" i="7"/>
  <c r="H327" i="7"/>
  <c r="G327" i="7"/>
  <c r="I327" i="7"/>
  <c r="BM117" i="18"/>
  <c r="I117" i="18"/>
  <c r="AV117" i="18"/>
  <c r="AJ118" i="18" s="1"/>
  <c r="BP117" i="18"/>
  <c r="I328" i="21"/>
  <c r="O327" i="21"/>
  <c r="H328" i="21"/>
  <c r="G328" i="21"/>
  <c r="K328" i="21"/>
  <c r="J328" i="21"/>
  <c r="CJ115" i="18"/>
  <c r="CA115" i="19"/>
  <c r="AR116" i="19"/>
  <c r="CA115" i="18"/>
  <c r="AR116" i="18"/>
  <c r="CJ116" i="13"/>
  <c r="CA116" i="13"/>
  <c r="AR117" i="13"/>
  <c r="A335" i="13"/>
  <c r="AY117" i="18" l="1"/>
  <c r="BB117" i="18" s="1"/>
  <c r="U327" i="20"/>
  <c r="V327" i="20" s="1"/>
  <c r="AZ117" i="13"/>
  <c r="BC117" i="13" s="1"/>
  <c r="CL115" i="19"/>
  <c r="AZ117" i="19"/>
  <c r="BC117" i="19" s="1"/>
  <c r="AZ117" i="18"/>
  <c r="BC117" i="18" s="1"/>
  <c r="AY117" i="13"/>
  <c r="BB117" i="13" s="1"/>
  <c r="R327" i="7"/>
  <c r="Q327" i="7"/>
  <c r="P327" i="7"/>
  <c r="S327" i="7"/>
  <c r="T327" i="7"/>
  <c r="S117" i="18"/>
  <c r="AB118" i="18" s="1"/>
  <c r="M117" i="18"/>
  <c r="P117" i="18" s="1"/>
  <c r="L117" i="18"/>
  <c r="O117" i="18" s="1"/>
  <c r="R117" i="18"/>
  <c r="AA118" i="18" s="1"/>
  <c r="S117" i="13"/>
  <c r="AB118" i="13" s="1"/>
  <c r="M117" i="13"/>
  <c r="R117" i="13"/>
  <c r="AA118" i="13" s="1"/>
  <c r="L117" i="13"/>
  <c r="AY117" i="19"/>
  <c r="BB117" i="19" s="1"/>
  <c r="L117" i="19"/>
  <c r="O117" i="19" s="1"/>
  <c r="R117" i="19"/>
  <c r="AA118" i="19" s="1"/>
  <c r="L327" i="7"/>
  <c r="M117" i="19"/>
  <c r="P117" i="19" s="1"/>
  <c r="S117" i="19"/>
  <c r="AB118" i="19" s="1"/>
  <c r="H116" i="18"/>
  <c r="BL116" i="18"/>
  <c r="AU116" i="18"/>
  <c r="AI117" i="18" s="1"/>
  <c r="R328" i="21"/>
  <c r="T328" i="21"/>
  <c r="P328" i="21"/>
  <c r="S328" i="21"/>
  <c r="Q328" i="21"/>
  <c r="CB115" i="18"/>
  <c r="CC115" i="18"/>
  <c r="H116" i="19"/>
  <c r="BL116" i="19"/>
  <c r="AU116" i="19"/>
  <c r="AI117" i="19" s="1"/>
  <c r="CC115" i="19"/>
  <c r="CB115" i="19"/>
  <c r="CK115" i="18"/>
  <c r="CL115" i="18"/>
  <c r="L328" i="21"/>
  <c r="G228" i="17" s="1"/>
  <c r="H117" i="13"/>
  <c r="AU117" i="13"/>
  <c r="AI118" i="13" s="1"/>
  <c r="BL117" i="13"/>
  <c r="CC116" i="13"/>
  <c r="CB116" i="13"/>
  <c r="CK116" i="13"/>
  <c r="CL116" i="13"/>
  <c r="A336" i="13"/>
  <c r="BI138" i="13"/>
  <c r="BK138" i="13"/>
  <c r="BJ138" i="13"/>
  <c r="I55" i="15" l="1"/>
  <c r="O117" i="13"/>
  <c r="J55" i="15"/>
  <c r="P117" i="13"/>
  <c r="U327" i="7"/>
  <c r="G227" i="12"/>
  <c r="H227" i="12" s="1"/>
  <c r="I227" i="12" s="1"/>
  <c r="F55" i="15"/>
  <c r="H227" i="17"/>
  <c r="I227" i="17" s="1"/>
  <c r="H227" i="16"/>
  <c r="I227" i="16" s="1"/>
  <c r="AX116" i="18"/>
  <c r="BA116" i="18" s="1"/>
  <c r="BD116" i="18" s="1"/>
  <c r="U328" i="21"/>
  <c r="V328" i="21" s="1"/>
  <c r="BR116" i="19"/>
  <c r="K116" i="19"/>
  <c r="Q116" i="19"/>
  <c r="Z117" i="19" s="1"/>
  <c r="BH117" i="19" s="1"/>
  <c r="AX116" i="19"/>
  <c r="BA116" i="19" s="1"/>
  <c r="BD116" i="19" s="1"/>
  <c r="K116" i="18"/>
  <c r="BR116" i="18"/>
  <c r="Q116" i="18"/>
  <c r="Z117" i="18" s="1"/>
  <c r="F327" i="20" s="1"/>
  <c r="K117" i="13"/>
  <c r="H55" i="15" s="1"/>
  <c r="BR117" i="13"/>
  <c r="Q117" i="13"/>
  <c r="Z118" i="13" s="1"/>
  <c r="F328" i="7" s="1"/>
  <c r="AX117" i="13"/>
  <c r="BA117" i="13" s="1"/>
  <c r="BD117" i="13" s="1"/>
  <c r="A337" i="13"/>
  <c r="J328" i="20" l="1"/>
  <c r="I328" i="20"/>
  <c r="H328" i="20"/>
  <c r="O327" i="20"/>
  <c r="G328" i="20"/>
  <c r="K328" i="20"/>
  <c r="G75" i="15"/>
  <c r="CE117" i="13"/>
  <c r="BV117" i="13"/>
  <c r="AS118" i="13" s="1"/>
  <c r="CF117" i="13"/>
  <c r="BW117" i="13"/>
  <c r="AT118" i="13" s="1"/>
  <c r="J228" i="12"/>
  <c r="V327" i="7"/>
  <c r="K227" i="12"/>
  <c r="L227" i="12" s="1"/>
  <c r="M227" i="12" s="1"/>
  <c r="BX117" i="13" s="1"/>
  <c r="K227" i="16"/>
  <c r="L227" i="16" s="1"/>
  <c r="M227" i="16" s="1"/>
  <c r="K227" i="17"/>
  <c r="L227" i="17" s="1"/>
  <c r="M227" i="17" s="1"/>
  <c r="CF117" i="19"/>
  <c r="BW117" i="19"/>
  <c r="AT118" i="19" s="1"/>
  <c r="BV117" i="19"/>
  <c r="AS118" i="19" s="1"/>
  <c r="J228" i="17"/>
  <c r="CE117" i="19"/>
  <c r="BH117" i="18"/>
  <c r="CE117" i="18"/>
  <c r="J228" i="16"/>
  <c r="BV117" i="18"/>
  <c r="AS118" i="18" s="1"/>
  <c r="CF117" i="18"/>
  <c r="BW117" i="18"/>
  <c r="AT118" i="18" s="1"/>
  <c r="N116" i="19"/>
  <c r="CD116" i="19"/>
  <c r="BU116" i="19"/>
  <c r="BX116" i="19"/>
  <c r="CG116" i="19"/>
  <c r="BO117" i="19"/>
  <c r="BT117" i="19"/>
  <c r="BT117" i="18"/>
  <c r="BO117" i="18"/>
  <c r="F328" i="21"/>
  <c r="N116" i="18"/>
  <c r="CD116" i="18"/>
  <c r="BU116" i="18"/>
  <c r="CG116" i="18"/>
  <c r="BX116" i="18"/>
  <c r="BT118" i="13"/>
  <c r="BO118" i="13"/>
  <c r="N117" i="13"/>
  <c r="CD117" i="13"/>
  <c r="BU117" i="13"/>
  <c r="BH118" i="13"/>
  <c r="A338" i="13"/>
  <c r="L328" i="20" l="1"/>
  <c r="G228" i="16" s="1"/>
  <c r="T328" i="20"/>
  <c r="P328" i="20"/>
  <c r="Q328" i="20"/>
  <c r="R328" i="20"/>
  <c r="S328" i="20"/>
  <c r="J118" i="18"/>
  <c r="BQ118" i="18"/>
  <c r="AW118" i="18"/>
  <c r="AK119" i="18" s="1"/>
  <c r="BN118" i="18"/>
  <c r="CG117" i="13"/>
  <c r="BP118" i="19"/>
  <c r="BM118" i="19"/>
  <c r="I118" i="19"/>
  <c r="AV118" i="19"/>
  <c r="AJ119" i="19" s="1"/>
  <c r="BN118" i="13"/>
  <c r="BQ118" i="13"/>
  <c r="J118" i="13"/>
  <c r="AW118" i="13"/>
  <c r="AK119" i="13" s="1"/>
  <c r="BM118" i="18"/>
  <c r="AV118" i="18"/>
  <c r="AJ119" i="18" s="1"/>
  <c r="BP118" i="18"/>
  <c r="I118" i="18"/>
  <c r="J118" i="19"/>
  <c r="AW118" i="19"/>
  <c r="AK119" i="19" s="1"/>
  <c r="BQ118" i="19"/>
  <c r="BN118" i="19"/>
  <c r="BM118" i="13"/>
  <c r="AV118" i="13"/>
  <c r="AJ119" i="13" s="1"/>
  <c r="BP118" i="13"/>
  <c r="I118" i="13"/>
  <c r="N228" i="12"/>
  <c r="O227" i="12"/>
  <c r="BZ117" i="13"/>
  <c r="CH117" i="13"/>
  <c r="BY117" i="13"/>
  <c r="CI117" i="13"/>
  <c r="BY117" i="19"/>
  <c r="O227" i="17"/>
  <c r="BZ117" i="19"/>
  <c r="CH117" i="19"/>
  <c r="CI117" i="19"/>
  <c r="N228" i="17"/>
  <c r="I328" i="7"/>
  <c r="G328" i="7"/>
  <c r="J328" i="7"/>
  <c r="O327" i="7"/>
  <c r="H328" i="7"/>
  <c r="K328" i="7"/>
  <c r="BY117" i="18"/>
  <c r="BZ117" i="18"/>
  <c r="O227" i="16"/>
  <c r="N228" i="16"/>
  <c r="CH117" i="18"/>
  <c r="CI117" i="18"/>
  <c r="O328" i="21"/>
  <c r="J329" i="21"/>
  <c r="G329" i="21"/>
  <c r="K329" i="21"/>
  <c r="H329" i="21"/>
  <c r="I329" i="21"/>
  <c r="CA116" i="19"/>
  <c r="AR117" i="19"/>
  <c r="CA116" i="18"/>
  <c r="AR117" i="18"/>
  <c r="CJ116" i="19"/>
  <c r="CJ116" i="18"/>
  <c r="AR118" i="13"/>
  <c r="A339" i="13"/>
  <c r="BJ139" i="13"/>
  <c r="BK139" i="13"/>
  <c r="BI139" i="13"/>
  <c r="CA117" i="13" l="1"/>
  <c r="AY118" i="19"/>
  <c r="BB118" i="19" s="1"/>
  <c r="CJ117" i="13"/>
  <c r="CL117" i="13" s="1"/>
  <c r="AZ118" i="13"/>
  <c r="BC118" i="13" s="1"/>
  <c r="AY118" i="13"/>
  <c r="BB118" i="13" s="1"/>
  <c r="U328" i="20"/>
  <c r="V328" i="20" s="1"/>
  <c r="AY118" i="18"/>
  <c r="BB118" i="18" s="1"/>
  <c r="AZ118" i="18"/>
  <c r="BC118" i="18" s="1"/>
  <c r="L328" i="7"/>
  <c r="F56" i="15" s="1"/>
  <c r="R328" i="7"/>
  <c r="Q328" i="7"/>
  <c r="P328" i="7"/>
  <c r="S328" i="7"/>
  <c r="T328" i="7"/>
  <c r="H228" i="16"/>
  <c r="I228" i="16" s="1"/>
  <c r="H228" i="17"/>
  <c r="I228" i="17" s="1"/>
  <c r="R118" i="13"/>
  <c r="AA119" i="13" s="1"/>
  <c r="L118" i="13"/>
  <c r="M118" i="19"/>
  <c r="P118" i="19" s="1"/>
  <c r="S118" i="19"/>
  <c r="AB119" i="19" s="1"/>
  <c r="S118" i="13"/>
  <c r="AB119" i="13" s="1"/>
  <c r="M118" i="13"/>
  <c r="R118" i="18"/>
  <c r="AA119" i="18" s="1"/>
  <c r="L118" i="18"/>
  <c r="O118" i="18" s="1"/>
  <c r="AZ118" i="19"/>
  <c r="BC118" i="19" s="1"/>
  <c r="L118" i="19"/>
  <c r="O118" i="19" s="1"/>
  <c r="R118" i="19"/>
  <c r="AA119" i="19" s="1"/>
  <c r="S118" i="18"/>
  <c r="AB119" i="18" s="1"/>
  <c r="M118" i="18"/>
  <c r="P118" i="18" s="1"/>
  <c r="CC116" i="19"/>
  <c r="CB116" i="19"/>
  <c r="CK116" i="19"/>
  <c r="CL116" i="19"/>
  <c r="CL116" i="18"/>
  <c r="CK116" i="18"/>
  <c r="H117" i="18"/>
  <c r="BL117" i="18"/>
  <c r="AU117" i="18"/>
  <c r="AI118" i="18" s="1"/>
  <c r="L329" i="21"/>
  <c r="G229" i="17" s="1"/>
  <c r="CC116" i="18"/>
  <c r="CB116" i="18"/>
  <c r="AU117" i="19"/>
  <c r="AI118" i="19" s="1"/>
  <c r="H117" i="19"/>
  <c r="BL117" i="19"/>
  <c r="R329" i="21"/>
  <c r="P329" i="21"/>
  <c r="T329" i="21"/>
  <c r="Q329" i="21"/>
  <c r="S329" i="21"/>
  <c r="H118" i="13"/>
  <c r="AU118" i="13"/>
  <c r="AI119" i="13" s="1"/>
  <c r="BL118" i="13"/>
  <c r="CB117" i="13"/>
  <c r="CC117" i="13"/>
  <c r="A340" i="13"/>
  <c r="CK117" i="13" l="1"/>
  <c r="G228" i="12"/>
  <c r="H228" i="12" s="1"/>
  <c r="I228" i="12" s="1"/>
  <c r="G76" i="15" s="1"/>
  <c r="AX117" i="19"/>
  <c r="BA117" i="19" s="1"/>
  <c r="BD117" i="19" s="1"/>
  <c r="AX117" i="18"/>
  <c r="BA117" i="18" s="1"/>
  <c r="BD117" i="18" s="1"/>
  <c r="I56" i="15"/>
  <c r="O118" i="13"/>
  <c r="U328" i="7"/>
  <c r="CE118" i="19"/>
  <c r="BV118" i="19"/>
  <c r="AS119" i="19" s="1"/>
  <c r="BW118" i="19"/>
  <c r="AT119" i="19" s="1"/>
  <c r="CF118" i="19"/>
  <c r="J229" i="17"/>
  <c r="CE118" i="18"/>
  <c r="CF118" i="18"/>
  <c r="BV118" i="18"/>
  <c r="AS119" i="18" s="1"/>
  <c r="BW118" i="18"/>
  <c r="AT119" i="18" s="1"/>
  <c r="J229" i="16"/>
  <c r="J56" i="15"/>
  <c r="P118" i="13"/>
  <c r="K117" i="18"/>
  <c r="BR117" i="18"/>
  <c r="Q117" i="18"/>
  <c r="Z118" i="18" s="1"/>
  <c r="F328" i="20" s="1"/>
  <c r="BR117" i="19"/>
  <c r="K117" i="19"/>
  <c r="Q117" i="19"/>
  <c r="Z118" i="19" s="1"/>
  <c r="BH118" i="19" s="1"/>
  <c r="U329" i="21"/>
  <c r="V329" i="21" s="1"/>
  <c r="BR118" i="13"/>
  <c r="K118" i="13"/>
  <c r="H56" i="15" s="1"/>
  <c r="Q118" i="13"/>
  <c r="Z119" i="13" s="1"/>
  <c r="F329" i="7" s="1"/>
  <c r="AX118" i="13"/>
  <c r="BA118" i="13" s="1"/>
  <c r="BD118" i="13" s="1"/>
  <c r="A341" i="13"/>
  <c r="BJ140" i="13"/>
  <c r="BK140" i="13"/>
  <c r="BI140" i="13"/>
  <c r="J229" i="12" l="1"/>
  <c r="CE118" i="13"/>
  <c r="BW118" i="13"/>
  <c r="AT119" i="13" s="1"/>
  <c r="J119" i="13" s="1"/>
  <c r="BV118" i="13"/>
  <c r="AS119" i="13" s="1"/>
  <c r="BM119" i="13" s="1"/>
  <c r="CF118" i="13"/>
  <c r="G329" i="20"/>
  <c r="O328" i="20"/>
  <c r="I329" i="20"/>
  <c r="J329" i="20"/>
  <c r="H329" i="20"/>
  <c r="K329" i="20"/>
  <c r="BH118" i="18"/>
  <c r="J119" i="19"/>
  <c r="AW119" i="19"/>
  <c r="AK120" i="19" s="1"/>
  <c r="BQ119" i="19"/>
  <c r="BN119" i="19"/>
  <c r="BM119" i="19"/>
  <c r="AV119" i="19"/>
  <c r="AJ120" i="19" s="1"/>
  <c r="BP119" i="19"/>
  <c r="I119" i="19"/>
  <c r="J119" i="18"/>
  <c r="BN119" i="18"/>
  <c r="BQ119" i="18"/>
  <c r="AW119" i="18"/>
  <c r="AK120" i="18" s="1"/>
  <c r="BM119" i="18"/>
  <c r="AV119" i="18"/>
  <c r="AJ120" i="18" s="1"/>
  <c r="I119" i="18"/>
  <c r="BP119" i="18"/>
  <c r="K228" i="17"/>
  <c r="L228" i="17" s="1"/>
  <c r="M228" i="17" s="1"/>
  <c r="K228" i="12"/>
  <c r="L228" i="12" s="1"/>
  <c r="M228" i="12" s="1"/>
  <c r="BX118" i="13" s="1"/>
  <c r="K228" i="16"/>
  <c r="L228" i="16" s="1"/>
  <c r="M228" i="16" s="1"/>
  <c r="V328" i="7"/>
  <c r="F329" i="21"/>
  <c r="BO118" i="18"/>
  <c r="BT118" i="18"/>
  <c r="N117" i="19"/>
  <c r="CD117" i="19"/>
  <c r="BU117" i="19"/>
  <c r="CG117" i="19"/>
  <c r="BX117" i="19"/>
  <c r="N117" i="18"/>
  <c r="BU117" i="18"/>
  <c r="CD117" i="18"/>
  <c r="BX117" i="18"/>
  <c r="CG117" i="18"/>
  <c r="BT118" i="19"/>
  <c r="BO118" i="19"/>
  <c r="N118" i="13"/>
  <c r="BU118" i="13"/>
  <c r="CD118" i="13"/>
  <c r="BT119" i="13"/>
  <c r="BO119" i="13"/>
  <c r="BH119" i="13"/>
  <c r="A342" i="13"/>
  <c r="I119" i="13" l="1"/>
  <c r="R119" i="13" s="1"/>
  <c r="AA120" i="13" s="1"/>
  <c r="BP119" i="13"/>
  <c r="AV119" i="13"/>
  <c r="AJ120" i="13" s="1"/>
  <c r="BQ119" i="13"/>
  <c r="BN119" i="13"/>
  <c r="AW119" i="13"/>
  <c r="AK120" i="13" s="1"/>
  <c r="AZ119" i="19"/>
  <c r="BC119" i="19" s="1"/>
  <c r="CG118" i="13"/>
  <c r="Q329" i="20"/>
  <c r="R329" i="20"/>
  <c r="S329" i="20"/>
  <c r="P329" i="20"/>
  <c r="T329" i="20"/>
  <c r="L329" i="20"/>
  <c r="G229" i="16" s="1"/>
  <c r="AY119" i="19"/>
  <c r="BB119" i="19" s="1"/>
  <c r="BZ118" i="18"/>
  <c r="BY118" i="18"/>
  <c r="CH118" i="18"/>
  <c r="O228" i="16"/>
  <c r="CI118" i="18"/>
  <c r="N229" i="16"/>
  <c r="O228" i="12"/>
  <c r="CI118" i="13"/>
  <c r="BZ118" i="13"/>
  <c r="CH118" i="13"/>
  <c r="BY118" i="13"/>
  <c r="N229" i="12"/>
  <c r="S119" i="18"/>
  <c r="AB120" i="18" s="1"/>
  <c r="M119" i="18"/>
  <c r="P119" i="18" s="1"/>
  <c r="BY118" i="19"/>
  <c r="BZ118" i="19"/>
  <c r="CI118" i="19"/>
  <c r="O228" i="17"/>
  <c r="N229" i="17"/>
  <c r="CH118" i="19"/>
  <c r="AY119" i="18"/>
  <c r="BB119" i="18" s="1"/>
  <c r="R119" i="19"/>
  <c r="AA120" i="19" s="1"/>
  <c r="L119" i="19"/>
  <c r="O119" i="19" s="1"/>
  <c r="M119" i="19"/>
  <c r="P119" i="19" s="1"/>
  <c r="S119" i="19"/>
  <c r="AB120" i="19" s="1"/>
  <c r="M119" i="13"/>
  <c r="S119" i="13"/>
  <c r="AB120" i="13" s="1"/>
  <c r="O328" i="7"/>
  <c r="K329" i="7"/>
  <c r="J329" i="7"/>
  <c r="H329" i="7"/>
  <c r="I329" i="7"/>
  <c r="G329" i="7"/>
  <c r="L119" i="18"/>
  <c r="O119" i="18" s="1"/>
  <c r="R119" i="18"/>
  <c r="AA120" i="18" s="1"/>
  <c r="AZ119" i="18"/>
  <c r="BC119" i="18" s="1"/>
  <c r="O329" i="21"/>
  <c r="J330" i="21"/>
  <c r="K330" i="21"/>
  <c r="I330" i="21"/>
  <c r="G330" i="21"/>
  <c r="H330" i="21"/>
  <c r="CA117" i="19"/>
  <c r="AR118" i="19"/>
  <c r="CJ117" i="19"/>
  <c r="CJ117" i="18"/>
  <c r="CA117" i="18"/>
  <c r="AR118" i="18"/>
  <c r="AR119" i="13"/>
  <c r="A343" i="13"/>
  <c r="L119" i="13" l="1"/>
  <c r="I57" i="15" s="1"/>
  <c r="AY119" i="13"/>
  <c r="BB119" i="13" s="1"/>
  <c r="AZ119" i="13"/>
  <c r="BC119" i="13" s="1"/>
  <c r="CA118" i="13"/>
  <c r="CB118" i="13" s="1"/>
  <c r="CJ118" i="13"/>
  <c r="CK118" i="13" s="1"/>
  <c r="U329" i="20"/>
  <c r="V329" i="20" s="1"/>
  <c r="P329" i="7"/>
  <c r="Q329" i="7"/>
  <c r="S329" i="7"/>
  <c r="T329" i="7"/>
  <c r="R329" i="7"/>
  <c r="O119" i="13"/>
  <c r="L329" i="7"/>
  <c r="J57" i="15"/>
  <c r="P119" i="13"/>
  <c r="CK117" i="19"/>
  <c r="CL117" i="19"/>
  <c r="AU118" i="18"/>
  <c r="AI119" i="18" s="1"/>
  <c r="BL118" i="18"/>
  <c r="H118" i="18"/>
  <c r="CK117" i="18"/>
  <c r="CL117" i="18"/>
  <c r="R330" i="21"/>
  <c r="T330" i="21"/>
  <c r="S330" i="21"/>
  <c r="P330" i="21"/>
  <c r="Q330" i="21"/>
  <c r="CC117" i="18"/>
  <c r="CB117" i="18"/>
  <c r="L330" i="21"/>
  <c r="G230" i="17" s="1"/>
  <c r="H118" i="19"/>
  <c r="AU118" i="19"/>
  <c r="AI119" i="19" s="1"/>
  <c r="BL118" i="19"/>
  <c r="CB117" i="19"/>
  <c r="CC117" i="19"/>
  <c r="AU119" i="13"/>
  <c r="AI120" i="13" s="1"/>
  <c r="BL119" i="13"/>
  <c r="H119" i="13"/>
  <c r="A344" i="13"/>
  <c r="BJ141" i="13"/>
  <c r="BK141" i="13"/>
  <c r="BI141" i="13"/>
  <c r="CC118" i="13" l="1"/>
  <c r="CL118" i="13"/>
  <c r="U329" i="7"/>
  <c r="AX118" i="18"/>
  <c r="BA118" i="18" s="1"/>
  <c r="BD118" i="18" s="1"/>
  <c r="G229" i="12"/>
  <c r="H229" i="12" s="1"/>
  <c r="I229" i="12" s="1"/>
  <c r="H229" i="17"/>
  <c r="I229" i="17" s="1"/>
  <c r="F57" i="15"/>
  <c r="H229" i="16"/>
  <c r="I229" i="16" s="1"/>
  <c r="K118" i="19"/>
  <c r="BR118" i="19"/>
  <c r="Q118" i="19"/>
  <c r="Z119" i="19" s="1"/>
  <c r="BH119" i="19" s="1"/>
  <c r="U330" i="21"/>
  <c r="V330" i="21" s="1"/>
  <c r="K118" i="18"/>
  <c r="BR118" i="18"/>
  <c r="Q118" i="18"/>
  <c r="Z119" i="18" s="1"/>
  <c r="F329" i="20" s="1"/>
  <c r="AX118" i="19"/>
  <c r="BA118" i="19" s="1"/>
  <c r="BD118" i="19" s="1"/>
  <c r="K119" i="13"/>
  <c r="H57" i="15" s="1"/>
  <c r="Q119" i="13"/>
  <c r="Z120" i="13" s="1"/>
  <c r="F330" i="7" s="1"/>
  <c r="BR119" i="13"/>
  <c r="AX119" i="13"/>
  <c r="BA119" i="13" s="1"/>
  <c r="BD119" i="13" s="1"/>
  <c r="A345" i="13"/>
  <c r="H330" i="20" l="1"/>
  <c r="J330" i="20"/>
  <c r="O329" i="20"/>
  <c r="K330" i="20"/>
  <c r="G330" i="20"/>
  <c r="I330" i="20"/>
  <c r="BW119" i="19"/>
  <c r="AT120" i="19" s="1"/>
  <c r="CE119" i="19"/>
  <c r="CF119" i="19"/>
  <c r="BV119" i="19"/>
  <c r="AS120" i="19" s="1"/>
  <c r="J230" i="17"/>
  <c r="BV119" i="18"/>
  <c r="AS120" i="18" s="1"/>
  <c r="BW119" i="18"/>
  <c r="AT120" i="18" s="1"/>
  <c r="CE119" i="18"/>
  <c r="J230" i="16"/>
  <c r="CF119" i="18"/>
  <c r="G77" i="15"/>
  <c r="J230" i="12"/>
  <c r="BV119" i="13"/>
  <c r="AS120" i="13" s="1"/>
  <c r="CF119" i="13"/>
  <c r="CE119" i="13"/>
  <c r="BW119" i="13"/>
  <c r="AT120" i="13" s="1"/>
  <c r="BH119" i="18"/>
  <c r="K229" i="16"/>
  <c r="L229" i="16" s="1"/>
  <c r="M229" i="16" s="1"/>
  <c r="K229" i="17"/>
  <c r="L229" i="17" s="1"/>
  <c r="M229" i="17" s="1"/>
  <c r="V329" i="7"/>
  <c r="K229" i="12"/>
  <c r="L229" i="12" s="1"/>
  <c r="M229" i="12" s="1"/>
  <c r="CG119" i="13" s="1"/>
  <c r="BT119" i="19"/>
  <c r="BO119" i="19"/>
  <c r="N118" i="19"/>
  <c r="BU118" i="19"/>
  <c r="CD118" i="19"/>
  <c r="BX118" i="19"/>
  <c r="CG118" i="19"/>
  <c r="F330" i="21"/>
  <c r="BT119" i="18"/>
  <c r="BO119" i="18"/>
  <c r="N118" i="18"/>
  <c r="BU118" i="18"/>
  <c r="CD118" i="18"/>
  <c r="BX118" i="18"/>
  <c r="CG118" i="18"/>
  <c r="N119" i="13"/>
  <c r="CD119" i="13"/>
  <c r="BU119" i="13"/>
  <c r="BT120" i="13"/>
  <c r="BO120" i="13"/>
  <c r="BH120" i="13"/>
  <c r="A346" i="13"/>
  <c r="L330" i="20" l="1"/>
  <c r="G230" i="16" s="1"/>
  <c r="S330" i="20"/>
  <c r="T330" i="20"/>
  <c r="R330" i="20"/>
  <c r="P330" i="20"/>
  <c r="Q330" i="20"/>
  <c r="CJ118" i="19"/>
  <c r="CL118" i="19" s="1"/>
  <c r="J120" i="18"/>
  <c r="BQ120" i="18"/>
  <c r="AW120" i="18"/>
  <c r="AK121" i="18" s="1"/>
  <c r="BN120" i="18"/>
  <c r="BM120" i="18"/>
  <c r="AV120" i="18"/>
  <c r="AJ121" i="18" s="1"/>
  <c r="I120" i="18"/>
  <c r="BP120" i="18"/>
  <c r="BM120" i="13"/>
  <c r="AV120" i="13"/>
  <c r="AJ121" i="13" s="1"/>
  <c r="I120" i="13"/>
  <c r="BP120" i="13"/>
  <c r="CI119" i="13"/>
  <c r="BY119" i="13"/>
  <c r="O229" i="12"/>
  <c r="CH119" i="13"/>
  <c r="N230" i="12"/>
  <c r="BZ119" i="13"/>
  <c r="BX119" i="13"/>
  <c r="N230" i="17"/>
  <c r="BY119" i="19"/>
  <c r="CH119" i="19"/>
  <c r="BZ119" i="19"/>
  <c r="CI119" i="19"/>
  <c r="O229" i="17"/>
  <c r="BP120" i="19"/>
  <c r="AV120" i="19"/>
  <c r="AJ121" i="19" s="1"/>
  <c r="BM120" i="19"/>
  <c r="I120" i="19"/>
  <c r="BY119" i="18"/>
  <c r="N230" i="16"/>
  <c r="BZ119" i="18"/>
  <c r="CI119" i="18"/>
  <c r="O229" i="16"/>
  <c r="CH119" i="18"/>
  <c r="O329" i="7"/>
  <c r="I330" i="7"/>
  <c r="J330" i="7"/>
  <c r="G330" i="7"/>
  <c r="H330" i="7"/>
  <c r="K330" i="7"/>
  <c r="AW120" i="13"/>
  <c r="AK121" i="13" s="1"/>
  <c r="BQ120" i="13"/>
  <c r="BN120" i="13"/>
  <c r="J120" i="13"/>
  <c r="BN120" i="19"/>
  <c r="AW120" i="19"/>
  <c r="AK121" i="19" s="1"/>
  <c r="J120" i="19"/>
  <c r="BQ120" i="19"/>
  <c r="O330" i="21"/>
  <c r="G331" i="21"/>
  <c r="J331" i="21"/>
  <c r="H331" i="21"/>
  <c r="K331" i="21"/>
  <c r="I331" i="21"/>
  <c r="CJ118" i="18"/>
  <c r="CA118" i="19"/>
  <c r="AR119" i="19"/>
  <c r="CA118" i="18"/>
  <c r="AR119" i="18"/>
  <c r="AR120" i="13"/>
  <c r="BI142" i="13"/>
  <c r="BJ142" i="13"/>
  <c r="BK142" i="13"/>
  <c r="CK118" i="19" l="1"/>
  <c r="CA119" i="13"/>
  <c r="CC119" i="13" s="1"/>
  <c r="AZ120" i="18"/>
  <c r="BC120" i="18" s="1"/>
  <c r="CJ119" i="13"/>
  <c r="U330" i="20"/>
  <c r="V330" i="20" s="1"/>
  <c r="AY120" i="18"/>
  <c r="BB120" i="18" s="1"/>
  <c r="M120" i="19"/>
  <c r="P120" i="19" s="1"/>
  <c r="S120" i="19"/>
  <c r="AB121" i="19" s="1"/>
  <c r="R120" i="13"/>
  <c r="AA121" i="13" s="1"/>
  <c r="L120" i="13"/>
  <c r="AZ120" i="19"/>
  <c r="BC120" i="19" s="1"/>
  <c r="AY120" i="19"/>
  <c r="BB120" i="19" s="1"/>
  <c r="L330" i="7"/>
  <c r="AY120" i="13"/>
  <c r="BB120" i="13" s="1"/>
  <c r="M120" i="13"/>
  <c r="S120" i="13"/>
  <c r="AB121" i="13" s="1"/>
  <c r="AZ120" i="13"/>
  <c r="BC120" i="13" s="1"/>
  <c r="S330" i="7"/>
  <c r="T330" i="7"/>
  <c r="R330" i="7"/>
  <c r="Q330" i="7"/>
  <c r="P330" i="7"/>
  <c r="L120" i="19"/>
  <c r="O120" i="19" s="1"/>
  <c r="R120" i="19"/>
  <c r="AA121" i="19" s="1"/>
  <c r="R120" i="18"/>
  <c r="AA121" i="18" s="1"/>
  <c r="L120" i="18"/>
  <c r="O120" i="18" s="1"/>
  <c r="M120" i="18"/>
  <c r="P120" i="18" s="1"/>
  <c r="S120" i="18"/>
  <c r="AB121" i="18" s="1"/>
  <c r="R331" i="21"/>
  <c r="S331" i="21"/>
  <c r="T331" i="21"/>
  <c r="Q331" i="21"/>
  <c r="P331" i="21"/>
  <c r="AU119" i="18"/>
  <c r="AI120" i="18" s="1"/>
  <c r="H119" i="18"/>
  <c r="BL119" i="18"/>
  <c r="H119" i="19"/>
  <c r="AU119" i="19"/>
  <c r="AI120" i="19" s="1"/>
  <c r="BL119" i="19"/>
  <c r="CC118" i="18"/>
  <c r="CB118" i="18"/>
  <c r="CC118" i="19"/>
  <c r="CB118" i="19"/>
  <c r="CK118" i="18"/>
  <c r="CL118" i="18"/>
  <c r="L331" i="21"/>
  <c r="G231" i="17" s="1"/>
  <c r="CL119" i="13"/>
  <c r="CK119" i="13"/>
  <c r="AU120" i="13"/>
  <c r="AI121" i="13" s="1"/>
  <c r="H120" i="13"/>
  <c r="BL120" i="13"/>
  <c r="CB119" i="13" l="1"/>
  <c r="AX119" i="18"/>
  <c r="BA119" i="18" s="1"/>
  <c r="BD119" i="18" s="1"/>
  <c r="AX119" i="19"/>
  <c r="BA119" i="19" s="1"/>
  <c r="BD119" i="19" s="1"/>
  <c r="I58" i="15"/>
  <c r="O120" i="13"/>
  <c r="J58" i="15"/>
  <c r="P120" i="13"/>
  <c r="U330" i="7"/>
  <c r="H230" i="17"/>
  <c r="I230" i="17" s="1"/>
  <c r="H230" i="16"/>
  <c r="I230" i="16" s="1"/>
  <c r="G230" i="12"/>
  <c r="H230" i="12" s="1"/>
  <c r="I230" i="12" s="1"/>
  <c r="F58" i="15"/>
  <c r="BR119" i="19"/>
  <c r="Q119" i="19"/>
  <c r="Z120" i="19" s="1"/>
  <c r="BH120" i="19" s="1"/>
  <c r="K119" i="19"/>
  <c r="U331" i="21"/>
  <c r="V331" i="21" s="1"/>
  <c r="BR119" i="18"/>
  <c r="K119" i="18"/>
  <c r="Q119" i="18"/>
  <c r="Z120" i="18" s="1"/>
  <c r="F330" i="20" s="1"/>
  <c r="AX120" i="13"/>
  <c r="BA120" i="13" s="1"/>
  <c r="BD120" i="13" s="1"/>
  <c r="Q120" i="13"/>
  <c r="Z121" i="13" s="1"/>
  <c r="F331" i="7" s="1"/>
  <c r="K120" i="13"/>
  <c r="H58" i="15" s="1"/>
  <c r="BR120" i="13"/>
  <c r="BJ143" i="13"/>
  <c r="J331" i="20" l="1"/>
  <c r="K331" i="20"/>
  <c r="G331" i="20"/>
  <c r="I331" i="20"/>
  <c r="O330" i="20"/>
  <c r="H331" i="20"/>
  <c r="V330" i="7"/>
  <c r="K230" i="12"/>
  <c r="L230" i="12" s="1"/>
  <c r="M230" i="12" s="1"/>
  <c r="BX120" i="13" s="1"/>
  <c r="K230" i="17"/>
  <c r="L230" i="17" s="1"/>
  <c r="M230" i="17" s="1"/>
  <c r="K230" i="16"/>
  <c r="L230" i="16" s="1"/>
  <c r="M230" i="16" s="1"/>
  <c r="BW120" i="19"/>
  <c r="AT121" i="19" s="1"/>
  <c r="CF120" i="19"/>
  <c r="J231" i="17"/>
  <c r="CE120" i="19"/>
  <c r="BV120" i="19"/>
  <c r="AS121" i="19" s="1"/>
  <c r="BH120" i="18"/>
  <c r="G78" i="15"/>
  <c r="BW120" i="13"/>
  <c r="AT121" i="13" s="1"/>
  <c r="BV120" i="13"/>
  <c r="AS121" i="13" s="1"/>
  <c r="CF120" i="13"/>
  <c r="CE120" i="13"/>
  <c r="J231" i="12"/>
  <c r="J231" i="16"/>
  <c r="CE120" i="18"/>
  <c r="BV120" i="18"/>
  <c r="AS121" i="18" s="1"/>
  <c r="BW120" i="18"/>
  <c r="AT121" i="18" s="1"/>
  <c r="CF120" i="18"/>
  <c r="N119" i="18"/>
  <c r="CD119" i="18"/>
  <c r="BU119" i="18"/>
  <c r="BX119" i="18"/>
  <c r="CG119" i="18"/>
  <c r="BT120" i="18"/>
  <c r="BO120" i="18"/>
  <c r="N119" i="19"/>
  <c r="BU119" i="19"/>
  <c r="CD119" i="19"/>
  <c r="BX119" i="19"/>
  <c r="CG119" i="19"/>
  <c r="F331" i="21"/>
  <c r="BT120" i="19"/>
  <c r="BO120" i="19"/>
  <c r="N120" i="13"/>
  <c r="BU120" i="13"/>
  <c r="CD120" i="13"/>
  <c r="BT121" i="13"/>
  <c r="BO121" i="13"/>
  <c r="BH121" i="13"/>
  <c r="BK143" i="13"/>
  <c r="BI143" i="13"/>
  <c r="CG120" i="13" l="1"/>
  <c r="Q331" i="20"/>
  <c r="R331" i="20"/>
  <c r="S331" i="20"/>
  <c r="P331" i="20"/>
  <c r="T331" i="20"/>
  <c r="L331" i="20"/>
  <c r="G231" i="16" s="1"/>
  <c r="AV121" i="13"/>
  <c r="AJ122" i="13" s="1"/>
  <c r="I121" i="13"/>
  <c r="BP121" i="13"/>
  <c r="BM121" i="13"/>
  <c r="BQ121" i="18"/>
  <c r="BN121" i="18"/>
  <c r="J121" i="18"/>
  <c r="AW121" i="18"/>
  <c r="AK122" i="18" s="1"/>
  <c r="AW121" i="13"/>
  <c r="AK122" i="13" s="1"/>
  <c r="BQ121" i="13"/>
  <c r="BN121" i="13"/>
  <c r="J121" i="13"/>
  <c r="J121" i="19"/>
  <c r="AW121" i="19"/>
  <c r="AK122" i="19" s="1"/>
  <c r="BQ121" i="19"/>
  <c r="BN121" i="19"/>
  <c r="CJ119" i="18"/>
  <c r="CL119" i="18" s="1"/>
  <c r="AV121" i="18"/>
  <c r="AJ122" i="18" s="1"/>
  <c r="I121" i="18"/>
  <c r="BP121" i="18"/>
  <c r="BM121" i="18"/>
  <c r="O230" i="16"/>
  <c r="BY120" i="18"/>
  <c r="CH120" i="18"/>
  <c r="N231" i="16"/>
  <c r="CI120" i="18"/>
  <c r="BZ120" i="18"/>
  <c r="J331" i="7"/>
  <c r="G331" i="7"/>
  <c r="I331" i="7"/>
  <c r="O330" i="7"/>
  <c r="K331" i="7"/>
  <c r="H331" i="7"/>
  <c r="CH120" i="19"/>
  <c r="N231" i="17"/>
  <c r="BZ120" i="19"/>
  <c r="CI120" i="19"/>
  <c r="BY120" i="19"/>
  <c r="O230" i="17"/>
  <c r="BZ120" i="13"/>
  <c r="CI120" i="13"/>
  <c r="O230" i="12"/>
  <c r="CH120" i="13"/>
  <c r="N231" i="12"/>
  <c r="BY120" i="13"/>
  <c r="AV121" i="19"/>
  <c r="AJ122" i="19" s="1"/>
  <c r="I121" i="19"/>
  <c r="BM121" i="19"/>
  <c r="BP121" i="19"/>
  <c r="CJ119" i="19"/>
  <c r="CA119" i="19"/>
  <c r="AR120" i="19"/>
  <c r="O331" i="21"/>
  <c r="I332" i="21"/>
  <c r="J332" i="21"/>
  <c r="G332" i="21"/>
  <c r="K332" i="21"/>
  <c r="H332" i="21"/>
  <c r="CA119" i="18"/>
  <c r="AR120" i="18"/>
  <c r="AR121" i="13"/>
  <c r="CJ120" i="13" l="1"/>
  <c r="CK120" i="13" s="1"/>
  <c r="U331" i="20"/>
  <c r="V331" i="20" s="1"/>
  <c r="CA120" i="13"/>
  <c r="AZ121" i="13"/>
  <c r="BC121" i="13" s="1"/>
  <c r="CK119" i="18"/>
  <c r="AZ121" i="19"/>
  <c r="BC121" i="19" s="1"/>
  <c r="AY121" i="13"/>
  <c r="BB121" i="13" s="1"/>
  <c r="AZ121" i="18"/>
  <c r="BC121" i="18" s="1"/>
  <c r="S121" i="13"/>
  <c r="AB122" i="13" s="1"/>
  <c r="M121" i="13"/>
  <c r="AY121" i="18"/>
  <c r="BB121" i="18" s="1"/>
  <c r="L331" i="7"/>
  <c r="R121" i="19"/>
  <c r="AA122" i="19" s="1"/>
  <c r="L121" i="19"/>
  <c r="O121" i="19" s="1"/>
  <c r="Q331" i="7"/>
  <c r="S331" i="7"/>
  <c r="P331" i="7"/>
  <c r="R331" i="7"/>
  <c r="T331" i="7"/>
  <c r="L121" i="13"/>
  <c r="R121" i="13"/>
  <c r="AA122" i="13" s="1"/>
  <c r="AY121" i="19"/>
  <c r="BB121" i="19" s="1"/>
  <c r="R121" i="18"/>
  <c r="AA122" i="18" s="1"/>
  <c r="L121" i="18"/>
  <c r="O121" i="18" s="1"/>
  <c r="M121" i="19"/>
  <c r="P121" i="19" s="1"/>
  <c r="S121" i="19"/>
  <c r="AB122" i="19" s="1"/>
  <c r="M121" i="18"/>
  <c r="P121" i="18" s="1"/>
  <c r="S121" i="18"/>
  <c r="AB122" i="18" s="1"/>
  <c r="CB119" i="18"/>
  <c r="CC119" i="18"/>
  <c r="H120" i="19"/>
  <c r="AU120" i="19"/>
  <c r="AI121" i="19" s="1"/>
  <c r="BL120" i="19"/>
  <c r="CC119" i="19"/>
  <c r="CB119" i="19"/>
  <c r="R332" i="21"/>
  <c r="T332" i="21"/>
  <c r="P332" i="21"/>
  <c r="Q332" i="21"/>
  <c r="S332" i="21"/>
  <c r="CL119" i="19"/>
  <c r="CK119" i="19"/>
  <c r="L332" i="21"/>
  <c r="G232" i="17" s="1"/>
  <c r="AU120" i="18"/>
  <c r="AI121" i="18" s="1"/>
  <c r="BL120" i="18"/>
  <c r="H120" i="18"/>
  <c r="CB120" i="13"/>
  <c r="CC120" i="13"/>
  <c r="CL120" i="13"/>
  <c r="AU121" i="13"/>
  <c r="AI122" i="13" s="1"/>
  <c r="H121" i="13"/>
  <c r="BL121" i="13"/>
  <c r="BK144" i="13"/>
  <c r="BI144" i="13"/>
  <c r="BJ144" i="13"/>
  <c r="I59" i="15" l="1"/>
  <c r="O121" i="13"/>
  <c r="H231" i="16"/>
  <c r="I231" i="16" s="1"/>
  <c r="H231" i="17"/>
  <c r="I231" i="17" s="1"/>
  <c r="F59" i="15"/>
  <c r="G231" i="12"/>
  <c r="H231" i="12" s="1"/>
  <c r="I231" i="12" s="1"/>
  <c r="AX120" i="19"/>
  <c r="BA120" i="19" s="1"/>
  <c r="BD120" i="19" s="1"/>
  <c r="J59" i="15"/>
  <c r="P121" i="13"/>
  <c r="U331" i="7"/>
  <c r="BR120" i="18"/>
  <c r="K120" i="18"/>
  <c r="Q120" i="18"/>
  <c r="Z121" i="18" s="1"/>
  <c r="F331" i="20" s="1"/>
  <c r="BR120" i="19"/>
  <c r="K120" i="19"/>
  <c r="Q120" i="19"/>
  <c r="Z121" i="19" s="1"/>
  <c r="BH121" i="19" s="1"/>
  <c r="AX120" i="18"/>
  <c r="BA120" i="18" s="1"/>
  <c r="BD120" i="18" s="1"/>
  <c r="U332" i="21"/>
  <c r="V332" i="21" s="1"/>
  <c r="BR121" i="13"/>
  <c r="K121" i="13"/>
  <c r="H59" i="15" s="1"/>
  <c r="Q121" i="13"/>
  <c r="Z122" i="13" s="1"/>
  <c r="F332" i="7" s="1"/>
  <c r="AX121" i="13"/>
  <c r="BA121" i="13" s="1"/>
  <c r="BD121" i="13" s="1"/>
  <c r="G332" i="20" l="1"/>
  <c r="O331" i="20"/>
  <c r="J332" i="20"/>
  <c r="K332" i="20"/>
  <c r="H332" i="20"/>
  <c r="I332" i="20"/>
  <c r="BH121" i="18"/>
  <c r="BV121" i="19"/>
  <c r="AS122" i="19" s="1"/>
  <c r="CF121" i="19"/>
  <c r="BW121" i="19"/>
  <c r="AT122" i="19" s="1"/>
  <c r="CE121" i="19"/>
  <c r="J232" i="17"/>
  <c r="CF121" i="18"/>
  <c r="J232" i="16"/>
  <c r="BW121" i="18"/>
  <c r="AT122" i="18" s="1"/>
  <c r="CE121" i="18"/>
  <c r="BV121" i="18"/>
  <c r="AS122" i="18" s="1"/>
  <c r="G79" i="15"/>
  <c r="CF121" i="13"/>
  <c r="BV121" i="13"/>
  <c r="AS122" i="13" s="1"/>
  <c r="BW121" i="13"/>
  <c r="AT122" i="13" s="1"/>
  <c r="CE121" i="13"/>
  <c r="J232" i="12"/>
  <c r="K231" i="17"/>
  <c r="L231" i="17" s="1"/>
  <c r="M231" i="17" s="1"/>
  <c r="V331" i="7"/>
  <c r="K231" i="12"/>
  <c r="L231" i="12" s="1"/>
  <c r="M231" i="12" s="1"/>
  <c r="CG121" i="13" s="1"/>
  <c r="K231" i="16"/>
  <c r="L231" i="16" s="1"/>
  <c r="M231" i="16" s="1"/>
  <c r="F332" i="21"/>
  <c r="N120" i="19"/>
  <c r="CD120" i="19"/>
  <c r="BU120" i="19"/>
  <c r="CG120" i="19"/>
  <c r="BX120" i="19"/>
  <c r="N120" i="18"/>
  <c r="BU120" i="18"/>
  <c r="CD120" i="18"/>
  <c r="CG120" i="18"/>
  <c r="BX120" i="18"/>
  <c r="BT121" i="19"/>
  <c r="BO121" i="19"/>
  <c r="BO121" i="18"/>
  <c r="BT121" i="18"/>
  <c r="BT122" i="13"/>
  <c r="BO122" i="13"/>
  <c r="BH122" i="13"/>
  <c r="N121" i="13"/>
  <c r="CD121" i="13"/>
  <c r="BU121" i="13"/>
  <c r="BK145" i="13"/>
  <c r="BI145" i="13"/>
  <c r="BX121" i="13" l="1"/>
  <c r="S332" i="20"/>
  <c r="P332" i="20"/>
  <c r="Q332" i="20"/>
  <c r="R332" i="20"/>
  <c r="T332" i="20"/>
  <c r="L332" i="20"/>
  <c r="G232" i="16" s="1"/>
  <c r="CJ120" i="18"/>
  <c r="CK120" i="18" s="1"/>
  <c r="AW122" i="13"/>
  <c r="AK123" i="13" s="1"/>
  <c r="BQ122" i="13"/>
  <c r="J122" i="13"/>
  <c r="BN122" i="13"/>
  <c r="I122" i="13"/>
  <c r="BM122" i="13"/>
  <c r="BP122" i="13"/>
  <c r="AV122" i="13"/>
  <c r="AJ123" i="13" s="1"/>
  <c r="CI121" i="18"/>
  <c r="N232" i="16"/>
  <c r="BY121" i="18"/>
  <c r="CH121" i="18"/>
  <c r="BZ121" i="18"/>
  <c r="O231" i="16"/>
  <c r="CI121" i="13"/>
  <c r="BY121" i="13"/>
  <c r="CH121" i="13"/>
  <c r="N232" i="12"/>
  <c r="BZ121" i="13"/>
  <c r="O231" i="12"/>
  <c r="BQ122" i="19"/>
  <c r="BN122" i="19"/>
  <c r="J122" i="19"/>
  <c r="AW122" i="19"/>
  <c r="AK123" i="19" s="1"/>
  <c r="BP122" i="18"/>
  <c r="BM122" i="18"/>
  <c r="AV122" i="18"/>
  <c r="AJ123" i="18" s="1"/>
  <c r="I122" i="18"/>
  <c r="CH121" i="19"/>
  <c r="O231" i="17"/>
  <c r="BY121" i="19"/>
  <c r="N232" i="17"/>
  <c r="BZ121" i="19"/>
  <c r="CI121" i="19"/>
  <c r="BP122" i="19"/>
  <c r="BM122" i="19"/>
  <c r="I122" i="19"/>
  <c r="AV122" i="19"/>
  <c r="AJ123" i="19" s="1"/>
  <c r="CJ120" i="19"/>
  <c r="CK120" i="19" s="1"/>
  <c r="BN122" i="18"/>
  <c r="BQ122" i="18"/>
  <c r="AW122" i="18"/>
  <c r="AK123" i="18" s="1"/>
  <c r="J122" i="18"/>
  <c r="O331" i="7"/>
  <c r="I332" i="7"/>
  <c r="G332" i="7"/>
  <c r="J332" i="7"/>
  <c r="K332" i="7"/>
  <c r="H332" i="7"/>
  <c r="O332" i="21"/>
  <c r="G333" i="21"/>
  <c r="I333" i="21"/>
  <c r="J333" i="21"/>
  <c r="K333" i="21"/>
  <c r="H333" i="21"/>
  <c r="CA120" i="18"/>
  <c r="AR121" i="18"/>
  <c r="CA120" i="19"/>
  <c r="AR121" i="19"/>
  <c r="AR122" i="13"/>
  <c r="BJ145" i="13"/>
  <c r="CA121" i="13" l="1"/>
  <c r="CB121" i="13" s="1"/>
  <c r="CJ121" i="13"/>
  <c r="CL121" i="13" s="1"/>
  <c r="AZ122" i="13"/>
  <c r="BC122" i="13" s="1"/>
  <c r="AY122" i="13"/>
  <c r="BB122" i="13" s="1"/>
  <c r="CL120" i="18"/>
  <c r="U332" i="20"/>
  <c r="V332" i="20" s="1"/>
  <c r="AZ122" i="18"/>
  <c r="BC122" i="18" s="1"/>
  <c r="AY122" i="18"/>
  <c r="BB122" i="18" s="1"/>
  <c r="L122" i="18"/>
  <c r="O122" i="18" s="1"/>
  <c r="R122" i="18"/>
  <c r="AA123" i="18" s="1"/>
  <c r="L122" i="13"/>
  <c r="R122" i="13"/>
  <c r="AA123" i="13" s="1"/>
  <c r="L332" i="7"/>
  <c r="S332" i="7"/>
  <c r="T332" i="7"/>
  <c r="P332" i="7"/>
  <c r="Q332" i="7"/>
  <c r="R332" i="7"/>
  <c r="M122" i="13"/>
  <c r="S122" i="13"/>
  <c r="AB123" i="13" s="1"/>
  <c r="CL120" i="19"/>
  <c r="L122" i="19"/>
  <c r="O122" i="19" s="1"/>
  <c r="R122" i="19"/>
  <c r="AA123" i="19" s="1"/>
  <c r="S122" i="19"/>
  <c r="AB123" i="19" s="1"/>
  <c r="M122" i="19"/>
  <c r="P122" i="19" s="1"/>
  <c r="S122" i="18"/>
  <c r="AB123" i="18" s="1"/>
  <c r="M122" i="18"/>
  <c r="P122" i="18" s="1"/>
  <c r="AY122" i="19"/>
  <c r="BB122" i="19" s="1"/>
  <c r="AZ122" i="19"/>
  <c r="BC122" i="19" s="1"/>
  <c r="H121" i="18"/>
  <c r="BL121" i="18"/>
  <c r="AU121" i="18"/>
  <c r="AI122" i="18" s="1"/>
  <c r="CB120" i="18"/>
  <c r="CC120" i="18"/>
  <c r="AU121" i="19"/>
  <c r="AI122" i="19" s="1"/>
  <c r="H121" i="19"/>
  <c r="BL121" i="19"/>
  <c r="CC120" i="19"/>
  <c r="CB120" i="19"/>
  <c r="L333" i="21"/>
  <c r="G233" i="17" s="1"/>
  <c r="R333" i="21"/>
  <c r="P333" i="21"/>
  <c r="T333" i="21"/>
  <c r="S333" i="21"/>
  <c r="Q333" i="21"/>
  <c r="CK121" i="13"/>
  <c r="AU122" i="13"/>
  <c r="AI123" i="13" s="1"/>
  <c r="H122" i="13"/>
  <c r="BL122" i="13"/>
  <c r="CC121" i="13" l="1"/>
  <c r="H232" i="16"/>
  <c r="I232" i="16" s="1"/>
  <c r="H232" i="17"/>
  <c r="I232" i="17" s="1"/>
  <c r="F60" i="15"/>
  <c r="G232" i="12"/>
  <c r="H232" i="12" s="1"/>
  <c r="I232" i="12" s="1"/>
  <c r="J60" i="15"/>
  <c r="P122" i="13"/>
  <c r="I60" i="15"/>
  <c r="O122" i="13"/>
  <c r="AX121" i="18"/>
  <c r="BA121" i="18" s="1"/>
  <c r="BD121" i="18" s="1"/>
  <c r="U332" i="7"/>
  <c r="Q121" i="19"/>
  <c r="Z122" i="19" s="1"/>
  <c r="BH122" i="19" s="1"/>
  <c r="BR121" i="19"/>
  <c r="K121" i="19"/>
  <c r="AX121" i="19"/>
  <c r="BA121" i="19" s="1"/>
  <c r="BD121" i="19" s="1"/>
  <c r="U333" i="21"/>
  <c r="V333" i="21" s="1"/>
  <c r="K121" i="18"/>
  <c r="Q121" i="18"/>
  <c r="Z122" i="18" s="1"/>
  <c r="F332" i="20" s="1"/>
  <c r="BR121" i="18"/>
  <c r="AX122" i="13"/>
  <c r="BA122" i="13" s="1"/>
  <c r="BD122" i="13" s="1"/>
  <c r="K122" i="13"/>
  <c r="H60" i="15" s="1"/>
  <c r="BR122" i="13"/>
  <c r="Q122" i="13"/>
  <c r="Z123" i="13" s="1"/>
  <c r="F333" i="7" s="1"/>
  <c r="BK146" i="13"/>
  <c r="BI146" i="13"/>
  <c r="I333" i="20" l="1"/>
  <c r="J333" i="20"/>
  <c r="O332" i="20"/>
  <c r="G333" i="20"/>
  <c r="K333" i="20"/>
  <c r="H333" i="20"/>
  <c r="G80" i="15"/>
  <c r="BV122" i="13"/>
  <c r="AS123" i="13" s="1"/>
  <c r="CE122" i="13"/>
  <c r="CF122" i="13"/>
  <c r="J233" i="12"/>
  <c r="BW122" i="13"/>
  <c r="AT123" i="13" s="1"/>
  <c r="BH122" i="18"/>
  <c r="J233" i="17"/>
  <c r="BV122" i="19"/>
  <c r="AS123" i="19" s="1"/>
  <c r="CE122" i="19"/>
  <c r="CF122" i="19"/>
  <c r="BW122" i="19"/>
  <c r="AT123" i="19" s="1"/>
  <c r="CF122" i="18"/>
  <c r="J233" i="16"/>
  <c r="BW122" i="18"/>
  <c r="AT123" i="18" s="1"/>
  <c r="BV122" i="18"/>
  <c r="AS123" i="18" s="1"/>
  <c r="CE122" i="18"/>
  <c r="K232" i="12"/>
  <c r="L232" i="12" s="1"/>
  <c r="M232" i="12" s="1"/>
  <c r="CG122" i="13" s="1"/>
  <c r="K232" i="16"/>
  <c r="L232" i="16" s="1"/>
  <c r="M232" i="16" s="1"/>
  <c r="V332" i="7"/>
  <c r="K232" i="17"/>
  <c r="L232" i="17" s="1"/>
  <c r="M232" i="17" s="1"/>
  <c r="F333" i="21"/>
  <c r="N121" i="19"/>
  <c r="BU121" i="19"/>
  <c r="CD121" i="19"/>
  <c r="BX121" i="19"/>
  <c r="CG121" i="19"/>
  <c r="BT122" i="19"/>
  <c r="BO122" i="19"/>
  <c r="BO122" i="18"/>
  <c r="BT122" i="18"/>
  <c r="N121" i="18"/>
  <c r="BU121" i="18"/>
  <c r="CD121" i="18"/>
  <c r="BX121" i="18"/>
  <c r="CG121" i="18"/>
  <c r="N122" i="13"/>
  <c r="CD122" i="13"/>
  <c r="BU122" i="13"/>
  <c r="BH123" i="13"/>
  <c r="BO123" i="13"/>
  <c r="BT123" i="13"/>
  <c r="BJ146" i="13"/>
  <c r="BX122" i="13" l="1"/>
  <c r="L333" i="20"/>
  <c r="G233" i="16" s="1"/>
  <c r="P333" i="20"/>
  <c r="S333" i="20"/>
  <c r="R333" i="20"/>
  <c r="T333" i="20"/>
  <c r="Q333" i="20"/>
  <c r="J123" i="18"/>
  <c r="BQ123" i="18"/>
  <c r="BN123" i="18"/>
  <c r="AW123" i="18"/>
  <c r="AK124" i="18" s="1"/>
  <c r="H333" i="7"/>
  <c r="I333" i="7"/>
  <c r="K333" i="7"/>
  <c r="O332" i="7"/>
  <c r="J333" i="7"/>
  <c r="G333" i="7"/>
  <c r="CH122" i="19"/>
  <c r="O232" i="17"/>
  <c r="BY122" i="19"/>
  <c r="N233" i="17"/>
  <c r="BZ122" i="19"/>
  <c r="CI122" i="19"/>
  <c r="AW123" i="13"/>
  <c r="AK124" i="13" s="1"/>
  <c r="J123" i="13"/>
  <c r="BQ123" i="13"/>
  <c r="BN123" i="13"/>
  <c r="BQ123" i="19"/>
  <c r="BN123" i="19"/>
  <c r="AW123" i="19"/>
  <c r="AK124" i="19" s="1"/>
  <c r="J123" i="19"/>
  <c r="BY122" i="18"/>
  <c r="CH122" i="18"/>
  <c r="CI122" i="18"/>
  <c r="BZ122" i="18"/>
  <c r="O232" i="16"/>
  <c r="N233" i="16"/>
  <c r="CH122" i="13"/>
  <c r="BZ122" i="13"/>
  <c r="O232" i="12"/>
  <c r="BY122" i="13"/>
  <c r="CI122" i="13"/>
  <c r="N233" i="12"/>
  <c r="BP123" i="19"/>
  <c r="I123" i="19"/>
  <c r="AV123" i="19"/>
  <c r="AJ124" i="19" s="1"/>
  <c r="BM123" i="19"/>
  <c r="I123" i="13"/>
  <c r="BP123" i="13"/>
  <c r="AV123" i="13"/>
  <c r="AJ124" i="13" s="1"/>
  <c r="BM123" i="13"/>
  <c r="AV123" i="18"/>
  <c r="AJ124" i="18" s="1"/>
  <c r="I123" i="18"/>
  <c r="BP123" i="18"/>
  <c r="BM123" i="18"/>
  <c r="CJ121" i="19"/>
  <c r="CA121" i="19"/>
  <c r="AR122" i="19"/>
  <c r="CJ121" i="18"/>
  <c r="O333" i="21"/>
  <c r="K334" i="21"/>
  <c r="H334" i="21"/>
  <c r="I334" i="21"/>
  <c r="J334" i="21"/>
  <c r="G334" i="21"/>
  <c r="CA121" i="18"/>
  <c r="AR122" i="18"/>
  <c r="AR123" i="13"/>
  <c r="BJ147" i="13"/>
  <c r="CA122" i="13" l="1"/>
  <c r="CJ122" i="13"/>
  <c r="CK122" i="13" s="1"/>
  <c r="AZ123" i="19"/>
  <c r="BC123" i="19" s="1"/>
  <c r="AZ123" i="13"/>
  <c r="BC123" i="13" s="1"/>
  <c r="U333" i="20"/>
  <c r="V333" i="20" s="1"/>
  <c r="AZ123" i="18"/>
  <c r="BC123" i="18" s="1"/>
  <c r="AY123" i="18"/>
  <c r="BB123" i="18" s="1"/>
  <c r="R123" i="13"/>
  <c r="AA124" i="13" s="1"/>
  <c r="L123" i="13"/>
  <c r="S123" i="13"/>
  <c r="AB124" i="13" s="1"/>
  <c r="M123" i="13"/>
  <c r="L123" i="18"/>
  <c r="O123" i="18" s="1"/>
  <c r="R123" i="18"/>
  <c r="AA124" i="18" s="1"/>
  <c r="L333" i="7"/>
  <c r="AY123" i="19"/>
  <c r="BB123" i="19" s="1"/>
  <c r="M123" i="19"/>
  <c r="P123" i="19" s="1"/>
  <c r="S123" i="19"/>
  <c r="AB124" i="19" s="1"/>
  <c r="AY123" i="13"/>
  <c r="BB123" i="13" s="1"/>
  <c r="R123" i="19"/>
  <c r="AA124" i="19" s="1"/>
  <c r="L123" i="19"/>
  <c r="O123" i="19" s="1"/>
  <c r="T333" i="7"/>
  <c r="Q333" i="7"/>
  <c r="P333" i="7"/>
  <c r="R333" i="7"/>
  <c r="S333" i="7"/>
  <c r="M123" i="18"/>
  <c r="P123" i="18" s="1"/>
  <c r="S123" i="18"/>
  <c r="AB124" i="18" s="1"/>
  <c r="CB121" i="19"/>
  <c r="CC121" i="19"/>
  <c r="CK121" i="18"/>
  <c r="CL121" i="18"/>
  <c r="R334" i="21"/>
  <c r="T334" i="21"/>
  <c r="S334" i="21"/>
  <c r="Q334" i="21"/>
  <c r="P334" i="21"/>
  <c r="AU122" i="18"/>
  <c r="AI123" i="18" s="1"/>
  <c r="BL122" i="18"/>
  <c r="H122" i="18"/>
  <c r="CB121" i="18"/>
  <c r="CC121" i="18"/>
  <c r="L334" i="21"/>
  <c r="G234" i="17" s="1"/>
  <c r="AU122" i="19"/>
  <c r="AI123" i="19" s="1"/>
  <c r="BL122" i="19"/>
  <c r="H122" i="19"/>
  <c r="CL121" i="19"/>
  <c r="CK121" i="19"/>
  <c r="H123" i="13"/>
  <c r="AU123" i="13"/>
  <c r="AI124" i="13" s="1"/>
  <c r="BL123" i="13"/>
  <c r="CL122" i="13"/>
  <c r="CC122" i="13"/>
  <c r="CB122" i="13"/>
  <c r="BK147" i="13"/>
  <c r="BI147" i="13"/>
  <c r="AX122" i="19" l="1"/>
  <c r="BA122" i="19" s="1"/>
  <c r="BD122" i="19" s="1"/>
  <c r="AX122" i="18"/>
  <c r="BA122" i="18" s="1"/>
  <c r="BD122" i="18" s="1"/>
  <c r="U333" i="7"/>
  <c r="K233" i="17" s="1"/>
  <c r="L233" i="17" s="1"/>
  <c r="M233" i="17" s="1"/>
  <c r="G233" i="12"/>
  <c r="H233" i="12" s="1"/>
  <c r="I233" i="12" s="1"/>
  <c r="F61" i="15"/>
  <c r="H233" i="17"/>
  <c r="I233" i="17" s="1"/>
  <c r="H233" i="16"/>
  <c r="I233" i="16" s="1"/>
  <c r="J61" i="15"/>
  <c r="P123" i="13"/>
  <c r="I61" i="15"/>
  <c r="O123" i="13"/>
  <c r="BR122" i="18"/>
  <c r="Q122" i="18"/>
  <c r="Z123" i="18" s="1"/>
  <c r="F333" i="20" s="1"/>
  <c r="K122" i="18"/>
  <c r="U334" i="21"/>
  <c r="V334" i="21" s="1"/>
  <c r="K122" i="19"/>
  <c r="BR122" i="19"/>
  <c r="Q122" i="19"/>
  <c r="Z123" i="19" s="1"/>
  <c r="BH123" i="19" s="1"/>
  <c r="Q123" i="13"/>
  <c r="Z124" i="13" s="1"/>
  <c r="F334" i="7" s="1"/>
  <c r="K123" i="13"/>
  <c r="H61" i="15" s="1"/>
  <c r="BR123" i="13"/>
  <c r="AX123" i="13"/>
  <c r="BA123" i="13" s="1"/>
  <c r="BD123" i="13" s="1"/>
  <c r="K233" i="16" l="1"/>
  <c r="L233" i="16" s="1"/>
  <c r="M233" i="16" s="1"/>
  <c r="O233" i="16" s="1"/>
  <c r="V333" i="7"/>
  <c r="K233" i="12"/>
  <c r="L233" i="12" s="1"/>
  <c r="M233" i="12" s="1"/>
  <c r="BZ123" i="13" s="1"/>
  <c r="J334" i="20"/>
  <c r="H334" i="20"/>
  <c r="G334" i="20"/>
  <c r="O333" i="20"/>
  <c r="I334" i="20"/>
  <c r="K334" i="20"/>
  <c r="CF123" i="18"/>
  <c r="CE123" i="18"/>
  <c r="BV123" i="18"/>
  <c r="AS124" i="18" s="1"/>
  <c r="BW123" i="18"/>
  <c r="AT124" i="18" s="1"/>
  <c r="J234" i="16"/>
  <c r="CE123" i="19"/>
  <c r="CF123" i="19"/>
  <c r="BW123" i="19"/>
  <c r="AT124" i="19" s="1"/>
  <c r="BV123" i="19"/>
  <c r="AS124" i="19" s="1"/>
  <c r="J234" i="17"/>
  <c r="G81" i="15"/>
  <c r="BV123" i="13"/>
  <c r="AS124" i="13" s="1"/>
  <c r="CE123" i="13"/>
  <c r="CF123" i="13"/>
  <c r="BW123" i="13"/>
  <c r="AT124" i="13" s="1"/>
  <c r="J234" i="12"/>
  <c r="BH123" i="18"/>
  <c r="BY123" i="19"/>
  <c r="CH123" i="19"/>
  <c r="CI123" i="19"/>
  <c r="BZ123" i="19"/>
  <c r="O233" i="17"/>
  <c r="N234" i="17"/>
  <c r="BT123" i="19"/>
  <c r="BO123" i="19"/>
  <c r="F334" i="21"/>
  <c r="N122" i="19"/>
  <c r="BU122" i="19"/>
  <c r="CD122" i="19"/>
  <c r="BX122" i="19"/>
  <c r="CG122" i="19"/>
  <c r="N122" i="18"/>
  <c r="CD122" i="18"/>
  <c r="BU122" i="18"/>
  <c r="CG122" i="18"/>
  <c r="BX122" i="18"/>
  <c r="BT123" i="18"/>
  <c r="BO123" i="18"/>
  <c r="N123" i="13"/>
  <c r="BU123" i="13"/>
  <c r="CD123" i="13"/>
  <c r="BT124" i="13"/>
  <c r="BO124" i="13"/>
  <c r="BH124" i="13"/>
  <c r="BK148" i="13"/>
  <c r="BJ148" i="13"/>
  <c r="CG123" i="13" l="1"/>
  <c r="BX123" i="13"/>
  <c r="BY123" i="13"/>
  <c r="N234" i="12"/>
  <c r="CH123" i="13"/>
  <c r="O233" i="12"/>
  <c r="BY123" i="18"/>
  <c r="CI123" i="18"/>
  <c r="CH123" i="18"/>
  <c r="N234" i="16"/>
  <c r="BZ123" i="18"/>
  <c r="CI123" i="13"/>
  <c r="T334" i="20"/>
  <c r="R334" i="20"/>
  <c r="S334" i="20"/>
  <c r="Q334" i="20"/>
  <c r="P334" i="20"/>
  <c r="L334" i="20"/>
  <c r="G234" i="16" s="1"/>
  <c r="CJ122" i="18"/>
  <c r="CL122" i="18" s="1"/>
  <c r="AW124" i="19"/>
  <c r="AK125" i="19" s="1"/>
  <c r="BQ124" i="19"/>
  <c r="J124" i="19"/>
  <c r="BN124" i="19"/>
  <c r="BN124" i="13"/>
  <c r="BQ124" i="13"/>
  <c r="AW124" i="13"/>
  <c r="AK125" i="13" s="1"/>
  <c r="J124" i="13"/>
  <c r="AV124" i="13"/>
  <c r="AJ125" i="13" s="1"/>
  <c r="BP124" i="13"/>
  <c r="I124" i="13"/>
  <c r="BM124" i="13"/>
  <c r="BN124" i="18"/>
  <c r="AW124" i="18"/>
  <c r="AK125" i="18" s="1"/>
  <c r="BQ124" i="18"/>
  <c r="J124" i="18"/>
  <c r="AV124" i="18"/>
  <c r="AJ125" i="18" s="1"/>
  <c r="BP124" i="18"/>
  <c r="BM124" i="18"/>
  <c r="I124" i="18"/>
  <c r="G334" i="7"/>
  <c r="I334" i="7"/>
  <c r="O333" i="7"/>
  <c r="K334" i="7"/>
  <c r="H334" i="7"/>
  <c r="J334" i="7"/>
  <c r="I124" i="19"/>
  <c r="AV124" i="19"/>
  <c r="AJ125" i="19" s="1"/>
  <c r="BP124" i="19"/>
  <c r="BM124" i="19"/>
  <c r="CA122" i="18"/>
  <c r="AR123" i="18"/>
  <c r="CJ122" i="19"/>
  <c r="CA122" i="19"/>
  <c r="AR123" i="19"/>
  <c r="H335" i="21"/>
  <c r="O334" i="21"/>
  <c r="I335" i="21"/>
  <c r="J335" i="21"/>
  <c r="G335" i="21"/>
  <c r="K335" i="21"/>
  <c r="AR124" i="13"/>
  <c r="BI148" i="13"/>
  <c r="CJ123" i="13" l="1"/>
  <c r="CK123" i="13" s="1"/>
  <c r="CA123" i="13"/>
  <c r="CC123" i="13" s="1"/>
  <c r="U334" i="20"/>
  <c r="V334" i="20" s="1"/>
  <c r="AY124" i="18"/>
  <c r="BB124" i="18" s="1"/>
  <c r="AY124" i="13"/>
  <c r="BB124" i="13" s="1"/>
  <c r="AZ124" i="19"/>
  <c r="BC124" i="19" s="1"/>
  <c r="CK122" i="18"/>
  <c r="AY124" i="19"/>
  <c r="BB124" i="19" s="1"/>
  <c r="AZ124" i="18"/>
  <c r="BC124" i="18" s="1"/>
  <c r="R334" i="7"/>
  <c r="Q334" i="7"/>
  <c r="S334" i="7"/>
  <c r="T334" i="7"/>
  <c r="P334" i="7"/>
  <c r="L124" i="13"/>
  <c r="R124" i="13"/>
  <c r="AA125" i="13" s="1"/>
  <c r="S124" i="18"/>
  <c r="AB125" i="18" s="1"/>
  <c r="M124" i="18"/>
  <c r="P124" i="18" s="1"/>
  <c r="L334" i="7"/>
  <c r="M124" i="19"/>
  <c r="P124" i="19" s="1"/>
  <c r="S124" i="19"/>
  <c r="AB125" i="19" s="1"/>
  <c r="AZ124" i="13"/>
  <c r="BC124" i="13" s="1"/>
  <c r="L124" i="19"/>
  <c r="O124" i="19" s="1"/>
  <c r="R124" i="19"/>
  <c r="AA125" i="19" s="1"/>
  <c r="L124" i="18"/>
  <c r="O124" i="18" s="1"/>
  <c r="R124" i="18"/>
  <c r="AA125" i="18" s="1"/>
  <c r="S124" i="13"/>
  <c r="AB125" i="13" s="1"/>
  <c r="M124" i="13"/>
  <c r="AU123" i="18"/>
  <c r="AI124" i="18" s="1"/>
  <c r="BL123" i="18"/>
  <c r="H123" i="18"/>
  <c r="H123" i="19"/>
  <c r="AU123" i="19"/>
  <c r="AI124" i="19" s="1"/>
  <c r="BL123" i="19"/>
  <c r="CC122" i="18"/>
  <c r="CB122" i="18"/>
  <c r="CB122" i="19"/>
  <c r="CC122" i="19"/>
  <c r="L335" i="21"/>
  <c r="G235" i="17" s="1"/>
  <c r="CL122" i="19"/>
  <c r="CK122" i="19"/>
  <c r="R335" i="21"/>
  <c r="T335" i="21"/>
  <c r="P335" i="21"/>
  <c r="Q335" i="21"/>
  <c r="S335" i="21"/>
  <c r="CL123" i="13"/>
  <c r="BL124" i="13"/>
  <c r="H124" i="13"/>
  <c r="AU124" i="13"/>
  <c r="AI125" i="13" s="1"/>
  <c r="CB123" i="13" l="1"/>
  <c r="AX123" i="19"/>
  <c r="BA123" i="19" s="1"/>
  <c r="BD123" i="19" s="1"/>
  <c r="U334" i="7"/>
  <c r="K234" i="12" s="1"/>
  <c r="L234" i="12" s="1"/>
  <c r="M234" i="12" s="1"/>
  <c r="AX123" i="18"/>
  <c r="BA123" i="18" s="1"/>
  <c r="BD123" i="18" s="1"/>
  <c r="I62" i="15"/>
  <c r="O124" i="13"/>
  <c r="J62" i="15"/>
  <c r="P124" i="13"/>
  <c r="H234" i="16"/>
  <c r="I234" i="16" s="1"/>
  <c r="G234" i="12"/>
  <c r="H234" i="12" s="1"/>
  <c r="I234" i="12" s="1"/>
  <c r="H234" i="17"/>
  <c r="I234" i="17" s="1"/>
  <c r="F62" i="15"/>
  <c r="K123" i="18"/>
  <c r="Q123" i="18"/>
  <c r="Z124" i="18" s="1"/>
  <c r="F334" i="20" s="1"/>
  <c r="BR123" i="18"/>
  <c r="U335" i="21"/>
  <c r="V335" i="21" s="1"/>
  <c r="Q123" i="19"/>
  <c r="Z124" i="19" s="1"/>
  <c r="BH124" i="19" s="1"/>
  <c r="K123" i="19"/>
  <c r="BR123" i="19"/>
  <c r="K124" i="13"/>
  <c r="H62" i="15" s="1"/>
  <c r="BR124" i="13"/>
  <c r="Q124" i="13"/>
  <c r="Z125" i="13" s="1"/>
  <c r="F335" i="7" s="1"/>
  <c r="AX124" i="13"/>
  <c r="BA124" i="13" s="1"/>
  <c r="BD124" i="13" s="1"/>
  <c r="BK149" i="13"/>
  <c r="BI149" i="13"/>
  <c r="BJ149" i="13"/>
  <c r="K234" i="16" l="1"/>
  <c r="L234" i="16" s="1"/>
  <c r="M234" i="16" s="1"/>
  <c r="K234" i="17"/>
  <c r="L234" i="17" s="1"/>
  <c r="M234" i="17" s="1"/>
  <c r="CH124" i="19" s="1"/>
  <c r="V334" i="7"/>
  <c r="J335" i="20"/>
  <c r="G335" i="20"/>
  <c r="I335" i="20"/>
  <c r="K335" i="20"/>
  <c r="H335" i="20"/>
  <c r="O334" i="20"/>
  <c r="BH124" i="18"/>
  <c r="O234" i="12"/>
  <c r="CH124" i="13"/>
  <c r="BY124" i="13"/>
  <c r="BZ124" i="13"/>
  <c r="N235" i="12"/>
  <c r="CI124" i="13"/>
  <c r="CH124" i="18"/>
  <c r="BY124" i="18"/>
  <c r="CI124" i="18"/>
  <c r="O234" i="16"/>
  <c r="BZ124" i="18"/>
  <c r="N235" i="16"/>
  <c r="BY124" i="19"/>
  <c r="N235" i="17"/>
  <c r="J235" i="17"/>
  <c r="CE124" i="19"/>
  <c r="BV124" i="19"/>
  <c r="AS125" i="19" s="1"/>
  <c r="BW124" i="19"/>
  <c r="AT125" i="19" s="1"/>
  <c r="CF124" i="19"/>
  <c r="G82" i="15"/>
  <c r="BW124" i="13"/>
  <c r="AT125" i="13" s="1"/>
  <c r="BV124" i="13"/>
  <c r="AS125" i="13" s="1"/>
  <c r="CF124" i="13"/>
  <c r="J235" i="12"/>
  <c r="CE124" i="13"/>
  <c r="CE124" i="18"/>
  <c r="BV124" i="18"/>
  <c r="AS125" i="18" s="1"/>
  <c r="CF124" i="18"/>
  <c r="J235" i="16"/>
  <c r="BW124" i="18"/>
  <c r="AT125" i="18" s="1"/>
  <c r="N123" i="19"/>
  <c r="CD123" i="19"/>
  <c r="BU123" i="19"/>
  <c r="BX123" i="19"/>
  <c r="CG123" i="19"/>
  <c r="BT124" i="18"/>
  <c r="BO124" i="18"/>
  <c r="N123" i="18"/>
  <c r="BU123" i="18"/>
  <c r="CD123" i="18"/>
  <c r="BX123" i="18"/>
  <c r="CG123" i="18"/>
  <c r="F335" i="21"/>
  <c r="BO124" i="19"/>
  <c r="BT124" i="19"/>
  <c r="BH125" i="13"/>
  <c r="BO125" i="13"/>
  <c r="BT125" i="13"/>
  <c r="N124" i="13"/>
  <c r="BU124" i="13"/>
  <c r="CD124" i="13"/>
  <c r="BX124" i="13"/>
  <c r="CG124" i="13"/>
  <c r="BK150" i="13"/>
  <c r="BJ150" i="13"/>
  <c r="O234" i="17" l="1"/>
  <c r="BZ124" i="19"/>
  <c r="CI124" i="19"/>
  <c r="S335" i="20"/>
  <c r="R335" i="20"/>
  <c r="Q335" i="20"/>
  <c r="P335" i="20"/>
  <c r="T335" i="20"/>
  <c r="L335" i="20"/>
  <c r="G235" i="16" s="1"/>
  <c r="BQ125" i="19"/>
  <c r="J125" i="19"/>
  <c r="BN125" i="19"/>
  <c r="AW125" i="19"/>
  <c r="AK126" i="19" s="1"/>
  <c r="AV125" i="19"/>
  <c r="AJ126" i="19" s="1"/>
  <c r="BM125" i="19"/>
  <c r="I125" i="19"/>
  <c r="BP125" i="19"/>
  <c r="BQ125" i="18"/>
  <c r="J125" i="18"/>
  <c r="BN125" i="18"/>
  <c r="AW125" i="18"/>
  <c r="AK126" i="18" s="1"/>
  <c r="BP125" i="13"/>
  <c r="I125" i="13"/>
  <c r="AV125" i="13"/>
  <c r="AJ126" i="13" s="1"/>
  <c r="BM125" i="13"/>
  <c r="BN125" i="13"/>
  <c r="BQ125" i="13"/>
  <c r="J125" i="13"/>
  <c r="AW125" i="13"/>
  <c r="AK126" i="13" s="1"/>
  <c r="H335" i="7"/>
  <c r="K335" i="7"/>
  <c r="I335" i="7"/>
  <c r="J335" i="7"/>
  <c r="O334" i="7"/>
  <c r="G335" i="7"/>
  <c r="I125" i="18"/>
  <c r="AV125" i="18"/>
  <c r="AJ126" i="18" s="1"/>
  <c r="BM125" i="18"/>
  <c r="BP125" i="18"/>
  <c r="CA123" i="19"/>
  <c r="AR124" i="19"/>
  <c r="CJ123" i="18"/>
  <c r="CJ123" i="19"/>
  <c r="H336" i="21"/>
  <c r="O335" i="21"/>
  <c r="K336" i="21"/>
  <c r="G336" i="21"/>
  <c r="I336" i="21"/>
  <c r="J336" i="21"/>
  <c r="CA123" i="18"/>
  <c r="AR124" i="18"/>
  <c r="CJ124" i="13"/>
  <c r="CA124" i="13"/>
  <c r="AR125" i="13"/>
  <c r="BI150" i="13"/>
  <c r="U335" i="20" l="1"/>
  <c r="V335" i="20" s="1"/>
  <c r="AZ125" i="18"/>
  <c r="BC125" i="18" s="1"/>
  <c r="L335" i="7"/>
  <c r="G235" i="12" s="1"/>
  <c r="H235" i="12" s="1"/>
  <c r="I235" i="12" s="1"/>
  <c r="AY125" i="13"/>
  <c r="BB125" i="13" s="1"/>
  <c r="H235" i="17"/>
  <c r="I235" i="17" s="1"/>
  <c r="H235" i="16"/>
  <c r="I235" i="16" s="1"/>
  <c r="R125" i="19"/>
  <c r="AA126" i="19" s="1"/>
  <c r="L125" i="19"/>
  <c r="O125" i="19" s="1"/>
  <c r="Q335" i="7"/>
  <c r="P335" i="7"/>
  <c r="R335" i="7"/>
  <c r="T335" i="7"/>
  <c r="S335" i="7"/>
  <c r="S125" i="13"/>
  <c r="AB126" i="13" s="1"/>
  <c r="M125" i="13"/>
  <c r="AZ125" i="19"/>
  <c r="BC125" i="19" s="1"/>
  <c r="M125" i="18"/>
  <c r="P125" i="18" s="1"/>
  <c r="S125" i="18"/>
  <c r="AB126" i="18" s="1"/>
  <c r="R125" i="18"/>
  <c r="AA126" i="18" s="1"/>
  <c r="L125" i="18"/>
  <c r="O125" i="18" s="1"/>
  <c r="AY125" i="19"/>
  <c r="BB125" i="19" s="1"/>
  <c r="M125" i="19"/>
  <c r="P125" i="19" s="1"/>
  <c r="S125" i="19"/>
  <c r="AB126" i="19" s="1"/>
  <c r="AY125" i="18"/>
  <c r="BB125" i="18" s="1"/>
  <c r="AZ125" i="13"/>
  <c r="BC125" i="13" s="1"/>
  <c r="R125" i="13"/>
  <c r="AA126" i="13" s="1"/>
  <c r="L125" i="13"/>
  <c r="H124" i="18"/>
  <c r="BL124" i="18"/>
  <c r="AU124" i="18"/>
  <c r="AI125" i="18" s="1"/>
  <c r="CB123" i="18"/>
  <c r="CC123" i="18"/>
  <c r="CL123" i="19"/>
  <c r="CK123" i="19"/>
  <c r="CK123" i="18"/>
  <c r="CL123" i="18"/>
  <c r="H124" i="19"/>
  <c r="AU124" i="19"/>
  <c r="AI125" i="19" s="1"/>
  <c r="BL124" i="19"/>
  <c r="CC123" i="19"/>
  <c r="CB123" i="19"/>
  <c r="L336" i="21"/>
  <c r="G236" i="17" s="1"/>
  <c r="R336" i="21"/>
  <c r="S336" i="21"/>
  <c r="Q336" i="21"/>
  <c r="T336" i="21"/>
  <c r="P336" i="21"/>
  <c r="CK124" i="13"/>
  <c r="CL124" i="13"/>
  <c r="AU125" i="13"/>
  <c r="AI126" i="13" s="1"/>
  <c r="BL125" i="13"/>
  <c r="H125" i="13"/>
  <c r="CC124" i="13"/>
  <c r="CB124" i="13"/>
  <c r="F63" i="15" l="1"/>
  <c r="U335" i="7"/>
  <c r="K235" i="17" s="1"/>
  <c r="L235" i="17" s="1"/>
  <c r="M235" i="17" s="1"/>
  <c r="J63" i="15"/>
  <c r="P125" i="13"/>
  <c r="CE125" i="18"/>
  <c r="BV125" i="18"/>
  <c r="AS126" i="18" s="1"/>
  <c r="CF125" i="18"/>
  <c r="BW125" i="18"/>
  <c r="AT126" i="18" s="1"/>
  <c r="J236" i="16"/>
  <c r="J236" i="17"/>
  <c r="CF125" i="19"/>
  <c r="BV125" i="19"/>
  <c r="AS126" i="19" s="1"/>
  <c r="CE125" i="19"/>
  <c r="BW125" i="19"/>
  <c r="AT126" i="19" s="1"/>
  <c r="I63" i="15"/>
  <c r="O125" i="13"/>
  <c r="G83" i="15"/>
  <c r="J236" i="12"/>
  <c r="BW125" i="13"/>
  <c r="AT126" i="13" s="1"/>
  <c r="CE125" i="13"/>
  <c r="BV125" i="13"/>
  <c r="AS126" i="13" s="1"/>
  <c r="CF125" i="13"/>
  <c r="U336" i="21"/>
  <c r="V336" i="21" s="1"/>
  <c r="AX124" i="19"/>
  <c r="BA124" i="19" s="1"/>
  <c r="BD124" i="19" s="1"/>
  <c r="AX124" i="18"/>
  <c r="BA124" i="18" s="1"/>
  <c r="BD124" i="18" s="1"/>
  <c r="BR124" i="19"/>
  <c r="K124" i="19"/>
  <c r="Q124" i="19"/>
  <c r="Z125" i="19" s="1"/>
  <c r="BH125" i="19" s="1"/>
  <c r="BR124" i="18"/>
  <c r="K124" i="18"/>
  <c r="Q124" i="18"/>
  <c r="Z125" i="18" s="1"/>
  <c r="F335" i="20" s="1"/>
  <c r="BR125" i="13"/>
  <c r="Q125" i="13"/>
  <c r="Z126" i="13" s="1"/>
  <c r="F336" i="7" s="1"/>
  <c r="K125" i="13"/>
  <c r="H63" i="15" s="1"/>
  <c r="AX125" i="13"/>
  <c r="BA125" i="13" s="1"/>
  <c r="BD125" i="13" s="1"/>
  <c r="BJ151" i="13"/>
  <c r="BK151" i="13"/>
  <c r="V335" i="7" l="1"/>
  <c r="K235" i="16"/>
  <c r="L235" i="16" s="1"/>
  <c r="M235" i="16" s="1"/>
  <c r="N236" i="16" s="1"/>
  <c r="K235" i="12"/>
  <c r="L235" i="12" s="1"/>
  <c r="M235" i="12" s="1"/>
  <c r="BZ125" i="13" s="1"/>
  <c r="K336" i="20"/>
  <c r="H336" i="20"/>
  <c r="J336" i="20"/>
  <c r="G336" i="20"/>
  <c r="O335" i="20"/>
  <c r="I336" i="20"/>
  <c r="AW126" i="19"/>
  <c r="AK127" i="19" s="1"/>
  <c r="BQ126" i="19"/>
  <c r="BN126" i="19"/>
  <c r="J126" i="19"/>
  <c r="I126" i="18"/>
  <c r="BP126" i="18"/>
  <c r="AV126" i="18"/>
  <c r="AJ127" i="18" s="1"/>
  <c r="BM126" i="18"/>
  <c r="BP126" i="19"/>
  <c r="BM126" i="19"/>
  <c r="I126" i="19"/>
  <c r="AV126" i="19"/>
  <c r="AJ127" i="19" s="1"/>
  <c r="BQ126" i="13"/>
  <c r="AW126" i="13"/>
  <c r="AK127" i="13" s="1"/>
  <c r="BN126" i="13"/>
  <c r="J126" i="13"/>
  <c r="BP126" i="13"/>
  <c r="AV126" i="13"/>
  <c r="AJ127" i="13" s="1"/>
  <c r="I126" i="13"/>
  <c r="BM126" i="13"/>
  <c r="CH125" i="18"/>
  <c r="J126" i="18"/>
  <c r="AW126" i="18"/>
  <c r="AK127" i="18" s="1"/>
  <c r="BQ126" i="18"/>
  <c r="BN126" i="18"/>
  <c r="BH125" i="18"/>
  <c r="BY125" i="19"/>
  <c r="CI125" i="19"/>
  <c r="BZ125" i="19"/>
  <c r="O235" i="17"/>
  <c r="N236" i="17"/>
  <c r="CH125" i="19"/>
  <c r="F336" i="21"/>
  <c r="N124" i="19"/>
  <c r="CD124" i="19"/>
  <c r="BU124" i="19"/>
  <c r="BX124" i="19"/>
  <c r="CG124" i="19"/>
  <c r="BO125" i="19"/>
  <c r="BT125" i="19"/>
  <c r="N124" i="18"/>
  <c r="BU124" i="18"/>
  <c r="CD124" i="18"/>
  <c r="BX124" i="18"/>
  <c r="CG124" i="18"/>
  <c r="BO125" i="18"/>
  <c r="BT125" i="18"/>
  <c r="N125" i="13"/>
  <c r="CD125" i="13"/>
  <c r="BU125" i="13"/>
  <c r="BH126" i="13"/>
  <c r="BT126" i="13"/>
  <c r="BO126" i="13"/>
  <c r="BI151" i="13"/>
  <c r="BY125" i="18" l="1"/>
  <c r="BX125" i="13"/>
  <c r="CG125" i="13"/>
  <c r="BY125" i="13"/>
  <c r="O235" i="16"/>
  <c r="CI125" i="13"/>
  <c r="N236" i="12"/>
  <c r="O235" i="12"/>
  <c r="CH125" i="13"/>
  <c r="CI125" i="18"/>
  <c r="BZ125" i="18"/>
  <c r="AZ126" i="19"/>
  <c r="BC126" i="19" s="1"/>
  <c r="R336" i="20"/>
  <c r="S336" i="20"/>
  <c r="Q336" i="20"/>
  <c r="P336" i="20"/>
  <c r="T336" i="20"/>
  <c r="L336" i="20"/>
  <c r="G236" i="16" s="1"/>
  <c r="AZ126" i="13"/>
  <c r="BC126" i="13" s="1"/>
  <c r="AY126" i="19"/>
  <c r="BB126" i="19" s="1"/>
  <c r="S126" i="18"/>
  <c r="AB127" i="18" s="1"/>
  <c r="M126" i="18"/>
  <c r="P126" i="18" s="1"/>
  <c r="R126" i="13"/>
  <c r="AA127" i="13" s="1"/>
  <c r="L126" i="13"/>
  <c r="L126" i="18"/>
  <c r="O126" i="18" s="1"/>
  <c r="R126" i="18"/>
  <c r="AA127" i="18" s="1"/>
  <c r="L126" i="19"/>
  <c r="O126" i="19" s="1"/>
  <c r="R126" i="19"/>
  <c r="AA127" i="19" s="1"/>
  <c r="J336" i="7"/>
  <c r="I336" i="7"/>
  <c r="H336" i="7"/>
  <c r="G336" i="7"/>
  <c r="O335" i="7"/>
  <c r="K336" i="7"/>
  <c r="S126" i="19"/>
  <c r="AB127" i="19" s="1"/>
  <c r="M126" i="19"/>
  <c r="P126" i="19" s="1"/>
  <c r="S126" i="13"/>
  <c r="AB127" i="13" s="1"/>
  <c r="M126" i="13"/>
  <c r="AY126" i="18"/>
  <c r="BB126" i="18" s="1"/>
  <c r="AZ126" i="18"/>
  <c r="BC126" i="18" s="1"/>
  <c r="AY126" i="13"/>
  <c r="BB126" i="13" s="1"/>
  <c r="CA124" i="19"/>
  <c r="AR125" i="19"/>
  <c r="CJ124" i="19"/>
  <c r="CJ124" i="18"/>
  <c r="CA124" i="18"/>
  <c r="AR125" i="18"/>
  <c r="J337" i="21"/>
  <c r="O336" i="21"/>
  <c r="K337" i="21"/>
  <c r="H337" i="21"/>
  <c r="G337" i="21"/>
  <c r="I337" i="21"/>
  <c r="AR126" i="13"/>
  <c r="CA125" i="13" l="1"/>
  <c r="CJ125" i="13"/>
  <c r="CK125" i="13" s="1"/>
  <c r="U336" i="20"/>
  <c r="V336" i="20" s="1"/>
  <c r="S336" i="7"/>
  <c r="T336" i="7"/>
  <c r="R336" i="7"/>
  <c r="P336" i="7"/>
  <c r="Q336" i="7"/>
  <c r="L336" i="7"/>
  <c r="I64" i="15"/>
  <c r="O126" i="13"/>
  <c r="J64" i="15"/>
  <c r="P126" i="13"/>
  <c r="CB124" i="19"/>
  <c r="CC124" i="19"/>
  <c r="CK124" i="19"/>
  <c r="CL124" i="19"/>
  <c r="AU125" i="19"/>
  <c r="AI126" i="19" s="1"/>
  <c r="H125" i="19"/>
  <c r="BL125" i="19"/>
  <c r="L337" i="21"/>
  <c r="G237" i="17" s="1"/>
  <c r="AU125" i="18"/>
  <c r="AI126" i="18" s="1"/>
  <c r="BL125" i="18"/>
  <c r="H125" i="18"/>
  <c r="CC124" i="18"/>
  <c r="CB124" i="18"/>
  <c r="T337" i="21"/>
  <c r="P337" i="21"/>
  <c r="S337" i="21"/>
  <c r="R337" i="21"/>
  <c r="Q337" i="21"/>
  <c r="CL124" i="18"/>
  <c r="CK124" i="18"/>
  <c r="CL125" i="13"/>
  <c r="CC125" i="13"/>
  <c r="CB125" i="13"/>
  <c r="BL126" i="13"/>
  <c r="AU126" i="13"/>
  <c r="AI127" i="13" s="1"/>
  <c r="H126" i="13"/>
  <c r="BI152" i="13"/>
  <c r="BK152" i="13"/>
  <c r="BJ152" i="13"/>
  <c r="AX125" i="19" l="1"/>
  <c r="BA125" i="19" s="1"/>
  <c r="BD125" i="19" s="1"/>
  <c r="F64" i="15"/>
  <c r="H236" i="16"/>
  <c r="I236" i="16" s="1"/>
  <c r="H236" i="17"/>
  <c r="I236" i="17" s="1"/>
  <c r="G236" i="12"/>
  <c r="H236" i="12" s="1"/>
  <c r="I236" i="12" s="1"/>
  <c r="U336" i="7"/>
  <c r="AX125" i="18"/>
  <c r="BA125" i="18" s="1"/>
  <c r="BD125" i="18" s="1"/>
  <c r="U337" i="21"/>
  <c r="V337" i="21" s="1"/>
  <c r="K125" i="18"/>
  <c r="Q125" i="18"/>
  <c r="Z126" i="18" s="1"/>
  <c r="F336" i="20" s="1"/>
  <c r="BR125" i="18"/>
  <c r="K125" i="19"/>
  <c r="Q125" i="19"/>
  <c r="Z126" i="19" s="1"/>
  <c r="BH126" i="19" s="1"/>
  <c r="BR125" i="19"/>
  <c r="BR126" i="13"/>
  <c r="Q126" i="13"/>
  <c r="Z127" i="13" s="1"/>
  <c r="F337" i="7" s="1"/>
  <c r="K126" i="13"/>
  <c r="H64" i="15" s="1"/>
  <c r="AX126" i="13"/>
  <c r="BA126" i="13" s="1"/>
  <c r="BD126" i="13" s="1"/>
  <c r="H337" i="20" l="1"/>
  <c r="J337" i="20"/>
  <c r="O336" i="20"/>
  <c r="G337" i="20"/>
  <c r="K337" i="20"/>
  <c r="I337" i="20"/>
  <c r="K236" i="16"/>
  <c r="L236" i="16" s="1"/>
  <c r="M236" i="16" s="1"/>
  <c r="K236" i="12"/>
  <c r="L236" i="12" s="1"/>
  <c r="M236" i="12" s="1"/>
  <c r="CG126" i="13" s="1"/>
  <c r="K236" i="17"/>
  <c r="L236" i="17" s="1"/>
  <c r="M236" i="17" s="1"/>
  <c r="V336" i="7"/>
  <c r="G84" i="15"/>
  <c r="BV126" i="13"/>
  <c r="AS127" i="13" s="1"/>
  <c r="BW126" i="13"/>
  <c r="AT127" i="13" s="1"/>
  <c r="CF126" i="13"/>
  <c r="CE126" i="13"/>
  <c r="J237" i="12"/>
  <c r="BW126" i="19"/>
  <c r="AT127" i="19" s="1"/>
  <c r="J237" i="17"/>
  <c r="CE126" i="19"/>
  <c r="BV126" i="19"/>
  <c r="AS127" i="19" s="1"/>
  <c r="CF126" i="19"/>
  <c r="CF126" i="18"/>
  <c r="BW126" i="18"/>
  <c r="AT127" i="18" s="1"/>
  <c r="BV126" i="18"/>
  <c r="AS127" i="18" s="1"/>
  <c r="J237" i="16"/>
  <c r="CE126" i="18"/>
  <c r="BH126" i="18"/>
  <c r="N125" i="19"/>
  <c r="BU125" i="19"/>
  <c r="CD125" i="19"/>
  <c r="BX125" i="19"/>
  <c r="CG125" i="19"/>
  <c r="BT126" i="18"/>
  <c r="BO126" i="18"/>
  <c r="N125" i="18"/>
  <c r="CD125" i="18"/>
  <c r="BU125" i="18"/>
  <c r="BX125" i="18"/>
  <c r="CG125" i="18"/>
  <c r="F337" i="21"/>
  <c r="BT126" i="19"/>
  <c r="BO126" i="19"/>
  <c r="N126" i="13"/>
  <c r="CD126" i="13"/>
  <c r="BU126" i="13"/>
  <c r="BT127" i="13"/>
  <c r="BO127" i="13"/>
  <c r="BH127" i="13"/>
  <c r="BX126" i="13" l="1"/>
  <c r="L337" i="20"/>
  <c r="G237" i="16" s="1"/>
  <c r="R337" i="20"/>
  <c r="P337" i="20"/>
  <c r="Q337" i="20"/>
  <c r="T337" i="20"/>
  <c r="S337" i="20"/>
  <c r="BN127" i="13"/>
  <c r="J127" i="13"/>
  <c r="BQ127" i="13"/>
  <c r="AW127" i="13"/>
  <c r="AK128" i="13" s="1"/>
  <c r="BP127" i="19"/>
  <c r="AV127" i="19"/>
  <c r="AJ128" i="19" s="1"/>
  <c r="BM127" i="19"/>
  <c r="I127" i="19"/>
  <c r="AV127" i="13"/>
  <c r="AJ128" i="13" s="1"/>
  <c r="BP127" i="13"/>
  <c r="BM127" i="13"/>
  <c r="I127" i="13"/>
  <c r="H337" i="7"/>
  <c r="I337" i="7"/>
  <c r="J337" i="7"/>
  <c r="G337" i="7"/>
  <c r="O336" i="7"/>
  <c r="K337" i="7"/>
  <c r="AW127" i="19"/>
  <c r="AK128" i="19" s="1"/>
  <c r="BN127" i="19"/>
  <c r="J127" i="19"/>
  <c r="BQ127" i="19"/>
  <c r="CI126" i="19"/>
  <c r="O236" i="17"/>
  <c r="BZ126" i="19"/>
  <c r="CH126" i="19"/>
  <c r="N237" i="17"/>
  <c r="BY126" i="19"/>
  <c r="AV127" i="18"/>
  <c r="AJ128" i="18" s="1"/>
  <c r="BP127" i="18"/>
  <c r="BM127" i="18"/>
  <c r="I127" i="18"/>
  <c r="BY126" i="13"/>
  <c r="N237" i="12"/>
  <c r="CH126" i="13"/>
  <c r="CI126" i="13"/>
  <c r="O236" i="12"/>
  <c r="BZ126" i="13"/>
  <c r="BQ127" i="18"/>
  <c r="BN127" i="18"/>
  <c r="J127" i="18"/>
  <c r="AW127" i="18"/>
  <c r="AK128" i="18" s="1"/>
  <c r="BY126" i="18"/>
  <c r="CI126" i="18"/>
  <c r="N237" i="16"/>
  <c r="BZ126" i="18"/>
  <c r="O236" i="16"/>
  <c r="CH126" i="18"/>
  <c r="O337" i="21"/>
  <c r="I338" i="21"/>
  <c r="K338" i="21"/>
  <c r="J338" i="21"/>
  <c r="H338" i="21"/>
  <c r="G338" i="21"/>
  <c r="CJ125" i="19"/>
  <c r="CA125" i="18"/>
  <c r="AR126" i="18"/>
  <c r="CA125" i="19"/>
  <c r="AR126" i="19"/>
  <c r="CJ125" i="18"/>
  <c r="AR127" i="13"/>
  <c r="BJ153" i="13"/>
  <c r="BK153" i="13"/>
  <c r="BI153" i="13"/>
  <c r="CJ126" i="13" l="1"/>
  <c r="CL126" i="13" s="1"/>
  <c r="CA126" i="13"/>
  <c r="AY127" i="13"/>
  <c r="BB127" i="13" s="1"/>
  <c r="U337" i="20"/>
  <c r="V337" i="20" s="1"/>
  <c r="AY127" i="18"/>
  <c r="BB127" i="18" s="1"/>
  <c r="AY127" i="19"/>
  <c r="BB127" i="19" s="1"/>
  <c r="M127" i="18"/>
  <c r="P127" i="18" s="1"/>
  <c r="S127" i="18"/>
  <c r="AB128" i="18" s="1"/>
  <c r="L127" i="13"/>
  <c r="R127" i="13"/>
  <c r="AA128" i="13" s="1"/>
  <c r="R127" i="18"/>
  <c r="AA128" i="18" s="1"/>
  <c r="L127" i="18"/>
  <c r="O127" i="18" s="1"/>
  <c r="P337" i="7"/>
  <c r="Q337" i="7"/>
  <c r="R337" i="7"/>
  <c r="S337" i="7"/>
  <c r="T337" i="7"/>
  <c r="AZ127" i="13"/>
  <c r="BC127" i="13" s="1"/>
  <c r="L337" i="7"/>
  <c r="AZ127" i="19"/>
  <c r="BC127" i="19" s="1"/>
  <c r="R127" i="19"/>
  <c r="AA128" i="19" s="1"/>
  <c r="L127" i="19"/>
  <c r="O127" i="19" s="1"/>
  <c r="M127" i="13"/>
  <c r="S127" i="13"/>
  <c r="AB128" i="13" s="1"/>
  <c r="AZ127" i="18"/>
  <c r="BC127" i="18" s="1"/>
  <c r="S127" i="19"/>
  <c r="AB128" i="19" s="1"/>
  <c r="M127" i="19"/>
  <c r="P127" i="19" s="1"/>
  <c r="CL125" i="18"/>
  <c r="CK125" i="18"/>
  <c r="BL126" i="18"/>
  <c r="AU126" i="18"/>
  <c r="AI127" i="18" s="1"/>
  <c r="H126" i="18"/>
  <c r="CC125" i="18"/>
  <c r="CB125" i="18"/>
  <c r="CK125" i="19"/>
  <c r="CL125" i="19"/>
  <c r="P338" i="21"/>
  <c r="S338" i="21"/>
  <c r="Q338" i="21"/>
  <c r="T338" i="21"/>
  <c r="R338" i="21"/>
  <c r="AU126" i="19"/>
  <c r="AI127" i="19" s="1"/>
  <c r="H126" i="19"/>
  <c r="BL126" i="19"/>
  <c r="L338" i="21"/>
  <c r="G238" i="17" s="1"/>
  <c r="CC125" i="19"/>
  <c r="CB125" i="19"/>
  <c r="CK126" i="13"/>
  <c r="H127" i="13"/>
  <c r="AU127" i="13"/>
  <c r="AI128" i="13" s="1"/>
  <c r="BL127" i="13"/>
  <c r="CC126" i="13"/>
  <c r="CB126" i="13"/>
  <c r="AX126" i="18" l="1"/>
  <c r="BA126" i="18" s="1"/>
  <c r="BD126" i="18" s="1"/>
  <c r="U337" i="7"/>
  <c r="V337" i="7" s="1"/>
  <c r="H237" i="16"/>
  <c r="I237" i="16" s="1"/>
  <c r="G237" i="12"/>
  <c r="H237" i="12" s="1"/>
  <c r="I237" i="12" s="1"/>
  <c r="F65" i="15"/>
  <c r="H237" i="17"/>
  <c r="I237" i="17" s="1"/>
  <c r="I65" i="15"/>
  <c r="O127" i="13"/>
  <c r="J65" i="15"/>
  <c r="P127" i="13"/>
  <c r="U338" i="21"/>
  <c r="V338" i="21" s="1"/>
  <c r="BR126" i="18"/>
  <c r="K126" i="18"/>
  <c r="Q126" i="18"/>
  <c r="Z127" i="18" s="1"/>
  <c r="F337" i="20" s="1"/>
  <c r="AX126" i="19"/>
  <c r="BA126" i="19" s="1"/>
  <c r="BD126" i="19" s="1"/>
  <c r="Q126" i="19"/>
  <c r="Z127" i="19" s="1"/>
  <c r="BH127" i="19" s="1"/>
  <c r="K126" i="19"/>
  <c r="BR126" i="19"/>
  <c r="K127" i="13"/>
  <c r="H65" i="15" s="1"/>
  <c r="BR127" i="13"/>
  <c r="Q127" i="13"/>
  <c r="Z128" i="13" s="1"/>
  <c r="F338" i="7" s="1"/>
  <c r="AX127" i="13"/>
  <c r="BA127" i="13" s="1"/>
  <c r="BD127" i="13" s="1"/>
  <c r="BI154" i="13"/>
  <c r="BK154" i="13"/>
  <c r="K237" i="12" l="1"/>
  <c r="L237" i="12" s="1"/>
  <c r="M237" i="12" s="1"/>
  <c r="CH127" i="13" s="1"/>
  <c r="K237" i="16"/>
  <c r="L237" i="16" s="1"/>
  <c r="M237" i="16" s="1"/>
  <c r="BY127" i="18" s="1"/>
  <c r="K237" i="17"/>
  <c r="L237" i="17" s="1"/>
  <c r="M237" i="17" s="1"/>
  <c r="BZ127" i="19" s="1"/>
  <c r="I338" i="20"/>
  <c r="K338" i="20"/>
  <c r="G338" i="20"/>
  <c r="H338" i="20"/>
  <c r="J338" i="20"/>
  <c r="O337" i="20"/>
  <c r="BV127" i="19"/>
  <c r="AS128" i="19" s="1"/>
  <c r="CE127" i="19"/>
  <c r="J238" i="17"/>
  <c r="CF127" i="19"/>
  <c r="BW127" i="19"/>
  <c r="AT128" i="19" s="1"/>
  <c r="G85" i="15"/>
  <c r="J238" i="12"/>
  <c r="CE127" i="13"/>
  <c r="BW127" i="13"/>
  <c r="AT128" i="13" s="1"/>
  <c r="BV127" i="13"/>
  <c r="AS128" i="13" s="1"/>
  <c r="CF127" i="13"/>
  <c r="J238" i="16"/>
  <c r="CE127" i="18"/>
  <c r="BV127" i="18"/>
  <c r="AS128" i="18" s="1"/>
  <c r="BW127" i="18"/>
  <c r="AT128" i="18" s="1"/>
  <c r="CF127" i="18"/>
  <c r="BH127" i="18"/>
  <c r="N126" i="18"/>
  <c r="CD126" i="18"/>
  <c r="BU126" i="18"/>
  <c r="BX126" i="18"/>
  <c r="CG126" i="18"/>
  <c r="BT127" i="19"/>
  <c r="BO127" i="19"/>
  <c r="BO127" i="18"/>
  <c r="BT127" i="18"/>
  <c r="F338" i="21"/>
  <c r="N126" i="19"/>
  <c r="CD126" i="19"/>
  <c r="BU126" i="19"/>
  <c r="CG126" i="19"/>
  <c r="BX126" i="19"/>
  <c r="BH128" i="13"/>
  <c r="BT128" i="13"/>
  <c r="BO128" i="13"/>
  <c r="N127" i="13"/>
  <c r="BU127" i="13"/>
  <c r="CD127" i="13"/>
  <c r="CG127" i="13"/>
  <c r="BI155" i="13"/>
  <c r="BJ154" i="13"/>
  <c r="CH127" i="18" l="1"/>
  <c r="CI127" i="19"/>
  <c r="N238" i="17"/>
  <c r="O237" i="17"/>
  <c r="BY127" i="19"/>
  <c r="CH127" i="19"/>
  <c r="N238" i="12"/>
  <c r="BY127" i="13"/>
  <c r="BZ127" i="13"/>
  <c r="CI127" i="13"/>
  <c r="CJ127" i="13" s="1"/>
  <c r="BX127" i="13"/>
  <c r="O237" i="12"/>
  <c r="O237" i="16"/>
  <c r="CI127" i="18"/>
  <c r="N238" i="16"/>
  <c r="BZ127" i="18"/>
  <c r="T338" i="20"/>
  <c r="R338" i="20"/>
  <c r="Q338" i="20"/>
  <c r="P338" i="20"/>
  <c r="S338" i="20"/>
  <c r="L338" i="20"/>
  <c r="G238" i="16" s="1"/>
  <c r="CJ126" i="18"/>
  <c r="CL126" i="18" s="1"/>
  <c r="BQ128" i="18"/>
  <c r="BN128" i="18"/>
  <c r="J128" i="18"/>
  <c r="AW128" i="18"/>
  <c r="AK129" i="18" s="1"/>
  <c r="O337" i="7"/>
  <c r="G338" i="7"/>
  <c r="K338" i="7"/>
  <c r="I338" i="7"/>
  <c r="H338" i="7"/>
  <c r="J338" i="7"/>
  <c r="I128" i="18"/>
  <c r="BP128" i="18"/>
  <c r="AV128" i="18"/>
  <c r="AJ129" i="18" s="1"/>
  <c r="BM128" i="18"/>
  <c r="J128" i="19"/>
  <c r="BQ128" i="19"/>
  <c r="BN128" i="19"/>
  <c r="AW128" i="19"/>
  <c r="AK129" i="19" s="1"/>
  <c r="BP128" i="13"/>
  <c r="I128" i="13"/>
  <c r="BM128" i="13"/>
  <c r="AV128" i="13"/>
  <c r="AJ129" i="13" s="1"/>
  <c r="AW128" i="13"/>
  <c r="AK129" i="13" s="1"/>
  <c r="BQ128" i="13"/>
  <c r="BN128" i="13"/>
  <c r="J128" i="13"/>
  <c r="AV128" i="19"/>
  <c r="AJ129" i="19" s="1"/>
  <c r="BP128" i="19"/>
  <c r="I128" i="19"/>
  <c r="BM128" i="19"/>
  <c r="O338" i="21"/>
  <c r="I339" i="21"/>
  <c r="H339" i="21"/>
  <c r="G339" i="21"/>
  <c r="K339" i="21"/>
  <c r="J339" i="21"/>
  <c r="CA126" i="18"/>
  <c r="AR127" i="18"/>
  <c r="CA126" i="19"/>
  <c r="AR127" i="19"/>
  <c r="CJ126" i="19"/>
  <c r="AR128" i="13"/>
  <c r="BK155" i="13"/>
  <c r="CA127" i="13" l="1"/>
  <c r="AY128" i="19"/>
  <c r="BB128" i="19" s="1"/>
  <c r="U338" i="20"/>
  <c r="V338" i="20" s="1"/>
  <c r="CK126" i="18"/>
  <c r="AY128" i="13"/>
  <c r="BB128" i="13" s="1"/>
  <c r="L338" i="7"/>
  <c r="H238" i="16" s="1"/>
  <c r="I238" i="16" s="1"/>
  <c r="M128" i="13"/>
  <c r="S128" i="13"/>
  <c r="AB129" i="13" s="1"/>
  <c r="L128" i="13"/>
  <c r="R128" i="13"/>
  <c r="AA129" i="13" s="1"/>
  <c r="H238" i="17"/>
  <c r="I238" i="17" s="1"/>
  <c r="R338" i="7"/>
  <c r="S338" i="7"/>
  <c r="T338" i="7"/>
  <c r="Q338" i="7"/>
  <c r="P338" i="7"/>
  <c r="AZ128" i="13"/>
  <c r="BC128" i="13" s="1"/>
  <c r="AZ128" i="19"/>
  <c r="BC128" i="19" s="1"/>
  <c r="R128" i="18"/>
  <c r="AA129" i="18" s="1"/>
  <c r="L128" i="18"/>
  <c r="O128" i="18" s="1"/>
  <c r="L128" i="19"/>
  <c r="O128" i="19" s="1"/>
  <c r="R128" i="19"/>
  <c r="AA129" i="19" s="1"/>
  <c r="M128" i="18"/>
  <c r="P128" i="18" s="1"/>
  <c r="S128" i="18"/>
  <c r="AB129" i="18" s="1"/>
  <c r="AZ128" i="18"/>
  <c r="BC128" i="18" s="1"/>
  <c r="M128" i="19"/>
  <c r="P128" i="19" s="1"/>
  <c r="S128" i="19"/>
  <c r="AB129" i="19" s="1"/>
  <c r="AY128" i="18"/>
  <c r="BB128" i="18" s="1"/>
  <c r="BL127" i="19"/>
  <c r="H127" i="19"/>
  <c r="AU127" i="19"/>
  <c r="AI128" i="19" s="1"/>
  <c r="CB126" i="19"/>
  <c r="CC126" i="19"/>
  <c r="AU127" i="18"/>
  <c r="AI128" i="18" s="1"/>
  <c r="BL127" i="18"/>
  <c r="H127" i="18"/>
  <c r="Q339" i="21"/>
  <c r="P339" i="21"/>
  <c r="T339" i="21"/>
  <c r="R339" i="21"/>
  <c r="S339" i="21"/>
  <c r="CB126" i="18"/>
  <c r="CC126" i="18"/>
  <c r="L339" i="21"/>
  <c r="G239" i="17" s="1"/>
  <c r="CL126" i="19"/>
  <c r="CK126" i="19"/>
  <c r="BL128" i="13"/>
  <c r="AU128" i="13"/>
  <c r="AI129" i="13" s="1"/>
  <c r="H128" i="13"/>
  <c r="CC127" i="13"/>
  <c r="CB127" i="13"/>
  <c r="CL127" i="13"/>
  <c r="CK127" i="13"/>
  <c r="BJ155" i="13"/>
  <c r="BI156" i="13"/>
  <c r="AX127" i="19" l="1"/>
  <c r="BA127" i="19" s="1"/>
  <c r="BD127" i="19" s="1"/>
  <c r="U338" i="7"/>
  <c r="K238" i="17" s="1"/>
  <c r="L238" i="17" s="1"/>
  <c r="M238" i="17" s="1"/>
  <c r="F66" i="15"/>
  <c r="G238" i="12"/>
  <c r="H238" i="12" s="1"/>
  <c r="I238" i="12" s="1"/>
  <c r="G86" i="15" s="1"/>
  <c r="CE128" i="19"/>
  <c r="BV128" i="19"/>
  <c r="AS129" i="19" s="1"/>
  <c r="CF128" i="19"/>
  <c r="BW128" i="19"/>
  <c r="AT129" i="19" s="1"/>
  <c r="J239" i="17"/>
  <c r="J239" i="16"/>
  <c r="CE128" i="18"/>
  <c r="BV128" i="18"/>
  <c r="AS129" i="18" s="1"/>
  <c r="CF128" i="18"/>
  <c r="BW128" i="18"/>
  <c r="AT129" i="18" s="1"/>
  <c r="I66" i="15"/>
  <c r="O128" i="13"/>
  <c r="J66" i="15"/>
  <c r="P128" i="13"/>
  <c r="Q127" i="19"/>
  <c r="Z128" i="19" s="1"/>
  <c r="BH128" i="19" s="1"/>
  <c r="K127" i="19"/>
  <c r="BR127" i="19"/>
  <c r="U339" i="21"/>
  <c r="V339" i="21" s="1"/>
  <c r="AX127" i="18"/>
  <c r="BA127" i="18" s="1"/>
  <c r="BD127" i="18" s="1"/>
  <c r="Q127" i="18"/>
  <c r="Z128" i="18" s="1"/>
  <c r="F338" i="20" s="1"/>
  <c r="K127" i="18"/>
  <c r="BR127" i="18"/>
  <c r="Q128" i="13"/>
  <c r="Z129" i="13" s="1"/>
  <c r="F339" i="7" s="1"/>
  <c r="K128" i="13"/>
  <c r="H66" i="15" s="1"/>
  <c r="BR128" i="13"/>
  <c r="AX128" i="13"/>
  <c r="BA128" i="13" s="1"/>
  <c r="BD128" i="13" s="1"/>
  <c r="BK156" i="13"/>
  <c r="K238" i="12" l="1"/>
  <c r="L238" i="12" s="1"/>
  <c r="M238" i="12" s="1"/>
  <c r="O238" i="12" s="1"/>
  <c r="K238" i="16"/>
  <c r="L238" i="16" s="1"/>
  <c r="M238" i="16" s="1"/>
  <c r="BY128" i="18" s="1"/>
  <c r="V338" i="7"/>
  <c r="BW128" i="13"/>
  <c r="AT129" i="13" s="1"/>
  <c r="AW129" i="13" s="1"/>
  <c r="AK130" i="13" s="1"/>
  <c r="CF128" i="13"/>
  <c r="CE128" i="13"/>
  <c r="J239" i="12"/>
  <c r="BV128" i="13"/>
  <c r="AS129" i="13" s="1"/>
  <c r="I129" i="13" s="1"/>
  <c r="K339" i="20"/>
  <c r="O338" i="20"/>
  <c r="J339" i="20"/>
  <c r="I339" i="20"/>
  <c r="G339" i="20"/>
  <c r="H339" i="20"/>
  <c r="AV129" i="18"/>
  <c r="AJ130" i="18" s="1"/>
  <c r="I129" i="18"/>
  <c r="BP129" i="18"/>
  <c r="BM129" i="18"/>
  <c r="BH128" i="18"/>
  <c r="BZ128" i="19"/>
  <c r="CH128" i="19"/>
  <c r="CI128" i="19"/>
  <c r="O238" i="17"/>
  <c r="N239" i="17"/>
  <c r="BY128" i="19"/>
  <c r="BQ129" i="19"/>
  <c r="AW129" i="19"/>
  <c r="AK130" i="19" s="1"/>
  <c r="BN129" i="19"/>
  <c r="J129" i="19"/>
  <c r="J129" i="18"/>
  <c r="BN129" i="18"/>
  <c r="AW129" i="18"/>
  <c r="AK130" i="18" s="1"/>
  <c r="BQ129" i="18"/>
  <c r="BP129" i="19"/>
  <c r="BM129" i="19"/>
  <c r="AV129" i="19"/>
  <c r="AJ130" i="19" s="1"/>
  <c r="I129" i="19"/>
  <c r="BO128" i="19"/>
  <c r="BT128" i="19"/>
  <c r="N127" i="19"/>
  <c r="BU127" i="19"/>
  <c r="CD127" i="19"/>
  <c r="CG127" i="19"/>
  <c r="BX127" i="19"/>
  <c r="BO128" i="18"/>
  <c r="BT128" i="18"/>
  <c r="F339" i="21"/>
  <c r="N127" i="18"/>
  <c r="BU127" i="18"/>
  <c r="CD127" i="18"/>
  <c r="BX127" i="18"/>
  <c r="CG127" i="18"/>
  <c r="BH129" i="13"/>
  <c r="N128" i="13"/>
  <c r="CD128" i="13"/>
  <c r="BU128" i="13"/>
  <c r="BT129" i="13"/>
  <c r="BO129" i="13"/>
  <c r="BJ156" i="13"/>
  <c r="CH128" i="18" l="1"/>
  <c r="N239" i="16"/>
  <c r="O238" i="16"/>
  <c r="BZ128" i="18"/>
  <c r="CI128" i="18"/>
  <c r="BX128" i="13"/>
  <c r="BY128" i="13"/>
  <c r="BZ128" i="13"/>
  <c r="CH128" i="13"/>
  <c r="CG128" i="13"/>
  <c r="N239" i="12"/>
  <c r="CI128" i="13"/>
  <c r="AV129" i="13"/>
  <c r="AJ130" i="13" s="1"/>
  <c r="BQ129" i="13"/>
  <c r="J129" i="13"/>
  <c r="M129" i="13" s="1"/>
  <c r="BN129" i="13"/>
  <c r="BP129" i="13"/>
  <c r="BM129" i="13"/>
  <c r="AZ129" i="13"/>
  <c r="BC129" i="13" s="1"/>
  <c r="AZ129" i="19"/>
  <c r="BC129" i="19" s="1"/>
  <c r="L339" i="20"/>
  <c r="G239" i="16" s="1"/>
  <c r="AY129" i="18"/>
  <c r="BB129" i="18" s="1"/>
  <c r="Q339" i="20"/>
  <c r="R339" i="20"/>
  <c r="P339" i="20"/>
  <c r="S339" i="20"/>
  <c r="T339" i="20"/>
  <c r="AZ129" i="18"/>
  <c r="BC129" i="18" s="1"/>
  <c r="AY129" i="19"/>
  <c r="BB129" i="19" s="1"/>
  <c r="M129" i="19"/>
  <c r="P129" i="19" s="1"/>
  <c r="S129" i="19"/>
  <c r="AB130" i="19" s="1"/>
  <c r="H339" i="7"/>
  <c r="I339" i="7"/>
  <c r="K339" i="7"/>
  <c r="O338" i="7"/>
  <c r="G339" i="7"/>
  <c r="J339" i="7"/>
  <c r="L129" i="19"/>
  <c r="O129" i="19" s="1"/>
  <c r="R129" i="19"/>
  <c r="AA130" i="19" s="1"/>
  <c r="L129" i="13"/>
  <c r="R129" i="13"/>
  <c r="AA130" i="13" s="1"/>
  <c r="R129" i="18"/>
  <c r="AA130" i="18" s="1"/>
  <c r="L129" i="18"/>
  <c r="O129" i="18" s="1"/>
  <c r="M129" i="18"/>
  <c r="P129" i="18" s="1"/>
  <c r="S129" i="18"/>
  <c r="AB130" i="18" s="1"/>
  <c r="O339" i="21"/>
  <c r="I340" i="21"/>
  <c r="K340" i="21"/>
  <c r="G340" i="21"/>
  <c r="H340" i="21"/>
  <c r="J340" i="21"/>
  <c r="CJ127" i="19"/>
  <c r="CJ127" i="18"/>
  <c r="CA127" i="19"/>
  <c r="AR128" i="19"/>
  <c r="CA127" i="18"/>
  <c r="AR128" i="18"/>
  <c r="AR129" i="13"/>
  <c r="CA128" i="13" l="1"/>
  <c r="CJ128" i="13"/>
  <c r="CK128" i="13" s="1"/>
  <c r="S129" i="13"/>
  <c r="AB130" i="13" s="1"/>
  <c r="AY129" i="13"/>
  <c r="BB129" i="13" s="1"/>
  <c r="U339" i="20"/>
  <c r="V339" i="20" s="1"/>
  <c r="L339" i="7"/>
  <c r="G239" i="12" s="1"/>
  <c r="H239" i="12" s="1"/>
  <c r="I239" i="12" s="1"/>
  <c r="Q339" i="7"/>
  <c r="T339" i="7"/>
  <c r="R339" i="7"/>
  <c r="P339" i="7"/>
  <c r="S339" i="7"/>
  <c r="H239" i="17"/>
  <c r="I239" i="17" s="1"/>
  <c r="H239" i="16"/>
  <c r="I239" i="16" s="1"/>
  <c r="I67" i="15"/>
  <c r="O129" i="13"/>
  <c r="J67" i="15"/>
  <c r="P129" i="13"/>
  <c r="L340" i="21"/>
  <c r="G240" i="17" s="1"/>
  <c r="H128" i="18"/>
  <c r="BL128" i="18"/>
  <c r="AU128" i="18"/>
  <c r="AI129" i="18" s="1"/>
  <c r="H128" i="19"/>
  <c r="AU128" i="19"/>
  <c r="AI129" i="19" s="1"/>
  <c r="BL128" i="19"/>
  <c r="CB127" i="18"/>
  <c r="CC127" i="18"/>
  <c r="CC127" i="19"/>
  <c r="CB127" i="19"/>
  <c r="CL127" i="19"/>
  <c r="CK127" i="19"/>
  <c r="CL127" i="18"/>
  <c r="CK127" i="18"/>
  <c r="R340" i="21"/>
  <c r="S340" i="21"/>
  <c r="P340" i="21"/>
  <c r="Q340" i="21"/>
  <c r="T340" i="21"/>
  <c r="CB128" i="13"/>
  <c r="CC128" i="13"/>
  <c r="BL129" i="13"/>
  <c r="AU129" i="13"/>
  <c r="AI130" i="13" s="1"/>
  <c r="H129" i="13"/>
  <c r="BJ157" i="13"/>
  <c r="BK157" i="13"/>
  <c r="BI157" i="13"/>
  <c r="CL128" i="13" l="1"/>
  <c r="AX128" i="19"/>
  <c r="BA128" i="19" s="1"/>
  <c r="BD128" i="19" s="1"/>
  <c r="F67" i="15"/>
  <c r="AX128" i="18"/>
  <c r="BA128" i="18" s="1"/>
  <c r="BD128" i="18" s="1"/>
  <c r="CF129" i="19"/>
  <c r="BV129" i="19"/>
  <c r="AS130" i="19" s="1"/>
  <c r="CE129" i="19"/>
  <c r="BW129" i="19"/>
  <c r="AT130" i="19" s="1"/>
  <c r="J240" i="17"/>
  <c r="U339" i="7"/>
  <c r="CE129" i="18"/>
  <c r="J240" i="16"/>
  <c r="BV129" i="18"/>
  <c r="AS130" i="18" s="1"/>
  <c r="CF129" i="18"/>
  <c r="BW129" i="18"/>
  <c r="AT130" i="18" s="1"/>
  <c r="G87" i="15"/>
  <c r="CE129" i="13"/>
  <c r="BW129" i="13"/>
  <c r="AT130" i="13" s="1"/>
  <c r="CF129" i="13"/>
  <c r="BV129" i="13"/>
  <c r="AS130" i="13" s="1"/>
  <c r="J240" i="12"/>
  <c r="BR128" i="19"/>
  <c r="K128" i="19"/>
  <c r="Q128" i="19"/>
  <c r="Z129" i="19" s="1"/>
  <c r="BH129" i="19" s="1"/>
  <c r="U340" i="21"/>
  <c r="V340" i="21" s="1"/>
  <c r="Q128" i="18"/>
  <c r="Z129" i="18" s="1"/>
  <c r="F339" i="20" s="1"/>
  <c r="BR128" i="18"/>
  <c r="K128" i="18"/>
  <c r="Q129" i="13"/>
  <c r="Z130" i="13" s="1"/>
  <c r="F340" i="7" s="1"/>
  <c r="K129" i="13"/>
  <c r="H67" i="15" s="1"/>
  <c r="BR129" i="13"/>
  <c r="AX129" i="13"/>
  <c r="BA129" i="13" s="1"/>
  <c r="BD129" i="13" s="1"/>
  <c r="O339" i="20" l="1"/>
  <c r="H340" i="20"/>
  <c r="G340" i="20"/>
  <c r="K340" i="20"/>
  <c r="I340" i="20"/>
  <c r="J340" i="20"/>
  <c r="BM130" i="13"/>
  <c r="BP130" i="13"/>
  <c r="AV130" i="13"/>
  <c r="AJ131" i="13" s="1"/>
  <c r="I130" i="13"/>
  <c r="V339" i="7"/>
  <c r="K239" i="17"/>
  <c r="L239" i="17" s="1"/>
  <c r="M239" i="17" s="1"/>
  <c r="K239" i="12"/>
  <c r="L239" i="12" s="1"/>
  <c r="M239" i="12" s="1"/>
  <c r="BX129" i="13" s="1"/>
  <c r="K239" i="16"/>
  <c r="L239" i="16" s="1"/>
  <c r="M239" i="16" s="1"/>
  <c r="BN130" i="13"/>
  <c r="BQ130" i="13"/>
  <c r="AW130" i="13"/>
  <c r="AK131" i="13" s="1"/>
  <c r="J130" i="13"/>
  <c r="AW130" i="19"/>
  <c r="AK131" i="19" s="1"/>
  <c r="BQ130" i="19"/>
  <c r="J130" i="19"/>
  <c r="BN130" i="19"/>
  <c r="BH129" i="18"/>
  <c r="J130" i="18"/>
  <c r="AW130" i="18"/>
  <c r="AK131" i="18" s="1"/>
  <c r="BQ130" i="18"/>
  <c r="BN130" i="18"/>
  <c r="AV130" i="19"/>
  <c r="AJ131" i="19" s="1"/>
  <c r="I130" i="19"/>
  <c r="BP130" i="19"/>
  <c r="BM130" i="19"/>
  <c r="AV130" i="18"/>
  <c r="AJ131" i="18" s="1"/>
  <c r="I130" i="18"/>
  <c r="BP130" i="18"/>
  <c r="BM130" i="18"/>
  <c r="N128" i="18"/>
  <c r="CD128" i="18"/>
  <c r="BU128" i="18"/>
  <c r="CG128" i="18"/>
  <c r="BX128" i="18"/>
  <c r="BT129" i="18"/>
  <c r="BO129" i="18"/>
  <c r="F340" i="21"/>
  <c r="N128" i="19"/>
  <c r="BU128" i="19"/>
  <c r="CD128" i="19"/>
  <c r="BX128" i="19"/>
  <c r="CG128" i="19"/>
  <c r="BO129" i="19"/>
  <c r="BT129" i="19"/>
  <c r="BT130" i="13"/>
  <c r="BO130" i="13"/>
  <c r="N129" i="13"/>
  <c r="BU129" i="13"/>
  <c r="CD129" i="13"/>
  <c r="BH130" i="13"/>
  <c r="BJ158" i="13"/>
  <c r="BK158" i="13"/>
  <c r="AZ130" i="13" l="1"/>
  <c r="BC130" i="13" s="1"/>
  <c r="AY130" i="13"/>
  <c r="BB130" i="13" s="1"/>
  <c r="L340" i="20"/>
  <c r="G240" i="16" s="1"/>
  <c r="Q340" i="20"/>
  <c r="T340" i="20"/>
  <c r="R340" i="20"/>
  <c r="S340" i="20"/>
  <c r="P340" i="20"/>
  <c r="AY130" i="19"/>
  <c r="BB130" i="19" s="1"/>
  <c r="BY129" i="19"/>
  <c r="CH129" i="19"/>
  <c r="BZ129" i="19"/>
  <c r="O239" i="17"/>
  <c r="CI129" i="19"/>
  <c r="N240" i="17"/>
  <c r="M130" i="18"/>
  <c r="P130" i="18" s="1"/>
  <c r="S130" i="18"/>
  <c r="AB131" i="18" s="1"/>
  <c r="I340" i="7"/>
  <c r="H340" i="7"/>
  <c r="J340" i="7"/>
  <c r="G340" i="7"/>
  <c r="O339" i="7"/>
  <c r="K340" i="7"/>
  <c r="M130" i="13"/>
  <c r="S130" i="13"/>
  <c r="AB131" i="13" s="1"/>
  <c r="CH129" i="13"/>
  <c r="BZ129" i="13"/>
  <c r="BY129" i="13"/>
  <c r="CI129" i="13"/>
  <c r="N240" i="12"/>
  <c r="O239" i="12"/>
  <c r="CJ128" i="19"/>
  <c r="CK128" i="19" s="1"/>
  <c r="R130" i="19"/>
  <c r="AA131" i="19" s="1"/>
  <c r="L130" i="19"/>
  <c r="O130" i="19" s="1"/>
  <c r="R130" i="13"/>
  <c r="AA131" i="13" s="1"/>
  <c r="L130" i="13"/>
  <c r="AZ130" i="19"/>
  <c r="BC130" i="19" s="1"/>
  <c r="R130" i="18"/>
  <c r="AA131" i="18" s="1"/>
  <c r="L130" i="18"/>
  <c r="O130" i="18" s="1"/>
  <c r="AZ130" i="18"/>
  <c r="BC130" i="18" s="1"/>
  <c r="CG129" i="13"/>
  <c r="AY130" i="18"/>
  <c r="BB130" i="18" s="1"/>
  <c r="M130" i="19"/>
  <c r="P130" i="19" s="1"/>
  <c r="S130" i="19"/>
  <c r="AB131" i="19" s="1"/>
  <c r="BY129" i="18"/>
  <c r="O239" i="16"/>
  <c r="CI129" i="18"/>
  <c r="N240" i="16"/>
  <c r="BZ129" i="18"/>
  <c r="CH129" i="18"/>
  <c r="O340" i="21"/>
  <c r="G341" i="21"/>
  <c r="J341" i="21"/>
  <c r="K341" i="21"/>
  <c r="I341" i="21"/>
  <c r="H341" i="21"/>
  <c r="CA128" i="18"/>
  <c r="AR129" i="18"/>
  <c r="CJ128" i="18"/>
  <c r="CA128" i="19"/>
  <c r="AR129" i="19"/>
  <c r="AR130" i="13"/>
  <c r="BI158" i="13"/>
  <c r="CA129" i="13" l="1"/>
  <c r="U340" i="20"/>
  <c r="V340" i="20" s="1"/>
  <c r="CL128" i="19"/>
  <c r="CJ129" i="13"/>
  <c r="CL129" i="13" s="1"/>
  <c r="J68" i="15"/>
  <c r="P130" i="13"/>
  <c r="S340" i="7"/>
  <c r="T340" i="7"/>
  <c r="Q340" i="7"/>
  <c r="P340" i="7"/>
  <c r="R340" i="7"/>
  <c r="L340" i="7"/>
  <c r="I68" i="15"/>
  <c r="O130" i="13"/>
  <c r="CL128" i="18"/>
  <c r="CK128" i="18"/>
  <c r="BL129" i="18"/>
  <c r="H129" i="18"/>
  <c r="AU129" i="18"/>
  <c r="AI130" i="18" s="1"/>
  <c r="L341" i="21"/>
  <c r="G241" i="17" s="1"/>
  <c r="AU129" i="19"/>
  <c r="AI130" i="19" s="1"/>
  <c r="BL129" i="19"/>
  <c r="H129" i="19"/>
  <c r="CB128" i="18"/>
  <c r="CC128" i="18"/>
  <c r="R341" i="21"/>
  <c r="T341" i="21"/>
  <c r="S341" i="21"/>
  <c r="Q341" i="21"/>
  <c r="P341" i="21"/>
  <c r="CC128" i="19"/>
  <c r="CB128" i="19"/>
  <c r="BL130" i="13"/>
  <c r="AU130" i="13"/>
  <c r="AI131" i="13" s="1"/>
  <c r="H130" i="13"/>
  <c r="CB129" i="13"/>
  <c r="CC129" i="13"/>
  <c r="CK129" i="13" l="1"/>
  <c r="AX129" i="18"/>
  <c r="BA129" i="18" s="1"/>
  <c r="BD129" i="18" s="1"/>
  <c r="U340" i="7"/>
  <c r="K240" i="16" s="1"/>
  <c r="L240" i="16" s="1"/>
  <c r="M240" i="16" s="1"/>
  <c r="F68" i="15"/>
  <c r="H240" i="17"/>
  <c r="I240" i="17" s="1"/>
  <c r="H240" i="16"/>
  <c r="I240" i="16" s="1"/>
  <c r="G240" i="12"/>
  <c r="H240" i="12" s="1"/>
  <c r="I240" i="12" s="1"/>
  <c r="V340" i="7"/>
  <c r="U341" i="21"/>
  <c r="V341" i="21" s="1"/>
  <c r="AX129" i="19"/>
  <c r="BA129" i="19" s="1"/>
  <c r="BD129" i="19" s="1"/>
  <c r="K129" i="19"/>
  <c r="Q129" i="19"/>
  <c r="Z130" i="19" s="1"/>
  <c r="BH130" i="19" s="1"/>
  <c r="BR129" i="19"/>
  <c r="BR129" i="18"/>
  <c r="Q129" i="18"/>
  <c r="Z130" i="18" s="1"/>
  <c r="F340" i="20" s="1"/>
  <c r="K129" i="18"/>
  <c r="BR130" i="13"/>
  <c r="Q130" i="13"/>
  <c r="Z131" i="13" s="1"/>
  <c r="F341" i="7" s="1"/>
  <c r="K130" i="13"/>
  <c r="H68" i="15" s="1"/>
  <c r="AX130" i="13"/>
  <c r="BA130" i="13" s="1"/>
  <c r="BD130" i="13" s="1"/>
  <c r="BI159" i="13"/>
  <c r="BK159" i="13"/>
  <c r="BJ159" i="13"/>
  <c r="K240" i="12" l="1"/>
  <c r="L240" i="12" s="1"/>
  <c r="M240" i="12" s="1"/>
  <c r="N241" i="12" s="1"/>
  <c r="K240" i="17"/>
  <c r="L240" i="17" s="1"/>
  <c r="M240" i="17" s="1"/>
  <c r="CI130" i="19" s="1"/>
  <c r="H341" i="20"/>
  <c r="O340" i="20"/>
  <c r="K341" i="20"/>
  <c r="I341" i="20"/>
  <c r="J341" i="20"/>
  <c r="G341" i="20"/>
  <c r="N241" i="16"/>
  <c r="CH130" i="18"/>
  <c r="BY130" i="18"/>
  <c r="CI130" i="18"/>
  <c r="BZ130" i="18"/>
  <c r="O240" i="16"/>
  <c r="G88" i="15"/>
  <c r="J241" i="12"/>
  <c r="CE130" i="13"/>
  <c r="BW130" i="13"/>
  <c r="AT131" i="13" s="1"/>
  <c r="BV130" i="13"/>
  <c r="AS131" i="13" s="1"/>
  <c r="CF130" i="13"/>
  <c r="BW130" i="18"/>
  <c r="AT131" i="18" s="1"/>
  <c r="BV130" i="18"/>
  <c r="AS131" i="18" s="1"/>
  <c r="J241" i="16"/>
  <c r="CE130" i="18"/>
  <c r="CF130" i="18"/>
  <c r="O240" i="12"/>
  <c r="BZ130" i="13"/>
  <c r="CI130" i="13"/>
  <c r="BY130" i="13"/>
  <c r="BV130" i="19"/>
  <c r="AS131" i="19" s="1"/>
  <c r="J241" i="17"/>
  <c r="CE130" i="19"/>
  <c r="BW130" i="19"/>
  <c r="AT131" i="19" s="1"/>
  <c r="CF130" i="19"/>
  <c r="BH130" i="18"/>
  <c r="BO130" i="18"/>
  <c r="BT130" i="18"/>
  <c r="BT130" i="19"/>
  <c r="BO130" i="19"/>
  <c r="F341" i="21"/>
  <c r="N129" i="18"/>
  <c r="CD129" i="18"/>
  <c r="BU129" i="18"/>
  <c r="BX129" i="18"/>
  <c r="CG129" i="18"/>
  <c r="N129" i="19"/>
  <c r="CD129" i="19"/>
  <c r="BU129" i="19"/>
  <c r="BX129" i="19"/>
  <c r="CG129" i="19"/>
  <c r="BH131" i="13"/>
  <c r="N130" i="13"/>
  <c r="CD130" i="13"/>
  <c r="BU130" i="13"/>
  <c r="CG130" i="13"/>
  <c r="BX130" i="13"/>
  <c r="BO131" i="13"/>
  <c r="BT131" i="13"/>
  <c r="CH130" i="13" l="1"/>
  <c r="BZ130" i="19"/>
  <c r="CH130" i="19"/>
  <c r="BY130" i="19"/>
  <c r="N241" i="17"/>
  <c r="O240" i="17"/>
  <c r="L341" i="20"/>
  <c r="G241" i="16" s="1"/>
  <c r="S341" i="20"/>
  <c r="R341" i="20"/>
  <c r="T341" i="20"/>
  <c r="Q341" i="20"/>
  <c r="P341" i="20"/>
  <c r="BP131" i="18"/>
  <c r="AV131" i="18"/>
  <c r="AJ132" i="18" s="1"/>
  <c r="I131" i="18"/>
  <c r="BM131" i="18"/>
  <c r="AV131" i="19"/>
  <c r="AJ132" i="19" s="1"/>
  <c r="BP131" i="19"/>
  <c r="BM131" i="19"/>
  <c r="I131" i="19"/>
  <c r="J131" i="18"/>
  <c r="AW131" i="18"/>
  <c r="AK132" i="18" s="1"/>
  <c r="BN131" i="18"/>
  <c r="BQ131" i="18"/>
  <c r="K341" i="7"/>
  <c r="J341" i="7"/>
  <c r="O340" i="7"/>
  <c r="I341" i="7"/>
  <c r="G341" i="7"/>
  <c r="H341" i="7"/>
  <c r="BN131" i="19"/>
  <c r="J131" i="19"/>
  <c r="BQ131" i="19"/>
  <c r="AW131" i="19"/>
  <c r="AK132" i="19" s="1"/>
  <c r="BM131" i="13"/>
  <c r="AV131" i="13"/>
  <c r="AJ132" i="13" s="1"/>
  <c r="I131" i="13"/>
  <c r="BP131" i="13"/>
  <c r="BN131" i="13"/>
  <c r="AW131" i="13"/>
  <c r="AK132" i="13" s="1"/>
  <c r="J131" i="13"/>
  <c r="BQ131" i="13"/>
  <c r="CA129" i="18"/>
  <c r="AR130" i="18"/>
  <c r="CJ129" i="18"/>
  <c r="CA129" i="19"/>
  <c r="AR130" i="19"/>
  <c r="CJ129" i="19"/>
  <c r="O341" i="21"/>
  <c r="I342" i="21"/>
  <c r="J342" i="21"/>
  <c r="K342" i="21"/>
  <c r="G342" i="21"/>
  <c r="H342" i="21"/>
  <c r="CJ130" i="13"/>
  <c r="CA130" i="13"/>
  <c r="AR131" i="13"/>
  <c r="U341" i="20" l="1"/>
  <c r="V341" i="20" s="1"/>
  <c r="AY131" i="18"/>
  <c r="BB131" i="18" s="1"/>
  <c r="L341" i="7"/>
  <c r="G241" i="12" s="1"/>
  <c r="H241" i="12" s="1"/>
  <c r="I241" i="12" s="1"/>
  <c r="L131" i="13"/>
  <c r="R131" i="13"/>
  <c r="AA132" i="13" s="1"/>
  <c r="H241" i="17"/>
  <c r="I241" i="17" s="1"/>
  <c r="H241" i="16"/>
  <c r="I241" i="16" s="1"/>
  <c r="M131" i="13"/>
  <c r="S131" i="13"/>
  <c r="AB132" i="13" s="1"/>
  <c r="S131" i="18"/>
  <c r="AB132" i="18" s="1"/>
  <c r="M131" i="18"/>
  <c r="P131" i="18" s="1"/>
  <c r="AZ131" i="13"/>
  <c r="BC131" i="13" s="1"/>
  <c r="AZ131" i="19"/>
  <c r="BC131" i="19" s="1"/>
  <c r="T341" i="7"/>
  <c r="Q341" i="7"/>
  <c r="S341" i="7"/>
  <c r="R341" i="7"/>
  <c r="P341" i="7"/>
  <c r="AZ131" i="18"/>
  <c r="BC131" i="18" s="1"/>
  <c r="L131" i="18"/>
  <c r="O131" i="18" s="1"/>
  <c r="R131" i="18"/>
  <c r="AA132" i="18" s="1"/>
  <c r="AY131" i="19"/>
  <c r="BB131" i="19" s="1"/>
  <c r="L131" i="19"/>
  <c r="O131" i="19" s="1"/>
  <c r="R131" i="19"/>
  <c r="AA132" i="19" s="1"/>
  <c r="AY131" i="13"/>
  <c r="BB131" i="13" s="1"/>
  <c r="S131" i="19"/>
  <c r="AB132" i="19" s="1"/>
  <c r="M131" i="19"/>
  <c r="P131" i="19" s="1"/>
  <c r="AU130" i="18"/>
  <c r="AI131" i="18" s="1"/>
  <c r="BL130" i="18"/>
  <c r="H130" i="18"/>
  <c r="CK129" i="19"/>
  <c r="CL129" i="19"/>
  <c r="CC129" i="18"/>
  <c r="CB129" i="18"/>
  <c r="L342" i="21"/>
  <c r="G242" i="17" s="1"/>
  <c r="BL130" i="19"/>
  <c r="H130" i="19"/>
  <c r="AU130" i="19"/>
  <c r="AI131" i="19" s="1"/>
  <c r="CB129" i="19"/>
  <c r="CC129" i="19"/>
  <c r="R342" i="21"/>
  <c r="T342" i="21"/>
  <c r="Q342" i="21"/>
  <c r="S342" i="21"/>
  <c r="P342" i="21"/>
  <c r="CK129" i="18"/>
  <c r="CL129" i="18"/>
  <c r="H131" i="13"/>
  <c r="BL131" i="13"/>
  <c r="AU131" i="13"/>
  <c r="AI132" i="13" s="1"/>
  <c r="CB130" i="13"/>
  <c r="CC130" i="13"/>
  <c r="CL130" i="13"/>
  <c r="CK130" i="13"/>
  <c r="BK160" i="13"/>
  <c r="BI160" i="13"/>
  <c r="BJ160" i="13"/>
  <c r="F69" i="15" l="1"/>
  <c r="AX130" i="18"/>
  <c r="BA130" i="18" s="1"/>
  <c r="BD130" i="18" s="1"/>
  <c r="J69" i="15"/>
  <c r="P131" i="13"/>
  <c r="BW131" i="18"/>
  <c r="AT132" i="18" s="1"/>
  <c r="BV131" i="18"/>
  <c r="AS132" i="18" s="1"/>
  <c r="CE131" i="18"/>
  <c r="CF131" i="18"/>
  <c r="J242" i="16"/>
  <c r="G89" i="15"/>
  <c r="CF131" i="13"/>
  <c r="CE131" i="13"/>
  <c r="BV131" i="13"/>
  <c r="AS132" i="13" s="1"/>
  <c r="BW131" i="13"/>
  <c r="AT132" i="13" s="1"/>
  <c r="J242" i="12"/>
  <c r="CF131" i="19"/>
  <c r="BW131" i="19"/>
  <c r="AT132" i="19" s="1"/>
  <c r="BV131" i="19"/>
  <c r="AS132" i="19" s="1"/>
  <c r="J242" i="17"/>
  <c r="CE131" i="19"/>
  <c r="U341" i="7"/>
  <c r="I69" i="15"/>
  <c r="O131" i="13"/>
  <c r="K130" i="19"/>
  <c r="BR130" i="19"/>
  <c r="Q130" i="19"/>
  <c r="Z131" i="19" s="1"/>
  <c r="BH131" i="19" s="1"/>
  <c r="U342" i="21"/>
  <c r="V342" i="21" s="1"/>
  <c r="Q130" i="18"/>
  <c r="Z131" i="18" s="1"/>
  <c r="F341" i="20" s="1"/>
  <c r="BR130" i="18"/>
  <c r="K130" i="18"/>
  <c r="AX130" i="19"/>
  <c r="BA130" i="19" s="1"/>
  <c r="BD130" i="19" s="1"/>
  <c r="BR131" i="13"/>
  <c r="Q131" i="13"/>
  <c r="Z132" i="13" s="1"/>
  <c r="F342" i="7" s="1"/>
  <c r="K131" i="13"/>
  <c r="H69" i="15" s="1"/>
  <c r="AX131" i="13"/>
  <c r="BA131" i="13" s="1"/>
  <c r="BD131" i="13" s="1"/>
  <c r="BK161" i="13"/>
  <c r="G342" i="20" l="1"/>
  <c r="K342" i="20"/>
  <c r="H342" i="20"/>
  <c r="O341" i="20"/>
  <c r="J342" i="20"/>
  <c r="I342" i="20"/>
  <c r="BN132" i="13"/>
  <c r="BQ132" i="13"/>
  <c r="J132" i="13"/>
  <c r="AW132" i="13"/>
  <c r="AK133" i="13" s="1"/>
  <c r="BM132" i="18"/>
  <c r="BP132" i="18"/>
  <c r="I132" i="18"/>
  <c r="AV132" i="18"/>
  <c r="AJ133" i="18" s="1"/>
  <c r="BN132" i="19"/>
  <c r="BQ132" i="19"/>
  <c r="AW132" i="19"/>
  <c r="AK133" i="19" s="1"/>
  <c r="J132" i="19"/>
  <c r="I132" i="13"/>
  <c r="AV132" i="13"/>
  <c r="AJ133" i="13" s="1"/>
  <c r="BM132" i="13"/>
  <c r="BP132" i="13"/>
  <c r="AW132" i="18"/>
  <c r="AK133" i="18" s="1"/>
  <c r="BN132" i="18"/>
  <c r="BQ132" i="18"/>
  <c r="J132" i="18"/>
  <c r="K241" i="17"/>
  <c r="L241" i="17" s="1"/>
  <c r="M241" i="17" s="1"/>
  <c r="K241" i="16"/>
  <c r="L241" i="16" s="1"/>
  <c r="M241" i="16" s="1"/>
  <c r="V341" i="7"/>
  <c r="K241" i="12"/>
  <c r="L241" i="12" s="1"/>
  <c r="M241" i="12" s="1"/>
  <c r="CG131" i="13" s="1"/>
  <c r="BH131" i="18"/>
  <c r="AV132" i="19"/>
  <c r="AJ133" i="19" s="1"/>
  <c r="BP132" i="19"/>
  <c r="BM132" i="19"/>
  <c r="I132" i="19"/>
  <c r="F342" i="21"/>
  <c r="BO131" i="19"/>
  <c r="BT131" i="19"/>
  <c r="N130" i="18"/>
  <c r="BU130" i="18"/>
  <c r="CD130" i="18"/>
  <c r="CG130" i="18"/>
  <c r="BX130" i="18"/>
  <c r="N130" i="19"/>
  <c r="BU130" i="19"/>
  <c r="CD130" i="19"/>
  <c r="CG130" i="19"/>
  <c r="BX130" i="19"/>
  <c r="BT131" i="18"/>
  <c r="BO131" i="18"/>
  <c r="BH132" i="13"/>
  <c r="N131" i="13"/>
  <c r="CD131" i="13"/>
  <c r="BU131" i="13"/>
  <c r="BT132" i="13"/>
  <c r="BO132" i="13"/>
  <c r="BJ161" i="13"/>
  <c r="BI161" i="13"/>
  <c r="AZ132" i="19" l="1"/>
  <c r="BC132" i="19" s="1"/>
  <c r="BX131" i="13"/>
  <c r="R342" i="20"/>
  <c r="P342" i="20"/>
  <c r="Q342" i="20"/>
  <c r="T342" i="20"/>
  <c r="S342" i="20"/>
  <c r="L342" i="20"/>
  <c r="G242" i="16" s="1"/>
  <c r="AY132" i="13"/>
  <c r="BB132" i="13" s="1"/>
  <c r="AY132" i="18"/>
  <c r="BB132" i="18" s="1"/>
  <c r="M132" i="18"/>
  <c r="P132" i="18" s="1"/>
  <c r="S132" i="18"/>
  <c r="AB133" i="18" s="1"/>
  <c r="R132" i="13"/>
  <c r="AA133" i="13" s="1"/>
  <c r="L132" i="13"/>
  <c r="L132" i="18"/>
  <c r="O132" i="18" s="1"/>
  <c r="R132" i="18"/>
  <c r="AA133" i="18" s="1"/>
  <c r="H342" i="7"/>
  <c r="J342" i="7"/>
  <c r="O341" i="7"/>
  <c r="I342" i="7"/>
  <c r="G342" i="7"/>
  <c r="K342" i="7"/>
  <c r="S132" i="19"/>
  <c r="AB133" i="19" s="1"/>
  <c r="M132" i="19"/>
  <c r="P132" i="19" s="1"/>
  <c r="CI131" i="13"/>
  <c r="BZ131" i="13"/>
  <c r="N242" i="12"/>
  <c r="BY131" i="13"/>
  <c r="CH131" i="13"/>
  <c r="O241" i="12"/>
  <c r="AZ132" i="13"/>
  <c r="BC132" i="13" s="1"/>
  <c r="AY132" i="19"/>
  <c r="BB132" i="19" s="1"/>
  <c r="R132" i="19"/>
  <c r="AA133" i="19" s="1"/>
  <c r="L132" i="19"/>
  <c r="O132" i="19" s="1"/>
  <c r="CI131" i="18"/>
  <c r="BZ131" i="18"/>
  <c r="O241" i="16"/>
  <c r="N242" i="16"/>
  <c r="BY131" i="18"/>
  <c r="CH131" i="18"/>
  <c r="M132" i="13"/>
  <c r="S132" i="13"/>
  <c r="AB133" i="13" s="1"/>
  <c r="BZ131" i="19"/>
  <c r="BY131" i="19"/>
  <c r="O241" i="17"/>
  <c r="N242" i="17"/>
  <c r="CH131" i="19"/>
  <c r="CI131" i="19"/>
  <c r="AZ132" i="18"/>
  <c r="BC132" i="18" s="1"/>
  <c r="O342" i="21"/>
  <c r="G343" i="21"/>
  <c r="K343" i="21"/>
  <c r="J343" i="21"/>
  <c r="H343" i="21"/>
  <c r="I343" i="21"/>
  <c r="CJ130" i="18"/>
  <c r="CA130" i="18"/>
  <c r="AR131" i="18"/>
  <c r="CJ130" i="19"/>
  <c r="CA130" i="19"/>
  <c r="AR131" i="19"/>
  <c r="AR132" i="13"/>
  <c r="U342" i="20" l="1"/>
  <c r="V342" i="20" s="1"/>
  <c r="CA131" i="13"/>
  <c r="CC131" i="13" s="1"/>
  <c r="CJ131" i="13"/>
  <c r="CL131" i="13" s="1"/>
  <c r="J70" i="15"/>
  <c r="P132" i="13"/>
  <c r="L342" i="7"/>
  <c r="I70" i="15"/>
  <c r="O132" i="13"/>
  <c r="P342" i="7"/>
  <c r="T342" i="7"/>
  <c r="S342" i="7"/>
  <c r="Q342" i="7"/>
  <c r="R342" i="7"/>
  <c r="AU131" i="19"/>
  <c r="AI132" i="19" s="1"/>
  <c r="BL131" i="19"/>
  <c r="H131" i="19"/>
  <c r="CL130" i="19"/>
  <c r="CK130" i="19"/>
  <c r="CC130" i="19"/>
  <c r="CB130" i="19"/>
  <c r="AU131" i="18"/>
  <c r="AI132" i="18" s="1"/>
  <c r="H131" i="18"/>
  <c r="BL131" i="18"/>
  <c r="CL130" i="18"/>
  <c r="CK130" i="18"/>
  <c r="CB130" i="18"/>
  <c r="CC130" i="18"/>
  <c r="L343" i="21"/>
  <c r="G243" i="17" s="1"/>
  <c r="R343" i="21"/>
  <c r="Q343" i="21"/>
  <c r="T343" i="21"/>
  <c r="P343" i="21"/>
  <c r="S343" i="21"/>
  <c r="BL132" i="13"/>
  <c r="AU132" i="13"/>
  <c r="AI133" i="13" s="1"/>
  <c r="H132" i="13"/>
  <c r="CK131" i="13" l="1"/>
  <c r="CB131" i="13"/>
  <c r="AX131" i="19"/>
  <c r="BA131" i="19" s="1"/>
  <c r="BD131" i="19" s="1"/>
  <c r="AX131" i="18"/>
  <c r="BA131" i="18" s="1"/>
  <c r="BD131" i="18" s="1"/>
  <c r="U342" i="7"/>
  <c r="H242" i="17"/>
  <c r="I242" i="17" s="1"/>
  <c r="H242" i="16"/>
  <c r="I242" i="16" s="1"/>
  <c r="G242" i="12"/>
  <c r="H242" i="12" s="1"/>
  <c r="I242" i="12" s="1"/>
  <c r="F70" i="15"/>
  <c r="Q131" i="18"/>
  <c r="Z132" i="18" s="1"/>
  <c r="F342" i="20" s="1"/>
  <c r="BR131" i="18"/>
  <c r="K131" i="18"/>
  <c r="U343" i="21"/>
  <c r="V343" i="21" s="1"/>
  <c r="BR131" i="19"/>
  <c r="K131" i="19"/>
  <c r="Q131" i="19"/>
  <c r="Z132" i="19" s="1"/>
  <c r="BH132" i="19" s="1"/>
  <c r="Q132" i="13"/>
  <c r="Z133" i="13" s="1"/>
  <c r="F343" i="7" s="1"/>
  <c r="K132" i="13"/>
  <c r="H70" i="15" s="1"/>
  <c r="BR132" i="13"/>
  <c r="AX132" i="13"/>
  <c r="BA132" i="13" s="1"/>
  <c r="BD132" i="13" s="1"/>
  <c r="BI162" i="13"/>
  <c r="BK162" i="13"/>
  <c r="BJ162" i="13"/>
  <c r="K343" i="20" l="1"/>
  <c r="I343" i="20"/>
  <c r="G343" i="20"/>
  <c r="O342" i="20"/>
  <c r="H343" i="20"/>
  <c r="J343" i="20"/>
  <c r="G90" i="15"/>
  <c r="BV132" i="13"/>
  <c r="AS133" i="13" s="1"/>
  <c r="CE132" i="13"/>
  <c r="CF132" i="13"/>
  <c r="J243" i="12"/>
  <c r="BW132" i="13"/>
  <c r="AT133" i="13" s="1"/>
  <c r="BV132" i="18"/>
  <c r="AS133" i="18" s="1"/>
  <c r="CE132" i="18"/>
  <c r="CF132" i="18"/>
  <c r="BW132" i="18"/>
  <c r="AT133" i="18" s="1"/>
  <c r="J243" i="16"/>
  <c r="CE132" i="19"/>
  <c r="J243" i="17"/>
  <c r="BV132" i="19"/>
  <c r="AS133" i="19" s="1"/>
  <c r="BW132" i="19"/>
  <c r="AT133" i="19" s="1"/>
  <c r="CF132" i="19"/>
  <c r="BH132" i="18"/>
  <c r="K242" i="12"/>
  <c r="L242" i="12" s="1"/>
  <c r="M242" i="12" s="1"/>
  <c r="CG132" i="13" s="1"/>
  <c r="V342" i="7"/>
  <c r="K242" i="17"/>
  <c r="L242" i="17" s="1"/>
  <c r="M242" i="17" s="1"/>
  <c r="K242" i="16"/>
  <c r="L242" i="16" s="1"/>
  <c r="M242" i="16" s="1"/>
  <c r="N131" i="19"/>
  <c r="CD131" i="19"/>
  <c r="BU131" i="19"/>
  <c r="CG131" i="19"/>
  <c r="BX131" i="19"/>
  <c r="BT132" i="19"/>
  <c r="BO132" i="19"/>
  <c r="N131" i="18"/>
  <c r="CD131" i="18"/>
  <c r="BU131" i="18"/>
  <c r="CG131" i="18"/>
  <c r="BX131" i="18"/>
  <c r="F343" i="21"/>
  <c r="BO132" i="18"/>
  <c r="BT132" i="18"/>
  <c r="BO133" i="13"/>
  <c r="BT133" i="13"/>
  <c r="N132" i="13"/>
  <c r="BU132" i="13"/>
  <c r="CD132" i="13"/>
  <c r="BH133" i="13"/>
  <c r="BX132" i="13" l="1"/>
  <c r="T343" i="20"/>
  <c r="Q343" i="20"/>
  <c r="R343" i="20"/>
  <c r="P343" i="20"/>
  <c r="S343" i="20"/>
  <c r="L343" i="20"/>
  <c r="G243" i="16" s="1"/>
  <c r="J133" i="19"/>
  <c r="BQ133" i="19"/>
  <c r="BN133" i="19"/>
  <c r="AW133" i="19"/>
  <c r="AK134" i="19" s="1"/>
  <c r="I133" i="18"/>
  <c r="AV133" i="18"/>
  <c r="AJ134" i="18" s="1"/>
  <c r="BP133" i="18"/>
  <c r="BM133" i="18"/>
  <c r="BP133" i="19"/>
  <c r="BM133" i="19"/>
  <c r="AV133" i="19"/>
  <c r="AJ134" i="19" s="1"/>
  <c r="I133" i="19"/>
  <c r="AW133" i="13"/>
  <c r="AK134" i="13" s="1"/>
  <c r="BN133" i="13"/>
  <c r="BQ133" i="13"/>
  <c r="J133" i="13"/>
  <c r="O242" i="16"/>
  <c r="CH132" i="18"/>
  <c r="BY132" i="18"/>
  <c r="CI132" i="18"/>
  <c r="BZ132" i="18"/>
  <c r="N243" i="16"/>
  <c r="CH132" i="19"/>
  <c r="N243" i="17"/>
  <c r="BY132" i="19"/>
  <c r="BZ132" i="19"/>
  <c r="CI132" i="19"/>
  <c r="O242" i="17"/>
  <c r="BY132" i="13"/>
  <c r="CH132" i="13"/>
  <c r="N243" i="12"/>
  <c r="BZ132" i="13"/>
  <c r="O242" i="12"/>
  <c r="CI132" i="13"/>
  <c r="K343" i="7"/>
  <c r="J343" i="7"/>
  <c r="H343" i="7"/>
  <c r="I343" i="7"/>
  <c r="O342" i="7"/>
  <c r="G343" i="7"/>
  <c r="BQ133" i="18"/>
  <c r="BN133" i="18"/>
  <c r="AW133" i="18"/>
  <c r="AK134" i="18" s="1"/>
  <c r="J133" i="18"/>
  <c r="AV133" i="13"/>
  <c r="AJ134" i="13" s="1"/>
  <c r="BM133" i="13"/>
  <c r="BP133" i="13"/>
  <c r="I133" i="13"/>
  <c r="J344" i="21"/>
  <c r="O343" i="21"/>
  <c r="G344" i="21"/>
  <c r="I344" i="21"/>
  <c r="K344" i="21"/>
  <c r="H344" i="21"/>
  <c r="CA131" i="19"/>
  <c r="AR132" i="19"/>
  <c r="CA131" i="18"/>
  <c r="AR132" i="18"/>
  <c r="CJ131" i="19"/>
  <c r="CJ131" i="18"/>
  <c r="AR133" i="13"/>
  <c r="BK163" i="13"/>
  <c r="BI163" i="13"/>
  <c r="BJ163" i="13"/>
  <c r="CJ132" i="13" l="1"/>
  <c r="AY133" i="13"/>
  <c r="BB133" i="13" s="1"/>
  <c r="U343" i="20"/>
  <c r="V343" i="20" s="1"/>
  <c r="CA132" i="13"/>
  <c r="CB132" i="13" s="1"/>
  <c r="AY133" i="18"/>
  <c r="BB133" i="18" s="1"/>
  <c r="R133" i="13"/>
  <c r="AA134" i="13" s="1"/>
  <c r="L133" i="13"/>
  <c r="L133" i="19"/>
  <c r="O133" i="19" s="1"/>
  <c r="R133" i="19"/>
  <c r="AA134" i="19" s="1"/>
  <c r="R133" i="18"/>
  <c r="AA134" i="18" s="1"/>
  <c r="L133" i="18"/>
  <c r="O133" i="18" s="1"/>
  <c r="L343" i="7"/>
  <c r="AY133" i="19"/>
  <c r="BB133" i="19" s="1"/>
  <c r="AZ133" i="19"/>
  <c r="BC133" i="19" s="1"/>
  <c r="R343" i="7"/>
  <c r="Q343" i="7"/>
  <c r="P343" i="7"/>
  <c r="T343" i="7"/>
  <c r="S343" i="7"/>
  <c r="AZ133" i="13"/>
  <c r="BC133" i="13" s="1"/>
  <c r="S133" i="13"/>
  <c r="AB134" i="13" s="1"/>
  <c r="M133" i="13"/>
  <c r="AZ133" i="18"/>
  <c r="BC133" i="18" s="1"/>
  <c r="S133" i="18"/>
  <c r="AB134" i="18" s="1"/>
  <c r="M133" i="18"/>
  <c r="P133" i="18" s="1"/>
  <c r="M133" i="19"/>
  <c r="P133" i="19" s="1"/>
  <c r="S133" i="19"/>
  <c r="AB134" i="19" s="1"/>
  <c r="CC131" i="18"/>
  <c r="CB131" i="18"/>
  <c r="CL131" i="18"/>
  <c r="CK131" i="18"/>
  <c r="CK131" i="19"/>
  <c r="CL131" i="19"/>
  <c r="H132" i="19"/>
  <c r="AU132" i="19"/>
  <c r="AI133" i="19" s="1"/>
  <c r="BL132" i="19"/>
  <c r="L344" i="21"/>
  <c r="G244" i="17" s="1"/>
  <c r="H132" i="18"/>
  <c r="AU132" i="18"/>
  <c r="AI133" i="18" s="1"/>
  <c r="BL132" i="18"/>
  <c r="CC131" i="19"/>
  <c r="CB131" i="19"/>
  <c r="R344" i="21"/>
  <c r="S344" i="21"/>
  <c r="T344" i="21"/>
  <c r="Q344" i="21"/>
  <c r="P344" i="21"/>
  <c r="CK132" i="13"/>
  <c r="CL132" i="13"/>
  <c r="AU133" i="13"/>
  <c r="AI134" i="13" s="1"/>
  <c r="H133" i="13"/>
  <c r="BL133" i="13"/>
  <c r="CC132" i="13" l="1"/>
  <c r="AX132" i="19"/>
  <c r="BA132" i="19" s="1"/>
  <c r="BD132" i="19" s="1"/>
  <c r="F71" i="15"/>
  <c r="H243" i="16"/>
  <c r="I243" i="16" s="1"/>
  <c r="G243" i="12"/>
  <c r="H243" i="12" s="1"/>
  <c r="I243" i="12" s="1"/>
  <c r="H243" i="17"/>
  <c r="I243" i="17" s="1"/>
  <c r="U343" i="7"/>
  <c r="I71" i="15"/>
  <c r="O133" i="13"/>
  <c r="J71" i="15"/>
  <c r="P133" i="13"/>
  <c r="U344" i="21"/>
  <c r="V344" i="21" s="1"/>
  <c r="Q132" i="19"/>
  <c r="Z133" i="19" s="1"/>
  <c r="BH133" i="19" s="1"/>
  <c r="K132" i="19"/>
  <c r="BR132" i="19"/>
  <c r="Q132" i="18"/>
  <c r="Z133" i="18" s="1"/>
  <c r="F343" i="20" s="1"/>
  <c r="K132" i="18"/>
  <c r="BR132" i="18"/>
  <c r="AX132" i="18"/>
  <c r="BA132" i="18" s="1"/>
  <c r="BD132" i="18" s="1"/>
  <c r="Q133" i="13"/>
  <c r="Z134" i="13" s="1"/>
  <c r="F344" i="7" s="1"/>
  <c r="BR133" i="13"/>
  <c r="K133" i="13"/>
  <c r="H71" i="15" s="1"/>
  <c r="AX133" i="13"/>
  <c r="BA133" i="13" s="1"/>
  <c r="BD133" i="13" s="1"/>
  <c r="H344" i="20" l="1"/>
  <c r="J344" i="20"/>
  <c r="O343" i="20"/>
  <c r="K344" i="20"/>
  <c r="I344" i="20"/>
  <c r="G344" i="20"/>
  <c r="BH133" i="18"/>
  <c r="K243" i="12"/>
  <c r="L243" i="12" s="1"/>
  <c r="M243" i="12" s="1"/>
  <c r="BX133" i="13" s="1"/>
  <c r="V343" i="7"/>
  <c r="K243" i="16"/>
  <c r="L243" i="16" s="1"/>
  <c r="M243" i="16" s="1"/>
  <c r="K243" i="17"/>
  <c r="L243" i="17" s="1"/>
  <c r="M243" i="17" s="1"/>
  <c r="J244" i="17"/>
  <c r="CF133" i="19"/>
  <c r="BV133" i="19"/>
  <c r="AS134" i="19" s="1"/>
  <c r="CE133" i="19"/>
  <c r="BW133" i="19"/>
  <c r="AT134" i="19" s="1"/>
  <c r="G91" i="15"/>
  <c r="J244" i="12"/>
  <c r="BV133" i="13"/>
  <c r="AS134" i="13" s="1"/>
  <c r="BW133" i="13"/>
  <c r="AT134" i="13" s="1"/>
  <c r="CE133" i="13"/>
  <c r="CF133" i="13"/>
  <c r="CF133" i="18"/>
  <c r="J244" i="16"/>
  <c r="CE133" i="18"/>
  <c r="BW133" i="18"/>
  <c r="AT134" i="18" s="1"/>
  <c r="BV133" i="18"/>
  <c r="AS134" i="18" s="1"/>
  <c r="F344" i="21"/>
  <c r="BO133" i="19"/>
  <c r="BT133" i="19"/>
  <c r="N132" i="19"/>
  <c r="BU132" i="19"/>
  <c r="CD132" i="19"/>
  <c r="CG132" i="19"/>
  <c r="BX132" i="19"/>
  <c r="BT133" i="18"/>
  <c r="BO133" i="18"/>
  <c r="N132" i="18"/>
  <c r="BU132" i="18"/>
  <c r="CD132" i="18"/>
  <c r="CG132" i="18"/>
  <c r="BX132" i="18"/>
  <c r="N133" i="13"/>
  <c r="CD133" i="13"/>
  <c r="BU133" i="13"/>
  <c r="BO134" i="13"/>
  <c r="BT134" i="13"/>
  <c r="BH134" i="13"/>
  <c r="BI164" i="13"/>
  <c r="BK164" i="13"/>
  <c r="BJ164" i="13"/>
  <c r="L344" i="20" l="1"/>
  <c r="G244" i="16" s="1"/>
  <c r="CG133" i="13"/>
  <c r="S344" i="20"/>
  <c r="T344" i="20"/>
  <c r="Q344" i="20"/>
  <c r="R344" i="20"/>
  <c r="P344" i="20"/>
  <c r="BQ134" i="13"/>
  <c r="J134" i="13"/>
  <c r="BN134" i="13"/>
  <c r="AW134" i="13"/>
  <c r="AK135" i="13" s="1"/>
  <c r="BP134" i="18"/>
  <c r="BM134" i="18"/>
  <c r="I134" i="18"/>
  <c r="AV134" i="18"/>
  <c r="AJ135" i="18" s="1"/>
  <c r="BM134" i="13"/>
  <c r="I134" i="13"/>
  <c r="BP134" i="13"/>
  <c r="AV134" i="13"/>
  <c r="AJ135" i="13" s="1"/>
  <c r="N244" i="17"/>
  <c r="BY133" i="19"/>
  <c r="CH133" i="19"/>
  <c r="O243" i="17"/>
  <c r="CI133" i="19"/>
  <c r="BZ133" i="19"/>
  <c r="CJ132" i="19"/>
  <c r="CK132" i="19" s="1"/>
  <c r="J134" i="18"/>
  <c r="AW134" i="18"/>
  <c r="AK135" i="18" s="1"/>
  <c r="BQ134" i="18"/>
  <c r="BN134" i="18"/>
  <c r="N244" i="16"/>
  <c r="CH133" i="18"/>
  <c r="O243" i="16"/>
  <c r="BY133" i="18"/>
  <c r="BZ133" i="18"/>
  <c r="CI133" i="18"/>
  <c r="AW134" i="19"/>
  <c r="AK135" i="19" s="1"/>
  <c r="BQ134" i="19"/>
  <c r="BN134" i="19"/>
  <c r="J134" i="19"/>
  <c r="BY133" i="13"/>
  <c r="CH133" i="13"/>
  <c r="O243" i="12"/>
  <c r="CI133" i="13"/>
  <c r="N244" i="12"/>
  <c r="BZ133" i="13"/>
  <c r="G344" i="7"/>
  <c r="H344" i="7"/>
  <c r="J344" i="7"/>
  <c r="I344" i="7"/>
  <c r="O343" i="7"/>
  <c r="K344" i="7"/>
  <c r="I134" i="19"/>
  <c r="BP134" i="19"/>
  <c r="BM134" i="19"/>
  <c r="AV134" i="19"/>
  <c r="AJ135" i="19" s="1"/>
  <c r="CJ132" i="18"/>
  <c r="CA132" i="19"/>
  <c r="AR133" i="19"/>
  <c r="O344" i="21"/>
  <c r="J345" i="21"/>
  <c r="I345" i="21"/>
  <c r="K345" i="21"/>
  <c r="G345" i="21"/>
  <c r="H345" i="21"/>
  <c r="CA132" i="18"/>
  <c r="AR133" i="18"/>
  <c r="AR134" i="13"/>
  <c r="CL132" i="19" l="1"/>
  <c r="U344" i="20"/>
  <c r="V344" i="20" s="1"/>
  <c r="CA133" i="13"/>
  <c r="AY134" i="13"/>
  <c r="BB134" i="13" s="1"/>
  <c r="CJ133" i="13"/>
  <c r="CK133" i="13" s="1"/>
  <c r="AZ134" i="19"/>
  <c r="BC134" i="19" s="1"/>
  <c r="R134" i="18"/>
  <c r="AA135" i="18" s="1"/>
  <c r="L134" i="18"/>
  <c r="O134" i="18" s="1"/>
  <c r="AY134" i="19"/>
  <c r="BB134" i="19" s="1"/>
  <c r="M134" i="18"/>
  <c r="P134" i="18" s="1"/>
  <c r="S134" i="18"/>
  <c r="AB135" i="18" s="1"/>
  <c r="L344" i="7"/>
  <c r="S134" i="19"/>
  <c r="AB135" i="19" s="1"/>
  <c r="M134" i="19"/>
  <c r="P134" i="19" s="1"/>
  <c r="AZ134" i="13"/>
  <c r="BC134" i="13" s="1"/>
  <c r="L134" i="19"/>
  <c r="O134" i="19" s="1"/>
  <c r="R134" i="19"/>
  <c r="AA135" i="19" s="1"/>
  <c r="L134" i="13"/>
  <c r="R134" i="13"/>
  <c r="AA135" i="13" s="1"/>
  <c r="AZ134" i="18"/>
  <c r="BC134" i="18" s="1"/>
  <c r="T344" i="7"/>
  <c r="P344" i="7"/>
  <c r="Q344" i="7"/>
  <c r="S344" i="7"/>
  <c r="R344" i="7"/>
  <c r="M134" i="13"/>
  <c r="S134" i="13"/>
  <c r="AB135" i="13" s="1"/>
  <c r="AY134" i="18"/>
  <c r="BB134" i="18" s="1"/>
  <c r="CC132" i="18"/>
  <c r="CB132" i="18"/>
  <c r="L345" i="21"/>
  <c r="G245" i="17" s="1"/>
  <c r="CC132" i="19"/>
  <c r="CB132" i="19"/>
  <c r="CK132" i="18"/>
  <c r="CL132" i="18"/>
  <c r="R345" i="21"/>
  <c r="P345" i="21"/>
  <c r="Q345" i="21"/>
  <c r="S345" i="21"/>
  <c r="T345" i="21"/>
  <c r="BL133" i="18"/>
  <c r="H133" i="18"/>
  <c r="AU133" i="18"/>
  <c r="AI134" i="18" s="1"/>
  <c r="AU133" i="19"/>
  <c r="AI134" i="19" s="1"/>
  <c r="H133" i="19"/>
  <c r="BL133" i="19"/>
  <c r="CB133" i="13"/>
  <c r="CC133" i="13"/>
  <c r="BL134" i="13"/>
  <c r="H134" i="13"/>
  <c r="AU134" i="13"/>
  <c r="AI135" i="13" s="1"/>
  <c r="CL133" i="13" l="1"/>
  <c r="U344" i="7"/>
  <c r="K244" i="17" s="1"/>
  <c r="L244" i="17" s="1"/>
  <c r="M244" i="17" s="1"/>
  <c r="F72" i="15"/>
  <c r="H244" i="17"/>
  <c r="I244" i="17" s="1"/>
  <c r="H244" i="16"/>
  <c r="I244" i="16" s="1"/>
  <c r="G244" i="12"/>
  <c r="H244" i="12" s="1"/>
  <c r="I244" i="12" s="1"/>
  <c r="AX133" i="18"/>
  <c r="BA133" i="18" s="1"/>
  <c r="BD133" i="18" s="1"/>
  <c r="J72" i="15"/>
  <c r="P134" i="13"/>
  <c r="I72" i="15"/>
  <c r="O134" i="13"/>
  <c r="AX133" i="19"/>
  <c r="BA133" i="19" s="1"/>
  <c r="BD133" i="19" s="1"/>
  <c r="Q133" i="19"/>
  <c r="Z134" i="19" s="1"/>
  <c r="BH134" i="19" s="1"/>
  <c r="BR133" i="19"/>
  <c r="K133" i="19"/>
  <c r="K133" i="18"/>
  <c r="BR133" i="18"/>
  <c r="Q133" i="18"/>
  <c r="Z134" i="18" s="1"/>
  <c r="F344" i="20" s="1"/>
  <c r="U345" i="21"/>
  <c r="V345" i="21" s="1"/>
  <c r="Q134" i="13"/>
  <c r="Z135" i="13" s="1"/>
  <c r="F345" i="7" s="1"/>
  <c r="BR134" i="13"/>
  <c r="K134" i="13"/>
  <c r="H72" i="15" s="1"/>
  <c r="AX134" i="13"/>
  <c r="BA134" i="13" s="1"/>
  <c r="BD134" i="13" s="1"/>
  <c r="BI165" i="13"/>
  <c r="BJ165" i="13"/>
  <c r="BK165" i="13"/>
  <c r="K244" i="12" l="1"/>
  <c r="L244" i="12" s="1"/>
  <c r="M244" i="12" s="1"/>
  <c r="BX134" i="13" s="1"/>
  <c r="K244" i="16"/>
  <c r="L244" i="16" s="1"/>
  <c r="M244" i="16" s="1"/>
  <c r="CH134" i="18" s="1"/>
  <c r="V344" i="7"/>
  <c r="K345" i="20"/>
  <c r="H345" i="20"/>
  <c r="G345" i="20"/>
  <c r="O344" i="20"/>
  <c r="I345" i="20"/>
  <c r="J345" i="20"/>
  <c r="G92" i="15"/>
  <c r="CF134" i="13"/>
  <c r="J245" i="12"/>
  <c r="BV134" i="13"/>
  <c r="AS135" i="13" s="1"/>
  <c r="BW134" i="13"/>
  <c r="AT135" i="13" s="1"/>
  <c r="CE134" i="13"/>
  <c r="BV134" i="18"/>
  <c r="AS135" i="18" s="1"/>
  <c r="CE134" i="18"/>
  <c r="J245" i="16"/>
  <c r="CF134" i="18"/>
  <c r="BW134" i="18"/>
  <c r="AT135" i="18" s="1"/>
  <c r="CF134" i="19"/>
  <c r="BW134" i="19"/>
  <c r="AT135" i="19" s="1"/>
  <c r="J245" i="17"/>
  <c r="BV134" i="19"/>
  <c r="AS135" i="19" s="1"/>
  <c r="CE134" i="19"/>
  <c r="BH134" i="18"/>
  <c r="N245" i="16"/>
  <c r="BZ134" i="18"/>
  <c r="O244" i="16"/>
  <c r="CH134" i="19"/>
  <c r="N245" i="17"/>
  <c r="O244" i="17"/>
  <c r="BY134" i="19"/>
  <c r="CI134" i="19"/>
  <c r="BZ134" i="19"/>
  <c r="BO134" i="18"/>
  <c r="BT134" i="18"/>
  <c r="N133" i="19"/>
  <c r="BU133" i="19"/>
  <c r="CD133" i="19"/>
  <c r="BX133" i="19"/>
  <c r="CG133" i="19"/>
  <c r="N133" i="18"/>
  <c r="CD133" i="18"/>
  <c r="BU133" i="18"/>
  <c r="CG133" i="18"/>
  <c r="BX133" i="18"/>
  <c r="BT134" i="19"/>
  <c r="BO134" i="19"/>
  <c r="F345" i="21"/>
  <c r="N134" i="13"/>
  <c r="CD134" i="13"/>
  <c r="BU134" i="13"/>
  <c r="BO135" i="13"/>
  <c r="BT135" i="13"/>
  <c r="BH135" i="13"/>
  <c r="BI166" i="13"/>
  <c r="CI134" i="18" l="1"/>
  <c r="BY134" i="18"/>
  <c r="CG134" i="13"/>
  <c r="CH134" i="13"/>
  <c r="O244" i="12"/>
  <c r="N245" i="12"/>
  <c r="BY134" i="13"/>
  <c r="BZ134" i="13"/>
  <c r="CI134" i="13"/>
  <c r="T345" i="20"/>
  <c r="Q345" i="20"/>
  <c r="P345" i="20"/>
  <c r="S345" i="20"/>
  <c r="R345" i="20"/>
  <c r="L345" i="20"/>
  <c r="G245" i="16" s="1"/>
  <c r="BM135" i="19"/>
  <c r="AV135" i="19"/>
  <c r="AJ136" i="19" s="1"/>
  <c r="I135" i="19"/>
  <c r="BP135" i="19"/>
  <c r="I135" i="18"/>
  <c r="BP135" i="18"/>
  <c r="BM135" i="18"/>
  <c r="AV135" i="18"/>
  <c r="AJ136" i="18" s="1"/>
  <c r="CJ133" i="19"/>
  <c r="CK133" i="19" s="1"/>
  <c r="AW135" i="19"/>
  <c r="AK136" i="19" s="1"/>
  <c r="BQ135" i="19"/>
  <c r="BN135" i="19"/>
  <c r="J135" i="19"/>
  <c r="AW135" i="13"/>
  <c r="AK136" i="13" s="1"/>
  <c r="J135" i="13"/>
  <c r="BQ135" i="13"/>
  <c r="BN135" i="13"/>
  <c r="I135" i="13"/>
  <c r="AV135" i="13"/>
  <c r="AJ136" i="13" s="1"/>
  <c r="BP135" i="13"/>
  <c r="BM135" i="13"/>
  <c r="AW135" i="18"/>
  <c r="AK136" i="18" s="1"/>
  <c r="J135" i="18"/>
  <c r="BQ135" i="18"/>
  <c r="BN135" i="18"/>
  <c r="I345" i="7"/>
  <c r="G345" i="7"/>
  <c r="K345" i="7"/>
  <c r="H345" i="7"/>
  <c r="J345" i="7"/>
  <c r="O344" i="7"/>
  <c r="CJ133" i="18"/>
  <c r="CL133" i="18" s="1"/>
  <c r="CA133" i="18"/>
  <c r="AR134" i="18"/>
  <c r="O345" i="21"/>
  <c r="K346" i="21"/>
  <c r="I346" i="21"/>
  <c r="G346" i="21"/>
  <c r="H346" i="21"/>
  <c r="J346" i="21"/>
  <c r="CA133" i="19"/>
  <c r="AR134" i="19"/>
  <c r="AR135" i="13"/>
  <c r="BK166" i="13"/>
  <c r="BJ166" i="13"/>
  <c r="CJ134" i="13" l="1"/>
  <c r="CA134" i="13"/>
  <c r="CB134" i="13" s="1"/>
  <c r="AZ135" i="19"/>
  <c r="BC135" i="19" s="1"/>
  <c r="U345" i="20"/>
  <c r="V345" i="20" s="1"/>
  <c r="AZ135" i="13"/>
  <c r="BC135" i="13" s="1"/>
  <c r="AY135" i="18"/>
  <c r="BB135" i="18" s="1"/>
  <c r="CL133" i="19"/>
  <c r="AY135" i="19"/>
  <c r="BB135" i="19" s="1"/>
  <c r="AZ135" i="18"/>
  <c r="BC135" i="18" s="1"/>
  <c r="AY135" i="13"/>
  <c r="BB135" i="13" s="1"/>
  <c r="S135" i="19"/>
  <c r="AB136" i="19" s="1"/>
  <c r="M135" i="19"/>
  <c r="P135" i="19" s="1"/>
  <c r="Q345" i="7"/>
  <c r="R345" i="7"/>
  <c r="S345" i="7"/>
  <c r="T345" i="7"/>
  <c r="P345" i="7"/>
  <c r="R135" i="13"/>
  <c r="AA136" i="13" s="1"/>
  <c r="L135" i="13"/>
  <c r="R135" i="18"/>
  <c r="AA136" i="18" s="1"/>
  <c r="L135" i="18"/>
  <c r="O135" i="18" s="1"/>
  <c r="CK133" i="18"/>
  <c r="M135" i="18"/>
  <c r="P135" i="18" s="1"/>
  <c r="S135" i="18"/>
  <c r="AB136" i="18" s="1"/>
  <c r="M135" i="13"/>
  <c r="S135" i="13"/>
  <c r="AB136" i="13" s="1"/>
  <c r="L135" i="19"/>
  <c r="O135" i="19" s="1"/>
  <c r="R135" i="19"/>
  <c r="AA136" i="19" s="1"/>
  <c r="L345" i="7"/>
  <c r="AU134" i="19"/>
  <c r="AI135" i="19" s="1"/>
  <c r="H134" i="19"/>
  <c r="BL134" i="19"/>
  <c r="CC133" i="19"/>
  <c r="CB133" i="19"/>
  <c r="AU134" i="18"/>
  <c r="AI135" i="18" s="1"/>
  <c r="H134" i="18"/>
  <c r="BL134" i="18"/>
  <c r="CB133" i="18"/>
  <c r="CC133" i="18"/>
  <c r="L346" i="21"/>
  <c r="G246" i="17" s="1"/>
  <c r="R346" i="21"/>
  <c r="T346" i="21"/>
  <c r="P346" i="21"/>
  <c r="S346" i="21"/>
  <c r="Q346" i="21"/>
  <c r="H135" i="13"/>
  <c r="BL135" i="13"/>
  <c r="AU135" i="13"/>
  <c r="AI136" i="13" s="1"/>
  <c r="CL134" i="13"/>
  <c r="CK134" i="13"/>
  <c r="CC134" i="13" l="1"/>
  <c r="U345" i="7"/>
  <c r="K245" i="17" s="1"/>
  <c r="L245" i="17" s="1"/>
  <c r="M245" i="17" s="1"/>
  <c r="J73" i="15"/>
  <c r="P135" i="13"/>
  <c r="K245" i="16"/>
  <c r="L245" i="16" s="1"/>
  <c r="M245" i="16" s="1"/>
  <c r="V345" i="7"/>
  <c r="H245" i="17"/>
  <c r="I245" i="17" s="1"/>
  <c r="H245" i="16"/>
  <c r="I245" i="16" s="1"/>
  <c r="G245" i="12"/>
  <c r="H245" i="12" s="1"/>
  <c r="I245" i="12" s="1"/>
  <c r="F73" i="15"/>
  <c r="AX134" i="19"/>
  <c r="BA134" i="19" s="1"/>
  <c r="BD134" i="19" s="1"/>
  <c r="I73" i="15"/>
  <c r="O135" i="13"/>
  <c r="AX134" i="18"/>
  <c r="BA134" i="18" s="1"/>
  <c r="BD134" i="18" s="1"/>
  <c r="BR134" i="18"/>
  <c r="Q134" i="18"/>
  <c r="Z135" i="18" s="1"/>
  <c r="F345" i="20" s="1"/>
  <c r="K134" i="18"/>
  <c r="K134" i="19"/>
  <c r="BR134" i="19"/>
  <c r="Q134" i="19"/>
  <c r="Z135" i="19" s="1"/>
  <c r="BH135" i="19" s="1"/>
  <c r="U346" i="21"/>
  <c r="V346" i="21" s="1"/>
  <c r="K135" i="13"/>
  <c r="H73" i="15" s="1"/>
  <c r="BR135" i="13"/>
  <c r="Q135" i="13"/>
  <c r="Z136" i="13" s="1"/>
  <c r="F346" i="7" s="1"/>
  <c r="AX135" i="13"/>
  <c r="BA135" i="13" s="1"/>
  <c r="BD135" i="13" s="1"/>
  <c r="BJ167" i="13"/>
  <c r="BI167" i="13"/>
  <c r="K245" i="12" l="1"/>
  <c r="L245" i="12" s="1"/>
  <c r="M245" i="12" s="1"/>
  <c r="CH135" i="13" s="1"/>
  <c r="I346" i="20"/>
  <c r="K346" i="20"/>
  <c r="O345" i="20"/>
  <c r="G346" i="20"/>
  <c r="H346" i="20"/>
  <c r="J346" i="20"/>
  <c r="J246" i="16"/>
  <c r="CE135" i="18"/>
  <c r="BV135" i="18"/>
  <c r="AS136" i="18" s="1"/>
  <c r="CF135" i="18"/>
  <c r="BW135" i="18"/>
  <c r="AT136" i="18" s="1"/>
  <c r="CE135" i="19"/>
  <c r="BV135" i="19"/>
  <c r="AS136" i="19" s="1"/>
  <c r="BW135" i="19"/>
  <c r="AT136" i="19" s="1"/>
  <c r="CF135" i="19"/>
  <c r="J246" i="17"/>
  <c r="BZ135" i="18"/>
  <c r="CI135" i="18"/>
  <c r="N246" i="16"/>
  <c r="CH135" i="18"/>
  <c r="O245" i="16"/>
  <c r="BY135" i="18"/>
  <c r="BZ135" i="13"/>
  <c r="N246" i="12"/>
  <c r="CI135" i="13"/>
  <c r="BY135" i="13"/>
  <c r="O245" i="12"/>
  <c r="BZ135" i="19"/>
  <c r="N246" i="17"/>
  <c r="CI135" i="19"/>
  <c r="O245" i="17"/>
  <c r="CH135" i="19"/>
  <c r="BY135" i="19"/>
  <c r="BH135" i="18"/>
  <c r="G93" i="15"/>
  <c r="J246" i="12"/>
  <c r="BW135" i="13"/>
  <c r="AT136" i="13" s="1"/>
  <c r="BV135" i="13"/>
  <c r="AS136" i="13" s="1"/>
  <c r="CF135" i="13"/>
  <c r="CE135" i="13"/>
  <c r="N134" i="19"/>
  <c r="BU134" i="19"/>
  <c r="CD134" i="19"/>
  <c r="CG134" i="19"/>
  <c r="BX134" i="19"/>
  <c r="N134" i="18"/>
  <c r="CD134" i="18"/>
  <c r="BU134" i="18"/>
  <c r="CG134" i="18"/>
  <c r="BX134" i="18"/>
  <c r="BO135" i="18"/>
  <c r="BT135" i="18"/>
  <c r="F346" i="21"/>
  <c r="BT135" i="19"/>
  <c r="BO135" i="19"/>
  <c r="BT136" i="13"/>
  <c r="BO136" i="13"/>
  <c r="N135" i="13"/>
  <c r="BU135" i="13"/>
  <c r="CD135" i="13"/>
  <c r="BX135" i="13"/>
  <c r="CG135" i="13"/>
  <c r="BH136" i="13"/>
  <c r="BK167" i="13"/>
  <c r="L346" i="20" l="1"/>
  <c r="G246" i="16" s="1"/>
  <c r="P346" i="20"/>
  <c r="Q346" i="20"/>
  <c r="T346" i="20"/>
  <c r="R346" i="20"/>
  <c r="S346" i="20"/>
  <c r="CJ134" i="18"/>
  <c r="CL134" i="18" s="1"/>
  <c r="AW136" i="19"/>
  <c r="AK137" i="19" s="1"/>
  <c r="J136" i="19"/>
  <c r="BN136" i="19"/>
  <c r="BQ136" i="19"/>
  <c r="CJ134" i="19"/>
  <c r="CL134" i="19" s="1"/>
  <c r="BM136" i="19"/>
  <c r="I136" i="19"/>
  <c r="BP136" i="19"/>
  <c r="AV136" i="19"/>
  <c r="AJ137" i="19" s="1"/>
  <c r="O345" i="7"/>
  <c r="H346" i="7"/>
  <c r="K346" i="7"/>
  <c r="I346" i="7"/>
  <c r="G346" i="7"/>
  <c r="J346" i="7"/>
  <c r="BN136" i="18"/>
  <c r="AW136" i="18"/>
  <c r="AK137" i="18" s="1"/>
  <c r="J136" i="18"/>
  <c r="BQ136" i="18"/>
  <c r="BM136" i="18"/>
  <c r="AV136" i="18"/>
  <c r="AJ137" i="18" s="1"/>
  <c r="BP136" i="18"/>
  <c r="I136" i="18"/>
  <c r="AV136" i="13"/>
  <c r="AJ137" i="13" s="1"/>
  <c r="BM136" i="13"/>
  <c r="I136" i="13"/>
  <c r="BP136" i="13"/>
  <c r="BQ136" i="13"/>
  <c r="AW136" i="13"/>
  <c r="AK137" i="13" s="1"/>
  <c r="BN136" i="13"/>
  <c r="J136" i="13"/>
  <c r="CA134" i="18"/>
  <c r="AR135" i="18"/>
  <c r="CA134" i="19"/>
  <c r="AR135" i="19"/>
  <c r="I347" i="21"/>
  <c r="O346" i="21"/>
  <c r="H347" i="21"/>
  <c r="J347" i="21"/>
  <c r="K347" i="21"/>
  <c r="G347" i="21"/>
  <c r="CJ135" i="13"/>
  <c r="CA135" i="13"/>
  <c r="AR136" i="13"/>
  <c r="AZ136" i="18" l="1"/>
  <c r="BC136" i="18" s="1"/>
  <c r="AZ136" i="19"/>
  <c r="BC136" i="19" s="1"/>
  <c r="CK134" i="18"/>
  <c r="U346" i="20"/>
  <c r="V346" i="20" s="1"/>
  <c r="AZ136" i="13"/>
  <c r="BC136" i="13" s="1"/>
  <c r="AY136" i="18"/>
  <c r="BB136" i="18" s="1"/>
  <c r="CK134" i="19"/>
  <c r="R136" i="13"/>
  <c r="AA137" i="13" s="1"/>
  <c r="L136" i="13"/>
  <c r="M136" i="13"/>
  <c r="S136" i="13"/>
  <c r="AB137" i="13" s="1"/>
  <c r="S136" i="18"/>
  <c r="AB137" i="18" s="1"/>
  <c r="M136" i="18"/>
  <c r="P136" i="18" s="1"/>
  <c r="Q346" i="7"/>
  <c r="S346" i="7"/>
  <c r="T346" i="7"/>
  <c r="R346" i="7"/>
  <c r="P346" i="7"/>
  <c r="L136" i="18"/>
  <c r="O136" i="18" s="1"/>
  <c r="R136" i="18"/>
  <c r="AA137" i="18" s="1"/>
  <c r="AY136" i="19"/>
  <c r="BB136" i="19" s="1"/>
  <c r="M136" i="19"/>
  <c r="P136" i="19" s="1"/>
  <c r="S136" i="19"/>
  <c r="AB137" i="19" s="1"/>
  <c r="L346" i="7"/>
  <c r="AY136" i="13"/>
  <c r="BB136" i="13" s="1"/>
  <c r="R136" i="19"/>
  <c r="AA137" i="19" s="1"/>
  <c r="L136" i="19"/>
  <c r="O136" i="19" s="1"/>
  <c r="H135" i="18"/>
  <c r="BL135" i="18"/>
  <c r="AU135" i="18"/>
  <c r="AI136" i="18" s="1"/>
  <c r="CB134" i="18"/>
  <c r="CC134" i="18"/>
  <c r="R347" i="21"/>
  <c r="T347" i="21"/>
  <c r="Q347" i="21"/>
  <c r="S347" i="21"/>
  <c r="P347" i="21"/>
  <c r="H135" i="19"/>
  <c r="AU135" i="19"/>
  <c r="AI136" i="19" s="1"/>
  <c r="BL135" i="19"/>
  <c r="L347" i="21"/>
  <c r="G247" i="17" s="1"/>
  <c r="CB134" i="19"/>
  <c r="CC134" i="19"/>
  <c r="CB135" i="13"/>
  <c r="CC135" i="13"/>
  <c r="CL135" i="13"/>
  <c r="CK135" i="13"/>
  <c r="AU136" i="13"/>
  <c r="AI137" i="13" s="1"/>
  <c r="H136" i="13"/>
  <c r="BL136" i="13"/>
  <c r="BK168" i="13"/>
  <c r="BJ168" i="13"/>
  <c r="BI168" i="13"/>
  <c r="AX135" i="19" l="1"/>
  <c r="BA135" i="19" s="1"/>
  <c r="BD135" i="19" s="1"/>
  <c r="U346" i="7"/>
  <c r="J74" i="15"/>
  <c r="P136" i="13"/>
  <c r="O136" i="13"/>
  <c r="I74" i="15"/>
  <c r="H246" i="16"/>
  <c r="I246" i="16" s="1"/>
  <c r="G246" i="12"/>
  <c r="H246" i="12" s="1"/>
  <c r="I246" i="12" s="1"/>
  <c r="F74" i="15"/>
  <c r="H246" i="17"/>
  <c r="I246" i="17" s="1"/>
  <c r="BR135" i="18"/>
  <c r="K135" i="18"/>
  <c r="Q135" i="18"/>
  <c r="Z136" i="18" s="1"/>
  <c r="F346" i="20" s="1"/>
  <c r="Q135" i="19"/>
  <c r="Z136" i="19" s="1"/>
  <c r="BH136" i="19" s="1"/>
  <c r="K135" i="19"/>
  <c r="BR135" i="19"/>
  <c r="U347" i="21"/>
  <c r="V347" i="21" s="1"/>
  <c r="AX135" i="18"/>
  <c r="BA135" i="18" s="1"/>
  <c r="BD135" i="18" s="1"/>
  <c r="Q136" i="13"/>
  <c r="Z137" i="13" s="1"/>
  <c r="F347" i="7" s="1"/>
  <c r="K136" i="13"/>
  <c r="H74" i="15" s="1"/>
  <c r="BR136" i="13"/>
  <c r="AX136" i="13"/>
  <c r="BA136" i="13" s="1"/>
  <c r="BD136" i="13" s="1"/>
  <c r="H347" i="20" l="1"/>
  <c r="G347" i="20"/>
  <c r="K347" i="20"/>
  <c r="I347" i="20"/>
  <c r="O346" i="20"/>
  <c r="J347" i="20"/>
  <c r="CE136" i="18"/>
  <c r="BV136" i="18"/>
  <c r="AS137" i="18" s="1"/>
  <c r="CF136" i="18"/>
  <c r="BW136" i="18"/>
  <c r="AT137" i="18" s="1"/>
  <c r="J247" i="16"/>
  <c r="BH136" i="18"/>
  <c r="G94" i="15"/>
  <c r="BV136" i="13"/>
  <c r="AS137" i="13" s="1"/>
  <c r="BW136" i="13"/>
  <c r="AT137" i="13" s="1"/>
  <c r="CE136" i="13"/>
  <c r="CF136" i="13"/>
  <c r="J247" i="12"/>
  <c r="CE136" i="19"/>
  <c r="J247" i="17"/>
  <c r="BV136" i="19"/>
  <c r="AS137" i="19" s="1"/>
  <c r="CF136" i="19"/>
  <c r="BW136" i="19"/>
  <c r="AT137" i="19" s="1"/>
  <c r="V346" i="7"/>
  <c r="K246" i="16"/>
  <c r="L246" i="16" s="1"/>
  <c r="M246" i="16" s="1"/>
  <c r="K246" i="12"/>
  <c r="L246" i="12" s="1"/>
  <c r="M246" i="12" s="1"/>
  <c r="CG136" i="13" s="1"/>
  <c r="K246" i="17"/>
  <c r="L246" i="17" s="1"/>
  <c r="M246" i="17" s="1"/>
  <c r="F347" i="21"/>
  <c r="N135" i="18"/>
  <c r="BU135" i="18"/>
  <c r="CD135" i="18"/>
  <c r="BX135" i="18"/>
  <c r="CG135" i="18"/>
  <c r="BO136" i="18"/>
  <c r="BT136" i="18"/>
  <c r="BT136" i="19"/>
  <c r="BO136" i="19"/>
  <c r="N135" i="19"/>
  <c r="CD135" i="19"/>
  <c r="BU135" i="19"/>
  <c r="BX135" i="19"/>
  <c r="CG135" i="19"/>
  <c r="BO137" i="13"/>
  <c r="BT137" i="13"/>
  <c r="BH137" i="13"/>
  <c r="N136" i="13"/>
  <c r="BU136" i="13"/>
  <c r="CD136" i="13"/>
  <c r="BK169" i="13"/>
  <c r="BX136" i="13" l="1"/>
  <c r="R347" i="20"/>
  <c r="T347" i="20"/>
  <c r="Q347" i="20"/>
  <c r="S347" i="20"/>
  <c r="P347" i="20"/>
  <c r="L347" i="20"/>
  <c r="G247" i="16" s="1"/>
  <c r="I137" i="19"/>
  <c r="BM137" i="19"/>
  <c r="AV137" i="19"/>
  <c r="AJ138" i="19" s="1"/>
  <c r="BP137" i="19"/>
  <c r="J347" i="7"/>
  <c r="G347" i="7"/>
  <c r="H347" i="7"/>
  <c r="I347" i="7"/>
  <c r="O346" i="7"/>
  <c r="K347" i="7"/>
  <c r="O246" i="17"/>
  <c r="CH136" i="19"/>
  <c r="N247" i="17"/>
  <c r="BY136" i="19"/>
  <c r="CI136" i="19"/>
  <c r="BZ136" i="19"/>
  <c r="N247" i="12"/>
  <c r="O246" i="12"/>
  <c r="CI136" i="13"/>
  <c r="BY136" i="13"/>
  <c r="BZ136" i="13"/>
  <c r="CH136" i="13"/>
  <c r="CI136" i="18"/>
  <c r="N247" i="16"/>
  <c r="CH136" i="18"/>
  <c r="BY136" i="18"/>
  <c r="BZ136" i="18"/>
  <c r="O246" i="16"/>
  <c r="BQ137" i="18"/>
  <c r="BN137" i="18"/>
  <c r="AW137" i="18"/>
  <c r="AK138" i="18" s="1"/>
  <c r="J137" i="18"/>
  <c r="J137" i="19"/>
  <c r="AW137" i="19"/>
  <c r="AK138" i="19" s="1"/>
  <c r="BN137" i="19"/>
  <c r="BQ137" i="19"/>
  <c r="AW137" i="13"/>
  <c r="AK138" i="13" s="1"/>
  <c r="BN137" i="13"/>
  <c r="BQ137" i="13"/>
  <c r="J137" i="13"/>
  <c r="BP137" i="18"/>
  <c r="I137" i="18"/>
  <c r="BM137" i="18"/>
  <c r="AV137" i="18"/>
  <c r="AJ138" i="18" s="1"/>
  <c r="I137" i="13"/>
  <c r="AV137" i="13"/>
  <c r="AJ138" i="13" s="1"/>
  <c r="BM137" i="13"/>
  <c r="BP137" i="13"/>
  <c r="CJ135" i="18"/>
  <c r="CA135" i="18"/>
  <c r="AR136" i="18"/>
  <c r="CA135" i="19"/>
  <c r="AR136" i="19"/>
  <c r="O347" i="21"/>
  <c r="J348" i="21"/>
  <c r="G348" i="21"/>
  <c r="H348" i="21"/>
  <c r="K348" i="21"/>
  <c r="I348" i="21"/>
  <c r="CJ135" i="19"/>
  <c r="AR137" i="13"/>
  <c r="BJ169" i="13"/>
  <c r="BI169" i="13"/>
  <c r="U347" i="20" l="1"/>
  <c r="V347" i="20" s="1"/>
  <c r="CA136" i="13"/>
  <c r="CJ136" i="13"/>
  <c r="CL136" i="13" s="1"/>
  <c r="AZ137" i="19"/>
  <c r="BC137" i="19" s="1"/>
  <c r="L347" i="7"/>
  <c r="F75" i="15" s="1"/>
  <c r="AY137" i="13"/>
  <c r="BB137" i="13" s="1"/>
  <c r="AY137" i="18"/>
  <c r="BB137" i="18" s="1"/>
  <c r="L137" i="18"/>
  <c r="O137" i="18" s="1"/>
  <c r="R137" i="18"/>
  <c r="AA138" i="18" s="1"/>
  <c r="H247" i="17"/>
  <c r="I247" i="17" s="1"/>
  <c r="H247" i="16"/>
  <c r="I247" i="16" s="1"/>
  <c r="S137" i="13"/>
  <c r="AB138" i="13" s="1"/>
  <c r="M137" i="13"/>
  <c r="M137" i="19"/>
  <c r="P137" i="19" s="1"/>
  <c r="S137" i="19"/>
  <c r="AB138" i="19" s="1"/>
  <c r="L137" i="13"/>
  <c r="R137" i="13"/>
  <c r="AA138" i="13" s="1"/>
  <c r="S137" i="18"/>
  <c r="AB138" i="18" s="1"/>
  <c r="M137" i="18"/>
  <c r="P137" i="18" s="1"/>
  <c r="R347" i="7"/>
  <c r="Q347" i="7"/>
  <c r="P347" i="7"/>
  <c r="T347" i="7"/>
  <c r="S347" i="7"/>
  <c r="AY137" i="19"/>
  <c r="BB137" i="19" s="1"/>
  <c r="AZ137" i="13"/>
  <c r="BC137" i="13" s="1"/>
  <c r="AZ137" i="18"/>
  <c r="BC137" i="18" s="1"/>
  <c r="L137" i="19"/>
  <c r="O137" i="19" s="1"/>
  <c r="R137" i="19"/>
  <c r="AA138" i="19" s="1"/>
  <c r="CK135" i="19"/>
  <c r="CL135" i="19"/>
  <c r="AU136" i="19"/>
  <c r="AI137" i="19" s="1"/>
  <c r="BL136" i="19"/>
  <c r="H136" i="19"/>
  <c r="CB135" i="19"/>
  <c r="CC135" i="19"/>
  <c r="L348" i="21"/>
  <c r="G248" i="17" s="1"/>
  <c r="H136" i="18"/>
  <c r="AU136" i="18"/>
  <c r="AI137" i="18" s="1"/>
  <c r="BL136" i="18"/>
  <c r="CB135" i="18"/>
  <c r="CC135" i="18"/>
  <c r="R348" i="21"/>
  <c r="Q348" i="21"/>
  <c r="S348" i="21"/>
  <c r="T348" i="21"/>
  <c r="P348" i="21"/>
  <c r="CK135" i="18"/>
  <c r="CL135" i="18"/>
  <c r="BL137" i="13"/>
  <c r="H137" i="13"/>
  <c r="AU137" i="13"/>
  <c r="AI138" i="13" s="1"/>
  <c r="CB136" i="13"/>
  <c r="CC136" i="13"/>
  <c r="CK136" i="13" l="1"/>
  <c r="G247" i="12"/>
  <c r="H247" i="12" s="1"/>
  <c r="I247" i="12" s="1"/>
  <c r="J248" i="12" s="1"/>
  <c r="AX136" i="18"/>
  <c r="BA136" i="18" s="1"/>
  <c r="BD136" i="18" s="1"/>
  <c r="J75" i="15"/>
  <c r="P137" i="13"/>
  <c r="BW137" i="18"/>
  <c r="AT138" i="18" s="1"/>
  <c r="CE137" i="18"/>
  <c r="BV137" i="18"/>
  <c r="AS138" i="18" s="1"/>
  <c r="J248" i="16"/>
  <c r="CF137" i="18"/>
  <c r="J248" i="17"/>
  <c r="CE137" i="19"/>
  <c r="BV137" i="19"/>
  <c r="AS138" i="19" s="1"/>
  <c r="CF137" i="19"/>
  <c r="BW137" i="19"/>
  <c r="AT138" i="19" s="1"/>
  <c r="I75" i="15"/>
  <c r="O137" i="13"/>
  <c r="U347" i="7"/>
  <c r="K136" i="18"/>
  <c r="Q136" i="18"/>
  <c r="Z137" i="18" s="1"/>
  <c r="F347" i="20" s="1"/>
  <c r="BR136" i="18"/>
  <c r="U348" i="21"/>
  <c r="V348" i="21" s="1"/>
  <c r="AX136" i="19"/>
  <c r="BA136" i="19" s="1"/>
  <c r="BD136" i="19" s="1"/>
  <c r="BR136" i="19"/>
  <c r="K136" i="19"/>
  <c r="Q136" i="19"/>
  <c r="Z137" i="19" s="1"/>
  <c r="BH137" i="19" s="1"/>
  <c r="K137" i="13"/>
  <c r="H75" i="15" s="1"/>
  <c r="BR137" i="13"/>
  <c r="Q137" i="13"/>
  <c r="Z138" i="13" s="1"/>
  <c r="F348" i="7" s="1"/>
  <c r="AX137" i="13"/>
  <c r="BA137" i="13" s="1"/>
  <c r="BD137" i="13" s="1"/>
  <c r="BJ170" i="13"/>
  <c r="BI170" i="13"/>
  <c r="BK170" i="13"/>
  <c r="G95" i="15" l="1"/>
  <c r="CE137" i="13"/>
  <c r="BW137" i="13"/>
  <c r="AT138" i="13" s="1"/>
  <c r="AW138" i="13" s="1"/>
  <c r="AK139" i="13" s="1"/>
  <c r="BV137" i="13"/>
  <c r="AS138" i="13" s="1"/>
  <c r="BP138" i="13" s="1"/>
  <c r="CF137" i="13"/>
  <c r="K348" i="20"/>
  <c r="O347" i="20"/>
  <c r="J348" i="20"/>
  <c r="H348" i="20"/>
  <c r="G348" i="20"/>
  <c r="I348" i="20"/>
  <c r="BH137" i="18"/>
  <c r="K247" i="17"/>
  <c r="L247" i="17" s="1"/>
  <c r="M247" i="17" s="1"/>
  <c r="V347" i="7"/>
  <c r="K247" i="16"/>
  <c r="L247" i="16" s="1"/>
  <c r="M247" i="16" s="1"/>
  <c r="K247" i="12"/>
  <c r="L247" i="12" s="1"/>
  <c r="M247" i="12" s="1"/>
  <c r="CG137" i="13" s="1"/>
  <c r="I138" i="18"/>
  <c r="AV138" i="18"/>
  <c r="AJ139" i="18" s="1"/>
  <c r="BP138" i="18"/>
  <c r="BM138" i="18"/>
  <c r="AW138" i="19"/>
  <c r="AK139" i="19" s="1"/>
  <c r="BN138" i="19"/>
  <c r="BQ138" i="19"/>
  <c r="J138" i="19"/>
  <c r="BQ138" i="18"/>
  <c r="BN138" i="18"/>
  <c r="J138" i="18"/>
  <c r="AW138" i="18"/>
  <c r="AK139" i="18" s="1"/>
  <c r="I138" i="19"/>
  <c r="BP138" i="19"/>
  <c r="BM138" i="19"/>
  <c r="AV138" i="19"/>
  <c r="AJ139" i="19" s="1"/>
  <c r="F348" i="21"/>
  <c r="BT137" i="18"/>
  <c r="BO137" i="18"/>
  <c r="N136" i="19"/>
  <c r="BU136" i="19"/>
  <c r="CD136" i="19"/>
  <c r="BX136" i="19"/>
  <c r="CG136" i="19"/>
  <c r="BO137" i="19"/>
  <c r="BT137" i="19"/>
  <c r="N136" i="18"/>
  <c r="BU136" i="18"/>
  <c r="CD136" i="18"/>
  <c r="BX136" i="18"/>
  <c r="CG136" i="18"/>
  <c r="BH138" i="13"/>
  <c r="BT138" i="13"/>
  <c r="BO138" i="13"/>
  <c r="N137" i="13"/>
  <c r="CD137" i="13"/>
  <c r="BU137" i="13"/>
  <c r="AV138" i="13" l="1"/>
  <c r="AJ139" i="13" s="1"/>
  <c r="I138" i="13"/>
  <c r="BM138" i="13"/>
  <c r="BQ138" i="13"/>
  <c r="BN138" i="13"/>
  <c r="J138" i="13"/>
  <c r="BX137" i="13"/>
  <c r="L348" i="20"/>
  <c r="G248" i="16" s="1"/>
  <c r="AZ138" i="19"/>
  <c r="BC138" i="19" s="1"/>
  <c r="T348" i="20"/>
  <c r="Q348" i="20"/>
  <c r="R348" i="20"/>
  <c r="P348" i="20"/>
  <c r="S348" i="20"/>
  <c r="AZ138" i="18"/>
  <c r="BC138" i="18" s="1"/>
  <c r="AZ138" i="13"/>
  <c r="BC138" i="13" s="1"/>
  <c r="AY138" i="19"/>
  <c r="BB138" i="19" s="1"/>
  <c r="M138" i="19"/>
  <c r="P138" i="19" s="1"/>
  <c r="S138" i="19"/>
  <c r="AB139" i="19" s="1"/>
  <c r="L138" i="18"/>
  <c r="O138" i="18" s="1"/>
  <c r="R138" i="18"/>
  <c r="AA139" i="18" s="1"/>
  <c r="BZ137" i="13"/>
  <c r="BY137" i="13"/>
  <c r="N248" i="12"/>
  <c r="CI137" i="13"/>
  <c r="CH137" i="13"/>
  <c r="O247" i="12"/>
  <c r="BY137" i="18"/>
  <c r="BZ137" i="18"/>
  <c r="CI137" i="18"/>
  <c r="O247" i="16"/>
  <c r="N248" i="16"/>
  <c r="CH137" i="18"/>
  <c r="CJ136" i="19"/>
  <c r="CL136" i="19" s="1"/>
  <c r="R138" i="13"/>
  <c r="AA139" i="13" s="1"/>
  <c r="L138" i="13"/>
  <c r="R138" i="19"/>
  <c r="AA139" i="19" s="1"/>
  <c r="L138" i="19"/>
  <c r="O138" i="19" s="1"/>
  <c r="AY138" i="18"/>
  <c r="BB138" i="18" s="1"/>
  <c r="N248" i="17"/>
  <c r="BY137" i="19"/>
  <c r="CH137" i="19"/>
  <c r="O247" i="17"/>
  <c r="BZ137" i="19"/>
  <c r="CI137" i="19"/>
  <c r="AY138" i="13"/>
  <c r="BB138" i="13" s="1"/>
  <c r="S138" i="13"/>
  <c r="AB139" i="13" s="1"/>
  <c r="M138" i="13"/>
  <c r="J348" i="7"/>
  <c r="H348" i="7"/>
  <c r="O347" i="7"/>
  <c r="K348" i="7"/>
  <c r="I348" i="7"/>
  <c r="G348" i="7"/>
  <c r="S138" i="18"/>
  <c r="AB139" i="18" s="1"/>
  <c r="M138" i="18"/>
  <c r="P138" i="18" s="1"/>
  <c r="J349" i="21"/>
  <c r="O348" i="21"/>
  <c r="K349" i="21"/>
  <c r="G349" i="21"/>
  <c r="I349" i="21"/>
  <c r="H349" i="21"/>
  <c r="CJ136" i="18"/>
  <c r="CA136" i="19"/>
  <c r="AR137" i="19"/>
  <c r="CA136" i="18"/>
  <c r="AR137" i="18"/>
  <c r="AR138" i="13"/>
  <c r="CJ137" i="13" l="1"/>
  <c r="CK137" i="13" s="1"/>
  <c r="L348" i="7"/>
  <c r="G248" i="12" s="1"/>
  <c r="H248" i="12" s="1"/>
  <c r="I248" i="12" s="1"/>
  <c r="CK136" i="19"/>
  <c r="CA137" i="13"/>
  <c r="CB137" i="13" s="1"/>
  <c r="U348" i="20"/>
  <c r="V348" i="20" s="1"/>
  <c r="J76" i="15"/>
  <c r="P138" i="13"/>
  <c r="H248" i="16"/>
  <c r="I248" i="16" s="1"/>
  <c r="H248" i="17"/>
  <c r="I248" i="17" s="1"/>
  <c r="P348" i="7"/>
  <c r="S348" i="7"/>
  <c r="T348" i="7"/>
  <c r="R348" i="7"/>
  <c r="Q348" i="7"/>
  <c r="I76" i="15"/>
  <c r="O138" i="13"/>
  <c r="H137" i="19"/>
  <c r="AU137" i="19"/>
  <c r="AI138" i="19" s="1"/>
  <c r="BL137" i="19"/>
  <c r="AU137" i="18"/>
  <c r="AI138" i="18" s="1"/>
  <c r="BL137" i="18"/>
  <c r="H137" i="18"/>
  <c r="CC136" i="19"/>
  <c r="CB136" i="19"/>
  <c r="L349" i="21"/>
  <c r="G249" i="17" s="1"/>
  <c r="CC136" i="18"/>
  <c r="CB136" i="18"/>
  <c r="CL136" i="18"/>
  <c r="CK136" i="18"/>
  <c r="R349" i="21"/>
  <c r="Q349" i="21"/>
  <c r="P349" i="21"/>
  <c r="T349" i="21"/>
  <c r="S349" i="21"/>
  <c r="H138" i="13"/>
  <c r="BL138" i="13"/>
  <c r="AU138" i="13"/>
  <c r="AI139" i="13" s="1"/>
  <c r="BI171" i="13"/>
  <c r="BK171" i="13"/>
  <c r="BJ171" i="13"/>
  <c r="CC137" i="13" l="1"/>
  <c r="F76" i="15"/>
  <c r="CL137" i="13"/>
  <c r="U348" i="7"/>
  <c r="CE138" i="19"/>
  <c r="J249" i="17"/>
  <c r="BV138" i="19"/>
  <c r="AS139" i="19" s="1"/>
  <c r="CF138" i="19"/>
  <c r="BW138" i="19"/>
  <c r="AT139" i="19" s="1"/>
  <c r="G96" i="15"/>
  <c r="CF138" i="13"/>
  <c r="CE138" i="13"/>
  <c r="J249" i="12"/>
  <c r="BV138" i="13"/>
  <c r="AS139" i="13" s="1"/>
  <c r="BW138" i="13"/>
  <c r="AT139" i="13" s="1"/>
  <c r="BV138" i="18"/>
  <c r="AS139" i="18" s="1"/>
  <c r="CE138" i="18"/>
  <c r="CF138" i="18"/>
  <c r="BW138" i="18"/>
  <c r="AT139" i="18" s="1"/>
  <c r="J249" i="16"/>
  <c r="AX137" i="18"/>
  <c r="BA137" i="18" s="1"/>
  <c r="BD137" i="18" s="1"/>
  <c r="U349" i="21"/>
  <c r="V349" i="21" s="1"/>
  <c r="BR137" i="18"/>
  <c r="Q137" i="18"/>
  <c r="Z138" i="18" s="1"/>
  <c r="F348" i="20" s="1"/>
  <c r="K137" i="18"/>
  <c r="BR137" i="19"/>
  <c r="K137" i="19"/>
  <c r="Q137" i="19"/>
  <c r="Z138" i="19" s="1"/>
  <c r="BH138" i="19" s="1"/>
  <c r="AX137" i="19"/>
  <c r="BA137" i="19" s="1"/>
  <c r="BD137" i="19" s="1"/>
  <c r="Q138" i="13"/>
  <c r="Z139" i="13" s="1"/>
  <c r="F349" i="7" s="1"/>
  <c r="BR138" i="13"/>
  <c r="K138" i="13"/>
  <c r="H76" i="15" s="1"/>
  <c r="AX138" i="13"/>
  <c r="BA138" i="13" s="1"/>
  <c r="BD138" i="13" s="1"/>
  <c r="I349" i="20" l="1"/>
  <c r="J349" i="20"/>
  <c r="G349" i="20"/>
  <c r="H349" i="20"/>
  <c r="O348" i="20"/>
  <c r="K349" i="20"/>
  <c r="BQ139" i="19"/>
  <c r="AW139" i="19"/>
  <c r="AK140" i="19" s="1"/>
  <c r="BN139" i="19"/>
  <c r="J139" i="19"/>
  <c r="BP139" i="18"/>
  <c r="I139" i="18"/>
  <c r="BM139" i="18"/>
  <c r="AV139" i="18"/>
  <c r="AJ140" i="18" s="1"/>
  <c r="BH138" i="18"/>
  <c r="J139" i="13"/>
  <c r="BN139" i="13"/>
  <c r="BQ139" i="13"/>
  <c r="AW139" i="13"/>
  <c r="AK140" i="13" s="1"/>
  <c r="BM139" i="19"/>
  <c r="AV139" i="19"/>
  <c r="AJ140" i="19" s="1"/>
  <c r="I139" i="19"/>
  <c r="BP139" i="19"/>
  <c r="I139" i="13"/>
  <c r="AV139" i="13"/>
  <c r="AJ140" i="13" s="1"/>
  <c r="BP139" i="13"/>
  <c r="BM139" i="13"/>
  <c r="K248" i="16"/>
  <c r="L248" i="16" s="1"/>
  <c r="M248" i="16" s="1"/>
  <c r="K248" i="12"/>
  <c r="L248" i="12" s="1"/>
  <c r="M248" i="12" s="1"/>
  <c r="CG138" i="13" s="1"/>
  <c r="K248" i="17"/>
  <c r="L248" i="17" s="1"/>
  <c r="M248" i="17" s="1"/>
  <c r="V348" i="7"/>
  <c r="BQ139" i="18"/>
  <c r="BN139" i="18"/>
  <c r="J139" i="18"/>
  <c r="AW139" i="18"/>
  <c r="AK140" i="18" s="1"/>
  <c r="F349" i="21"/>
  <c r="N137" i="19"/>
  <c r="BU137" i="19"/>
  <c r="CD137" i="19"/>
  <c r="BX137" i="19"/>
  <c r="CG137" i="19"/>
  <c r="BT138" i="19"/>
  <c r="BO138" i="19"/>
  <c r="N137" i="18"/>
  <c r="CD137" i="18"/>
  <c r="BU137" i="18"/>
  <c r="CG137" i="18"/>
  <c r="BX137" i="18"/>
  <c r="BO138" i="18"/>
  <c r="BT138" i="18"/>
  <c r="N138" i="13"/>
  <c r="BU138" i="13"/>
  <c r="CD138" i="13"/>
  <c r="BT139" i="13"/>
  <c r="BO139" i="13"/>
  <c r="BH139" i="13"/>
  <c r="BJ172" i="13"/>
  <c r="BI172" i="13"/>
  <c r="BX138" i="13" l="1"/>
  <c r="AZ139" i="19"/>
  <c r="BC139" i="19" s="1"/>
  <c r="AY139" i="19"/>
  <c r="BB139" i="19" s="1"/>
  <c r="T349" i="20"/>
  <c r="Q349" i="20"/>
  <c r="P349" i="20"/>
  <c r="R349" i="20"/>
  <c r="S349" i="20"/>
  <c r="L349" i="20"/>
  <c r="G249" i="16" s="1"/>
  <c r="AY139" i="18"/>
  <c r="BB139" i="18" s="1"/>
  <c r="AZ139" i="18"/>
  <c r="BC139" i="18" s="1"/>
  <c r="R139" i="13"/>
  <c r="AA140" i="13" s="1"/>
  <c r="L139" i="13"/>
  <c r="R139" i="18"/>
  <c r="AA140" i="18" s="1"/>
  <c r="L139" i="18"/>
  <c r="O139" i="18" s="1"/>
  <c r="BZ138" i="13"/>
  <c r="CI138" i="13"/>
  <c r="O248" i="12"/>
  <c r="BY138" i="13"/>
  <c r="CH138" i="13"/>
  <c r="N249" i="12"/>
  <c r="M139" i="13"/>
  <c r="S139" i="13"/>
  <c r="AB140" i="13" s="1"/>
  <c r="CH138" i="18"/>
  <c r="BY138" i="18"/>
  <c r="CI138" i="18"/>
  <c r="BZ138" i="18"/>
  <c r="O248" i="16"/>
  <c r="N249" i="16"/>
  <c r="L139" i="19"/>
  <c r="O139" i="19" s="1"/>
  <c r="R139" i="19"/>
  <c r="AA140" i="19" s="1"/>
  <c r="O348" i="7"/>
  <c r="G349" i="7"/>
  <c r="H349" i="7"/>
  <c r="I349" i="7"/>
  <c r="J349" i="7"/>
  <c r="K349" i="7"/>
  <c r="M139" i="19"/>
  <c r="P139" i="19" s="1"/>
  <c r="S139" i="19"/>
  <c r="AB140" i="19" s="1"/>
  <c r="AY139" i="13"/>
  <c r="BB139" i="13" s="1"/>
  <c r="CH138" i="19"/>
  <c r="BY138" i="19"/>
  <c r="BZ138" i="19"/>
  <c r="CI138" i="19"/>
  <c r="O248" i="17"/>
  <c r="N249" i="17"/>
  <c r="M139" i="18"/>
  <c r="P139" i="18" s="1"/>
  <c r="S139" i="18"/>
  <c r="AB140" i="18" s="1"/>
  <c r="AZ139" i="13"/>
  <c r="BC139" i="13" s="1"/>
  <c r="CJ137" i="19"/>
  <c r="CA137" i="19"/>
  <c r="AR138" i="19"/>
  <c r="CA137" i="18"/>
  <c r="AR138" i="18"/>
  <c r="CJ137" i="18"/>
  <c r="O349" i="21"/>
  <c r="I350" i="21"/>
  <c r="H350" i="21"/>
  <c r="G350" i="21"/>
  <c r="K350" i="21"/>
  <c r="J350" i="21"/>
  <c r="AR139" i="13"/>
  <c r="BK172" i="13"/>
  <c r="CJ138" i="13" l="1"/>
  <c r="CL138" i="13" s="1"/>
  <c r="U349" i="20"/>
  <c r="V349" i="20" s="1"/>
  <c r="CA138" i="13"/>
  <c r="CB138" i="13" s="1"/>
  <c r="T349" i="7"/>
  <c r="R349" i="7"/>
  <c r="Q349" i="7"/>
  <c r="P349" i="7"/>
  <c r="S349" i="7"/>
  <c r="J77" i="15"/>
  <c r="P139" i="13"/>
  <c r="I77" i="15"/>
  <c r="O139" i="13"/>
  <c r="L349" i="7"/>
  <c r="CL137" i="18"/>
  <c r="CK137" i="18"/>
  <c r="AU138" i="18"/>
  <c r="AI139" i="18" s="1"/>
  <c r="BL138" i="18"/>
  <c r="H138" i="18"/>
  <c r="BL138" i="19"/>
  <c r="H138" i="19"/>
  <c r="AU138" i="19"/>
  <c r="AI139" i="19" s="1"/>
  <c r="CK137" i="19"/>
  <c r="CL137" i="19"/>
  <c r="CB137" i="18"/>
  <c r="CC137" i="18"/>
  <c r="CB137" i="19"/>
  <c r="CC137" i="19"/>
  <c r="L350" i="21"/>
  <c r="G250" i="17" s="1"/>
  <c r="R350" i="21"/>
  <c r="S350" i="21"/>
  <c r="T350" i="21"/>
  <c r="P350" i="21"/>
  <c r="Q350" i="21"/>
  <c r="BL139" i="13"/>
  <c r="H139" i="13"/>
  <c r="AU139" i="13"/>
  <c r="AI140" i="13" s="1"/>
  <c r="CC138" i="13" l="1"/>
  <c r="CK138" i="13"/>
  <c r="AX138" i="19"/>
  <c r="BA138" i="19" s="1"/>
  <c r="BD138" i="19" s="1"/>
  <c r="U349" i="7"/>
  <c r="F77" i="15"/>
  <c r="H249" i="17"/>
  <c r="I249" i="17" s="1"/>
  <c r="H249" i="16"/>
  <c r="I249" i="16" s="1"/>
  <c r="G249" i="12"/>
  <c r="H249" i="12" s="1"/>
  <c r="I249" i="12" s="1"/>
  <c r="AX138" i="18"/>
  <c r="BA138" i="18" s="1"/>
  <c r="BD138" i="18" s="1"/>
  <c r="U350" i="21"/>
  <c r="V350" i="21" s="1"/>
  <c r="Q138" i="18"/>
  <c r="Z139" i="18" s="1"/>
  <c r="F349" i="20" s="1"/>
  <c r="BR138" i="18"/>
  <c r="K138" i="18"/>
  <c r="K138" i="19"/>
  <c r="BR138" i="19"/>
  <c r="Q138" i="19"/>
  <c r="Z139" i="19" s="1"/>
  <c r="BH139" i="19" s="1"/>
  <c r="BR139" i="13"/>
  <c r="K139" i="13"/>
  <c r="H77" i="15" s="1"/>
  <c r="Q139" i="13"/>
  <c r="Z140" i="13" s="1"/>
  <c r="F350" i="7" s="1"/>
  <c r="AX139" i="13"/>
  <c r="BA139" i="13" s="1"/>
  <c r="BD139" i="13" s="1"/>
  <c r="BK173" i="13"/>
  <c r="BJ173" i="13"/>
  <c r="BI173" i="13"/>
  <c r="J350" i="20" l="1"/>
  <c r="I350" i="20"/>
  <c r="H350" i="20"/>
  <c r="G350" i="20"/>
  <c r="O349" i="20"/>
  <c r="K350" i="20"/>
  <c r="G97" i="15"/>
  <c r="J250" i="12"/>
  <c r="BV139" i="13"/>
  <c r="AS140" i="13" s="1"/>
  <c r="CE139" i="13"/>
  <c r="CF139" i="13"/>
  <c r="BW139" i="13"/>
  <c r="AT140" i="13" s="1"/>
  <c r="CF139" i="18"/>
  <c r="BW139" i="18"/>
  <c r="AT140" i="18" s="1"/>
  <c r="CE139" i="18"/>
  <c r="BV139" i="18"/>
  <c r="AS140" i="18" s="1"/>
  <c r="J250" i="16"/>
  <c r="CF139" i="19"/>
  <c r="CE139" i="19"/>
  <c r="BW139" i="19"/>
  <c r="AT140" i="19" s="1"/>
  <c r="J250" i="17"/>
  <c r="BV139" i="19"/>
  <c r="AS140" i="19" s="1"/>
  <c r="BH139" i="18"/>
  <c r="K249" i="17"/>
  <c r="L249" i="17" s="1"/>
  <c r="M249" i="17" s="1"/>
  <c r="V349" i="7"/>
  <c r="K249" i="16"/>
  <c r="L249" i="16" s="1"/>
  <c r="M249" i="16" s="1"/>
  <c r="K249" i="12"/>
  <c r="L249" i="12" s="1"/>
  <c r="M249" i="12" s="1"/>
  <c r="N138" i="19"/>
  <c r="CD138" i="19"/>
  <c r="BU138" i="19"/>
  <c r="CG138" i="19"/>
  <c r="BX138" i="19"/>
  <c r="N138" i="18"/>
  <c r="CD138" i="18"/>
  <c r="BU138" i="18"/>
  <c r="BX138" i="18"/>
  <c r="CG138" i="18"/>
  <c r="BT139" i="18"/>
  <c r="BO139" i="18"/>
  <c r="F350" i="21"/>
  <c r="BO139" i="19"/>
  <c r="BT139" i="19"/>
  <c r="N139" i="13"/>
  <c r="BU139" i="13"/>
  <c r="CD139" i="13"/>
  <c r="BH140" i="13"/>
  <c r="BT140" i="13"/>
  <c r="BO140" i="13"/>
  <c r="BJ174" i="13"/>
  <c r="P350" i="20" l="1"/>
  <c r="Q350" i="20"/>
  <c r="S350" i="20"/>
  <c r="R350" i="20"/>
  <c r="T350" i="20"/>
  <c r="L350" i="20"/>
  <c r="G250" i="16" s="1"/>
  <c r="I140" i="19"/>
  <c r="AV140" i="19"/>
  <c r="AJ141" i="19" s="1"/>
  <c r="BP140" i="19"/>
  <c r="BM140" i="19"/>
  <c r="AW140" i="18"/>
  <c r="AK141" i="18" s="1"/>
  <c r="J140" i="18"/>
  <c r="BQ140" i="18"/>
  <c r="BN140" i="18"/>
  <c r="CH139" i="13"/>
  <c r="BY139" i="13"/>
  <c r="O249" i="12"/>
  <c r="CI139" i="13"/>
  <c r="N250" i="12"/>
  <c r="BZ139" i="13"/>
  <c r="BN140" i="19"/>
  <c r="AW140" i="19"/>
  <c r="AK141" i="19" s="1"/>
  <c r="J140" i="19"/>
  <c r="BQ140" i="19"/>
  <c r="AW140" i="13"/>
  <c r="AK141" i="13" s="1"/>
  <c r="BN140" i="13"/>
  <c r="BQ140" i="13"/>
  <c r="J140" i="13"/>
  <c r="CJ138" i="18"/>
  <c r="CK138" i="18" s="1"/>
  <c r="BY139" i="18"/>
  <c r="O249" i="16"/>
  <c r="CI139" i="18"/>
  <c r="BZ139" i="18"/>
  <c r="CH139" i="18"/>
  <c r="N250" i="16"/>
  <c r="BY139" i="19"/>
  <c r="N250" i="17"/>
  <c r="CH139" i="19"/>
  <c r="BZ139" i="19"/>
  <c r="CI139" i="19"/>
  <c r="O249" i="17"/>
  <c r="BM140" i="13"/>
  <c r="BP140" i="13"/>
  <c r="I140" i="13"/>
  <c r="AV140" i="13"/>
  <c r="AJ141" i="13" s="1"/>
  <c r="BX139" i="13"/>
  <c r="I350" i="7"/>
  <c r="O349" i="7"/>
  <c r="J350" i="7"/>
  <c r="K350" i="7"/>
  <c r="G350" i="7"/>
  <c r="H350" i="7"/>
  <c r="AV140" i="18"/>
  <c r="AJ141" i="18" s="1"/>
  <c r="I140" i="18"/>
  <c r="BP140" i="18"/>
  <c r="BM140" i="18"/>
  <c r="CG139" i="13"/>
  <c r="CA138" i="18"/>
  <c r="AR139" i="18"/>
  <c r="CA138" i="19"/>
  <c r="AR139" i="19"/>
  <c r="O350" i="21"/>
  <c r="J351" i="21"/>
  <c r="G351" i="21"/>
  <c r="K351" i="21"/>
  <c r="H351" i="21"/>
  <c r="I351" i="21"/>
  <c r="CJ138" i="19"/>
  <c r="AR140" i="13"/>
  <c r="BK174" i="13"/>
  <c r="AY140" i="13" l="1"/>
  <c r="BB140" i="13" s="1"/>
  <c r="CL138" i="18"/>
  <c r="CA139" i="13"/>
  <c r="CB139" i="13" s="1"/>
  <c r="CJ139" i="13"/>
  <c r="U350" i="20"/>
  <c r="V350" i="20" s="1"/>
  <c r="AY140" i="18"/>
  <c r="BB140" i="18" s="1"/>
  <c r="AZ140" i="13"/>
  <c r="BC140" i="13" s="1"/>
  <c r="AZ140" i="19"/>
  <c r="BC140" i="19" s="1"/>
  <c r="T350" i="7"/>
  <c r="Q350" i="7"/>
  <c r="S350" i="7"/>
  <c r="R350" i="7"/>
  <c r="P350" i="7"/>
  <c r="M140" i="18"/>
  <c r="P140" i="18" s="1"/>
  <c r="S140" i="18"/>
  <c r="AB141" i="18" s="1"/>
  <c r="R140" i="18"/>
  <c r="AA141" i="18" s="1"/>
  <c r="L140" i="18"/>
  <c r="O140" i="18" s="1"/>
  <c r="L350" i="7"/>
  <c r="M140" i="19"/>
  <c r="P140" i="19" s="1"/>
  <c r="S140" i="19"/>
  <c r="AB141" i="19" s="1"/>
  <c r="R140" i="13"/>
  <c r="AA141" i="13" s="1"/>
  <c r="L140" i="13"/>
  <c r="S140" i="13"/>
  <c r="AB141" i="13" s="1"/>
  <c r="M140" i="13"/>
  <c r="AZ140" i="18"/>
  <c r="BC140" i="18" s="1"/>
  <c r="L140" i="19"/>
  <c r="O140" i="19" s="1"/>
  <c r="R140" i="19"/>
  <c r="AA141" i="19" s="1"/>
  <c r="AY140" i="19"/>
  <c r="BB140" i="19" s="1"/>
  <c r="L351" i="21"/>
  <c r="G251" i="17" s="1"/>
  <c r="R351" i="21"/>
  <c r="P351" i="21"/>
  <c r="T351" i="21"/>
  <c r="S351" i="21"/>
  <c r="Q351" i="21"/>
  <c r="CK138" i="19"/>
  <c r="CL138" i="19"/>
  <c r="BL139" i="19"/>
  <c r="H139" i="19"/>
  <c r="AU139" i="19"/>
  <c r="AI140" i="19" s="1"/>
  <c r="H139" i="18"/>
  <c r="AU139" i="18"/>
  <c r="AI140" i="18" s="1"/>
  <c r="BL139" i="18"/>
  <c r="CB138" i="19"/>
  <c r="CC138" i="19"/>
  <c r="CC138" i="18"/>
  <c r="CB138" i="18"/>
  <c r="CK139" i="13"/>
  <c r="CL139" i="13"/>
  <c r="AU140" i="13"/>
  <c r="AI141" i="13" s="1"/>
  <c r="BL140" i="13"/>
  <c r="H140" i="13"/>
  <c r="BI174" i="13"/>
  <c r="CC139" i="13" l="1"/>
  <c r="AX139" i="19"/>
  <c r="BA139" i="19" s="1"/>
  <c r="BD139" i="19" s="1"/>
  <c r="J78" i="15"/>
  <c r="P140" i="13"/>
  <c r="I78" i="15"/>
  <c r="O140" i="13"/>
  <c r="U350" i="7"/>
  <c r="H250" i="17"/>
  <c r="I250" i="17" s="1"/>
  <c r="G250" i="12"/>
  <c r="H250" i="12" s="1"/>
  <c r="I250" i="12" s="1"/>
  <c r="F78" i="15"/>
  <c r="H250" i="16"/>
  <c r="I250" i="16" s="1"/>
  <c r="U351" i="21"/>
  <c r="V351" i="21" s="1"/>
  <c r="Q139" i="18"/>
  <c r="Z140" i="18" s="1"/>
  <c r="F350" i="20" s="1"/>
  <c r="BR139" i="18"/>
  <c r="K139" i="18"/>
  <c r="AX139" i="18"/>
  <c r="BA139" i="18" s="1"/>
  <c r="BD139" i="18" s="1"/>
  <c r="Q139" i="19"/>
  <c r="Z140" i="19" s="1"/>
  <c r="BH140" i="19" s="1"/>
  <c r="BR139" i="19"/>
  <c r="K139" i="19"/>
  <c r="BR140" i="13"/>
  <c r="Q140" i="13"/>
  <c r="Z141" i="13" s="1"/>
  <c r="F351" i="7" s="1"/>
  <c r="K140" i="13"/>
  <c r="H78" i="15" s="1"/>
  <c r="AX140" i="13"/>
  <c r="BA140" i="13" s="1"/>
  <c r="BD140" i="13" s="1"/>
  <c r="K351" i="20" l="1"/>
  <c r="I351" i="20"/>
  <c r="J351" i="20"/>
  <c r="H351" i="20"/>
  <c r="G351" i="20"/>
  <c r="O350" i="20"/>
  <c r="CF140" i="19"/>
  <c r="CE140" i="19"/>
  <c r="BV140" i="19"/>
  <c r="AS141" i="19" s="1"/>
  <c r="BW140" i="19"/>
  <c r="AT141" i="19" s="1"/>
  <c r="J251" i="17"/>
  <c r="K250" i="16"/>
  <c r="L250" i="16" s="1"/>
  <c r="M250" i="16" s="1"/>
  <c r="V350" i="7"/>
  <c r="K250" i="17"/>
  <c r="L250" i="17" s="1"/>
  <c r="M250" i="17" s="1"/>
  <c r="K250" i="12"/>
  <c r="L250" i="12" s="1"/>
  <c r="M250" i="12" s="1"/>
  <c r="CG140" i="13" s="1"/>
  <c r="BH140" i="18"/>
  <c r="G98" i="15"/>
  <c r="BV140" i="13"/>
  <c r="AS141" i="13" s="1"/>
  <c r="CE140" i="13"/>
  <c r="BW140" i="13"/>
  <c r="AT141" i="13" s="1"/>
  <c r="J251" i="12"/>
  <c r="CF140" i="13"/>
  <c r="CF140" i="18"/>
  <c r="BW140" i="18"/>
  <c r="AT141" i="18" s="1"/>
  <c r="J251" i="16"/>
  <c r="BV140" i="18"/>
  <c r="AS141" i="18" s="1"/>
  <c r="CE140" i="18"/>
  <c r="N139" i="18"/>
  <c r="BU139" i="18"/>
  <c r="CD139" i="18"/>
  <c r="BX139" i="18"/>
  <c r="CG139" i="18"/>
  <c r="BO140" i="18"/>
  <c r="BT140" i="18"/>
  <c r="F351" i="21"/>
  <c r="N139" i="19"/>
  <c r="BU139" i="19"/>
  <c r="CD139" i="19"/>
  <c r="BX139" i="19"/>
  <c r="CG139" i="19"/>
  <c r="BO140" i="19"/>
  <c r="BT140" i="19"/>
  <c r="N140" i="13"/>
  <c r="CD140" i="13"/>
  <c r="BU140" i="13"/>
  <c r="BH141" i="13"/>
  <c r="BO141" i="13"/>
  <c r="BT141" i="13"/>
  <c r="BK175" i="13"/>
  <c r="BJ175" i="13"/>
  <c r="BI175" i="13"/>
  <c r="L351" i="20" l="1"/>
  <c r="G251" i="16" s="1"/>
  <c r="BX140" i="13"/>
  <c r="Q351" i="20"/>
  <c r="R351" i="20"/>
  <c r="S351" i="20"/>
  <c r="P351" i="20"/>
  <c r="T351" i="20"/>
  <c r="BY140" i="19"/>
  <c r="O250" i="17"/>
  <c r="CH140" i="19"/>
  <c r="BZ140" i="19"/>
  <c r="CI140" i="19"/>
  <c r="N251" i="17"/>
  <c r="AW141" i="13"/>
  <c r="AK142" i="13" s="1"/>
  <c r="BN141" i="13"/>
  <c r="BQ141" i="13"/>
  <c r="J141" i="13"/>
  <c r="BZ140" i="18"/>
  <c r="O250" i="16"/>
  <c r="N251" i="16"/>
  <c r="CH140" i="18"/>
  <c r="BY140" i="18"/>
  <c r="CI140" i="18"/>
  <c r="BP141" i="18"/>
  <c r="AV141" i="18"/>
  <c r="AJ142" i="18" s="1"/>
  <c r="BM141" i="18"/>
  <c r="I141" i="18"/>
  <c r="AV141" i="13"/>
  <c r="AJ142" i="13" s="1"/>
  <c r="BP141" i="13"/>
  <c r="BM141" i="13"/>
  <c r="I141" i="13"/>
  <c r="BQ141" i="19"/>
  <c r="BN141" i="19"/>
  <c r="AW141" i="19"/>
  <c r="AK142" i="19" s="1"/>
  <c r="J141" i="19"/>
  <c r="J141" i="18"/>
  <c r="AW141" i="18"/>
  <c r="AK142" i="18" s="1"/>
  <c r="BN141" i="18"/>
  <c r="BQ141" i="18"/>
  <c r="J351" i="7"/>
  <c r="G351" i="7"/>
  <c r="H351" i="7"/>
  <c r="I351" i="7"/>
  <c r="O350" i="7"/>
  <c r="K351" i="7"/>
  <c r="I141" i="19"/>
  <c r="BP141" i="19"/>
  <c r="AV141" i="19"/>
  <c r="AJ142" i="19" s="1"/>
  <c r="BM141" i="19"/>
  <c r="BY140" i="13"/>
  <c r="N251" i="12"/>
  <c r="CI140" i="13"/>
  <c r="BZ140" i="13"/>
  <c r="O250" i="12"/>
  <c r="CH140" i="13"/>
  <c r="I352" i="21"/>
  <c r="O351" i="21"/>
  <c r="H352" i="21"/>
  <c r="K352" i="21"/>
  <c r="J352" i="21"/>
  <c r="G352" i="21"/>
  <c r="CJ139" i="18"/>
  <c r="CJ139" i="19"/>
  <c r="CA139" i="18"/>
  <c r="AR140" i="18"/>
  <c r="CA139" i="19"/>
  <c r="AR140" i="19"/>
  <c r="AR141" i="13"/>
  <c r="U351" i="20" l="1"/>
  <c r="V351" i="20" s="1"/>
  <c r="CA140" i="13"/>
  <c r="CJ140" i="13"/>
  <c r="CL140" i="13" s="1"/>
  <c r="L351" i="7"/>
  <c r="H251" i="16" s="1"/>
  <c r="I251" i="16" s="1"/>
  <c r="AZ141" i="18"/>
  <c r="BC141" i="18" s="1"/>
  <c r="H251" i="17"/>
  <c r="I251" i="17" s="1"/>
  <c r="S141" i="19"/>
  <c r="AB142" i="19" s="1"/>
  <c r="M141" i="19"/>
  <c r="P141" i="19" s="1"/>
  <c r="R141" i="18"/>
  <c r="AA142" i="18" s="1"/>
  <c r="L141" i="18"/>
  <c r="O141" i="18" s="1"/>
  <c r="L141" i="19"/>
  <c r="O141" i="19" s="1"/>
  <c r="R141" i="19"/>
  <c r="AA142" i="19" s="1"/>
  <c r="AZ141" i="19"/>
  <c r="BC141" i="19" s="1"/>
  <c r="P351" i="7"/>
  <c r="S351" i="7"/>
  <c r="R351" i="7"/>
  <c r="Q351" i="7"/>
  <c r="T351" i="7"/>
  <c r="R141" i="13"/>
  <c r="AA142" i="13" s="1"/>
  <c r="L141" i="13"/>
  <c r="AY141" i="18"/>
  <c r="BB141" i="18" s="1"/>
  <c r="AZ141" i="13"/>
  <c r="BC141" i="13" s="1"/>
  <c r="M141" i="13"/>
  <c r="S141" i="13"/>
  <c r="AB142" i="13" s="1"/>
  <c r="AY141" i="19"/>
  <c r="BB141" i="19" s="1"/>
  <c r="S141" i="18"/>
  <c r="AB142" i="18" s="1"/>
  <c r="M141" i="18"/>
  <c r="P141" i="18" s="1"/>
  <c r="AY141" i="13"/>
  <c r="BB141" i="13" s="1"/>
  <c r="BL140" i="19"/>
  <c r="H140" i="19"/>
  <c r="AU140" i="19"/>
  <c r="AI141" i="19" s="1"/>
  <c r="CB139" i="19"/>
  <c r="CC139" i="19"/>
  <c r="CC139" i="18"/>
  <c r="CB139" i="18"/>
  <c r="CL139" i="18"/>
  <c r="CK139" i="18"/>
  <c r="R352" i="21"/>
  <c r="P352" i="21"/>
  <c r="Q352" i="21"/>
  <c r="T352" i="21"/>
  <c r="S352" i="21"/>
  <c r="AU140" i="18"/>
  <c r="AI141" i="18" s="1"/>
  <c r="H140" i="18"/>
  <c r="BL140" i="18"/>
  <c r="CL139" i="19"/>
  <c r="CK139" i="19"/>
  <c r="L352" i="21"/>
  <c r="G252" i="17" s="1"/>
  <c r="AU141" i="13"/>
  <c r="AI142" i="13" s="1"/>
  <c r="H141" i="13"/>
  <c r="BL141" i="13"/>
  <c r="CC140" i="13"/>
  <c r="CB140" i="13"/>
  <c r="BJ176" i="13"/>
  <c r="G251" i="12" l="1"/>
  <c r="H251" i="12" s="1"/>
  <c r="I251" i="12" s="1"/>
  <c r="BV141" i="13" s="1"/>
  <c r="AS142" i="13" s="1"/>
  <c r="CK140" i="13"/>
  <c r="F79" i="15"/>
  <c r="AX140" i="19"/>
  <c r="BA140" i="19" s="1"/>
  <c r="BD140" i="19" s="1"/>
  <c r="J79" i="15"/>
  <c r="P141" i="13"/>
  <c r="U351" i="7"/>
  <c r="G99" i="15"/>
  <c r="J252" i="12"/>
  <c r="J252" i="17"/>
  <c r="CE141" i="19"/>
  <c r="BV141" i="19"/>
  <c r="AS142" i="19" s="1"/>
  <c r="BW141" i="19"/>
  <c r="AT142" i="19" s="1"/>
  <c r="CF141" i="19"/>
  <c r="I79" i="15"/>
  <c r="O141" i="13"/>
  <c r="CE141" i="18"/>
  <c r="CF141" i="18"/>
  <c r="J252" i="16"/>
  <c r="BV141" i="18"/>
  <c r="AS142" i="18" s="1"/>
  <c r="BW141" i="18"/>
  <c r="AT142" i="18" s="1"/>
  <c r="K140" i="18"/>
  <c r="BR140" i="18"/>
  <c r="Q140" i="18"/>
  <c r="Z141" i="18" s="1"/>
  <c r="F351" i="20" s="1"/>
  <c r="AX140" i="18"/>
  <c r="BA140" i="18" s="1"/>
  <c r="BD140" i="18" s="1"/>
  <c r="U352" i="21"/>
  <c r="V352" i="21" s="1"/>
  <c r="Q140" i="19"/>
  <c r="Z141" i="19" s="1"/>
  <c r="BH141" i="19" s="1"/>
  <c r="BR140" i="19"/>
  <c r="K140" i="19"/>
  <c r="BR141" i="13"/>
  <c r="Q141" i="13"/>
  <c r="Z142" i="13" s="1"/>
  <c r="F352" i="7" s="1"/>
  <c r="K141" i="13"/>
  <c r="H79" i="15" s="1"/>
  <c r="AX141" i="13"/>
  <c r="BA141" i="13" s="1"/>
  <c r="BD141" i="13" s="1"/>
  <c r="BK176" i="13"/>
  <c r="BI176" i="13"/>
  <c r="CE141" i="13" l="1"/>
  <c r="CF141" i="13"/>
  <c r="BW141" i="13"/>
  <c r="AT142" i="13" s="1"/>
  <c r="AW142" i="13" s="1"/>
  <c r="AK143" i="13" s="1"/>
  <c r="K352" i="20"/>
  <c r="O351" i="20"/>
  <c r="G352" i="20"/>
  <c r="H352" i="20"/>
  <c r="I352" i="20"/>
  <c r="J352" i="20"/>
  <c r="BH141" i="18"/>
  <c r="AV142" i="13"/>
  <c r="AJ143" i="13" s="1"/>
  <c r="I142" i="13"/>
  <c r="BP142" i="13"/>
  <c r="BM142" i="13"/>
  <c r="BQ142" i="18"/>
  <c r="BN142" i="18"/>
  <c r="AW142" i="18"/>
  <c r="AK143" i="18" s="1"/>
  <c r="J142" i="18"/>
  <c r="AW142" i="19"/>
  <c r="AK143" i="19" s="1"/>
  <c r="BQ142" i="19"/>
  <c r="BN142" i="19"/>
  <c r="J142" i="19"/>
  <c r="I142" i="18"/>
  <c r="BM142" i="18"/>
  <c r="AV142" i="18"/>
  <c r="AJ143" i="18" s="1"/>
  <c r="BP142" i="18"/>
  <c r="AV142" i="19"/>
  <c r="AJ143" i="19" s="1"/>
  <c r="BP142" i="19"/>
  <c r="I142" i="19"/>
  <c r="BM142" i="19"/>
  <c r="K251" i="17"/>
  <c r="L251" i="17" s="1"/>
  <c r="M251" i="17" s="1"/>
  <c r="K251" i="12"/>
  <c r="L251" i="12" s="1"/>
  <c r="M251" i="12" s="1"/>
  <c r="BX141" i="13" s="1"/>
  <c r="K251" i="16"/>
  <c r="L251" i="16" s="1"/>
  <c r="M251" i="16" s="1"/>
  <c r="V351" i="7"/>
  <c r="N140" i="19"/>
  <c r="BU140" i="19"/>
  <c r="CD140" i="19"/>
  <c r="BX140" i="19"/>
  <c r="CG140" i="19"/>
  <c r="F352" i="21"/>
  <c r="BT141" i="19"/>
  <c r="BO141" i="19"/>
  <c r="BT141" i="18"/>
  <c r="BO141" i="18"/>
  <c r="N140" i="18"/>
  <c r="BU140" i="18"/>
  <c r="CD140" i="18"/>
  <c r="BX140" i="18"/>
  <c r="CG140" i="18"/>
  <c r="BO142" i="13"/>
  <c r="BT142" i="13"/>
  <c r="N141" i="13"/>
  <c r="CD141" i="13"/>
  <c r="BU141" i="13"/>
  <c r="BH142" i="13"/>
  <c r="BQ142" i="13" l="1"/>
  <c r="BN142" i="13"/>
  <c r="J142" i="13"/>
  <c r="AZ142" i="13"/>
  <c r="BC142" i="13" s="1"/>
  <c r="CG141" i="13"/>
  <c r="L352" i="20"/>
  <c r="G252" i="16" s="1"/>
  <c r="S352" i="20"/>
  <c r="P352" i="20"/>
  <c r="R352" i="20"/>
  <c r="T352" i="20"/>
  <c r="Q352" i="20"/>
  <c r="AZ142" i="19"/>
  <c r="BC142" i="19" s="1"/>
  <c r="AY142" i="18"/>
  <c r="BB142" i="18" s="1"/>
  <c r="S142" i="18"/>
  <c r="AB143" i="18" s="1"/>
  <c r="M142" i="18"/>
  <c r="P142" i="18" s="1"/>
  <c r="R142" i="19"/>
  <c r="AA143" i="19" s="1"/>
  <c r="L142" i="19"/>
  <c r="O142" i="19" s="1"/>
  <c r="L142" i="18"/>
  <c r="O142" i="18" s="1"/>
  <c r="R142" i="18"/>
  <c r="AA143" i="18" s="1"/>
  <c r="AY142" i="19"/>
  <c r="BB142" i="19" s="1"/>
  <c r="M142" i="19"/>
  <c r="P142" i="19" s="1"/>
  <c r="S142" i="19"/>
  <c r="AB143" i="19" s="1"/>
  <c r="S142" i="13"/>
  <c r="AB143" i="13" s="1"/>
  <c r="M142" i="13"/>
  <c r="BZ141" i="18"/>
  <c r="O251" i="16"/>
  <c r="N252" i="16"/>
  <c r="CH141" i="18"/>
  <c r="BY141" i="18"/>
  <c r="CI141" i="18"/>
  <c r="CI141" i="13"/>
  <c r="BZ141" i="13"/>
  <c r="CH141" i="13"/>
  <c r="N252" i="12"/>
  <c r="O251" i="12"/>
  <c r="BY141" i="13"/>
  <c r="AY142" i="13"/>
  <c r="BB142" i="13" s="1"/>
  <c r="K352" i="7"/>
  <c r="O351" i="7"/>
  <c r="I352" i="7"/>
  <c r="G352" i="7"/>
  <c r="J352" i="7"/>
  <c r="H352" i="7"/>
  <c r="N252" i="17"/>
  <c r="CH141" i="19"/>
  <c r="BY141" i="19"/>
  <c r="CI141" i="19"/>
  <c r="O251" i="17"/>
  <c r="BZ141" i="19"/>
  <c r="AZ142" i="18"/>
  <c r="BC142" i="18" s="1"/>
  <c r="R142" i="13"/>
  <c r="AA143" i="13" s="1"/>
  <c r="L142" i="13"/>
  <c r="CA140" i="19"/>
  <c r="AR141" i="19"/>
  <c r="I353" i="21"/>
  <c r="O352" i="21"/>
  <c r="G353" i="21"/>
  <c r="K353" i="21"/>
  <c r="J353" i="21"/>
  <c r="H353" i="21"/>
  <c r="CJ140" i="18"/>
  <c r="CA140" i="18"/>
  <c r="AR141" i="18"/>
  <c r="CJ140" i="19"/>
  <c r="AR142" i="13"/>
  <c r="BI177" i="13"/>
  <c r="BK177" i="13"/>
  <c r="BJ177" i="13"/>
  <c r="CJ141" i="13" l="1"/>
  <c r="CL141" i="13" s="1"/>
  <c r="CA141" i="13"/>
  <c r="CB141" i="13" s="1"/>
  <c r="U352" i="20"/>
  <c r="V352" i="20" s="1"/>
  <c r="I80" i="15"/>
  <c r="O142" i="13"/>
  <c r="L352" i="7"/>
  <c r="P352" i="7"/>
  <c r="R352" i="7"/>
  <c r="Q352" i="7"/>
  <c r="S352" i="7"/>
  <c r="T352" i="7"/>
  <c r="J80" i="15"/>
  <c r="P142" i="13"/>
  <c r="CK140" i="19"/>
  <c r="CL140" i="19"/>
  <c r="R353" i="21"/>
  <c r="T353" i="21"/>
  <c r="Q353" i="21"/>
  <c r="P353" i="21"/>
  <c r="S353" i="21"/>
  <c r="CK140" i="18"/>
  <c r="CL140" i="18"/>
  <c r="BL141" i="18"/>
  <c r="H141" i="18"/>
  <c r="AU141" i="18"/>
  <c r="AI142" i="18" s="1"/>
  <c r="L353" i="21"/>
  <c r="G253" i="17" s="1"/>
  <c r="H141" i="19"/>
  <c r="AU141" i="19"/>
  <c r="AI142" i="19" s="1"/>
  <c r="BL141" i="19"/>
  <c r="CC140" i="18"/>
  <c r="CB140" i="18"/>
  <c r="CC140" i="19"/>
  <c r="CB140" i="19"/>
  <c r="CK141" i="13"/>
  <c r="AU142" i="13"/>
  <c r="AI143" i="13" s="1"/>
  <c r="H142" i="13"/>
  <c r="BL142" i="13"/>
  <c r="CC141" i="13" l="1"/>
  <c r="AX141" i="19"/>
  <c r="BA141" i="19" s="1"/>
  <c r="BD141" i="19" s="1"/>
  <c r="U352" i="7"/>
  <c r="H252" i="16"/>
  <c r="I252" i="16" s="1"/>
  <c r="G252" i="12"/>
  <c r="H252" i="12" s="1"/>
  <c r="I252" i="12" s="1"/>
  <c r="F80" i="15"/>
  <c r="H252" i="17"/>
  <c r="I252" i="17" s="1"/>
  <c r="BR141" i="19"/>
  <c r="K141" i="19"/>
  <c r="Q141" i="19"/>
  <c r="Z142" i="19" s="1"/>
  <c r="BH142" i="19" s="1"/>
  <c r="BR141" i="18"/>
  <c r="Q141" i="18"/>
  <c r="Z142" i="18" s="1"/>
  <c r="F352" i="20" s="1"/>
  <c r="K141" i="18"/>
  <c r="U353" i="21"/>
  <c r="V353" i="21" s="1"/>
  <c r="AX141" i="18"/>
  <c r="BA141" i="18" s="1"/>
  <c r="BD141" i="18" s="1"/>
  <c r="AX142" i="13"/>
  <c r="BA142" i="13" s="1"/>
  <c r="BD142" i="13" s="1"/>
  <c r="Q142" i="13"/>
  <c r="Z143" i="13" s="1"/>
  <c r="F353" i="7" s="1"/>
  <c r="K142" i="13"/>
  <c r="H80" i="15" s="1"/>
  <c r="BR142" i="13"/>
  <c r="O352" i="20" l="1"/>
  <c r="H353" i="20"/>
  <c r="G353" i="20"/>
  <c r="I353" i="20"/>
  <c r="J353" i="20"/>
  <c r="K353" i="20"/>
  <c r="CE142" i="19"/>
  <c r="CF142" i="19"/>
  <c r="BW142" i="19"/>
  <c r="AT143" i="19" s="1"/>
  <c r="BV142" i="19"/>
  <c r="AS143" i="19" s="1"/>
  <c r="J253" i="17"/>
  <c r="G100" i="15"/>
  <c r="CE142" i="13"/>
  <c r="BV142" i="13"/>
  <c r="AS143" i="13" s="1"/>
  <c r="J253" i="12"/>
  <c r="CF142" i="13"/>
  <c r="BW142" i="13"/>
  <c r="AT143" i="13" s="1"/>
  <c r="J253" i="16"/>
  <c r="CE142" i="18"/>
  <c r="BV142" i="18"/>
  <c r="AS143" i="18" s="1"/>
  <c r="CF142" i="18"/>
  <c r="BW142" i="18"/>
  <c r="AT143" i="18" s="1"/>
  <c r="K252" i="17"/>
  <c r="L252" i="17" s="1"/>
  <c r="M252" i="17" s="1"/>
  <c r="V352" i="7"/>
  <c r="K252" i="16"/>
  <c r="L252" i="16" s="1"/>
  <c r="M252" i="16" s="1"/>
  <c r="K252" i="12"/>
  <c r="L252" i="12" s="1"/>
  <c r="M252" i="12" s="1"/>
  <c r="BX142" i="13" s="1"/>
  <c r="BH142" i="18"/>
  <c r="N141" i="18"/>
  <c r="CD141" i="18"/>
  <c r="BU141" i="18"/>
  <c r="BX141" i="18"/>
  <c r="CG141" i="18"/>
  <c r="BT142" i="18"/>
  <c r="BO142" i="18"/>
  <c r="N141" i="19"/>
  <c r="CD141" i="19"/>
  <c r="BU141" i="19"/>
  <c r="CG141" i="19"/>
  <c r="BX141" i="19"/>
  <c r="F353" i="21"/>
  <c r="BO142" i="19"/>
  <c r="BT142" i="19"/>
  <c r="BT143" i="13"/>
  <c r="BO143" i="13"/>
  <c r="N142" i="13"/>
  <c r="CD142" i="13"/>
  <c r="BU142" i="13"/>
  <c r="BH143" i="13"/>
  <c r="BJ178" i="13"/>
  <c r="BK178" i="13"/>
  <c r="BI178" i="13"/>
  <c r="CG142" i="13" l="1"/>
  <c r="L353" i="20"/>
  <c r="G253" i="16" s="1"/>
  <c r="R353" i="20"/>
  <c r="S353" i="20"/>
  <c r="Q353" i="20"/>
  <c r="T353" i="20"/>
  <c r="P353" i="20"/>
  <c r="AW143" i="18"/>
  <c r="AK144" i="18" s="1"/>
  <c r="BN143" i="18"/>
  <c r="BQ143" i="18"/>
  <c r="J143" i="18"/>
  <c r="BP143" i="13"/>
  <c r="AV143" i="13"/>
  <c r="AJ144" i="13" s="1"/>
  <c r="BM143" i="13"/>
  <c r="I143" i="13"/>
  <c r="O352" i="7"/>
  <c r="G353" i="7"/>
  <c r="J353" i="7"/>
  <c r="K353" i="7"/>
  <c r="H353" i="7"/>
  <c r="I353" i="7"/>
  <c r="BM143" i="18"/>
  <c r="BP143" i="18"/>
  <c r="AV143" i="18"/>
  <c r="AJ144" i="18" s="1"/>
  <c r="I143" i="18"/>
  <c r="CI142" i="13"/>
  <c r="O252" i="12"/>
  <c r="BY142" i="13"/>
  <c r="BZ142" i="13"/>
  <c r="CH142" i="13"/>
  <c r="N253" i="12"/>
  <c r="I143" i="19"/>
  <c r="AV143" i="19"/>
  <c r="AJ144" i="19" s="1"/>
  <c r="BP143" i="19"/>
  <c r="BM143" i="19"/>
  <c r="N253" i="16"/>
  <c r="CH142" i="18"/>
  <c r="BY142" i="18"/>
  <c r="CI142" i="18"/>
  <c r="BZ142" i="18"/>
  <c r="O252" i="16"/>
  <c r="AW143" i="13"/>
  <c r="AK144" i="13" s="1"/>
  <c r="J143" i="13"/>
  <c r="BN143" i="13"/>
  <c r="BQ143" i="13"/>
  <c r="BQ143" i="19"/>
  <c r="AW143" i="19"/>
  <c r="AK144" i="19" s="1"/>
  <c r="J143" i="19"/>
  <c r="BN143" i="19"/>
  <c r="N253" i="17"/>
  <c r="O252" i="17"/>
  <c r="BY142" i="19"/>
  <c r="CH142" i="19"/>
  <c r="CI142" i="19"/>
  <c r="BZ142" i="19"/>
  <c r="CA141" i="19"/>
  <c r="AR142" i="19"/>
  <c r="CJ141" i="19"/>
  <c r="CA141" i="18"/>
  <c r="AR142" i="18"/>
  <c r="CJ141" i="18"/>
  <c r="I354" i="21"/>
  <c r="O353" i="21"/>
  <c r="H354" i="21"/>
  <c r="G354" i="21"/>
  <c r="K354" i="21"/>
  <c r="J354" i="21"/>
  <c r="AR143" i="13"/>
  <c r="BI179" i="13"/>
  <c r="U353" i="20" l="1"/>
  <c r="V353" i="20" s="1"/>
  <c r="CJ142" i="13"/>
  <c r="CL142" i="13" s="1"/>
  <c r="CA142" i="13"/>
  <c r="AY143" i="19"/>
  <c r="BB143" i="19" s="1"/>
  <c r="AZ143" i="18"/>
  <c r="BC143" i="18" s="1"/>
  <c r="AY143" i="18"/>
  <c r="BB143" i="18" s="1"/>
  <c r="M143" i="19"/>
  <c r="P143" i="19" s="1"/>
  <c r="S143" i="19"/>
  <c r="AB144" i="19" s="1"/>
  <c r="L143" i="19"/>
  <c r="O143" i="19" s="1"/>
  <c r="R143" i="19"/>
  <c r="AA144" i="19" s="1"/>
  <c r="L143" i="18"/>
  <c r="O143" i="18" s="1"/>
  <c r="R143" i="18"/>
  <c r="AA144" i="18" s="1"/>
  <c r="L353" i="7"/>
  <c r="T353" i="7"/>
  <c r="Q353" i="7"/>
  <c r="R353" i="7"/>
  <c r="S353" i="7"/>
  <c r="P353" i="7"/>
  <c r="M143" i="18"/>
  <c r="P143" i="18" s="1"/>
  <c r="S143" i="18"/>
  <c r="AB144" i="18" s="1"/>
  <c r="S143" i="13"/>
  <c r="AB144" i="13" s="1"/>
  <c r="M143" i="13"/>
  <c r="AY143" i="13"/>
  <c r="BB143" i="13" s="1"/>
  <c r="AZ143" i="19"/>
  <c r="BC143" i="19" s="1"/>
  <c r="AZ143" i="13"/>
  <c r="BC143" i="13" s="1"/>
  <c r="L143" i="13"/>
  <c r="R143" i="13"/>
  <c r="AA144" i="13" s="1"/>
  <c r="CK141" i="18"/>
  <c r="CL141" i="18"/>
  <c r="AU142" i="18"/>
  <c r="AI143" i="18" s="1"/>
  <c r="BL142" i="18"/>
  <c r="H142" i="18"/>
  <c r="CC141" i="18"/>
  <c r="CB141" i="18"/>
  <c r="L354" i="21"/>
  <c r="G254" i="17" s="1"/>
  <c r="AU142" i="19"/>
  <c r="AI143" i="19" s="1"/>
  <c r="H142" i="19"/>
  <c r="BL142" i="19"/>
  <c r="R354" i="21"/>
  <c r="Q354" i="21"/>
  <c r="T354" i="21"/>
  <c r="S354" i="21"/>
  <c r="P354" i="21"/>
  <c r="CC141" i="19"/>
  <c r="CB141" i="19"/>
  <c r="CL141" i="19"/>
  <c r="CK141" i="19"/>
  <c r="AU143" i="13"/>
  <c r="AI144" i="13" s="1"/>
  <c r="BL143" i="13"/>
  <c r="H143" i="13"/>
  <c r="CK142" i="13"/>
  <c r="CC142" i="13"/>
  <c r="CB142" i="13"/>
  <c r="BK179" i="13"/>
  <c r="J81" i="15" l="1"/>
  <c r="P143" i="13"/>
  <c r="F81" i="15"/>
  <c r="H253" i="16"/>
  <c r="I253" i="16" s="1"/>
  <c r="G253" i="12"/>
  <c r="H253" i="12" s="1"/>
  <c r="I253" i="12" s="1"/>
  <c r="H253" i="17"/>
  <c r="I253" i="17" s="1"/>
  <c r="I81" i="15"/>
  <c r="O143" i="13"/>
  <c r="U353" i="7"/>
  <c r="AX142" i="18"/>
  <c r="BA142" i="18" s="1"/>
  <c r="BD142" i="18" s="1"/>
  <c r="AX142" i="19"/>
  <c r="BA142" i="19" s="1"/>
  <c r="BD142" i="19" s="1"/>
  <c r="K142" i="19"/>
  <c r="BR142" i="19"/>
  <c r="Q142" i="19"/>
  <c r="Z143" i="19" s="1"/>
  <c r="BH143" i="19" s="1"/>
  <c r="BR142" i="18"/>
  <c r="K142" i="18"/>
  <c r="Q142" i="18"/>
  <c r="Z143" i="18" s="1"/>
  <c r="F353" i="20" s="1"/>
  <c r="U354" i="21"/>
  <c r="V354" i="21" s="1"/>
  <c r="AX143" i="13"/>
  <c r="BA143" i="13" s="1"/>
  <c r="BD143" i="13" s="1"/>
  <c r="Q143" i="13"/>
  <c r="Z144" i="13" s="1"/>
  <c r="F354" i="7" s="1"/>
  <c r="K143" i="13"/>
  <c r="H81" i="15" s="1"/>
  <c r="BR143" i="13"/>
  <c r="BJ179" i="13"/>
  <c r="I354" i="20" l="1"/>
  <c r="K354" i="20"/>
  <c r="H354" i="20"/>
  <c r="G354" i="20"/>
  <c r="O353" i="20"/>
  <c r="J354" i="20"/>
  <c r="J254" i="17"/>
  <c r="BV143" i="19"/>
  <c r="AS144" i="19" s="1"/>
  <c r="CE143" i="19"/>
  <c r="CF143" i="19"/>
  <c r="BW143" i="19"/>
  <c r="AT144" i="19" s="1"/>
  <c r="G101" i="15"/>
  <c r="BV143" i="13"/>
  <c r="AS144" i="13" s="1"/>
  <c r="CE143" i="13"/>
  <c r="BW143" i="13"/>
  <c r="AT144" i="13" s="1"/>
  <c r="J254" i="12"/>
  <c r="CF143" i="13"/>
  <c r="CE143" i="18"/>
  <c r="J254" i="16"/>
  <c r="BV143" i="18"/>
  <c r="AS144" i="18" s="1"/>
  <c r="CF143" i="18"/>
  <c r="BW143" i="18"/>
  <c r="AT144" i="18" s="1"/>
  <c r="BH143" i="18"/>
  <c r="K253" i="12"/>
  <c r="L253" i="12" s="1"/>
  <c r="M253" i="12" s="1"/>
  <c r="CG143" i="13" s="1"/>
  <c r="K253" i="16"/>
  <c r="L253" i="16" s="1"/>
  <c r="M253" i="16" s="1"/>
  <c r="V353" i="7"/>
  <c r="K253" i="17"/>
  <c r="L253" i="17" s="1"/>
  <c r="M253" i="17" s="1"/>
  <c r="N142" i="18"/>
  <c r="CD142" i="18"/>
  <c r="BU142" i="18"/>
  <c r="CG142" i="18"/>
  <c r="BX142" i="18"/>
  <c r="BO143" i="18"/>
  <c r="BT143" i="18"/>
  <c r="F354" i="21"/>
  <c r="BT143" i="19"/>
  <c r="BO143" i="19"/>
  <c r="N142" i="19"/>
  <c r="BU142" i="19"/>
  <c r="CD142" i="19"/>
  <c r="BX142" i="19"/>
  <c r="CG142" i="19"/>
  <c r="BH144" i="13"/>
  <c r="BO144" i="13"/>
  <c r="BT144" i="13"/>
  <c r="N143" i="13"/>
  <c r="BU143" i="13"/>
  <c r="CD143" i="13"/>
  <c r="BI180" i="13"/>
  <c r="S354" i="20" l="1"/>
  <c r="P354" i="20"/>
  <c r="Q354" i="20"/>
  <c r="T354" i="20"/>
  <c r="R354" i="20"/>
  <c r="L354" i="20"/>
  <c r="G254" i="16" s="1"/>
  <c r="J144" i="18"/>
  <c r="AW144" i="18"/>
  <c r="AK145" i="18" s="1"/>
  <c r="BN144" i="18"/>
  <c r="BQ144" i="18"/>
  <c r="BM144" i="13"/>
  <c r="I144" i="13"/>
  <c r="AV144" i="13"/>
  <c r="AJ145" i="13" s="1"/>
  <c r="BP144" i="13"/>
  <c r="BY143" i="19"/>
  <c r="CH143" i="19"/>
  <c r="CI143" i="19"/>
  <c r="BZ143" i="19"/>
  <c r="O253" i="17"/>
  <c r="N254" i="17"/>
  <c r="BM144" i="18"/>
  <c r="BP144" i="18"/>
  <c r="AV144" i="18"/>
  <c r="AJ145" i="18" s="1"/>
  <c r="I144" i="18"/>
  <c r="CJ142" i="19"/>
  <c r="CK142" i="19" s="1"/>
  <c r="BN144" i="19"/>
  <c r="AW144" i="19"/>
  <c r="AK145" i="19" s="1"/>
  <c r="BQ144" i="19"/>
  <c r="J144" i="19"/>
  <c r="CJ142" i="18"/>
  <c r="CK142" i="18" s="1"/>
  <c r="BY143" i="18"/>
  <c r="N254" i="16"/>
  <c r="CI143" i="18"/>
  <c r="BZ143" i="18"/>
  <c r="O253" i="16"/>
  <c r="CH143" i="18"/>
  <c r="BZ143" i="13"/>
  <c r="CH143" i="13"/>
  <c r="BY143" i="13"/>
  <c r="N254" i="12"/>
  <c r="O253" i="12"/>
  <c r="CI143" i="13"/>
  <c r="K354" i="7"/>
  <c r="J354" i="7"/>
  <c r="I354" i="7"/>
  <c r="O353" i="7"/>
  <c r="H354" i="7"/>
  <c r="G354" i="7"/>
  <c r="BP144" i="19"/>
  <c r="I144" i="19"/>
  <c r="BM144" i="19"/>
  <c r="AV144" i="19"/>
  <c r="AJ145" i="19" s="1"/>
  <c r="BX143" i="13"/>
  <c r="BN144" i="13"/>
  <c r="BQ144" i="13"/>
  <c r="AW144" i="13"/>
  <c r="AK145" i="13" s="1"/>
  <c r="J144" i="13"/>
  <c r="O354" i="21"/>
  <c r="I355" i="21"/>
  <c r="J355" i="21"/>
  <c r="H355" i="21"/>
  <c r="K355" i="21"/>
  <c r="G355" i="21"/>
  <c r="CL142" i="19"/>
  <c r="CA142" i="19"/>
  <c r="AR143" i="19"/>
  <c r="CA142" i="18"/>
  <c r="AR143" i="18"/>
  <c r="AR144" i="13"/>
  <c r="BK180" i="13"/>
  <c r="BJ180" i="13"/>
  <c r="CJ143" i="13" l="1"/>
  <c r="CK143" i="13" s="1"/>
  <c r="CA143" i="13"/>
  <c r="CC143" i="13" s="1"/>
  <c r="CL142" i="18"/>
  <c r="AZ144" i="18"/>
  <c r="BC144" i="18" s="1"/>
  <c r="U354" i="20"/>
  <c r="V354" i="20" s="1"/>
  <c r="L354" i="7"/>
  <c r="L144" i="13"/>
  <c r="R144" i="13"/>
  <c r="AA145" i="13" s="1"/>
  <c r="P354" i="7"/>
  <c r="R354" i="7"/>
  <c r="S354" i="7"/>
  <c r="Q354" i="7"/>
  <c r="T354" i="7"/>
  <c r="L144" i="18"/>
  <c r="O144" i="18" s="1"/>
  <c r="R144" i="18"/>
  <c r="AA145" i="18" s="1"/>
  <c r="S144" i="19"/>
  <c r="AB145" i="19" s="1"/>
  <c r="M144" i="19"/>
  <c r="P144" i="19" s="1"/>
  <c r="AZ144" i="13"/>
  <c r="BC144" i="13" s="1"/>
  <c r="AY144" i="19"/>
  <c r="BB144" i="19" s="1"/>
  <c r="AZ144" i="19"/>
  <c r="BC144" i="19" s="1"/>
  <c r="AY144" i="13"/>
  <c r="BB144" i="13" s="1"/>
  <c r="M144" i="13"/>
  <c r="S144" i="13"/>
  <c r="AB145" i="13" s="1"/>
  <c r="L144" i="19"/>
  <c r="O144" i="19" s="1"/>
  <c r="R144" i="19"/>
  <c r="AA145" i="19" s="1"/>
  <c r="AY144" i="18"/>
  <c r="BB144" i="18" s="1"/>
  <c r="M144" i="18"/>
  <c r="P144" i="18" s="1"/>
  <c r="S144" i="18"/>
  <c r="AB145" i="18" s="1"/>
  <c r="CC142" i="19"/>
  <c r="CB142" i="19"/>
  <c r="R355" i="21"/>
  <c r="P355" i="21"/>
  <c r="T355" i="21"/>
  <c r="Q355" i="21"/>
  <c r="S355" i="21"/>
  <c r="L355" i="21"/>
  <c r="G255" i="17" s="1"/>
  <c r="AU143" i="18"/>
  <c r="AI144" i="18" s="1"/>
  <c r="H143" i="18"/>
  <c r="BL143" i="18"/>
  <c r="AX143" i="18"/>
  <c r="BA143" i="18" s="1"/>
  <c r="BD143" i="18" s="1"/>
  <c r="CC142" i="18"/>
  <c r="CB142" i="18"/>
  <c r="H143" i="19"/>
  <c r="BL143" i="19"/>
  <c r="AU143" i="19"/>
  <c r="AI144" i="19" s="1"/>
  <c r="AU144" i="13"/>
  <c r="AI145" i="13" s="1"/>
  <c r="BL144" i="13"/>
  <c r="H144" i="13"/>
  <c r="BI181" i="13"/>
  <c r="CL143" i="13" l="1"/>
  <c r="CB143" i="13"/>
  <c r="AX143" i="19"/>
  <c r="BA143" i="19" s="1"/>
  <c r="BD143" i="19" s="1"/>
  <c r="U354" i="7"/>
  <c r="I82" i="15"/>
  <c r="O144" i="13"/>
  <c r="J82" i="15"/>
  <c r="P144" i="13"/>
  <c r="H254" i="16"/>
  <c r="I254" i="16" s="1"/>
  <c r="F82" i="15"/>
  <c r="G254" i="12"/>
  <c r="H254" i="12" s="1"/>
  <c r="I254" i="12" s="1"/>
  <c r="H254" i="17"/>
  <c r="I254" i="17" s="1"/>
  <c r="U355" i="21"/>
  <c r="V355" i="21" s="1"/>
  <c r="Q143" i="18"/>
  <c r="Z144" i="18" s="1"/>
  <c r="F354" i="20" s="1"/>
  <c r="BR143" i="18"/>
  <c r="K143" i="18"/>
  <c r="BR143" i="19"/>
  <c r="K143" i="19"/>
  <c r="Q143" i="19"/>
  <c r="Z144" i="19" s="1"/>
  <c r="BH144" i="19" s="1"/>
  <c r="AX144" i="13"/>
  <c r="BA144" i="13" s="1"/>
  <c r="BD144" i="13" s="1"/>
  <c r="Q144" i="13"/>
  <c r="Z145" i="13" s="1"/>
  <c r="F355" i="7" s="1"/>
  <c r="BR144" i="13"/>
  <c r="K144" i="13"/>
  <c r="H82" i="15" s="1"/>
  <c r="O354" i="20" l="1"/>
  <c r="J355" i="20"/>
  <c r="I355" i="20"/>
  <c r="K355" i="20"/>
  <c r="G355" i="20"/>
  <c r="H355" i="20"/>
  <c r="BH144" i="18"/>
  <c r="J255" i="17"/>
  <c r="BW144" i="19"/>
  <c r="AT145" i="19" s="1"/>
  <c r="CE144" i="19"/>
  <c r="BV144" i="19"/>
  <c r="AS145" i="19" s="1"/>
  <c r="CF144" i="19"/>
  <c r="K254" i="16"/>
  <c r="L254" i="16" s="1"/>
  <c r="M254" i="16" s="1"/>
  <c r="K254" i="12"/>
  <c r="L254" i="12" s="1"/>
  <c r="M254" i="12" s="1"/>
  <c r="BX144" i="13" s="1"/>
  <c r="K254" i="17"/>
  <c r="L254" i="17" s="1"/>
  <c r="M254" i="17" s="1"/>
  <c r="V354" i="7"/>
  <c r="CF144" i="18"/>
  <c r="BW144" i="18"/>
  <c r="AT145" i="18" s="1"/>
  <c r="J255" i="16"/>
  <c r="BV144" i="18"/>
  <c r="AS145" i="18" s="1"/>
  <c r="CE144" i="18"/>
  <c r="G102" i="15"/>
  <c r="CE144" i="13"/>
  <c r="BV144" i="13"/>
  <c r="AS145" i="13" s="1"/>
  <c r="CF144" i="13"/>
  <c r="BW144" i="13"/>
  <c r="AT145" i="13" s="1"/>
  <c r="J255" i="12"/>
  <c r="N143" i="19"/>
  <c r="BU143" i="19"/>
  <c r="CD143" i="19"/>
  <c r="BX143" i="19"/>
  <c r="CG143" i="19"/>
  <c r="F355" i="21"/>
  <c r="BT144" i="19"/>
  <c r="BO144" i="19"/>
  <c r="N143" i="18"/>
  <c r="CD143" i="18"/>
  <c r="BU143" i="18"/>
  <c r="CG143" i="18"/>
  <c r="BX143" i="18"/>
  <c r="BT144" i="18"/>
  <c r="BO144" i="18"/>
  <c r="N144" i="13"/>
  <c r="BU144" i="13"/>
  <c r="CD144" i="13"/>
  <c r="BH145" i="13"/>
  <c r="BO145" i="13"/>
  <c r="BT145" i="13"/>
  <c r="BK181" i="13"/>
  <c r="BJ181" i="13"/>
  <c r="L355" i="20" l="1"/>
  <c r="G255" i="16" s="1"/>
  <c r="Q355" i="20"/>
  <c r="P355" i="20"/>
  <c r="R355" i="20"/>
  <c r="S355" i="20"/>
  <c r="T355" i="20"/>
  <c r="CG144" i="13"/>
  <c r="BZ144" i="18"/>
  <c r="O254" i="16"/>
  <c r="N255" i="16"/>
  <c r="CI144" i="18"/>
  <c r="CH144" i="18"/>
  <c r="BY144" i="18"/>
  <c r="BP145" i="18"/>
  <c r="BM145" i="18"/>
  <c r="AV145" i="18"/>
  <c r="AJ146" i="18" s="1"/>
  <c r="I145" i="18"/>
  <c r="AV145" i="19"/>
  <c r="AJ146" i="19" s="1"/>
  <c r="I145" i="19"/>
  <c r="BP145" i="19"/>
  <c r="BM145" i="19"/>
  <c r="AW145" i="13"/>
  <c r="AK146" i="13" s="1"/>
  <c r="BQ145" i="13"/>
  <c r="BN145" i="13"/>
  <c r="J145" i="13"/>
  <c r="J145" i="18"/>
  <c r="BQ145" i="18"/>
  <c r="AW145" i="18"/>
  <c r="AK146" i="18" s="1"/>
  <c r="BN145" i="18"/>
  <c r="AW145" i="19"/>
  <c r="AK146" i="19" s="1"/>
  <c r="BQ145" i="19"/>
  <c r="BN145" i="19"/>
  <c r="J145" i="19"/>
  <c r="I145" i="13"/>
  <c r="BM145" i="13"/>
  <c r="BP145" i="13"/>
  <c r="AV145" i="13"/>
  <c r="AJ146" i="13" s="1"/>
  <c r="CI144" i="19"/>
  <c r="O254" i="17"/>
  <c r="N255" i="17"/>
  <c r="CH144" i="19"/>
  <c r="BY144" i="19"/>
  <c r="BZ144" i="19"/>
  <c r="I355" i="7"/>
  <c r="H355" i="7"/>
  <c r="K355" i="7"/>
  <c r="J355" i="7"/>
  <c r="O354" i="7"/>
  <c r="G355" i="7"/>
  <c r="CJ143" i="19"/>
  <c r="CL143" i="19" s="1"/>
  <c r="BZ144" i="13"/>
  <c r="BY144" i="13"/>
  <c r="CH144" i="13"/>
  <c r="N255" i="12"/>
  <c r="O254" i="12"/>
  <c r="CI144" i="13"/>
  <c r="O355" i="21"/>
  <c r="K356" i="21"/>
  <c r="H356" i="21"/>
  <c r="J356" i="21"/>
  <c r="I356" i="21"/>
  <c r="G356" i="21"/>
  <c r="CA143" i="18"/>
  <c r="AR144" i="18"/>
  <c r="CA143" i="19"/>
  <c r="AR144" i="19"/>
  <c r="CJ143" i="18"/>
  <c r="AR145" i="13"/>
  <c r="BI182" i="13"/>
  <c r="CA144" i="13" l="1"/>
  <c r="CC144" i="13" s="1"/>
  <c r="AY145" i="13"/>
  <c r="BB145" i="13" s="1"/>
  <c r="CJ144" i="13"/>
  <c r="AZ145" i="19"/>
  <c r="BC145" i="19" s="1"/>
  <c r="U355" i="20"/>
  <c r="V355" i="20" s="1"/>
  <c r="AY145" i="19"/>
  <c r="BB145" i="19" s="1"/>
  <c r="AY145" i="18"/>
  <c r="BB145" i="18" s="1"/>
  <c r="AZ145" i="18"/>
  <c r="BC145" i="18" s="1"/>
  <c r="CK143" i="19"/>
  <c r="R355" i="7"/>
  <c r="S355" i="7"/>
  <c r="P355" i="7"/>
  <c r="T355" i="7"/>
  <c r="Q355" i="7"/>
  <c r="R145" i="13"/>
  <c r="AA146" i="13" s="1"/>
  <c r="L145" i="13"/>
  <c r="M145" i="18"/>
  <c r="P145" i="18" s="1"/>
  <c r="S145" i="18"/>
  <c r="AB146" i="18" s="1"/>
  <c r="S145" i="19"/>
  <c r="AB146" i="19" s="1"/>
  <c r="M145" i="19"/>
  <c r="P145" i="19" s="1"/>
  <c r="S145" i="13"/>
  <c r="AB146" i="13" s="1"/>
  <c r="M145" i="13"/>
  <c r="R145" i="19"/>
  <c r="AA146" i="19" s="1"/>
  <c r="L145" i="19"/>
  <c r="O145" i="19" s="1"/>
  <c r="R145" i="18"/>
  <c r="AA146" i="18" s="1"/>
  <c r="L145" i="18"/>
  <c r="O145" i="18" s="1"/>
  <c r="AZ145" i="13"/>
  <c r="BC145" i="13" s="1"/>
  <c r="L355" i="7"/>
  <c r="CK143" i="18"/>
  <c r="CL143" i="18"/>
  <c r="R356" i="21"/>
  <c r="T356" i="21"/>
  <c r="Q356" i="21"/>
  <c r="P356" i="21"/>
  <c r="S356" i="21"/>
  <c r="AU144" i="19"/>
  <c r="AI145" i="19" s="1"/>
  <c r="BL144" i="19"/>
  <c r="H144" i="19"/>
  <c r="CC143" i="19"/>
  <c r="CB143" i="19"/>
  <c r="BL144" i="18"/>
  <c r="AU144" i="18"/>
  <c r="AI145" i="18" s="1"/>
  <c r="H144" i="18"/>
  <c r="L356" i="21"/>
  <c r="G256" i="17" s="1"/>
  <c r="CC143" i="18"/>
  <c r="CB143" i="18"/>
  <c r="CL144" i="13"/>
  <c r="CK144" i="13"/>
  <c r="H145" i="13"/>
  <c r="AU145" i="13"/>
  <c r="AI146" i="13" s="1"/>
  <c r="BL145" i="13"/>
  <c r="BK182" i="13"/>
  <c r="BJ182" i="13"/>
  <c r="CB144" i="13" l="1"/>
  <c r="AX144" i="18"/>
  <c r="BA144" i="18" s="1"/>
  <c r="BD144" i="18" s="1"/>
  <c r="AX144" i="19"/>
  <c r="BA144" i="19" s="1"/>
  <c r="BD144" i="19" s="1"/>
  <c r="J83" i="15"/>
  <c r="P145" i="13"/>
  <c r="F83" i="15"/>
  <c r="H255" i="17"/>
  <c r="I255" i="17" s="1"/>
  <c r="H255" i="16"/>
  <c r="I255" i="16" s="1"/>
  <c r="G255" i="12"/>
  <c r="H255" i="12" s="1"/>
  <c r="I255" i="12" s="1"/>
  <c r="U355" i="7"/>
  <c r="I83" i="15"/>
  <c r="O145" i="13"/>
  <c r="U356" i="21"/>
  <c r="V356" i="21" s="1"/>
  <c r="BR144" i="18"/>
  <c r="K144" i="18"/>
  <c r="Q144" i="18"/>
  <c r="Z145" i="18" s="1"/>
  <c r="F355" i="20" s="1"/>
  <c r="BR144" i="19"/>
  <c r="K144" i="19"/>
  <c r="Q144" i="19"/>
  <c r="Z145" i="19" s="1"/>
  <c r="BH145" i="19" s="1"/>
  <c r="AX145" i="13"/>
  <c r="BA145" i="13" s="1"/>
  <c r="BD145" i="13" s="1"/>
  <c r="Q145" i="13"/>
  <c r="Z146" i="13" s="1"/>
  <c r="F356" i="7" s="1"/>
  <c r="K145" i="13"/>
  <c r="H83" i="15" s="1"/>
  <c r="BR145" i="13"/>
  <c r="I356" i="20" l="1"/>
  <c r="J356" i="20"/>
  <c r="H356" i="20"/>
  <c r="G356" i="20"/>
  <c r="K356" i="20"/>
  <c r="O355" i="20"/>
  <c r="BV145" i="18"/>
  <c r="AS146" i="18" s="1"/>
  <c r="CF145" i="18"/>
  <c r="BW145" i="18"/>
  <c r="AT146" i="18" s="1"/>
  <c r="J256" i="16"/>
  <c r="CE145" i="18"/>
  <c r="BV145" i="19"/>
  <c r="AS146" i="19" s="1"/>
  <c r="CF145" i="19"/>
  <c r="CE145" i="19"/>
  <c r="BW145" i="19"/>
  <c r="AT146" i="19" s="1"/>
  <c r="J256" i="17"/>
  <c r="K255" i="17"/>
  <c r="L255" i="17" s="1"/>
  <c r="M255" i="17" s="1"/>
  <c r="K255" i="12"/>
  <c r="L255" i="12" s="1"/>
  <c r="M255" i="12" s="1"/>
  <c r="CG145" i="13" s="1"/>
  <c r="V355" i="7"/>
  <c r="K255" i="16"/>
  <c r="L255" i="16" s="1"/>
  <c r="M255" i="16" s="1"/>
  <c r="BH145" i="18"/>
  <c r="G103" i="15"/>
  <c r="CF145" i="13"/>
  <c r="J256" i="12"/>
  <c r="CE145" i="13"/>
  <c r="BW145" i="13"/>
  <c r="AT146" i="13" s="1"/>
  <c r="BV145" i="13"/>
  <c r="AS146" i="13" s="1"/>
  <c r="N144" i="18"/>
  <c r="BU144" i="18"/>
  <c r="CD144" i="18"/>
  <c r="BX144" i="18"/>
  <c r="CG144" i="18"/>
  <c r="BO145" i="18"/>
  <c r="BT145" i="18"/>
  <c r="F356" i="21"/>
  <c r="N144" i="19"/>
  <c r="CD144" i="19"/>
  <c r="BU144" i="19"/>
  <c r="BX144" i="19"/>
  <c r="CG144" i="19"/>
  <c r="BO145" i="19"/>
  <c r="BT145" i="19"/>
  <c r="BO146" i="13"/>
  <c r="BT146" i="13"/>
  <c r="N145" i="13"/>
  <c r="BU145" i="13"/>
  <c r="CD145" i="13"/>
  <c r="BH146" i="13"/>
  <c r="L356" i="20" l="1"/>
  <c r="G256" i="16" s="1"/>
  <c r="P356" i="20"/>
  <c r="R356" i="20"/>
  <c r="Q356" i="20"/>
  <c r="S356" i="20"/>
  <c r="T356" i="20"/>
  <c r="BX145" i="13"/>
  <c r="AV146" i="13"/>
  <c r="AJ147" i="13" s="1"/>
  <c r="I146" i="13"/>
  <c r="BM146" i="13"/>
  <c r="BP146" i="13"/>
  <c r="CH145" i="18"/>
  <c r="BY145" i="18"/>
  <c r="CI145" i="18"/>
  <c r="BZ145" i="18"/>
  <c r="O255" i="16"/>
  <c r="N256" i="16"/>
  <c r="AV146" i="19"/>
  <c r="AJ147" i="19" s="1"/>
  <c r="BP146" i="19"/>
  <c r="BM146" i="19"/>
  <c r="I146" i="19"/>
  <c r="BQ146" i="13"/>
  <c r="BN146" i="13"/>
  <c r="J146" i="13"/>
  <c r="AW146" i="13"/>
  <c r="AK147" i="13" s="1"/>
  <c r="BZ145" i="13"/>
  <c r="CH145" i="13"/>
  <c r="CI145" i="13"/>
  <c r="BY145" i="13"/>
  <c r="N256" i="12"/>
  <c r="O255" i="12"/>
  <c r="N256" i="17"/>
  <c r="CH145" i="19"/>
  <c r="BY145" i="19"/>
  <c r="BZ145" i="19"/>
  <c r="O255" i="17"/>
  <c r="CI145" i="19"/>
  <c r="AW146" i="18"/>
  <c r="AK147" i="18" s="1"/>
  <c r="BQ146" i="18"/>
  <c r="BN146" i="18"/>
  <c r="J146" i="18"/>
  <c r="H356" i="7"/>
  <c r="I356" i="7"/>
  <c r="K356" i="7"/>
  <c r="J356" i="7"/>
  <c r="G356" i="7"/>
  <c r="O355" i="7"/>
  <c r="BQ146" i="19"/>
  <c r="BN146" i="19"/>
  <c r="J146" i="19"/>
  <c r="AW146" i="19"/>
  <c r="AK147" i="19" s="1"/>
  <c r="I146" i="18"/>
  <c r="BM146" i="18"/>
  <c r="AV146" i="18"/>
  <c r="AJ147" i="18" s="1"/>
  <c r="BP146" i="18"/>
  <c r="CA144" i="19"/>
  <c r="AR145" i="19"/>
  <c r="H357" i="21"/>
  <c r="O356" i="21"/>
  <c r="K357" i="21"/>
  <c r="G357" i="21"/>
  <c r="I357" i="21"/>
  <c r="J357" i="21"/>
  <c r="CJ144" i="18"/>
  <c r="CJ144" i="19"/>
  <c r="CA144" i="18"/>
  <c r="AR145" i="18"/>
  <c r="AR146" i="13"/>
  <c r="BK183" i="13"/>
  <c r="BJ183" i="13"/>
  <c r="BI183" i="13"/>
  <c r="CA145" i="13" l="1"/>
  <c r="CB145" i="13" s="1"/>
  <c r="CJ145" i="13"/>
  <c r="CL145" i="13" s="1"/>
  <c r="AY146" i="13"/>
  <c r="BB146" i="13" s="1"/>
  <c r="AZ146" i="18"/>
  <c r="BC146" i="18" s="1"/>
  <c r="U356" i="20"/>
  <c r="V356" i="20" s="1"/>
  <c r="AY146" i="18"/>
  <c r="BB146" i="18" s="1"/>
  <c r="AY146" i="19"/>
  <c r="BB146" i="19" s="1"/>
  <c r="AZ146" i="13"/>
  <c r="BC146" i="13" s="1"/>
  <c r="M146" i="19"/>
  <c r="P146" i="19" s="1"/>
  <c r="S146" i="19"/>
  <c r="AB147" i="19" s="1"/>
  <c r="L146" i="19"/>
  <c r="O146" i="19" s="1"/>
  <c r="R146" i="19"/>
  <c r="AA147" i="19" s="1"/>
  <c r="T356" i="7"/>
  <c r="R356" i="7"/>
  <c r="P356" i="7"/>
  <c r="Q356" i="7"/>
  <c r="S356" i="7"/>
  <c r="S146" i="18"/>
  <c r="AB147" i="18" s="1"/>
  <c r="M146" i="18"/>
  <c r="P146" i="18" s="1"/>
  <c r="L356" i="7"/>
  <c r="R146" i="18"/>
  <c r="AA147" i="18" s="1"/>
  <c r="L146" i="18"/>
  <c r="O146" i="18" s="1"/>
  <c r="S146" i="13"/>
  <c r="AB147" i="13" s="1"/>
  <c r="M146" i="13"/>
  <c r="L146" i="13"/>
  <c r="R146" i="13"/>
  <c r="AA147" i="13" s="1"/>
  <c r="AZ146" i="19"/>
  <c r="BC146" i="19" s="1"/>
  <c r="AU145" i="18"/>
  <c r="AI146" i="18" s="1"/>
  <c r="H145" i="18"/>
  <c r="BL145" i="18"/>
  <c r="CC144" i="18"/>
  <c r="CB144" i="18"/>
  <c r="L357" i="21"/>
  <c r="G257" i="17" s="1"/>
  <c r="CK144" i="19"/>
  <c r="CL144" i="19"/>
  <c r="CL144" i="18"/>
  <c r="CK144" i="18"/>
  <c r="R357" i="21"/>
  <c r="P357" i="21"/>
  <c r="S357" i="21"/>
  <c r="Q357" i="21"/>
  <c r="T357" i="21"/>
  <c r="BL145" i="19"/>
  <c r="AU145" i="19"/>
  <c r="AI146" i="19" s="1"/>
  <c r="H145" i="19"/>
  <c r="CB144" i="19"/>
  <c r="CC144" i="19"/>
  <c r="CK145" i="13"/>
  <c r="AU146" i="13"/>
  <c r="AI147" i="13" s="1"/>
  <c r="BL146" i="13"/>
  <c r="H146" i="13"/>
  <c r="AX145" i="19" l="1"/>
  <c r="BA145" i="19" s="1"/>
  <c r="BD145" i="19" s="1"/>
  <c r="CC145" i="13"/>
  <c r="U356" i="7"/>
  <c r="V356" i="7" s="1"/>
  <c r="F84" i="15"/>
  <c r="H256" i="17"/>
  <c r="I256" i="17" s="1"/>
  <c r="H256" i="16"/>
  <c r="I256" i="16" s="1"/>
  <c r="G256" i="12"/>
  <c r="H256" i="12" s="1"/>
  <c r="I256" i="12" s="1"/>
  <c r="I84" i="15"/>
  <c r="O146" i="13"/>
  <c r="P146" i="13"/>
  <c r="J84" i="15"/>
  <c r="Q145" i="18"/>
  <c r="Z146" i="18" s="1"/>
  <c r="F356" i="20" s="1"/>
  <c r="BR145" i="18"/>
  <c r="K145" i="18"/>
  <c r="Q145" i="19"/>
  <c r="Z146" i="19" s="1"/>
  <c r="BH146" i="19" s="1"/>
  <c r="BR145" i="19"/>
  <c r="K145" i="19"/>
  <c r="U357" i="21"/>
  <c r="V357" i="21" s="1"/>
  <c r="AX145" i="18"/>
  <c r="BA145" i="18" s="1"/>
  <c r="BD145" i="18" s="1"/>
  <c r="Q146" i="13"/>
  <c r="Z147" i="13" s="1"/>
  <c r="F357" i="7" s="1"/>
  <c r="K146" i="13"/>
  <c r="H84" i="15" s="1"/>
  <c r="BR146" i="13"/>
  <c r="AX146" i="13"/>
  <c r="BA146" i="13" s="1"/>
  <c r="BD146" i="13" s="1"/>
  <c r="K256" i="12" l="1"/>
  <c r="L256" i="12" s="1"/>
  <c r="M256" i="12" s="1"/>
  <c r="K256" i="17"/>
  <c r="L256" i="17" s="1"/>
  <c r="M256" i="17" s="1"/>
  <c r="BY146" i="19" s="1"/>
  <c r="K256" i="16"/>
  <c r="L256" i="16" s="1"/>
  <c r="M256" i="16" s="1"/>
  <c r="O256" i="16" s="1"/>
  <c r="K357" i="20"/>
  <c r="G357" i="20"/>
  <c r="H357" i="20"/>
  <c r="J357" i="20"/>
  <c r="O356" i="20"/>
  <c r="I357" i="20"/>
  <c r="BH146" i="18"/>
  <c r="G104" i="15"/>
  <c r="BV146" i="13"/>
  <c r="AS147" i="13" s="1"/>
  <c r="BW146" i="13"/>
  <c r="AT147" i="13" s="1"/>
  <c r="CF146" i="13"/>
  <c r="CE146" i="13"/>
  <c r="J257" i="12"/>
  <c r="J257" i="16"/>
  <c r="CF146" i="18"/>
  <c r="CE146" i="18"/>
  <c r="BV146" i="18"/>
  <c r="AS147" i="18" s="1"/>
  <c r="BW146" i="18"/>
  <c r="AT147" i="18" s="1"/>
  <c r="CH146" i="13"/>
  <c r="N257" i="12"/>
  <c r="CI146" i="13"/>
  <c r="BZ146" i="13"/>
  <c r="O256" i="12"/>
  <c r="BY146" i="13"/>
  <c r="BZ146" i="19"/>
  <c r="N257" i="17"/>
  <c r="CH146" i="19"/>
  <c r="BV146" i="19"/>
  <c r="AS147" i="19" s="1"/>
  <c r="J257" i="17"/>
  <c r="CE146" i="19"/>
  <c r="CF146" i="19"/>
  <c r="BW146" i="19"/>
  <c r="AT147" i="19" s="1"/>
  <c r="N145" i="19"/>
  <c r="CD145" i="19"/>
  <c r="BU145" i="19"/>
  <c r="BX145" i="19"/>
  <c r="CG145" i="19"/>
  <c r="BT146" i="19"/>
  <c r="BO146" i="19"/>
  <c r="N145" i="18"/>
  <c r="BU145" i="18"/>
  <c r="CD145" i="18"/>
  <c r="BX145" i="18"/>
  <c r="CG145" i="18"/>
  <c r="BO146" i="18"/>
  <c r="BT146" i="18"/>
  <c r="F357" i="21"/>
  <c r="BO147" i="13"/>
  <c r="BT147" i="13"/>
  <c r="N146" i="13"/>
  <c r="BU146" i="13"/>
  <c r="CD146" i="13"/>
  <c r="BX146" i="13"/>
  <c r="CG146" i="13"/>
  <c r="BH147" i="13"/>
  <c r="BI184" i="13"/>
  <c r="BK184" i="13"/>
  <c r="BJ184" i="13"/>
  <c r="O256" i="17" l="1"/>
  <c r="CH146" i="18"/>
  <c r="BY146" i="18"/>
  <c r="BZ146" i="18"/>
  <c r="CI146" i="18"/>
  <c r="CI146" i="19"/>
  <c r="N257" i="16"/>
  <c r="P357" i="20"/>
  <c r="Q357" i="20"/>
  <c r="T357" i="20"/>
  <c r="S357" i="20"/>
  <c r="R357" i="20"/>
  <c r="L357" i="20"/>
  <c r="G257" i="16" s="1"/>
  <c r="BQ147" i="19"/>
  <c r="BN147" i="19"/>
  <c r="AW147" i="19"/>
  <c r="AK148" i="19" s="1"/>
  <c r="J147" i="19"/>
  <c r="BN147" i="18"/>
  <c r="J147" i="18"/>
  <c r="BQ147" i="18"/>
  <c r="AW147" i="18"/>
  <c r="AK148" i="18" s="1"/>
  <c r="BN147" i="13"/>
  <c r="J147" i="13"/>
  <c r="BQ147" i="13"/>
  <c r="AW147" i="13"/>
  <c r="AK148" i="13" s="1"/>
  <c r="AV147" i="18"/>
  <c r="AJ148" i="18" s="1"/>
  <c r="I147" i="18"/>
  <c r="BP147" i="18"/>
  <c r="BM147" i="18"/>
  <c r="I147" i="13"/>
  <c r="AV147" i="13"/>
  <c r="AJ148" i="13" s="1"/>
  <c r="BP147" i="13"/>
  <c r="BM147" i="13"/>
  <c r="BM147" i="19"/>
  <c r="BP147" i="19"/>
  <c r="AV147" i="19"/>
  <c r="AJ148" i="19" s="1"/>
  <c r="I147" i="19"/>
  <c r="I357" i="7"/>
  <c r="O356" i="7"/>
  <c r="G357" i="7"/>
  <c r="K357" i="7"/>
  <c r="J357" i="7"/>
  <c r="H357" i="7"/>
  <c r="K358" i="21"/>
  <c r="O357" i="21"/>
  <c r="I358" i="21"/>
  <c r="G358" i="21"/>
  <c r="J358" i="21"/>
  <c r="H358" i="21"/>
  <c r="CA145" i="19"/>
  <c r="AR146" i="19"/>
  <c r="CJ145" i="18"/>
  <c r="CJ145" i="19"/>
  <c r="CA145" i="18"/>
  <c r="AR146" i="18"/>
  <c r="CJ146" i="13"/>
  <c r="CA146" i="13"/>
  <c r="AR147" i="13"/>
  <c r="U357" i="20" l="1"/>
  <c r="V357" i="20" s="1"/>
  <c r="AZ147" i="13"/>
  <c r="BC147" i="13" s="1"/>
  <c r="AY147" i="19"/>
  <c r="BB147" i="19" s="1"/>
  <c r="AY147" i="18"/>
  <c r="BB147" i="18" s="1"/>
  <c r="L147" i="19"/>
  <c r="O147" i="19" s="1"/>
  <c r="R147" i="19"/>
  <c r="AA148" i="19" s="1"/>
  <c r="L147" i="13"/>
  <c r="R147" i="13"/>
  <c r="AA148" i="13" s="1"/>
  <c r="M147" i="19"/>
  <c r="P147" i="19" s="1"/>
  <c r="S147" i="19"/>
  <c r="AB148" i="19" s="1"/>
  <c r="S147" i="13"/>
  <c r="AB148" i="13" s="1"/>
  <c r="M147" i="13"/>
  <c r="M147" i="18"/>
  <c r="P147" i="18" s="1"/>
  <c r="S147" i="18"/>
  <c r="AB148" i="18" s="1"/>
  <c r="L357" i="7"/>
  <c r="AZ147" i="19"/>
  <c r="BC147" i="19" s="1"/>
  <c r="Q357" i="7"/>
  <c r="R357" i="7"/>
  <c r="T357" i="7"/>
  <c r="S357" i="7"/>
  <c r="P357" i="7"/>
  <c r="AY147" i="13"/>
  <c r="BB147" i="13" s="1"/>
  <c r="R147" i="18"/>
  <c r="AA148" i="18" s="1"/>
  <c r="L147" i="18"/>
  <c r="O147" i="18" s="1"/>
  <c r="AZ147" i="18"/>
  <c r="BC147" i="18" s="1"/>
  <c r="CL145" i="19"/>
  <c r="CK145" i="19"/>
  <c r="AU146" i="19"/>
  <c r="AI147" i="19" s="1"/>
  <c r="H146" i="19"/>
  <c r="BL146" i="19"/>
  <c r="CB145" i="18"/>
  <c r="CC145" i="18"/>
  <c r="CL145" i="18"/>
  <c r="CK145" i="18"/>
  <c r="CB145" i="19"/>
  <c r="CC145" i="19"/>
  <c r="L358" i="21"/>
  <c r="G258" i="17" s="1"/>
  <c r="H146" i="18"/>
  <c r="BL146" i="18"/>
  <c r="AU146" i="18"/>
  <c r="AI147" i="18" s="1"/>
  <c r="R358" i="21"/>
  <c r="T358" i="21"/>
  <c r="Q358" i="21"/>
  <c r="S358" i="21"/>
  <c r="P358" i="21"/>
  <c r="CL146" i="13"/>
  <c r="CK146" i="13"/>
  <c r="H147" i="13"/>
  <c r="AU147" i="13"/>
  <c r="AI148" i="13" s="1"/>
  <c r="BL147" i="13"/>
  <c r="CB146" i="13"/>
  <c r="CC146" i="13"/>
  <c r="BJ185" i="13"/>
  <c r="BI185" i="13"/>
  <c r="AX146" i="18" l="1"/>
  <c r="BA146" i="18" s="1"/>
  <c r="BD146" i="18" s="1"/>
  <c r="AX146" i="19"/>
  <c r="BA146" i="19" s="1"/>
  <c r="BD146" i="19" s="1"/>
  <c r="H257" i="16"/>
  <c r="I257" i="16" s="1"/>
  <c r="F85" i="15"/>
  <c r="G257" i="12"/>
  <c r="H257" i="12" s="1"/>
  <c r="I257" i="12" s="1"/>
  <c r="H257" i="17"/>
  <c r="I257" i="17" s="1"/>
  <c r="I85" i="15"/>
  <c r="O147" i="13"/>
  <c r="P147" i="13"/>
  <c r="J85" i="15"/>
  <c r="U357" i="7"/>
  <c r="U358" i="21"/>
  <c r="V358" i="21" s="1"/>
  <c r="K146" i="19"/>
  <c r="BR146" i="19"/>
  <c r="Q146" i="19"/>
  <c r="Z147" i="19" s="1"/>
  <c r="BH147" i="19" s="1"/>
  <c r="Q146" i="18"/>
  <c r="Z147" i="18" s="1"/>
  <c r="F357" i="20" s="1"/>
  <c r="K146" i="18"/>
  <c r="BR146" i="18"/>
  <c r="AX147" i="13"/>
  <c r="BA147" i="13" s="1"/>
  <c r="BD147" i="13" s="1"/>
  <c r="BR147" i="13"/>
  <c r="Q147" i="13"/>
  <c r="Z148" i="13" s="1"/>
  <c r="F358" i="7" s="1"/>
  <c r="K147" i="13"/>
  <c r="H85" i="15" s="1"/>
  <c r="BK185" i="13"/>
  <c r="H358" i="20" l="1"/>
  <c r="J358" i="20"/>
  <c r="K358" i="20"/>
  <c r="G358" i="20"/>
  <c r="O357" i="20"/>
  <c r="I358" i="20"/>
  <c r="CF147" i="19"/>
  <c r="CE147" i="19"/>
  <c r="J258" i="17"/>
  <c r="BW147" i="19"/>
  <c r="AT148" i="19" s="1"/>
  <c r="BV147" i="19"/>
  <c r="AS148" i="19" s="1"/>
  <c r="G105" i="15"/>
  <c r="CF147" i="13"/>
  <c r="BW147" i="13"/>
  <c r="AT148" i="13" s="1"/>
  <c r="CE147" i="13"/>
  <c r="BV147" i="13"/>
  <c r="AS148" i="13" s="1"/>
  <c r="J258" i="12"/>
  <c r="K257" i="17"/>
  <c r="L257" i="17" s="1"/>
  <c r="M257" i="17" s="1"/>
  <c r="K257" i="16"/>
  <c r="L257" i="16" s="1"/>
  <c r="M257" i="16" s="1"/>
  <c r="K257" i="12"/>
  <c r="L257" i="12" s="1"/>
  <c r="M257" i="12" s="1"/>
  <c r="BX147" i="13" s="1"/>
  <c r="V357" i="7"/>
  <c r="CE147" i="18"/>
  <c r="BV147" i="18"/>
  <c r="AS148" i="18" s="1"/>
  <c r="CF147" i="18"/>
  <c r="BW147" i="18"/>
  <c r="AT148" i="18" s="1"/>
  <c r="J258" i="16"/>
  <c r="BH147" i="18"/>
  <c r="N146" i="18"/>
  <c r="CD146" i="18"/>
  <c r="BU146" i="18"/>
  <c r="CG146" i="18"/>
  <c r="BX146" i="18"/>
  <c r="BT147" i="19"/>
  <c r="BO147" i="19"/>
  <c r="N146" i="19"/>
  <c r="BU146" i="19"/>
  <c r="CD146" i="19"/>
  <c r="CG146" i="19"/>
  <c r="BX146" i="19"/>
  <c r="F358" i="21"/>
  <c r="BT147" i="18"/>
  <c r="BO147" i="18"/>
  <c r="N147" i="13"/>
  <c r="BU147" i="13"/>
  <c r="CD147" i="13"/>
  <c r="BH148" i="13"/>
  <c r="BO148" i="13"/>
  <c r="BT148" i="13"/>
  <c r="BJ186" i="13"/>
  <c r="CG147" i="13" l="1"/>
  <c r="R358" i="20"/>
  <c r="Q358" i="20"/>
  <c r="S358" i="20"/>
  <c r="P358" i="20"/>
  <c r="T358" i="20"/>
  <c r="L358" i="20"/>
  <c r="G258" i="16" s="1"/>
  <c r="I358" i="7"/>
  <c r="G358" i="7"/>
  <c r="O357" i="7"/>
  <c r="K358" i="7"/>
  <c r="J358" i="7"/>
  <c r="H358" i="7"/>
  <c r="CI147" i="13"/>
  <c r="BZ147" i="13"/>
  <c r="CH147" i="13"/>
  <c r="N258" i="12"/>
  <c r="BY147" i="13"/>
  <c r="O257" i="12"/>
  <c r="CH147" i="18"/>
  <c r="CI147" i="18"/>
  <c r="O257" i="16"/>
  <c r="N258" i="16"/>
  <c r="BY147" i="18"/>
  <c r="BZ147" i="18"/>
  <c r="I148" i="19"/>
  <c r="AV148" i="19"/>
  <c r="AJ149" i="19" s="1"/>
  <c r="BP148" i="19"/>
  <c r="BM148" i="19"/>
  <c r="AW148" i="13"/>
  <c r="AK149" i="13" s="1"/>
  <c r="BQ148" i="13"/>
  <c r="BN148" i="13"/>
  <c r="J148" i="13"/>
  <c r="BZ147" i="19"/>
  <c r="O257" i="17"/>
  <c r="CI147" i="19"/>
  <c r="N258" i="17"/>
  <c r="CH147" i="19"/>
  <c r="BY147" i="19"/>
  <c r="BQ148" i="19"/>
  <c r="AW148" i="19"/>
  <c r="AK149" i="19" s="1"/>
  <c r="BN148" i="19"/>
  <c r="J148" i="19"/>
  <c r="AW148" i="18"/>
  <c r="AK149" i="18" s="1"/>
  <c r="BN148" i="18"/>
  <c r="J148" i="18"/>
  <c r="BQ148" i="18"/>
  <c r="AV148" i="13"/>
  <c r="AJ149" i="13" s="1"/>
  <c r="I148" i="13"/>
  <c r="BM148" i="13"/>
  <c r="BP148" i="13"/>
  <c r="I148" i="18"/>
  <c r="BP148" i="18"/>
  <c r="AV148" i="18"/>
  <c r="AJ149" i="18" s="1"/>
  <c r="BM148" i="18"/>
  <c r="O358" i="21"/>
  <c r="J359" i="21"/>
  <c r="K359" i="21"/>
  <c r="G359" i="21"/>
  <c r="I359" i="21"/>
  <c r="H359" i="21"/>
  <c r="CA146" i="18"/>
  <c r="AR147" i="18"/>
  <c r="CJ146" i="19"/>
  <c r="CJ146" i="18"/>
  <c r="CA146" i="19"/>
  <c r="AR147" i="19"/>
  <c r="AR148" i="13"/>
  <c r="BI186" i="13"/>
  <c r="AY148" i="19" l="1"/>
  <c r="BB148" i="19" s="1"/>
  <c r="CA147" i="13"/>
  <c r="CC147" i="13" s="1"/>
  <c r="AZ148" i="19"/>
  <c r="BC148" i="19" s="1"/>
  <c r="CJ147" i="13"/>
  <c r="CK147" i="13" s="1"/>
  <c r="U358" i="20"/>
  <c r="V358" i="20" s="1"/>
  <c r="AZ148" i="18"/>
  <c r="BC148" i="18" s="1"/>
  <c r="AZ148" i="13"/>
  <c r="BC148" i="13" s="1"/>
  <c r="L148" i="13"/>
  <c r="R148" i="13"/>
  <c r="AA149" i="13" s="1"/>
  <c r="M148" i="19"/>
  <c r="P148" i="19" s="1"/>
  <c r="S148" i="19"/>
  <c r="AB149" i="19" s="1"/>
  <c r="AY148" i="18"/>
  <c r="BB148" i="18" s="1"/>
  <c r="S148" i="13"/>
  <c r="AB149" i="13" s="1"/>
  <c r="M148" i="13"/>
  <c r="L148" i="19"/>
  <c r="O148" i="19" s="1"/>
  <c r="R148" i="19"/>
  <c r="AA149" i="19" s="1"/>
  <c r="S358" i="7"/>
  <c r="R358" i="7"/>
  <c r="P358" i="7"/>
  <c r="Q358" i="7"/>
  <c r="T358" i="7"/>
  <c r="L148" i="18"/>
  <c r="O148" i="18" s="1"/>
  <c r="R148" i="18"/>
  <c r="AA149" i="18" s="1"/>
  <c r="S148" i="18"/>
  <c r="AB149" i="18" s="1"/>
  <c r="M148" i="18"/>
  <c r="P148" i="18" s="1"/>
  <c r="L358" i="7"/>
  <c r="AY148" i="13"/>
  <c r="BB148" i="13" s="1"/>
  <c r="H147" i="19"/>
  <c r="AU147" i="19"/>
  <c r="AI148" i="19" s="1"/>
  <c r="BL147" i="19"/>
  <c r="CC146" i="18"/>
  <c r="CB146" i="18"/>
  <c r="CC146" i="19"/>
  <c r="CB146" i="19"/>
  <c r="L359" i="21"/>
  <c r="G259" i="17" s="1"/>
  <c r="CK146" i="18"/>
  <c r="CL146" i="18"/>
  <c r="CL146" i="19"/>
  <c r="CK146" i="19"/>
  <c r="BL147" i="18"/>
  <c r="AU147" i="18"/>
  <c r="AI148" i="18" s="1"/>
  <c r="H147" i="18"/>
  <c r="R359" i="21"/>
  <c r="P359" i="21"/>
  <c r="T359" i="21"/>
  <c r="S359" i="21"/>
  <c r="Q359" i="21"/>
  <c r="H148" i="13"/>
  <c r="BL148" i="13"/>
  <c r="AU148" i="13"/>
  <c r="AI149" i="13" s="1"/>
  <c r="BK186" i="13"/>
  <c r="CB147" i="13" l="1"/>
  <c r="CL147" i="13"/>
  <c r="AX147" i="19"/>
  <c r="BA147" i="19" s="1"/>
  <c r="BD147" i="19" s="1"/>
  <c r="J86" i="15"/>
  <c r="P148" i="13"/>
  <c r="U358" i="7"/>
  <c r="G258" i="12"/>
  <c r="H258" i="12" s="1"/>
  <c r="I258" i="12" s="1"/>
  <c r="F86" i="15"/>
  <c r="H258" i="17"/>
  <c r="I258" i="17" s="1"/>
  <c r="H258" i="16"/>
  <c r="I258" i="16" s="1"/>
  <c r="AX147" i="18"/>
  <c r="BA147" i="18" s="1"/>
  <c r="BD147" i="18" s="1"/>
  <c r="I86" i="15"/>
  <c r="O148" i="13"/>
  <c r="U359" i="21"/>
  <c r="V359" i="21" s="1"/>
  <c r="K147" i="18"/>
  <c r="Q147" i="18"/>
  <c r="Z148" i="18" s="1"/>
  <c r="F358" i="20" s="1"/>
  <c r="BR147" i="18"/>
  <c r="BR147" i="19"/>
  <c r="K147" i="19"/>
  <c r="Q147" i="19"/>
  <c r="Z148" i="19" s="1"/>
  <c r="BH148" i="19" s="1"/>
  <c r="AX148" i="13"/>
  <c r="BA148" i="13" s="1"/>
  <c r="BD148" i="13" s="1"/>
  <c r="BR148" i="13"/>
  <c r="Q148" i="13"/>
  <c r="Z149" i="13" s="1"/>
  <c r="F359" i="7" s="1"/>
  <c r="K148" i="13"/>
  <c r="H86" i="15" s="1"/>
  <c r="BK187" i="13"/>
  <c r="BJ187" i="13"/>
  <c r="O358" i="20" l="1"/>
  <c r="K359" i="20"/>
  <c r="H359" i="20"/>
  <c r="J359" i="20"/>
  <c r="I359" i="20"/>
  <c r="G359" i="20"/>
  <c r="BH148" i="18"/>
  <c r="G106" i="15"/>
  <c r="BV148" i="13"/>
  <c r="AS149" i="13" s="1"/>
  <c r="BW148" i="13"/>
  <c r="AT149" i="13" s="1"/>
  <c r="CE148" i="13"/>
  <c r="J259" i="12"/>
  <c r="CF148" i="13"/>
  <c r="J259" i="16"/>
  <c r="CF148" i="18"/>
  <c r="CE148" i="18"/>
  <c r="BV148" i="18"/>
  <c r="AS149" i="18" s="1"/>
  <c r="BW148" i="18"/>
  <c r="AT149" i="18" s="1"/>
  <c r="K258" i="12"/>
  <c r="L258" i="12" s="1"/>
  <c r="M258" i="12" s="1"/>
  <c r="BX148" i="13" s="1"/>
  <c r="V358" i="7"/>
  <c r="K258" i="16"/>
  <c r="L258" i="16" s="1"/>
  <c r="M258" i="16" s="1"/>
  <c r="K258" i="17"/>
  <c r="L258" i="17" s="1"/>
  <c r="M258" i="17" s="1"/>
  <c r="BV148" i="19"/>
  <c r="AS149" i="19" s="1"/>
  <c r="J259" i="17"/>
  <c r="CE148" i="19"/>
  <c r="CF148" i="19"/>
  <c r="BW148" i="19"/>
  <c r="AT149" i="19" s="1"/>
  <c r="BO148" i="19"/>
  <c r="BT148" i="19"/>
  <c r="N147" i="18"/>
  <c r="BU147" i="18"/>
  <c r="CD147" i="18"/>
  <c r="BX147" i="18"/>
  <c r="CG147" i="18"/>
  <c r="BO148" i="18"/>
  <c r="BT148" i="18"/>
  <c r="F359" i="21"/>
  <c r="N147" i="19"/>
  <c r="CD147" i="19"/>
  <c r="BU147" i="19"/>
  <c r="CG147" i="19"/>
  <c r="BX147" i="19"/>
  <c r="N148" i="13"/>
  <c r="BU148" i="13"/>
  <c r="CD148" i="13"/>
  <c r="BH149" i="13"/>
  <c r="BT149" i="13"/>
  <c r="BO149" i="13"/>
  <c r="BI187" i="13"/>
  <c r="L359" i="20" l="1"/>
  <c r="G259" i="16" s="1"/>
  <c r="S359" i="20"/>
  <c r="P359" i="20"/>
  <c r="Q359" i="20"/>
  <c r="T359" i="20"/>
  <c r="R359" i="20"/>
  <c r="CG148" i="13"/>
  <c r="J149" i="19"/>
  <c r="BQ149" i="19"/>
  <c r="BN149" i="19"/>
  <c r="AW149" i="19"/>
  <c r="AK150" i="19" s="1"/>
  <c r="CI148" i="13"/>
  <c r="O258" i="12"/>
  <c r="BY148" i="13"/>
  <c r="N259" i="12"/>
  <c r="BZ148" i="13"/>
  <c r="CH148" i="13"/>
  <c r="BQ149" i="18"/>
  <c r="AW149" i="18"/>
  <c r="AK150" i="18" s="1"/>
  <c r="BN149" i="18"/>
  <c r="J149" i="18"/>
  <c r="J149" i="13"/>
  <c r="AW149" i="13"/>
  <c r="AK150" i="13" s="1"/>
  <c r="BQ149" i="13"/>
  <c r="BN149" i="13"/>
  <c r="I149" i="18"/>
  <c r="AV149" i="18"/>
  <c r="AJ150" i="18" s="1"/>
  <c r="BM149" i="18"/>
  <c r="BP149" i="18"/>
  <c r="BP149" i="13"/>
  <c r="BM149" i="13"/>
  <c r="AV149" i="13"/>
  <c r="AJ150" i="13" s="1"/>
  <c r="I149" i="13"/>
  <c r="CH148" i="18"/>
  <c r="BY148" i="18"/>
  <c r="CI148" i="18"/>
  <c r="N259" i="16"/>
  <c r="BZ148" i="18"/>
  <c r="O258" i="16"/>
  <c r="AV149" i="19"/>
  <c r="AJ150" i="19" s="1"/>
  <c r="BM149" i="19"/>
  <c r="BP149" i="19"/>
  <c r="I149" i="19"/>
  <c r="G359" i="7"/>
  <c r="K359" i="7"/>
  <c r="O358" i="7"/>
  <c r="J359" i="7"/>
  <c r="I359" i="7"/>
  <c r="H359" i="7"/>
  <c r="N259" i="17"/>
  <c r="BZ148" i="19"/>
  <c r="CH148" i="19"/>
  <c r="BY148" i="19"/>
  <c r="CI148" i="19"/>
  <c r="O258" i="17"/>
  <c r="O359" i="21"/>
  <c r="I360" i="21"/>
  <c r="K360" i="21"/>
  <c r="G360" i="21"/>
  <c r="H360" i="21"/>
  <c r="J360" i="21"/>
  <c r="CJ147" i="18"/>
  <c r="CA147" i="18"/>
  <c r="AR148" i="18"/>
  <c r="CA147" i="19"/>
  <c r="AR148" i="19"/>
  <c r="CJ147" i="19"/>
  <c r="AR149" i="13"/>
  <c r="CJ148" i="13" l="1"/>
  <c r="CA148" i="13"/>
  <c r="CC148" i="13" s="1"/>
  <c r="AZ149" i="13"/>
  <c r="BC149" i="13" s="1"/>
  <c r="U359" i="20"/>
  <c r="V359" i="20" s="1"/>
  <c r="AY149" i="13"/>
  <c r="BB149" i="13" s="1"/>
  <c r="S359" i="7"/>
  <c r="P359" i="7"/>
  <c r="R359" i="7"/>
  <c r="T359" i="7"/>
  <c r="Q359" i="7"/>
  <c r="L149" i="13"/>
  <c r="R149" i="13"/>
  <c r="AA150" i="13" s="1"/>
  <c r="R149" i="18"/>
  <c r="AA150" i="18" s="1"/>
  <c r="L149" i="18"/>
  <c r="O149" i="18" s="1"/>
  <c r="AZ149" i="18"/>
  <c r="BC149" i="18" s="1"/>
  <c r="L359" i="7"/>
  <c r="AZ149" i="19"/>
  <c r="BC149" i="19" s="1"/>
  <c r="AY149" i="19"/>
  <c r="BB149" i="19" s="1"/>
  <c r="AY149" i="18"/>
  <c r="BB149" i="18" s="1"/>
  <c r="M149" i="18"/>
  <c r="P149" i="18" s="1"/>
  <c r="S149" i="18"/>
  <c r="AB150" i="18" s="1"/>
  <c r="L149" i="19"/>
  <c r="O149" i="19" s="1"/>
  <c r="R149" i="19"/>
  <c r="AA150" i="19" s="1"/>
  <c r="M149" i="13"/>
  <c r="S149" i="13"/>
  <c r="AB150" i="13" s="1"/>
  <c r="M149" i="19"/>
  <c r="P149" i="19" s="1"/>
  <c r="S149" i="19"/>
  <c r="AB150" i="19" s="1"/>
  <c r="R360" i="21"/>
  <c r="Q360" i="21"/>
  <c r="S360" i="21"/>
  <c r="T360" i="21"/>
  <c r="P360" i="21"/>
  <c r="H148" i="18"/>
  <c r="BL148" i="18"/>
  <c r="AU148" i="18"/>
  <c r="AI149" i="18" s="1"/>
  <c r="CB147" i="18"/>
  <c r="CC147" i="18"/>
  <c r="CK147" i="19"/>
  <c r="CL147" i="19"/>
  <c r="BL148" i="19"/>
  <c r="H148" i="19"/>
  <c r="AU148" i="19"/>
  <c r="AI149" i="19" s="1"/>
  <c r="CK147" i="18"/>
  <c r="CL147" i="18"/>
  <c r="L360" i="21"/>
  <c r="G260" i="17" s="1"/>
  <c r="CC147" i="19"/>
  <c r="CB147" i="19"/>
  <c r="CB148" i="13"/>
  <c r="BL149" i="13"/>
  <c r="H149" i="13"/>
  <c r="AU149" i="13"/>
  <c r="AI150" i="13" s="1"/>
  <c r="CK148" i="13"/>
  <c r="CL148" i="13"/>
  <c r="BI188" i="13"/>
  <c r="BK188" i="13"/>
  <c r="BJ188" i="13"/>
  <c r="AX148" i="18" l="1"/>
  <c r="BA148" i="18" s="1"/>
  <c r="BD148" i="18" s="1"/>
  <c r="I87" i="15"/>
  <c r="O149" i="13"/>
  <c r="AX148" i="19"/>
  <c r="BA148" i="19" s="1"/>
  <c r="BD148" i="19" s="1"/>
  <c r="J87" i="15"/>
  <c r="P149" i="13"/>
  <c r="H259" i="16"/>
  <c r="I259" i="16" s="1"/>
  <c r="F87" i="15"/>
  <c r="H259" i="17"/>
  <c r="I259" i="17" s="1"/>
  <c r="G259" i="12"/>
  <c r="H259" i="12" s="1"/>
  <c r="I259" i="12" s="1"/>
  <c r="U359" i="7"/>
  <c r="U360" i="21"/>
  <c r="V360" i="21" s="1"/>
  <c r="Q148" i="19"/>
  <c r="Z149" i="19" s="1"/>
  <c r="BH149" i="19" s="1"/>
  <c r="BR148" i="19"/>
  <c r="K148" i="19"/>
  <c r="Q148" i="18"/>
  <c r="Z149" i="18" s="1"/>
  <c r="F359" i="20" s="1"/>
  <c r="BR148" i="18"/>
  <c r="K148" i="18"/>
  <c r="AX149" i="13"/>
  <c r="BA149" i="13" s="1"/>
  <c r="BD149" i="13" s="1"/>
  <c r="Q149" i="13"/>
  <c r="Z150" i="13" s="1"/>
  <c r="F360" i="7" s="1"/>
  <c r="K149" i="13"/>
  <c r="H87" i="15" s="1"/>
  <c r="BR149" i="13"/>
  <c r="K360" i="20" l="1"/>
  <c r="G360" i="20"/>
  <c r="H360" i="20"/>
  <c r="J360" i="20"/>
  <c r="I360" i="20"/>
  <c r="O359" i="20"/>
  <c r="BH149" i="18"/>
  <c r="BW149" i="19"/>
  <c r="AT150" i="19" s="1"/>
  <c r="J260" i="17"/>
  <c r="CF149" i="19"/>
  <c r="BV149" i="19"/>
  <c r="AS150" i="19" s="1"/>
  <c r="CE149" i="19"/>
  <c r="V359" i="7"/>
  <c r="K259" i="16"/>
  <c r="L259" i="16" s="1"/>
  <c r="M259" i="16" s="1"/>
  <c r="K259" i="12"/>
  <c r="L259" i="12" s="1"/>
  <c r="M259" i="12" s="1"/>
  <c r="CG149" i="13" s="1"/>
  <c r="K259" i="17"/>
  <c r="L259" i="17" s="1"/>
  <c r="M259" i="17" s="1"/>
  <c r="J260" i="16"/>
  <c r="CE149" i="18"/>
  <c r="BV149" i="18"/>
  <c r="AS150" i="18" s="1"/>
  <c r="CF149" i="18"/>
  <c r="BW149" i="18"/>
  <c r="AT150" i="18" s="1"/>
  <c r="G107" i="15"/>
  <c r="BW149" i="13"/>
  <c r="AT150" i="13" s="1"/>
  <c r="J260" i="12"/>
  <c r="CE149" i="13"/>
  <c r="BV149" i="13"/>
  <c r="AS150" i="13" s="1"/>
  <c r="CF149" i="13"/>
  <c r="N148" i="19"/>
  <c r="BU148" i="19"/>
  <c r="CD148" i="19"/>
  <c r="CG148" i="19"/>
  <c r="BX148" i="19"/>
  <c r="BT149" i="19"/>
  <c r="BO149" i="19"/>
  <c r="F360" i="21"/>
  <c r="N148" i="18"/>
  <c r="BU148" i="18"/>
  <c r="CD148" i="18"/>
  <c r="CG148" i="18"/>
  <c r="BX148" i="18"/>
  <c r="BT149" i="18"/>
  <c r="BO149" i="18"/>
  <c r="BH150" i="13"/>
  <c r="BT150" i="13"/>
  <c r="BO150" i="13"/>
  <c r="N149" i="13"/>
  <c r="CD149" i="13"/>
  <c r="BU149" i="13"/>
  <c r="BX149" i="13" l="1"/>
  <c r="P360" i="20"/>
  <c r="Q360" i="20"/>
  <c r="S360" i="20"/>
  <c r="T360" i="20"/>
  <c r="R360" i="20"/>
  <c r="L360" i="20"/>
  <c r="G260" i="16" s="1"/>
  <c r="BM150" i="18"/>
  <c r="I150" i="18"/>
  <c r="AV150" i="18"/>
  <c r="AJ151" i="18" s="1"/>
  <c r="BP150" i="18"/>
  <c r="I150" i="19"/>
  <c r="AV150" i="19"/>
  <c r="AJ151" i="19" s="1"/>
  <c r="BM150" i="19"/>
  <c r="BP150" i="19"/>
  <c r="I150" i="13"/>
  <c r="AV150" i="13"/>
  <c r="AJ151" i="13" s="1"/>
  <c r="BM150" i="13"/>
  <c r="BP150" i="13"/>
  <c r="BQ150" i="18"/>
  <c r="AW150" i="18"/>
  <c r="AK151" i="18" s="1"/>
  <c r="BN150" i="18"/>
  <c r="J150" i="18"/>
  <c r="CH149" i="19"/>
  <c r="BZ149" i="19"/>
  <c r="O259" i="17"/>
  <c r="BY149" i="19"/>
  <c r="CI149" i="19"/>
  <c r="N260" i="17"/>
  <c r="BN150" i="19"/>
  <c r="J150" i="19"/>
  <c r="AW150" i="19"/>
  <c r="AK151" i="19" s="1"/>
  <c r="BQ150" i="19"/>
  <c r="CJ148" i="18"/>
  <c r="CK148" i="18" s="1"/>
  <c r="BN150" i="13"/>
  <c r="J150" i="13"/>
  <c r="AW150" i="13"/>
  <c r="AK151" i="13" s="1"/>
  <c r="BQ150" i="13"/>
  <c r="O259" i="12"/>
  <c r="CH149" i="13"/>
  <c r="BY149" i="13"/>
  <c r="BZ149" i="13"/>
  <c r="N260" i="12"/>
  <c r="CI149" i="13"/>
  <c r="G360" i="7"/>
  <c r="J360" i="7"/>
  <c r="H360" i="7"/>
  <c r="O359" i="7"/>
  <c r="K360" i="7"/>
  <c r="I360" i="7"/>
  <c r="CJ148" i="19"/>
  <c r="CK148" i="19" s="1"/>
  <c r="BZ149" i="18"/>
  <c r="N260" i="16"/>
  <c r="CH149" i="18"/>
  <c r="O259" i="16"/>
  <c r="BY149" i="18"/>
  <c r="CI149" i="18"/>
  <c r="CA148" i="18"/>
  <c r="AR149" i="18"/>
  <c r="J361" i="21"/>
  <c r="O360" i="21"/>
  <c r="G361" i="21"/>
  <c r="I361" i="21"/>
  <c r="H361" i="21"/>
  <c r="K361" i="21"/>
  <c r="CA148" i="19"/>
  <c r="AR149" i="19"/>
  <c r="AR150" i="13"/>
  <c r="BK189" i="13"/>
  <c r="BI189" i="13"/>
  <c r="BJ189" i="13"/>
  <c r="AY150" i="18" l="1"/>
  <c r="BB150" i="18" s="1"/>
  <c r="AY150" i="13"/>
  <c r="BB150" i="13" s="1"/>
  <c r="CJ149" i="13"/>
  <c r="CK149" i="13" s="1"/>
  <c r="AZ150" i="13"/>
  <c r="BC150" i="13" s="1"/>
  <c r="CL148" i="19"/>
  <c r="U360" i="20"/>
  <c r="V360" i="20" s="1"/>
  <c r="AZ150" i="19"/>
  <c r="BC150" i="19" s="1"/>
  <c r="CA149" i="13"/>
  <c r="CB149" i="13" s="1"/>
  <c r="AZ150" i="18"/>
  <c r="BC150" i="18" s="1"/>
  <c r="R150" i="19"/>
  <c r="AA151" i="19" s="1"/>
  <c r="L150" i="19"/>
  <c r="O150" i="19" s="1"/>
  <c r="L360" i="7"/>
  <c r="S150" i="19"/>
  <c r="AB151" i="19" s="1"/>
  <c r="M150" i="19"/>
  <c r="P150" i="19" s="1"/>
  <c r="S150" i="18"/>
  <c r="AB151" i="18" s="1"/>
  <c r="M150" i="18"/>
  <c r="P150" i="18" s="1"/>
  <c r="CL148" i="18"/>
  <c r="R150" i="13"/>
  <c r="AA151" i="13" s="1"/>
  <c r="L150" i="13"/>
  <c r="M150" i="13"/>
  <c r="S150" i="13"/>
  <c r="AB151" i="13" s="1"/>
  <c r="L150" i="18"/>
  <c r="O150" i="18" s="1"/>
  <c r="R150" i="18"/>
  <c r="AA151" i="18" s="1"/>
  <c r="R360" i="7"/>
  <c r="S360" i="7"/>
  <c r="P360" i="7"/>
  <c r="Q360" i="7"/>
  <c r="T360" i="7"/>
  <c r="AY150" i="19"/>
  <c r="BB150" i="19" s="1"/>
  <c r="H149" i="19"/>
  <c r="BL149" i="19"/>
  <c r="AU149" i="19"/>
  <c r="AI150" i="19" s="1"/>
  <c r="R361" i="21"/>
  <c r="S361" i="21"/>
  <c r="P361" i="21"/>
  <c r="T361" i="21"/>
  <c r="Q361" i="21"/>
  <c r="CB148" i="19"/>
  <c r="CC148" i="19"/>
  <c r="AU149" i="18"/>
  <c r="AI150" i="18" s="1"/>
  <c r="H149" i="18"/>
  <c r="BL149" i="18"/>
  <c r="CB148" i="18"/>
  <c r="CC148" i="18"/>
  <c r="L361" i="21"/>
  <c r="G261" i="17" s="1"/>
  <c r="BL150" i="13"/>
  <c r="H150" i="13"/>
  <c r="AU150" i="13"/>
  <c r="AI151" i="13" s="1"/>
  <c r="CL149" i="13" l="1"/>
  <c r="CC149" i="13"/>
  <c r="AX149" i="18"/>
  <c r="BA149" i="18" s="1"/>
  <c r="BD149" i="18" s="1"/>
  <c r="AX149" i="19"/>
  <c r="BA149" i="19" s="1"/>
  <c r="BD149" i="19" s="1"/>
  <c r="J88" i="15"/>
  <c r="P150" i="13"/>
  <c r="F88" i="15"/>
  <c r="H260" i="17"/>
  <c r="I260" i="17" s="1"/>
  <c r="H260" i="16"/>
  <c r="I260" i="16" s="1"/>
  <c r="G260" i="12"/>
  <c r="H260" i="12" s="1"/>
  <c r="I260" i="12" s="1"/>
  <c r="I88" i="15"/>
  <c r="O150" i="13"/>
  <c r="U360" i="7"/>
  <c r="U361" i="21"/>
  <c r="V361" i="21" s="1"/>
  <c r="Q149" i="18"/>
  <c r="Z150" i="18" s="1"/>
  <c r="F360" i="20" s="1"/>
  <c r="K149" i="18"/>
  <c r="BR149" i="18"/>
  <c r="K149" i="19"/>
  <c r="BR149" i="19"/>
  <c r="Q149" i="19"/>
  <c r="Z150" i="19" s="1"/>
  <c r="BH150" i="19" s="1"/>
  <c r="K150" i="13"/>
  <c r="H88" i="15" s="1"/>
  <c r="BR150" i="13"/>
  <c r="Q150" i="13"/>
  <c r="Z151" i="13" s="1"/>
  <c r="F361" i="7" s="1"/>
  <c r="AX150" i="13"/>
  <c r="BA150" i="13" s="1"/>
  <c r="BD150" i="13" s="1"/>
  <c r="BK190" i="13"/>
  <c r="BI190" i="13"/>
  <c r="J361" i="20" l="1"/>
  <c r="O360" i="20"/>
  <c r="K361" i="20"/>
  <c r="I361" i="20"/>
  <c r="H361" i="20"/>
  <c r="G361" i="20"/>
  <c r="J261" i="16"/>
  <c r="BV150" i="18"/>
  <c r="AS151" i="18" s="1"/>
  <c r="CF150" i="18"/>
  <c r="CE150" i="18"/>
  <c r="BW150" i="18"/>
  <c r="AT151" i="18" s="1"/>
  <c r="BV150" i="19"/>
  <c r="AS151" i="19" s="1"/>
  <c r="CE150" i="19"/>
  <c r="CF150" i="19"/>
  <c r="J261" i="17"/>
  <c r="BW150" i="19"/>
  <c r="AT151" i="19" s="1"/>
  <c r="G108" i="15"/>
  <c r="CF150" i="13"/>
  <c r="BV150" i="13"/>
  <c r="AS151" i="13" s="1"/>
  <c r="J261" i="12"/>
  <c r="CE150" i="13"/>
  <c r="BW150" i="13"/>
  <c r="AT151" i="13" s="1"/>
  <c r="BH150" i="18"/>
  <c r="K260" i="17"/>
  <c r="L260" i="17" s="1"/>
  <c r="M260" i="17" s="1"/>
  <c r="V360" i="7"/>
  <c r="K260" i="16"/>
  <c r="L260" i="16" s="1"/>
  <c r="M260" i="16" s="1"/>
  <c r="K260" i="12"/>
  <c r="L260" i="12" s="1"/>
  <c r="M260" i="12" s="1"/>
  <c r="CG150" i="13" s="1"/>
  <c r="N149" i="19"/>
  <c r="CD149" i="19"/>
  <c r="BU149" i="19"/>
  <c r="CG149" i="19"/>
  <c r="BX149" i="19"/>
  <c r="N149" i="18"/>
  <c r="CD149" i="18"/>
  <c r="BU149" i="18"/>
  <c r="BX149" i="18"/>
  <c r="CG149" i="18"/>
  <c r="F361" i="21"/>
  <c r="BT150" i="19"/>
  <c r="BO150" i="19"/>
  <c r="BT150" i="18"/>
  <c r="BO150" i="18"/>
  <c r="BH151" i="13"/>
  <c r="BO151" i="13"/>
  <c r="BT151" i="13"/>
  <c r="N150" i="13"/>
  <c r="CD150" i="13"/>
  <c r="BU150" i="13"/>
  <c r="BJ190" i="13"/>
  <c r="L361" i="20" l="1"/>
  <c r="G261" i="16" s="1"/>
  <c r="P361" i="20"/>
  <c r="R361" i="20"/>
  <c r="Q361" i="20"/>
  <c r="T361" i="20"/>
  <c r="S361" i="20"/>
  <c r="O260" i="12"/>
  <c r="BZ150" i="13"/>
  <c r="CH150" i="13"/>
  <c r="CI150" i="13"/>
  <c r="N261" i="12"/>
  <c r="BY150" i="13"/>
  <c r="AV151" i="19"/>
  <c r="AJ152" i="19" s="1"/>
  <c r="BP151" i="19"/>
  <c r="BM151" i="19"/>
  <c r="I151" i="19"/>
  <c r="BQ151" i="13"/>
  <c r="BN151" i="13"/>
  <c r="AW151" i="13"/>
  <c r="AK152" i="13" s="1"/>
  <c r="J151" i="13"/>
  <c r="CJ149" i="18"/>
  <c r="CL149" i="18" s="1"/>
  <c r="O260" i="16"/>
  <c r="BY150" i="18"/>
  <c r="BZ150" i="18"/>
  <c r="N261" i="16"/>
  <c r="CH150" i="18"/>
  <c r="CI150" i="18"/>
  <c r="I151" i="13"/>
  <c r="AV151" i="13"/>
  <c r="AJ152" i="13" s="1"/>
  <c r="BP151" i="13"/>
  <c r="BM151" i="13"/>
  <c r="BQ151" i="18"/>
  <c r="J151" i="18"/>
  <c r="BN151" i="18"/>
  <c r="AW151" i="18"/>
  <c r="AK152" i="18" s="1"/>
  <c r="BZ150" i="19"/>
  <c r="O260" i="17"/>
  <c r="CI150" i="19"/>
  <c r="N261" i="17"/>
  <c r="BY150" i="19"/>
  <c r="CH150" i="19"/>
  <c r="G361" i="7"/>
  <c r="H361" i="7"/>
  <c r="J361" i="7"/>
  <c r="K361" i="7"/>
  <c r="O360" i="7"/>
  <c r="I361" i="7"/>
  <c r="BN151" i="19"/>
  <c r="AW151" i="19"/>
  <c r="AK152" i="19" s="1"/>
  <c r="J151" i="19"/>
  <c r="BQ151" i="19"/>
  <c r="AV151" i="18"/>
  <c r="AJ152" i="18" s="1"/>
  <c r="I151" i="18"/>
  <c r="BM151" i="18"/>
  <c r="BP151" i="18"/>
  <c r="BX150" i="13"/>
  <c r="CA149" i="18"/>
  <c r="AR150" i="18"/>
  <c r="CA149" i="19"/>
  <c r="AR150" i="19"/>
  <c r="CJ149" i="19"/>
  <c r="H362" i="21"/>
  <c r="O361" i="21"/>
  <c r="K362" i="21"/>
  <c r="I362" i="21"/>
  <c r="J362" i="21"/>
  <c r="G362" i="21"/>
  <c r="AR151" i="13"/>
  <c r="BI191" i="13"/>
  <c r="CA150" i="13" l="1"/>
  <c r="CC150" i="13" s="1"/>
  <c r="CJ150" i="13"/>
  <c r="CK149" i="18"/>
  <c r="U361" i="20"/>
  <c r="V361" i="20" s="1"/>
  <c r="AY151" i="13"/>
  <c r="BB151" i="13" s="1"/>
  <c r="AY151" i="18"/>
  <c r="BB151" i="18" s="1"/>
  <c r="R151" i="13"/>
  <c r="AA152" i="13" s="1"/>
  <c r="L151" i="13"/>
  <c r="M151" i="13"/>
  <c r="S151" i="13"/>
  <c r="AB152" i="13" s="1"/>
  <c r="M151" i="18"/>
  <c r="P151" i="18" s="1"/>
  <c r="S151" i="18"/>
  <c r="AB152" i="18" s="1"/>
  <c r="R151" i="18"/>
  <c r="AA152" i="18" s="1"/>
  <c r="L151" i="18"/>
  <c r="O151" i="18" s="1"/>
  <c r="P361" i="7"/>
  <c r="Q361" i="7"/>
  <c r="T361" i="7"/>
  <c r="R361" i="7"/>
  <c r="S361" i="7"/>
  <c r="AZ151" i="13"/>
  <c r="BC151" i="13" s="1"/>
  <c r="AZ151" i="19"/>
  <c r="BC151" i="19" s="1"/>
  <c r="AY151" i="19"/>
  <c r="BB151" i="19" s="1"/>
  <c r="L151" i="19"/>
  <c r="O151" i="19" s="1"/>
  <c r="R151" i="19"/>
  <c r="AA152" i="19" s="1"/>
  <c r="S151" i="19"/>
  <c r="AB152" i="19" s="1"/>
  <c r="M151" i="19"/>
  <c r="P151" i="19" s="1"/>
  <c r="L361" i="7"/>
  <c r="AZ151" i="18"/>
  <c r="BC151" i="18" s="1"/>
  <c r="BL150" i="19"/>
  <c r="AU150" i="19"/>
  <c r="AI151" i="19" s="1"/>
  <c r="H150" i="19"/>
  <c r="CB149" i="19"/>
  <c r="CC149" i="19"/>
  <c r="Q362" i="21"/>
  <c r="P362" i="21"/>
  <c r="R362" i="21"/>
  <c r="S362" i="21"/>
  <c r="T362" i="21"/>
  <c r="H150" i="18"/>
  <c r="AU150" i="18"/>
  <c r="AI151" i="18" s="1"/>
  <c r="BL150" i="18"/>
  <c r="L362" i="21"/>
  <c r="G262" i="17" s="1"/>
  <c r="CL149" i="19"/>
  <c r="CK149" i="19"/>
  <c r="CB149" i="18"/>
  <c r="CC149" i="18"/>
  <c r="CK150" i="13"/>
  <c r="CL150" i="13"/>
  <c r="H151" i="13"/>
  <c r="AU151" i="13"/>
  <c r="AI152" i="13" s="1"/>
  <c r="BL151" i="13"/>
  <c r="BJ191" i="13"/>
  <c r="BK191" i="13"/>
  <c r="CB150" i="13" l="1"/>
  <c r="AX150" i="19"/>
  <c r="BA150" i="19" s="1"/>
  <c r="BD150" i="19" s="1"/>
  <c r="F89" i="15"/>
  <c r="G261" i="12"/>
  <c r="H261" i="12" s="1"/>
  <c r="I261" i="12" s="1"/>
  <c r="H261" i="17"/>
  <c r="I261" i="17" s="1"/>
  <c r="H261" i="16"/>
  <c r="I261" i="16" s="1"/>
  <c r="AX150" i="18"/>
  <c r="BA150" i="18" s="1"/>
  <c r="BD150" i="18" s="1"/>
  <c r="J89" i="15"/>
  <c r="P151" i="13"/>
  <c r="I89" i="15"/>
  <c r="O151" i="13"/>
  <c r="U361" i="7"/>
  <c r="U362" i="21"/>
  <c r="V362" i="21" s="1"/>
  <c r="K150" i="19"/>
  <c r="BR150" i="19"/>
  <c r="Q150" i="19"/>
  <c r="Z151" i="19" s="1"/>
  <c r="BH151" i="19" s="1"/>
  <c r="BR150" i="18"/>
  <c r="K150" i="18"/>
  <c r="Q150" i="18"/>
  <c r="Z151" i="18" s="1"/>
  <c r="F361" i="20" s="1"/>
  <c r="BR151" i="13"/>
  <c r="Q151" i="13"/>
  <c r="Z152" i="13" s="1"/>
  <c r="F362" i="7" s="1"/>
  <c r="K151" i="13"/>
  <c r="H89" i="15" s="1"/>
  <c r="AX151" i="13"/>
  <c r="BA151" i="13" s="1"/>
  <c r="BD151" i="13" s="1"/>
  <c r="H362" i="20" l="1"/>
  <c r="I362" i="20"/>
  <c r="G362" i="20"/>
  <c r="J362" i="20"/>
  <c r="K362" i="20"/>
  <c r="O361" i="20"/>
  <c r="CE151" i="18"/>
  <c r="J262" i="16"/>
  <c r="BV151" i="18"/>
  <c r="AS152" i="18" s="1"/>
  <c r="CF151" i="18"/>
  <c r="BW151" i="18"/>
  <c r="AT152" i="18" s="1"/>
  <c r="CF151" i="19"/>
  <c r="BW151" i="19"/>
  <c r="AT152" i="19" s="1"/>
  <c r="J262" i="17"/>
  <c r="BV151" i="19"/>
  <c r="AS152" i="19" s="1"/>
  <c r="CE151" i="19"/>
  <c r="BH151" i="18"/>
  <c r="V361" i="7"/>
  <c r="K261" i="12"/>
  <c r="L261" i="12" s="1"/>
  <c r="M261" i="12" s="1"/>
  <c r="CG151" i="13" s="1"/>
  <c r="K261" i="17"/>
  <c r="L261" i="17" s="1"/>
  <c r="M261" i="17" s="1"/>
  <c r="K261" i="16"/>
  <c r="L261" i="16" s="1"/>
  <c r="M261" i="16" s="1"/>
  <c r="G109" i="15"/>
  <c r="CE151" i="13"/>
  <c r="BW151" i="13"/>
  <c r="AT152" i="13" s="1"/>
  <c r="CF151" i="13"/>
  <c r="J262" i="12"/>
  <c r="BV151" i="13"/>
  <c r="AS152" i="13" s="1"/>
  <c r="BO151" i="19"/>
  <c r="BT151" i="19"/>
  <c r="N150" i="19"/>
  <c r="CD150" i="19"/>
  <c r="BU150" i="19"/>
  <c r="CG150" i="19"/>
  <c r="BX150" i="19"/>
  <c r="N150" i="18"/>
  <c r="CD150" i="18"/>
  <c r="BU150" i="18"/>
  <c r="CG150" i="18"/>
  <c r="BX150" i="18"/>
  <c r="BO151" i="18"/>
  <c r="BT151" i="18"/>
  <c r="F362" i="21"/>
  <c r="BH152" i="13"/>
  <c r="N151" i="13"/>
  <c r="BU151" i="13"/>
  <c r="CD151" i="13"/>
  <c r="BO152" i="13"/>
  <c r="BT152" i="13"/>
  <c r="P362" i="20" l="1"/>
  <c r="Q362" i="20"/>
  <c r="R362" i="20"/>
  <c r="T362" i="20"/>
  <c r="S362" i="20"/>
  <c r="L362" i="20"/>
  <c r="G262" i="16" s="1"/>
  <c r="BX151" i="13"/>
  <c r="BZ151" i="18"/>
  <c r="N262" i="16"/>
  <c r="BY151" i="18"/>
  <c r="CH151" i="18"/>
  <c r="CI151" i="18"/>
  <c r="O261" i="16"/>
  <c r="O261" i="17"/>
  <c r="CH151" i="19"/>
  <c r="N262" i="17"/>
  <c r="BY151" i="19"/>
  <c r="CI151" i="19"/>
  <c r="BZ151" i="19"/>
  <c r="J152" i="19"/>
  <c r="BQ152" i="19"/>
  <c r="BN152" i="19"/>
  <c r="AW152" i="19"/>
  <c r="AK153" i="19" s="1"/>
  <c r="BM152" i="13"/>
  <c r="AV152" i="13"/>
  <c r="AJ153" i="13" s="1"/>
  <c r="I152" i="13"/>
  <c r="BP152" i="13"/>
  <c r="O261" i="12"/>
  <c r="BZ151" i="13"/>
  <c r="CI151" i="13"/>
  <c r="CH151" i="13"/>
  <c r="BY151" i="13"/>
  <c r="N262" i="12"/>
  <c r="J152" i="18"/>
  <c r="AW152" i="18"/>
  <c r="AK153" i="18" s="1"/>
  <c r="BN152" i="18"/>
  <c r="BQ152" i="18"/>
  <c r="K362" i="7"/>
  <c r="G362" i="7"/>
  <c r="I362" i="7"/>
  <c r="O361" i="7"/>
  <c r="H362" i="7"/>
  <c r="J362" i="7"/>
  <c r="AW152" i="13"/>
  <c r="AK153" i="13" s="1"/>
  <c r="BQ152" i="13"/>
  <c r="BN152" i="13"/>
  <c r="J152" i="13"/>
  <c r="BM152" i="18"/>
  <c r="BP152" i="18"/>
  <c r="I152" i="18"/>
  <c r="AV152" i="18"/>
  <c r="AJ153" i="18" s="1"/>
  <c r="I152" i="19"/>
  <c r="BM152" i="19"/>
  <c r="AV152" i="19"/>
  <c r="AJ153" i="19" s="1"/>
  <c r="BP152" i="19"/>
  <c r="O362" i="21"/>
  <c r="J363" i="21"/>
  <c r="K363" i="21"/>
  <c r="I363" i="21"/>
  <c r="G363" i="21"/>
  <c r="H363" i="21"/>
  <c r="CA150" i="19"/>
  <c r="AR151" i="19"/>
  <c r="CJ150" i="19"/>
  <c r="CA150" i="18"/>
  <c r="AR151" i="18"/>
  <c r="CJ150" i="18"/>
  <c r="AR152" i="13"/>
  <c r="BJ192" i="13"/>
  <c r="BI192" i="13"/>
  <c r="BK192" i="13"/>
  <c r="AZ152" i="13" l="1"/>
  <c r="BC152" i="13" s="1"/>
  <c r="CJ151" i="13"/>
  <c r="CA151" i="13"/>
  <c r="CB151" i="13" s="1"/>
  <c r="U362" i="20"/>
  <c r="V362" i="20" s="1"/>
  <c r="AY152" i="18"/>
  <c r="BB152" i="18" s="1"/>
  <c r="R152" i="18"/>
  <c r="AA153" i="18" s="1"/>
  <c r="L152" i="18"/>
  <c r="O152" i="18" s="1"/>
  <c r="AZ152" i="18"/>
  <c r="BC152" i="18" s="1"/>
  <c r="Q362" i="7"/>
  <c r="S362" i="7"/>
  <c r="T362" i="7"/>
  <c r="R362" i="7"/>
  <c r="P362" i="7"/>
  <c r="AY152" i="13"/>
  <c r="BB152" i="13" s="1"/>
  <c r="AY152" i="19"/>
  <c r="BB152" i="19" s="1"/>
  <c r="S152" i="13"/>
  <c r="AB153" i="13" s="1"/>
  <c r="M152" i="13"/>
  <c r="M152" i="18"/>
  <c r="P152" i="18" s="1"/>
  <c r="S152" i="18"/>
  <c r="AB153" i="18" s="1"/>
  <c r="S152" i="19"/>
  <c r="AB153" i="19" s="1"/>
  <c r="M152" i="19"/>
  <c r="P152" i="19" s="1"/>
  <c r="L362" i="7"/>
  <c r="R152" i="13"/>
  <c r="AA153" i="13" s="1"/>
  <c r="L152" i="13"/>
  <c r="L152" i="19"/>
  <c r="O152" i="19" s="1"/>
  <c r="R152" i="19"/>
  <c r="AA153" i="19" s="1"/>
  <c r="AZ152" i="19"/>
  <c r="BC152" i="19" s="1"/>
  <c r="BL151" i="18"/>
  <c r="AU151" i="18"/>
  <c r="AI152" i="18" s="1"/>
  <c r="H151" i="18"/>
  <c r="AU151" i="19"/>
  <c r="AI152" i="19" s="1"/>
  <c r="BL151" i="19"/>
  <c r="H151" i="19"/>
  <c r="CK150" i="18"/>
  <c r="CL150" i="18"/>
  <c r="CC150" i="18"/>
  <c r="CB150" i="18"/>
  <c r="CB150" i="19"/>
  <c r="CC150" i="19"/>
  <c r="L363" i="21"/>
  <c r="G263" i="17" s="1"/>
  <c r="Q363" i="21"/>
  <c r="P363" i="21"/>
  <c r="R363" i="21"/>
  <c r="T363" i="21"/>
  <c r="S363" i="21"/>
  <c r="CK150" i="19"/>
  <c r="CL150" i="19"/>
  <c r="BL152" i="13"/>
  <c r="AU152" i="13"/>
  <c r="AI153" i="13" s="1"/>
  <c r="H152" i="13"/>
  <c r="CK151" i="13"/>
  <c r="CL151" i="13"/>
  <c r="CC151" i="13" l="1"/>
  <c r="AX151" i="19"/>
  <c r="BA151" i="19" s="1"/>
  <c r="BD151" i="19" s="1"/>
  <c r="U362" i="7"/>
  <c r="V362" i="7" s="1"/>
  <c r="J90" i="15"/>
  <c r="P152" i="13"/>
  <c r="I90" i="15"/>
  <c r="O152" i="13"/>
  <c r="AX151" i="18"/>
  <c r="BA151" i="18" s="1"/>
  <c r="BD151" i="18" s="1"/>
  <c r="F90" i="15"/>
  <c r="G262" i="12"/>
  <c r="H262" i="12" s="1"/>
  <c r="I262" i="12" s="1"/>
  <c r="H262" i="17"/>
  <c r="I262" i="17" s="1"/>
  <c r="H262" i="16"/>
  <c r="I262" i="16" s="1"/>
  <c r="U363" i="21"/>
  <c r="V363" i="21" s="1"/>
  <c r="K151" i="19"/>
  <c r="BR151" i="19"/>
  <c r="Q151" i="19"/>
  <c r="Z152" i="19" s="1"/>
  <c r="BH152" i="19" s="1"/>
  <c r="Q151" i="18"/>
  <c r="Z152" i="18" s="1"/>
  <c r="F362" i="20" s="1"/>
  <c r="BR151" i="18"/>
  <c r="K151" i="18"/>
  <c r="K152" i="13"/>
  <c r="H90" i="15" s="1"/>
  <c r="Q152" i="13"/>
  <c r="Z153" i="13" s="1"/>
  <c r="F363" i="7" s="1"/>
  <c r="BR152" i="13"/>
  <c r="AX152" i="13"/>
  <c r="BA152" i="13" s="1"/>
  <c r="BD152" i="13" s="1"/>
  <c r="BI193" i="13"/>
  <c r="BJ193" i="13"/>
  <c r="K262" i="12" l="1"/>
  <c r="L262" i="12" s="1"/>
  <c r="M262" i="12" s="1"/>
  <c r="BZ152" i="13" s="1"/>
  <c r="K262" i="16"/>
  <c r="L262" i="16" s="1"/>
  <c r="M262" i="16" s="1"/>
  <c r="CI152" i="18" s="1"/>
  <c r="K262" i="17"/>
  <c r="L262" i="17" s="1"/>
  <c r="M262" i="17" s="1"/>
  <c r="CI152" i="19" s="1"/>
  <c r="I363" i="20"/>
  <c r="G363" i="20"/>
  <c r="H363" i="20"/>
  <c r="O362" i="20"/>
  <c r="J363" i="20"/>
  <c r="K363" i="20"/>
  <c r="J263" i="16"/>
  <c r="CF152" i="18"/>
  <c r="CE152" i="18"/>
  <c r="BV152" i="18"/>
  <c r="AS153" i="18" s="1"/>
  <c r="BW152" i="18"/>
  <c r="AT153" i="18" s="1"/>
  <c r="J263" i="17"/>
  <c r="CE152" i="19"/>
  <c r="CF152" i="19"/>
  <c r="BV152" i="19"/>
  <c r="AS153" i="19" s="1"/>
  <c r="BW152" i="19"/>
  <c r="AT153" i="19" s="1"/>
  <c r="BY152" i="13"/>
  <c r="N263" i="12"/>
  <c r="CI152" i="13"/>
  <c r="O262" i="12"/>
  <c r="G110" i="15"/>
  <c r="BW152" i="13"/>
  <c r="AT153" i="13" s="1"/>
  <c r="CE152" i="13"/>
  <c r="CF152" i="13"/>
  <c r="J263" i="12"/>
  <c r="BV152" i="13"/>
  <c r="AS153" i="13" s="1"/>
  <c r="BZ152" i="18"/>
  <c r="O262" i="16"/>
  <c r="N263" i="16"/>
  <c r="BH152" i="18"/>
  <c r="CH152" i="19"/>
  <c r="N151" i="18"/>
  <c r="BU151" i="18"/>
  <c r="CD151" i="18"/>
  <c r="BX151" i="18"/>
  <c r="CG151" i="18"/>
  <c r="BO152" i="18"/>
  <c r="BT152" i="18"/>
  <c r="BT152" i="19"/>
  <c r="BO152" i="19"/>
  <c r="F363" i="21"/>
  <c r="N151" i="19"/>
  <c r="BU151" i="19"/>
  <c r="CD151" i="19"/>
  <c r="BX151" i="19"/>
  <c r="CG151" i="19"/>
  <c r="BO153" i="13"/>
  <c r="BT153" i="13"/>
  <c r="BH153" i="13"/>
  <c r="N152" i="13"/>
  <c r="BU152" i="13"/>
  <c r="CD152" i="13"/>
  <c r="CG152" i="13"/>
  <c r="BX152" i="13"/>
  <c r="BK193" i="13"/>
  <c r="BY152" i="18" l="1"/>
  <c r="CH152" i="18"/>
  <c r="O262" i="17"/>
  <c r="BZ152" i="19"/>
  <c r="BY152" i="19"/>
  <c r="CH152" i="13"/>
  <c r="CJ152" i="13" s="1"/>
  <c r="N263" i="17"/>
  <c r="T363" i="20"/>
  <c r="P363" i="20"/>
  <c r="S363" i="20"/>
  <c r="R363" i="20"/>
  <c r="Q363" i="20"/>
  <c r="L363" i="20"/>
  <c r="G263" i="16" s="1"/>
  <c r="I363" i="7"/>
  <c r="G363" i="7"/>
  <c r="J363" i="7"/>
  <c r="O362" i="7"/>
  <c r="K363" i="7"/>
  <c r="H363" i="7"/>
  <c r="AV153" i="13"/>
  <c r="AJ154" i="13" s="1"/>
  <c r="I153" i="13"/>
  <c r="BM153" i="13"/>
  <c r="BP153" i="13"/>
  <c r="J153" i="18"/>
  <c r="AW153" i="18"/>
  <c r="AK154" i="18" s="1"/>
  <c r="BQ153" i="18"/>
  <c r="BN153" i="18"/>
  <c r="I153" i="18"/>
  <c r="BP153" i="18"/>
  <c r="BM153" i="18"/>
  <c r="AV153" i="18"/>
  <c r="AJ154" i="18" s="1"/>
  <c r="J153" i="13"/>
  <c r="BN153" i="13"/>
  <c r="AW153" i="13"/>
  <c r="AK154" i="13" s="1"/>
  <c r="BQ153" i="13"/>
  <c r="J153" i="19"/>
  <c r="BN153" i="19"/>
  <c r="AW153" i="19"/>
  <c r="AK154" i="19" s="1"/>
  <c r="BQ153" i="19"/>
  <c r="BM153" i="19"/>
  <c r="AV153" i="19"/>
  <c r="AJ154" i="19" s="1"/>
  <c r="I153" i="19"/>
  <c r="BP153" i="19"/>
  <c r="CA151" i="18"/>
  <c r="AR152" i="18"/>
  <c r="J364" i="21"/>
  <c r="O363" i="21"/>
  <c r="I364" i="21"/>
  <c r="H364" i="21"/>
  <c r="G364" i="21"/>
  <c r="K364" i="21"/>
  <c r="CJ151" i="19"/>
  <c r="CA151" i="19"/>
  <c r="AR152" i="19"/>
  <c r="CJ151" i="18"/>
  <c r="CA152" i="13"/>
  <c r="AR153" i="13"/>
  <c r="AY153" i="19" l="1"/>
  <c r="BB153" i="19" s="1"/>
  <c r="AZ153" i="13"/>
  <c r="BC153" i="13" s="1"/>
  <c r="AZ153" i="19"/>
  <c r="BC153" i="19" s="1"/>
  <c r="U363" i="20"/>
  <c r="V363" i="20" s="1"/>
  <c r="M153" i="13"/>
  <c r="S153" i="13"/>
  <c r="AB154" i="13" s="1"/>
  <c r="S153" i="18"/>
  <c r="AB154" i="18" s="1"/>
  <c r="M153" i="18"/>
  <c r="P153" i="18" s="1"/>
  <c r="P363" i="7"/>
  <c r="R363" i="7"/>
  <c r="Q363" i="7"/>
  <c r="S363" i="7"/>
  <c r="T363" i="7"/>
  <c r="S153" i="19"/>
  <c r="AB154" i="19" s="1"/>
  <c r="M153" i="19"/>
  <c r="P153" i="19" s="1"/>
  <c r="R153" i="19"/>
  <c r="AA154" i="19" s="1"/>
  <c r="L153" i="19"/>
  <c r="O153" i="19" s="1"/>
  <c r="L153" i="18"/>
  <c r="O153" i="18" s="1"/>
  <c r="R153" i="18"/>
  <c r="AA154" i="18" s="1"/>
  <c r="L363" i="7"/>
  <c r="AY153" i="18"/>
  <c r="BB153" i="18" s="1"/>
  <c r="R153" i="13"/>
  <c r="AA154" i="13" s="1"/>
  <c r="L153" i="13"/>
  <c r="AZ153" i="18"/>
  <c r="BC153" i="18" s="1"/>
  <c r="AY153" i="13"/>
  <c r="BB153" i="13" s="1"/>
  <c r="Q364" i="21"/>
  <c r="P364" i="21"/>
  <c r="S364" i="21"/>
  <c r="R364" i="21"/>
  <c r="T364" i="21"/>
  <c r="AU152" i="18"/>
  <c r="AI153" i="18" s="1"/>
  <c r="BL152" i="18"/>
  <c r="H152" i="18"/>
  <c r="CB151" i="18"/>
  <c r="CC151" i="18"/>
  <c r="H152" i="19"/>
  <c r="AU152" i="19"/>
  <c r="AI153" i="19" s="1"/>
  <c r="BL152" i="19"/>
  <c r="CB151" i="19"/>
  <c r="CC151" i="19"/>
  <c r="L364" i="21"/>
  <c r="G264" i="17" s="1"/>
  <c r="CK151" i="18"/>
  <c r="CL151" i="18"/>
  <c r="CK151" i="19"/>
  <c r="CL151" i="19"/>
  <c r="AU153" i="13"/>
  <c r="AI154" i="13" s="1"/>
  <c r="H153" i="13"/>
  <c r="BL153" i="13"/>
  <c r="CB152" i="13"/>
  <c r="CC152" i="13"/>
  <c r="CL152" i="13"/>
  <c r="CK152" i="13"/>
  <c r="BI194" i="13"/>
  <c r="BK194" i="13"/>
  <c r="BJ194" i="13"/>
  <c r="AX152" i="19" l="1"/>
  <c r="BA152" i="19" s="1"/>
  <c r="BD152" i="19" s="1"/>
  <c r="F91" i="15"/>
  <c r="G263" i="12"/>
  <c r="H263" i="12" s="1"/>
  <c r="I263" i="12" s="1"/>
  <c r="H263" i="16"/>
  <c r="I263" i="16" s="1"/>
  <c r="H263" i="17"/>
  <c r="I263" i="17" s="1"/>
  <c r="U363" i="7"/>
  <c r="AX152" i="18"/>
  <c r="BA152" i="18" s="1"/>
  <c r="BD152" i="18" s="1"/>
  <c r="I91" i="15"/>
  <c r="O153" i="13"/>
  <c r="J91" i="15"/>
  <c r="P153" i="13"/>
  <c r="BR152" i="19"/>
  <c r="K152" i="19"/>
  <c r="Q152" i="19"/>
  <c r="Z153" i="19" s="1"/>
  <c r="BH153" i="19" s="1"/>
  <c r="Q152" i="18"/>
  <c r="Z153" i="18" s="1"/>
  <c r="F363" i="20" s="1"/>
  <c r="BR152" i="18"/>
  <c r="K152" i="18"/>
  <c r="U364" i="21"/>
  <c r="V364" i="21" s="1"/>
  <c r="BR153" i="13"/>
  <c r="K153" i="13"/>
  <c r="H91" i="15" s="1"/>
  <c r="Q153" i="13"/>
  <c r="Z154" i="13" s="1"/>
  <c r="F364" i="7" s="1"/>
  <c r="AX153" i="13"/>
  <c r="BA153" i="13" s="1"/>
  <c r="BD153" i="13" s="1"/>
  <c r="O363" i="20" l="1"/>
  <c r="H364" i="20"/>
  <c r="J364" i="20"/>
  <c r="G364" i="20"/>
  <c r="K364" i="20"/>
  <c r="I364" i="20"/>
  <c r="V363" i="7"/>
  <c r="K263" i="17"/>
  <c r="L263" i="17" s="1"/>
  <c r="M263" i="17" s="1"/>
  <c r="K263" i="12"/>
  <c r="L263" i="12" s="1"/>
  <c r="M263" i="12" s="1"/>
  <c r="CG153" i="13" s="1"/>
  <c r="K263" i="16"/>
  <c r="L263" i="16" s="1"/>
  <c r="M263" i="16" s="1"/>
  <c r="BH153" i="18"/>
  <c r="BV153" i="19"/>
  <c r="AS154" i="19" s="1"/>
  <c r="CE153" i="19"/>
  <c r="CF153" i="19"/>
  <c r="BW153" i="19"/>
  <c r="AT154" i="19" s="1"/>
  <c r="J264" i="17"/>
  <c r="CE153" i="18"/>
  <c r="BV153" i="18"/>
  <c r="AS154" i="18" s="1"/>
  <c r="CF153" i="18"/>
  <c r="BW153" i="18"/>
  <c r="AT154" i="18" s="1"/>
  <c r="J264" i="16"/>
  <c r="G111" i="15"/>
  <c r="J264" i="12"/>
  <c r="BV153" i="13"/>
  <c r="AS154" i="13" s="1"/>
  <c r="BW153" i="13"/>
  <c r="AT154" i="13" s="1"/>
  <c r="CF153" i="13"/>
  <c r="CE153" i="13"/>
  <c r="N152" i="18"/>
  <c r="BU152" i="18"/>
  <c r="CD152" i="18"/>
  <c r="CG152" i="18"/>
  <c r="BX152" i="18"/>
  <c r="BT153" i="18"/>
  <c r="BO153" i="18"/>
  <c r="F364" i="21"/>
  <c r="N152" i="19"/>
  <c r="BU152" i="19"/>
  <c r="CD152" i="19"/>
  <c r="BX152" i="19"/>
  <c r="CG152" i="19"/>
  <c r="BO153" i="19"/>
  <c r="BT153" i="19"/>
  <c r="BH154" i="13"/>
  <c r="BO154" i="13"/>
  <c r="BT154" i="13"/>
  <c r="N153" i="13"/>
  <c r="CD153" i="13"/>
  <c r="BU153" i="13"/>
  <c r="BX153" i="13" l="1"/>
  <c r="L364" i="20"/>
  <c r="G264" i="16" s="1"/>
  <c r="P364" i="20"/>
  <c r="R364" i="20"/>
  <c r="Q364" i="20"/>
  <c r="T364" i="20"/>
  <c r="S364" i="20"/>
  <c r="AW154" i="18"/>
  <c r="AK155" i="18" s="1"/>
  <c r="J154" i="18"/>
  <c r="BN154" i="18"/>
  <c r="BQ154" i="18"/>
  <c r="BM154" i="19"/>
  <c r="BP154" i="19"/>
  <c r="I154" i="19"/>
  <c r="AV154" i="19"/>
  <c r="AJ155" i="19" s="1"/>
  <c r="J364" i="7"/>
  <c r="K364" i="7"/>
  <c r="O363" i="7"/>
  <c r="H364" i="7"/>
  <c r="I364" i="7"/>
  <c r="G364" i="7"/>
  <c r="I154" i="18"/>
  <c r="AV154" i="18"/>
  <c r="AJ155" i="18" s="1"/>
  <c r="BP154" i="18"/>
  <c r="BM154" i="18"/>
  <c r="AW154" i="13"/>
  <c r="AK155" i="13" s="1"/>
  <c r="BN154" i="13"/>
  <c r="BQ154" i="13"/>
  <c r="J154" i="13"/>
  <c r="CI153" i="18"/>
  <c r="N264" i="16"/>
  <c r="O263" i="16"/>
  <c r="CH153" i="18"/>
  <c r="BY153" i="18"/>
  <c r="BZ153" i="18"/>
  <c r="BP154" i="13"/>
  <c r="BM154" i="13"/>
  <c r="I154" i="13"/>
  <c r="AV154" i="13"/>
  <c r="AJ155" i="13" s="1"/>
  <c r="O263" i="12"/>
  <c r="CH153" i="13"/>
  <c r="BY153" i="13"/>
  <c r="N264" i="12"/>
  <c r="CI153" i="13"/>
  <c r="BZ153" i="13"/>
  <c r="J154" i="19"/>
  <c r="AW154" i="19"/>
  <c r="AK155" i="19" s="1"/>
  <c r="BQ154" i="19"/>
  <c r="BN154" i="19"/>
  <c r="CH153" i="19"/>
  <c r="O263" i="17"/>
  <c r="BY153" i="19"/>
  <c r="N264" i="17"/>
  <c r="CI153" i="19"/>
  <c r="BZ153" i="19"/>
  <c r="CJ152" i="18"/>
  <c r="CK152" i="18" s="1"/>
  <c r="K365" i="21"/>
  <c r="O364" i="21"/>
  <c r="G365" i="21"/>
  <c r="H365" i="21"/>
  <c r="J365" i="21"/>
  <c r="I365" i="21"/>
  <c r="CJ152" i="19"/>
  <c r="CA152" i="18"/>
  <c r="AR153" i="18"/>
  <c r="CA152" i="19"/>
  <c r="AR153" i="19"/>
  <c r="AR154" i="13"/>
  <c r="BJ195" i="13"/>
  <c r="BI195" i="13"/>
  <c r="BK195" i="13"/>
  <c r="CA153" i="13" l="1"/>
  <c r="CC153" i="13" s="1"/>
  <c r="CJ153" i="13"/>
  <c r="CL153" i="13" s="1"/>
  <c r="AY154" i="18"/>
  <c r="BB154" i="18" s="1"/>
  <c r="AY154" i="19"/>
  <c r="BB154" i="19" s="1"/>
  <c r="AZ154" i="18"/>
  <c r="BC154" i="18" s="1"/>
  <c r="U364" i="20"/>
  <c r="V364" i="20" s="1"/>
  <c r="AY154" i="13"/>
  <c r="BB154" i="13" s="1"/>
  <c r="Q364" i="7"/>
  <c r="P364" i="7"/>
  <c r="R364" i="7"/>
  <c r="T364" i="7"/>
  <c r="S364" i="7"/>
  <c r="S154" i="19"/>
  <c r="AB155" i="19" s="1"/>
  <c r="M154" i="19"/>
  <c r="P154" i="19" s="1"/>
  <c r="L154" i="13"/>
  <c r="R154" i="13"/>
  <c r="AA155" i="13" s="1"/>
  <c r="CL152" i="18"/>
  <c r="M154" i="13"/>
  <c r="S154" i="13"/>
  <c r="AB155" i="13" s="1"/>
  <c r="R154" i="18"/>
  <c r="AA155" i="18" s="1"/>
  <c r="L154" i="18"/>
  <c r="O154" i="18" s="1"/>
  <c r="M154" i="18"/>
  <c r="P154" i="18" s="1"/>
  <c r="S154" i="18"/>
  <c r="AB155" i="18" s="1"/>
  <c r="AZ154" i="19"/>
  <c r="BC154" i="19" s="1"/>
  <c r="AZ154" i="13"/>
  <c r="BC154" i="13" s="1"/>
  <c r="L364" i="7"/>
  <c r="L154" i="19"/>
  <c r="O154" i="19" s="1"/>
  <c r="R154" i="19"/>
  <c r="AA155" i="19" s="1"/>
  <c r="CK152" i="19"/>
  <c r="CL152" i="19"/>
  <c r="L365" i="21"/>
  <c r="G265" i="17" s="1"/>
  <c r="T365" i="21"/>
  <c r="Q365" i="21"/>
  <c r="P365" i="21"/>
  <c r="R365" i="21"/>
  <c r="S365" i="21"/>
  <c r="H153" i="19"/>
  <c r="AU153" i="19"/>
  <c r="AI154" i="19" s="1"/>
  <c r="BL153" i="19"/>
  <c r="CB152" i="19"/>
  <c r="CC152" i="19"/>
  <c r="BL153" i="18"/>
  <c r="AU153" i="18"/>
  <c r="AI154" i="18" s="1"/>
  <c r="H153" i="18"/>
  <c r="CB152" i="18"/>
  <c r="CC152" i="18"/>
  <c r="H154" i="13"/>
  <c r="AU154" i="13"/>
  <c r="AI155" i="13" s="1"/>
  <c r="BL154" i="13"/>
  <c r="BJ196" i="13"/>
  <c r="CK153" i="13" l="1"/>
  <c r="CB153" i="13"/>
  <c r="I92" i="15"/>
  <c r="O154" i="13"/>
  <c r="F92" i="15"/>
  <c r="H264" i="17"/>
  <c r="I264" i="17" s="1"/>
  <c r="H264" i="16"/>
  <c r="I264" i="16" s="1"/>
  <c r="G264" i="12"/>
  <c r="H264" i="12" s="1"/>
  <c r="I264" i="12" s="1"/>
  <c r="J92" i="15"/>
  <c r="P154" i="13"/>
  <c r="U364" i="7"/>
  <c r="AX153" i="18"/>
  <c r="BA153" i="18" s="1"/>
  <c r="BD153" i="18" s="1"/>
  <c r="BR153" i="19"/>
  <c r="K153" i="19"/>
  <c r="Q153" i="19"/>
  <c r="Z154" i="19" s="1"/>
  <c r="BH154" i="19" s="1"/>
  <c r="K153" i="18"/>
  <c r="BR153" i="18"/>
  <c r="Q153" i="18"/>
  <c r="Z154" i="18" s="1"/>
  <c r="F364" i="20" s="1"/>
  <c r="U365" i="21"/>
  <c r="V365" i="21" s="1"/>
  <c r="AX153" i="19"/>
  <c r="BA153" i="19" s="1"/>
  <c r="BD153" i="19" s="1"/>
  <c r="AX154" i="13"/>
  <c r="BA154" i="13" s="1"/>
  <c r="BD154" i="13" s="1"/>
  <c r="K154" i="13"/>
  <c r="H92" i="15" s="1"/>
  <c r="Q154" i="13"/>
  <c r="Z155" i="13" s="1"/>
  <c r="F365" i="7" s="1"/>
  <c r="BR154" i="13"/>
  <c r="BK196" i="13"/>
  <c r="BI196" i="13"/>
  <c r="O364" i="20" l="1"/>
  <c r="H365" i="20"/>
  <c r="K365" i="20"/>
  <c r="I365" i="20"/>
  <c r="J365" i="20"/>
  <c r="G365" i="20"/>
  <c r="BH154" i="18"/>
  <c r="G112" i="15"/>
  <c r="J265" i="12"/>
  <c r="BV154" i="13"/>
  <c r="AS155" i="13" s="1"/>
  <c r="BW154" i="13"/>
  <c r="AT155" i="13" s="1"/>
  <c r="CE154" i="13"/>
  <c r="CF154" i="13"/>
  <c r="CE154" i="18"/>
  <c r="BV154" i="18"/>
  <c r="AS155" i="18" s="1"/>
  <c r="CF154" i="18"/>
  <c r="BW154" i="18"/>
  <c r="AT155" i="18" s="1"/>
  <c r="J265" i="16"/>
  <c r="BW154" i="19"/>
  <c r="AT155" i="19" s="1"/>
  <c r="J265" i="17"/>
  <c r="CE154" i="19"/>
  <c r="BV154" i="19"/>
  <c r="AS155" i="19" s="1"/>
  <c r="CF154" i="19"/>
  <c r="K264" i="17"/>
  <c r="L264" i="17" s="1"/>
  <c r="M264" i="17" s="1"/>
  <c r="K264" i="12"/>
  <c r="L264" i="12" s="1"/>
  <c r="M264" i="12" s="1"/>
  <c r="CG154" i="13" s="1"/>
  <c r="K264" i="16"/>
  <c r="L264" i="16" s="1"/>
  <c r="M264" i="16" s="1"/>
  <c r="V364" i="7"/>
  <c r="BT154" i="18"/>
  <c r="BO154" i="18"/>
  <c r="N153" i="18"/>
  <c r="BU153" i="18"/>
  <c r="CD153" i="18"/>
  <c r="BX153" i="18"/>
  <c r="CG153" i="18"/>
  <c r="F365" i="21"/>
  <c r="N153" i="19"/>
  <c r="BU153" i="19"/>
  <c r="CD153" i="19"/>
  <c r="CG153" i="19"/>
  <c r="BX153" i="19"/>
  <c r="BT154" i="19"/>
  <c r="BO154" i="19"/>
  <c r="BT155" i="13"/>
  <c r="BO155" i="13"/>
  <c r="BH155" i="13"/>
  <c r="N154" i="13"/>
  <c r="CD154" i="13"/>
  <c r="BU154" i="13"/>
  <c r="L365" i="20" l="1"/>
  <c r="G265" i="16" s="1"/>
  <c r="BX154" i="13"/>
  <c r="R365" i="20"/>
  <c r="Q365" i="20"/>
  <c r="S365" i="20"/>
  <c r="P365" i="20"/>
  <c r="T365" i="20"/>
  <c r="BQ155" i="19"/>
  <c r="BN155" i="19"/>
  <c r="J155" i="19"/>
  <c r="AW155" i="19"/>
  <c r="AK156" i="19" s="1"/>
  <c r="BN155" i="13"/>
  <c r="BQ155" i="13"/>
  <c r="AW155" i="13"/>
  <c r="AK156" i="13" s="1"/>
  <c r="J155" i="13"/>
  <c r="CI154" i="18"/>
  <c r="CH154" i="18"/>
  <c r="O264" i="16"/>
  <c r="BY154" i="18"/>
  <c r="N265" i="16"/>
  <c r="BZ154" i="18"/>
  <c r="I155" i="13"/>
  <c r="AV155" i="13"/>
  <c r="AJ156" i="13" s="1"/>
  <c r="BM155" i="13"/>
  <c r="BP155" i="13"/>
  <c r="CI154" i="13"/>
  <c r="BZ154" i="13"/>
  <c r="N265" i="12"/>
  <c r="O264" i="12"/>
  <c r="BY154" i="13"/>
  <c r="CH154" i="13"/>
  <c r="BN155" i="18"/>
  <c r="J155" i="18"/>
  <c r="BQ155" i="18"/>
  <c r="AW155" i="18"/>
  <c r="AK156" i="18" s="1"/>
  <c r="CH154" i="19"/>
  <c r="BY154" i="19"/>
  <c r="BZ154" i="19"/>
  <c r="CI154" i="19"/>
  <c r="O264" i="17"/>
  <c r="N265" i="17"/>
  <c r="BM155" i="18"/>
  <c r="I155" i="18"/>
  <c r="AV155" i="18"/>
  <c r="AJ156" i="18" s="1"/>
  <c r="BP155" i="18"/>
  <c r="O364" i="7"/>
  <c r="H365" i="7"/>
  <c r="I365" i="7"/>
  <c r="J365" i="7"/>
  <c r="G365" i="7"/>
  <c r="K365" i="7"/>
  <c r="AV155" i="19"/>
  <c r="AJ156" i="19" s="1"/>
  <c r="BP155" i="19"/>
  <c r="I155" i="19"/>
  <c r="BM155" i="19"/>
  <c r="O365" i="21"/>
  <c r="I366" i="21"/>
  <c r="J366" i="21"/>
  <c r="H366" i="21"/>
  <c r="K366" i="21"/>
  <c r="G366" i="21"/>
  <c r="CJ153" i="18"/>
  <c r="CA153" i="18"/>
  <c r="AR154" i="18"/>
  <c r="CJ153" i="19"/>
  <c r="CA153" i="19"/>
  <c r="AR154" i="19"/>
  <c r="AR155" i="13"/>
  <c r="BJ197" i="13"/>
  <c r="BK197" i="13"/>
  <c r="CA154" i="13" l="1"/>
  <c r="CC154" i="13" s="1"/>
  <c r="CJ154" i="13"/>
  <c r="CK154" i="13" s="1"/>
  <c r="U365" i="20"/>
  <c r="V365" i="20" s="1"/>
  <c r="AZ155" i="18"/>
  <c r="BC155" i="18" s="1"/>
  <c r="AY155" i="19"/>
  <c r="BB155" i="19" s="1"/>
  <c r="AY155" i="13"/>
  <c r="BB155" i="13" s="1"/>
  <c r="AY155" i="18"/>
  <c r="BB155" i="18" s="1"/>
  <c r="L155" i="18"/>
  <c r="O155" i="18" s="1"/>
  <c r="R155" i="18"/>
  <c r="AA156" i="18" s="1"/>
  <c r="R155" i="19"/>
  <c r="AA156" i="19" s="1"/>
  <c r="L155" i="19"/>
  <c r="O155" i="19" s="1"/>
  <c r="S365" i="7"/>
  <c r="Q365" i="7"/>
  <c r="T365" i="7"/>
  <c r="R365" i="7"/>
  <c r="P365" i="7"/>
  <c r="S155" i="18"/>
  <c r="AB156" i="18" s="1"/>
  <c r="M155" i="18"/>
  <c r="P155" i="18" s="1"/>
  <c r="AZ155" i="19"/>
  <c r="BC155" i="19" s="1"/>
  <c r="M155" i="19"/>
  <c r="P155" i="19" s="1"/>
  <c r="S155" i="19"/>
  <c r="AB156" i="19" s="1"/>
  <c r="AZ155" i="13"/>
  <c r="BC155" i="13" s="1"/>
  <c r="L365" i="7"/>
  <c r="R155" i="13"/>
  <c r="AA156" i="13" s="1"/>
  <c r="L155" i="13"/>
  <c r="M155" i="13"/>
  <c r="S155" i="13"/>
  <c r="AB156" i="13" s="1"/>
  <c r="H154" i="19"/>
  <c r="AU154" i="19"/>
  <c r="AI155" i="19" s="1"/>
  <c r="BL154" i="19"/>
  <c r="CC153" i="19"/>
  <c r="CB153" i="19"/>
  <c r="AU154" i="18"/>
  <c r="AI155" i="18" s="1"/>
  <c r="H154" i="18"/>
  <c r="BL154" i="18"/>
  <c r="R366" i="21"/>
  <c r="P366" i="21"/>
  <c r="T366" i="21"/>
  <c r="S366" i="21"/>
  <c r="Q366" i="21"/>
  <c r="CL153" i="19"/>
  <c r="CK153" i="19"/>
  <c r="CC153" i="18"/>
  <c r="CB153" i="18"/>
  <c r="L366" i="21"/>
  <c r="G266" i="17" s="1"/>
  <c r="CL153" i="18"/>
  <c r="CK153" i="18"/>
  <c r="CL154" i="13"/>
  <c r="BL155" i="13"/>
  <c r="H155" i="13"/>
  <c r="AU155" i="13"/>
  <c r="AI156" i="13" s="1"/>
  <c r="BI197" i="13"/>
  <c r="CB154" i="13" l="1"/>
  <c r="AX154" i="19"/>
  <c r="BA154" i="19" s="1"/>
  <c r="BD154" i="19" s="1"/>
  <c r="AX154" i="18"/>
  <c r="BA154" i="18" s="1"/>
  <c r="BD154" i="18" s="1"/>
  <c r="H265" i="17"/>
  <c r="I265" i="17" s="1"/>
  <c r="G265" i="12"/>
  <c r="H265" i="12" s="1"/>
  <c r="I265" i="12" s="1"/>
  <c r="F93" i="15"/>
  <c r="H265" i="16"/>
  <c r="I265" i="16" s="1"/>
  <c r="J93" i="15"/>
  <c r="P155" i="13"/>
  <c r="I93" i="15"/>
  <c r="O155" i="13"/>
  <c r="U365" i="7"/>
  <c r="BR154" i="18"/>
  <c r="K154" i="18"/>
  <c r="Q154" i="18"/>
  <c r="Z155" i="18" s="1"/>
  <c r="F365" i="20" s="1"/>
  <c r="U366" i="21"/>
  <c r="V366" i="21" s="1"/>
  <c r="BR154" i="19"/>
  <c r="Q154" i="19"/>
  <c r="Z155" i="19" s="1"/>
  <c r="BH155" i="19" s="1"/>
  <c r="K154" i="19"/>
  <c r="K155" i="13"/>
  <c r="H93" i="15" s="1"/>
  <c r="BR155" i="13"/>
  <c r="Q155" i="13"/>
  <c r="Z156" i="13" s="1"/>
  <c r="F366" i="7" s="1"/>
  <c r="AX155" i="13"/>
  <c r="BA155" i="13" s="1"/>
  <c r="BD155" i="13" s="1"/>
  <c r="G366" i="20" l="1"/>
  <c r="O365" i="20"/>
  <c r="J366" i="20"/>
  <c r="K366" i="20"/>
  <c r="H366" i="20"/>
  <c r="I366" i="20"/>
  <c r="BH155" i="18"/>
  <c r="BV155" i="18"/>
  <c r="AS156" i="18" s="1"/>
  <c r="CF155" i="18"/>
  <c r="BW155" i="18"/>
  <c r="AT156" i="18" s="1"/>
  <c r="J266" i="16"/>
  <c r="CE155" i="18"/>
  <c r="G113" i="15"/>
  <c r="BW155" i="13"/>
  <c r="AT156" i="13" s="1"/>
  <c r="CE155" i="13"/>
  <c r="BV155" i="13"/>
  <c r="AS156" i="13" s="1"/>
  <c r="CF155" i="13"/>
  <c r="J266" i="12"/>
  <c r="K265" i="17"/>
  <c r="L265" i="17" s="1"/>
  <c r="M265" i="17" s="1"/>
  <c r="V365" i="7"/>
  <c r="K265" i="16"/>
  <c r="L265" i="16" s="1"/>
  <c r="M265" i="16" s="1"/>
  <c r="K265" i="12"/>
  <c r="L265" i="12" s="1"/>
  <c r="M265" i="12" s="1"/>
  <c r="CG155" i="13" s="1"/>
  <c r="BV155" i="19"/>
  <c r="AS156" i="19" s="1"/>
  <c r="CE155" i="19"/>
  <c r="CF155" i="19"/>
  <c r="BW155" i="19"/>
  <c r="AT156" i="19" s="1"/>
  <c r="J266" i="17"/>
  <c r="N154" i="18"/>
  <c r="CD154" i="18"/>
  <c r="BU154" i="18"/>
  <c r="BX154" i="18"/>
  <c r="CG154" i="18"/>
  <c r="BO155" i="18"/>
  <c r="BT155" i="18"/>
  <c r="F366" i="21"/>
  <c r="N154" i="19"/>
  <c r="BU154" i="19"/>
  <c r="CD154" i="19"/>
  <c r="CG154" i="19"/>
  <c r="BX154" i="19"/>
  <c r="BO155" i="19"/>
  <c r="BT155" i="19"/>
  <c r="BH156" i="13"/>
  <c r="BT156" i="13"/>
  <c r="BO156" i="13"/>
  <c r="N155" i="13"/>
  <c r="BU155" i="13"/>
  <c r="CD155" i="13"/>
  <c r="BK198" i="13"/>
  <c r="BJ198" i="13"/>
  <c r="P366" i="20" l="1"/>
  <c r="T366" i="20"/>
  <c r="R366" i="20"/>
  <c r="S366" i="20"/>
  <c r="Q366" i="20"/>
  <c r="L366" i="20"/>
  <c r="G266" i="16" s="1"/>
  <c r="BX155" i="13"/>
  <c r="BY155" i="18"/>
  <c r="CH155" i="18"/>
  <c r="O265" i="16"/>
  <c r="CI155" i="18"/>
  <c r="N266" i="16"/>
  <c r="BZ155" i="18"/>
  <c r="CI155" i="19"/>
  <c r="BZ155" i="19"/>
  <c r="O265" i="17"/>
  <c r="CH155" i="19"/>
  <c r="N266" i="17"/>
  <c r="BY155" i="19"/>
  <c r="AW156" i="19"/>
  <c r="AK157" i="19" s="1"/>
  <c r="J156" i="19"/>
  <c r="BQ156" i="19"/>
  <c r="BN156" i="19"/>
  <c r="AW156" i="18"/>
  <c r="AK157" i="18" s="1"/>
  <c r="BQ156" i="18"/>
  <c r="BN156" i="18"/>
  <c r="J156" i="18"/>
  <c r="I156" i="13"/>
  <c r="AV156" i="13"/>
  <c r="AJ157" i="13" s="1"/>
  <c r="BM156" i="13"/>
  <c r="BP156" i="13"/>
  <c r="BM156" i="18"/>
  <c r="I156" i="18"/>
  <c r="AV156" i="18"/>
  <c r="AJ157" i="18" s="1"/>
  <c r="BP156" i="18"/>
  <c r="CJ154" i="19"/>
  <c r="CL154" i="19" s="1"/>
  <c r="I156" i="19"/>
  <c r="BM156" i="19"/>
  <c r="AV156" i="19"/>
  <c r="AJ157" i="19" s="1"/>
  <c r="BP156" i="19"/>
  <c r="I366" i="7"/>
  <c r="H366" i="7"/>
  <c r="K366" i="7"/>
  <c r="J366" i="7"/>
  <c r="O365" i="7"/>
  <c r="G366" i="7"/>
  <c r="BZ155" i="13"/>
  <c r="BY155" i="13"/>
  <c r="CH155" i="13"/>
  <c r="N266" i="12"/>
  <c r="CI155" i="13"/>
  <c r="O265" i="12"/>
  <c r="J156" i="13"/>
  <c r="BQ156" i="13"/>
  <c r="BN156" i="13"/>
  <c r="AW156" i="13"/>
  <c r="AK157" i="13" s="1"/>
  <c r="CA154" i="19"/>
  <c r="AR155" i="19"/>
  <c r="CA154" i="18"/>
  <c r="AR155" i="18"/>
  <c r="CJ154" i="18"/>
  <c r="H367" i="21"/>
  <c r="O366" i="21"/>
  <c r="K367" i="21"/>
  <c r="I367" i="21"/>
  <c r="G367" i="21"/>
  <c r="J367" i="21"/>
  <c r="AR156" i="13"/>
  <c r="BI198" i="13"/>
  <c r="AY156" i="18" l="1"/>
  <c r="BB156" i="18" s="1"/>
  <c r="CA155" i="13"/>
  <c r="AY156" i="19"/>
  <c r="BB156" i="19" s="1"/>
  <c r="AZ156" i="18"/>
  <c r="BC156" i="18" s="1"/>
  <c r="U366" i="20"/>
  <c r="V366" i="20" s="1"/>
  <c r="AZ156" i="19"/>
  <c r="BC156" i="19" s="1"/>
  <c r="CK154" i="19"/>
  <c r="CJ155" i="13"/>
  <c r="CL155" i="13" s="1"/>
  <c r="AZ156" i="13"/>
  <c r="BC156" i="13" s="1"/>
  <c r="R156" i="13"/>
  <c r="AA157" i="13" s="1"/>
  <c r="L156" i="13"/>
  <c r="S156" i="19"/>
  <c r="AB157" i="19" s="1"/>
  <c r="M156" i="19"/>
  <c r="P156" i="19" s="1"/>
  <c r="L366" i="7"/>
  <c r="R156" i="18"/>
  <c r="AA157" i="18" s="1"/>
  <c r="L156" i="18"/>
  <c r="O156" i="18" s="1"/>
  <c r="M156" i="18"/>
  <c r="P156" i="18" s="1"/>
  <c r="S156" i="18"/>
  <c r="AB157" i="18" s="1"/>
  <c r="M156" i="13"/>
  <c r="S156" i="13"/>
  <c r="AB157" i="13" s="1"/>
  <c r="P366" i="7"/>
  <c r="T366" i="7"/>
  <c r="S366" i="7"/>
  <c r="Q366" i="7"/>
  <c r="R366" i="7"/>
  <c r="AY156" i="13"/>
  <c r="BB156" i="13" s="1"/>
  <c r="R156" i="19"/>
  <c r="AA157" i="19" s="1"/>
  <c r="L156" i="19"/>
  <c r="O156" i="19" s="1"/>
  <c r="L367" i="21"/>
  <c r="G267" i="17" s="1"/>
  <c r="BL155" i="19"/>
  <c r="AU155" i="19"/>
  <c r="AI156" i="19" s="1"/>
  <c r="H155" i="19"/>
  <c r="H155" i="18"/>
  <c r="AU155" i="18"/>
  <c r="AI156" i="18" s="1"/>
  <c r="BL155" i="18"/>
  <c r="CC154" i="19"/>
  <c r="CB154" i="19"/>
  <c r="CC154" i="18"/>
  <c r="CB154" i="18"/>
  <c r="R367" i="21"/>
  <c r="P367" i="21"/>
  <c r="T367" i="21"/>
  <c r="Q367" i="21"/>
  <c r="S367" i="21"/>
  <c r="CK154" i="18"/>
  <c r="CL154" i="18"/>
  <c r="H156" i="13"/>
  <c r="BL156" i="13"/>
  <c r="AU156" i="13"/>
  <c r="AI157" i="13" s="1"/>
  <c r="CB155" i="13"/>
  <c r="CC155" i="13"/>
  <c r="CK155" i="13" l="1"/>
  <c r="F94" i="15"/>
  <c r="G266" i="12"/>
  <c r="H266" i="12" s="1"/>
  <c r="I266" i="12" s="1"/>
  <c r="H266" i="17"/>
  <c r="I266" i="17" s="1"/>
  <c r="H266" i="16"/>
  <c r="I266" i="16" s="1"/>
  <c r="U366" i="7"/>
  <c r="J94" i="15"/>
  <c r="P156" i="13"/>
  <c r="I94" i="15"/>
  <c r="O156" i="13"/>
  <c r="U367" i="21"/>
  <c r="V367" i="21" s="1"/>
  <c r="K155" i="19"/>
  <c r="BR155" i="19"/>
  <c r="Q155" i="19"/>
  <c r="Z156" i="19" s="1"/>
  <c r="BH156" i="19" s="1"/>
  <c r="BR155" i="18"/>
  <c r="Q155" i="18"/>
  <c r="Z156" i="18" s="1"/>
  <c r="F366" i="20" s="1"/>
  <c r="K155" i="18"/>
  <c r="AX155" i="18"/>
  <c r="BA155" i="18" s="1"/>
  <c r="BD155" i="18" s="1"/>
  <c r="AX155" i="19"/>
  <c r="BA155" i="19" s="1"/>
  <c r="BD155" i="19" s="1"/>
  <c r="BR156" i="13"/>
  <c r="K156" i="13"/>
  <c r="H94" i="15" s="1"/>
  <c r="Q156" i="13"/>
  <c r="Z157" i="13" s="1"/>
  <c r="F367" i="7" s="1"/>
  <c r="AX156" i="13"/>
  <c r="BA156" i="13" s="1"/>
  <c r="BD156" i="13" s="1"/>
  <c r="BI199" i="13"/>
  <c r="BJ199" i="13"/>
  <c r="BK199" i="13"/>
  <c r="K367" i="20" l="1"/>
  <c r="O366" i="20"/>
  <c r="H367" i="20"/>
  <c r="I367" i="20"/>
  <c r="J367" i="20"/>
  <c r="G367" i="20"/>
  <c r="V366" i="7"/>
  <c r="K266" i="12"/>
  <c r="L266" i="12" s="1"/>
  <c r="M266" i="12" s="1"/>
  <c r="CG156" i="13" s="1"/>
  <c r="K266" i="17"/>
  <c r="L266" i="17" s="1"/>
  <c r="M266" i="17" s="1"/>
  <c r="K266" i="16"/>
  <c r="L266" i="16" s="1"/>
  <c r="M266" i="16" s="1"/>
  <c r="CE156" i="18"/>
  <c r="J267" i="16"/>
  <c r="CF156" i="18"/>
  <c r="BW156" i="18"/>
  <c r="AT157" i="18" s="1"/>
  <c r="BV156" i="18"/>
  <c r="AS157" i="18" s="1"/>
  <c r="J267" i="17"/>
  <c r="BV156" i="19"/>
  <c r="AS157" i="19" s="1"/>
  <c r="CE156" i="19"/>
  <c r="CF156" i="19"/>
  <c r="BW156" i="19"/>
  <c r="AT157" i="19" s="1"/>
  <c r="G114" i="15"/>
  <c r="J267" i="12"/>
  <c r="BV156" i="13"/>
  <c r="AS157" i="13" s="1"/>
  <c r="CF156" i="13"/>
  <c r="CE156" i="13"/>
  <c r="BW156" i="13"/>
  <c r="AT157" i="13" s="1"/>
  <c r="BH156" i="18"/>
  <c r="N155" i="18"/>
  <c r="CD155" i="18"/>
  <c r="BU155" i="18"/>
  <c r="CG155" i="18"/>
  <c r="BX155" i="18"/>
  <c r="BO156" i="19"/>
  <c r="BT156" i="19"/>
  <c r="F367" i="21"/>
  <c r="BT156" i="18"/>
  <c r="BO156" i="18"/>
  <c r="N155" i="19"/>
  <c r="BU155" i="19"/>
  <c r="CD155" i="19"/>
  <c r="CG155" i="19"/>
  <c r="BX155" i="19"/>
  <c r="BH157" i="13"/>
  <c r="N156" i="13"/>
  <c r="CD156" i="13"/>
  <c r="BU156" i="13"/>
  <c r="BT157" i="13"/>
  <c r="BO157" i="13"/>
  <c r="L367" i="20" l="1"/>
  <c r="G267" i="16" s="1"/>
  <c r="BX156" i="13"/>
  <c r="T367" i="20"/>
  <c r="R367" i="20"/>
  <c r="S367" i="20"/>
  <c r="Q367" i="20"/>
  <c r="P367" i="20"/>
  <c r="CJ155" i="19"/>
  <c r="CK155" i="19" s="1"/>
  <c r="AW157" i="18"/>
  <c r="AK158" i="18" s="1"/>
  <c r="BQ157" i="18"/>
  <c r="BN157" i="18"/>
  <c r="J157" i="18"/>
  <c r="K367" i="7"/>
  <c r="G367" i="7"/>
  <c r="O366" i="7"/>
  <c r="H367" i="7"/>
  <c r="I367" i="7"/>
  <c r="J367" i="7"/>
  <c r="BN157" i="19"/>
  <c r="J157" i="19"/>
  <c r="BQ157" i="19"/>
  <c r="AW157" i="19"/>
  <c r="AK158" i="19" s="1"/>
  <c r="J157" i="13"/>
  <c r="BN157" i="13"/>
  <c r="BQ157" i="13"/>
  <c r="AW157" i="13"/>
  <c r="AK158" i="13" s="1"/>
  <c r="BY156" i="18"/>
  <c r="CI156" i="18"/>
  <c r="BZ156" i="18"/>
  <c r="N267" i="16"/>
  <c r="O266" i="16"/>
  <c r="CH156" i="18"/>
  <c r="BM157" i="19"/>
  <c r="I157" i="19"/>
  <c r="AV157" i="19"/>
  <c r="AJ158" i="19" s="1"/>
  <c r="BP157" i="19"/>
  <c r="N267" i="17"/>
  <c r="CH156" i="19"/>
  <c r="CI156" i="19"/>
  <c r="O266" i="17"/>
  <c r="BY156" i="19"/>
  <c r="BZ156" i="19"/>
  <c r="CH156" i="13"/>
  <c r="BY156" i="13"/>
  <c r="CI156" i="13"/>
  <c r="N267" i="12"/>
  <c r="O266" i="12"/>
  <c r="BZ156" i="13"/>
  <c r="AV157" i="13"/>
  <c r="AJ158" i="13" s="1"/>
  <c r="BP157" i="13"/>
  <c r="I157" i="13"/>
  <c r="BM157" i="13"/>
  <c r="I157" i="18"/>
  <c r="AV157" i="18"/>
  <c r="AJ158" i="18" s="1"/>
  <c r="BP157" i="18"/>
  <c r="BM157" i="18"/>
  <c r="CA155" i="18"/>
  <c r="AR156" i="18"/>
  <c r="CJ155" i="18"/>
  <c r="O367" i="21"/>
  <c r="G368" i="21"/>
  <c r="J368" i="21"/>
  <c r="I368" i="21"/>
  <c r="H368" i="21"/>
  <c r="K368" i="21"/>
  <c r="CA155" i="19"/>
  <c r="AR156" i="19"/>
  <c r="AR157" i="13"/>
  <c r="BI200" i="13"/>
  <c r="U367" i="20" l="1"/>
  <c r="V367" i="20" s="1"/>
  <c r="AY157" i="13"/>
  <c r="BB157" i="13" s="1"/>
  <c r="AZ157" i="13"/>
  <c r="BC157" i="13" s="1"/>
  <c r="L367" i="7"/>
  <c r="F95" i="15" s="1"/>
  <c r="CA156" i="13"/>
  <c r="CB156" i="13" s="1"/>
  <c r="CL155" i="19"/>
  <c r="AY157" i="18"/>
  <c r="BB157" i="18" s="1"/>
  <c r="AZ157" i="18"/>
  <c r="BC157" i="18" s="1"/>
  <c r="CJ156" i="13"/>
  <c r="CL156" i="13" s="1"/>
  <c r="H267" i="16"/>
  <c r="I267" i="16" s="1"/>
  <c r="H267" i="17"/>
  <c r="I267" i="17" s="1"/>
  <c r="L157" i="19"/>
  <c r="O157" i="19" s="1"/>
  <c r="R157" i="19"/>
  <c r="AA158" i="19" s="1"/>
  <c r="S157" i="19"/>
  <c r="AB158" i="19" s="1"/>
  <c r="M157" i="19"/>
  <c r="P157" i="19" s="1"/>
  <c r="AY157" i="19"/>
  <c r="BB157" i="19" s="1"/>
  <c r="M157" i="18"/>
  <c r="P157" i="18" s="1"/>
  <c r="S157" i="18"/>
  <c r="AB158" i="18" s="1"/>
  <c r="R157" i="18"/>
  <c r="AA158" i="18" s="1"/>
  <c r="L157" i="18"/>
  <c r="O157" i="18" s="1"/>
  <c r="M157" i="13"/>
  <c r="S157" i="13"/>
  <c r="AB158" i="13" s="1"/>
  <c r="R157" i="13"/>
  <c r="AA158" i="13" s="1"/>
  <c r="L157" i="13"/>
  <c r="AZ157" i="19"/>
  <c r="BC157" i="19" s="1"/>
  <c r="T367" i="7"/>
  <c r="R367" i="7"/>
  <c r="Q367" i="7"/>
  <c r="P367" i="7"/>
  <c r="S367" i="7"/>
  <c r="CC155" i="19"/>
  <c r="CB155" i="19"/>
  <c r="H156" i="18"/>
  <c r="AU156" i="18"/>
  <c r="AI157" i="18" s="1"/>
  <c r="BL156" i="18"/>
  <c r="CC155" i="18"/>
  <c r="CB155" i="18"/>
  <c r="L368" i="21"/>
  <c r="G268" i="17" s="1"/>
  <c r="R368" i="21"/>
  <c r="S368" i="21"/>
  <c r="P368" i="21"/>
  <c r="Q368" i="21"/>
  <c r="T368" i="21"/>
  <c r="CL155" i="18"/>
  <c r="CK155" i="18"/>
  <c r="H156" i="19"/>
  <c r="AU156" i="19"/>
  <c r="AI157" i="19" s="1"/>
  <c r="BL156" i="19"/>
  <c r="H157" i="13"/>
  <c r="BL157" i="13"/>
  <c r="AU157" i="13"/>
  <c r="AI158" i="13" s="1"/>
  <c r="BI201" i="13"/>
  <c r="BK200" i="13"/>
  <c r="BJ200" i="13"/>
  <c r="CC156" i="13" l="1"/>
  <c r="G267" i="12"/>
  <c r="H267" i="12" s="1"/>
  <c r="I267" i="12" s="1"/>
  <c r="CE157" i="13" s="1"/>
  <c r="CK156" i="13"/>
  <c r="U367" i="7"/>
  <c r="V367" i="7" s="1"/>
  <c r="AX156" i="19"/>
  <c r="BA156" i="19" s="1"/>
  <c r="BD156" i="19" s="1"/>
  <c r="J95" i="15"/>
  <c r="P157" i="13"/>
  <c r="AX156" i="18"/>
  <c r="BA156" i="18" s="1"/>
  <c r="BD156" i="18" s="1"/>
  <c r="J268" i="17"/>
  <c r="CE157" i="19"/>
  <c r="BV157" i="19"/>
  <c r="AS158" i="19" s="1"/>
  <c r="CF157" i="19"/>
  <c r="BW157" i="19"/>
  <c r="AT158" i="19" s="1"/>
  <c r="CF157" i="18"/>
  <c r="J268" i="16"/>
  <c r="BW157" i="18"/>
  <c r="AT158" i="18" s="1"/>
  <c r="CE157" i="18"/>
  <c r="BV157" i="18"/>
  <c r="AS158" i="18" s="1"/>
  <c r="I95" i="15"/>
  <c r="O157" i="13"/>
  <c r="U368" i="21"/>
  <c r="V368" i="21" s="1"/>
  <c r="BR156" i="18"/>
  <c r="K156" i="18"/>
  <c r="Q156" i="18"/>
  <c r="Z157" i="18" s="1"/>
  <c r="F367" i="20" s="1"/>
  <c r="K156" i="19"/>
  <c r="Q156" i="19"/>
  <c r="Z157" i="19" s="1"/>
  <c r="BH157" i="19" s="1"/>
  <c r="BR156" i="19"/>
  <c r="K157" i="13"/>
  <c r="H95" i="15" s="1"/>
  <c r="BR157" i="13"/>
  <c r="Q157" i="13"/>
  <c r="Z158" i="13" s="1"/>
  <c r="F368" i="7" s="1"/>
  <c r="AX157" i="13"/>
  <c r="BA157" i="13" s="1"/>
  <c r="BD157" i="13" s="1"/>
  <c r="BK201" i="13"/>
  <c r="K267" i="17" l="1"/>
  <c r="L267" i="17" s="1"/>
  <c r="M267" i="17" s="1"/>
  <c r="N268" i="17" s="1"/>
  <c r="K267" i="16"/>
  <c r="L267" i="16" s="1"/>
  <c r="M267" i="16" s="1"/>
  <c r="N268" i="16" s="1"/>
  <c r="BW157" i="13"/>
  <c r="AT158" i="13" s="1"/>
  <c r="BQ158" i="13" s="1"/>
  <c r="BV157" i="13"/>
  <c r="AS158" i="13" s="1"/>
  <c r="AV158" i="13" s="1"/>
  <c r="AJ159" i="13" s="1"/>
  <c r="J268" i="12"/>
  <c r="G115" i="15"/>
  <c r="CF157" i="13"/>
  <c r="K267" i="12"/>
  <c r="L267" i="12" s="1"/>
  <c r="M267" i="12" s="1"/>
  <c r="CI157" i="13" s="1"/>
  <c r="H368" i="20"/>
  <c r="O367" i="20"/>
  <c r="J368" i="20"/>
  <c r="G368" i="20"/>
  <c r="I368" i="20"/>
  <c r="K368" i="20"/>
  <c r="AW158" i="18"/>
  <c r="AK159" i="18" s="1"/>
  <c r="BQ158" i="18"/>
  <c r="BN158" i="18"/>
  <c r="J158" i="18"/>
  <c r="J158" i="19"/>
  <c r="AW158" i="19"/>
  <c r="AK159" i="19" s="1"/>
  <c r="BQ158" i="19"/>
  <c r="BN158" i="19"/>
  <c r="AV158" i="19"/>
  <c r="AJ159" i="19" s="1"/>
  <c r="BP158" i="19"/>
  <c r="BM158" i="19"/>
  <c r="I158" i="19"/>
  <c r="BH157" i="18"/>
  <c r="I158" i="18"/>
  <c r="BP158" i="18"/>
  <c r="BM158" i="18"/>
  <c r="AV158" i="18"/>
  <c r="AJ159" i="18" s="1"/>
  <c r="BT157" i="18"/>
  <c r="BO157" i="18"/>
  <c r="BT157" i="19"/>
  <c r="BO157" i="19"/>
  <c r="N156" i="19"/>
  <c r="CD156" i="19"/>
  <c r="BU156" i="19"/>
  <c r="BX156" i="19"/>
  <c r="CG156" i="19"/>
  <c r="F368" i="21"/>
  <c r="N156" i="18"/>
  <c r="BU156" i="18"/>
  <c r="CD156" i="18"/>
  <c r="BX156" i="18"/>
  <c r="CG156" i="18"/>
  <c r="BT158" i="13"/>
  <c r="BO158" i="13"/>
  <c r="N157" i="13"/>
  <c r="CD157" i="13"/>
  <c r="BU157" i="13"/>
  <c r="BH158" i="13"/>
  <c r="BJ201" i="13"/>
  <c r="AW158" i="13" l="1"/>
  <c r="AK159" i="13" s="1"/>
  <c r="BN158" i="13"/>
  <c r="O267" i="16"/>
  <c r="BZ157" i="18"/>
  <c r="BZ157" i="19"/>
  <c r="O267" i="17"/>
  <c r="CH157" i="19"/>
  <c r="BY157" i="19"/>
  <c r="CI157" i="19"/>
  <c r="CI157" i="18"/>
  <c r="BY157" i="18"/>
  <c r="CH157" i="18"/>
  <c r="BX157" i="13"/>
  <c r="CG157" i="13"/>
  <c r="BP158" i="13"/>
  <c r="I158" i="13"/>
  <c r="L158" i="13" s="1"/>
  <c r="J158" i="13"/>
  <c r="S158" i="13" s="1"/>
  <c r="AB159" i="13" s="1"/>
  <c r="BM158" i="13"/>
  <c r="BY157" i="13"/>
  <c r="BZ157" i="13"/>
  <c r="N268" i="12"/>
  <c r="CH157" i="13"/>
  <c r="O267" i="12"/>
  <c r="AY158" i="13"/>
  <c r="BB158" i="13" s="1"/>
  <c r="L368" i="20"/>
  <c r="G268" i="16" s="1"/>
  <c r="AZ158" i="18"/>
  <c r="BC158" i="18" s="1"/>
  <c r="S368" i="20"/>
  <c r="T368" i="20"/>
  <c r="Q368" i="20"/>
  <c r="R368" i="20"/>
  <c r="P368" i="20"/>
  <c r="AY158" i="18"/>
  <c r="BB158" i="18" s="1"/>
  <c r="AY158" i="19"/>
  <c r="BB158" i="19" s="1"/>
  <c r="AZ158" i="19"/>
  <c r="BC158" i="19" s="1"/>
  <c r="S158" i="19"/>
  <c r="AB159" i="19" s="1"/>
  <c r="M158" i="19"/>
  <c r="P158" i="19" s="1"/>
  <c r="L158" i="18"/>
  <c r="O158" i="18" s="1"/>
  <c r="R158" i="18"/>
  <c r="AA159" i="18" s="1"/>
  <c r="J368" i="7"/>
  <c r="G368" i="7"/>
  <c r="O367" i="7"/>
  <c r="K368" i="7"/>
  <c r="I368" i="7"/>
  <c r="H368" i="7"/>
  <c r="R158" i="19"/>
  <c r="AA159" i="19" s="1"/>
  <c r="L158" i="19"/>
  <c r="O158" i="19" s="1"/>
  <c r="M158" i="18"/>
  <c r="P158" i="18" s="1"/>
  <c r="S158" i="18"/>
  <c r="AB159" i="18" s="1"/>
  <c r="O368" i="21"/>
  <c r="I369" i="21"/>
  <c r="H369" i="21"/>
  <c r="G369" i="21"/>
  <c r="K369" i="21"/>
  <c r="J369" i="21"/>
  <c r="CA156" i="19"/>
  <c r="AR157" i="19"/>
  <c r="CJ156" i="19"/>
  <c r="CJ156" i="18"/>
  <c r="CA156" i="18"/>
  <c r="AR157" i="18"/>
  <c r="AR158" i="13"/>
  <c r="AZ158" i="13" l="1"/>
  <c r="BC158" i="13" s="1"/>
  <c r="CJ157" i="13"/>
  <c r="CK157" i="13" s="1"/>
  <c r="R158" i="13"/>
  <c r="AA159" i="13" s="1"/>
  <c r="CA157" i="13"/>
  <c r="CC157" i="13" s="1"/>
  <c r="M158" i="13"/>
  <c r="P158" i="13" s="1"/>
  <c r="U368" i="20"/>
  <c r="V368" i="20" s="1"/>
  <c r="L368" i="7"/>
  <c r="F96" i="15" s="1"/>
  <c r="H268" i="17"/>
  <c r="I268" i="17" s="1"/>
  <c r="H268" i="16"/>
  <c r="I268" i="16" s="1"/>
  <c r="T368" i="7"/>
  <c r="R368" i="7"/>
  <c r="Q368" i="7"/>
  <c r="P368" i="7"/>
  <c r="S368" i="7"/>
  <c r="I96" i="15"/>
  <c r="O158" i="13"/>
  <c r="R369" i="21"/>
  <c r="T369" i="21"/>
  <c r="Q369" i="21"/>
  <c r="P369" i="21"/>
  <c r="S369" i="21"/>
  <c r="H157" i="18"/>
  <c r="AU157" i="18"/>
  <c r="AI158" i="18" s="1"/>
  <c r="BL157" i="18"/>
  <c r="CL156" i="18"/>
  <c r="CK156" i="18"/>
  <c r="BL157" i="19"/>
  <c r="AU157" i="19"/>
  <c r="AI158" i="19" s="1"/>
  <c r="H157" i="19"/>
  <c r="CB156" i="18"/>
  <c r="CC156" i="18"/>
  <c r="CK156" i="19"/>
  <c r="CL156" i="19"/>
  <c r="CB156" i="19"/>
  <c r="CC156" i="19"/>
  <c r="L369" i="21"/>
  <c r="G269" i="17" s="1"/>
  <c r="H158" i="13"/>
  <c r="BL158" i="13"/>
  <c r="AU158" i="13"/>
  <c r="AI159" i="13" s="1"/>
  <c r="BK202" i="13"/>
  <c r="BI202" i="13"/>
  <c r="BJ202" i="13"/>
  <c r="CL157" i="13" l="1"/>
  <c r="J96" i="15"/>
  <c r="CB157" i="13"/>
  <c r="G268" i="12"/>
  <c r="H268" i="12" s="1"/>
  <c r="I268" i="12" s="1"/>
  <c r="BV158" i="13" s="1"/>
  <c r="AS159" i="13" s="1"/>
  <c r="U368" i="7"/>
  <c r="AX157" i="18"/>
  <c r="BA157" i="18" s="1"/>
  <c r="BD157" i="18" s="1"/>
  <c r="CF158" i="18"/>
  <c r="BW158" i="18"/>
  <c r="AT159" i="18" s="1"/>
  <c r="J269" i="16"/>
  <c r="CE158" i="18"/>
  <c r="BV158" i="18"/>
  <c r="AS159" i="18" s="1"/>
  <c r="BV158" i="19"/>
  <c r="AS159" i="19" s="1"/>
  <c r="BW158" i="19"/>
  <c r="AT159" i="19" s="1"/>
  <c r="J269" i="17"/>
  <c r="CF158" i="19"/>
  <c r="CE158" i="19"/>
  <c r="AX157" i="19"/>
  <c r="BA157" i="19" s="1"/>
  <c r="BD157" i="19" s="1"/>
  <c r="BR157" i="19"/>
  <c r="K157" i="19"/>
  <c r="Q157" i="19"/>
  <c r="Z158" i="19" s="1"/>
  <c r="BH158" i="19" s="1"/>
  <c r="K157" i="18"/>
  <c r="BR157" i="18"/>
  <c r="Q157" i="18"/>
  <c r="Z158" i="18" s="1"/>
  <c r="F368" i="20" s="1"/>
  <c r="U369" i="21"/>
  <c r="V369" i="21" s="1"/>
  <c r="BR158" i="13"/>
  <c r="K158" i="13"/>
  <c r="H96" i="15" s="1"/>
  <c r="Q158" i="13"/>
  <c r="Z159" i="13" s="1"/>
  <c r="F369" i="7" s="1"/>
  <c r="AX158" i="13"/>
  <c r="BA158" i="13" s="1"/>
  <c r="BD158" i="13" s="1"/>
  <c r="BK203" i="13"/>
  <c r="CF158" i="13" l="1"/>
  <c r="CE158" i="13"/>
  <c r="J269" i="12"/>
  <c r="G116" i="15"/>
  <c r="BW158" i="13"/>
  <c r="AT159" i="13" s="1"/>
  <c r="BN159" i="13" s="1"/>
  <c r="K369" i="20"/>
  <c r="O368" i="20"/>
  <c r="I369" i="20"/>
  <c r="H369" i="20"/>
  <c r="G369" i="20"/>
  <c r="J369" i="20"/>
  <c r="I159" i="19"/>
  <c r="BP159" i="19"/>
  <c r="AV159" i="19"/>
  <c r="AJ160" i="19" s="1"/>
  <c r="BM159" i="19"/>
  <c r="BM159" i="18"/>
  <c r="AV159" i="18"/>
  <c r="AJ160" i="18" s="1"/>
  <c r="BP159" i="18"/>
  <c r="I159" i="18"/>
  <c r="BP159" i="13"/>
  <c r="BM159" i="13"/>
  <c r="AV159" i="13"/>
  <c r="AJ160" i="13" s="1"/>
  <c r="I159" i="13"/>
  <c r="J159" i="19"/>
  <c r="AW159" i="19"/>
  <c r="AK160" i="19" s="1"/>
  <c r="BQ159" i="19"/>
  <c r="BN159" i="19"/>
  <c r="J159" i="18"/>
  <c r="BQ159" i="18"/>
  <c r="AW159" i="18"/>
  <c r="AK160" i="18" s="1"/>
  <c r="BN159" i="18"/>
  <c r="BH158" i="18"/>
  <c r="V368" i="7"/>
  <c r="K268" i="17"/>
  <c r="L268" i="17" s="1"/>
  <c r="M268" i="17" s="1"/>
  <c r="K268" i="16"/>
  <c r="L268" i="16" s="1"/>
  <c r="M268" i="16" s="1"/>
  <c r="K268" i="12"/>
  <c r="L268" i="12" s="1"/>
  <c r="M268" i="12" s="1"/>
  <c r="N157" i="19"/>
  <c r="BU157" i="19"/>
  <c r="CD157" i="19"/>
  <c r="CG157" i="19"/>
  <c r="BX157" i="19"/>
  <c r="BT158" i="19"/>
  <c r="BO158" i="19"/>
  <c r="F369" i="21"/>
  <c r="BO158" i="18"/>
  <c r="BT158" i="18"/>
  <c r="N157" i="18"/>
  <c r="BU157" i="18"/>
  <c r="CD157" i="18"/>
  <c r="BX157" i="18"/>
  <c r="CG157" i="18"/>
  <c r="BH159" i="13"/>
  <c r="N158" i="13"/>
  <c r="CD158" i="13"/>
  <c r="BU158" i="13"/>
  <c r="BO159" i="13"/>
  <c r="BT159" i="13"/>
  <c r="BJ203" i="13"/>
  <c r="BQ159" i="13" l="1"/>
  <c r="AW159" i="13"/>
  <c r="AK160" i="13" s="1"/>
  <c r="J159" i="13"/>
  <c r="S159" i="13" s="1"/>
  <c r="AB160" i="13" s="1"/>
  <c r="AY159" i="13"/>
  <c r="BB159" i="13" s="1"/>
  <c r="L369" i="20"/>
  <c r="G269" i="16" s="1"/>
  <c r="P369" i="20"/>
  <c r="Q369" i="20"/>
  <c r="T369" i="20"/>
  <c r="S369" i="20"/>
  <c r="R369" i="20"/>
  <c r="AZ159" i="19"/>
  <c r="BC159" i="19" s="1"/>
  <c r="BZ158" i="13"/>
  <c r="BY158" i="13"/>
  <c r="CI158" i="13"/>
  <c r="CH158" i="13"/>
  <c r="N269" i="12"/>
  <c r="O268" i="12"/>
  <c r="AY159" i="18"/>
  <c r="BB159" i="18" s="1"/>
  <c r="BZ158" i="18"/>
  <c r="O268" i="16"/>
  <c r="BY158" i="18"/>
  <c r="N269" i="16"/>
  <c r="CI158" i="18"/>
  <c r="CH158" i="18"/>
  <c r="M159" i="18"/>
  <c r="P159" i="18" s="1"/>
  <c r="S159" i="18"/>
  <c r="AB160" i="18" s="1"/>
  <c r="R159" i="13"/>
  <c r="AA160" i="13" s="1"/>
  <c r="L159" i="13"/>
  <c r="O268" i="17"/>
  <c r="CH158" i="19"/>
  <c r="BY158" i="19"/>
  <c r="N269" i="17"/>
  <c r="CI158" i="19"/>
  <c r="BZ158" i="19"/>
  <c r="AZ159" i="18"/>
  <c r="BC159" i="18" s="1"/>
  <c r="S159" i="19"/>
  <c r="AB160" i="19" s="1"/>
  <c r="M159" i="19"/>
  <c r="P159" i="19" s="1"/>
  <c r="I369" i="7"/>
  <c r="O368" i="7"/>
  <c r="J369" i="7"/>
  <c r="K369" i="7"/>
  <c r="H369" i="7"/>
  <c r="G369" i="7"/>
  <c r="CJ157" i="19"/>
  <c r="CL157" i="19" s="1"/>
  <c r="BX158" i="13"/>
  <c r="CG158" i="13"/>
  <c r="CJ158" i="13" s="1"/>
  <c r="R159" i="18"/>
  <c r="AA160" i="18" s="1"/>
  <c r="L159" i="18"/>
  <c r="O159" i="18" s="1"/>
  <c r="L159" i="19"/>
  <c r="O159" i="19" s="1"/>
  <c r="R159" i="19"/>
  <c r="AA160" i="19" s="1"/>
  <c r="AZ159" i="13"/>
  <c r="BC159" i="13" s="1"/>
  <c r="AY159" i="19"/>
  <c r="BB159" i="19" s="1"/>
  <c r="O369" i="21"/>
  <c r="H370" i="21"/>
  <c r="J370" i="21"/>
  <c r="I370" i="21"/>
  <c r="K370" i="21"/>
  <c r="G370" i="21"/>
  <c r="CJ157" i="18"/>
  <c r="CA157" i="19"/>
  <c r="AR158" i="19"/>
  <c r="CA157" i="18"/>
  <c r="AR158" i="18"/>
  <c r="AR159" i="13"/>
  <c r="BI203" i="13"/>
  <c r="M159" i="13" l="1"/>
  <c r="CA158" i="13"/>
  <c r="CB158" i="13" s="1"/>
  <c r="U369" i="20"/>
  <c r="V369" i="20" s="1"/>
  <c r="R369" i="7"/>
  <c r="P369" i="7"/>
  <c r="S369" i="7"/>
  <c r="T369" i="7"/>
  <c r="Q369" i="7"/>
  <c r="J97" i="15"/>
  <c r="P159" i="13"/>
  <c r="L369" i="7"/>
  <c r="CK157" i="19"/>
  <c r="I97" i="15"/>
  <c r="O159" i="13"/>
  <c r="CB157" i="19"/>
  <c r="CC157" i="19"/>
  <c r="L370" i="21"/>
  <c r="G270" i="17" s="1"/>
  <c r="AU158" i="18"/>
  <c r="AI159" i="18" s="1"/>
  <c r="BL158" i="18"/>
  <c r="H158" i="18"/>
  <c r="R370" i="21"/>
  <c r="T370" i="21"/>
  <c r="S370" i="21"/>
  <c r="P370" i="21"/>
  <c r="Q370" i="21"/>
  <c r="CB157" i="18"/>
  <c r="CC157" i="18"/>
  <c r="CL157" i="18"/>
  <c r="CK157" i="18"/>
  <c r="AU158" i="19"/>
  <c r="AI159" i="19" s="1"/>
  <c r="BL158" i="19"/>
  <c r="H158" i="19"/>
  <c r="CL158" i="13"/>
  <c r="CK158" i="13"/>
  <c r="H159" i="13"/>
  <c r="AU159" i="13"/>
  <c r="AI160" i="13" s="1"/>
  <c r="BL159" i="13"/>
  <c r="CC158" i="13" l="1"/>
  <c r="AX158" i="18"/>
  <c r="BA158" i="18" s="1"/>
  <c r="BD158" i="18" s="1"/>
  <c r="U369" i="7"/>
  <c r="AX158" i="19"/>
  <c r="BA158" i="19" s="1"/>
  <c r="BD158" i="19" s="1"/>
  <c r="F97" i="15"/>
  <c r="H269" i="16"/>
  <c r="I269" i="16" s="1"/>
  <c r="H269" i="17"/>
  <c r="I269" i="17" s="1"/>
  <c r="G269" i="12"/>
  <c r="H269" i="12" s="1"/>
  <c r="I269" i="12" s="1"/>
  <c r="K158" i="19"/>
  <c r="BR158" i="19"/>
  <c r="Q158" i="19"/>
  <c r="Z159" i="19" s="1"/>
  <c r="BH159" i="19" s="1"/>
  <c r="K158" i="18"/>
  <c r="Q158" i="18"/>
  <c r="Z159" i="18" s="1"/>
  <c r="F369" i="20" s="1"/>
  <c r="BR158" i="18"/>
  <c r="U370" i="21"/>
  <c r="V370" i="21" s="1"/>
  <c r="AX159" i="13"/>
  <c r="BA159" i="13" s="1"/>
  <c r="BD159" i="13" s="1"/>
  <c r="BR159" i="13"/>
  <c r="Q159" i="13"/>
  <c r="Z160" i="13" s="1"/>
  <c r="F370" i="7" s="1"/>
  <c r="K159" i="13"/>
  <c r="H97" i="15" s="1"/>
  <c r="BI204" i="13"/>
  <c r="BJ204" i="13"/>
  <c r="BK204" i="13"/>
  <c r="O369" i="20" l="1"/>
  <c r="G370" i="20"/>
  <c r="J370" i="20"/>
  <c r="K370" i="20"/>
  <c r="I370" i="20"/>
  <c r="H370" i="20"/>
  <c r="G117" i="15"/>
  <c r="J270" i="12"/>
  <c r="CE159" i="13"/>
  <c r="BV159" i="13"/>
  <c r="AS160" i="13" s="1"/>
  <c r="BW159" i="13"/>
  <c r="AT160" i="13" s="1"/>
  <c r="CF159" i="13"/>
  <c r="CF159" i="19"/>
  <c r="BW159" i="19"/>
  <c r="AT160" i="19" s="1"/>
  <c r="CE159" i="19"/>
  <c r="BV159" i="19"/>
  <c r="AS160" i="19" s="1"/>
  <c r="J270" i="17"/>
  <c r="J270" i="16"/>
  <c r="CE159" i="18"/>
  <c r="BW159" i="18"/>
  <c r="AT160" i="18" s="1"/>
  <c r="CF159" i="18"/>
  <c r="BV159" i="18"/>
  <c r="AS160" i="18" s="1"/>
  <c r="V369" i="7"/>
  <c r="K269" i="12"/>
  <c r="L269" i="12" s="1"/>
  <c r="M269" i="12" s="1"/>
  <c r="CG159" i="13" s="1"/>
  <c r="K269" i="17"/>
  <c r="L269" i="17" s="1"/>
  <c r="M269" i="17" s="1"/>
  <c r="K269" i="16"/>
  <c r="L269" i="16" s="1"/>
  <c r="M269" i="16" s="1"/>
  <c r="BH159" i="18"/>
  <c r="F370" i="21"/>
  <c r="BO159" i="18"/>
  <c r="BT159" i="18"/>
  <c r="N158" i="18"/>
  <c r="CD158" i="18"/>
  <c r="BU158" i="18"/>
  <c r="CG158" i="18"/>
  <c r="BX158" i="18"/>
  <c r="BO159" i="19"/>
  <c r="BT159" i="19"/>
  <c r="N158" i="19"/>
  <c r="BU158" i="19"/>
  <c r="CD158" i="19"/>
  <c r="BX158" i="19"/>
  <c r="CG158" i="19"/>
  <c r="N159" i="13"/>
  <c r="CD159" i="13"/>
  <c r="BU159" i="13"/>
  <c r="BH160" i="13"/>
  <c r="BT160" i="13"/>
  <c r="BO160" i="13"/>
  <c r="L370" i="20" l="1"/>
  <c r="G270" i="16" s="1"/>
  <c r="R370" i="20"/>
  <c r="S370" i="20"/>
  <c r="T370" i="20"/>
  <c r="P370" i="20"/>
  <c r="Q370" i="20"/>
  <c r="BX159" i="13"/>
  <c r="BP160" i="18"/>
  <c r="BM160" i="18"/>
  <c r="I160" i="18"/>
  <c r="AV160" i="18"/>
  <c r="AJ161" i="18" s="1"/>
  <c r="BQ160" i="19"/>
  <c r="J160" i="19"/>
  <c r="BN160" i="19"/>
  <c r="AW160" i="19"/>
  <c r="AK161" i="19" s="1"/>
  <c r="K370" i="7"/>
  <c r="H370" i="7"/>
  <c r="I370" i="7"/>
  <c r="O369" i="7"/>
  <c r="J370" i="7"/>
  <c r="G370" i="7"/>
  <c r="BQ160" i="18"/>
  <c r="AW160" i="18"/>
  <c r="AK161" i="18" s="1"/>
  <c r="BN160" i="18"/>
  <c r="J160" i="18"/>
  <c r="J160" i="13"/>
  <c r="AW160" i="13"/>
  <c r="AK161" i="13" s="1"/>
  <c r="BN160" i="13"/>
  <c r="BQ160" i="13"/>
  <c r="O269" i="16"/>
  <c r="CI159" i="18"/>
  <c r="N270" i="16"/>
  <c r="BY159" i="18"/>
  <c r="CH159" i="18"/>
  <c r="BZ159" i="18"/>
  <c r="BM160" i="13"/>
  <c r="I160" i="13"/>
  <c r="BP160" i="13"/>
  <c r="AV160" i="13"/>
  <c r="AJ161" i="13" s="1"/>
  <c r="BY159" i="19"/>
  <c r="CH159" i="19"/>
  <c r="O269" i="17"/>
  <c r="BZ159" i="19"/>
  <c r="CI159" i="19"/>
  <c r="N270" i="17"/>
  <c r="BY159" i="13"/>
  <c r="O269" i="12"/>
  <c r="CH159" i="13"/>
  <c r="N270" i="12"/>
  <c r="BZ159" i="13"/>
  <c r="CI159" i="13"/>
  <c r="I160" i="19"/>
  <c r="BP160" i="19"/>
  <c r="AV160" i="19"/>
  <c r="AJ161" i="19" s="1"/>
  <c r="BM160" i="19"/>
  <c r="CA158" i="18"/>
  <c r="AR159" i="18"/>
  <c r="CJ158" i="18"/>
  <c r="CJ158" i="19"/>
  <c r="CA158" i="19"/>
  <c r="AR159" i="19"/>
  <c r="O370" i="21"/>
  <c r="J371" i="21"/>
  <c r="G371" i="21"/>
  <c r="I371" i="21"/>
  <c r="K371" i="21"/>
  <c r="H371" i="21"/>
  <c r="AR160" i="13"/>
  <c r="CA159" i="13" l="1"/>
  <c r="CC159" i="13" s="1"/>
  <c r="CJ159" i="13"/>
  <c r="CK159" i="13" s="1"/>
  <c r="AY160" i="18"/>
  <c r="BB160" i="18" s="1"/>
  <c r="AY160" i="19"/>
  <c r="BB160" i="19" s="1"/>
  <c r="AZ160" i="19"/>
  <c r="BC160" i="19" s="1"/>
  <c r="U370" i="20"/>
  <c r="V370" i="20" s="1"/>
  <c r="M160" i="13"/>
  <c r="S160" i="13"/>
  <c r="AB161" i="13" s="1"/>
  <c r="Q370" i="7"/>
  <c r="T370" i="7"/>
  <c r="R370" i="7"/>
  <c r="S370" i="7"/>
  <c r="P370" i="7"/>
  <c r="M160" i="19"/>
  <c r="P160" i="19" s="1"/>
  <c r="S160" i="19"/>
  <c r="AB161" i="19" s="1"/>
  <c r="AY160" i="13"/>
  <c r="BB160" i="13" s="1"/>
  <c r="S160" i="18"/>
  <c r="AB161" i="18" s="1"/>
  <c r="M160" i="18"/>
  <c r="P160" i="18" s="1"/>
  <c r="L160" i="19"/>
  <c r="O160" i="19" s="1"/>
  <c r="R160" i="19"/>
  <c r="AA161" i="19" s="1"/>
  <c r="R160" i="13"/>
  <c r="AA161" i="13" s="1"/>
  <c r="L160" i="13"/>
  <c r="AZ160" i="13"/>
  <c r="BC160" i="13" s="1"/>
  <c r="AZ160" i="18"/>
  <c r="BC160" i="18" s="1"/>
  <c r="L160" i="18"/>
  <c r="O160" i="18" s="1"/>
  <c r="R160" i="18"/>
  <c r="AA161" i="18" s="1"/>
  <c r="L370" i="7"/>
  <c r="AU159" i="18"/>
  <c r="AI160" i="18" s="1"/>
  <c r="H159" i="18"/>
  <c r="BL159" i="18"/>
  <c r="CL158" i="18"/>
  <c r="CK158" i="18"/>
  <c r="CC158" i="18"/>
  <c r="CB158" i="18"/>
  <c r="BL159" i="19"/>
  <c r="H159" i="19"/>
  <c r="AU159" i="19"/>
  <c r="AI160" i="19" s="1"/>
  <c r="L371" i="21"/>
  <c r="G271" i="17" s="1"/>
  <c r="CB158" i="19"/>
  <c r="CC158" i="19"/>
  <c r="R371" i="21"/>
  <c r="T371" i="21"/>
  <c r="S371" i="21"/>
  <c r="P371" i="21"/>
  <c r="Q371" i="21"/>
  <c r="CK158" i="19"/>
  <c r="CL158" i="19"/>
  <c r="CL159" i="13"/>
  <c r="AU160" i="13"/>
  <c r="AI161" i="13" s="1"/>
  <c r="H160" i="13"/>
  <c r="BL160" i="13"/>
  <c r="BK205" i="13"/>
  <c r="BJ205" i="13"/>
  <c r="BI205" i="13"/>
  <c r="CB159" i="13" l="1"/>
  <c r="U370" i="7"/>
  <c r="K270" i="16" s="1"/>
  <c r="L270" i="16" s="1"/>
  <c r="M270" i="16" s="1"/>
  <c r="I98" i="15"/>
  <c r="O160" i="13"/>
  <c r="K270" i="12"/>
  <c r="L270" i="12" s="1"/>
  <c r="M270" i="12" s="1"/>
  <c r="F98" i="15"/>
  <c r="H270" i="16"/>
  <c r="I270" i="16" s="1"/>
  <c r="H270" i="17"/>
  <c r="I270" i="17" s="1"/>
  <c r="G270" i="12"/>
  <c r="H270" i="12" s="1"/>
  <c r="I270" i="12" s="1"/>
  <c r="J98" i="15"/>
  <c r="P160" i="13"/>
  <c r="K159" i="18"/>
  <c r="Q159" i="18"/>
  <c r="Z160" i="18" s="1"/>
  <c r="F370" i="20" s="1"/>
  <c r="BR159" i="18"/>
  <c r="AX159" i="19"/>
  <c r="BA159" i="19" s="1"/>
  <c r="BD159" i="19" s="1"/>
  <c r="AX159" i="18"/>
  <c r="BA159" i="18" s="1"/>
  <c r="BD159" i="18" s="1"/>
  <c r="BR159" i="19"/>
  <c r="Q159" i="19"/>
  <c r="Z160" i="19" s="1"/>
  <c r="BH160" i="19" s="1"/>
  <c r="K159" i="19"/>
  <c r="U371" i="21"/>
  <c r="V371" i="21" s="1"/>
  <c r="BR160" i="13"/>
  <c r="K160" i="13"/>
  <c r="H98" i="15" s="1"/>
  <c r="Q160" i="13"/>
  <c r="Z161" i="13" s="1"/>
  <c r="F371" i="7" s="1"/>
  <c r="AX160" i="13"/>
  <c r="BA160" i="13" s="1"/>
  <c r="BD160" i="13" s="1"/>
  <c r="V370" i="7" l="1"/>
  <c r="K270" i="17"/>
  <c r="L270" i="17" s="1"/>
  <c r="M270" i="17" s="1"/>
  <c r="CI160" i="19" s="1"/>
  <c r="J371" i="20"/>
  <c r="O370" i="20"/>
  <c r="K371" i="20"/>
  <c r="G371" i="20"/>
  <c r="H371" i="20"/>
  <c r="I371" i="20"/>
  <c r="CI160" i="13"/>
  <c r="N271" i="12"/>
  <c r="BZ160" i="13"/>
  <c r="O270" i="12"/>
  <c r="BY160" i="13"/>
  <c r="CH160" i="13"/>
  <c r="BH160" i="18"/>
  <c r="CI160" i="18"/>
  <c r="BZ160" i="18"/>
  <c r="O270" i="16"/>
  <c r="N271" i="16"/>
  <c r="CH160" i="18"/>
  <c r="BY160" i="18"/>
  <c r="CH160" i="19"/>
  <c r="BY160" i="19"/>
  <c r="O270" i="17"/>
  <c r="G118" i="15"/>
  <c r="J271" i="12"/>
  <c r="CF160" i="13"/>
  <c r="BV160" i="13"/>
  <c r="AS161" i="13" s="1"/>
  <c r="BW160" i="13"/>
  <c r="AT161" i="13" s="1"/>
  <c r="CE160" i="13"/>
  <c r="BV160" i="19"/>
  <c r="AS161" i="19" s="1"/>
  <c r="J271" i="17"/>
  <c r="CE160" i="19"/>
  <c r="CF160" i="19"/>
  <c r="BW160" i="19"/>
  <c r="AT161" i="19" s="1"/>
  <c r="BV160" i="18"/>
  <c r="AS161" i="18" s="1"/>
  <c r="CF160" i="18"/>
  <c r="BW160" i="18"/>
  <c r="AT161" i="18" s="1"/>
  <c r="CE160" i="18"/>
  <c r="J271" i="16"/>
  <c r="N159" i="19"/>
  <c r="CD159" i="19"/>
  <c r="BU159" i="19"/>
  <c r="BX159" i="19"/>
  <c r="CG159" i="19"/>
  <c r="BT160" i="19"/>
  <c r="BO160" i="19"/>
  <c r="BT160" i="18"/>
  <c r="BO160" i="18"/>
  <c r="N159" i="18"/>
  <c r="CD159" i="18"/>
  <c r="BU159" i="18"/>
  <c r="BX159" i="18"/>
  <c r="CG159" i="18"/>
  <c r="F371" i="21"/>
  <c r="BH161" i="13"/>
  <c r="N160" i="13"/>
  <c r="BU160" i="13"/>
  <c r="CD160" i="13"/>
  <c r="BX160" i="13"/>
  <c r="CG160" i="13"/>
  <c r="BT161" i="13"/>
  <c r="BO161" i="13"/>
  <c r="BJ206" i="13"/>
  <c r="BI206" i="13"/>
  <c r="BZ160" i="19" l="1"/>
  <c r="N271" i="17"/>
  <c r="CJ159" i="18"/>
  <c r="CL159" i="18" s="1"/>
  <c r="L371" i="20"/>
  <c r="G271" i="16" s="1"/>
  <c r="P371" i="20"/>
  <c r="R371" i="20"/>
  <c r="T371" i="20"/>
  <c r="Q371" i="20"/>
  <c r="S371" i="20"/>
  <c r="I161" i="18"/>
  <c r="BP161" i="18"/>
  <c r="BM161" i="18"/>
  <c r="AV161" i="18"/>
  <c r="AJ162" i="18" s="1"/>
  <c r="AV161" i="13"/>
  <c r="AJ162" i="13" s="1"/>
  <c r="BP161" i="13"/>
  <c r="BM161" i="13"/>
  <c r="I161" i="13"/>
  <c r="K371" i="7"/>
  <c r="H371" i="7"/>
  <c r="G371" i="7"/>
  <c r="J371" i="7"/>
  <c r="I371" i="7"/>
  <c r="O370" i="7"/>
  <c r="J161" i="19"/>
  <c r="BN161" i="19"/>
  <c r="AW161" i="19"/>
  <c r="AK162" i="19" s="1"/>
  <c r="BQ161" i="19"/>
  <c r="AV161" i="19"/>
  <c r="AJ162" i="19" s="1"/>
  <c r="BP161" i="19"/>
  <c r="I161" i="19"/>
  <c r="BM161" i="19"/>
  <c r="AW161" i="18"/>
  <c r="AK162" i="18" s="1"/>
  <c r="BN161" i="18"/>
  <c r="BQ161" i="18"/>
  <c r="J161" i="18"/>
  <c r="J161" i="13"/>
  <c r="AW161" i="13"/>
  <c r="AK162" i="13" s="1"/>
  <c r="BQ161" i="13"/>
  <c r="BN161" i="13"/>
  <c r="CA159" i="18"/>
  <c r="AR160" i="18"/>
  <c r="O371" i="21"/>
  <c r="H372" i="21"/>
  <c r="I372" i="21"/>
  <c r="J372" i="21"/>
  <c r="K372" i="21"/>
  <c r="G372" i="21"/>
  <c r="CA159" i="19"/>
  <c r="AR160" i="19"/>
  <c r="CJ159" i="19"/>
  <c r="CA160" i="13"/>
  <c r="AR161" i="13"/>
  <c r="CJ160" i="13"/>
  <c r="BK206" i="13"/>
  <c r="CK159" i="18" l="1"/>
  <c r="AY161" i="13"/>
  <c r="BB161" i="13" s="1"/>
  <c r="AZ161" i="19"/>
  <c r="BC161" i="19" s="1"/>
  <c r="AZ161" i="18"/>
  <c r="BC161" i="18" s="1"/>
  <c r="U371" i="20"/>
  <c r="V371" i="20" s="1"/>
  <c r="AZ161" i="13"/>
  <c r="BC161" i="13" s="1"/>
  <c r="M161" i="18"/>
  <c r="P161" i="18" s="1"/>
  <c r="S161" i="18"/>
  <c r="AB162" i="18" s="1"/>
  <c r="L371" i="7"/>
  <c r="AY161" i="18"/>
  <c r="BB161" i="18" s="1"/>
  <c r="AY161" i="19"/>
  <c r="BB161" i="19" s="1"/>
  <c r="M161" i="19"/>
  <c r="P161" i="19" s="1"/>
  <c r="S161" i="19"/>
  <c r="AB162" i="19" s="1"/>
  <c r="L161" i="13"/>
  <c r="R161" i="13"/>
  <c r="AA162" i="13" s="1"/>
  <c r="M161" i="13"/>
  <c r="S161" i="13"/>
  <c r="AB162" i="13" s="1"/>
  <c r="R161" i="19"/>
  <c r="AA162" i="19" s="1"/>
  <c r="L161" i="19"/>
  <c r="O161" i="19" s="1"/>
  <c r="R371" i="7"/>
  <c r="T371" i="7"/>
  <c r="P371" i="7"/>
  <c r="Q371" i="7"/>
  <c r="S371" i="7"/>
  <c r="L161" i="18"/>
  <c r="O161" i="18" s="1"/>
  <c r="R161" i="18"/>
  <c r="AA162" i="18" s="1"/>
  <c r="CK159" i="19"/>
  <c r="CL159" i="19"/>
  <c r="BL160" i="19"/>
  <c r="AU160" i="19"/>
  <c r="AI161" i="19" s="1"/>
  <c r="H160" i="19"/>
  <c r="L372" i="21"/>
  <c r="G272" i="17" s="1"/>
  <c r="CB159" i="19"/>
  <c r="CC159" i="19"/>
  <c r="R372" i="21"/>
  <c r="T372" i="21"/>
  <c r="Q372" i="21"/>
  <c r="S372" i="21"/>
  <c r="P372" i="21"/>
  <c r="H160" i="18"/>
  <c r="AU160" i="18"/>
  <c r="AI161" i="18" s="1"/>
  <c r="BL160" i="18"/>
  <c r="CB159" i="18"/>
  <c r="CC159" i="18"/>
  <c r="CL160" i="13"/>
  <c r="CK160" i="13"/>
  <c r="AU161" i="13"/>
  <c r="AI162" i="13" s="1"/>
  <c r="BL161" i="13"/>
  <c r="H161" i="13"/>
  <c r="CC160" i="13"/>
  <c r="CB160" i="13"/>
  <c r="AX160" i="19" l="1"/>
  <c r="BA160" i="19" s="1"/>
  <c r="BD160" i="19" s="1"/>
  <c r="U371" i="7"/>
  <c r="V371" i="7" s="1"/>
  <c r="I99" i="15"/>
  <c r="O161" i="13"/>
  <c r="AX160" i="18"/>
  <c r="BA160" i="18" s="1"/>
  <c r="BD160" i="18" s="1"/>
  <c r="H271" i="17"/>
  <c r="I271" i="17" s="1"/>
  <c r="H271" i="16"/>
  <c r="I271" i="16" s="1"/>
  <c r="G271" i="12"/>
  <c r="H271" i="12" s="1"/>
  <c r="I271" i="12" s="1"/>
  <c r="F99" i="15"/>
  <c r="J99" i="15"/>
  <c r="P161" i="13"/>
  <c r="BR160" i="19"/>
  <c r="Q160" i="19"/>
  <c r="Z161" i="19" s="1"/>
  <c r="BH161" i="19" s="1"/>
  <c r="K160" i="19"/>
  <c r="BR160" i="18"/>
  <c r="K160" i="18"/>
  <c r="Q160" i="18"/>
  <c r="Z161" i="18" s="1"/>
  <c r="F371" i="20" s="1"/>
  <c r="U372" i="21"/>
  <c r="V372" i="21" s="1"/>
  <c r="K161" i="13"/>
  <c r="H99" i="15" s="1"/>
  <c r="BR161" i="13"/>
  <c r="Q161" i="13"/>
  <c r="Z162" i="13" s="1"/>
  <c r="F372" i="7" s="1"/>
  <c r="AX161" i="13"/>
  <c r="BA161" i="13" s="1"/>
  <c r="BD161" i="13" s="1"/>
  <c r="BJ207" i="13"/>
  <c r="BI207" i="13"/>
  <c r="BK207" i="13"/>
  <c r="K271" i="17" l="1"/>
  <c r="L271" i="17" s="1"/>
  <c r="M271" i="17" s="1"/>
  <c r="BY161" i="19" s="1"/>
  <c r="K271" i="12"/>
  <c r="L271" i="12" s="1"/>
  <c r="M271" i="12" s="1"/>
  <c r="CH161" i="13" s="1"/>
  <c r="K271" i="16"/>
  <c r="L271" i="16" s="1"/>
  <c r="M271" i="16" s="1"/>
  <c r="CI161" i="18" s="1"/>
  <c r="J372" i="20"/>
  <c r="G372" i="20"/>
  <c r="K372" i="20"/>
  <c r="I372" i="20"/>
  <c r="O371" i="20"/>
  <c r="H372" i="20"/>
  <c r="BV161" i="19"/>
  <c r="AS162" i="19" s="1"/>
  <c r="CE161" i="19"/>
  <c r="J272" i="17"/>
  <c r="CF161" i="19"/>
  <c r="BW161" i="19"/>
  <c r="AT162" i="19" s="1"/>
  <c r="BH161" i="18"/>
  <c r="G119" i="15"/>
  <c r="CE161" i="13"/>
  <c r="J272" i="12"/>
  <c r="BV161" i="13"/>
  <c r="AS162" i="13" s="1"/>
  <c r="CF161" i="13"/>
  <c r="BW161" i="13"/>
  <c r="AT162" i="13" s="1"/>
  <c r="CE161" i="18"/>
  <c r="BV161" i="18"/>
  <c r="AS162" i="18" s="1"/>
  <c r="CF161" i="18"/>
  <c r="BW161" i="18"/>
  <c r="AT162" i="18" s="1"/>
  <c r="J272" i="16"/>
  <c r="N160" i="18"/>
  <c r="BU160" i="18"/>
  <c r="CD160" i="18"/>
  <c r="BX160" i="18"/>
  <c r="CG160" i="18"/>
  <c r="N160" i="19"/>
  <c r="BU160" i="19"/>
  <c r="CD160" i="19"/>
  <c r="CG160" i="19"/>
  <c r="BX160" i="19"/>
  <c r="BO161" i="18"/>
  <c r="BT161" i="18"/>
  <c r="BO161" i="19"/>
  <c r="BT161" i="19"/>
  <c r="F372" i="21"/>
  <c r="BT162" i="13"/>
  <c r="BO162" i="13"/>
  <c r="BH162" i="13"/>
  <c r="N161" i="13"/>
  <c r="CD161" i="13"/>
  <c r="BU161" i="13"/>
  <c r="O271" i="12" l="1"/>
  <c r="CG161" i="13"/>
  <c r="BX161" i="13"/>
  <c r="N272" i="12"/>
  <c r="BZ161" i="13"/>
  <c r="CH161" i="18"/>
  <c r="BZ161" i="18"/>
  <c r="BY161" i="18"/>
  <c r="N272" i="16"/>
  <c r="O271" i="16"/>
  <c r="BY161" i="13"/>
  <c r="CA161" i="13" s="1"/>
  <c r="CI161" i="13"/>
  <c r="CJ161" i="13" s="1"/>
  <c r="CK161" i="13" s="1"/>
  <c r="CH161" i="19"/>
  <c r="N272" i="17"/>
  <c r="O271" i="17"/>
  <c r="CI161" i="19"/>
  <c r="BZ161" i="19"/>
  <c r="S372" i="20"/>
  <c r="T372" i="20"/>
  <c r="P372" i="20"/>
  <c r="R372" i="20"/>
  <c r="Q372" i="20"/>
  <c r="L372" i="20"/>
  <c r="G272" i="16" s="1"/>
  <c r="AV162" i="13"/>
  <c r="AJ163" i="13" s="1"/>
  <c r="I162" i="13"/>
  <c r="BP162" i="13"/>
  <c r="BM162" i="13"/>
  <c r="H372" i="7"/>
  <c r="K372" i="7"/>
  <c r="O371" i="7"/>
  <c r="G372" i="7"/>
  <c r="I372" i="7"/>
  <c r="J372" i="7"/>
  <c r="J162" i="19"/>
  <c r="BN162" i="19"/>
  <c r="AW162" i="19"/>
  <c r="AK163" i="19" s="1"/>
  <c r="BQ162" i="19"/>
  <c r="CJ160" i="19"/>
  <c r="CL160" i="19" s="1"/>
  <c r="J162" i="18"/>
  <c r="BN162" i="18"/>
  <c r="BQ162" i="18"/>
  <c r="AW162" i="18"/>
  <c r="AK163" i="18" s="1"/>
  <c r="BM162" i="18"/>
  <c r="BP162" i="18"/>
  <c r="AV162" i="18"/>
  <c r="AJ163" i="18" s="1"/>
  <c r="I162" i="18"/>
  <c r="J162" i="13"/>
  <c r="BN162" i="13"/>
  <c r="AW162" i="13"/>
  <c r="AK163" i="13" s="1"/>
  <c r="BQ162" i="13"/>
  <c r="BM162" i="19"/>
  <c r="AV162" i="19"/>
  <c r="AJ163" i="19" s="1"/>
  <c r="I162" i="19"/>
  <c r="BP162" i="19"/>
  <c r="CA160" i="19"/>
  <c r="AR161" i="19"/>
  <c r="O372" i="21"/>
  <c r="I373" i="21"/>
  <c r="K373" i="21"/>
  <c r="J373" i="21"/>
  <c r="H373" i="21"/>
  <c r="G373" i="21"/>
  <c r="CJ160" i="18"/>
  <c r="CA160" i="18"/>
  <c r="AR161" i="18"/>
  <c r="AR162" i="13"/>
  <c r="BI208" i="13"/>
  <c r="BJ208" i="13"/>
  <c r="AZ162" i="18" l="1"/>
  <c r="BC162" i="18" s="1"/>
  <c r="AY162" i="13"/>
  <c r="BB162" i="13" s="1"/>
  <c r="AY162" i="18"/>
  <c r="BB162" i="18" s="1"/>
  <c r="U372" i="20"/>
  <c r="V372" i="20" s="1"/>
  <c r="CK160" i="19"/>
  <c r="AY162" i="19"/>
  <c r="BB162" i="19" s="1"/>
  <c r="S162" i="13"/>
  <c r="AB163" i="13" s="1"/>
  <c r="M162" i="13"/>
  <c r="M162" i="19"/>
  <c r="P162" i="19" s="1"/>
  <c r="S162" i="19"/>
  <c r="AB163" i="19" s="1"/>
  <c r="R162" i="19"/>
  <c r="AA163" i="19" s="1"/>
  <c r="L162" i="19"/>
  <c r="O162" i="19" s="1"/>
  <c r="R162" i="18"/>
  <c r="AA163" i="18" s="1"/>
  <c r="L162" i="18"/>
  <c r="O162" i="18" s="1"/>
  <c r="M162" i="18"/>
  <c r="P162" i="18" s="1"/>
  <c r="S162" i="18"/>
  <c r="AB163" i="18" s="1"/>
  <c r="L372" i="7"/>
  <c r="L162" i="13"/>
  <c r="R162" i="13"/>
  <c r="AA163" i="13" s="1"/>
  <c r="AZ162" i="13"/>
  <c r="BC162" i="13" s="1"/>
  <c r="AZ162" i="19"/>
  <c r="BC162" i="19" s="1"/>
  <c r="Q372" i="7"/>
  <c r="S372" i="7"/>
  <c r="R372" i="7"/>
  <c r="T372" i="7"/>
  <c r="P372" i="7"/>
  <c r="CB160" i="18"/>
  <c r="CC160" i="18"/>
  <c r="CL160" i="18"/>
  <c r="CK160" i="18"/>
  <c r="R373" i="21"/>
  <c r="Q373" i="21"/>
  <c r="T373" i="21"/>
  <c r="S373" i="21"/>
  <c r="P373" i="21"/>
  <c r="CC160" i="19"/>
  <c r="CB160" i="19"/>
  <c r="L373" i="21"/>
  <c r="G273" i="17" s="1"/>
  <c r="BL161" i="18"/>
  <c r="H161" i="18"/>
  <c r="AU161" i="18"/>
  <c r="AI162" i="18" s="1"/>
  <c r="BL161" i="19"/>
  <c r="H161" i="19"/>
  <c r="AU161" i="19"/>
  <c r="AI162" i="19" s="1"/>
  <c r="CL161" i="13"/>
  <c r="H162" i="13"/>
  <c r="BL162" i="13"/>
  <c r="AU162" i="13"/>
  <c r="AI163" i="13" s="1"/>
  <c r="CC161" i="13"/>
  <c r="CB161" i="13"/>
  <c r="BI209" i="13"/>
  <c r="BJ209" i="13"/>
  <c r="BK208" i="13"/>
  <c r="U372" i="7" l="1"/>
  <c r="K272" i="17" s="1"/>
  <c r="L272" i="17" s="1"/>
  <c r="M272" i="17" s="1"/>
  <c r="I100" i="15"/>
  <c r="O162" i="13"/>
  <c r="H272" i="16"/>
  <c r="I272" i="16" s="1"/>
  <c r="G272" i="12"/>
  <c r="H272" i="12" s="1"/>
  <c r="I272" i="12" s="1"/>
  <c r="F100" i="15"/>
  <c r="H272" i="17"/>
  <c r="I272" i="17" s="1"/>
  <c r="J100" i="15"/>
  <c r="P162" i="13"/>
  <c r="AX161" i="18"/>
  <c r="BA161" i="18" s="1"/>
  <c r="BD161" i="18" s="1"/>
  <c r="AX161" i="19"/>
  <c r="BA161" i="19" s="1"/>
  <c r="BD161" i="19" s="1"/>
  <c r="Q161" i="18"/>
  <c r="Z162" i="18" s="1"/>
  <c r="F372" i="20" s="1"/>
  <c r="BR161" i="18"/>
  <c r="K161" i="18"/>
  <c r="BR161" i="19"/>
  <c r="K161" i="19"/>
  <c r="Q161" i="19"/>
  <c r="Z162" i="19" s="1"/>
  <c r="BH162" i="19" s="1"/>
  <c r="U373" i="21"/>
  <c r="V373" i="21" s="1"/>
  <c r="Q162" i="13"/>
  <c r="Z163" i="13" s="1"/>
  <c r="F373" i="7" s="1"/>
  <c r="BR162" i="13"/>
  <c r="K162" i="13"/>
  <c r="H100" i="15" s="1"/>
  <c r="AX162" i="13"/>
  <c r="BA162" i="13" s="1"/>
  <c r="BD162" i="13" s="1"/>
  <c r="V372" i="7" l="1"/>
  <c r="K272" i="16"/>
  <c r="L272" i="16" s="1"/>
  <c r="M272" i="16" s="1"/>
  <c r="N273" i="16" s="1"/>
  <c r="K272" i="12"/>
  <c r="L272" i="12" s="1"/>
  <c r="M272" i="12" s="1"/>
  <c r="BY162" i="13" s="1"/>
  <c r="O372" i="20"/>
  <c r="J373" i="20"/>
  <c r="K373" i="20"/>
  <c r="G373" i="20"/>
  <c r="I373" i="20"/>
  <c r="H373" i="20"/>
  <c r="G120" i="15"/>
  <c r="CE162" i="13"/>
  <c r="CF162" i="13"/>
  <c r="BV162" i="13"/>
  <c r="AS163" i="13" s="1"/>
  <c r="J273" i="12"/>
  <c r="BW162" i="13"/>
  <c r="AT163" i="13" s="1"/>
  <c r="BW162" i="18"/>
  <c r="AT163" i="18" s="1"/>
  <c r="BV162" i="18"/>
  <c r="AS163" i="18" s="1"/>
  <c r="CF162" i="18"/>
  <c r="J273" i="16"/>
  <c r="CE162" i="18"/>
  <c r="BY162" i="18"/>
  <c r="O272" i="16"/>
  <c r="CH162" i="18"/>
  <c r="CE162" i="19"/>
  <c r="BV162" i="19"/>
  <c r="AS163" i="19" s="1"/>
  <c r="CF162" i="19"/>
  <c r="J273" i="17"/>
  <c r="BW162" i="19"/>
  <c r="AT163" i="19" s="1"/>
  <c r="CI162" i="13"/>
  <c r="BZ162" i="13"/>
  <c r="BH162" i="18"/>
  <c r="BY162" i="19"/>
  <c r="BZ162" i="19"/>
  <c r="CI162" i="19"/>
  <c r="N273" i="17"/>
  <c r="O272" i="17"/>
  <c r="CH162" i="19"/>
  <c r="N161" i="18"/>
  <c r="CD161" i="18"/>
  <c r="BU161" i="18"/>
  <c r="CG161" i="18"/>
  <c r="BX161" i="18"/>
  <c r="BO162" i="18"/>
  <c r="BT162" i="18"/>
  <c r="BO162" i="19"/>
  <c r="BT162" i="19"/>
  <c r="F373" i="21"/>
  <c r="N161" i="19"/>
  <c r="CD161" i="19"/>
  <c r="BU161" i="19"/>
  <c r="CG161" i="19"/>
  <c r="BX161" i="19"/>
  <c r="N162" i="13"/>
  <c r="BU162" i="13"/>
  <c r="CD162" i="13"/>
  <c r="CG162" i="13"/>
  <c r="BX162" i="13"/>
  <c r="BO163" i="13"/>
  <c r="BT163" i="13"/>
  <c r="BH163" i="13"/>
  <c r="BK209" i="13"/>
  <c r="BI210" i="13"/>
  <c r="BZ162" i="18" l="1"/>
  <c r="CH162" i="13"/>
  <c r="N273" i="12"/>
  <c r="O272" i="12"/>
  <c r="CI162" i="18"/>
  <c r="L373" i="20"/>
  <c r="G273" i="16" s="1"/>
  <c r="T373" i="20"/>
  <c r="P373" i="20"/>
  <c r="Q373" i="20"/>
  <c r="R373" i="20"/>
  <c r="S373" i="20"/>
  <c r="I163" i="18"/>
  <c r="AV163" i="18"/>
  <c r="AJ164" i="18" s="1"/>
  <c r="BP163" i="18"/>
  <c r="BM163" i="18"/>
  <c r="AW163" i="18"/>
  <c r="AK164" i="18" s="1"/>
  <c r="J163" i="18"/>
  <c r="BQ163" i="18"/>
  <c r="BN163" i="18"/>
  <c r="BQ163" i="19"/>
  <c r="AW163" i="19"/>
  <c r="AK164" i="19" s="1"/>
  <c r="BN163" i="19"/>
  <c r="J163" i="19"/>
  <c r="BN163" i="13"/>
  <c r="AW163" i="13"/>
  <c r="AK164" i="13" s="1"/>
  <c r="BQ163" i="13"/>
  <c r="J163" i="13"/>
  <c r="K373" i="7"/>
  <c r="J373" i="7"/>
  <c r="H373" i="7"/>
  <c r="G373" i="7"/>
  <c r="I373" i="7"/>
  <c r="O372" i="7"/>
  <c r="AV163" i="13"/>
  <c r="AJ164" i="13" s="1"/>
  <c r="BM163" i="13"/>
  <c r="BP163" i="13"/>
  <c r="I163" i="13"/>
  <c r="BP163" i="19"/>
  <c r="BM163" i="19"/>
  <c r="I163" i="19"/>
  <c r="AV163" i="19"/>
  <c r="AJ164" i="19" s="1"/>
  <c r="CA161" i="18"/>
  <c r="AR162" i="18"/>
  <c r="CA161" i="19"/>
  <c r="AR162" i="19"/>
  <c r="I374" i="21"/>
  <c r="O373" i="21"/>
  <c r="G374" i="21"/>
  <c r="J374" i="21"/>
  <c r="K374" i="21"/>
  <c r="H374" i="21"/>
  <c r="CJ161" i="18"/>
  <c r="CJ161" i="19"/>
  <c r="CA162" i="13"/>
  <c r="AR163" i="13"/>
  <c r="CJ162" i="13"/>
  <c r="BJ210" i="13"/>
  <c r="U373" i="20" l="1"/>
  <c r="V373" i="20" s="1"/>
  <c r="AY163" i="18"/>
  <c r="BB163" i="18" s="1"/>
  <c r="AY163" i="13"/>
  <c r="BB163" i="13" s="1"/>
  <c r="AY163" i="19"/>
  <c r="BB163" i="19" s="1"/>
  <c r="AZ163" i="19"/>
  <c r="BC163" i="19" s="1"/>
  <c r="AZ163" i="13"/>
  <c r="BC163" i="13" s="1"/>
  <c r="R163" i="13"/>
  <c r="AA164" i="13" s="1"/>
  <c r="L163" i="13"/>
  <c r="M163" i="19"/>
  <c r="P163" i="19" s="1"/>
  <c r="S163" i="19"/>
  <c r="AB164" i="19" s="1"/>
  <c r="S163" i="18"/>
  <c r="AB164" i="18" s="1"/>
  <c r="M163" i="18"/>
  <c r="P163" i="18" s="1"/>
  <c r="L163" i="19"/>
  <c r="O163" i="19" s="1"/>
  <c r="R163" i="19"/>
  <c r="AA164" i="19" s="1"/>
  <c r="P373" i="7"/>
  <c r="T373" i="7"/>
  <c r="R373" i="7"/>
  <c r="Q373" i="7"/>
  <c r="S373" i="7"/>
  <c r="S163" i="13"/>
  <c r="AB164" i="13" s="1"/>
  <c r="M163" i="13"/>
  <c r="AZ163" i="18"/>
  <c r="BC163" i="18" s="1"/>
  <c r="L373" i="7"/>
  <c r="R163" i="18"/>
  <c r="AA164" i="18" s="1"/>
  <c r="L163" i="18"/>
  <c r="O163" i="18" s="1"/>
  <c r="CL161" i="19"/>
  <c r="CK161" i="19"/>
  <c r="CB161" i="18"/>
  <c r="CC161" i="18"/>
  <c r="L374" i="21"/>
  <c r="G274" i="17" s="1"/>
  <c r="AU162" i="18"/>
  <c r="AI163" i="18" s="1"/>
  <c r="BL162" i="18"/>
  <c r="H162" i="18"/>
  <c r="R374" i="21"/>
  <c r="T374" i="21"/>
  <c r="P374" i="21"/>
  <c r="Q374" i="21"/>
  <c r="S374" i="21"/>
  <c r="CL161" i="18"/>
  <c r="CK161" i="18"/>
  <c r="H162" i="19"/>
  <c r="AU162" i="19"/>
  <c r="AI163" i="19" s="1"/>
  <c r="BL162" i="19"/>
  <c r="CC161" i="19"/>
  <c r="CB161" i="19"/>
  <c r="CL162" i="13"/>
  <c r="CK162" i="13"/>
  <c r="AU163" i="13"/>
  <c r="AI164" i="13" s="1"/>
  <c r="BL163" i="13"/>
  <c r="H163" i="13"/>
  <c r="CB162" i="13"/>
  <c r="CC162" i="13"/>
  <c r="BK210" i="13"/>
  <c r="BI211" i="13"/>
  <c r="AX162" i="19" l="1"/>
  <c r="BA162" i="19" s="1"/>
  <c r="BD162" i="19" s="1"/>
  <c r="J101" i="15"/>
  <c r="P163" i="13"/>
  <c r="I101" i="15"/>
  <c r="O163" i="13"/>
  <c r="H273" i="16"/>
  <c r="I273" i="16" s="1"/>
  <c r="G273" i="12"/>
  <c r="H273" i="12" s="1"/>
  <c r="I273" i="12" s="1"/>
  <c r="F101" i="15"/>
  <c r="H273" i="17"/>
  <c r="I273" i="17" s="1"/>
  <c r="U373" i="7"/>
  <c r="U374" i="21"/>
  <c r="V374" i="21" s="1"/>
  <c r="Q162" i="19"/>
  <c r="Z163" i="19" s="1"/>
  <c r="BH163" i="19" s="1"/>
  <c r="BR162" i="19"/>
  <c r="K162" i="19"/>
  <c r="Q162" i="18"/>
  <c r="Z163" i="18" s="1"/>
  <c r="F373" i="20" s="1"/>
  <c r="BR162" i="18"/>
  <c r="K162" i="18"/>
  <c r="AX162" i="18"/>
  <c r="BA162" i="18" s="1"/>
  <c r="BD162" i="18" s="1"/>
  <c r="Q163" i="13"/>
  <c r="Z164" i="13" s="1"/>
  <c r="F374" i="7" s="1"/>
  <c r="K163" i="13"/>
  <c r="H101" i="15" s="1"/>
  <c r="BR163" i="13"/>
  <c r="AX163" i="13"/>
  <c r="BA163" i="13" s="1"/>
  <c r="BD163" i="13" s="1"/>
  <c r="BJ211" i="13"/>
  <c r="K374" i="20" l="1"/>
  <c r="J374" i="20"/>
  <c r="G374" i="20"/>
  <c r="O373" i="20"/>
  <c r="I374" i="20"/>
  <c r="H374" i="20"/>
  <c r="CE163" i="19"/>
  <c r="J274" i="17"/>
  <c r="CF163" i="19"/>
  <c r="BW163" i="19"/>
  <c r="AT164" i="19" s="1"/>
  <c r="BV163" i="19"/>
  <c r="AS164" i="19" s="1"/>
  <c r="BH163" i="18"/>
  <c r="G121" i="15"/>
  <c r="J274" i="12"/>
  <c r="CE163" i="13"/>
  <c r="CF163" i="13"/>
  <c r="BV163" i="13"/>
  <c r="AS164" i="13" s="1"/>
  <c r="BW163" i="13"/>
  <c r="AT164" i="13" s="1"/>
  <c r="CF163" i="18"/>
  <c r="J274" i="16"/>
  <c r="CE163" i="18"/>
  <c r="BW163" i="18"/>
  <c r="AT164" i="18" s="1"/>
  <c r="BV163" i="18"/>
  <c r="AS164" i="18" s="1"/>
  <c r="K273" i="16"/>
  <c r="L273" i="16" s="1"/>
  <c r="M273" i="16" s="1"/>
  <c r="V373" i="7"/>
  <c r="K273" i="17"/>
  <c r="L273" i="17" s="1"/>
  <c r="M273" i="17" s="1"/>
  <c r="K273" i="12"/>
  <c r="L273" i="12" s="1"/>
  <c r="M273" i="12" s="1"/>
  <c r="CG163" i="13" s="1"/>
  <c r="N162" i="19"/>
  <c r="CD162" i="19"/>
  <c r="BU162" i="19"/>
  <c r="CG162" i="19"/>
  <c r="BX162" i="19"/>
  <c r="BO163" i="19"/>
  <c r="BT163" i="19"/>
  <c r="F374" i="21"/>
  <c r="BT163" i="18"/>
  <c r="BO163" i="18"/>
  <c r="N162" i="18"/>
  <c r="CD162" i="18"/>
  <c r="BU162" i="18"/>
  <c r="BX162" i="18"/>
  <c r="CG162" i="18"/>
  <c r="BO164" i="13"/>
  <c r="BT164" i="13"/>
  <c r="N163" i="13"/>
  <c r="BU163" i="13"/>
  <c r="CD163" i="13"/>
  <c r="BX163" i="13"/>
  <c r="BH164" i="13"/>
  <c r="BK211" i="13"/>
  <c r="P374" i="20" l="1"/>
  <c r="S374" i="20"/>
  <c r="T374" i="20"/>
  <c r="R374" i="20"/>
  <c r="Q374" i="20"/>
  <c r="L374" i="20"/>
  <c r="G274" i="16" s="1"/>
  <c r="J374" i="7"/>
  <c r="K374" i="7"/>
  <c r="I374" i="7"/>
  <c r="H374" i="7"/>
  <c r="O373" i="7"/>
  <c r="G374" i="7"/>
  <c r="BY163" i="13"/>
  <c r="N274" i="12"/>
  <c r="BZ163" i="13"/>
  <c r="CH163" i="13"/>
  <c r="CI163" i="13"/>
  <c r="O273" i="12"/>
  <c r="BZ163" i="19"/>
  <c r="CI163" i="19"/>
  <c r="N274" i="17"/>
  <c r="O273" i="17"/>
  <c r="BY163" i="19"/>
  <c r="CH163" i="19"/>
  <c r="BQ164" i="13"/>
  <c r="J164" i="13"/>
  <c r="BN164" i="13"/>
  <c r="AW164" i="13"/>
  <c r="AK165" i="13" s="1"/>
  <c r="I164" i="19"/>
  <c r="AV164" i="19"/>
  <c r="AJ165" i="19" s="1"/>
  <c r="BM164" i="19"/>
  <c r="BP164" i="19"/>
  <c r="AV164" i="13"/>
  <c r="AJ165" i="13" s="1"/>
  <c r="BM164" i="13"/>
  <c r="BP164" i="13"/>
  <c r="I164" i="13"/>
  <c r="BN164" i="19"/>
  <c r="BQ164" i="19"/>
  <c r="AW164" i="19"/>
  <c r="AK165" i="19" s="1"/>
  <c r="J164" i="19"/>
  <c r="BY163" i="18"/>
  <c r="CH163" i="18"/>
  <c r="O273" i="16"/>
  <c r="CI163" i="18"/>
  <c r="N274" i="16"/>
  <c r="BZ163" i="18"/>
  <c r="BM164" i="18"/>
  <c r="I164" i="18"/>
  <c r="BP164" i="18"/>
  <c r="AV164" i="18"/>
  <c r="AJ165" i="18" s="1"/>
  <c r="J164" i="18"/>
  <c r="AW164" i="18"/>
  <c r="AK165" i="18" s="1"/>
  <c r="BQ164" i="18"/>
  <c r="BN164" i="18"/>
  <c r="O374" i="21"/>
  <c r="J375" i="21"/>
  <c r="G375" i="21"/>
  <c r="I375" i="21"/>
  <c r="K375" i="21"/>
  <c r="H375" i="21"/>
  <c r="CA162" i="19"/>
  <c r="AR163" i="19"/>
  <c r="CA162" i="18"/>
  <c r="AR163" i="18"/>
  <c r="CJ162" i="19"/>
  <c r="CJ162" i="18"/>
  <c r="AR164" i="13"/>
  <c r="BI212" i="13"/>
  <c r="CA163" i="13" l="1"/>
  <c r="CB163" i="13" s="1"/>
  <c r="CJ163" i="13"/>
  <c r="CK163" i="13" s="1"/>
  <c r="U374" i="20"/>
  <c r="V374" i="20" s="1"/>
  <c r="AZ164" i="13"/>
  <c r="BC164" i="13" s="1"/>
  <c r="L374" i="7"/>
  <c r="F102" i="15" s="1"/>
  <c r="AY164" i="19"/>
  <c r="BB164" i="19" s="1"/>
  <c r="AZ164" i="18"/>
  <c r="BC164" i="18" s="1"/>
  <c r="AY164" i="18"/>
  <c r="BB164" i="18" s="1"/>
  <c r="L164" i="18"/>
  <c r="O164" i="18" s="1"/>
  <c r="R164" i="18"/>
  <c r="AA165" i="18" s="1"/>
  <c r="M164" i="19"/>
  <c r="P164" i="19" s="1"/>
  <c r="S164" i="19"/>
  <c r="AB165" i="19" s="1"/>
  <c r="H274" i="16"/>
  <c r="I274" i="16" s="1"/>
  <c r="H274" i="17"/>
  <c r="I274" i="17" s="1"/>
  <c r="Q374" i="7"/>
  <c r="P374" i="7"/>
  <c r="R374" i="7"/>
  <c r="T374" i="7"/>
  <c r="S374" i="7"/>
  <c r="M164" i="13"/>
  <c r="S164" i="13"/>
  <c r="AB165" i="13" s="1"/>
  <c r="AZ164" i="19"/>
  <c r="BC164" i="19" s="1"/>
  <c r="S164" i="18"/>
  <c r="AB165" i="18" s="1"/>
  <c r="M164" i="18"/>
  <c r="P164" i="18" s="1"/>
  <c r="L164" i="13"/>
  <c r="R164" i="13"/>
  <c r="AA165" i="13" s="1"/>
  <c r="AY164" i="13"/>
  <c r="BB164" i="13" s="1"/>
  <c r="L164" i="19"/>
  <c r="O164" i="19" s="1"/>
  <c r="R164" i="19"/>
  <c r="AA165" i="19" s="1"/>
  <c r="L375" i="21"/>
  <c r="G275" i="17" s="1"/>
  <c r="BL163" i="18"/>
  <c r="AU163" i="18"/>
  <c r="AI164" i="18" s="1"/>
  <c r="H163" i="18"/>
  <c r="CK162" i="18"/>
  <c r="CL162" i="18"/>
  <c r="CB162" i="18"/>
  <c r="CC162" i="18"/>
  <c r="CL162" i="19"/>
  <c r="CK162" i="19"/>
  <c r="AU163" i="19"/>
  <c r="AI164" i="19" s="1"/>
  <c r="BL163" i="19"/>
  <c r="H163" i="19"/>
  <c r="R375" i="21"/>
  <c r="S375" i="21"/>
  <c r="T375" i="21"/>
  <c r="Q375" i="21"/>
  <c r="P375" i="21"/>
  <c r="CB162" i="19"/>
  <c r="CC162" i="19"/>
  <c r="H164" i="13"/>
  <c r="AU164" i="13"/>
  <c r="AI165" i="13" s="1"/>
  <c r="BL164" i="13"/>
  <c r="BJ212" i="13"/>
  <c r="BK212" i="13"/>
  <c r="CL163" i="13" l="1"/>
  <c r="G274" i="12"/>
  <c r="H274" i="12" s="1"/>
  <c r="I274" i="12" s="1"/>
  <c r="G122" i="15" s="1"/>
  <c r="CC163" i="13"/>
  <c r="AX163" i="18"/>
  <c r="BA163" i="18" s="1"/>
  <c r="BD163" i="18" s="1"/>
  <c r="J275" i="17"/>
  <c r="BV164" i="19"/>
  <c r="AS165" i="19" s="1"/>
  <c r="CE164" i="19"/>
  <c r="BW164" i="19"/>
  <c r="AT165" i="19" s="1"/>
  <c r="CF164" i="19"/>
  <c r="J102" i="15"/>
  <c r="P164" i="13"/>
  <c r="J275" i="16"/>
  <c r="CE164" i="18"/>
  <c r="BV164" i="18"/>
  <c r="AS165" i="18" s="1"/>
  <c r="BW164" i="18"/>
  <c r="AT165" i="18" s="1"/>
  <c r="CF164" i="18"/>
  <c r="AX163" i="19"/>
  <c r="BA163" i="19" s="1"/>
  <c r="BD163" i="19" s="1"/>
  <c r="I102" i="15"/>
  <c r="O164" i="13"/>
  <c r="U374" i="7"/>
  <c r="BR163" i="19"/>
  <c r="Q163" i="19"/>
  <c r="Z164" i="19" s="1"/>
  <c r="BH164" i="19" s="1"/>
  <c r="K163" i="19"/>
  <c r="U375" i="21"/>
  <c r="V375" i="21" s="1"/>
  <c r="K163" i="18"/>
  <c r="Q163" i="18"/>
  <c r="Z164" i="18" s="1"/>
  <c r="F374" i="20" s="1"/>
  <c r="BR163" i="18"/>
  <c r="AX164" i="13"/>
  <c r="BA164" i="13" s="1"/>
  <c r="BD164" i="13" s="1"/>
  <c r="Q164" i="13"/>
  <c r="Z165" i="13" s="1"/>
  <c r="F375" i="7" s="1"/>
  <c r="BR164" i="13"/>
  <c r="K164" i="13"/>
  <c r="H102" i="15" s="1"/>
  <c r="BI213" i="13"/>
  <c r="CF164" i="13" l="1"/>
  <c r="BW164" i="13"/>
  <c r="AT165" i="13" s="1"/>
  <c r="J165" i="13" s="1"/>
  <c r="CE164" i="13"/>
  <c r="J275" i="12"/>
  <c r="BV164" i="13"/>
  <c r="AS165" i="13" s="1"/>
  <c r="I165" i="13" s="1"/>
  <c r="J375" i="20"/>
  <c r="O374" i="20"/>
  <c r="K375" i="20"/>
  <c r="G375" i="20"/>
  <c r="H375" i="20"/>
  <c r="I375" i="20"/>
  <c r="AV165" i="19"/>
  <c r="AJ166" i="19" s="1"/>
  <c r="BP165" i="19"/>
  <c r="BM165" i="19"/>
  <c r="I165" i="19"/>
  <c r="BM165" i="18"/>
  <c r="AV165" i="18"/>
  <c r="AJ166" i="18" s="1"/>
  <c r="BP165" i="18"/>
  <c r="I165" i="18"/>
  <c r="K274" i="12"/>
  <c r="L274" i="12" s="1"/>
  <c r="M274" i="12" s="1"/>
  <c r="BX164" i="13" s="1"/>
  <c r="K274" i="17"/>
  <c r="L274" i="17" s="1"/>
  <c r="M274" i="17" s="1"/>
  <c r="K274" i="16"/>
  <c r="L274" i="16" s="1"/>
  <c r="M274" i="16" s="1"/>
  <c r="V374" i="7"/>
  <c r="BH164" i="18"/>
  <c r="BQ165" i="19"/>
  <c r="J165" i="19"/>
  <c r="AW165" i="19"/>
  <c r="AK166" i="19" s="1"/>
  <c r="BN165" i="19"/>
  <c r="BN165" i="18"/>
  <c r="AW165" i="18"/>
  <c r="AK166" i="18" s="1"/>
  <c r="J165" i="18"/>
  <c r="BQ165" i="18"/>
  <c r="F375" i="21"/>
  <c r="BO164" i="18"/>
  <c r="BT164" i="18"/>
  <c r="N163" i="19"/>
  <c r="CD163" i="19"/>
  <c r="BU163" i="19"/>
  <c r="BX163" i="19"/>
  <c r="CG163" i="19"/>
  <c r="N163" i="18"/>
  <c r="CD163" i="18"/>
  <c r="BU163" i="18"/>
  <c r="CG163" i="18"/>
  <c r="BX163" i="18"/>
  <c r="BO164" i="19"/>
  <c r="BT164" i="19"/>
  <c r="N164" i="13"/>
  <c r="BU164" i="13"/>
  <c r="CD164" i="13"/>
  <c r="BT165" i="13"/>
  <c r="BO165" i="13"/>
  <c r="BH165" i="13"/>
  <c r="BK213" i="13"/>
  <c r="BM165" i="13" l="1"/>
  <c r="AV165" i="13"/>
  <c r="AJ166" i="13" s="1"/>
  <c r="AW165" i="13"/>
  <c r="AK166" i="13" s="1"/>
  <c r="BQ165" i="13"/>
  <c r="BN165" i="13"/>
  <c r="BP165" i="13"/>
  <c r="AZ165" i="13"/>
  <c r="BC165" i="13" s="1"/>
  <c r="CG164" i="13"/>
  <c r="AY165" i="13"/>
  <c r="BB165" i="13" s="1"/>
  <c r="AY165" i="19"/>
  <c r="BB165" i="19" s="1"/>
  <c r="L375" i="20"/>
  <c r="G275" i="16" s="1"/>
  <c r="P375" i="20"/>
  <c r="Q375" i="20"/>
  <c r="S375" i="20"/>
  <c r="R375" i="20"/>
  <c r="T375" i="20"/>
  <c r="AZ165" i="18"/>
  <c r="BC165" i="18" s="1"/>
  <c r="CJ163" i="18"/>
  <c r="CL163" i="18" s="1"/>
  <c r="O374" i="7"/>
  <c r="H375" i="7"/>
  <c r="K375" i="7"/>
  <c r="J375" i="7"/>
  <c r="I375" i="7"/>
  <c r="G375" i="7"/>
  <c r="S165" i="19"/>
  <c r="AB166" i="19" s="1"/>
  <c r="M165" i="19"/>
  <c r="P165" i="19" s="1"/>
  <c r="AY165" i="18"/>
  <c r="BB165" i="18" s="1"/>
  <c r="O274" i="16"/>
  <c r="CH164" i="18"/>
  <c r="N275" i="16"/>
  <c r="BY164" i="18"/>
  <c r="CI164" i="18"/>
  <c r="BZ164" i="18"/>
  <c r="R165" i="13"/>
  <c r="AA166" i="13" s="1"/>
  <c r="L165" i="13"/>
  <c r="BY164" i="19"/>
  <c r="CH164" i="19"/>
  <c r="BZ164" i="19"/>
  <c r="CI164" i="19"/>
  <c r="O274" i="17"/>
  <c r="N275" i="17"/>
  <c r="L165" i="19"/>
  <c r="O165" i="19" s="1"/>
  <c r="R165" i="19"/>
  <c r="AA166" i="19" s="1"/>
  <c r="M165" i="18"/>
  <c r="P165" i="18" s="1"/>
  <c r="S165" i="18"/>
  <c r="AB166" i="18" s="1"/>
  <c r="O274" i="12"/>
  <c r="BZ164" i="13"/>
  <c r="CI164" i="13"/>
  <c r="N275" i="12"/>
  <c r="CH164" i="13"/>
  <c r="BY164" i="13"/>
  <c r="CJ163" i="19"/>
  <c r="CL163" i="19" s="1"/>
  <c r="AZ165" i="19"/>
  <c r="BC165" i="19" s="1"/>
  <c r="L165" i="18"/>
  <c r="O165" i="18" s="1"/>
  <c r="R165" i="18"/>
  <c r="AA166" i="18" s="1"/>
  <c r="M165" i="13"/>
  <c r="S165" i="13"/>
  <c r="AB166" i="13" s="1"/>
  <c r="CA163" i="19"/>
  <c r="AR164" i="19"/>
  <c r="CA163" i="18"/>
  <c r="AR164" i="18"/>
  <c r="H376" i="21"/>
  <c r="O375" i="21"/>
  <c r="K376" i="21"/>
  <c r="I376" i="21"/>
  <c r="J376" i="21"/>
  <c r="G376" i="21"/>
  <c r="AR165" i="13"/>
  <c r="BJ213" i="13"/>
  <c r="BI214" i="13"/>
  <c r="CK163" i="18" l="1"/>
  <c r="CA164" i="13"/>
  <c r="CC164" i="13" s="1"/>
  <c r="CJ164" i="13"/>
  <c r="CL164" i="13" s="1"/>
  <c r="L375" i="7"/>
  <c r="G275" i="12" s="1"/>
  <c r="H275" i="12" s="1"/>
  <c r="I275" i="12" s="1"/>
  <c r="CK163" i="19"/>
  <c r="U375" i="20"/>
  <c r="V375" i="20" s="1"/>
  <c r="J103" i="15"/>
  <c r="P165" i="13"/>
  <c r="H275" i="16"/>
  <c r="I275" i="16" s="1"/>
  <c r="H275" i="17"/>
  <c r="I275" i="17" s="1"/>
  <c r="I103" i="15"/>
  <c r="O165" i="13"/>
  <c r="T375" i="7"/>
  <c r="R375" i="7"/>
  <c r="S375" i="7"/>
  <c r="Q375" i="7"/>
  <c r="P375" i="7"/>
  <c r="CB163" i="19"/>
  <c r="CC163" i="19"/>
  <c r="R376" i="21"/>
  <c r="S376" i="21"/>
  <c r="P376" i="21"/>
  <c r="T376" i="21"/>
  <c r="Q376" i="21"/>
  <c r="H164" i="18"/>
  <c r="AU164" i="18"/>
  <c r="AI165" i="18" s="1"/>
  <c r="BL164" i="18"/>
  <c r="AU164" i="19"/>
  <c r="AI165" i="19" s="1"/>
  <c r="BL164" i="19"/>
  <c r="H164" i="19"/>
  <c r="CB163" i="18"/>
  <c r="CC163" i="18"/>
  <c r="L376" i="21"/>
  <c r="G276" i="17" s="1"/>
  <c r="BL165" i="13"/>
  <c r="H165" i="13"/>
  <c r="AU165" i="13"/>
  <c r="AI166" i="13" s="1"/>
  <c r="BK214" i="13"/>
  <c r="CK164" i="13" l="1"/>
  <c r="CB164" i="13"/>
  <c r="F103" i="15"/>
  <c r="U375" i="7"/>
  <c r="K275" i="12" s="1"/>
  <c r="L275" i="12" s="1"/>
  <c r="M275" i="12" s="1"/>
  <c r="AX164" i="19"/>
  <c r="BA164" i="19" s="1"/>
  <c r="BD164" i="19" s="1"/>
  <c r="BV165" i="19"/>
  <c r="AS166" i="19" s="1"/>
  <c r="CE165" i="19"/>
  <c r="BW165" i="19"/>
  <c r="AT166" i="19" s="1"/>
  <c r="CF165" i="19"/>
  <c r="J276" i="17"/>
  <c r="G123" i="15"/>
  <c r="CF165" i="13"/>
  <c r="BW165" i="13"/>
  <c r="AT166" i="13" s="1"/>
  <c r="J276" i="12"/>
  <c r="BV165" i="13"/>
  <c r="AS166" i="13" s="1"/>
  <c r="CE165" i="13"/>
  <c r="J276" i="16"/>
  <c r="CE165" i="18"/>
  <c r="BV165" i="18"/>
  <c r="AS166" i="18" s="1"/>
  <c r="BW165" i="18"/>
  <c r="AT166" i="18" s="1"/>
  <c r="CF165" i="18"/>
  <c r="K164" i="18"/>
  <c r="Q164" i="18"/>
  <c r="Z165" i="18" s="1"/>
  <c r="F375" i="20" s="1"/>
  <c r="BR164" i="18"/>
  <c r="BR164" i="19"/>
  <c r="K164" i="19"/>
  <c r="Q164" i="19"/>
  <c r="Z165" i="19" s="1"/>
  <c r="BH165" i="19" s="1"/>
  <c r="AX164" i="18"/>
  <c r="BA164" i="18" s="1"/>
  <c r="BD164" i="18" s="1"/>
  <c r="U376" i="21"/>
  <c r="V376" i="21" s="1"/>
  <c r="K165" i="13"/>
  <c r="H103" i="15" s="1"/>
  <c r="Q165" i="13"/>
  <c r="Z166" i="13" s="1"/>
  <c r="F376" i="7" s="1"/>
  <c r="BR165" i="13"/>
  <c r="AX165" i="13"/>
  <c r="BA165" i="13" s="1"/>
  <c r="BD165" i="13" s="1"/>
  <c r="BJ214" i="13"/>
  <c r="K275" i="16" l="1"/>
  <c r="L275" i="16" s="1"/>
  <c r="M275" i="16" s="1"/>
  <c r="N276" i="16" s="1"/>
  <c r="K275" i="17"/>
  <c r="L275" i="17" s="1"/>
  <c r="M275" i="17" s="1"/>
  <c r="BY165" i="19" s="1"/>
  <c r="V375" i="7"/>
  <c r="J376" i="20"/>
  <c r="I376" i="20"/>
  <c r="G376" i="20"/>
  <c r="H376" i="20"/>
  <c r="K376" i="20"/>
  <c r="O375" i="20"/>
  <c r="BN166" i="19"/>
  <c r="BQ166" i="19"/>
  <c r="AW166" i="19"/>
  <c r="AK167" i="19" s="1"/>
  <c r="J166" i="19"/>
  <c r="BP166" i="13"/>
  <c r="I166" i="13"/>
  <c r="BM166" i="13"/>
  <c r="AV166" i="13"/>
  <c r="AJ167" i="13" s="1"/>
  <c r="BH165" i="18"/>
  <c r="BP166" i="19"/>
  <c r="I166" i="19"/>
  <c r="BM166" i="19"/>
  <c r="AV166" i="19"/>
  <c r="AJ167" i="19" s="1"/>
  <c r="J166" i="13"/>
  <c r="BN166" i="13"/>
  <c r="BQ166" i="13"/>
  <c r="AW166" i="13"/>
  <c r="AK167" i="13" s="1"/>
  <c r="CH165" i="18"/>
  <c r="BZ165" i="18"/>
  <c r="CI165" i="18"/>
  <c r="O275" i="16"/>
  <c r="BQ166" i="18"/>
  <c r="BN166" i="18"/>
  <c r="AW166" i="18"/>
  <c r="AK167" i="18" s="1"/>
  <c r="J166" i="18"/>
  <c r="BP166" i="18"/>
  <c r="BM166" i="18"/>
  <c r="AV166" i="18"/>
  <c r="AJ167" i="18" s="1"/>
  <c r="I166" i="18"/>
  <c r="BY165" i="13"/>
  <c r="N276" i="12"/>
  <c r="CH165" i="13"/>
  <c r="BZ165" i="13"/>
  <c r="CI165" i="13"/>
  <c r="O275" i="12"/>
  <c r="N164" i="19"/>
  <c r="BU164" i="19"/>
  <c r="CD164" i="19"/>
  <c r="CG164" i="19"/>
  <c r="BX164" i="19"/>
  <c r="BT165" i="19"/>
  <c r="BO165" i="19"/>
  <c r="BO165" i="18"/>
  <c r="BT165" i="18"/>
  <c r="N164" i="18"/>
  <c r="BU164" i="18"/>
  <c r="CD164" i="18"/>
  <c r="BX164" i="18"/>
  <c r="CG164" i="18"/>
  <c r="F376" i="21"/>
  <c r="BT166" i="13"/>
  <c r="BO166" i="13"/>
  <c r="N165" i="13"/>
  <c r="BU165" i="13"/>
  <c r="CD165" i="13"/>
  <c r="CG165" i="13"/>
  <c r="BX165" i="13"/>
  <c r="BH166" i="13"/>
  <c r="BJ215" i="13"/>
  <c r="BI215" i="13"/>
  <c r="BY165" i="18" l="1"/>
  <c r="BZ165" i="19"/>
  <c r="CH165" i="19"/>
  <c r="O275" i="17"/>
  <c r="N276" i="17"/>
  <c r="CI165" i="19"/>
  <c r="S376" i="20"/>
  <c r="Q376" i="20"/>
  <c r="P376" i="20"/>
  <c r="T376" i="20"/>
  <c r="R376" i="20"/>
  <c r="L376" i="20"/>
  <c r="G276" i="16" s="1"/>
  <c r="AY166" i="13"/>
  <c r="BB166" i="13" s="1"/>
  <c r="AZ166" i="13"/>
  <c r="BC166" i="13" s="1"/>
  <c r="AY166" i="18"/>
  <c r="BB166" i="18" s="1"/>
  <c r="S166" i="18"/>
  <c r="AB167" i="18" s="1"/>
  <c r="M166" i="18"/>
  <c r="P166" i="18" s="1"/>
  <c r="R166" i="13"/>
  <c r="AA167" i="13" s="1"/>
  <c r="L166" i="13"/>
  <c r="R166" i="19"/>
  <c r="AA167" i="19" s="1"/>
  <c r="L166" i="19"/>
  <c r="O166" i="19" s="1"/>
  <c r="S166" i="19"/>
  <c r="AB167" i="19" s="1"/>
  <c r="M166" i="19"/>
  <c r="P166" i="19" s="1"/>
  <c r="K376" i="7"/>
  <c r="J376" i="7"/>
  <c r="O375" i="7"/>
  <c r="I376" i="7"/>
  <c r="G376" i="7"/>
  <c r="H376" i="7"/>
  <c r="R166" i="18"/>
  <c r="AA167" i="18" s="1"/>
  <c r="L166" i="18"/>
  <c r="O166" i="18" s="1"/>
  <c r="AZ166" i="19"/>
  <c r="BC166" i="19" s="1"/>
  <c r="M166" i="13"/>
  <c r="S166" i="13"/>
  <c r="AB167" i="13" s="1"/>
  <c r="AZ166" i="18"/>
  <c r="BC166" i="18" s="1"/>
  <c r="AY166" i="19"/>
  <c r="BB166" i="19" s="1"/>
  <c r="O376" i="21"/>
  <c r="I377" i="21"/>
  <c r="K377" i="21"/>
  <c r="H377" i="21"/>
  <c r="G377" i="21"/>
  <c r="J377" i="21"/>
  <c r="CJ164" i="19"/>
  <c r="CJ164" i="18"/>
  <c r="CA164" i="19"/>
  <c r="AR165" i="19"/>
  <c r="CA164" i="18"/>
  <c r="AR165" i="18"/>
  <c r="CJ165" i="13"/>
  <c r="CK165" i="13" s="1"/>
  <c r="CA165" i="13"/>
  <c r="AR166" i="13"/>
  <c r="BK215" i="13"/>
  <c r="U376" i="20" l="1"/>
  <c r="V376" i="20" s="1"/>
  <c r="L376" i="7"/>
  <c r="H276" i="17" s="1"/>
  <c r="I276" i="17" s="1"/>
  <c r="H276" i="16"/>
  <c r="I276" i="16" s="1"/>
  <c r="R376" i="7"/>
  <c r="S376" i="7"/>
  <c r="T376" i="7"/>
  <c r="Q376" i="7"/>
  <c r="P376" i="7"/>
  <c r="I104" i="15"/>
  <c r="O166" i="13"/>
  <c r="J104" i="15"/>
  <c r="P166" i="13"/>
  <c r="CC164" i="19"/>
  <c r="CB164" i="19"/>
  <c r="L377" i="21"/>
  <c r="G277" i="17" s="1"/>
  <c r="CK164" i="19"/>
  <c r="CL164" i="19"/>
  <c r="CL164" i="18"/>
  <c r="CK164" i="18"/>
  <c r="H165" i="18"/>
  <c r="AU165" i="18"/>
  <c r="AI166" i="18" s="1"/>
  <c r="BL165" i="18"/>
  <c r="CB164" i="18"/>
  <c r="CC164" i="18"/>
  <c r="AU165" i="19"/>
  <c r="AI166" i="19" s="1"/>
  <c r="H165" i="19"/>
  <c r="BL165" i="19"/>
  <c r="R377" i="21"/>
  <c r="Q377" i="21"/>
  <c r="S377" i="21"/>
  <c r="T377" i="21"/>
  <c r="P377" i="21"/>
  <c r="CL165" i="13"/>
  <c r="CC165" i="13"/>
  <c r="CB165" i="13"/>
  <c r="AU166" i="13"/>
  <c r="AI167" i="13" s="1"/>
  <c r="BL166" i="13"/>
  <c r="H166" i="13"/>
  <c r="BI216" i="13"/>
  <c r="F104" i="15" l="1"/>
  <c r="G276" i="12"/>
  <c r="H276" i="12" s="1"/>
  <c r="I276" i="12" s="1"/>
  <c r="G124" i="15" s="1"/>
  <c r="AX165" i="19"/>
  <c r="BA165" i="19" s="1"/>
  <c r="BD165" i="19" s="1"/>
  <c r="CE166" i="18"/>
  <c r="CF166" i="18"/>
  <c r="BW166" i="18"/>
  <c r="AT167" i="18" s="1"/>
  <c r="J277" i="16"/>
  <c r="BV166" i="18"/>
  <c r="AS167" i="18" s="1"/>
  <c r="U376" i="7"/>
  <c r="J277" i="17"/>
  <c r="CE166" i="19"/>
  <c r="BV166" i="19"/>
  <c r="AS167" i="19" s="1"/>
  <c r="BW166" i="19"/>
  <c r="AT167" i="19" s="1"/>
  <c r="CF166" i="19"/>
  <c r="K165" i="18"/>
  <c r="BR165" i="18"/>
  <c r="Q165" i="18"/>
  <c r="Z166" i="18" s="1"/>
  <c r="F376" i="20" s="1"/>
  <c r="U377" i="21"/>
  <c r="V377" i="21" s="1"/>
  <c r="Q165" i="19"/>
  <c r="Z166" i="19" s="1"/>
  <c r="BH166" i="19" s="1"/>
  <c r="BR165" i="19"/>
  <c r="K165" i="19"/>
  <c r="AX165" i="18"/>
  <c r="BA165" i="18" s="1"/>
  <c r="BD165" i="18" s="1"/>
  <c r="BR166" i="13"/>
  <c r="Q166" i="13"/>
  <c r="Z167" i="13" s="1"/>
  <c r="F377" i="7" s="1"/>
  <c r="K166" i="13"/>
  <c r="H104" i="15" s="1"/>
  <c r="AX166" i="13"/>
  <c r="BA166" i="13" s="1"/>
  <c r="BD166" i="13" s="1"/>
  <c r="BK216" i="13"/>
  <c r="BJ216" i="13"/>
  <c r="J277" i="12" l="1"/>
  <c r="CF166" i="13"/>
  <c r="CE166" i="13"/>
  <c r="BV166" i="13"/>
  <c r="AS167" i="13" s="1"/>
  <c r="BP167" i="13" s="1"/>
  <c r="BW166" i="13"/>
  <c r="AT167" i="13" s="1"/>
  <c r="J167" i="13" s="1"/>
  <c r="G377" i="20"/>
  <c r="O376" i="20"/>
  <c r="I377" i="20"/>
  <c r="J377" i="20"/>
  <c r="H377" i="20"/>
  <c r="K377" i="20"/>
  <c r="BH166" i="18"/>
  <c r="K276" i="12"/>
  <c r="L276" i="12" s="1"/>
  <c r="M276" i="12" s="1"/>
  <c r="CG166" i="13" s="1"/>
  <c r="K276" i="17"/>
  <c r="L276" i="17" s="1"/>
  <c r="M276" i="17" s="1"/>
  <c r="K276" i="16"/>
  <c r="L276" i="16" s="1"/>
  <c r="M276" i="16" s="1"/>
  <c r="V376" i="7"/>
  <c r="AV167" i="18"/>
  <c r="AJ168" i="18" s="1"/>
  <c r="I167" i="18"/>
  <c r="BP167" i="18"/>
  <c r="BM167" i="18"/>
  <c r="BN167" i="18"/>
  <c r="AW167" i="18"/>
  <c r="AK168" i="18" s="1"/>
  <c r="BQ167" i="18"/>
  <c r="J167" i="18"/>
  <c r="AW167" i="19"/>
  <c r="AK168" i="19" s="1"/>
  <c r="BN167" i="19"/>
  <c r="J167" i="19"/>
  <c r="BQ167" i="19"/>
  <c r="AV167" i="19"/>
  <c r="AJ168" i="19" s="1"/>
  <c r="I167" i="19"/>
  <c r="BP167" i="19"/>
  <c r="BM167" i="19"/>
  <c r="BT166" i="19"/>
  <c r="BO166" i="19"/>
  <c r="BT166" i="18"/>
  <c r="BO166" i="18"/>
  <c r="N165" i="18"/>
  <c r="BU165" i="18"/>
  <c r="CD165" i="18"/>
  <c r="BX165" i="18"/>
  <c r="CG165" i="18"/>
  <c r="F377" i="21"/>
  <c r="N165" i="19"/>
  <c r="CD165" i="19"/>
  <c r="BU165" i="19"/>
  <c r="CG165" i="19"/>
  <c r="BX165" i="19"/>
  <c r="BO167" i="13"/>
  <c r="BT167" i="13"/>
  <c r="BH167" i="13"/>
  <c r="N166" i="13"/>
  <c r="CD166" i="13"/>
  <c r="BU166" i="13"/>
  <c r="BI217" i="13"/>
  <c r="I167" i="13" l="1"/>
  <c r="BM167" i="13"/>
  <c r="BN167" i="13"/>
  <c r="BQ167" i="13"/>
  <c r="AW167" i="13"/>
  <c r="AK168" i="13" s="1"/>
  <c r="AV167" i="13"/>
  <c r="AJ168" i="13" s="1"/>
  <c r="BX166" i="13"/>
  <c r="R377" i="20"/>
  <c r="T377" i="20"/>
  <c r="P377" i="20"/>
  <c r="Q377" i="20"/>
  <c r="S377" i="20"/>
  <c r="L377" i="20"/>
  <c r="G277" i="16" s="1"/>
  <c r="AZ167" i="19"/>
  <c r="BC167" i="19" s="1"/>
  <c r="L167" i="18"/>
  <c r="O167" i="18" s="1"/>
  <c r="R167" i="18"/>
  <c r="AA168" i="18" s="1"/>
  <c r="R167" i="13"/>
  <c r="AA168" i="13" s="1"/>
  <c r="L167" i="13"/>
  <c r="M167" i="19"/>
  <c r="P167" i="19" s="1"/>
  <c r="S167" i="19"/>
  <c r="AB168" i="19" s="1"/>
  <c r="S167" i="18"/>
  <c r="AB168" i="18" s="1"/>
  <c r="M167" i="18"/>
  <c r="P167" i="18" s="1"/>
  <c r="BY166" i="18"/>
  <c r="O276" i="16"/>
  <c r="N277" i="16"/>
  <c r="CH166" i="18"/>
  <c r="CI166" i="18"/>
  <c r="BZ166" i="18"/>
  <c r="CH166" i="19"/>
  <c r="BY166" i="19"/>
  <c r="O276" i="17"/>
  <c r="N277" i="17"/>
  <c r="CI166" i="19"/>
  <c r="BZ166" i="19"/>
  <c r="CJ165" i="18"/>
  <c r="CK165" i="18" s="1"/>
  <c r="AY167" i="18"/>
  <c r="BB167" i="18" s="1"/>
  <c r="O276" i="12"/>
  <c r="CI166" i="13"/>
  <c r="BZ166" i="13"/>
  <c r="BY166" i="13"/>
  <c r="CH166" i="13"/>
  <c r="N277" i="12"/>
  <c r="AY167" i="19"/>
  <c r="BB167" i="19" s="1"/>
  <c r="S167" i="13"/>
  <c r="AB168" i="13" s="1"/>
  <c r="M167" i="13"/>
  <c r="AZ167" i="18"/>
  <c r="BC167" i="18" s="1"/>
  <c r="H377" i="7"/>
  <c r="G377" i="7"/>
  <c r="O376" i="7"/>
  <c r="K377" i="7"/>
  <c r="J377" i="7"/>
  <c r="I377" i="7"/>
  <c r="R167" i="19"/>
  <c r="AA168" i="19" s="1"/>
  <c r="L167" i="19"/>
  <c r="O167" i="19" s="1"/>
  <c r="O377" i="21"/>
  <c r="K378" i="21"/>
  <c r="I378" i="21"/>
  <c r="J378" i="21"/>
  <c r="H378" i="21"/>
  <c r="G378" i="21"/>
  <c r="CA165" i="19"/>
  <c r="AR166" i="19"/>
  <c r="CA165" i="18"/>
  <c r="AR166" i="18"/>
  <c r="CJ165" i="19"/>
  <c r="AR167" i="13"/>
  <c r="BJ217" i="13"/>
  <c r="BK217" i="13"/>
  <c r="AZ167" i="13" l="1"/>
  <c r="BC167" i="13" s="1"/>
  <c r="CA166" i="13"/>
  <c r="CB166" i="13" s="1"/>
  <c r="AY167" i="13"/>
  <c r="BB167" i="13" s="1"/>
  <c r="CL165" i="18"/>
  <c r="U377" i="20"/>
  <c r="V377" i="20" s="1"/>
  <c r="CJ166" i="13"/>
  <c r="CK166" i="13" s="1"/>
  <c r="J105" i="15"/>
  <c r="P167" i="13"/>
  <c r="P377" i="7"/>
  <c r="S377" i="7"/>
  <c r="R377" i="7"/>
  <c r="T377" i="7"/>
  <c r="Q377" i="7"/>
  <c r="I105" i="15"/>
  <c r="O167" i="13"/>
  <c r="L377" i="7"/>
  <c r="CK165" i="19"/>
  <c r="CL165" i="19"/>
  <c r="R378" i="21"/>
  <c r="T378" i="21"/>
  <c r="Q378" i="21"/>
  <c r="S378" i="21"/>
  <c r="P378" i="21"/>
  <c r="H166" i="18"/>
  <c r="BL166" i="18"/>
  <c r="AU166" i="18"/>
  <c r="AI167" i="18" s="1"/>
  <c r="L378" i="21"/>
  <c r="G278" i="17" s="1"/>
  <c r="CB165" i="18"/>
  <c r="CC165" i="18"/>
  <c r="BL166" i="19"/>
  <c r="AU166" i="19"/>
  <c r="AI167" i="19" s="1"/>
  <c r="H166" i="19"/>
  <c r="CC165" i="19"/>
  <c r="CB165" i="19"/>
  <c r="H167" i="13"/>
  <c r="BL167" i="13"/>
  <c r="AU167" i="13"/>
  <c r="AI168" i="13" s="1"/>
  <c r="CC166" i="13"/>
  <c r="CL166" i="13" l="1"/>
  <c r="AX166" i="18"/>
  <c r="BA166" i="18" s="1"/>
  <c r="BD166" i="18" s="1"/>
  <c r="U377" i="7"/>
  <c r="G277" i="12"/>
  <c r="H277" i="12" s="1"/>
  <c r="I277" i="12" s="1"/>
  <c r="F105" i="15"/>
  <c r="H277" i="17"/>
  <c r="I277" i="17" s="1"/>
  <c r="H277" i="16"/>
  <c r="I277" i="16" s="1"/>
  <c r="BR166" i="19"/>
  <c r="K166" i="19"/>
  <c r="Q166" i="19"/>
  <c r="Z167" i="19" s="1"/>
  <c r="BH167" i="19" s="1"/>
  <c r="BR166" i="18"/>
  <c r="K166" i="18"/>
  <c r="Q166" i="18"/>
  <c r="Z167" i="18" s="1"/>
  <c r="F377" i="20" s="1"/>
  <c r="U378" i="21"/>
  <c r="V378" i="21" s="1"/>
  <c r="AX166" i="19"/>
  <c r="BA166" i="19" s="1"/>
  <c r="BD166" i="19" s="1"/>
  <c r="AX167" i="13"/>
  <c r="BA167" i="13" s="1"/>
  <c r="BD167" i="13" s="1"/>
  <c r="K167" i="13"/>
  <c r="H105" i="15" s="1"/>
  <c r="BR167" i="13"/>
  <c r="Q167" i="13"/>
  <c r="Z168" i="13" s="1"/>
  <c r="F378" i="7" s="1"/>
  <c r="BI218" i="13"/>
  <c r="K378" i="20" l="1"/>
  <c r="G378" i="20"/>
  <c r="J378" i="20"/>
  <c r="O377" i="20"/>
  <c r="I378" i="20"/>
  <c r="H378" i="20"/>
  <c r="CF167" i="18"/>
  <c r="BW167" i="18"/>
  <c r="AT168" i="18" s="1"/>
  <c r="J278" i="16"/>
  <c r="CE167" i="18"/>
  <c r="BV167" i="18"/>
  <c r="AS168" i="18" s="1"/>
  <c r="J278" i="17"/>
  <c r="CE167" i="19"/>
  <c r="BV167" i="19"/>
  <c r="AS168" i="19" s="1"/>
  <c r="CF167" i="19"/>
  <c r="BW167" i="19"/>
  <c r="AT168" i="19" s="1"/>
  <c r="BH167" i="18"/>
  <c r="G125" i="15"/>
  <c r="BV167" i="13"/>
  <c r="AS168" i="13" s="1"/>
  <c r="CE167" i="13"/>
  <c r="BW167" i="13"/>
  <c r="AT168" i="13" s="1"/>
  <c r="J278" i="12"/>
  <c r="CF167" i="13"/>
  <c r="K277" i="12"/>
  <c r="L277" i="12" s="1"/>
  <c r="M277" i="12" s="1"/>
  <c r="BX167" i="13" s="1"/>
  <c r="K277" i="16"/>
  <c r="L277" i="16" s="1"/>
  <c r="M277" i="16" s="1"/>
  <c r="K277" i="17"/>
  <c r="L277" i="17" s="1"/>
  <c r="M277" i="17" s="1"/>
  <c r="V377" i="7"/>
  <c r="N166" i="18"/>
  <c r="CD166" i="18"/>
  <c r="BU166" i="18"/>
  <c r="CG166" i="18"/>
  <c r="BX166" i="18"/>
  <c r="BO167" i="18"/>
  <c r="BT167" i="18"/>
  <c r="F378" i="21"/>
  <c r="N166" i="19"/>
  <c r="CD166" i="19"/>
  <c r="BU166" i="19"/>
  <c r="CG166" i="19"/>
  <c r="BX166" i="19"/>
  <c r="BT167" i="19"/>
  <c r="BO167" i="19"/>
  <c r="BH168" i="13"/>
  <c r="BO168" i="13"/>
  <c r="BT168" i="13"/>
  <c r="N167" i="13"/>
  <c r="BU167" i="13"/>
  <c r="CD167" i="13"/>
  <c r="BJ218" i="13"/>
  <c r="BK218" i="13"/>
  <c r="CG167" i="13" l="1"/>
  <c r="R378" i="20"/>
  <c r="Q378" i="20"/>
  <c r="T378" i="20"/>
  <c r="S378" i="20"/>
  <c r="P378" i="20"/>
  <c r="L378" i="20"/>
  <c r="G278" i="16" s="1"/>
  <c r="BN168" i="13"/>
  <c r="J168" i="13"/>
  <c r="AW168" i="13"/>
  <c r="AK169" i="13" s="1"/>
  <c r="BQ168" i="13"/>
  <c r="I168" i="19"/>
  <c r="BM168" i="19"/>
  <c r="AV168" i="19"/>
  <c r="AJ169" i="19" s="1"/>
  <c r="BP168" i="19"/>
  <c r="BM168" i="13"/>
  <c r="BP168" i="13"/>
  <c r="I168" i="13"/>
  <c r="AV168" i="13"/>
  <c r="AJ169" i="13" s="1"/>
  <c r="O277" i="17"/>
  <c r="N278" i="17"/>
  <c r="CH167" i="19"/>
  <c r="BY167" i="19"/>
  <c r="BZ167" i="19"/>
  <c r="CI167" i="19"/>
  <c r="BM168" i="18"/>
  <c r="I168" i="18"/>
  <c r="AV168" i="18"/>
  <c r="AJ169" i="18" s="1"/>
  <c r="BP168" i="18"/>
  <c r="CJ166" i="18"/>
  <c r="CK166" i="18" s="1"/>
  <c r="BY167" i="18"/>
  <c r="CH167" i="18"/>
  <c r="BZ167" i="18"/>
  <c r="CI167" i="18"/>
  <c r="O277" i="16"/>
  <c r="N278" i="16"/>
  <c r="O377" i="7"/>
  <c r="K378" i="7"/>
  <c r="J378" i="7"/>
  <c r="I378" i="7"/>
  <c r="H378" i="7"/>
  <c r="G378" i="7"/>
  <c r="N278" i="12"/>
  <c r="BZ167" i="13"/>
  <c r="CI167" i="13"/>
  <c r="O277" i="12"/>
  <c r="CH167" i="13"/>
  <c r="BY167" i="13"/>
  <c r="J168" i="19"/>
  <c r="BN168" i="19"/>
  <c r="AW168" i="19"/>
  <c r="AK169" i="19" s="1"/>
  <c r="BQ168" i="19"/>
  <c r="J168" i="18"/>
  <c r="AW168" i="18"/>
  <c r="AK169" i="18" s="1"/>
  <c r="BQ168" i="18"/>
  <c r="BN168" i="18"/>
  <c r="CJ166" i="19"/>
  <c r="CL166" i="19" s="1"/>
  <c r="CA166" i="19"/>
  <c r="AR167" i="19"/>
  <c r="O378" i="21"/>
  <c r="K379" i="21"/>
  <c r="J379" i="21"/>
  <c r="G379" i="21"/>
  <c r="H379" i="21"/>
  <c r="I379" i="21"/>
  <c r="CA166" i="18"/>
  <c r="AR167" i="18"/>
  <c r="AR168" i="13"/>
  <c r="BI219" i="13"/>
  <c r="U378" i="20" l="1"/>
  <c r="AZ168" i="19"/>
  <c r="BC168" i="19" s="1"/>
  <c r="AZ168" i="13"/>
  <c r="BC168" i="13" s="1"/>
  <c r="CJ167" i="13"/>
  <c r="CL167" i="13" s="1"/>
  <c r="CL166" i="18"/>
  <c r="AY168" i="13"/>
  <c r="BB168" i="13" s="1"/>
  <c r="CA167" i="13"/>
  <c r="CC167" i="13" s="1"/>
  <c r="V378" i="20"/>
  <c r="AZ168" i="18"/>
  <c r="BC168" i="18" s="1"/>
  <c r="L378" i="7"/>
  <c r="G278" i="12" s="1"/>
  <c r="H278" i="12" s="1"/>
  <c r="I278" i="12" s="1"/>
  <c r="CK166" i="19"/>
  <c r="H278" i="17"/>
  <c r="I278" i="17" s="1"/>
  <c r="H278" i="16"/>
  <c r="I278" i="16" s="1"/>
  <c r="M168" i="19"/>
  <c r="P168" i="19" s="1"/>
  <c r="S168" i="19"/>
  <c r="AB169" i="19" s="1"/>
  <c r="L168" i="18"/>
  <c r="O168" i="18" s="1"/>
  <c r="R168" i="18"/>
  <c r="AA169" i="18" s="1"/>
  <c r="R168" i="19"/>
  <c r="AA169" i="19" s="1"/>
  <c r="L168" i="19"/>
  <c r="O168" i="19" s="1"/>
  <c r="R168" i="13"/>
  <c r="AA169" i="13" s="1"/>
  <c r="L168" i="13"/>
  <c r="M168" i="18"/>
  <c r="P168" i="18" s="1"/>
  <c r="S168" i="18"/>
  <c r="AB169" i="18" s="1"/>
  <c r="R378" i="7"/>
  <c r="S378" i="7"/>
  <c r="T378" i="7"/>
  <c r="P378" i="7"/>
  <c r="Q378" i="7"/>
  <c r="AY168" i="18"/>
  <c r="BB168" i="18" s="1"/>
  <c r="AY168" i="19"/>
  <c r="BB168" i="19" s="1"/>
  <c r="M168" i="13"/>
  <c r="S168" i="13"/>
  <c r="AB169" i="13" s="1"/>
  <c r="R379" i="21"/>
  <c r="Q379" i="21"/>
  <c r="P379" i="21"/>
  <c r="T379" i="21"/>
  <c r="S379" i="21"/>
  <c r="L379" i="21"/>
  <c r="G279" i="17" s="1"/>
  <c r="BL167" i="18"/>
  <c r="AU167" i="18"/>
  <c r="AI168" i="18" s="1"/>
  <c r="H167" i="18"/>
  <c r="H167" i="19"/>
  <c r="BL167" i="19"/>
  <c r="AU167" i="19"/>
  <c r="AI168" i="19" s="1"/>
  <c r="CB166" i="18"/>
  <c r="CC166" i="18"/>
  <c r="CC166" i="19"/>
  <c r="CB166" i="19"/>
  <c r="AU168" i="13"/>
  <c r="AI169" i="13" s="1"/>
  <c r="BL168" i="13"/>
  <c r="H168" i="13"/>
  <c r="CK167" i="13" l="1"/>
  <c r="CB167" i="13"/>
  <c r="F106" i="15"/>
  <c r="J106" i="15"/>
  <c r="P168" i="13"/>
  <c r="O168" i="13"/>
  <c r="I106" i="15"/>
  <c r="G126" i="15"/>
  <c r="CF168" i="13"/>
  <c r="J279" i="12"/>
  <c r="CE168" i="13"/>
  <c r="BV168" i="13"/>
  <c r="AS169" i="13" s="1"/>
  <c r="BW168" i="13"/>
  <c r="AT169" i="13" s="1"/>
  <c r="U378" i="7"/>
  <c r="BW168" i="18"/>
  <c r="AT169" i="18" s="1"/>
  <c r="J279" i="16"/>
  <c r="CF168" i="18"/>
  <c r="CE168" i="18"/>
  <c r="BV168" i="18"/>
  <c r="AS169" i="18" s="1"/>
  <c r="BV168" i="19"/>
  <c r="AS169" i="19" s="1"/>
  <c r="BW168" i="19"/>
  <c r="AT169" i="19" s="1"/>
  <c r="J279" i="17"/>
  <c r="CE168" i="19"/>
  <c r="CF168" i="19"/>
  <c r="K167" i="18"/>
  <c r="Q167" i="18"/>
  <c r="Z168" i="18" s="1"/>
  <c r="F378" i="20" s="1"/>
  <c r="BR167" i="18"/>
  <c r="AX167" i="18"/>
  <c r="BA167" i="18" s="1"/>
  <c r="BD167" i="18" s="1"/>
  <c r="K167" i="19"/>
  <c r="Q167" i="19"/>
  <c r="Z168" i="19" s="1"/>
  <c r="BH168" i="19" s="1"/>
  <c r="BR167" i="19"/>
  <c r="U379" i="21"/>
  <c r="V379" i="21" s="1"/>
  <c r="AX167" i="19"/>
  <c r="BA167" i="19" s="1"/>
  <c r="BD167" i="19" s="1"/>
  <c r="AX168" i="13"/>
  <c r="BA168" i="13" s="1"/>
  <c r="BD168" i="13" s="1"/>
  <c r="Q168" i="13"/>
  <c r="Z169" i="13" s="1"/>
  <c r="F379" i="7" s="1"/>
  <c r="BR168" i="13"/>
  <c r="K168" i="13"/>
  <c r="H106" i="15" s="1"/>
  <c r="BJ219" i="13"/>
  <c r="BK219" i="13"/>
  <c r="O378" i="20" l="1"/>
  <c r="H379" i="20"/>
  <c r="G379" i="20"/>
  <c r="K379" i="20"/>
  <c r="I379" i="20"/>
  <c r="J379" i="20"/>
  <c r="BH168" i="18"/>
  <c r="AW169" i="18"/>
  <c r="AK170" i="18" s="1"/>
  <c r="J169" i="18"/>
  <c r="BQ169" i="18"/>
  <c r="BN169" i="18"/>
  <c r="K278" i="12"/>
  <c r="L278" i="12" s="1"/>
  <c r="M278" i="12" s="1"/>
  <c r="CG168" i="13" s="1"/>
  <c r="V378" i="7"/>
  <c r="K278" i="17"/>
  <c r="L278" i="17" s="1"/>
  <c r="M278" i="17" s="1"/>
  <c r="K278" i="16"/>
  <c r="L278" i="16" s="1"/>
  <c r="M278" i="16" s="1"/>
  <c r="AW169" i="19"/>
  <c r="AK170" i="19" s="1"/>
  <c r="BQ169" i="19"/>
  <c r="BN169" i="19"/>
  <c r="J169" i="19"/>
  <c r="BQ169" i="13"/>
  <c r="BN169" i="13"/>
  <c r="J169" i="13"/>
  <c r="AW169" i="13"/>
  <c r="AK170" i="13" s="1"/>
  <c r="BM169" i="19"/>
  <c r="I169" i="19"/>
  <c r="AV169" i="19"/>
  <c r="AJ170" i="19" s="1"/>
  <c r="BP169" i="19"/>
  <c r="BP169" i="13"/>
  <c r="I169" i="13"/>
  <c r="BM169" i="13"/>
  <c r="AV169" i="13"/>
  <c r="AJ170" i="13" s="1"/>
  <c r="AV169" i="18"/>
  <c r="AJ170" i="18" s="1"/>
  <c r="I169" i="18"/>
  <c r="BP169" i="18"/>
  <c r="BM169" i="18"/>
  <c r="BT168" i="19"/>
  <c r="BO168" i="19"/>
  <c r="N167" i="19"/>
  <c r="BU167" i="19"/>
  <c r="CD167" i="19"/>
  <c r="CG167" i="19"/>
  <c r="BX167" i="19"/>
  <c r="BO168" i="18"/>
  <c r="BT168" i="18"/>
  <c r="F379" i="21"/>
  <c r="N167" i="18"/>
  <c r="CD167" i="18"/>
  <c r="BU167" i="18"/>
  <c r="CG167" i="18"/>
  <c r="BX167" i="18"/>
  <c r="BH169" i="13"/>
  <c r="BT169" i="13"/>
  <c r="BO169" i="13"/>
  <c r="N168" i="13"/>
  <c r="CD168" i="13"/>
  <c r="BU168" i="13"/>
  <c r="BJ220" i="13"/>
  <c r="AZ169" i="19" l="1"/>
  <c r="BC169" i="19" s="1"/>
  <c r="AZ169" i="18"/>
  <c r="BC169" i="18" s="1"/>
  <c r="L379" i="20"/>
  <c r="G279" i="16" s="1"/>
  <c r="R379" i="20"/>
  <c r="P379" i="20"/>
  <c r="S379" i="20"/>
  <c r="Q379" i="20"/>
  <c r="T379" i="20"/>
  <c r="AY169" i="13"/>
  <c r="BB169" i="13" s="1"/>
  <c r="AZ169" i="13"/>
  <c r="BC169" i="13" s="1"/>
  <c r="N279" i="12"/>
  <c r="CI168" i="13"/>
  <c r="BY168" i="13"/>
  <c r="O278" i="12"/>
  <c r="BZ168" i="13"/>
  <c r="CH168" i="13"/>
  <c r="R169" i="19"/>
  <c r="AA170" i="19" s="1"/>
  <c r="L169" i="19"/>
  <c r="O169" i="19" s="1"/>
  <c r="S169" i="19"/>
  <c r="AB170" i="19" s="1"/>
  <c r="M169" i="19"/>
  <c r="P169" i="19" s="1"/>
  <c r="BX168" i="13"/>
  <c r="L169" i="13"/>
  <c r="R169" i="13"/>
  <c r="AA170" i="13" s="1"/>
  <c r="M169" i="13"/>
  <c r="S169" i="13"/>
  <c r="AB170" i="13" s="1"/>
  <c r="M169" i="18"/>
  <c r="P169" i="18" s="1"/>
  <c r="S169" i="18"/>
  <c r="AB170" i="18" s="1"/>
  <c r="CI168" i="18"/>
  <c r="N279" i="16"/>
  <c r="BZ168" i="18"/>
  <c r="CH168" i="18"/>
  <c r="BY168" i="18"/>
  <c r="O278" i="16"/>
  <c r="R169" i="18"/>
  <c r="AA170" i="18" s="1"/>
  <c r="L169" i="18"/>
  <c r="O169" i="18" s="1"/>
  <c r="AY169" i="19"/>
  <c r="BB169" i="19" s="1"/>
  <c r="CH168" i="19"/>
  <c r="BY168" i="19"/>
  <c r="O278" i="17"/>
  <c r="N279" i="17"/>
  <c r="BZ168" i="19"/>
  <c r="CI168" i="19"/>
  <c r="H379" i="7"/>
  <c r="O378" i="7"/>
  <c r="J379" i="7"/>
  <c r="G379" i="7"/>
  <c r="K379" i="7"/>
  <c r="I379" i="7"/>
  <c r="AY169" i="18"/>
  <c r="BB169" i="18" s="1"/>
  <c r="CJ167" i="19"/>
  <c r="CA167" i="18"/>
  <c r="AR168" i="18"/>
  <c r="CA167" i="19"/>
  <c r="AR168" i="19"/>
  <c r="CJ167" i="18"/>
  <c r="O379" i="21"/>
  <c r="G380" i="21"/>
  <c r="J380" i="21"/>
  <c r="K380" i="21"/>
  <c r="I380" i="21"/>
  <c r="H380" i="21"/>
  <c r="AR169" i="13"/>
  <c r="CJ168" i="13" l="1"/>
  <c r="CL168" i="13" s="1"/>
  <c r="CA168" i="13"/>
  <c r="CB168" i="13" s="1"/>
  <c r="U379" i="20"/>
  <c r="V379" i="20" s="1"/>
  <c r="J107" i="15"/>
  <c r="P169" i="13"/>
  <c r="L379" i="7"/>
  <c r="I107" i="15"/>
  <c r="O169" i="13"/>
  <c r="Q379" i="7"/>
  <c r="P379" i="7"/>
  <c r="R379" i="7"/>
  <c r="T379" i="7"/>
  <c r="S379" i="7"/>
  <c r="H168" i="19"/>
  <c r="BL168" i="19"/>
  <c r="AU168" i="19"/>
  <c r="AI169" i="19" s="1"/>
  <c r="CK167" i="18"/>
  <c r="CL167" i="18"/>
  <c r="CB167" i="19"/>
  <c r="CC167" i="19"/>
  <c r="H168" i="18"/>
  <c r="AU168" i="18"/>
  <c r="AI169" i="18" s="1"/>
  <c r="BL168" i="18"/>
  <c r="CL167" i="19"/>
  <c r="CK167" i="19"/>
  <c r="L380" i="21"/>
  <c r="G280" i="17" s="1"/>
  <c r="CB167" i="18"/>
  <c r="CC167" i="18"/>
  <c r="R380" i="21"/>
  <c r="Q380" i="21"/>
  <c r="S380" i="21"/>
  <c r="T380" i="21"/>
  <c r="P380" i="21"/>
  <c r="BL169" i="13"/>
  <c r="AU169" i="13"/>
  <c r="AI170" i="13" s="1"/>
  <c r="H169" i="13"/>
  <c r="BK220" i="13"/>
  <c r="CC168" i="13" l="1"/>
  <c r="CK168" i="13"/>
  <c r="AX168" i="19"/>
  <c r="BA168" i="19" s="1"/>
  <c r="BD168" i="19" s="1"/>
  <c r="U379" i="7"/>
  <c r="F107" i="15"/>
  <c r="H279" i="17"/>
  <c r="I279" i="17" s="1"/>
  <c r="H279" i="16"/>
  <c r="I279" i="16" s="1"/>
  <c r="G279" i="12"/>
  <c r="H279" i="12" s="1"/>
  <c r="I279" i="12" s="1"/>
  <c r="AX168" i="18"/>
  <c r="BA168" i="18" s="1"/>
  <c r="BD168" i="18" s="1"/>
  <c r="K168" i="18"/>
  <c r="Q168" i="18"/>
  <c r="Z169" i="18" s="1"/>
  <c r="F379" i="20" s="1"/>
  <c r="BR168" i="18"/>
  <c r="U380" i="21"/>
  <c r="V380" i="21" s="1"/>
  <c r="BR168" i="19"/>
  <c r="K168" i="19"/>
  <c r="Q168" i="19"/>
  <c r="Z169" i="19" s="1"/>
  <c r="BH169" i="19" s="1"/>
  <c r="BR169" i="13"/>
  <c r="Q169" i="13"/>
  <c r="Z170" i="13" s="1"/>
  <c r="F380" i="7" s="1"/>
  <c r="K169" i="13"/>
  <c r="H107" i="15" s="1"/>
  <c r="AX169" i="13"/>
  <c r="BA169" i="13" s="1"/>
  <c r="BD169" i="13" s="1"/>
  <c r="K380" i="20" l="1"/>
  <c r="G380" i="20"/>
  <c r="I380" i="20"/>
  <c r="J380" i="20"/>
  <c r="H380" i="20"/>
  <c r="O379" i="20"/>
  <c r="G127" i="15"/>
  <c r="BV169" i="13"/>
  <c r="AS170" i="13" s="1"/>
  <c r="CE169" i="13"/>
  <c r="BW169" i="13"/>
  <c r="AT170" i="13" s="1"/>
  <c r="J280" i="12"/>
  <c r="CF169" i="13"/>
  <c r="CE169" i="18"/>
  <c r="BV169" i="18"/>
  <c r="AS170" i="18" s="1"/>
  <c r="CF169" i="18"/>
  <c r="BW169" i="18"/>
  <c r="AT170" i="18" s="1"/>
  <c r="J280" i="16"/>
  <c r="J280" i="17"/>
  <c r="BV169" i="19"/>
  <c r="AS170" i="19" s="1"/>
  <c r="CE169" i="19"/>
  <c r="BW169" i="19"/>
  <c r="AT170" i="19" s="1"/>
  <c r="CF169" i="19"/>
  <c r="BH169" i="18"/>
  <c r="K279" i="12"/>
  <c r="L279" i="12" s="1"/>
  <c r="M279" i="12" s="1"/>
  <c r="BX169" i="13" s="1"/>
  <c r="K279" i="17"/>
  <c r="L279" i="17" s="1"/>
  <c r="M279" i="17" s="1"/>
  <c r="K279" i="16"/>
  <c r="L279" i="16" s="1"/>
  <c r="M279" i="16" s="1"/>
  <c r="V379" i="7"/>
  <c r="N168" i="19"/>
  <c r="BU168" i="19"/>
  <c r="CD168" i="19"/>
  <c r="CG168" i="19"/>
  <c r="BX168" i="19"/>
  <c r="BO169" i="19"/>
  <c r="BT169" i="19"/>
  <c r="BT169" i="18"/>
  <c r="BO169" i="18"/>
  <c r="F380" i="21"/>
  <c r="N168" i="18"/>
  <c r="BU168" i="18"/>
  <c r="CD168" i="18"/>
  <c r="BX168" i="18"/>
  <c r="CG168" i="18"/>
  <c r="N169" i="13"/>
  <c r="CD169" i="13"/>
  <c r="BU169" i="13"/>
  <c r="BO170" i="13"/>
  <c r="BT170" i="13"/>
  <c r="BH170" i="13"/>
  <c r="BJ221" i="13"/>
  <c r="BK221" i="13"/>
  <c r="S380" i="20" l="1"/>
  <c r="R380" i="20"/>
  <c r="T380" i="20"/>
  <c r="P380" i="20"/>
  <c r="Q380" i="20"/>
  <c r="L380" i="20"/>
  <c r="G280" i="16" s="1"/>
  <c r="CG169" i="13"/>
  <c r="BP170" i="18"/>
  <c r="AV170" i="18"/>
  <c r="AJ171" i="18" s="1"/>
  <c r="BM170" i="18"/>
  <c r="I170" i="18"/>
  <c r="J170" i="19"/>
  <c r="BQ170" i="19"/>
  <c r="AW170" i="19"/>
  <c r="AK171" i="19" s="1"/>
  <c r="BN170" i="19"/>
  <c r="CH169" i="18"/>
  <c r="BY169" i="18"/>
  <c r="BZ169" i="18"/>
  <c r="CI169" i="18"/>
  <c r="O279" i="16"/>
  <c r="N280" i="16"/>
  <c r="I170" i="19"/>
  <c r="BP170" i="19"/>
  <c r="AV170" i="19"/>
  <c r="AJ171" i="19" s="1"/>
  <c r="BM170" i="19"/>
  <c r="BY169" i="19"/>
  <c r="CH169" i="19"/>
  <c r="CI169" i="19"/>
  <c r="BZ169" i="19"/>
  <c r="O279" i="17"/>
  <c r="N280" i="17"/>
  <c r="AW170" i="13"/>
  <c r="AK171" i="13" s="1"/>
  <c r="BN170" i="13"/>
  <c r="BQ170" i="13"/>
  <c r="J170" i="13"/>
  <c r="BZ169" i="13"/>
  <c r="CH169" i="13"/>
  <c r="CI169" i="13"/>
  <c r="BY169" i="13"/>
  <c r="O279" i="12"/>
  <c r="N280" i="12"/>
  <c r="O379" i="7"/>
  <c r="I380" i="7"/>
  <c r="K380" i="7"/>
  <c r="G380" i="7"/>
  <c r="H380" i="7"/>
  <c r="J380" i="7"/>
  <c r="J170" i="18"/>
  <c r="BN170" i="18"/>
  <c r="AW170" i="18"/>
  <c r="AK171" i="18" s="1"/>
  <c r="BQ170" i="18"/>
  <c r="I170" i="13"/>
  <c r="BM170" i="13"/>
  <c r="AV170" i="13"/>
  <c r="AJ171" i="13" s="1"/>
  <c r="BP170" i="13"/>
  <c r="CJ168" i="19"/>
  <c r="CL168" i="19" s="1"/>
  <c r="K381" i="21"/>
  <c r="O380" i="21"/>
  <c r="H381" i="21"/>
  <c r="I381" i="21"/>
  <c r="J381" i="21"/>
  <c r="G381" i="21"/>
  <c r="CJ168" i="18"/>
  <c r="CA168" i="19"/>
  <c r="AR169" i="19"/>
  <c r="CA168" i="18"/>
  <c r="AR169" i="18"/>
  <c r="AR170" i="13"/>
  <c r="BI221" i="13"/>
  <c r="CA169" i="13" l="1"/>
  <c r="CB169" i="13" s="1"/>
  <c r="AY170" i="18"/>
  <c r="BB170" i="18" s="1"/>
  <c r="CJ169" i="13"/>
  <c r="CK169" i="13" s="1"/>
  <c r="U380" i="20"/>
  <c r="V380" i="20" s="1"/>
  <c r="AY170" i="19"/>
  <c r="BB170" i="19" s="1"/>
  <c r="AZ170" i="19"/>
  <c r="BC170" i="19" s="1"/>
  <c r="CK168" i="19"/>
  <c r="AZ170" i="13"/>
  <c r="BC170" i="13" s="1"/>
  <c r="AY170" i="13"/>
  <c r="BB170" i="13" s="1"/>
  <c r="T380" i="7"/>
  <c r="S380" i="7"/>
  <c r="R380" i="7"/>
  <c r="Q380" i="7"/>
  <c r="P380" i="7"/>
  <c r="M170" i="13"/>
  <c r="S170" i="13"/>
  <c r="AB171" i="13" s="1"/>
  <c r="S170" i="18"/>
  <c r="AB171" i="18" s="1"/>
  <c r="M170" i="18"/>
  <c r="P170" i="18" s="1"/>
  <c r="M170" i="19"/>
  <c r="P170" i="19" s="1"/>
  <c r="S170" i="19"/>
  <c r="AB171" i="19" s="1"/>
  <c r="R170" i="18"/>
  <c r="AA171" i="18" s="1"/>
  <c r="L170" i="18"/>
  <c r="O170" i="18" s="1"/>
  <c r="L170" i="13"/>
  <c r="R170" i="13"/>
  <c r="AA171" i="13" s="1"/>
  <c r="L380" i="7"/>
  <c r="AZ170" i="18"/>
  <c r="BC170" i="18" s="1"/>
  <c r="L170" i="19"/>
  <c r="O170" i="19" s="1"/>
  <c r="R170" i="19"/>
  <c r="AA171" i="19" s="1"/>
  <c r="AU169" i="18"/>
  <c r="AI170" i="18" s="1"/>
  <c r="H169" i="18"/>
  <c r="BL169" i="18"/>
  <c r="CC168" i="18"/>
  <c r="CB168" i="18"/>
  <c r="R381" i="21"/>
  <c r="T381" i="21"/>
  <c r="S381" i="21"/>
  <c r="Q381" i="21"/>
  <c r="P381" i="21"/>
  <c r="AU169" i="19"/>
  <c r="AI170" i="19" s="1"/>
  <c r="H169" i="19"/>
  <c r="BL169" i="19"/>
  <c r="CC168" i="19"/>
  <c r="CB168" i="19"/>
  <c r="CL168" i="18"/>
  <c r="CK168" i="18"/>
  <c r="L381" i="21"/>
  <c r="G281" i="17" s="1"/>
  <c r="BL170" i="13"/>
  <c r="H170" i="13"/>
  <c r="AU170" i="13"/>
  <c r="AI171" i="13" s="1"/>
  <c r="CC169" i="13" l="1"/>
  <c r="CL169" i="13"/>
  <c r="U380" i="7"/>
  <c r="K280" i="17" s="1"/>
  <c r="L280" i="17" s="1"/>
  <c r="M280" i="17" s="1"/>
  <c r="AX169" i="19"/>
  <c r="BA169" i="19" s="1"/>
  <c r="BD169" i="19" s="1"/>
  <c r="F108" i="15"/>
  <c r="G280" i="12"/>
  <c r="H280" i="12" s="1"/>
  <c r="I280" i="12" s="1"/>
  <c r="H280" i="17"/>
  <c r="I280" i="17" s="1"/>
  <c r="H280" i="16"/>
  <c r="I280" i="16" s="1"/>
  <c r="I108" i="15"/>
  <c r="O170" i="13"/>
  <c r="J108" i="15"/>
  <c r="P170" i="13"/>
  <c r="K169" i="18"/>
  <c r="Q169" i="18"/>
  <c r="Z170" i="18" s="1"/>
  <c r="F380" i="20" s="1"/>
  <c r="BR169" i="18"/>
  <c r="BR169" i="19"/>
  <c r="K169" i="19"/>
  <c r="Q169" i="19"/>
  <c r="Z170" i="19" s="1"/>
  <c r="BH170" i="19" s="1"/>
  <c r="U381" i="21"/>
  <c r="V381" i="21" s="1"/>
  <c r="AX169" i="18"/>
  <c r="BA169" i="18" s="1"/>
  <c r="BD169" i="18" s="1"/>
  <c r="BR170" i="13"/>
  <c r="K170" i="13"/>
  <c r="H108" i="15" s="1"/>
  <c r="Q170" i="13"/>
  <c r="Z171" i="13" s="1"/>
  <c r="F381" i="7" s="1"/>
  <c r="AX170" i="13"/>
  <c r="BA170" i="13" s="1"/>
  <c r="BD170" i="13" s="1"/>
  <c r="K280" i="12" l="1"/>
  <c r="L280" i="12" s="1"/>
  <c r="M280" i="12" s="1"/>
  <c r="CG170" i="13" s="1"/>
  <c r="K280" i="16"/>
  <c r="L280" i="16" s="1"/>
  <c r="M280" i="16" s="1"/>
  <c r="BZ170" i="18" s="1"/>
  <c r="V380" i="7"/>
  <c r="J381" i="20"/>
  <c r="K381" i="20"/>
  <c r="O380" i="20"/>
  <c r="G381" i="20"/>
  <c r="H381" i="20"/>
  <c r="I381" i="20"/>
  <c r="BH170" i="18"/>
  <c r="BW170" i="18"/>
  <c r="AT171" i="18" s="1"/>
  <c r="CF170" i="18"/>
  <c r="CE170" i="18"/>
  <c r="BV170" i="18"/>
  <c r="AS171" i="18" s="1"/>
  <c r="J281" i="16"/>
  <c r="N281" i="12"/>
  <c r="CH170" i="13"/>
  <c r="CE170" i="19"/>
  <c r="BV170" i="19"/>
  <c r="AS171" i="19" s="1"/>
  <c r="CF170" i="19"/>
  <c r="BW170" i="19"/>
  <c r="AT171" i="19" s="1"/>
  <c r="J281" i="17"/>
  <c r="G128" i="15"/>
  <c r="J281" i="12"/>
  <c r="BW170" i="13"/>
  <c r="AT171" i="13" s="1"/>
  <c r="CE170" i="13"/>
  <c r="BV170" i="13"/>
  <c r="AS171" i="13" s="1"/>
  <c r="CF170" i="13"/>
  <c r="BY170" i="18"/>
  <c r="CI170" i="18"/>
  <c r="CI170" i="19"/>
  <c r="CH170" i="19"/>
  <c r="O280" i="17"/>
  <c r="BY170" i="19"/>
  <c r="N281" i="17"/>
  <c r="BZ170" i="19"/>
  <c r="N169" i="19"/>
  <c r="BU169" i="19"/>
  <c r="CD169" i="19"/>
  <c r="BX169" i="19"/>
  <c r="CG169" i="19"/>
  <c r="BO170" i="19"/>
  <c r="BT170" i="19"/>
  <c r="BO170" i="18"/>
  <c r="BT170" i="18"/>
  <c r="F381" i="21"/>
  <c r="N169" i="18"/>
  <c r="CD169" i="18"/>
  <c r="BU169" i="18"/>
  <c r="CG169" i="18"/>
  <c r="BX169" i="18"/>
  <c r="BT171" i="13"/>
  <c r="BO171" i="13"/>
  <c r="BH171" i="13"/>
  <c r="N170" i="13"/>
  <c r="BU170" i="13"/>
  <c r="CD170" i="13"/>
  <c r="BX170" i="13"/>
  <c r="BZ170" i="13" l="1"/>
  <c r="BY170" i="13"/>
  <c r="CH170" i="18"/>
  <c r="N281" i="16"/>
  <c r="O280" i="12"/>
  <c r="CI170" i="13"/>
  <c r="O280" i="16"/>
  <c r="L381" i="20"/>
  <c r="G281" i="16" s="1"/>
  <c r="R381" i="20"/>
  <c r="P381" i="20"/>
  <c r="T381" i="20"/>
  <c r="Q381" i="20"/>
  <c r="S381" i="20"/>
  <c r="I171" i="13"/>
  <c r="AV171" i="13"/>
  <c r="AJ172" i="13" s="1"/>
  <c r="BP171" i="13"/>
  <c r="BM171" i="13"/>
  <c r="BM171" i="19"/>
  <c r="BP171" i="19"/>
  <c r="I171" i="19"/>
  <c r="AV171" i="19"/>
  <c r="AJ172" i="19" s="1"/>
  <c r="AV171" i="18"/>
  <c r="AJ172" i="18" s="1"/>
  <c r="BP171" i="18"/>
  <c r="BM171" i="18"/>
  <c r="I171" i="18"/>
  <c r="J171" i="13"/>
  <c r="BQ171" i="13"/>
  <c r="BN171" i="13"/>
  <c r="AW171" i="13"/>
  <c r="AK172" i="13" s="1"/>
  <c r="J171" i="18"/>
  <c r="BQ171" i="18"/>
  <c r="BN171" i="18"/>
  <c r="AW171" i="18"/>
  <c r="AK172" i="18" s="1"/>
  <c r="G381" i="7"/>
  <c r="J381" i="7"/>
  <c r="K381" i="7"/>
  <c r="H381" i="7"/>
  <c r="O380" i="7"/>
  <c r="I381" i="7"/>
  <c r="BN171" i="19"/>
  <c r="J171" i="19"/>
  <c r="BQ171" i="19"/>
  <c r="AW171" i="19"/>
  <c r="AK172" i="19" s="1"/>
  <c r="J382" i="21"/>
  <c r="O381" i="21"/>
  <c r="H382" i="21"/>
  <c r="G382" i="21"/>
  <c r="I382" i="21"/>
  <c r="K382" i="21"/>
  <c r="CJ169" i="19"/>
  <c r="CA169" i="18"/>
  <c r="AR170" i="18"/>
  <c r="CA169" i="19"/>
  <c r="AR170" i="19"/>
  <c r="CJ169" i="18"/>
  <c r="CA170" i="13"/>
  <c r="AR171" i="13"/>
  <c r="CJ170" i="13"/>
  <c r="AY171" i="18" l="1"/>
  <c r="BB171" i="18" s="1"/>
  <c r="AY171" i="13"/>
  <c r="BB171" i="13" s="1"/>
  <c r="AY171" i="19"/>
  <c r="BB171" i="19" s="1"/>
  <c r="U381" i="20"/>
  <c r="V381" i="20" s="1"/>
  <c r="AZ171" i="13"/>
  <c r="BC171" i="13" s="1"/>
  <c r="R381" i="7"/>
  <c r="T381" i="7"/>
  <c r="Q381" i="7"/>
  <c r="S381" i="7"/>
  <c r="P381" i="7"/>
  <c r="R171" i="18"/>
  <c r="AA172" i="18" s="1"/>
  <c r="L171" i="18"/>
  <c r="O171" i="18" s="1"/>
  <c r="S171" i="13"/>
  <c r="AB172" i="13" s="1"/>
  <c r="M171" i="13"/>
  <c r="M171" i="18"/>
  <c r="P171" i="18" s="1"/>
  <c r="S171" i="18"/>
  <c r="AB172" i="18" s="1"/>
  <c r="M171" i="19"/>
  <c r="P171" i="19" s="1"/>
  <c r="S171" i="19"/>
  <c r="AB172" i="19" s="1"/>
  <c r="L381" i="7"/>
  <c r="AZ171" i="19"/>
  <c r="BC171" i="19" s="1"/>
  <c r="AZ171" i="18"/>
  <c r="BC171" i="18" s="1"/>
  <c r="L171" i="19"/>
  <c r="O171" i="19" s="1"/>
  <c r="R171" i="19"/>
  <c r="AA172" i="19" s="1"/>
  <c r="R171" i="13"/>
  <c r="AA172" i="13" s="1"/>
  <c r="L171" i="13"/>
  <c r="AU170" i="18"/>
  <c r="AI171" i="18" s="1"/>
  <c r="BL170" i="18"/>
  <c r="H170" i="18"/>
  <c r="R382" i="21"/>
  <c r="T382" i="21"/>
  <c r="Q382" i="21"/>
  <c r="S382" i="21"/>
  <c r="P382" i="21"/>
  <c r="CC169" i="18"/>
  <c r="CB169" i="18"/>
  <c r="CK169" i="19"/>
  <c r="CL169" i="19"/>
  <c r="CK169" i="18"/>
  <c r="CL169" i="18"/>
  <c r="AU170" i="19"/>
  <c r="AI171" i="19" s="1"/>
  <c r="BL170" i="19"/>
  <c r="H170" i="19"/>
  <c r="L382" i="21"/>
  <c r="G282" i="17" s="1"/>
  <c r="CB169" i="19"/>
  <c r="CC169" i="19"/>
  <c r="CL170" i="13"/>
  <c r="CK170" i="13"/>
  <c r="H171" i="13"/>
  <c r="AU171" i="13"/>
  <c r="AI172" i="13" s="1"/>
  <c r="BL171" i="13"/>
  <c r="CC170" i="13"/>
  <c r="CB170" i="13"/>
  <c r="BJ222" i="13"/>
  <c r="U381" i="7" l="1"/>
  <c r="G281" i="12"/>
  <c r="H281" i="12" s="1"/>
  <c r="I281" i="12" s="1"/>
  <c r="H281" i="16"/>
  <c r="I281" i="16" s="1"/>
  <c r="H281" i="17"/>
  <c r="I281" i="17" s="1"/>
  <c r="F109" i="15"/>
  <c r="V381" i="7"/>
  <c r="K281" i="12"/>
  <c r="L281" i="12" s="1"/>
  <c r="M281" i="12" s="1"/>
  <c r="K281" i="17"/>
  <c r="L281" i="17" s="1"/>
  <c r="M281" i="17" s="1"/>
  <c r="K281" i="16"/>
  <c r="L281" i="16" s="1"/>
  <c r="M281" i="16" s="1"/>
  <c r="I109" i="15"/>
  <c r="O171" i="13"/>
  <c r="AX170" i="19"/>
  <c r="BA170" i="19" s="1"/>
  <c r="BD170" i="19" s="1"/>
  <c r="J109" i="15"/>
  <c r="P171" i="13"/>
  <c r="AX170" i="18"/>
  <c r="BA170" i="18" s="1"/>
  <c r="BD170" i="18" s="1"/>
  <c r="U382" i="21"/>
  <c r="V382" i="21" s="1"/>
  <c r="K170" i="19"/>
  <c r="BR170" i="19"/>
  <c r="Q170" i="19"/>
  <c r="Z171" i="19" s="1"/>
  <c r="BH171" i="19" s="1"/>
  <c r="K170" i="18"/>
  <c r="BR170" i="18"/>
  <c r="Q170" i="18"/>
  <c r="Z171" i="18" s="1"/>
  <c r="F381" i="20" s="1"/>
  <c r="Q171" i="13"/>
  <c r="Z172" i="13" s="1"/>
  <c r="F382" i="7" s="1"/>
  <c r="BR171" i="13"/>
  <c r="K171" i="13"/>
  <c r="H109" i="15" s="1"/>
  <c r="AX171" i="13"/>
  <c r="BA171" i="13" s="1"/>
  <c r="BD171" i="13" s="1"/>
  <c r="BI222" i="13"/>
  <c r="BK222" i="13"/>
  <c r="J382" i="20" l="1"/>
  <c r="I382" i="20"/>
  <c r="G382" i="20"/>
  <c r="H382" i="20"/>
  <c r="K382" i="20"/>
  <c r="O381" i="20"/>
  <c r="CI171" i="13"/>
  <c r="BY171" i="13"/>
  <c r="CH171" i="13"/>
  <c r="N282" i="12"/>
  <c r="BZ171" i="13"/>
  <c r="O281" i="12"/>
  <c r="N282" i="17"/>
  <c r="BY171" i="19"/>
  <c r="CH171" i="19"/>
  <c r="O281" i="17"/>
  <c r="CI171" i="19"/>
  <c r="BZ171" i="19"/>
  <c r="BH171" i="18"/>
  <c r="BW171" i="19"/>
  <c r="AT172" i="19" s="1"/>
  <c r="CF171" i="19"/>
  <c r="J282" i="17"/>
  <c r="BV171" i="19"/>
  <c r="AS172" i="19" s="1"/>
  <c r="CE171" i="19"/>
  <c r="CE171" i="18"/>
  <c r="BW171" i="18"/>
  <c r="AT172" i="18" s="1"/>
  <c r="BV171" i="18"/>
  <c r="AS172" i="18" s="1"/>
  <c r="CF171" i="18"/>
  <c r="J282" i="16"/>
  <c r="CI171" i="18"/>
  <c r="BZ171" i="18"/>
  <c r="N282" i="16"/>
  <c r="BY171" i="18"/>
  <c r="O281" i="16"/>
  <c r="CH171" i="18"/>
  <c r="G129" i="15"/>
  <c r="J282" i="12"/>
  <c r="CE171" i="13"/>
  <c r="BV171" i="13"/>
  <c r="AS172" i="13" s="1"/>
  <c r="CF171" i="13"/>
  <c r="BW171" i="13"/>
  <c r="AT172" i="13" s="1"/>
  <c r="F382" i="21"/>
  <c r="N170" i="18"/>
  <c r="CD170" i="18"/>
  <c r="BU170" i="18"/>
  <c r="CG170" i="18"/>
  <c r="BX170" i="18"/>
  <c r="BT171" i="18"/>
  <c r="BO171" i="18"/>
  <c r="BT171" i="19"/>
  <c r="BO171" i="19"/>
  <c r="N170" i="19"/>
  <c r="BU170" i="19"/>
  <c r="CD170" i="19"/>
  <c r="CG170" i="19"/>
  <c r="BX170" i="19"/>
  <c r="N171" i="13"/>
  <c r="BU171" i="13"/>
  <c r="CD171" i="13"/>
  <c r="CG171" i="13"/>
  <c r="BX171" i="13"/>
  <c r="BO172" i="13"/>
  <c r="BT172" i="13"/>
  <c r="BH172" i="13"/>
  <c r="BJ223" i="13"/>
  <c r="P382" i="20" l="1"/>
  <c r="R382" i="20"/>
  <c r="S382" i="20"/>
  <c r="Q382" i="20"/>
  <c r="T382" i="20"/>
  <c r="L382" i="20"/>
  <c r="G282" i="16" s="1"/>
  <c r="J172" i="19"/>
  <c r="BQ172" i="19"/>
  <c r="AW172" i="19"/>
  <c r="AK173" i="19" s="1"/>
  <c r="BN172" i="19"/>
  <c r="BM172" i="18"/>
  <c r="I172" i="18"/>
  <c r="BP172" i="18"/>
  <c r="AV172" i="18"/>
  <c r="AJ173" i="18" s="1"/>
  <c r="J382" i="7"/>
  <c r="H382" i="7"/>
  <c r="G382" i="7"/>
  <c r="K382" i="7"/>
  <c r="O381" i="7"/>
  <c r="I382" i="7"/>
  <c r="BN172" i="18"/>
  <c r="BQ172" i="18"/>
  <c r="AW172" i="18"/>
  <c r="AK173" i="18" s="1"/>
  <c r="J172" i="18"/>
  <c r="J172" i="13"/>
  <c r="AW172" i="13"/>
  <c r="AK173" i="13" s="1"/>
  <c r="BQ172" i="13"/>
  <c r="BN172" i="13"/>
  <c r="BM172" i="13"/>
  <c r="BP172" i="13"/>
  <c r="AV172" i="13"/>
  <c r="AJ173" i="13" s="1"/>
  <c r="I172" i="13"/>
  <c r="BM172" i="19"/>
  <c r="BP172" i="19"/>
  <c r="I172" i="19"/>
  <c r="AV172" i="19"/>
  <c r="AJ173" i="19" s="1"/>
  <c r="CA170" i="18"/>
  <c r="AR171" i="18"/>
  <c r="CJ170" i="19"/>
  <c r="CJ170" i="18"/>
  <c r="O382" i="21"/>
  <c r="J383" i="21"/>
  <c r="K383" i="21"/>
  <c r="H383" i="21"/>
  <c r="I383" i="21"/>
  <c r="G383" i="21"/>
  <c r="CA170" i="19"/>
  <c r="AR171" i="19"/>
  <c r="CA171" i="13"/>
  <c r="AR172" i="13"/>
  <c r="CJ171" i="13"/>
  <c r="BI223" i="13"/>
  <c r="AZ172" i="19" l="1"/>
  <c r="BC172" i="19" s="1"/>
  <c r="AY172" i="18"/>
  <c r="BB172" i="18" s="1"/>
  <c r="U382" i="20"/>
  <c r="V382" i="20" s="1"/>
  <c r="AZ172" i="18"/>
  <c r="BC172" i="18" s="1"/>
  <c r="AZ172" i="13"/>
  <c r="BC172" i="13" s="1"/>
  <c r="R172" i="13"/>
  <c r="AA173" i="13" s="1"/>
  <c r="L172" i="13"/>
  <c r="M172" i="18"/>
  <c r="P172" i="18" s="1"/>
  <c r="S172" i="18"/>
  <c r="AB173" i="18" s="1"/>
  <c r="L382" i="7"/>
  <c r="S172" i="13"/>
  <c r="AB173" i="13" s="1"/>
  <c r="M172" i="13"/>
  <c r="R172" i="19"/>
  <c r="AA173" i="19" s="1"/>
  <c r="L172" i="19"/>
  <c r="O172" i="19" s="1"/>
  <c r="AY172" i="19"/>
  <c r="BB172" i="19" s="1"/>
  <c r="S172" i="19"/>
  <c r="AB173" i="19" s="1"/>
  <c r="M172" i="19"/>
  <c r="P172" i="19" s="1"/>
  <c r="AY172" i="13"/>
  <c r="BB172" i="13" s="1"/>
  <c r="Q382" i="7"/>
  <c r="P382" i="7"/>
  <c r="S382" i="7"/>
  <c r="T382" i="7"/>
  <c r="R382" i="7"/>
  <c r="L172" i="18"/>
  <c r="O172" i="18" s="1"/>
  <c r="R172" i="18"/>
  <c r="AA173" i="18" s="1"/>
  <c r="H171" i="18"/>
  <c r="BL171" i="18"/>
  <c r="AU171" i="18"/>
  <c r="AI172" i="18" s="1"/>
  <c r="R383" i="21"/>
  <c r="P383" i="21"/>
  <c r="T383" i="21"/>
  <c r="S383" i="21"/>
  <c r="Q383" i="21"/>
  <c r="CC170" i="18"/>
  <c r="CB170" i="18"/>
  <c r="CK170" i="18"/>
  <c r="CL170" i="18"/>
  <c r="H171" i="19"/>
  <c r="AU171" i="19"/>
  <c r="AI172" i="19" s="1"/>
  <c r="BL171" i="19"/>
  <c r="L383" i="21"/>
  <c r="G283" i="17" s="1"/>
  <c r="CK170" i="19"/>
  <c r="CL170" i="19"/>
  <c r="CB170" i="19"/>
  <c r="CC170" i="19"/>
  <c r="AU172" i="13"/>
  <c r="AI173" i="13" s="1"/>
  <c r="BL172" i="13"/>
  <c r="H172" i="13"/>
  <c r="CL171" i="13"/>
  <c r="CK171" i="13"/>
  <c r="CB171" i="13"/>
  <c r="CC171" i="13"/>
  <c r="BK223" i="13"/>
  <c r="U382" i="7" l="1"/>
  <c r="K282" i="17" s="1"/>
  <c r="L282" i="17" s="1"/>
  <c r="M282" i="17" s="1"/>
  <c r="J110" i="15"/>
  <c r="P172" i="13"/>
  <c r="H282" i="17"/>
  <c r="I282" i="17" s="1"/>
  <c r="G282" i="12"/>
  <c r="H282" i="12" s="1"/>
  <c r="I282" i="12" s="1"/>
  <c r="F110" i="15"/>
  <c r="H282" i="16"/>
  <c r="I282" i="16" s="1"/>
  <c r="I110" i="15"/>
  <c r="O172" i="13"/>
  <c r="AX171" i="18"/>
  <c r="BA171" i="18" s="1"/>
  <c r="BD171" i="18" s="1"/>
  <c r="AX171" i="19"/>
  <c r="BA171" i="19" s="1"/>
  <c r="BD171" i="19" s="1"/>
  <c r="BR171" i="19"/>
  <c r="K171" i="19"/>
  <c r="Q171" i="19"/>
  <c r="Z172" i="19" s="1"/>
  <c r="BH172" i="19" s="1"/>
  <c r="U383" i="21"/>
  <c r="V383" i="21" s="1"/>
  <c r="K171" i="18"/>
  <c r="BR171" i="18"/>
  <c r="Q171" i="18"/>
  <c r="Z172" i="18" s="1"/>
  <c r="F382" i="20" s="1"/>
  <c r="Q172" i="13"/>
  <c r="Z173" i="13" s="1"/>
  <c r="F383" i="7" s="1"/>
  <c r="BR172" i="13"/>
  <c r="K172" i="13"/>
  <c r="H110" i="15" s="1"/>
  <c r="AX172" i="13"/>
  <c r="BA172" i="13" s="1"/>
  <c r="BD172" i="13" s="1"/>
  <c r="K282" i="12" l="1"/>
  <c r="L282" i="12" s="1"/>
  <c r="M282" i="12" s="1"/>
  <c r="O282" i="12" s="1"/>
  <c r="V382" i="7"/>
  <c r="K282" i="16"/>
  <c r="L282" i="16" s="1"/>
  <c r="M282" i="16" s="1"/>
  <c r="O282" i="16" s="1"/>
  <c r="I383" i="20"/>
  <c r="K383" i="20"/>
  <c r="H383" i="20"/>
  <c r="J383" i="20"/>
  <c r="G383" i="20"/>
  <c r="O382" i="20"/>
  <c r="BH172" i="18"/>
  <c r="BV172" i="18"/>
  <c r="AS173" i="18" s="1"/>
  <c r="CF172" i="18"/>
  <c r="BW172" i="18"/>
  <c r="AT173" i="18" s="1"/>
  <c r="CE172" i="18"/>
  <c r="J283" i="16"/>
  <c r="CH172" i="19"/>
  <c r="BY172" i="19"/>
  <c r="O282" i="17"/>
  <c r="N283" i="17"/>
  <c r="CI172" i="19"/>
  <c r="BZ172" i="19"/>
  <c r="G130" i="15"/>
  <c r="CE172" i="13"/>
  <c r="BW172" i="13"/>
  <c r="AT173" i="13" s="1"/>
  <c r="CF172" i="13"/>
  <c r="BV172" i="13"/>
  <c r="AS173" i="13" s="1"/>
  <c r="J283" i="12"/>
  <c r="BW172" i="19"/>
  <c r="AT173" i="19" s="1"/>
  <c r="CF172" i="19"/>
  <c r="CE172" i="19"/>
  <c r="BV172" i="19"/>
  <c r="AS173" i="19" s="1"/>
  <c r="J283" i="17"/>
  <c r="BT172" i="18"/>
  <c r="BO172" i="18"/>
  <c r="N171" i="18"/>
  <c r="BU171" i="18"/>
  <c r="CD171" i="18"/>
  <c r="BX171" i="18"/>
  <c r="CG171" i="18"/>
  <c r="N171" i="19"/>
  <c r="CD171" i="19"/>
  <c r="BU171" i="19"/>
  <c r="CG171" i="19"/>
  <c r="BX171" i="19"/>
  <c r="BO172" i="19"/>
  <c r="BT172" i="19"/>
  <c r="F383" i="21"/>
  <c r="BT173" i="13"/>
  <c r="BO173" i="13"/>
  <c r="BH173" i="13"/>
  <c r="N172" i="13"/>
  <c r="CD172" i="13"/>
  <c r="BU172" i="13"/>
  <c r="BI224" i="13"/>
  <c r="BJ224" i="13"/>
  <c r="BX172" i="13" l="1"/>
  <c r="CG172" i="13"/>
  <c r="BY172" i="13"/>
  <c r="BZ172" i="13"/>
  <c r="BZ172" i="18"/>
  <c r="N283" i="16"/>
  <c r="CI172" i="18"/>
  <c r="BY172" i="18"/>
  <c r="CH172" i="13"/>
  <c r="N283" i="12"/>
  <c r="CI172" i="13"/>
  <c r="CH172" i="18"/>
  <c r="L383" i="20"/>
  <c r="G283" i="16" s="1"/>
  <c r="Q383" i="20"/>
  <c r="S383" i="20"/>
  <c r="P383" i="20"/>
  <c r="R383" i="20"/>
  <c r="T383" i="20"/>
  <c r="BM173" i="13"/>
  <c r="AV173" i="13"/>
  <c r="AJ174" i="13" s="1"/>
  <c r="BP173" i="13"/>
  <c r="I173" i="13"/>
  <c r="J173" i="13"/>
  <c r="AW173" i="13"/>
  <c r="AK174" i="13" s="1"/>
  <c r="BN173" i="13"/>
  <c r="BQ173" i="13"/>
  <c r="AV173" i="19"/>
  <c r="AJ174" i="19" s="1"/>
  <c r="BP173" i="19"/>
  <c r="I173" i="19"/>
  <c r="BM173" i="19"/>
  <c r="BN173" i="18"/>
  <c r="BQ173" i="18"/>
  <c r="AW173" i="18"/>
  <c r="AK174" i="18" s="1"/>
  <c r="J173" i="18"/>
  <c r="AW173" i="19"/>
  <c r="AK174" i="19" s="1"/>
  <c r="J173" i="19"/>
  <c r="BQ173" i="19"/>
  <c r="BN173" i="19"/>
  <c r="J383" i="7"/>
  <c r="O382" i="7"/>
  <c r="I383" i="7"/>
  <c r="G383" i="7"/>
  <c r="H383" i="7"/>
  <c r="K383" i="7"/>
  <c r="AV173" i="18"/>
  <c r="AJ174" i="18" s="1"/>
  <c r="I173" i="18"/>
  <c r="BM173" i="18"/>
  <c r="BP173" i="18"/>
  <c r="CJ171" i="18"/>
  <c r="O383" i="21"/>
  <c r="G384" i="21"/>
  <c r="J384" i="21"/>
  <c r="H384" i="21"/>
  <c r="I384" i="21"/>
  <c r="K384" i="21"/>
  <c r="CA171" i="18"/>
  <c r="AR172" i="18"/>
  <c r="CA171" i="19"/>
  <c r="AR172" i="19"/>
  <c r="CJ171" i="19"/>
  <c r="AR173" i="13"/>
  <c r="BK224" i="13"/>
  <c r="CA172" i="13" l="1"/>
  <c r="CJ172" i="13"/>
  <c r="CL172" i="13" s="1"/>
  <c r="AZ173" i="18"/>
  <c r="BC173" i="18" s="1"/>
  <c r="U383" i="20"/>
  <c r="V383" i="20" s="1"/>
  <c r="AY173" i="13"/>
  <c r="BB173" i="13" s="1"/>
  <c r="AY173" i="19"/>
  <c r="BB173" i="19" s="1"/>
  <c r="AZ173" i="19"/>
  <c r="BC173" i="19" s="1"/>
  <c r="AY173" i="18"/>
  <c r="BB173" i="18" s="1"/>
  <c r="L383" i="7"/>
  <c r="M173" i="13"/>
  <c r="S173" i="13"/>
  <c r="AB174" i="13" s="1"/>
  <c r="R173" i="19"/>
  <c r="AA174" i="19" s="1"/>
  <c r="L173" i="19"/>
  <c r="O173" i="19" s="1"/>
  <c r="T383" i="7"/>
  <c r="S383" i="7"/>
  <c r="Q383" i="7"/>
  <c r="R383" i="7"/>
  <c r="P383" i="7"/>
  <c r="R173" i="13"/>
  <c r="AA174" i="13" s="1"/>
  <c r="L173" i="13"/>
  <c r="M173" i="18"/>
  <c r="P173" i="18" s="1"/>
  <c r="S173" i="18"/>
  <c r="AB174" i="18" s="1"/>
  <c r="M173" i="19"/>
  <c r="P173" i="19" s="1"/>
  <c r="S173" i="19"/>
  <c r="AB174" i="19" s="1"/>
  <c r="R173" i="18"/>
  <c r="AA174" i="18" s="1"/>
  <c r="L173" i="18"/>
  <c r="O173" i="18" s="1"/>
  <c r="AZ173" i="13"/>
  <c r="BC173" i="13" s="1"/>
  <c r="CK171" i="19"/>
  <c r="CL171" i="19"/>
  <c r="L384" i="21"/>
  <c r="G284" i="17" s="1"/>
  <c r="AU172" i="19"/>
  <c r="AI173" i="19" s="1"/>
  <c r="H172" i="19"/>
  <c r="BL172" i="19"/>
  <c r="AU172" i="18"/>
  <c r="AI173" i="18" s="1"/>
  <c r="H172" i="18"/>
  <c r="BL172" i="18"/>
  <c r="T384" i="21"/>
  <c r="Q384" i="21"/>
  <c r="P384" i="21"/>
  <c r="S384" i="21"/>
  <c r="R384" i="21"/>
  <c r="CL171" i="18"/>
  <c r="CK171" i="18"/>
  <c r="CB171" i="19"/>
  <c r="CC171" i="19"/>
  <c r="CC171" i="18"/>
  <c r="CB171" i="18"/>
  <c r="CK172" i="13"/>
  <c r="CC172" i="13"/>
  <c r="CB172" i="13"/>
  <c r="BL173" i="13"/>
  <c r="H173" i="13"/>
  <c r="AU173" i="13"/>
  <c r="AI174" i="13" s="1"/>
  <c r="BI225" i="13"/>
  <c r="AX172" i="19" l="1"/>
  <c r="BA172" i="19" s="1"/>
  <c r="BD172" i="19" s="1"/>
  <c r="O173" i="13"/>
  <c r="I111" i="15"/>
  <c r="U383" i="7"/>
  <c r="J111" i="15"/>
  <c r="P173" i="13"/>
  <c r="F111" i="15"/>
  <c r="H283" i="17"/>
  <c r="I283" i="17" s="1"/>
  <c r="H283" i="16"/>
  <c r="I283" i="16" s="1"/>
  <c r="G283" i="12"/>
  <c r="H283" i="12" s="1"/>
  <c r="I283" i="12" s="1"/>
  <c r="K172" i="18"/>
  <c r="BR172" i="18"/>
  <c r="Q172" i="18"/>
  <c r="Z173" i="18" s="1"/>
  <c r="F383" i="20" s="1"/>
  <c r="U384" i="21"/>
  <c r="V384" i="21" s="1"/>
  <c r="BR172" i="19"/>
  <c r="K172" i="19"/>
  <c r="Q172" i="19"/>
  <c r="Z173" i="19" s="1"/>
  <c r="BH173" i="19" s="1"/>
  <c r="AX172" i="18"/>
  <c r="BA172" i="18" s="1"/>
  <c r="BD172" i="18" s="1"/>
  <c r="BR173" i="13"/>
  <c r="Q173" i="13"/>
  <c r="Z174" i="13" s="1"/>
  <c r="F384" i="7" s="1"/>
  <c r="K173" i="13"/>
  <c r="H111" i="15" s="1"/>
  <c r="AX173" i="13"/>
  <c r="BA173" i="13" s="1"/>
  <c r="BD173" i="13" s="1"/>
  <c r="BJ225" i="13"/>
  <c r="BK225" i="13"/>
  <c r="H384" i="20" l="1"/>
  <c r="J384" i="20"/>
  <c r="I384" i="20"/>
  <c r="K384" i="20"/>
  <c r="G384" i="20"/>
  <c r="O383" i="20"/>
  <c r="BH173" i="18"/>
  <c r="K283" i="12"/>
  <c r="L283" i="12" s="1"/>
  <c r="M283" i="12" s="1"/>
  <c r="BX173" i="13" s="1"/>
  <c r="V383" i="7"/>
  <c r="K283" i="16"/>
  <c r="L283" i="16" s="1"/>
  <c r="M283" i="16" s="1"/>
  <c r="K283" i="17"/>
  <c r="L283" i="17" s="1"/>
  <c r="M283" i="17" s="1"/>
  <c r="G131" i="15"/>
  <c r="BV173" i="13"/>
  <c r="AS174" i="13" s="1"/>
  <c r="CF173" i="13"/>
  <c r="CE173" i="13"/>
  <c r="BW173" i="13"/>
  <c r="AT174" i="13" s="1"/>
  <c r="J284" i="12"/>
  <c r="BW173" i="19"/>
  <c r="AT174" i="19" s="1"/>
  <c r="J284" i="17"/>
  <c r="CF173" i="19"/>
  <c r="CE173" i="19"/>
  <c r="BV173" i="19"/>
  <c r="AS174" i="19" s="1"/>
  <c r="BV173" i="18"/>
  <c r="AS174" i="18" s="1"/>
  <c r="CF173" i="18"/>
  <c r="CE173" i="18"/>
  <c r="BW173" i="18"/>
  <c r="AT174" i="18" s="1"/>
  <c r="J284" i="16"/>
  <c r="N172" i="19"/>
  <c r="BU172" i="19"/>
  <c r="CD172" i="19"/>
  <c r="BX172" i="19"/>
  <c r="CG172" i="19"/>
  <c r="BT173" i="19"/>
  <c r="BO173" i="19"/>
  <c r="BO173" i="18"/>
  <c r="BT173" i="18"/>
  <c r="N172" i="18"/>
  <c r="BU172" i="18"/>
  <c r="CD172" i="18"/>
  <c r="BX172" i="18"/>
  <c r="CG172" i="18"/>
  <c r="F384" i="21"/>
  <c r="N173" i="13"/>
  <c r="CD173" i="13"/>
  <c r="BU173" i="13"/>
  <c r="BH174" i="13"/>
  <c r="BO174" i="13"/>
  <c r="BT174" i="13"/>
  <c r="BJ226" i="13"/>
  <c r="BK226" i="13"/>
  <c r="L384" i="20" l="1"/>
  <c r="G284" i="16" s="1"/>
  <c r="CG173" i="13"/>
  <c r="R384" i="20"/>
  <c r="S384" i="20"/>
  <c r="Q384" i="20"/>
  <c r="T384" i="20"/>
  <c r="P384" i="20"/>
  <c r="CI173" i="19"/>
  <c r="N284" i="17"/>
  <c r="BZ173" i="19"/>
  <c r="O283" i="17"/>
  <c r="BY173" i="19"/>
  <c r="CH173" i="19"/>
  <c r="BN174" i="18"/>
  <c r="J174" i="18"/>
  <c r="AW174" i="18"/>
  <c r="AK175" i="18" s="1"/>
  <c r="BQ174" i="18"/>
  <c r="AW174" i="19"/>
  <c r="AK175" i="19" s="1"/>
  <c r="BQ174" i="19"/>
  <c r="BN174" i="19"/>
  <c r="J174" i="19"/>
  <c r="N284" i="16"/>
  <c r="BZ173" i="18"/>
  <c r="CH173" i="18"/>
  <c r="BY173" i="18"/>
  <c r="O283" i="16"/>
  <c r="CI173" i="18"/>
  <c r="I174" i="13"/>
  <c r="BP174" i="13"/>
  <c r="AV174" i="13"/>
  <c r="AJ175" i="13" s="1"/>
  <c r="BM174" i="13"/>
  <c r="AW174" i="13"/>
  <c r="AK175" i="13" s="1"/>
  <c r="J174" i="13"/>
  <c r="BN174" i="13"/>
  <c r="BQ174" i="13"/>
  <c r="CI173" i="13"/>
  <c r="BY173" i="13"/>
  <c r="CH173" i="13"/>
  <c r="O283" i="12"/>
  <c r="N284" i="12"/>
  <c r="BZ173" i="13"/>
  <c r="BP174" i="18"/>
  <c r="I174" i="18"/>
  <c r="BM174" i="18"/>
  <c r="AV174" i="18"/>
  <c r="AJ175" i="18" s="1"/>
  <c r="J384" i="7"/>
  <c r="O383" i="7"/>
  <c r="K384" i="7"/>
  <c r="H384" i="7"/>
  <c r="I384" i="7"/>
  <c r="G384" i="7"/>
  <c r="BM174" i="19"/>
  <c r="AV174" i="19"/>
  <c r="AJ175" i="19" s="1"/>
  <c r="BP174" i="19"/>
  <c r="I174" i="19"/>
  <c r="O384" i="21"/>
  <c r="H385" i="21"/>
  <c r="K385" i="21"/>
  <c r="I385" i="21"/>
  <c r="J385" i="21"/>
  <c r="G385" i="21"/>
  <c r="CJ172" i="19"/>
  <c r="CJ172" i="18"/>
  <c r="CA172" i="19"/>
  <c r="AR173" i="19"/>
  <c r="CA172" i="18"/>
  <c r="AR173" i="18"/>
  <c r="AR174" i="13"/>
  <c r="BI226" i="13"/>
  <c r="AY174" i="19" l="1"/>
  <c r="BB174" i="19" s="1"/>
  <c r="U384" i="20"/>
  <c r="V384" i="20" s="1"/>
  <c r="CJ173" i="13"/>
  <c r="CK173" i="13" s="1"/>
  <c r="AZ174" i="13"/>
  <c r="BC174" i="13" s="1"/>
  <c r="CA173" i="13"/>
  <c r="CB173" i="13" s="1"/>
  <c r="AZ174" i="19"/>
  <c r="BC174" i="19" s="1"/>
  <c r="AY174" i="13"/>
  <c r="BB174" i="13" s="1"/>
  <c r="AZ174" i="18"/>
  <c r="BC174" i="18" s="1"/>
  <c r="L174" i="19"/>
  <c r="O174" i="19" s="1"/>
  <c r="R174" i="19"/>
  <c r="AA175" i="19" s="1"/>
  <c r="AY174" i="18"/>
  <c r="BB174" i="18" s="1"/>
  <c r="R174" i="13"/>
  <c r="AA175" i="13" s="1"/>
  <c r="L174" i="13"/>
  <c r="S174" i="19"/>
  <c r="AB175" i="19" s="1"/>
  <c r="M174" i="19"/>
  <c r="P174" i="19" s="1"/>
  <c r="S384" i="7"/>
  <c r="Q384" i="7"/>
  <c r="R384" i="7"/>
  <c r="P384" i="7"/>
  <c r="T384" i="7"/>
  <c r="M174" i="13"/>
  <c r="S174" i="13"/>
  <c r="AB175" i="13" s="1"/>
  <c r="M174" i="18"/>
  <c r="P174" i="18" s="1"/>
  <c r="S174" i="18"/>
  <c r="AB175" i="18" s="1"/>
  <c r="L384" i="7"/>
  <c r="R174" i="18"/>
  <c r="AA175" i="18" s="1"/>
  <c r="L174" i="18"/>
  <c r="O174" i="18" s="1"/>
  <c r="AU173" i="18"/>
  <c r="AI174" i="18" s="1"/>
  <c r="BL173" i="18"/>
  <c r="H173" i="18"/>
  <c r="T385" i="21"/>
  <c r="S385" i="21"/>
  <c r="P385" i="21"/>
  <c r="Q385" i="21"/>
  <c r="R385" i="21"/>
  <c r="CB172" i="18"/>
  <c r="CC172" i="18"/>
  <c r="CL172" i="18"/>
  <c r="CK172" i="18"/>
  <c r="H173" i="19"/>
  <c r="BL173" i="19"/>
  <c r="AU173" i="19"/>
  <c r="AI174" i="19" s="1"/>
  <c r="CL172" i="19"/>
  <c r="CK172" i="19"/>
  <c r="CC172" i="19"/>
  <c r="CB172" i="19"/>
  <c r="L385" i="21"/>
  <c r="G285" i="17" s="1"/>
  <c r="CL173" i="13"/>
  <c r="H174" i="13"/>
  <c r="AU174" i="13"/>
  <c r="AI175" i="13" s="1"/>
  <c r="BL174" i="13"/>
  <c r="BJ227" i="13"/>
  <c r="CC173" i="13" l="1"/>
  <c r="AX173" i="18"/>
  <c r="BA173" i="18" s="1"/>
  <c r="BD173" i="18" s="1"/>
  <c r="J112" i="15"/>
  <c r="P174" i="13"/>
  <c r="I112" i="15"/>
  <c r="O174" i="13"/>
  <c r="U384" i="7"/>
  <c r="H284" i="17"/>
  <c r="I284" i="17" s="1"/>
  <c r="F112" i="15"/>
  <c r="G284" i="12"/>
  <c r="H284" i="12" s="1"/>
  <c r="I284" i="12" s="1"/>
  <c r="H284" i="16"/>
  <c r="I284" i="16" s="1"/>
  <c r="BR173" i="19"/>
  <c r="K173" i="19"/>
  <c r="Q173" i="19"/>
  <c r="Z174" i="19" s="1"/>
  <c r="BH174" i="19" s="1"/>
  <c r="U385" i="21"/>
  <c r="V385" i="21" s="1"/>
  <c r="BR173" i="18"/>
  <c r="Q173" i="18"/>
  <c r="Z174" i="18" s="1"/>
  <c r="F384" i="20" s="1"/>
  <c r="K173" i="18"/>
  <c r="AX173" i="19"/>
  <c r="BA173" i="19" s="1"/>
  <c r="BD173" i="19" s="1"/>
  <c r="K174" i="13"/>
  <c r="H112" i="15" s="1"/>
  <c r="Q174" i="13"/>
  <c r="Z175" i="13" s="1"/>
  <c r="F385" i="7" s="1"/>
  <c r="BR174" i="13"/>
  <c r="AX174" i="13"/>
  <c r="BA174" i="13" s="1"/>
  <c r="BD174" i="13" s="1"/>
  <c r="BI227" i="13"/>
  <c r="BK227" i="13"/>
  <c r="I385" i="20" l="1"/>
  <c r="O384" i="20"/>
  <c r="J385" i="20"/>
  <c r="K385" i="20"/>
  <c r="H385" i="20"/>
  <c r="G385" i="20"/>
  <c r="CE174" i="19"/>
  <c r="BV174" i="19"/>
  <c r="AS175" i="19" s="1"/>
  <c r="BW174" i="19"/>
  <c r="AT175" i="19" s="1"/>
  <c r="CF174" i="19"/>
  <c r="J285" i="17"/>
  <c r="K284" i="17"/>
  <c r="L284" i="17" s="1"/>
  <c r="M284" i="17" s="1"/>
  <c r="K284" i="12"/>
  <c r="L284" i="12" s="1"/>
  <c r="M284" i="12" s="1"/>
  <c r="CG174" i="13" s="1"/>
  <c r="K284" i="16"/>
  <c r="L284" i="16" s="1"/>
  <c r="M284" i="16" s="1"/>
  <c r="V384" i="7"/>
  <c r="CE174" i="18"/>
  <c r="BW174" i="18"/>
  <c r="AT175" i="18" s="1"/>
  <c r="BV174" i="18"/>
  <c r="AS175" i="18" s="1"/>
  <c r="CF174" i="18"/>
  <c r="J285" i="16"/>
  <c r="BH174" i="18"/>
  <c r="G132" i="15"/>
  <c r="CF174" i="13"/>
  <c r="BW174" i="13"/>
  <c r="AT175" i="13" s="1"/>
  <c r="CE174" i="13"/>
  <c r="J285" i="12"/>
  <c r="BV174" i="13"/>
  <c r="AS175" i="13" s="1"/>
  <c r="N173" i="18"/>
  <c r="CD173" i="18"/>
  <c r="BU173" i="18"/>
  <c r="CG173" i="18"/>
  <c r="BX173" i="18"/>
  <c r="F385" i="21"/>
  <c r="BO174" i="18"/>
  <c r="BT174" i="18"/>
  <c r="N173" i="19"/>
  <c r="BU173" i="19"/>
  <c r="CD173" i="19"/>
  <c r="BX173" i="19"/>
  <c r="CG173" i="19"/>
  <c r="BT174" i="19"/>
  <c r="BO174" i="19"/>
  <c r="N174" i="13"/>
  <c r="BU174" i="13"/>
  <c r="CD174" i="13"/>
  <c r="BT175" i="13"/>
  <c r="BO175" i="13"/>
  <c r="BH175" i="13"/>
  <c r="BJ228" i="13"/>
  <c r="L385" i="20" l="1"/>
  <c r="G285" i="16" s="1"/>
  <c r="S385" i="20"/>
  <c r="R385" i="20"/>
  <c r="T385" i="20"/>
  <c r="Q385" i="20"/>
  <c r="P385" i="20"/>
  <c r="BX174" i="13"/>
  <c r="BZ174" i="13"/>
  <c r="CI174" i="13"/>
  <c r="O284" i="12"/>
  <c r="CH174" i="13"/>
  <c r="BY174" i="13"/>
  <c r="N285" i="12"/>
  <c r="I175" i="13"/>
  <c r="AV175" i="13"/>
  <c r="AJ176" i="13" s="1"/>
  <c r="BP175" i="13"/>
  <c r="BM175" i="13"/>
  <c r="BZ174" i="19"/>
  <c r="CI174" i="19"/>
  <c r="CH174" i="19"/>
  <c r="N285" i="17"/>
  <c r="BY174" i="19"/>
  <c r="O284" i="17"/>
  <c r="CJ173" i="18"/>
  <c r="CK173" i="18" s="1"/>
  <c r="AV175" i="18"/>
  <c r="AJ176" i="18" s="1"/>
  <c r="BM175" i="18"/>
  <c r="I175" i="18"/>
  <c r="BP175" i="18"/>
  <c r="BZ174" i="18"/>
  <c r="CH174" i="18"/>
  <c r="O284" i="16"/>
  <c r="BY174" i="18"/>
  <c r="N285" i="16"/>
  <c r="CI174" i="18"/>
  <c r="J175" i="13"/>
  <c r="BQ175" i="13"/>
  <c r="BN175" i="13"/>
  <c r="AW175" i="13"/>
  <c r="AK176" i="13" s="1"/>
  <c r="J175" i="18"/>
  <c r="BN175" i="18"/>
  <c r="AW175" i="18"/>
  <c r="AK176" i="18" s="1"/>
  <c r="BQ175" i="18"/>
  <c r="BQ175" i="19"/>
  <c r="AW175" i="19"/>
  <c r="AK176" i="19" s="1"/>
  <c r="J175" i="19"/>
  <c r="BN175" i="19"/>
  <c r="BP175" i="19"/>
  <c r="I175" i="19"/>
  <c r="AV175" i="19"/>
  <c r="AJ176" i="19" s="1"/>
  <c r="BM175" i="19"/>
  <c r="K385" i="7"/>
  <c r="I385" i="7"/>
  <c r="O384" i="7"/>
  <c r="G385" i="7"/>
  <c r="J385" i="7"/>
  <c r="H385" i="7"/>
  <c r="I386" i="21"/>
  <c r="O385" i="21"/>
  <c r="J386" i="21"/>
  <c r="H386" i="21"/>
  <c r="G386" i="21"/>
  <c r="K386" i="21"/>
  <c r="CJ173" i="19"/>
  <c r="CA173" i="19"/>
  <c r="AR174" i="19"/>
  <c r="CA173" i="18"/>
  <c r="AR174" i="18"/>
  <c r="AR175" i="13"/>
  <c r="CJ174" i="13" l="1"/>
  <c r="CL174" i="13" s="1"/>
  <c r="U385" i="20"/>
  <c r="V385" i="20" s="1"/>
  <c r="CA174" i="13"/>
  <c r="AY175" i="18"/>
  <c r="BB175" i="18" s="1"/>
  <c r="CL173" i="18"/>
  <c r="AZ175" i="13"/>
  <c r="BC175" i="13" s="1"/>
  <c r="L175" i="19"/>
  <c r="O175" i="19" s="1"/>
  <c r="R175" i="19"/>
  <c r="AA176" i="19" s="1"/>
  <c r="R175" i="13"/>
  <c r="AA176" i="13" s="1"/>
  <c r="L175" i="13"/>
  <c r="L385" i="7"/>
  <c r="AY175" i="19"/>
  <c r="BB175" i="19" s="1"/>
  <c r="S175" i="13"/>
  <c r="AB176" i="13" s="1"/>
  <c r="M175" i="13"/>
  <c r="S385" i="7"/>
  <c r="R385" i="7"/>
  <c r="P385" i="7"/>
  <c r="Q385" i="7"/>
  <c r="T385" i="7"/>
  <c r="L175" i="18"/>
  <c r="O175" i="18" s="1"/>
  <c r="R175" i="18"/>
  <c r="AA176" i="18" s="1"/>
  <c r="M175" i="18"/>
  <c r="P175" i="18" s="1"/>
  <c r="S175" i="18"/>
  <c r="AB176" i="18" s="1"/>
  <c r="M175" i="19"/>
  <c r="P175" i="19" s="1"/>
  <c r="S175" i="19"/>
  <c r="AB176" i="19" s="1"/>
  <c r="AZ175" i="18"/>
  <c r="BC175" i="18" s="1"/>
  <c r="AY175" i="13"/>
  <c r="BB175" i="13" s="1"/>
  <c r="AZ175" i="19"/>
  <c r="BC175" i="19" s="1"/>
  <c r="H174" i="19"/>
  <c r="AU174" i="19"/>
  <c r="AI175" i="19" s="1"/>
  <c r="BL174" i="19"/>
  <c r="CK173" i="19"/>
  <c r="CL173" i="19"/>
  <c r="CB173" i="19"/>
  <c r="CC173" i="19"/>
  <c r="T386" i="21"/>
  <c r="R386" i="21"/>
  <c r="Q386" i="21"/>
  <c r="P386" i="21"/>
  <c r="S386" i="21"/>
  <c r="CB173" i="18"/>
  <c r="CC173" i="18"/>
  <c r="L386" i="21"/>
  <c r="G286" i="17" s="1"/>
  <c r="AU174" i="18"/>
  <c r="AI175" i="18" s="1"/>
  <c r="H174" i="18"/>
  <c r="BL174" i="18"/>
  <c r="CB174" i="13"/>
  <c r="CC174" i="13"/>
  <c r="CK174" i="13"/>
  <c r="BL175" i="13"/>
  <c r="AU175" i="13"/>
  <c r="AI176" i="13" s="1"/>
  <c r="H175" i="13"/>
  <c r="BK228" i="13"/>
  <c r="BI228" i="13"/>
  <c r="AX174" i="19" l="1"/>
  <c r="BA174" i="19" s="1"/>
  <c r="BD174" i="19" s="1"/>
  <c r="G285" i="12"/>
  <c r="H285" i="12" s="1"/>
  <c r="I285" i="12" s="1"/>
  <c r="F113" i="15"/>
  <c r="H285" i="17"/>
  <c r="I285" i="17" s="1"/>
  <c r="H285" i="16"/>
  <c r="I285" i="16" s="1"/>
  <c r="I113" i="15"/>
  <c r="O175" i="13"/>
  <c r="U385" i="7"/>
  <c r="J113" i="15"/>
  <c r="P175" i="13"/>
  <c r="K174" i="18"/>
  <c r="BR174" i="18"/>
  <c r="Q174" i="18"/>
  <c r="Z175" i="18" s="1"/>
  <c r="F385" i="20" s="1"/>
  <c r="U386" i="21"/>
  <c r="V386" i="21" s="1"/>
  <c r="AX174" i="18"/>
  <c r="BA174" i="18" s="1"/>
  <c r="BD174" i="18" s="1"/>
  <c r="K174" i="19"/>
  <c r="BR174" i="19"/>
  <c r="Q174" i="19"/>
  <c r="Z175" i="19" s="1"/>
  <c r="BH175" i="19" s="1"/>
  <c r="Q175" i="13"/>
  <c r="Z176" i="13" s="1"/>
  <c r="F386" i="7" s="1"/>
  <c r="K175" i="13"/>
  <c r="H113" i="15" s="1"/>
  <c r="BR175" i="13"/>
  <c r="AX175" i="13"/>
  <c r="BA175" i="13" s="1"/>
  <c r="BD175" i="13" s="1"/>
  <c r="BJ229" i="13"/>
  <c r="O385" i="20" l="1"/>
  <c r="H386" i="20"/>
  <c r="K386" i="20"/>
  <c r="I386" i="20"/>
  <c r="J386" i="20"/>
  <c r="G386" i="20"/>
  <c r="K285" i="17"/>
  <c r="L285" i="17" s="1"/>
  <c r="M285" i="17" s="1"/>
  <c r="K285" i="16"/>
  <c r="L285" i="16" s="1"/>
  <c r="M285" i="16" s="1"/>
  <c r="V385" i="7"/>
  <c r="K285" i="12"/>
  <c r="L285" i="12" s="1"/>
  <c r="M285" i="12" s="1"/>
  <c r="BX175" i="13" s="1"/>
  <c r="BW175" i="18"/>
  <c r="AT176" i="18" s="1"/>
  <c r="CF175" i="18"/>
  <c r="BV175" i="18"/>
  <c r="AS176" i="18" s="1"/>
  <c r="CE175" i="18"/>
  <c r="J286" i="16"/>
  <c r="BV175" i="19"/>
  <c r="AS176" i="19" s="1"/>
  <c r="CE175" i="19"/>
  <c r="CF175" i="19"/>
  <c r="BW175" i="19"/>
  <c r="AT176" i="19" s="1"/>
  <c r="J286" i="17"/>
  <c r="BH175" i="18"/>
  <c r="G133" i="15"/>
  <c r="J286" i="12"/>
  <c r="BW175" i="13"/>
  <c r="AT176" i="13" s="1"/>
  <c r="CE175" i="13"/>
  <c r="CF175" i="13"/>
  <c r="BV175" i="13"/>
  <c r="AS176" i="13" s="1"/>
  <c r="F386" i="21"/>
  <c r="BO175" i="19"/>
  <c r="BT175" i="19"/>
  <c r="BT175" i="18"/>
  <c r="BO175" i="18"/>
  <c r="N174" i="19"/>
  <c r="CD174" i="19"/>
  <c r="BU174" i="19"/>
  <c r="BX174" i="19"/>
  <c r="CG174" i="19"/>
  <c r="N174" i="18"/>
  <c r="CD174" i="18"/>
  <c r="BU174" i="18"/>
  <c r="CG174" i="18"/>
  <c r="BX174" i="18"/>
  <c r="N175" i="13"/>
  <c r="BU175" i="13"/>
  <c r="CD175" i="13"/>
  <c r="BT176" i="13"/>
  <c r="BO176" i="13"/>
  <c r="BH176" i="13"/>
  <c r="BI229" i="13"/>
  <c r="CG175" i="13" l="1"/>
  <c r="L386" i="20"/>
  <c r="G286" i="16" s="1"/>
  <c r="R386" i="20"/>
  <c r="P386" i="20"/>
  <c r="T386" i="20"/>
  <c r="S386" i="20"/>
  <c r="Q386" i="20"/>
  <c r="BP176" i="18"/>
  <c r="AV176" i="18"/>
  <c r="AJ177" i="18" s="1"/>
  <c r="BM176" i="18"/>
  <c r="I176" i="18"/>
  <c r="AV176" i="13"/>
  <c r="AJ177" i="13" s="1"/>
  <c r="BP176" i="13"/>
  <c r="I176" i="13"/>
  <c r="BM176" i="13"/>
  <c r="AW176" i="19"/>
  <c r="AK177" i="19" s="1"/>
  <c r="J176" i="19"/>
  <c r="BQ176" i="19"/>
  <c r="BN176" i="19"/>
  <c r="BN176" i="18"/>
  <c r="J176" i="18"/>
  <c r="BQ176" i="18"/>
  <c r="AW176" i="18"/>
  <c r="AK177" i="18" s="1"/>
  <c r="O385" i="7"/>
  <c r="J386" i="7"/>
  <c r="K386" i="7"/>
  <c r="I386" i="7"/>
  <c r="G386" i="7"/>
  <c r="H386" i="7"/>
  <c r="CH175" i="13"/>
  <c r="BZ175" i="13"/>
  <c r="N286" i="12"/>
  <c r="O285" i="12"/>
  <c r="BY175" i="13"/>
  <c r="CI175" i="13"/>
  <c r="J176" i="13"/>
  <c r="BN176" i="13"/>
  <c r="AW176" i="13"/>
  <c r="AK177" i="13" s="1"/>
  <c r="BQ176" i="13"/>
  <c r="BM176" i="19"/>
  <c r="BP176" i="19"/>
  <c r="AV176" i="19"/>
  <c r="AJ177" i="19" s="1"/>
  <c r="I176" i="19"/>
  <c r="BY175" i="18"/>
  <c r="N286" i="16"/>
  <c r="CI175" i="18"/>
  <c r="BZ175" i="18"/>
  <c r="CH175" i="18"/>
  <c r="O285" i="16"/>
  <c r="O285" i="17"/>
  <c r="N286" i="17"/>
  <c r="BZ175" i="19"/>
  <c r="BY175" i="19"/>
  <c r="CH175" i="19"/>
  <c r="CI175" i="19"/>
  <c r="CA174" i="19"/>
  <c r="AR175" i="19"/>
  <c r="CJ174" i="19"/>
  <c r="CA174" i="18"/>
  <c r="AR175" i="18"/>
  <c r="CJ174" i="18"/>
  <c r="I387" i="21"/>
  <c r="O386" i="21"/>
  <c r="G387" i="21"/>
  <c r="J387" i="21"/>
  <c r="K387" i="21"/>
  <c r="H387" i="21"/>
  <c r="AR176" i="13"/>
  <c r="BJ230" i="13"/>
  <c r="BK229" i="13"/>
  <c r="CA175" i="13" l="1"/>
  <c r="CC175" i="13" s="1"/>
  <c r="CJ175" i="13"/>
  <c r="CK175" i="13" s="1"/>
  <c r="AY176" i="13"/>
  <c r="BB176" i="13" s="1"/>
  <c r="AY176" i="19"/>
  <c r="BB176" i="19" s="1"/>
  <c r="AY176" i="18"/>
  <c r="BB176" i="18" s="1"/>
  <c r="AZ176" i="19"/>
  <c r="BC176" i="19" s="1"/>
  <c r="U386" i="20"/>
  <c r="V386" i="20" s="1"/>
  <c r="AZ176" i="13"/>
  <c r="BC176" i="13" s="1"/>
  <c r="R386" i="7"/>
  <c r="P386" i="7"/>
  <c r="T386" i="7"/>
  <c r="S386" i="7"/>
  <c r="Q386" i="7"/>
  <c r="L176" i="18"/>
  <c r="O176" i="18" s="1"/>
  <c r="R176" i="18"/>
  <c r="AA177" i="18" s="1"/>
  <c r="AZ176" i="18"/>
  <c r="BC176" i="18" s="1"/>
  <c r="S176" i="19"/>
  <c r="AB177" i="19" s="1"/>
  <c r="M176" i="19"/>
  <c r="P176" i="19" s="1"/>
  <c r="L176" i="19"/>
  <c r="O176" i="19" s="1"/>
  <c r="R176" i="19"/>
  <c r="AA177" i="19" s="1"/>
  <c r="S176" i="13"/>
  <c r="AB177" i="13" s="1"/>
  <c r="M176" i="13"/>
  <c r="L386" i="7"/>
  <c r="M176" i="18"/>
  <c r="P176" i="18" s="1"/>
  <c r="S176" i="18"/>
  <c r="AB177" i="18" s="1"/>
  <c r="R176" i="13"/>
  <c r="AA177" i="13" s="1"/>
  <c r="L176" i="13"/>
  <c r="CK174" i="18"/>
  <c r="CL174" i="18"/>
  <c r="CL174" i="19"/>
  <c r="CK174" i="19"/>
  <c r="H175" i="18"/>
  <c r="AU175" i="18"/>
  <c r="AI176" i="18" s="1"/>
  <c r="BL175" i="18"/>
  <c r="AU175" i="19"/>
  <c r="AI176" i="19" s="1"/>
  <c r="BL175" i="19"/>
  <c r="H175" i="19"/>
  <c r="CC174" i="18"/>
  <c r="CB174" i="18"/>
  <c r="CB174" i="19"/>
  <c r="CC174" i="19"/>
  <c r="L387" i="21"/>
  <c r="G287" i="17" s="1"/>
  <c r="T387" i="21"/>
  <c r="S387" i="21"/>
  <c r="P387" i="21"/>
  <c r="Q387" i="21"/>
  <c r="R387" i="21"/>
  <c r="BL176" i="13"/>
  <c r="AU176" i="13"/>
  <c r="AI177" i="13" s="1"/>
  <c r="H176" i="13"/>
  <c r="BK230" i="13"/>
  <c r="CB175" i="13" l="1"/>
  <c r="CL175" i="13"/>
  <c r="AX175" i="19"/>
  <c r="BA175" i="19" s="1"/>
  <c r="BD175" i="19" s="1"/>
  <c r="F114" i="15"/>
  <c r="H286" i="17"/>
  <c r="I286" i="17" s="1"/>
  <c r="G286" i="12"/>
  <c r="H286" i="12" s="1"/>
  <c r="I286" i="12" s="1"/>
  <c r="H286" i="16"/>
  <c r="I286" i="16" s="1"/>
  <c r="J114" i="15"/>
  <c r="P176" i="13"/>
  <c r="I114" i="15"/>
  <c r="O176" i="13"/>
  <c r="U386" i="7"/>
  <c r="U387" i="21"/>
  <c r="V387" i="21" s="1"/>
  <c r="Q175" i="18"/>
  <c r="Z176" i="18" s="1"/>
  <c r="F386" i="20" s="1"/>
  <c r="BR175" i="18"/>
  <c r="K175" i="18"/>
  <c r="BR175" i="19"/>
  <c r="Q175" i="19"/>
  <c r="Z176" i="19" s="1"/>
  <c r="BH176" i="19" s="1"/>
  <c r="K175" i="19"/>
  <c r="AX175" i="18"/>
  <c r="BA175" i="18" s="1"/>
  <c r="BD175" i="18" s="1"/>
  <c r="BR176" i="13"/>
  <c r="Q176" i="13"/>
  <c r="Z177" i="13" s="1"/>
  <c r="F387" i="7" s="1"/>
  <c r="K176" i="13"/>
  <c r="H114" i="15" s="1"/>
  <c r="AX176" i="13"/>
  <c r="BA176" i="13" s="1"/>
  <c r="BD176" i="13" s="1"/>
  <c r="BI230" i="13"/>
  <c r="G387" i="20" l="1"/>
  <c r="I387" i="20"/>
  <c r="J387" i="20"/>
  <c r="H387" i="20"/>
  <c r="O386" i="20"/>
  <c r="K387" i="20"/>
  <c r="CE176" i="18"/>
  <c r="BV176" i="18"/>
  <c r="AS177" i="18" s="1"/>
  <c r="J287" i="16"/>
  <c r="CF176" i="18"/>
  <c r="BW176" i="18"/>
  <c r="AT177" i="18" s="1"/>
  <c r="BH176" i="18"/>
  <c r="G134" i="15"/>
  <c r="J287" i="12"/>
  <c r="CE176" i="13"/>
  <c r="CF176" i="13"/>
  <c r="BW176" i="13"/>
  <c r="AT177" i="13" s="1"/>
  <c r="BV176" i="13"/>
  <c r="AS177" i="13" s="1"/>
  <c r="CE176" i="19"/>
  <c r="BV176" i="19"/>
  <c r="AS177" i="19" s="1"/>
  <c r="BW176" i="19"/>
  <c r="AT177" i="19" s="1"/>
  <c r="CF176" i="19"/>
  <c r="J287" i="17"/>
  <c r="K286" i="17"/>
  <c r="L286" i="17" s="1"/>
  <c r="M286" i="17" s="1"/>
  <c r="K286" i="12"/>
  <c r="L286" i="12" s="1"/>
  <c r="M286" i="12" s="1"/>
  <c r="BX176" i="13" s="1"/>
  <c r="V386" i="7"/>
  <c r="K286" i="16"/>
  <c r="L286" i="16" s="1"/>
  <c r="M286" i="16" s="1"/>
  <c r="N175" i="18"/>
  <c r="CD175" i="18"/>
  <c r="BU175" i="18"/>
  <c r="CG175" i="18"/>
  <c r="BX175" i="18"/>
  <c r="BO176" i="18"/>
  <c r="BT176" i="18"/>
  <c r="F387" i="21"/>
  <c r="N175" i="19"/>
  <c r="BU175" i="19"/>
  <c r="CD175" i="19"/>
  <c r="BX175" i="19"/>
  <c r="CG175" i="19"/>
  <c r="BO176" i="19"/>
  <c r="BT176" i="19"/>
  <c r="N176" i="13"/>
  <c r="BU176" i="13"/>
  <c r="CD176" i="13"/>
  <c r="BO177" i="13"/>
  <c r="BT177" i="13"/>
  <c r="BH177" i="13"/>
  <c r="BJ231" i="13"/>
  <c r="R387" i="20" l="1"/>
  <c r="T387" i="20"/>
  <c r="P387" i="20"/>
  <c r="Q387" i="20"/>
  <c r="S387" i="20"/>
  <c r="L387" i="20"/>
  <c r="G287" i="16" s="1"/>
  <c r="BN177" i="19"/>
  <c r="J177" i="19"/>
  <c r="AW177" i="19"/>
  <c r="AK178" i="19" s="1"/>
  <c r="BQ177" i="19"/>
  <c r="BM177" i="19"/>
  <c r="I177" i="19"/>
  <c r="AV177" i="19"/>
  <c r="AJ178" i="19" s="1"/>
  <c r="BP177" i="19"/>
  <c r="I387" i="7"/>
  <c r="K387" i="7"/>
  <c r="H387" i="7"/>
  <c r="O386" i="7"/>
  <c r="J387" i="7"/>
  <c r="G387" i="7"/>
  <c r="CH176" i="13"/>
  <c r="BZ176" i="13"/>
  <c r="BY176" i="13"/>
  <c r="N287" i="12"/>
  <c r="O286" i="12"/>
  <c r="CI176" i="13"/>
  <c r="CJ175" i="19"/>
  <c r="CK175" i="19" s="1"/>
  <c r="CH176" i="18"/>
  <c r="BY176" i="18"/>
  <c r="CI176" i="18"/>
  <c r="BZ176" i="18"/>
  <c r="N287" i="16"/>
  <c r="O286" i="16"/>
  <c r="BP177" i="13"/>
  <c r="AV177" i="13"/>
  <c r="AJ178" i="13" s="1"/>
  <c r="BM177" i="13"/>
  <c r="I177" i="13"/>
  <c r="BQ177" i="18"/>
  <c r="AW177" i="18"/>
  <c r="AK178" i="18" s="1"/>
  <c r="BN177" i="18"/>
  <c r="J177" i="18"/>
  <c r="BN177" i="13"/>
  <c r="J177" i="13"/>
  <c r="AW177" i="13"/>
  <c r="AK178" i="13" s="1"/>
  <c r="BQ177" i="13"/>
  <c r="CG176" i="13"/>
  <c r="O286" i="17"/>
  <c r="BY176" i="19"/>
  <c r="CH176" i="19"/>
  <c r="BZ176" i="19"/>
  <c r="N287" i="17"/>
  <c r="CI176" i="19"/>
  <c r="AV177" i="18"/>
  <c r="AJ178" i="18" s="1"/>
  <c r="I177" i="18"/>
  <c r="BP177" i="18"/>
  <c r="BM177" i="18"/>
  <c r="CA175" i="18"/>
  <c r="AR176" i="18"/>
  <c r="CL175" i="19"/>
  <c r="CJ175" i="18"/>
  <c r="CA175" i="19"/>
  <c r="AR176" i="19"/>
  <c r="O387" i="21"/>
  <c r="H388" i="21"/>
  <c r="I388" i="21"/>
  <c r="J388" i="21"/>
  <c r="K388" i="21"/>
  <c r="G388" i="21"/>
  <c r="AR177" i="13"/>
  <c r="BI231" i="13"/>
  <c r="BK231" i="13"/>
  <c r="AZ177" i="19" l="1"/>
  <c r="BC177" i="19" s="1"/>
  <c r="CA176" i="13"/>
  <c r="CC176" i="13" s="1"/>
  <c r="CJ176" i="13"/>
  <c r="CK176" i="13" s="1"/>
  <c r="U387" i="20"/>
  <c r="V387" i="20" s="1"/>
  <c r="AZ177" i="18"/>
  <c r="BC177" i="18" s="1"/>
  <c r="AY177" i="18"/>
  <c r="BB177" i="18" s="1"/>
  <c r="S177" i="18"/>
  <c r="AB178" i="18" s="1"/>
  <c r="M177" i="18"/>
  <c r="P177" i="18" s="1"/>
  <c r="R387" i="7"/>
  <c r="Q387" i="7"/>
  <c r="P387" i="7"/>
  <c r="S387" i="7"/>
  <c r="T387" i="7"/>
  <c r="L177" i="19"/>
  <c r="O177" i="19" s="1"/>
  <c r="R177" i="19"/>
  <c r="AA178" i="19" s="1"/>
  <c r="L177" i="18"/>
  <c r="O177" i="18" s="1"/>
  <c r="R177" i="18"/>
  <c r="AA178" i="18" s="1"/>
  <c r="AZ177" i="13"/>
  <c r="BC177" i="13" s="1"/>
  <c r="AY177" i="13"/>
  <c r="BB177" i="13" s="1"/>
  <c r="M177" i="13"/>
  <c r="S177" i="13"/>
  <c r="AB178" i="13" s="1"/>
  <c r="L177" i="13"/>
  <c r="R177" i="13"/>
  <c r="AA178" i="13" s="1"/>
  <c r="AY177" i="19"/>
  <c r="BB177" i="19" s="1"/>
  <c r="S177" i="19"/>
  <c r="AB178" i="19" s="1"/>
  <c r="M177" i="19"/>
  <c r="P177" i="19" s="1"/>
  <c r="L387" i="7"/>
  <c r="T388" i="21"/>
  <c r="Q388" i="21"/>
  <c r="P388" i="21"/>
  <c r="R388" i="21"/>
  <c r="S388" i="21"/>
  <c r="CK175" i="18"/>
  <c r="CL175" i="18"/>
  <c r="H176" i="18"/>
  <c r="BL176" i="18"/>
  <c r="AU176" i="18"/>
  <c r="AI177" i="18" s="1"/>
  <c r="AU176" i="19"/>
  <c r="AI177" i="19" s="1"/>
  <c r="BL176" i="19"/>
  <c r="H176" i="19"/>
  <c r="CC175" i="18"/>
  <c r="CB175" i="18"/>
  <c r="L388" i="21"/>
  <c r="G288" i="17" s="1"/>
  <c r="CB175" i="19"/>
  <c r="CC175" i="19"/>
  <c r="AU177" i="13"/>
  <c r="AI178" i="13" s="1"/>
  <c r="BL177" i="13"/>
  <c r="H177" i="13"/>
  <c r="BJ232" i="13"/>
  <c r="BI232" i="13"/>
  <c r="CB176" i="13" l="1"/>
  <c r="CL176" i="13"/>
  <c r="I115" i="15"/>
  <c r="O177" i="13"/>
  <c r="J115" i="15"/>
  <c r="P177" i="13"/>
  <c r="H287" i="17"/>
  <c r="I287" i="17" s="1"/>
  <c r="F115" i="15"/>
  <c r="H287" i="16"/>
  <c r="I287" i="16" s="1"/>
  <c r="G287" i="12"/>
  <c r="H287" i="12" s="1"/>
  <c r="I287" i="12" s="1"/>
  <c r="U387" i="7"/>
  <c r="AX176" i="19"/>
  <c r="BA176" i="19" s="1"/>
  <c r="BD176" i="19" s="1"/>
  <c r="BR176" i="19"/>
  <c r="K176" i="19"/>
  <c r="Q176" i="19"/>
  <c r="Z177" i="19" s="1"/>
  <c r="BH177" i="19" s="1"/>
  <c r="BR176" i="18"/>
  <c r="K176" i="18"/>
  <c r="Q176" i="18"/>
  <c r="Z177" i="18" s="1"/>
  <c r="F387" i="20" s="1"/>
  <c r="AX176" i="18"/>
  <c r="BA176" i="18" s="1"/>
  <c r="BD176" i="18" s="1"/>
  <c r="U388" i="21"/>
  <c r="V388" i="21" s="1"/>
  <c r="K177" i="13"/>
  <c r="H115" i="15" s="1"/>
  <c r="BR177" i="13"/>
  <c r="Q177" i="13"/>
  <c r="Z178" i="13" s="1"/>
  <c r="F388" i="7" s="1"/>
  <c r="AX177" i="13"/>
  <c r="BA177" i="13" s="1"/>
  <c r="BD177" i="13" s="1"/>
  <c r="BK232" i="13"/>
  <c r="I388" i="20" l="1"/>
  <c r="K388" i="20"/>
  <c r="H388" i="20"/>
  <c r="O387" i="20"/>
  <c r="J388" i="20"/>
  <c r="G388" i="20"/>
  <c r="J288" i="16"/>
  <c r="CE177" i="18"/>
  <c r="BV177" i="18"/>
  <c r="AS178" i="18" s="1"/>
  <c r="BW177" i="18"/>
  <c r="AT178" i="18" s="1"/>
  <c r="CF177" i="18"/>
  <c r="G135" i="15"/>
  <c r="CE177" i="13"/>
  <c r="BV177" i="13"/>
  <c r="AS178" i="13" s="1"/>
  <c r="J288" i="12"/>
  <c r="CF177" i="13"/>
  <c r="BW177" i="13"/>
  <c r="AT178" i="13" s="1"/>
  <c r="CE177" i="19"/>
  <c r="CF177" i="19"/>
  <c r="J288" i="17"/>
  <c r="BW177" i="19"/>
  <c r="AT178" i="19" s="1"/>
  <c r="BV177" i="19"/>
  <c r="AS178" i="19" s="1"/>
  <c r="BH177" i="18"/>
  <c r="V387" i="7"/>
  <c r="K287" i="17"/>
  <c r="L287" i="17" s="1"/>
  <c r="M287" i="17" s="1"/>
  <c r="K287" i="12"/>
  <c r="L287" i="12" s="1"/>
  <c r="M287" i="12" s="1"/>
  <c r="CG177" i="13" s="1"/>
  <c r="K287" i="16"/>
  <c r="L287" i="16" s="1"/>
  <c r="M287" i="16" s="1"/>
  <c r="N176" i="18"/>
  <c r="CD176" i="18"/>
  <c r="BU176" i="18"/>
  <c r="CG176" i="18"/>
  <c r="BX176" i="18"/>
  <c r="BT177" i="18"/>
  <c r="BO177" i="18"/>
  <c r="N176" i="19"/>
  <c r="BU176" i="19"/>
  <c r="CD176" i="19"/>
  <c r="BX176" i="19"/>
  <c r="CG176" i="19"/>
  <c r="F388" i="21"/>
  <c r="BT177" i="19"/>
  <c r="BO177" i="19"/>
  <c r="BH178" i="13"/>
  <c r="BT178" i="13"/>
  <c r="BO178" i="13"/>
  <c r="N177" i="13"/>
  <c r="CD177" i="13"/>
  <c r="BU177" i="13"/>
  <c r="L388" i="20" l="1"/>
  <c r="G288" i="16" s="1"/>
  <c r="T388" i="20"/>
  <c r="Q388" i="20"/>
  <c r="P388" i="20"/>
  <c r="S388" i="20"/>
  <c r="R388" i="20"/>
  <c r="BQ178" i="19"/>
  <c r="J178" i="19"/>
  <c r="AW178" i="19"/>
  <c r="AK179" i="19" s="1"/>
  <c r="BN178" i="19"/>
  <c r="O287" i="12"/>
  <c r="BZ177" i="13"/>
  <c r="CI177" i="13"/>
  <c r="CH177" i="13"/>
  <c r="BY177" i="13"/>
  <c r="N288" i="12"/>
  <c r="CJ176" i="19"/>
  <c r="CL176" i="19" s="1"/>
  <c r="BQ178" i="18"/>
  <c r="BN178" i="18"/>
  <c r="J178" i="18"/>
  <c r="AW178" i="18"/>
  <c r="AK179" i="18" s="1"/>
  <c r="I178" i="13"/>
  <c r="AV178" i="13"/>
  <c r="AJ179" i="13" s="1"/>
  <c r="BP178" i="13"/>
  <c r="BM178" i="13"/>
  <c r="BQ178" i="13"/>
  <c r="BN178" i="13"/>
  <c r="AW178" i="13"/>
  <c r="AK179" i="13" s="1"/>
  <c r="J178" i="13"/>
  <c r="BP178" i="18"/>
  <c r="AV178" i="18"/>
  <c r="AJ179" i="18" s="1"/>
  <c r="I178" i="18"/>
  <c r="BM178" i="18"/>
  <c r="BZ177" i="19"/>
  <c r="O287" i="17"/>
  <c r="N288" i="17"/>
  <c r="BY177" i="19"/>
  <c r="CH177" i="19"/>
  <c r="CI177" i="19"/>
  <c r="O387" i="7"/>
  <c r="K388" i="7"/>
  <c r="I388" i="7"/>
  <c r="J388" i="7"/>
  <c r="G388" i="7"/>
  <c r="H388" i="7"/>
  <c r="BP178" i="19"/>
  <c r="I178" i="19"/>
  <c r="AV178" i="19"/>
  <c r="AJ179" i="19" s="1"/>
  <c r="BM178" i="19"/>
  <c r="CH177" i="18"/>
  <c r="BY177" i="18"/>
  <c r="CI177" i="18"/>
  <c r="BZ177" i="18"/>
  <c r="N288" i="16"/>
  <c r="O287" i="16"/>
  <c r="CJ176" i="18"/>
  <c r="CK176" i="18" s="1"/>
  <c r="BX177" i="13"/>
  <c r="CA176" i="19"/>
  <c r="AR177" i="19"/>
  <c r="O388" i="21"/>
  <c r="K389" i="21"/>
  <c r="J389" i="21"/>
  <c r="I389" i="21"/>
  <c r="H389" i="21"/>
  <c r="G389" i="21"/>
  <c r="CA176" i="18"/>
  <c r="AR177" i="18"/>
  <c r="AR178" i="13"/>
  <c r="BJ233" i="13"/>
  <c r="BI233" i="13"/>
  <c r="U388" i="20" l="1"/>
  <c r="V388" i="20" s="1"/>
  <c r="CA177" i="13"/>
  <c r="CB177" i="13" s="1"/>
  <c r="AY178" i="13"/>
  <c r="BB178" i="13" s="1"/>
  <c r="CK176" i="19"/>
  <c r="CL176" i="18"/>
  <c r="CJ177" i="13"/>
  <c r="CK177" i="13" s="1"/>
  <c r="AY178" i="18"/>
  <c r="BB178" i="18" s="1"/>
  <c r="L388" i="7"/>
  <c r="G288" i="12" s="1"/>
  <c r="H288" i="12" s="1"/>
  <c r="I288" i="12" s="1"/>
  <c r="AZ178" i="13"/>
  <c r="BC178" i="13" s="1"/>
  <c r="R178" i="19"/>
  <c r="AA179" i="19" s="1"/>
  <c r="L178" i="19"/>
  <c r="O178" i="19" s="1"/>
  <c r="M178" i="18"/>
  <c r="P178" i="18" s="1"/>
  <c r="S178" i="18"/>
  <c r="AB179" i="18" s="1"/>
  <c r="R388" i="7"/>
  <c r="T388" i="7"/>
  <c r="Q388" i="7"/>
  <c r="S388" i="7"/>
  <c r="P388" i="7"/>
  <c r="R178" i="18"/>
  <c r="AA179" i="18" s="1"/>
  <c r="L178" i="18"/>
  <c r="O178" i="18" s="1"/>
  <c r="H288" i="17"/>
  <c r="I288" i="17" s="1"/>
  <c r="S178" i="19"/>
  <c r="AB179" i="19" s="1"/>
  <c r="M178" i="19"/>
  <c r="P178" i="19" s="1"/>
  <c r="AY178" i="19"/>
  <c r="BB178" i="19" s="1"/>
  <c r="M178" i="13"/>
  <c r="S178" i="13"/>
  <c r="AB179" i="13" s="1"/>
  <c r="L178" i="13"/>
  <c r="R178" i="13"/>
  <c r="AA179" i="13" s="1"/>
  <c r="AZ178" i="18"/>
  <c r="BC178" i="18" s="1"/>
  <c r="AZ178" i="19"/>
  <c r="BC178" i="19" s="1"/>
  <c r="T389" i="21"/>
  <c r="S389" i="21"/>
  <c r="P389" i="21"/>
  <c r="R389" i="21"/>
  <c r="Q389" i="21"/>
  <c r="L389" i="21"/>
  <c r="G289" i="17" s="1"/>
  <c r="AU177" i="19"/>
  <c r="AI178" i="19" s="1"/>
  <c r="BL177" i="19"/>
  <c r="H177" i="19"/>
  <c r="CC176" i="19"/>
  <c r="CB176" i="19"/>
  <c r="H177" i="18"/>
  <c r="BL177" i="18"/>
  <c r="AU177" i="18"/>
  <c r="AI178" i="18" s="1"/>
  <c r="CB176" i="18"/>
  <c r="CC176" i="18"/>
  <c r="AU178" i="13"/>
  <c r="AI179" i="13" s="1"/>
  <c r="H178" i="13"/>
  <c r="BL178" i="13"/>
  <c r="CC177" i="13"/>
  <c r="BK233" i="13"/>
  <c r="CL177" i="13" l="1"/>
  <c r="H288" i="16"/>
  <c r="I288" i="16" s="1"/>
  <c r="CE178" i="18" s="1"/>
  <c r="F116" i="15"/>
  <c r="AX177" i="18"/>
  <c r="BA177" i="18" s="1"/>
  <c r="BD177" i="18" s="1"/>
  <c r="G136" i="15"/>
  <c r="J289" i="12"/>
  <c r="CE178" i="13"/>
  <c r="CF178" i="13"/>
  <c r="BW178" i="13"/>
  <c r="AT179" i="13" s="1"/>
  <c r="BV178" i="13"/>
  <c r="AS179" i="13" s="1"/>
  <c r="CF178" i="19"/>
  <c r="BW178" i="19"/>
  <c r="AT179" i="19" s="1"/>
  <c r="J289" i="17"/>
  <c r="BV178" i="19"/>
  <c r="AS179" i="19" s="1"/>
  <c r="CE178" i="19"/>
  <c r="J116" i="15"/>
  <c r="P178" i="13"/>
  <c r="U388" i="7"/>
  <c r="I116" i="15"/>
  <c r="O178" i="13"/>
  <c r="BR177" i="18"/>
  <c r="Q177" i="18"/>
  <c r="Z178" i="18" s="1"/>
  <c r="F388" i="20" s="1"/>
  <c r="K177" i="18"/>
  <c r="AX177" i="19"/>
  <c r="BA177" i="19" s="1"/>
  <c r="BD177" i="19" s="1"/>
  <c r="K177" i="19"/>
  <c r="BR177" i="19"/>
  <c r="Q177" i="19"/>
  <c r="Z178" i="19" s="1"/>
  <c r="BH178" i="19" s="1"/>
  <c r="U389" i="21"/>
  <c r="V389" i="21" s="1"/>
  <c r="K178" i="13"/>
  <c r="H116" i="15" s="1"/>
  <c r="BR178" i="13"/>
  <c r="Q178" i="13"/>
  <c r="Z179" i="13" s="1"/>
  <c r="F389" i="7" s="1"/>
  <c r="AX178" i="13"/>
  <c r="BA178" i="13" s="1"/>
  <c r="BD178" i="13" s="1"/>
  <c r="BI234" i="13"/>
  <c r="BW178" i="18" l="1"/>
  <c r="AT179" i="18" s="1"/>
  <c r="BN179" i="18" s="1"/>
  <c r="CF178" i="18"/>
  <c r="BV178" i="18"/>
  <c r="AS179" i="18" s="1"/>
  <c r="BM179" i="18" s="1"/>
  <c r="J289" i="16"/>
  <c r="H389" i="20"/>
  <c r="G389" i="20"/>
  <c r="J389" i="20"/>
  <c r="K389" i="20"/>
  <c r="I389" i="20"/>
  <c r="O388" i="20"/>
  <c r="BN179" i="13"/>
  <c r="AW179" i="13"/>
  <c r="AK180" i="13" s="1"/>
  <c r="J179" i="13"/>
  <c r="BQ179" i="13"/>
  <c r="BM179" i="19"/>
  <c r="I179" i="19"/>
  <c r="BP179" i="19"/>
  <c r="AV179" i="19"/>
  <c r="AJ180" i="19" s="1"/>
  <c r="I179" i="13"/>
  <c r="BM179" i="13"/>
  <c r="BP179" i="13"/>
  <c r="AV179" i="13"/>
  <c r="AJ180" i="13" s="1"/>
  <c r="K288" i="17"/>
  <c r="L288" i="17" s="1"/>
  <c r="M288" i="17" s="1"/>
  <c r="K288" i="12"/>
  <c r="L288" i="12" s="1"/>
  <c r="M288" i="12" s="1"/>
  <c r="CG178" i="13" s="1"/>
  <c r="K288" i="16"/>
  <c r="L288" i="16" s="1"/>
  <c r="M288" i="16" s="1"/>
  <c r="V388" i="7"/>
  <c r="BH178" i="18"/>
  <c r="BQ179" i="19"/>
  <c r="BN179" i="19"/>
  <c r="J179" i="19"/>
  <c r="AW179" i="19"/>
  <c r="AK180" i="19" s="1"/>
  <c r="BO178" i="19"/>
  <c r="BT178" i="19"/>
  <c r="BT178" i="18"/>
  <c r="BO178" i="18"/>
  <c r="N177" i="19"/>
  <c r="CD177" i="19"/>
  <c r="BU177" i="19"/>
  <c r="BX177" i="19"/>
  <c r="CG177" i="19"/>
  <c r="F389" i="21"/>
  <c r="N177" i="18"/>
  <c r="BU177" i="18"/>
  <c r="CD177" i="18"/>
  <c r="BX177" i="18"/>
  <c r="CG177" i="18"/>
  <c r="BH179" i="13"/>
  <c r="BO179" i="13"/>
  <c r="BT179" i="13"/>
  <c r="N178" i="13"/>
  <c r="CD178" i="13"/>
  <c r="BU178" i="13"/>
  <c r="BJ234" i="13"/>
  <c r="BI235" i="13"/>
  <c r="AV179" i="18" l="1"/>
  <c r="AJ180" i="18" s="1"/>
  <c r="J179" i="18"/>
  <c r="M179" i="18" s="1"/>
  <c r="P179" i="18" s="1"/>
  <c r="BQ179" i="18"/>
  <c r="AW179" i="18"/>
  <c r="AK180" i="18" s="1"/>
  <c r="AY179" i="13"/>
  <c r="BB179" i="13" s="1"/>
  <c r="I179" i="18"/>
  <c r="R179" i="18" s="1"/>
  <c r="AA180" i="18" s="1"/>
  <c r="BP179" i="18"/>
  <c r="BX178" i="13"/>
  <c r="AZ179" i="13"/>
  <c r="BC179" i="13" s="1"/>
  <c r="AY179" i="19"/>
  <c r="BB179" i="19" s="1"/>
  <c r="S389" i="20"/>
  <c r="T389" i="20"/>
  <c r="P389" i="20"/>
  <c r="Q389" i="20"/>
  <c r="R389" i="20"/>
  <c r="L389" i="20"/>
  <c r="G289" i="16" s="1"/>
  <c r="AZ179" i="19"/>
  <c r="BC179" i="19" s="1"/>
  <c r="AY179" i="18"/>
  <c r="BB179" i="18" s="1"/>
  <c r="S179" i="18"/>
  <c r="AB180" i="18" s="1"/>
  <c r="S179" i="19"/>
  <c r="AB180" i="19" s="1"/>
  <c r="M179" i="19"/>
  <c r="P179" i="19" s="1"/>
  <c r="AZ179" i="18"/>
  <c r="BC179" i="18" s="1"/>
  <c r="L179" i="19"/>
  <c r="O179" i="19" s="1"/>
  <c r="R179" i="19"/>
  <c r="AA180" i="19" s="1"/>
  <c r="R179" i="13"/>
  <c r="AA180" i="13" s="1"/>
  <c r="L179" i="13"/>
  <c r="M179" i="13"/>
  <c r="S179" i="13"/>
  <c r="AB180" i="13" s="1"/>
  <c r="CJ177" i="19"/>
  <c r="CL177" i="19" s="1"/>
  <c r="G389" i="7"/>
  <c r="O388" i="7"/>
  <c r="I389" i="7"/>
  <c r="H389" i="7"/>
  <c r="J389" i="7"/>
  <c r="K389" i="7"/>
  <c r="BZ178" i="18"/>
  <c r="O288" i="16"/>
  <c r="CI178" i="18"/>
  <c r="BY178" i="18"/>
  <c r="CH178" i="18"/>
  <c r="N289" i="16"/>
  <c r="O288" i="17"/>
  <c r="N289" i="17"/>
  <c r="CH178" i="19"/>
  <c r="BY178" i="19"/>
  <c r="CI178" i="19"/>
  <c r="BZ178" i="19"/>
  <c r="BY178" i="13"/>
  <c r="BZ178" i="13"/>
  <c r="CH178" i="13"/>
  <c r="CI178" i="13"/>
  <c r="N289" i="12"/>
  <c r="O288" i="12"/>
  <c r="J390" i="21"/>
  <c r="O389" i="21"/>
  <c r="H390" i="21"/>
  <c r="K390" i="21"/>
  <c r="G390" i="21"/>
  <c r="I390" i="21"/>
  <c r="CA177" i="19"/>
  <c r="AR178" i="19"/>
  <c r="CJ177" i="18"/>
  <c r="CA177" i="18"/>
  <c r="AR178" i="18"/>
  <c r="AR179" i="13"/>
  <c r="BJ235" i="13"/>
  <c r="BK234" i="13"/>
  <c r="L179" i="18" l="1"/>
  <c r="O179" i="18" s="1"/>
  <c r="CJ178" i="13"/>
  <c r="CL178" i="13" s="1"/>
  <c r="CA178" i="13"/>
  <c r="CB178" i="13" s="1"/>
  <c r="U389" i="20"/>
  <c r="V389" i="20" s="1"/>
  <c r="CK177" i="19"/>
  <c r="L389" i="7"/>
  <c r="G289" i="12" s="1"/>
  <c r="H289" i="12" s="1"/>
  <c r="I289" i="12" s="1"/>
  <c r="J117" i="15"/>
  <c r="P179" i="13"/>
  <c r="H289" i="17"/>
  <c r="I289" i="17" s="1"/>
  <c r="H289" i="16"/>
  <c r="I289" i="16" s="1"/>
  <c r="I117" i="15"/>
  <c r="O179" i="13"/>
  <c r="S389" i="7"/>
  <c r="R389" i="7"/>
  <c r="P389" i="7"/>
  <c r="Q389" i="7"/>
  <c r="T389" i="7"/>
  <c r="H178" i="18"/>
  <c r="AU178" i="18"/>
  <c r="AI179" i="18" s="1"/>
  <c r="BL178" i="18"/>
  <c r="CK177" i="18"/>
  <c r="CL177" i="18"/>
  <c r="T390" i="21"/>
  <c r="P390" i="21"/>
  <c r="S390" i="21"/>
  <c r="Q390" i="21"/>
  <c r="R390" i="21"/>
  <c r="CC177" i="18"/>
  <c r="CB177" i="18"/>
  <c r="H178" i="19"/>
  <c r="AU178" i="19"/>
  <c r="AI179" i="19" s="1"/>
  <c r="BL178" i="19"/>
  <c r="CB177" i="19"/>
  <c r="CC177" i="19"/>
  <c r="L390" i="21"/>
  <c r="G290" i="17" s="1"/>
  <c r="CK178" i="13"/>
  <c r="BL179" i="13"/>
  <c r="H179" i="13"/>
  <c r="AU179" i="13"/>
  <c r="AI180" i="13" s="1"/>
  <c r="CC178" i="13" l="1"/>
  <c r="F117" i="15"/>
  <c r="G137" i="15"/>
  <c r="BV179" i="13"/>
  <c r="AS180" i="13" s="1"/>
  <c r="J290" i="12"/>
  <c r="CE179" i="13"/>
  <c r="CF179" i="13"/>
  <c r="BW179" i="13"/>
  <c r="AT180" i="13" s="1"/>
  <c r="CF179" i="18"/>
  <c r="J290" i="16"/>
  <c r="BW179" i="18"/>
  <c r="AT180" i="18" s="1"/>
  <c r="CE179" i="18"/>
  <c r="BV179" i="18"/>
  <c r="AS180" i="18" s="1"/>
  <c r="U389" i="7"/>
  <c r="BV179" i="19"/>
  <c r="AS180" i="19" s="1"/>
  <c r="CE179" i="19"/>
  <c r="BW179" i="19"/>
  <c r="AT180" i="19" s="1"/>
  <c r="CF179" i="19"/>
  <c r="J290" i="17"/>
  <c r="AX178" i="18"/>
  <c r="BA178" i="18" s="1"/>
  <c r="BD178" i="18" s="1"/>
  <c r="BR178" i="19"/>
  <c r="Q178" i="19"/>
  <c r="Z179" i="19" s="1"/>
  <c r="BH179" i="19" s="1"/>
  <c r="K178" i="19"/>
  <c r="U390" i="21"/>
  <c r="V390" i="21" s="1"/>
  <c r="AX178" i="19"/>
  <c r="BA178" i="19" s="1"/>
  <c r="BD178" i="19" s="1"/>
  <c r="K178" i="18"/>
  <c r="BR178" i="18"/>
  <c r="Q178" i="18"/>
  <c r="Z179" i="18" s="1"/>
  <c r="F389" i="20" s="1"/>
  <c r="AX179" i="13"/>
  <c r="BA179" i="13" s="1"/>
  <c r="BD179" i="13" s="1"/>
  <c r="K179" i="13"/>
  <c r="H117" i="15" s="1"/>
  <c r="BR179" i="13"/>
  <c r="Q179" i="13"/>
  <c r="Z180" i="13" s="1"/>
  <c r="F390" i="7" s="1"/>
  <c r="J390" i="20" l="1"/>
  <c r="I390" i="20"/>
  <c r="H390" i="20"/>
  <c r="O389" i="20"/>
  <c r="K390" i="20"/>
  <c r="G390" i="20"/>
  <c r="BN180" i="19"/>
  <c r="J180" i="19"/>
  <c r="AW180" i="19"/>
  <c r="AK181" i="19" s="1"/>
  <c r="BQ180" i="19"/>
  <c r="AW180" i="13"/>
  <c r="AK181" i="13" s="1"/>
  <c r="BQ180" i="13"/>
  <c r="J180" i="13"/>
  <c r="BN180" i="13"/>
  <c r="BP180" i="19"/>
  <c r="AV180" i="19"/>
  <c r="AJ181" i="19" s="1"/>
  <c r="BM180" i="19"/>
  <c r="I180" i="19"/>
  <c r="K289" i="16"/>
  <c r="L289" i="16" s="1"/>
  <c r="M289" i="16" s="1"/>
  <c r="K289" i="17"/>
  <c r="L289" i="17" s="1"/>
  <c r="M289" i="17" s="1"/>
  <c r="V389" i="7"/>
  <c r="K289" i="12"/>
  <c r="L289" i="12" s="1"/>
  <c r="M289" i="12" s="1"/>
  <c r="BX179" i="13" s="1"/>
  <c r="AV180" i="18"/>
  <c r="AJ181" i="18" s="1"/>
  <c r="I180" i="18"/>
  <c r="BM180" i="18"/>
  <c r="BP180" i="18"/>
  <c r="I180" i="13"/>
  <c r="AV180" i="13"/>
  <c r="AJ181" i="13" s="1"/>
  <c r="BP180" i="13"/>
  <c r="BM180" i="13"/>
  <c r="BH179" i="18"/>
  <c r="BQ180" i="18"/>
  <c r="J180" i="18"/>
  <c r="BN180" i="18"/>
  <c r="AW180" i="18"/>
  <c r="AK181" i="18" s="1"/>
  <c r="N178" i="19"/>
  <c r="BU178" i="19"/>
  <c r="CD178" i="19"/>
  <c r="CG178" i="19"/>
  <c r="BX178" i="19"/>
  <c r="BO179" i="19"/>
  <c r="BT179" i="19"/>
  <c r="F390" i="21"/>
  <c r="BO179" i="18"/>
  <c r="BT179" i="18"/>
  <c r="N178" i="18"/>
  <c r="CD178" i="18"/>
  <c r="BU178" i="18"/>
  <c r="CG178" i="18"/>
  <c r="BX178" i="18"/>
  <c r="BH180" i="13"/>
  <c r="BO180" i="13"/>
  <c r="BT180" i="13"/>
  <c r="N179" i="13"/>
  <c r="CD179" i="13"/>
  <c r="BU179" i="13"/>
  <c r="BK235" i="13"/>
  <c r="L390" i="20" l="1"/>
  <c r="G290" i="16" s="1"/>
  <c r="AY180" i="19"/>
  <c r="BB180" i="19" s="1"/>
  <c r="CG179" i="13"/>
  <c r="AZ180" i="13"/>
  <c r="BC180" i="13" s="1"/>
  <c r="R390" i="20"/>
  <c r="P390" i="20"/>
  <c r="Q390" i="20"/>
  <c r="S390" i="20"/>
  <c r="T390" i="20"/>
  <c r="AZ180" i="18"/>
  <c r="BC180" i="18" s="1"/>
  <c r="AY180" i="13"/>
  <c r="BB180" i="13" s="1"/>
  <c r="AZ180" i="19"/>
  <c r="BC180" i="19" s="1"/>
  <c r="AY180" i="18"/>
  <c r="BB180" i="18" s="1"/>
  <c r="BY179" i="18"/>
  <c r="CH179" i="18"/>
  <c r="BZ179" i="18"/>
  <c r="N290" i="16"/>
  <c r="CI179" i="18"/>
  <c r="O289" i="16"/>
  <c r="CJ178" i="19"/>
  <c r="CL178" i="19" s="1"/>
  <c r="O389" i="7"/>
  <c r="J390" i="7"/>
  <c r="I390" i="7"/>
  <c r="K390" i="7"/>
  <c r="H390" i="7"/>
  <c r="G390" i="7"/>
  <c r="L180" i="19"/>
  <c r="O180" i="19" s="1"/>
  <c r="R180" i="19"/>
  <c r="AA181" i="19" s="1"/>
  <c r="L180" i="18"/>
  <c r="O180" i="18" s="1"/>
  <c r="R180" i="18"/>
  <c r="AA181" i="18" s="1"/>
  <c r="CI179" i="13"/>
  <c r="CH179" i="13"/>
  <c r="BZ179" i="13"/>
  <c r="O289" i="12"/>
  <c r="BY179" i="13"/>
  <c r="N290" i="12"/>
  <c r="S180" i="18"/>
  <c r="AB181" i="18" s="1"/>
  <c r="M180" i="18"/>
  <c r="P180" i="18" s="1"/>
  <c r="M180" i="19"/>
  <c r="P180" i="19" s="1"/>
  <c r="S180" i="19"/>
  <c r="AB181" i="19" s="1"/>
  <c r="R180" i="13"/>
  <c r="AA181" i="13" s="1"/>
  <c r="L180" i="13"/>
  <c r="CH179" i="19"/>
  <c r="O289" i="17"/>
  <c r="N290" i="17"/>
  <c r="BY179" i="19"/>
  <c r="BZ179" i="19"/>
  <c r="CI179" i="19"/>
  <c r="M180" i="13"/>
  <c r="S180" i="13"/>
  <c r="AB181" i="13" s="1"/>
  <c r="O390" i="21"/>
  <c r="J391" i="21"/>
  <c r="H391" i="21"/>
  <c r="K391" i="21"/>
  <c r="G391" i="21"/>
  <c r="I391" i="21"/>
  <c r="CA178" i="18"/>
  <c r="AR179" i="18"/>
  <c r="CA178" i="19"/>
  <c r="AR179" i="19"/>
  <c r="CJ178" i="18"/>
  <c r="AR180" i="13"/>
  <c r="BI236" i="13"/>
  <c r="CJ179" i="13" l="1"/>
  <c r="CK179" i="13" s="1"/>
  <c r="L390" i="7"/>
  <c r="G290" i="12" s="1"/>
  <c r="H290" i="12" s="1"/>
  <c r="I290" i="12" s="1"/>
  <c r="CK178" i="19"/>
  <c r="U390" i="20"/>
  <c r="V390" i="20" s="1"/>
  <c r="CA179" i="13"/>
  <c r="CB179" i="13" s="1"/>
  <c r="I118" i="15"/>
  <c r="O180" i="13"/>
  <c r="H290" i="17"/>
  <c r="I290" i="17" s="1"/>
  <c r="H290" i="16"/>
  <c r="I290" i="16" s="1"/>
  <c r="J118" i="15"/>
  <c r="P180" i="13"/>
  <c r="S390" i="7"/>
  <c r="P390" i="7"/>
  <c r="R390" i="7"/>
  <c r="Q390" i="7"/>
  <c r="T390" i="7"/>
  <c r="CL178" i="18"/>
  <c r="CK178" i="18"/>
  <c r="T391" i="21"/>
  <c r="R391" i="21"/>
  <c r="S391" i="21"/>
  <c r="P391" i="21"/>
  <c r="Q391" i="21"/>
  <c r="CB178" i="19"/>
  <c r="CC178" i="19"/>
  <c r="BL179" i="18"/>
  <c r="H179" i="18"/>
  <c r="AU179" i="18"/>
  <c r="AI180" i="18" s="1"/>
  <c r="L391" i="21"/>
  <c r="G291" i="17" s="1"/>
  <c r="CC178" i="18"/>
  <c r="CB178" i="18"/>
  <c r="BL179" i="19"/>
  <c r="AU179" i="19"/>
  <c r="AI180" i="19" s="1"/>
  <c r="H179" i="19"/>
  <c r="AU180" i="13"/>
  <c r="AI181" i="13" s="1"/>
  <c r="BL180" i="13"/>
  <c r="H180" i="13"/>
  <c r="CL179" i="13"/>
  <c r="BK236" i="13"/>
  <c r="BJ236" i="13"/>
  <c r="CC179" i="13" l="1"/>
  <c r="F118" i="15"/>
  <c r="G138" i="15"/>
  <c r="J291" i="12"/>
  <c r="BV180" i="13"/>
  <c r="AS181" i="13" s="1"/>
  <c r="CE180" i="13"/>
  <c r="CF180" i="13"/>
  <c r="BW180" i="13"/>
  <c r="AT181" i="13" s="1"/>
  <c r="BW180" i="18"/>
  <c r="AT181" i="18" s="1"/>
  <c r="J291" i="16"/>
  <c r="CF180" i="18"/>
  <c r="BV180" i="18"/>
  <c r="AS181" i="18" s="1"/>
  <c r="CE180" i="18"/>
  <c r="J291" i="17"/>
  <c r="CE180" i="19"/>
  <c r="BV180" i="19"/>
  <c r="AS181" i="19" s="1"/>
  <c r="CF180" i="19"/>
  <c r="BW180" i="19"/>
  <c r="AT181" i="19" s="1"/>
  <c r="U390" i="7"/>
  <c r="AX179" i="18"/>
  <c r="BA179" i="18" s="1"/>
  <c r="BD179" i="18" s="1"/>
  <c r="U391" i="21"/>
  <c r="V391" i="21" s="1"/>
  <c r="Q179" i="18"/>
  <c r="Z180" i="18" s="1"/>
  <c r="F390" i="20" s="1"/>
  <c r="K179" i="18"/>
  <c r="BR179" i="18"/>
  <c r="AX179" i="19"/>
  <c r="BA179" i="19" s="1"/>
  <c r="BD179" i="19" s="1"/>
  <c r="BR179" i="19"/>
  <c r="Q179" i="19"/>
  <c r="Z180" i="19" s="1"/>
  <c r="BH180" i="19" s="1"/>
  <c r="K179" i="19"/>
  <c r="AX180" i="13"/>
  <c r="BA180" i="13" s="1"/>
  <c r="BD180" i="13" s="1"/>
  <c r="Q180" i="13"/>
  <c r="Z181" i="13" s="1"/>
  <c r="F391" i="7" s="1"/>
  <c r="BR180" i="13"/>
  <c r="K180" i="13"/>
  <c r="H118" i="15" s="1"/>
  <c r="I391" i="20" l="1"/>
  <c r="G391" i="20"/>
  <c r="K391" i="20"/>
  <c r="J391" i="20"/>
  <c r="H391" i="20"/>
  <c r="O390" i="20"/>
  <c r="BQ181" i="19"/>
  <c r="BN181" i="19"/>
  <c r="J181" i="19"/>
  <c r="AW181" i="19"/>
  <c r="AK182" i="19" s="1"/>
  <c r="J181" i="18"/>
  <c r="AW181" i="18"/>
  <c r="AK182" i="18" s="1"/>
  <c r="BQ181" i="18"/>
  <c r="BN181" i="18"/>
  <c r="BN181" i="13"/>
  <c r="J181" i="13"/>
  <c r="AW181" i="13"/>
  <c r="AK182" i="13" s="1"/>
  <c r="BQ181" i="13"/>
  <c r="BM181" i="19"/>
  <c r="AV181" i="19"/>
  <c r="AJ182" i="19" s="1"/>
  <c r="I181" i="19"/>
  <c r="BP181" i="19"/>
  <c r="BH180" i="18"/>
  <c r="BM181" i="13"/>
  <c r="BP181" i="13"/>
  <c r="AV181" i="13"/>
  <c r="AJ182" i="13" s="1"/>
  <c r="I181" i="13"/>
  <c r="AV181" i="18"/>
  <c r="AJ182" i="18" s="1"/>
  <c r="I181" i="18"/>
  <c r="BP181" i="18"/>
  <c r="BM181" i="18"/>
  <c r="K290" i="12"/>
  <c r="L290" i="12" s="1"/>
  <c r="M290" i="12" s="1"/>
  <c r="CG180" i="13" s="1"/>
  <c r="V390" i="7"/>
  <c r="K290" i="16"/>
  <c r="L290" i="16" s="1"/>
  <c r="M290" i="16" s="1"/>
  <c r="K290" i="17"/>
  <c r="L290" i="17" s="1"/>
  <c r="M290" i="17" s="1"/>
  <c r="BO180" i="18"/>
  <c r="BT180" i="18"/>
  <c r="N179" i="18"/>
  <c r="CD179" i="18"/>
  <c r="BU179" i="18"/>
  <c r="CG179" i="18"/>
  <c r="BX179" i="18"/>
  <c r="N179" i="19"/>
  <c r="BU179" i="19"/>
  <c r="CD179" i="19"/>
  <c r="BX179" i="19"/>
  <c r="CG179" i="19"/>
  <c r="F391" i="21"/>
  <c r="BT180" i="19"/>
  <c r="BO180" i="19"/>
  <c r="BT181" i="13"/>
  <c r="BO181" i="13"/>
  <c r="N180" i="13"/>
  <c r="BU180" i="13"/>
  <c r="CD180" i="13"/>
  <c r="BH181" i="13"/>
  <c r="BI237" i="13"/>
  <c r="BX180" i="13" l="1"/>
  <c r="AZ181" i="13"/>
  <c r="BC181" i="13" s="1"/>
  <c r="P391" i="20"/>
  <c r="T391" i="20"/>
  <c r="Q391" i="20"/>
  <c r="S391" i="20"/>
  <c r="R391" i="20"/>
  <c r="L391" i="20"/>
  <c r="G291" i="16" s="1"/>
  <c r="AY181" i="18"/>
  <c r="BB181" i="18" s="1"/>
  <c r="CJ179" i="18"/>
  <c r="CK179" i="18" s="1"/>
  <c r="AY181" i="19"/>
  <c r="BB181" i="19" s="1"/>
  <c r="AY181" i="13"/>
  <c r="BB181" i="13" s="1"/>
  <c r="H391" i="7"/>
  <c r="J391" i="7"/>
  <c r="G391" i="7"/>
  <c r="K391" i="7"/>
  <c r="O390" i="7"/>
  <c r="I391" i="7"/>
  <c r="M181" i="18"/>
  <c r="P181" i="18" s="1"/>
  <c r="S181" i="18"/>
  <c r="AB182" i="18" s="1"/>
  <c r="L181" i="18"/>
  <c r="O181" i="18" s="1"/>
  <c r="R181" i="18"/>
  <c r="AA182" i="18" s="1"/>
  <c r="AZ181" i="19"/>
  <c r="BC181" i="19" s="1"/>
  <c r="BY180" i="19"/>
  <c r="BZ180" i="19"/>
  <c r="CI180" i="19"/>
  <c r="N291" i="17"/>
  <c r="O290" i="17"/>
  <c r="CH180" i="19"/>
  <c r="M181" i="13"/>
  <c r="S181" i="13"/>
  <c r="AB182" i="13" s="1"/>
  <c r="BZ180" i="18"/>
  <c r="CH180" i="18"/>
  <c r="O290" i="16"/>
  <c r="BY180" i="18"/>
  <c r="N291" i="16"/>
  <c r="CI180" i="18"/>
  <c r="M181" i="19"/>
  <c r="P181" i="19" s="1"/>
  <c r="S181" i="19"/>
  <c r="AB182" i="19" s="1"/>
  <c r="L181" i="13"/>
  <c r="R181" i="13"/>
  <c r="AA182" i="13" s="1"/>
  <c r="R181" i="19"/>
  <c r="AA182" i="19" s="1"/>
  <c r="L181" i="19"/>
  <c r="O181" i="19" s="1"/>
  <c r="AZ181" i="18"/>
  <c r="BC181" i="18" s="1"/>
  <c r="BY180" i="13"/>
  <c r="CH180" i="13"/>
  <c r="N291" i="12"/>
  <c r="O290" i="12"/>
  <c r="BZ180" i="13"/>
  <c r="CI180" i="13"/>
  <c r="CJ179" i="19"/>
  <c r="CA179" i="19"/>
  <c r="AR180" i="19"/>
  <c r="O391" i="21"/>
  <c r="G392" i="21"/>
  <c r="K392" i="21"/>
  <c r="H392" i="21"/>
  <c r="I392" i="21"/>
  <c r="J392" i="21"/>
  <c r="CA179" i="18"/>
  <c r="AR180" i="18"/>
  <c r="AR181" i="13"/>
  <c r="BJ237" i="13"/>
  <c r="BK237" i="13"/>
  <c r="CJ180" i="13" l="1"/>
  <c r="CK180" i="13" s="1"/>
  <c r="CL179" i="18"/>
  <c r="U391" i="20"/>
  <c r="V391" i="20" s="1"/>
  <c r="CA180" i="13"/>
  <c r="CC180" i="13" s="1"/>
  <c r="T391" i="7"/>
  <c r="P391" i="7"/>
  <c r="S391" i="7"/>
  <c r="Q391" i="7"/>
  <c r="R391" i="7"/>
  <c r="I119" i="15"/>
  <c r="O181" i="13"/>
  <c r="L391" i="7"/>
  <c r="J119" i="15"/>
  <c r="P181" i="13"/>
  <c r="T392" i="21"/>
  <c r="S392" i="21"/>
  <c r="Q392" i="21"/>
  <c r="R392" i="21"/>
  <c r="P392" i="21"/>
  <c r="BL180" i="18"/>
  <c r="AU180" i="18"/>
  <c r="AI181" i="18" s="1"/>
  <c r="H180" i="18"/>
  <c r="H180" i="19"/>
  <c r="AU180" i="19"/>
  <c r="AI181" i="19" s="1"/>
  <c r="BL180" i="19"/>
  <c r="CC179" i="19"/>
  <c r="CB179" i="19"/>
  <c r="CK179" i="19"/>
  <c r="CL179" i="19"/>
  <c r="CB179" i="18"/>
  <c r="CC179" i="18"/>
  <c r="L392" i="21"/>
  <c r="G292" i="17" s="1"/>
  <c r="CL180" i="13"/>
  <c r="AU181" i="13"/>
  <c r="AI182" i="13" s="1"/>
  <c r="BL181" i="13"/>
  <c r="H181" i="13"/>
  <c r="BI238" i="13"/>
  <c r="CB180" i="13" l="1"/>
  <c r="G291" i="12"/>
  <c r="H291" i="12" s="1"/>
  <c r="I291" i="12" s="1"/>
  <c r="F119" i="15"/>
  <c r="H291" i="17"/>
  <c r="I291" i="17" s="1"/>
  <c r="H291" i="16"/>
  <c r="I291" i="16" s="1"/>
  <c r="U391" i="7"/>
  <c r="K180" i="18"/>
  <c r="Q180" i="18"/>
  <c r="Z181" i="18" s="1"/>
  <c r="F391" i="20" s="1"/>
  <c r="BR180" i="18"/>
  <c r="K180" i="19"/>
  <c r="Q180" i="19"/>
  <c r="Z181" i="19" s="1"/>
  <c r="BH181" i="19" s="1"/>
  <c r="BR180" i="19"/>
  <c r="U392" i="21"/>
  <c r="V392" i="21" s="1"/>
  <c r="AX180" i="19"/>
  <c r="BA180" i="19" s="1"/>
  <c r="BD180" i="19" s="1"/>
  <c r="AX180" i="18"/>
  <c r="BA180" i="18" s="1"/>
  <c r="BD180" i="18" s="1"/>
  <c r="AX181" i="13"/>
  <c r="BA181" i="13" s="1"/>
  <c r="BD181" i="13" s="1"/>
  <c r="Q181" i="13"/>
  <c r="Z182" i="13" s="1"/>
  <c r="F392" i="7" s="1"/>
  <c r="K181" i="13"/>
  <c r="H119" i="15" s="1"/>
  <c r="BR181" i="13"/>
  <c r="H392" i="20" l="1"/>
  <c r="J392" i="20"/>
  <c r="G392" i="20"/>
  <c r="K392" i="20"/>
  <c r="O391" i="20"/>
  <c r="I392" i="20"/>
  <c r="V391" i="7"/>
  <c r="K291" i="12"/>
  <c r="L291" i="12" s="1"/>
  <c r="M291" i="12" s="1"/>
  <c r="CG181" i="13" s="1"/>
  <c r="K291" i="17"/>
  <c r="L291" i="17" s="1"/>
  <c r="M291" i="17" s="1"/>
  <c r="K291" i="16"/>
  <c r="L291" i="16" s="1"/>
  <c r="M291" i="16" s="1"/>
  <c r="BH181" i="18"/>
  <c r="J292" i="16"/>
  <c r="BV181" i="18"/>
  <c r="AS182" i="18" s="1"/>
  <c r="CE181" i="18"/>
  <c r="CF181" i="18"/>
  <c r="BW181" i="18"/>
  <c r="AT182" i="18" s="1"/>
  <c r="BV181" i="19"/>
  <c r="AS182" i="19" s="1"/>
  <c r="CE181" i="19"/>
  <c r="J292" i="17"/>
  <c r="CF181" i="19"/>
  <c r="BW181" i="19"/>
  <c r="AT182" i="19" s="1"/>
  <c r="G139" i="15"/>
  <c r="J292" i="12"/>
  <c r="CF181" i="13"/>
  <c r="BV181" i="13"/>
  <c r="AS182" i="13" s="1"/>
  <c r="CE181" i="13"/>
  <c r="BW181" i="13"/>
  <c r="AT182" i="13" s="1"/>
  <c r="BO181" i="19"/>
  <c r="BT181" i="19"/>
  <c r="N180" i="19"/>
  <c r="CD180" i="19"/>
  <c r="BU180" i="19"/>
  <c r="CG180" i="19"/>
  <c r="BX180" i="19"/>
  <c r="F392" i="21"/>
  <c r="BT181" i="18"/>
  <c r="BO181" i="18"/>
  <c r="N180" i="18"/>
  <c r="CD180" i="18"/>
  <c r="BU180" i="18"/>
  <c r="CG180" i="18"/>
  <c r="BX180" i="18"/>
  <c r="N181" i="13"/>
  <c r="CD181" i="13"/>
  <c r="BU181" i="13"/>
  <c r="BO182" i="13"/>
  <c r="BT182" i="13"/>
  <c r="BH182" i="13"/>
  <c r="BK238" i="13"/>
  <c r="BJ238" i="13"/>
  <c r="BX181" i="13" l="1"/>
  <c r="R392" i="20"/>
  <c r="Q392" i="20"/>
  <c r="T392" i="20"/>
  <c r="P392" i="20"/>
  <c r="S392" i="20"/>
  <c r="L392" i="20"/>
  <c r="G292" i="16" s="1"/>
  <c r="BQ182" i="19"/>
  <c r="BN182" i="19"/>
  <c r="J182" i="19"/>
  <c r="AW182" i="19"/>
  <c r="AK183" i="19" s="1"/>
  <c r="BM182" i="18"/>
  <c r="AV182" i="18"/>
  <c r="AJ183" i="18" s="1"/>
  <c r="I182" i="18"/>
  <c r="BP182" i="18"/>
  <c r="AW182" i="13"/>
  <c r="AK183" i="13" s="1"/>
  <c r="J182" i="13"/>
  <c r="BQ182" i="13"/>
  <c r="BN182" i="13"/>
  <c r="O391" i="7"/>
  <c r="K392" i="7"/>
  <c r="G392" i="7"/>
  <c r="I392" i="7"/>
  <c r="J392" i="7"/>
  <c r="H392" i="7"/>
  <c r="AV182" i="13"/>
  <c r="AJ183" i="13" s="1"/>
  <c r="BM182" i="13"/>
  <c r="BP182" i="13"/>
  <c r="I182" i="13"/>
  <c r="BM182" i="19"/>
  <c r="AV182" i="19"/>
  <c r="AJ183" i="19" s="1"/>
  <c r="I182" i="19"/>
  <c r="BP182" i="19"/>
  <c r="CH181" i="18"/>
  <c r="O291" i="16"/>
  <c r="N292" i="16"/>
  <c r="BY181" i="18"/>
  <c r="CI181" i="18"/>
  <c r="BZ181" i="18"/>
  <c r="J182" i="18"/>
  <c r="BN182" i="18"/>
  <c r="AW182" i="18"/>
  <c r="AK183" i="18" s="1"/>
  <c r="BQ182" i="18"/>
  <c r="O291" i="17"/>
  <c r="CH181" i="19"/>
  <c r="BY181" i="19"/>
  <c r="CI181" i="19"/>
  <c r="BZ181" i="19"/>
  <c r="N292" i="17"/>
  <c r="CI181" i="13"/>
  <c r="O291" i="12"/>
  <c r="BZ181" i="13"/>
  <c r="BY181" i="13"/>
  <c r="CH181" i="13"/>
  <c r="CJ181" i="13" s="1"/>
  <c r="CL181" i="13" s="1"/>
  <c r="N292" i="12"/>
  <c r="I393" i="21"/>
  <c r="O392" i="21"/>
  <c r="H393" i="21"/>
  <c r="J393" i="21"/>
  <c r="K393" i="21"/>
  <c r="G393" i="21"/>
  <c r="CA180" i="19"/>
  <c r="AR181" i="19"/>
  <c r="CA180" i="18"/>
  <c r="AR181" i="18"/>
  <c r="CJ180" i="19"/>
  <c r="CJ180" i="18"/>
  <c r="AR182" i="13"/>
  <c r="BK239" i="13"/>
  <c r="CA181" i="13" l="1"/>
  <c r="CC181" i="13" s="1"/>
  <c r="U392" i="20"/>
  <c r="V392" i="20" s="1"/>
  <c r="AZ182" i="13"/>
  <c r="BC182" i="13" s="1"/>
  <c r="AY182" i="19"/>
  <c r="BB182" i="19" s="1"/>
  <c r="AZ182" i="19"/>
  <c r="BC182" i="19" s="1"/>
  <c r="AZ182" i="18"/>
  <c r="BC182" i="18" s="1"/>
  <c r="S182" i="18"/>
  <c r="AB183" i="18" s="1"/>
  <c r="M182" i="18"/>
  <c r="P182" i="18" s="1"/>
  <c r="R182" i="18"/>
  <c r="AA183" i="18" s="1"/>
  <c r="L182" i="18"/>
  <c r="O182" i="18" s="1"/>
  <c r="R182" i="19"/>
  <c r="AA183" i="19" s="1"/>
  <c r="L182" i="19"/>
  <c r="O182" i="19" s="1"/>
  <c r="S182" i="13"/>
  <c r="AB183" i="13" s="1"/>
  <c r="M182" i="13"/>
  <c r="R182" i="13"/>
  <c r="AA183" i="13" s="1"/>
  <c r="L182" i="13"/>
  <c r="L392" i="7"/>
  <c r="M182" i="19"/>
  <c r="P182" i="19" s="1"/>
  <c r="S182" i="19"/>
  <c r="AB183" i="19" s="1"/>
  <c r="AY182" i="13"/>
  <c r="BB182" i="13" s="1"/>
  <c r="AY182" i="18"/>
  <c r="BB182" i="18" s="1"/>
  <c r="R392" i="7"/>
  <c r="S392" i="7"/>
  <c r="Q392" i="7"/>
  <c r="P392" i="7"/>
  <c r="T392" i="7"/>
  <c r="CC180" i="18"/>
  <c r="CB180" i="18"/>
  <c r="L393" i="21"/>
  <c r="G293" i="17" s="1"/>
  <c r="H181" i="19"/>
  <c r="AU181" i="19"/>
  <c r="AI182" i="19" s="1"/>
  <c r="BL181" i="19"/>
  <c r="CB180" i="19"/>
  <c r="CC180" i="19"/>
  <c r="CL180" i="18"/>
  <c r="CK180" i="18"/>
  <c r="T393" i="21"/>
  <c r="Q393" i="21"/>
  <c r="P393" i="21"/>
  <c r="S393" i="21"/>
  <c r="R393" i="21"/>
  <c r="CL180" i="19"/>
  <c r="CK180" i="19"/>
  <c r="AU181" i="18"/>
  <c r="AI182" i="18" s="1"/>
  <c r="BL181" i="18"/>
  <c r="H181" i="18"/>
  <c r="CK181" i="13"/>
  <c r="CB181" i="13"/>
  <c r="AU182" i="13"/>
  <c r="AI183" i="13" s="1"/>
  <c r="H182" i="13"/>
  <c r="BL182" i="13"/>
  <c r="BJ239" i="13"/>
  <c r="BI239" i="13"/>
  <c r="U392" i="7" l="1"/>
  <c r="V392" i="7" s="1"/>
  <c r="H292" i="17"/>
  <c r="I292" i="17" s="1"/>
  <c r="F120" i="15"/>
  <c r="H292" i="16"/>
  <c r="I292" i="16" s="1"/>
  <c r="G292" i="12"/>
  <c r="H292" i="12" s="1"/>
  <c r="I292" i="12" s="1"/>
  <c r="I120" i="15"/>
  <c r="O182" i="13"/>
  <c r="J120" i="15"/>
  <c r="P182" i="13"/>
  <c r="K181" i="19"/>
  <c r="Q181" i="19"/>
  <c r="Z182" i="19" s="1"/>
  <c r="BH182" i="19" s="1"/>
  <c r="BR181" i="19"/>
  <c r="U393" i="21"/>
  <c r="V393" i="21" s="1"/>
  <c r="AX181" i="18"/>
  <c r="BA181" i="18" s="1"/>
  <c r="BD181" i="18" s="1"/>
  <c r="Q181" i="18"/>
  <c r="Z182" i="18" s="1"/>
  <c r="F392" i="20" s="1"/>
  <c r="BR181" i="18"/>
  <c r="K181" i="18"/>
  <c r="AX181" i="19"/>
  <c r="BA181" i="19" s="1"/>
  <c r="BD181" i="19" s="1"/>
  <c r="BR182" i="13"/>
  <c r="K182" i="13"/>
  <c r="H120" i="15" s="1"/>
  <c r="Q182" i="13"/>
  <c r="Z183" i="13" s="1"/>
  <c r="F393" i="7" s="1"/>
  <c r="AX182" i="13"/>
  <c r="BA182" i="13" s="1"/>
  <c r="BD182" i="13" s="1"/>
  <c r="K292" i="17" l="1"/>
  <c r="L292" i="17" s="1"/>
  <c r="M292" i="17" s="1"/>
  <c r="K292" i="12"/>
  <c r="L292" i="12" s="1"/>
  <c r="M292" i="12" s="1"/>
  <c r="CI182" i="13" s="1"/>
  <c r="K292" i="16"/>
  <c r="L292" i="16" s="1"/>
  <c r="M292" i="16" s="1"/>
  <c r="CI182" i="18" s="1"/>
  <c r="H393" i="20"/>
  <c r="J393" i="20"/>
  <c r="K393" i="20"/>
  <c r="O392" i="20"/>
  <c r="I393" i="20"/>
  <c r="G393" i="20"/>
  <c r="G140" i="15"/>
  <c r="CE182" i="13"/>
  <c r="J293" i="12"/>
  <c r="BV182" i="13"/>
  <c r="AS183" i="13" s="1"/>
  <c r="BW182" i="13"/>
  <c r="AT183" i="13" s="1"/>
  <c r="CF182" i="13"/>
  <c r="CF182" i="18"/>
  <c r="J293" i="16"/>
  <c r="BW182" i="18"/>
  <c r="AT183" i="18" s="1"/>
  <c r="BV182" i="18"/>
  <c r="AS183" i="18" s="1"/>
  <c r="CE182" i="18"/>
  <c r="CE182" i="19"/>
  <c r="J293" i="17"/>
  <c r="BW182" i="19"/>
  <c r="AT183" i="19" s="1"/>
  <c r="BV182" i="19"/>
  <c r="AS183" i="19" s="1"/>
  <c r="CF182" i="19"/>
  <c r="O292" i="17"/>
  <c r="N293" i="17"/>
  <c r="BY182" i="19"/>
  <c r="CH182" i="19"/>
  <c r="CI182" i="19"/>
  <c r="BZ182" i="19"/>
  <c r="BY182" i="13"/>
  <c r="CH182" i="13"/>
  <c r="O292" i="12"/>
  <c r="N293" i="12"/>
  <c r="CH182" i="18"/>
  <c r="BH182" i="18"/>
  <c r="BO182" i="19"/>
  <c r="BT182" i="19"/>
  <c r="N181" i="19"/>
  <c r="BU181" i="19"/>
  <c r="CD181" i="19"/>
  <c r="BX181" i="19"/>
  <c r="CG181" i="19"/>
  <c r="N181" i="18"/>
  <c r="BU181" i="18"/>
  <c r="CD181" i="18"/>
  <c r="BX181" i="18"/>
  <c r="CG181" i="18"/>
  <c r="F393" i="21"/>
  <c r="BT182" i="18"/>
  <c r="BO182" i="18"/>
  <c r="BH183" i="13"/>
  <c r="N182" i="13"/>
  <c r="BU182" i="13"/>
  <c r="CD182" i="13"/>
  <c r="CG182" i="13"/>
  <c r="BT183" i="13"/>
  <c r="BO183" i="13"/>
  <c r="N293" i="16" l="1"/>
  <c r="BZ182" i="18"/>
  <c r="BX182" i="13"/>
  <c r="BY182" i="18"/>
  <c r="BZ182" i="13"/>
  <c r="O292" i="16"/>
  <c r="L393" i="20"/>
  <c r="G293" i="16" s="1"/>
  <c r="T393" i="20"/>
  <c r="S393" i="20"/>
  <c r="Q393" i="20"/>
  <c r="P393" i="20"/>
  <c r="R393" i="20"/>
  <c r="AV183" i="19"/>
  <c r="AJ184" i="19" s="1"/>
  <c r="BP183" i="19"/>
  <c r="BM183" i="19"/>
  <c r="I183" i="19"/>
  <c r="AW183" i="19"/>
  <c r="AK184" i="19" s="1"/>
  <c r="BN183" i="19"/>
  <c r="BQ183" i="19"/>
  <c r="J183" i="19"/>
  <c r="AW183" i="13"/>
  <c r="AK184" i="13" s="1"/>
  <c r="J183" i="13"/>
  <c r="BQ183" i="13"/>
  <c r="BN183" i="13"/>
  <c r="K393" i="7"/>
  <c r="G393" i="7"/>
  <c r="J393" i="7"/>
  <c r="H393" i="7"/>
  <c r="I393" i="7"/>
  <c r="O392" i="7"/>
  <c r="BP183" i="13"/>
  <c r="BM183" i="13"/>
  <c r="AV183" i="13"/>
  <c r="AJ184" i="13" s="1"/>
  <c r="I183" i="13"/>
  <c r="CJ181" i="18"/>
  <c r="CK181" i="18" s="1"/>
  <c r="AV183" i="18"/>
  <c r="AJ184" i="18" s="1"/>
  <c r="BM183" i="18"/>
  <c r="I183" i="18"/>
  <c r="BP183" i="18"/>
  <c r="AW183" i="18"/>
  <c r="AK184" i="18" s="1"/>
  <c r="BQ183" i="18"/>
  <c r="J183" i="18"/>
  <c r="BN183" i="18"/>
  <c r="CA181" i="18"/>
  <c r="AR182" i="18"/>
  <c r="CJ181" i="19"/>
  <c r="CA181" i="19"/>
  <c r="AR182" i="19"/>
  <c r="J394" i="21"/>
  <c r="O393" i="21"/>
  <c r="K394" i="21"/>
  <c r="H394" i="21"/>
  <c r="G394" i="21"/>
  <c r="I394" i="21"/>
  <c r="CJ182" i="13"/>
  <c r="CL182" i="13" s="1"/>
  <c r="AR183" i="13"/>
  <c r="BJ240" i="13"/>
  <c r="BK240" i="13"/>
  <c r="BI240" i="13"/>
  <c r="CA182" i="13" l="1"/>
  <c r="CC182" i="13" s="1"/>
  <c r="CL181" i="18"/>
  <c r="U393" i="20"/>
  <c r="V393" i="20" s="1"/>
  <c r="AZ183" i="13"/>
  <c r="BC183" i="13" s="1"/>
  <c r="AY183" i="19"/>
  <c r="BB183" i="19" s="1"/>
  <c r="AY183" i="18"/>
  <c r="BB183" i="18" s="1"/>
  <c r="AY183" i="13"/>
  <c r="BB183" i="13" s="1"/>
  <c r="L183" i="18"/>
  <c r="O183" i="18" s="1"/>
  <c r="R183" i="18"/>
  <c r="AA184" i="18" s="1"/>
  <c r="AZ183" i="19"/>
  <c r="BC183" i="19" s="1"/>
  <c r="R393" i="7"/>
  <c r="S393" i="7"/>
  <c r="T393" i="7"/>
  <c r="Q393" i="7"/>
  <c r="P393" i="7"/>
  <c r="S183" i="18"/>
  <c r="AB184" i="18" s="1"/>
  <c r="M183" i="18"/>
  <c r="P183" i="18" s="1"/>
  <c r="S183" i="13"/>
  <c r="AB184" i="13" s="1"/>
  <c r="M183" i="13"/>
  <c r="L183" i="19"/>
  <c r="O183" i="19" s="1"/>
  <c r="R183" i="19"/>
  <c r="AA184" i="19" s="1"/>
  <c r="AZ183" i="18"/>
  <c r="BC183" i="18" s="1"/>
  <c r="L183" i="13"/>
  <c r="R183" i="13"/>
  <c r="AA184" i="13" s="1"/>
  <c r="L393" i="7"/>
  <c r="S183" i="19"/>
  <c r="AB184" i="19" s="1"/>
  <c r="M183" i="19"/>
  <c r="P183" i="19" s="1"/>
  <c r="CC181" i="19"/>
  <c r="CB181" i="19"/>
  <c r="CB181" i="18"/>
  <c r="CC181" i="18"/>
  <c r="L394" i="21"/>
  <c r="G294" i="17" s="1"/>
  <c r="T394" i="21"/>
  <c r="S394" i="21"/>
  <c r="P394" i="21"/>
  <c r="R394" i="21"/>
  <c r="Q394" i="21"/>
  <c r="CL181" i="19"/>
  <c r="CK181" i="19"/>
  <c r="H182" i="19"/>
  <c r="BL182" i="19"/>
  <c r="AU182" i="19"/>
  <c r="AI183" i="19" s="1"/>
  <c r="AU182" i="18"/>
  <c r="AI183" i="18" s="1"/>
  <c r="BL182" i="18"/>
  <c r="H182" i="18"/>
  <c r="CK182" i="13"/>
  <c r="BL183" i="13"/>
  <c r="H183" i="13"/>
  <c r="AU183" i="13"/>
  <c r="AI184" i="13" s="1"/>
  <c r="CB182" i="13" l="1"/>
  <c r="AX182" i="18"/>
  <c r="BA182" i="18" s="1"/>
  <c r="BD182" i="18" s="1"/>
  <c r="AX182" i="19"/>
  <c r="BA182" i="19" s="1"/>
  <c r="BD182" i="19" s="1"/>
  <c r="U393" i="7"/>
  <c r="K293" i="17" s="1"/>
  <c r="L293" i="17" s="1"/>
  <c r="M293" i="17" s="1"/>
  <c r="I121" i="15"/>
  <c r="O183" i="13"/>
  <c r="J121" i="15"/>
  <c r="P183" i="13"/>
  <c r="H293" i="16"/>
  <c r="I293" i="16" s="1"/>
  <c r="G293" i="12"/>
  <c r="H293" i="12" s="1"/>
  <c r="I293" i="12" s="1"/>
  <c r="F121" i="15"/>
  <c r="H293" i="17"/>
  <c r="I293" i="17" s="1"/>
  <c r="U394" i="21"/>
  <c r="V394" i="21" s="1"/>
  <c r="K182" i="19"/>
  <c r="BR182" i="19"/>
  <c r="Q182" i="19"/>
  <c r="Z183" i="19" s="1"/>
  <c r="BH183" i="19" s="1"/>
  <c r="BR182" i="18"/>
  <c r="K182" i="18"/>
  <c r="Q182" i="18"/>
  <c r="Z183" i="18" s="1"/>
  <c r="F393" i="20" s="1"/>
  <c r="K183" i="13"/>
  <c r="H121" i="15" s="1"/>
  <c r="Q183" i="13"/>
  <c r="Z184" i="13" s="1"/>
  <c r="F394" i="7" s="1"/>
  <c r="BR183" i="13"/>
  <c r="AX183" i="13"/>
  <c r="BA183" i="13" s="1"/>
  <c r="BD183" i="13" s="1"/>
  <c r="BI241" i="13"/>
  <c r="BK241" i="13"/>
  <c r="K293" i="12" l="1"/>
  <c r="L293" i="12" s="1"/>
  <c r="M293" i="12" s="1"/>
  <c r="V393" i="7"/>
  <c r="K293" i="16"/>
  <c r="L293" i="16" s="1"/>
  <c r="M293" i="16" s="1"/>
  <c r="N294" i="16" s="1"/>
  <c r="I394" i="20"/>
  <c r="H394" i="20"/>
  <c r="J394" i="20"/>
  <c r="K394" i="20"/>
  <c r="G394" i="20"/>
  <c r="O393" i="20"/>
  <c r="O293" i="17"/>
  <c r="N294" i="17"/>
  <c r="BY183" i="19"/>
  <c r="CH183" i="19"/>
  <c r="CI183" i="19"/>
  <c r="BZ183" i="19"/>
  <c r="BY183" i="13"/>
  <c r="CH183" i="13"/>
  <c r="N294" i="12"/>
  <c r="CI183" i="13"/>
  <c r="BZ183" i="13"/>
  <c r="O293" i="12"/>
  <c r="BV183" i="19"/>
  <c r="AS184" i="19" s="1"/>
  <c r="CE183" i="19"/>
  <c r="BW183" i="19"/>
  <c r="AT184" i="19" s="1"/>
  <c r="CF183" i="19"/>
  <c r="J294" i="17"/>
  <c r="G141" i="15"/>
  <c r="CE183" i="13"/>
  <c r="CF183" i="13"/>
  <c r="J294" i="12"/>
  <c r="BV183" i="13"/>
  <c r="AS184" i="13" s="1"/>
  <c r="BW183" i="13"/>
  <c r="AT184" i="13" s="1"/>
  <c r="BH183" i="18"/>
  <c r="BW183" i="18"/>
  <c r="AT184" i="18" s="1"/>
  <c r="CE183" i="18"/>
  <c r="BV183" i="18"/>
  <c r="AS184" i="18" s="1"/>
  <c r="J294" i="16"/>
  <c r="CF183" i="18"/>
  <c r="BT183" i="18"/>
  <c r="BO183" i="18"/>
  <c r="N182" i="18"/>
  <c r="CD182" i="18"/>
  <c r="BU182" i="18"/>
  <c r="CG182" i="18"/>
  <c r="BX182" i="18"/>
  <c r="F394" i="21"/>
  <c r="N182" i="19"/>
  <c r="BU182" i="19"/>
  <c r="CD182" i="19"/>
  <c r="CG182" i="19"/>
  <c r="BX182" i="19"/>
  <c r="BO183" i="19"/>
  <c r="BT183" i="19"/>
  <c r="BT184" i="13"/>
  <c r="BO184" i="13"/>
  <c r="BH184" i="13"/>
  <c r="N183" i="13"/>
  <c r="BU183" i="13"/>
  <c r="CD183" i="13"/>
  <c r="BX183" i="13"/>
  <c r="CG183" i="13"/>
  <c r="BJ241" i="13"/>
  <c r="CH183" i="18" l="1"/>
  <c r="BZ183" i="18"/>
  <c r="CI183" i="18"/>
  <c r="BY183" i="18"/>
  <c r="O293" i="16"/>
  <c r="L394" i="20"/>
  <c r="G294" i="16" s="1"/>
  <c r="S394" i="20"/>
  <c r="P394" i="20"/>
  <c r="T394" i="20"/>
  <c r="R394" i="20"/>
  <c r="Q394" i="20"/>
  <c r="CJ182" i="19"/>
  <c r="CL182" i="19" s="1"/>
  <c r="J184" i="18"/>
  <c r="AW184" i="18"/>
  <c r="AK185" i="18" s="1"/>
  <c r="BQ184" i="18"/>
  <c r="BN184" i="18"/>
  <c r="H394" i="7"/>
  <c r="K394" i="7"/>
  <c r="G394" i="7"/>
  <c r="O393" i="7"/>
  <c r="I394" i="7"/>
  <c r="J394" i="7"/>
  <c r="BN184" i="19"/>
  <c r="J184" i="19"/>
  <c r="AW184" i="19"/>
  <c r="AK185" i="19" s="1"/>
  <c r="BQ184" i="19"/>
  <c r="J184" i="13"/>
  <c r="BQ184" i="13"/>
  <c r="AW184" i="13"/>
  <c r="AK185" i="13" s="1"/>
  <c r="BN184" i="13"/>
  <c r="I184" i="19"/>
  <c r="AV184" i="19"/>
  <c r="AJ185" i="19" s="1"/>
  <c r="BM184" i="19"/>
  <c r="BP184" i="19"/>
  <c r="BM184" i="13"/>
  <c r="AV184" i="13"/>
  <c r="AJ185" i="13" s="1"/>
  <c r="BP184" i="13"/>
  <c r="I184" i="13"/>
  <c r="I184" i="18"/>
  <c r="AV184" i="18"/>
  <c r="AJ185" i="18" s="1"/>
  <c r="BP184" i="18"/>
  <c r="BM184" i="18"/>
  <c r="O394" i="21"/>
  <c r="I395" i="21"/>
  <c r="H395" i="21"/>
  <c r="J395" i="21"/>
  <c r="G395" i="21"/>
  <c r="K395" i="21"/>
  <c r="CA182" i="18"/>
  <c r="AR183" i="18"/>
  <c r="CJ182" i="18"/>
  <c r="CA182" i="19"/>
  <c r="AR183" i="19"/>
  <c r="CJ183" i="13"/>
  <c r="CA183" i="13"/>
  <c r="AR184" i="13"/>
  <c r="BJ242" i="13"/>
  <c r="AY184" i="13" l="1"/>
  <c r="BB184" i="13" s="1"/>
  <c r="AZ184" i="13"/>
  <c r="BC184" i="13" s="1"/>
  <c r="CK182" i="19"/>
  <c r="U394" i="20"/>
  <c r="V394" i="20" s="1"/>
  <c r="AY184" i="18"/>
  <c r="BB184" i="18" s="1"/>
  <c r="L184" i="13"/>
  <c r="R184" i="13"/>
  <c r="AA185" i="13" s="1"/>
  <c r="L184" i="19"/>
  <c r="O184" i="19" s="1"/>
  <c r="R184" i="19"/>
  <c r="AA185" i="19" s="1"/>
  <c r="M184" i="19"/>
  <c r="P184" i="19" s="1"/>
  <c r="S184" i="19"/>
  <c r="AB185" i="19" s="1"/>
  <c r="AY184" i="19"/>
  <c r="BB184" i="19" s="1"/>
  <c r="S184" i="13"/>
  <c r="AB185" i="13" s="1"/>
  <c r="M184" i="13"/>
  <c r="R394" i="7"/>
  <c r="Q394" i="7"/>
  <c r="T394" i="7"/>
  <c r="S394" i="7"/>
  <c r="P394" i="7"/>
  <c r="AZ184" i="18"/>
  <c r="BC184" i="18" s="1"/>
  <c r="L184" i="18"/>
  <c r="O184" i="18" s="1"/>
  <c r="R184" i="18"/>
  <c r="AA185" i="18" s="1"/>
  <c r="AZ184" i="19"/>
  <c r="BC184" i="19" s="1"/>
  <c r="L394" i="7"/>
  <c r="M184" i="18"/>
  <c r="P184" i="18" s="1"/>
  <c r="S184" i="18"/>
  <c r="AB185" i="18" s="1"/>
  <c r="CK182" i="18"/>
  <c r="CL182" i="18"/>
  <c r="H183" i="18"/>
  <c r="AU183" i="18"/>
  <c r="AI184" i="18" s="1"/>
  <c r="BL183" i="18"/>
  <c r="CB182" i="18"/>
  <c r="CC182" i="18"/>
  <c r="T395" i="21"/>
  <c r="Q395" i="21"/>
  <c r="R395" i="21"/>
  <c r="S395" i="21"/>
  <c r="P395" i="21"/>
  <c r="BL183" i="19"/>
  <c r="AU183" i="19"/>
  <c r="AI184" i="19" s="1"/>
  <c r="H183" i="19"/>
  <c r="L395" i="21"/>
  <c r="G295" i="17" s="1"/>
  <c r="CC182" i="19"/>
  <c r="CB182" i="19"/>
  <c r="CL183" i="13"/>
  <c r="CK183" i="13"/>
  <c r="BL184" i="13"/>
  <c r="AU184" i="13"/>
  <c r="AI185" i="13" s="1"/>
  <c r="H184" i="13"/>
  <c r="CB183" i="13"/>
  <c r="CC183" i="13"/>
  <c r="BK242" i="13"/>
  <c r="BI242" i="13"/>
  <c r="AX183" i="18" l="1"/>
  <c r="BA183" i="18" s="1"/>
  <c r="BD183" i="18" s="1"/>
  <c r="U394" i="7"/>
  <c r="V394" i="7" s="1"/>
  <c r="AX183" i="19"/>
  <c r="BA183" i="19" s="1"/>
  <c r="BD183" i="19" s="1"/>
  <c r="F122" i="15"/>
  <c r="H294" i="16"/>
  <c r="I294" i="16" s="1"/>
  <c r="H294" i="17"/>
  <c r="I294" i="17" s="1"/>
  <c r="G294" i="12"/>
  <c r="H294" i="12" s="1"/>
  <c r="I294" i="12" s="1"/>
  <c r="J122" i="15"/>
  <c r="P184" i="13"/>
  <c r="I122" i="15"/>
  <c r="O184" i="13"/>
  <c r="Q183" i="18"/>
  <c r="Z184" i="18" s="1"/>
  <c r="F394" i="20" s="1"/>
  <c r="BR183" i="18"/>
  <c r="K183" i="18"/>
  <c r="Q183" i="19"/>
  <c r="Z184" i="19" s="1"/>
  <c r="BH184" i="19" s="1"/>
  <c r="BR183" i="19"/>
  <c r="K183" i="19"/>
  <c r="U395" i="21"/>
  <c r="V395" i="21" s="1"/>
  <c r="BR184" i="13"/>
  <c r="Q184" i="13"/>
  <c r="Z185" i="13" s="1"/>
  <c r="F395" i="7" s="1"/>
  <c r="K184" i="13"/>
  <c r="H122" i="15" s="1"/>
  <c r="AX184" i="13"/>
  <c r="BA184" i="13" s="1"/>
  <c r="BD184" i="13" s="1"/>
  <c r="K294" i="17" l="1"/>
  <c r="L294" i="17" s="1"/>
  <c r="M294" i="17" s="1"/>
  <c r="BZ184" i="19" s="1"/>
  <c r="K294" i="12"/>
  <c r="L294" i="12" s="1"/>
  <c r="M294" i="12" s="1"/>
  <c r="CI184" i="13" s="1"/>
  <c r="K294" i="16"/>
  <c r="L294" i="16" s="1"/>
  <c r="M294" i="16" s="1"/>
  <c r="BY184" i="18" s="1"/>
  <c r="I395" i="20"/>
  <c r="O394" i="20"/>
  <c r="G395" i="20"/>
  <c r="H395" i="20"/>
  <c r="J395" i="20"/>
  <c r="K395" i="20"/>
  <c r="J295" i="17"/>
  <c r="CE184" i="19"/>
  <c r="BV184" i="19"/>
  <c r="AS185" i="19" s="1"/>
  <c r="BW184" i="19"/>
  <c r="AT185" i="19" s="1"/>
  <c r="CF184" i="19"/>
  <c r="CF184" i="18"/>
  <c r="BW184" i="18"/>
  <c r="AT185" i="18" s="1"/>
  <c r="J295" i="16"/>
  <c r="BV184" i="18"/>
  <c r="AS185" i="18" s="1"/>
  <c r="CE184" i="18"/>
  <c r="CH184" i="13"/>
  <c r="BZ184" i="13"/>
  <c r="O294" i="12"/>
  <c r="BH184" i="18"/>
  <c r="CH184" i="19"/>
  <c r="BY184" i="19"/>
  <c r="CI184" i="19"/>
  <c r="O294" i="17"/>
  <c r="N295" i="17"/>
  <c r="CH184" i="18"/>
  <c r="G142" i="15"/>
  <c r="J295" i="12"/>
  <c r="CE184" i="13"/>
  <c r="CF184" i="13"/>
  <c r="BV184" i="13"/>
  <c r="AS185" i="13" s="1"/>
  <c r="BW184" i="13"/>
  <c r="AT185" i="13" s="1"/>
  <c r="BO184" i="19"/>
  <c r="BT184" i="19"/>
  <c r="N183" i="19"/>
  <c r="CD183" i="19"/>
  <c r="BU183" i="19"/>
  <c r="CG183" i="19"/>
  <c r="BX183" i="19"/>
  <c r="N183" i="18"/>
  <c r="CD183" i="18"/>
  <c r="BU183" i="18"/>
  <c r="BX183" i="18"/>
  <c r="CG183" i="18"/>
  <c r="BO184" i="18"/>
  <c r="BT184" i="18"/>
  <c r="F395" i="21"/>
  <c r="BH185" i="13"/>
  <c r="N184" i="13"/>
  <c r="BU184" i="13"/>
  <c r="CD184" i="13"/>
  <c r="BX184" i="13"/>
  <c r="CG184" i="13"/>
  <c r="BO185" i="13"/>
  <c r="BT185" i="13"/>
  <c r="BI243" i="13"/>
  <c r="BJ243" i="13"/>
  <c r="N295" i="12" l="1"/>
  <c r="BY184" i="13"/>
  <c r="CI184" i="18"/>
  <c r="N295" i="16"/>
  <c r="BZ184" i="18"/>
  <c r="O294" i="16"/>
  <c r="L395" i="20"/>
  <c r="G295" i="16" s="1"/>
  <c r="S395" i="20"/>
  <c r="Q395" i="20"/>
  <c r="R395" i="20"/>
  <c r="P395" i="20"/>
  <c r="T395" i="20"/>
  <c r="BQ185" i="18"/>
  <c r="BN185" i="18"/>
  <c r="AW185" i="18"/>
  <c r="AK186" i="18" s="1"/>
  <c r="J185" i="18"/>
  <c r="BN185" i="13"/>
  <c r="J185" i="13"/>
  <c r="BQ185" i="13"/>
  <c r="AW185" i="13"/>
  <c r="AK186" i="13" s="1"/>
  <c r="BQ185" i="19"/>
  <c r="AW185" i="19"/>
  <c r="AK186" i="19" s="1"/>
  <c r="J185" i="19"/>
  <c r="BN185" i="19"/>
  <c r="BP185" i="13"/>
  <c r="BM185" i="13"/>
  <c r="I185" i="13"/>
  <c r="AV185" i="13"/>
  <c r="AJ186" i="13" s="1"/>
  <c r="BP185" i="19"/>
  <c r="BM185" i="19"/>
  <c r="I185" i="19"/>
  <c r="AV185" i="19"/>
  <c r="AJ186" i="19" s="1"/>
  <c r="J395" i="7"/>
  <c r="I395" i="7"/>
  <c r="H395" i="7"/>
  <c r="G395" i="7"/>
  <c r="K395" i="7"/>
  <c r="O394" i="7"/>
  <c r="CJ183" i="18"/>
  <c r="CL183" i="18" s="1"/>
  <c r="I185" i="18"/>
  <c r="BM185" i="18"/>
  <c r="BP185" i="18"/>
  <c r="AV185" i="18"/>
  <c r="AJ186" i="18" s="1"/>
  <c r="CA183" i="18"/>
  <c r="AR184" i="18"/>
  <c r="I396" i="21"/>
  <c r="O395" i="21"/>
  <c r="K396" i="21"/>
  <c r="J396" i="21"/>
  <c r="H396" i="21"/>
  <c r="G396" i="21"/>
  <c r="CA183" i="19"/>
  <c r="AR184" i="19"/>
  <c r="CJ183" i="19"/>
  <c r="CJ184" i="13"/>
  <c r="CK184" i="13" s="1"/>
  <c r="CA184" i="13"/>
  <c r="AR185" i="13"/>
  <c r="BK243" i="13"/>
  <c r="AY185" i="18" l="1"/>
  <c r="BB185" i="18" s="1"/>
  <c r="AY185" i="13"/>
  <c r="BB185" i="13" s="1"/>
  <c r="AZ185" i="19"/>
  <c r="BC185" i="19" s="1"/>
  <c r="U395" i="20"/>
  <c r="V395" i="20" s="1"/>
  <c r="CK183" i="18"/>
  <c r="AY185" i="19"/>
  <c r="BB185" i="19" s="1"/>
  <c r="L395" i="7"/>
  <c r="G295" i="12" s="1"/>
  <c r="H295" i="12" s="1"/>
  <c r="I295" i="12" s="1"/>
  <c r="AZ185" i="13"/>
  <c r="BC185" i="13" s="1"/>
  <c r="S395" i="7"/>
  <c r="P395" i="7"/>
  <c r="T395" i="7"/>
  <c r="R395" i="7"/>
  <c r="Q395" i="7"/>
  <c r="R185" i="19"/>
  <c r="AA186" i="19" s="1"/>
  <c r="L185" i="19"/>
  <c r="O185" i="19" s="1"/>
  <c r="M185" i="13"/>
  <c r="S185" i="13"/>
  <c r="AB186" i="13" s="1"/>
  <c r="H295" i="16"/>
  <c r="I295" i="16" s="1"/>
  <c r="H295" i="17"/>
  <c r="I295" i="17" s="1"/>
  <c r="M185" i="19"/>
  <c r="P185" i="19" s="1"/>
  <c r="S185" i="19"/>
  <c r="AB186" i="19" s="1"/>
  <c r="S185" i="18"/>
  <c r="AB186" i="18" s="1"/>
  <c r="M185" i="18"/>
  <c r="P185" i="18" s="1"/>
  <c r="R185" i="18"/>
  <c r="AA186" i="18" s="1"/>
  <c r="L185" i="18"/>
  <c r="O185" i="18" s="1"/>
  <c r="R185" i="13"/>
  <c r="AA186" i="13" s="1"/>
  <c r="L185" i="13"/>
  <c r="AZ185" i="18"/>
  <c r="BC185" i="18" s="1"/>
  <c r="BL184" i="19"/>
  <c r="AU184" i="19"/>
  <c r="AI185" i="19" s="1"/>
  <c r="H184" i="19"/>
  <c r="CB183" i="19"/>
  <c r="CC183" i="19"/>
  <c r="T396" i="21"/>
  <c r="P396" i="21"/>
  <c r="S396" i="21"/>
  <c r="R396" i="21"/>
  <c r="Q396" i="21"/>
  <c r="CL183" i="19"/>
  <c r="CK183" i="19"/>
  <c r="BL184" i="18"/>
  <c r="AU184" i="18"/>
  <c r="AI185" i="18" s="1"/>
  <c r="H184" i="18"/>
  <c r="L396" i="21"/>
  <c r="G296" i="17" s="1"/>
  <c r="CB183" i="18"/>
  <c r="CC183" i="18"/>
  <c r="CL184" i="13"/>
  <c r="AU185" i="13"/>
  <c r="AI186" i="13" s="1"/>
  <c r="BL185" i="13"/>
  <c r="H185" i="13"/>
  <c r="CC184" i="13"/>
  <c r="CB184" i="13"/>
  <c r="F123" i="15" l="1"/>
  <c r="J123" i="15"/>
  <c r="P185" i="13"/>
  <c r="I123" i="15"/>
  <c r="O185" i="13"/>
  <c r="BV185" i="19"/>
  <c r="AS186" i="19" s="1"/>
  <c r="CE185" i="19"/>
  <c r="J296" i="17"/>
  <c r="CF185" i="19"/>
  <c r="BW185" i="19"/>
  <c r="AT186" i="19" s="1"/>
  <c r="G143" i="15"/>
  <c r="CE185" i="13"/>
  <c r="BV185" i="13"/>
  <c r="AS186" i="13" s="1"/>
  <c r="J296" i="12"/>
  <c r="BW185" i="13"/>
  <c r="AT186" i="13" s="1"/>
  <c r="CF185" i="13"/>
  <c r="CF185" i="18"/>
  <c r="BW185" i="18"/>
  <c r="AT186" i="18" s="1"/>
  <c r="J296" i="16"/>
  <c r="BV185" i="18"/>
  <c r="AS186" i="18" s="1"/>
  <c r="CE185" i="18"/>
  <c r="U395" i="7"/>
  <c r="AX184" i="18"/>
  <c r="BA184" i="18" s="1"/>
  <c r="BD184" i="18" s="1"/>
  <c r="K184" i="19"/>
  <c r="Q184" i="19"/>
  <c r="Z185" i="19" s="1"/>
  <c r="BH185" i="19" s="1"/>
  <c r="BR184" i="19"/>
  <c r="BR184" i="18"/>
  <c r="Q184" i="18"/>
  <c r="Z185" i="18" s="1"/>
  <c r="F395" i="20" s="1"/>
  <c r="K184" i="18"/>
  <c r="U396" i="21"/>
  <c r="V396" i="21" s="1"/>
  <c r="AX184" i="19"/>
  <c r="BA184" i="19" s="1"/>
  <c r="BD184" i="19" s="1"/>
  <c r="AX185" i="13"/>
  <c r="BA185" i="13" s="1"/>
  <c r="BD185" i="13" s="1"/>
  <c r="Q185" i="13"/>
  <c r="Z186" i="13" s="1"/>
  <c r="F396" i="7" s="1"/>
  <c r="BR185" i="13"/>
  <c r="K185" i="13"/>
  <c r="H123" i="15" s="1"/>
  <c r="BI244" i="13"/>
  <c r="BK244" i="13"/>
  <c r="BJ244" i="13"/>
  <c r="I396" i="20" l="1"/>
  <c r="G396" i="20"/>
  <c r="H396" i="20"/>
  <c r="O395" i="20"/>
  <c r="K396" i="20"/>
  <c r="J396" i="20"/>
  <c r="BQ186" i="13"/>
  <c r="AW186" i="13"/>
  <c r="AK187" i="13" s="1"/>
  <c r="J186" i="13"/>
  <c r="BN186" i="13"/>
  <c r="K295" i="17"/>
  <c r="L295" i="17" s="1"/>
  <c r="M295" i="17" s="1"/>
  <c r="K295" i="12"/>
  <c r="L295" i="12" s="1"/>
  <c r="M295" i="12" s="1"/>
  <c r="CG185" i="13" s="1"/>
  <c r="K295" i="16"/>
  <c r="L295" i="16" s="1"/>
  <c r="M295" i="16" s="1"/>
  <c r="V395" i="7"/>
  <c r="I186" i="19"/>
  <c r="AV186" i="19"/>
  <c r="AJ187" i="19" s="1"/>
  <c r="BP186" i="19"/>
  <c r="BM186" i="19"/>
  <c r="I186" i="13"/>
  <c r="BM186" i="13"/>
  <c r="AV186" i="13"/>
  <c r="AJ187" i="13" s="1"/>
  <c r="BP186" i="13"/>
  <c r="AV186" i="18"/>
  <c r="AJ187" i="18" s="1"/>
  <c r="BP186" i="18"/>
  <c r="BM186" i="18"/>
  <c r="I186" i="18"/>
  <c r="BH185" i="18"/>
  <c r="J186" i="18"/>
  <c r="BQ186" i="18"/>
  <c r="BN186" i="18"/>
  <c r="AW186" i="18"/>
  <c r="AK187" i="18" s="1"/>
  <c r="BQ186" i="19"/>
  <c r="J186" i="19"/>
  <c r="BN186" i="19"/>
  <c r="AW186" i="19"/>
  <c r="AK187" i="19" s="1"/>
  <c r="N184" i="18"/>
  <c r="BU184" i="18"/>
  <c r="CD184" i="18"/>
  <c r="CG184" i="18"/>
  <c r="BX184" i="18"/>
  <c r="BT185" i="18"/>
  <c r="BO185" i="18"/>
  <c r="F396" i="21"/>
  <c r="BO185" i="19"/>
  <c r="BT185" i="19"/>
  <c r="N184" i="19"/>
  <c r="CD184" i="19"/>
  <c r="BU184" i="19"/>
  <c r="CG184" i="19"/>
  <c r="BX184" i="19"/>
  <c r="N185" i="13"/>
  <c r="CD185" i="13"/>
  <c r="BU185" i="13"/>
  <c r="BO186" i="13"/>
  <c r="BT186" i="13"/>
  <c r="BH186" i="13"/>
  <c r="BK245" i="13"/>
  <c r="BX185" i="13" l="1"/>
  <c r="AY186" i="18"/>
  <c r="BB186" i="18" s="1"/>
  <c r="AY186" i="19"/>
  <c r="BB186" i="19" s="1"/>
  <c r="AZ186" i="13"/>
  <c r="BC186" i="13" s="1"/>
  <c r="AY186" i="13"/>
  <c r="BB186" i="13" s="1"/>
  <c r="Q396" i="20"/>
  <c r="R396" i="20"/>
  <c r="S396" i="20"/>
  <c r="P396" i="20"/>
  <c r="T396" i="20"/>
  <c r="L396" i="20"/>
  <c r="G296" i="16" s="1"/>
  <c r="CJ184" i="19"/>
  <c r="CL184" i="19" s="1"/>
  <c r="R186" i="18"/>
  <c r="AA187" i="18" s="1"/>
  <c r="L186" i="18"/>
  <c r="O186" i="18" s="1"/>
  <c r="O295" i="16"/>
  <c r="N296" i="16"/>
  <c r="CH185" i="18"/>
  <c r="BY185" i="18"/>
  <c r="CI185" i="18"/>
  <c r="BZ185" i="18"/>
  <c r="AZ186" i="18"/>
  <c r="BC186" i="18" s="1"/>
  <c r="L186" i="13"/>
  <c r="R186" i="13"/>
  <c r="AA187" i="13" s="1"/>
  <c r="O295" i="12"/>
  <c r="BZ185" i="13"/>
  <c r="BY185" i="13"/>
  <c r="CI185" i="13"/>
  <c r="CH185" i="13"/>
  <c r="N296" i="12"/>
  <c r="BY185" i="19"/>
  <c r="N296" i="17"/>
  <c r="CH185" i="19"/>
  <c r="O295" i="17"/>
  <c r="CI185" i="19"/>
  <c r="BZ185" i="19"/>
  <c r="M186" i="18"/>
  <c r="P186" i="18" s="1"/>
  <c r="S186" i="18"/>
  <c r="AB187" i="18" s="1"/>
  <c r="S186" i="13"/>
  <c r="AB187" i="13" s="1"/>
  <c r="M186" i="13"/>
  <c r="M186" i="19"/>
  <c r="P186" i="19" s="1"/>
  <c r="S186" i="19"/>
  <c r="AB187" i="19" s="1"/>
  <c r="G396" i="7"/>
  <c r="O395" i="7"/>
  <c r="K396" i="7"/>
  <c r="H396" i="7"/>
  <c r="I396" i="7"/>
  <c r="J396" i="7"/>
  <c r="L186" i="19"/>
  <c r="O186" i="19" s="1"/>
  <c r="R186" i="19"/>
  <c r="AA187" i="19" s="1"/>
  <c r="AZ186" i="19"/>
  <c r="BC186" i="19" s="1"/>
  <c r="K397" i="21"/>
  <c r="O396" i="21"/>
  <c r="J397" i="21"/>
  <c r="G397" i="21"/>
  <c r="H397" i="21"/>
  <c r="I397" i="21"/>
  <c r="CJ184" i="18"/>
  <c r="CA184" i="19"/>
  <c r="AR185" i="19"/>
  <c r="CA184" i="18"/>
  <c r="AR185" i="18"/>
  <c r="AR186" i="13"/>
  <c r="BI245" i="13"/>
  <c r="CA185" i="13" l="1"/>
  <c r="U396" i="20"/>
  <c r="V396" i="20" s="1"/>
  <c r="CJ185" i="13"/>
  <c r="CK185" i="13" s="1"/>
  <c r="CK184" i="19"/>
  <c r="L396" i="7"/>
  <c r="H296" i="17" s="1"/>
  <c r="I296" i="17" s="1"/>
  <c r="P396" i="7"/>
  <c r="R396" i="7"/>
  <c r="T396" i="7"/>
  <c r="Q396" i="7"/>
  <c r="S396" i="7"/>
  <c r="P186" i="13"/>
  <c r="J124" i="15"/>
  <c r="I124" i="15"/>
  <c r="O186" i="13"/>
  <c r="T397" i="21"/>
  <c r="R397" i="21"/>
  <c r="S397" i="21"/>
  <c r="P397" i="21"/>
  <c r="Q397" i="21"/>
  <c r="H185" i="18"/>
  <c r="BL185" i="18"/>
  <c r="AU185" i="18"/>
  <c r="AI186" i="18" s="1"/>
  <c r="CC184" i="18"/>
  <c r="CB184" i="18"/>
  <c r="BL185" i="19"/>
  <c r="AU185" i="19"/>
  <c r="AI186" i="19" s="1"/>
  <c r="H185" i="19"/>
  <c r="CL184" i="18"/>
  <c r="CK184" i="18"/>
  <c r="CB184" i="19"/>
  <c r="CC184" i="19"/>
  <c r="L397" i="21"/>
  <c r="G297" i="17" s="1"/>
  <c r="BL186" i="13"/>
  <c r="AU186" i="13"/>
  <c r="AI187" i="13" s="1"/>
  <c r="H186" i="13"/>
  <c r="CB185" i="13"/>
  <c r="CC185" i="13"/>
  <c r="BJ245" i="13"/>
  <c r="CL185" i="13" l="1"/>
  <c r="G296" i="12"/>
  <c r="H296" i="12" s="1"/>
  <c r="I296" i="12" s="1"/>
  <c r="J297" i="12" s="1"/>
  <c r="F124" i="15"/>
  <c r="H296" i="16"/>
  <c r="I296" i="16" s="1"/>
  <c r="J297" i="16" s="1"/>
  <c r="AX185" i="18"/>
  <c r="BA185" i="18" s="1"/>
  <c r="BD185" i="18" s="1"/>
  <c r="AX185" i="19"/>
  <c r="BA185" i="19" s="1"/>
  <c r="BD185" i="19" s="1"/>
  <c r="CF186" i="19"/>
  <c r="BW186" i="19"/>
  <c r="AT187" i="19" s="1"/>
  <c r="BV186" i="19"/>
  <c r="AS187" i="19" s="1"/>
  <c r="CE186" i="19"/>
  <c r="J297" i="17"/>
  <c r="U396" i="7"/>
  <c r="K185" i="19"/>
  <c r="BR185" i="19"/>
  <c r="Q185" i="19"/>
  <c r="Z186" i="19" s="1"/>
  <c r="BH186" i="19" s="1"/>
  <c r="K185" i="18"/>
  <c r="Q185" i="18"/>
  <c r="Z186" i="18" s="1"/>
  <c r="F396" i="20" s="1"/>
  <c r="BR185" i="18"/>
  <c r="U397" i="21"/>
  <c r="V397" i="21" s="1"/>
  <c r="BR186" i="13"/>
  <c r="K186" i="13"/>
  <c r="H124" i="15" s="1"/>
  <c r="Q186" i="13"/>
  <c r="Z187" i="13" s="1"/>
  <c r="F397" i="7" s="1"/>
  <c r="AX186" i="13"/>
  <c r="BA186" i="13" s="1"/>
  <c r="BD186" i="13" s="1"/>
  <c r="CF186" i="13" l="1"/>
  <c r="G144" i="15"/>
  <c r="BV186" i="13"/>
  <c r="AS187" i="13" s="1"/>
  <c r="BM187" i="13" s="1"/>
  <c r="CE186" i="13"/>
  <c r="BW186" i="18"/>
  <c r="AT187" i="18" s="1"/>
  <c r="BQ187" i="18" s="1"/>
  <c r="CF186" i="18"/>
  <c r="BV186" i="18"/>
  <c r="AS187" i="18" s="1"/>
  <c r="BM187" i="18" s="1"/>
  <c r="CE186" i="18"/>
  <c r="BW186" i="13"/>
  <c r="AT187" i="13" s="1"/>
  <c r="BQ187" i="13" s="1"/>
  <c r="I397" i="20"/>
  <c r="O396" i="20"/>
  <c r="K397" i="20"/>
  <c r="G397" i="20"/>
  <c r="J397" i="20"/>
  <c r="H397" i="20"/>
  <c r="AW187" i="19"/>
  <c r="AK188" i="19" s="1"/>
  <c r="J187" i="19"/>
  <c r="BN187" i="19"/>
  <c r="BQ187" i="19"/>
  <c r="BP187" i="19"/>
  <c r="I187" i="19"/>
  <c r="BM187" i="19"/>
  <c r="AV187" i="19"/>
  <c r="AJ188" i="19" s="1"/>
  <c r="BH186" i="18"/>
  <c r="K296" i="12"/>
  <c r="L296" i="12" s="1"/>
  <c r="M296" i="12" s="1"/>
  <c r="CG186" i="13" s="1"/>
  <c r="V396" i="7"/>
  <c r="K296" i="17"/>
  <c r="L296" i="17" s="1"/>
  <c r="M296" i="17" s="1"/>
  <c r="K296" i="16"/>
  <c r="L296" i="16" s="1"/>
  <c r="M296" i="16" s="1"/>
  <c r="N185" i="18"/>
  <c r="CD185" i="18"/>
  <c r="BU185" i="18"/>
  <c r="CG185" i="18"/>
  <c r="BX185" i="18"/>
  <c r="BT186" i="19"/>
  <c r="BO186" i="19"/>
  <c r="N185" i="19"/>
  <c r="BU185" i="19"/>
  <c r="CD185" i="19"/>
  <c r="BX185" i="19"/>
  <c r="CG185" i="19"/>
  <c r="BO186" i="18"/>
  <c r="BT186" i="18"/>
  <c r="F397" i="21"/>
  <c r="BH187" i="13"/>
  <c r="N186" i="13"/>
  <c r="CD186" i="13"/>
  <c r="BU186" i="13"/>
  <c r="BT187" i="13"/>
  <c r="BO187" i="13"/>
  <c r="BI246" i="13"/>
  <c r="BK246" i="13"/>
  <c r="J187" i="18" l="1"/>
  <c r="I187" i="13"/>
  <c r="BP187" i="13"/>
  <c r="AV187" i="13"/>
  <c r="AJ188" i="13" s="1"/>
  <c r="AW187" i="18"/>
  <c r="AK188" i="18" s="1"/>
  <c r="BN187" i="18"/>
  <c r="I187" i="18"/>
  <c r="L187" i="18" s="1"/>
  <c r="O187" i="18" s="1"/>
  <c r="BP187" i="18"/>
  <c r="AV187" i="18"/>
  <c r="AJ188" i="18" s="1"/>
  <c r="BN187" i="13"/>
  <c r="J187" i="13"/>
  <c r="S187" i="13" s="1"/>
  <c r="AB188" i="13" s="1"/>
  <c r="AW187" i="13"/>
  <c r="AK188" i="13" s="1"/>
  <c r="L397" i="20"/>
  <c r="G297" i="16" s="1"/>
  <c r="Q397" i="20"/>
  <c r="P397" i="20"/>
  <c r="S397" i="20"/>
  <c r="T397" i="20"/>
  <c r="R397" i="20"/>
  <c r="BX186" i="13"/>
  <c r="BZ186" i="18"/>
  <c r="CH186" i="18"/>
  <c r="O296" i="16"/>
  <c r="BY186" i="18"/>
  <c r="N297" i="16"/>
  <c r="CI186" i="18"/>
  <c r="S187" i="19"/>
  <c r="AB188" i="19" s="1"/>
  <c r="M187" i="19"/>
  <c r="P187" i="19" s="1"/>
  <c r="CI186" i="19"/>
  <c r="N297" i="17"/>
  <c r="CH186" i="19"/>
  <c r="O296" i="17"/>
  <c r="BY186" i="19"/>
  <c r="BZ186" i="19"/>
  <c r="R187" i="13"/>
  <c r="AA188" i="13" s="1"/>
  <c r="L187" i="13"/>
  <c r="AZ187" i="19"/>
  <c r="BC187" i="19" s="1"/>
  <c r="L187" i="19"/>
  <c r="O187" i="19" s="1"/>
  <c r="R187" i="19"/>
  <c r="AA188" i="19" s="1"/>
  <c r="M187" i="18"/>
  <c r="P187" i="18" s="1"/>
  <c r="S187" i="18"/>
  <c r="AB188" i="18" s="1"/>
  <c r="CI186" i="13"/>
  <c r="BZ186" i="13"/>
  <c r="BY186" i="13"/>
  <c r="CH186" i="13"/>
  <c r="O296" i="12"/>
  <c r="N297" i="12"/>
  <c r="AY187" i="19"/>
  <c r="BB187" i="19" s="1"/>
  <c r="O396" i="7"/>
  <c r="I397" i="7"/>
  <c r="H397" i="7"/>
  <c r="J397" i="7"/>
  <c r="G397" i="7"/>
  <c r="K397" i="7"/>
  <c r="CJ185" i="19"/>
  <c r="CL185" i="19" s="1"/>
  <c r="AY187" i="13"/>
  <c r="BB187" i="13" s="1"/>
  <c r="CA185" i="19"/>
  <c r="AR186" i="19"/>
  <c r="O397" i="21"/>
  <c r="K398" i="21"/>
  <c r="J398" i="21"/>
  <c r="I398" i="21"/>
  <c r="H398" i="21"/>
  <c r="G398" i="21"/>
  <c r="CA185" i="18"/>
  <c r="AR186" i="18"/>
  <c r="CJ185" i="18"/>
  <c r="AR187" i="13"/>
  <c r="BJ246" i="13"/>
  <c r="R187" i="18" l="1"/>
  <c r="AA188" i="18" s="1"/>
  <c r="AZ187" i="18"/>
  <c r="BC187" i="18" s="1"/>
  <c r="AY187" i="18"/>
  <c r="BB187" i="18" s="1"/>
  <c r="M187" i="13"/>
  <c r="J125" i="15" s="1"/>
  <c r="AZ187" i="13"/>
  <c r="BC187" i="13" s="1"/>
  <c r="CJ186" i="13"/>
  <c r="CL186" i="13" s="1"/>
  <c r="CA186" i="13"/>
  <c r="CC186" i="13" s="1"/>
  <c r="L397" i="7"/>
  <c r="G297" i="12" s="1"/>
  <c r="H297" i="12" s="1"/>
  <c r="I297" i="12" s="1"/>
  <c r="U397" i="20"/>
  <c r="V397" i="20" s="1"/>
  <c r="I125" i="15"/>
  <c r="O187" i="13"/>
  <c r="CK185" i="19"/>
  <c r="H297" i="17"/>
  <c r="I297" i="17" s="1"/>
  <c r="H297" i="16"/>
  <c r="I297" i="16" s="1"/>
  <c r="P397" i="7"/>
  <c r="Q397" i="7"/>
  <c r="S397" i="7"/>
  <c r="T397" i="7"/>
  <c r="R397" i="7"/>
  <c r="AU186" i="18"/>
  <c r="AI187" i="18" s="1"/>
  <c r="H186" i="18"/>
  <c r="BL186" i="18"/>
  <c r="CC185" i="18"/>
  <c r="CB185" i="18"/>
  <c r="L398" i="21"/>
  <c r="G298" i="17" s="1"/>
  <c r="BL186" i="19"/>
  <c r="H186" i="19"/>
  <c r="AU186" i="19"/>
  <c r="AI187" i="19" s="1"/>
  <c r="CB185" i="19"/>
  <c r="CC185" i="19"/>
  <c r="CL185" i="18"/>
  <c r="CK185" i="18"/>
  <c r="T398" i="21"/>
  <c r="P398" i="21"/>
  <c r="S398" i="21"/>
  <c r="Q398" i="21"/>
  <c r="R398" i="21"/>
  <c r="H187" i="13"/>
  <c r="BL187" i="13"/>
  <c r="AU187" i="13"/>
  <c r="AI188" i="13" s="1"/>
  <c r="P187" i="13" l="1"/>
  <c r="CB186" i="13"/>
  <c r="CK186" i="13"/>
  <c r="F125" i="15"/>
  <c r="BV187" i="18"/>
  <c r="AS188" i="18" s="1"/>
  <c r="CE187" i="18"/>
  <c r="J298" i="16"/>
  <c r="BW187" i="18"/>
  <c r="AT188" i="18" s="1"/>
  <c r="CF187" i="18"/>
  <c r="G145" i="15"/>
  <c r="BW187" i="13"/>
  <c r="AT188" i="13" s="1"/>
  <c r="BV187" i="13"/>
  <c r="AS188" i="13" s="1"/>
  <c r="CF187" i="13"/>
  <c r="CE187" i="13"/>
  <c r="J298" i="12"/>
  <c r="CF187" i="19"/>
  <c r="BW187" i="19"/>
  <c r="AT188" i="19" s="1"/>
  <c r="BV187" i="19"/>
  <c r="AS188" i="19" s="1"/>
  <c r="J298" i="17"/>
  <c r="CE187" i="19"/>
  <c r="AX186" i="18"/>
  <c r="BA186" i="18" s="1"/>
  <c r="BD186" i="18" s="1"/>
  <c r="U397" i="7"/>
  <c r="AX186" i="19"/>
  <c r="BA186" i="19" s="1"/>
  <c r="BD186" i="19" s="1"/>
  <c r="U398" i="21"/>
  <c r="V398" i="21" s="1"/>
  <c r="K186" i="19"/>
  <c r="BR186" i="19"/>
  <c r="Q186" i="19"/>
  <c r="Z187" i="19" s="1"/>
  <c r="BH187" i="19" s="1"/>
  <c r="BR186" i="18"/>
  <c r="K186" i="18"/>
  <c r="Q186" i="18"/>
  <c r="Z187" i="18" s="1"/>
  <c r="F397" i="20" s="1"/>
  <c r="AX187" i="13"/>
  <c r="BA187" i="13" s="1"/>
  <c r="BD187" i="13" s="1"/>
  <c r="Q187" i="13"/>
  <c r="Z188" i="13" s="1"/>
  <c r="F398" i="7" s="1"/>
  <c r="K187" i="13"/>
  <c r="H125" i="15" s="1"/>
  <c r="BR187" i="13"/>
  <c r="BK247" i="13"/>
  <c r="BI247" i="13"/>
  <c r="BJ247" i="13"/>
  <c r="O397" i="20" l="1"/>
  <c r="I398" i="20"/>
  <c r="H398" i="20"/>
  <c r="J398" i="20"/>
  <c r="K398" i="20"/>
  <c r="G398" i="20"/>
  <c r="AW188" i="13"/>
  <c r="AK189" i="13" s="1"/>
  <c r="J188" i="13"/>
  <c r="BN188" i="13"/>
  <c r="BQ188" i="13"/>
  <c r="AV188" i="19"/>
  <c r="AJ189" i="19" s="1"/>
  <c r="I188" i="19"/>
  <c r="BM188" i="19"/>
  <c r="BP188" i="19"/>
  <c r="J188" i="19"/>
  <c r="BN188" i="19"/>
  <c r="BQ188" i="19"/>
  <c r="AW188" i="19"/>
  <c r="AK189" i="19" s="1"/>
  <c r="BM188" i="13"/>
  <c r="BP188" i="13"/>
  <c r="AV188" i="13"/>
  <c r="AJ189" i="13" s="1"/>
  <c r="I188" i="13"/>
  <c r="BN188" i="18"/>
  <c r="AW188" i="18"/>
  <c r="AK189" i="18" s="1"/>
  <c r="BQ188" i="18"/>
  <c r="J188" i="18"/>
  <c r="BH187" i="18"/>
  <c r="V397" i="7"/>
  <c r="K297" i="12"/>
  <c r="L297" i="12" s="1"/>
  <c r="M297" i="12" s="1"/>
  <c r="CG187" i="13" s="1"/>
  <c r="K297" i="17"/>
  <c r="L297" i="17" s="1"/>
  <c r="M297" i="17" s="1"/>
  <c r="K297" i="16"/>
  <c r="L297" i="16" s="1"/>
  <c r="M297" i="16" s="1"/>
  <c r="AV188" i="18"/>
  <c r="AJ189" i="18" s="1"/>
  <c r="I188" i="18"/>
  <c r="BP188" i="18"/>
  <c r="BM188" i="18"/>
  <c r="N186" i="19"/>
  <c r="BU186" i="19"/>
  <c r="CD186" i="19"/>
  <c r="CG186" i="19"/>
  <c r="BX186" i="19"/>
  <c r="BO187" i="18"/>
  <c r="BT187" i="18"/>
  <c r="F398" i="21"/>
  <c r="N186" i="18"/>
  <c r="BU186" i="18"/>
  <c r="CD186" i="18"/>
  <c r="CG186" i="18"/>
  <c r="BX186" i="18"/>
  <c r="BO187" i="19"/>
  <c r="BT187" i="19"/>
  <c r="BO188" i="13"/>
  <c r="BT188" i="13"/>
  <c r="N187" i="13"/>
  <c r="BU187" i="13"/>
  <c r="CD187" i="13"/>
  <c r="BH188" i="13"/>
  <c r="L398" i="20" l="1"/>
  <c r="G298" i="16" s="1"/>
  <c r="BX187" i="13"/>
  <c r="AZ188" i="13"/>
  <c r="BC188" i="13" s="1"/>
  <c r="P398" i="20"/>
  <c r="R398" i="20"/>
  <c r="S398" i="20"/>
  <c r="T398" i="20"/>
  <c r="Q398" i="20"/>
  <c r="AY188" i="13"/>
  <c r="BB188" i="13" s="1"/>
  <c r="AZ188" i="19"/>
  <c r="BC188" i="19" s="1"/>
  <c r="CJ186" i="18"/>
  <c r="CL186" i="18" s="1"/>
  <c r="CJ186" i="19"/>
  <c r="CK186" i="19" s="1"/>
  <c r="CH187" i="18"/>
  <c r="BY187" i="18"/>
  <c r="O297" i="16"/>
  <c r="CI187" i="18"/>
  <c r="N298" i="16"/>
  <c r="BZ187" i="18"/>
  <c r="L188" i="19"/>
  <c r="O188" i="19" s="1"/>
  <c r="R188" i="19"/>
  <c r="AA189" i="19" s="1"/>
  <c r="BY187" i="13"/>
  <c r="CH187" i="13"/>
  <c r="N298" i="12"/>
  <c r="CI187" i="13"/>
  <c r="O297" i="12"/>
  <c r="BZ187" i="13"/>
  <c r="AY188" i="18"/>
  <c r="BB188" i="18" s="1"/>
  <c r="S188" i="18"/>
  <c r="AB189" i="18" s="1"/>
  <c r="M188" i="18"/>
  <c r="P188" i="18" s="1"/>
  <c r="BY187" i="19"/>
  <c r="CH187" i="19"/>
  <c r="O297" i="17"/>
  <c r="N298" i="17"/>
  <c r="CI187" i="19"/>
  <c r="BZ187" i="19"/>
  <c r="J398" i="7"/>
  <c r="G398" i="7"/>
  <c r="K398" i="7"/>
  <c r="I398" i="7"/>
  <c r="O397" i="7"/>
  <c r="H398" i="7"/>
  <c r="L188" i="13"/>
  <c r="R188" i="13"/>
  <c r="AA189" i="13" s="1"/>
  <c r="M188" i="19"/>
  <c r="P188" i="19" s="1"/>
  <c r="S188" i="19"/>
  <c r="AB189" i="19" s="1"/>
  <c r="M188" i="13"/>
  <c r="S188" i="13"/>
  <c r="AB189" i="13" s="1"/>
  <c r="L188" i="18"/>
  <c r="O188" i="18" s="1"/>
  <c r="R188" i="18"/>
  <c r="AA189" i="18" s="1"/>
  <c r="AZ188" i="18"/>
  <c r="BC188" i="18" s="1"/>
  <c r="AY188" i="19"/>
  <c r="BB188" i="19" s="1"/>
  <c r="H399" i="21"/>
  <c r="O398" i="21"/>
  <c r="G399" i="21"/>
  <c r="I399" i="21"/>
  <c r="K399" i="21"/>
  <c r="J399" i="21"/>
  <c r="CA186" i="18"/>
  <c r="AR187" i="18"/>
  <c r="CA186" i="19"/>
  <c r="AR187" i="19"/>
  <c r="AR188" i="13"/>
  <c r="CL186" i="19" l="1"/>
  <c r="CJ187" i="13"/>
  <c r="CK187" i="13" s="1"/>
  <c r="CK186" i="18"/>
  <c r="U398" i="20"/>
  <c r="V398" i="20" s="1"/>
  <c r="CA187" i="13"/>
  <c r="CC187" i="13" s="1"/>
  <c r="I126" i="15"/>
  <c r="O188" i="13"/>
  <c r="Q398" i="7"/>
  <c r="T398" i="7"/>
  <c r="S398" i="7"/>
  <c r="P398" i="7"/>
  <c r="R398" i="7"/>
  <c r="J126" i="15"/>
  <c r="P188" i="13"/>
  <c r="L398" i="7"/>
  <c r="H187" i="19"/>
  <c r="AU187" i="19"/>
  <c r="AI188" i="19" s="1"/>
  <c r="BL187" i="19"/>
  <c r="L399" i="21"/>
  <c r="G299" i="17" s="1"/>
  <c r="CB186" i="19"/>
  <c r="CC186" i="19"/>
  <c r="T399" i="21"/>
  <c r="R399" i="21"/>
  <c r="Q399" i="21"/>
  <c r="S399" i="21"/>
  <c r="P399" i="21"/>
  <c r="AU187" i="18"/>
  <c r="AI188" i="18" s="1"/>
  <c r="BL187" i="18"/>
  <c r="H187" i="18"/>
  <c r="CC186" i="18"/>
  <c r="CB186" i="18"/>
  <c r="AU188" i="13"/>
  <c r="AI189" i="13" s="1"/>
  <c r="H188" i="13"/>
  <c r="BL188" i="13"/>
  <c r="BI248" i="13"/>
  <c r="BK248" i="13"/>
  <c r="BJ248" i="13"/>
  <c r="CL187" i="13" l="1"/>
  <c r="CB187" i="13"/>
  <c r="AX187" i="19"/>
  <c r="BA187" i="19" s="1"/>
  <c r="BD187" i="19" s="1"/>
  <c r="U398" i="7"/>
  <c r="H298" i="16"/>
  <c r="I298" i="16" s="1"/>
  <c r="G298" i="12"/>
  <c r="H298" i="12" s="1"/>
  <c r="I298" i="12" s="1"/>
  <c r="F126" i="15"/>
  <c r="H298" i="17"/>
  <c r="I298" i="17" s="1"/>
  <c r="AX187" i="18"/>
  <c r="BA187" i="18" s="1"/>
  <c r="BD187" i="18" s="1"/>
  <c r="U399" i="21"/>
  <c r="V399" i="21" s="1"/>
  <c r="K187" i="19"/>
  <c r="Q187" i="19"/>
  <c r="Z188" i="19" s="1"/>
  <c r="BH188" i="19" s="1"/>
  <c r="BR187" i="19"/>
  <c r="K187" i="18"/>
  <c r="BR187" i="18"/>
  <c r="Q187" i="18"/>
  <c r="Z188" i="18" s="1"/>
  <c r="F398" i="20" s="1"/>
  <c r="Q188" i="13"/>
  <c r="Z189" i="13" s="1"/>
  <c r="F399" i="7" s="1"/>
  <c r="BR188" i="13"/>
  <c r="K188" i="13"/>
  <c r="H126" i="15" s="1"/>
  <c r="AX188" i="13"/>
  <c r="BA188" i="13" s="1"/>
  <c r="BD188" i="13" s="1"/>
  <c r="H399" i="20" l="1"/>
  <c r="K399" i="20"/>
  <c r="G399" i="20"/>
  <c r="I399" i="20"/>
  <c r="O398" i="20"/>
  <c r="J399" i="20"/>
  <c r="J299" i="17"/>
  <c r="CE188" i="19"/>
  <c r="BV188" i="19"/>
  <c r="AS189" i="19" s="1"/>
  <c r="CF188" i="19"/>
  <c r="BW188" i="19"/>
  <c r="AT189" i="19" s="1"/>
  <c r="BH188" i="18"/>
  <c r="G146" i="15"/>
  <c r="J299" i="12"/>
  <c r="BW188" i="13"/>
  <c r="AT189" i="13" s="1"/>
  <c r="CF188" i="13"/>
  <c r="CE188" i="13"/>
  <c r="BV188" i="13"/>
  <c r="AS189" i="13" s="1"/>
  <c r="BW188" i="18"/>
  <c r="AT189" i="18" s="1"/>
  <c r="CE188" i="18"/>
  <c r="J299" i="16"/>
  <c r="BV188" i="18"/>
  <c r="AS189" i="18" s="1"/>
  <c r="CF188" i="18"/>
  <c r="K298" i="12"/>
  <c r="L298" i="12" s="1"/>
  <c r="M298" i="12" s="1"/>
  <c r="BX188" i="13" s="1"/>
  <c r="K298" i="17"/>
  <c r="L298" i="17" s="1"/>
  <c r="M298" i="17" s="1"/>
  <c r="V398" i="7"/>
  <c r="K298" i="16"/>
  <c r="L298" i="16" s="1"/>
  <c r="M298" i="16" s="1"/>
  <c r="N187" i="18"/>
  <c r="BU187" i="18"/>
  <c r="CD187" i="18"/>
  <c r="BX187" i="18"/>
  <c r="CG187" i="18"/>
  <c r="F399" i="21"/>
  <c r="BT188" i="19"/>
  <c r="BO188" i="19"/>
  <c r="N187" i="19"/>
  <c r="CD187" i="19"/>
  <c r="BU187" i="19"/>
  <c r="BX187" i="19"/>
  <c r="CG187" i="19"/>
  <c r="BT188" i="18"/>
  <c r="BO188" i="18"/>
  <c r="N188" i="13"/>
  <c r="CD188" i="13"/>
  <c r="BU188" i="13"/>
  <c r="BT189" i="13"/>
  <c r="BO189" i="13"/>
  <c r="BH189" i="13"/>
  <c r="BI249" i="13"/>
  <c r="L399" i="20" l="1"/>
  <c r="G299" i="16" s="1"/>
  <c r="CG188" i="13"/>
  <c r="Q399" i="20"/>
  <c r="R399" i="20"/>
  <c r="S399" i="20"/>
  <c r="P399" i="20"/>
  <c r="T399" i="20"/>
  <c r="J399" i="7"/>
  <c r="K399" i="7"/>
  <c r="O398" i="7"/>
  <c r="G399" i="7"/>
  <c r="I399" i="7"/>
  <c r="H399" i="7"/>
  <c r="O298" i="16"/>
  <c r="N299" i="16"/>
  <c r="CH188" i="18"/>
  <c r="BY188" i="18"/>
  <c r="BZ188" i="18"/>
  <c r="CI188" i="18"/>
  <c r="J189" i="18"/>
  <c r="BQ189" i="18"/>
  <c r="BN189" i="18"/>
  <c r="AW189" i="18"/>
  <c r="AK190" i="18" s="1"/>
  <c r="I189" i="13"/>
  <c r="AV189" i="13"/>
  <c r="AJ190" i="13" s="1"/>
  <c r="BP189" i="13"/>
  <c r="BM189" i="13"/>
  <c r="J189" i="19"/>
  <c r="AW189" i="19"/>
  <c r="AK190" i="19" s="1"/>
  <c r="BN189" i="19"/>
  <c r="BQ189" i="19"/>
  <c r="CI188" i="19"/>
  <c r="O298" i="17"/>
  <c r="N299" i="17"/>
  <c r="CH188" i="19"/>
  <c r="BY188" i="19"/>
  <c r="BZ188" i="19"/>
  <c r="N299" i="12"/>
  <c r="CI188" i="13"/>
  <c r="BZ188" i="13"/>
  <c r="O298" i="12"/>
  <c r="BY188" i="13"/>
  <c r="CH188" i="13"/>
  <c r="AV189" i="19"/>
  <c r="AJ190" i="19" s="1"/>
  <c r="I189" i="19"/>
  <c r="BM189" i="19"/>
  <c r="BP189" i="19"/>
  <c r="J189" i="13"/>
  <c r="BQ189" i="13"/>
  <c r="BN189" i="13"/>
  <c r="AW189" i="13"/>
  <c r="AK190" i="13" s="1"/>
  <c r="CJ187" i="19"/>
  <c r="CL187" i="19" s="1"/>
  <c r="CJ187" i="18"/>
  <c r="CL187" i="18" s="1"/>
  <c r="AV189" i="18"/>
  <c r="AJ190" i="18" s="1"/>
  <c r="I189" i="18"/>
  <c r="BP189" i="18"/>
  <c r="BM189" i="18"/>
  <c r="CA187" i="19"/>
  <c r="AR188" i="19"/>
  <c r="H400" i="21"/>
  <c r="O399" i="21"/>
  <c r="G400" i="21"/>
  <c r="J400" i="21"/>
  <c r="K400" i="21"/>
  <c r="I400" i="21"/>
  <c r="CA187" i="18"/>
  <c r="AR188" i="18"/>
  <c r="AR189" i="13"/>
  <c r="BK249" i="13"/>
  <c r="BJ249" i="13"/>
  <c r="CA188" i="13" l="1"/>
  <c r="CB188" i="13" s="1"/>
  <c r="CJ188" i="13"/>
  <c r="CL188" i="13" s="1"/>
  <c r="CK187" i="19"/>
  <c r="AY189" i="13"/>
  <c r="BB189" i="13" s="1"/>
  <c r="AZ189" i="18"/>
  <c r="BC189" i="18" s="1"/>
  <c r="U399" i="20"/>
  <c r="V399" i="20" s="1"/>
  <c r="CK187" i="18"/>
  <c r="AZ189" i="19"/>
  <c r="BC189" i="19" s="1"/>
  <c r="AY189" i="19"/>
  <c r="BB189" i="19" s="1"/>
  <c r="AZ189" i="13"/>
  <c r="BC189" i="13" s="1"/>
  <c r="S189" i="19"/>
  <c r="AB190" i="19" s="1"/>
  <c r="M189" i="19"/>
  <c r="P189" i="19" s="1"/>
  <c r="R189" i="18"/>
  <c r="AA190" i="18" s="1"/>
  <c r="L189" i="18"/>
  <c r="O189" i="18" s="1"/>
  <c r="S189" i="13"/>
  <c r="AB190" i="13" s="1"/>
  <c r="M189" i="13"/>
  <c r="M189" i="18"/>
  <c r="P189" i="18" s="1"/>
  <c r="S189" i="18"/>
  <c r="AB190" i="18" s="1"/>
  <c r="L399" i="7"/>
  <c r="T399" i="7"/>
  <c r="Q399" i="7"/>
  <c r="S399" i="7"/>
  <c r="R399" i="7"/>
  <c r="P399" i="7"/>
  <c r="R189" i="13"/>
  <c r="AA190" i="13" s="1"/>
  <c r="L189" i="13"/>
  <c r="L189" i="19"/>
  <c r="O189" i="19" s="1"/>
  <c r="R189" i="19"/>
  <c r="AA190" i="19" s="1"/>
  <c r="AY189" i="18"/>
  <c r="BB189" i="18" s="1"/>
  <c r="L400" i="21"/>
  <c r="G300" i="17" s="1"/>
  <c r="T400" i="21"/>
  <c r="P400" i="21"/>
  <c r="S400" i="21"/>
  <c r="Q400" i="21"/>
  <c r="R400" i="21"/>
  <c r="BL188" i="18"/>
  <c r="AU188" i="18"/>
  <c r="AI189" i="18" s="1"/>
  <c r="H188" i="18"/>
  <c r="CC187" i="18"/>
  <c r="CB187" i="18"/>
  <c r="BL188" i="19"/>
  <c r="H188" i="19"/>
  <c r="AU188" i="19"/>
  <c r="AI189" i="19" s="1"/>
  <c r="CB187" i="19"/>
  <c r="CC187" i="19"/>
  <c r="H189" i="13"/>
  <c r="BL189" i="13"/>
  <c r="AU189" i="13"/>
  <c r="AI190" i="13" s="1"/>
  <c r="CC188" i="13"/>
  <c r="BK250" i="13"/>
  <c r="CK188" i="13" l="1"/>
  <c r="U399" i="7"/>
  <c r="K299" i="12" s="1"/>
  <c r="L299" i="12" s="1"/>
  <c r="M299" i="12" s="1"/>
  <c r="I127" i="15"/>
  <c r="O189" i="13"/>
  <c r="J127" i="15"/>
  <c r="P189" i="13"/>
  <c r="F127" i="15"/>
  <c r="H299" i="17"/>
  <c r="I299" i="17" s="1"/>
  <c r="H299" i="16"/>
  <c r="I299" i="16" s="1"/>
  <c r="G299" i="12"/>
  <c r="H299" i="12" s="1"/>
  <c r="I299" i="12" s="1"/>
  <c r="U400" i="21"/>
  <c r="V400" i="21" s="1"/>
  <c r="AX188" i="18"/>
  <c r="BA188" i="18" s="1"/>
  <c r="BD188" i="18" s="1"/>
  <c r="BR188" i="19"/>
  <c r="Q188" i="19"/>
  <c r="Z189" i="19" s="1"/>
  <c r="BH189" i="19" s="1"/>
  <c r="K188" i="19"/>
  <c r="AX188" i="19"/>
  <c r="BA188" i="19" s="1"/>
  <c r="BD188" i="19" s="1"/>
  <c r="Q188" i="18"/>
  <c r="Z189" i="18" s="1"/>
  <c r="F399" i="20" s="1"/>
  <c r="K188" i="18"/>
  <c r="BR188" i="18"/>
  <c r="K189" i="13"/>
  <c r="H127" i="15" s="1"/>
  <c r="BR189" i="13"/>
  <c r="Q189" i="13"/>
  <c r="Z190" i="13" s="1"/>
  <c r="F400" i="7" s="1"/>
  <c r="AX189" i="13"/>
  <c r="BA189" i="13" s="1"/>
  <c r="BD189" i="13" s="1"/>
  <c r="BJ250" i="13"/>
  <c r="BI250" i="13"/>
  <c r="V399" i="7" l="1"/>
  <c r="K299" i="16"/>
  <c r="L299" i="16" s="1"/>
  <c r="M299" i="16" s="1"/>
  <c r="CI189" i="18" s="1"/>
  <c r="K299" i="17"/>
  <c r="L299" i="17" s="1"/>
  <c r="M299" i="17" s="1"/>
  <c r="BY189" i="19" s="1"/>
  <c r="I400" i="20"/>
  <c r="G400" i="20"/>
  <c r="O399" i="20"/>
  <c r="J400" i="20"/>
  <c r="K400" i="20"/>
  <c r="H400" i="20"/>
  <c r="BH189" i="18"/>
  <c r="G147" i="15"/>
  <c r="CF189" i="13"/>
  <c r="BV189" i="13"/>
  <c r="AS190" i="13" s="1"/>
  <c r="BW189" i="13"/>
  <c r="AT190" i="13" s="1"/>
  <c r="J300" i="12"/>
  <c r="CE189" i="13"/>
  <c r="J300" i="16"/>
  <c r="CE189" i="18"/>
  <c r="BV189" i="18"/>
  <c r="AS190" i="18" s="1"/>
  <c r="CF189" i="18"/>
  <c r="BW189" i="18"/>
  <c r="AT190" i="18" s="1"/>
  <c r="BY189" i="13"/>
  <c r="N300" i="12"/>
  <c r="CH189" i="13"/>
  <c r="O299" i="12"/>
  <c r="CI189" i="13"/>
  <c r="BZ189" i="13"/>
  <c r="CE189" i="19"/>
  <c r="J300" i="17"/>
  <c r="CF189" i="19"/>
  <c r="BW189" i="19"/>
  <c r="AT190" i="19" s="1"/>
  <c r="BV189" i="19"/>
  <c r="AS190" i="19" s="1"/>
  <c r="BO189" i="19"/>
  <c r="BT189" i="19"/>
  <c r="F400" i="21"/>
  <c r="BT189" i="18"/>
  <c r="BO189" i="18"/>
  <c r="N188" i="18"/>
  <c r="CD188" i="18"/>
  <c r="BU188" i="18"/>
  <c r="CG188" i="18"/>
  <c r="BX188" i="18"/>
  <c r="N188" i="19"/>
  <c r="BU188" i="19"/>
  <c r="CD188" i="19"/>
  <c r="BX188" i="19"/>
  <c r="CG188" i="19"/>
  <c r="BH190" i="13"/>
  <c r="BO190" i="13"/>
  <c r="BT190" i="13"/>
  <c r="N189" i="13"/>
  <c r="BU189" i="13"/>
  <c r="CD189" i="13"/>
  <c r="BX189" i="13"/>
  <c r="CG189" i="13"/>
  <c r="O299" i="17" l="1"/>
  <c r="N300" i="17"/>
  <c r="CH189" i="19"/>
  <c r="BZ189" i="19"/>
  <c r="CI189" i="19"/>
  <c r="BZ189" i="18"/>
  <c r="BY189" i="18"/>
  <c r="CH189" i="18"/>
  <c r="O299" i="16"/>
  <c r="N300" i="16"/>
  <c r="Q400" i="20"/>
  <c r="P400" i="20"/>
  <c r="T400" i="20"/>
  <c r="S400" i="20"/>
  <c r="R400" i="20"/>
  <c r="L400" i="20"/>
  <c r="G300" i="16" s="1"/>
  <c r="J190" i="13"/>
  <c r="BQ190" i="13"/>
  <c r="BN190" i="13"/>
  <c r="AW190" i="13"/>
  <c r="AK191" i="13" s="1"/>
  <c r="AV190" i="13"/>
  <c r="AJ191" i="13" s="1"/>
  <c r="BM190" i="13"/>
  <c r="BP190" i="13"/>
  <c r="I190" i="13"/>
  <c r="CJ188" i="18"/>
  <c r="CK188" i="18" s="1"/>
  <c r="BM190" i="19"/>
  <c r="AV190" i="19"/>
  <c r="AJ191" i="19" s="1"/>
  <c r="I190" i="19"/>
  <c r="BP190" i="19"/>
  <c r="J190" i="19"/>
  <c r="BQ190" i="19"/>
  <c r="AW190" i="19"/>
  <c r="AK191" i="19" s="1"/>
  <c r="BN190" i="19"/>
  <c r="AW190" i="18"/>
  <c r="AK191" i="18" s="1"/>
  <c r="BN190" i="18"/>
  <c r="BQ190" i="18"/>
  <c r="J190" i="18"/>
  <c r="J400" i="7"/>
  <c r="G400" i="7"/>
  <c r="I400" i="7"/>
  <c r="O399" i="7"/>
  <c r="H400" i="7"/>
  <c r="K400" i="7"/>
  <c r="BM190" i="18"/>
  <c r="I190" i="18"/>
  <c r="AV190" i="18"/>
  <c r="AJ191" i="18" s="1"/>
  <c r="BP190" i="18"/>
  <c r="CA188" i="18"/>
  <c r="AR189" i="18"/>
  <c r="H401" i="21"/>
  <c r="O400" i="21"/>
  <c r="J401" i="21"/>
  <c r="I401" i="21"/>
  <c r="K401" i="21"/>
  <c r="G401" i="21"/>
  <c r="CJ188" i="19"/>
  <c r="CA188" i="19"/>
  <c r="AR189" i="19"/>
  <c r="CJ189" i="13"/>
  <c r="CK189" i="13" s="1"/>
  <c r="CA189" i="13"/>
  <c r="AR190" i="13"/>
  <c r="AZ190" i="18" l="1"/>
  <c r="BC190" i="18" s="1"/>
  <c r="AY190" i="19"/>
  <c r="BB190" i="19" s="1"/>
  <c r="AY190" i="13"/>
  <c r="BB190" i="13" s="1"/>
  <c r="U400" i="20"/>
  <c r="V400" i="20" s="1"/>
  <c r="CL188" i="18"/>
  <c r="AY190" i="18"/>
  <c r="BB190" i="18" s="1"/>
  <c r="AZ190" i="19"/>
  <c r="BC190" i="19" s="1"/>
  <c r="Q400" i="7"/>
  <c r="T400" i="7"/>
  <c r="R400" i="7"/>
  <c r="S400" i="7"/>
  <c r="P400" i="7"/>
  <c r="L190" i="19"/>
  <c r="O190" i="19" s="1"/>
  <c r="R190" i="19"/>
  <c r="AA191" i="19" s="1"/>
  <c r="L400" i="7"/>
  <c r="AZ190" i="13"/>
  <c r="BC190" i="13" s="1"/>
  <c r="L190" i="18"/>
  <c r="O190" i="18" s="1"/>
  <c r="R190" i="18"/>
  <c r="AA191" i="18" s="1"/>
  <c r="S190" i="18"/>
  <c r="AB191" i="18" s="1"/>
  <c r="M190" i="18"/>
  <c r="P190" i="18" s="1"/>
  <c r="R190" i="13"/>
  <c r="AA191" i="13" s="1"/>
  <c r="L190" i="13"/>
  <c r="S190" i="19"/>
  <c r="AB191" i="19" s="1"/>
  <c r="M190" i="19"/>
  <c r="P190" i="19" s="1"/>
  <c r="S190" i="13"/>
  <c r="AB191" i="13" s="1"/>
  <c r="M190" i="13"/>
  <c r="CL188" i="19"/>
  <c r="CK188" i="19"/>
  <c r="AU189" i="19"/>
  <c r="AI190" i="19" s="1"/>
  <c r="BL189" i="19"/>
  <c r="H189" i="19"/>
  <c r="L401" i="21"/>
  <c r="G301" i="17" s="1"/>
  <c r="AU189" i="18"/>
  <c r="AI190" i="18" s="1"/>
  <c r="H189" i="18"/>
  <c r="BL189" i="18"/>
  <c r="CC188" i="18"/>
  <c r="CB188" i="18"/>
  <c r="T401" i="21"/>
  <c r="P401" i="21"/>
  <c r="R401" i="21"/>
  <c r="S401" i="21"/>
  <c r="Q401" i="21"/>
  <c r="CC188" i="19"/>
  <c r="CB188" i="19"/>
  <c r="CL189" i="13"/>
  <c r="BL190" i="13"/>
  <c r="AU190" i="13"/>
  <c r="AI191" i="13" s="1"/>
  <c r="H190" i="13"/>
  <c r="CB189" i="13"/>
  <c r="CC189" i="13"/>
  <c r="BJ251" i="13"/>
  <c r="BI251" i="13"/>
  <c r="BK251" i="13"/>
  <c r="U400" i="7" l="1"/>
  <c r="K300" i="12" s="1"/>
  <c r="L300" i="12" s="1"/>
  <c r="M300" i="12" s="1"/>
  <c r="H300" i="17"/>
  <c r="I300" i="17" s="1"/>
  <c r="G300" i="12"/>
  <c r="H300" i="12" s="1"/>
  <c r="I300" i="12" s="1"/>
  <c r="H300" i="16"/>
  <c r="I300" i="16" s="1"/>
  <c r="F128" i="15"/>
  <c r="I128" i="15"/>
  <c r="O190" i="13"/>
  <c r="K300" i="16"/>
  <c r="L300" i="16" s="1"/>
  <c r="M300" i="16" s="1"/>
  <c r="J128" i="15"/>
  <c r="P190" i="13"/>
  <c r="AX189" i="19"/>
  <c r="BA189" i="19" s="1"/>
  <c r="BD189" i="19" s="1"/>
  <c r="K189" i="19"/>
  <c r="BR189" i="19"/>
  <c r="Q189" i="19"/>
  <c r="Z190" i="19" s="1"/>
  <c r="BH190" i="19" s="1"/>
  <c r="U401" i="21"/>
  <c r="V401" i="21" s="1"/>
  <c r="BR189" i="18"/>
  <c r="Q189" i="18"/>
  <c r="Z190" i="18" s="1"/>
  <c r="F400" i="20" s="1"/>
  <c r="K189" i="18"/>
  <c r="AX189" i="18"/>
  <c r="BA189" i="18" s="1"/>
  <c r="BD189" i="18" s="1"/>
  <c r="BR190" i="13"/>
  <c r="Q190" i="13"/>
  <c r="Z191" i="13" s="1"/>
  <c r="F401" i="7" s="1"/>
  <c r="K190" i="13"/>
  <c r="H128" i="15" s="1"/>
  <c r="AX190" i="13"/>
  <c r="BA190" i="13" s="1"/>
  <c r="BD190" i="13" s="1"/>
  <c r="BI252" i="13"/>
  <c r="K300" i="17" l="1"/>
  <c r="L300" i="17" s="1"/>
  <c r="M300" i="17" s="1"/>
  <c r="O300" i="17" s="1"/>
  <c r="V400" i="7"/>
  <c r="O400" i="20"/>
  <c r="I401" i="20"/>
  <c r="H401" i="20"/>
  <c r="J401" i="20"/>
  <c r="G401" i="20"/>
  <c r="K401" i="20"/>
  <c r="BH190" i="18"/>
  <c r="CF190" i="18"/>
  <c r="BW190" i="18"/>
  <c r="AT191" i="18" s="1"/>
  <c r="CE190" i="18"/>
  <c r="J301" i="16"/>
  <c r="BV190" i="18"/>
  <c r="AS191" i="18" s="1"/>
  <c r="CI190" i="13"/>
  <c r="CH190" i="13"/>
  <c r="BZ190" i="13"/>
  <c r="O300" i="12"/>
  <c r="BY190" i="13"/>
  <c r="N301" i="12"/>
  <c r="G148" i="15"/>
  <c r="J301" i="12"/>
  <c r="CE190" i="13"/>
  <c r="BW190" i="13"/>
  <c r="AT191" i="13" s="1"/>
  <c r="BV190" i="13"/>
  <c r="AS191" i="13" s="1"/>
  <c r="CF190" i="13"/>
  <c r="BZ190" i="18"/>
  <c r="CI190" i="18"/>
  <c r="O300" i="16"/>
  <c r="BY190" i="18"/>
  <c r="N301" i="16"/>
  <c r="CH190" i="18"/>
  <c r="CE190" i="19"/>
  <c r="BV190" i="19"/>
  <c r="AS191" i="19" s="1"/>
  <c r="CF190" i="19"/>
  <c r="BW190" i="19"/>
  <c r="AT191" i="19" s="1"/>
  <c r="J301" i="17"/>
  <c r="F401" i="21"/>
  <c r="BO190" i="19"/>
  <c r="BT190" i="19"/>
  <c r="BO190" i="18"/>
  <c r="BT190" i="18"/>
  <c r="N189" i="18"/>
  <c r="BU189" i="18"/>
  <c r="CD189" i="18"/>
  <c r="BX189" i="18"/>
  <c r="CG189" i="18"/>
  <c r="N189" i="19"/>
  <c r="CD189" i="19"/>
  <c r="BU189" i="19"/>
  <c r="CG189" i="19"/>
  <c r="BX189" i="19"/>
  <c r="N190" i="13"/>
  <c r="BU190" i="13"/>
  <c r="CD190" i="13"/>
  <c r="BX190" i="13"/>
  <c r="CG190" i="13"/>
  <c r="BH191" i="13"/>
  <c r="BO191" i="13"/>
  <c r="BT191" i="13"/>
  <c r="CI190" i="19" l="1"/>
  <c r="BZ190" i="19"/>
  <c r="BY190" i="19"/>
  <c r="CH190" i="19"/>
  <c r="N301" i="17"/>
  <c r="L401" i="20"/>
  <c r="G301" i="16" s="1"/>
  <c r="T401" i="20"/>
  <c r="S401" i="20"/>
  <c r="R401" i="20"/>
  <c r="Q401" i="20"/>
  <c r="P401" i="20"/>
  <c r="BM191" i="13"/>
  <c r="I191" i="13"/>
  <c r="BP191" i="13"/>
  <c r="AV191" i="13"/>
  <c r="AJ192" i="13" s="1"/>
  <c r="O400" i="7"/>
  <c r="G401" i="7"/>
  <c r="H401" i="7"/>
  <c r="I401" i="7"/>
  <c r="J401" i="7"/>
  <c r="K401" i="7"/>
  <c r="J191" i="13"/>
  <c r="BN191" i="13"/>
  <c r="AW191" i="13"/>
  <c r="AK192" i="13" s="1"/>
  <c r="BQ191" i="13"/>
  <c r="BM191" i="18"/>
  <c r="I191" i="18"/>
  <c r="AV191" i="18"/>
  <c r="AJ192" i="18" s="1"/>
  <c r="BP191" i="18"/>
  <c r="BN191" i="19"/>
  <c r="AW191" i="19"/>
  <c r="AK192" i="19" s="1"/>
  <c r="BQ191" i="19"/>
  <c r="J191" i="19"/>
  <c r="AW191" i="18"/>
  <c r="AK192" i="18" s="1"/>
  <c r="BN191" i="18"/>
  <c r="BQ191" i="18"/>
  <c r="J191" i="18"/>
  <c r="BP191" i="19"/>
  <c r="AV191" i="19"/>
  <c r="AJ192" i="19" s="1"/>
  <c r="BM191" i="19"/>
  <c r="I191" i="19"/>
  <c r="CJ189" i="18"/>
  <c r="CA189" i="18"/>
  <c r="AR190" i="18"/>
  <c r="CA189" i="19"/>
  <c r="AR190" i="19"/>
  <c r="CJ189" i="19"/>
  <c r="O401" i="21"/>
  <c r="G402" i="21"/>
  <c r="J402" i="21"/>
  <c r="H402" i="21"/>
  <c r="K402" i="21"/>
  <c r="I402" i="21"/>
  <c r="CJ190" i="13"/>
  <c r="CA190" i="13"/>
  <c r="AR191" i="13"/>
  <c r="BJ252" i="13"/>
  <c r="BK252" i="13"/>
  <c r="U401" i="20" l="1"/>
  <c r="V401" i="20" s="1"/>
  <c r="AY191" i="18"/>
  <c r="BB191" i="18" s="1"/>
  <c r="AZ191" i="18"/>
  <c r="BC191" i="18" s="1"/>
  <c r="L401" i="7"/>
  <c r="F129" i="15" s="1"/>
  <c r="AZ191" i="19"/>
  <c r="BC191" i="19" s="1"/>
  <c r="AY191" i="19"/>
  <c r="BB191" i="19" s="1"/>
  <c r="H301" i="16"/>
  <c r="I301" i="16" s="1"/>
  <c r="H301" i="17"/>
  <c r="I301" i="17" s="1"/>
  <c r="S191" i="18"/>
  <c r="AB192" i="18" s="1"/>
  <c r="M191" i="18"/>
  <c r="P191" i="18" s="1"/>
  <c r="Q401" i="7"/>
  <c r="T401" i="7"/>
  <c r="S401" i="7"/>
  <c r="R401" i="7"/>
  <c r="P401" i="7"/>
  <c r="M191" i="13"/>
  <c r="S191" i="13"/>
  <c r="AB192" i="13" s="1"/>
  <c r="AY191" i="13"/>
  <c r="BB191" i="13" s="1"/>
  <c r="L191" i="19"/>
  <c r="O191" i="19" s="1"/>
  <c r="R191" i="19"/>
  <c r="AA192" i="19" s="1"/>
  <c r="M191" i="19"/>
  <c r="P191" i="19" s="1"/>
  <c r="S191" i="19"/>
  <c r="AB192" i="19" s="1"/>
  <c r="L191" i="18"/>
  <c r="O191" i="18" s="1"/>
  <c r="R191" i="18"/>
  <c r="AA192" i="18" s="1"/>
  <c r="R191" i="13"/>
  <c r="AA192" i="13" s="1"/>
  <c r="L191" i="13"/>
  <c r="AZ191" i="13"/>
  <c r="BC191" i="13" s="1"/>
  <c r="CL189" i="18"/>
  <c r="CK189" i="18"/>
  <c r="AU190" i="18"/>
  <c r="AI191" i="18" s="1"/>
  <c r="H190" i="18"/>
  <c r="BL190" i="18"/>
  <c r="CC189" i="18"/>
  <c r="CB189" i="18"/>
  <c r="L402" i="21"/>
  <c r="G302" i="17" s="1"/>
  <c r="CL189" i="19"/>
  <c r="CK189" i="19"/>
  <c r="T402" i="21"/>
  <c r="S402" i="21"/>
  <c r="P402" i="21"/>
  <c r="R402" i="21"/>
  <c r="Q402" i="21"/>
  <c r="BL190" i="19"/>
  <c r="AU190" i="19"/>
  <c r="AI191" i="19" s="1"/>
  <c r="H190" i="19"/>
  <c r="CB189" i="19"/>
  <c r="CC189" i="19"/>
  <c r="CC190" i="13"/>
  <c r="CB190" i="13"/>
  <c r="AU191" i="13"/>
  <c r="AI192" i="13" s="1"/>
  <c r="BL191" i="13"/>
  <c r="H191" i="13"/>
  <c r="CL190" i="13"/>
  <c r="CK190" i="13"/>
  <c r="BI253" i="13"/>
  <c r="G301" i="12" l="1"/>
  <c r="H301" i="12" s="1"/>
  <c r="I301" i="12" s="1"/>
  <c r="CF191" i="13" s="1"/>
  <c r="AX190" i="18"/>
  <c r="BA190" i="18" s="1"/>
  <c r="BD190" i="18" s="1"/>
  <c r="I129" i="15"/>
  <c r="O191" i="13"/>
  <c r="J129" i="15"/>
  <c r="P191" i="13"/>
  <c r="BV191" i="19"/>
  <c r="AS192" i="19" s="1"/>
  <c r="CE191" i="19"/>
  <c r="CF191" i="19"/>
  <c r="J302" i="17"/>
  <c r="BW191" i="19"/>
  <c r="AT192" i="19" s="1"/>
  <c r="U401" i="7"/>
  <c r="BW191" i="18"/>
  <c r="AT192" i="18" s="1"/>
  <c r="CF191" i="18"/>
  <c r="J302" i="16"/>
  <c r="CE191" i="18"/>
  <c r="BV191" i="18"/>
  <c r="AS192" i="18" s="1"/>
  <c r="Q190" i="18"/>
  <c r="Z191" i="18" s="1"/>
  <c r="F401" i="20" s="1"/>
  <c r="K190" i="18"/>
  <c r="BR190" i="18"/>
  <c r="U402" i="21"/>
  <c r="V402" i="21" s="1"/>
  <c r="AX190" i="19"/>
  <c r="BA190" i="19" s="1"/>
  <c r="BD190" i="19" s="1"/>
  <c r="K190" i="19"/>
  <c r="Q190" i="19"/>
  <c r="Z191" i="19" s="1"/>
  <c r="BH191" i="19" s="1"/>
  <c r="BR190" i="19"/>
  <c r="K191" i="13"/>
  <c r="H129" i="15" s="1"/>
  <c r="Q191" i="13"/>
  <c r="Z192" i="13" s="1"/>
  <c r="F402" i="7" s="1"/>
  <c r="BR191" i="13"/>
  <c r="AX191" i="13"/>
  <c r="BA191" i="13" s="1"/>
  <c r="BD191" i="13" s="1"/>
  <c r="BK253" i="13"/>
  <c r="BJ253" i="13"/>
  <c r="CE191" i="13" l="1"/>
  <c r="BW191" i="13"/>
  <c r="AT192" i="13" s="1"/>
  <c r="BQ192" i="13" s="1"/>
  <c r="BV191" i="13"/>
  <c r="AS192" i="13" s="1"/>
  <c r="AV192" i="13" s="1"/>
  <c r="AJ193" i="13" s="1"/>
  <c r="J302" i="12"/>
  <c r="G149" i="15"/>
  <c r="O401" i="20"/>
  <c r="K402" i="20"/>
  <c r="I402" i="20"/>
  <c r="H402" i="20"/>
  <c r="J402" i="20"/>
  <c r="G402" i="20"/>
  <c r="BH191" i="18"/>
  <c r="AV192" i="19"/>
  <c r="AJ193" i="19" s="1"/>
  <c r="BM192" i="19"/>
  <c r="BP192" i="19"/>
  <c r="I192" i="19"/>
  <c r="BP192" i="18"/>
  <c r="I192" i="18"/>
  <c r="BM192" i="18"/>
  <c r="AV192" i="18"/>
  <c r="AJ193" i="18" s="1"/>
  <c r="AW192" i="13"/>
  <c r="AK193" i="13" s="1"/>
  <c r="J192" i="13"/>
  <c r="BN192" i="13"/>
  <c r="K301" i="12"/>
  <c r="L301" i="12" s="1"/>
  <c r="M301" i="12" s="1"/>
  <c r="K301" i="17"/>
  <c r="L301" i="17" s="1"/>
  <c r="M301" i="17" s="1"/>
  <c r="V401" i="7"/>
  <c r="K301" i="16"/>
  <c r="L301" i="16" s="1"/>
  <c r="M301" i="16" s="1"/>
  <c r="J192" i="18"/>
  <c r="BQ192" i="18"/>
  <c r="BN192" i="18"/>
  <c r="AW192" i="18"/>
  <c r="AK193" i="18" s="1"/>
  <c r="AW192" i="19"/>
  <c r="AK193" i="19" s="1"/>
  <c r="BN192" i="19"/>
  <c r="J192" i="19"/>
  <c r="BQ192" i="19"/>
  <c r="N190" i="18"/>
  <c r="CD190" i="18"/>
  <c r="BU190" i="18"/>
  <c r="BX190" i="18"/>
  <c r="CG190" i="18"/>
  <c r="F402" i="21"/>
  <c r="BT191" i="19"/>
  <c r="BO191" i="19"/>
  <c r="N190" i="19"/>
  <c r="BU190" i="19"/>
  <c r="CD190" i="19"/>
  <c r="BX190" i="19"/>
  <c r="CG190" i="19"/>
  <c r="BT191" i="18"/>
  <c r="BO191" i="18"/>
  <c r="BO192" i="13"/>
  <c r="BT192" i="13"/>
  <c r="BH192" i="13"/>
  <c r="N191" i="13"/>
  <c r="BU191" i="13"/>
  <c r="CD191" i="13"/>
  <c r="BP192" i="13" l="1"/>
  <c r="I192" i="13"/>
  <c r="BM192" i="13"/>
  <c r="L402" i="20"/>
  <c r="G302" i="16" s="1"/>
  <c r="AY192" i="13"/>
  <c r="BB192" i="13" s="1"/>
  <c r="T402" i="20"/>
  <c r="P402" i="20"/>
  <c r="Q402" i="20"/>
  <c r="S402" i="20"/>
  <c r="R402" i="20"/>
  <c r="AZ192" i="13"/>
  <c r="BC192" i="13" s="1"/>
  <c r="CJ190" i="19"/>
  <c r="CL190" i="19" s="1"/>
  <c r="CH191" i="19"/>
  <c r="BY191" i="19"/>
  <c r="BZ191" i="19"/>
  <c r="O301" i="17"/>
  <c r="CI191" i="19"/>
  <c r="N302" i="17"/>
  <c r="BZ191" i="13"/>
  <c r="CH191" i="13"/>
  <c r="BY191" i="13"/>
  <c r="N302" i="12"/>
  <c r="CI191" i="13"/>
  <c r="O301" i="12"/>
  <c r="R192" i="18"/>
  <c r="AA193" i="18" s="1"/>
  <c r="L192" i="18"/>
  <c r="O192" i="18" s="1"/>
  <c r="BX191" i="13"/>
  <c r="AZ192" i="18"/>
  <c r="BC192" i="18" s="1"/>
  <c r="M192" i="13"/>
  <c r="S192" i="13"/>
  <c r="AB193" i="13" s="1"/>
  <c r="R192" i="13"/>
  <c r="AA193" i="13" s="1"/>
  <c r="L192" i="13"/>
  <c r="CG191" i="13"/>
  <c r="AY192" i="19"/>
  <c r="BB192" i="19" s="1"/>
  <c r="S192" i="19"/>
  <c r="AB193" i="19" s="1"/>
  <c r="M192" i="19"/>
  <c r="P192" i="19" s="1"/>
  <c r="S192" i="18"/>
  <c r="AB193" i="18" s="1"/>
  <c r="M192" i="18"/>
  <c r="P192" i="18" s="1"/>
  <c r="R192" i="19"/>
  <c r="AA193" i="19" s="1"/>
  <c r="L192" i="19"/>
  <c r="O192" i="19" s="1"/>
  <c r="BZ191" i="18"/>
  <c r="O301" i="16"/>
  <c r="N302" i="16"/>
  <c r="CH191" i="18"/>
  <c r="BY191" i="18"/>
  <c r="CI191" i="18"/>
  <c r="G402" i="7"/>
  <c r="K402" i="7"/>
  <c r="H402" i="7"/>
  <c r="O401" i="7"/>
  <c r="I402" i="7"/>
  <c r="J402" i="7"/>
  <c r="AZ192" i="19"/>
  <c r="BC192" i="19" s="1"/>
  <c r="AY192" i="18"/>
  <c r="BB192" i="18" s="1"/>
  <c r="CA190" i="19"/>
  <c r="AR191" i="19"/>
  <c r="O402" i="21"/>
  <c r="I403" i="21"/>
  <c r="H403" i="21"/>
  <c r="G403" i="21"/>
  <c r="K403" i="21"/>
  <c r="J403" i="21"/>
  <c r="CA190" i="18"/>
  <c r="AR191" i="18"/>
  <c r="CJ190" i="18"/>
  <c r="AR192" i="13"/>
  <c r="CJ191" i="13" l="1"/>
  <c r="CA191" i="13"/>
  <c r="CC191" i="13" s="1"/>
  <c r="CK190" i="19"/>
  <c r="U402" i="20"/>
  <c r="V402" i="20" s="1"/>
  <c r="P402" i="7"/>
  <c r="T402" i="7"/>
  <c r="S402" i="7"/>
  <c r="R402" i="7"/>
  <c r="Q402" i="7"/>
  <c r="L402" i="7"/>
  <c r="I130" i="15"/>
  <c r="O192" i="13"/>
  <c r="J130" i="15"/>
  <c r="P192" i="13"/>
  <c r="CB190" i="18"/>
  <c r="CC190" i="18"/>
  <c r="CL190" i="18"/>
  <c r="CK190" i="18"/>
  <c r="T403" i="21"/>
  <c r="R403" i="21"/>
  <c r="Q403" i="21"/>
  <c r="P403" i="21"/>
  <c r="S403" i="21"/>
  <c r="AU191" i="19"/>
  <c r="AI192" i="19" s="1"/>
  <c r="BL191" i="19"/>
  <c r="H191" i="19"/>
  <c r="CC190" i="19"/>
  <c r="CB190" i="19"/>
  <c r="L403" i="21"/>
  <c r="G303" i="17" s="1"/>
  <c r="AU191" i="18"/>
  <c r="AI192" i="18" s="1"/>
  <c r="H191" i="18"/>
  <c r="BL191" i="18"/>
  <c r="H192" i="13"/>
  <c r="AU192" i="13"/>
  <c r="AI193" i="13" s="1"/>
  <c r="BL192" i="13"/>
  <c r="CL191" i="13"/>
  <c r="CK191" i="13"/>
  <c r="BI254" i="13"/>
  <c r="BK254" i="13"/>
  <c r="BJ254" i="13"/>
  <c r="CB191" i="13" l="1"/>
  <c r="AX191" i="18"/>
  <c r="BA191" i="18" s="1"/>
  <c r="BD191" i="18" s="1"/>
  <c r="H302" i="17"/>
  <c r="I302" i="17" s="1"/>
  <c r="H302" i="16"/>
  <c r="I302" i="16" s="1"/>
  <c r="G302" i="12"/>
  <c r="H302" i="12" s="1"/>
  <c r="I302" i="12" s="1"/>
  <c r="F130" i="15"/>
  <c r="U402" i="7"/>
  <c r="U403" i="21"/>
  <c r="V403" i="21" s="1"/>
  <c r="AX191" i="19"/>
  <c r="BA191" i="19" s="1"/>
  <c r="BD191" i="19" s="1"/>
  <c r="Q191" i="18"/>
  <c r="Z192" i="18" s="1"/>
  <c r="F402" i="20" s="1"/>
  <c r="K191" i="18"/>
  <c r="BR191" i="18"/>
  <c r="BR191" i="19"/>
  <c r="K191" i="19"/>
  <c r="Q191" i="19"/>
  <c r="Z192" i="19" s="1"/>
  <c r="BH192" i="19" s="1"/>
  <c r="AX192" i="13"/>
  <c r="BA192" i="13" s="1"/>
  <c r="BD192" i="13" s="1"/>
  <c r="K192" i="13"/>
  <c r="H130" i="15" s="1"/>
  <c r="BR192" i="13"/>
  <c r="Q192" i="13"/>
  <c r="Z193" i="13" s="1"/>
  <c r="F403" i="7" s="1"/>
  <c r="I403" i="20" l="1"/>
  <c r="G403" i="20"/>
  <c r="J403" i="20"/>
  <c r="K403" i="20"/>
  <c r="O402" i="20"/>
  <c r="H403" i="20"/>
  <c r="K302" i="17"/>
  <c r="L302" i="17" s="1"/>
  <c r="M302" i="17" s="1"/>
  <c r="K302" i="12"/>
  <c r="L302" i="12" s="1"/>
  <c r="M302" i="12" s="1"/>
  <c r="CG192" i="13" s="1"/>
  <c r="K302" i="16"/>
  <c r="L302" i="16" s="1"/>
  <c r="M302" i="16" s="1"/>
  <c r="V402" i="7"/>
  <c r="G150" i="15"/>
  <c r="J303" i="12"/>
  <c r="BV192" i="13"/>
  <c r="AS193" i="13" s="1"/>
  <c r="CF192" i="13"/>
  <c r="CE192" i="13"/>
  <c r="BW192" i="13"/>
  <c r="AT193" i="13" s="1"/>
  <c r="CE192" i="18"/>
  <c r="J303" i="16"/>
  <c r="BV192" i="18"/>
  <c r="AS193" i="18" s="1"/>
  <c r="CF192" i="18"/>
  <c r="BW192" i="18"/>
  <c r="AT193" i="18" s="1"/>
  <c r="BH192" i="18"/>
  <c r="CE192" i="19"/>
  <c r="J303" i="17"/>
  <c r="BV192" i="19"/>
  <c r="AS193" i="19" s="1"/>
  <c r="BW192" i="19"/>
  <c r="AT193" i="19" s="1"/>
  <c r="CF192" i="19"/>
  <c r="BT192" i="18"/>
  <c r="BO192" i="18"/>
  <c r="N191" i="18"/>
  <c r="CD191" i="18"/>
  <c r="BU191" i="18"/>
  <c r="CG191" i="18"/>
  <c r="BX191" i="18"/>
  <c r="N191" i="19"/>
  <c r="BU191" i="19"/>
  <c r="CD191" i="19"/>
  <c r="BX191" i="19"/>
  <c r="CG191" i="19"/>
  <c r="BO192" i="19"/>
  <c r="BT192" i="19"/>
  <c r="F403" i="21"/>
  <c r="BO193" i="13"/>
  <c r="BT193" i="13"/>
  <c r="BH193" i="13"/>
  <c r="N192" i="13"/>
  <c r="BU192" i="13"/>
  <c r="CD192" i="13"/>
  <c r="BK255" i="13"/>
  <c r="BX192" i="13" l="1"/>
  <c r="S403" i="20"/>
  <c r="P403" i="20"/>
  <c r="T403" i="20"/>
  <c r="R403" i="20"/>
  <c r="Q403" i="20"/>
  <c r="L403" i="20"/>
  <c r="G303" i="16" s="1"/>
  <c r="CJ191" i="18"/>
  <c r="CL191" i="18" s="1"/>
  <c r="BN193" i="18"/>
  <c r="J193" i="18"/>
  <c r="AW193" i="18"/>
  <c r="AK194" i="18" s="1"/>
  <c r="BQ193" i="18"/>
  <c r="BP193" i="13"/>
  <c r="I193" i="13"/>
  <c r="BM193" i="13"/>
  <c r="AV193" i="13"/>
  <c r="AJ194" i="13" s="1"/>
  <c r="J193" i="19"/>
  <c r="BQ193" i="19"/>
  <c r="AW193" i="19"/>
  <c r="AK194" i="19" s="1"/>
  <c r="BN193" i="19"/>
  <c r="AV193" i="18"/>
  <c r="AJ194" i="18" s="1"/>
  <c r="BM193" i="18"/>
  <c r="BP193" i="18"/>
  <c r="I193" i="18"/>
  <c r="BM193" i="19"/>
  <c r="I193" i="19"/>
  <c r="BP193" i="19"/>
  <c r="AV193" i="19"/>
  <c r="AJ194" i="19" s="1"/>
  <c r="CH192" i="18"/>
  <c r="O302" i="16"/>
  <c r="N303" i="16"/>
  <c r="BY192" i="18"/>
  <c r="CI192" i="18"/>
  <c r="BZ192" i="18"/>
  <c r="BN193" i="13"/>
  <c r="BQ193" i="13"/>
  <c r="J193" i="13"/>
  <c r="AW193" i="13"/>
  <c r="AK194" i="13" s="1"/>
  <c r="N303" i="12"/>
  <c r="O302" i="12"/>
  <c r="CI192" i="13"/>
  <c r="BZ192" i="13"/>
  <c r="CH192" i="13"/>
  <c r="BY192" i="13"/>
  <c r="G403" i="7"/>
  <c r="H403" i="7"/>
  <c r="O402" i="7"/>
  <c r="I403" i="7"/>
  <c r="J403" i="7"/>
  <c r="K403" i="7"/>
  <c r="BY192" i="19"/>
  <c r="BZ192" i="19"/>
  <c r="N303" i="17"/>
  <c r="CI192" i="19"/>
  <c r="O302" i="17"/>
  <c r="CH192" i="19"/>
  <c r="CJ191" i="19"/>
  <c r="CA191" i="19"/>
  <c r="AR192" i="19"/>
  <c r="I404" i="21"/>
  <c r="O403" i="21"/>
  <c r="G404" i="21"/>
  <c r="K404" i="21"/>
  <c r="H404" i="21"/>
  <c r="J404" i="21"/>
  <c r="CA191" i="18"/>
  <c r="AR192" i="18"/>
  <c r="AR193" i="13"/>
  <c r="BI255" i="13"/>
  <c r="BJ255" i="13"/>
  <c r="AZ193" i="18" l="1"/>
  <c r="BC193" i="18" s="1"/>
  <c r="AZ193" i="13"/>
  <c r="BC193" i="13" s="1"/>
  <c r="CA192" i="13"/>
  <c r="CB192" i="13" s="1"/>
  <c r="AZ193" i="19"/>
  <c r="BC193" i="19" s="1"/>
  <c r="CK191" i="18"/>
  <c r="U403" i="20"/>
  <c r="V403" i="20" s="1"/>
  <c r="CJ192" i="13"/>
  <c r="CL192" i="13" s="1"/>
  <c r="AY193" i="13"/>
  <c r="BB193" i="13" s="1"/>
  <c r="R193" i="13"/>
  <c r="AA194" i="13" s="1"/>
  <c r="L193" i="13"/>
  <c r="S403" i="7"/>
  <c r="Q403" i="7"/>
  <c r="T403" i="7"/>
  <c r="R403" i="7"/>
  <c r="P403" i="7"/>
  <c r="L193" i="19"/>
  <c r="O193" i="19" s="1"/>
  <c r="R193" i="19"/>
  <c r="AA194" i="19" s="1"/>
  <c r="L403" i="7"/>
  <c r="AY193" i="18"/>
  <c r="BB193" i="18" s="1"/>
  <c r="R193" i="18"/>
  <c r="AA194" i="18" s="1"/>
  <c r="L193" i="18"/>
  <c r="O193" i="18" s="1"/>
  <c r="S193" i="19"/>
  <c r="AB194" i="19" s="1"/>
  <c r="M193" i="19"/>
  <c r="P193" i="19" s="1"/>
  <c r="M193" i="13"/>
  <c r="S193" i="13"/>
  <c r="AB194" i="13" s="1"/>
  <c r="M193" i="18"/>
  <c r="P193" i="18" s="1"/>
  <c r="S193" i="18"/>
  <c r="AB194" i="18" s="1"/>
  <c r="AY193" i="19"/>
  <c r="BB193" i="19" s="1"/>
  <c r="L404" i="21"/>
  <c r="G304" i="17" s="1"/>
  <c r="R404" i="21"/>
  <c r="Q404" i="21"/>
  <c r="T404" i="21"/>
  <c r="S404" i="21"/>
  <c r="P404" i="21"/>
  <c r="BL192" i="18"/>
  <c r="AU192" i="18"/>
  <c r="AI193" i="18" s="1"/>
  <c r="H192" i="18"/>
  <c r="CB191" i="18"/>
  <c r="CC191" i="18"/>
  <c r="AU192" i="19"/>
  <c r="AI193" i="19" s="1"/>
  <c r="BL192" i="19"/>
  <c r="H192" i="19"/>
  <c r="CB191" i="19"/>
  <c r="CC191" i="19"/>
  <c r="CL191" i="19"/>
  <c r="CK191" i="19"/>
  <c r="BL193" i="13"/>
  <c r="AU193" i="13"/>
  <c r="AI194" i="13" s="1"/>
  <c r="H193" i="13"/>
  <c r="BK256" i="13"/>
  <c r="CC192" i="13" l="1"/>
  <c r="CK192" i="13"/>
  <c r="AX192" i="18"/>
  <c r="BA192" i="18" s="1"/>
  <c r="BD192" i="18" s="1"/>
  <c r="U403" i="7"/>
  <c r="K303" i="16" s="1"/>
  <c r="L303" i="16" s="1"/>
  <c r="M303" i="16" s="1"/>
  <c r="J131" i="15"/>
  <c r="P193" i="13"/>
  <c r="AX192" i="19"/>
  <c r="BA192" i="19" s="1"/>
  <c r="BD192" i="19" s="1"/>
  <c r="H303" i="16"/>
  <c r="I303" i="16" s="1"/>
  <c r="F131" i="15"/>
  <c r="G303" i="12"/>
  <c r="H303" i="12" s="1"/>
  <c r="I303" i="12" s="1"/>
  <c r="H303" i="17"/>
  <c r="I303" i="17" s="1"/>
  <c r="I131" i="15"/>
  <c r="O193" i="13"/>
  <c r="K192" i="18"/>
  <c r="Q192" i="18"/>
  <c r="Z193" i="18" s="1"/>
  <c r="F403" i="20" s="1"/>
  <c r="BR192" i="18"/>
  <c r="BR192" i="19"/>
  <c r="K192" i="19"/>
  <c r="Q192" i="19"/>
  <c r="Z193" i="19" s="1"/>
  <c r="BH193" i="19" s="1"/>
  <c r="U404" i="21"/>
  <c r="V404" i="21" s="1"/>
  <c r="BR193" i="13"/>
  <c r="Q193" i="13"/>
  <c r="Z194" i="13" s="1"/>
  <c r="F404" i="7" s="1"/>
  <c r="K193" i="13"/>
  <c r="H131" i="15" s="1"/>
  <c r="AX193" i="13"/>
  <c r="BA193" i="13" s="1"/>
  <c r="BD193" i="13" s="1"/>
  <c r="BJ256" i="13"/>
  <c r="BI256" i="13"/>
  <c r="K303" i="12" l="1"/>
  <c r="L303" i="12" s="1"/>
  <c r="M303" i="12" s="1"/>
  <c r="O303" i="12" s="1"/>
  <c r="K303" i="17"/>
  <c r="L303" i="17" s="1"/>
  <c r="M303" i="17" s="1"/>
  <c r="BZ193" i="19" s="1"/>
  <c r="V403" i="7"/>
  <c r="I404" i="20"/>
  <c r="H404" i="20"/>
  <c r="K404" i="20"/>
  <c r="O403" i="20"/>
  <c r="G404" i="20"/>
  <c r="J404" i="20"/>
  <c r="CF193" i="18"/>
  <c r="BW193" i="18"/>
  <c r="AT194" i="18" s="1"/>
  <c r="J304" i="16"/>
  <c r="CE193" i="18"/>
  <c r="BV193" i="18"/>
  <c r="AS194" i="18" s="1"/>
  <c r="BH193" i="18"/>
  <c r="CH193" i="18"/>
  <c r="BY193" i="18"/>
  <c r="N304" i="16"/>
  <c r="CI193" i="18"/>
  <c r="BZ193" i="18"/>
  <c r="O303" i="16"/>
  <c r="BZ193" i="13"/>
  <c r="CI193" i="13"/>
  <c r="CH193" i="13"/>
  <c r="BY193" i="13"/>
  <c r="N304" i="12"/>
  <c r="J304" i="17"/>
  <c r="BV193" i="19"/>
  <c r="AS194" i="19" s="1"/>
  <c r="CE193" i="19"/>
  <c r="BW193" i="19"/>
  <c r="AT194" i="19" s="1"/>
  <c r="CF193" i="19"/>
  <c r="G151" i="15"/>
  <c r="BW193" i="13"/>
  <c r="AT194" i="13" s="1"/>
  <c r="CE193" i="13"/>
  <c r="J304" i="12"/>
  <c r="BV193" i="13"/>
  <c r="AS194" i="13" s="1"/>
  <c r="CF193" i="13"/>
  <c r="BO193" i="19"/>
  <c r="BT193" i="19"/>
  <c r="BO193" i="18"/>
  <c r="BT193" i="18"/>
  <c r="N192" i="18"/>
  <c r="BU192" i="18"/>
  <c r="CD192" i="18"/>
  <c r="CG192" i="18"/>
  <c r="BX192" i="18"/>
  <c r="F404" i="21"/>
  <c r="N192" i="19"/>
  <c r="CD192" i="19"/>
  <c r="BU192" i="19"/>
  <c r="BX192" i="19"/>
  <c r="CG192" i="19"/>
  <c r="BH194" i="13"/>
  <c r="BO194" i="13"/>
  <c r="BT194" i="13"/>
  <c r="N193" i="13"/>
  <c r="BU193" i="13"/>
  <c r="CD193" i="13"/>
  <c r="CG193" i="13"/>
  <c r="BX193" i="13"/>
  <c r="N304" i="17" l="1"/>
  <c r="CH193" i="19"/>
  <c r="CI193" i="19"/>
  <c r="BY193" i="19"/>
  <c r="O303" i="17"/>
  <c r="L404" i="20"/>
  <c r="G304" i="16" s="1"/>
  <c r="T404" i="20"/>
  <c r="Q404" i="20"/>
  <c r="R404" i="20"/>
  <c r="P404" i="20"/>
  <c r="S404" i="20"/>
  <c r="AW194" i="13"/>
  <c r="AK195" i="13" s="1"/>
  <c r="J194" i="13"/>
  <c r="BQ194" i="13"/>
  <c r="BN194" i="13"/>
  <c r="G404" i="7"/>
  <c r="H404" i="7"/>
  <c r="J404" i="7"/>
  <c r="O403" i="7"/>
  <c r="I404" i="7"/>
  <c r="K404" i="7"/>
  <c r="J194" i="19"/>
  <c r="AW194" i="19"/>
  <c r="AK195" i="19" s="1"/>
  <c r="BQ194" i="19"/>
  <c r="BN194" i="19"/>
  <c r="I194" i="18"/>
  <c r="BM194" i="18"/>
  <c r="AV194" i="18"/>
  <c r="AJ195" i="18" s="1"/>
  <c r="BP194" i="18"/>
  <c r="AV194" i="13"/>
  <c r="AJ195" i="13" s="1"/>
  <c r="I194" i="13"/>
  <c r="BM194" i="13"/>
  <c r="BP194" i="13"/>
  <c r="AV194" i="19"/>
  <c r="AJ195" i="19" s="1"/>
  <c r="I194" i="19"/>
  <c r="BP194" i="19"/>
  <c r="BM194" i="19"/>
  <c r="AW194" i="18"/>
  <c r="AK195" i="18" s="1"/>
  <c r="BN194" i="18"/>
  <c r="J194" i="18"/>
  <c r="BQ194" i="18"/>
  <c r="O404" i="21"/>
  <c r="K405" i="21"/>
  <c r="I405" i="21"/>
  <c r="J405" i="21"/>
  <c r="H405" i="21"/>
  <c r="G405" i="21"/>
  <c r="CJ192" i="18"/>
  <c r="CA192" i="18"/>
  <c r="AR193" i="18"/>
  <c r="CA192" i="19"/>
  <c r="AR193" i="19"/>
  <c r="CJ192" i="19"/>
  <c r="CJ193" i="13"/>
  <c r="CA193" i="13"/>
  <c r="AR194" i="13"/>
  <c r="U404" i="20" l="1"/>
  <c r="V404" i="20" s="1"/>
  <c r="AZ194" i="13"/>
  <c r="BC194" i="13" s="1"/>
  <c r="AY194" i="19"/>
  <c r="BB194" i="19" s="1"/>
  <c r="AY194" i="18"/>
  <c r="BB194" i="18" s="1"/>
  <c r="L404" i="7"/>
  <c r="F132" i="15" s="1"/>
  <c r="AZ194" i="18"/>
  <c r="BC194" i="18" s="1"/>
  <c r="R194" i="13"/>
  <c r="AA195" i="13" s="1"/>
  <c r="L194" i="13"/>
  <c r="H304" i="17"/>
  <c r="I304" i="17" s="1"/>
  <c r="H304" i="16"/>
  <c r="I304" i="16" s="1"/>
  <c r="R194" i="19"/>
  <c r="AA195" i="19" s="1"/>
  <c r="L194" i="19"/>
  <c r="O194" i="19" s="1"/>
  <c r="S194" i="19"/>
  <c r="AB195" i="19" s="1"/>
  <c r="M194" i="19"/>
  <c r="P194" i="19" s="1"/>
  <c r="S194" i="18"/>
  <c r="AB195" i="18" s="1"/>
  <c r="M194" i="18"/>
  <c r="P194" i="18" s="1"/>
  <c r="AY194" i="13"/>
  <c r="BB194" i="13" s="1"/>
  <c r="R194" i="18"/>
  <c r="AA195" i="18" s="1"/>
  <c r="L194" i="18"/>
  <c r="O194" i="18" s="1"/>
  <c r="P404" i="7"/>
  <c r="S404" i="7"/>
  <c r="R404" i="7"/>
  <c r="T404" i="7"/>
  <c r="Q404" i="7"/>
  <c r="S194" i="13"/>
  <c r="AB195" i="13" s="1"/>
  <c r="M194" i="13"/>
  <c r="AZ194" i="19"/>
  <c r="BC194" i="19" s="1"/>
  <c r="CC192" i="19"/>
  <c r="CB192" i="19"/>
  <c r="H193" i="18"/>
  <c r="BL193" i="18"/>
  <c r="AU193" i="18"/>
  <c r="AI194" i="18" s="1"/>
  <c r="CK192" i="18"/>
  <c r="CL192" i="18"/>
  <c r="H193" i="19"/>
  <c r="AU193" i="19"/>
  <c r="AI194" i="19" s="1"/>
  <c r="BL193" i="19"/>
  <c r="R405" i="21"/>
  <c r="Q405" i="21"/>
  <c r="S405" i="21"/>
  <c r="P405" i="21"/>
  <c r="T405" i="21"/>
  <c r="CC192" i="18"/>
  <c r="CB192" i="18"/>
  <c r="CL192" i="19"/>
  <c r="CK192" i="19"/>
  <c r="L405" i="21"/>
  <c r="G305" i="17" s="1"/>
  <c r="CC193" i="13"/>
  <c r="CB193" i="13"/>
  <c r="H194" i="13"/>
  <c r="AU194" i="13"/>
  <c r="AI195" i="13" s="1"/>
  <c r="BL194" i="13"/>
  <c r="CK193" i="13"/>
  <c r="CL193" i="13"/>
  <c r="BJ257" i="13"/>
  <c r="BI257" i="13"/>
  <c r="BK257" i="13"/>
  <c r="AX193" i="18" l="1"/>
  <c r="BA193" i="18" s="1"/>
  <c r="BD193" i="18" s="1"/>
  <c r="G304" i="12"/>
  <c r="H304" i="12" s="1"/>
  <c r="I304" i="12" s="1"/>
  <c r="G152" i="15" s="1"/>
  <c r="AX193" i="19"/>
  <c r="BA193" i="19" s="1"/>
  <c r="BD193" i="19" s="1"/>
  <c r="U404" i="7"/>
  <c r="K304" i="12" s="1"/>
  <c r="L304" i="12" s="1"/>
  <c r="M304" i="12" s="1"/>
  <c r="J132" i="15"/>
  <c r="P194" i="13"/>
  <c r="CE194" i="18"/>
  <c r="BV194" i="18"/>
  <c r="AS195" i="18" s="1"/>
  <c r="CF194" i="18"/>
  <c r="BW194" i="18"/>
  <c r="AT195" i="18" s="1"/>
  <c r="J305" i="16"/>
  <c r="CE194" i="19"/>
  <c r="J305" i="17"/>
  <c r="BV194" i="19"/>
  <c r="AS195" i="19" s="1"/>
  <c r="CF194" i="19"/>
  <c r="BW194" i="19"/>
  <c r="AT195" i="19" s="1"/>
  <c r="I132" i="15"/>
  <c r="O194" i="13"/>
  <c r="BR193" i="19"/>
  <c r="Q193" i="19"/>
  <c r="Z194" i="19" s="1"/>
  <c r="BH194" i="19" s="1"/>
  <c r="K193" i="19"/>
  <c r="K193" i="18"/>
  <c r="Q193" i="18"/>
  <c r="Z194" i="18" s="1"/>
  <c r="F404" i="20" s="1"/>
  <c r="BR193" i="18"/>
  <c r="U405" i="21"/>
  <c r="V405" i="21" s="1"/>
  <c r="AX194" i="13"/>
  <c r="BA194" i="13" s="1"/>
  <c r="BD194" i="13" s="1"/>
  <c r="Q194" i="13"/>
  <c r="Z195" i="13" s="1"/>
  <c r="F405" i="7" s="1"/>
  <c r="BR194" i="13"/>
  <c r="K194" i="13"/>
  <c r="H132" i="15" s="1"/>
  <c r="CF194" i="13" l="1"/>
  <c r="J305" i="12"/>
  <c r="BW194" i="13"/>
  <c r="AT195" i="13" s="1"/>
  <c r="J195" i="13" s="1"/>
  <c r="BV194" i="13"/>
  <c r="AS195" i="13" s="1"/>
  <c r="BM195" i="13" s="1"/>
  <c r="CE194" i="13"/>
  <c r="K304" i="16"/>
  <c r="L304" i="16" s="1"/>
  <c r="M304" i="16" s="1"/>
  <c r="BZ194" i="18" s="1"/>
  <c r="K304" i="17"/>
  <c r="L304" i="17" s="1"/>
  <c r="M304" i="17" s="1"/>
  <c r="BZ194" i="19" s="1"/>
  <c r="V404" i="7"/>
  <c r="I405" i="20"/>
  <c r="G405" i="20"/>
  <c r="K405" i="20"/>
  <c r="H405" i="20"/>
  <c r="O404" i="20"/>
  <c r="J405" i="20"/>
  <c r="I195" i="18"/>
  <c r="AV195" i="18"/>
  <c r="AJ196" i="18" s="1"/>
  <c r="BP195" i="18"/>
  <c r="BM195" i="18"/>
  <c r="BH194" i="18"/>
  <c r="BP195" i="19"/>
  <c r="BM195" i="19"/>
  <c r="AV195" i="19"/>
  <c r="AJ196" i="19" s="1"/>
  <c r="I195" i="19"/>
  <c r="BN195" i="13"/>
  <c r="BQ195" i="19"/>
  <c r="AW195" i="19"/>
  <c r="AK196" i="19" s="1"/>
  <c r="BN195" i="19"/>
  <c r="J195" i="19"/>
  <c r="J195" i="18"/>
  <c r="BN195" i="18"/>
  <c r="AW195" i="18"/>
  <c r="AK196" i="18" s="1"/>
  <c r="BQ195" i="18"/>
  <c r="CH194" i="13"/>
  <c r="BZ194" i="13"/>
  <c r="N305" i="12"/>
  <c r="BY194" i="13"/>
  <c r="O304" i="12"/>
  <c r="CI194" i="13"/>
  <c r="BO194" i="18"/>
  <c r="BT194" i="18"/>
  <c r="N193" i="18"/>
  <c r="CD193" i="18"/>
  <c r="BU193" i="18"/>
  <c r="BX193" i="18"/>
  <c r="CG193" i="18"/>
  <c r="F405" i="21"/>
  <c r="N193" i="19"/>
  <c r="CD193" i="19"/>
  <c r="BU193" i="19"/>
  <c r="CG193" i="19"/>
  <c r="BX193" i="19"/>
  <c r="BT194" i="19"/>
  <c r="BO194" i="19"/>
  <c r="BH195" i="13"/>
  <c r="N194" i="13"/>
  <c r="BU194" i="13"/>
  <c r="CD194" i="13"/>
  <c r="CG194" i="13"/>
  <c r="BX194" i="13"/>
  <c r="BO195" i="13"/>
  <c r="BT195" i="13"/>
  <c r="AW195" i="13" l="1"/>
  <c r="AK196" i="13" s="1"/>
  <c r="BQ195" i="13"/>
  <c r="O304" i="17"/>
  <c r="BY194" i="19"/>
  <c r="AV195" i="13"/>
  <c r="AJ196" i="13" s="1"/>
  <c r="CI194" i="18"/>
  <c r="CH194" i="18"/>
  <c r="I195" i="13"/>
  <c r="R195" i="13" s="1"/>
  <c r="AA196" i="13" s="1"/>
  <c r="BP195" i="13"/>
  <c r="N305" i="17"/>
  <c r="CI194" i="19"/>
  <c r="O304" i="16"/>
  <c r="BY194" i="18"/>
  <c r="N305" i="16"/>
  <c r="CH194" i="19"/>
  <c r="T405" i="20"/>
  <c r="Q405" i="20"/>
  <c r="P405" i="20"/>
  <c r="S405" i="20"/>
  <c r="R405" i="20"/>
  <c r="L405" i="20"/>
  <c r="G305" i="16" s="1"/>
  <c r="AY195" i="19"/>
  <c r="BB195" i="19" s="1"/>
  <c r="AY195" i="13"/>
  <c r="BB195" i="13" s="1"/>
  <c r="S195" i="18"/>
  <c r="AB196" i="18" s="1"/>
  <c r="M195" i="18"/>
  <c r="P195" i="18" s="1"/>
  <c r="M195" i="19"/>
  <c r="P195" i="19" s="1"/>
  <c r="S195" i="19"/>
  <c r="AB196" i="19" s="1"/>
  <c r="K405" i="7"/>
  <c r="J405" i="7"/>
  <c r="I405" i="7"/>
  <c r="H405" i="7"/>
  <c r="O404" i="7"/>
  <c r="G405" i="7"/>
  <c r="S195" i="13"/>
  <c r="AB196" i="13" s="1"/>
  <c r="M195" i="13"/>
  <c r="AZ195" i="19"/>
  <c r="BC195" i="19" s="1"/>
  <c r="AZ195" i="18"/>
  <c r="BC195" i="18" s="1"/>
  <c r="L195" i="19"/>
  <c r="O195" i="19" s="1"/>
  <c r="R195" i="19"/>
  <c r="AA196" i="19" s="1"/>
  <c r="AY195" i="18"/>
  <c r="BB195" i="18" s="1"/>
  <c r="AZ195" i="13"/>
  <c r="BC195" i="13" s="1"/>
  <c r="R195" i="18"/>
  <c r="AA196" i="18" s="1"/>
  <c r="L195" i="18"/>
  <c r="O195" i="18" s="1"/>
  <c r="O405" i="21"/>
  <c r="H406" i="21"/>
  <c r="J406" i="21"/>
  <c r="K406" i="21"/>
  <c r="I406" i="21"/>
  <c r="G406" i="21"/>
  <c r="CA193" i="18"/>
  <c r="AR194" i="18"/>
  <c r="CA193" i="19"/>
  <c r="AR194" i="19"/>
  <c r="CJ193" i="18"/>
  <c r="CJ193" i="19"/>
  <c r="CJ194" i="13"/>
  <c r="CL194" i="13" s="1"/>
  <c r="CA194" i="13"/>
  <c r="AR195" i="13"/>
  <c r="BI258" i="13"/>
  <c r="BK258" i="13"/>
  <c r="BJ258" i="13"/>
  <c r="L195" i="13" l="1"/>
  <c r="I133" i="15" s="1"/>
  <c r="U405" i="20"/>
  <c r="V405" i="20" s="1"/>
  <c r="O195" i="13"/>
  <c r="J133" i="15"/>
  <c r="P195" i="13"/>
  <c r="L405" i="7"/>
  <c r="S405" i="7"/>
  <c r="Q405" i="7"/>
  <c r="R405" i="7"/>
  <c r="T405" i="7"/>
  <c r="P405" i="7"/>
  <c r="CK193" i="19"/>
  <c r="CL193" i="19"/>
  <c r="R406" i="21"/>
  <c r="S406" i="21"/>
  <c r="T406" i="21"/>
  <c r="P406" i="21"/>
  <c r="Q406" i="21"/>
  <c r="CL193" i="18"/>
  <c r="CK193" i="18"/>
  <c r="BL194" i="19"/>
  <c r="H194" i="19"/>
  <c r="AU194" i="19"/>
  <c r="AI195" i="19" s="1"/>
  <c r="L406" i="21"/>
  <c r="G306" i="17" s="1"/>
  <c r="CC193" i="19"/>
  <c r="CB193" i="19"/>
  <c r="H194" i="18"/>
  <c r="BL194" i="18"/>
  <c r="AU194" i="18"/>
  <c r="AI195" i="18" s="1"/>
  <c r="CC193" i="18"/>
  <c r="CB193" i="18"/>
  <c r="CK194" i="13"/>
  <c r="H195" i="13"/>
  <c r="BL195" i="13"/>
  <c r="AU195" i="13"/>
  <c r="AI196" i="13" s="1"/>
  <c r="CC194" i="13"/>
  <c r="CB194" i="13"/>
  <c r="BJ259" i="13"/>
  <c r="AX194" i="19" l="1"/>
  <c r="BA194" i="19" s="1"/>
  <c r="BD194" i="19" s="1"/>
  <c r="F133" i="15"/>
  <c r="H305" i="16"/>
  <c r="I305" i="16" s="1"/>
  <c r="H305" i="17"/>
  <c r="I305" i="17" s="1"/>
  <c r="G305" i="12"/>
  <c r="H305" i="12" s="1"/>
  <c r="I305" i="12" s="1"/>
  <c r="AX194" i="18"/>
  <c r="BA194" i="18" s="1"/>
  <c r="BD194" i="18" s="1"/>
  <c r="U405" i="7"/>
  <c r="K194" i="19"/>
  <c r="BR194" i="19"/>
  <c r="Q194" i="19"/>
  <c r="Z195" i="19" s="1"/>
  <c r="BH195" i="19" s="1"/>
  <c r="K194" i="18"/>
  <c r="Q194" i="18"/>
  <c r="Z195" i="18" s="1"/>
  <c r="F405" i="20" s="1"/>
  <c r="BR194" i="18"/>
  <c r="U406" i="21"/>
  <c r="V406" i="21" s="1"/>
  <c r="K195" i="13"/>
  <c r="H133" i="15" s="1"/>
  <c r="Q195" i="13"/>
  <c r="Z196" i="13" s="1"/>
  <c r="F406" i="7" s="1"/>
  <c r="BR195" i="13"/>
  <c r="AX195" i="13"/>
  <c r="BA195" i="13" s="1"/>
  <c r="BD195" i="13" s="1"/>
  <c r="BI259" i="13"/>
  <c r="I406" i="20" l="1"/>
  <c r="K406" i="20"/>
  <c r="O405" i="20"/>
  <c r="G406" i="20"/>
  <c r="J406" i="20"/>
  <c r="H406" i="20"/>
  <c r="V405" i="7"/>
  <c r="K305" i="16"/>
  <c r="L305" i="16" s="1"/>
  <c r="M305" i="16" s="1"/>
  <c r="K305" i="17"/>
  <c r="L305" i="17" s="1"/>
  <c r="M305" i="17" s="1"/>
  <c r="K305" i="12"/>
  <c r="L305" i="12" s="1"/>
  <c r="M305" i="12" s="1"/>
  <c r="CG195" i="13" s="1"/>
  <c r="G153" i="15"/>
  <c r="BV195" i="13"/>
  <c r="AS196" i="13" s="1"/>
  <c r="BW195" i="13"/>
  <c r="AT196" i="13" s="1"/>
  <c r="CE195" i="13"/>
  <c r="CF195" i="13"/>
  <c r="J306" i="12"/>
  <c r="J306" i="17"/>
  <c r="CF195" i="19"/>
  <c r="BW195" i="19"/>
  <c r="AT196" i="19" s="1"/>
  <c r="BV195" i="19"/>
  <c r="AS196" i="19" s="1"/>
  <c r="CE195" i="19"/>
  <c r="J306" i="16"/>
  <c r="CE195" i="18"/>
  <c r="BV195" i="18"/>
  <c r="AS196" i="18" s="1"/>
  <c r="BW195" i="18"/>
  <c r="AT196" i="18" s="1"/>
  <c r="CF195" i="18"/>
  <c r="BH195" i="18"/>
  <c r="F406" i="21"/>
  <c r="N194" i="18"/>
  <c r="BU194" i="18"/>
  <c r="CD194" i="18"/>
  <c r="CG194" i="18"/>
  <c r="BX194" i="18"/>
  <c r="BO195" i="18"/>
  <c r="BT195" i="18"/>
  <c r="BO195" i="19"/>
  <c r="BT195" i="19"/>
  <c r="N194" i="19"/>
  <c r="BU194" i="19"/>
  <c r="CD194" i="19"/>
  <c r="BX194" i="19"/>
  <c r="CG194" i="19"/>
  <c r="BO196" i="13"/>
  <c r="BT196" i="13"/>
  <c r="BH196" i="13"/>
  <c r="N195" i="13"/>
  <c r="CD195" i="13"/>
  <c r="BU195" i="13"/>
  <c r="BK259" i="13"/>
  <c r="BX195" i="13" l="1"/>
  <c r="L406" i="20"/>
  <c r="G306" i="16" s="1"/>
  <c r="P406" i="20"/>
  <c r="R406" i="20"/>
  <c r="Q406" i="20"/>
  <c r="T406" i="20"/>
  <c r="S406" i="20"/>
  <c r="J196" i="13"/>
  <c r="BQ196" i="13"/>
  <c r="BN196" i="13"/>
  <c r="AW196" i="13"/>
  <c r="AK197" i="13" s="1"/>
  <c r="H406" i="7"/>
  <c r="G406" i="7"/>
  <c r="K406" i="7"/>
  <c r="O405" i="7"/>
  <c r="J406" i="7"/>
  <c r="I406" i="7"/>
  <c r="AV196" i="19"/>
  <c r="AJ197" i="19" s="1"/>
  <c r="BM196" i="19"/>
  <c r="BP196" i="19"/>
  <c r="I196" i="19"/>
  <c r="AV196" i="13"/>
  <c r="AJ197" i="13" s="1"/>
  <c r="BP196" i="13"/>
  <c r="BM196" i="13"/>
  <c r="I196" i="13"/>
  <c r="AW196" i="19"/>
  <c r="AK197" i="19" s="1"/>
  <c r="J196" i="19"/>
  <c r="BQ196" i="19"/>
  <c r="BN196" i="19"/>
  <c r="CI195" i="13"/>
  <c r="BZ195" i="13"/>
  <c r="CH195" i="13"/>
  <c r="O305" i="12"/>
  <c r="BY195" i="13"/>
  <c r="N306" i="12"/>
  <c r="J196" i="18"/>
  <c r="AW196" i="18"/>
  <c r="AK197" i="18" s="1"/>
  <c r="BQ196" i="18"/>
  <c r="BN196" i="18"/>
  <c r="BY195" i="19"/>
  <c r="O305" i="17"/>
  <c r="CH195" i="19"/>
  <c r="N306" i="17"/>
  <c r="CI195" i="19"/>
  <c r="BZ195" i="19"/>
  <c r="BP196" i="18"/>
  <c r="BM196" i="18"/>
  <c r="I196" i="18"/>
  <c r="AV196" i="18"/>
  <c r="AJ197" i="18" s="1"/>
  <c r="CH195" i="18"/>
  <c r="O305" i="16"/>
  <c r="BY195" i="18"/>
  <c r="N306" i="16"/>
  <c r="CI195" i="18"/>
  <c r="BZ195" i="18"/>
  <c r="CJ194" i="18"/>
  <c r="CA194" i="18"/>
  <c r="AR195" i="18"/>
  <c r="CJ194" i="19"/>
  <c r="O406" i="21"/>
  <c r="J407" i="21"/>
  <c r="G407" i="21"/>
  <c r="I407" i="21"/>
  <c r="K407" i="21"/>
  <c r="H407" i="21"/>
  <c r="CA194" i="19"/>
  <c r="AR195" i="19"/>
  <c r="AR196" i="13"/>
  <c r="BK260" i="13"/>
  <c r="CA195" i="13" l="1"/>
  <c r="CB195" i="13" s="1"/>
  <c r="CJ195" i="13"/>
  <c r="CK195" i="13" s="1"/>
  <c r="U406" i="20"/>
  <c r="V406" i="20" s="1"/>
  <c r="L406" i="7"/>
  <c r="G306" i="12" s="1"/>
  <c r="H306" i="12" s="1"/>
  <c r="I306" i="12" s="1"/>
  <c r="AZ196" i="13"/>
  <c r="BC196" i="13" s="1"/>
  <c r="AZ196" i="18"/>
  <c r="BC196" i="18" s="1"/>
  <c r="AY196" i="13"/>
  <c r="BB196" i="13" s="1"/>
  <c r="M196" i="19"/>
  <c r="P196" i="19" s="1"/>
  <c r="S196" i="19"/>
  <c r="AB197" i="19" s="1"/>
  <c r="R196" i="19"/>
  <c r="AA197" i="19" s="1"/>
  <c r="L196" i="19"/>
  <c r="O196" i="19" s="1"/>
  <c r="H306" i="16"/>
  <c r="I306" i="16" s="1"/>
  <c r="H306" i="17"/>
  <c r="I306" i="17" s="1"/>
  <c r="R196" i="18"/>
  <c r="AA197" i="18" s="1"/>
  <c r="L196" i="18"/>
  <c r="O196" i="18" s="1"/>
  <c r="L196" i="13"/>
  <c r="R196" i="13"/>
  <c r="AA197" i="13" s="1"/>
  <c r="M196" i="18"/>
  <c r="P196" i="18" s="1"/>
  <c r="S196" i="18"/>
  <c r="AB197" i="18" s="1"/>
  <c r="AZ196" i="19"/>
  <c r="BC196" i="19" s="1"/>
  <c r="S406" i="7"/>
  <c r="T406" i="7"/>
  <c r="P406" i="7"/>
  <c r="Q406" i="7"/>
  <c r="R406" i="7"/>
  <c r="AY196" i="18"/>
  <c r="BB196" i="18" s="1"/>
  <c r="AY196" i="19"/>
  <c r="BB196" i="19" s="1"/>
  <c r="M196" i="13"/>
  <c r="S196" i="13"/>
  <c r="AB197" i="13" s="1"/>
  <c r="L407" i="21"/>
  <c r="G307" i="17" s="1"/>
  <c r="CK194" i="18"/>
  <c r="CL194" i="18"/>
  <c r="R407" i="21"/>
  <c r="P407" i="21"/>
  <c r="T407" i="21"/>
  <c r="Q407" i="21"/>
  <c r="S407" i="21"/>
  <c r="CB194" i="18"/>
  <c r="CC194" i="18"/>
  <c r="AU195" i="19"/>
  <c r="AI196" i="19" s="1"/>
  <c r="H195" i="19"/>
  <c r="BL195" i="19"/>
  <c r="CB194" i="19"/>
  <c r="CC194" i="19"/>
  <c r="CL194" i="19"/>
  <c r="CK194" i="19"/>
  <c r="H195" i="18"/>
  <c r="AU195" i="18"/>
  <c r="AI196" i="18" s="1"/>
  <c r="BL195" i="18"/>
  <c r="H196" i="13"/>
  <c r="AU196" i="13"/>
  <c r="AI197" i="13" s="1"/>
  <c r="BL196" i="13"/>
  <c r="CC195" i="13"/>
  <c r="BJ260" i="13"/>
  <c r="BI260" i="13"/>
  <c r="CL195" i="13" l="1"/>
  <c r="F134" i="15"/>
  <c r="AX195" i="19"/>
  <c r="BA195" i="19" s="1"/>
  <c r="BD195" i="19" s="1"/>
  <c r="BV196" i="19"/>
  <c r="AS197" i="19" s="1"/>
  <c r="CF196" i="19"/>
  <c r="BW196" i="19"/>
  <c r="AT197" i="19" s="1"/>
  <c r="J307" i="17"/>
  <c r="CE196" i="19"/>
  <c r="J134" i="15"/>
  <c r="P196" i="13"/>
  <c r="G154" i="15"/>
  <c r="CE196" i="13"/>
  <c r="BV196" i="13"/>
  <c r="AS197" i="13" s="1"/>
  <c r="CF196" i="13"/>
  <c r="J307" i="12"/>
  <c r="BW196" i="13"/>
  <c r="AT197" i="13" s="1"/>
  <c r="J307" i="16"/>
  <c r="CE196" i="18"/>
  <c r="BV196" i="18"/>
  <c r="AS197" i="18" s="1"/>
  <c r="CF196" i="18"/>
  <c r="BW196" i="18"/>
  <c r="AT197" i="18" s="1"/>
  <c r="I134" i="15"/>
  <c r="O196" i="13"/>
  <c r="U406" i="7"/>
  <c r="K195" i="18"/>
  <c r="BR195" i="18"/>
  <c r="Q195" i="18"/>
  <c r="Z196" i="18" s="1"/>
  <c r="F406" i="20" s="1"/>
  <c r="U407" i="21"/>
  <c r="V407" i="21" s="1"/>
  <c r="AX195" i="18"/>
  <c r="BA195" i="18" s="1"/>
  <c r="BD195" i="18" s="1"/>
  <c r="Q195" i="19"/>
  <c r="Z196" i="19" s="1"/>
  <c r="BH196" i="19" s="1"/>
  <c r="BR195" i="19"/>
  <c r="K195" i="19"/>
  <c r="K196" i="13"/>
  <c r="H134" i="15" s="1"/>
  <c r="Q196" i="13"/>
  <c r="Z197" i="13" s="1"/>
  <c r="F407" i="7" s="1"/>
  <c r="BR196" i="13"/>
  <c r="AX196" i="13"/>
  <c r="BA196" i="13" s="1"/>
  <c r="BD196" i="13" s="1"/>
  <c r="BK261" i="13"/>
  <c r="J407" i="20" l="1"/>
  <c r="O406" i="20"/>
  <c r="K407" i="20"/>
  <c r="G407" i="20"/>
  <c r="H407" i="20"/>
  <c r="I407" i="20"/>
  <c r="K306" i="16"/>
  <c r="L306" i="16" s="1"/>
  <c r="M306" i="16" s="1"/>
  <c r="V406" i="7"/>
  <c r="K306" i="17"/>
  <c r="L306" i="17" s="1"/>
  <c r="M306" i="17" s="1"/>
  <c r="K306" i="12"/>
  <c r="L306" i="12" s="1"/>
  <c r="M306" i="12" s="1"/>
  <c r="BX196" i="13" s="1"/>
  <c r="BQ197" i="13"/>
  <c r="BN197" i="13"/>
  <c r="J197" i="13"/>
  <c r="AW197" i="13"/>
  <c r="AK198" i="13" s="1"/>
  <c r="J197" i="19"/>
  <c r="AW197" i="19"/>
  <c r="AK198" i="19" s="1"/>
  <c r="BQ197" i="19"/>
  <c r="BN197" i="19"/>
  <c r="AV197" i="13"/>
  <c r="AJ198" i="13" s="1"/>
  <c r="I197" i="13"/>
  <c r="BM197" i="13"/>
  <c r="BP197" i="13"/>
  <c r="BM197" i="19"/>
  <c r="BP197" i="19"/>
  <c r="AV197" i="19"/>
  <c r="AJ198" i="19" s="1"/>
  <c r="I197" i="19"/>
  <c r="BN197" i="18"/>
  <c r="J197" i="18"/>
  <c r="AW197" i="18"/>
  <c r="AK198" i="18" s="1"/>
  <c r="BQ197" i="18"/>
  <c r="BH196" i="18"/>
  <c r="AV197" i="18"/>
  <c r="AJ198" i="18" s="1"/>
  <c r="BP197" i="18"/>
  <c r="BM197" i="18"/>
  <c r="I197" i="18"/>
  <c r="BT196" i="19"/>
  <c r="BO196" i="19"/>
  <c r="N195" i="18"/>
  <c r="CD195" i="18"/>
  <c r="BU195" i="18"/>
  <c r="BX195" i="18"/>
  <c r="CG195" i="18"/>
  <c r="F407" i="21"/>
  <c r="N195" i="19"/>
  <c r="CD195" i="19"/>
  <c r="BU195" i="19"/>
  <c r="CG195" i="19"/>
  <c r="BX195" i="19"/>
  <c r="BO196" i="18"/>
  <c r="BT196" i="18"/>
  <c r="BH197" i="13"/>
  <c r="N196" i="13"/>
  <c r="CD196" i="13"/>
  <c r="BU196" i="13"/>
  <c r="BO197" i="13"/>
  <c r="BT197" i="13"/>
  <c r="CG196" i="13" l="1"/>
  <c r="AY197" i="19"/>
  <c r="BB197" i="19" s="1"/>
  <c r="AZ197" i="19"/>
  <c r="BC197" i="19" s="1"/>
  <c r="L407" i="20"/>
  <c r="G307" i="16" s="1"/>
  <c r="T407" i="20"/>
  <c r="S407" i="20"/>
  <c r="P407" i="20"/>
  <c r="R407" i="20"/>
  <c r="Q407" i="20"/>
  <c r="AZ197" i="18"/>
  <c r="BC197" i="18" s="1"/>
  <c r="CJ195" i="19"/>
  <c r="CK195" i="19" s="1"/>
  <c r="L197" i="13"/>
  <c r="R197" i="13"/>
  <c r="AA198" i="13" s="1"/>
  <c r="G407" i="7"/>
  <c r="H407" i="7"/>
  <c r="I407" i="7"/>
  <c r="J407" i="7"/>
  <c r="K407" i="7"/>
  <c r="O406" i="7"/>
  <c r="L197" i="19"/>
  <c r="O197" i="19" s="1"/>
  <c r="R197" i="19"/>
  <c r="AA198" i="19" s="1"/>
  <c r="M197" i="13"/>
  <c r="S197" i="13"/>
  <c r="AB198" i="13" s="1"/>
  <c r="L197" i="18"/>
  <c r="O197" i="18" s="1"/>
  <c r="R197" i="18"/>
  <c r="AA198" i="18" s="1"/>
  <c r="BZ196" i="13"/>
  <c r="BY196" i="13"/>
  <c r="N307" i="12"/>
  <c r="CH196" i="13"/>
  <c r="CI196" i="13"/>
  <c r="O306" i="12"/>
  <c r="AY197" i="18"/>
  <c r="BB197" i="18" s="1"/>
  <c r="CH196" i="19"/>
  <c r="O306" i="17"/>
  <c r="BY196" i="19"/>
  <c r="N307" i="17"/>
  <c r="CI196" i="19"/>
  <c r="BZ196" i="19"/>
  <c r="M197" i="18"/>
  <c r="P197" i="18" s="1"/>
  <c r="S197" i="18"/>
  <c r="AB198" i="18" s="1"/>
  <c r="M197" i="19"/>
  <c r="P197" i="19" s="1"/>
  <c r="S197" i="19"/>
  <c r="AB198" i="19" s="1"/>
  <c r="AY197" i="13"/>
  <c r="BB197" i="13" s="1"/>
  <c r="AZ197" i="13"/>
  <c r="BC197" i="13" s="1"/>
  <c r="BY196" i="18"/>
  <c r="N307" i="16"/>
  <c r="CH196" i="18"/>
  <c r="O306" i="16"/>
  <c r="CI196" i="18"/>
  <c r="BZ196" i="18"/>
  <c r="CA195" i="19"/>
  <c r="AR196" i="19"/>
  <c r="H408" i="21"/>
  <c r="O407" i="21"/>
  <c r="K408" i="21"/>
  <c r="I408" i="21"/>
  <c r="J408" i="21"/>
  <c r="G408" i="21"/>
  <c r="CA195" i="18"/>
  <c r="AR196" i="18"/>
  <c r="CJ195" i="18"/>
  <c r="AR197" i="13"/>
  <c r="BJ261" i="13"/>
  <c r="BI261" i="13"/>
  <c r="CJ196" i="13" l="1"/>
  <c r="CK196" i="13" s="1"/>
  <c r="CL195" i="19"/>
  <c r="CA196" i="13"/>
  <c r="CC196" i="13" s="1"/>
  <c r="U407" i="20"/>
  <c r="V407" i="20" s="1"/>
  <c r="J135" i="15"/>
  <c r="P197" i="13"/>
  <c r="L407" i="7"/>
  <c r="Q407" i="7"/>
  <c r="P407" i="7"/>
  <c r="R407" i="7"/>
  <c r="T407" i="7"/>
  <c r="S407" i="7"/>
  <c r="I135" i="15"/>
  <c r="O197" i="13"/>
  <c r="AU196" i="18"/>
  <c r="AI197" i="18" s="1"/>
  <c r="H196" i="18"/>
  <c r="BL196" i="18"/>
  <c r="CL195" i="18"/>
  <c r="CK195" i="18"/>
  <c r="CC195" i="18"/>
  <c r="CB195" i="18"/>
  <c r="L408" i="21"/>
  <c r="G308" i="17" s="1"/>
  <c r="H196" i="19"/>
  <c r="AU196" i="19"/>
  <c r="AI197" i="19" s="1"/>
  <c r="BL196" i="19"/>
  <c r="R408" i="21"/>
  <c r="T408" i="21"/>
  <c r="P408" i="21"/>
  <c r="S408" i="21"/>
  <c r="Q408" i="21"/>
  <c r="CC195" i="19"/>
  <c r="CB195" i="19"/>
  <c r="BL197" i="13"/>
  <c r="AU197" i="13"/>
  <c r="AI198" i="13" s="1"/>
  <c r="H197" i="13"/>
  <c r="BJ262" i="13"/>
  <c r="BI262" i="13"/>
  <c r="BK262" i="13"/>
  <c r="CL196" i="13" l="1"/>
  <c r="CB196" i="13"/>
  <c r="AX196" i="19"/>
  <c r="BA196" i="19" s="1"/>
  <c r="BD196" i="19" s="1"/>
  <c r="U407" i="7"/>
  <c r="H307" i="17"/>
  <c r="I307" i="17" s="1"/>
  <c r="H307" i="16"/>
  <c r="I307" i="16" s="1"/>
  <c r="F135" i="15"/>
  <c r="G307" i="12"/>
  <c r="H307" i="12" s="1"/>
  <c r="I307" i="12" s="1"/>
  <c r="K196" i="19"/>
  <c r="BR196" i="19"/>
  <c r="Q196" i="19"/>
  <c r="Z197" i="19" s="1"/>
  <c r="BH197" i="19" s="1"/>
  <c r="AX196" i="18"/>
  <c r="BA196" i="18" s="1"/>
  <c r="BD196" i="18" s="1"/>
  <c r="U408" i="21"/>
  <c r="V408" i="21" s="1"/>
  <c r="K196" i="18"/>
  <c r="BR196" i="18"/>
  <c r="Q196" i="18"/>
  <c r="Z197" i="18" s="1"/>
  <c r="F407" i="20" s="1"/>
  <c r="Q197" i="13"/>
  <c r="Z198" i="13" s="1"/>
  <c r="F408" i="7" s="1"/>
  <c r="K197" i="13"/>
  <c r="H135" i="15" s="1"/>
  <c r="BR197" i="13"/>
  <c r="AX197" i="13"/>
  <c r="BA197" i="13" s="1"/>
  <c r="BD197" i="13" s="1"/>
  <c r="J408" i="20" l="1"/>
  <c r="I408" i="20"/>
  <c r="O407" i="20"/>
  <c r="K408" i="20"/>
  <c r="G408" i="20"/>
  <c r="H408" i="20"/>
  <c r="G155" i="15"/>
  <c r="BV197" i="13"/>
  <c r="AS198" i="13" s="1"/>
  <c r="CF197" i="13"/>
  <c r="J308" i="12"/>
  <c r="CE197" i="13"/>
  <c r="BW197" i="13"/>
  <c r="AT198" i="13" s="1"/>
  <c r="BW197" i="18"/>
  <c r="AT198" i="18" s="1"/>
  <c r="CE197" i="18"/>
  <c r="BV197" i="18"/>
  <c r="AS198" i="18" s="1"/>
  <c r="CF197" i="18"/>
  <c r="J308" i="16"/>
  <c r="BV197" i="19"/>
  <c r="AS198" i="19" s="1"/>
  <c r="BW197" i="19"/>
  <c r="AT198" i="19" s="1"/>
  <c r="CF197" i="19"/>
  <c r="J308" i="17"/>
  <c r="CE197" i="19"/>
  <c r="K307" i="12"/>
  <c r="L307" i="12" s="1"/>
  <c r="M307" i="12" s="1"/>
  <c r="CG197" i="13" s="1"/>
  <c r="K307" i="17"/>
  <c r="L307" i="17" s="1"/>
  <c r="M307" i="17" s="1"/>
  <c r="K307" i="16"/>
  <c r="L307" i="16" s="1"/>
  <c r="M307" i="16" s="1"/>
  <c r="V407" i="7"/>
  <c r="BH197" i="18"/>
  <c r="BT197" i="19"/>
  <c r="BO197" i="19"/>
  <c r="BO197" i="18"/>
  <c r="BT197" i="18"/>
  <c r="N196" i="19"/>
  <c r="CD196" i="19"/>
  <c r="BU196" i="19"/>
  <c r="CG196" i="19"/>
  <c r="BX196" i="19"/>
  <c r="F408" i="21"/>
  <c r="N196" i="18"/>
  <c r="CD196" i="18"/>
  <c r="BU196" i="18"/>
  <c r="CG196" i="18"/>
  <c r="BX196" i="18"/>
  <c r="BT198" i="13"/>
  <c r="BO198" i="13"/>
  <c r="N197" i="13"/>
  <c r="BU197" i="13"/>
  <c r="CD197" i="13"/>
  <c r="BH198" i="13"/>
  <c r="BX197" i="13" l="1"/>
  <c r="L408" i="20"/>
  <c r="G308" i="16" s="1"/>
  <c r="T408" i="20"/>
  <c r="Q408" i="20"/>
  <c r="R408" i="20"/>
  <c r="S408" i="20"/>
  <c r="P408" i="20"/>
  <c r="AW198" i="18"/>
  <c r="AK199" i="18" s="1"/>
  <c r="BQ198" i="18"/>
  <c r="BN198" i="18"/>
  <c r="J198" i="18"/>
  <c r="I408" i="7"/>
  <c r="H408" i="7"/>
  <c r="J408" i="7"/>
  <c r="O407" i="7"/>
  <c r="G408" i="7"/>
  <c r="K408" i="7"/>
  <c r="J198" i="13"/>
  <c r="AW198" i="13"/>
  <c r="AK199" i="13" s="1"/>
  <c r="BQ198" i="13"/>
  <c r="BN198" i="13"/>
  <c r="J198" i="19"/>
  <c r="AW198" i="19"/>
  <c r="AK199" i="19" s="1"/>
  <c r="BQ198" i="19"/>
  <c r="BN198" i="19"/>
  <c r="AV198" i="19"/>
  <c r="AJ199" i="19" s="1"/>
  <c r="I198" i="19"/>
  <c r="BP198" i="19"/>
  <c r="BM198" i="19"/>
  <c r="CI197" i="18"/>
  <c r="N308" i="16"/>
  <c r="BZ197" i="18"/>
  <c r="O307" i="16"/>
  <c r="CH197" i="18"/>
  <c r="BY197" i="18"/>
  <c r="CH197" i="19"/>
  <c r="BY197" i="19"/>
  <c r="N308" i="17"/>
  <c r="O307" i="17"/>
  <c r="BZ197" i="19"/>
  <c r="CI197" i="19"/>
  <c r="BP198" i="13"/>
  <c r="BM198" i="13"/>
  <c r="I198" i="13"/>
  <c r="AV198" i="13"/>
  <c r="AJ199" i="13" s="1"/>
  <c r="N308" i="12"/>
  <c r="O307" i="12"/>
  <c r="CH197" i="13"/>
  <c r="CI197" i="13"/>
  <c r="BZ197" i="13"/>
  <c r="BY197" i="13"/>
  <c r="BM198" i="18"/>
  <c r="I198" i="18"/>
  <c r="AV198" i="18"/>
  <c r="AJ199" i="18" s="1"/>
  <c r="BP198" i="18"/>
  <c r="O408" i="21"/>
  <c r="K409" i="21"/>
  <c r="I409" i="21"/>
  <c r="H409" i="21"/>
  <c r="G409" i="21"/>
  <c r="J409" i="21"/>
  <c r="CA196" i="19"/>
  <c r="AR197" i="19"/>
  <c r="CA196" i="18"/>
  <c r="AR197" i="18"/>
  <c r="CJ196" i="19"/>
  <c r="CJ196" i="18"/>
  <c r="AR198" i="13"/>
  <c r="BI263" i="13"/>
  <c r="BJ263" i="13"/>
  <c r="BK263" i="13"/>
  <c r="U408" i="20" l="1"/>
  <c r="V408" i="20" s="1"/>
  <c r="CA197" i="13"/>
  <c r="CJ197" i="13"/>
  <c r="CK197" i="13" s="1"/>
  <c r="AZ198" i="18"/>
  <c r="BC198" i="18" s="1"/>
  <c r="AZ198" i="19"/>
  <c r="BC198" i="19" s="1"/>
  <c r="R198" i="19"/>
  <c r="AA199" i="19" s="1"/>
  <c r="L198" i="19"/>
  <c r="O198" i="19" s="1"/>
  <c r="R198" i="18"/>
  <c r="AA199" i="18" s="1"/>
  <c r="L198" i="18"/>
  <c r="O198" i="18" s="1"/>
  <c r="S198" i="13"/>
  <c r="AB199" i="13" s="1"/>
  <c r="M198" i="13"/>
  <c r="M198" i="18"/>
  <c r="P198" i="18" s="1"/>
  <c r="S198" i="18"/>
  <c r="AB199" i="18" s="1"/>
  <c r="AY198" i="13"/>
  <c r="BB198" i="13" s="1"/>
  <c r="AY198" i="18"/>
  <c r="BB198" i="18" s="1"/>
  <c r="AY198" i="19"/>
  <c r="BB198" i="19" s="1"/>
  <c r="L408" i="7"/>
  <c r="L198" i="13"/>
  <c r="R198" i="13"/>
  <c r="AA199" i="13" s="1"/>
  <c r="M198" i="19"/>
  <c r="P198" i="19" s="1"/>
  <c r="S198" i="19"/>
  <c r="AB199" i="19" s="1"/>
  <c r="Q408" i="7"/>
  <c r="P408" i="7"/>
  <c r="S408" i="7"/>
  <c r="T408" i="7"/>
  <c r="R408" i="7"/>
  <c r="AZ198" i="13"/>
  <c r="BC198" i="13" s="1"/>
  <c r="CK196" i="18"/>
  <c r="CL196" i="18"/>
  <c r="CK196" i="19"/>
  <c r="CL196" i="19"/>
  <c r="R409" i="21"/>
  <c r="S409" i="21"/>
  <c r="Q409" i="21"/>
  <c r="P409" i="21"/>
  <c r="T409" i="21"/>
  <c r="AU197" i="18"/>
  <c r="AI198" i="18" s="1"/>
  <c r="H197" i="18"/>
  <c r="BL197" i="18"/>
  <c r="CC196" i="18"/>
  <c r="CB196" i="18"/>
  <c r="H197" i="19"/>
  <c r="BL197" i="19"/>
  <c r="AU197" i="19"/>
  <c r="AI198" i="19" s="1"/>
  <c r="L409" i="21"/>
  <c r="G309" i="17" s="1"/>
  <c r="CB196" i="19"/>
  <c r="CC196" i="19"/>
  <c r="H198" i="13"/>
  <c r="BL198" i="13"/>
  <c r="AU198" i="13"/>
  <c r="AI199" i="13" s="1"/>
  <c r="CC197" i="13"/>
  <c r="CB197" i="13"/>
  <c r="AX197" i="18" l="1"/>
  <c r="BA197" i="18" s="1"/>
  <c r="BD197" i="18" s="1"/>
  <c r="CL197" i="13"/>
  <c r="J136" i="15"/>
  <c r="P198" i="13"/>
  <c r="I136" i="15"/>
  <c r="O198" i="13"/>
  <c r="F136" i="15"/>
  <c r="H308" i="17"/>
  <c r="I308" i="17" s="1"/>
  <c r="H308" i="16"/>
  <c r="I308" i="16" s="1"/>
  <c r="G308" i="12"/>
  <c r="H308" i="12" s="1"/>
  <c r="I308" i="12" s="1"/>
  <c r="U408" i="7"/>
  <c r="AX197" i="19"/>
  <c r="BA197" i="19" s="1"/>
  <c r="BD197" i="19" s="1"/>
  <c r="K197" i="18"/>
  <c r="BR197" i="18"/>
  <c r="Q197" i="18"/>
  <c r="Z198" i="18" s="1"/>
  <c r="F408" i="20" s="1"/>
  <c r="Q197" i="19"/>
  <c r="Z198" i="19" s="1"/>
  <c r="BH198" i="19" s="1"/>
  <c r="BR197" i="19"/>
  <c r="K197" i="19"/>
  <c r="U409" i="21"/>
  <c r="V409" i="21" s="1"/>
  <c r="AX198" i="13"/>
  <c r="BA198" i="13" s="1"/>
  <c r="BD198" i="13" s="1"/>
  <c r="K198" i="13"/>
  <c r="H136" i="15" s="1"/>
  <c r="Q198" i="13"/>
  <c r="Z199" i="13" s="1"/>
  <c r="F409" i="7" s="1"/>
  <c r="BR198" i="13"/>
  <c r="BK264" i="13"/>
  <c r="BJ264" i="13"/>
  <c r="K409" i="20" l="1"/>
  <c r="J409" i="20"/>
  <c r="O408" i="20"/>
  <c r="I409" i="20"/>
  <c r="G409" i="20"/>
  <c r="H409" i="20"/>
  <c r="CF198" i="18"/>
  <c r="BW198" i="18"/>
  <c r="AT199" i="18" s="1"/>
  <c r="J309" i="16"/>
  <c r="CE198" i="18"/>
  <c r="BV198" i="18"/>
  <c r="AS199" i="18" s="1"/>
  <c r="BW198" i="19"/>
  <c r="AT199" i="19" s="1"/>
  <c r="CE198" i="19"/>
  <c r="BV198" i="19"/>
  <c r="AS199" i="19" s="1"/>
  <c r="CF198" i="19"/>
  <c r="J309" i="17"/>
  <c r="BH198" i="18"/>
  <c r="G156" i="15"/>
  <c r="CE198" i="13"/>
  <c r="BW198" i="13"/>
  <c r="AT199" i="13" s="1"/>
  <c r="BV198" i="13"/>
  <c r="AS199" i="13" s="1"/>
  <c r="CF198" i="13"/>
  <c r="J309" i="12"/>
  <c r="K308" i="17"/>
  <c r="L308" i="17" s="1"/>
  <c r="M308" i="17" s="1"/>
  <c r="K308" i="12"/>
  <c r="L308" i="12" s="1"/>
  <c r="M308" i="12" s="1"/>
  <c r="CG198" i="13" s="1"/>
  <c r="K308" i="16"/>
  <c r="L308" i="16" s="1"/>
  <c r="M308" i="16" s="1"/>
  <c r="V408" i="7"/>
  <c r="BT198" i="18"/>
  <c r="BO198" i="18"/>
  <c r="N197" i="19"/>
  <c r="CD197" i="19"/>
  <c r="BU197" i="19"/>
  <c r="BX197" i="19"/>
  <c r="CG197" i="19"/>
  <c r="N197" i="18"/>
  <c r="BU197" i="18"/>
  <c r="CD197" i="18"/>
  <c r="BX197" i="18"/>
  <c r="CG197" i="18"/>
  <c r="BT198" i="19"/>
  <c r="BO198" i="19"/>
  <c r="F409" i="21"/>
  <c r="BT199" i="13"/>
  <c r="BO199" i="13"/>
  <c r="BH199" i="13"/>
  <c r="N198" i="13"/>
  <c r="BU198" i="13"/>
  <c r="CD198" i="13"/>
  <c r="BI264" i="13"/>
  <c r="BX198" i="13" l="1"/>
  <c r="L409" i="20"/>
  <c r="G309" i="16" s="1"/>
  <c r="Q409" i="20"/>
  <c r="S409" i="20"/>
  <c r="R409" i="20"/>
  <c r="T409" i="20"/>
  <c r="P409" i="20"/>
  <c r="BM199" i="13"/>
  <c r="BP199" i="13"/>
  <c r="I199" i="13"/>
  <c r="AV199" i="13"/>
  <c r="AJ200" i="13" s="1"/>
  <c r="BM199" i="19"/>
  <c r="I199" i="19"/>
  <c r="BP199" i="19"/>
  <c r="AV199" i="19"/>
  <c r="AJ200" i="19" s="1"/>
  <c r="AW199" i="13"/>
  <c r="AK200" i="13" s="1"/>
  <c r="J199" i="13"/>
  <c r="BQ199" i="13"/>
  <c r="BN199" i="13"/>
  <c r="J199" i="19"/>
  <c r="AW199" i="19"/>
  <c r="AK200" i="19" s="1"/>
  <c r="BN199" i="19"/>
  <c r="BQ199" i="19"/>
  <c r="BY198" i="18"/>
  <c r="CH198" i="18"/>
  <c r="BZ198" i="18"/>
  <c r="O308" i="16"/>
  <c r="N309" i="16"/>
  <c r="CI198" i="18"/>
  <c r="AV199" i="18"/>
  <c r="AJ200" i="18" s="1"/>
  <c r="BM199" i="18"/>
  <c r="BP199" i="18"/>
  <c r="I199" i="18"/>
  <c r="CI198" i="13"/>
  <c r="O308" i="12"/>
  <c r="CH198" i="13"/>
  <c r="BY198" i="13"/>
  <c r="BZ198" i="13"/>
  <c r="N309" i="12"/>
  <c r="O408" i="7"/>
  <c r="H409" i="7"/>
  <c r="G409" i="7"/>
  <c r="J409" i="7"/>
  <c r="I409" i="7"/>
  <c r="K409" i="7"/>
  <c r="CI198" i="19"/>
  <c r="N309" i="17"/>
  <c r="CH198" i="19"/>
  <c r="BY198" i="19"/>
  <c r="O308" i="17"/>
  <c r="BZ198" i="19"/>
  <c r="BN199" i="18"/>
  <c r="AW199" i="18"/>
  <c r="AK200" i="18" s="1"/>
  <c r="J199" i="18"/>
  <c r="BQ199" i="18"/>
  <c r="CA197" i="19"/>
  <c r="AR198" i="19"/>
  <c r="CJ197" i="19"/>
  <c r="O409" i="21"/>
  <c r="I410" i="21"/>
  <c r="J410" i="21"/>
  <c r="K410" i="21"/>
  <c r="H410" i="21"/>
  <c r="G410" i="21"/>
  <c r="CJ197" i="18"/>
  <c r="CA197" i="18"/>
  <c r="AR198" i="18"/>
  <c r="AR199" i="13"/>
  <c r="CJ198" i="13" l="1"/>
  <c r="CK198" i="13" s="1"/>
  <c r="U409" i="20"/>
  <c r="V409" i="20" s="1"/>
  <c r="CA198" i="13"/>
  <c r="CB198" i="13" s="1"/>
  <c r="AZ199" i="13"/>
  <c r="BC199" i="13" s="1"/>
  <c r="AY199" i="18"/>
  <c r="BB199" i="18" s="1"/>
  <c r="AZ199" i="18"/>
  <c r="BC199" i="18" s="1"/>
  <c r="AY199" i="13"/>
  <c r="BB199" i="13" s="1"/>
  <c r="AZ199" i="19"/>
  <c r="BC199" i="19" s="1"/>
  <c r="M199" i="19"/>
  <c r="P199" i="19" s="1"/>
  <c r="S199" i="19"/>
  <c r="AB200" i="19" s="1"/>
  <c r="T409" i="7"/>
  <c r="R409" i="7"/>
  <c r="P409" i="7"/>
  <c r="S409" i="7"/>
  <c r="Q409" i="7"/>
  <c r="R199" i="18"/>
  <c r="AA200" i="18" s="1"/>
  <c r="L199" i="18"/>
  <c r="O199" i="18" s="1"/>
  <c r="L199" i="19"/>
  <c r="O199" i="19" s="1"/>
  <c r="R199" i="19"/>
  <c r="AA200" i="19" s="1"/>
  <c r="M199" i="18"/>
  <c r="P199" i="18" s="1"/>
  <c r="S199" i="18"/>
  <c r="AB200" i="18" s="1"/>
  <c r="S199" i="13"/>
  <c r="AB200" i="13" s="1"/>
  <c r="M199" i="13"/>
  <c r="R199" i="13"/>
  <c r="AA200" i="13" s="1"/>
  <c r="L199" i="13"/>
  <c r="L409" i="7"/>
  <c r="AY199" i="19"/>
  <c r="BB199" i="19" s="1"/>
  <c r="H198" i="18"/>
  <c r="AU198" i="18"/>
  <c r="AI199" i="18" s="1"/>
  <c r="BL198" i="18"/>
  <c r="CC197" i="18"/>
  <c r="CB197" i="18"/>
  <c r="R410" i="21"/>
  <c r="Q410" i="21"/>
  <c r="P410" i="21"/>
  <c r="S410" i="21"/>
  <c r="T410" i="21"/>
  <c r="CL197" i="19"/>
  <c r="CK197" i="19"/>
  <c r="CL197" i="18"/>
  <c r="CK197" i="18"/>
  <c r="AU198" i="19"/>
  <c r="AI199" i="19" s="1"/>
  <c r="H198" i="19"/>
  <c r="BL198" i="19"/>
  <c r="CC197" i="19"/>
  <c r="CB197" i="19"/>
  <c r="L410" i="21"/>
  <c r="G310" i="17" s="1"/>
  <c r="CL198" i="13"/>
  <c r="BL199" i="13"/>
  <c r="H199" i="13"/>
  <c r="AU199" i="13"/>
  <c r="AI200" i="13" s="1"/>
  <c r="BK265" i="13"/>
  <c r="BI265" i="13"/>
  <c r="BJ265" i="13"/>
  <c r="CC198" i="13" l="1"/>
  <c r="AX198" i="19"/>
  <c r="BA198" i="19" s="1"/>
  <c r="BD198" i="19" s="1"/>
  <c r="AX198" i="18"/>
  <c r="BA198" i="18" s="1"/>
  <c r="BD198" i="18" s="1"/>
  <c r="J137" i="15"/>
  <c r="P199" i="13"/>
  <c r="U409" i="7"/>
  <c r="F137" i="15"/>
  <c r="H309" i="17"/>
  <c r="I309" i="17" s="1"/>
  <c r="H309" i="16"/>
  <c r="I309" i="16" s="1"/>
  <c r="G309" i="12"/>
  <c r="H309" i="12" s="1"/>
  <c r="I309" i="12" s="1"/>
  <c r="I137" i="15"/>
  <c r="O199" i="13"/>
  <c r="U410" i="21"/>
  <c r="V410" i="21" s="1"/>
  <c r="K198" i="18"/>
  <c r="Q198" i="18"/>
  <c r="Z199" i="18" s="1"/>
  <c r="F409" i="20" s="1"/>
  <c r="BR198" i="18"/>
  <c r="K198" i="19"/>
  <c r="Q198" i="19"/>
  <c r="Z199" i="19" s="1"/>
  <c r="BH199" i="19" s="1"/>
  <c r="BR198" i="19"/>
  <c r="Q199" i="13"/>
  <c r="Z200" i="13" s="1"/>
  <c r="F410" i="7" s="1"/>
  <c r="BR199" i="13"/>
  <c r="K199" i="13"/>
  <c r="H137" i="15" s="1"/>
  <c r="AX199" i="13"/>
  <c r="BA199" i="13" s="1"/>
  <c r="BD199" i="13" s="1"/>
  <c r="O409" i="20" l="1"/>
  <c r="G410" i="20"/>
  <c r="H410" i="20"/>
  <c r="I410" i="20"/>
  <c r="K410" i="20"/>
  <c r="J410" i="20"/>
  <c r="G157" i="15"/>
  <c r="CF199" i="13"/>
  <c r="CE199" i="13"/>
  <c r="BW199" i="13"/>
  <c r="AT200" i="13" s="1"/>
  <c r="BV199" i="13"/>
  <c r="AS200" i="13" s="1"/>
  <c r="J310" i="12"/>
  <c r="J310" i="16"/>
  <c r="CF199" i="18"/>
  <c r="BV199" i="18"/>
  <c r="AS200" i="18" s="1"/>
  <c r="CE199" i="18"/>
  <c r="BW199" i="18"/>
  <c r="AT200" i="18" s="1"/>
  <c r="BV199" i="19"/>
  <c r="AS200" i="19" s="1"/>
  <c r="J310" i="17"/>
  <c r="CE199" i="19"/>
  <c r="CF199" i="19"/>
  <c r="BW199" i="19"/>
  <c r="AT200" i="19" s="1"/>
  <c r="K309" i="17"/>
  <c r="L309" i="17" s="1"/>
  <c r="M309" i="17" s="1"/>
  <c r="K309" i="12"/>
  <c r="L309" i="12" s="1"/>
  <c r="M309" i="12" s="1"/>
  <c r="CG199" i="13" s="1"/>
  <c r="K309" i="16"/>
  <c r="L309" i="16" s="1"/>
  <c r="M309" i="16" s="1"/>
  <c r="V409" i="7"/>
  <c r="BH199" i="18"/>
  <c r="BT199" i="18"/>
  <c r="BO199" i="18"/>
  <c r="N198" i="18"/>
  <c r="CD198" i="18"/>
  <c r="BU198" i="18"/>
  <c r="CG198" i="18"/>
  <c r="BX198" i="18"/>
  <c r="F410" i="21"/>
  <c r="N198" i="19"/>
  <c r="CD198" i="19"/>
  <c r="BU198" i="19"/>
  <c r="CG198" i="19"/>
  <c r="BX198" i="19"/>
  <c r="BT199" i="19"/>
  <c r="BO199" i="19"/>
  <c r="N199" i="13"/>
  <c r="CD199" i="13"/>
  <c r="BU199" i="13"/>
  <c r="BO200" i="13"/>
  <c r="BT200" i="13"/>
  <c r="BH200" i="13"/>
  <c r="BX199" i="13" l="1"/>
  <c r="L410" i="20"/>
  <c r="G310" i="16" s="1"/>
  <c r="Q410" i="20"/>
  <c r="T410" i="20"/>
  <c r="S410" i="20"/>
  <c r="R410" i="20"/>
  <c r="P410" i="20"/>
  <c r="BQ200" i="19"/>
  <c r="BN200" i="19"/>
  <c r="J200" i="19"/>
  <c r="AW200" i="19"/>
  <c r="AK201" i="19" s="1"/>
  <c r="J410" i="7"/>
  <c r="K410" i="7"/>
  <c r="O409" i="7"/>
  <c r="G410" i="7"/>
  <c r="I410" i="7"/>
  <c r="H410" i="7"/>
  <c r="BM200" i="13"/>
  <c r="BP200" i="13"/>
  <c r="I200" i="13"/>
  <c r="AV200" i="13"/>
  <c r="AJ201" i="13" s="1"/>
  <c r="BP200" i="19"/>
  <c r="I200" i="19"/>
  <c r="AV200" i="19"/>
  <c r="AJ201" i="19" s="1"/>
  <c r="BM200" i="19"/>
  <c r="BN200" i="13"/>
  <c r="AW200" i="13"/>
  <c r="AK201" i="13" s="1"/>
  <c r="BQ200" i="13"/>
  <c r="J200" i="13"/>
  <c r="CI199" i="18"/>
  <c r="BZ199" i="18"/>
  <c r="O309" i="16"/>
  <c r="N310" i="16"/>
  <c r="CH199" i="18"/>
  <c r="BY199" i="18"/>
  <c r="J200" i="18"/>
  <c r="AW200" i="18"/>
  <c r="AK201" i="18" s="1"/>
  <c r="BQ200" i="18"/>
  <c r="BN200" i="18"/>
  <c r="CH199" i="13"/>
  <c r="BY199" i="13"/>
  <c r="N310" i="12"/>
  <c r="O309" i="12"/>
  <c r="BZ199" i="13"/>
  <c r="CI199" i="13"/>
  <c r="BY199" i="19"/>
  <c r="O309" i="17"/>
  <c r="N310" i="17"/>
  <c r="CH199" i="19"/>
  <c r="CI199" i="19"/>
  <c r="BZ199" i="19"/>
  <c r="BM200" i="18"/>
  <c r="I200" i="18"/>
  <c r="AV200" i="18"/>
  <c r="AJ201" i="18" s="1"/>
  <c r="BP200" i="18"/>
  <c r="O410" i="21"/>
  <c r="K411" i="21"/>
  <c r="H411" i="21"/>
  <c r="I411" i="21"/>
  <c r="G411" i="21"/>
  <c r="J411" i="21"/>
  <c r="CA198" i="18"/>
  <c r="AR199" i="18"/>
  <c r="CA198" i="19"/>
  <c r="AR199" i="19"/>
  <c r="CJ198" i="18"/>
  <c r="CJ198" i="19"/>
  <c r="AR200" i="13"/>
  <c r="BJ266" i="13"/>
  <c r="BI266" i="13"/>
  <c r="BK266" i="13"/>
  <c r="CJ199" i="13" l="1"/>
  <c r="CK199" i="13" s="1"/>
  <c r="U410" i="20"/>
  <c r="V410" i="20" s="1"/>
  <c r="CA199" i="13"/>
  <c r="CB199" i="13" s="1"/>
  <c r="AY200" i="19"/>
  <c r="BB200" i="19" s="1"/>
  <c r="AY200" i="18"/>
  <c r="BB200" i="18" s="1"/>
  <c r="AZ200" i="18"/>
  <c r="BC200" i="18" s="1"/>
  <c r="R200" i="13"/>
  <c r="AA201" i="13" s="1"/>
  <c r="L200" i="13"/>
  <c r="R200" i="18"/>
  <c r="AA201" i="18" s="1"/>
  <c r="L200" i="18"/>
  <c r="O200" i="18" s="1"/>
  <c r="AZ200" i="19"/>
  <c r="BC200" i="19" s="1"/>
  <c r="AZ200" i="13"/>
  <c r="BC200" i="13" s="1"/>
  <c r="R200" i="19"/>
  <c r="AA201" i="19" s="1"/>
  <c r="L200" i="19"/>
  <c r="O200" i="19" s="1"/>
  <c r="M200" i="19"/>
  <c r="P200" i="19" s="1"/>
  <c r="S200" i="19"/>
  <c r="AB201" i="19" s="1"/>
  <c r="S200" i="18"/>
  <c r="AB201" i="18" s="1"/>
  <c r="M200" i="18"/>
  <c r="P200" i="18" s="1"/>
  <c r="S200" i="13"/>
  <c r="AB201" i="13" s="1"/>
  <c r="M200" i="13"/>
  <c r="L410" i="7"/>
  <c r="AY200" i="13"/>
  <c r="BB200" i="13" s="1"/>
  <c r="T410" i="7"/>
  <c r="R410" i="7"/>
  <c r="S410" i="7"/>
  <c r="Q410" i="7"/>
  <c r="P410" i="7"/>
  <c r="CL198" i="19"/>
  <c r="CK198" i="19"/>
  <c r="R411" i="21"/>
  <c r="T411" i="21"/>
  <c r="P411" i="21"/>
  <c r="S411" i="21"/>
  <c r="Q411" i="21"/>
  <c r="CL198" i="18"/>
  <c r="CK198" i="18"/>
  <c r="AU199" i="19"/>
  <c r="AI200" i="19" s="1"/>
  <c r="H199" i="19"/>
  <c r="BL199" i="19"/>
  <c r="H199" i="18"/>
  <c r="AU199" i="18"/>
  <c r="AI200" i="18" s="1"/>
  <c r="BL199" i="18"/>
  <c r="CB198" i="19"/>
  <c r="CC198" i="19"/>
  <c r="CB198" i="18"/>
  <c r="CC198" i="18"/>
  <c r="L411" i="21"/>
  <c r="G311" i="17" s="1"/>
  <c r="AU200" i="13"/>
  <c r="AI201" i="13" s="1"/>
  <c r="H200" i="13"/>
  <c r="BL200" i="13"/>
  <c r="CC199" i="13" l="1"/>
  <c r="CL199" i="13"/>
  <c r="U410" i="7"/>
  <c r="K310" i="12" s="1"/>
  <c r="L310" i="12" s="1"/>
  <c r="M310" i="12" s="1"/>
  <c r="H310" i="17"/>
  <c r="I310" i="17" s="1"/>
  <c r="H310" i="16"/>
  <c r="I310" i="16" s="1"/>
  <c r="F138" i="15"/>
  <c r="G310" i="12"/>
  <c r="H310" i="12" s="1"/>
  <c r="I310" i="12" s="1"/>
  <c r="J138" i="15"/>
  <c r="P200" i="13"/>
  <c r="I138" i="15"/>
  <c r="O200" i="13"/>
  <c r="K199" i="19"/>
  <c r="BR199" i="19"/>
  <c r="Q199" i="19"/>
  <c r="Z200" i="19" s="1"/>
  <c r="BH200" i="19" s="1"/>
  <c r="AX199" i="18"/>
  <c r="BA199" i="18" s="1"/>
  <c r="BD199" i="18" s="1"/>
  <c r="Q199" i="18"/>
  <c r="Z200" i="18" s="1"/>
  <c r="F410" i="20" s="1"/>
  <c r="K199" i="18"/>
  <c r="BR199" i="18"/>
  <c r="AX199" i="19"/>
  <c r="BA199" i="19" s="1"/>
  <c r="BD199" i="19" s="1"/>
  <c r="U411" i="21"/>
  <c r="V411" i="21" s="1"/>
  <c r="K200" i="13"/>
  <c r="H138" i="15" s="1"/>
  <c r="Q200" i="13"/>
  <c r="Z201" i="13" s="1"/>
  <c r="F411" i="7" s="1"/>
  <c r="BR200" i="13"/>
  <c r="AX200" i="13"/>
  <c r="BA200" i="13" s="1"/>
  <c r="BD200" i="13" s="1"/>
  <c r="BI267" i="13"/>
  <c r="BJ267" i="13"/>
  <c r="V410" i="7" l="1"/>
  <c r="K310" i="16"/>
  <c r="L310" i="16" s="1"/>
  <c r="M310" i="16" s="1"/>
  <c r="CH200" i="18" s="1"/>
  <c r="K310" i="17"/>
  <c r="L310" i="17" s="1"/>
  <c r="M310" i="17" s="1"/>
  <c r="O310" i="17" s="1"/>
  <c r="J411" i="20"/>
  <c r="K411" i="20"/>
  <c r="G411" i="20"/>
  <c r="H411" i="20"/>
  <c r="I411" i="20"/>
  <c r="O410" i="20"/>
  <c r="CI200" i="18"/>
  <c r="BY200" i="18"/>
  <c r="O310" i="16"/>
  <c r="G158" i="15"/>
  <c r="BV200" i="13"/>
  <c r="AS201" i="13" s="1"/>
  <c r="CF200" i="13"/>
  <c r="J311" i="12"/>
  <c r="CE200" i="13"/>
  <c r="BW200" i="13"/>
  <c r="AT201" i="13" s="1"/>
  <c r="BH200" i="18"/>
  <c r="CE200" i="18"/>
  <c r="BV200" i="18"/>
  <c r="AS201" i="18" s="1"/>
  <c r="CF200" i="18"/>
  <c r="BW200" i="18"/>
  <c r="AT201" i="18" s="1"/>
  <c r="J311" i="16"/>
  <c r="CH200" i="13"/>
  <c r="O310" i="12"/>
  <c r="N311" i="12"/>
  <c r="CI200" i="13"/>
  <c r="BZ200" i="13"/>
  <c r="BY200" i="13"/>
  <c r="BV200" i="19"/>
  <c r="AS201" i="19" s="1"/>
  <c r="BW200" i="19"/>
  <c r="AT201" i="19" s="1"/>
  <c r="CE200" i="19"/>
  <c r="J311" i="17"/>
  <c r="CF200" i="19"/>
  <c r="N199" i="18"/>
  <c r="BU199" i="18"/>
  <c r="CD199" i="18"/>
  <c r="CG199" i="18"/>
  <c r="BX199" i="18"/>
  <c r="BO200" i="18"/>
  <c r="BT200" i="18"/>
  <c r="BT200" i="19"/>
  <c r="BO200" i="19"/>
  <c r="N199" i="19"/>
  <c r="CD199" i="19"/>
  <c r="BU199" i="19"/>
  <c r="CG199" i="19"/>
  <c r="BX199" i="19"/>
  <c r="F411" i="21"/>
  <c r="N200" i="13"/>
  <c r="CD200" i="13"/>
  <c r="BU200" i="13"/>
  <c r="CG200" i="13"/>
  <c r="BX200" i="13"/>
  <c r="BH201" i="13"/>
  <c r="BO201" i="13"/>
  <c r="BT201" i="13"/>
  <c r="BK267" i="13"/>
  <c r="CI200" i="19" l="1"/>
  <c r="BZ200" i="18"/>
  <c r="N311" i="16"/>
  <c r="N311" i="17"/>
  <c r="BY200" i="19"/>
  <c r="CH200" i="19"/>
  <c r="BZ200" i="19"/>
  <c r="T411" i="20"/>
  <c r="S411" i="20"/>
  <c r="R411" i="20"/>
  <c r="P411" i="20"/>
  <c r="Q411" i="20"/>
  <c r="L411" i="20"/>
  <c r="G311" i="16" s="1"/>
  <c r="AV201" i="19"/>
  <c r="AJ202" i="19" s="1"/>
  <c r="BM201" i="19"/>
  <c r="I201" i="19"/>
  <c r="BP201" i="19"/>
  <c r="AW201" i="18"/>
  <c r="AK202" i="18" s="1"/>
  <c r="BQ201" i="18"/>
  <c r="BN201" i="18"/>
  <c r="J201" i="18"/>
  <c r="I201" i="18"/>
  <c r="BP201" i="18"/>
  <c r="BM201" i="18"/>
  <c r="AV201" i="18"/>
  <c r="AJ202" i="18" s="1"/>
  <c r="BP201" i="13"/>
  <c r="AV201" i="13"/>
  <c r="AJ202" i="13" s="1"/>
  <c r="BM201" i="13"/>
  <c r="I201" i="13"/>
  <c r="K411" i="7"/>
  <c r="J411" i="7"/>
  <c r="G411" i="7"/>
  <c r="I411" i="7"/>
  <c r="H411" i="7"/>
  <c r="O410" i="7"/>
  <c r="AW201" i="13"/>
  <c r="AK202" i="13" s="1"/>
  <c r="J201" i="13"/>
  <c r="BQ201" i="13"/>
  <c r="BN201" i="13"/>
  <c r="BN201" i="19"/>
  <c r="J201" i="19"/>
  <c r="AW201" i="19"/>
  <c r="AK202" i="19" s="1"/>
  <c r="BQ201" i="19"/>
  <c r="O411" i="21"/>
  <c r="G412" i="21"/>
  <c r="H412" i="21"/>
  <c r="J412" i="21"/>
  <c r="I412" i="21"/>
  <c r="K412" i="21"/>
  <c r="CJ199" i="18"/>
  <c r="CA199" i="19"/>
  <c r="AR200" i="19"/>
  <c r="CA199" i="18"/>
  <c r="AR200" i="18"/>
  <c r="CJ199" i="19"/>
  <c r="CJ200" i="13"/>
  <c r="CK200" i="13" s="1"/>
  <c r="CA200" i="13"/>
  <c r="AR201" i="13"/>
  <c r="U411" i="20" l="1"/>
  <c r="V411" i="20" s="1"/>
  <c r="AY201" i="18"/>
  <c r="BB201" i="18" s="1"/>
  <c r="AZ201" i="13"/>
  <c r="BC201" i="13" s="1"/>
  <c r="AY201" i="19"/>
  <c r="BB201" i="19" s="1"/>
  <c r="AZ201" i="19"/>
  <c r="BC201" i="19" s="1"/>
  <c r="L411" i="7"/>
  <c r="G311" i="12" s="1"/>
  <c r="H311" i="12" s="1"/>
  <c r="I311" i="12" s="1"/>
  <c r="AY201" i="13"/>
  <c r="BB201" i="13" s="1"/>
  <c r="H311" i="17"/>
  <c r="I311" i="17" s="1"/>
  <c r="H311" i="16"/>
  <c r="I311" i="16" s="1"/>
  <c r="M201" i="13"/>
  <c r="S201" i="13"/>
  <c r="AB202" i="13" s="1"/>
  <c r="P411" i="7"/>
  <c r="S411" i="7"/>
  <c r="T411" i="7"/>
  <c r="R411" i="7"/>
  <c r="Q411" i="7"/>
  <c r="R201" i="13"/>
  <c r="AA202" i="13" s="1"/>
  <c r="L201" i="13"/>
  <c r="L201" i="18"/>
  <c r="O201" i="18" s="1"/>
  <c r="R201" i="18"/>
  <c r="AA202" i="18" s="1"/>
  <c r="R201" i="19"/>
  <c r="AA202" i="19" s="1"/>
  <c r="L201" i="19"/>
  <c r="O201" i="19" s="1"/>
  <c r="S201" i="19"/>
  <c r="AB202" i="19" s="1"/>
  <c r="M201" i="19"/>
  <c r="P201" i="19" s="1"/>
  <c r="AZ201" i="18"/>
  <c r="BC201" i="18" s="1"/>
  <c r="M201" i="18"/>
  <c r="P201" i="18" s="1"/>
  <c r="S201" i="18"/>
  <c r="AB202" i="18" s="1"/>
  <c r="L412" i="21"/>
  <c r="G312" i="17" s="1"/>
  <c r="CL199" i="19"/>
  <c r="CK199" i="19"/>
  <c r="AU200" i="19"/>
  <c r="AI201" i="19" s="1"/>
  <c r="BL200" i="19"/>
  <c r="H200" i="19"/>
  <c r="R412" i="21"/>
  <c r="T412" i="21"/>
  <c r="Q412" i="21"/>
  <c r="P412" i="21"/>
  <c r="S412" i="21"/>
  <c r="AU200" i="18"/>
  <c r="AI201" i="18" s="1"/>
  <c r="BL200" i="18"/>
  <c r="H200" i="18"/>
  <c r="CC199" i="19"/>
  <c r="CB199" i="19"/>
  <c r="CC199" i="18"/>
  <c r="CB199" i="18"/>
  <c r="CL199" i="18"/>
  <c r="CK199" i="18"/>
  <c r="CL200" i="13"/>
  <c r="BL201" i="13"/>
  <c r="H201" i="13"/>
  <c r="AU201" i="13"/>
  <c r="AI202" i="13" s="1"/>
  <c r="CC200" i="13"/>
  <c r="CB200" i="13"/>
  <c r="BI268" i="13"/>
  <c r="BJ268" i="13"/>
  <c r="F139" i="15" l="1"/>
  <c r="AX200" i="18"/>
  <c r="BA200" i="18" s="1"/>
  <c r="BD200" i="18" s="1"/>
  <c r="U411" i="7"/>
  <c r="K311" i="12" s="1"/>
  <c r="L311" i="12" s="1"/>
  <c r="M311" i="12" s="1"/>
  <c r="I139" i="15"/>
  <c r="O201" i="13"/>
  <c r="J139" i="15"/>
  <c r="P201" i="13"/>
  <c r="G159" i="15"/>
  <c r="J312" i="12"/>
  <c r="BV201" i="13"/>
  <c r="AS202" i="13" s="1"/>
  <c r="CF201" i="13"/>
  <c r="CE201" i="13"/>
  <c r="BW201" i="13"/>
  <c r="AT202" i="13" s="1"/>
  <c r="CF201" i="18"/>
  <c r="BW201" i="18"/>
  <c r="AT202" i="18" s="1"/>
  <c r="BV201" i="18"/>
  <c r="AS202" i="18" s="1"/>
  <c r="CE201" i="18"/>
  <c r="J312" i="16"/>
  <c r="CF201" i="19"/>
  <c r="BV201" i="19"/>
  <c r="AS202" i="19" s="1"/>
  <c r="CE201" i="19"/>
  <c r="BW201" i="19"/>
  <c r="AT202" i="19" s="1"/>
  <c r="J312" i="17"/>
  <c r="U412" i="21"/>
  <c r="V412" i="21" s="1"/>
  <c r="AX200" i="19"/>
  <c r="BA200" i="19" s="1"/>
  <c r="BD200" i="19" s="1"/>
  <c r="BR200" i="18"/>
  <c r="K200" i="18"/>
  <c r="Q200" i="18"/>
  <c r="Z201" i="18" s="1"/>
  <c r="F411" i="20" s="1"/>
  <c r="Q200" i="19"/>
  <c r="Z201" i="19" s="1"/>
  <c r="BH201" i="19" s="1"/>
  <c r="K200" i="19"/>
  <c r="BR200" i="19"/>
  <c r="Q201" i="13"/>
  <c r="Z202" i="13" s="1"/>
  <c r="F412" i="7" s="1"/>
  <c r="K201" i="13"/>
  <c r="H139" i="15" s="1"/>
  <c r="BR201" i="13"/>
  <c r="AX201" i="13"/>
  <c r="BA201" i="13" s="1"/>
  <c r="BD201" i="13" s="1"/>
  <c r="BK268" i="13"/>
  <c r="K311" i="16" l="1"/>
  <c r="L311" i="16" s="1"/>
  <c r="M311" i="16" s="1"/>
  <c r="BZ201" i="18" s="1"/>
  <c r="V411" i="7"/>
  <c r="K311" i="17"/>
  <c r="L311" i="17" s="1"/>
  <c r="M311" i="17" s="1"/>
  <c r="BY201" i="19" s="1"/>
  <c r="O411" i="20"/>
  <c r="J412" i="20"/>
  <c r="K412" i="20"/>
  <c r="H412" i="20"/>
  <c r="I412" i="20"/>
  <c r="G412" i="20"/>
  <c r="BQ202" i="18"/>
  <c r="J202" i="18"/>
  <c r="BN202" i="18"/>
  <c r="AW202" i="18"/>
  <c r="AK203" i="18" s="1"/>
  <c r="J202" i="19"/>
  <c r="AW202" i="19"/>
  <c r="AK203" i="19" s="1"/>
  <c r="BQ202" i="19"/>
  <c r="BN202" i="19"/>
  <c r="J202" i="13"/>
  <c r="BQ202" i="13"/>
  <c r="AW202" i="13"/>
  <c r="AK203" i="13" s="1"/>
  <c r="BN202" i="13"/>
  <c r="BH201" i="18"/>
  <c r="BM202" i="19"/>
  <c r="I202" i="19"/>
  <c r="AV202" i="19"/>
  <c r="AJ203" i="19" s="1"/>
  <c r="BP202" i="19"/>
  <c r="AV202" i="13"/>
  <c r="AJ203" i="13" s="1"/>
  <c r="BP202" i="13"/>
  <c r="I202" i="13"/>
  <c r="BM202" i="13"/>
  <c r="BP202" i="18"/>
  <c r="BM202" i="18"/>
  <c r="AV202" i="18"/>
  <c r="AJ203" i="18" s="1"/>
  <c r="I202" i="18"/>
  <c r="CI201" i="13"/>
  <c r="BZ201" i="13"/>
  <c r="O311" i="12"/>
  <c r="BY201" i="13"/>
  <c r="CH201" i="13"/>
  <c r="N312" i="12"/>
  <c r="F412" i="21"/>
  <c r="BO201" i="18"/>
  <c r="BT201" i="18"/>
  <c r="BT201" i="19"/>
  <c r="BO201" i="19"/>
  <c r="N200" i="18"/>
  <c r="CD200" i="18"/>
  <c r="BU200" i="18"/>
  <c r="CG200" i="18"/>
  <c r="BX200" i="18"/>
  <c r="N200" i="19"/>
  <c r="CD200" i="19"/>
  <c r="BU200" i="19"/>
  <c r="CG200" i="19"/>
  <c r="BX200" i="19"/>
  <c r="BO202" i="13"/>
  <c r="BT202" i="13"/>
  <c r="N201" i="13"/>
  <c r="CD201" i="13"/>
  <c r="BU201" i="13"/>
  <c r="CG201" i="13"/>
  <c r="BX201" i="13"/>
  <c r="BH202" i="13"/>
  <c r="BK269" i="13"/>
  <c r="O311" i="17" l="1"/>
  <c r="CI201" i="19"/>
  <c r="AZ202" i="13"/>
  <c r="BC202" i="13" s="1"/>
  <c r="CH201" i="19"/>
  <c r="N312" i="16"/>
  <c r="CI201" i="18"/>
  <c r="O311" i="16"/>
  <c r="CH201" i="18"/>
  <c r="BY201" i="18"/>
  <c r="N312" i="17"/>
  <c r="BZ201" i="19"/>
  <c r="L412" i="20"/>
  <c r="G312" i="16" s="1"/>
  <c r="AY202" i="13"/>
  <c r="BB202" i="13" s="1"/>
  <c r="P412" i="20"/>
  <c r="R412" i="20"/>
  <c r="S412" i="20"/>
  <c r="Q412" i="20"/>
  <c r="T412" i="20"/>
  <c r="AY202" i="18"/>
  <c r="BB202" i="18" s="1"/>
  <c r="L202" i="13"/>
  <c r="R202" i="13"/>
  <c r="AA203" i="13" s="1"/>
  <c r="S202" i="19"/>
  <c r="AB203" i="19" s="1"/>
  <c r="M202" i="19"/>
  <c r="P202" i="19" s="1"/>
  <c r="AY202" i="19"/>
  <c r="BB202" i="19" s="1"/>
  <c r="CJ200" i="19"/>
  <c r="CL200" i="19" s="1"/>
  <c r="R202" i="18"/>
  <c r="AA203" i="18" s="1"/>
  <c r="L202" i="18"/>
  <c r="O202" i="18" s="1"/>
  <c r="R202" i="19"/>
  <c r="AA203" i="19" s="1"/>
  <c r="L202" i="19"/>
  <c r="O202" i="19" s="1"/>
  <c r="M202" i="13"/>
  <c r="S202" i="13"/>
  <c r="AB203" i="13" s="1"/>
  <c r="M202" i="18"/>
  <c r="P202" i="18" s="1"/>
  <c r="S202" i="18"/>
  <c r="AB203" i="18" s="1"/>
  <c r="AZ202" i="19"/>
  <c r="BC202" i="19" s="1"/>
  <c r="AZ202" i="18"/>
  <c r="BC202" i="18" s="1"/>
  <c r="H412" i="7"/>
  <c r="K412" i="7"/>
  <c r="I412" i="7"/>
  <c r="J412" i="7"/>
  <c r="G412" i="7"/>
  <c r="O411" i="7"/>
  <c r="CA200" i="18"/>
  <c r="AR201" i="18"/>
  <c r="CJ200" i="18"/>
  <c r="CA200" i="19"/>
  <c r="AR201" i="19"/>
  <c r="J413" i="21"/>
  <c r="O412" i="21"/>
  <c r="G413" i="21"/>
  <c r="K413" i="21"/>
  <c r="I413" i="21"/>
  <c r="H413" i="21"/>
  <c r="CJ201" i="13"/>
  <c r="CL201" i="13" s="1"/>
  <c r="CA201" i="13"/>
  <c r="AR202" i="13"/>
  <c r="BJ269" i="13"/>
  <c r="BI269" i="13"/>
  <c r="L412" i="7" l="1"/>
  <c r="F140" i="15" s="1"/>
  <c r="U412" i="20"/>
  <c r="V412" i="20" s="1"/>
  <c r="CK200" i="19"/>
  <c r="T412" i="7"/>
  <c r="Q412" i="7"/>
  <c r="S412" i="7"/>
  <c r="R412" i="7"/>
  <c r="P412" i="7"/>
  <c r="H312" i="17"/>
  <c r="I312" i="17" s="1"/>
  <c r="H312" i="16"/>
  <c r="I312" i="16" s="1"/>
  <c r="J140" i="15"/>
  <c r="P202" i="13"/>
  <c r="I140" i="15"/>
  <c r="O202" i="13"/>
  <c r="CL200" i="18"/>
  <c r="CK200" i="18"/>
  <c r="H201" i="18"/>
  <c r="AU201" i="18"/>
  <c r="AI202" i="18" s="1"/>
  <c r="BL201" i="18"/>
  <c r="L413" i="21"/>
  <c r="G313" i="17" s="1"/>
  <c r="CB200" i="18"/>
  <c r="CC200" i="18"/>
  <c r="T413" i="21"/>
  <c r="S413" i="21"/>
  <c r="R413" i="21"/>
  <c r="P413" i="21"/>
  <c r="Q413" i="21"/>
  <c r="AU201" i="19"/>
  <c r="AI202" i="19" s="1"/>
  <c r="H201" i="19"/>
  <c r="BL201" i="19"/>
  <c r="CB200" i="19"/>
  <c r="CC200" i="19"/>
  <c r="CK201" i="13"/>
  <c r="AU202" i="13"/>
  <c r="AI203" i="13" s="1"/>
  <c r="BL202" i="13"/>
  <c r="H202" i="13"/>
  <c r="CC201" i="13"/>
  <c r="CB201" i="13"/>
  <c r="U412" i="7" l="1"/>
  <c r="V412" i="7" s="1"/>
  <c r="G312" i="12"/>
  <c r="H312" i="12" s="1"/>
  <c r="I312" i="12" s="1"/>
  <c r="CF202" i="13" s="1"/>
  <c r="AX201" i="18"/>
  <c r="BA201" i="18" s="1"/>
  <c r="BD201" i="18" s="1"/>
  <c r="CE202" i="18"/>
  <c r="J313" i="16"/>
  <c r="BV202" i="18"/>
  <c r="AS203" i="18" s="1"/>
  <c r="CF202" i="18"/>
  <c r="BW202" i="18"/>
  <c r="AT203" i="18" s="1"/>
  <c r="BW202" i="19"/>
  <c r="AT203" i="19" s="1"/>
  <c r="CF202" i="19"/>
  <c r="CE202" i="19"/>
  <c r="J313" i="17"/>
  <c r="BV202" i="19"/>
  <c r="AS203" i="19" s="1"/>
  <c r="AX201" i="19"/>
  <c r="BA201" i="19" s="1"/>
  <c r="BD201" i="19" s="1"/>
  <c r="Q201" i="18"/>
  <c r="Z202" i="18" s="1"/>
  <c r="F412" i="20" s="1"/>
  <c r="BR201" i="18"/>
  <c r="K201" i="18"/>
  <c r="Q201" i="19"/>
  <c r="Z202" i="19" s="1"/>
  <c r="BH202" i="19" s="1"/>
  <c r="K201" i="19"/>
  <c r="BR201" i="19"/>
  <c r="U413" i="21"/>
  <c r="V413" i="21" s="1"/>
  <c r="AX202" i="13"/>
  <c r="BA202" i="13" s="1"/>
  <c r="BD202" i="13" s="1"/>
  <c r="K202" i="13"/>
  <c r="H140" i="15" s="1"/>
  <c r="Q202" i="13"/>
  <c r="Z203" i="13" s="1"/>
  <c r="F413" i="7" s="1"/>
  <c r="BR202" i="13"/>
  <c r="BK270" i="13"/>
  <c r="G160" i="15" l="1"/>
  <c r="K312" i="12"/>
  <c r="L312" i="12" s="1"/>
  <c r="M312" i="12" s="1"/>
  <c r="CG202" i="13" s="1"/>
  <c r="BW202" i="13"/>
  <c r="AT203" i="13" s="1"/>
  <c r="AW203" i="13" s="1"/>
  <c r="AK204" i="13" s="1"/>
  <c r="K312" i="17"/>
  <c r="L312" i="17" s="1"/>
  <c r="M312" i="17" s="1"/>
  <c r="BY202" i="19" s="1"/>
  <c r="CE202" i="13"/>
  <c r="K312" i="16"/>
  <c r="L312" i="16" s="1"/>
  <c r="M312" i="16" s="1"/>
  <c r="BY202" i="18" s="1"/>
  <c r="J313" i="12"/>
  <c r="BV202" i="13"/>
  <c r="AS203" i="13" s="1"/>
  <c r="AV203" i="13" s="1"/>
  <c r="AJ204" i="13" s="1"/>
  <c r="G413" i="20"/>
  <c r="H413" i="20"/>
  <c r="J413" i="20"/>
  <c r="O412" i="20"/>
  <c r="K413" i="20"/>
  <c r="I413" i="20"/>
  <c r="AW203" i="19"/>
  <c r="AK204" i="19" s="1"/>
  <c r="BQ203" i="19"/>
  <c r="BN203" i="19"/>
  <c r="J203" i="19"/>
  <c r="J203" i="18"/>
  <c r="BQ203" i="18"/>
  <c r="AW203" i="18"/>
  <c r="AK204" i="18" s="1"/>
  <c r="BN203" i="18"/>
  <c r="I203" i="18"/>
  <c r="BP203" i="18"/>
  <c r="BM203" i="18"/>
  <c r="AV203" i="18"/>
  <c r="AJ204" i="18" s="1"/>
  <c r="BP203" i="19"/>
  <c r="BM203" i="19"/>
  <c r="AV203" i="19"/>
  <c r="AJ204" i="19" s="1"/>
  <c r="I203" i="19"/>
  <c r="BH202" i="18"/>
  <c r="BT202" i="19"/>
  <c r="BO202" i="19"/>
  <c r="N201" i="19"/>
  <c r="CD201" i="19"/>
  <c r="BU201" i="19"/>
  <c r="CG201" i="19"/>
  <c r="BX201" i="19"/>
  <c r="N201" i="18"/>
  <c r="BU201" i="18"/>
  <c r="CD201" i="18"/>
  <c r="BX201" i="18"/>
  <c r="CG201" i="18"/>
  <c r="F413" i="21"/>
  <c r="BO202" i="18"/>
  <c r="BT202" i="18"/>
  <c r="BO203" i="13"/>
  <c r="BT203" i="13"/>
  <c r="BH203" i="13"/>
  <c r="N202" i="13"/>
  <c r="CD202" i="13"/>
  <c r="BU202" i="13"/>
  <c r="BX202" i="13"/>
  <c r="BI270" i="13"/>
  <c r="BJ270" i="13"/>
  <c r="CH202" i="13" l="1"/>
  <c r="BY202" i="13"/>
  <c r="O312" i="12"/>
  <c r="N313" i="12"/>
  <c r="BZ202" i="13"/>
  <c r="CI202" i="13"/>
  <c r="CJ202" i="13" s="1"/>
  <c r="O312" i="16"/>
  <c r="CI202" i="18"/>
  <c r="CH202" i="18"/>
  <c r="N313" i="16"/>
  <c r="BZ202" i="18"/>
  <c r="BM203" i="13"/>
  <c r="BQ203" i="13"/>
  <c r="BN203" i="13"/>
  <c r="J203" i="13"/>
  <c r="S203" i="13" s="1"/>
  <c r="AB204" i="13" s="1"/>
  <c r="BP203" i="13"/>
  <c r="I203" i="13"/>
  <c r="L203" i="13" s="1"/>
  <c r="CH202" i="19"/>
  <c r="O312" i="17"/>
  <c r="BZ202" i="19"/>
  <c r="CI202" i="19"/>
  <c r="N313" i="17"/>
  <c r="AY203" i="18"/>
  <c r="BB203" i="18" s="1"/>
  <c r="AZ203" i="18"/>
  <c r="BC203" i="18" s="1"/>
  <c r="P413" i="20"/>
  <c r="R413" i="20"/>
  <c r="S413" i="20"/>
  <c r="T413" i="20"/>
  <c r="Q413" i="20"/>
  <c r="L413" i="20"/>
  <c r="G313" i="16" s="1"/>
  <c r="AZ203" i="13"/>
  <c r="BC203" i="13" s="1"/>
  <c r="CJ201" i="18"/>
  <c r="CK201" i="18" s="1"/>
  <c r="L203" i="19"/>
  <c r="O203" i="19" s="1"/>
  <c r="R203" i="19"/>
  <c r="AA204" i="19" s="1"/>
  <c r="AY203" i="19"/>
  <c r="BB203" i="19" s="1"/>
  <c r="AY203" i="13"/>
  <c r="BB203" i="13" s="1"/>
  <c r="AZ203" i="19"/>
  <c r="BC203" i="19" s="1"/>
  <c r="G413" i="7"/>
  <c r="J413" i="7"/>
  <c r="O412" i="7"/>
  <c r="I413" i="7"/>
  <c r="H413" i="7"/>
  <c r="K413" i="7"/>
  <c r="R203" i="18"/>
  <c r="AA204" i="18" s="1"/>
  <c r="L203" i="18"/>
  <c r="O203" i="18" s="1"/>
  <c r="M203" i="18"/>
  <c r="P203" i="18" s="1"/>
  <c r="S203" i="18"/>
  <c r="AB204" i="18" s="1"/>
  <c r="S203" i="19"/>
  <c r="AB204" i="19" s="1"/>
  <c r="M203" i="19"/>
  <c r="P203" i="19" s="1"/>
  <c r="CA201" i="18"/>
  <c r="AR202" i="18"/>
  <c r="CA201" i="19"/>
  <c r="AR202" i="19"/>
  <c r="CJ201" i="19"/>
  <c r="O413" i="21"/>
  <c r="I414" i="21"/>
  <c r="H414" i="21"/>
  <c r="G414" i="21"/>
  <c r="J414" i="21"/>
  <c r="K414" i="21"/>
  <c r="AR203" i="13"/>
  <c r="BK271" i="13"/>
  <c r="CA202" i="13" l="1"/>
  <c r="CB202" i="13" s="1"/>
  <c r="M203" i="13"/>
  <c r="J141" i="15" s="1"/>
  <c r="R203" i="13"/>
  <c r="AA204" i="13" s="1"/>
  <c r="CL201" i="18"/>
  <c r="U413" i="20"/>
  <c r="V413" i="20" s="1"/>
  <c r="I141" i="15"/>
  <c r="O203" i="13"/>
  <c r="R413" i="7"/>
  <c r="P413" i="7"/>
  <c r="S413" i="7"/>
  <c r="T413" i="7"/>
  <c r="Q413" i="7"/>
  <c r="L413" i="7"/>
  <c r="T414" i="21"/>
  <c r="S414" i="21"/>
  <c r="Q414" i="21"/>
  <c r="P414" i="21"/>
  <c r="R414" i="21"/>
  <c r="CK201" i="19"/>
  <c r="CL201" i="19"/>
  <c r="H202" i="19"/>
  <c r="AU202" i="19"/>
  <c r="AI203" i="19" s="1"/>
  <c r="BL202" i="19"/>
  <c r="CB201" i="19"/>
  <c r="CC201" i="19"/>
  <c r="H202" i="18"/>
  <c r="AU202" i="18"/>
  <c r="AI203" i="18" s="1"/>
  <c r="BL202" i="18"/>
  <c r="L414" i="21"/>
  <c r="G314" i="17" s="1"/>
  <c r="CB201" i="18"/>
  <c r="CC201" i="18"/>
  <c r="CL202" i="13"/>
  <c r="CK202" i="13"/>
  <c r="BL203" i="13"/>
  <c r="AU203" i="13"/>
  <c r="AI204" i="13" s="1"/>
  <c r="H203" i="13"/>
  <c r="BJ271" i="13"/>
  <c r="CC202" i="13" l="1"/>
  <c r="P203" i="13"/>
  <c r="AX202" i="18"/>
  <c r="BA202" i="18" s="1"/>
  <c r="BD202" i="18" s="1"/>
  <c r="AX202" i="19"/>
  <c r="BA202" i="19" s="1"/>
  <c r="BD202" i="19" s="1"/>
  <c r="U413" i="7"/>
  <c r="G313" i="12"/>
  <c r="H313" i="12" s="1"/>
  <c r="I313" i="12" s="1"/>
  <c r="F141" i="15"/>
  <c r="H313" i="17"/>
  <c r="I313" i="17" s="1"/>
  <c r="H313" i="16"/>
  <c r="I313" i="16" s="1"/>
  <c r="K202" i="19"/>
  <c r="BR202" i="19"/>
  <c r="Q202" i="19"/>
  <c r="Z203" i="19" s="1"/>
  <c r="BH203" i="19" s="1"/>
  <c r="BR202" i="18"/>
  <c r="K202" i="18"/>
  <c r="Q202" i="18"/>
  <c r="Z203" i="18" s="1"/>
  <c r="F413" i="20" s="1"/>
  <c r="U414" i="21"/>
  <c r="V414" i="21" s="1"/>
  <c r="AX203" i="13"/>
  <c r="BA203" i="13" s="1"/>
  <c r="BD203" i="13" s="1"/>
  <c r="Q203" i="13"/>
  <c r="Z204" i="13" s="1"/>
  <c r="F414" i="7" s="1"/>
  <c r="BR203" i="13"/>
  <c r="K203" i="13"/>
  <c r="H141" i="15" s="1"/>
  <c r="BI271" i="13"/>
  <c r="J414" i="20" l="1"/>
  <c r="H414" i="20"/>
  <c r="O413" i="20"/>
  <c r="K414" i="20"/>
  <c r="G414" i="20"/>
  <c r="I414" i="20"/>
  <c r="BW203" i="18"/>
  <c r="AT204" i="18" s="1"/>
  <c r="CF203" i="18"/>
  <c r="CE203" i="18"/>
  <c r="J314" i="16"/>
  <c r="BV203" i="18"/>
  <c r="AS204" i="18" s="1"/>
  <c r="BV203" i="19"/>
  <c r="AS204" i="19" s="1"/>
  <c r="CE203" i="19"/>
  <c r="J314" i="17"/>
  <c r="CF203" i="19"/>
  <c r="BW203" i="19"/>
  <c r="AT204" i="19" s="1"/>
  <c r="G161" i="15"/>
  <c r="BW203" i="13"/>
  <c r="AT204" i="13" s="1"/>
  <c r="CF203" i="13"/>
  <c r="CE203" i="13"/>
  <c r="J314" i="12"/>
  <c r="BV203" i="13"/>
  <c r="AS204" i="13" s="1"/>
  <c r="BH203" i="18"/>
  <c r="K313" i="16"/>
  <c r="L313" i="16" s="1"/>
  <c r="M313" i="16" s="1"/>
  <c r="K313" i="12"/>
  <c r="L313" i="12" s="1"/>
  <c r="M313" i="12" s="1"/>
  <c r="CG203" i="13" s="1"/>
  <c r="K313" i="17"/>
  <c r="L313" i="17" s="1"/>
  <c r="M313" i="17" s="1"/>
  <c r="V413" i="7"/>
  <c r="N202" i="18"/>
  <c r="BU202" i="18"/>
  <c r="CD202" i="18"/>
  <c r="BX202" i="18"/>
  <c r="CG202" i="18"/>
  <c r="BT203" i="18"/>
  <c r="BO203" i="18"/>
  <c r="F414" i="21"/>
  <c r="BT203" i="19"/>
  <c r="BO203" i="19"/>
  <c r="N202" i="19"/>
  <c r="CD202" i="19"/>
  <c r="BU202" i="19"/>
  <c r="BX202" i="19"/>
  <c r="CG202" i="19"/>
  <c r="BO204" i="13"/>
  <c r="BT204" i="13"/>
  <c r="BH204" i="13"/>
  <c r="N203" i="13"/>
  <c r="CD203" i="13"/>
  <c r="BU203" i="13"/>
  <c r="BX203" i="13" l="1"/>
  <c r="L414" i="20"/>
  <c r="G314" i="16" s="1"/>
  <c r="Q414" i="20"/>
  <c r="P414" i="20"/>
  <c r="R414" i="20"/>
  <c r="T414" i="20"/>
  <c r="S414" i="20"/>
  <c r="I204" i="13"/>
  <c r="BM204" i="13"/>
  <c r="AV204" i="13"/>
  <c r="AJ205" i="13" s="1"/>
  <c r="BP204" i="13"/>
  <c r="BP204" i="19"/>
  <c r="AV204" i="19"/>
  <c r="AJ205" i="19" s="1"/>
  <c r="BM204" i="19"/>
  <c r="I204" i="19"/>
  <c r="CH203" i="19"/>
  <c r="CI203" i="19"/>
  <c r="BZ203" i="19"/>
  <c r="O313" i="17"/>
  <c r="N314" i="17"/>
  <c r="BY203" i="19"/>
  <c r="BY203" i="13"/>
  <c r="N314" i="12"/>
  <c r="O313" i="12"/>
  <c r="CH203" i="13"/>
  <c r="BZ203" i="13"/>
  <c r="CI203" i="13"/>
  <c r="J204" i="13"/>
  <c r="BN204" i="13"/>
  <c r="BQ204" i="13"/>
  <c r="AW204" i="13"/>
  <c r="AK205" i="13" s="1"/>
  <c r="CH203" i="18"/>
  <c r="BY203" i="18"/>
  <c r="CI203" i="18"/>
  <c r="O313" i="16"/>
  <c r="BZ203" i="18"/>
  <c r="N314" i="16"/>
  <c r="I204" i="18"/>
  <c r="AV204" i="18"/>
  <c r="AJ205" i="18" s="1"/>
  <c r="BP204" i="18"/>
  <c r="BM204" i="18"/>
  <c r="K414" i="7"/>
  <c r="O413" i="7"/>
  <c r="I414" i="7"/>
  <c r="H414" i="7"/>
  <c r="G414" i="7"/>
  <c r="J414" i="7"/>
  <c r="AW204" i="19"/>
  <c r="AK205" i="19" s="1"/>
  <c r="BQ204" i="19"/>
  <c r="BN204" i="19"/>
  <c r="J204" i="19"/>
  <c r="BQ204" i="18"/>
  <c r="AW204" i="18"/>
  <c r="AK205" i="18" s="1"/>
  <c r="J204" i="18"/>
  <c r="BN204" i="18"/>
  <c r="O414" i="21"/>
  <c r="G415" i="21"/>
  <c r="J415" i="21"/>
  <c r="H415" i="21"/>
  <c r="I415" i="21"/>
  <c r="K415" i="21"/>
  <c r="CJ202" i="18"/>
  <c r="CA202" i="19"/>
  <c r="AR203" i="19"/>
  <c r="CA202" i="18"/>
  <c r="AR203" i="18"/>
  <c r="CJ202" i="19"/>
  <c r="AR204" i="13"/>
  <c r="BI272" i="13"/>
  <c r="BJ272" i="13"/>
  <c r="BK272" i="13"/>
  <c r="AY204" i="18" l="1"/>
  <c r="BB204" i="18" s="1"/>
  <c r="CJ203" i="13"/>
  <c r="CL203" i="13" s="1"/>
  <c r="CA203" i="13"/>
  <c r="CC203" i="13" s="1"/>
  <c r="AZ204" i="18"/>
  <c r="BC204" i="18" s="1"/>
  <c r="AZ204" i="13"/>
  <c r="BC204" i="13" s="1"/>
  <c r="AY204" i="13"/>
  <c r="BB204" i="13" s="1"/>
  <c r="U414" i="20"/>
  <c r="V414" i="20" s="1"/>
  <c r="M204" i="13"/>
  <c r="S204" i="13"/>
  <c r="AB205" i="13" s="1"/>
  <c r="M204" i="18"/>
  <c r="P204" i="18" s="1"/>
  <c r="S204" i="18"/>
  <c r="AB205" i="18" s="1"/>
  <c r="L414" i="7"/>
  <c r="AZ204" i="19"/>
  <c r="BC204" i="19" s="1"/>
  <c r="R204" i="18"/>
  <c r="AA205" i="18" s="1"/>
  <c r="L204" i="18"/>
  <c r="O204" i="18" s="1"/>
  <c r="AY204" i="19"/>
  <c r="BB204" i="19" s="1"/>
  <c r="M204" i="19"/>
  <c r="P204" i="19" s="1"/>
  <c r="S204" i="19"/>
  <c r="AB205" i="19" s="1"/>
  <c r="T414" i="7"/>
  <c r="S414" i="7"/>
  <c r="Q414" i="7"/>
  <c r="R414" i="7"/>
  <c r="P414" i="7"/>
  <c r="L204" i="19"/>
  <c r="O204" i="19" s="1"/>
  <c r="R204" i="19"/>
  <c r="AA205" i="19" s="1"/>
  <c r="R204" i="13"/>
  <c r="AA205" i="13" s="1"/>
  <c r="L204" i="13"/>
  <c r="H203" i="18"/>
  <c r="AU203" i="18"/>
  <c r="AI204" i="18" s="1"/>
  <c r="BL203" i="18"/>
  <c r="CC202" i="19"/>
  <c r="CB202" i="19"/>
  <c r="CL202" i="19"/>
  <c r="CK202" i="19"/>
  <c r="L415" i="21"/>
  <c r="G315" i="17" s="1"/>
  <c r="T415" i="21"/>
  <c r="P415" i="21"/>
  <c r="R415" i="21"/>
  <c r="Q415" i="21"/>
  <c r="S415" i="21"/>
  <c r="CK202" i="18"/>
  <c r="CL202" i="18"/>
  <c r="BL203" i="19"/>
  <c r="AU203" i="19"/>
  <c r="AI204" i="19" s="1"/>
  <c r="H203" i="19"/>
  <c r="CB202" i="18"/>
  <c r="CC202" i="18"/>
  <c r="H204" i="13"/>
  <c r="BL204" i="13"/>
  <c r="AU204" i="13"/>
  <c r="AI205" i="13" s="1"/>
  <c r="BJ273" i="13"/>
  <c r="CB203" i="13" l="1"/>
  <c r="CK203" i="13"/>
  <c r="AX203" i="19"/>
  <c r="BA203" i="19" s="1"/>
  <c r="BD203" i="19" s="1"/>
  <c r="J142" i="15"/>
  <c r="P204" i="13"/>
  <c r="G314" i="12"/>
  <c r="H314" i="12" s="1"/>
  <c r="I314" i="12" s="1"/>
  <c r="H314" i="17"/>
  <c r="I314" i="17" s="1"/>
  <c r="H314" i="16"/>
  <c r="I314" i="16" s="1"/>
  <c r="F142" i="15"/>
  <c r="I142" i="15"/>
  <c r="O204" i="13"/>
  <c r="AX203" i="18"/>
  <c r="BA203" i="18" s="1"/>
  <c r="BD203" i="18" s="1"/>
  <c r="U414" i="7"/>
  <c r="U415" i="21"/>
  <c r="V415" i="21" s="1"/>
  <c r="BR203" i="19"/>
  <c r="Q203" i="19"/>
  <c r="Z204" i="19" s="1"/>
  <c r="BH204" i="19" s="1"/>
  <c r="K203" i="19"/>
  <c r="BR203" i="18"/>
  <c r="K203" i="18"/>
  <c r="Q203" i="18"/>
  <c r="Z204" i="18" s="1"/>
  <c r="F414" i="20" s="1"/>
  <c r="K204" i="13"/>
  <c r="H142" i="15" s="1"/>
  <c r="Q204" i="13"/>
  <c r="Z205" i="13" s="1"/>
  <c r="F415" i="7" s="1"/>
  <c r="BR204" i="13"/>
  <c r="AX204" i="13"/>
  <c r="BA204" i="13" s="1"/>
  <c r="BD204" i="13" s="1"/>
  <c r="BI273" i="13"/>
  <c r="BK273" i="13"/>
  <c r="H415" i="20" l="1"/>
  <c r="I415" i="20"/>
  <c r="G415" i="20"/>
  <c r="J415" i="20"/>
  <c r="K415" i="20"/>
  <c r="O414" i="20"/>
  <c r="BV204" i="18"/>
  <c r="AS205" i="18" s="1"/>
  <c r="CF204" i="18"/>
  <c r="CE204" i="18"/>
  <c r="BW204" i="18"/>
  <c r="AT205" i="18" s="1"/>
  <c r="J315" i="16"/>
  <c r="CE204" i="19"/>
  <c r="CF204" i="19"/>
  <c r="BV204" i="19"/>
  <c r="AS205" i="19" s="1"/>
  <c r="BW204" i="19"/>
  <c r="AT205" i="19" s="1"/>
  <c r="J315" i="17"/>
  <c r="BH204" i="18"/>
  <c r="G162" i="15"/>
  <c r="J315" i="12"/>
  <c r="CF204" i="13"/>
  <c r="CE204" i="13"/>
  <c r="BV204" i="13"/>
  <c r="AS205" i="13" s="1"/>
  <c r="BW204" i="13"/>
  <c r="AT205" i="13" s="1"/>
  <c r="K314" i="16"/>
  <c r="L314" i="16" s="1"/>
  <c r="M314" i="16" s="1"/>
  <c r="V414" i="7"/>
  <c r="K314" i="12"/>
  <c r="L314" i="12" s="1"/>
  <c r="M314" i="12" s="1"/>
  <c r="BX204" i="13" s="1"/>
  <c r="K314" i="17"/>
  <c r="L314" i="17" s="1"/>
  <c r="M314" i="17" s="1"/>
  <c r="N203" i="19"/>
  <c r="CD203" i="19"/>
  <c r="BU203" i="19"/>
  <c r="CG203" i="19"/>
  <c r="BX203" i="19"/>
  <c r="BO204" i="19"/>
  <c r="BT204" i="19"/>
  <c r="BO204" i="18"/>
  <c r="BT204" i="18"/>
  <c r="F415" i="21"/>
  <c r="N203" i="18"/>
  <c r="CD203" i="18"/>
  <c r="BU203" i="18"/>
  <c r="BX203" i="18"/>
  <c r="CG203" i="18"/>
  <c r="BO205" i="13"/>
  <c r="BT205" i="13"/>
  <c r="BH205" i="13"/>
  <c r="N204" i="13"/>
  <c r="BU204" i="13"/>
  <c r="CD204" i="13"/>
  <c r="CG204" i="13" l="1"/>
  <c r="Q415" i="20"/>
  <c r="T415" i="20"/>
  <c r="P415" i="20"/>
  <c r="S415" i="20"/>
  <c r="R415" i="20"/>
  <c r="L415" i="20"/>
  <c r="G315" i="16" s="1"/>
  <c r="O314" i="17"/>
  <c r="BZ204" i="19"/>
  <c r="CH204" i="19"/>
  <c r="CI204" i="19"/>
  <c r="BY204" i="19"/>
  <c r="N315" i="17"/>
  <c r="BY204" i="13"/>
  <c r="N315" i="12"/>
  <c r="O314" i="12"/>
  <c r="BZ204" i="13"/>
  <c r="CI204" i="13"/>
  <c r="CH204" i="13"/>
  <c r="I205" i="19"/>
  <c r="BM205" i="19"/>
  <c r="BP205" i="19"/>
  <c r="AV205" i="19"/>
  <c r="AJ206" i="19" s="1"/>
  <c r="I415" i="7"/>
  <c r="K415" i="7"/>
  <c r="O414" i="7"/>
  <c r="H415" i="7"/>
  <c r="G415" i="7"/>
  <c r="J415" i="7"/>
  <c r="J205" i="18"/>
  <c r="BQ205" i="18"/>
  <c r="AW205" i="18"/>
  <c r="AK206" i="18" s="1"/>
  <c r="BN205" i="18"/>
  <c r="BY204" i="18"/>
  <c r="CH204" i="18"/>
  <c r="CI204" i="18"/>
  <c r="BZ204" i="18"/>
  <c r="N315" i="16"/>
  <c r="O314" i="16"/>
  <c r="BN205" i="13"/>
  <c r="J205" i="13"/>
  <c r="BQ205" i="13"/>
  <c r="AW205" i="13"/>
  <c r="AK206" i="13" s="1"/>
  <c r="BM205" i="13"/>
  <c r="I205" i="13"/>
  <c r="AV205" i="13"/>
  <c r="AJ206" i="13" s="1"/>
  <c r="BP205" i="13"/>
  <c r="J205" i="19"/>
  <c r="AW205" i="19"/>
  <c r="AK206" i="19" s="1"/>
  <c r="BQ205" i="19"/>
  <c r="BN205" i="19"/>
  <c r="AV205" i="18"/>
  <c r="AJ206" i="18" s="1"/>
  <c r="BM205" i="18"/>
  <c r="I205" i="18"/>
  <c r="BP205" i="18"/>
  <c r="I416" i="21"/>
  <c r="O415" i="21"/>
  <c r="H416" i="21"/>
  <c r="J416" i="21"/>
  <c r="K416" i="21"/>
  <c r="G416" i="21"/>
  <c r="CA203" i="19"/>
  <c r="AR204" i="19"/>
  <c r="CA203" i="18"/>
  <c r="AR204" i="18"/>
  <c r="CJ203" i="19"/>
  <c r="CJ203" i="18"/>
  <c r="AR205" i="13"/>
  <c r="CA204" i="13" l="1"/>
  <c r="CC204" i="13" s="1"/>
  <c r="AZ205" i="13"/>
  <c r="BC205" i="13" s="1"/>
  <c r="CJ204" i="13"/>
  <c r="CK204" i="13" s="1"/>
  <c r="AY205" i="13"/>
  <c r="BB205" i="13" s="1"/>
  <c r="U415" i="20"/>
  <c r="V415" i="20" s="1"/>
  <c r="AY205" i="19"/>
  <c r="BB205" i="19" s="1"/>
  <c r="AZ205" i="18"/>
  <c r="BC205" i="18" s="1"/>
  <c r="L415" i="7"/>
  <c r="R205" i="18"/>
  <c r="AA206" i="18" s="1"/>
  <c r="L205" i="18"/>
  <c r="O205" i="18" s="1"/>
  <c r="M205" i="19"/>
  <c r="P205" i="19" s="1"/>
  <c r="S205" i="19"/>
  <c r="AB206" i="19" s="1"/>
  <c r="S205" i="13"/>
  <c r="AB206" i="13" s="1"/>
  <c r="M205" i="13"/>
  <c r="R415" i="7"/>
  <c r="P415" i="7"/>
  <c r="T415" i="7"/>
  <c r="Q415" i="7"/>
  <c r="S415" i="7"/>
  <c r="L205" i="19"/>
  <c r="O205" i="19" s="1"/>
  <c r="R205" i="19"/>
  <c r="AA206" i="19" s="1"/>
  <c r="AY205" i="18"/>
  <c r="BB205" i="18" s="1"/>
  <c r="AZ205" i="19"/>
  <c r="BC205" i="19" s="1"/>
  <c r="L205" i="13"/>
  <c r="R205" i="13"/>
  <c r="AA206" i="13" s="1"/>
  <c r="M205" i="18"/>
  <c r="P205" i="18" s="1"/>
  <c r="S205" i="18"/>
  <c r="AB206" i="18" s="1"/>
  <c r="H204" i="18"/>
  <c r="AU204" i="18"/>
  <c r="AI205" i="18" s="1"/>
  <c r="BL204" i="18"/>
  <c r="L416" i="21"/>
  <c r="G316" i="17" s="1"/>
  <c r="CB203" i="18"/>
  <c r="CC203" i="18"/>
  <c r="H204" i="19"/>
  <c r="AU204" i="19"/>
  <c r="AI205" i="19" s="1"/>
  <c r="BL204" i="19"/>
  <c r="CC203" i="19"/>
  <c r="CB203" i="19"/>
  <c r="T416" i="21"/>
  <c r="S416" i="21"/>
  <c r="Q416" i="21"/>
  <c r="R416" i="21"/>
  <c r="P416" i="21"/>
  <c r="CL203" i="18"/>
  <c r="CK203" i="18"/>
  <c r="CK203" i="19"/>
  <c r="CL203" i="19"/>
  <c r="CB204" i="13"/>
  <c r="BL205" i="13"/>
  <c r="AU205" i="13"/>
  <c r="AI206" i="13" s="1"/>
  <c r="H205" i="13"/>
  <c r="BI274" i="13"/>
  <c r="BJ274" i="13"/>
  <c r="BK274" i="13"/>
  <c r="CL204" i="13" l="1"/>
  <c r="I143" i="15"/>
  <c r="O205" i="13"/>
  <c r="U415" i="7"/>
  <c r="G315" i="12"/>
  <c r="H315" i="12" s="1"/>
  <c r="I315" i="12" s="1"/>
  <c r="H315" i="16"/>
  <c r="I315" i="16" s="1"/>
  <c r="F143" i="15"/>
  <c r="H315" i="17"/>
  <c r="I315" i="17" s="1"/>
  <c r="AX204" i="18"/>
  <c r="BA204" i="18" s="1"/>
  <c r="BD204" i="18" s="1"/>
  <c r="J143" i="15"/>
  <c r="P205" i="13"/>
  <c r="K204" i="19"/>
  <c r="BR204" i="19"/>
  <c r="Q204" i="19"/>
  <c r="Z205" i="19" s="1"/>
  <c r="BH205" i="19" s="1"/>
  <c r="U416" i="21"/>
  <c r="V416" i="21" s="1"/>
  <c r="AX204" i="19"/>
  <c r="BA204" i="19" s="1"/>
  <c r="BD204" i="19" s="1"/>
  <c r="BR204" i="18"/>
  <c r="K204" i="18"/>
  <c r="Q204" i="18"/>
  <c r="Z205" i="18" s="1"/>
  <c r="F415" i="20" s="1"/>
  <c r="AX205" i="13"/>
  <c r="BA205" i="13" s="1"/>
  <c r="BD205" i="13" s="1"/>
  <c r="Q205" i="13"/>
  <c r="Z206" i="13" s="1"/>
  <c r="F416" i="7" s="1"/>
  <c r="K205" i="13"/>
  <c r="H143" i="15" s="1"/>
  <c r="BR205" i="13"/>
  <c r="BI220" i="13"/>
  <c r="K416" i="20" l="1"/>
  <c r="J416" i="20"/>
  <c r="O415" i="20"/>
  <c r="I416" i="20"/>
  <c r="H416" i="20"/>
  <c r="G416" i="20"/>
  <c r="BV205" i="18"/>
  <c r="AS206" i="18" s="1"/>
  <c r="BW205" i="18"/>
  <c r="AT206" i="18" s="1"/>
  <c r="CF205" i="18"/>
  <c r="J316" i="16"/>
  <c r="CE205" i="18"/>
  <c r="J316" i="17"/>
  <c r="CE205" i="19"/>
  <c r="BV205" i="19"/>
  <c r="AS206" i="19" s="1"/>
  <c r="CF205" i="19"/>
  <c r="BW205" i="19"/>
  <c r="AT206" i="19" s="1"/>
  <c r="G163" i="15"/>
  <c r="J316" i="12"/>
  <c r="CF205" i="13"/>
  <c r="BV205" i="13"/>
  <c r="AS206" i="13" s="1"/>
  <c r="BW205" i="13"/>
  <c r="AT206" i="13" s="1"/>
  <c r="CE205" i="13"/>
  <c r="K315" i="16"/>
  <c r="L315" i="16" s="1"/>
  <c r="M315" i="16" s="1"/>
  <c r="K315" i="12"/>
  <c r="L315" i="12" s="1"/>
  <c r="M315" i="12" s="1"/>
  <c r="CG205" i="13" s="1"/>
  <c r="V415" i="7"/>
  <c r="K315" i="17"/>
  <c r="L315" i="17" s="1"/>
  <c r="M315" i="17" s="1"/>
  <c r="BH205" i="18"/>
  <c r="BT205" i="19"/>
  <c r="BO205" i="19"/>
  <c r="N204" i="19"/>
  <c r="CD204" i="19"/>
  <c r="BU204" i="19"/>
  <c r="BX204" i="19"/>
  <c r="CG204" i="19"/>
  <c r="N204" i="18"/>
  <c r="CD204" i="18"/>
  <c r="BU204" i="18"/>
  <c r="BX204" i="18"/>
  <c r="CG204" i="18"/>
  <c r="F416" i="21"/>
  <c r="BO205" i="18"/>
  <c r="BT205" i="18"/>
  <c r="BT206" i="13"/>
  <c r="BO206" i="13"/>
  <c r="N205" i="13"/>
  <c r="BU205" i="13"/>
  <c r="CD205" i="13"/>
  <c r="BH206" i="13"/>
  <c r="BI275" i="13"/>
  <c r="L416" i="20" l="1"/>
  <c r="G316" i="16" s="1"/>
  <c r="BX205" i="13"/>
  <c r="P416" i="20"/>
  <c r="R416" i="20"/>
  <c r="S416" i="20"/>
  <c r="Q416" i="20"/>
  <c r="T416" i="20"/>
  <c r="BQ206" i="13"/>
  <c r="BN206" i="13"/>
  <c r="AW206" i="13"/>
  <c r="AK207" i="13" s="1"/>
  <c r="J206" i="13"/>
  <c r="O415" i="7"/>
  <c r="I416" i="7"/>
  <c r="K416" i="7"/>
  <c r="G416" i="7"/>
  <c r="H416" i="7"/>
  <c r="J416" i="7"/>
  <c r="BP206" i="13"/>
  <c r="AV206" i="13"/>
  <c r="AJ207" i="13" s="1"/>
  <c r="I206" i="13"/>
  <c r="BM206" i="13"/>
  <c r="AV206" i="19"/>
  <c r="AJ207" i="19" s="1"/>
  <c r="I206" i="19"/>
  <c r="BP206" i="19"/>
  <c r="BM206" i="19"/>
  <c r="CH205" i="19"/>
  <c r="CI205" i="19"/>
  <c r="BZ205" i="19"/>
  <c r="N316" i="17"/>
  <c r="BY205" i="19"/>
  <c r="O315" i="17"/>
  <c r="CJ204" i="18"/>
  <c r="CK204" i="18" s="1"/>
  <c r="CI205" i="13"/>
  <c r="BZ205" i="13"/>
  <c r="CH205" i="13"/>
  <c r="BY205" i="13"/>
  <c r="O315" i="12"/>
  <c r="N316" i="12"/>
  <c r="AW206" i="19"/>
  <c r="AK207" i="19" s="1"/>
  <c r="BQ206" i="19"/>
  <c r="BN206" i="19"/>
  <c r="J206" i="19"/>
  <c r="BQ206" i="18"/>
  <c r="J206" i="18"/>
  <c r="AW206" i="18"/>
  <c r="AK207" i="18" s="1"/>
  <c r="BN206" i="18"/>
  <c r="CH205" i="18"/>
  <c r="BZ205" i="18"/>
  <c r="BY205" i="18"/>
  <c r="O315" i="16"/>
  <c r="N316" i="16"/>
  <c r="CI205" i="18"/>
  <c r="I206" i="18"/>
  <c r="BM206" i="18"/>
  <c r="BP206" i="18"/>
  <c r="AV206" i="18"/>
  <c r="AJ207" i="18" s="1"/>
  <c r="CA204" i="18"/>
  <c r="AR205" i="18"/>
  <c r="CA204" i="19"/>
  <c r="AR205" i="19"/>
  <c r="CJ204" i="19"/>
  <c r="I417" i="21"/>
  <c r="O416" i="21"/>
  <c r="H417" i="21"/>
  <c r="K417" i="21"/>
  <c r="J417" i="21"/>
  <c r="G417" i="21"/>
  <c r="AR206" i="13"/>
  <c r="BJ275" i="13"/>
  <c r="BK275" i="13"/>
  <c r="CA205" i="13" l="1"/>
  <c r="CC205" i="13" s="1"/>
  <c r="CJ205" i="13"/>
  <c r="AZ206" i="13"/>
  <c r="BC206" i="13" s="1"/>
  <c r="AZ206" i="19"/>
  <c r="BC206" i="19" s="1"/>
  <c r="CL204" i="18"/>
  <c r="U416" i="20"/>
  <c r="V416" i="20" s="1"/>
  <c r="AZ206" i="18"/>
  <c r="BC206" i="18" s="1"/>
  <c r="AY206" i="19"/>
  <c r="BB206" i="19" s="1"/>
  <c r="R206" i="13"/>
  <c r="AA207" i="13" s="1"/>
  <c r="L206" i="13"/>
  <c r="Q416" i="7"/>
  <c r="R416" i="7"/>
  <c r="T416" i="7"/>
  <c r="P416" i="7"/>
  <c r="S416" i="7"/>
  <c r="R206" i="18"/>
  <c r="AA207" i="18" s="1"/>
  <c r="L206" i="18"/>
  <c r="O206" i="18" s="1"/>
  <c r="S206" i="19"/>
  <c r="AB207" i="19" s="1"/>
  <c r="M206" i="19"/>
  <c r="P206" i="19" s="1"/>
  <c r="AY206" i="18"/>
  <c r="BB206" i="18" s="1"/>
  <c r="M206" i="13"/>
  <c r="S206" i="13"/>
  <c r="AB207" i="13" s="1"/>
  <c r="R206" i="19"/>
  <c r="AA207" i="19" s="1"/>
  <c r="L206" i="19"/>
  <c r="O206" i="19" s="1"/>
  <c r="S206" i="18"/>
  <c r="AB207" i="18" s="1"/>
  <c r="M206" i="18"/>
  <c r="P206" i="18" s="1"/>
  <c r="L416" i="7"/>
  <c r="AY206" i="13"/>
  <c r="BB206" i="13" s="1"/>
  <c r="CC204" i="19"/>
  <c r="CB204" i="19"/>
  <c r="Q417" i="21"/>
  <c r="R417" i="21"/>
  <c r="T417" i="21"/>
  <c r="S417" i="21"/>
  <c r="P417" i="21"/>
  <c r="L417" i="21"/>
  <c r="G317" i="17" s="1"/>
  <c r="H205" i="18"/>
  <c r="AU205" i="18"/>
  <c r="AI206" i="18" s="1"/>
  <c r="BL205" i="18"/>
  <c r="CK204" i="19"/>
  <c r="CL204" i="19"/>
  <c r="H205" i="19"/>
  <c r="AU205" i="19"/>
  <c r="AI206" i="19" s="1"/>
  <c r="BL205" i="19"/>
  <c r="CC204" i="18"/>
  <c r="CB204" i="18"/>
  <c r="CK205" i="13"/>
  <c r="CL205" i="13"/>
  <c r="H206" i="13"/>
  <c r="AU206" i="13"/>
  <c r="AI207" i="13" s="1"/>
  <c r="BL206" i="13"/>
  <c r="BI276" i="13"/>
  <c r="CB205" i="13" l="1"/>
  <c r="AX205" i="19"/>
  <c r="BA205" i="19" s="1"/>
  <c r="BD205" i="19" s="1"/>
  <c r="AX205" i="18"/>
  <c r="BA205" i="18" s="1"/>
  <c r="BD205" i="18" s="1"/>
  <c r="U416" i="7"/>
  <c r="J144" i="15"/>
  <c r="P206" i="13"/>
  <c r="G316" i="12"/>
  <c r="H316" i="12" s="1"/>
  <c r="I316" i="12" s="1"/>
  <c r="H316" i="17"/>
  <c r="I316" i="17" s="1"/>
  <c r="H316" i="16"/>
  <c r="I316" i="16" s="1"/>
  <c r="F144" i="15"/>
  <c r="I144" i="15"/>
  <c r="O206" i="13"/>
  <c r="U417" i="21"/>
  <c r="V417" i="21" s="1"/>
  <c r="K205" i="19"/>
  <c r="BR205" i="19"/>
  <c r="Q205" i="19"/>
  <c r="Z206" i="19" s="1"/>
  <c r="BH206" i="19" s="1"/>
  <c r="BR205" i="18"/>
  <c r="K205" i="18"/>
  <c r="Q205" i="18"/>
  <c r="Z206" i="18" s="1"/>
  <c r="F416" i="20" s="1"/>
  <c r="AX206" i="13"/>
  <c r="BA206" i="13" s="1"/>
  <c r="BD206" i="13" s="1"/>
  <c r="Q206" i="13"/>
  <c r="Z207" i="13" s="1"/>
  <c r="F417" i="7" s="1"/>
  <c r="K206" i="13"/>
  <c r="H144" i="15" s="1"/>
  <c r="BR206" i="13"/>
  <c r="BK276" i="13"/>
  <c r="BJ276" i="13"/>
  <c r="H417" i="20" l="1"/>
  <c r="J417" i="20"/>
  <c r="O416" i="20"/>
  <c r="G417" i="20"/>
  <c r="K417" i="20"/>
  <c r="I417" i="20"/>
  <c r="BW206" i="19"/>
  <c r="AT207" i="19" s="1"/>
  <c r="J317" i="17"/>
  <c r="CF206" i="19"/>
  <c r="CE206" i="19"/>
  <c r="BV206" i="19"/>
  <c r="AS207" i="19" s="1"/>
  <c r="BH206" i="18"/>
  <c r="G164" i="15"/>
  <c r="CE206" i="13"/>
  <c r="BW206" i="13"/>
  <c r="AT207" i="13" s="1"/>
  <c r="CF206" i="13"/>
  <c r="J317" i="12"/>
  <c r="BV206" i="13"/>
  <c r="AS207" i="13" s="1"/>
  <c r="K316" i="16"/>
  <c r="L316" i="16" s="1"/>
  <c r="M316" i="16" s="1"/>
  <c r="V416" i="7"/>
  <c r="K316" i="12"/>
  <c r="L316" i="12" s="1"/>
  <c r="M316" i="12" s="1"/>
  <c r="K316" i="17"/>
  <c r="L316" i="17" s="1"/>
  <c r="M316" i="17" s="1"/>
  <c r="BW206" i="18"/>
  <c r="AT207" i="18" s="1"/>
  <c r="CE206" i="18"/>
  <c r="BV206" i="18"/>
  <c r="AS207" i="18" s="1"/>
  <c r="J317" i="16"/>
  <c r="CF206" i="18"/>
  <c r="N205" i="18"/>
  <c r="CD205" i="18"/>
  <c r="BU205" i="18"/>
  <c r="BX205" i="18"/>
  <c r="CG205" i="18"/>
  <c r="BO206" i="18"/>
  <c r="BT206" i="18"/>
  <c r="BT206" i="19"/>
  <c r="BO206" i="19"/>
  <c r="N205" i="19"/>
  <c r="CD205" i="19"/>
  <c r="BU205" i="19"/>
  <c r="CG205" i="19"/>
  <c r="BX205" i="19"/>
  <c r="F417" i="21"/>
  <c r="BT207" i="13"/>
  <c r="BO207" i="13"/>
  <c r="N206" i="13"/>
  <c r="BU206" i="13"/>
  <c r="CD206" i="13"/>
  <c r="BH207" i="13"/>
  <c r="BJ277" i="13"/>
  <c r="BI277" i="13"/>
  <c r="L417" i="20" l="1"/>
  <c r="G317" i="16" s="1"/>
  <c r="S417" i="20"/>
  <c r="R417" i="20"/>
  <c r="P417" i="20"/>
  <c r="Q417" i="20"/>
  <c r="T417" i="20"/>
  <c r="J417" i="7"/>
  <c r="H417" i="7"/>
  <c r="G417" i="7"/>
  <c r="K417" i="7"/>
  <c r="O416" i="7"/>
  <c r="I417" i="7"/>
  <c r="BZ206" i="13"/>
  <c r="CI206" i="13"/>
  <c r="O316" i="12"/>
  <c r="CH206" i="13"/>
  <c r="BY206" i="13"/>
  <c r="N317" i="12"/>
  <c r="CG206" i="13"/>
  <c r="BZ206" i="18"/>
  <c r="O316" i="16"/>
  <c r="CH206" i="18"/>
  <c r="BY206" i="18"/>
  <c r="CI206" i="18"/>
  <c r="N317" i="16"/>
  <c r="AV207" i="13"/>
  <c r="AJ208" i="13" s="1"/>
  <c r="BP207" i="13"/>
  <c r="BM207" i="13"/>
  <c r="I207" i="13"/>
  <c r="AV207" i="19"/>
  <c r="AJ208" i="19" s="1"/>
  <c r="BP207" i="19"/>
  <c r="I207" i="19"/>
  <c r="BM207" i="19"/>
  <c r="BX206" i="13"/>
  <c r="BP207" i="18"/>
  <c r="AV207" i="18"/>
  <c r="AJ208" i="18" s="1"/>
  <c r="I207" i="18"/>
  <c r="BM207" i="18"/>
  <c r="AW207" i="18"/>
  <c r="AK208" i="18" s="1"/>
  <c r="BN207" i="18"/>
  <c r="J207" i="18"/>
  <c r="BQ207" i="18"/>
  <c r="AW207" i="13"/>
  <c r="AK208" i="13" s="1"/>
  <c r="BN207" i="13"/>
  <c r="BQ207" i="13"/>
  <c r="J207" i="13"/>
  <c r="CH206" i="19"/>
  <c r="O316" i="17"/>
  <c r="BZ206" i="19"/>
  <c r="N317" i="17"/>
  <c r="CI206" i="19"/>
  <c r="BY206" i="19"/>
  <c r="BN207" i="19"/>
  <c r="J207" i="19"/>
  <c r="AW207" i="19"/>
  <c r="AK208" i="19" s="1"/>
  <c r="BQ207" i="19"/>
  <c r="O417" i="21"/>
  <c r="I418" i="21"/>
  <c r="H418" i="21"/>
  <c r="J418" i="21"/>
  <c r="K418" i="21"/>
  <c r="G418" i="21"/>
  <c r="CA205" i="18"/>
  <c r="AR206" i="18"/>
  <c r="CA205" i="19"/>
  <c r="AR206" i="19"/>
  <c r="CJ205" i="18"/>
  <c r="CJ205" i="19"/>
  <c r="AR207" i="13"/>
  <c r="BK277" i="13"/>
  <c r="CJ206" i="13" l="1"/>
  <c r="CK206" i="13" s="1"/>
  <c r="AY207" i="13"/>
  <c r="BB207" i="13" s="1"/>
  <c r="U417" i="20"/>
  <c r="V417" i="20" s="1"/>
  <c r="CA206" i="13"/>
  <c r="CB206" i="13" s="1"/>
  <c r="AZ207" i="13"/>
  <c r="BC207" i="13" s="1"/>
  <c r="M207" i="19"/>
  <c r="P207" i="19" s="1"/>
  <c r="S207" i="19"/>
  <c r="AB208" i="19" s="1"/>
  <c r="S207" i="13"/>
  <c r="AB208" i="13" s="1"/>
  <c r="M207" i="13"/>
  <c r="R417" i="7"/>
  <c r="Q417" i="7"/>
  <c r="T417" i="7"/>
  <c r="S417" i="7"/>
  <c r="P417" i="7"/>
  <c r="S207" i="18"/>
  <c r="AB208" i="18" s="1"/>
  <c r="M207" i="18"/>
  <c r="P207" i="18" s="1"/>
  <c r="R207" i="19"/>
  <c r="AA208" i="19" s="1"/>
  <c r="L207" i="19"/>
  <c r="O207" i="19" s="1"/>
  <c r="L417" i="7"/>
  <c r="R207" i="18"/>
  <c r="AA208" i="18" s="1"/>
  <c r="L207" i="18"/>
  <c r="O207" i="18" s="1"/>
  <c r="AY207" i="19"/>
  <c r="BB207" i="19" s="1"/>
  <c r="AZ207" i="19"/>
  <c r="BC207" i="19" s="1"/>
  <c r="AZ207" i="18"/>
  <c r="BC207" i="18" s="1"/>
  <c r="AY207" i="18"/>
  <c r="BB207" i="18" s="1"/>
  <c r="R207" i="13"/>
  <c r="AA208" i="13" s="1"/>
  <c r="L207" i="13"/>
  <c r="CL205" i="19"/>
  <c r="CK205" i="19"/>
  <c r="L418" i="21"/>
  <c r="G318" i="17" s="1"/>
  <c r="CK205" i="18"/>
  <c r="CL205" i="18"/>
  <c r="BL206" i="19"/>
  <c r="H206" i="19"/>
  <c r="AU206" i="19"/>
  <c r="AI207" i="19" s="1"/>
  <c r="CC205" i="19"/>
  <c r="CB205" i="19"/>
  <c r="H206" i="18"/>
  <c r="BL206" i="18"/>
  <c r="AU206" i="18"/>
  <c r="AI207" i="18" s="1"/>
  <c r="CC205" i="18"/>
  <c r="CB205" i="18"/>
  <c r="Q418" i="21"/>
  <c r="R418" i="21"/>
  <c r="P418" i="21"/>
  <c r="S418" i="21"/>
  <c r="T418" i="21"/>
  <c r="AU207" i="13"/>
  <c r="AI208" i="13" s="1"/>
  <c r="BL207" i="13"/>
  <c r="H207" i="13"/>
  <c r="CL206" i="13" l="1"/>
  <c r="CC206" i="13"/>
  <c r="AX206" i="19"/>
  <c r="BA206" i="19" s="1"/>
  <c r="BD206" i="19" s="1"/>
  <c r="I145" i="15"/>
  <c r="O207" i="13"/>
  <c r="G317" i="12"/>
  <c r="H317" i="12" s="1"/>
  <c r="I317" i="12" s="1"/>
  <c r="F145" i="15"/>
  <c r="H317" i="17"/>
  <c r="I317" i="17" s="1"/>
  <c r="H317" i="16"/>
  <c r="I317" i="16" s="1"/>
  <c r="J145" i="15"/>
  <c r="P207" i="13"/>
  <c r="AX206" i="18"/>
  <c r="BA206" i="18" s="1"/>
  <c r="BD206" i="18" s="1"/>
  <c r="U417" i="7"/>
  <c r="Q206" i="19"/>
  <c r="Z207" i="19" s="1"/>
  <c r="BH207" i="19" s="1"/>
  <c r="BR206" i="19"/>
  <c r="K206" i="19"/>
  <c r="U418" i="21"/>
  <c r="V418" i="21" s="1"/>
  <c r="BR206" i="18"/>
  <c r="K206" i="18"/>
  <c r="Q206" i="18"/>
  <c r="Z207" i="18" s="1"/>
  <c r="F417" i="20" s="1"/>
  <c r="Q207" i="13"/>
  <c r="Z208" i="13" s="1"/>
  <c r="F418" i="7" s="1"/>
  <c r="K207" i="13"/>
  <c r="H145" i="15" s="1"/>
  <c r="BR207" i="13"/>
  <c r="AX207" i="13"/>
  <c r="BA207" i="13" s="1"/>
  <c r="BD207" i="13" s="1"/>
  <c r="O417" i="20" l="1"/>
  <c r="G418" i="20"/>
  <c r="I418" i="20"/>
  <c r="J418" i="20"/>
  <c r="H418" i="20"/>
  <c r="K418" i="20"/>
  <c r="BV207" i="18"/>
  <c r="AS208" i="18" s="1"/>
  <c r="CF207" i="18"/>
  <c r="CE207" i="18"/>
  <c r="BW207" i="18"/>
  <c r="AT208" i="18" s="1"/>
  <c r="J318" i="16"/>
  <c r="G165" i="15"/>
  <c r="BW207" i="13"/>
  <c r="AT208" i="13" s="1"/>
  <c r="BV207" i="13"/>
  <c r="AS208" i="13" s="1"/>
  <c r="CF207" i="13"/>
  <c r="J318" i="12"/>
  <c r="CE207" i="13"/>
  <c r="V417" i="7"/>
  <c r="K317" i="12"/>
  <c r="L317" i="12" s="1"/>
  <c r="M317" i="12" s="1"/>
  <c r="CG207" i="13" s="1"/>
  <c r="K317" i="17"/>
  <c r="L317" i="17" s="1"/>
  <c r="M317" i="17" s="1"/>
  <c r="K317" i="16"/>
  <c r="L317" i="16" s="1"/>
  <c r="M317" i="16" s="1"/>
  <c r="BH207" i="18"/>
  <c r="CE207" i="19"/>
  <c r="J318" i="17"/>
  <c r="BV207" i="19"/>
  <c r="AS208" i="19" s="1"/>
  <c r="CF207" i="19"/>
  <c r="BW207" i="19"/>
  <c r="AT208" i="19" s="1"/>
  <c r="BT207" i="19"/>
  <c r="BO207" i="19"/>
  <c r="F418" i="21"/>
  <c r="N206" i="18"/>
  <c r="CD206" i="18"/>
  <c r="BU206" i="18"/>
  <c r="CG206" i="18"/>
  <c r="BX206" i="18"/>
  <c r="BO207" i="18"/>
  <c r="BT207" i="18"/>
  <c r="N206" i="19"/>
  <c r="CD206" i="19"/>
  <c r="BU206" i="19"/>
  <c r="CG206" i="19"/>
  <c r="BX206" i="19"/>
  <c r="BT208" i="13"/>
  <c r="BO208" i="13"/>
  <c r="N207" i="13"/>
  <c r="BU207" i="13"/>
  <c r="CD207" i="13"/>
  <c r="BH208" i="13"/>
  <c r="BJ278" i="13"/>
  <c r="BI278" i="13"/>
  <c r="BK278" i="13"/>
  <c r="BX207" i="13" l="1"/>
  <c r="L418" i="20"/>
  <c r="G318" i="16" s="1"/>
  <c r="R418" i="20"/>
  <c r="P418" i="20"/>
  <c r="Q418" i="20"/>
  <c r="T418" i="20"/>
  <c r="S418" i="20"/>
  <c r="CI207" i="18"/>
  <c r="BZ207" i="18"/>
  <c r="BY207" i="18"/>
  <c r="O317" i="16"/>
  <c r="N318" i="16"/>
  <c r="CH207" i="18"/>
  <c r="BN208" i="13"/>
  <c r="BQ208" i="13"/>
  <c r="AW208" i="13"/>
  <c r="AK209" i="13" s="1"/>
  <c r="J208" i="13"/>
  <c r="BN208" i="19"/>
  <c r="J208" i="19"/>
  <c r="AW208" i="19"/>
  <c r="AK209" i="19" s="1"/>
  <c r="BQ208" i="19"/>
  <c r="CH207" i="19"/>
  <c r="BY207" i="19"/>
  <c r="CI207" i="19"/>
  <c r="BZ207" i="19"/>
  <c r="O317" i="17"/>
  <c r="N318" i="17"/>
  <c r="CI207" i="13"/>
  <c r="BY207" i="13"/>
  <c r="CH207" i="13"/>
  <c r="BZ207" i="13"/>
  <c r="N318" i="12"/>
  <c r="O317" i="12"/>
  <c r="I208" i="19"/>
  <c r="AV208" i="19"/>
  <c r="AJ209" i="19" s="1"/>
  <c r="BM208" i="19"/>
  <c r="BP208" i="19"/>
  <c r="AW208" i="18"/>
  <c r="AK209" i="18" s="1"/>
  <c r="BN208" i="18"/>
  <c r="J208" i="18"/>
  <c r="BQ208" i="18"/>
  <c r="AV208" i="13"/>
  <c r="AJ209" i="13" s="1"/>
  <c r="BP208" i="13"/>
  <c r="I208" i="13"/>
  <c r="BM208" i="13"/>
  <c r="G418" i="7"/>
  <c r="J418" i="7"/>
  <c r="K418" i="7"/>
  <c r="O417" i="7"/>
  <c r="H418" i="7"/>
  <c r="I418" i="7"/>
  <c r="BM208" i="18"/>
  <c r="BP208" i="18"/>
  <c r="I208" i="18"/>
  <c r="AV208" i="18"/>
  <c r="AJ209" i="18" s="1"/>
  <c r="O418" i="21"/>
  <c r="H419" i="21"/>
  <c r="G419" i="21"/>
  <c r="I419" i="21"/>
  <c r="J419" i="21"/>
  <c r="K419" i="21"/>
  <c r="CA206" i="18"/>
  <c r="AR207" i="18"/>
  <c r="CA206" i="19"/>
  <c r="AR207" i="19"/>
  <c r="CJ206" i="18"/>
  <c r="CJ206" i="19"/>
  <c r="AR208" i="13"/>
  <c r="AZ208" i="19" l="1"/>
  <c r="BC208" i="19" s="1"/>
  <c r="CJ207" i="13"/>
  <c r="CL207" i="13" s="1"/>
  <c r="CA207" i="13"/>
  <c r="CC207" i="13" s="1"/>
  <c r="AZ208" i="13"/>
  <c r="BC208" i="13" s="1"/>
  <c r="U418" i="20"/>
  <c r="V418" i="20" s="1"/>
  <c r="AZ208" i="18"/>
  <c r="BC208" i="18" s="1"/>
  <c r="AY208" i="18"/>
  <c r="BB208" i="18" s="1"/>
  <c r="L208" i="18"/>
  <c r="O208" i="18" s="1"/>
  <c r="R208" i="18"/>
  <c r="AA209" i="18" s="1"/>
  <c r="L418" i="7"/>
  <c r="R208" i="19"/>
  <c r="AA209" i="19" s="1"/>
  <c r="L208" i="19"/>
  <c r="O208" i="19" s="1"/>
  <c r="S208" i="19"/>
  <c r="AB209" i="19" s="1"/>
  <c r="M208" i="19"/>
  <c r="P208" i="19" s="1"/>
  <c r="M208" i="18"/>
  <c r="P208" i="18" s="1"/>
  <c r="S208" i="18"/>
  <c r="AB209" i="18" s="1"/>
  <c r="Q418" i="7"/>
  <c r="R418" i="7"/>
  <c r="T418" i="7"/>
  <c r="P418" i="7"/>
  <c r="S418" i="7"/>
  <c r="L208" i="13"/>
  <c r="R208" i="13"/>
  <c r="AA209" i="13" s="1"/>
  <c r="S208" i="13"/>
  <c r="AB209" i="13" s="1"/>
  <c r="M208" i="13"/>
  <c r="AY208" i="13"/>
  <c r="BB208" i="13" s="1"/>
  <c r="AY208" i="19"/>
  <c r="BB208" i="19" s="1"/>
  <c r="CC206" i="19"/>
  <c r="CB206" i="19"/>
  <c r="CB206" i="18"/>
  <c r="CC206" i="18"/>
  <c r="CL206" i="19"/>
  <c r="CK206" i="19"/>
  <c r="L419" i="21"/>
  <c r="G319" i="17" s="1"/>
  <c r="CL206" i="18"/>
  <c r="CK206" i="18"/>
  <c r="T419" i="21"/>
  <c r="R419" i="21"/>
  <c r="S419" i="21"/>
  <c r="P419" i="21"/>
  <c r="Q419" i="21"/>
  <c r="AU207" i="19"/>
  <c r="AI208" i="19" s="1"/>
  <c r="BL207" i="19"/>
  <c r="H207" i="19"/>
  <c r="H207" i="18"/>
  <c r="AU207" i="18"/>
  <c r="AI208" i="18" s="1"/>
  <c r="BL207" i="18"/>
  <c r="CB207" i="13"/>
  <c r="AU208" i="13"/>
  <c r="AI209" i="13" s="1"/>
  <c r="BL208" i="13"/>
  <c r="H208" i="13"/>
  <c r="CK207" i="13" l="1"/>
  <c r="U418" i="7"/>
  <c r="K318" i="12" s="1"/>
  <c r="L318" i="12" s="1"/>
  <c r="M318" i="12" s="1"/>
  <c r="AX207" i="18"/>
  <c r="BA207" i="18" s="1"/>
  <c r="BD207" i="18" s="1"/>
  <c r="I146" i="15"/>
  <c r="O208" i="13"/>
  <c r="F146" i="15"/>
  <c r="H318" i="17"/>
  <c r="I318" i="17" s="1"/>
  <c r="H318" i="16"/>
  <c r="I318" i="16" s="1"/>
  <c r="G318" i="12"/>
  <c r="H318" i="12" s="1"/>
  <c r="I318" i="12" s="1"/>
  <c r="J146" i="15"/>
  <c r="P208" i="13"/>
  <c r="U419" i="21"/>
  <c r="V419" i="21" s="1"/>
  <c r="BR207" i="18"/>
  <c r="K207" i="18"/>
  <c r="Q207" i="18"/>
  <c r="Z208" i="18" s="1"/>
  <c r="F418" i="20" s="1"/>
  <c r="AX207" i="19"/>
  <c r="BA207" i="19" s="1"/>
  <c r="BD207" i="19" s="1"/>
  <c r="BR207" i="19"/>
  <c r="Q207" i="19"/>
  <c r="Z208" i="19" s="1"/>
  <c r="BH208" i="19" s="1"/>
  <c r="K207" i="19"/>
  <c r="AX208" i="13"/>
  <c r="BA208" i="13" s="1"/>
  <c r="BD208" i="13" s="1"/>
  <c r="Q208" i="13"/>
  <c r="Z209" i="13" s="1"/>
  <c r="F419" i="7" s="1"/>
  <c r="K208" i="13"/>
  <c r="H146" i="15" s="1"/>
  <c r="BR208" i="13"/>
  <c r="BK279" i="13"/>
  <c r="BJ279" i="13"/>
  <c r="BI279" i="13"/>
  <c r="V418" i="7" l="1"/>
  <c r="K318" i="17"/>
  <c r="L318" i="17" s="1"/>
  <c r="M318" i="17" s="1"/>
  <c r="O318" i="17" s="1"/>
  <c r="K318" i="16"/>
  <c r="L318" i="16" s="1"/>
  <c r="M318" i="16" s="1"/>
  <c r="O318" i="16" s="1"/>
  <c r="K419" i="20"/>
  <c r="O418" i="20"/>
  <c r="H419" i="20"/>
  <c r="I419" i="20"/>
  <c r="J419" i="20"/>
  <c r="G419" i="20"/>
  <c r="CI208" i="19"/>
  <c r="G166" i="15"/>
  <c r="CF208" i="13"/>
  <c r="J319" i="12"/>
  <c r="BW208" i="13"/>
  <c r="AT209" i="13" s="1"/>
  <c r="CE208" i="13"/>
  <c r="BV208" i="13"/>
  <c r="AS209" i="13" s="1"/>
  <c r="CE208" i="18"/>
  <c r="BV208" i="18"/>
  <c r="AS209" i="18" s="1"/>
  <c r="J319" i="16"/>
  <c r="CF208" i="18"/>
  <c r="BW208" i="18"/>
  <c r="AT209" i="18" s="1"/>
  <c r="CH208" i="13"/>
  <c r="N319" i="12"/>
  <c r="BZ208" i="13"/>
  <c r="O318" i="12"/>
  <c r="CI208" i="13"/>
  <c r="BY208" i="13"/>
  <c r="BH208" i="18"/>
  <c r="J319" i="17"/>
  <c r="CE208" i="19"/>
  <c r="BW208" i="19"/>
  <c r="AT209" i="19" s="1"/>
  <c r="BV208" i="19"/>
  <c r="AS209" i="19" s="1"/>
  <c r="CF208" i="19"/>
  <c r="BT208" i="18"/>
  <c r="BO208" i="18"/>
  <c r="N207" i="19"/>
  <c r="CD207" i="19"/>
  <c r="BU207" i="19"/>
  <c r="CG207" i="19"/>
  <c r="BX207" i="19"/>
  <c r="F419" i="21"/>
  <c r="BO208" i="19"/>
  <c r="BT208" i="19"/>
  <c r="N207" i="18"/>
  <c r="CD207" i="18"/>
  <c r="BU207" i="18"/>
  <c r="CG207" i="18"/>
  <c r="BX207" i="18"/>
  <c r="BO209" i="13"/>
  <c r="BT209" i="13"/>
  <c r="N208" i="13"/>
  <c r="BU208" i="13"/>
  <c r="CD208" i="13"/>
  <c r="CG208" i="13"/>
  <c r="BX208" i="13"/>
  <c r="BH209" i="13"/>
  <c r="BJ280" i="13"/>
  <c r="BZ208" i="19" l="1"/>
  <c r="BY208" i="19"/>
  <c r="CH208" i="18"/>
  <c r="BY208" i="18"/>
  <c r="N319" i="17"/>
  <c r="BZ208" i="18"/>
  <c r="CH208" i="19"/>
  <c r="CI208" i="18"/>
  <c r="N319" i="16"/>
  <c r="L419" i="20"/>
  <c r="G319" i="16" s="1"/>
  <c r="CJ207" i="19"/>
  <c r="CL207" i="19" s="1"/>
  <c r="S419" i="20"/>
  <c r="Q419" i="20"/>
  <c r="P419" i="20"/>
  <c r="T419" i="20"/>
  <c r="R419" i="20"/>
  <c r="K419" i="7"/>
  <c r="J419" i="7"/>
  <c r="H419" i="7"/>
  <c r="G419" i="7"/>
  <c r="O418" i="7"/>
  <c r="I419" i="7"/>
  <c r="J209" i="18"/>
  <c r="AW209" i="18"/>
  <c r="AK210" i="18" s="1"/>
  <c r="BQ209" i="18"/>
  <c r="BN209" i="18"/>
  <c r="AW209" i="13"/>
  <c r="AK210" i="13" s="1"/>
  <c r="BN209" i="13"/>
  <c r="BQ209" i="13"/>
  <c r="J209" i="13"/>
  <c r="BP209" i="18"/>
  <c r="AV209" i="18"/>
  <c r="AJ210" i="18" s="1"/>
  <c r="I209" i="18"/>
  <c r="BM209" i="18"/>
  <c r="I209" i="19"/>
  <c r="BP209" i="19"/>
  <c r="BM209" i="19"/>
  <c r="AV209" i="19"/>
  <c r="AJ210" i="19" s="1"/>
  <c r="J209" i="19"/>
  <c r="AW209" i="19"/>
  <c r="AK210" i="19" s="1"/>
  <c r="BQ209" i="19"/>
  <c r="BN209" i="19"/>
  <c r="AV209" i="13"/>
  <c r="AJ210" i="13" s="1"/>
  <c r="BM209" i="13"/>
  <c r="I209" i="13"/>
  <c r="BP209" i="13"/>
  <c r="O419" i="21"/>
  <c r="H420" i="21"/>
  <c r="I420" i="21"/>
  <c r="G420" i="21"/>
  <c r="J420" i="21"/>
  <c r="K420" i="21"/>
  <c r="CA207" i="18"/>
  <c r="AR208" i="18"/>
  <c r="CJ207" i="18"/>
  <c r="CA207" i="19"/>
  <c r="AR208" i="19"/>
  <c r="CA208" i="13"/>
  <c r="AR209" i="13"/>
  <c r="CJ208" i="13"/>
  <c r="BK280" i="13"/>
  <c r="CK207" i="19" l="1"/>
  <c r="U419" i="20"/>
  <c r="V419" i="20" s="1"/>
  <c r="AY209" i="19"/>
  <c r="BB209" i="19" s="1"/>
  <c r="AZ209" i="18"/>
  <c r="BC209" i="18" s="1"/>
  <c r="AY209" i="13"/>
  <c r="BB209" i="13" s="1"/>
  <c r="R209" i="19"/>
  <c r="AA210" i="19" s="1"/>
  <c r="L209" i="19"/>
  <c r="O209" i="19" s="1"/>
  <c r="Q419" i="7"/>
  <c r="R419" i="7"/>
  <c r="T419" i="7"/>
  <c r="P419" i="7"/>
  <c r="S419" i="7"/>
  <c r="L209" i="18"/>
  <c r="O209" i="18" s="1"/>
  <c r="R209" i="18"/>
  <c r="AA210" i="18" s="1"/>
  <c r="L419" i="7"/>
  <c r="S209" i="19"/>
  <c r="AB210" i="19" s="1"/>
  <c r="M209" i="19"/>
  <c r="P209" i="19" s="1"/>
  <c r="L209" i="13"/>
  <c r="R209" i="13"/>
  <c r="AA210" i="13" s="1"/>
  <c r="AY209" i="18"/>
  <c r="BB209" i="18" s="1"/>
  <c r="M209" i="13"/>
  <c r="S209" i="13"/>
  <c r="AB210" i="13" s="1"/>
  <c r="AZ209" i="19"/>
  <c r="BC209" i="19" s="1"/>
  <c r="AZ209" i="13"/>
  <c r="BC209" i="13" s="1"/>
  <c r="M209" i="18"/>
  <c r="P209" i="18" s="1"/>
  <c r="S209" i="18"/>
  <c r="AB210" i="18" s="1"/>
  <c r="T420" i="21"/>
  <c r="P420" i="21"/>
  <c r="R420" i="21"/>
  <c r="S420" i="21"/>
  <c r="Q420" i="21"/>
  <c r="H208" i="18"/>
  <c r="AU208" i="18"/>
  <c r="AI209" i="18" s="1"/>
  <c r="BL208" i="18"/>
  <c r="CC207" i="18"/>
  <c r="CB207" i="18"/>
  <c r="H208" i="19"/>
  <c r="AU208" i="19"/>
  <c r="AI209" i="19" s="1"/>
  <c r="BL208" i="19"/>
  <c r="L420" i="21"/>
  <c r="G320" i="17" s="1"/>
  <c r="CC207" i="19"/>
  <c r="CB207" i="19"/>
  <c r="CL207" i="18"/>
  <c r="CK207" i="18"/>
  <c r="CC208" i="13"/>
  <c r="CB208" i="13"/>
  <c r="BL209" i="13"/>
  <c r="AU209" i="13"/>
  <c r="AI210" i="13" s="1"/>
  <c r="H209" i="13"/>
  <c r="CL208" i="13"/>
  <c r="CK208" i="13"/>
  <c r="BI280" i="13"/>
  <c r="U419" i="7" l="1"/>
  <c r="I147" i="15"/>
  <c r="O209" i="13"/>
  <c r="H319" i="16"/>
  <c r="I319" i="16" s="1"/>
  <c r="G319" i="12"/>
  <c r="H319" i="12" s="1"/>
  <c r="I319" i="12" s="1"/>
  <c r="H319" i="17"/>
  <c r="I319" i="17" s="1"/>
  <c r="F147" i="15"/>
  <c r="J147" i="15"/>
  <c r="P209" i="13"/>
  <c r="BR208" i="18"/>
  <c r="K208" i="18"/>
  <c r="Q208" i="18"/>
  <c r="Z209" i="18" s="1"/>
  <c r="F419" i="20" s="1"/>
  <c r="AX208" i="19"/>
  <c r="BA208" i="19" s="1"/>
  <c r="BD208" i="19" s="1"/>
  <c r="BR208" i="19"/>
  <c r="K208" i="19"/>
  <c r="Q208" i="19"/>
  <c r="Z209" i="19" s="1"/>
  <c r="BH209" i="19" s="1"/>
  <c r="AX208" i="18"/>
  <c r="BA208" i="18" s="1"/>
  <c r="BD208" i="18" s="1"/>
  <c r="U420" i="21"/>
  <c r="V420" i="21" s="1"/>
  <c r="Q209" i="13"/>
  <c r="Z210" i="13" s="1"/>
  <c r="F420" i="7" s="1"/>
  <c r="K209" i="13"/>
  <c r="H147" i="15" s="1"/>
  <c r="BR209" i="13"/>
  <c r="AX209" i="13"/>
  <c r="BA209" i="13" s="1"/>
  <c r="BD209" i="13" s="1"/>
  <c r="I420" i="20" l="1"/>
  <c r="H420" i="20"/>
  <c r="J420" i="20"/>
  <c r="G420" i="20"/>
  <c r="K420" i="20"/>
  <c r="O419" i="20"/>
  <c r="BV209" i="19"/>
  <c r="AS210" i="19" s="1"/>
  <c r="CE209" i="19"/>
  <c r="CF209" i="19"/>
  <c r="BW209" i="19"/>
  <c r="AT210" i="19" s="1"/>
  <c r="J320" i="17"/>
  <c r="G167" i="15"/>
  <c r="BW209" i="13"/>
  <c r="AT210" i="13" s="1"/>
  <c r="J320" i="12"/>
  <c r="CF209" i="13"/>
  <c r="CE209" i="13"/>
  <c r="BV209" i="13"/>
  <c r="AS210" i="13" s="1"/>
  <c r="BW209" i="18"/>
  <c r="AT210" i="18" s="1"/>
  <c r="J320" i="16"/>
  <c r="CE209" i="18"/>
  <c r="CF209" i="18"/>
  <c r="BV209" i="18"/>
  <c r="AS210" i="18" s="1"/>
  <c r="BH209" i="18"/>
  <c r="K319" i="17"/>
  <c r="L319" i="17" s="1"/>
  <c r="M319" i="17" s="1"/>
  <c r="K319" i="16"/>
  <c r="L319" i="16" s="1"/>
  <c r="M319" i="16" s="1"/>
  <c r="K319" i="12"/>
  <c r="L319" i="12" s="1"/>
  <c r="M319" i="12" s="1"/>
  <c r="CG209" i="13" s="1"/>
  <c r="V419" i="7"/>
  <c r="N208" i="19"/>
  <c r="CD208" i="19"/>
  <c r="BU208" i="19"/>
  <c r="CG208" i="19"/>
  <c r="BX208" i="19"/>
  <c r="BT209" i="19"/>
  <c r="BO209" i="19"/>
  <c r="N208" i="18"/>
  <c r="BU208" i="18"/>
  <c r="CD208" i="18"/>
  <c r="CG208" i="18"/>
  <c r="BX208" i="18"/>
  <c r="BT209" i="18"/>
  <c r="BO209" i="18"/>
  <c r="F420" i="21"/>
  <c r="N209" i="13"/>
  <c r="BU209" i="13"/>
  <c r="CD209" i="13"/>
  <c r="BT210" i="13"/>
  <c r="BO210" i="13"/>
  <c r="BH210" i="13"/>
  <c r="BK281" i="13"/>
  <c r="BJ281" i="13"/>
  <c r="CJ208" i="19" l="1"/>
  <c r="CK208" i="19" s="1"/>
  <c r="S420" i="20"/>
  <c r="Q420" i="20"/>
  <c r="T420" i="20"/>
  <c r="R420" i="20"/>
  <c r="P420" i="20"/>
  <c r="L420" i="20"/>
  <c r="G320" i="16" s="1"/>
  <c r="CJ208" i="18"/>
  <c r="CK208" i="18" s="1"/>
  <c r="BX209" i="13"/>
  <c r="AV210" i="18"/>
  <c r="AJ211" i="18" s="1"/>
  <c r="I210" i="18"/>
  <c r="BP210" i="18"/>
  <c r="BM210" i="18"/>
  <c r="BQ210" i="13"/>
  <c r="J210" i="13"/>
  <c r="BN210" i="13"/>
  <c r="AW210" i="13"/>
  <c r="AK211" i="13" s="1"/>
  <c r="BZ209" i="13"/>
  <c r="CH209" i="13"/>
  <c r="BY209" i="13"/>
  <c r="N320" i="12"/>
  <c r="CI209" i="13"/>
  <c r="O319" i="12"/>
  <c r="CH209" i="18"/>
  <c r="O319" i="16"/>
  <c r="BY209" i="18"/>
  <c r="CI209" i="18"/>
  <c r="N320" i="16"/>
  <c r="BZ209" i="18"/>
  <c r="BQ210" i="18"/>
  <c r="BN210" i="18"/>
  <c r="J210" i="18"/>
  <c r="AW210" i="18"/>
  <c r="AK211" i="18" s="1"/>
  <c r="J210" i="19"/>
  <c r="AW210" i="19"/>
  <c r="AK211" i="19" s="1"/>
  <c r="BN210" i="19"/>
  <c r="BQ210" i="19"/>
  <c r="BZ209" i="19"/>
  <c r="CI209" i="19"/>
  <c r="O319" i="17"/>
  <c r="CH209" i="19"/>
  <c r="BY209" i="19"/>
  <c r="N320" i="17"/>
  <c r="BM210" i="13"/>
  <c r="BP210" i="13"/>
  <c r="I210" i="13"/>
  <c r="AV210" i="13"/>
  <c r="AJ211" i="13" s="1"/>
  <c r="H420" i="7"/>
  <c r="J420" i="7"/>
  <c r="K420" i="7"/>
  <c r="O419" i="7"/>
  <c r="G420" i="7"/>
  <c r="I420" i="7"/>
  <c r="AV210" i="19"/>
  <c r="AJ211" i="19" s="1"/>
  <c r="BP210" i="19"/>
  <c r="I210" i="19"/>
  <c r="BM210" i="19"/>
  <c r="CA208" i="18"/>
  <c r="AR209" i="18"/>
  <c r="O420" i="21"/>
  <c r="G421" i="21"/>
  <c r="H421" i="21"/>
  <c r="J421" i="21"/>
  <c r="I421" i="21"/>
  <c r="K421" i="21"/>
  <c r="CA208" i="19"/>
  <c r="AR209" i="19"/>
  <c r="AR210" i="13"/>
  <c r="BI281" i="13"/>
  <c r="AY210" i="18" l="1"/>
  <c r="BB210" i="18" s="1"/>
  <c r="AZ210" i="18"/>
  <c r="BC210" i="18" s="1"/>
  <c r="U420" i="20"/>
  <c r="V420" i="20" s="1"/>
  <c r="CL208" i="19"/>
  <c r="CA209" i="13"/>
  <c r="CC209" i="13" s="1"/>
  <c r="CJ209" i="13"/>
  <c r="CK209" i="13" s="1"/>
  <c r="AY210" i="13"/>
  <c r="BB210" i="13" s="1"/>
  <c r="CL208" i="18"/>
  <c r="AZ210" i="13"/>
  <c r="BC210" i="13" s="1"/>
  <c r="AZ210" i="19"/>
  <c r="BC210" i="19" s="1"/>
  <c r="T420" i="7"/>
  <c r="P420" i="7"/>
  <c r="R420" i="7"/>
  <c r="Q420" i="7"/>
  <c r="S420" i="7"/>
  <c r="M210" i="13"/>
  <c r="S210" i="13"/>
  <c r="AB211" i="13" s="1"/>
  <c r="R210" i="19"/>
  <c r="AA211" i="19" s="1"/>
  <c r="L210" i="19"/>
  <c r="O210" i="19" s="1"/>
  <c r="AY210" i="19"/>
  <c r="BB210" i="19" s="1"/>
  <c r="M210" i="19"/>
  <c r="P210" i="19" s="1"/>
  <c r="S210" i="19"/>
  <c r="AB211" i="19" s="1"/>
  <c r="L210" i="18"/>
  <c r="O210" i="18" s="1"/>
  <c r="R210" i="18"/>
  <c r="AA211" i="18" s="1"/>
  <c r="L420" i="7"/>
  <c r="L210" i="13"/>
  <c r="R210" i="13"/>
  <c r="AA211" i="13" s="1"/>
  <c r="M210" i="18"/>
  <c r="P210" i="18" s="1"/>
  <c r="S210" i="18"/>
  <c r="AB211" i="18" s="1"/>
  <c r="L421" i="21"/>
  <c r="G321" i="17" s="1"/>
  <c r="H209" i="18"/>
  <c r="AU209" i="18"/>
  <c r="AI210" i="18" s="1"/>
  <c r="BL209" i="18"/>
  <c r="AU209" i="19"/>
  <c r="AI210" i="19" s="1"/>
  <c r="H209" i="19"/>
  <c r="BL209" i="19"/>
  <c r="T421" i="21"/>
  <c r="Q421" i="21"/>
  <c r="P421" i="21"/>
  <c r="S421" i="21"/>
  <c r="R421" i="21"/>
  <c r="CC208" i="18"/>
  <c r="CB208" i="18"/>
  <c r="CB208" i="19"/>
  <c r="CC208" i="19"/>
  <c r="CL209" i="13"/>
  <c r="CB209" i="13"/>
  <c r="AU210" i="13"/>
  <c r="AI211" i="13" s="1"/>
  <c r="H210" i="13"/>
  <c r="BL210" i="13"/>
  <c r="BI282" i="13"/>
  <c r="AX209" i="18" l="1"/>
  <c r="BA209" i="18" s="1"/>
  <c r="BD209" i="18" s="1"/>
  <c r="I148" i="15"/>
  <c r="O210" i="13"/>
  <c r="F148" i="15"/>
  <c r="H320" i="17"/>
  <c r="I320" i="17" s="1"/>
  <c r="H320" i="16"/>
  <c r="I320" i="16" s="1"/>
  <c r="G320" i="12"/>
  <c r="H320" i="12" s="1"/>
  <c r="I320" i="12" s="1"/>
  <c r="J148" i="15"/>
  <c r="P210" i="13"/>
  <c r="U420" i="7"/>
  <c r="U421" i="21"/>
  <c r="V421" i="21" s="1"/>
  <c r="BR209" i="18"/>
  <c r="K209" i="18"/>
  <c r="Q209" i="18"/>
  <c r="Z210" i="18" s="1"/>
  <c r="F420" i="20" s="1"/>
  <c r="AX209" i="19"/>
  <c r="BA209" i="19" s="1"/>
  <c r="BD209" i="19" s="1"/>
  <c r="K209" i="19"/>
  <c r="BR209" i="19"/>
  <c r="Q209" i="19"/>
  <c r="Z210" i="19" s="1"/>
  <c r="BH210" i="19" s="1"/>
  <c r="Q210" i="13"/>
  <c r="Z211" i="13" s="1"/>
  <c r="F421" i="7" s="1"/>
  <c r="BR210" i="13"/>
  <c r="K210" i="13"/>
  <c r="H148" i="15" s="1"/>
  <c r="AX210" i="13"/>
  <c r="BA210" i="13" s="1"/>
  <c r="BD210" i="13" s="1"/>
  <c r="BK282" i="13"/>
  <c r="BJ282" i="13"/>
  <c r="O420" i="20" l="1"/>
  <c r="H421" i="20"/>
  <c r="I421" i="20"/>
  <c r="J421" i="20"/>
  <c r="G421" i="20"/>
  <c r="K421" i="20"/>
  <c r="G168" i="15"/>
  <c r="CE210" i="13"/>
  <c r="J321" i="12"/>
  <c r="CF210" i="13"/>
  <c r="BV210" i="13"/>
  <c r="AS211" i="13" s="1"/>
  <c r="BW210" i="13"/>
  <c r="AT211" i="13" s="1"/>
  <c r="CF210" i="18"/>
  <c r="J321" i="16"/>
  <c r="BW210" i="18"/>
  <c r="AT211" i="18" s="1"/>
  <c r="CE210" i="18"/>
  <c r="BV210" i="18"/>
  <c r="AS211" i="18" s="1"/>
  <c r="CE210" i="19"/>
  <c r="BW210" i="19"/>
  <c r="AT211" i="19" s="1"/>
  <c r="BV210" i="19"/>
  <c r="AS211" i="19" s="1"/>
  <c r="J321" i="17"/>
  <c r="CF210" i="19"/>
  <c r="BH210" i="18"/>
  <c r="K320" i="12"/>
  <c r="L320" i="12" s="1"/>
  <c r="M320" i="12" s="1"/>
  <c r="CG210" i="13" s="1"/>
  <c r="V420" i="7"/>
  <c r="K320" i="17"/>
  <c r="L320" i="17" s="1"/>
  <c r="M320" i="17" s="1"/>
  <c r="K320" i="16"/>
  <c r="L320" i="16" s="1"/>
  <c r="M320" i="16" s="1"/>
  <c r="F421" i="21"/>
  <c r="BO210" i="19"/>
  <c r="BT210" i="19"/>
  <c r="N209" i="18"/>
  <c r="BU209" i="18"/>
  <c r="CD209" i="18"/>
  <c r="CG209" i="18"/>
  <c r="BX209" i="18"/>
  <c r="N209" i="19"/>
  <c r="CD209" i="19"/>
  <c r="BU209" i="19"/>
  <c r="CG209" i="19"/>
  <c r="BX209" i="19"/>
  <c r="BO210" i="18"/>
  <c r="BT210" i="18"/>
  <c r="N210" i="13"/>
  <c r="CD210" i="13"/>
  <c r="BU210" i="13"/>
  <c r="BT211" i="13"/>
  <c r="BO211" i="13"/>
  <c r="BH211" i="13"/>
  <c r="BI283" i="13"/>
  <c r="CJ209" i="18" l="1"/>
  <c r="CL209" i="18" s="1"/>
  <c r="BX210" i="13"/>
  <c r="L421" i="20"/>
  <c r="G321" i="16" s="1"/>
  <c r="S421" i="20"/>
  <c r="T421" i="20"/>
  <c r="P421" i="20"/>
  <c r="R421" i="20"/>
  <c r="Q421" i="20"/>
  <c r="BY210" i="18"/>
  <c r="BZ210" i="18"/>
  <c r="CI210" i="18"/>
  <c r="O320" i="16"/>
  <c r="CH210" i="18"/>
  <c r="N321" i="16"/>
  <c r="I211" i="19"/>
  <c r="AV211" i="19"/>
  <c r="AJ212" i="19" s="1"/>
  <c r="BP211" i="19"/>
  <c r="BM211" i="19"/>
  <c r="BN211" i="13"/>
  <c r="BQ211" i="13"/>
  <c r="AW211" i="13"/>
  <c r="AK212" i="13" s="1"/>
  <c r="J211" i="13"/>
  <c r="CH210" i="19"/>
  <c r="O320" i="17"/>
  <c r="BZ210" i="19"/>
  <c r="BY210" i="19"/>
  <c r="N321" i="17"/>
  <c r="CI210" i="19"/>
  <c r="J211" i="19"/>
  <c r="BN211" i="19"/>
  <c r="AW211" i="19"/>
  <c r="AK212" i="19" s="1"/>
  <c r="BQ211" i="19"/>
  <c r="BM211" i="13"/>
  <c r="AV211" i="13"/>
  <c r="AJ212" i="13" s="1"/>
  <c r="I211" i="13"/>
  <c r="BP211" i="13"/>
  <c r="O320" i="12"/>
  <c r="BZ210" i="13"/>
  <c r="CI210" i="13"/>
  <c r="BY210" i="13"/>
  <c r="CH210" i="13"/>
  <c r="N321" i="12"/>
  <c r="BP211" i="18"/>
  <c r="BM211" i="18"/>
  <c r="AV211" i="18"/>
  <c r="AJ212" i="18" s="1"/>
  <c r="I211" i="18"/>
  <c r="K421" i="7"/>
  <c r="J421" i="7"/>
  <c r="I421" i="7"/>
  <c r="G421" i="7"/>
  <c r="H421" i="7"/>
  <c r="O420" i="7"/>
  <c r="CJ209" i="19"/>
  <c r="CK209" i="19" s="1"/>
  <c r="AW211" i="18"/>
  <c r="AK212" i="18" s="1"/>
  <c r="BQ211" i="18"/>
  <c r="BN211" i="18"/>
  <c r="J211" i="18"/>
  <c r="CA209" i="19"/>
  <c r="AR210" i="19"/>
  <c r="CA209" i="18"/>
  <c r="AR210" i="18"/>
  <c r="O421" i="21"/>
  <c r="K422" i="21"/>
  <c r="I422" i="21"/>
  <c r="H422" i="21"/>
  <c r="G422" i="21"/>
  <c r="J422" i="21"/>
  <c r="AR211" i="13"/>
  <c r="BJ283" i="13"/>
  <c r="BK283" i="13"/>
  <c r="CK209" i="18" l="1"/>
  <c r="U421" i="20"/>
  <c r="V421" i="20" s="1"/>
  <c r="CA210" i="13"/>
  <c r="CB210" i="13" s="1"/>
  <c r="CJ210" i="13"/>
  <c r="CK210" i="13" s="1"/>
  <c r="CL209" i="19"/>
  <c r="AY211" i="19"/>
  <c r="BB211" i="19" s="1"/>
  <c r="AZ211" i="19"/>
  <c r="BC211" i="19" s="1"/>
  <c r="M211" i="19"/>
  <c r="P211" i="19" s="1"/>
  <c r="S211" i="19"/>
  <c r="AB212" i="19" s="1"/>
  <c r="S211" i="13"/>
  <c r="AB212" i="13" s="1"/>
  <c r="M211" i="13"/>
  <c r="R211" i="19"/>
  <c r="AA212" i="19" s="1"/>
  <c r="L211" i="19"/>
  <c r="O211" i="19" s="1"/>
  <c r="L211" i="13"/>
  <c r="R211" i="13"/>
  <c r="AA212" i="13" s="1"/>
  <c r="AZ211" i="18"/>
  <c r="BC211" i="18" s="1"/>
  <c r="L211" i="18"/>
  <c r="O211" i="18" s="1"/>
  <c r="R211" i="18"/>
  <c r="AA212" i="18" s="1"/>
  <c r="S421" i="7"/>
  <c r="T421" i="7"/>
  <c r="R421" i="7"/>
  <c r="Q421" i="7"/>
  <c r="P421" i="7"/>
  <c r="AY211" i="18"/>
  <c r="BB211" i="18" s="1"/>
  <c r="M211" i="18"/>
  <c r="P211" i="18" s="1"/>
  <c r="S211" i="18"/>
  <c r="AB212" i="18" s="1"/>
  <c r="L421" i="7"/>
  <c r="AY211" i="13"/>
  <c r="BB211" i="13" s="1"/>
  <c r="AZ211" i="13"/>
  <c r="BC211" i="13" s="1"/>
  <c r="T422" i="21"/>
  <c r="S422" i="21"/>
  <c r="P422" i="21"/>
  <c r="R422" i="21"/>
  <c r="Q422" i="21"/>
  <c r="L422" i="21"/>
  <c r="G322" i="17" s="1"/>
  <c r="H210" i="18"/>
  <c r="AU210" i="18"/>
  <c r="AI211" i="18" s="1"/>
  <c r="BL210" i="18"/>
  <c r="AU210" i="19"/>
  <c r="AI211" i="19" s="1"/>
  <c r="BL210" i="19"/>
  <c r="H210" i="19"/>
  <c r="CC209" i="18"/>
  <c r="CB209" i="18"/>
  <c r="CB209" i="19"/>
  <c r="CC209" i="19"/>
  <c r="AU211" i="13"/>
  <c r="AI212" i="13" s="1"/>
  <c r="H211" i="13"/>
  <c r="BL211" i="13"/>
  <c r="CC210" i="13" l="1"/>
  <c r="CL210" i="13"/>
  <c r="U421" i="7"/>
  <c r="K321" i="16" s="1"/>
  <c r="L321" i="16" s="1"/>
  <c r="M321" i="16" s="1"/>
  <c r="I149" i="15"/>
  <c r="O211" i="13"/>
  <c r="F149" i="15"/>
  <c r="H321" i="17"/>
  <c r="I321" i="17" s="1"/>
  <c r="H321" i="16"/>
  <c r="I321" i="16" s="1"/>
  <c r="G321" i="12"/>
  <c r="H321" i="12" s="1"/>
  <c r="I321" i="12" s="1"/>
  <c r="J149" i="15"/>
  <c r="P211" i="13"/>
  <c r="AX210" i="19"/>
  <c r="BA210" i="19" s="1"/>
  <c r="BD210" i="19" s="1"/>
  <c r="Q210" i="18"/>
  <c r="Z211" i="18" s="1"/>
  <c r="F421" i="20" s="1"/>
  <c r="BR210" i="18"/>
  <c r="K210" i="18"/>
  <c r="BR210" i="19"/>
  <c r="K210" i="19"/>
  <c r="Q210" i="19"/>
  <c r="Z211" i="19" s="1"/>
  <c r="BH211" i="19" s="1"/>
  <c r="U422" i="21"/>
  <c r="V422" i="21" s="1"/>
  <c r="AX210" i="18"/>
  <c r="BA210" i="18" s="1"/>
  <c r="BD210" i="18" s="1"/>
  <c r="BR211" i="13"/>
  <c r="K211" i="13"/>
  <c r="H149" i="15" s="1"/>
  <c r="Q211" i="13"/>
  <c r="Z212" i="13" s="1"/>
  <c r="F422" i="7" s="1"/>
  <c r="AX211" i="13"/>
  <c r="BA211" i="13" s="1"/>
  <c r="BD211" i="13" s="1"/>
  <c r="K321" i="17" l="1"/>
  <c r="L321" i="17" s="1"/>
  <c r="M321" i="17" s="1"/>
  <c r="CI211" i="19" s="1"/>
  <c r="V421" i="7"/>
  <c r="K321" i="12"/>
  <c r="L321" i="12" s="1"/>
  <c r="M321" i="12" s="1"/>
  <c r="N322" i="12" s="1"/>
  <c r="O421" i="20"/>
  <c r="G422" i="20"/>
  <c r="J422" i="20"/>
  <c r="H422" i="20"/>
  <c r="I422" i="20"/>
  <c r="K422" i="20"/>
  <c r="CE211" i="19"/>
  <c r="BV211" i="19"/>
  <c r="AS212" i="19" s="1"/>
  <c r="CF211" i="19"/>
  <c r="BW211" i="19"/>
  <c r="AT212" i="19" s="1"/>
  <c r="J322" i="17"/>
  <c r="BH211" i="18"/>
  <c r="G169" i="15"/>
  <c r="J322" i="12"/>
  <c r="BV211" i="13"/>
  <c r="AS212" i="13" s="1"/>
  <c r="BW211" i="13"/>
  <c r="AT212" i="13" s="1"/>
  <c r="CE211" i="13"/>
  <c r="CF211" i="13"/>
  <c r="BY211" i="13"/>
  <c r="CI211" i="13"/>
  <c r="CE211" i="18"/>
  <c r="BV211" i="18"/>
  <c r="AS212" i="18" s="1"/>
  <c r="CF211" i="18"/>
  <c r="BW211" i="18"/>
  <c r="AT212" i="18" s="1"/>
  <c r="J322" i="16"/>
  <c r="CH211" i="18"/>
  <c r="BY211" i="18"/>
  <c r="CI211" i="18"/>
  <c r="BZ211" i="18"/>
  <c r="N322" i="16"/>
  <c r="O321" i="16"/>
  <c r="N210" i="18"/>
  <c r="CD210" i="18"/>
  <c r="BU210" i="18"/>
  <c r="CG210" i="18"/>
  <c r="BX210" i="18"/>
  <c r="BT211" i="18"/>
  <c r="BO211" i="18"/>
  <c r="N210" i="19"/>
  <c r="BU210" i="19"/>
  <c r="CD210" i="19"/>
  <c r="BX210" i="19"/>
  <c r="CG210" i="19"/>
  <c r="BO211" i="19"/>
  <c r="BT211" i="19"/>
  <c r="F422" i="21"/>
  <c r="N211" i="13"/>
  <c r="BU211" i="13"/>
  <c r="CD211" i="13"/>
  <c r="BH212" i="13"/>
  <c r="BT212" i="13"/>
  <c r="BO212" i="13"/>
  <c r="BK284" i="13"/>
  <c r="BJ284" i="13"/>
  <c r="BI284" i="13"/>
  <c r="CG211" i="13" l="1"/>
  <c r="BX211" i="13"/>
  <c r="O321" i="12"/>
  <c r="BZ211" i="13"/>
  <c r="CH211" i="13"/>
  <c r="CJ211" i="13" s="1"/>
  <c r="O321" i="17"/>
  <c r="CH211" i="19"/>
  <c r="BY211" i="19"/>
  <c r="BZ211" i="19"/>
  <c r="N322" i="17"/>
  <c r="L422" i="20"/>
  <c r="G322" i="16" s="1"/>
  <c r="R422" i="20"/>
  <c r="S422" i="20"/>
  <c r="P422" i="20"/>
  <c r="T422" i="20"/>
  <c r="Q422" i="20"/>
  <c r="I212" i="13"/>
  <c r="BM212" i="13"/>
  <c r="BP212" i="13"/>
  <c r="AV212" i="13"/>
  <c r="AJ213" i="13" s="1"/>
  <c r="O421" i="7"/>
  <c r="I422" i="7"/>
  <c r="H422" i="7"/>
  <c r="K422" i="7"/>
  <c r="J422" i="7"/>
  <c r="G422" i="7"/>
  <c r="BN212" i="18"/>
  <c r="J212" i="18"/>
  <c r="BQ212" i="18"/>
  <c r="AW212" i="18"/>
  <c r="AK213" i="18" s="1"/>
  <c r="BN212" i="19"/>
  <c r="BQ212" i="19"/>
  <c r="J212" i="19"/>
  <c r="AW212" i="19"/>
  <c r="AK213" i="19" s="1"/>
  <c r="AV212" i="18"/>
  <c r="AJ213" i="18" s="1"/>
  <c r="BM212" i="18"/>
  <c r="I212" i="18"/>
  <c r="BP212" i="18"/>
  <c r="CJ210" i="19"/>
  <c r="CK210" i="19" s="1"/>
  <c r="AV212" i="19"/>
  <c r="AJ213" i="19" s="1"/>
  <c r="I212" i="19"/>
  <c r="BP212" i="19"/>
  <c r="BM212" i="19"/>
  <c r="AW212" i="13"/>
  <c r="AK213" i="13" s="1"/>
  <c r="BQ212" i="13"/>
  <c r="BN212" i="13"/>
  <c r="J212" i="13"/>
  <c r="CA210" i="19"/>
  <c r="AR211" i="19"/>
  <c r="O422" i="21"/>
  <c r="J423" i="21"/>
  <c r="G423" i="21"/>
  <c r="I423" i="21"/>
  <c r="H423" i="21"/>
  <c r="K423" i="21"/>
  <c r="CA210" i="18"/>
  <c r="AR211" i="18"/>
  <c r="CJ210" i="18"/>
  <c r="AR212" i="13"/>
  <c r="BK285" i="13"/>
  <c r="CA211" i="13" l="1"/>
  <c r="AZ212" i="13"/>
  <c r="BC212" i="13" s="1"/>
  <c r="AY212" i="18"/>
  <c r="BB212" i="18" s="1"/>
  <c r="CL210" i="19"/>
  <c r="AZ212" i="19"/>
  <c r="BC212" i="19" s="1"/>
  <c r="U422" i="20"/>
  <c r="V422" i="20" s="1"/>
  <c r="P422" i="7"/>
  <c r="Q422" i="7"/>
  <c r="T422" i="7"/>
  <c r="R422" i="7"/>
  <c r="S422" i="7"/>
  <c r="M212" i="13"/>
  <c r="S212" i="13"/>
  <c r="AB213" i="13" s="1"/>
  <c r="R212" i="19"/>
  <c r="AA213" i="19" s="1"/>
  <c r="L212" i="19"/>
  <c r="O212" i="19" s="1"/>
  <c r="S212" i="18"/>
  <c r="AB213" i="18" s="1"/>
  <c r="M212" i="18"/>
  <c r="P212" i="18" s="1"/>
  <c r="AY212" i="13"/>
  <c r="BB212" i="13" s="1"/>
  <c r="S212" i="19"/>
  <c r="AB213" i="19" s="1"/>
  <c r="M212" i="19"/>
  <c r="P212" i="19" s="1"/>
  <c r="L422" i="7"/>
  <c r="L212" i="18"/>
  <c r="O212" i="18" s="1"/>
  <c r="R212" i="18"/>
  <c r="AA213" i="18" s="1"/>
  <c r="AY212" i="19"/>
  <c r="BB212" i="19" s="1"/>
  <c r="AZ212" i="18"/>
  <c r="BC212" i="18" s="1"/>
  <c r="R212" i="13"/>
  <c r="AA213" i="13" s="1"/>
  <c r="L212" i="13"/>
  <c r="H211" i="18"/>
  <c r="AU211" i="18"/>
  <c r="AI212" i="18" s="1"/>
  <c r="BL211" i="18"/>
  <c r="H211" i="19"/>
  <c r="BL211" i="19"/>
  <c r="AU211" i="19"/>
  <c r="AI212" i="19" s="1"/>
  <c r="CL210" i="18"/>
  <c r="CK210" i="18"/>
  <c r="CB210" i="18"/>
  <c r="CC210" i="18"/>
  <c r="L423" i="21"/>
  <c r="G323" i="17" s="1"/>
  <c r="CC210" i="19"/>
  <c r="CB210" i="19"/>
  <c r="T423" i="21"/>
  <c r="Q423" i="21"/>
  <c r="R423" i="21"/>
  <c r="P423" i="21"/>
  <c r="S423" i="21"/>
  <c r="CL211" i="13"/>
  <c r="CK211" i="13"/>
  <c r="BL212" i="13"/>
  <c r="AU212" i="13"/>
  <c r="AI213" i="13" s="1"/>
  <c r="H212" i="13"/>
  <c r="CC211" i="13"/>
  <c r="CB211" i="13"/>
  <c r="AX211" i="18" l="1"/>
  <c r="BA211" i="18" s="1"/>
  <c r="BD211" i="18" s="1"/>
  <c r="AX211" i="19"/>
  <c r="BA211" i="19" s="1"/>
  <c r="BD211" i="19" s="1"/>
  <c r="H322" i="16"/>
  <c r="I322" i="16" s="1"/>
  <c r="G322" i="12"/>
  <c r="H322" i="12" s="1"/>
  <c r="I322" i="12" s="1"/>
  <c r="H322" i="17"/>
  <c r="I322" i="17" s="1"/>
  <c r="F150" i="15"/>
  <c r="J150" i="15"/>
  <c r="P212" i="13"/>
  <c r="I150" i="15"/>
  <c r="O212" i="13"/>
  <c r="U422" i="7"/>
  <c r="U423" i="21"/>
  <c r="V423" i="21" s="1"/>
  <c r="BR211" i="19"/>
  <c r="K211" i="19"/>
  <c r="Q211" i="19"/>
  <c r="Z212" i="19" s="1"/>
  <c r="BH212" i="19" s="1"/>
  <c r="BR211" i="18"/>
  <c r="K211" i="18"/>
  <c r="Q211" i="18"/>
  <c r="Z212" i="18" s="1"/>
  <c r="F422" i="20" s="1"/>
  <c r="AX212" i="13"/>
  <c r="BA212" i="13" s="1"/>
  <c r="BD212" i="13" s="1"/>
  <c r="BR212" i="13"/>
  <c r="K212" i="13"/>
  <c r="H150" i="15" s="1"/>
  <c r="Q212" i="13"/>
  <c r="Z213" i="13" s="1"/>
  <c r="F423" i="7" s="1"/>
  <c r="BI285" i="13"/>
  <c r="BJ285" i="13"/>
  <c r="O422" i="20" l="1"/>
  <c r="J423" i="20"/>
  <c r="I423" i="20"/>
  <c r="K423" i="20"/>
  <c r="H423" i="20"/>
  <c r="G423" i="20"/>
  <c r="BH212" i="18"/>
  <c r="CE212" i="19"/>
  <c r="BV212" i="19"/>
  <c r="AS213" i="19" s="1"/>
  <c r="J323" i="17"/>
  <c r="BW212" i="19"/>
  <c r="AT213" i="19" s="1"/>
  <c r="CF212" i="19"/>
  <c r="G170" i="15"/>
  <c r="BV212" i="13"/>
  <c r="AS213" i="13" s="1"/>
  <c r="BW212" i="13"/>
  <c r="AT213" i="13" s="1"/>
  <c r="CF212" i="13"/>
  <c r="J323" i="12"/>
  <c r="CE212" i="13"/>
  <c r="K322" i="12"/>
  <c r="L322" i="12" s="1"/>
  <c r="M322" i="12" s="1"/>
  <c r="BX212" i="13" s="1"/>
  <c r="V422" i="7"/>
  <c r="K322" i="16"/>
  <c r="L322" i="16" s="1"/>
  <c r="M322" i="16" s="1"/>
  <c r="K322" i="17"/>
  <c r="L322" i="17" s="1"/>
  <c r="M322" i="17" s="1"/>
  <c r="BW212" i="18"/>
  <c r="AT213" i="18" s="1"/>
  <c r="CE212" i="18"/>
  <c r="J323" i="16"/>
  <c r="BV212" i="18"/>
  <c r="AS213" i="18" s="1"/>
  <c r="CF212" i="18"/>
  <c r="N211" i="18"/>
  <c r="BU211" i="18"/>
  <c r="CD211" i="18"/>
  <c r="CG211" i="18"/>
  <c r="BX211" i="18"/>
  <c r="N211" i="19"/>
  <c r="CD211" i="19"/>
  <c r="BU211" i="19"/>
  <c r="CG211" i="19"/>
  <c r="BX211" i="19"/>
  <c r="BT212" i="19"/>
  <c r="BO212" i="19"/>
  <c r="BT212" i="18"/>
  <c r="BO212" i="18"/>
  <c r="F423" i="21"/>
  <c r="BH213" i="13"/>
  <c r="N212" i="13"/>
  <c r="BU212" i="13"/>
  <c r="CD212" i="13"/>
  <c r="BT213" i="13"/>
  <c r="BO213" i="13"/>
  <c r="BK286" i="13"/>
  <c r="L423" i="20" l="1"/>
  <c r="G323" i="16" s="1"/>
  <c r="CG212" i="13"/>
  <c r="T423" i="20"/>
  <c r="R423" i="20"/>
  <c r="Q423" i="20"/>
  <c r="P423" i="20"/>
  <c r="S423" i="20"/>
  <c r="CH212" i="18"/>
  <c r="CI212" i="18"/>
  <c r="BZ212" i="18"/>
  <c r="O322" i="16"/>
  <c r="N323" i="16"/>
  <c r="BY212" i="18"/>
  <c r="BY212" i="13"/>
  <c r="N323" i="12"/>
  <c r="CH212" i="13"/>
  <c r="O322" i="12"/>
  <c r="CI212" i="13"/>
  <c r="BZ212" i="13"/>
  <c r="J213" i="19"/>
  <c r="AW213" i="19"/>
  <c r="AK214" i="19" s="1"/>
  <c r="BN213" i="19"/>
  <c r="BQ213" i="19"/>
  <c r="CJ211" i="19"/>
  <c r="CK211" i="19" s="1"/>
  <c r="I213" i="18"/>
  <c r="AV213" i="18"/>
  <c r="AJ214" i="18" s="1"/>
  <c r="BM213" i="18"/>
  <c r="BP213" i="18"/>
  <c r="BM213" i="19"/>
  <c r="AV213" i="19"/>
  <c r="AJ214" i="19" s="1"/>
  <c r="I213" i="19"/>
  <c r="BP213" i="19"/>
  <c r="J213" i="18"/>
  <c r="BQ213" i="18"/>
  <c r="BN213" i="18"/>
  <c r="AW213" i="18"/>
  <c r="AK214" i="18" s="1"/>
  <c r="J213" i="13"/>
  <c r="BN213" i="13"/>
  <c r="BQ213" i="13"/>
  <c r="AW213" i="13"/>
  <c r="AK214" i="13" s="1"/>
  <c r="J423" i="7"/>
  <c r="H423" i="7"/>
  <c r="K423" i="7"/>
  <c r="G423" i="7"/>
  <c r="I423" i="7"/>
  <c r="O422" i="7"/>
  <c r="CJ211" i="18"/>
  <c r="CK211" i="18" s="1"/>
  <c r="N323" i="17"/>
  <c r="CH212" i="19"/>
  <c r="O322" i="17"/>
  <c r="BY212" i="19"/>
  <c r="CI212" i="19"/>
  <c r="BZ212" i="19"/>
  <c r="BM213" i="13"/>
  <c r="BP213" i="13"/>
  <c r="AV213" i="13"/>
  <c r="AJ214" i="13" s="1"/>
  <c r="I213" i="13"/>
  <c r="CA211" i="19"/>
  <c r="AR212" i="19"/>
  <c r="O423" i="21"/>
  <c r="K424" i="21"/>
  <c r="I424" i="21"/>
  <c r="J424" i="21"/>
  <c r="H424" i="21"/>
  <c r="G424" i="21"/>
  <c r="CA211" i="18"/>
  <c r="AR212" i="18"/>
  <c r="AR213" i="13"/>
  <c r="BI286" i="13"/>
  <c r="CJ212" i="13" l="1"/>
  <c r="CL212" i="13" s="1"/>
  <c r="CA212" i="13"/>
  <c r="CL211" i="19"/>
  <c r="U423" i="20"/>
  <c r="V423" i="20" s="1"/>
  <c r="AY213" i="18"/>
  <c r="BB213" i="18" s="1"/>
  <c r="CL211" i="18"/>
  <c r="AZ213" i="13"/>
  <c r="BC213" i="13" s="1"/>
  <c r="AY213" i="19"/>
  <c r="BB213" i="19" s="1"/>
  <c r="R213" i="13"/>
  <c r="AA214" i="13" s="1"/>
  <c r="L213" i="13"/>
  <c r="AZ213" i="19"/>
  <c r="BC213" i="19" s="1"/>
  <c r="R423" i="7"/>
  <c r="P423" i="7"/>
  <c r="S423" i="7"/>
  <c r="T423" i="7"/>
  <c r="Q423" i="7"/>
  <c r="S213" i="18"/>
  <c r="AB214" i="18" s="1"/>
  <c r="M213" i="18"/>
  <c r="P213" i="18" s="1"/>
  <c r="S213" i="19"/>
  <c r="AB214" i="19" s="1"/>
  <c r="M213" i="19"/>
  <c r="P213" i="19" s="1"/>
  <c r="L423" i="7"/>
  <c r="R213" i="18"/>
  <c r="AA214" i="18" s="1"/>
  <c r="L213" i="18"/>
  <c r="O213" i="18" s="1"/>
  <c r="M213" i="13"/>
  <c r="S213" i="13"/>
  <c r="AB214" i="13" s="1"/>
  <c r="R213" i="19"/>
  <c r="AA214" i="19" s="1"/>
  <c r="L213" i="19"/>
  <c r="O213" i="19" s="1"/>
  <c r="AY213" i="13"/>
  <c r="BB213" i="13" s="1"/>
  <c r="AZ213" i="18"/>
  <c r="BC213" i="18" s="1"/>
  <c r="CC211" i="18"/>
  <c r="CB211" i="18"/>
  <c r="L424" i="21"/>
  <c r="G324" i="17" s="1"/>
  <c r="T424" i="21"/>
  <c r="S424" i="21"/>
  <c r="P424" i="21"/>
  <c r="R424" i="21"/>
  <c r="Q424" i="21"/>
  <c r="H212" i="19"/>
  <c r="AU212" i="19"/>
  <c r="AI213" i="19" s="1"/>
  <c r="BL212" i="19"/>
  <c r="AU212" i="18"/>
  <c r="AI213" i="18" s="1"/>
  <c r="BL212" i="18"/>
  <c r="H212" i="18"/>
  <c r="CC211" i="19"/>
  <c r="CB211" i="19"/>
  <c r="CB212" i="13"/>
  <c r="CC212" i="13"/>
  <c r="AU213" i="13"/>
  <c r="AI214" i="13" s="1"/>
  <c r="H213" i="13"/>
  <c r="BL213" i="13"/>
  <c r="CK212" i="13"/>
  <c r="BJ286" i="13"/>
  <c r="J151" i="15" l="1"/>
  <c r="P213" i="13"/>
  <c r="F151" i="15"/>
  <c r="H323" i="17"/>
  <c r="I323" i="17" s="1"/>
  <c r="H323" i="16"/>
  <c r="I323" i="16" s="1"/>
  <c r="G323" i="12"/>
  <c r="H323" i="12" s="1"/>
  <c r="I323" i="12" s="1"/>
  <c r="U423" i="7"/>
  <c r="I151" i="15"/>
  <c r="O213" i="13"/>
  <c r="U424" i="21"/>
  <c r="V424" i="21" s="1"/>
  <c r="AX212" i="19"/>
  <c r="BA212" i="19" s="1"/>
  <c r="BD212" i="19" s="1"/>
  <c r="K212" i="18"/>
  <c r="BR212" i="18"/>
  <c r="Q212" i="18"/>
  <c r="Z213" i="18" s="1"/>
  <c r="F423" i="20" s="1"/>
  <c r="Q212" i="19"/>
  <c r="Z213" i="19" s="1"/>
  <c r="BH213" i="19" s="1"/>
  <c r="K212" i="19"/>
  <c r="BR212" i="19"/>
  <c r="AX212" i="18"/>
  <c r="BA212" i="18" s="1"/>
  <c r="BD212" i="18" s="1"/>
  <c r="Q213" i="13"/>
  <c r="Z214" i="13" s="1"/>
  <c r="F424" i="7" s="1"/>
  <c r="BR213" i="13"/>
  <c r="K213" i="13"/>
  <c r="H151" i="15" s="1"/>
  <c r="AX213" i="13"/>
  <c r="BA213" i="13" s="1"/>
  <c r="BD213" i="13" s="1"/>
  <c r="BI287" i="13"/>
  <c r="BK287" i="13"/>
  <c r="J424" i="20" l="1"/>
  <c r="H424" i="20"/>
  <c r="K424" i="20"/>
  <c r="O423" i="20"/>
  <c r="G424" i="20"/>
  <c r="I424" i="20"/>
  <c r="K323" i="17"/>
  <c r="L323" i="17" s="1"/>
  <c r="M323" i="17" s="1"/>
  <c r="K323" i="12"/>
  <c r="L323" i="12" s="1"/>
  <c r="M323" i="12" s="1"/>
  <c r="BX213" i="13" s="1"/>
  <c r="K323" i="16"/>
  <c r="L323" i="16" s="1"/>
  <c r="M323" i="16" s="1"/>
  <c r="V423" i="7"/>
  <c r="G171" i="15"/>
  <c r="CE213" i="13"/>
  <c r="J324" i="12"/>
  <c r="BW213" i="13"/>
  <c r="AT214" i="13" s="1"/>
  <c r="BV213" i="13"/>
  <c r="AS214" i="13" s="1"/>
  <c r="CF213" i="13"/>
  <c r="CF213" i="18"/>
  <c r="BW213" i="18"/>
  <c r="AT214" i="18" s="1"/>
  <c r="CE213" i="18"/>
  <c r="J324" i="16"/>
  <c r="BV213" i="18"/>
  <c r="AS214" i="18" s="1"/>
  <c r="BV213" i="19"/>
  <c r="AS214" i="19" s="1"/>
  <c r="CE213" i="19"/>
  <c r="CF213" i="19"/>
  <c r="BW213" i="19"/>
  <c r="AT214" i="19" s="1"/>
  <c r="J324" i="17"/>
  <c r="BH213" i="18"/>
  <c r="N212" i="18"/>
  <c r="CD212" i="18"/>
  <c r="BU212" i="18"/>
  <c r="BX212" i="18"/>
  <c r="CG212" i="18"/>
  <c r="N212" i="19"/>
  <c r="CD212" i="19"/>
  <c r="BU212" i="19"/>
  <c r="CG212" i="19"/>
  <c r="BX212" i="19"/>
  <c r="BO213" i="19"/>
  <c r="BT213" i="19"/>
  <c r="F424" i="21"/>
  <c r="BT213" i="18"/>
  <c r="BO213" i="18"/>
  <c r="BH214" i="13"/>
  <c r="N213" i="13"/>
  <c r="CD213" i="13"/>
  <c r="BU213" i="13"/>
  <c r="BO214" i="13"/>
  <c r="BT214" i="13"/>
  <c r="BJ287" i="13"/>
  <c r="CG213" i="13" l="1"/>
  <c r="L424" i="20"/>
  <c r="G324" i="16" s="1"/>
  <c r="Q424" i="20"/>
  <c r="R424" i="20"/>
  <c r="P424" i="20"/>
  <c r="T424" i="20"/>
  <c r="S424" i="20"/>
  <c r="BM214" i="19"/>
  <c r="I214" i="19"/>
  <c r="BP214" i="19"/>
  <c r="AV214" i="19"/>
  <c r="AJ215" i="19" s="1"/>
  <c r="BQ214" i="13"/>
  <c r="J214" i="13"/>
  <c r="AW214" i="13"/>
  <c r="AK215" i="13" s="1"/>
  <c r="BN214" i="13"/>
  <c r="I214" i="18"/>
  <c r="BP214" i="18"/>
  <c r="AV214" i="18"/>
  <c r="AJ215" i="18" s="1"/>
  <c r="BM214" i="18"/>
  <c r="G424" i="7"/>
  <c r="O423" i="7"/>
  <c r="K424" i="7"/>
  <c r="J424" i="7"/>
  <c r="H424" i="7"/>
  <c r="I424" i="7"/>
  <c r="CJ212" i="19"/>
  <c r="CL212" i="19" s="1"/>
  <c r="BQ214" i="18"/>
  <c r="AW214" i="18"/>
  <c r="AK215" i="18" s="1"/>
  <c r="BN214" i="18"/>
  <c r="J214" i="18"/>
  <c r="AW214" i="19"/>
  <c r="AK215" i="19" s="1"/>
  <c r="BQ214" i="19"/>
  <c r="BN214" i="19"/>
  <c r="J214" i="19"/>
  <c r="N324" i="16"/>
  <c r="BY213" i="18"/>
  <c r="CH213" i="18"/>
  <c r="O323" i="16"/>
  <c r="CI213" i="18"/>
  <c r="BZ213" i="18"/>
  <c r="CI213" i="13"/>
  <c r="O323" i="12"/>
  <c r="BZ213" i="13"/>
  <c r="CH213" i="13"/>
  <c r="BY213" i="13"/>
  <c r="N324" i="12"/>
  <c r="BM214" i="13"/>
  <c r="AV214" i="13"/>
  <c r="AJ215" i="13" s="1"/>
  <c r="BP214" i="13"/>
  <c r="I214" i="13"/>
  <c r="CH213" i="19"/>
  <c r="CI213" i="19"/>
  <c r="O323" i="17"/>
  <c r="BZ213" i="19"/>
  <c r="N324" i="17"/>
  <c r="BY213" i="19"/>
  <c r="CA212" i="19"/>
  <c r="AR213" i="19"/>
  <c r="CA212" i="18"/>
  <c r="AR213" i="18"/>
  <c r="O424" i="21"/>
  <c r="J425" i="21"/>
  <c r="I425" i="21"/>
  <c r="G425" i="21"/>
  <c r="K425" i="21"/>
  <c r="H425" i="21"/>
  <c r="CJ212" i="18"/>
  <c r="AR214" i="13"/>
  <c r="BK288" i="13"/>
  <c r="BI288" i="13"/>
  <c r="CK212" i="19" l="1"/>
  <c r="CJ213" i="13"/>
  <c r="CL213" i="13" s="1"/>
  <c r="U424" i="20"/>
  <c r="V424" i="20" s="1"/>
  <c r="AY214" i="19"/>
  <c r="BB214" i="19" s="1"/>
  <c r="AZ214" i="18"/>
  <c r="BC214" i="18" s="1"/>
  <c r="AZ214" i="13"/>
  <c r="BC214" i="13" s="1"/>
  <c r="CA213" i="13"/>
  <c r="CB213" i="13" s="1"/>
  <c r="S214" i="18"/>
  <c r="AB215" i="18" s="1"/>
  <c r="M214" i="18"/>
  <c r="P214" i="18" s="1"/>
  <c r="R214" i="18"/>
  <c r="AA215" i="18" s="1"/>
  <c r="L214" i="18"/>
  <c r="O214" i="18" s="1"/>
  <c r="R214" i="13"/>
  <c r="AA215" i="13" s="1"/>
  <c r="L214" i="13"/>
  <c r="P424" i="7"/>
  <c r="R424" i="7"/>
  <c r="T424" i="7"/>
  <c r="S424" i="7"/>
  <c r="Q424" i="7"/>
  <c r="L214" i="19"/>
  <c r="O214" i="19" s="1"/>
  <c r="R214" i="19"/>
  <c r="AA215" i="19" s="1"/>
  <c r="AZ214" i="19"/>
  <c r="BC214" i="19" s="1"/>
  <c r="L424" i="7"/>
  <c r="M214" i="19"/>
  <c r="P214" i="19" s="1"/>
  <c r="S214" i="19"/>
  <c r="AB215" i="19" s="1"/>
  <c r="AY214" i="13"/>
  <c r="BB214" i="13" s="1"/>
  <c r="AY214" i="18"/>
  <c r="BB214" i="18" s="1"/>
  <c r="M214" i="13"/>
  <c r="S214" i="13"/>
  <c r="AB215" i="13" s="1"/>
  <c r="L425" i="21"/>
  <c r="G325" i="17" s="1"/>
  <c r="T425" i="21"/>
  <c r="R425" i="21"/>
  <c r="P425" i="21"/>
  <c r="Q425" i="21"/>
  <c r="S425" i="21"/>
  <c r="AU213" i="18"/>
  <c r="AI214" i="18" s="1"/>
  <c r="BL213" i="18"/>
  <c r="H213" i="18"/>
  <c r="AU213" i="19"/>
  <c r="AI214" i="19" s="1"/>
  <c r="H213" i="19"/>
  <c r="BL213" i="19"/>
  <c r="CK212" i="18"/>
  <c r="CL212" i="18"/>
  <c r="CB212" i="18"/>
  <c r="CC212" i="18"/>
  <c r="CB212" i="19"/>
  <c r="CC212" i="19"/>
  <c r="AU214" i="13"/>
  <c r="AI215" i="13" s="1"/>
  <c r="H214" i="13"/>
  <c r="BL214" i="13"/>
  <c r="CK213" i="13" l="1"/>
  <c r="CC213" i="13"/>
  <c r="U424" i="7"/>
  <c r="V424" i="7" s="1"/>
  <c r="AX213" i="18"/>
  <c r="BA213" i="18" s="1"/>
  <c r="BD213" i="18" s="1"/>
  <c r="K324" i="12"/>
  <c r="L324" i="12" s="1"/>
  <c r="M324" i="12" s="1"/>
  <c r="K324" i="17"/>
  <c r="L324" i="17" s="1"/>
  <c r="M324" i="17" s="1"/>
  <c r="I152" i="15"/>
  <c r="O214" i="13"/>
  <c r="J152" i="15"/>
  <c r="P214" i="13"/>
  <c r="AX213" i="19"/>
  <c r="BA213" i="19" s="1"/>
  <c r="BD213" i="19" s="1"/>
  <c r="G324" i="12"/>
  <c r="H324" i="12" s="1"/>
  <c r="I324" i="12" s="1"/>
  <c r="F152" i="15"/>
  <c r="H324" i="17"/>
  <c r="I324" i="17" s="1"/>
  <c r="H324" i="16"/>
  <c r="I324" i="16" s="1"/>
  <c r="BR213" i="18"/>
  <c r="K213" i="18"/>
  <c r="Q213" i="18"/>
  <c r="Z214" i="18" s="1"/>
  <c r="F424" i="20" s="1"/>
  <c r="BR213" i="19"/>
  <c r="K213" i="19"/>
  <c r="Q213" i="19"/>
  <c r="Z214" i="19" s="1"/>
  <c r="BH214" i="19" s="1"/>
  <c r="U425" i="21"/>
  <c r="V425" i="21" s="1"/>
  <c r="AX214" i="13"/>
  <c r="BA214" i="13" s="1"/>
  <c r="BD214" i="13" s="1"/>
  <c r="Q214" i="13"/>
  <c r="Z215" i="13" s="1"/>
  <c r="F425" i="7" s="1"/>
  <c r="K214" i="13"/>
  <c r="H152" i="15" s="1"/>
  <c r="BR214" i="13"/>
  <c r="BJ288" i="13"/>
  <c r="K324" i="16" l="1"/>
  <c r="L324" i="16" s="1"/>
  <c r="M324" i="16" s="1"/>
  <c r="CI214" i="18" s="1"/>
  <c r="K425" i="20"/>
  <c r="J425" i="20"/>
  <c r="G425" i="20"/>
  <c r="I425" i="20"/>
  <c r="O424" i="20"/>
  <c r="H425" i="20"/>
  <c r="CF214" i="18"/>
  <c r="BW214" i="18"/>
  <c r="AT215" i="18" s="1"/>
  <c r="CE214" i="18"/>
  <c r="BV214" i="18"/>
  <c r="AS215" i="18" s="1"/>
  <c r="J325" i="16"/>
  <c r="CE214" i="19"/>
  <c r="BV214" i="19"/>
  <c r="AS215" i="19" s="1"/>
  <c r="BW214" i="19"/>
  <c r="AT215" i="19" s="1"/>
  <c r="CF214" i="19"/>
  <c r="J325" i="17"/>
  <c r="CI214" i="19"/>
  <c r="N325" i="17"/>
  <c r="BZ214" i="19"/>
  <c r="O324" i="17"/>
  <c r="CH214" i="19"/>
  <c r="BY214" i="19"/>
  <c r="BY214" i="18"/>
  <c r="CH214" i="18"/>
  <c r="N325" i="16"/>
  <c r="G172" i="15"/>
  <c r="BV214" i="13"/>
  <c r="AS215" i="13" s="1"/>
  <c r="J325" i="12"/>
  <c r="CE214" i="13"/>
  <c r="CF214" i="13"/>
  <c r="BW214" i="13"/>
  <c r="AT215" i="13" s="1"/>
  <c r="CH214" i="13"/>
  <c r="BY214" i="13"/>
  <c r="N325" i="12"/>
  <c r="BZ214" i="13"/>
  <c r="O324" i="12"/>
  <c r="CI214" i="13"/>
  <c r="BH214" i="18"/>
  <c r="N213" i="19"/>
  <c r="CD213" i="19"/>
  <c r="BU213" i="19"/>
  <c r="CG213" i="19"/>
  <c r="BX213" i="19"/>
  <c r="BO214" i="19"/>
  <c r="BT214" i="19"/>
  <c r="N213" i="18"/>
  <c r="BU213" i="18"/>
  <c r="CD213" i="18"/>
  <c r="BX213" i="18"/>
  <c r="CG213" i="18"/>
  <c r="F425" i="21"/>
  <c r="BO214" i="18"/>
  <c r="BT214" i="18"/>
  <c r="BO215" i="13"/>
  <c r="BT215" i="13"/>
  <c r="N214" i="13"/>
  <c r="CD214" i="13"/>
  <c r="BU214" i="13"/>
  <c r="CG214" i="13"/>
  <c r="BX214" i="13"/>
  <c r="BH215" i="13"/>
  <c r="BK289" i="13"/>
  <c r="BI289" i="13"/>
  <c r="BZ214" i="18" l="1"/>
  <c r="O324" i="16"/>
  <c r="Q425" i="20"/>
  <c r="R425" i="20"/>
  <c r="S425" i="20"/>
  <c r="T425" i="20"/>
  <c r="P425" i="20"/>
  <c r="L425" i="20"/>
  <c r="G325" i="16" s="1"/>
  <c r="I215" i="13"/>
  <c r="AV215" i="13"/>
  <c r="AJ216" i="13" s="1"/>
  <c r="BM215" i="13"/>
  <c r="BP215" i="13"/>
  <c r="J215" i="19"/>
  <c r="AW215" i="19"/>
  <c r="AK216" i="19" s="1"/>
  <c r="BQ215" i="19"/>
  <c r="BN215" i="19"/>
  <c r="AV215" i="19"/>
  <c r="AJ216" i="19" s="1"/>
  <c r="BP215" i="19"/>
  <c r="BM215" i="19"/>
  <c r="I215" i="19"/>
  <c r="J425" i="7"/>
  <c r="O424" i="7"/>
  <c r="H425" i="7"/>
  <c r="K425" i="7"/>
  <c r="G425" i="7"/>
  <c r="I425" i="7"/>
  <c r="AW215" i="13"/>
  <c r="AK216" i="13" s="1"/>
  <c r="BQ215" i="13"/>
  <c r="BN215" i="13"/>
  <c r="J215" i="13"/>
  <c r="BP215" i="18"/>
  <c r="I215" i="18"/>
  <c r="BM215" i="18"/>
  <c r="AV215" i="18"/>
  <c r="AJ216" i="18" s="1"/>
  <c r="CJ213" i="19"/>
  <c r="CL213" i="19" s="1"/>
  <c r="BN215" i="18"/>
  <c r="J215" i="18"/>
  <c r="AW215" i="18"/>
  <c r="AK216" i="18" s="1"/>
  <c r="BQ215" i="18"/>
  <c r="CJ213" i="18"/>
  <c r="CK213" i="18" s="1"/>
  <c r="CA213" i="18"/>
  <c r="AR214" i="18"/>
  <c r="H426" i="21"/>
  <c r="O425" i="21"/>
  <c r="K426" i="21"/>
  <c r="G426" i="21"/>
  <c r="I426" i="21"/>
  <c r="J426" i="21"/>
  <c r="CA213" i="19"/>
  <c r="AR214" i="19"/>
  <c r="CA214" i="13"/>
  <c r="AR215" i="13"/>
  <c r="CJ214" i="13"/>
  <c r="U425" i="20" l="1"/>
  <c r="V425" i="20" s="1"/>
  <c r="AY215" i="13"/>
  <c r="BB215" i="13" s="1"/>
  <c r="AY215" i="19"/>
  <c r="BB215" i="19" s="1"/>
  <c r="CK213" i="19"/>
  <c r="L425" i="7"/>
  <c r="G325" i="12" s="1"/>
  <c r="H325" i="12" s="1"/>
  <c r="I325" i="12" s="1"/>
  <c r="AZ215" i="18"/>
  <c r="BC215" i="18" s="1"/>
  <c r="CL213" i="18"/>
  <c r="AY215" i="18"/>
  <c r="BB215" i="18" s="1"/>
  <c r="R215" i="19"/>
  <c r="AA216" i="19" s="1"/>
  <c r="L215" i="19"/>
  <c r="O215" i="19" s="1"/>
  <c r="M215" i="19"/>
  <c r="P215" i="19" s="1"/>
  <c r="S215" i="19"/>
  <c r="AB216" i="19" s="1"/>
  <c r="R215" i="18"/>
  <c r="AA216" i="18" s="1"/>
  <c r="L215" i="18"/>
  <c r="O215" i="18" s="1"/>
  <c r="H325" i="17"/>
  <c r="I325" i="17" s="1"/>
  <c r="H325" i="16"/>
  <c r="I325" i="16" s="1"/>
  <c r="M215" i="18"/>
  <c r="P215" i="18" s="1"/>
  <c r="S215" i="18"/>
  <c r="AB216" i="18" s="1"/>
  <c r="S215" i="13"/>
  <c r="AB216" i="13" s="1"/>
  <c r="M215" i="13"/>
  <c r="S425" i="7"/>
  <c r="Q425" i="7"/>
  <c r="T425" i="7"/>
  <c r="R425" i="7"/>
  <c r="P425" i="7"/>
  <c r="AZ215" i="19"/>
  <c r="BC215" i="19" s="1"/>
  <c r="AZ215" i="13"/>
  <c r="BC215" i="13" s="1"/>
  <c r="R215" i="13"/>
  <c r="AA216" i="13" s="1"/>
  <c r="L215" i="13"/>
  <c r="T426" i="21"/>
  <c r="S426" i="21"/>
  <c r="R426" i="21"/>
  <c r="P426" i="21"/>
  <c r="Q426" i="21"/>
  <c r="AU214" i="18"/>
  <c r="AI215" i="18" s="1"/>
  <c r="H214" i="18"/>
  <c r="BL214" i="18"/>
  <c r="BL214" i="19"/>
  <c r="H214" i="19"/>
  <c r="AU214" i="19"/>
  <c r="AI215" i="19" s="1"/>
  <c r="CC213" i="18"/>
  <c r="CB213" i="18"/>
  <c r="CB213" i="19"/>
  <c r="CC213" i="19"/>
  <c r="L426" i="21"/>
  <c r="G326" i="17" s="1"/>
  <c r="CB214" i="13"/>
  <c r="CC214" i="13"/>
  <c r="CK214" i="13"/>
  <c r="CL214" i="13"/>
  <c r="BL215" i="13"/>
  <c r="AU215" i="13"/>
  <c r="AI216" i="13" s="1"/>
  <c r="H215" i="13"/>
  <c r="BJ289" i="13"/>
  <c r="F153" i="15" l="1"/>
  <c r="AX214" i="19"/>
  <c r="BA214" i="19" s="1"/>
  <c r="BD214" i="19" s="1"/>
  <c r="J153" i="15"/>
  <c r="P215" i="13"/>
  <c r="U425" i="7"/>
  <c r="BW215" i="18"/>
  <c r="AT216" i="18" s="1"/>
  <c r="CE215" i="18"/>
  <c r="BV215" i="18"/>
  <c r="AS216" i="18" s="1"/>
  <c r="J326" i="16"/>
  <c r="CF215" i="18"/>
  <c r="G173" i="15"/>
  <c r="BW215" i="13"/>
  <c r="AT216" i="13" s="1"/>
  <c r="BV215" i="13"/>
  <c r="AS216" i="13" s="1"/>
  <c r="CE215" i="13"/>
  <c r="J326" i="12"/>
  <c r="CF215" i="13"/>
  <c r="BV215" i="19"/>
  <c r="AS216" i="19" s="1"/>
  <c r="J326" i="17"/>
  <c r="CE215" i="19"/>
  <c r="BW215" i="19"/>
  <c r="AT216" i="19" s="1"/>
  <c r="CF215" i="19"/>
  <c r="AX214" i="18"/>
  <c r="BA214" i="18" s="1"/>
  <c r="BD214" i="18" s="1"/>
  <c r="I153" i="15"/>
  <c r="O215" i="13"/>
  <c r="U426" i="21"/>
  <c r="V426" i="21" s="1"/>
  <c r="K214" i="19"/>
  <c r="BR214" i="19"/>
  <c r="Q214" i="19"/>
  <c r="Z215" i="19" s="1"/>
  <c r="BH215" i="19" s="1"/>
  <c r="K214" i="18"/>
  <c r="BR214" i="18"/>
  <c r="Q214" i="18"/>
  <c r="Z215" i="18" s="1"/>
  <c r="F425" i="20" s="1"/>
  <c r="K215" i="13"/>
  <c r="H153" i="15" s="1"/>
  <c r="BR215" i="13"/>
  <c r="Q215" i="13"/>
  <c r="Z216" i="13" s="1"/>
  <c r="F426" i="7" s="1"/>
  <c r="AX215" i="13"/>
  <c r="BA215" i="13" s="1"/>
  <c r="BD215" i="13" s="1"/>
  <c r="BJ290" i="13"/>
  <c r="J426" i="20" l="1"/>
  <c r="H426" i="20"/>
  <c r="O425" i="20"/>
  <c r="I426" i="20"/>
  <c r="G426" i="20"/>
  <c r="K426" i="20"/>
  <c r="BM216" i="19"/>
  <c r="I216" i="19"/>
  <c r="AV216" i="19"/>
  <c r="AJ217" i="19" s="1"/>
  <c r="BP216" i="19"/>
  <c r="AV216" i="18"/>
  <c r="AJ217" i="18" s="1"/>
  <c r="I216" i="18"/>
  <c r="BM216" i="18"/>
  <c r="BP216" i="18"/>
  <c r="BH215" i="18"/>
  <c r="BQ216" i="18"/>
  <c r="AW216" i="18"/>
  <c r="AK217" i="18" s="1"/>
  <c r="J216" i="18"/>
  <c r="BN216" i="18"/>
  <c r="BP216" i="13"/>
  <c r="BM216" i="13"/>
  <c r="AV216" i="13"/>
  <c r="AJ217" i="13" s="1"/>
  <c r="I216" i="13"/>
  <c r="K325" i="12"/>
  <c r="L325" i="12" s="1"/>
  <c r="M325" i="12" s="1"/>
  <c r="BX215" i="13" s="1"/>
  <c r="V425" i="7"/>
  <c r="K325" i="17"/>
  <c r="L325" i="17" s="1"/>
  <c r="M325" i="17" s="1"/>
  <c r="K325" i="16"/>
  <c r="L325" i="16" s="1"/>
  <c r="M325" i="16" s="1"/>
  <c r="AW216" i="19"/>
  <c r="AK217" i="19" s="1"/>
  <c r="BQ216" i="19"/>
  <c r="BN216" i="19"/>
  <c r="J216" i="19"/>
  <c r="AW216" i="13"/>
  <c r="AK217" i="13" s="1"/>
  <c r="BN216" i="13"/>
  <c r="BQ216" i="13"/>
  <c r="J216" i="13"/>
  <c r="BT215" i="19"/>
  <c r="BO215" i="19"/>
  <c r="N214" i="18"/>
  <c r="BU214" i="18"/>
  <c r="CD214" i="18"/>
  <c r="BX214" i="18"/>
  <c r="CG214" i="18"/>
  <c r="N214" i="19"/>
  <c r="CD214" i="19"/>
  <c r="BU214" i="19"/>
  <c r="CG214" i="19"/>
  <c r="BX214" i="19"/>
  <c r="BT215" i="18"/>
  <c r="BO215" i="18"/>
  <c r="F426" i="21"/>
  <c r="BH216" i="13"/>
  <c r="BT216" i="13"/>
  <c r="BO216" i="13"/>
  <c r="N215" i="13"/>
  <c r="CD215" i="13"/>
  <c r="BU215" i="13"/>
  <c r="BI290" i="13"/>
  <c r="BK290" i="13"/>
  <c r="AY216" i="19" l="1"/>
  <c r="BB216" i="19" s="1"/>
  <c r="CG215" i="13"/>
  <c r="AY216" i="13"/>
  <c r="BB216" i="13" s="1"/>
  <c r="Q426" i="20"/>
  <c r="P426" i="20"/>
  <c r="R426" i="20"/>
  <c r="T426" i="20"/>
  <c r="S426" i="20"/>
  <c r="L426" i="20"/>
  <c r="G326" i="16" s="1"/>
  <c r="AZ216" i="19"/>
  <c r="BC216" i="19" s="1"/>
  <c r="S216" i="19"/>
  <c r="AB217" i="19" s="1"/>
  <c r="M216" i="19"/>
  <c r="P216" i="19" s="1"/>
  <c r="BZ215" i="13"/>
  <c r="BY215" i="13"/>
  <c r="CI215" i="13"/>
  <c r="O325" i="12"/>
  <c r="CH215" i="13"/>
  <c r="N326" i="12"/>
  <c r="M216" i="18"/>
  <c r="P216" i="18" s="1"/>
  <c r="S216" i="18"/>
  <c r="AB217" i="18" s="1"/>
  <c r="L216" i="18"/>
  <c r="O216" i="18" s="1"/>
  <c r="R216" i="18"/>
  <c r="AA217" i="18" s="1"/>
  <c r="R216" i="13"/>
  <c r="AA217" i="13" s="1"/>
  <c r="L216" i="13"/>
  <c r="AZ216" i="13"/>
  <c r="BC216" i="13" s="1"/>
  <c r="H426" i="7"/>
  <c r="K426" i="7"/>
  <c r="O425" i="7"/>
  <c r="J426" i="7"/>
  <c r="I426" i="7"/>
  <c r="G426" i="7"/>
  <c r="S216" i="13"/>
  <c r="AB217" i="13" s="1"/>
  <c r="M216" i="13"/>
  <c r="CH215" i="18"/>
  <c r="BY215" i="18"/>
  <c r="CI215" i="18"/>
  <c r="N326" i="16"/>
  <c r="BZ215" i="18"/>
  <c r="O325" i="16"/>
  <c r="AY216" i="18"/>
  <c r="BB216" i="18" s="1"/>
  <c r="R216" i="19"/>
  <c r="AA217" i="19" s="1"/>
  <c r="L216" i="19"/>
  <c r="O216" i="19" s="1"/>
  <c r="CI215" i="19"/>
  <c r="N326" i="17"/>
  <c r="O325" i="17"/>
  <c r="BY215" i="19"/>
  <c r="CH215" i="19"/>
  <c r="BZ215" i="19"/>
  <c r="AZ216" i="18"/>
  <c r="BC216" i="18" s="1"/>
  <c r="CJ214" i="18"/>
  <c r="O426" i="21"/>
  <c r="K427" i="21"/>
  <c r="H427" i="21"/>
  <c r="G427" i="21"/>
  <c r="I427" i="21"/>
  <c r="J427" i="21"/>
  <c r="CA214" i="18"/>
  <c r="AR215" i="18"/>
  <c r="CA214" i="19"/>
  <c r="AR215" i="19"/>
  <c r="CJ214" i="19"/>
  <c r="AR216" i="13"/>
  <c r="CA215" i="13" l="1"/>
  <c r="CJ215" i="13"/>
  <c r="CL215" i="13" s="1"/>
  <c r="U426" i="20"/>
  <c r="V426" i="20" s="1"/>
  <c r="L426" i="7"/>
  <c r="G326" i="12" s="1"/>
  <c r="H326" i="12" s="1"/>
  <c r="I326" i="12" s="1"/>
  <c r="J154" i="15"/>
  <c r="P216" i="13"/>
  <c r="H326" i="16"/>
  <c r="I326" i="16" s="1"/>
  <c r="H326" i="17"/>
  <c r="I326" i="17" s="1"/>
  <c r="I154" i="15"/>
  <c r="O216" i="13"/>
  <c r="S426" i="7"/>
  <c r="R426" i="7"/>
  <c r="Q426" i="7"/>
  <c r="P426" i="7"/>
  <c r="T426" i="7"/>
  <c r="CC214" i="18"/>
  <c r="CB214" i="18"/>
  <c r="CL214" i="18"/>
  <c r="CK214" i="18"/>
  <c r="CL214" i="19"/>
  <c r="CK214" i="19"/>
  <c r="AU215" i="19"/>
  <c r="AI216" i="19" s="1"/>
  <c r="BL215" i="19"/>
  <c r="H215" i="19"/>
  <c r="L427" i="21"/>
  <c r="G327" i="17" s="1"/>
  <c r="CC214" i="19"/>
  <c r="CB214" i="19"/>
  <c r="AU215" i="18"/>
  <c r="AI216" i="18" s="1"/>
  <c r="BL215" i="18"/>
  <c r="H215" i="18"/>
  <c r="T427" i="21"/>
  <c r="Q427" i="21"/>
  <c r="S427" i="21"/>
  <c r="P427" i="21"/>
  <c r="R427" i="21"/>
  <c r="CK215" i="13"/>
  <c r="CB215" i="13"/>
  <c r="CC215" i="13"/>
  <c r="AU216" i="13"/>
  <c r="AI217" i="13" s="1"/>
  <c r="H216" i="13"/>
  <c r="BL216" i="13"/>
  <c r="BJ291" i="13"/>
  <c r="F154" i="15" l="1"/>
  <c r="CF216" i="19"/>
  <c r="J327" i="17"/>
  <c r="BV216" i="19"/>
  <c r="AS217" i="19" s="1"/>
  <c r="BW216" i="19"/>
  <c r="AT217" i="19" s="1"/>
  <c r="CE216" i="19"/>
  <c r="G174" i="15"/>
  <c r="J327" i="12"/>
  <c r="BV216" i="13"/>
  <c r="AS217" i="13" s="1"/>
  <c r="CF216" i="13"/>
  <c r="CE216" i="13"/>
  <c r="BW216" i="13"/>
  <c r="AT217" i="13" s="1"/>
  <c r="U426" i="7"/>
  <c r="BW216" i="18"/>
  <c r="AT217" i="18" s="1"/>
  <c r="CE216" i="18"/>
  <c r="BV216" i="18"/>
  <c r="AS217" i="18" s="1"/>
  <c r="CF216" i="18"/>
  <c r="J327" i="16"/>
  <c r="U427" i="21"/>
  <c r="V427" i="21" s="1"/>
  <c r="AX215" i="19"/>
  <c r="BA215" i="19" s="1"/>
  <c r="BD215" i="19" s="1"/>
  <c r="AX215" i="18"/>
  <c r="BA215" i="18" s="1"/>
  <c r="BD215" i="18" s="1"/>
  <c r="BR215" i="19"/>
  <c r="Q215" i="19"/>
  <c r="Z216" i="19" s="1"/>
  <c r="BH216" i="19" s="1"/>
  <c r="K215" i="19"/>
  <c r="K215" i="18"/>
  <c r="BR215" i="18"/>
  <c r="Q215" i="18"/>
  <c r="Z216" i="18" s="1"/>
  <c r="F426" i="20" s="1"/>
  <c r="AX216" i="13"/>
  <c r="BA216" i="13" s="1"/>
  <c r="BD216" i="13" s="1"/>
  <c r="Q216" i="13"/>
  <c r="Z217" i="13" s="1"/>
  <c r="F427" i="7" s="1"/>
  <c r="BR216" i="13"/>
  <c r="K216" i="13"/>
  <c r="H154" i="15" s="1"/>
  <c r="BK291" i="13"/>
  <c r="BI291" i="13"/>
  <c r="O426" i="20" l="1"/>
  <c r="J427" i="20"/>
  <c r="G427" i="20"/>
  <c r="K427" i="20"/>
  <c r="I427" i="20"/>
  <c r="H427" i="20"/>
  <c r="AV217" i="13"/>
  <c r="AJ218" i="13" s="1"/>
  <c r="BM217" i="13"/>
  <c r="BP217" i="13"/>
  <c r="I217" i="13"/>
  <c r="BM217" i="18"/>
  <c r="AV217" i="18"/>
  <c r="AJ218" i="18" s="1"/>
  <c r="I217" i="18"/>
  <c r="BP217" i="18"/>
  <c r="BQ217" i="18"/>
  <c r="J217" i="18"/>
  <c r="BN217" i="18"/>
  <c r="AW217" i="18"/>
  <c r="AK218" i="18" s="1"/>
  <c r="K326" i="17"/>
  <c r="L326" i="17" s="1"/>
  <c r="M326" i="17" s="1"/>
  <c r="K326" i="12"/>
  <c r="L326" i="12" s="1"/>
  <c r="M326" i="12" s="1"/>
  <c r="CG216" i="13" s="1"/>
  <c r="V426" i="7"/>
  <c r="K326" i="16"/>
  <c r="L326" i="16" s="1"/>
  <c r="M326" i="16" s="1"/>
  <c r="J217" i="19"/>
  <c r="BQ217" i="19"/>
  <c r="AW217" i="19"/>
  <c r="AK218" i="19" s="1"/>
  <c r="BN217" i="19"/>
  <c r="BN217" i="13"/>
  <c r="J217" i="13"/>
  <c r="BQ217" i="13"/>
  <c r="AW217" i="13"/>
  <c r="AK218" i="13" s="1"/>
  <c r="BM217" i="19"/>
  <c r="I217" i="19"/>
  <c r="AV217" i="19"/>
  <c r="AJ218" i="19" s="1"/>
  <c r="BP217" i="19"/>
  <c r="BH216" i="18"/>
  <c r="BO216" i="19"/>
  <c r="BT216" i="19"/>
  <c r="BT216" i="18"/>
  <c r="BO216" i="18"/>
  <c r="N215" i="18"/>
  <c r="CD215" i="18"/>
  <c r="BU215" i="18"/>
  <c r="BX215" i="18"/>
  <c r="CG215" i="18"/>
  <c r="F427" i="21"/>
  <c r="N215" i="19"/>
  <c r="CD215" i="19"/>
  <c r="BU215" i="19"/>
  <c r="BX215" i="19"/>
  <c r="CG215" i="19"/>
  <c r="BH217" i="13"/>
  <c r="N216" i="13"/>
  <c r="BU216" i="13"/>
  <c r="CD216" i="13"/>
  <c r="BT217" i="13"/>
  <c r="BO217" i="13"/>
  <c r="AZ217" i="19" l="1"/>
  <c r="BC217" i="19" s="1"/>
  <c r="AY217" i="13"/>
  <c r="BB217" i="13" s="1"/>
  <c r="L427" i="20"/>
  <c r="G327" i="16" s="1"/>
  <c r="P427" i="20"/>
  <c r="R427" i="20"/>
  <c r="Q427" i="20"/>
  <c r="S427" i="20"/>
  <c r="T427" i="20"/>
  <c r="BX216" i="13"/>
  <c r="CI216" i="19"/>
  <c r="N327" i="17"/>
  <c r="BZ216" i="19"/>
  <c r="CH216" i="19"/>
  <c r="BY216" i="19"/>
  <c r="O326" i="17"/>
  <c r="L217" i="18"/>
  <c r="O217" i="18" s="1"/>
  <c r="R217" i="18"/>
  <c r="AA218" i="18" s="1"/>
  <c r="L217" i="19"/>
  <c r="O217" i="19" s="1"/>
  <c r="R217" i="19"/>
  <c r="AA218" i="19" s="1"/>
  <c r="AZ217" i="13"/>
  <c r="BC217" i="13" s="1"/>
  <c r="S217" i="18"/>
  <c r="AB218" i="18" s="1"/>
  <c r="M217" i="18"/>
  <c r="P217" i="18" s="1"/>
  <c r="L217" i="13"/>
  <c r="R217" i="13"/>
  <c r="AA218" i="13" s="1"/>
  <c r="O426" i="7"/>
  <c r="J427" i="7"/>
  <c r="I427" i="7"/>
  <c r="K427" i="7"/>
  <c r="H427" i="7"/>
  <c r="G427" i="7"/>
  <c r="S217" i="19"/>
  <c r="AB218" i="19" s="1"/>
  <c r="M217" i="19"/>
  <c r="P217" i="19" s="1"/>
  <c r="AZ217" i="18"/>
  <c r="BC217" i="18" s="1"/>
  <c r="BY216" i="18"/>
  <c r="CH216" i="18"/>
  <c r="CI216" i="18"/>
  <c r="BZ216" i="18"/>
  <c r="O326" i="16"/>
  <c r="N327" i="16"/>
  <c r="AY217" i="19"/>
  <c r="BB217" i="19" s="1"/>
  <c r="M217" i="13"/>
  <c r="S217" i="13"/>
  <c r="AB218" i="13" s="1"/>
  <c r="AY217" i="18"/>
  <c r="BB217" i="18" s="1"/>
  <c r="O326" i="12"/>
  <c r="BZ216" i="13"/>
  <c r="BY216" i="13"/>
  <c r="CI216" i="13"/>
  <c r="N327" i="12"/>
  <c r="CH216" i="13"/>
  <c r="O427" i="21"/>
  <c r="H428" i="21"/>
  <c r="J428" i="21"/>
  <c r="K428" i="21"/>
  <c r="I428" i="21"/>
  <c r="G428" i="21"/>
  <c r="CA215" i="18"/>
  <c r="AR216" i="18"/>
  <c r="CA215" i="19"/>
  <c r="AR216" i="19"/>
  <c r="CJ215" i="18"/>
  <c r="CJ215" i="19"/>
  <c r="AR217" i="13"/>
  <c r="BK292" i="13"/>
  <c r="BJ292" i="13"/>
  <c r="L427" i="7" l="1"/>
  <c r="F155" i="15" s="1"/>
  <c r="CA216" i="13"/>
  <c r="CC216" i="13" s="1"/>
  <c r="CJ216" i="13"/>
  <c r="CL216" i="13" s="1"/>
  <c r="U427" i="20"/>
  <c r="V427" i="20" s="1"/>
  <c r="H327" i="16"/>
  <c r="I327" i="16" s="1"/>
  <c r="H327" i="17"/>
  <c r="I327" i="17" s="1"/>
  <c r="I155" i="15"/>
  <c r="O217" i="13"/>
  <c r="J155" i="15"/>
  <c r="P217" i="13"/>
  <c r="R427" i="7"/>
  <c r="Q427" i="7"/>
  <c r="S427" i="7"/>
  <c r="T427" i="7"/>
  <c r="P427" i="7"/>
  <c r="L428" i="21"/>
  <c r="G328" i="17" s="1"/>
  <c r="CK215" i="19"/>
  <c r="CL215" i="19"/>
  <c r="CK215" i="18"/>
  <c r="CL215" i="18"/>
  <c r="H216" i="18"/>
  <c r="AU216" i="18"/>
  <c r="AI217" i="18" s="1"/>
  <c r="BL216" i="18"/>
  <c r="AU216" i="19"/>
  <c r="AI217" i="19" s="1"/>
  <c r="H216" i="19"/>
  <c r="BL216" i="19"/>
  <c r="CC215" i="18"/>
  <c r="CB215" i="18"/>
  <c r="CB215" i="19"/>
  <c r="CC215" i="19"/>
  <c r="T428" i="21"/>
  <c r="Q428" i="21"/>
  <c r="P428" i="21"/>
  <c r="R428" i="21"/>
  <c r="S428" i="21"/>
  <c r="AU217" i="13"/>
  <c r="AI218" i="13" s="1"/>
  <c r="H217" i="13"/>
  <c r="BL217" i="13"/>
  <c r="CB216" i="13"/>
  <c r="BI292" i="13"/>
  <c r="G327" i="12" l="1"/>
  <c r="H327" i="12" s="1"/>
  <c r="I327" i="12" s="1"/>
  <c r="G175" i="15" s="1"/>
  <c r="CK216" i="13"/>
  <c r="AX216" i="19"/>
  <c r="BA216" i="19" s="1"/>
  <c r="BD216" i="19" s="1"/>
  <c r="AX216" i="18"/>
  <c r="BA216" i="18" s="1"/>
  <c r="BD216" i="18" s="1"/>
  <c r="U427" i="7"/>
  <c r="BV217" i="13"/>
  <c r="AS218" i="13" s="1"/>
  <c r="CE217" i="13"/>
  <c r="J328" i="12"/>
  <c r="CF217" i="13"/>
  <c r="BW217" i="13"/>
  <c r="AT218" i="13" s="1"/>
  <c r="BV217" i="19"/>
  <c r="AS218" i="19" s="1"/>
  <c r="J328" i="17"/>
  <c r="CE217" i="19"/>
  <c r="BW217" i="19"/>
  <c r="AT218" i="19" s="1"/>
  <c r="CF217" i="19"/>
  <c r="CF217" i="18"/>
  <c r="BW217" i="18"/>
  <c r="AT218" i="18" s="1"/>
  <c r="J328" i="16"/>
  <c r="CE217" i="18"/>
  <c r="BV217" i="18"/>
  <c r="AS218" i="18" s="1"/>
  <c r="U428" i="21"/>
  <c r="V428" i="21" s="1"/>
  <c r="Q216" i="18"/>
  <c r="Z217" i="18" s="1"/>
  <c r="F427" i="20" s="1"/>
  <c r="BR216" i="18"/>
  <c r="K216" i="18"/>
  <c r="BR216" i="19"/>
  <c r="K216" i="19"/>
  <c r="Q216" i="19"/>
  <c r="Z217" i="19" s="1"/>
  <c r="BH217" i="19" s="1"/>
  <c r="Q217" i="13"/>
  <c r="Z218" i="13" s="1"/>
  <c r="F428" i="7" s="1"/>
  <c r="K217" i="13"/>
  <c r="H155" i="15" s="1"/>
  <c r="BR217" i="13"/>
  <c r="AX217" i="13"/>
  <c r="BA217" i="13" s="1"/>
  <c r="BD217" i="13" s="1"/>
  <c r="O427" i="20" l="1"/>
  <c r="K428" i="20"/>
  <c r="I428" i="20"/>
  <c r="G428" i="20"/>
  <c r="J428" i="20"/>
  <c r="H428" i="20"/>
  <c r="AW218" i="13"/>
  <c r="AK219" i="13" s="1"/>
  <c r="J218" i="13"/>
  <c r="BQ218" i="13"/>
  <c r="BN218" i="13"/>
  <c r="BN218" i="18"/>
  <c r="J218" i="18"/>
  <c r="BQ218" i="18"/>
  <c r="AW218" i="18"/>
  <c r="AK219" i="18" s="1"/>
  <c r="BH217" i="18"/>
  <c r="AW218" i="19"/>
  <c r="AK219" i="19" s="1"/>
  <c r="BQ218" i="19"/>
  <c r="J218" i="19"/>
  <c r="BN218" i="19"/>
  <c r="AV218" i="13"/>
  <c r="AJ219" i="13" s="1"/>
  <c r="BM218" i="13"/>
  <c r="BP218" i="13"/>
  <c r="I218" i="13"/>
  <c r="I218" i="18"/>
  <c r="AV218" i="18"/>
  <c r="AJ219" i="18" s="1"/>
  <c r="BM218" i="18"/>
  <c r="BP218" i="18"/>
  <c r="K327" i="16"/>
  <c r="L327" i="16" s="1"/>
  <c r="M327" i="16" s="1"/>
  <c r="K327" i="12"/>
  <c r="L327" i="12" s="1"/>
  <c r="M327" i="12" s="1"/>
  <c r="BX217" i="13" s="1"/>
  <c r="V427" i="7"/>
  <c r="K327" i="17"/>
  <c r="L327" i="17" s="1"/>
  <c r="M327" i="17" s="1"/>
  <c r="BP218" i="19"/>
  <c r="AV218" i="19"/>
  <c r="AJ219" i="19" s="1"/>
  <c r="BM218" i="19"/>
  <c r="I218" i="19"/>
  <c r="N216" i="18"/>
  <c r="CD216" i="18"/>
  <c r="BU216" i="18"/>
  <c r="CG216" i="18"/>
  <c r="BX216" i="18"/>
  <c r="BO217" i="18"/>
  <c r="BT217" i="18"/>
  <c r="N216" i="19"/>
  <c r="CD216" i="19"/>
  <c r="BU216" i="19"/>
  <c r="CG216" i="19"/>
  <c r="BX216" i="19"/>
  <c r="F428" i="21"/>
  <c r="BT217" i="19"/>
  <c r="BO217" i="19"/>
  <c r="BH218" i="13"/>
  <c r="BO218" i="13"/>
  <c r="BT218" i="13"/>
  <c r="N217" i="13"/>
  <c r="BU217" i="13"/>
  <c r="CD217" i="13"/>
  <c r="BI293" i="13"/>
  <c r="BK293" i="13"/>
  <c r="BJ293" i="13"/>
  <c r="AY218" i="13" l="1"/>
  <c r="BB218" i="13" s="1"/>
  <c r="AZ218" i="19"/>
  <c r="BC218" i="19" s="1"/>
  <c r="AZ218" i="13"/>
  <c r="BC218" i="13" s="1"/>
  <c r="CG217" i="13"/>
  <c r="AZ218" i="18"/>
  <c r="BC218" i="18" s="1"/>
  <c r="L428" i="20"/>
  <c r="G328" i="16" s="1"/>
  <c r="S428" i="20"/>
  <c r="P428" i="20"/>
  <c r="Q428" i="20"/>
  <c r="T428" i="20"/>
  <c r="R428" i="20"/>
  <c r="AY218" i="19"/>
  <c r="BB218" i="19" s="1"/>
  <c r="M218" i="19"/>
  <c r="P218" i="19" s="1"/>
  <c r="S218" i="19"/>
  <c r="AB219" i="19" s="1"/>
  <c r="M218" i="18"/>
  <c r="P218" i="18" s="1"/>
  <c r="S218" i="18"/>
  <c r="AB219" i="18" s="1"/>
  <c r="O327" i="17"/>
  <c r="BY217" i="19"/>
  <c r="CH217" i="19"/>
  <c r="BZ217" i="19"/>
  <c r="CI217" i="19"/>
  <c r="N328" i="17"/>
  <c r="R218" i="18"/>
  <c r="AA219" i="18" s="1"/>
  <c r="L218" i="18"/>
  <c r="O218" i="18" s="1"/>
  <c r="R218" i="13"/>
  <c r="AA219" i="13" s="1"/>
  <c r="L218" i="13"/>
  <c r="CH217" i="13"/>
  <c r="BY217" i="13"/>
  <c r="CI217" i="13"/>
  <c r="BZ217" i="13"/>
  <c r="O327" i="12"/>
  <c r="N328" i="12"/>
  <c r="BY217" i="18"/>
  <c r="CI217" i="18"/>
  <c r="N328" i="16"/>
  <c r="BZ217" i="18"/>
  <c r="O327" i="16"/>
  <c r="CH217" i="18"/>
  <c r="G428" i="7"/>
  <c r="O427" i="7"/>
  <c r="J428" i="7"/>
  <c r="I428" i="7"/>
  <c r="H428" i="7"/>
  <c r="K428" i="7"/>
  <c r="R218" i="19"/>
  <c r="AA219" i="19" s="1"/>
  <c r="L218" i="19"/>
  <c r="O218" i="19" s="1"/>
  <c r="AY218" i="18"/>
  <c r="BB218" i="18" s="1"/>
  <c r="S218" i="13"/>
  <c r="AB219" i="13" s="1"/>
  <c r="M218" i="13"/>
  <c r="CJ216" i="19"/>
  <c r="CK216" i="19" s="1"/>
  <c r="CA216" i="19"/>
  <c r="AR217" i="19"/>
  <c r="O428" i="21"/>
  <c r="G429" i="21"/>
  <c r="H429" i="21"/>
  <c r="K429" i="21"/>
  <c r="J429" i="21"/>
  <c r="I429" i="21"/>
  <c r="CA216" i="18"/>
  <c r="AR217" i="18"/>
  <c r="CJ216" i="18"/>
  <c r="AR218" i="13"/>
  <c r="CJ217" i="13" l="1"/>
  <c r="CK217" i="13" s="1"/>
  <c r="U428" i="20"/>
  <c r="V428" i="20" s="1"/>
  <c r="CA217" i="13"/>
  <c r="CC217" i="13" s="1"/>
  <c r="CL216" i="19"/>
  <c r="J156" i="15"/>
  <c r="P218" i="13"/>
  <c r="I156" i="15"/>
  <c r="O218" i="13"/>
  <c r="S428" i="7"/>
  <c r="P428" i="7"/>
  <c r="T428" i="7"/>
  <c r="Q428" i="7"/>
  <c r="R428" i="7"/>
  <c r="L428" i="7"/>
  <c r="L429" i="21"/>
  <c r="G329" i="17" s="1"/>
  <c r="T429" i="21"/>
  <c r="P429" i="21"/>
  <c r="S429" i="21"/>
  <c r="Q429" i="21"/>
  <c r="R429" i="21"/>
  <c r="H217" i="19"/>
  <c r="AU217" i="19"/>
  <c r="AI218" i="19" s="1"/>
  <c r="BL217" i="19"/>
  <c r="CC216" i="19"/>
  <c r="CB216" i="19"/>
  <c r="CK216" i="18"/>
  <c r="CL216" i="18"/>
  <c r="AU217" i="18"/>
  <c r="AI218" i="18" s="1"/>
  <c r="H217" i="18"/>
  <c r="BL217" i="18"/>
  <c r="CC216" i="18"/>
  <c r="CB216" i="18"/>
  <c r="BL218" i="13"/>
  <c r="AU218" i="13"/>
  <c r="AI219" i="13" s="1"/>
  <c r="H218" i="13"/>
  <c r="CL217" i="13" l="1"/>
  <c r="CB217" i="13"/>
  <c r="AX217" i="19"/>
  <c r="BA217" i="19" s="1"/>
  <c r="BD217" i="19" s="1"/>
  <c r="U428" i="7"/>
  <c r="H328" i="17"/>
  <c r="I328" i="17" s="1"/>
  <c r="G328" i="12"/>
  <c r="H328" i="12" s="1"/>
  <c r="I328" i="12" s="1"/>
  <c r="F156" i="15"/>
  <c r="H328" i="16"/>
  <c r="I328" i="16" s="1"/>
  <c r="BR217" i="18"/>
  <c r="K217" i="18"/>
  <c r="Q217" i="18"/>
  <c r="Z218" i="18" s="1"/>
  <c r="F428" i="20" s="1"/>
  <c r="BR217" i="19"/>
  <c r="K217" i="19"/>
  <c r="Q217" i="19"/>
  <c r="Z218" i="19" s="1"/>
  <c r="BH218" i="19" s="1"/>
  <c r="U429" i="21"/>
  <c r="V429" i="21" s="1"/>
  <c r="AX217" i="18"/>
  <c r="BA217" i="18" s="1"/>
  <c r="BD217" i="18" s="1"/>
  <c r="AX218" i="13"/>
  <c r="BA218" i="13" s="1"/>
  <c r="BD218" i="13" s="1"/>
  <c r="K218" i="13"/>
  <c r="H156" i="15" s="1"/>
  <c r="Q218" i="13"/>
  <c r="Z219" i="13" s="1"/>
  <c r="F429" i="7" s="1"/>
  <c r="BR218" i="13"/>
  <c r="BK294" i="13"/>
  <c r="BI294" i="13"/>
  <c r="BJ294" i="13"/>
  <c r="I429" i="20" l="1"/>
  <c r="H429" i="20"/>
  <c r="G429" i="20"/>
  <c r="J429" i="20"/>
  <c r="O428" i="20"/>
  <c r="K429" i="20"/>
  <c r="CE218" i="18"/>
  <c r="BV218" i="18"/>
  <c r="AS219" i="18" s="1"/>
  <c r="J329" i="16"/>
  <c r="CF218" i="18"/>
  <c r="BW218" i="18"/>
  <c r="AT219" i="18" s="1"/>
  <c r="CF218" i="19"/>
  <c r="CE218" i="19"/>
  <c r="BW218" i="19"/>
  <c r="AT219" i="19" s="1"/>
  <c r="BV218" i="19"/>
  <c r="AS219" i="19" s="1"/>
  <c r="J329" i="17"/>
  <c r="G176" i="15"/>
  <c r="J329" i="12"/>
  <c r="BW218" i="13"/>
  <c r="AT219" i="13" s="1"/>
  <c r="CE218" i="13"/>
  <c r="BV218" i="13"/>
  <c r="AS219" i="13" s="1"/>
  <c r="CF218" i="13"/>
  <c r="V428" i="7"/>
  <c r="K328" i="17"/>
  <c r="L328" i="17" s="1"/>
  <c r="M328" i="17" s="1"/>
  <c r="K328" i="12"/>
  <c r="L328" i="12" s="1"/>
  <c r="M328" i="12" s="1"/>
  <c r="CG218" i="13" s="1"/>
  <c r="K328" i="16"/>
  <c r="L328" i="16" s="1"/>
  <c r="M328" i="16" s="1"/>
  <c r="BH218" i="18"/>
  <c r="N217" i="19"/>
  <c r="CD217" i="19"/>
  <c r="BU217" i="19"/>
  <c r="BX217" i="19"/>
  <c r="CG217" i="19"/>
  <c r="BO218" i="19"/>
  <c r="BT218" i="19"/>
  <c r="F429" i="21"/>
  <c r="N217" i="18"/>
  <c r="CD217" i="18"/>
  <c r="BU217" i="18"/>
  <c r="CG217" i="18"/>
  <c r="BX217" i="18"/>
  <c r="BT218" i="18"/>
  <c r="BO218" i="18"/>
  <c r="BT219" i="13"/>
  <c r="BO219" i="13"/>
  <c r="BH219" i="13"/>
  <c r="N218" i="13"/>
  <c r="CD218" i="13"/>
  <c r="BU218" i="13"/>
  <c r="BX218" i="13" l="1"/>
  <c r="Q429" i="20"/>
  <c r="S429" i="20"/>
  <c r="P429" i="20"/>
  <c r="T429" i="20"/>
  <c r="R429" i="20"/>
  <c r="L429" i="20"/>
  <c r="G329" i="16" s="1"/>
  <c r="J219" i="19"/>
  <c r="BQ219" i="19"/>
  <c r="BN219" i="19"/>
  <c r="AW219" i="19"/>
  <c r="AK220" i="19" s="1"/>
  <c r="AV219" i="13"/>
  <c r="AJ220" i="13" s="1"/>
  <c r="I219" i="13"/>
  <c r="BP219" i="13"/>
  <c r="BM219" i="13"/>
  <c r="O428" i="7"/>
  <c r="I429" i="7"/>
  <c r="G429" i="7"/>
  <c r="K429" i="7"/>
  <c r="H429" i="7"/>
  <c r="J429" i="7"/>
  <c r="BQ219" i="13"/>
  <c r="J219" i="13"/>
  <c r="BN219" i="13"/>
  <c r="AW219" i="13"/>
  <c r="AK220" i="13" s="1"/>
  <c r="BQ219" i="18"/>
  <c r="BN219" i="18"/>
  <c r="J219" i="18"/>
  <c r="AW219" i="18"/>
  <c r="AK220" i="18" s="1"/>
  <c r="CJ217" i="19"/>
  <c r="CK217" i="19" s="1"/>
  <c r="BZ218" i="18"/>
  <c r="O328" i="16"/>
  <c r="N329" i="16"/>
  <c r="BY218" i="18"/>
  <c r="CH218" i="18"/>
  <c r="CI218" i="18"/>
  <c r="N329" i="12"/>
  <c r="CI218" i="13"/>
  <c r="BZ218" i="13"/>
  <c r="BY218" i="13"/>
  <c r="CH218" i="13"/>
  <c r="O328" i="12"/>
  <c r="CH218" i="19"/>
  <c r="BY218" i="19"/>
  <c r="BZ218" i="19"/>
  <c r="CI218" i="19"/>
  <c r="O328" i="17"/>
  <c r="N329" i="17"/>
  <c r="BP219" i="18"/>
  <c r="I219" i="18"/>
  <c r="BM219" i="18"/>
  <c r="AV219" i="18"/>
  <c r="AJ220" i="18" s="1"/>
  <c r="CJ217" i="18"/>
  <c r="CK217" i="18" s="1"/>
  <c r="BP219" i="19"/>
  <c r="I219" i="19"/>
  <c r="AV219" i="19"/>
  <c r="AJ220" i="19" s="1"/>
  <c r="BM219" i="19"/>
  <c r="CA217" i="18"/>
  <c r="AR218" i="18"/>
  <c r="O429" i="21"/>
  <c r="K430" i="21"/>
  <c r="G430" i="21"/>
  <c r="H430" i="21"/>
  <c r="I430" i="21"/>
  <c r="J430" i="21"/>
  <c r="CA217" i="19"/>
  <c r="AR218" i="19"/>
  <c r="AR219" i="13"/>
  <c r="BK295" i="13"/>
  <c r="CJ218" i="13" l="1"/>
  <c r="CK218" i="13" s="1"/>
  <c r="AY219" i="13"/>
  <c r="BB219" i="13" s="1"/>
  <c r="CA218" i="13"/>
  <c r="CB218" i="13" s="1"/>
  <c r="U429" i="20"/>
  <c r="V429" i="20" s="1"/>
  <c r="CL217" i="19"/>
  <c r="CL217" i="18"/>
  <c r="AZ219" i="13"/>
  <c r="BC219" i="13" s="1"/>
  <c r="AY219" i="18"/>
  <c r="BB219" i="18" s="1"/>
  <c r="AZ219" i="18"/>
  <c r="BC219" i="18" s="1"/>
  <c r="R219" i="18"/>
  <c r="AA220" i="18" s="1"/>
  <c r="L219" i="18"/>
  <c r="O219" i="18" s="1"/>
  <c r="L219" i="13"/>
  <c r="R219" i="13"/>
  <c r="AA220" i="13" s="1"/>
  <c r="R219" i="19"/>
  <c r="AA220" i="19" s="1"/>
  <c r="L219" i="19"/>
  <c r="O219" i="19" s="1"/>
  <c r="L429" i="7"/>
  <c r="R429" i="7"/>
  <c r="T429" i="7"/>
  <c r="P429" i="7"/>
  <c r="S429" i="7"/>
  <c r="Q429" i="7"/>
  <c r="AZ219" i="19"/>
  <c r="BC219" i="19" s="1"/>
  <c r="M219" i="13"/>
  <c r="S219" i="13"/>
  <c r="AB220" i="13" s="1"/>
  <c r="AY219" i="19"/>
  <c r="BB219" i="19" s="1"/>
  <c r="M219" i="18"/>
  <c r="P219" i="18" s="1"/>
  <c r="S219" i="18"/>
  <c r="AB220" i="18" s="1"/>
  <c r="S219" i="19"/>
  <c r="AB220" i="19" s="1"/>
  <c r="M219" i="19"/>
  <c r="P219" i="19" s="1"/>
  <c r="T430" i="21"/>
  <c r="R430" i="21"/>
  <c r="Q430" i="21"/>
  <c r="S430" i="21"/>
  <c r="P430" i="21"/>
  <c r="H218" i="19"/>
  <c r="AU218" i="19"/>
  <c r="AI219" i="19" s="1"/>
  <c r="BL218" i="19"/>
  <c r="L430" i="21"/>
  <c r="G330" i="17" s="1"/>
  <c r="AU218" i="18"/>
  <c r="AI219" i="18" s="1"/>
  <c r="BL218" i="18"/>
  <c r="H218" i="18"/>
  <c r="CC217" i="19"/>
  <c r="CB217" i="19"/>
  <c r="CC217" i="18"/>
  <c r="CB217" i="18"/>
  <c r="AU219" i="13"/>
  <c r="AI220" i="13" s="1"/>
  <c r="H219" i="13"/>
  <c r="BL219" i="13"/>
  <c r="BJ295" i="13"/>
  <c r="BI295" i="13"/>
  <c r="CL218" i="13" l="1"/>
  <c r="CC218" i="13"/>
  <c r="AX218" i="19"/>
  <c r="BA218" i="19" s="1"/>
  <c r="BD218" i="19" s="1"/>
  <c r="J157" i="15"/>
  <c r="P219" i="13"/>
  <c r="I157" i="15"/>
  <c r="O219" i="13"/>
  <c r="U429" i="7"/>
  <c r="H329" i="17"/>
  <c r="I329" i="17" s="1"/>
  <c r="H329" i="16"/>
  <c r="I329" i="16" s="1"/>
  <c r="G329" i="12"/>
  <c r="H329" i="12" s="1"/>
  <c r="I329" i="12" s="1"/>
  <c r="F157" i="15"/>
  <c r="AX218" i="18"/>
  <c r="BA218" i="18" s="1"/>
  <c r="BD218" i="18" s="1"/>
  <c r="K218" i="18"/>
  <c r="BR218" i="18"/>
  <c r="Q218" i="18"/>
  <c r="Z219" i="18" s="1"/>
  <c r="F429" i="20" s="1"/>
  <c r="K218" i="19"/>
  <c r="Q218" i="19"/>
  <c r="Z219" i="19" s="1"/>
  <c r="BH219" i="19" s="1"/>
  <c r="BR218" i="19"/>
  <c r="U430" i="21"/>
  <c r="V430" i="21" s="1"/>
  <c r="AX219" i="13"/>
  <c r="BA219" i="13" s="1"/>
  <c r="BD219" i="13" s="1"/>
  <c r="Q219" i="13"/>
  <c r="Z220" i="13" s="1"/>
  <c r="F430" i="7" s="1"/>
  <c r="K219" i="13"/>
  <c r="H157" i="15" s="1"/>
  <c r="BR219" i="13"/>
  <c r="BK296" i="13"/>
  <c r="H430" i="20" l="1"/>
  <c r="J430" i="20"/>
  <c r="K430" i="20"/>
  <c r="I430" i="20"/>
  <c r="G430" i="20"/>
  <c r="O429" i="20"/>
  <c r="G177" i="15"/>
  <c r="J330" i="12"/>
  <c r="BW219" i="13"/>
  <c r="AT220" i="13" s="1"/>
  <c r="CF219" i="13"/>
  <c r="CE219" i="13"/>
  <c r="BV219" i="13"/>
  <c r="AS220" i="13" s="1"/>
  <c r="BW219" i="18"/>
  <c r="AT220" i="18" s="1"/>
  <c r="J330" i="16"/>
  <c r="CF219" i="18"/>
  <c r="CE219" i="18"/>
  <c r="BV219" i="18"/>
  <c r="AS220" i="18" s="1"/>
  <c r="BH219" i="18"/>
  <c r="K329" i="12"/>
  <c r="L329" i="12" s="1"/>
  <c r="M329" i="12" s="1"/>
  <c r="CG219" i="13" s="1"/>
  <c r="K329" i="17"/>
  <c r="L329" i="17" s="1"/>
  <c r="M329" i="17" s="1"/>
  <c r="K329" i="16"/>
  <c r="L329" i="16" s="1"/>
  <c r="M329" i="16" s="1"/>
  <c r="V429" i="7"/>
  <c r="BV219" i="19"/>
  <c r="AS220" i="19" s="1"/>
  <c r="CF219" i="19"/>
  <c r="J330" i="17"/>
  <c r="BW219" i="19"/>
  <c r="AT220" i="19" s="1"/>
  <c r="CE219" i="19"/>
  <c r="BO219" i="19"/>
  <c r="BT219" i="19"/>
  <c r="N218" i="18"/>
  <c r="CD218" i="18"/>
  <c r="BU218" i="18"/>
  <c r="CG218" i="18"/>
  <c r="BX218" i="18"/>
  <c r="N218" i="19"/>
  <c r="CD218" i="19"/>
  <c r="BU218" i="19"/>
  <c r="CG218" i="19"/>
  <c r="BX218" i="19"/>
  <c r="F430" i="21"/>
  <c r="BT219" i="18"/>
  <c r="BO219" i="18"/>
  <c r="BO220" i="13"/>
  <c r="BT220" i="13"/>
  <c r="N219" i="13"/>
  <c r="BU219" i="13"/>
  <c r="CD219" i="13"/>
  <c r="BH220" i="13"/>
  <c r="BI296" i="13"/>
  <c r="BX219" i="13" l="1"/>
  <c r="L430" i="20"/>
  <c r="G330" i="16" s="1"/>
  <c r="S430" i="20"/>
  <c r="Q430" i="20"/>
  <c r="P430" i="20"/>
  <c r="R430" i="20"/>
  <c r="T430" i="20"/>
  <c r="CH219" i="19"/>
  <c r="BY219" i="19"/>
  <c r="O329" i="17"/>
  <c r="CI219" i="19"/>
  <c r="BZ219" i="19"/>
  <c r="N330" i="17"/>
  <c r="J220" i="18"/>
  <c r="AW220" i="18"/>
  <c r="AK221" i="18" s="1"/>
  <c r="BN220" i="18"/>
  <c r="BQ220" i="18"/>
  <c r="BY219" i="13"/>
  <c r="N330" i="12"/>
  <c r="BZ219" i="13"/>
  <c r="O329" i="12"/>
  <c r="CI219" i="13"/>
  <c r="CH219" i="13"/>
  <c r="I220" i="13"/>
  <c r="BM220" i="13"/>
  <c r="BP220" i="13"/>
  <c r="AV220" i="13"/>
  <c r="AJ221" i="13" s="1"/>
  <c r="BQ220" i="19"/>
  <c r="BN220" i="19"/>
  <c r="J220" i="19"/>
  <c r="AW220" i="19"/>
  <c r="AK221" i="19" s="1"/>
  <c r="K430" i="7"/>
  <c r="H430" i="7"/>
  <c r="G430" i="7"/>
  <c r="O429" i="7"/>
  <c r="I430" i="7"/>
  <c r="J430" i="7"/>
  <c r="BM220" i="18"/>
  <c r="AV220" i="18"/>
  <c r="AJ221" i="18" s="1"/>
  <c r="BP220" i="18"/>
  <c r="I220" i="18"/>
  <c r="BQ220" i="13"/>
  <c r="AW220" i="13"/>
  <c r="AK221" i="13" s="1"/>
  <c r="J220" i="13"/>
  <c r="BN220" i="13"/>
  <c r="CI219" i="18"/>
  <c r="BZ219" i="18"/>
  <c r="CH219" i="18"/>
  <c r="BY219" i="18"/>
  <c r="O329" i="16"/>
  <c r="N330" i="16"/>
  <c r="AV220" i="19"/>
  <c r="AJ221" i="19" s="1"/>
  <c r="I220" i="19"/>
  <c r="BP220" i="19"/>
  <c r="BM220" i="19"/>
  <c r="CA218" i="18"/>
  <c r="AR219" i="18"/>
  <c r="CJ218" i="18"/>
  <c r="O430" i="21"/>
  <c r="K431" i="21"/>
  <c r="I431" i="21"/>
  <c r="J431" i="21"/>
  <c r="G431" i="21"/>
  <c r="H431" i="21"/>
  <c r="CA218" i="19"/>
  <c r="AR219" i="19"/>
  <c r="CJ218" i="19"/>
  <c r="AR220" i="13"/>
  <c r="BK297" i="13"/>
  <c r="BJ296" i="13"/>
  <c r="CA219" i="13" l="1"/>
  <c r="AZ220" i="13"/>
  <c r="BC220" i="13" s="1"/>
  <c r="AY220" i="13"/>
  <c r="BB220" i="13" s="1"/>
  <c r="CJ219" i="13"/>
  <c r="CL219" i="13" s="1"/>
  <c r="U430" i="20"/>
  <c r="V430" i="20" s="1"/>
  <c r="L430" i="7"/>
  <c r="F158" i="15" s="1"/>
  <c r="AY220" i="19"/>
  <c r="BB220" i="19" s="1"/>
  <c r="S430" i="7"/>
  <c r="Q430" i="7"/>
  <c r="R430" i="7"/>
  <c r="T430" i="7"/>
  <c r="P430" i="7"/>
  <c r="L220" i="18"/>
  <c r="O220" i="18" s="1"/>
  <c r="R220" i="18"/>
  <c r="AA221" i="18" s="1"/>
  <c r="H330" i="17"/>
  <c r="I330" i="17" s="1"/>
  <c r="H330" i="16"/>
  <c r="I330" i="16" s="1"/>
  <c r="M220" i="18"/>
  <c r="P220" i="18" s="1"/>
  <c r="S220" i="18"/>
  <c r="AB221" i="18" s="1"/>
  <c r="AY220" i="18"/>
  <c r="BB220" i="18" s="1"/>
  <c r="L220" i="19"/>
  <c r="O220" i="19" s="1"/>
  <c r="R220" i="19"/>
  <c r="AA221" i="19" s="1"/>
  <c r="AZ220" i="19"/>
  <c r="BC220" i="19" s="1"/>
  <c r="AZ220" i="18"/>
  <c r="BC220" i="18" s="1"/>
  <c r="S220" i="13"/>
  <c r="AB221" i="13" s="1"/>
  <c r="M220" i="13"/>
  <c r="L220" i="13"/>
  <c r="R220" i="13"/>
  <c r="AA221" i="13" s="1"/>
  <c r="M220" i="19"/>
  <c r="P220" i="19" s="1"/>
  <c r="S220" i="19"/>
  <c r="AB221" i="19" s="1"/>
  <c r="CC218" i="18"/>
  <c r="CB218" i="18"/>
  <c r="CK218" i="19"/>
  <c r="CL218" i="19"/>
  <c r="AU219" i="19"/>
  <c r="AI220" i="19" s="1"/>
  <c r="H219" i="19"/>
  <c r="BL219" i="19"/>
  <c r="T431" i="21"/>
  <c r="P431" i="21"/>
  <c r="S431" i="21"/>
  <c r="Q431" i="21"/>
  <c r="R431" i="21"/>
  <c r="CL218" i="18"/>
  <c r="CK218" i="18"/>
  <c r="CB218" i="19"/>
  <c r="CC218" i="19"/>
  <c r="L431" i="21"/>
  <c r="G331" i="17" s="1"/>
  <c r="AU219" i="18"/>
  <c r="AI220" i="18" s="1"/>
  <c r="BL219" i="18"/>
  <c r="H219" i="18"/>
  <c r="BL220" i="13"/>
  <c r="AU220" i="13"/>
  <c r="AI221" i="13" s="1"/>
  <c r="H220" i="13"/>
  <c r="CC219" i="13"/>
  <c r="CB219" i="13"/>
  <c r="BI297" i="13"/>
  <c r="CK219" i="13" l="1"/>
  <c r="U430" i="7"/>
  <c r="K330" i="12" s="1"/>
  <c r="L330" i="12" s="1"/>
  <c r="M330" i="12" s="1"/>
  <c r="G330" i="12"/>
  <c r="H330" i="12" s="1"/>
  <c r="I330" i="12" s="1"/>
  <c r="G178" i="15" s="1"/>
  <c r="I158" i="15"/>
  <c r="O220" i="13"/>
  <c r="J158" i="15"/>
  <c r="P220" i="13"/>
  <c r="AX219" i="19"/>
  <c r="BA219" i="19" s="1"/>
  <c r="BD219" i="19" s="1"/>
  <c r="CE220" i="18"/>
  <c r="BV220" i="18"/>
  <c r="AS221" i="18" s="1"/>
  <c r="CF220" i="18"/>
  <c r="BW220" i="18"/>
  <c r="AT221" i="18" s="1"/>
  <c r="J331" i="16"/>
  <c r="AX219" i="18"/>
  <c r="BA219" i="18" s="1"/>
  <c r="BD219" i="18" s="1"/>
  <c r="BW220" i="19"/>
  <c r="AT221" i="19" s="1"/>
  <c r="J331" i="17"/>
  <c r="CF220" i="19"/>
  <c r="BV220" i="19"/>
  <c r="AS221" i="19" s="1"/>
  <c r="CE220" i="19"/>
  <c r="U431" i="21"/>
  <c r="V431" i="21" s="1"/>
  <c r="BR219" i="19"/>
  <c r="K219" i="19"/>
  <c r="Q219" i="19"/>
  <c r="Z220" i="19" s="1"/>
  <c r="BH220" i="19" s="1"/>
  <c r="BR219" i="18"/>
  <c r="Q219" i="18"/>
  <c r="Z220" i="18" s="1"/>
  <c r="F430" i="20" s="1"/>
  <c r="K219" i="18"/>
  <c r="BR220" i="13"/>
  <c r="Q220" i="13"/>
  <c r="Z221" i="13" s="1"/>
  <c r="F431" i="7" s="1"/>
  <c r="K220" i="13"/>
  <c r="H158" i="15" s="1"/>
  <c r="AX220" i="13"/>
  <c r="BA220" i="13" s="1"/>
  <c r="BD220" i="13" s="1"/>
  <c r="BJ297" i="13"/>
  <c r="K330" i="17" l="1"/>
  <c r="L330" i="17" s="1"/>
  <c r="M330" i="17" s="1"/>
  <c r="V430" i="7"/>
  <c r="K330" i="16"/>
  <c r="L330" i="16" s="1"/>
  <c r="M330" i="16" s="1"/>
  <c r="BZ220" i="18" s="1"/>
  <c r="CF220" i="13"/>
  <c r="BW220" i="13"/>
  <c r="AT221" i="13" s="1"/>
  <c r="BN221" i="13" s="1"/>
  <c r="CE220" i="13"/>
  <c r="J331" i="12"/>
  <c r="BV220" i="13"/>
  <c r="AS221" i="13" s="1"/>
  <c r="BP221" i="13" s="1"/>
  <c r="H431" i="20"/>
  <c r="O430" i="20"/>
  <c r="K431" i="20"/>
  <c r="G431" i="20"/>
  <c r="J431" i="20"/>
  <c r="I431" i="20"/>
  <c r="N331" i="12"/>
  <c r="O330" i="12"/>
  <c r="BZ220" i="13"/>
  <c r="BY220" i="13"/>
  <c r="CI220" i="13"/>
  <c r="CH220" i="13"/>
  <c r="CH220" i="19"/>
  <c r="BY220" i="19"/>
  <c r="CI220" i="19"/>
  <c r="O330" i="17"/>
  <c r="BZ220" i="19"/>
  <c r="N331" i="17"/>
  <c r="BQ221" i="19"/>
  <c r="J221" i="19"/>
  <c r="AW221" i="19"/>
  <c r="AK222" i="19" s="1"/>
  <c r="BN221" i="19"/>
  <c r="AW221" i="18"/>
  <c r="AK222" i="18" s="1"/>
  <c r="BQ221" i="18"/>
  <c r="BN221" i="18"/>
  <c r="J221" i="18"/>
  <c r="BY220" i="18"/>
  <c r="CI220" i="18"/>
  <c r="BH220" i="18"/>
  <c r="AV221" i="19"/>
  <c r="AJ222" i="19" s="1"/>
  <c r="BP221" i="19"/>
  <c r="I221" i="19"/>
  <c r="BM221" i="19"/>
  <c r="AV221" i="18"/>
  <c r="AJ222" i="18" s="1"/>
  <c r="BP221" i="18"/>
  <c r="BM221" i="18"/>
  <c r="I221" i="18"/>
  <c r="F431" i="21"/>
  <c r="BT220" i="18"/>
  <c r="BO220" i="18"/>
  <c r="BO220" i="19"/>
  <c r="BT220" i="19"/>
  <c r="N219" i="18"/>
  <c r="BU219" i="18"/>
  <c r="CD219" i="18"/>
  <c r="BX219" i="18"/>
  <c r="CG219" i="18"/>
  <c r="N219" i="19"/>
  <c r="BU219" i="19"/>
  <c r="CD219" i="19"/>
  <c r="CG219" i="19"/>
  <c r="BX219" i="19"/>
  <c r="N220" i="13"/>
  <c r="CD220" i="13"/>
  <c r="BU220" i="13"/>
  <c r="BX220" i="13"/>
  <c r="CG220" i="13"/>
  <c r="BH221" i="13"/>
  <c r="BT221" i="13"/>
  <c r="BO221" i="13"/>
  <c r="CH220" i="18" l="1"/>
  <c r="N331" i="16"/>
  <c r="O330" i="16"/>
  <c r="J221" i="13"/>
  <c r="S221" i="13" s="1"/>
  <c r="AB222" i="13" s="1"/>
  <c r="I221" i="13"/>
  <c r="BQ221" i="13"/>
  <c r="AW221" i="13"/>
  <c r="AK222" i="13" s="1"/>
  <c r="AV221" i="13"/>
  <c r="AJ222" i="13" s="1"/>
  <c r="BM221" i="13"/>
  <c r="AZ221" i="19"/>
  <c r="BC221" i="19" s="1"/>
  <c r="L431" i="20"/>
  <c r="G331" i="16" s="1"/>
  <c r="Q431" i="20"/>
  <c r="T431" i="20"/>
  <c r="P431" i="20"/>
  <c r="S431" i="20"/>
  <c r="R431" i="20"/>
  <c r="AY221" i="19"/>
  <c r="BB221" i="19" s="1"/>
  <c r="K431" i="7"/>
  <c r="O430" i="7"/>
  <c r="J431" i="7"/>
  <c r="H431" i="7"/>
  <c r="I431" i="7"/>
  <c r="G431" i="7"/>
  <c r="M221" i="13"/>
  <c r="R221" i="19"/>
  <c r="AA222" i="19" s="1"/>
  <c r="L221" i="19"/>
  <c r="O221" i="19" s="1"/>
  <c r="S221" i="18"/>
  <c r="AB222" i="18" s="1"/>
  <c r="M221" i="18"/>
  <c r="P221" i="18" s="1"/>
  <c r="M221" i="19"/>
  <c r="P221" i="19" s="1"/>
  <c r="S221" i="19"/>
  <c r="AB222" i="19" s="1"/>
  <c r="AY221" i="18"/>
  <c r="BB221" i="18" s="1"/>
  <c r="R221" i="13"/>
  <c r="AA222" i="13" s="1"/>
  <c r="L221" i="13"/>
  <c r="AZ221" i="18"/>
  <c r="BC221" i="18" s="1"/>
  <c r="L221" i="18"/>
  <c r="O221" i="18" s="1"/>
  <c r="R221" i="18"/>
  <c r="AA222" i="18" s="1"/>
  <c r="CJ219" i="18"/>
  <c r="CA219" i="18"/>
  <c r="AR220" i="18"/>
  <c r="CJ219" i="19"/>
  <c r="I432" i="21"/>
  <c r="O431" i="21"/>
  <c r="J432" i="21"/>
  <c r="K432" i="21"/>
  <c r="H432" i="21"/>
  <c r="G432" i="21"/>
  <c r="CA219" i="19"/>
  <c r="AR220" i="19"/>
  <c r="CA220" i="13"/>
  <c r="AR221" i="13"/>
  <c r="CJ220" i="13"/>
  <c r="AY221" i="13" l="1"/>
  <c r="BB221" i="13" s="1"/>
  <c r="AZ221" i="13"/>
  <c r="BC221" i="13" s="1"/>
  <c r="L431" i="7"/>
  <c r="G331" i="12" s="1"/>
  <c r="H331" i="12" s="1"/>
  <c r="I331" i="12" s="1"/>
  <c r="U431" i="20"/>
  <c r="V431" i="20" s="1"/>
  <c r="J159" i="15"/>
  <c r="P221" i="13"/>
  <c r="H331" i="16"/>
  <c r="I331" i="16" s="1"/>
  <c r="H331" i="17"/>
  <c r="I331" i="17" s="1"/>
  <c r="P431" i="7"/>
  <c r="Q431" i="7"/>
  <c r="T431" i="7"/>
  <c r="R431" i="7"/>
  <c r="S431" i="7"/>
  <c r="I159" i="15"/>
  <c r="O221" i="13"/>
  <c r="L432" i="21"/>
  <c r="G332" i="17" s="1"/>
  <c r="H220" i="18"/>
  <c r="AU220" i="18"/>
  <c r="AI221" i="18" s="1"/>
  <c r="BL220" i="18"/>
  <c r="CC219" i="18"/>
  <c r="CB219" i="18"/>
  <c r="CB219" i="19"/>
  <c r="CC219" i="19"/>
  <c r="T432" i="21"/>
  <c r="P432" i="21"/>
  <c r="S432" i="21"/>
  <c r="R432" i="21"/>
  <c r="Q432" i="21"/>
  <c r="CL219" i="19"/>
  <c r="CK219" i="19"/>
  <c r="BL220" i="19"/>
  <c r="H220" i="19"/>
  <c r="AU220" i="19"/>
  <c r="AI221" i="19" s="1"/>
  <c r="CL219" i="18"/>
  <c r="CK219" i="18"/>
  <c r="CL220" i="13"/>
  <c r="CK220" i="13"/>
  <c r="H221" i="13"/>
  <c r="BL221" i="13"/>
  <c r="AU221" i="13"/>
  <c r="AI222" i="13" s="1"/>
  <c r="CB220" i="13"/>
  <c r="CC220" i="13"/>
  <c r="BK298" i="13"/>
  <c r="BI298" i="13"/>
  <c r="BJ298" i="13"/>
  <c r="F159" i="15" l="1"/>
  <c r="AX220" i="19"/>
  <c r="BA220" i="19" s="1"/>
  <c r="BD220" i="19" s="1"/>
  <c r="U431" i="7"/>
  <c r="J332" i="17"/>
  <c r="CE221" i="19"/>
  <c r="BV221" i="19"/>
  <c r="AS222" i="19" s="1"/>
  <c r="BW221" i="19"/>
  <c r="AT222" i="19" s="1"/>
  <c r="CF221" i="19"/>
  <c r="G179" i="15"/>
  <c r="CE221" i="13"/>
  <c r="BW221" i="13"/>
  <c r="AT222" i="13" s="1"/>
  <c r="CF221" i="13"/>
  <c r="J332" i="12"/>
  <c r="BV221" i="13"/>
  <c r="AS222" i="13" s="1"/>
  <c r="BV221" i="18"/>
  <c r="AS222" i="18" s="1"/>
  <c r="BW221" i="18"/>
  <c r="AT222" i="18" s="1"/>
  <c r="CE221" i="18"/>
  <c r="J332" i="16"/>
  <c r="CF221" i="18"/>
  <c r="BR220" i="18"/>
  <c r="K220" i="18"/>
  <c r="Q220" i="18"/>
  <c r="Z221" i="18" s="1"/>
  <c r="F431" i="20" s="1"/>
  <c r="BR220" i="19"/>
  <c r="K220" i="19"/>
  <c r="Q220" i="19"/>
  <c r="Z221" i="19" s="1"/>
  <c r="BH221" i="19" s="1"/>
  <c r="U432" i="21"/>
  <c r="V432" i="21" s="1"/>
  <c r="AX220" i="18"/>
  <c r="BA220" i="18" s="1"/>
  <c r="BD220" i="18" s="1"/>
  <c r="AX221" i="13"/>
  <c r="BA221" i="13" s="1"/>
  <c r="BD221" i="13" s="1"/>
  <c r="BR221" i="13"/>
  <c r="Q221" i="13"/>
  <c r="Z222" i="13" s="1"/>
  <c r="F432" i="7" s="1"/>
  <c r="K221" i="13"/>
  <c r="H159" i="15" s="1"/>
  <c r="O431" i="20" l="1"/>
  <c r="G432" i="20"/>
  <c r="H432" i="20"/>
  <c r="K432" i="20"/>
  <c r="I432" i="20"/>
  <c r="J432" i="20"/>
  <c r="BP222" i="18"/>
  <c r="AV222" i="18"/>
  <c r="AJ223" i="18" s="1"/>
  <c r="BM222" i="18"/>
  <c r="I222" i="18"/>
  <c r="J222" i="19"/>
  <c r="BQ222" i="19"/>
  <c r="BN222" i="19"/>
  <c r="AW222" i="19"/>
  <c r="AK223" i="19" s="1"/>
  <c r="AV222" i="13"/>
  <c r="AJ223" i="13" s="1"/>
  <c r="I222" i="13"/>
  <c r="BP222" i="13"/>
  <c r="BM222" i="13"/>
  <c r="BP222" i="19"/>
  <c r="I222" i="19"/>
  <c r="AV222" i="19"/>
  <c r="AJ223" i="19" s="1"/>
  <c r="BM222" i="19"/>
  <c r="BQ222" i="18"/>
  <c r="BN222" i="18"/>
  <c r="J222" i="18"/>
  <c r="AW222" i="18"/>
  <c r="AK223" i="18" s="1"/>
  <c r="BN222" i="13"/>
  <c r="BQ222" i="13"/>
  <c r="J222" i="13"/>
  <c r="AW222" i="13"/>
  <c r="AK223" i="13" s="1"/>
  <c r="K331" i="12"/>
  <c r="L331" i="12" s="1"/>
  <c r="M331" i="12" s="1"/>
  <c r="CG221" i="13" s="1"/>
  <c r="V431" i="7"/>
  <c r="K331" i="17"/>
  <c r="L331" i="17" s="1"/>
  <c r="M331" i="17" s="1"/>
  <c r="K331" i="16"/>
  <c r="L331" i="16" s="1"/>
  <c r="M331" i="16" s="1"/>
  <c r="BH221" i="18"/>
  <c r="N220" i="19"/>
  <c r="CD220" i="19"/>
  <c r="BU220" i="19"/>
  <c r="CG220" i="19"/>
  <c r="BX220" i="19"/>
  <c r="N220" i="18"/>
  <c r="BU220" i="18"/>
  <c r="CD220" i="18"/>
  <c r="BX220" i="18"/>
  <c r="CG220" i="18"/>
  <c r="BT221" i="19"/>
  <c r="BO221" i="19"/>
  <c r="BT221" i="18"/>
  <c r="BO221" i="18"/>
  <c r="F432" i="21"/>
  <c r="N221" i="13"/>
  <c r="CD221" i="13"/>
  <c r="BU221" i="13"/>
  <c r="BH222" i="13"/>
  <c r="BT222" i="13"/>
  <c r="BO222" i="13"/>
  <c r="BJ299" i="13"/>
  <c r="BI299" i="13"/>
  <c r="BK299" i="13"/>
  <c r="AY222" i="13" l="1"/>
  <c r="BB222" i="13" s="1"/>
  <c r="AY222" i="18"/>
  <c r="BB222" i="18" s="1"/>
  <c r="AZ222" i="13"/>
  <c r="BC222" i="13" s="1"/>
  <c r="BX221" i="13"/>
  <c r="AZ222" i="19"/>
  <c r="BC222" i="19" s="1"/>
  <c r="AY222" i="19"/>
  <c r="BB222" i="19" s="1"/>
  <c r="AZ222" i="18"/>
  <c r="BC222" i="18" s="1"/>
  <c r="L432" i="20"/>
  <c r="G332" i="16" s="1"/>
  <c r="S432" i="20"/>
  <c r="P432" i="20"/>
  <c r="T432" i="20"/>
  <c r="Q432" i="20"/>
  <c r="R432" i="20"/>
  <c r="CI221" i="13"/>
  <c r="BY221" i="13"/>
  <c r="CH221" i="13"/>
  <c r="BZ221" i="13"/>
  <c r="O331" i="12"/>
  <c r="N332" i="12"/>
  <c r="S222" i="18"/>
  <c r="AB223" i="18" s="1"/>
  <c r="M222" i="18"/>
  <c r="P222" i="18" s="1"/>
  <c r="S222" i="19"/>
  <c r="AB223" i="19" s="1"/>
  <c r="M222" i="19"/>
  <c r="P222" i="19" s="1"/>
  <c r="G432" i="7"/>
  <c r="J432" i="7"/>
  <c r="K432" i="7"/>
  <c r="H432" i="7"/>
  <c r="I432" i="7"/>
  <c r="O431" i="7"/>
  <c r="S222" i="13"/>
  <c r="AB223" i="13" s="1"/>
  <c r="M222" i="13"/>
  <c r="L222" i="13"/>
  <c r="R222" i="13"/>
  <c r="AA223" i="13" s="1"/>
  <c r="L222" i="18"/>
  <c r="O222" i="18" s="1"/>
  <c r="R222" i="18"/>
  <c r="AA223" i="18" s="1"/>
  <c r="CJ220" i="19"/>
  <c r="CK220" i="19" s="1"/>
  <c r="CI221" i="18"/>
  <c r="BZ221" i="18"/>
  <c r="N332" i="16"/>
  <c r="O331" i="16"/>
  <c r="CH221" i="18"/>
  <c r="BY221" i="18"/>
  <c r="BY221" i="19"/>
  <c r="CH221" i="19"/>
  <c r="CI221" i="19"/>
  <c r="BZ221" i="19"/>
  <c r="O331" i="17"/>
  <c r="N332" i="17"/>
  <c r="R222" i="19"/>
  <c r="AA223" i="19" s="1"/>
  <c r="L222" i="19"/>
  <c r="O222" i="19" s="1"/>
  <c r="CJ220" i="18"/>
  <c r="O432" i="21"/>
  <c r="I433" i="21"/>
  <c r="G433" i="21"/>
  <c r="J433" i="21"/>
  <c r="H433" i="21"/>
  <c r="K433" i="21"/>
  <c r="CA220" i="18"/>
  <c r="AR221" i="18"/>
  <c r="CA220" i="19"/>
  <c r="AR221" i="19"/>
  <c r="AR222" i="13"/>
  <c r="CJ221" i="13" l="1"/>
  <c r="CK221" i="13" s="1"/>
  <c r="CA221" i="13"/>
  <c r="CB221" i="13" s="1"/>
  <c r="U432" i="20"/>
  <c r="V432" i="20" s="1"/>
  <c r="CL220" i="19"/>
  <c r="I160" i="15"/>
  <c r="O222" i="13"/>
  <c r="L432" i="7"/>
  <c r="J160" i="15"/>
  <c r="P222" i="13"/>
  <c r="T432" i="7"/>
  <c r="P432" i="7"/>
  <c r="S432" i="7"/>
  <c r="R432" i="7"/>
  <c r="Q432" i="7"/>
  <c r="CK220" i="18"/>
  <c r="CL220" i="18"/>
  <c r="BL221" i="18"/>
  <c r="H221" i="18"/>
  <c r="AU221" i="18"/>
  <c r="AI222" i="18" s="1"/>
  <c r="T433" i="21"/>
  <c r="P433" i="21"/>
  <c r="Q433" i="21"/>
  <c r="R433" i="21"/>
  <c r="S433" i="21"/>
  <c r="CC220" i="18"/>
  <c r="CB220" i="18"/>
  <c r="CB220" i="19"/>
  <c r="CC220" i="19"/>
  <c r="L433" i="21"/>
  <c r="G333" i="17" s="1"/>
  <c r="BL221" i="19"/>
  <c r="H221" i="19"/>
  <c r="AU221" i="19"/>
  <c r="AI222" i="19" s="1"/>
  <c r="BL222" i="13"/>
  <c r="AU222" i="13"/>
  <c r="AI223" i="13" s="1"/>
  <c r="H222" i="13"/>
  <c r="CC221" i="13"/>
  <c r="CL221" i="13" l="1"/>
  <c r="AX221" i="19"/>
  <c r="BA221" i="19" s="1"/>
  <c r="BD221" i="19" s="1"/>
  <c r="AX221" i="18"/>
  <c r="BA221" i="18" s="1"/>
  <c r="BD221" i="18" s="1"/>
  <c r="U432" i="7"/>
  <c r="G332" i="12"/>
  <c r="H332" i="12" s="1"/>
  <c r="I332" i="12" s="1"/>
  <c r="H332" i="16"/>
  <c r="I332" i="16" s="1"/>
  <c r="H332" i="17"/>
  <c r="I332" i="17" s="1"/>
  <c r="F160" i="15"/>
  <c r="U433" i="21"/>
  <c r="V433" i="21" s="1"/>
  <c r="Q221" i="19"/>
  <c r="Z222" i="19" s="1"/>
  <c r="BH222" i="19" s="1"/>
  <c r="K221" i="19"/>
  <c r="BR221" i="19"/>
  <c r="BR221" i="18"/>
  <c r="K221" i="18"/>
  <c r="Q221" i="18"/>
  <c r="Z222" i="18" s="1"/>
  <c r="F432" i="20" s="1"/>
  <c r="Q222" i="13"/>
  <c r="Z223" i="13" s="1"/>
  <c r="F433" i="7" s="1"/>
  <c r="K222" i="13"/>
  <c r="H160" i="15" s="1"/>
  <c r="BR222" i="13"/>
  <c r="AX222" i="13"/>
  <c r="BA222" i="13" s="1"/>
  <c r="BD222" i="13" s="1"/>
  <c r="BK300" i="13"/>
  <c r="BI300" i="13"/>
  <c r="BJ300" i="13"/>
  <c r="K433" i="20" l="1"/>
  <c r="J433" i="20"/>
  <c r="I433" i="20"/>
  <c r="H433" i="20"/>
  <c r="O432" i="20"/>
  <c r="G433" i="20"/>
  <c r="CE222" i="19"/>
  <c r="BV222" i="19"/>
  <c r="AS223" i="19" s="1"/>
  <c r="BW222" i="19"/>
  <c r="AT223" i="19" s="1"/>
  <c r="J333" i="17"/>
  <c r="CF222" i="19"/>
  <c r="CE222" i="18"/>
  <c r="J333" i="16"/>
  <c r="BV222" i="18"/>
  <c r="AS223" i="18" s="1"/>
  <c r="CF222" i="18"/>
  <c r="BW222" i="18"/>
  <c r="AT223" i="18" s="1"/>
  <c r="G180" i="15"/>
  <c r="BV222" i="13"/>
  <c r="AS223" i="13" s="1"/>
  <c r="J333" i="12"/>
  <c r="CE222" i="13"/>
  <c r="BW222" i="13"/>
  <c r="AT223" i="13" s="1"/>
  <c r="CF222" i="13"/>
  <c r="BH222" i="18"/>
  <c r="K332" i="17"/>
  <c r="L332" i="17" s="1"/>
  <c r="M332" i="17" s="1"/>
  <c r="K332" i="12"/>
  <c r="L332" i="12" s="1"/>
  <c r="M332" i="12" s="1"/>
  <c r="BX222" i="13" s="1"/>
  <c r="K332" i="16"/>
  <c r="L332" i="16" s="1"/>
  <c r="M332" i="16" s="1"/>
  <c r="V432" i="7"/>
  <c r="N221" i="19"/>
  <c r="CD221" i="19"/>
  <c r="BU221" i="19"/>
  <c r="CG221" i="19"/>
  <c r="BX221" i="19"/>
  <c r="N221" i="18"/>
  <c r="CD221" i="18"/>
  <c r="BU221" i="18"/>
  <c r="BX221" i="18"/>
  <c r="CG221" i="18"/>
  <c r="BO222" i="18"/>
  <c r="BT222" i="18"/>
  <c r="F433" i="21"/>
  <c r="BO222" i="19"/>
  <c r="BT222" i="19"/>
  <c r="BH223" i="13"/>
  <c r="BT223" i="13"/>
  <c r="BO223" i="13"/>
  <c r="N222" i="13"/>
  <c r="CD222" i="13"/>
  <c r="BU222" i="13"/>
  <c r="L433" i="20" l="1"/>
  <c r="G333" i="16" s="1"/>
  <c r="R433" i="20"/>
  <c r="Q433" i="20"/>
  <c r="P433" i="20"/>
  <c r="T433" i="20"/>
  <c r="S433" i="20"/>
  <c r="BP223" i="18"/>
  <c r="AV223" i="18"/>
  <c r="AJ224" i="18" s="1"/>
  <c r="BM223" i="18"/>
  <c r="I223" i="18"/>
  <c r="J223" i="13"/>
  <c r="BQ223" i="13"/>
  <c r="BN223" i="13"/>
  <c r="AW223" i="13"/>
  <c r="AK224" i="13" s="1"/>
  <c r="BZ222" i="18"/>
  <c r="CI222" i="18"/>
  <c r="O332" i="16"/>
  <c r="N333" i="16"/>
  <c r="BY222" i="18"/>
  <c r="CH222" i="18"/>
  <c r="CJ221" i="19"/>
  <c r="CL221" i="19" s="1"/>
  <c r="BY222" i="13"/>
  <c r="CI222" i="13"/>
  <c r="N333" i="12"/>
  <c r="CH222" i="13"/>
  <c r="BZ222" i="13"/>
  <c r="O332" i="12"/>
  <c r="BP223" i="13"/>
  <c r="BM223" i="13"/>
  <c r="AV223" i="13"/>
  <c r="AJ224" i="13" s="1"/>
  <c r="I223" i="13"/>
  <c r="CH222" i="19"/>
  <c r="BY222" i="19"/>
  <c r="BZ222" i="19"/>
  <c r="CI222" i="19"/>
  <c r="O332" i="17"/>
  <c r="N333" i="17"/>
  <c r="J223" i="19"/>
  <c r="BQ223" i="19"/>
  <c r="BN223" i="19"/>
  <c r="AW223" i="19"/>
  <c r="AK224" i="19" s="1"/>
  <c r="K433" i="7"/>
  <c r="O432" i="7"/>
  <c r="I433" i="7"/>
  <c r="J433" i="7"/>
  <c r="H433" i="7"/>
  <c r="G433" i="7"/>
  <c r="AW223" i="18"/>
  <c r="AK224" i="18" s="1"/>
  <c r="BQ223" i="18"/>
  <c r="BN223" i="18"/>
  <c r="J223" i="18"/>
  <c r="BM223" i="19"/>
  <c r="AV223" i="19"/>
  <c r="AJ224" i="19" s="1"/>
  <c r="BP223" i="19"/>
  <c r="I223" i="19"/>
  <c r="CG222" i="13"/>
  <c r="CA221" i="18"/>
  <c r="AR222" i="18"/>
  <c r="CJ221" i="18"/>
  <c r="O433" i="21"/>
  <c r="I434" i="21"/>
  <c r="H434" i="21"/>
  <c r="G434" i="21"/>
  <c r="J434" i="21"/>
  <c r="K434" i="21"/>
  <c r="CA221" i="19"/>
  <c r="AR222" i="19"/>
  <c r="AR223" i="13"/>
  <c r="BI301" i="13"/>
  <c r="AY223" i="13" l="1"/>
  <c r="BB223" i="13" s="1"/>
  <c r="AZ223" i="13"/>
  <c r="BC223" i="13" s="1"/>
  <c r="CJ222" i="13"/>
  <c r="CK222" i="13" s="1"/>
  <c r="CA222" i="13"/>
  <c r="CC222" i="13" s="1"/>
  <c r="CK221" i="19"/>
  <c r="AY223" i="19"/>
  <c r="BB223" i="19" s="1"/>
  <c r="U433" i="20"/>
  <c r="V433" i="20" s="1"/>
  <c r="AY223" i="18"/>
  <c r="BB223" i="18" s="1"/>
  <c r="AZ223" i="19"/>
  <c r="BC223" i="19" s="1"/>
  <c r="L433" i="7"/>
  <c r="G333" i="12" s="1"/>
  <c r="H333" i="12" s="1"/>
  <c r="I333" i="12" s="1"/>
  <c r="L223" i="19"/>
  <c r="O223" i="19" s="1"/>
  <c r="R223" i="19"/>
  <c r="AA224" i="19" s="1"/>
  <c r="H333" i="17"/>
  <c r="I333" i="17" s="1"/>
  <c r="H333" i="16"/>
  <c r="I333" i="16" s="1"/>
  <c r="M223" i="13"/>
  <c r="S223" i="13"/>
  <c r="AB224" i="13" s="1"/>
  <c r="L223" i="18"/>
  <c r="O223" i="18" s="1"/>
  <c r="R223" i="18"/>
  <c r="AA224" i="18" s="1"/>
  <c r="AZ223" i="18"/>
  <c r="BC223" i="18" s="1"/>
  <c r="M223" i="19"/>
  <c r="P223" i="19" s="1"/>
  <c r="S223" i="19"/>
  <c r="AB224" i="19" s="1"/>
  <c r="R223" i="13"/>
  <c r="AA224" i="13" s="1"/>
  <c r="L223" i="13"/>
  <c r="S223" i="18"/>
  <c r="AB224" i="18" s="1"/>
  <c r="M223" i="18"/>
  <c r="P223" i="18" s="1"/>
  <c r="R433" i="7"/>
  <c r="Q433" i="7"/>
  <c r="P433" i="7"/>
  <c r="T433" i="7"/>
  <c r="S433" i="7"/>
  <c r="L434" i="21"/>
  <c r="G334" i="17" s="1"/>
  <c r="T434" i="21"/>
  <c r="R434" i="21"/>
  <c r="Q434" i="21"/>
  <c r="P434" i="21"/>
  <c r="S434" i="21"/>
  <c r="BL222" i="19"/>
  <c r="AU222" i="19"/>
  <c r="AI223" i="19" s="1"/>
  <c r="H222" i="19"/>
  <c r="AU222" i="18"/>
  <c r="AI223" i="18" s="1"/>
  <c r="BL222" i="18"/>
  <c r="H222" i="18"/>
  <c r="CC221" i="19"/>
  <c r="CB221" i="19"/>
  <c r="CL221" i="18"/>
  <c r="CK221" i="18"/>
  <c r="CB221" i="18"/>
  <c r="CC221" i="18"/>
  <c r="BL223" i="13"/>
  <c r="AU223" i="13"/>
  <c r="AI224" i="13" s="1"/>
  <c r="H223" i="13"/>
  <c r="BJ301" i="13"/>
  <c r="BK301" i="13"/>
  <c r="CL222" i="13" l="1"/>
  <c r="CB222" i="13"/>
  <c r="F161" i="15"/>
  <c r="I161" i="15"/>
  <c r="O223" i="13"/>
  <c r="J161" i="15"/>
  <c r="P223" i="13"/>
  <c r="BV223" i="18"/>
  <c r="AS224" i="18" s="1"/>
  <c r="J334" i="16"/>
  <c r="CF223" i="18"/>
  <c r="BW223" i="18"/>
  <c r="AT224" i="18" s="1"/>
  <c r="CE223" i="18"/>
  <c r="U433" i="7"/>
  <c r="G181" i="15"/>
  <c r="CE223" i="13"/>
  <c r="J334" i="12"/>
  <c r="CF223" i="13"/>
  <c r="BW223" i="13"/>
  <c r="AT224" i="13" s="1"/>
  <c r="BV223" i="13"/>
  <c r="AS224" i="13" s="1"/>
  <c r="CF223" i="19"/>
  <c r="BW223" i="19"/>
  <c r="AT224" i="19" s="1"/>
  <c r="J334" i="17"/>
  <c r="BV223" i="19"/>
  <c r="AS224" i="19" s="1"/>
  <c r="CE223" i="19"/>
  <c r="AX222" i="19"/>
  <c r="BA222" i="19" s="1"/>
  <c r="BD222" i="19" s="1"/>
  <c r="K222" i="19"/>
  <c r="BR222" i="19"/>
  <c r="Q222" i="19"/>
  <c r="Z223" i="19" s="1"/>
  <c r="BH223" i="19" s="1"/>
  <c r="AX222" i="18"/>
  <c r="BA222" i="18" s="1"/>
  <c r="Q222" i="18"/>
  <c r="Z223" i="18" s="1"/>
  <c r="F433" i="20" s="1"/>
  <c r="BR222" i="18"/>
  <c r="K222" i="18"/>
  <c r="U434" i="21"/>
  <c r="V434" i="21" s="1"/>
  <c r="BR223" i="13"/>
  <c r="K223" i="13"/>
  <c r="H161" i="15" s="1"/>
  <c r="Q223" i="13"/>
  <c r="Z224" i="13" s="1"/>
  <c r="F434" i="7" s="1"/>
  <c r="AX223" i="13"/>
  <c r="BA223" i="13" s="1"/>
  <c r="BD223" i="13" s="1"/>
  <c r="BK302" i="13"/>
  <c r="BJ302" i="13"/>
  <c r="BI302" i="13"/>
  <c r="O433" i="20" l="1"/>
  <c r="G434" i="20"/>
  <c r="I434" i="20"/>
  <c r="J434" i="20"/>
  <c r="H434" i="20"/>
  <c r="K434" i="20"/>
  <c r="BN224" i="13"/>
  <c r="J224" i="13"/>
  <c r="BQ224" i="13"/>
  <c r="AW224" i="13"/>
  <c r="AK225" i="13" s="1"/>
  <c r="BP224" i="18"/>
  <c r="AV224" i="18"/>
  <c r="AJ225" i="18" s="1"/>
  <c r="BM224" i="18"/>
  <c r="I224" i="18"/>
  <c r="BM224" i="19"/>
  <c r="I224" i="19"/>
  <c r="AV224" i="19"/>
  <c r="AJ225" i="19" s="1"/>
  <c r="BP224" i="19"/>
  <c r="BH223" i="18"/>
  <c r="J224" i="19"/>
  <c r="AW224" i="19"/>
  <c r="AK225" i="19" s="1"/>
  <c r="BQ224" i="19"/>
  <c r="BN224" i="19"/>
  <c r="V433" i="7"/>
  <c r="K333" i="17"/>
  <c r="L333" i="17" s="1"/>
  <c r="M333" i="17" s="1"/>
  <c r="K333" i="12"/>
  <c r="L333" i="12" s="1"/>
  <c r="M333" i="12" s="1"/>
  <c r="CG223" i="13" s="1"/>
  <c r="K333" i="16"/>
  <c r="L333" i="16" s="1"/>
  <c r="M333" i="16" s="1"/>
  <c r="BP224" i="13"/>
  <c r="AV224" i="13"/>
  <c r="AJ225" i="13" s="1"/>
  <c r="I224" i="13"/>
  <c r="BM224" i="13"/>
  <c r="J224" i="18"/>
  <c r="BQ224" i="18"/>
  <c r="AW224" i="18"/>
  <c r="AK225" i="18" s="1"/>
  <c r="BN224" i="18"/>
  <c r="N222" i="18"/>
  <c r="CD222" i="18"/>
  <c r="BU222" i="18"/>
  <c r="CG222" i="18"/>
  <c r="BX222" i="18"/>
  <c r="BO223" i="18"/>
  <c r="BT223" i="18"/>
  <c r="F434" i="21"/>
  <c r="BD222" i="18"/>
  <c r="BT223" i="19"/>
  <c r="BO223" i="19"/>
  <c r="N222" i="19"/>
  <c r="BU222" i="19"/>
  <c r="CD222" i="19"/>
  <c r="BX222" i="19"/>
  <c r="CG222" i="19"/>
  <c r="BH224" i="13"/>
  <c r="BT224" i="13"/>
  <c r="BO224" i="13"/>
  <c r="N223" i="13"/>
  <c r="BU223" i="13"/>
  <c r="CD223" i="13"/>
  <c r="AY224" i="19" l="1"/>
  <c r="BB224" i="19" s="1"/>
  <c r="AY224" i="13"/>
  <c r="BB224" i="13" s="1"/>
  <c r="AZ224" i="19"/>
  <c r="BC224" i="19" s="1"/>
  <c r="L434" i="20"/>
  <c r="G334" i="16" s="1"/>
  <c r="Q434" i="20"/>
  <c r="T434" i="20"/>
  <c r="P434" i="20"/>
  <c r="R434" i="20"/>
  <c r="S434" i="20"/>
  <c r="AY224" i="18"/>
  <c r="BB224" i="18" s="1"/>
  <c r="BX223" i="13"/>
  <c r="M224" i="18"/>
  <c r="P224" i="18" s="1"/>
  <c r="S224" i="18"/>
  <c r="AB225" i="18" s="1"/>
  <c r="BZ223" i="19"/>
  <c r="O333" i="17"/>
  <c r="CI223" i="19"/>
  <c r="N334" i="17"/>
  <c r="BY223" i="19"/>
  <c r="CH223" i="19"/>
  <c r="R224" i="13"/>
  <c r="AA225" i="13" s="1"/>
  <c r="L224" i="13"/>
  <c r="AZ224" i="13"/>
  <c r="BC224" i="13" s="1"/>
  <c r="AZ224" i="18"/>
  <c r="BC224" i="18" s="1"/>
  <c r="R224" i="19"/>
  <c r="AA225" i="19" s="1"/>
  <c r="L224" i="19"/>
  <c r="O224" i="19" s="1"/>
  <c r="BZ223" i="18"/>
  <c r="CH223" i="18"/>
  <c r="O333" i="16"/>
  <c r="BY223" i="18"/>
  <c r="N334" i="16"/>
  <c r="CI223" i="18"/>
  <c r="M224" i="19"/>
  <c r="P224" i="19" s="1"/>
  <c r="S224" i="19"/>
  <c r="AB225" i="19" s="1"/>
  <c r="L224" i="18"/>
  <c r="O224" i="18" s="1"/>
  <c r="R224" i="18"/>
  <c r="AA225" i="18" s="1"/>
  <c r="M224" i="13"/>
  <c r="S224" i="13"/>
  <c r="AB225" i="13" s="1"/>
  <c r="O333" i="12"/>
  <c r="BZ223" i="13"/>
  <c r="CI223" i="13"/>
  <c r="BY223" i="13"/>
  <c r="N334" i="12"/>
  <c r="CH223" i="13"/>
  <c r="J434" i="7"/>
  <c r="O433" i="7"/>
  <c r="I434" i="7"/>
  <c r="H434" i="7"/>
  <c r="G434" i="7"/>
  <c r="K434" i="7"/>
  <c r="O434" i="21"/>
  <c r="H435" i="21"/>
  <c r="I435" i="21"/>
  <c r="G435" i="21"/>
  <c r="J435" i="21"/>
  <c r="K435" i="21"/>
  <c r="CJ222" i="19"/>
  <c r="CA222" i="18"/>
  <c r="AR223" i="18"/>
  <c r="CJ222" i="18"/>
  <c r="CA222" i="19"/>
  <c r="AR223" i="19"/>
  <c r="AR224" i="13"/>
  <c r="BK303" i="13"/>
  <c r="CA223" i="13" l="1"/>
  <c r="CB223" i="13" s="1"/>
  <c r="U434" i="20"/>
  <c r="V434" i="20" s="1"/>
  <c r="L434" i="7"/>
  <c r="F162" i="15" s="1"/>
  <c r="CJ223" i="13"/>
  <c r="CK223" i="13" s="1"/>
  <c r="H334" i="17"/>
  <c r="I334" i="17" s="1"/>
  <c r="H334" i="16"/>
  <c r="I334" i="16" s="1"/>
  <c r="Q434" i="7"/>
  <c r="R434" i="7"/>
  <c r="T434" i="7"/>
  <c r="P434" i="7"/>
  <c r="S434" i="7"/>
  <c r="I162" i="15"/>
  <c r="O224" i="13"/>
  <c r="J162" i="15"/>
  <c r="P224" i="13"/>
  <c r="CK222" i="18"/>
  <c r="CL222" i="18"/>
  <c r="S435" i="21"/>
  <c r="P435" i="21"/>
  <c r="T435" i="21"/>
  <c r="Q435" i="21"/>
  <c r="R435" i="21"/>
  <c r="L435" i="21"/>
  <c r="G335" i="17" s="1"/>
  <c r="CL222" i="19"/>
  <c r="CK222" i="19"/>
  <c r="H223" i="19"/>
  <c r="AU223" i="19"/>
  <c r="AI224" i="19" s="1"/>
  <c r="BL223" i="19"/>
  <c r="BL223" i="18"/>
  <c r="H223" i="18"/>
  <c r="AU223" i="18"/>
  <c r="AI224" i="18" s="1"/>
  <c r="CB222" i="19"/>
  <c r="CC222" i="19"/>
  <c r="CC222" i="18"/>
  <c r="CB222" i="18"/>
  <c r="H224" i="13"/>
  <c r="BL224" i="13"/>
  <c r="AU224" i="13"/>
  <c r="AI225" i="13" s="1"/>
  <c r="BI303" i="13"/>
  <c r="BJ303" i="13"/>
  <c r="CC223" i="13" l="1"/>
  <c r="G334" i="12"/>
  <c r="H334" i="12" s="1"/>
  <c r="I334" i="12" s="1"/>
  <c r="G182" i="15" s="1"/>
  <c r="CL223" i="13"/>
  <c r="U434" i="7"/>
  <c r="K334" i="16" s="1"/>
  <c r="L334" i="16" s="1"/>
  <c r="M334" i="16" s="1"/>
  <c r="CF224" i="18"/>
  <c r="BW224" i="18"/>
  <c r="AT225" i="18" s="1"/>
  <c r="CE224" i="18"/>
  <c r="J335" i="16"/>
  <c r="BV224" i="18"/>
  <c r="AS225" i="18" s="1"/>
  <c r="J335" i="17"/>
  <c r="CF224" i="19"/>
  <c r="BV224" i="19"/>
  <c r="AS225" i="19" s="1"/>
  <c r="CE224" i="19"/>
  <c r="BW224" i="19"/>
  <c r="AT225" i="19" s="1"/>
  <c r="AX223" i="19"/>
  <c r="BA223" i="19" s="1"/>
  <c r="BD223" i="19" s="1"/>
  <c r="U435" i="21"/>
  <c r="V435" i="21" s="1"/>
  <c r="K223" i="18"/>
  <c r="BR223" i="18"/>
  <c r="Q223" i="18"/>
  <c r="Z224" i="18" s="1"/>
  <c r="F434" i="20" s="1"/>
  <c r="BR223" i="19"/>
  <c r="K223" i="19"/>
  <c r="Q223" i="19"/>
  <c r="Z224" i="19" s="1"/>
  <c r="BH224" i="19" s="1"/>
  <c r="AX223" i="18"/>
  <c r="BA223" i="18" s="1"/>
  <c r="AX224" i="13"/>
  <c r="BA224" i="13" s="1"/>
  <c r="BD224" i="13" s="1"/>
  <c r="Q224" i="13"/>
  <c r="Z225" i="13" s="1"/>
  <c r="F435" i="7" s="1"/>
  <c r="K224" i="13"/>
  <c r="H162" i="15" s="1"/>
  <c r="BR224" i="13"/>
  <c r="BK304" i="13"/>
  <c r="CF224" i="13" l="1"/>
  <c r="CE224" i="13"/>
  <c r="BV224" i="13"/>
  <c r="AS225" i="13" s="1"/>
  <c r="BM225" i="13" s="1"/>
  <c r="BW224" i="13"/>
  <c r="AT225" i="13" s="1"/>
  <c r="AW225" i="13" s="1"/>
  <c r="AK226" i="13" s="1"/>
  <c r="J335" i="12"/>
  <c r="K334" i="12"/>
  <c r="L334" i="12" s="1"/>
  <c r="M334" i="12" s="1"/>
  <c r="BZ224" i="13" s="1"/>
  <c r="V434" i="7"/>
  <c r="K334" i="17"/>
  <c r="L334" i="17" s="1"/>
  <c r="M334" i="17" s="1"/>
  <c r="CI224" i="19" s="1"/>
  <c r="J435" i="20"/>
  <c r="I435" i="20"/>
  <c r="O434" i="20"/>
  <c r="K435" i="20"/>
  <c r="G435" i="20"/>
  <c r="H435" i="20"/>
  <c r="BQ225" i="19"/>
  <c r="J225" i="19"/>
  <c r="BN225" i="19"/>
  <c r="AW225" i="19"/>
  <c r="AK226" i="19" s="1"/>
  <c r="BQ225" i="18"/>
  <c r="J225" i="18"/>
  <c r="BN225" i="18"/>
  <c r="AW225" i="18"/>
  <c r="AK226" i="18" s="1"/>
  <c r="BP225" i="18"/>
  <c r="AV225" i="18"/>
  <c r="AJ226" i="18" s="1"/>
  <c r="BM225" i="18"/>
  <c r="I225" i="18"/>
  <c r="BM225" i="19"/>
  <c r="AV225" i="19"/>
  <c r="AJ226" i="19" s="1"/>
  <c r="I225" i="19"/>
  <c r="BP225" i="19"/>
  <c r="BH224" i="18"/>
  <c r="CI224" i="18"/>
  <c r="BY224" i="18"/>
  <c r="CH224" i="18"/>
  <c r="O334" i="16"/>
  <c r="BZ224" i="18"/>
  <c r="N335" i="16"/>
  <c r="BT224" i="18"/>
  <c r="BO224" i="18"/>
  <c r="N223" i="19"/>
  <c r="CD223" i="19"/>
  <c r="BU223" i="19"/>
  <c r="CG223" i="19"/>
  <c r="BX223" i="19"/>
  <c r="N223" i="18"/>
  <c r="CD223" i="18"/>
  <c r="BU223" i="18"/>
  <c r="BX223" i="18"/>
  <c r="CG223" i="18"/>
  <c r="BO224" i="19"/>
  <c r="BT224" i="19"/>
  <c r="F435" i="21"/>
  <c r="BD223" i="18"/>
  <c r="BO225" i="13"/>
  <c r="BT225" i="13"/>
  <c r="N224" i="13"/>
  <c r="BU224" i="13"/>
  <c r="CD224" i="13"/>
  <c r="BH225" i="13"/>
  <c r="BJ304" i="13"/>
  <c r="I225" i="13" l="1"/>
  <c r="CG224" i="13"/>
  <c r="BY224" i="13"/>
  <c r="CH224" i="13"/>
  <c r="AV225" i="13"/>
  <c r="AJ226" i="13" s="1"/>
  <c r="BP225" i="13"/>
  <c r="BX224" i="13"/>
  <c r="N335" i="12"/>
  <c r="CI224" i="13"/>
  <c r="O334" i="12"/>
  <c r="O334" i="17"/>
  <c r="BZ224" i="19"/>
  <c r="N335" i="17"/>
  <c r="BN225" i="13"/>
  <c r="CH224" i="19"/>
  <c r="BQ225" i="13"/>
  <c r="J225" i="13"/>
  <c r="S225" i="13" s="1"/>
  <c r="AB226" i="13" s="1"/>
  <c r="BY224" i="19"/>
  <c r="L435" i="20"/>
  <c r="G335" i="16" s="1"/>
  <c r="AZ225" i="19"/>
  <c r="BC225" i="19" s="1"/>
  <c r="R435" i="20"/>
  <c r="S435" i="20"/>
  <c r="T435" i="20"/>
  <c r="Q435" i="20"/>
  <c r="P435" i="20"/>
  <c r="AZ225" i="18"/>
  <c r="BC225" i="18" s="1"/>
  <c r="AZ225" i="13"/>
  <c r="BC225" i="13" s="1"/>
  <c r="AY225" i="18"/>
  <c r="BB225" i="18" s="1"/>
  <c r="M225" i="19"/>
  <c r="P225" i="19" s="1"/>
  <c r="S225" i="19"/>
  <c r="AB226" i="19" s="1"/>
  <c r="H435" i="7"/>
  <c r="J435" i="7"/>
  <c r="O434" i="7"/>
  <c r="K435" i="7"/>
  <c r="I435" i="7"/>
  <c r="G435" i="7"/>
  <c r="CJ223" i="19"/>
  <c r="CK223" i="19" s="1"/>
  <c r="L225" i="13"/>
  <c r="R225" i="13"/>
  <c r="AA226" i="13" s="1"/>
  <c r="R225" i="19"/>
  <c r="AA226" i="19" s="1"/>
  <c r="L225" i="19"/>
  <c r="O225" i="19" s="1"/>
  <c r="M225" i="18"/>
  <c r="P225" i="18" s="1"/>
  <c r="S225" i="18"/>
  <c r="AB226" i="18" s="1"/>
  <c r="AY225" i="19"/>
  <c r="BB225" i="19" s="1"/>
  <c r="R225" i="18"/>
  <c r="AA226" i="18" s="1"/>
  <c r="L225" i="18"/>
  <c r="O225" i="18" s="1"/>
  <c r="CA223" i="18"/>
  <c r="AR224" i="18"/>
  <c r="CJ223" i="18"/>
  <c r="O435" i="21"/>
  <c r="H436" i="21"/>
  <c r="J436" i="21"/>
  <c r="G436" i="21"/>
  <c r="K436" i="21"/>
  <c r="I436" i="21"/>
  <c r="CA223" i="19"/>
  <c r="AR224" i="19"/>
  <c r="AR225" i="13"/>
  <c r="BI304" i="13"/>
  <c r="CJ224" i="13" l="1"/>
  <c r="CK224" i="13" s="1"/>
  <c r="AY225" i="13"/>
  <c r="BB225" i="13" s="1"/>
  <c r="CA224" i="13"/>
  <c r="CB224" i="13" s="1"/>
  <c r="M225" i="13"/>
  <c r="P225" i="13" s="1"/>
  <c r="U435" i="20"/>
  <c r="V435" i="20" s="1"/>
  <c r="CL223" i="19"/>
  <c r="S435" i="7"/>
  <c r="P435" i="7"/>
  <c r="R435" i="7"/>
  <c r="T435" i="7"/>
  <c r="Q435" i="7"/>
  <c r="J163" i="15"/>
  <c r="I163" i="15"/>
  <c r="O225" i="13"/>
  <c r="L435" i="7"/>
  <c r="L436" i="21"/>
  <c r="G336" i="17" s="1"/>
  <c r="CL223" i="18"/>
  <c r="CK223" i="18"/>
  <c r="H224" i="18"/>
  <c r="AU224" i="18"/>
  <c r="AI225" i="18" s="1"/>
  <c r="BL224" i="18"/>
  <c r="CC223" i="18"/>
  <c r="CB223" i="18"/>
  <c r="AU224" i="19"/>
  <c r="AI225" i="19" s="1"/>
  <c r="H224" i="19"/>
  <c r="BL224" i="19"/>
  <c r="S436" i="21"/>
  <c r="T436" i="21"/>
  <c r="P436" i="21"/>
  <c r="Q436" i="21"/>
  <c r="R436" i="21"/>
  <c r="CC223" i="19"/>
  <c r="CB223" i="19"/>
  <c r="BL225" i="13"/>
  <c r="H225" i="13"/>
  <c r="AU225" i="13"/>
  <c r="AI226" i="13" s="1"/>
  <c r="CL224" i="13" l="1"/>
  <c r="CC224" i="13"/>
  <c r="AX224" i="19"/>
  <c r="BA224" i="19" s="1"/>
  <c r="F163" i="15"/>
  <c r="H335" i="17"/>
  <c r="I335" i="17" s="1"/>
  <c r="H335" i="16"/>
  <c r="I335" i="16" s="1"/>
  <c r="G335" i="12"/>
  <c r="H335" i="12" s="1"/>
  <c r="I335" i="12" s="1"/>
  <c r="U435" i="7"/>
  <c r="BD224" i="19"/>
  <c r="Q224" i="18"/>
  <c r="Z225" i="18" s="1"/>
  <c r="F435" i="20" s="1"/>
  <c r="BR224" i="18"/>
  <c r="K224" i="18"/>
  <c r="BR224" i="19"/>
  <c r="K224" i="19"/>
  <c r="Q224" i="19"/>
  <c r="Z225" i="19" s="1"/>
  <c r="BH225" i="19" s="1"/>
  <c r="U436" i="21"/>
  <c r="V436" i="21" s="1"/>
  <c r="AX224" i="18"/>
  <c r="BA224" i="18" s="1"/>
  <c r="Q225" i="13"/>
  <c r="Z226" i="13" s="1"/>
  <c r="F436" i="7" s="1"/>
  <c r="BR225" i="13"/>
  <c r="K225" i="13"/>
  <c r="H163" i="15" s="1"/>
  <c r="AX225" i="13"/>
  <c r="BA225" i="13" s="1"/>
  <c r="BD225" i="13" s="1"/>
  <c r="BJ305" i="13"/>
  <c r="BK305" i="13"/>
  <c r="O435" i="20" l="1"/>
  <c r="I436" i="20"/>
  <c r="J436" i="20"/>
  <c r="H436" i="20"/>
  <c r="K436" i="20"/>
  <c r="G436" i="20"/>
  <c r="BH225" i="18"/>
  <c r="K335" i="16"/>
  <c r="L335" i="16" s="1"/>
  <c r="M335" i="16" s="1"/>
  <c r="V435" i="7"/>
  <c r="K335" i="12"/>
  <c r="L335" i="12" s="1"/>
  <c r="M335" i="12" s="1"/>
  <c r="CG225" i="13" s="1"/>
  <c r="K335" i="17"/>
  <c r="L335" i="17" s="1"/>
  <c r="M335" i="17" s="1"/>
  <c r="G183" i="15"/>
  <c r="BW225" i="13"/>
  <c r="AT226" i="13" s="1"/>
  <c r="BV225" i="13"/>
  <c r="AS226" i="13" s="1"/>
  <c r="J336" i="12"/>
  <c r="CE225" i="13"/>
  <c r="CF225" i="13"/>
  <c r="CE225" i="18"/>
  <c r="BV225" i="18"/>
  <c r="AS226" i="18" s="1"/>
  <c r="CF225" i="18"/>
  <c r="BW225" i="18"/>
  <c r="AT226" i="18" s="1"/>
  <c r="J336" i="16"/>
  <c r="BV225" i="19"/>
  <c r="AS226" i="19" s="1"/>
  <c r="CE225" i="19"/>
  <c r="J336" i="17"/>
  <c r="BW225" i="19"/>
  <c r="AT226" i="19" s="1"/>
  <c r="CF225" i="19"/>
  <c r="BO225" i="18"/>
  <c r="BT225" i="18"/>
  <c r="N224" i="19"/>
  <c r="CD224" i="19"/>
  <c r="BU224" i="19"/>
  <c r="CG224" i="19"/>
  <c r="BX224" i="19"/>
  <c r="BD224" i="18"/>
  <c r="BO225" i="19"/>
  <c r="BT225" i="19"/>
  <c r="F436" i="21"/>
  <c r="N224" i="18"/>
  <c r="BU224" i="18"/>
  <c r="CD224" i="18"/>
  <c r="BX224" i="18"/>
  <c r="CG224" i="18"/>
  <c r="N225" i="13"/>
  <c r="BU225" i="13"/>
  <c r="CD225" i="13"/>
  <c r="BH226" i="13"/>
  <c r="BT226" i="13"/>
  <c r="BO226" i="13"/>
  <c r="BI305" i="13"/>
  <c r="BX225" i="13" l="1"/>
  <c r="L436" i="20"/>
  <c r="G336" i="16" s="1"/>
  <c r="S436" i="20"/>
  <c r="P436" i="20"/>
  <c r="T436" i="20"/>
  <c r="Q436" i="20"/>
  <c r="R436" i="20"/>
  <c r="CJ224" i="18"/>
  <c r="CK224" i="18" s="1"/>
  <c r="AW226" i="18"/>
  <c r="AK227" i="18" s="1"/>
  <c r="J226" i="18"/>
  <c r="BN226" i="18"/>
  <c r="BQ226" i="18"/>
  <c r="BN226" i="13"/>
  <c r="J226" i="13"/>
  <c r="BQ226" i="13"/>
  <c r="AW226" i="13"/>
  <c r="AK227" i="13" s="1"/>
  <c r="I226" i="18"/>
  <c r="AV226" i="18"/>
  <c r="AJ227" i="18" s="1"/>
  <c r="BP226" i="18"/>
  <c r="BM226" i="18"/>
  <c r="BY225" i="19"/>
  <c r="CH225" i="19"/>
  <c r="CI225" i="19"/>
  <c r="BZ225" i="19"/>
  <c r="O335" i="17"/>
  <c r="N336" i="17"/>
  <c r="BQ226" i="19"/>
  <c r="BN226" i="19"/>
  <c r="J226" i="19"/>
  <c r="AW226" i="19"/>
  <c r="AK227" i="19" s="1"/>
  <c r="BY225" i="13"/>
  <c r="N336" i="12"/>
  <c r="CH225" i="13"/>
  <c r="CI225" i="13"/>
  <c r="O335" i="12"/>
  <c r="BZ225" i="13"/>
  <c r="CH225" i="18"/>
  <c r="BY225" i="18"/>
  <c r="CI225" i="18"/>
  <c r="O335" i="16"/>
  <c r="BZ225" i="18"/>
  <c r="N336" i="16"/>
  <c r="CJ224" i="19"/>
  <c r="CL224" i="19" s="1"/>
  <c r="BP226" i="19"/>
  <c r="BM226" i="19"/>
  <c r="I226" i="19"/>
  <c r="AV226" i="19"/>
  <c r="AJ227" i="19" s="1"/>
  <c r="I436" i="7"/>
  <c r="K436" i="7"/>
  <c r="H436" i="7"/>
  <c r="O435" i="7"/>
  <c r="G436" i="7"/>
  <c r="J436" i="7"/>
  <c r="AV226" i="13"/>
  <c r="AJ227" i="13" s="1"/>
  <c r="BM226" i="13"/>
  <c r="BP226" i="13"/>
  <c r="I226" i="13"/>
  <c r="H437" i="21"/>
  <c r="O436" i="21"/>
  <c r="G437" i="21"/>
  <c r="I437" i="21"/>
  <c r="K437" i="21"/>
  <c r="J437" i="21"/>
  <c r="CA224" i="18"/>
  <c r="AR225" i="18"/>
  <c r="CA224" i="19"/>
  <c r="AR225" i="19"/>
  <c r="AR226" i="13"/>
  <c r="CA225" i="13" l="1"/>
  <c r="CL224" i="18"/>
  <c r="CJ225" i="13"/>
  <c r="CL225" i="13" s="1"/>
  <c r="AY226" i="18"/>
  <c r="BB226" i="18" s="1"/>
  <c r="AZ226" i="18"/>
  <c r="BC226" i="18" s="1"/>
  <c r="U436" i="20"/>
  <c r="V436" i="20" s="1"/>
  <c r="AY226" i="13"/>
  <c r="BB226" i="13" s="1"/>
  <c r="S226" i="19"/>
  <c r="AB227" i="19" s="1"/>
  <c r="M226" i="19"/>
  <c r="P226" i="19" s="1"/>
  <c r="L226" i="13"/>
  <c r="R226" i="13"/>
  <c r="AA227" i="13" s="1"/>
  <c r="M226" i="13"/>
  <c r="S226" i="13"/>
  <c r="AB227" i="13" s="1"/>
  <c r="CK224" i="19"/>
  <c r="AY226" i="19"/>
  <c r="BB226" i="19" s="1"/>
  <c r="R226" i="18"/>
  <c r="AA227" i="18" s="1"/>
  <c r="L226" i="18"/>
  <c r="O226" i="18" s="1"/>
  <c r="L436" i="7"/>
  <c r="R226" i="19"/>
  <c r="AA227" i="19" s="1"/>
  <c r="L226" i="19"/>
  <c r="O226" i="19" s="1"/>
  <c r="AZ226" i="19"/>
  <c r="BC226" i="19" s="1"/>
  <c r="M226" i="18"/>
  <c r="P226" i="18" s="1"/>
  <c r="S226" i="18"/>
  <c r="AB227" i="18" s="1"/>
  <c r="Q436" i="7"/>
  <c r="S436" i="7"/>
  <c r="T436" i="7"/>
  <c r="P436" i="7"/>
  <c r="R436" i="7"/>
  <c r="AZ226" i="13"/>
  <c r="BC226" i="13" s="1"/>
  <c r="S437" i="21"/>
  <c r="T437" i="21"/>
  <c r="Q437" i="21"/>
  <c r="P437" i="21"/>
  <c r="R437" i="21"/>
  <c r="CC224" i="19"/>
  <c r="CB224" i="19"/>
  <c r="H225" i="18"/>
  <c r="AU225" i="18"/>
  <c r="AI226" i="18" s="1"/>
  <c r="BL225" i="18"/>
  <c r="L437" i="21"/>
  <c r="G337" i="17" s="1"/>
  <c r="BL225" i="19"/>
  <c r="AU225" i="19"/>
  <c r="AI226" i="19" s="1"/>
  <c r="H225" i="19"/>
  <c r="CC224" i="18"/>
  <c r="CB224" i="18"/>
  <c r="AU226" i="13"/>
  <c r="AI227" i="13" s="1"/>
  <c r="BL226" i="13"/>
  <c r="H226" i="13"/>
  <c r="CB225" i="13"/>
  <c r="CC225" i="13"/>
  <c r="CK225" i="13"/>
  <c r="BJ306" i="13"/>
  <c r="BK306" i="13"/>
  <c r="AX225" i="19" l="1"/>
  <c r="BA225" i="19" s="1"/>
  <c r="BD225" i="19" s="1"/>
  <c r="U436" i="7"/>
  <c r="V436" i="7" s="1"/>
  <c r="J164" i="15"/>
  <c r="P226" i="13"/>
  <c r="H336" i="17"/>
  <c r="I336" i="17" s="1"/>
  <c r="H336" i="16"/>
  <c r="I336" i="16" s="1"/>
  <c r="G336" i="12"/>
  <c r="H336" i="12" s="1"/>
  <c r="I336" i="12" s="1"/>
  <c r="F164" i="15"/>
  <c r="I164" i="15"/>
  <c r="O226" i="13"/>
  <c r="AX225" i="18"/>
  <c r="BA225" i="18" s="1"/>
  <c r="BD225" i="18" s="1"/>
  <c r="U437" i="21"/>
  <c r="V437" i="21" s="1"/>
  <c r="K225" i="18"/>
  <c r="Q225" i="18"/>
  <c r="Z226" i="18" s="1"/>
  <c r="F436" i="20" s="1"/>
  <c r="BR225" i="18"/>
  <c r="Q225" i="19"/>
  <c r="Z226" i="19" s="1"/>
  <c r="BH226" i="19" s="1"/>
  <c r="K225" i="19"/>
  <c r="BR225" i="19"/>
  <c r="BR226" i="13"/>
  <c r="K226" i="13"/>
  <c r="H164" i="15" s="1"/>
  <c r="Q226" i="13"/>
  <c r="Z227" i="13" s="1"/>
  <c r="F437" i="7" s="1"/>
  <c r="AX226" i="13"/>
  <c r="BA226" i="13" s="1"/>
  <c r="BD226" i="13" s="1"/>
  <c r="BI306" i="13"/>
  <c r="K336" i="17" l="1"/>
  <c r="L336" i="17" s="1"/>
  <c r="M336" i="17" s="1"/>
  <c r="K336" i="12"/>
  <c r="L336" i="12" s="1"/>
  <c r="M336" i="12" s="1"/>
  <c r="N337" i="12" s="1"/>
  <c r="K336" i="16"/>
  <c r="L336" i="16" s="1"/>
  <c r="M336" i="16" s="1"/>
  <c r="BY226" i="18" s="1"/>
  <c r="G437" i="20"/>
  <c r="K437" i="20"/>
  <c r="H437" i="20"/>
  <c r="J437" i="20"/>
  <c r="O436" i="20"/>
  <c r="I437" i="20"/>
  <c r="N337" i="17"/>
  <c r="O336" i="17"/>
  <c r="CH226" i="19"/>
  <c r="BY226" i="19"/>
  <c r="BZ226" i="19"/>
  <c r="CI226" i="19"/>
  <c r="CE226" i="19"/>
  <c r="BV226" i="19"/>
  <c r="AS227" i="19" s="1"/>
  <c r="BW226" i="19"/>
  <c r="AT227" i="19" s="1"/>
  <c r="J337" i="17"/>
  <c r="CF226" i="19"/>
  <c r="BH226" i="18"/>
  <c r="G184" i="15"/>
  <c r="CE226" i="13"/>
  <c r="BV226" i="13"/>
  <c r="AS227" i="13" s="1"/>
  <c r="BW226" i="13"/>
  <c r="AT227" i="13" s="1"/>
  <c r="J337" i="12"/>
  <c r="CF226" i="13"/>
  <c r="J337" i="16"/>
  <c r="CE226" i="18"/>
  <c r="BV226" i="18"/>
  <c r="AS227" i="18" s="1"/>
  <c r="CF226" i="18"/>
  <c r="BW226" i="18"/>
  <c r="AT227" i="18" s="1"/>
  <c r="N225" i="19"/>
  <c r="CD225" i="19"/>
  <c r="BU225" i="19"/>
  <c r="BX225" i="19"/>
  <c r="CG225" i="19"/>
  <c r="BO226" i="18"/>
  <c r="BT226" i="18"/>
  <c r="F437" i="21"/>
  <c r="N225" i="18"/>
  <c r="BU225" i="18"/>
  <c r="CD225" i="18"/>
  <c r="CG225" i="18"/>
  <c r="BX225" i="18"/>
  <c r="BT226" i="19"/>
  <c r="BO226" i="19"/>
  <c r="BH227" i="13"/>
  <c r="N226" i="13"/>
  <c r="BU226" i="13"/>
  <c r="CD226" i="13"/>
  <c r="BT227" i="13"/>
  <c r="BO227" i="13"/>
  <c r="BI307" i="13"/>
  <c r="CG226" i="13" l="1"/>
  <c r="BX226" i="13"/>
  <c r="BZ226" i="13"/>
  <c r="O336" i="12"/>
  <c r="CI226" i="13"/>
  <c r="BY226" i="13"/>
  <c r="CH226" i="13"/>
  <c r="O336" i="16"/>
  <c r="BZ226" i="18"/>
  <c r="CI226" i="18"/>
  <c r="N337" i="16"/>
  <c r="CH226" i="18"/>
  <c r="R437" i="20"/>
  <c r="T437" i="20"/>
  <c r="S437" i="20"/>
  <c r="Q437" i="20"/>
  <c r="P437" i="20"/>
  <c r="L437" i="20"/>
  <c r="G337" i="16" s="1"/>
  <c r="BP227" i="19"/>
  <c r="BM227" i="19"/>
  <c r="I227" i="19"/>
  <c r="AV227" i="19"/>
  <c r="AJ228" i="19" s="1"/>
  <c r="BQ227" i="13"/>
  <c r="AW227" i="13"/>
  <c r="AK228" i="13" s="1"/>
  <c r="J227" i="13"/>
  <c r="BN227" i="13"/>
  <c r="AW227" i="18"/>
  <c r="AK228" i="18" s="1"/>
  <c r="BQ227" i="18"/>
  <c r="BN227" i="18"/>
  <c r="J227" i="18"/>
  <c r="BP227" i="13"/>
  <c r="BM227" i="13"/>
  <c r="AV227" i="13"/>
  <c r="AJ228" i="13" s="1"/>
  <c r="I227" i="13"/>
  <c r="CJ225" i="19"/>
  <c r="CL225" i="19" s="1"/>
  <c r="I227" i="18"/>
  <c r="AV227" i="18"/>
  <c r="AJ228" i="18" s="1"/>
  <c r="BP227" i="18"/>
  <c r="BM227" i="18"/>
  <c r="O436" i="7"/>
  <c r="J437" i="7"/>
  <c r="G437" i="7"/>
  <c r="I437" i="7"/>
  <c r="K437" i="7"/>
  <c r="H437" i="7"/>
  <c r="J227" i="19"/>
  <c r="BQ227" i="19"/>
  <c r="AW227" i="19"/>
  <c r="AK228" i="19" s="1"/>
  <c r="BN227" i="19"/>
  <c r="O437" i="21"/>
  <c r="K438" i="21"/>
  <c r="G438" i="21"/>
  <c r="H438" i="21"/>
  <c r="J438" i="21"/>
  <c r="I438" i="21"/>
  <c r="CJ225" i="18"/>
  <c r="CA225" i="18"/>
  <c r="AR226" i="18"/>
  <c r="CA225" i="19"/>
  <c r="AR226" i="19"/>
  <c r="AR227" i="13"/>
  <c r="BK307" i="13"/>
  <c r="BJ307" i="13"/>
  <c r="CJ226" i="13" l="1"/>
  <c r="CA226" i="13"/>
  <c r="AY227" i="18"/>
  <c r="BB227" i="18" s="1"/>
  <c r="U437" i="20"/>
  <c r="V437" i="20" s="1"/>
  <c r="AZ227" i="19"/>
  <c r="BC227" i="19" s="1"/>
  <c r="L437" i="7"/>
  <c r="G337" i="12" s="1"/>
  <c r="H337" i="12" s="1"/>
  <c r="I337" i="12" s="1"/>
  <c r="AY227" i="13"/>
  <c r="BB227" i="13" s="1"/>
  <c r="AZ227" i="13"/>
  <c r="BC227" i="13" s="1"/>
  <c r="H337" i="17"/>
  <c r="I337" i="17" s="1"/>
  <c r="H337" i="16"/>
  <c r="I337" i="16" s="1"/>
  <c r="R227" i="18"/>
  <c r="AA228" i="18" s="1"/>
  <c r="L227" i="18"/>
  <c r="O227" i="18" s="1"/>
  <c r="M227" i="18"/>
  <c r="P227" i="18" s="1"/>
  <c r="S227" i="18"/>
  <c r="AB228" i="18" s="1"/>
  <c r="T437" i="7"/>
  <c r="S437" i="7"/>
  <c r="P437" i="7"/>
  <c r="Q437" i="7"/>
  <c r="R437" i="7"/>
  <c r="AY227" i="19"/>
  <c r="BB227" i="19" s="1"/>
  <c r="R227" i="13"/>
  <c r="AA228" i="13" s="1"/>
  <c r="L227" i="13"/>
  <c r="L227" i="19"/>
  <c r="O227" i="19" s="1"/>
  <c r="R227" i="19"/>
  <c r="AA228" i="19" s="1"/>
  <c r="M227" i="19"/>
  <c r="P227" i="19" s="1"/>
  <c r="S227" i="19"/>
  <c r="AB228" i="19" s="1"/>
  <c r="CK225" i="19"/>
  <c r="M227" i="13"/>
  <c r="S227" i="13"/>
  <c r="AB228" i="13" s="1"/>
  <c r="AZ227" i="18"/>
  <c r="BC227" i="18" s="1"/>
  <c r="CL225" i="18"/>
  <c r="CK225" i="18"/>
  <c r="L438" i="21"/>
  <c r="G338" i="17" s="1"/>
  <c r="S438" i="21"/>
  <c r="R438" i="21"/>
  <c r="P438" i="21"/>
  <c r="Q438" i="21"/>
  <c r="T438" i="21"/>
  <c r="BL226" i="19"/>
  <c r="H226" i="19"/>
  <c r="AU226" i="19"/>
  <c r="AI227" i="19" s="1"/>
  <c r="CC225" i="19"/>
  <c r="CB225" i="19"/>
  <c r="AU226" i="18"/>
  <c r="AI227" i="18" s="1"/>
  <c r="H226" i="18"/>
  <c r="BL226" i="18"/>
  <c r="CC225" i="18"/>
  <c r="CB225" i="18"/>
  <c r="H227" i="13"/>
  <c r="AU227" i="13"/>
  <c r="AI228" i="13" s="1"/>
  <c r="BL227" i="13"/>
  <c r="CK226" i="13"/>
  <c r="CL226" i="13"/>
  <c r="CB226" i="13"/>
  <c r="CC226" i="13"/>
  <c r="BI308" i="13"/>
  <c r="F165" i="15" l="1"/>
  <c r="AX226" i="19"/>
  <c r="BA226" i="19" s="1"/>
  <c r="BD226" i="19" s="1"/>
  <c r="U437" i="7"/>
  <c r="V437" i="7" s="1"/>
  <c r="O227" i="13"/>
  <c r="I165" i="15"/>
  <c r="J165" i="15"/>
  <c r="P227" i="13"/>
  <c r="BW227" i="18"/>
  <c r="AT228" i="18" s="1"/>
  <c r="CF227" i="18"/>
  <c r="BV227" i="18"/>
  <c r="AS228" i="18" s="1"/>
  <c r="CE227" i="18"/>
  <c r="J338" i="16"/>
  <c r="BW227" i="19"/>
  <c r="AT228" i="19" s="1"/>
  <c r="J338" i="17"/>
  <c r="BV227" i="19"/>
  <c r="AS228" i="19" s="1"/>
  <c r="CE227" i="19"/>
  <c r="CF227" i="19"/>
  <c r="G185" i="15"/>
  <c r="CE227" i="13"/>
  <c r="BV227" i="13"/>
  <c r="AS228" i="13" s="1"/>
  <c r="BW227" i="13"/>
  <c r="AT228" i="13" s="1"/>
  <c r="CF227" i="13"/>
  <c r="J338" i="12"/>
  <c r="U438" i="21"/>
  <c r="V438" i="21" s="1"/>
  <c r="Q226" i="19"/>
  <c r="Z227" i="19" s="1"/>
  <c r="BH227" i="19" s="1"/>
  <c r="BR226" i="19"/>
  <c r="K226" i="19"/>
  <c r="K226" i="18"/>
  <c r="BR226" i="18"/>
  <c r="Q226" i="18"/>
  <c r="Z227" i="18" s="1"/>
  <c r="F437" i="20" s="1"/>
  <c r="AX226" i="18"/>
  <c r="BA226" i="18" s="1"/>
  <c r="BD226" i="18" s="1"/>
  <c r="BR227" i="13"/>
  <c r="K227" i="13"/>
  <c r="H165" i="15" s="1"/>
  <c r="Q227" i="13"/>
  <c r="Z228" i="13" s="1"/>
  <c r="F438" i="7" s="1"/>
  <c r="AX227" i="13"/>
  <c r="BA227" i="13" s="1"/>
  <c r="BD227" i="13" s="1"/>
  <c r="K337" i="17" l="1"/>
  <c r="L337" i="17" s="1"/>
  <c r="M337" i="17" s="1"/>
  <c r="K337" i="12"/>
  <c r="L337" i="12" s="1"/>
  <c r="M337" i="12" s="1"/>
  <c r="CI227" i="13" s="1"/>
  <c r="K337" i="16"/>
  <c r="L337" i="16" s="1"/>
  <c r="M337" i="16" s="1"/>
  <c r="CH227" i="18" s="1"/>
  <c r="J438" i="20"/>
  <c r="K438" i="20"/>
  <c r="I438" i="20"/>
  <c r="H438" i="20"/>
  <c r="O437" i="20"/>
  <c r="G438" i="20"/>
  <c r="BM228" i="19"/>
  <c r="I228" i="19"/>
  <c r="AV228" i="19"/>
  <c r="AJ229" i="19" s="1"/>
  <c r="BP228" i="19"/>
  <c r="BM228" i="18"/>
  <c r="I228" i="18"/>
  <c r="AV228" i="18"/>
  <c r="AJ229" i="18" s="1"/>
  <c r="BP228" i="18"/>
  <c r="AW228" i="19"/>
  <c r="AK229" i="19" s="1"/>
  <c r="BQ228" i="19"/>
  <c r="BN228" i="19"/>
  <c r="J228" i="19"/>
  <c r="N338" i="12"/>
  <c r="O337" i="12"/>
  <c r="AW228" i="18"/>
  <c r="AK229" i="18" s="1"/>
  <c r="BN228" i="18"/>
  <c r="J228" i="18"/>
  <c r="BQ228" i="18"/>
  <c r="I228" i="13"/>
  <c r="BP228" i="13"/>
  <c r="BM228" i="13"/>
  <c r="AV228" i="13"/>
  <c r="AJ229" i="13" s="1"/>
  <c r="BQ228" i="13"/>
  <c r="AW228" i="13"/>
  <c r="AK229" i="13" s="1"/>
  <c r="BN228" i="13"/>
  <c r="J228" i="13"/>
  <c r="CH227" i="19"/>
  <c r="N338" i="17"/>
  <c r="O337" i="17"/>
  <c r="CI227" i="19"/>
  <c r="BZ227" i="19"/>
  <c r="BY227" i="19"/>
  <c r="BH227" i="18"/>
  <c r="N226" i="19"/>
  <c r="CD226" i="19"/>
  <c r="BU226" i="19"/>
  <c r="CG226" i="19"/>
  <c r="BX226" i="19"/>
  <c r="F438" i="21"/>
  <c r="BT227" i="18"/>
  <c r="BO227" i="18"/>
  <c r="BT227" i="19"/>
  <c r="BO227" i="19"/>
  <c r="N226" i="18"/>
  <c r="BU226" i="18"/>
  <c r="CD226" i="18"/>
  <c r="BX226" i="18"/>
  <c r="CG226" i="18"/>
  <c r="BH228" i="13"/>
  <c r="N227" i="13"/>
  <c r="BU227" i="13"/>
  <c r="CD227" i="13"/>
  <c r="BT228" i="13"/>
  <c r="BO228" i="13"/>
  <c r="BJ308" i="13"/>
  <c r="BK308" i="13"/>
  <c r="BZ227" i="13" l="1"/>
  <c r="BX227" i="13"/>
  <c r="CG227" i="13"/>
  <c r="N338" i="16"/>
  <c r="BY227" i="13"/>
  <c r="CH227" i="13"/>
  <c r="O337" i="16"/>
  <c r="BZ227" i="18"/>
  <c r="CI227" i="18"/>
  <c r="BY227" i="18"/>
  <c r="L438" i="20"/>
  <c r="G338" i="16" s="1"/>
  <c r="AY228" i="19"/>
  <c r="BB228" i="19" s="1"/>
  <c r="AY228" i="13"/>
  <c r="BB228" i="13" s="1"/>
  <c r="AZ228" i="19"/>
  <c r="BC228" i="19" s="1"/>
  <c r="P438" i="20"/>
  <c r="Q438" i="20"/>
  <c r="R438" i="20"/>
  <c r="T438" i="20"/>
  <c r="S438" i="20"/>
  <c r="M228" i="18"/>
  <c r="P228" i="18" s="1"/>
  <c r="S228" i="18"/>
  <c r="AB229" i="18" s="1"/>
  <c r="M228" i="19"/>
  <c r="P228" i="19" s="1"/>
  <c r="S228" i="19"/>
  <c r="AB229" i="19" s="1"/>
  <c r="L228" i="18"/>
  <c r="O228" i="18" s="1"/>
  <c r="R228" i="18"/>
  <c r="AA229" i="18" s="1"/>
  <c r="R228" i="13"/>
  <c r="AA229" i="13" s="1"/>
  <c r="L228" i="13"/>
  <c r="K438" i="7"/>
  <c r="O437" i="7"/>
  <c r="H438" i="7"/>
  <c r="J438" i="7"/>
  <c r="G438" i="7"/>
  <c r="I438" i="7"/>
  <c r="AZ228" i="13"/>
  <c r="BC228" i="13" s="1"/>
  <c r="AZ228" i="18"/>
  <c r="BC228" i="18" s="1"/>
  <c r="AY228" i="18"/>
  <c r="BB228" i="18" s="1"/>
  <c r="L228" i="19"/>
  <c r="O228" i="19" s="1"/>
  <c r="R228" i="19"/>
  <c r="AA229" i="19" s="1"/>
  <c r="M228" i="13"/>
  <c r="S228" i="13"/>
  <c r="AB229" i="13" s="1"/>
  <c r="J439" i="21"/>
  <c r="O438" i="21"/>
  <c r="I439" i="21"/>
  <c r="H439" i="21"/>
  <c r="G439" i="21"/>
  <c r="K439" i="21"/>
  <c r="CA226" i="19"/>
  <c r="AR227" i="19"/>
  <c r="CJ226" i="18"/>
  <c r="CJ226" i="19"/>
  <c r="CA226" i="18"/>
  <c r="AR227" i="18"/>
  <c r="AR228" i="13"/>
  <c r="BI309" i="13"/>
  <c r="CA227" i="13" l="1"/>
  <c r="CJ227" i="13"/>
  <c r="CL227" i="13" s="1"/>
  <c r="U438" i="20"/>
  <c r="V438" i="20" s="1"/>
  <c r="L438" i="7"/>
  <c r="G338" i="12" s="1"/>
  <c r="H338" i="12" s="1"/>
  <c r="I338" i="12" s="1"/>
  <c r="I166" i="15"/>
  <c r="O228" i="13"/>
  <c r="H338" i="16"/>
  <c r="I338" i="16" s="1"/>
  <c r="H338" i="17"/>
  <c r="I338" i="17" s="1"/>
  <c r="J166" i="15"/>
  <c r="P228" i="13"/>
  <c r="R438" i="7"/>
  <c r="Q438" i="7"/>
  <c r="P438" i="7"/>
  <c r="T438" i="7"/>
  <c r="S438" i="7"/>
  <c r="S439" i="21"/>
  <c r="T439" i="21"/>
  <c r="P439" i="21"/>
  <c r="Q439" i="21"/>
  <c r="R439" i="21"/>
  <c r="BL227" i="18"/>
  <c r="H227" i="18"/>
  <c r="AU227" i="18"/>
  <c r="AI228" i="18" s="1"/>
  <c r="CB226" i="18"/>
  <c r="CC226" i="18"/>
  <c r="CL226" i="19"/>
  <c r="CK226" i="19"/>
  <c r="L439" i="21"/>
  <c r="G339" i="17" s="1"/>
  <c r="CK226" i="18"/>
  <c r="CL226" i="18"/>
  <c r="H227" i="19"/>
  <c r="AU227" i="19"/>
  <c r="AI228" i="19" s="1"/>
  <c r="BL227" i="19"/>
  <c r="CC226" i="19"/>
  <c r="CB226" i="19"/>
  <c r="CK227" i="13"/>
  <c r="AU228" i="13"/>
  <c r="AI229" i="13" s="1"/>
  <c r="H228" i="13"/>
  <c r="BL228" i="13"/>
  <c r="CB227" i="13"/>
  <c r="CC227" i="13"/>
  <c r="BK309" i="13"/>
  <c r="BJ309" i="13"/>
  <c r="F166" i="15" l="1"/>
  <c r="G186" i="15"/>
  <c r="BW228" i="13"/>
  <c r="AT229" i="13" s="1"/>
  <c r="J339" i="12"/>
  <c r="BV228" i="13"/>
  <c r="AS229" i="13" s="1"/>
  <c r="CF228" i="13"/>
  <c r="CE228" i="13"/>
  <c r="CE228" i="19"/>
  <c r="BW228" i="19"/>
  <c r="AT229" i="19" s="1"/>
  <c r="J339" i="17"/>
  <c r="BV228" i="19"/>
  <c r="AS229" i="19" s="1"/>
  <c r="CF228" i="19"/>
  <c r="J339" i="16"/>
  <c r="CE228" i="18"/>
  <c r="BV228" i="18"/>
  <c r="AS229" i="18" s="1"/>
  <c r="CF228" i="18"/>
  <c r="BW228" i="18"/>
  <c r="AT229" i="18" s="1"/>
  <c r="U438" i="7"/>
  <c r="AX227" i="19"/>
  <c r="BA227" i="19" s="1"/>
  <c r="BD227" i="19" s="1"/>
  <c r="AX227" i="18"/>
  <c r="BA227" i="18" s="1"/>
  <c r="BD227" i="18" s="1"/>
  <c r="K227" i="18"/>
  <c r="Q227" i="18"/>
  <c r="Z228" i="18" s="1"/>
  <c r="F438" i="20" s="1"/>
  <c r="BR227" i="18"/>
  <c r="U439" i="21"/>
  <c r="V439" i="21" s="1"/>
  <c r="BR227" i="19"/>
  <c r="K227" i="19"/>
  <c r="Q227" i="19"/>
  <c r="Z228" i="19" s="1"/>
  <c r="BH228" i="19" s="1"/>
  <c r="AX228" i="13"/>
  <c r="BA228" i="13" s="1"/>
  <c r="BD228" i="13" s="1"/>
  <c r="Q228" i="13"/>
  <c r="Z229" i="13" s="1"/>
  <c r="F439" i="7" s="1"/>
  <c r="K228" i="13"/>
  <c r="H166" i="15" s="1"/>
  <c r="BR228" i="13"/>
  <c r="O438" i="20" l="1"/>
  <c r="H439" i="20"/>
  <c r="K439" i="20"/>
  <c r="G439" i="20"/>
  <c r="J439" i="20"/>
  <c r="I439" i="20"/>
  <c r="BH228" i="18"/>
  <c r="AV229" i="13"/>
  <c r="AJ230" i="13" s="1"/>
  <c r="BP229" i="13"/>
  <c r="I229" i="13"/>
  <c r="BM229" i="13"/>
  <c r="BP229" i="19"/>
  <c r="BM229" i="19"/>
  <c r="AV229" i="19"/>
  <c r="AJ230" i="19" s="1"/>
  <c r="I229" i="19"/>
  <c r="BN229" i="13"/>
  <c r="BQ229" i="13"/>
  <c r="J229" i="13"/>
  <c r="AW229" i="13"/>
  <c r="AK230" i="13" s="1"/>
  <c r="K338" i="12"/>
  <c r="L338" i="12" s="1"/>
  <c r="M338" i="12" s="1"/>
  <c r="BX228" i="13" s="1"/>
  <c r="K338" i="17"/>
  <c r="L338" i="17" s="1"/>
  <c r="M338" i="17" s="1"/>
  <c r="V438" i="7"/>
  <c r="K338" i="16"/>
  <c r="L338" i="16" s="1"/>
  <c r="M338" i="16" s="1"/>
  <c r="BP229" i="18"/>
  <c r="I229" i="18"/>
  <c r="AV229" i="18"/>
  <c r="AJ230" i="18" s="1"/>
  <c r="BM229" i="18"/>
  <c r="BN229" i="18"/>
  <c r="J229" i="18"/>
  <c r="AW229" i="18"/>
  <c r="AK230" i="18" s="1"/>
  <c r="BQ229" i="18"/>
  <c r="BQ229" i="19"/>
  <c r="BN229" i="19"/>
  <c r="J229" i="19"/>
  <c r="AW229" i="19"/>
  <c r="AK230" i="19" s="1"/>
  <c r="BT228" i="18"/>
  <c r="BO228" i="18"/>
  <c r="N227" i="18"/>
  <c r="BU227" i="18"/>
  <c r="CD227" i="18"/>
  <c r="BX227" i="18"/>
  <c r="CG227" i="18"/>
  <c r="BT228" i="19"/>
  <c r="BO228" i="19"/>
  <c r="F439" i="21"/>
  <c r="N227" i="19"/>
  <c r="CD227" i="19"/>
  <c r="BU227" i="19"/>
  <c r="CG227" i="19"/>
  <c r="BX227" i="19"/>
  <c r="BH229" i="13"/>
  <c r="BT229" i="13"/>
  <c r="BO229" i="13"/>
  <c r="N228" i="13"/>
  <c r="BU228" i="13"/>
  <c r="CD228" i="13"/>
  <c r="CG228" i="13" l="1"/>
  <c r="AY229" i="13"/>
  <c r="BB229" i="13" s="1"/>
  <c r="L439" i="20"/>
  <c r="G339" i="16" s="1"/>
  <c r="AY229" i="19"/>
  <c r="BB229" i="19" s="1"/>
  <c r="P439" i="20"/>
  <c r="S439" i="20"/>
  <c r="R439" i="20"/>
  <c r="T439" i="20"/>
  <c r="Q439" i="20"/>
  <c r="AZ229" i="18"/>
  <c r="BC229" i="18" s="1"/>
  <c r="R229" i="18"/>
  <c r="AA230" i="18" s="1"/>
  <c r="L229" i="18"/>
  <c r="O229" i="18" s="1"/>
  <c r="S229" i="13"/>
  <c r="AB230" i="13" s="1"/>
  <c r="M229" i="13"/>
  <c r="CI228" i="18"/>
  <c r="BZ228" i="18"/>
  <c r="O338" i="16"/>
  <c r="N339" i="16"/>
  <c r="CH228" i="18"/>
  <c r="BY228" i="18"/>
  <c r="R229" i="13"/>
  <c r="AA230" i="13" s="1"/>
  <c r="L229" i="13"/>
  <c r="M229" i="18"/>
  <c r="P229" i="18" s="1"/>
  <c r="S229" i="18"/>
  <c r="AB230" i="18" s="1"/>
  <c r="S229" i="19"/>
  <c r="AB230" i="19" s="1"/>
  <c r="M229" i="19"/>
  <c r="P229" i="19" s="1"/>
  <c r="O338" i="17"/>
  <c r="BY228" i="19"/>
  <c r="CH228" i="19"/>
  <c r="BZ228" i="19"/>
  <c r="CI228" i="19"/>
  <c r="N339" i="17"/>
  <c r="L229" i="19"/>
  <c r="O229" i="19" s="1"/>
  <c r="R229" i="19"/>
  <c r="AA230" i="19" s="1"/>
  <c r="AZ229" i="19"/>
  <c r="BC229" i="19" s="1"/>
  <c r="AY229" i="18"/>
  <c r="BB229" i="18" s="1"/>
  <c r="BZ228" i="13"/>
  <c r="O338" i="12"/>
  <c r="CH228" i="13"/>
  <c r="BY228" i="13"/>
  <c r="CI228" i="13"/>
  <c r="N339" i="12"/>
  <c r="O438" i="7"/>
  <c r="I439" i="7"/>
  <c r="G439" i="7"/>
  <c r="H439" i="7"/>
  <c r="K439" i="7"/>
  <c r="J439" i="7"/>
  <c r="AZ229" i="13"/>
  <c r="BC229" i="13" s="1"/>
  <c r="O439" i="21"/>
  <c r="J440" i="21"/>
  <c r="K440" i="21"/>
  <c r="H440" i="21"/>
  <c r="G440" i="21"/>
  <c r="I440" i="21"/>
  <c r="CJ227" i="18"/>
  <c r="CA227" i="19"/>
  <c r="AR228" i="19"/>
  <c r="CA227" i="18"/>
  <c r="AR228" i="18"/>
  <c r="CJ227" i="19"/>
  <c r="AR229" i="13"/>
  <c r="BJ310" i="13"/>
  <c r="BK310" i="13"/>
  <c r="BI310" i="13"/>
  <c r="CA228" i="13" l="1"/>
  <c r="CJ228" i="13"/>
  <c r="CK228" i="13" s="1"/>
  <c r="U439" i="20"/>
  <c r="V439" i="20" s="1"/>
  <c r="L439" i="7"/>
  <c r="I167" i="15"/>
  <c r="O229" i="13"/>
  <c r="J167" i="15"/>
  <c r="P229" i="13"/>
  <c r="R439" i="7"/>
  <c r="P439" i="7"/>
  <c r="Q439" i="7"/>
  <c r="T439" i="7"/>
  <c r="S439" i="7"/>
  <c r="AU228" i="18"/>
  <c r="AI229" i="18" s="1"/>
  <c r="BL228" i="18"/>
  <c r="H228" i="18"/>
  <c r="CB227" i="18"/>
  <c r="CC227" i="18"/>
  <c r="CK227" i="18"/>
  <c r="CL227" i="18"/>
  <c r="H228" i="19"/>
  <c r="AU228" i="19"/>
  <c r="AI229" i="19" s="1"/>
  <c r="BL228" i="19"/>
  <c r="L440" i="21"/>
  <c r="G340" i="17" s="1"/>
  <c r="CB227" i="19"/>
  <c r="CC227" i="19"/>
  <c r="CK227" i="19"/>
  <c r="CL227" i="19"/>
  <c r="S440" i="21"/>
  <c r="P440" i="21"/>
  <c r="T440" i="21"/>
  <c r="R440" i="21"/>
  <c r="Q440" i="21"/>
  <c r="H229" i="13"/>
  <c r="AU229" i="13"/>
  <c r="AI230" i="13" s="1"/>
  <c r="BL229" i="13"/>
  <c r="CB228" i="13"/>
  <c r="CC228" i="13"/>
  <c r="AX228" i="18" l="1"/>
  <c r="BA228" i="18" s="1"/>
  <c r="BD228" i="18" s="1"/>
  <c r="CL228" i="13"/>
  <c r="U439" i="7"/>
  <c r="V439" i="7" s="1"/>
  <c r="G339" i="12"/>
  <c r="H339" i="12" s="1"/>
  <c r="I339" i="12" s="1"/>
  <c r="F167" i="15"/>
  <c r="H339" i="17"/>
  <c r="I339" i="17" s="1"/>
  <c r="H339" i="16"/>
  <c r="I339" i="16" s="1"/>
  <c r="U440" i="21"/>
  <c r="V440" i="21" s="1"/>
  <c r="BR228" i="19"/>
  <c r="K228" i="19"/>
  <c r="Q228" i="19"/>
  <c r="Z229" i="19" s="1"/>
  <c r="BH229" i="19" s="1"/>
  <c r="K228" i="18"/>
  <c r="BR228" i="18"/>
  <c r="Q228" i="18"/>
  <c r="Z229" i="18" s="1"/>
  <c r="F439" i="20" s="1"/>
  <c r="AX228" i="19"/>
  <c r="BA228" i="19" s="1"/>
  <c r="BD228" i="19" s="1"/>
  <c r="K229" i="13"/>
  <c r="H167" i="15" s="1"/>
  <c r="Q229" i="13"/>
  <c r="Z230" i="13" s="1"/>
  <c r="F440" i="7" s="1"/>
  <c r="BR229" i="13"/>
  <c r="AX229" i="13"/>
  <c r="BA229" i="13" s="1"/>
  <c r="BD229" i="13" s="1"/>
  <c r="K339" i="12" l="1"/>
  <c r="L339" i="12" s="1"/>
  <c r="M339" i="12" s="1"/>
  <c r="BY229" i="13" s="1"/>
  <c r="K339" i="16"/>
  <c r="L339" i="16" s="1"/>
  <c r="M339" i="16" s="1"/>
  <c r="CI229" i="18" s="1"/>
  <c r="K339" i="17"/>
  <c r="L339" i="17" s="1"/>
  <c r="M339" i="17" s="1"/>
  <c r="N340" i="17" s="1"/>
  <c r="K440" i="20"/>
  <c r="O439" i="20"/>
  <c r="H440" i="20"/>
  <c r="J440" i="20"/>
  <c r="I440" i="20"/>
  <c r="G440" i="20"/>
  <c r="G187" i="15"/>
  <c r="BV229" i="13"/>
  <c r="AS230" i="13" s="1"/>
  <c r="J340" i="12"/>
  <c r="CE229" i="13"/>
  <c r="BW229" i="13"/>
  <c r="AT230" i="13" s="1"/>
  <c r="CF229" i="13"/>
  <c r="N340" i="12"/>
  <c r="BZ229" i="13"/>
  <c r="O339" i="12"/>
  <c r="CI229" i="13"/>
  <c r="CH229" i="18"/>
  <c r="N340" i="16"/>
  <c r="BZ229" i="19"/>
  <c r="CE229" i="18"/>
  <c r="CF229" i="18"/>
  <c r="BW229" i="18"/>
  <c r="AT230" i="18" s="1"/>
  <c r="J340" i="16"/>
  <c r="BV229" i="18"/>
  <c r="AS230" i="18" s="1"/>
  <c r="BH229" i="18"/>
  <c r="BW229" i="19"/>
  <c r="AT230" i="19" s="1"/>
  <c r="CF229" i="19"/>
  <c r="J340" i="17"/>
  <c r="BV229" i="19"/>
  <c r="AS230" i="19" s="1"/>
  <c r="CE229" i="19"/>
  <c r="N228" i="19"/>
  <c r="BU228" i="19"/>
  <c r="CD228" i="19"/>
  <c r="BX228" i="19"/>
  <c r="CG228" i="19"/>
  <c r="BT229" i="19"/>
  <c r="BO229" i="19"/>
  <c r="BO229" i="18"/>
  <c r="BT229" i="18"/>
  <c r="F440" i="21"/>
  <c r="N228" i="18"/>
  <c r="CD228" i="18"/>
  <c r="BU228" i="18"/>
  <c r="CG228" i="18"/>
  <c r="BX228" i="18"/>
  <c r="BT230" i="13"/>
  <c r="BO230" i="13"/>
  <c r="BH230" i="13"/>
  <c r="N229" i="13"/>
  <c r="BU229" i="13"/>
  <c r="CD229" i="13"/>
  <c r="BX229" i="13"/>
  <c r="CG229" i="13"/>
  <c r="BK311" i="13"/>
  <c r="BI311" i="13"/>
  <c r="BJ311" i="13"/>
  <c r="BY229" i="18" l="1"/>
  <c r="CH229" i="13"/>
  <c r="CI229" i="19"/>
  <c r="BY229" i="19"/>
  <c r="O339" i="16"/>
  <c r="BZ229" i="18"/>
  <c r="CH229" i="19"/>
  <c r="O339" i="17"/>
  <c r="L440" i="20"/>
  <c r="G340" i="16" s="1"/>
  <c r="Q440" i="20"/>
  <c r="R440" i="20"/>
  <c r="S440" i="20"/>
  <c r="P440" i="20"/>
  <c r="T440" i="20"/>
  <c r="BQ230" i="19"/>
  <c r="J230" i="19"/>
  <c r="AW230" i="19"/>
  <c r="AK231" i="19" s="1"/>
  <c r="BN230" i="19"/>
  <c r="J440" i="7"/>
  <c r="H440" i="7"/>
  <c r="I440" i="7"/>
  <c r="O439" i="7"/>
  <c r="G440" i="7"/>
  <c r="K440" i="7"/>
  <c r="BP230" i="18"/>
  <c r="I230" i="18"/>
  <c r="BM230" i="18"/>
  <c r="AV230" i="18"/>
  <c r="AJ231" i="18" s="1"/>
  <c r="BN230" i="13"/>
  <c r="AW230" i="13"/>
  <c r="AK231" i="13" s="1"/>
  <c r="BQ230" i="13"/>
  <c r="J230" i="13"/>
  <c r="I230" i="19"/>
  <c r="AV230" i="19"/>
  <c r="AJ231" i="19" s="1"/>
  <c r="BP230" i="19"/>
  <c r="BM230" i="19"/>
  <c r="BQ230" i="18"/>
  <c r="BN230" i="18"/>
  <c r="AW230" i="18"/>
  <c r="AK231" i="18" s="1"/>
  <c r="J230" i="18"/>
  <c r="I230" i="13"/>
  <c r="BP230" i="13"/>
  <c r="AV230" i="13"/>
  <c r="AJ231" i="13" s="1"/>
  <c r="BM230" i="13"/>
  <c r="O440" i="21"/>
  <c r="H441" i="21"/>
  <c r="I441" i="21"/>
  <c r="G441" i="21"/>
  <c r="K441" i="21"/>
  <c r="J441" i="21"/>
  <c r="CJ228" i="19"/>
  <c r="CA228" i="18"/>
  <c r="AR229" i="18"/>
  <c r="CA228" i="19"/>
  <c r="AR229" i="19"/>
  <c r="CJ228" i="18"/>
  <c r="CJ229" i="13"/>
  <c r="CA229" i="13"/>
  <c r="AR230" i="13"/>
  <c r="BI312" i="13"/>
  <c r="AZ230" i="13" l="1"/>
  <c r="BC230" i="13" s="1"/>
  <c r="U440" i="20"/>
  <c r="V440" i="20" s="1"/>
  <c r="AZ230" i="19"/>
  <c r="BC230" i="19" s="1"/>
  <c r="AZ230" i="18"/>
  <c r="BC230" i="18" s="1"/>
  <c r="AY230" i="18"/>
  <c r="BB230" i="18" s="1"/>
  <c r="S230" i="18"/>
  <c r="AB231" i="18" s="1"/>
  <c r="M230" i="18"/>
  <c r="P230" i="18" s="1"/>
  <c r="L230" i="19"/>
  <c r="O230" i="19" s="1"/>
  <c r="R230" i="19"/>
  <c r="AA231" i="19" s="1"/>
  <c r="L230" i="18"/>
  <c r="O230" i="18" s="1"/>
  <c r="R230" i="18"/>
  <c r="AA231" i="18" s="1"/>
  <c r="AY230" i="13"/>
  <c r="BB230" i="13" s="1"/>
  <c r="S230" i="13"/>
  <c r="AB231" i="13" s="1"/>
  <c r="M230" i="13"/>
  <c r="L440" i="7"/>
  <c r="S440" i="7"/>
  <c r="T440" i="7"/>
  <c r="Q440" i="7"/>
  <c r="R440" i="7"/>
  <c r="P440" i="7"/>
  <c r="M230" i="19"/>
  <c r="P230" i="19" s="1"/>
  <c r="S230" i="19"/>
  <c r="AB231" i="19" s="1"/>
  <c r="L230" i="13"/>
  <c r="R230" i="13"/>
  <c r="AA231" i="13" s="1"/>
  <c r="AY230" i="19"/>
  <c r="BB230" i="19" s="1"/>
  <c r="S441" i="21"/>
  <c r="T441" i="21"/>
  <c r="R441" i="21"/>
  <c r="P441" i="21"/>
  <c r="Q441" i="21"/>
  <c r="CL228" i="18"/>
  <c r="CK228" i="18"/>
  <c r="H229" i="18"/>
  <c r="AU229" i="18"/>
  <c r="AI230" i="18" s="1"/>
  <c r="BL229" i="18"/>
  <c r="H229" i="19"/>
  <c r="AU229" i="19"/>
  <c r="AI230" i="19" s="1"/>
  <c r="BL229" i="19"/>
  <c r="CC228" i="18"/>
  <c r="CB228" i="18"/>
  <c r="CC228" i="19"/>
  <c r="CB228" i="19"/>
  <c r="CK228" i="19"/>
  <c r="CL228" i="19"/>
  <c r="L441" i="21"/>
  <c r="G341" i="17" s="1"/>
  <c r="CL229" i="13"/>
  <c r="CK229" i="13"/>
  <c r="AU230" i="13"/>
  <c r="AI231" i="13" s="1"/>
  <c r="H230" i="13"/>
  <c r="BL230" i="13"/>
  <c r="CC229" i="13"/>
  <c r="CB229" i="13"/>
  <c r="BJ312" i="13"/>
  <c r="BK312" i="13"/>
  <c r="AX229" i="19" l="1"/>
  <c r="BA229" i="19" s="1"/>
  <c r="BD229" i="19" s="1"/>
  <c r="U440" i="7"/>
  <c r="K340" i="17" s="1"/>
  <c r="L340" i="17" s="1"/>
  <c r="M340" i="17" s="1"/>
  <c r="I168" i="15"/>
  <c r="O230" i="13"/>
  <c r="F168" i="15"/>
  <c r="H340" i="16"/>
  <c r="I340" i="16" s="1"/>
  <c r="H340" i="17"/>
  <c r="I340" i="17" s="1"/>
  <c r="G340" i="12"/>
  <c r="H340" i="12" s="1"/>
  <c r="I340" i="12" s="1"/>
  <c r="J168" i="15"/>
  <c r="P230" i="13"/>
  <c r="K229" i="18"/>
  <c r="Q229" i="18"/>
  <c r="Z230" i="18" s="1"/>
  <c r="F440" i="20" s="1"/>
  <c r="BR229" i="18"/>
  <c r="BR229" i="19"/>
  <c r="K229" i="19"/>
  <c r="Q229" i="19"/>
  <c r="Z230" i="19" s="1"/>
  <c r="BH230" i="19" s="1"/>
  <c r="U441" i="21"/>
  <c r="V441" i="21" s="1"/>
  <c r="AX229" i="18"/>
  <c r="BA229" i="18" s="1"/>
  <c r="BD229" i="18" s="1"/>
  <c r="Q230" i="13"/>
  <c r="Z231" i="13" s="1"/>
  <c r="F441" i="7" s="1"/>
  <c r="BR230" i="13"/>
  <c r="K230" i="13"/>
  <c r="H168" i="15" s="1"/>
  <c r="AX230" i="13"/>
  <c r="BA230" i="13" s="1"/>
  <c r="BD230" i="13" s="1"/>
  <c r="K340" i="16" l="1"/>
  <c r="L340" i="16" s="1"/>
  <c r="M340" i="16" s="1"/>
  <c r="O340" i="16" s="1"/>
  <c r="V440" i="7"/>
  <c r="K340" i="12"/>
  <c r="L340" i="12" s="1"/>
  <c r="M340" i="12" s="1"/>
  <c r="BZ230" i="13" s="1"/>
  <c r="G441" i="20"/>
  <c r="J441" i="20"/>
  <c r="K441" i="20"/>
  <c r="H441" i="20"/>
  <c r="I441" i="20"/>
  <c r="O440" i="20"/>
  <c r="CE230" i="18"/>
  <c r="BV230" i="18"/>
  <c r="AS231" i="18" s="1"/>
  <c r="J341" i="16"/>
  <c r="CF230" i="18"/>
  <c r="BW230" i="18"/>
  <c r="AT231" i="18" s="1"/>
  <c r="BH230" i="18"/>
  <c r="G188" i="15"/>
  <c r="BW230" i="13"/>
  <c r="AT231" i="13" s="1"/>
  <c r="BV230" i="13"/>
  <c r="AS231" i="13" s="1"/>
  <c r="CF230" i="13"/>
  <c r="J341" i="12"/>
  <c r="CE230" i="13"/>
  <c r="CE230" i="19"/>
  <c r="BV230" i="19"/>
  <c r="AS231" i="19" s="1"/>
  <c r="BW230" i="19"/>
  <c r="AT231" i="19" s="1"/>
  <c r="CF230" i="19"/>
  <c r="J341" i="17"/>
  <c r="CH230" i="19"/>
  <c r="BZ230" i="19"/>
  <c r="N341" i="17"/>
  <c r="CI230" i="19"/>
  <c r="O340" i="17"/>
  <c r="BY230" i="19"/>
  <c r="N229" i="19"/>
  <c r="BU229" i="19"/>
  <c r="CD229" i="19"/>
  <c r="BX229" i="19"/>
  <c r="CG229" i="19"/>
  <c r="BO230" i="18"/>
  <c r="BT230" i="18"/>
  <c r="BT230" i="19"/>
  <c r="BO230" i="19"/>
  <c r="N229" i="18"/>
  <c r="BU229" i="18"/>
  <c r="CD229" i="18"/>
  <c r="BX229" i="18"/>
  <c r="CG229" i="18"/>
  <c r="F441" i="21"/>
  <c r="N230" i="13"/>
  <c r="BU230" i="13"/>
  <c r="CD230" i="13"/>
  <c r="BT231" i="13"/>
  <c r="BO231" i="13"/>
  <c r="BH231" i="13"/>
  <c r="BK313" i="13"/>
  <c r="BI313" i="13"/>
  <c r="BJ313" i="13"/>
  <c r="CG230" i="13" l="1"/>
  <c r="BX230" i="13"/>
  <c r="CH230" i="13"/>
  <c r="CI230" i="18"/>
  <c r="BY230" i="13"/>
  <c r="N341" i="16"/>
  <c r="O340" i="12"/>
  <c r="CI230" i="13"/>
  <c r="BZ230" i="18"/>
  <c r="N341" i="12"/>
  <c r="BY230" i="18"/>
  <c r="CH230" i="18"/>
  <c r="T441" i="20"/>
  <c r="P441" i="20"/>
  <c r="S441" i="20"/>
  <c r="Q441" i="20"/>
  <c r="R441" i="20"/>
  <c r="L441" i="20"/>
  <c r="G341" i="16" s="1"/>
  <c r="AV231" i="13"/>
  <c r="AJ232" i="13" s="1"/>
  <c r="I231" i="13"/>
  <c r="BP231" i="13"/>
  <c r="BM231" i="13"/>
  <c r="BN231" i="13"/>
  <c r="J231" i="13"/>
  <c r="AW231" i="13"/>
  <c r="AK232" i="13" s="1"/>
  <c r="BQ231" i="13"/>
  <c r="I441" i="7"/>
  <c r="H441" i="7"/>
  <c r="J441" i="7"/>
  <c r="K441" i="7"/>
  <c r="O440" i="7"/>
  <c r="G441" i="7"/>
  <c r="BQ231" i="18"/>
  <c r="BN231" i="18"/>
  <c r="J231" i="18"/>
  <c r="AW231" i="18"/>
  <c r="AK232" i="18" s="1"/>
  <c r="BQ231" i="19"/>
  <c r="AW231" i="19"/>
  <c r="AK232" i="19" s="1"/>
  <c r="BN231" i="19"/>
  <c r="J231" i="19"/>
  <c r="BM231" i="19"/>
  <c r="AV231" i="19"/>
  <c r="AJ232" i="19" s="1"/>
  <c r="I231" i="19"/>
  <c r="BP231" i="19"/>
  <c r="I231" i="18"/>
  <c r="AV231" i="18"/>
  <c r="AJ232" i="18" s="1"/>
  <c r="BM231" i="18"/>
  <c r="BP231" i="18"/>
  <c r="CA229" i="19"/>
  <c r="AR230" i="19"/>
  <c r="I442" i="21"/>
  <c r="O441" i="21"/>
  <c r="G442" i="21"/>
  <c r="H442" i="21"/>
  <c r="K442" i="21"/>
  <c r="J442" i="21"/>
  <c r="CJ229" i="18"/>
  <c r="CA229" i="18"/>
  <c r="AR230" i="18"/>
  <c r="CJ229" i="19"/>
  <c r="AR231" i="13"/>
  <c r="CJ230" i="13" l="1"/>
  <c r="CL230" i="13" s="1"/>
  <c r="CA230" i="13"/>
  <c r="AY231" i="13"/>
  <c r="BB231" i="13" s="1"/>
  <c r="AY231" i="19"/>
  <c r="BB231" i="19" s="1"/>
  <c r="U441" i="20"/>
  <c r="V441" i="20" s="1"/>
  <c r="AZ231" i="18"/>
  <c r="BC231" i="18" s="1"/>
  <c r="S441" i="7"/>
  <c r="Q441" i="7"/>
  <c r="T441" i="7"/>
  <c r="P441" i="7"/>
  <c r="R441" i="7"/>
  <c r="S231" i="13"/>
  <c r="AB232" i="13" s="1"/>
  <c r="M231" i="13"/>
  <c r="L231" i="19"/>
  <c r="O231" i="19" s="1"/>
  <c r="R231" i="19"/>
  <c r="AA232" i="19" s="1"/>
  <c r="S231" i="18"/>
  <c r="AB232" i="18" s="1"/>
  <c r="M231" i="18"/>
  <c r="P231" i="18" s="1"/>
  <c r="AZ231" i="19"/>
  <c r="BC231" i="19" s="1"/>
  <c r="L231" i="18"/>
  <c r="O231" i="18" s="1"/>
  <c r="R231" i="18"/>
  <c r="AA232" i="18" s="1"/>
  <c r="S231" i="19"/>
  <c r="AB232" i="19" s="1"/>
  <c r="M231" i="19"/>
  <c r="P231" i="19" s="1"/>
  <c r="AZ231" i="13"/>
  <c r="BC231" i="13" s="1"/>
  <c r="R231" i="13"/>
  <c r="AA232" i="13" s="1"/>
  <c r="L231" i="13"/>
  <c r="AY231" i="18"/>
  <c r="BB231" i="18" s="1"/>
  <c r="L441" i="7"/>
  <c r="CK229" i="18"/>
  <c r="CL229" i="18"/>
  <c r="H230" i="19"/>
  <c r="AU230" i="19"/>
  <c r="AI231" i="19" s="1"/>
  <c r="BL230" i="19"/>
  <c r="CC229" i="19"/>
  <c r="CB229" i="19"/>
  <c r="L442" i="21"/>
  <c r="G342" i="17" s="1"/>
  <c r="CK229" i="19"/>
  <c r="CL229" i="19"/>
  <c r="BL230" i="18"/>
  <c r="H230" i="18"/>
  <c r="AU230" i="18"/>
  <c r="AI231" i="18" s="1"/>
  <c r="S442" i="21"/>
  <c r="Q442" i="21"/>
  <c r="R442" i="21"/>
  <c r="T442" i="21"/>
  <c r="P442" i="21"/>
  <c r="CC229" i="18"/>
  <c r="CB229" i="18"/>
  <c r="CK230" i="13"/>
  <c r="BL231" i="13"/>
  <c r="H231" i="13"/>
  <c r="AU231" i="13"/>
  <c r="AI232" i="13" s="1"/>
  <c r="CC230" i="13"/>
  <c r="CB230" i="13"/>
  <c r="BK314" i="13"/>
  <c r="U441" i="7" l="1"/>
  <c r="V441" i="7" s="1"/>
  <c r="J169" i="15"/>
  <c r="P231" i="13"/>
  <c r="G341" i="12"/>
  <c r="H341" i="12" s="1"/>
  <c r="I341" i="12" s="1"/>
  <c r="H341" i="16"/>
  <c r="I341" i="16" s="1"/>
  <c r="F169" i="15"/>
  <c r="H341" i="17"/>
  <c r="I341" i="17" s="1"/>
  <c r="I169" i="15"/>
  <c r="O231" i="13"/>
  <c r="Q230" i="19"/>
  <c r="Z231" i="19" s="1"/>
  <c r="BH231" i="19" s="1"/>
  <c r="K230" i="19"/>
  <c r="BR230" i="19"/>
  <c r="U442" i="21"/>
  <c r="V442" i="21" s="1"/>
  <c r="AX230" i="19"/>
  <c r="BA230" i="19" s="1"/>
  <c r="BD230" i="19" s="1"/>
  <c r="Q230" i="18"/>
  <c r="Z231" i="18" s="1"/>
  <c r="F441" i="20" s="1"/>
  <c r="K230" i="18"/>
  <c r="BR230" i="18"/>
  <c r="AX230" i="18"/>
  <c r="BA230" i="18" s="1"/>
  <c r="BD230" i="18" s="1"/>
  <c r="Q231" i="13"/>
  <c r="Z232" i="13" s="1"/>
  <c r="F442" i="7" s="1"/>
  <c r="BR231" i="13"/>
  <c r="K231" i="13"/>
  <c r="H169" i="15" s="1"/>
  <c r="AX231" i="13"/>
  <c r="BA231" i="13" s="1"/>
  <c r="BD231" i="13" s="1"/>
  <c r="BI314" i="13"/>
  <c r="BJ314" i="13"/>
  <c r="K341" i="16" l="1"/>
  <c r="L341" i="16" s="1"/>
  <c r="M341" i="16" s="1"/>
  <c r="CH231" i="18" s="1"/>
  <c r="K341" i="17"/>
  <c r="L341" i="17" s="1"/>
  <c r="M341" i="17" s="1"/>
  <c r="BZ231" i="19" s="1"/>
  <c r="K341" i="12"/>
  <c r="L341" i="12" s="1"/>
  <c r="M341" i="12" s="1"/>
  <c r="BZ231" i="13" s="1"/>
  <c r="O441" i="20"/>
  <c r="J442" i="20"/>
  <c r="K442" i="20"/>
  <c r="I442" i="20"/>
  <c r="G442" i="20"/>
  <c r="H442" i="20"/>
  <c r="CI231" i="19"/>
  <c r="O341" i="17"/>
  <c r="BY231" i="19"/>
  <c r="J342" i="17"/>
  <c r="BV231" i="19"/>
  <c r="AS232" i="19" s="1"/>
  <c r="CE231" i="19"/>
  <c r="CF231" i="19"/>
  <c r="BW231" i="19"/>
  <c r="AT232" i="19" s="1"/>
  <c r="CF231" i="18"/>
  <c r="BW231" i="18"/>
  <c r="AT232" i="18" s="1"/>
  <c r="CE231" i="18"/>
  <c r="J342" i="16"/>
  <c r="BV231" i="18"/>
  <c r="AS232" i="18" s="1"/>
  <c r="G189" i="15"/>
  <c r="CE231" i="13"/>
  <c r="J342" i="12"/>
  <c r="BW231" i="13"/>
  <c r="AT232" i="13" s="1"/>
  <c r="BV231" i="13"/>
  <c r="AS232" i="13" s="1"/>
  <c r="CF231" i="13"/>
  <c r="BH231" i="18"/>
  <c r="BT231" i="19"/>
  <c r="BO231" i="19"/>
  <c r="N230" i="19"/>
  <c r="CD230" i="19"/>
  <c r="BU230" i="19"/>
  <c r="BX230" i="19"/>
  <c r="CG230" i="19"/>
  <c r="F442" i="21"/>
  <c r="N230" i="18"/>
  <c r="CD230" i="18"/>
  <c r="BU230" i="18"/>
  <c r="CG230" i="18"/>
  <c r="BX230" i="18"/>
  <c r="BT231" i="18"/>
  <c r="BO231" i="18"/>
  <c r="BO232" i="13"/>
  <c r="BT232" i="13"/>
  <c r="N231" i="13"/>
  <c r="BU231" i="13"/>
  <c r="CD231" i="13"/>
  <c r="BH232" i="13"/>
  <c r="CH231" i="19" l="1"/>
  <c r="N342" i="17"/>
  <c r="BY231" i="18"/>
  <c r="N342" i="16"/>
  <c r="BZ231" i="18"/>
  <c r="CI231" i="13"/>
  <c r="O341" i="16"/>
  <c r="CI231" i="18"/>
  <c r="CH231" i="13"/>
  <c r="CG231" i="13"/>
  <c r="BY231" i="13"/>
  <c r="BX231" i="13"/>
  <c r="O341" i="12"/>
  <c r="N342" i="12"/>
  <c r="L442" i="20"/>
  <c r="G342" i="16" s="1"/>
  <c r="Q442" i="20"/>
  <c r="S442" i="20"/>
  <c r="P442" i="20"/>
  <c r="T442" i="20"/>
  <c r="R442" i="20"/>
  <c r="CJ230" i="18"/>
  <c r="CK230" i="18" s="1"/>
  <c r="BM232" i="18"/>
  <c r="I232" i="18"/>
  <c r="BP232" i="18"/>
  <c r="AV232" i="18"/>
  <c r="AJ233" i="18" s="1"/>
  <c r="BM232" i="19"/>
  <c r="BP232" i="19"/>
  <c r="I232" i="19"/>
  <c r="AV232" i="19"/>
  <c r="AJ233" i="19" s="1"/>
  <c r="O441" i="7"/>
  <c r="J442" i="7"/>
  <c r="I442" i="7"/>
  <c r="H442" i="7"/>
  <c r="K442" i="7"/>
  <c r="G442" i="7"/>
  <c r="I232" i="13"/>
  <c r="AV232" i="13"/>
  <c r="AJ233" i="13" s="1"/>
  <c r="BP232" i="13"/>
  <c r="BM232" i="13"/>
  <c r="BN232" i="18"/>
  <c r="J232" i="18"/>
  <c r="AW232" i="18"/>
  <c r="AK233" i="18" s="1"/>
  <c r="BQ232" i="18"/>
  <c r="AW232" i="13"/>
  <c r="AK233" i="13" s="1"/>
  <c r="BN232" i="13"/>
  <c r="J232" i="13"/>
  <c r="BQ232" i="13"/>
  <c r="AW232" i="19"/>
  <c r="AK233" i="19" s="1"/>
  <c r="BQ232" i="19"/>
  <c r="BN232" i="19"/>
  <c r="J232" i="19"/>
  <c r="CA230" i="18"/>
  <c r="AR231" i="18"/>
  <c r="CA230" i="19"/>
  <c r="AR231" i="19"/>
  <c r="H443" i="21"/>
  <c r="O442" i="21"/>
  <c r="G443" i="21"/>
  <c r="I443" i="21"/>
  <c r="K443" i="21"/>
  <c r="J443" i="21"/>
  <c r="CJ230" i="19"/>
  <c r="AR232" i="13"/>
  <c r="BK315" i="13"/>
  <c r="CA231" i="13" l="1"/>
  <c r="CB231" i="13" s="1"/>
  <c r="CJ231" i="13"/>
  <c r="CK231" i="13" s="1"/>
  <c r="AY232" i="13"/>
  <c r="BB232" i="13" s="1"/>
  <c r="AZ232" i="13"/>
  <c r="BC232" i="13" s="1"/>
  <c r="AY232" i="19"/>
  <c r="BB232" i="19" s="1"/>
  <c r="U442" i="20"/>
  <c r="V442" i="20" s="1"/>
  <c r="CL230" i="18"/>
  <c r="AZ232" i="18"/>
  <c r="BC232" i="18" s="1"/>
  <c r="AZ232" i="19"/>
  <c r="BC232" i="19" s="1"/>
  <c r="M232" i="13"/>
  <c r="S232" i="13"/>
  <c r="AB233" i="13" s="1"/>
  <c r="S232" i="19"/>
  <c r="AB233" i="19" s="1"/>
  <c r="M232" i="19"/>
  <c r="P232" i="19" s="1"/>
  <c r="T442" i="7"/>
  <c r="P442" i="7"/>
  <c r="S442" i="7"/>
  <c r="Q442" i="7"/>
  <c r="R442" i="7"/>
  <c r="L232" i="18"/>
  <c r="O232" i="18" s="1"/>
  <c r="R232" i="18"/>
  <c r="AA233" i="18" s="1"/>
  <c r="R232" i="13"/>
  <c r="AA233" i="13" s="1"/>
  <c r="L232" i="13"/>
  <c r="S232" i="18"/>
  <c r="AB233" i="18" s="1"/>
  <c r="M232" i="18"/>
  <c r="P232" i="18" s="1"/>
  <c r="L442" i="7"/>
  <c r="L232" i="19"/>
  <c r="O232" i="19" s="1"/>
  <c r="R232" i="19"/>
  <c r="AA233" i="19" s="1"/>
  <c r="AY232" i="18"/>
  <c r="BB232" i="18" s="1"/>
  <c r="L443" i="21"/>
  <c r="G343" i="17" s="1"/>
  <c r="S443" i="21"/>
  <c r="R443" i="21"/>
  <c r="Q443" i="21"/>
  <c r="P443" i="21"/>
  <c r="T443" i="21"/>
  <c r="CL230" i="19"/>
  <c r="CK230" i="19"/>
  <c r="BL231" i="19"/>
  <c r="AU231" i="19"/>
  <c r="AI232" i="19" s="1"/>
  <c r="H231" i="19"/>
  <c r="CC230" i="19"/>
  <c r="CB230" i="19"/>
  <c r="H231" i="18"/>
  <c r="AU231" i="18"/>
  <c r="AI232" i="18" s="1"/>
  <c r="BL231" i="18"/>
  <c r="CC230" i="18"/>
  <c r="CB230" i="18"/>
  <c r="BL232" i="13"/>
  <c r="AU232" i="13"/>
  <c r="AI233" i="13" s="1"/>
  <c r="H232" i="13"/>
  <c r="BI315" i="13"/>
  <c r="BJ315" i="13"/>
  <c r="CC231" i="13" l="1"/>
  <c r="CL231" i="13"/>
  <c r="AX231" i="18"/>
  <c r="BA231" i="18" s="1"/>
  <c r="BD231" i="18" s="1"/>
  <c r="H342" i="16"/>
  <c r="I342" i="16" s="1"/>
  <c r="G342" i="12"/>
  <c r="H342" i="12" s="1"/>
  <c r="I342" i="12" s="1"/>
  <c r="F170" i="15"/>
  <c r="H342" i="17"/>
  <c r="I342" i="17" s="1"/>
  <c r="U442" i="7"/>
  <c r="I170" i="15"/>
  <c r="O232" i="13"/>
  <c r="J170" i="15"/>
  <c r="P232" i="13"/>
  <c r="AX231" i="19"/>
  <c r="BA231" i="19" s="1"/>
  <c r="BD231" i="19" s="1"/>
  <c r="BR231" i="19"/>
  <c r="K231" i="19"/>
  <c r="Q231" i="19"/>
  <c r="Z232" i="19" s="1"/>
  <c r="BH232" i="19" s="1"/>
  <c r="U443" i="21"/>
  <c r="V443" i="21" s="1"/>
  <c r="K231" i="18"/>
  <c r="Q231" i="18"/>
  <c r="Z232" i="18" s="1"/>
  <c r="F442" i="20" s="1"/>
  <c r="BR231" i="18"/>
  <c r="K232" i="13"/>
  <c r="H170" i="15" s="1"/>
  <c r="BR232" i="13"/>
  <c r="Q232" i="13"/>
  <c r="Z233" i="13" s="1"/>
  <c r="F443" i="7" s="1"/>
  <c r="AX232" i="13"/>
  <c r="BA232" i="13" s="1"/>
  <c r="BD232" i="13" s="1"/>
  <c r="BK316" i="13"/>
  <c r="I443" i="20" l="1"/>
  <c r="O442" i="20"/>
  <c r="K443" i="20"/>
  <c r="H443" i="20"/>
  <c r="J443" i="20"/>
  <c r="G443" i="20"/>
  <c r="K342" i="17"/>
  <c r="L342" i="17" s="1"/>
  <c r="M342" i="17" s="1"/>
  <c r="K342" i="16"/>
  <c r="L342" i="16" s="1"/>
  <c r="M342" i="16" s="1"/>
  <c r="K342" i="12"/>
  <c r="L342" i="12" s="1"/>
  <c r="M342" i="12" s="1"/>
  <c r="BX232" i="13" s="1"/>
  <c r="V442" i="7"/>
  <c r="BV232" i="19"/>
  <c r="AS233" i="19" s="1"/>
  <c r="CF232" i="19"/>
  <c r="BW232" i="19"/>
  <c r="AT233" i="19" s="1"/>
  <c r="J343" i="17"/>
  <c r="CE232" i="19"/>
  <c r="G190" i="15"/>
  <c r="BV232" i="13"/>
  <c r="AS233" i="13" s="1"/>
  <c r="CE232" i="13"/>
  <c r="BW232" i="13"/>
  <c r="AT233" i="13" s="1"/>
  <c r="J343" i="12"/>
  <c r="CF232" i="13"/>
  <c r="BH232" i="18"/>
  <c r="CE232" i="18"/>
  <c r="BV232" i="18"/>
  <c r="AS233" i="18" s="1"/>
  <c r="CF232" i="18"/>
  <c r="BW232" i="18"/>
  <c r="AT233" i="18" s="1"/>
  <c r="J343" i="16"/>
  <c r="N231" i="19"/>
  <c r="BU231" i="19"/>
  <c r="CD231" i="19"/>
  <c r="CG231" i="19"/>
  <c r="BX231" i="19"/>
  <c r="BT232" i="19"/>
  <c r="BO232" i="19"/>
  <c r="BO232" i="18"/>
  <c r="BT232" i="18"/>
  <c r="F443" i="21"/>
  <c r="N231" i="18"/>
  <c r="CD231" i="18"/>
  <c r="BU231" i="18"/>
  <c r="BX231" i="18"/>
  <c r="CG231" i="18"/>
  <c r="BT233" i="13"/>
  <c r="BO233" i="13"/>
  <c r="N232" i="13"/>
  <c r="CD232" i="13"/>
  <c r="BU232" i="13"/>
  <c r="BH233" i="13"/>
  <c r="BI316" i="13"/>
  <c r="BJ316" i="13"/>
  <c r="CG232" i="13" l="1"/>
  <c r="L443" i="20"/>
  <c r="G343" i="16" s="1"/>
  <c r="R443" i="20"/>
  <c r="P443" i="20"/>
  <c r="T443" i="20"/>
  <c r="Q443" i="20"/>
  <c r="S443" i="20"/>
  <c r="CJ231" i="19"/>
  <c r="CL231" i="19" s="1"/>
  <c r="AW233" i="19"/>
  <c r="AK234" i="19" s="1"/>
  <c r="J233" i="19"/>
  <c r="BN233" i="19"/>
  <c r="BQ233" i="19"/>
  <c r="J233" i="18"/>
  <c r="AW233" i="18"/>
  <c r="AK234" i="18" s="1"/>
  <c r="BQ233" i="18"/>
  <c r="BN233" i="18"/>
  <c r="BQ233" i="13"/>
  <c r="AW233" i="13"/>
  <c r="AK234" i="13" s="1"/>
  <c r="J233" i="13"/>
  <c r="BN233" i="13"/>
  <c r="I233" i="19"/>
  <c r="BM233" i="19"/>
  <c r="AV233" i="19"/>
  <c r="AJ234" i="19" s="1"/>
  <c r="BP233" i="19"/>
  <c r="AV233" i="18"/>
  <c r="AJ234" i="18" s="1"/>
  <c r="BP233" i="18"/>
  <c r="I233" i="18"/>
  <c r="BM233" i="18"/>
  <c r="BP233" i="13"/>
  <c r="I233" i="13"/>
  <c r="AV233" i="13"/>
  <c r="AJ234" i="13" s="1"/>
  <c r="BM233" i="13"/>
  <c r="BY232" i="13"/>
  <c r="CH232" i="13"/>
  <c r="N343" i="12"/>
  <c r="CI232" i="13"/>
  <c r="O342" i="12"/>
  <c r="BZ232" i="13"/>
  <c r="BY232" i="18"/>
  <c r="O342" i="16"/>
  <c r="CH232" i="18"/>
  <c r="N343" i="16"/>
  <c r="CI232" i="18"/>
  <c r="BZ232" i="18"/>
  <c r="I443" i="7"/>
  <c r="O442" i="7"/>
  <c r="K443" i="7"/>
  <c r="H443" i="7"/>
  <c r="J443" i="7"/>
  <c r="G443" i="7"/>
  <c r="CH232" i="19"/>
  <c r="CI232" i="19"/>
  <c r="BZ232" i="19"/>
  <c r="O342" i="17"/>
  <c r="N343" i="17"/>
  <c r="BY232" i="19"/>
  <c r="CA231" i="19"/>
  <c r="AR232" i="19"/>
  <c r="K444" i="21"/>
  <c r="O443" i="21"/>
  <c r="H444" i="21"/>
  <c r="J444" i="21"/>
  <c r="G444" i="21"/>
  <c r="I444" i="21"/>
  <c r="CA231" i="18"/>
  <c r="AR232" i="18"/>
  <c r="CJ231" i="18"/>
  <c r="AR233" i="13"/>
  <c r="CK231" i="19" l="1"/>
  <c r="CJ232" i="13"/>
  <c r="CL232" i="13" s="1"/>
  <c r="AZ233" i="13"/>
  <c r="BC233" i="13" s="1"/>
  <c r="CA232" i="13"/>
  <c r="CB232" i="13" s="1"/>
  <c r="AY233" i="18"/>
  <c r="BB233" i="18" s="1"/>
  <c r="AY233" i="13"/>
  <c r="BB233" i="13" s="1"/>
  <c r="AZ233" i="19"/>
  <c r="BC233" i="19" s="1"/>
  <c r="U443" i="20"/>
  <c r="V443" i="20" s="1"/>
  <c r="L233" i="18"/>
  <c r="O233" i="18" s="1"/>
  <c r="R233" i="18"/>
  <c r="AA234" i="18" s="1"/>
  <c r="L233" i="19"/>
  <c r="O233" i="19" s="1"/>
  <c r="R233" i="19"/>
  <c r="AA234" i="19" s="1"/>
  <c r="M233" i="18"/>
  <c r="P233" i="18" s="1"/>
  <c r="S233" i="18"/>
  <c r="AB234" i="18" s="1"/>
  <c r="Q443" i="7"/>
  <c r="P443" i="7"/>
  <c r="R443" i="7"/>
  <c r="T443" i="7"/>
  <c r="S443" i="7"/>
  <c r="M233" i="13"/>
  <c r="S233" i="13"/>
  <c r="AB234" i="13" s="1"/>
  <c r="L233" i="13"/>
  <c r="R233" i="13"/>
  <c r="AA234" i="13" s="1"/>
  <c r="AY233" i="19"/>
  <c r="BB233" i="19" s="1"/>
  <c r="AZ233" i="18"/>
  <c r="BC233" i="18" s="1"/>
  <c r="M233" i="19"/>
  <c r="P233" i="19" s="1"/>
  <c r="S233" i="19"/>
  <c r="AB234" i="19" s="1"/>
  <c r="L443" i="7"/>
  <c r="BL232" i="18"/>
  <c r="H232" i="18"/>
  <c r="AU232" i="18"/>
  <c r="AI233" i="18" s="1"/>
  <c r="H232" i="19"/>
  <c r="BL232" i="19"/>
  <c r="AU232" i="19"/>
  <c r="AI233" i="19" s="1"/>
  <c r="CC231" i="18"/>
  <c r="CB231" i="18"/>
  <c r="CC231" i="19"/>
  <c r="CB231" i="19"/>
  <c r="L444" i="21"/>
  <c r="G344" i="17" s="1"/>
  <c r="CK231" i="18"/>
  <c r="CL231" i="18"/>
  <c r="S444" i="21"/>
  <c r="P444" i="21"/>
  <c r="R444" i="21"/>
  <c r="T444" i="21"/>
  <c r="Q444" i="21"/>
  <c r="CK232" i="13"/>
  <c r="H233" i="13"/>
  <c r="AU233" i="13"/>
  <c r="AI234" i="13" s="1"/>
  <c r="BL233" i="13"/>
  <c r="BI317" i="13"/>
  <c r="BK317" i="13"/>
  <c r="CC232" i="13" l="1"/>
  <c r="I171" i="15"/>
  <c r="O233" i="13"/>
  <c r="J171" i="15"/>
  <c r="P233" i="13"/>
  <c r="G343" i="12"/>
  <c r="H343" i="12" s="1"/>
  <c r="I343" i="12" s="1"/>
  <c r="H343" i="16"/>
  <c r="I343" i="16" s="1"/>
  <c r="F171" i="15"/>
  <c r="H343" i="17"/>
  <c r="I343" i="17" s="1"/>
  <c r="AX232" i="19"/>
  <c r="BA232" i="19" s="1"/>
  <c r="BD232" i="19" s="1"/>
  <c r="AX232" i="18"/>
  <c r="BA232" i="18" s="1"/>
  <c r="BD232" i="18" s="1"/>
  <c r="U443" i="7"/>
  <c r="BR232" i="19"/>
  <c r="K232" i="19"/>
  <c r="Q232" i="19"/>
  <c r="Z233" i="19" s="1"/>
  <c r="BH233" i="19" s="1"/>
  <c r="U444" i="21"/>
  <c r="V444" i="21" s="1"/>
  <c r="BR232" i="18"/>
  <c r="K232" i="18"/>
  <c r="Q232" i="18"/>
  <c r="Z233" i="18" s="1"/>
  <c r="F443" i="20" s="1"/>
  <c r="K233" i="13"/>
  <c r="H171" i="15" s="1"/>
  <c r="BR233" i="13"/>
  <c r="Q233" i="13"/>
  <c r="Z234" i="13" s="1"/>
  <c r="F444" i="7" s="1"/>
  <c r="AX233" i="13"/>
  <c r="BA233" i="13" s="1"/>
  <c r="BD233" i="13" s="1"/>
  <c r="BJ317" i="13"/>
  <c r="K444" i="20" l="1"/>
  <c r="I444" i="20"/>
  <c r="O443" i="20"/>
  <c r="H444" i="20"/>
  <c r="G444" i="20"/>
  <c r="J444" i="20"/>
  <c r="BV233" i="18"/>
  <c r="AS234" i="18" s="1"/>
  <c r="BW233" i="18"/>
  <c r="AT234" i="18" s="1"/>
  <c r="CF233" i="18"/>
  <c r="CE233" i="18"/>
  <c r="J344" i="16"/>
  <c r="G191" i="15"/>
  <c r="J344" i="12"/>
  <c r="BV233" i="13"/>
  <c r="AS234" i="13" s="1"/>
  <c r="BW233" i="13"/>
  <c r="AT234" i="13" s="1"/>
  <c r="CE233" i="13"/>
  <c r="CF233" i="13"/>
  <c r="BH233" i="18"/>
  <c r="K343" i="17"/>
  <c r="L343" i="17" s="1"/>
  <c r="M343" i="17" s="1"/>
  <c r="V443" i="7"/>
  <c r="K343" i="16"/>
  <c r="L343" i="16" s="1"/>
  <c r="M343" i="16" s="1"/>
  <c r="K343" i="12"/>
  <c r="L343" i="12" s="1"/>
  <c r="M343" i="12" s="1"/>
  <c r="BX233" i="13" s="1"/>
  <c r="CF233" i="19"/>
  <c r="BW233" i="19"/>
  <c r="AT234" i="19" s="1"/>
  <c r="CE233" i="19"/>
  <c r="J344" i="17"/>
  <c r="BV233" i="19"/>
  <c r="AS234" i="19" s="1"/>
  <c r="BT233" i="18"/>
  <c r="BO233" i="18"/>
  <c r="N232" i="18"/>
  <c r="BU232" i="18"/>
  <c r="CD232" i="18"/>
  <c r="CG232" i="18"/>
  <c r="BX232" i="18"/>
  <c r="N232" i="19"/>
  <c r="CD232" i="19"/>
  <c r="BU232" i="19"/>
  <c r="CG232" i="19"/>
  <c r="BX232" i="19"/>
  <c r="F444" i="21"/>
  <c r="BT233" i="19"/>
  <c r="BO233" i="19"/>
  <c r="N233" i="13"/>
  <c r="BU233" i="13"/>
  <c r="CD233" i="13"/>
  <c r="BH234" i="13"/>
  <c r="BT234" i="13"/>
  <c r="BO234" i="13"/>
  <c r="BJ318" i="13"/>
  <c r="BI318" i="13"/>
  <c r="L444" i="20" l="1"/>
  <c r="G344" i="16" s="1"/>
  <c r="S444" i="20"/>
  <c r="P444" i="20"/>
  <c r="T444" i="20"/>
  <c r="Q444" i="20"/>
  <c r="R444" i="20"/>
  <c r="CG233" i="13"/>
  <c r="BY233" i="18"/>
  <c r="N344" i="16"/>
  <c r="CI233" i="18"/>
  <c r="BZ233" i="18"/>
  <c r="O343" i="16"/>
  <c r="CH233" i="18"/>
  <c r="BM234" i="13"/>
  <c r="I234" i="13"/>
  <c r="AV234" i="13"/>
  <c r="AJ235" i="13" s="1"/>
  <c r="BP234" i="13"/>
  <c r="AV234" i="19"/>
  <c r="AJ235" i="19" s="1"/>
  <c r="BP234" i="19"/>
  <c r="BM234" i="19"/>
  <c r="I234" i="19"/>
  <c r="BZ233" i="19"/>
  <c r="BY233" i="19"/>
  <c r="O343" i="17"/>
  <c r="CH233" i="19"/>
  <c r="N344" i="17"/>
  <c r="CI233" i="19"/>
  <c r="J444" i="7"/>
  <c r="I444" i="7"/>
  <c r="G444" i="7"/>
  <c r="O443" i="7"/>
  <c r="H444" i="7"/>
  <c r="K444" i="7"/>
  <c r="AW234" i="19"/>
  <c r="AK235" i="19" s="1"/>
  <c r="BQ234" i="19"/>
  <c r="J234" i="19"/>
  <c r="BN234" i="19"/>
  <c r="AW234" i="18"/>
  <c r="AK235" i="18" s="1"/>
  <c r="J234" i="18"/>
  <c r="BN234" i="18"/>
  <c r="BQ234" i="18"/>
  <c r="CH233" i="13"/>
  <c r="N344" i="12"/>
  <c r="BY233" i="13"/>
  <c r="O343" i="12"/>
  <c r="CI233" i="13"/>
  <c r="BZ233" i="13"/>
  <c r="AW234" i="13"/>
  <c r="AK235" i="13" s="1"/>
  <c r="BN234" i="13"/>
  <c r="BQ234" i="13"/>
  <c r="J234" i="13"/>
  <c r="I234" i="18"/>
  <c r="AV234" i="18"/>
  <c r="AJ235" i="18" s="1"/>
  <c r="BM234" i="18"/>
  <c r="BP234" i="18"/>
  <c r="CA232" i="18"/>
  <c r="AR233" i="18"/>
  <c r="CA232" i="19"/>
  <c r="AR233" i="19"/>
  <c r="CJ232" i="19"/>
  <c r="O444" i="21"/>
  <c r="I445" i="21"/>
  <c r="J445" i="21"/>
  <c r="K445" i="21"/>
  <c r="H445" i="21"/>
  <c r="G445" i="21"/>
  <c r="CJ232" i="18"/>
  <c r="AR234" i="13"/>
  <c r="BK318" i="13"/>
  <c r="CA233" i="13" l="1"/>
  <c r="AZ234" i="13"/>
  <c r="BC234" i="13" s="1"/>
  <c r="CJ233" i="13"/>
  <c r="CK233" i="13" s="1"/>
  <c r="AY234" i="13"/>
  <c r="BB234" i="13" s="1"/>
  <c r="AZ234" i="18"/>
  <c r="BC234" i="18" s="1"/>
  <c r="U444" i="20"/>
  <c r="V444" i="20" s="1"/>
  <c r="AY234" i="19"/>
  <c r="BB234" i="19" s="1"/>
  <c r="AY234" i="18"/>
  <c r="BB234" i="18" s="1"/>
  <c r="R234" i="19"/>
  <c r="AA235" i="19" s="1"/>
  <c r="L234" i="19"/>
  <c r="O234" i="19" s="1"/>
  <c r="R234" i="13"/>
  <c r="AA235" i="13" s="1"/>
  <c r="L234" i="13"/>
  <c r="M234" i="19"/>
  <c r="P234" i="19" s="1"/>
  <c r="S234" i="19"/>
  <c r="AB235" i="19" s="1"/>
  <c r="M234" i="18"/>
  <c r="P234" i="18" s="1"/>
  <c r="S234" i="18"/>
  <c r="AB235" i="18" s="1"/>
  <c r="L234" i="18"/>
  <c r="O234" i="18" s="1"/>
  <c r="R234" i="18"/>
  <c r="AA235" i="18" s="1"/>
  <c r="T444" i="7"/>
  <c r="R444" i="7"/>
  <c r="P444" i="7"/>
  <c r="Q444" i="7"/>
  <c r="S444" i="7"/>
  <c r="M234" i="13"/>
  <c r="S234" i="13"/>
  <c r="AB235" i="13" s="1"/>
  <c r="AZ234" i="19"/>
  <c r="BC234" i="19" s="1"/>
  <c r="L444" i="7"/>
  <c r="L445" i="21"/>
  <c r="G345" i="17" s="1"/>
  <c r="BL233" i="19"/>
  <c r="H233" i="19"/>
  <c r="AU233" i="19"/>
  <c r="AI234" i="19" s="1"/>
  <c r="CK232" i="19"/>
  <c r="CL232" i="19"/>
  <c r="CB232" i="19"/>
  <c r="CC232" i="19"/>
  <c r="CL232" i="18"/>
  <c r="CK232" i="18"/>
  <c r="AU233" i="18"/>
  <c r="AI234" i="18" s="1"/>
  <c r="BL233" i="18"/>
  <c r="H233" i="18"/>
  <c r="S445" i="21"/>
  <c r="Q445" i="21"/>
  <c r="R445" i="21"/>
  <c r="P445" i="21"/>
  <c r="T445" i="21"/>
  <c r="CC232" i="18"/>
  <c r="CB232" i="18"/>
  <c r="BL234" i="13"/>
  <c r="H234" i="13"/>
  <c r="AU234" i="13"/>
  <c r="AI235" i="13" s="1"/>
  <c r="CB233" i="13"/>
  <c r="CC233" i="13"/>
  <c r="BJ319" i="13"/>
  <c r="BK319" i="13"/>
  <c r="BI319" i="13"/>
  <c r="CL233" i="13" l="1"/>
  <c r="U444" i="7"/>
  <c r="I172" i="15"/>
  <c r="O234" i="13"/>
  <c r="H344" i="16"/>
  <c r="I344" i="16" s="1"/>
  <c r="G344" i="12"/>
  <c r="H344" i="12" s="1"/>
  <c r="I344" i="12" s="1"/>
  <c r="H344" i="17"/>
  <c r="I344" i="17" s="1"/>
  <c r="F172" i="15"/>
  <c r="AX233" i="18"/>
  <c r="BA233" i="18" s="1"/>
  <c r="BD233" i="18" s="1"/>
  <c r="J172" i="15"/>
  <c r="P234" i="13"/>
  <c r="AX233" i="19"/>
  <c r="BA233" i="19" s="1"/>
  <c r="BD233" i="19" s="1"/>
  <c r="U445" i="21"/>
  <c r="V445" i="21" s="1"/>
  <c r="BR233" i="18"/>
  <c r="Q233" i="18"/>
  <c r="Z234" i="18" s="1"/>
  <c r="F444" i="20" s="1"/>
  <c r="K233" i="18"/>
  <c r="Q233" i="19"/>
  <c r="Z234" i="19" s="1"/>
  <c r="BH234" i="19" s="1"/>
  <c r="BR233" i="19"/>
  <c r="K233" i="19"/>
  <c r="K234" i="13"/>
  <c r="H172" i="15" s="1"/>
  <c r="Q234" i="13"/>
  <c r="Z235" i="13" s="1"/>
  <c r="F445" i="7" s="1"/>
  <c r="BR234" i="13"/>
  <c r="AX234" i="13"/>
  <c r="BA234" i="13" s="1"/>
  <c r="BD234" i="13" s="1"/>
  <c r="K445" i="20" l="1"/>
  <c r="J445" i="20"/>
  <c r="H445" i="20"/>
  <c r="G445" i="20"/>
  <c r="O444" i="20"/>
  <c r="I445" i="20"/>
  <c r="G192" i="15"/>
  <c r="J345" i="12"/>
  <c r="BV234" i="13"/>
  <c r="AS235" i="13" s="1"/>
  <c r="CE234" i="13"/>
  <c r="CF234" i="13"/>
  <c r="BW234" i="13"/>
  <c r="AT235" i="13" s="1"/>
  <c r="CF234" i="18"/>
  <c r="BW234" i="18"/>
  <c r="AT235" i="18" s="1"/>
  <c r="J345" i="16"/>
  <c r="CE234" i="18"/>
  <c r="BV234" i="18"/>
  <c r="AS235" i="18" s="1"/>
  <c r="J345" i="17"/>
  <c r="CE234" i="19"/>
  <c r="BV234" i="19"/>
  <c r="AS235" i="19" s="1"/>
  <c r="CF234" i="19"/>
  <c r="BW234" i="19"/>
  <c r="AT235" i="19" s="1"/>
  <c r="BH234" i="18"/>
  <c r="V444" i="7"/>
  <c r="K344" i="17"/>
  <c r="L344" i="17" s="1"/>
  <c r="M344" i="17" s="1"/>
  <c r="K344" i="16"/>
  <c r="L344" i="16" s="1"/>
  <c r="M344" i="16" s="1"/>
  <c r="K344" i="12"/>
  <c r="L344" i="12" s="1"/>
  <c r="M344" i="12" s="1"/>
  <c r="CG234" i="13" s="1"/>
  <c r="BO234" i="18"/>
  <c r="BT234" i="18"/>
  <c r="BO234" i="19"/>
  <c r="BT234" i="19"/>
  <c r="N233" i="19"/>
  <c r="CD233" i="19"/>
  <c r="BU233" i="19"/>
  <c r="CG233" i="19"/>
  <c r="BX233" i="19"/>
  <c r="F445" i="21"/>
  <c r="N233" i="18"/>
  <c r="BU233" i="18"/>
  <c r="CD233" i="18"/>
  <c r="CG233" i="18"/>
  <c r="BX233" i="18"/>
  <c r="BO235" i="13"/>
  <c r="BT235" i="13"/>
  <c r="BH235" i="13"/>
  <c r="N234" i="13"/>
  <c r="CD234" i="13"/>
  <c r="BU234" i="13"/>
  <c r="P445" i="20" l="1"/>
  <c r="S445" i="20"/>
  <c r="R445" i="20"/>
  <c r="Q445" i="20"/>
  <c r="T445" i="20"/>
  <c r="L445" i="20"/>
  <c r="G345" i="16" s="1"/>
  <c r="BM235" i="19"/>
  <c r="I235" i="19"/>
  <c r="AV235" i="19"/>
  <c r="AJ236" i="19" s="1"/>
  <c r="BP235" i="19"/>
  <c r="AW235" i="13"/>
  <c r="AK236" i="13" s="1"/>
  <c r="BQ235" i="13"/>
  <c r="J235" i="13"/>
  <c r="BN235" i="13"/>
  <c r="BN235" i="19"/>
  <c r="J235" i="19"/>
  <c r="BQ235" i="19"/>
  <c r="AW235" i="19"/>
  <c r="AK236" i="19" s="1"/>
  <c r="AW235" i="18"/>
  <c r="AK236" i="18" s="1"/>
  <c r="J235" i="18"/>
  <c r="BQ235" i="18"/>
  <c r="BN235" i="18"/>
  <c r="CH234" i="19"/>
  <c r="BY234" i="19"/>
  <c r="CI234" i="19"/>
  <c r="BZ234" i="19"/>
  <c r="O344" i="17"/>
  <c r="N345" i="17"/>
  <c r="AV235" i="18"/>
  <c r="AJ236" i="18" s="1"/>
  <c r="I235" i="18"/>
  <c r="BM235" i="18"/>
  <c r="BP235" i="18"/>
  <c r="BM235" i="13"/>
  <c r="BP235" i="13"/>
  <c r="I235" i="13"/>
  <c r="AV235" i="13"/>
  <c r="AJ236" i="13" s="1"/>
  <c r="BY234" i="18"/>
  <c r="CH234" i="18"/>
  <c r="BZ234" i="18"/>
  <c r="CI234" i="18"/>
  <c r="O344" i="16"/>
  <c r="N345" i="16"/>
  <c r="CI234" i="13"/>
  <c r="BZ234" i="13"/>
  <c r="BY234" i="13"/>
  <c r="O344" i="12"/>
  <c r="CH234" i="13"/>
  <c r="N345" i="12"/>
  <c r="G445" i="7"/>
  <c r="O444" i="7"/>
  <c r="I445" i="7"/>
  <c r="H445" i="7"/>
  <c r="K445" i="7"/>
  <c r="J445" i="7"/>
  <c r="BX234" i="13"/>
  <c r="O445" i="21"/>
  <c r="K446" i="21"/>
  <c r="H446" i="21"/>
  <c r="G446" i="21"/>
  <c r="I446" i="21"/>
  <c r="J446" i="21"/>
  <c r="CA233" i="19"/>
  <c r="AR234" i="19"/>
  <c r="CJ233" i="18"/>
  <c r="CJ233" i="19"/>
  <c r="CA233" i="18"/>
  <c r="AR234" i="18"/>
  <c r="AR235" i="13"/>
  <c r="BK320" i="13"/>
  <c r="BI320" i="13"/>
  <c r="BJ320" i="13"/>
  <c r="CA234" i="13" l="1"/>
  <c r="AY235" i="19"/>
  <c r="BB235" i="19" s="1"/>
  <c r="AZ235" i="19"/>
  <c r="BC235" i="19" s="1"/>
  <c r="AY235" i="18"/>
  <c r="BB235" i="18" s="1"/>
  <c r="U445" i="20"/>
  <c r="V445" i="20" s="1"/>
  <c r="CJ234" i="13"/>
  <c r="CL234" i="13" s="1"/>
  <c r="S235" i="13"/>
  <c r="AB236" i="13" s="1"/>
  <c r="M235" i="13"/>
  <c r="AY235" i="13"/>
  <c r="BB235" i="13" s="1"/>
  <c r="R235" i="18"/>
  <c r="AA236" i="18" s="1"/>
  <c r="L235" i="18"/>
  <c r="O235" i="18" s="1"/>
  <c r="AZ235" i="18"/>
  <c r="BC235" i="18" s="1"/>
  <c r="M235" i="19"/>
  <c r="P235" i="19" s="1"/>
  <c r="S235" i="19"/>
  <c r="AB236" i="19" s="1"/>
  <c r="S445" i="7"/>
  <c r="T445" i="7"/>
  <c r="P445" i="7"/>
  <c r="Q445" i="7"/>
  <c r="R445" i="7"/>
  <c r="L445" i="7"/>
  <c r="L235" i="13"/>
  <c r="R235" i="13"/>
  <c r="AA236" i="13" s="1"/>
  <c r="AZ235" i="13"/>
  <c r="BC235" i="13" s="1"/>
  <c r="L235" i="19"/>
  <c r="O235" i="19" s="1"/>
  <c r="R235" i="19"/>
  <c r="AA236" i="19" s="1"/>
  <c r="S235" i="18"/>
  <c r="AB236" i="18" s="1"/>
  <c r="M235" i="18"/>
  <c r="P235" i="18" s="1"/>
  <c r="CL233" i="19"/>
  <c r="CK233" i="19"/>
  <c r="S446" i="21"/>
  <c r="Q446" i="21"/>
  <c r="T446" i="21"/>
  <c r="R446" i="21"/>
  <c r="P446" i="21"/>
  <c r="CL233" i="18"/>
  <c r="CK233" i="18"/>
  <c r="H234" i="19"/>
  <c r="AU234" i="19"/>
  <c r="AI235" i="19" s="1"/>
  <c r="BL234" i="19"/>
  <c r="H234" i="18"/>
  <c r="AU234" i="18"/>
  <c r="AI235" i="18" s="1"/>
  <c r="BL234" i="18"/>
  <c r="CB233" i="19"/>
  <c r="CC233" i="19"/>
  <c r="L446" i="21"/>
  <c r="G346" i="17" s="1"/>
  <c r="CC233" i="18"/>
  <c r="CB233" i="18"/>
  <c r="H235" i="13"/>
  <c r="AU235" i="13"/>
  <c r="AI236" i="13" s="1"/>
  <c r="BL235" i="13"/>
  <c r="CC234" i="13"/>
  <c r="CB234" i="13"/>
  <c r="CK234" i="13" l="1"/>
  <c r="AX234" i="19"/>
  <c r="BA234" i="19" s="1"/>
  <c r="BD234" i="19" s="1"/>
  <c r="I173" i="15"/>
  <c r="O235" i="13"/>
  <c r="U445" i="7"/>
  <c r="AX234" i="18"/>
  <c r="BA234" i="18" s="1"/>
  <c r="BD234" i="18" s="1"/>
  <c r="J173" i="15"/>
  <c r="P235" i="13"/>
  <c r="F173" i="15"/>
  <c r="H345" i="17"/>
  <c r="I345" i="17" s="1"/>
  <c r="G345" i="12"/>
  <c r="H345" i="12" s="1"/>
  <c r="I345" i="12" s="1"/>
  <c r="H345" i="16"/>
  <c r="I345" i="16" s="1"/>
  <c r="U446" i="21"/>
  <c r="V446" i="21" s="1"/>
  <c r="K234" i="19"/>
  <c r="BR234" i="19"/>
  <c r="Q234" i="19"/>
  <c r="Z235" i="19" s="1"/>
  <c r="BH235" i="19" s="1"/>
  <c r="BR234" i="18"/>
  <c r="K234" i="18"/>
  <c r="Q234" i="18"/>
  <c r="Z235" i="18" s="1"/>
  <c r="F445" i="20" s="1"/>
  <c r="BR235" i="13"/>
  <c r="Q235" i="13"/>
  <c r="Z236" i="13" s="1"/>
  <c r="F446" i="7" s="1"/>
  <c r="K235" i="13"/>
  <c r="H173" i="15" s="1"/>
  <c r="AX235" i="13"/>
  <c r="BA235" i="13" s="1"/>
  <c r="BD235" i="13" s="1"/>
  <c r="BI321" i="13"/>
  <c r="O445" i="20" l="1"/>
  <c r="H446" i="20"/>
  <c r="J446" i="20"/>
  <c r="G446" i="20"/>
  <c r="I446" i="20"/>
  <c r="K446" i="20"/>
  <c r="K345" i="17"/>
  <c r="L345" i="17" s="1"/>
  <c r="M345" i="17" s="1"/>
  <c r="V445" i="7"/>
  <c r="K345" i="16"/>
  <c r="L345" i="16" s="1"/>
  <c r="M345" i="16" s="1"/>
  <c r="K345" i="12"/>
  <c r="L345" i="12" s="1"/>
  <c r="M345" i="12" s="1"/>
  <c r="BX235" i="13" s="1"/>
  <c r="BV235" i="18"/>
  <c r="AS236" i="18" s="1"/>
  <c r="CE235" i="18"/>
  <c r="BW235" i="18"/>
  <c r="AT236" i="18" s="1"/>
  <c r="CF235" i="18"/>
  <c r="J346" i="16"/>
  <c r="G193" i="15"/>
  <c r="BV235" i="13"/>
  <c r="AS236" i="13" s="1"/>
  <c r="CE235" i="13"/>
  <c r="J346" i="12"/>
  <c r="CF235" i="13"/>
  <c r="BW235" i="13"/>
  <c r="AT236" i="13" s="1"/>
  <c r="BV235" i="19"/>
  <c r="AS236" i="19" s="1"/>
  <c r="J346" i="17"/>
  <c r="CE235" i="19"/>
  <c r="BW235" i="19"/>
  <c r="AT236" i="19" s="1"/>
  <c r="CF235" i="19"/>
  <c r="BH235" i="18"/>
  <c r="BT235" i="18"/>
  <c r="BO235" i="18"/>
  <c r="BO235" i="19"/>
  <c r="BT235" i="19"/>
  <c r="F446" i="21"/>
  <c r="N234" i="19"/>
  <c r="BU234" i="19"/>
  <c r="CD234" i="19"/>
  <c r="CG234" i="19"/>
  <c r="BX234" i="19"/>
  <c r="N234" i="18"/>
  <c r="BU234" i="18"/>
  <c r="CD234" i="18"/>
  <c r="BX234" i="18"/>
  <c r="CG234" i="18"/>
  <c r="N235" i="13"/>
  <c r="BU235" i="13"/>
  <c r="CD235" i="13"/>
  <c r="BH236" i="13"/>
  <c r="BT236" i="13"/>
  <c r="BO236" i="13"/>
  <c r="BJ321" i="13"/>
  <c r="BK321" i="13"/>
  <c r="CG235" i="13" l="1"/>
  <c r="L446" i="20"/>
  <c r="G346" i="16" s="1"/>
  <c r="T446" i="20"/>
  <c r="R446" i="20"/>
  <c r="S446" i="20"/>
  <c r="P446" i="20"/>
  <c r="Q446" i="20"/>
  <c r="AV236" i="19"/>
  <c r="AJ237" i="19" s="1"/>
  <c r="BM236" i="19"/>
  <c r="BP236" i="19"/>
  <c r="I236" i="19"/>
  <c r="J236" i="13"/>
  <c r="BQ236" i="13"/>
  <c r="AW236" i="13"/>
  <c r="AK237" i="13" s="1"/>
  <c r="BN236" i="13"/>
  <c r="AW236" i="18"/>
  <c r="AK237" i="18" s="1"/>
  <c r="BQ236" i="18"/>
  <c r="BN236" i="18"/>
  <c r="J236" i="18"/>
  <c r="H446" i="7"/>
  <c r="O445" i="7"/>
  <c r="K446" i="7"/>
  <c r="G446" i="7"/>
  <c r="I446" i="7"/>
  <c r="J446" i="7"/>
  <c r="I236" i="18"/>
  <c r="BM236" i="18"/>
  <c r="BP236" i="18"/>
  <c r="AV236" i="18"/>
  <c r="AJ237" i="18" s="1"/>
  <c r="BZ235" i="13"/>
  <c r="CH235" i="13"/>
  <c r="CI235" i="13"/>
  <c r="O345" i="12"/>
  <c r="BY235" i="13"/>
  <c r="N346" i="12"/>
  <c r="AW236" i="19"/>
  <c r="AK237" i="19" s="1"/>
  <c r="BQ236" i="19"/>
  <c r="BN236" i="19"/>
  <c r="J236" i="19"/>
  <c r="BM236" i="13"/>
  <c r="AV236" i="13"/>
  <c r="AJ237" i="13" s="1"/>
  <c r="BP236" i="13"/>
  <c r="I236" i="13"/>
  <c r="CH235" i="18"/>
  <c r="BY235" i="18"/>
  <c r="BZ235" i="18"/>
  <c r="CI235" i="18"/>
  <c r="N346" i="16"/>
  <c r="O345" i="16"/>
  <c r="N346" i="17"/>
  <c r="BY235" i="19"/>
  <c r="CI235" i="19"/>
  <c r="CH235" i="19"/>
  <c r="BZ235" i="19"/>
  <c r="O345" i="17"/>
  <c r="CJ234" i="19"/>
  <c r="CA234" i="19"/>
  <c r="AR235" i="19"/>
  <c r="CJ234" i="18"/>
  <c r="CA234" i="18"/>
  <c r="AR235" i="18"/>
  <c r="O446" i="21"/>
  <c r="K447" i="21"/>
  <c r="G447" i="21"/>
  <c r="H447" i="21"/>
  <c r="J447" i="21"/>
  <c r="I447" i="21"/>
  <c r="AR236" i="13"/>
  <c r="BI322" i="13"/>
  <c r="CA235" i="13" l="1"/>
  <c r="CB235" i="13" s="1"/>
  <c r="CJ235" i="13"/>
  <c r="CK235" i="13" s="1"/>
  <c r="AY236" i="19"/>
  <c r="BB236" i="19" s="1"/>
  <c r="U446" i="20"/>
  <c r="V446" i="20" s="1"/>
  <c r="AZ236" i="18"/>
  <c r="BC236" i="18" s="1"/>
  <c r="AZ236" i="19"/>
  <c r="BC236" i="19" s="1"/>
  <c r="L236" i="18"/>
  <c r="O236" i="18" s="1"/>
  <c r="R236" i="18"/>
  <c r="AA237" i="18" s="1"/>
  <c r="M236" i="19"/>
  <c r="P236" i="19" s="1"/>
  <c r="S236" i="19"/>
  <c r="AB237" i="19" s="1"/>
  <c r="M236" i="18"/>
  <c r="P236" i="18" s="1"/>
  <c r="S236" i="18"/>
  <c r="AB237" i="18" s="1"/>
  <c r="M236" i="13"/>
  <c r="S236" i="13"/>
  <c r="AB237" i="13" s="1"/>
  <c r="R236" i="19"/>
  <c r="AA237" i="19" s="1"/>
  <c r="L236" i="19"/>
  <c r="O236" i="19" s="1"/>
  <c r="L446" i="7"/>
  <c r="AY236" i="13"/>
  <c r="BB236" i="13" s="1"/>
  <c r="R236" i="13"/>
  <c r="AA237" i="13" s="1"/>
  <c r="L236" i="13"/>
  <c r="AY236" i="18"/>
  <c r="BB236" i="18" s="1"/>
  <c r="T446" i="7"/>
  <c r="S446" i="7"/>
  <c r="P446" i="7"/>
  <c r="R446" i="7"/>
  <c r="Q446" i="7"/>
  <c r="AZ236" i="13"/>
  <c r="BC236" i="13" s="1"/>
  <c r="L447" i="21"/>
  <c r="G347" i="17" s="1"/>
  <c r="CL234" i="19"/>
  <c r="CK234" i="19"/>
  <c r="BL235" i="19"/>
  <c r="H235" i="19"/>
  <c r="AU235" i="19"/>
  <c r="AI236" i="19" s="1"/>
  <c r="S447" i="21"/>
  <c r="P447" i="21"/>
  <c r="R447" i="21"/>
  <c r="T447" i="21"/>
  <c r="Q447" i="21"/>
  <c r="CC234" i="19"/>
  <c r="CB234" i="19"/>
  <c r="AU235" i="18"/>
  <c r="AI236" i="18" s="1"/>
  <c r="H235" i="18"/>
  <c r="BL235" i="18"/>
  <c r="CB234" i="18"/>
  <c r="CC234" i="18"/>
  <c r="CK234" i="18"/>
  <c r="CL234" i="18"/>
  <c r="H236" i="13"/>
  <c r="AU236" i="13"/>
  <c r="AI237" i="13" s="1"/>
  <c r="BL236" i="13"/>
  <c r="CC235" i="13"/>
  <c r="CL235" i="13" l="1"/>
  <c r="J174" i="15"/>
  <c r="P236" i="13"/>
  <c r="I174" i="15"/>
  <c r="O236" i="13"/>
  <c r="G346" i="12"/>
  <c r="H346" i="12" s="1"/>
  <c r="I346" i="12" s="1"/>
  <c r="H346" i="16"/>
  <c r="I346" i="16" s="1"/>
  <c r="F174" i="15"/>
  <c r="H346" i="17"/>
  <c r="I346" i="17" s="1"/>
  <c r="U446" i="7"/>
  <c r="AX235" i="19"/>
  <c r="BA235" i="19" s="1"/>
  <c r="BD235" i="19" s="1"/>
  <c r="K235" i="19"/>
  <c r="BR235" i="19"/>
  <c r="Q235" i="19"/>
  <c r="Z236" i="19" s="1"/>
  <c r="BH236" i="19" s="1"/>
  <c r="U447" i="21"/>
  <c r="V447" i="21" s="1"/>
  <c r="BR235" i="18"/>
  <c r="K235" i="18"/>
  <c r="Q235" i="18"/>
  <c r="Z236" i="18" s="1"/>
  <c r="F446" i="20" s="1"/>
  <c r="AX235" i="18"/>
  <c r="BA235" i="18" s="1"/>
  <c r="BD235" i="18" s="1"/>
  <c r="AX236" i="13"/>
  <c r="BA236" i="13" s="1"/>
  <c r="BD236" i="13" s="1"/>
  <c r="K236" i="13"/>
  <c r="H174" i="15" s="1"/>
  <c r="BR236" i="13"/>
  <c r="Q236" i="13"/>
  <c r="Z237" i="13" s="1"/>
  <c r="F447" i="7" s="1"/>
  <c r="BK322" i="13"/>
  <c r="BJ322" i="13"/>
  <c r="H447" i="20" l="1"/>
  <c r="K447" i="20"/>
  <c r="G447" i="20"/>
  <c r="O446" i="20"/>
  <c r="I447" i="20"/>
  <c r="J447" i="20"/>
  <c r="BV236" i="18"/>
  <c r="AS237" i="18" s="1"/>
  <c r="CE236" i="18"/>
  <c r="J347" i="16"/>
  <c r="CF236" i="18"/>
  <c r="BW236" i="18"/>
  <c r="AT237" i="18" s="1"/>
  <c r="G194" i="15"/>
  <c r="CF236" i="13"/>
  <c r="BW236" i="13"/>
  <c r="AT237" i="13" s="1"/>
  <c r="BV236" i="13"/>
  <c r="AS237" i="13" s="1"/>
  <c r="CE236" i="13"/>
  <c r="J347" i="12"/>
  <c r="BH236" i="18"/>
  <c r="K346" i="17"/>
  <c r="L346" i="17" s="1"/>
  <c r="M346" i="17" s="1"/>
  <c r="K346" i="16"/>
  <c r="L346" i="16" s="1"/>
  <c r="M346" i="16" s="1"/>
  <c r="V446" i="7"/>
  <c r="K346" i="12"/>
  <c r="L346" i="12" s="1"/>
  <c r="M346" i="12" s="1"/>
  <c r="CG236" i="13" s="1"/>
  <c r="CE236" i="19"/>
  <c r="J347" i="17"/>
  <c r="BV236" i="19"/>
  <c r="AS237" i="19" s="1"/>
  <c r="BW236" i="19"/>
  <c r="AT237" i="19" s="1"/>
  <c r="CF236" i="19"/>
  <c r="BO236" i="18"/>
  <c r="BT236" i="18"/>
  <c r="F447" i="21"/>
  <c r="N235" i="18"/>
  <c r="CD235" i="18"/>
  <c r="BU235" i="18"/>
  <c r="BX235" i="18"/>
  <c r="CG235" i="18"/>
  <c r="BO236" i="19"/>
  <c r="BT236" i="19"/>
  <c r="N235" i="19"/>
  <c r="CD235" i="19"/>
  <c r="BU235" i="19"/>
  <c r="CG235" i="19"/>
  <c r="BX235" i="19"/>
  <c r="N236" i="13"/>
  <c r="BU236" i="13"/>
  <c r="CD236" i="13"/>
  <c r="BO237" i="13"/>
  <c r="BT237" i="13"/>
  <c r="BH237" i="13"/>
  <c r="BI323" i="13"/>
  <c r="S447" i="20" l="1"/>
  <c r="R447" i="20"/>
  <c r="P447" i="20"/>
  <c r="Q447" i="20"/>
  <c r="T447" i="20"/>
  <c r="L447" i="20"/>
  <c r="G347" i="16" s="1"/>
  <c r="BX236" i="13"/>
  <c r="CH236" i="18"/>
  <c r="CI236" i="18"/>
  <c r="BZ236" i="18"/>
  <c r="O346" i="16"/>
  <c r="N347" i="16"/>
  <c r="BY236" i="18"/>
  <c r="N347" i="17"/>
  <c r="CH236" i="19"/>
  <c r="O346" i="17"/>
  <c r="BY236" i="19"/>
  <c r="CI236" i="19"/>
  <c r="BZ236" i="19"/>
  <c r="J237" i="19"/>
  <c r="AW237" i="19"/>
  <c r="AK238" i="19" s="1"/>
  <c r="BQ237" i="19"/>
  <c r="BN237" i="19"/>
  <c r="H447" i="7"/>
  <c r="G447" i="7"/>
  <c r="K447" i="7"/>
  <c r="I447" i="7"/>
  <c r="J447" i="7"/>
  <c r="O446" i="7"/>
  <c r="J237" i="18"/>
  <c r="AW237" i="18"/>
  <c r="AK238" i="18" s="1"/>
  <c r="BQ237" i="18"/>
  <c r="BN237" i="18"/>
  <c r="AV237" i="19"/>
  <c r="AJ238" i="19" s="1"/>
  <c r="I237" i="19"/>
  <c r="BP237" i="19"/>
  <c r="BM237" i="19"/>
  <c r="J237" i="13"/>
  <c r="AW237" i="13"/>
  <c r="AK238" i="13" s="1"/>
  <c r="BN237" i="13"/>
  <c r="BQ237" i="13"/>
  <c r="BZ236" i="13"/>
  <c r="CH236" i="13"/>
  <c r="CI236" i="13"/>
  <c r="BY236" i="13"/>
  <c r="N347" i="12"/>
  <c r="O346" i="12"/>
  <c r="AV237" i="13"/>
  <c r="AJ238" i="13" s="1"/>
  <c r="BP237" i="13"/>
  <c r="I237" i="13"/>
  <c r="BM237" i="13"/>
  <c r="AV237" i="18"/>
  <c r="AJ238" i="18" s="1"/>
  <c r="BM237" i="18"/>
  <c r="I237" i="18"/>
  <c r="BP237" i="18"/>
  <c r="CA235" i="18"/>
  <c r="AR236" i="18"/>
  <c r="CA235" i="19"/>
  <c r="AR236" i="19"/>
  <c r="CJ235" i="18"/>
  <c r="O447" i="21"/>
  <c r="H448" i="21"/>
  <c r="J448" i="21"/>
  <c r="I448" i="21"/>
  <c r="K448" i="21"/>
  <c r="G448" i="21"/>
  <c r="CJ235" i="19"/>
  <c r="AR237" i="13"/>
  <c r="BJ323" i="13"/>
  <c r="BK323" i="13"/>
  <c r="CJ236" i="13" l="1"/>
  <c r="CL236" i="13" s="1"/>
  <c r="U447" i="20"/>
  <c r="V447" i="20" s="1"/>
  <c r="AZ237" i="13"/>
  <c r="BC237" i="13" s="1"/>
  <c r="AY237" i="19"/>
  <c r="BB237" i="19" s="1"/>
  <c r="AY237" i="13"/>
  <c r="BB237" i="13" s="1"/>
  <c r="CA236" i="13"/>
  <c r="CC236" i="13" s="1"/>
  <c r="AY237" i="18"/>
  <c r="BB237" i="18" s="1"/>
  <c r="R237" i="19"/>
  <c r="AA238" i="19" s="1"/>
  <c r="L237" i="19"/>
  <c r="O237" i="19" s="1"/>
  <c r="L237" i="18"/>
  <c r="O237" i="18" s="1"/>
  <c r="R237" i="18"/>
  <c r="AA238" i="18" s="1"/>
  <c r="S237" i="19"/>
  <c r="AB238" i="19" s="1"/>
  <c r="M237" i="19"/>
  <c r="P237" i="19" s="1"/>
  <c r="Q447" i="7"/>
  <c r="R447" i="7"/>
  <c r="S447" i="7"/>
  <c r="P447" i="7"/>
  <c r="T447" i="7"/>
  <c r="L447" i="7"/>
  <c r="S237" i="13"/>
  <c r="AB238" i="13" s="1"/>
  <c r="M237" i="13"/>
  <c r="AZ237" i="18"/>
  <c r="BC237" i="18" s="1"/>
  <c r="L237" i="13"/>
  <c r="R237" i="13"/>
  <c r="AA238" i="13" s="1"/>
  <c r="S237" i="18"/>
  <c r="AB238" i="18" s="1"/>
  <c r="M237" i="18"/>
  <c r="P237" i="18" s="1"/>
  <c r="AZ237" i="19"/>
  <c r="BC237" i="19" s="1"/>
  <c r="CK235" i="19"/>
  <c r="CL235" i="19"/>
  <c r="CK235" i="18"/>
  <c r="CL235" i="18"/>
  <c r="L448" i="21"/>
  <c r="G348" i="17" s="1"/>
  <c r="BL236" i="19"/>
  <c r="H236" i="19"/>
  <c r="AU236" i="19"/>
  <c r="AI237" i="19" s="1"/>
  <c r="CB235" i="19"/>
  <c r="CC235" i="19"/>
  <c r="H236" i="18"/>
  <c r="AU236" i="18"/>
  <c r="AI237" i="18" s="1"/>
  <c r="BL236" i="18"/>
  <c r="CB235" i="18"/>
  <c r="CC235" i="18"/>
  <c r="S448" i="21"/>
  <c r="T448" i="21"/>
  <c r="R448" i="21"/>
  <c r="P448" i="21"/>
  <c r="Q448" i="21"/>
  <c r="BL237" i="13"/>
  <c r="AU237" i="13"/>
  <c r="AI238" i="13" s="1"/>
  <c r="H237" i="13"/>
  <c r="CK236" i="13" l="1"/>
  <c r="CB236" i="13"/>
  <c r="I175" i="15"/>
  <c r="O237" i="13"/>
  <c r="J175" i="15"/>
  <c r="P237" i="13"/>
  <c r="AX236" i="19"/>
  <c r="BA236" i="19" s="1"/>
  <c r="BD236" i="19" s="1"/>
  <c r="H347" i="16"/>
  <c r="I347" i="16" s="1"/>
  <c r="G347" i="12"/>
  <c r="H347" i="12" s="1"/>
  <c r="I347" i="12" s="1"/>
  <c r="H347" i="17"/>
  <c r="I347" i="17" s="1"/>
  <c r="F175" i="15"/>
  <c r="U447" i="7"/>
  <c r="AX236" i="18"/>
  <c r="BA236" i="18" s="1"/>
  <c r="BD236" i="18" s="1"/>
  <c r="Q236" i="19"/>
  <c r="Z237" i="19" s="1"/>
  <c r="BH237" i="19" s="1"/>
  <c r="K236" i="19"/>
  <c r="BR236" i="19"/>
  <c r="U448" i="21"/>
  <c r="V448" i="21" s="1"/>
  <c r="BR236" i="18"/>
  <c r="K236" i="18"/>
  <c r="Q236" i="18"/>
  <c r="Z237" i="18" s="1"/>
  <c r="F447" i="20" s="1"/>
  <c r="AX237" i="13"/>
  <c r="BA237" i="13" s="1"/>
  <c r="BD237" i="13" s="1"/>
  <c r="Q237" i="13"/>
  <c r="Z238" i="13" s="1"/>
  <c r="F448" i="7" s="1"/>
  <c r="BR237" i="13"/>
  <c r="K237" i="13"/>
  <c r="H175" i="15" s="1"/>
  <c r="I448" i="20" l="1"/>
  <c r="J448" i="20"/>
  <c r="O447" i="20"/>
  <c r="H448" i="20"/>
  <c r="G448" i="20"/>
  <c r="K448" i="20"/>
  <c r="G195" i="15"/>
  <c r="CF237" i="13"/>
  <c r="CE237" i="13"/>
  <c r="J348" i="12"/>
  <c r="BW237" i="13"/>
  <c r="AT238" i="13" s="1"/>
  <c r="BV237" i="13"/>
  <c r="AS238" i="13" s="1"/>
  <c r="BW237" i="18"/>
  <c r="AT238" i="18" s="1"/>
  <c r="CF237" i="18"/>
  <c r="J348" i="16"/>
  <c r="CE237" i="18"/>
  <c r="BV237" i="18"/>
  <c r="AS238" i="18" s="1"/>
  <c r="V447" i="7"/>
  <c r="K347" i="17"/>
  <c r="L347" i="17" s="1"/>
  <c r="M347" i="17" s="1"/>
  <c r="K347" i="16"/>
  <c r="L347" i="16" s="1"/>
  <c r="M347" i="16" s="1"/>
  <c r="K347" i="12"/>
  <c r="L347" i="12" s="1"/>
  <c r="M347" i="12" s="1"/>
  <c r="CG237" i="13" s="1"/>
  <c r="BH237" i="18"/>
  <c r="CE237" i="19"/>
  <c r="J348" i="17"/>
  <c r="BV237" i="19"/>
  <c r="AS238" i="19" s="1"/>
  <c r="BW237" i="19"/>
  <c r="AT238" i="19" s="1"/>
  <c r="CF237" i="19"/>
  <c r="N236" i="18"/>
  <c r="CD236" i="18"/>
  <c r="BU236" i="18"/>
  <c r="CG236" i="18"/>
  <c r="BX236" i="18"/>
  <c r="BT237" i="18"/>
  <c r="BO237" i="18"/>
  <c r="N236" i="19"/>
  <c r="CD236" i="19"/>
  <c r="BU236" i="19"/>
  <c r="CG236" i="19"/>
  <c r="BX236" i="19"/>
  <c r="BT237" i="19"/>
  <c r="BO237" i="19"/>
  <c r="F448" i="21"/>
  <c r="N237" i="13"/>
  <c r="BU237" i="13"/>
  <c r="CD237" i="13"/>
  <c r="BT238" i="13"/>
  <c r="BO238" i="13"/>
  <c r="BH238" i="13"/>
  <c r="BJ324" i="13"/>
  <c r="BK324" i="13"/>
  <c r="BI324" i="13"/>
  <c r="L448" i="20" l="1"/>
  <c r="G348" i="16" s="1"/>
  <c r="S448" i="20"/>
  <c r="Q448" i="20"/>
  <c r="R448" i="20"/>
  <c r="P448" i="20"/>
  <c r="T448" i="20"/>
  <c r="BX237" i="13"/>
  <c r="O347" i="12"/>
  <c r="CI237" i="13"/>
  <c r="BY237" i="13"/>
  <c r="N348" i="12"/>
  <c r="CH237" i="13"/>
  <c r="BZ237" i="13"/>
  <c r="AW238" i="18"/>
  <c r="AK239" i="18" s="1"/>
  <c r="BQ238" i="18"/>
  <c r="BN238" i="18"/>
  <c r="J238" i="18"/>
  <c r="CH237" i="18"/>
  <c r="BZ237" i="18"/>
  <c r="BY237" i="18"/>
  <c r="N348" i="16"/>
  <c r="CI237" i="18"/>
  <c r="O347" i="16"/>
  <c r="AV238" i="13"/>
  <c r="AJ239" i="13" s="1"/>
  <c r="BP238" i="13"/>
  <c r="BM238" i="13"/>
  <c r="I238" i="13"/>
  <c r="BQ238" i="19"/>
  <c r="BN238" i="19"/>
  <c r="J238" i="19"/>
  <c r="AW238" i="19"/>
  <c r="AK239" i="19" s="1"/>
  <c r="O347" i="17"/>
  <c r="N348" i="17"/>
  <c r="CH237" i="19"/>
  <c r="BY237" i="19"/>
  <c r="BZ237" i="19"/>
  <c r="CI237" i="19"/>
  <c r="BQ238" i="13"/>
  <c r="J238" i="13"/>
  <c r="AW238" i="13"/>
  <c r="AK239" i="13" s="1"/>
  <c r="BN238" i="13"/>
  <c r="BM238" i="19"/>
  <c r="BP238" i="19"/>
  <c r="I238" i="19"/>
  <c r="AV238" i="19"/>
  <c r="AJ239" i="19" s="1"/>
  <c r="CJ236" i="19"/>
  <c r="CK236" i="19" s="1"/>
  <c r="I238" i="18"/>
  <c r="AV238" i="18"/>
  <c r="AJ239" i="18" s="1"/>
  <c r="BP238" i="18"/>
  <c r="BM238" i="18"/>
  <c r="O447" i="7"/>
  <c r="G448" i="7"/>
  <c r="K448" i="7"/>
  <c r="J448" i="7"/>
  <c r="H448" i="7"/>
  <c r="I448" i="7"/>
  <c r="CA236" i="19"/>
  <c r="AR237" i="19"/>
  <c r="I449" i="21"/>
  <c r="O448" i="21"/>
  <c r="H449" i="21"/>
  <c r="G449" i="21"/>
  <c r="K449" i="21"/>
  <c r="J449" i="21"/>
  <c r="CA236" i="18"/>
  <c r="AR237" i="18"/>
  <c r="CJ236" i="18"/>
  <c r="AR238" i="13"/>
  <c r="CA237" i="13" l="1"/>
  <c r="CC237" i="13" s="1"/>
  <c r="CJ237" i="13"/>
  <c r="U448" i="20"/>
  <c r="V448" i="20" s="1"/>
  <c r="AY238" i="13"/>
  <c r="BB238" i="13" s="1"/>
  <c r="CL236" i="19"/>
  <c r="L238" i="18"/>
  <c r="O238" i="18" s="1"/>
  <c r="R238" i="18"/>
  <c r="AA239" i="18" s="1"/>
  <c r="L238" i="13"/>
  <c r="R238" i="13"/>
  <c r="AA239" i="13" s="1"/>
  <c r="L448" i="7"/>
  <c r="S238" i="13"/>
  <c r="AB239" i="13" s="1"/>
  <c r="M238" i="13"/>
  <c r="S448" i="7"/>
  <c r="P448" i="7"/>
  <c r="R448" i="7"/>
  <c r="T448" i="7"/>
  <c r="Q448" i="7"/>
  <c r="AY238" i="19"/>
  <c r="BB238" i="19" s="1"/>
  <c r="AZ238" i="13"/>
  <c r="BC238" i="13" s="1"/>
  <c r="AZ238" i="18"/>
  <c r="BC238" i="18" s="1"/>
  <c r="M238" i="19"/>
  <c r="P238" i="19" s="1"/>
  <c r="S238" i="19"/>
  <c r="AB239" i="19" s="1"/>
  <c r="M238" i="18"/>
  <c r="P238" i="18" s="1"/>
  <c r="S238" i="18"/>
  <c r="AB239" i="18" s="1"/>
  <c r="AY238" i="18"/>
  <c r="BB238" i="18" s="1"/>
  <c r="L238" i="19"/>
  <c r="O238" i="19" s="1"/>
  <c r="R238" i="19"/>
  <c r="AA239" i="19" s="1"/>
  <c r="AZ238" i="19"/>
  <c r="BC238" i="19" s="1"/>
  <c r="H237" i="19"/>
  <c r="AU237" i="19"/>
  <c r="AI238" i="19" s="1"/>
  <c r="BL237" i="19"/>
  <c r="CC236" i="19"/>
  <c r="CB236" i="19"/>
  <c r="S449" i="21"/>
  <c r="Q449" i="21"/>
  <c r="T449" i="21"/>
  <c r="R449" i="21"/>
  <c r="P449" i="21"/>
  <c r="CB236" i="18"/>
  <c r="CC236" i="18"/>
  <c r="AU237" i="18"/>
  <c r="AI238" i="18" s="1"/>
  <c r="H237" i="18"/>
  <c r="BL237" i="18"/>
  <c r="CL236" i="18"/>
  <c r="CK236" i="18"/>
  <c r="L449" i="21"/>
  <c r="G349" i="17" s="1"/>
  <c r="CL237" i="13"/>
  <c r="CK237" i="13"/>
  <c r="H238" i="13"/>
  <c r="BL238" i="13"/>
  <c r="AU238" i="13"/>
  <c r="AI239" i="13" s="1"/>
  <c r="BK325" i="13"/>
  <c r="CB237" i="13" l="1"/>
  <c r="G348" i="12"/>
  <c r="H348" i="12" s="1"/>
  <c r="I348" i="12" s="1"/>
  <c r="F176" i="15"/>
  <c r="H348" i="17"/>
  <c r="I348" i="17" s="1"/>
  <c r="H348" i="16"/>
  <c r="I348" i="16" s="1"/>
  <c r="AX237" i="19"/>
  <c r="BA237" i="19" s="1"/>
  <c r="BD237" i="19" s="1"/>
  <c r="I176" i="15"/>
  <c r="O238" i="13"/>
  <c r="AX237" i="18"/>
  <c r="BA237" i="18" s="1"/>
  <c r="BD237" i="18" s="1"/>
  <c r="U448" i="7"/>
  <c r="J176" i="15"/>
  <c r="P238" i="13"/>
  <c r="U449" i="21"/>
  <c r="V449" i="21" s="1"/>
  <c r="BR237" i="18"/>
  <c r="K237" i="18"/>
  <c r="Q237" i="18"/>
  <c r="Z238" i="18" s="1"/>
  <c r="F448" i="20" s="1"/>
  <c r="K237" i="19"/>
  <c r="BR237" i="19"/>
  <c r="Q237" i="19"/>
  <c r="Z238" i="19" s="1"/>
  <c r="BH238" i="19" s="1"/>
  <c r="BR238" i="13"/>
  <c r="K238" i="13"/>
  <c r="H176" i="15" s="1"/>
  <c r="Q238" i="13"/>
  <c r="Z239" i="13" s="1"/>
  <c r="F449" i="7" s="1"/>
  <c r="AX238" i="13"/>
  <c r="BA238" i="13" s="1"/>
  <c r="BD238" i="13" s="1"/>
  <c r="BI325" i="13"/>
  <c r="BJ325" i="13"/>
  <c r="J449" i="20" l="1"/>
  <c r="O448" i="20"/>
  <c r="G449" i="20"/>
  <c r="I449" i="20"/>
  <c r="K449" i="20"/>
  <c r="H449" i="20"/>
  <c r="CF238" i="18"/>
  <c r="J349" i="16"/>
  <c r="CE238" i="18"/>
  <c r="BV238" i="18"/>
  <c r="AS239" i="18" s="1"/>
  <c r="BW238" i="18"/>
  <c r="AT239" i="18" s="1"/>
  <c r="CE238" i="19"/>
  <c r="BV238" i="19"/>
  <c r="AS239" i="19" s="1"/>
  <c r="CF238" i="19"/>
  <c r="BW238" i="19"/>
  <c r="AT239" i="19" s="1"/>
  <c r="J349" i="17"/>
  <c r="BH238" i="18"/>
  <c r="V448" i="7"/>
  <c r="K348" i="12"/>
  <c r="L348" i="12" s="1"/>
  <c r="M348" i="12" s="1"/>
  <c r="BX238" i="13" s="1"/>
  <c r="K348" i="17"/>
  <c r="L348" i="17" s="1"/>
  <c r="M348" i="17" s="1"/>
  <c r="K348" i="16"/>
  <c r="L348" i="16" s="1"/>
  <c r="M348" i="16" s="1"/>
  <c r="G196" i="15"/>
  <c r="CE238" i="13"/>
  <c r="BV238" i="13"/>
  <c r="AS239" i="13" s="1"/>
  <c r="BW238" i="13"/>
  <c r="AT239" i="13" s="1"/>
  <c r="CF238" i="13"/>
  <c r="J349" i="12"/>
  <c r="BO238" i="18"/>
  <c r="BT238" i="18"/>
  <c r="N237" i="19"/>
  <c r="CD237" i="19"/>
  <c r="BU237" i="19"/>
  <c r="CG237" i="19"/>
  <c r="BX237" i="19"/>
  <c r="F449" i="21"/>
  <c r="BO238" i="19"/>
  <c r="BT238" i="19"/>
  <c r="N237" i="18"/>
  <c r="CD237" i="18"/>
  <c r="BU237" i="18"/>
  <c r="CG237" i="18"/>
  <c r="BX237" i="18"/>
  <c r="BO239" i="13"/>
  <c r="BT239" i="13"/>
  <c r="BH239" i="13"/>
  <c r="N238" i="13"/>
  <c r="BU238" i="13"/>
  <c r="CD238" i="13"/>
  <c r="CG238" i="13" l="1"/>
  <c r="L449" i="20"/>
  <c r="G349" i="16" s="1"/>
  <c r="R449" i="20"/>
  <c r="T449" i="20"/>
  <c r="P449" i="20"/>
  <c r="S449" i="20"/>
  <c r="Q449" i="20"/>
  <c r="CI238" i="19"/>
  <c r="O348" i="17"/>
  <c r="N349" i="17"/>
  <c r="CH238" i="19"/>
  <c r="BY238" i="19"/>
  <c r="BZ238" i="19"/>
  <c r="BP239" i="19"/>
  <c r="BM239" i="19"/>
  <c r="I239" i="19"/>
  <c r="AV239" i="19"/>
  <c r="AJ240" i="19" s="1"/>
  <c r="BZ238" i="13"/>
  <c r="CI238" i="13"/>
  <c r="BY238" i="13"/>
  <c r="O348" i="12"/>
  <c r="N349" i="12"/>
  <c r="CH238" i="13"/>
  <c r="AW239" i="18"/>
  <c r="AK240" i="18" s="1"/>
  <c r="BQ239" i="18"/>
  <c r="BN239" i="18"/>
  <c r="J239" i="18"/>
  <c r="BN239" i="13"/>
  <c r="J239" i="13"/>
  <c r="AW239" i="13"/>
  <c r="AK240" i="13" s="1"/>
  <c r="BQ239" i="13"/>
  <c r="O448" i="7"/>
  <c r="I449" i="7"/>
  <c r="K449" i="7"/>
  <c r="G449" i="7"/>
  <c r="J449" i="7"/>
  <c r="H449" i="7"/>
  <c r="I239" i="18"/>
  <c r="BP239" i="18"/>
  <c r="BM239" i="18"/>
  <c r="AV239" i="18"/>
  <c r="AJ240" i="18" s="1"/>
  <c r="N349" i="16"/>
  <c r="CH238" i="18"/>
  <c r="O348" i="16"/>
  <c r="BY238" i="18"/>
  <c r="BZ238" i="18"/>
  <c r="CI238" i="18"/>
  <c r="AV239" i="13"/>
  <c r="AJ240" i="13" s="1"/>
  <c r="BM239" i="13"/>
  <c r="I239" i="13"/>
  <c r="BP239" i="13"/>
  <c r="BQ239" i="19"/>
  <c r="AW239" i="19"/>
  <c r="AK240" i="19" s="1"/>
  <c r="J239" i="19"/>
  <c r="BN239" i="19"/>
  <c r="I450" i="21"/>
  <c r="O449" i="21"/>
  <c r="H450" i="21"/>
  <c r="J450" i="21"/>
  <c r="G450" i="21"/>
  <c r="K450" i="21"/>
  <c r="CA237" i="19"/>
  <c r="AR238" i="19"/>
  <c r="CA237" i="18"/>
  <c r="AR238" i="18"/>
  <c r="CJ237" i="19"/>
  <c r="CJ237" i="18"/>
  <c r="AR239" i="13"/>
  <c r="BJ326" i="13"/>
  <c r="BK326" i="13"/>
  <c r="CA238" i="13" l="1"/>
  <c r="CJ238" i="13"/>
  <c r="CL238" i="13" s="1"/>
  <c r="U449" i="20"/>
  <c r="V449" i="20" s="1"/>
  <c r="AY239" i="18"/>
  <c r="BB239" i="18" s="1"/>
  <c r="AZ239" i="18"/>
  <c r="BC239" i="18" s="1"/>
  <c r="AZ239" i="19"/>
  <c r="BC239" i="19" s="1"/>
  <c r="S239" i="18"/>
  <c r="AB240" i="18" s="1"/>
  <c r="M239" i="18"/>
  <c r="P239" i="18" s="1"/>
  <c r="S239" i="19"/>
  <c r="AB240" i="19" s="1"/>
  <c r="M239" i="19"/>
  <c r="P239" i="19" s="1"/>
  <c r="S449" i="7"/>
  <c r="Q449" i="7"/>
  <c r="R449" i="7"/>
  <c r="T449" i="7"/>
  <c r="P449" i="7"/>
  <c r="R239" i="18"/>
  <c r="AA240" i="18" s="1"/>
  <c r="L239" i="18"/>
  <c r="O239" i="18" s="1"/>
  <c r="AZ239" i="13"/>
  <c r="BC239" i="13" s="1"/>
  <c r="L239" i="19"/>
  <c r="O239" i="19" s="1"/>
  <c r="R239" i="19"/>
  <c r="AA240" i="19" s="1"/>
  <c r="R239" i="13"/>
  <c r="AA240" i="13" s="1"/>
  <c r="L239" i="13"/>
  <c r="AY239" i="19"/>
  <c r="BB239" i="19" s="1"/>
  <c r="AY239" i="13"/>
  <c r="BB239" i="13" s="1"/>
  <c r="L449" i="7"/>
  <c r="M239" i="13"/>
  <c r="S239" i="13"/>
  <c r="AB240" i="13" s="1"/>
  <c r="H238" i="18"/>
  <c r="AU238" i="18"/>
  <c r="AI239" i="18" s="1"/>
  <c r="BL238" i="18"/>
  <c r="L450" i="21"/>
  <c r="G350" i="17" s="1"/>
  <c r="CB237" i="18"/>
  <c r="CC237" i="18"/>
  <c r="S450" i="21"/>
  <c r="P450" i="21"/>
  <c r="R450" i="21"/>
  <c r="Q450" i="21"/>
  <c r="T450" i="21"/>
  <c r="CL237" i="19"/>
  <c r="CK237" i="19"/>
  <c r="CK237" i="18"/>
  <c r="CL237" i="18"/>
  <c r="AU238" i="19"/>
  <c r="AI239" i="19" s="1"/>
  <c r="BL238" i="19"/>
  <c r="H238" i="19"/>
  <c r="CC237" i="19"/>
  <c r="CB237" i="19"/>
  <c r="CK238" i="13"/>
  <c r="H239" i="13"/>
  <c r="AU239" i="13"/>
  <c r="AI240" i="13" s="1"/>
  <c r="BL239" i="13"/>
  <c r="CC238" i="13"/>
  <c r="CB238" i="13"/>
  <c r="BI326" i="13"/>
  <c r="AX238" i="19" l="1"/>
  <c r="BA238" i="19" s="1"/>
  <c r="BD238" i="19" s="1"/>
  <c r="J177" i="15"/>
  <c r="P239" i="13"/>
  <c r="H349" i="16"/>
  <c r="I349" i="16" s="1"/>
  <c r="F177" i="15"/>
  <c r="H349" i="17"/>
  <c r="I349" i="17" s="1"/>
  <c r="G349" i="12"/>
  <c r="H349" i="12" s="1"/>
  <c r="I349" i="12" s="1"/>
  <c r="AX238" i="18"/>
  <c r="BA238" i="18" s="1"/>
  <c r="BD238" i="18" s="1"/>
  <c r="U449" i="7"/>
  <c r="I177" i="15"/>
  <c r="O239" i="13"/>
  <c r="K238" i="19"/>
  <c r="BR238" i="19"/>
  <c r="Q238" i="19"/>
  <c r="Z239" i="19" s="1"/>
  <c r="BH239" i="19" s="1"/>
  <c r="U450" i="21"/>
  <c r="V450" i="21" s="1"/>
  <c r="BR238" i="18"/>
  <c r="K238" i="18"/>
  <c r="Q238" i="18"/>
  <c r="Z239" i="18" s="1"/>
  <c r="F449" i="20" s="1"/>
  <c r="BR239" i="13"/>
  <c r="Q239" i="13"/>
  <c r="Z240" i="13" s="1"/>
  <c r="F450" i="7" s="1"/>
  <c r="K239" i="13"/>
  <c r="H177" i="15" s="1"/>
  <c r="AX239" i="13"/>
  <c r="BA239" i="13" s="1"/>
  <c r="BD239" i="13" s="1"/>
  <c r="H450" i="20" l="1"/>
  <c r="O449" i="20"/>
  <c r="K450" i="20"/>
  <c r="G450" i="20"/>
  <c r="J450" i="20"/>
  <c r="I450" i="20"/>
  <c r="CF239" i="19"/>
  <c r="CE239" i="19"/>
  <c r="J350" i="17"/>
  <c r="BV239" i="19"/>
  <c r="AS240" i="19" s="1"/>
  <c r="BW239" i="19"/>
  <c r="AT240" i="19" s="1"/>
  <c r="BV239" i="18"/>
  <c r="AS240" i="18" s="1"/>
  <c r="J350" i="16"/>
  <c r="CE239" i="18"/>
  <c r="CF239" i="18"/>
  <c r="BW239" i="18"/>
  <c r="AT240" i="18" s="1"/>
  <c r="BH239" i="18"/>
  <c r="G197" i="15"/>
  <c r="CE239" i="13"/>
  <c r="BW239" i="13"/>
  <c r="AT240" i="13" s="1"/>
  <c r="CF239" i="13"/>
  <c r="BV239" i="13"/>
  <c r="AS240" i="13" s="1"/>
  <c r="J350" i="12"/>
  <c r="V449" i="7"/>
  <c r="K349" i="17"/>
  <c r="L349" i="17" s="1"/>
  <c r="M349" i="17" s="1"/>
  <c r="K349" i="16"/>
  <c r="L349" i="16" s="1"/>
  <c r="M349" i="16" s="1"/>
  <c r="K349" i="12"/>
  <c r="L349" i="12" s="1"/>
  <c r="M349" i="12" s="1"/>
  <c r="CG239" i="13" s="1"/>
  <c r="BT239" i="19"/>
  <c r="BO239" i="19"/>
  <c r="N238" i="19"/>
  <c r="CD238" i="19"/>
  <c r="BU238" i="19"/>
  <c r="CG238" i="19"/>
  <c r="BX238" i="19"/>
  <c r="BT239" i="18"/>
  <c r="BO239" i="18"/>
  <c r="F450" i="21"/>
  <c r="N238" i="18"/>
  <c r="BU238" i="18"/>
  <c r="CD238" i="18"/>
  <c r="CG238" i="18"/>
  <c r="BX238" i="18"/>
  <c r="N239" i="13"/>
  <c r="CD239" i="13"/>
  <c r="BU239" i="13"/>
  <c r="BH240" i="13"/>
  <c r="BT240" i="13"/>
  <c r="BO240" i="13"/>
  <c r="BK327" i="13"/>
  <c r="BJ327" i="13"/>
  <c r="L450" i="20" l="1"/>
  <c r="G350" i="16" s="1"/>
  <c r="S450" i="20"/>
  <c r="P450" i="20"/>
  <c r="T450" i="20"/>
  <c r="R450" i="20"/>
  <c r="Q450" i="20"/>
  <c r="J240" i="13"/>
  <c r="AW240" i="13"/>
  <c r="AK241" i="13" s="1"/>
  <c r="BQ240" i="13"/>
  <c r="BN240" i="13"/>
  <c r="BZ239" i="13"/>
  <c r="CH239" i="13"/>
  <c r="BY239" i="13"/>
  <c r="N350" i="12"/>
  <c r="CI239" i="13"/>
  <c r="O349" i="12"/>
  <c r="BP240" i="18"/>
  <c r="I240" i="18"/>
  <c r="BM240" i="18"/>
  <c r="AV240" i="18"/>
  <c r="AJ241" i="18" s="1"/>
  <c r="O349" i="16"/>
  <c r="BY239" i="18"/>
  <c r="CH239" i="18"/>
  <c r="CI239" i="18"/>
  <c r="BZ239" i="18"/>
  <c r="N350" i="16"/>
  <c r="J240" i="19"/>
  <c r="BN240" i="19"/>
  <c r="AW240" i="19"/>
  <c r="AK241" i="19" s="1"/>
  <c r="BQ240" i="19"/>
  <c r="BX239" i="13"/>
  <c r="CJ238" i="18"/>
  <c r="CL238" i="18" s="1"/>
  <c r="O349" i="17"/>
  <c r="N350" i="17"/>
  <c r="CH239" i="19"/>
  <c r="BY239" i="19"/>
  <c r="CI239" i="19"/>
  <c r="BZ239" i="19"/>
  <c r="J450" i="7"/>
  <c r="H450" i="7"/>
  <c r="I450" i="7"/>
  <c r="O449" i="7"/>
  <c r="G450" i="7"/>
  <c r="K450" i="7"/>
  <c r="I240" i="19"/>
  <c r="AV240" i="19"/>
  <c r="AJ241" i="19" s="1"/>
  <c r="BP240" i="19"/>
  <c r="BM240" i="19"/>
  <c r="J240" i="18"/>
  <c r="AW240" i="18"/>
  <c r="AK241" i="18" s="1"/>
  <c r="BQ240" i="18"/>
  <c r="BN240" i="18"/>
  <c r="I240" i="13"/>
  <c r="BP240" i="13"/>
  <c r="AV240" i="13"/>
  <c r="AJ241" i="13" s="1"/>
  <c r="BM240" i="13"/>
  <c r="H451" i="21"/>
  <c r="O450" i="21"/>
  <c r="J451" i="21"/>
  <c r="I451" i="21"/>
  <c r="G451" i="21"/>
  <c r="K451" i="21"/>
  <c r="CA238" i="19"/>
  <c r="AR239" i="19"/>
  <c r="CJ238" i="19"/>
  <c r="CA238" i="18"/>
  <c r="AR239" i="18"/>
  <c r="AR240" i="13"/>
  <c r="BI327" i="13"/>
  <c r="CJ239" i="13" l="1"/>
  <c r="CA239" i="13"/>
  <c r="CC239" i="13" s="1"/>
  <c r="CK238" i="18"/>
  <c r="AZ240" i="13"/>
  <c r="BC240" i="13" s="1"/>
  <c r="AZ240" i="19"/>
  <c r="BC240" i="19" s="1"/>
  <c r="AY240" i="19"/>
  <c r="BB240" i="19" s="1"/>
  <c r="U450" i="20"/>
  <c r="V450" i="20" s="1"/>
  <c r="L240" i="18"/>
  <c r="O240" i="18" s="1"/>
  <c r="R240" i="18"/>
  <c r="AA241" i="18" s="1"/>
  <c r="M240" i="18"/>
  <c r="P240" i="18" s="1"/>
  <c r="S240" i="18"/>
  <c r="AB241" i="18" s="1"/>
  <c r="L240" i="13"/>
  <c r="R240" i="13"/>
  <c r="AA241" i="13" s="1"/>
  <c r="AY240" i="18"/>
  <c r="BB240" i="18" s="1"/>
  <c r="M240" i="19"/>
  <c r="P240" i="19" s="1"/>
  <c r="S240" i="19"/>
  <c r="AB241" i="19" s="1"/>
  <c r="R240" i="19"/>
  <c r="AA241" i="19" s="1"/>
  <c r="L240" i="19"/>
  <c r="O240" i="19" s="1"/>
  <c r="T450" i="7"/>
  <c r="P450" i="7"/>
  <c r="Q450" i="7"/>
  <c r="S450" i="7"/>
  <c r="R450" i="7"/>
  <c r="AY240" i="13"/>
  <c r="BB240" i="13" s="1"/>
  <c r="AZ240" i="18"/>
  <c r="BC240" i="18" s="1"/>
  <c r="L450" i="7"/>
  <c r="S240" i="13"/>
  <c r="AB241" i="13" s="1"/>
  <c r="M240" i="13"/>
  <c r="CK238" i="19"/>
  <c r="CL238" i="19"/>
  <c r="BL239" i="19"/>
  <c r="H239" i="19"/>
  <c r="AU239" i="19"/>
  <c r="AI240" i="19" s="1"/>
  <c r="CB238" i="19"/>
  <c r="CC238" i="19"/>
  <c r="H239" i="18"/>
  <c r="AU239" i="18"/>
  <c r="AI240" i="18" s="1"/>
  <c r="BL239" i="18"/>
  <c r="L451" i="21"/>
  <c r="G351" i="17" s="1"/>
  <c r="CB238" i="18"/>
  <c r="CC238" i="18"/>
  <c r="S451" i="21"/>
  <c r="T451" i="21"/>
  <c r="Q451" i="21"/>
  <c r="P451" i="21"/>
  <c r="R451" i="21"/>
  <c r="CL239" i="13"/>
  <c r="CK239" i="13"/>
  <c r="BL240" i="13"/>
  <c r="AU240" i="13"/>
  <c r="AI241" i="13" s="1"/>
  <c r="H240" i="13"/>
  <c r="CB239" i="13" l="1"/>
  <c r="J178" i="15"/>
  <c r="P240" i="13"/>
  <c r="U450" i="7"/>
  <c r="I178" i="15"/>
  <c r="O240" i="13"/>
  <c r="F178" i="15"/>
  <c r="G350" i="12"/>
  <c r="H350" i="12" s="1"/>
  <c r="I350" i="12" s="1"/>
  <c r="H350" i="16"/>
  <c r="I350" i="16" s="1"/>
  <c r="H350" i="17"/>
  <c r="I350" i="17" s="1"/>
  <c r="AX239" i="19"/>
  <c r="BA239" i="19" s="1"/>
  <c r="BD239" i="19" s="1"/>
  <c r="BR239" i="18"/>
  <c r="K239" i="18"/>
  <c r="Q239" i="18"/>
  <c r="Z240" i="18" s="1"/>
  <c r="F450" i="20" s="1"/>
  <c r="K239" i="19"/>
  <c r="BR239" i="19"/>
  <c r="Q239" i="19"/>
  <c r="Z240" i="19" s="1"/>
  <c r="BH240" i="19" s="1"/>
  <c r="U451" i="21"/>
  <c r="V451" i="21" s="1"/>
  <c r="AX239" i="18"/>
  <c r="BA239" i="18" s="1"/>
  <c r="BD239" i="18" s="1"/>
  <c r="BR240" i="13"/>
  <c r="K240" i="13"/>
  <c r="H178" i="15" s="1"/>
  <c r="Q240" i="13"/>
  <c r="Z241" i="13" s="1"/>
  <c r="F451" i="7" s="1"/>
  <c r="AX240" i="13"/>
  <c r="BA240" i="13" s="1"/>
  <c r="BD240" i="13" s="1"/>
  <c r="BK328" i="13"/>
  <c r="BI328" i="13"/>
  <c r="BJ328" i="13"/>
  <c r="O450" i="20" l="1"/>
  <c r="K451" i="20"/>
  <c r="G451" i="20"/>
  <c r="J451" i="20"/>
  <c r="I451" i="20"/>
  <c r="H451" i="20"/>
  <c r="K350" i="12"/>
  <c r="L350" i="12" s="1"/>
  <c r="M350" i="12" s="1"/>
  <c r="BX240" i="13" s="1"/>
  <c r="K350" i="16"/>
  <c r="L350" i="16" s="1"/>
  <c r="M350" i="16" s="1"/>
  <c r="K350" i="17"/>
  <c r="L350" i="17" s="1"/>
  <c r="M350" i="17" s="1"/>
  <c r="V450" i="7"/>
  <c r="BH240" i="18"/>
  <c r="J351" i="17"/>
  <c r="CE240" i="19"/>
  <c r="BW240" i="19"/>
  <c r="AT241" i="19" s="1"/>
  <c r="BV240" i="19"/>
  <c r="AS241" i="19" s="1"/>
  <c r="CF240" i="19"/>
  <c r="CE240" i="18"/>
  <c r="CF240" i="18"/>
  <c r="J351" i="16"/>
  <c r="BW240" i="18"/>
  <c r="AT241" i="18" s="1"/>
  <c r="BV240" i="18"/>
  <c r="AS241" i="18" s="1"/>
  <c r="G198" i="15"/>
  <c r="BV240" i="13"/>
  <c r="AS241" i="13" s="1"/>
  <c r="J351" i="12"/>
  <c r="CE240" i="13"/>
  <c r="BW240" i="13"/>
  <c r="AT241" i="13" s="1"/>
  <c r="CF240" i="13"/>
  <c r="BT240" i="19"/>
  <c r="BO240" i="19"/>
  <c r="N239" i="19"/>
  <c r="CD239" i="19"/>
  <c r="BU239" i="19"/>
  <c r="BX239" i="19"/>
  <c r="CG239" i="19"/>
  <c r="F451" i="21"/>
  <c r="N239" i="18"/>
  <c r="BU239" i="18"/>
  <c r="CD239" i="18"/>
  <c r="BX239" i="18"/>
  <c r="CG239" i="18"/>
  <c r="BO240" i="18"/>
  <c r="BT240" i="18"/>
  <c r="BH241" i="13"/>
  <c r="N240" i="13"/>
  <c r="BU240" i="13"/>
  <c r="CD240" i="13"/>
  <c r="BO241" i="13"/>
  <c r="BT241" i="13"/>
  <c r="CG240" i="13" l="1"/>
  <c r="L451" i="20"/>
  <c r="G351" i="16" s="1"/>
  <c r="R451" i="20"/>
  <c r="S451" i="20"/>
  <c r="Q451" i="20"/>
  <c r="P451" i="20"/>
  <c r="T451" i="20"/>
  <c r="AW241" i="18"/>
  <c r="AK242" i="18" s="1"/>
  <c r="BQ241" i="18"/>
  <c r="BN241" i="18"/>
  <c r="J241" i="18"/>
  <c r="O450" i="7"/>
  <c r="K451" i="7"/>
  <c r="I451" i="7"/>
  <c r="G451" i="7"/>
  <c r="H451" i="7"/>
  <c r="J451" i="7"/>
  <c r="AV241" i="18"/>
  <c r="AJ242" i="18" s="1"/>
  <c r="I241" i="18"/>
  <c r="BP241" i="18"/>
  <c r="BM241" i="18"/>
  <c r="AW241" i="13"/>
  <c r="AK242" i="13" s="1"/>
  <c r="BN241" i="13"/>
  <c r="J241" i="13"/>
  <c r="BQ241" i="13"/>
  <c r="BZ240" i="19"/>
  <c r="CI240" i="19"/>
  <c r="CH240" i="19"/>
  <c r="O350" i="17"/>
  <c r="N351" i="17"/>
  <c r="BY240" i="19"/>
  <c r="BP241" i="13"/>
  <c r="BM241" i="13"/>
  <c r="I241" i="13"/>
  <c r="AV241" i="13"/>
  <c r="AJ242" i="13" s="1"/>
  <c r="I241" i="19"/>
  <c r="AV241" i="19"/>
  <c r="AJ242" i="19" s="1"/>
  <c r="BM241" i="19"/>
  <c r="BP241" i="19"/>
  <c r="O350" i="16"/>
  <c r="BY240" i="18"/>
  <c r="BZ240" i="18"/>
  <c r="N351" i="16"/>
  <c r="CH240" i="18"/>
  <c r="CI240" i="18"/>
  <c r="BQ241" i="19"/>
  <c r="J241" i="19"/>
  <c r="BN241" i="19"/>
  <c r="AW241" i="19"/>
  <c r="AK242" i="19" s="1"/>
  <c r="N351" i="12"/>
  <c r="O350" i="12"/>
  <c r="BZ240" i="13"/>
  <c r="CH240" i="13"/>
  <c r="CI240" i="13"/>
  <c r="BY240" i="13"/>
  <c r="O451" i="21"/>
  <c r="H452" i="21"/>
  <c r="G452" i="21"/>
  <c r="J452" i="21"/>
  <c r="I452" i="21"/>
  <c r="K452" i="21"/>
  <c r="CA239" i="19"/>
  <c r="AR240" i="19"/>
  <c r="CJ239" i="19"/>
  <c r="CJ239" i="18"/>
  <c r="CA239" i="18"/>
  <c r="AR240" i="18"/>
  <c r="AR241" i="13"/>
  <c r="BJ329" i="13"/>
  <c r="CA240" i="13" l="1"/>
  <c r="CJ240" i="13"/>
  <c r="CL240" i="13" s="1"/>
  <c r="U451" i="20"/>
  <c r="V451" i="20" s="1"/>
  <c r="AZ241" i="18"/>
  <c r="BC241" i="18" s="1"/>
  <c r="AZ241" i="13"/>
  <c r="BC241" i="13" s="1"/>
  <c r="AY241" i="19"/>
  <c r="BB241" i="19" s="1"/>
  <c r="R241" i="13"/>
  <c r="AA242" i="13" s="1"/>
  <c r="L241" i="13"/>
  <c r="R241" i="18"/>
  <c r="AA242" i="18" s="1"/>
  <c r="L241" i="18"/>
  <c r="O241" i="18" s="1"/>
  <c r="T451" i="7"/>
  <c r="P451" i="7"/>
  <c r="Q451" i="7"/>
  <c r="R451" i="7"/>
  <c r="S451" i="7"/>
  <c r="M241" i="19"/>
  <c r="P241" i="19" s="1"/>
  <c r="S241" i="19"/>
  <c r="AB242" i="19" s="1"/>
  <c r="AY241" i="18"/>
  <c r="BB241" i="18" s="1"/>
  <c r="S241" i="13"/>
  <c r="AB242" i="13" s="1"/>
  <c r="M241" i="13"/>
  <c r="M241" i="18"/>
  <c r="P241" i="18" s="1"/>
  <c r="S241" i="18"/>
  <c r="AB242" i="18" s="1"/>
  <c r="R241" i="19"/>
  <c r="AA242" i="19" s="1"/>
  <c r="L241" i="19"/>
  <c r="O241" i="19" s="1"/>
  <c r="L451" i="7"/>
  <c r="AZ241" i="19"/>
  <c r="BC241" i="19" s="1"/>
  <c r="AY241" i="13"/>
  <c r="BB241" i="13" s="1"/>
  <c r="CL239" i="18"/>
  <c r="CK239" i="18"/>
  <c r="S452" i="21"/>
  <c r="Q452" i="21"/>
  <c r="R452" i="21"/>
  <c r="P452" i="21"/>
  <c r="T452" i="21"/>
  <c r="CL239" i="19"/>
  <c r="CK239" i="19"/>
  <c r="AU240" i="19"/>
  <c r="AI241" i="19" s="1"/>
  <c r="H240" i="19"/>
  <c r="BL240" i="19"/>
  <c r="CC239" i="19"/>
  <c r="CB239" i="19"/>
  <c r="AU240" i="18"/>
  <c r="AI241" i="18" s="1"/>
  <c r="H240" i="18"/>
  <c r="BL240" i="18"/>
  <c r="CB239" i="18"/>
  <c r="CC239" i="18"/>
  <c r="L452" i="21"/>
  <c r="G352" i="17" s="1"/>
  <c r="CC240" i="13"/>
  <c r="CB240" i="13"/>
  <c r="H241" i="13"/>
  <c r="AU241" i="13"/>
  <c r="AI242" i="13" s="1"/>
  <c r="BL241" i="13"/>
  <c r="BK329" i="13"/>
  <c r="BI329" i="13"/>
  <c r="CK240" i="13" l="1"/>
  <c r="U451" i="7"/>
  <c r="H351" i="17"/>
  <c r="I351" i="17" s="1"/>
  <c r="H351" i="16"/>
  <c r="I351" i="16" s="1"/>
  <c r="F179" i="15"/>
  <c r="G351" i="12"/>
  <c r="H351" i="12" s="1"/>
  <c r="I351" i="12" s="1"/>
  <c r="I179" i="15"/>
  <c r="O241" i="13"/>
  <c r="J179" i="15"/>
  <c r="P241" i="13"/>
  <c r="BR240" i="19"/>
  <c r="K240" i="19"/>
  <c r="Q240" i="19"/>
  <c r="Z241" i="19" s="1"/>
  <c r="BH241" i="19" s="1"/>
  <c r="AX240" i="18"/>
  <c r="BA240" i="18" s="1"/>
  <c r="BD240" i="18" s="1"/>
  <c r="AX240" i="19"/>
  <c r="BA240" i="19" s="1"/>
  <c r="BD240" i="19" s="1"/>
  <c r="BR240" i="18"/>
  <c r="K240" i="18"/>
  <c r="Q240" i="18"/>
  <c r="Z241" i="18" s="1"/>
  <c r="F451" i="20" s="1"/>
  <c r="U452" i="21"/>
  <c r="V452" i="21" s="1"/>
  <c r="Q241" i="13"/>
  <c r="Z242" i="13" s="1"/>
  <c r="F452" i="7" s="1"/>
  <c r="K241" i="13"/>
  <c r="H179" i="15" s="1"/>
  <c r="BR241" i="13"/>
  <c r="AX241" i="13"/>
  <c r="BA241" i="13" s="1"/>
  <c r="BD241" i="13" s="1"/>
  <c r="BJ330" i="13"/>
  <c r="H452" i="20" l="1"/>
  <c r="I452" i="20"/>
  <c r="G452" i="20"/>
  <c r="K452" i="20"/>
  <c r="O451" i="20"/>
  <c r="J452" i="20"/>
  <c r="G199" i="15"/>
  <c r="J352" i="12"/>
  <c r="BW241" i="13"/>
  <c r="AT242" i="13" s="1"/>
  <c r="BV241" i="13"/>
  <c r="AS242" i="13" s="1"/>
  <c r="CF241" i="13"/>
  <c r="CE241" i="13"/>
  <c r="BH241" i="18"/>
  <c r="CE241" i="18"/>
  <c r="BV241" i="18"/>
  <c r="AS242" i="18" s="1"/>
  <c r="CF241" i="18"/>
  <c r="BW241" i="18"/>
  <c r="AT242" i="18" s="1"/>
  <c r="J352" i="16"/>
  <c r="J352" i="17"/>
  <c r="CF241" i="19"/>
  <c r="BW241" i="19"/>
  <c r="AT242" i="19" s="1"/>
  <c r="CE241" i="19"/>
  <c r="BV241" i="19"/>
  <c r="AS242" i="19" s="1"/>
  <c r="K351" i="16"/>
  <c r="L351" i="16" s="1"/>
  <c r="M351" i="16" s="1"/>
  <c r="K351" i="17"/>
  <c r="L351" i="17" s="1"/>
  <c r="M351" i="17" s="1"/>
  <c r="V451" i="7"/>
  <c r="K351" i="12"/>
  <c r="L351" i="12" s="1"/>
  <c r="M351" i="12" s="1"/>
  <c r="BX241" i="13" s="1"/>
  <c r="F452" i="21"/>
  <c r="BT241" i="18"/>
  <c r="BO241" i="18"/>
  <c r="N240" i="19"/>
  <c r="CD240" i="19"/>
  <c r="BU240" i="19"/>
  <c r="CG240" i="19"/>
  <c r="BX240" i="19"/>
  <c r="N240" i="18"/>
  <c r="BU240" i="18"/>
  <c r="CD240" i="18"/>
  <c r="BX240" i="18"/>
  <c r="CG240" i="18"/>
  <c r="BO241" i="19"/>
  <c r="BT241" i="19"/>
  <c r="BH242" i="13"/>
  <c r="N241" i="13"/>
  <c r="BU241" i="13"/>
  <c r="CD241" i="13"/>
  <c r="CG241" i="13"/>
  <c r="BT242" i="13"/>
  <c r="BO242" i="13"/>
  <c r="BK330" i="13"/>
  <c r="P452" i="20" l="1"/>
  <c r="Q452" i="20"/>
  <c r="S452" i="20"/>
  <c r="T452" i="20"/>
  <c r="R452" i="20"/>
  <c r="L452" i="20"/>
  <c r="G352" i="16" s="1"/>
  <c r="BZ241" i="13"/>
  <c r="CH241" i="13"/>
  <c r="N352" i="12"/>
  <c r="CI241" i="13"/>
  <c r="O351" i="12"/>
  <c r="BY241" i="13"/>
  <c r="N352" i="17"/>
  <c r="CI241" i="19"/>
  <c r="CH241" i="19"/>
  <c r="BY241" i="19"/>
  <c r="O351" i="17"/>
  <c r="BZ241" i="19"/>
  <c r="J242" i="18"/>
  <c r="BN242" i="18"/>
  <c r="BQ242" i="18"/>
  <c r="AW242" i="18"/>
  <c r="AK243" i="18" s="1"/>
  <c r="AV242" i="13"/>
  <c r="AJ243" i="13" s="1"/>
  <c r="BP242" i="13"/>
  <c r="I242" i="13"/>
  <c r="BM242" i="13"/>
  <c r="AW242" i="19"/>
  <c r="AK243" i="19" s="1"/>
  <c r="BQ242" i="19"/>
  <c r="BN242" i="19"/>
  <c r="J242" i="19"/>
  <c r="CH241" i="18"/>
  <c r="O351" i="16"/>
  <c r="CI241" i="18"/>
  <c r="BY241" i="18"/>
  <c r="BZ241" i="18"/>
  <c r="N352" i="16"/>
  <c r="J242" i="13"/>
  <c r="BQ242" i="13"/>
  <c r="BN242" i="13"/>
  <c r="AW242" i="13"/>
  <c r="AK243" i="13" s="1"/>
  <c r="I242" i="19"/>
  <c r="AV242" i="19"/>
  <c r="AJ243" i="19" s="1"/>
  <c r="BP242" i="19"/>
  <c r="BM242" i="19"/>
  <c r="AV242" i="18"/>
  <c r="AJ243" i="18" s="1"/>
  <c r="BP242" i="18"/>
  <c r="BM242" i="18"/>
  <c r="I242" i="18"/>
  <c r="O451" i="7"/>
  <c r="G452" i="7"/>
  <c r="I452" i="7"/>
  <c r="J452" i="7"/>
  <c r="H452" i="7"/>
  <c r="K452" i="7"/>
  <c r="CJ240" i="18"/>
  <c r="CK240" i="18" s="1"/>
  <c r="O452" i="21"/>
  <c r="G453" i="21"/>
  <c r="J453" i="21"/>
  <c r="H453" i="21"/>
  <c r="K453" i="21"/>
  <c r="I453" i="21"/>
  <c r="CA240" i="18"/>
  <c r="AR241" i="18"/>
  <c r="CA240" i="19"/>
  <c r="AR241" i="19"/>
  <c r="CJ240" i="19"/>
  <c r="AR242" i="13"/>
  <c r="BI330" i="13"/>
  <c r="CJ241" i="13" l="1"/>
  <c r="CA241" i="13"/>
  <c r="AZ242" i="13"/>
  <c r="BC242" i="13" s="1"/>
  <c r="U452" i="20"/>
  <c r="V452" i="20" s="1"/>
  <c r="AY242" i="18"/>
  <c r="BB242" i="18" s="1"/>
  <c r="CL240" i="18"/>
  <c r="AZ242" i="19"/>
  <c r="BC242" i="19" s="1"/>
  <c r="R242" i="13"/>
  <c r="AA243" i="13" s="1"/>
  <c r="L242" i="13"/>
  <c r="M242" i="18"/>
  <c r="P242" i="18" s="1"/>
  <c r="S242" i="18"/>
  <c r="AB243" i="18" s="1"/>
  <c r="L242" i="19"/>
  <c r="O242" i="19" s="1"/>
  <c r="R242" i="19"/>
  <c r="AA243" i="19" s="1"/>
  <c r="L452" i="7"/>
  <c r="S242" i="19"/>
  <c r="AB243" i="19" s="1"/>
  <c r="M242" i="19"/>
  <c r="P242" i="19" s="1"/>
  <c r="AY242" i="13"/>
  <c r="BB242" i="13" s="1"/>
  <c r="S452" i="7"/>
  <c r="Q452" i="7"/>
  <c r="T452" i="7"/>
  <c r="R452" i="7"/>
  <c r="P452" i="7"/>
  <c r="M242" i="13"/>
  <c r="S242" i="13"/>
  <c r="AB243" i="13" s="1"/>
  <c r="R242" i="18"/>
  <c r="AA243" i="18" s="1"/>
  <c r="L242" i="18"/>
  <c r="O242" i="18" s="1"/>
  <c r="AY242" i="19"/>
  <c r="BB242" i="19" s="1"/>
  <c r="AZ242" i="18"/>
  <c r="BC242" i="18" s="1"/>
  <c r="H241" i="19"/>
  <c r="AU241" i="19"/>
  <c r="AI242" i="19" s="1"/>
  <c r="BL241" i="19"/>
  <c r="CC240" i="19"/>
  <c r="CB240" i="19"/>
  <c r="L453" i="21"/>
  <c r="G353" i="17" s="1"/>
  <c r="S453" i="21"/>
  <c r="P453" i="21"/>
  <c r="T453" i="21"/>
  <c r="Q453" i="21"/>
  <c r="R453" i="21"/>
  <c r="H241" i="18"/>
  <c r="AU241" i="18"/>
  <c r="AI242" i="18" s="1"/>
  <c r="BL241" i="18"/>
  <c r="CL240" i="19"/>
  <c r="CK240" i="19"/>
  <c r="CB240" i="18"/>
  <c r="CC240" i="18"/>
  <c r="CC241" i="13"/>
  <c r="CB241" i="13"/>
  <c r="H242" i="13"/>
  <c r="BL242" i="13"/>
  <c r="AU242" i="13"/>
  <c r="AI243" i="13" s="1"/>
  <c r="CL241" i="13"/>
  <c r="CK241" i="13"/>
  <c r="AX241" i="19" l="1"/>
  <c r="BA241" i="19" s="1"/>
  <c r="BD241" i="19" s="1"/>
  <c r="I180" i="15"/>
  <c r="O242" i="13"/>
  <c r="J180" i="15"/>
  <c r="P242" i="13"/>
  <c r="AX241" i="18"/>
  <c r="BA241" i="18" s="1"/>
  <c r="BD241" i="18" s="1"/>
  <c r="U452" i="7"/>
  <c r="G352" i="12"/>
  <c r="H352" i="12" s="1"/>
  <c r="I352" i="12" s="1"/>
  <c r="F180" i="15"/>
  <c r="H352" i="17"/>
  <c r="I352" i="17" s="1"/>
  <c r="H352" i="16"/>
  <c r="I352" i="16" s="1"/>
  <c r="BR241" i="18"/>
  <c r="K241" i="18"/>
  <c r="Q241" i="18"/>
  <c r="Z242" i="18" s="1"/>
  <c r="F452" i="20" s="1"/>
  <c r="U453" i="21"/>
  <c r="V453" i="21" s="1"/>
  <c r="Q241" i="19"/>
  <c r="Z242" i="19" s="1"/>
  <c r="BH242" i="19" s="1"/>
  <c r="K241" i="19"/>
  <c r="BR241" i="19"/>
  <c r="BR242" i="13"/>
  <c r="Q242" i="13"/>
  <c r="Z243" i="13" s="1"/>
  <c r="F453" i="7" s="1"/>
  <c r="K242" i="13"/>
  <c r="H180" i="15" s="1"/>
  <c r="AX242" i="13"/>
  <c r="BA242" i="13" s="1"/>
  <c r="BD242" i="13" s="1"/>
  <c r="BI331" i="13"/>
  <c r="BK331" i="13"/>
  <c r="BJ331" i="13"/>
  <c r="O452" i="20" l="1"/>
  <c r="H453" i="20"/>
  <c r="G453" i="20"/>
  <c r="J453" i="20"/>
  <c r="K453" i="20"/>
  <c r="I453" i="20"/>
  <c r="CF242" i="18"/>
  <c r="BW242" i="18"/>
  <c r="AT243" i="18" s="1"/>
  <c r="CE242" i="18"/>
  <c r="BV242" i="18"/>
  <c r="AS243" i="18" s="1"/>
  <c r="J353" i="16"/>
  <c r="J353" i="17"/>
  <c r="CE242" i="19"/>
  <c r="BV242" i="19"/>
  <c r="AS243" i="19" s="1"/>
  <c r="CF242" i="19"/>
  <c r="BW242" i="19"/>
  <c r="AT243" i="19" s="1"/>
  <c r="BH242" i="18"/>
  <c r="K352" i="12"/>
  <c r="L352" i="12" s="1"/>
  <c r="M352" i="12" s="1"/>
  <c r="BX242" i="13" s="1"/>
  <c r="V452" i="7"/>
  <c r="K352" i="16"/>
  <c r="L352" i="16" s="1"/>
  <c r="M352" i="16" s="1"/>
  <c r="K352" i="17"/>
  <c r="L352" i="17" s="1"/>
  <c r="M352" i="17" s="1"/>
  <c r="G200" i="15"/>
  <c r="CE242" i="13"/>
  <c r="BW242" i="13"/>
  <c r="AT243" i="13" s="1"/>
  <c r="CF242" i="13"/>
  <c r="J353" i="12"/>
  <c r="BV242" i="13"/>
  <c r="AS243" i="13" s="1"/>
  <c r="F453" i="21"/>
  <c r="N241" i="18"/>
  <c r="CD241" i="18"/>
  <c r="BU241" i="18"/>
  <c r="CG241" i="18"/>
  <c r="BX241" i="18"/>
  <c r="BT242" i="19"/>
  <c r="BO242" i="19"/>
  <c r="BT242" i="18"/>
  <c r="BO242" i="18"/>
  <c r="N241" i="19"/>
  <c r="CD241" i="19"/>
  <c r="BU241" i="19"/>
  <c r="CG241" i="19"/>
  <c r="BX241" i="19"/>
  <c r="N242" i="13"/>
  <c r="BU242" i="13"/>
  <c r="CD242" i="13"/>
  <c r="BH243" i="13"/>
  <c r="BO243" i="13"/>
  <c r="BT243" i="13"/>
  <c r="CG242" i="13" l="1"/>
  <c r="L453" i="20"/>
  <c r="G353" i="16" s="1"/>
  <c r="R453" i="20"/>
  <c r="T453" i="20"/>
  <c r="Q453" i="20"/>
  <c r="S453" i="20"/>
  <c r="P453" i="20"/>
  <c r="BZ242" i="18"/>
  <c r="BY242" i="18"/>
  <c r="CH242" i="18"/>
  <c r="CI242" i="18"/>
  <c r="O352" i="16"/>
  <c r="N353" i="16"/>
  <c r="I243" i="13"/>
  <c r="BM243" i="13"/>
  <c r="BP243" i="13"/>
  <c r="AV243" i="13"/>
  <c r="AJ244" i="13" s="1"/>
  <c r="O352" i="12"/>
  <c r="BZ242" i="13"/>
  <c r="CI242" i="13"/>
  <c r="BY242" i="13"/>
  <c r="N353" i="12"/>
  <c r="CH242" i="13"/>
  <c r="AV243" i="19"/>
  <c r="AJ244" i="19" s="1"/>
  <c r="BM243" i="19"/>
  <c r="I243" i="19"/>
  <c r="BP243" i="19"/>
  <c r="J453" i="7"/>
  <c r="I453" i="7"/>
  <c r="G453" i="7"/>
  <c r="O452" i="7"/>
  <c r="H453" i="7"/>
  <c r="K453" i="7"/>
  <c r="I243" i="18"/>
  <c r="AV243" i="18"/>
  <c r="AJ244" i="18" s="1"/>
  <c r="BM243" i="18"/>
  <c r="BP243" i="18"/>
  <c r="BQ243" i="13"/>
  <c r="AW243" i="13"/>
  <c r="AK244" i="13" s="1"/>
  <c r="BN243" i="13"/>
  <c r="J243" i="13"/>
  <c r="AW243" i="19"/>
  <c r="AK244" i="19" s="1"/>
  <c r="J243" i="19"/>
  <c r="BQ243" i="19"/>
  <c r="BN243" i="19"/>
  <c r="BQ243" i="18"/>
  <c r="AW243" i="18"/>
  <c r="AK244" i="18" s="1"/>
  <c r="BN243" i="18"/>
  <c r="J243" i="18"/>
  <c r="BZ242" i="19"/>
  <c r="O352" i="17"/>
  <c r="CH242" i="19"/>
  <c r="BY242" i="19"/>
  <c r="CI242" i="19"/>
  <c r="N353" i="17"/>
  <c r="K454" i="21"/>
  <c r="O453" i="21"/>
  <c r="H454" i="21"/>
  <c r="J454" i="21"/>
  <c r="I454" i="21"/>
  <c r="G454" i="21"/>
  <c r="CA241" i="18"/>
  <c r="AR242" i="18"/>
  <c r="CA241" i="19"/>
  <c r="AR242" i="19"/>
  <c r="CJ241" i="18"/>
  <c r="CJ241" i="19"/>
  <c r="AR243" i="13"/>
  <c r="CJ242" i="13" l="1"/>
  <c r="CK242" i="13" s="1"/>
  <c r="CA242" i="13"/>
  <c r="AZ243" i="19"/>
  <c r="BC243" i="19" s="1"/>
  <c r="U453" i="20"/>
  <c r="V453" i="20" s="1"/>
  <c r="AY243" i="13"/>
  <c r="BB243" i="13" s="1"/>
  <c r="AY243" i="19"/>
  <c r="BB243" i="19" s="1"/>
  <c r="R243" i="18"/>
  <c r="AA244" i="18" s="1"/>
  <c r="L243" i="18"/>
  <c r="O243" i="18" s="1"/>
  <c r="AZ243" i="13"/>
  <c r="BC243" i="13" s="1"/>
  <c r="L243" i="19"/>
  <c r="O243" i="19" s="1"/>
  <c r="R243" i="19"/>
  <c r="AA244" i="19" s="1"/>
  <c r="M243" i="13"/>
  <c r="S243" i="13"/>
  <c r="AB244" i="13" s="1"/>
  <c r="P453" i="7"/>
  <c r="Q453" i="7"/>
  <c r="S453" i="7"/>
  <c r="R453" i="7"/>
  <c r="T453" i="7"/>
  <c r="AY243" i="18"/>
  <c r="BB243" i="18" s="1"/>
  <c r="L453" i="7"/>
  <c r="R243" i="13"/>
  <c r="AA244" i="13" s="1"/>
  <c r="L243" i="13"/>
  <c r="AZ243" i="18"/>
  <c r="BC243" i="18" s="1"/>
  <c r="S243" i="19"/>
  <c r="AB244" i="19" s="1"/>
  <c r="M243" i="19"/>
  <c r="P243" i="19" s="1"/>
  <c r="M243" i="18"/>
  <c r="P243" i="18" s="1"/>
  <c r="S243" i="18"/>
  <c r="AB244" i="18" s="1"/>
  <c r="L454" i="21"/>
  <c r="G354" i="17" s="1"/>
  <c r="CL241" i="19"/>
  <c r="CK241" i="19"/>
  <c r="CL241" i="18"/>
  <c r="CK241" i="18"/>
  <c r="BL242" i="19"/>
  <c r="H242" i="19"/>
  <c r="AU242" i="19"/>
  <c r="AI243" i="19" s="1"/>
  <c r="CC241" i="19"/>
  <c r="CB241" i="19"/>
  <c r="S454" i="21"/>
  <c r="Q454" i="21"/>
  <c r="R454" i="21"/>
  <c r="T454" i="21"/>
  <c r="P454" i="21"/>
  <c r="H242" i="18"/>
  <c r="AU242" i="18"/>
  <c r="AI243" i="18" s="1"/>
  <c r="BL242" i="18"/>
  <c r="CB241" i="18"/>
  <c r="CC241" i="18"/>
  <c r="CL242" i="13"/>
  <c r="AU243" i="13"/>
  <c r="AI244" i="13" s="1"/>
  <c r="BL243" i="13"/>
  <c r="H243" i="13"/>
  <c r="CB242" i="13"/>
  <c r="CC242" i="13"/>
  <c r="BJ332" i="13"/>
  <c r="BI332" i="13"/>
  <c r="BK332" i="13"/>
  <c r="H353" i="17" l="1"/>
  <c r="I353" i="17" s="1"/>
  <c r="G353" i="12"/>
  <c r="H353" i="12" s="1"/>
  <c r="I353" i="12" s="1"/>
  <c r="F181" i="15"/>
  <c r="H353" i="16"/>
  <c r="I353" i="16" s="1"/>
  <c r="J181" i="15"/>
  <c r="P243" i="13"/>
  <c r="I181" i="15"/>
  <c r="O243" i="13"/>
  <c r="U453" i="7"/>
  <c r="Q242" i="19"/>
  <c r="Z243" i="19" s="1"/>
  <c r="BH243" i="19" s="1"/>
  <c r="K242" i="19"/>
  <c r="BR242" i="19"/>
  <c r="U454" i="21"/>
  <c r="V454" i="21" s="1"/>
  <c r="BR242" i="18"/>
  <c r="K242" i="18"/>
  <c r="Q242" i="18"/>
  <c r="Z243" i="18" s="1"/>
  <c r="F453" i="20" s="1"/>
  <c r="AX242" i="19"/>
  <c r="BA242" i="19" s="1"/>
  <c r="BD242" i="19" s="1"/>
  <c r="AX242" i="18"/>
  <c r="BA242" i="18" s="1"/>
  <c r="BD242" i="18" s="1"/>
  <c r="BR243" i="13"/>
  <c r="K243" i="13"/>
  <c r="H181" i="15" s="1"/>
  <c r="Q243" i="13"/>
  <c r="Z244" i="13" s="1"/>
  <c r="F454" i="7" s="1"/>
  <c r="AX243" i="13"/>
  <c r="BA243" i="13" s="1"/>
  <c r="BD243" i="13" s="1"/>
  <c r="O453" i="20" l="1"/>
  <c r="G454" i="20"/>
  <c r="I454" i="20"/>
  <c r="H454" i="20"/>
  <c r="K454" i="20"/>
  <c r="J454" i="20"/>
  <c r="CF243" i="18"/>
  <c r="BW243" i="18"/>
  <c r="AT244" i="18" s="1"/>
  <c r="CE243" i="18"/>
  <c r="BV243" i="18"/>
  <c r="AS244" i="18" s="1"/>
  <c r="J354" i="16"/>
  <c r="G201" i="15"/>
  <c r="J354" i="12"/>
  <c r="BV243" i="13"/>
  <c r="AS244" i="13" s="1"/>
  <c r="CE243" i="13"/>
  <c r="BW243" i="13"/>
  <c r="AT244" i="13" s="1"/>
  <c r="CF243" i="13"/>
  <c r="V453" i="7"/>
  <c r="K353" i="17"/>
  <c r="L353" i="17" s="1"/>
  <c r="M353" i="17" s="1"/>
  <c r="K353" i="12"/>
  <c r="L353" i="12" s="1"/>
  <c r="M353" i="12" s="1"/>
  <c r="BX243" i="13" s="1"/>
  <c r="K353" i="16"/>
  <c r="L353" i="16" s="1"/>
  <c r="M353" i="16" s="1"/>
  <c r="BV243" i="19"/>
  <c r="AS244" i="19" s="1"/>
  <c r="J354" i="17"/>
  <c r="CE243" i="19"/>
  <c r="CF243" i="19"/>
  <c r="BW243" i="19"/>
  <c r="AT244" i="19" s="1"/>
  <c r="BH243" i="18"/>
  <c r="N242" i="18"/>
  <c r="CD242" i="18"/>
  <c r="BU242" i="18"/>
  <c r="CG242" i="18"/>
  <c r="BX242" i="18"/>
  <c r="BT243" i="18"/>
  <c r="BO243" i="18"/>
  <c r="BO243" i="19"/>
  <c r="BT243" i="19"/>
  <c r="F454" i="21"/>
  <c r="N242" i="19"/>
  <c r="CD242" i="19"/>
  <c r="BU242" i="19"/>
  <c r="CG242" i="19"/>
  <c r="BX242" i="19"/>
  <c r="N243" i="13"/>
  <c r="BU243" i="13"/>
  <c r="CD243" i="13"/>
  <c r="BH244" i="13"/>
  <c r="BO244" i="13"/>
  <c r="BT244" i="13"/>
  <c r="BI333" i="13"/>
  <c r="BJ333" i="13"/>
  <c r="L454" i="20" l="1"/>
  <c r="G354" i="16" s="1"/>
  <c r="R454" i="20"/>
  <c r="P454" i="20"/>
  <c r="Q454" i="20"/>
  <c r="T454" i="20"/>
  <c r="S454" i="20"/>
  <c r="CG243" i="13"/>
  <c r="I244" i="19"/>
  <c r="BP244" i="19"/>
  <c r="AV244" i="19"/>
  <c r="AJ245" i="19" s="1"/>
  <c r="BM244" i="19"/>
  <c r="I244" i="13"/>
  <c r="BP244" i="13"/>
  <c r="BM244" i="13"/>
  <c r="AV244" i="13"/>
  <c r="AJ245" i="13" s="1"/>
  <c r="BY243" i="18"/>
  <c r="O353" i="16"/>
  <c r="BZ243" i="18"/>
  <c r="CH243" i="18"/>
  <c r="N354" i="16"/>
  <c r="CI243" i="18"/>
  <c r="I454" i="7"/>
  <c r="H454" i="7"/>
  <c r="O453" i="7"/>
  <c r="K454" i="7"/>
  <c r="G454" i="7"/>
  <c r="J454" i="7"/>
  <c r="O353" i="12"/>
  <c r="BZ243" i="13"/>
  <c r="BY243" i="13"/>
  <c r="CH243" i="13"/>
  <c r="N354" i="12"/>
  <c r="CI243" i="13"/>
  <c r="CH243" i="19"/>
  <c r="BZ243" i="19"/>
  <c r="O353" i="17"/>
  <c r="BY243" i="19"/>
  <c r="CI243" i="19"/>
  <c r="N354" i="17"/>
  <c r="J244" i="19"/>
  <c r="AW244" i="19"/>
  <c r="AK245" i="19" s="1"/>
  <c r="BQ244" i="19"/>
  <c r="BN244" i="19"/>
  <c r="AV244" i="18"/>
  <c r="AJ245" i="18" s="1"/>
  <c r="BP244" i="18"/>
  <c r="I244" i="18"/>
  <c r="BM244" i="18"/>
  <c r="J244" i="13"/>
  <c r="AW244" i="13"/>
  <c r="AK245" i="13" s="1"/>
  <c r="BQ244" i="13"/>
  <c r="BN244" i="13"/>
  <c r="AW244" i="18"/>
  <c r="AK245" i="18" s="1"/>
  <c r="J244" i="18"/>
  <c r="BQ244" i="18"/>
  <c r="BN244" i="18"/>
  <c r="O454" i="21"/>
  <c r="K455" i="21"/>
  <c r="J455" i="21"/>
  <c r="I455" i="21"/>
  <c r="H455" i="21"/>
  <c r="G455" i="21"/>
  <c r="CA242" i="18"/>
  <c r="AR243" i="18"/>
  <c r="CA242" i="19"/>
  <c r="AR243" i="19"/>
  <c r="CJ242" i="18"/>
  <c r="CJ242" i="19"/>
  <c r="AR244" i="13"/>
  <c r="BK333" i="13"/>
  <c r="CJ243" i="13" l="1"/>
  <c r="AY244" i="19"/>
  <c r="BB244" i="19" s="1"/>
  <c r="AZ244" i="19"/>
  <c r="BC244" i="19" s="1"/>
  <c r="CA243" i="13"/>
  <c r="AY244" i="13"/>
  <c r="BB244" i="13" s="1"/>
  <c r="U454" i="20"/>
  <c r="V454" i="20" s="1"/>
  <c r="AZ244" i="18"/>
  <c r="BC244" i="18" s="1"/>
  <c r="L454" i="7"/>
  <c r="F182" i="15" s="1"/>
  <c r="AY244" i="18"/>
  <c r="BB244" i="18" s="1"/>
  <c r="S244" i="13"/>
  <c r="AB245" i="13" s="1"/>
  <c r="M244" i="13"/>
  <c r="H354" i="17"/>
  <c r="I354" i="17" s="1"/>
  <c r="H354" i="16"/>
  <c r="I354" i="16" s="1"/>
  <c r="R244" i="13"/>
  <c r="AA245" i="13" s="1"/>
  <c r="L244" i="13"/>
  <c r="S244" i="18"/>
  <c r="AB245" i="18" s="1"/>
  <c r="M244" i="18"/>
  <c r="P244" i="18" s="1"/>
  <c r="S244" i="19"/>
  <c r="AB245" i="19" s="1"/>
  <c r="M244" i="19"/>
  <c r="P244" i="19" s="1"/>
  <c r="S454" i="7"/>
  <c r="Q454" i="7"/>
  <c r="R454" i="7"/>
  <c r="P454" i="7"/>
  <c r="T454" i="7"/>
  <c r="L244" i="18"/>
  <c r="O244" i="18" s="1"/>
  <c r="R244" i="18"/>
  <c r="AA245" i="18" s="1"/>
  <c r="AZ244" i="13"/>
  <c r="BC244" i="13" s="1"/>
  <c r="R244" i="19"/>
  <c r="AA245" i="19" s="1"/>
  <c r="L244" i="19"/>
  <c r="O244" i="19" s="1"/>
  <c r="CL242" i="18"/>
  <c r="CK242" i="18"/>
  <c r="CC242" i="19"/>
  <c r="CB242" i="19"/>
  <c r="H243" i="18"/>
  <c r="AU243" i="18"/>
  <c r="AI244" i="18" s="1"/>
  <c r="BL243" i="18"/>
  <c r="S455" i="21"/>
  <c r="Q455" i="21"/>
  <c r="P455" i="21"/>
  <c r="R455" i="21"/>
  <c r="T455" i="21"/>
  <c r="CL242" i="19"/>
  <c r="CK242" i="19"/>
  <c r="CC242" i="18"/>
  <c r="CB242" i="18"/>
  <c r="BL243" i="19"/>
  <c r="AU243" i="19"/>
  <c r="AI244" i="19" s="1"/>
  <c r="H243" i="19"/>
  <c r="L455" i="21"/>
  <c r="G355" i="17" s="1"/>
  <c r="CL243" i="13"/>
  <c r="CK243" i="13"/>
  <c r="AU244" i="13"/>
  <c r="AI245" i="13" s="1"/>
  <c r="H244" i="13"/>
  <c r="BL244" i="13"/>
  <c r="CC243" i="13"/>
  <c r="CB243" i="13"/>
  <c r="BK334" i="13"/>
  <c r="BI334" i="13"/>
  <c r="BJ334" i="13"/>
  <c r="G354" i="12" l="1"/>
  <c r="H354" i="12" s="1"/>
  <c r="I354" i="12" s="1"/>
  <c r="BW244" i="13" s="1"/>
  <c r="AT245" i="13" s="1"/>
  <c r="AX243" i="19"/>
  <c r="BA243" i="19" s="1"/>
  <c r="BD243" i="19" s="1"/>
  <c r="U454" i="7"/>
  <c r="V454" i="7" s="1"/>
  <c r="I182" i="15"/>
  <c r="O244" i="13"/>
  <c r="J355" i="16"/>
  <c r="BV244" i="18"/>
  <c r="AS245" i="18" s="1"/>
  <c r="CE244" i="18"/>
  <c r="CF244" i="18"/>
  <c r="BW244" i="18"/>
  <c r="AT245" i="18" s="1"/>
  <c r="J355" i="17"/>
  <c r="CE244" i="19"/>
  <c r="BV244" i="19"/>
  <c r="AS245" i="19" s="1"/>
  <c r="BW244" i="19"/>
  <c r="AT245" i="19" s="1"/>
  <c r="CF244" i="19"/>
  <c r="AX243" i="18"/>
  <c r="BA243" i="18" s="1"/>
  <c r="BD243" i="18" s="1"/>
  <c r="J182" i="15"/>
  <c r="P244" i="13"/>
  <c r="BR243" i="18"/>
  <c r="K243" i="18"/>
  <c r="Q243" i="18"/>
  <c r="Z244" i="18" s="1"/>
  <c r="F454" i="20" s="1"/>
  <c r="BR243" i="19"/>
  <c r="K243" i="19"/>
  <c r="Q243" i="19"/>
  <c r="Z244" i="19" s="1"/>
  <c r="BH244" i="19" s="1"/>
  <c r="U455" i="21"/>
  <c r="V455" i="21" s="1"/>
  <c r="BR244" i="13"/>
  <c r="K244" i="13"/>
  <c r="H182" i="15" s="1"/>
  <c r="Q244" i="13"/>
  <c r="Z245" i="13" s="1"/>
  <c r="F455" i="7" s="1"/>
  <c r="AX244" i="13"/>
  <c r="BA244" i="13" s="1"/>
  <c r="BD244" i="13" s="1"/>
  <c r="K354" i="12" l="1"/>
  <c r="L354" i="12" s="1"/>
  <c r="M354" i="12" s="1"/>
  <c r="N355" i="12" s="1"/>
  <c r="K354" i="17"/>
  <c r="L354" i="17" s="1"/>
  <c r="M354" i="17" s="1"/>
  <c r="CH244" i="19" s="1"/>
  <c r="J355" i="12"/>
  <c r="BV244" i="13"/>
  <c r="AS245" i="13" s="1"/>
  <c r="AV245" i="13" s="1"/>
  <c r="AJ246" i="13" s="1"/>
  <c r="CE244" i="13"/>
  <c r="G202" i="15"/>
  <c r="CF244" i="13"/>
  <c r="K354" i="16"/>
  <c r="L354" i="16" s="1"/>
  <c r="M354" i="16" s="1"/>
  <c r="BZ244" i="18" s="1"/>
  <c r="K455" i="20"/>
  <c r="O454" i="20"/>
  <c r="H455" i="20"/>
  <c r="J455" i="20"/>
  <c r="G455" i="20"/>
  <c r="I455" i="20"/>
  <c r="J245" i="19"/>
  <c r="AW245" i="19"/>
  <c r="AK246" i="19" s="1"/>
  <c r="BQ245" i="19"/>
  <c r="BN245" i="19"/>
  <c r="AV245" i="18"/>
  <c r="AJ246" i="18" s="1"/>
  <c r="I245" i="18"/>
  <c r="BP245" i="18"/>
  <c r="BM245" i="18"/>
  <c r="BP245" i="19"/>
  <c r="BM245" i="19"/>
  <c r="I245" i="19"/>
  <c r="AV245" i="19"/>
  <c r="AJ246" i="19" s="1"/>
  <c r="BY244" i="13"/>
  <c r="O354" i="12"/>
  <c r="CH244" i="13"/>
  <c r="CI244" i="13"/>
  <c r="BZ244" i="13"/>
  <c r="BQ245" i="18"/>
  <c r="J245" i="18"/>
  <c r="AW245" i="18"/>
  <c r="AK246" i="18" s="1"/>
  <c r="BN245" i="18"/>
  <c r="BN245" i="13"/>
  <c r="AW245" i="13"/>
  <c r="AK246" i="13" s="1"/>
  <c r="J245" i="13"/>
  <c r="BQ245" i="13"/>
  <c r="BH244" i="18"/>
  <c r="N243" i="19"/>
  <c r="BU243" i="19"/>
  <c r="CD243" i="19"/>
  <c r="BX243" i="19"/>
  <c r="CG243" i="19"/>
  <c r="BT244" i="19"/>
  <c r="BO244" i="19"/>
  <c r="N243" i="18"/>
  <c r="BU243" i="18"/>
  <c r="CD243" i="18"/>
  <c r="BX243" i="18"/>
  <c r="CG243" i="18"/>
  <c r="BO244" i="18"/>
  <c r="BT244" i="18"/>
  <c r="F455" i="21"/>
  <c r="BH245" i="13"/>
  <c r="N244" i="13"/>
  <c r="CD244" i="13"/>
  <c r="BU244" i="13"/>
  <c r="BX244" i="13"/>
  <c r="CG244" i="13"/>
  <c r="BT245" i="13"/>
  <c r="BO245" i="13"/>
  <c r="BI335" i="13"/>
  <c r="I245" i="13" l="1"/>
  <c r="BP245" i="13"/>
  <c r="BM245" i="13"/>
  <c r="N355" i="17"/>
  <c r="BY244" i="19"/>
  <c r="O354" i="17"/>
  <c r="CI244" i="19"/>
  <c r="BZ244" i="19"/>
  <c r="O354" i="16"/>
  <c r="CI244" i="18"/>
  <c r="CH244" i="18"/>
  <c r="BY244" i="18"/>
  <c r="N355" i="16"/>
  <c r="L455" i="20"/>
  <c r="G355" i="16" s="1"/>
  <c r="AZ245" i="13"/>
  <c r="BC245" i="13" s="1"/>
  <c r="AY245" i="18"/>
  <c r="BB245" i="18" s="1"/>
  <c r="S455" i="20"/>
  <c r="T455" i="20"/>
  <c r="P455" i="20"/>
  <c r="Q455" i="20"/>
  <c r="R455" i="20"/>
  <c r="AZ245" i="18"/>
  <c r="BC245" i="18" s="1"/>
  <c r="AY245" i="13"/>
  <c r="BB245" i="13" s="1"/>
  <c r="M245" i="13"/>
  <c r="S245" i="13"/>
  <c r="AB246" i="13" s="1"/>
  <c r="M245" i="19"/>
  <c r="P245" i="19" s="1"/>
  <c r="S245" i="19"/>
  <c r="AB246" i="19" s="1"/>
  <c r="R245" i="18"/>
  <c r="AA246" i="18" s="1"/>
  <c r="L245" i="18"/>
  <c r="O245" i="18" s="1"/>
  <c r="R245" i="19"/>
  <c r="AA246" i="19" s="1"/>
  <c r="L245" i="19"/>
  <c r="O245" i="19" s="1"/>
  <c r="L245" i="13"/>
  <c r="R245" i="13"/>
  <c r="AA246" i="13" s="1"/>
  <c r="J455" i="7"/>
  <c r="G455" i="7"/>
  <c r="O454" i="7"/>
  <c r="K455" i="7"/>
  <c r="H455" i="7"/>
  <c r="I455" i="7"/>
  <c r="M245" i="18"/>
  <c r="P245" i="18" s="1"/>
  <c r="S245" i="18"/>
  <c r="AB246" i="18" s="1"/>
  <c r="AY245" i="19"/>
  <c r="BB245" i="19" s="1"/>
  <c r="AZ245" i="19"/>
  <c r="BC245" i="19" s="1"/>
  <c r="CJ243" i="18"/>
  <c r="CA243" i="18"/>
  <c r="AR244" i="18"/>
  <c r="O455" i="21"/>
  <c r="H456" i="21"/>
  <c r="J456" i="21"/>
  <c r="G456" i="21"/>
  <c r="I456" i="21"/>
  <c r="K456" i="21"/>
  <c r="CJ243" i="19"/>
  <c r="CA243" i="19"/>
  <c r="AR244" i="19"/>
  <c r="CA244" i="13"/>
  <c r="AR245" i="13"/>
  <c r="CJ244" i="13"/>
  <c r="BK335" i="13"/>
  <c r="BJ335" i="13"/>
  <c r="U455" i="20" l="1"/>
  <c r="V455" i="20" s="1"/>
  <c r="T455" i="7"/>
  <c r="Q455" i="7"/>
  <c r="R455" i="7"/>
  <c r="S455" i="7"/>
  <c r="P455" i="7"/>
  <c r="L455" i="7"/>
  <c r="I183" i="15"/>
  <c r="O245" i="13"/>
  <c r="J183" i="15"/>
  <c r="P245" i="13"/>
  <c r="CL243" i="18"/>
  <c r="CK243" i="18"/>
  <c r="AU244" i="19"/>
  <c r="AI245" i="19" s="1"/>
  <c r="H244" i="19"/>
  <c r="BL244" i="19"/>
  <c r="H244" i="18"/>
  <c r="AU244" i="18"/>
  <c r="AI245" i="18" s="1"/>
  <c r="BL244" i="18"/>
  <c r="CC243" i="19"/>
  <c r="CB243" i="19"/>
  <c r="CL243" i="19"/>
  <c r="CK243" i="19"/>
  <c r="CC243" i="18"/>
  <c r="CB243" i="18"/>
  <c r="L456" i="21"/>
  <c r="G356" i="17" s="1"/>
  <c r="S456" i="21"/>
  <c r="Q456" i="21"/>
  <c r="P456" i="21"/>
  <c r="T456" i="21"/>
  <c r="R456" i="21"/>
  <c r="CL244" i="13"/>
  <c r="CK244" i="13"/>
  <c r="AU245" i="13"/>
  <c r="AI246" i="13" s="1"/>
  <c r="H245" i="13"/>
  <c r="BL245" i="13"/>
  <c r="CB244" i="13"/>
  <c r="CC244" i="13"/>
  <c r="BI336" i="13"/>
  <c r="U455" i="7" l="1"/>
  <c r="AX244" i="18"/>
  <c r="BA244" i="18" s="1"/>
  <c r="BD244" i="18" s="1"/>
  <c r="G355" i="12"/>
  <c r="H355" i="12" s="1"/>
  <c r="I355" i="12" s="1"/>
  <c r="F183" i="15"/>
  <c r="H355" i="17"/>
  <c r="I355" i="17" s="1"/>
  <c r="H355" i="16"/>
  <c r="I355" i="16" s="1"/>
  <c r="V455" i="7"/>
  <c r="K355" i="17"/>
  <c r="L355" i="17" s="1"/>
  <c r="M355" i="17" s="1"/>
  <c r="K355" i="12"/>
  <c r="L355" i="12" s="1"/>
  <c r="M355" i="12" s="1"/>
  <c r="K355" i="16"/>
  <c r="L355" i="16" s="1"/>
  <c r="M355" i="16" s="1"/>
  <c r="AX244" i="19"/>
  <c r="BA244" i="19" s="1"/>
  <c r="BD244" i="19" s="1"/>
  <c r="Q244" i="19"/>
  <c r="Z245" i="19" s="1"/>
  <c r="BH245" i="19" s="1"/>
  <c r="BR244" i="19"/>
  <c r="K244" i="19"/>
  <c r="U456" i="21"/>
  <c r="V456" i="21" s="1"/>
  <c r="K244" i="18"/>
  <c r="BR244" i="18"/>
  <c r="Q244" i="18"/>
  <c r="Z245" i="18" s="1"/>
  <c r="F455" i="20" s="1"/>
  <c r="BR245" i="13"/>
  <c r="Q245" i="13"/>
  <c r="Z246" i="13" s="1"/>
  <c r="F456" i="7" s="1"/>
  <c r="K245" i="13"/>
  <c r="H183" i="15" s="1"/>
  <c r="AX245" i="13"/>
  <c r="BA245" i="13" s="1"/>
  <c r="BD245" i="13" s="1"/>
  <c r="BK336" i="13"/>
  <c r="H456" i="20" l="1"/>
  <c r="G456" i="20"/>
  <c r="I456" i="20"/>
  <c r="J456" i="20"/>
  <c r="K456" i="20"/>
  <c r="O455" i="20"/>
  <c r="O355" i="17"/>
  <c r="CI245" i="19"/>
  <c r="CH245" i="19"/>
  <c r="BY245" i="19"/>
  <c r="N356" i="17"/>
  <c r="BZ245" i="19"/>
  <c r="BZ245" i="13"/>
  <c r="BY245" i="13"/>
  <c r="N356" i="12"/>
  <c r="O355" i="12"/>
  <c r="CH245" i="13"/>
  <c r="CI245" i="13"/>
  <c r="CE245" i="18"/>
  <c r="BW245" i="18"/>
  <c r="AT246" i="18" s="1"/>
  <c r="CF245" i="18"/>
  <c r="BV245" i="18"/>
  <c r="AS246" i="18" s="1"/>
  <c r="J356" i="16"/>
  <c r="CF245" i="19"/>
  <c r="J356" i="17"/>
  <c r="BV245" i="19"/>
  <c r="AS246" i="19" s="1"/>
  <c r="CE245" i="19"/>
  <c r="BW245" i="19"/>
  <c r="AT246" i="19" s="1"/>
  <c r="BH245" i="18"/>
  <c r="G203" i="15"/>
  <c r="BW245" i="13"/>
  <c r="AT246" i="13" s="1"/>
  <c r="BV245" i="13"/>
  <c r="AS246" i="13" s="1"/>
  <c r="CE245" i="13"/>
  <c r="CF245" i="13"/>
  <c r="J356" i="12"/>
  <c r="BZ245" i="18"/>
  <c r="CH245" i="18"/>
  <c r="CI245" i="18"/>
  <c r="BY245" i="18"/>
  <c r="O355" i="16"/>
  <c r="N356" i="16"/>
  <c r="N244" i="18"/>
  <c r="BU244" i="18"/>
  <c r="CD244" i="18"/>
  <c r="CG244" i="18"/>
  <c r="BX244" i="18"/>
  <c r="F456" i="21"/>
  <c r="N244" i="19"/>
  <c r="CD244" i="19"/>
  <c r="BU244" i="19"/>
  <c r="CG244" i="19"/>
  <c r="BX244" i="19"/>
  <c r="BO245" i="19"/>
  <c r="BT245" i="19"/>
  <c r="BT245" i="18"/>
  <c r="BO245" i="18"/>
  <c r="N245" i="13"/>
  <c r="CD245" i="13"/>
  <c r="BU245" i="13"/>
  <c r="CG245" i="13"/>
  <c r="BX245" i="13"/>
  <c r="BH246" i="13"/>
  <c r="BO246" i="13"/>
  <c r="BT246" i="13"/>
  <c r="BJ336" i="13"/>
  <c r="R456" i="20" l="1"/>
  <c r="P456" i="20"/>
  <c r="T456" i="20"/>
  <c r="Q456" i="20"/>
  <c r="S456" i="20"/>
  <c r="L456" i="20"/>
  <c r="G356" i="16" s="1"/>
  <c r="CJ244" i="18"/>
  <c r="CK244" i="18" s="1"/>
  <c r="BN246" i="19"/>
  <c r="BQ246" i="19"/>
  <c r="J246" i="19"/>
  <c r="AW246" i="19"/>
  <c r="AK247" i="19" s="1"/>
  <c r="BQ246" i="18"/>
  <c r="AW246" i="18"/>
  <c r="AK247" i="18" s="1"/>
  <c r="J246" i="18"/>
  <c r="BN246" i="18"/>
  <c r="AV246" i="18"/>
  <c r="AJ247" i="18" s="1"/>
  <c r="BM246" i="18"/>
  <c r="I246" i="18"/>
  <c r="BP246" i="18"/>
  <c r="AV246" i="19"/>
  <c r="AJ247" i="19" s="1"/>
  <c r="BM246" i="19"/>
  <c r="BP246" i="19"/>
  <c r="I246" i="19"/>
  <c r="AV246" i="13"/>
  <c r="AJ247" i="13" s="1"/>
  <c r="I246" i="13"/>
  <c r="BM246" i="13"/>
  <c r="BP246" i="13"/>
  <c r="AW246" i="13"/>
  <c r="AK247" i="13" s="1"/>
  <c r="BQ246" i="13"/>
  <c r="J246" i="13"/>
  <c r="BN246" i="13"/>
  <c r="G456" i="7"/>
  <c r="K456" i="7"/>
  <c r="O455" i="7"/>
  <c r="H456" i="7"/>
  <c r="I456" i="7"/>
  <c r="J456" i="7"/>
  <c r="CA244" i="19"/>
  <c r="AR245" i="19"/>
  <c r="O456" i="21"/>
  <c r="J457" i="21"/>
  <c r="H457" i="21"/>
  <c r="I457" i="21"/>
  <c r="G457" i="21"/>
  <c r="K457" i="21"/>
  <c r="CJ244" i="19"/>
  <c r="CA244" i="18"/>
  <c r="AR245" i="18"/>
  <c r="CJ245" i="13"/>
  <c r="CK245" i="13" s="1"/>
  <c r="CA245" i="13"/>
  <c r="AR246" i="13"/>
  <c r="CL244" i="18" l="1"/>
  <c r="U456" i="20"/>
  <c r="V456" i="20" s="1"/>
  <c r="AZ246" i="13"/>
  <c r="BC246" i="13" s="1"/>
  <c r="AZ246" i="18"/>
  <c r="BC246" i="18" s="1"/>
  <c r="AY246" i="19"/>
  <c r="BB246" i="19" s="1"/>
  <c r="M246" i="13"/>
  <c r="S246" i="13"/>
  <c r="AB247" i="13" s="1"/>
  <c r="L246" i="19"/>
  <c r="O246" i="19" s="1"/>
  <c r="R246" i="19"/>
  <c r="AA247" i="19" s="1"/>
  <c r="M246" i="19"/>
  <c r="P246" i="19" s="1"/>
  <c r="S246" i="19"/>
  <c r="AB247" i="19" s="1"/>
  <c r="AY246" i="18"/>
  <c r="BB246" i="18" s="1"/>
  <c r="L246" i="13"/>
  <c r="R246" i="13"/>
  <c r="AA247" i="13" s="1"/>
  <c r="R456" i="7"/>
  <c r="Q456" i="7"/>
  <c r="P456" i="7"/>
  <c r="T456" i="7"/>
  <c r="S456" i="7"/>
  <c r="AZ246" i="19"/>
  <c r="BC246" i="19" s="1"/>
  <c r="AY246" i="13"/>
  <c r="BB246" i="13" s="1"/>
  <c r="L246" i="18"/>
  <c r="O246" i="18" s="1"/>
  <c r="R246" i="18"/>
  <c r="AA247" i="18" s="1"/>
  <c r="L456" i="7"/>
  <c r="M246" i="18"/>
  <c r="P246" i="18" s="1"/>
  <c r="S246" i="18"/>
  <c r="AB247" i="18" s="1"/>
  <c r="CK244" i="19"/>
  <c r="CL244" i="19"/>
  <c r="AU245" i="19"/>
  <c r="AI246" i="19" s="1"/>
  <c r="BL245" i="19"/>
  <c r="H245" i="19"/>
  <c r="CC244" i="19"/>
  <c r="CB244" i="19"/>
  <c r="L457" i="21"/>
  <c r="G357" i="17" s="1"/>
  <c r="AU245" i="18"/>
  <c r="AI246" i="18" s="1"/>
  <c r="H245" i="18"/>
  <c r="BL245" i="18"/>
  <c r="CB244" i="18"/>
  <c r="CC244" i="18"/>
  <c r="S457" i="21"/>
  <c r="R457" i="21"/>
  <c r="Q457" i="21"/>
  <c r="T457" i="21"/>
  <c r="P457" i="21"/>
  <c r="CL245" i="13"/>
  <c r="CB245" i="13"/>
  <c r="CC245" i="13"/>
  <c r="H246" i="13"/>
  <c r="BL246" i="13"/>
  <c r="AU246" i="13"/>
  <c r="AI247" i="13" s="1"/>
  <c r="BK337" i="13"/>
  <c r="BI337" i="13"/>
  <c r="U456" i="7" l="1"/>
  <c r="H356" i="16"/>
  <c r="I356" i="16" s="1"/>
  <c r="F184" i="15"/>
  <c r="G356" i="12"/>
  <c r="H356" i="12" s="1"/>
  <c r="I356" i="12" s="1"/>
  <c r="H356" i="17"/>
  <c r="I356" i="17" s="1"/>
  <c r="J184" i="15"/>
  <c r="P246" i="13"/>
  <c r="I184" i="15"/>
  <c r="O246" i="13"/>
  <c r="K245" i="19"/>
  <c r="BR245" i="19"/>
  <c r="Q245" i="19"/>
  <c r="Z246" i="19" s="1"/>
  <c r="BH246" i="19" s="1"/>
  <c r="BR245" i="18"/>
  <c r="K245" i="18"/>
  <c r="Q245" i="18"/>
  <c r="Z246" i="18" s="1"/>
  <c r="F456" i="20" s="1"/>
  <c r="U457" i="21"/>
  <c r="V457" i="21" s="1"/>
  <c r="AX245" i="18"/>
  <c r="BA245" i="18" s="1"/>
  <c r="BD245" i="18" s="1"/>
  <c r="AX245" i="19"/>
  <c r="BA245" i="19" s="1"/>
  <c r="BD245" i="19" s="1"/>
  <c r="BR246" i="13"/>
  <c r="K246" i="13"/>
  <c r="H184" i="15" s="1"/>
  <c r="Q246" i="13"/>
  <c r="Z247" i="13" s="1"/>
  <c r="F457" i="7" s="1"/>
  <c r="AX246" i="13"/>
  <c r="BA246" i="13" s="1"/>
  <c r="BD246" i="13" s="1"/>
  <c r="BJ337" i="13"/>
  <c r="H457" i="20" l="1"/>
  <c r="I457" i="20"/>
  <c r="J457" i="20"/>
  <c r="K457" i="20"/>
  <c r="G457" i="20"/>
  <c r="O456" i="20"/>
  <c r="BV246" i="19"/>
  <c r="AS247" i="19" s="1"/>
  <c r="CF246" i="19"/>
  <c r="J357" i="17"/>
  <c r="BW246" i="19"/>
  <c r="AT247" i="19" s="1"/>
  <c r="CE246" i="19"/>
  <c r="G204" i="15"/>
  <c r="BV246" i="13"/>
  <c r="AS247" i="13" s="1"/>
  <c r="CE246" i="13"/>
  <c r="BW246" i="13"/>
  <c r="AT247" i="13" s="1"/>
  <c r="CF246" i="13"/>
  <c r="J357" i="12"/>
  <c r="J357" i="16"/>
  <c r="CF246" i="18"/>
  <c r="BV246" i="18"/>
  <c r="AS247" i="18" s="1"/>
  <c r="CE246" i="18"/>
  <c r="BW246" i="18"/>
  <c r="AT247" i="18" s="1"/>
  <c r="V456" i="7"/>
  <c r="K356" i="12"/>
  <c r="L356" i="12" s="1"/>
  <c r="M356" i="12" s="1"/>
  <c r="CG246" i="13" s="1"/>
  <c r="K356" i="17"/>
  <c r="L356" i="17" s="1"/>
  <c r="M356" i="17" s="1"/>
  <c r="K356" i="16"/>
  <c r="L356" i="16" s="1"/>
  <c r="M356" i="16" s="1"/>
  <c r="BH246" i="18"/>
  <c r="N245" i="18"/>
  <c r="BU245" i="18"/>
  <c r="CD245" i="18"/>
  <c r="CG245" i="18"/>
  <c r="BX245" i="18"/>
  <c r="BO246" i="18"/>
  <c r="BT246" i="18"/>
  <c r="F457" i="21"/>
  <c r="BT246" i="19"/>
  <c r="BO246" i="19"/>
  <c r="N245" i="19"/>
  <c r="CD245" i="19"/>
  <c r="BU245" i="19"/>
  <c r="CG245" i="19"/>
  <c r="BX245" i="19"/>
  <c r="BO247" i="13"/>
  <c r="BT247" i="13"/>
  <c r="BH247" i="13"/>
  <c r="N246" i="13"/>
  <c r="BU246" i="13"/>
  <c r="CD246" i="13"/>
  <c r="BX246" i="13" l="1"/>
  <c r="L457" i="20"/>
  <c r="G357" i="16" s="1"/>
  <c r="Q457" i="20"/>
  <c r="P457" i="20"/>
  <c r="S457" i="20"/>
  <c r="T457" i="20"/>
  <c r="R457" i="20"/>
  <c r="CJ245" i="18"/>
  <c r="CL245" i="18" s="1"/>
  <c r="BP247" i="13"/>
  <c r="I247" i="13"/>
  <c r="AV247" i="13"/>
  <c r="AJ248" i="13" s="1"/>
  <c r="BM247" i="13"/>
  <c r="I247" i="18"/>
  <c r="BP247" i="18"/>
  <c r="AV247" i="18"/>
  <c r="AJ248" i="18" s="1"/>
  <c r="BM247" i="18"/>
  <c r="G457" i="7"/>
  <c r="H457" i="7"/>
  <c r="O456" i="7"/>
  <c r="K457" i="7"/>
  <c r="I457" i="7"/>
  <c r="J457" i="7"/>
  <c r="BY246" i="18"/>
  <c r="O356" i="16"/>
  <c r="CI246" i="18"/>
  <c r="N357" i="16"/>
  <c r="BZ246" i="18"/>
  <c r="CH246" i="18"/>
  <c r="BQ247" i="19"/>
  <c r="BN247" i="19"/>
  <c r="AW247" i="19"/>
  <c r="AK248" i="19" s="1"/>
  <c r="J247" i="19"/>
  <c r="BN247" i="18"/>
  <c r="BQ247" i="18"/>
  <c r="J247" i="18"/>
  <c r="AW247" i="18"/>
  <c r="AK248" i="18" s="1"/>
  <c r="CH246" i="19"/>
  <c r="BY246" i="19"/>
  <c r="O356" i="17"/>
  <c r="CI246" i="19"/>
  <c r="BZ246" i="19"/>
  <c r="N357" i="17"/>
  <c r="BZ246" i="13"/>
  <c r="CI246" i="13"/>
  <c r="CH246" i="13"/>
  <c r="BY246" i="13"/>
  <c r="O356" i="12"/>
  <c r="N357" i="12"/>
  <c r="AW247" i="13"/>
  <c r="AK248" i="13" s="1"/>
  <c r="BQ247" i="13"/>
  <c r="J247" i="13"/>
  <c r="BN247" i="13"/>
  <c r="AV247" i="19"/>
  <c r="AJ248" i="19" s="1"/>
  <c r="I247" i="19"/>
  <c r="BP247" i="19"/>
  <c r="BM247" i="19"/>
  <c r="O457" i="21"/>
  <c r="G458" i="21"/>
  <c r="H458" i="21"/>
  <c r="I458" i="21"/>
  <c r="K458" i="21"/>
  <c r="J458" i="21"/>
  <c r="CA245" i="19"/>
  <c r="AR246" i="19"/>
  <c r="CA245" i="18"/>
  <c r="AR246" i="18"/>
  <c r="CJ245" i="19"/>
  <c r="AR247" i="13"/>
  <c r="BI338" i="13"/>
  <c r="BK338" i="13"/>
  <c r="AY247" i="13" l="1"/>
  <c r="BB247" i="13" s="1"/>
  <c r="AZ247" i="13"/>
  <c r="BC247" i="13" s="1"/>
  <c r="CJ246" i="13"/>
  <c r="CL246" i="13" s="1"/>
  <c r="CK245" i="18"/>
  <c r="AZ247" i="19"/>
  <c r="BC247" i="19" s="1"/>
  <c r="AY247" i="19"/>
  <c r="BB247" i="19" s="1"/>
  <c r="U457" i="20"/>
  <c r="V457" i="20" s="1"/>
  <c r="CA246" i="13"/>
  <c r="CC246" i="13" s="1"/>
  <c r="M247" i="18"/>
  <c r="P247" i="18" s="1"/>
  <c r="S247" i="18"/>
  <c r="AB248" i="18" s="1"/>
  <c r="Q457" i="7"/>
  <c r="R457" i="7"/>
  <c r="T457" i="7"/>
  <c r="P457" i="7"/>
  <c r="S457" i="7"/>
  <c r="R247" i="18"/>
  <c r="AA248" i="18" s="1"/>
  <c r="L247" i="18"/>
  <c r="O247" i="18" s="1"/>
  <c r="L247" i="19"/>
  <c r="O247" i="19" s="1"/>
  <c r="R247" i="19"/>
  <c r="AA248" i="19" s="1"/>
  <c r="L457" i="7"/>
  <c r="M247" i="19"/>
  <c r="P247" i="19" s="1"/>
  <c r="S247" i="19"/>
  <c r="AB248" i="19" s="1"/>
  <c r="R247" i="13"/>
  <c r="AA248" i="13" s="1"/>
  <c r="L247" i="13"/>
  <c r="S247" i="13"/>
  <c r="AB248" i="13" s="1"/>
  <c r="M247" i="13"/>
  <c r="AZ247" i="18"/>
  <c r="BC247" i="18" s="1"/>
  <c r="AY247" i="18"/>
  <c r="BB247" i="18" s="1"/>
  <c r="S458" i="21"/>
  <c r="T458" i="21"/>
  <c r="P458" i="21"/>
  <c r="Q458" i="21"/>
  <c r="R458" i="21"/>
  <c r="CL245" i="19"/>
  <c r="CK245" i="19"/>
  <c r="CB245" i="19"/>
  <c r="CC245" i="19"/>
  <c r="H246" i="18"/>
  <c r="AU246" i="18"/>
  <c r="AI247" i="18" s="1"/>
  <c r="BL246" i="18"/>
  <c r="CC245" i="18"/>
  <c r="CB245" i="18"/>
  <c r="AU246" i="19"/>
  <c r="AI247" i="19" s="1"/>
  <c r="H246" i="19"/>
  <c r="BL246" i="19"/>
  <c r="L458" i="21"/>
  <c r="G358" i="17" s="1"/>
  <c r="CK246" i="13"/>
  <c r="H247" i="13"/>
  <c r="AU247" i="13"/>
  <c r="AI248" i="13" s="1"/>
  <c r="BL247" i="13"/>
  <c r="BK339" i="13"/>
  <c r="BJ338" i="13"/>
  <c r="AX246" i="18" l="1"/>
  <c r="BA246" i="18" s="1"/>
  <c r="BD246" i="18" s="1"/>
  <c r="CB246" i="13"/>
  <c r="U457" i="7"/>
  <c r="G357" i="12"/>
  <c r="H357" i="12" s="1"/>
  <c r="I357" i="12" s="1"/>
  <c r="H357" i="17"/>
  <c r="I357" i="17" s="1"/>
  <c r="F185" i="15"/>
  <c r="H357" i="16"/>
  <c r="I357" i="16" s="1"/>
  <c r="J185" i="15"/>
  <c r="P247" i="13"/>
  <c r="AX246" i="19"/>
  <c r="BA246" i="19" s="1"/>
  <c r="BD246" i="19" s="1"/>
  <c r="I185" i="15"/>
  <c r="O247" i="13"/>
  <c r="U458" i="21"/>
  <c r="V458" i="21" s="1"/>
  <c r="BR246" i="19"/>
  <c r="K246" i="19"/>
  <c r="Q246" i="19"/>
  <c r="Z247" i="19" s="1"/>
  <c r="BH247" i="19" s="1"/>
  <c r="BR246" i="18"/>
  <c r="K246" i="18"/>
  <c r="Q246" i="18"/>
  <c r="Z247" i="18" s="1"/>
  <c r="F457" i="20" s="1"/>
  <c r="K247" i="13"/>
  <c r="H185" i="15" s="1"/>
  <c r="BR247" i="13"/>
  <c r="Q247" i="13"/>
  <c r="Z248" i="13" s="1"/>
  <c r="F458" i="7" s="1"/>
  <c r="AX247" i="13"/>
  <c r="BA247" i="13" s="1"/>
  <c r="BD247" i="13" s="1"/>
  <c r="BJ339" i="13"/>
  <c r="BI339" i="13"/>
  <c r="O457" i="20" l="1"/>
  <c r="I458" i="20"/>
  <c r="G458" i="20"/>
  <c r="K458" i="20"/>
  <c r="J458" i="20"/>
  <c r="H458" i="20"/>
  <c r="J358" i="16"/>
  <c r="CF247" i="18"/>
  <c r="CE247" i="18"/>
  <c r="BV247" i="18"/>
  <c r="AS248" i="18" s="1"/>
  <c r="BW247" i="18"/>
  <c r="AT248" i="18" s="1"/>
  <c r="BW247" i="19"/>
  <c r="AT248" i="19" s="1"/>
  <c r="J358" i="17"/>
  <c r="CF247" i="19"/>
  <c r="BV247" i="19"/>
  <c r="AS248" i="19" s="1"/>
  <c r="CE247" i="19"/>
  <c r="G205" i="15"/>
  <c r="J358" i="12"/>
  <c r="BV247" i="13"/>
  <c r="AS248" i="13" s="1"/>
  <c r="CE247" i="13"/>
  <c r="CF247" i="13"/>
  <c r="BW247" i="13"/>
  <c r="AT248" i="13" s="1"/>
  <c r="K357" i="12"/>
  <c r="L357" i="12" s="1"/>
  <c r="M357" i="12" s="1"/>
  <c r="BX247" i="13" s="1"/>
  <c r="K357" i="16"/>
  <c r="L357" i="16" s="1"/>
  <c r="M357" i="16" s="1"/>
  <c r="V457" i="7"/>
  <c r="K357" i="17"/>
  <c r="L357" i="17" s="1"/>
  <c r="M357" i="17" s="1"/>
  <c r="BH247" i="18"/>
  <c r="BO247" i="18"/>
  <c r="BT247" i="18"/>
  <c r="N246" i="19"/>
  <c r="CD246" i="19"/>
  <c r="BU246" i="19"/>
  <c r="BX246" i="19"/>
  <c r="CG246" i="19"/>
  <c r="N246" i="18"/>
  <c r="CD246" i="18"/>
  <c r="BU246" i="18"/>
  <c r="BX246" i="18"/>
  <c r="CG246" i="18"/>
  <c r="BT247" i="19"/>
  <c r="BO247" i="19"/>
  <c r="F458" i="21"/>
  <c r="BH248" i="13"/>
  <c r="BT248" i="13"/>
  <c r="BO248" i="13"/>
  <c r="N247" i="13"/>
  <c r="CD247" i="13"/>
  <c r="BU247" i="13"/>
  <c r="CG247" i="13" l="1"/>
  <c r="L458" i="20"/>
  <c r="G358" i="16" s="1"/>
  <c r="R458" i="20"/>
  <c r="P458" i="20"/>
  <c r="Q458" i="20"/>
  <c r="S458" i="20"/>
  <c r="T458" i="20"/>
  <c r="BN248" i="19"/>
  <c r="J248" i="19"/>
  <c r="BQ248" i="19"/>
  <c r="AW248" i="19"/>
  <c r="AK249" i="19" s="1"/>
  <c r="AW248" i="13"/>
  <c r="AK249" i="13" s="1"/>
  <c r="BQ248" i="13"/>
  <c r="J248" i="13"/>
  <c r="BN248" i="13"/>
  <c r="I248" i="13"/>
  <c r="BP248" i="13"/>
  <c r="BM248" i="13"/>
  <c r="AV248" i="13"/>
  <c r="AJ249" i="13" s="1"/>
  <c r="AW248" i="18"/>
  <c r="AK249" i="18" s="1"/>
  <c r="BN248" i="18"/>
  <c r="BQ248" i="18"/>
  <c r="J248" i="18"/>
  <c r="O357" i="17"/>
  <c r="N358" i="17"/>
  <c r="CH247" i="19"/>
  <c r="BY247" i="19"/>
  <c r="CI247" i="19"/>
  <c r="BZ247" i="19"/>
  <c r="BP248" i="18"/>
  <c r="AV248" i="18"/>
  <c r="AJ249" i="18" s="1"/>
  <c r="BM248" i="18"/>
  <c r="I248" i="18"/>
  <c r="O457" i="7"/>
  <c r="J458" i="7"/>
  <c r="K458" i="7"/>
  <c r="H458" i="7"/>
  <c r="G458" i="7"/>
  <c r="I458" i="7"/>
  <c r="BZ247" i="18"/>
  <c r="O357" i="16"/>
  <c r="CH247" i="18"/>
  <c r="N358" i="16"/>
  <c r="BY247" i="18"/>
  <c r="CI247" i="18"/>
  <c r="BZ247" i="13"/>
  <c r="CI247" i="13"/>
  <c r="CH247" i="13"/>
  <c r="BY247" i="13"/>
  <c r="O357" i="12"/>
  <c r="N358" i="12"/>
  <c r="AV248" i="19"/>
  <c r="AJ249" i="19" s="1"/>
  <c r="BP248" i="19"/>
  <c r="BM248" i="19"/>
  <c r="I248" i="19"/>
  <c r="CA246" i="19"/>
  <c r="AR247" i="19"/>
  <c r="O458" i="21"/>
  <c r="J459" i="21"/>
  <c r="H459" i="21"/>
  <c r="G459" i="21"/>
  <c r="K459" i="21"/>
  <c r="I459" i="21"/>
  <c r="CJ246" i="19"/>
  <c r="CA246" i="18"/>
  <c r="AR247" i="18"/>
  <c r="CJ246" i="18"/>
  <c r="AR248" i="13"/>
  <c r="BJ340" i="13"/>
  <c r="BK340" i="13"/>
  <c r="BI340" i="13"/>
  <c r="CJ247" i="13" l="1"/>
  <c r="U458" i="20"/>
  <c r="V458" i="20" s="1"/>
  <c r="CA247" i="13"/>
  <c r="CB247" i="13" s="1"/>
  <c r="AY248" i="18"/>
  <c r="BB248" i="18" s="1"/>
  <c r="AZ248" i="19"/>
  <c r="BC248" i="19" s="1"/>
  <c r="AY248" i="19"/>
  <c r="BB248" i="19" s="1"/>
  <c r="L248" i="19"/>
  <c r="O248" i="19" s="1"/>
  <c r="R248" i="19"/>
  <c r="AA249" i="19" s="1"/>
  <c r="AY248" i="13"/>
  <c r="BB248" i="13" s="1"/>
  <c r="R248" i="18"/>
  <c r="AA249" i="18" s="1"/>
  <c r="L248" i="18"/>
  <c r="O248" i="18" s="1"/>
  <c r="L458" i="7"/>
  <c r="AZ248" i="18"/>
  <c r="BC248" i="18" s="1"/>
  <c r="M248" i="18"/>
  <c r="P248" i="18" s="1"/>
  <c r="S248" i="18"/>
  <c r="AB249" i="18" s="1"/>
  <c r="R248" i="13"/>
  <c r="AA249" i="13" s="1"/>
  <c r="L248" i="13"/>
  <c r="S248" i="13"/>
  <c r="AB249" i="13" s="1"/>
  <c r="M248" i="13"/>
  <c r="AZ248" i="13"/>
  <c r="BC248" i="13" s="1"/>
  <c r="M248" i="19"/>
  <c r="P248" i="19" s="1"/>
  <c r="S248" i="19"/>
  <c r="AB249" i="19" s="1"/>
  <c r="Q458" i="7"/>
  <c r="T458" i="7"/>
  <c r="S458" i="7"/>
  <c r="R458" i="7"/>
  <c r="P458" i="7"/>
  <c r="H247" i="18"/>
  <c r="AU247" i="18"/>
  <c r="AI248" i="18" s="1"/>
  <c r="BL247" i="18"/>
  <c r="CK246" i="18"/>
  <c r="CL246" i="18"/>
  <c r="CB246" i="18"/>
  <c r="CC246" i="18"/>
  <c r="CK246" i="19"/>
  <c r="CL246" i="19"/>
  <c r="H247" i="19"/>
  <c r="AU247" i="19"/>
  <c r="AI248" i="19" s="1"/>
  <c r="BL247" i="19"/>
  <c r="CC246" i="19"/>
  <c r="CB246" i="19"/>
  <c r="L459" i="21"/>
  <c r="G359" i="17" s="1"/>
  <c r="S459" i="21"/>
  <c r="R459" i="21"/>
  <c r="T459" i="21"/>
  <c r="Q459" i="21"/>
  <c r="P459" i="21"/>
  <c r="CK247" i="13"/>
  <c r="CL247" i="13"/>
  <c r="AU248" i="13"/>
  <c r="AI249" i="13" s="1"/>
  <c r="BL248" i="13"/>
  <c r="H248" i="13"/>
  <c r="BJ341" i="13"/>
  <c r="AX247" i="19" l="1"/>
  <c r="BA247" i="19" s="1"/>
  <c r="BD247" i="19" s="1"/>
  <c r="U458" i="7"/>
  <c r="K358" i="17" s="1"/>
  <c r="L358" i="17" s="1"/>
  <c r="M358" i="17" s="1"/>
  <c r="CC247" i="13"/>
  <c r="G358" i="12"/>
  <c r="H358" i="12" s="1"/>
  <c r="I358" i="12" s="1"/>
  <c r="F186" i="15"/>
  <c r="H358" i="17"/>
  <c r="I358" i="17" s="1"/>
  <c r="H358" i="16"/>
  <c r="I358" i="16" s="1"/>
  <c r="J186" i="15"/>
  <c r="P248" i="13"/>
  <c r="I186" i="15"/>
  <c r="O248" i="13"/>
  <c r="AX247" i="18"/>
  <c r="BA247" i="18" s="1"/>
  <c r="BD247" i="18" s="1"/>
  <c r="K247" i="19"/>
  <c r="BR247" i="19"/>
  <c r="Q247" i="19"/>
  <c r="Z248" i="19" s="1"/>
  <c r="BH248" i="19" s="1"/>
  <c r="U459" i="21"/>
  <c r="V459" i="21" s="1"/>
  <c r="BR247" i="18"/>
  <c r="K247" i="18"/>
  <c r="Q247" i="18"/>
  <c r="Z248" i="18" s="1"/>
  <c r="F458" i="20" s="1"/>
  <c r="BR248" i="13"/>
  <c r="Q248" i="13"/>
  <c r="Z249" i="13" s="1"/>
  <c r="F459" i="7" s="1"/>
  <c r="K248" i="13"/>
  <c r="H186" i="15" s="1"/>
  <c r="AX248" i="13"/>
  <c r="BA248" i="13" s="1"/>
  <c r="BD248" i="13" s="1"/>
  <c r="K358" i="12" l="1"/>
  <c r="L358" i="12" s="1"/>
  <c r="M358" i="12" s="1"/>
  <c r="BZ248" i="13" s="1"/>
  <c r="K358" i="16"/>
  <c r="L358" i="16" s="1"/>
  <c r="M358" i="16" s="1"/>
  <c r="CH248" i="18" s="1"/>
  <c r="V458" i="7"/>
  <c r="G459" i="20"/>
  <c r="I459" i="20"/>
  <c r="O458" i="20"/>
  <c r="K459" i="20"/>
  <c r="J459" i="20"/>
  <c r="H459" i="20"/>
  <c r="BY248" i="18"/>
  <c r="O358" i="12"/>
  <c r="CH248" i="13"/>
  <c r="BY248" i="13"/>
  <c r="N359" i="12"/>
  <c r="J359" i="16"/>
  <c r="CE248" i="18"/>
  <c r="CF248" i="18"/>
  <c r="BV248" i="18"/>
  <c r="AS249" i="18" s="1"/>
  <c r="BW248" i="18"/>
  <c r="AT249" i="18" s="1"/>
  <c r="CE248" i="19"/>
  <c r="J359" i="17"/>
  <c r="BV248" i="19"/>
  <c r="AS249" i="19" s="1"/>
  <c r="CF248" i="19"/>
  <c r="BW248" i="19"/>
  <c r="AT249" i="19" s="1"/>
  <c r="BY248" i="19"/>
  <c r="CH248" i="19"/>
  <c r="O358" i="17"/>
  <c r="BZ248" i="19"/>
  <c r="CI248" i="19"/>
  <c r="N359" i="17"/>
  <c r="BH248" i="18"/>
  <c r="G206" i="15"/>
  <c r="CE248" i="13"/>
  <c r="CF248" i="13"/>
  <c r="BV248" i="13"/>
  <c r="AS249" i="13" s="1"/>
  <c r="BW248" i="13"/>
  <c r="AT249" i="13" s="1"/>
  <c r="J359" i="12"/>
  <c r="BT248" i="19"/>
  <c r="BO248" i="19"/>
  <c r="N247" i="19"/>
  <c r="CD247" i="19"/>
  <c r="BU247" i="19"/>
  <c r="CG247" i="19"/>
  <c r="BX247" i="19"/>
  <c r="BT248" i="18"/>
  <c r="BO248" i="18"/>
  <c r="F459" i="21"/>
  <c r="N247" i="18"/>
  <c r="CD247" i="18"/>
  <c r="BU247" i="18"/>
  <c r="CG247" i="18"/>
  <c r="BX247" i="18"/>
  <c r="BT249" i="13"/>
  <c r="BO249" i="13"/>
  <c r="N248" i="13"/>
  <c r="BU248" i="13"/>
  <c r="CD248" i="13"/>
  <c r="CG248" i="13"/>
  <c r="BX248" i="13"/>
  <c r="BH249" i="13"/>
  <c r="BK341" i="13"/>
  <c r="BI341" i="13"/>
  <c r="CI248" i="13" l="1"/>
  <c r="N359" i="16"/>
  <c r="O358" i="16"/>
  <c r="BZ248" i="18"/>
  <c r="CI248" i="18"/>
  <c r="R459" i="20"/>
  <c r="P459" i="20"/>
  <c r="Q459" i="20"/>
  <c r="T459" i="20"/>
  <c r="S459" i="20"/>
  <c r="L459" i="20"/>
  <c r="G359" i="16" s="1"/>
  <c r="O458" i="7"/>
  <c r="K459" i="7"/>
  <c r="I459" i="7"/>
  <c r="G459" i="7"/>
  <c r="H459" i="7"/>
  <c r="J459" i="7"/>
  <c r="J249" i="19"/>
  <c r="BQ249" i="19"/>
  <c r="AW249" i="19"/>
  <c r="AK250" i="19" s="1"/>
  <c r="BN249" i="19"/>
  <c r="I249" i="19"/>
  <c r="BP249" i="19"/>
  <c r="BM249" i="19"/>
  <c r="AV249" i="19"/>
  <c r="AJ250" i="19" s="1"/>
  <c r="BN249" i="13"/>
  <c r="AW249" i="13"/>
  <c r="AK250" i="13" s="1"/>
  <c r="J249" i="13"/>
  <c r="BQ249" i="13"/>
  <c r="I249" i="18"/>
  <c r="BP249" i="18"/>
  <c r="BM249" i="18"/>
  <c r="AV249" i="18"/>
  <c r="AJ250" i="18" s="1"/>
  <c r="AV249" i="13"/>
  <c r="AJ250" i="13" s="1"/>
  <c r="BP249" i="13"/>
  <c r="I249" i="13"/>
  <c r="BM249" i="13"/>
  <c r="BN249" i="18"/>
  <c r="AW249" i="18"/>
  <c r="AK250" i="18" s="1"/>
  <c r="BQ249" i="18"/>
  <c r="J249" i="18"/>
  <c r="J460" i="21"/>
  <c r="O459" i="21"/>
  <c r="G460" i="21"/>
  <c r="I460" i="21"/>
  <c r="H460" i="21"/>
  <c r="K460" i="21"/>
  <c r="CA247" i="19"/>
  <c r="AR248" i="19"/>
  <c r="CA247" i="18"/>
  <c r="AR248" i="18"/>
  <c r="CJ247" i="19"/>
  <c r="CJ247" i="18"/>
  <c r="CJ248" i="13"/>
  <c r="CL248" i="13" s="1"/>
  <c r="CA248" i="13"/>
  <c r="AR249" i="13"/>
  <c r="AY249" i="13" l="1"/>
  <c r="BB249" i="13" s="1"/>
  <c r="AZ249" i="13"/>
  <c r="BC249" i="13" s="1"/>
  <c r="AZ249" i="19"/>
  <c r="BC249" i="19" s="1"/>
  <c r="U459" i="20"/>
  <c r="V459" i="20" s="1"/>
  <c r="AZ249" i="18"/>
  <c r="BC249" i="18" s="1"/>
  <c r="AY249" i="18"/>
  <c r="BB249" i="18" s="1"/>
  <c r="R249" i="18"/>
  <c r="AA250" i="18" s="1"/>
  <c r="L249" i="18"/>
  <c r="O249" i="18" s="1"/>
  <c r="R249" i="13"/>
  <c r="AA250" i="13" s="1"/>
  <c r="L249" i="13"/>
  <c r="M249" i="18"/>
  <c r="P249" i="18" s="1"/>
  <c r="S249" i="18"/>
  <c r="AB250" i="18" s="1"/>
  <c r="L249" i="19"/>
  <c r="O249" i="19" s="1"/>
  <c r="R249" i="19"/>
  <c r="AA250" i="19" s="1"/>
  <c r="L459" i="7"/>
  <c r="M249" i="13"/>
  <c r="S249" i="13"/>
  <c r="AB250" i="13" s="1"/>
  <c r="S249" i="19"/>
  <c r="AB250" i="19" s="1"/>
  <c r="M249" i="19"/>
  <c r="P249" i="19" s="1"/>
  <c r="Q459" i="7"/>
  <c r="T459" i="7"/>
  <c r="R459" i="7"/>
  <c r="S459" i="7"/>
  <c r="P459" i="7"/>
  <c r="AY249" i="19"/>
  <c r="BB249" i="19" s="1"/>
  <c r="H248" i="18"/>
  <c r="AU248" i="18"/>
  <c r="AI249" i="18" s="1"/>
  <c r="BL248" i="18"/>
  <c r="CC247" i="18"/>
  <c r="CB247" i="18"/>
  <c r="AU248" i="19"/>
  <c r="AI249" i="19" s="1"/>
  <c r="BL248" i="19"/>
  <c r="H248" i="19"/>
  <c r="CB247" i="19"/>
  <c r="CC247" i="19"/>
  <c r="L460" i="21"/>
  <c r="G360" i="17" s="1"/>
  <c r="CL247" i="19"/>
  <c r="CK247" i="19"/>
  <c r="S460" i="21"/>
  <c r="Q460" i="21"/>
  <c r="T460" i="21"/>
  <c r="P460" i="21"/>
  <c r="R460" i="21"/>
  <c r="CL247" i="18"/>
  <c r="CK247" i="18"/>
  <c r="CK248" i="13"/>
  <c r="CC248" i="13"/>
  <c r="CB248" i="13"/>
  <c r="H249" i="13"/>
  <c r="BL249" i="13"/>
  <c r="AU249" i="13"/>
  <c r="AI250" i="13" s="1"/>
  <c r="BK342" i="13"/>
  <c r="BI342" i="13"/>
  <c r="BJ342" i="13"/>
  <c r="AX248" i="19" l="1"/>
  <c r="BA248" i="19" s="1"/>
  <c r="BD248" i="19" s="1"/>
  <c r="AX248" i="18"/>
  <c r="BA248" i="18" s="1"/>
  <c r="BD248" i="18" s="1"/>
  <c r="I187" i="15"/>
  <c r="O249" i="13"/>
  <c r="U459" i="7"/>
  <c r="J187" i="15"/>
  <c r="P249" i="13"/>
  <c r="G359" i="12"/>
  <c r="H359" i="12" s="1"/>
  <c r="I359" i="12" s="1"/>
  <c r="H359" i="17"/>
  <c r="I359" i="17" s="1"/>
  <c r="F187" i="15"/>
  <c r="H359" i="16"/>
  <c r="I359" i="16" s="1"/>
  <c r="K248" i="19"/>
  <c r="BR248" i="19"/>
  <c r="Q248" i="19"/>
  <c r="Z249" i="19" s="1"/>
  <c r="BH249" i="19" s="1"/>
  <c r="BR248" i="18"/>
  <c r="K248" i="18"/>
  <c r="Q248" i="18"/>
  <c r="Z249" i="18" s="1"/>
  <c r="F459" i="20" s="1"/>
  <c r="U460" i="21"/>
  <c r="V460" i="21" s="1"/>
  <c r="Q249" i="13"/>
  <c r="Z250" i="13" s="1"/>
  <c r="F460" i="7" s="1"/>
  <c r="K249" i="13"/>
  <c r="H187" i="15" s="1"/>
  <c r="BR249" i="13"/>
  <c r="AX249" i="13"/>
  <c r="BA249" i="13" s="1"/>
  <c r="BD249" i="13" s="1"/>
  <c r="BI343" i="13"/>
  <c r="H460" i="20" l="1"/>
  <c r="I460" i="20"/>
  <c r="J460" i="20"/>
  <c r="G460" i="20"/>
  <c r="K460" i="20"/>
  <c r="O459" i="20"/>
  <c r="V459" i="7"/>
  <c r="K359" i="12"/>
  <c r="L359" i="12" s="1"/>
  <c r="M359" i="12" s="1"/>
  <c r="BX249" i="13" s="1"/>
  <c r="K359" i="17"/>
  <c r="L359" i="17" s="1"/>
  <c r="M359" i="17" s="1"/>
  <c r="K359" i="16"/>
  <c r="L359" i="16" s="1"/>
  <c r="M359" i="16" s="1"/>
  <c r="G207" i="15"/>
  <c r="J360" i="12"/>
  <c r="CF249" i="13"/>
  <c r="BV249" i="13"/>
  <c r="AS250" i="13" s="1"/>
  <c r="CE249" i="13"/>
  <c r="BW249" i="13"/>
  <c r="AT250" i="13" s="1"/>
  <c r="BW249" i="18"/>
  <c r="AT250" i="18" s="1"/>
  <c r="CF249" i="18"/>
  <c r="J360" i="16"/>
  <c r="CE249" i="18"/>
  <c r="BV249" i="18"/>
  <c r="AS250" i="18" s="1"/>
  <c r="BH249" i="18"/>
  <c r="BV249" i="19"/>
  <c r="AS250" i="19" s="1"/>
  <c r="J360" i="17"/>
  <c r="CE249" i="19"/>
  <c r="CF249" i="19"/>
  <c r="BW249" i="19"/>
  <c r="AT250" i="19" s="1"/>
  <c r="N248" i="18"/>
  <c r="BU248" i="18"/>
  <c r="CD248" i="18"/>
  <c r="BX248" i="18"/>
  <c r="CG248" i="18"/>
  <c r="BT249" i="18"/>
  <c r="BO249" i="18"/>
  <c r="BO249" i="19"/>
  <c r="BT249" i="19"/>
  <c r="F460" i="21"/>
  <c r="N248" i="19"/>
  <c r="CD248" i="19"/>
  <c r="BU248" i="19"/>
  <c r="BX248" i="19"/>
  <c r="CG248" i="19"/>
  <c r="BT250" i="13"/>
  <c r="BO250" i="13"/>
  <c r="N249" i="13"/>
  <c r="BU249" i="13"/>
  <c r="CD249" i="13"/>
  <c r="BH250" i="13"/>
  <c r="BK343" i="13"/>
  <c r="CG249" i="13" l="1"/>
  <c r="P460" i="20"/>
  <c r="T460" i="20"/>
  <c r="S460" i="20"/>
  <c r="Q460" i="20"/>
  <c r="R460" i="20"/>
  <c r="L460" i="20"/>
  <c r="G360" i="16" s="1"/>
  <c r="I250" i="18"/>
  <c r="AV250" i="18"/>
  <c r="AJ251" i="18" s="1"/>
  <c r="BM250" i="18"/>
  <c r="BP250" i="18"/>
  <c r="BN250" i="19"/>
  <c r="J250" i="19"/>
  <c r="BQ250" i="19"/>
  <c r="AW250" i="19"/>
  <c r="AK251" i="19" s="1"/>
  <c r="BP250" i="13"/>
  <c r="I250" i="13"/>
  <c r="AV250" i="13"/>
  <c r="AJ251" i="13" s="1"/>
  <c r="BM250" i="13"/>
  <c r="CI249" i="18"/>
  <c r="N360" i="16"/>
  <c r="O359" i="16"/>
  <c r="CH249" i="18"/>
  <c r="BY249" i="18"/>
  <c r="BZ249" i="18"/>
  <c r="BN250" i="18"/>
  <c r="J250" i="18"/>
  <c r="BQ250" i="18"/>
  <c r="AW250" i="18"/>
  <c r="AK251" i="18" s="1"/>
  <c r="O359" i="17"/>
  <c r="CH249" i="19"/>
  <c r="BY249" i="19"/>
  <c r="BZ249" i="19"/>
  <c r="N360" i="17"/>
  <c r="CI249" i="19"/>
  <c r="AV250" i="19"/>
  <c r="AJ251" i="19" s="1"/>
  <c r="I250" i="19"/>
  <c r="BM250" i="19"/>
  <c r="BP250" i="19"/>
  <c r="BQ250" i="13"/>
  <c r="BN250" i="13"/>
  <c r="J250" i="13"/>
  <c r="AW250" i="13"/>
  <c r="AK251" i="13" s="1"/>
  <c r="N360" i="12"/>
  <c r="CH249" i="13"/>
  <c r="O359" i="12"/>
  <c r="BZ249" i="13"/>
  <c r="CI249" i="13"/>
  <c r="BY249" i="13"/>
  <c r="J460" i="7"/>
  <c r="G460" i="7"/>
  <c r="K460" i="7"/>
  <c r="I460" i="7"/>
  <c r="O459" i="7"/>
  <c r="H460" i="7"/>
  <c r="K461" i="21"/>
  <c r="O460" i="21"/>
  <c r="H461" i="21"/>
  <c r="G461" i="21"/>
  <c r="I461" i="21"/>
  <c r="J461" i="21"/>
  <c r="CA248" i="19"/>
  <c r="AR249" i="19"/>
  <c r="CJ248" i="19"/>
  <c r="CJ248" i="18"/>
  <c r="CA248" i="18"/>
  <c r="AR249" i="18"/>
  <c r="AR250" i="13"/>
  <c r="BJ343" i="13"/>
  <c r="AY250" i="13" l="1"/>
  <c r="BB250" i="13" s="1"/>
  <c r="CJ249" i="13"/>
  <c r="CK249" i="13" s="1"/>
  <c r="CA249" i="13"/>
  <c r="CC249" i="13" s="1"/>
  <c r="AZ250" i="19"/>
  <c r="BC250" i="19" s="1"/>
  <c r="AY250" i="18"/>
  <c r="BB250" i="18" s="1"/>
  <c r="U460" i="20"/>
  <c r="V460" i="20" s="1"/>
  <c r="AY250" i="19"/>
  <c r="BB250" i="19" s="1"/>
  <c r="AZ250" i="13"/>
  <c r="BC250" i="13" s="1"/>
  <c r="M250" i="13"/>
  <c r="S250" i="13"/>
  <c r="AB251" i="13" s="1"/>
  <c r="S250" i="18"/>
  <c r="AB251" i="18" s="1"/>
  <c r="M250" i="18"/>
  <c r="P250" i="18" s="1"/>
  <c r="S250" i="19"/>
  <c r="AB251" i="19" s="1"/>
  <c r="M250" i="19"/>
  <c r="P250" i="19" s="1"/>
  <c r="Q460" i="7"/>
  <c r="S460" i="7"/>
  <c r="P460" i="7"/>
  <c r="T460" i="7"/>
  <c r="R460" i="7"/>
  <c r="R250" i="13"/>
  <c r="AA251" i="13" s="1"/>
  <c r="L250" i="13"/>
  <c r="L460" i="7"/>
  <c r="L250" i="19"/>
  <c r="O250" i="19" s="1"/>
  <c r="R250" i="19"/>
  <c r="AA251" i="19" s="1"/>
  <c r="AZ250" i="18"/>
  <c r="BC250" i="18" s="1"/>
  <c r="L250" i="18"/>
  <c r="O250" i="18" s="1"/>
  <c r="R250" i="18"/>
  <c r="AA251" i="18" s="1"/>
  <c r="AU249" i="18"/>
  <c r="AI250" i="18" s="1"/>
  <c r="H249" i="18"/>
  <c r="BL249" i="18"/>
  <c r="CL248" i="19"/>
  <c r="CK248" i="19"/>
  <c r="Q461" i="21"/>
  <c r="T461" i="21"/>
  <c r="R461" i="21"/>
  <c r="P461" i="21"/>
  <c r="S461" i="21"/>
  <c r="CB248" i="18"/>
  <c r="CC248" i="18"/>
  <c r="AU249" i="19"/>
  <c r="AI250" i="19" s="1"/>
  <c r="BL249" i="19"/>
  <c r="H249" i="19"/>
  <c r="CL248" i="18"/>
  <c r="CK248" i="18"/>
  <c r="CC248" i="19"/>
  <c r="CB248" i="19"/>
  <c r="L461" i="21"/>
  <c r="G361" i="17" s="1"/>
  <c r="BL250" i="13"/>
  <c r="AU250" i="13"/>
  <c r="AI251" i="13" s="1"/>
  <c r="H250" i="13"/>
  <c r="CB249" i="13" l="1"/>
  <c r="CL249" i="13"/>
  <c r="O250" i="13"/>
  <c r="I188" i="15"/>
  <c r="AX249" i="18"/>
  <c r="BA249" i="18" s="1"/>
  <c r="BD249" i="18" s="1"/>
  <c r="U460" i="7"/>
  <c r="J188" i="15"/>
  <c r="P250" i="13"/>
  <c r="G360" i="12"/>
  <c r="H360" i="12" s="1"/>
  <c r="I360" i="12" s="1"/>
  <c r="H360" i="17"/>
  <c r="I360" i="17" s="1"/>
  <c r="F188" i="15"/>
  <c r="H360" i="16"/>
  <c r="I360" i="16" s="1"/>
  <c r="U461" i="21"/>
  <c r="V461" i="21" s="1"/>
  <c r="BR249" i="18"/>
  <c r="K249" i="18"/>
  <c r="Q249" i="18"/>
  <c r="Z250" i="18" s="1"/>
  <c r="F460" i="20" s="1"/>
  <c r="BR249" i="19"/>
  <c r="K249" i="19"/>
  <c r="Q249" i="19"/>
  <c r="Z250" i="19" s="1"/>
  <c r="BH250" i="19" s="1"/>
  <c r="AX249" i="19"/>
  <c r="BA249" i="19" s="1"/>
  <c r="BD249" i="19" s="1"/>
  <c r="K250" i="13"/>
  <c r="H188" i="15" s="1"/>
  <c r="Q250" i="13"/>
  <c r="Z251" i="13" s="1"/>
  <c r="F461" i="7" s="1"/>
  <c r="BR250" i="13"/>
  <c r="AX250" i="13"/>
  <c r="BA250" i="13" s="1"/>
  <c r="BD250" i="13" s="1"/>
  <c r="BI344" i="13"/>
  <c r="BK344" i="13"/>
  <c r="H461" i="20" l="1"/>
  <c r="G461" i="20"/>
  <c r="K461" i="20"/>
  <c r="J461" i="20"/>
  <c r="O460" i="20"/>
  <c r="I461" i="20"/>
  <c r="G208" i="15"/>
  <c r="J361" i="12"/>
  <c r="BW250" i="13"/>
  <c r="AT251" i="13" s="1"/>
  <c r="CE250" i="13"/>
  <c r="BV250" i="13"/>
  <c r="AS251" i="13" s="1"/>
  <c r="CF250" i="13"/>
  <c r="BH250" i="18"/>
  <c r="V460" i="7"/>
  <c r="K360" i="16"/>
  <c r="L360" i="16" s="1"/>
  <c r="M360" i="16" s="1"/>
  <c r="K360" i="17"/>
  <c r="L360" i="17" s="1"/>
  <c r="M360" i="17" s="1"/>
  <c r="K360" i="12"/>
  <c r="L360" i="12" s="1"/>
  <c r="M360" i="12" s="1"/>
  <c r="CG250" i="13" s="1"/>
  <c r="BW250" i="18"/>
  <c r="AT251" i="18" s="1"/>
  <c r="J361" i="16"/>
  <c r="CF250" i="18"/>
  <c r="CE250" i="18"/>
  <c r="BV250" i="18"/>
  <c r="AS251" i="18" s="1"/>
  <c r="CF250" i="19"/>
  <c r="J361" i="17"/>
  <c r="CE250" i="19"/>
  <c r="BV250" i="19"/>
  <c r="AS251" i="19" s="1"/>
  <c r="BW250" i="19"/>
  <c r="AT251" i="19" s="1"/>
  <c r="N249" i="18"/>
  <c r="BU249" i="18"/>
  <c r="CD249" i="18"/>
  <c r="BX249" i="18"/>
  <c r="CG249" i="18"/>
  <c r="N249" i="19"/>
  <c r="CD249" i="19"/>
  <c r="BU249" i="19"/>
  <c r="CG249" i="19"/>
  <c r="BX249" i="19"/>
  <c r="BO250" i="18"/>
  <c r="BT250" i="18"/>
  <c r="BT250" i="19"/>
  <c r="BO250" i="19"/>
  <c r="F461" i="21"/>
  <c r="BO251" i="13"/>
  <c r="BT251" i="13"/>
  <c r="N250" i="13"/>
  <c r="BU250" i="13"/>
  <c r="CD250" i="13"/>
  <c r="BH251" i="13"/>
  <c r="BJ344" i="13"/>
  <c r="BX250" i="13" l="1"/>
  <c r="P461" i="20"/>
  <c r="R461" i="20"/>
  <c r="T461" i="20"/>
  <c r="S461" i="20"/>
  <c r="Q461" i="20"/>
  <c r="L461" i="20"/>
  <c r="G361" i="16" s="1"/>
  <c r="J461" i="7"/>
  <c r="H461" i="7"/>
  <c r="I461" i="7"/>
  <c r="G461" i="7"/>
  <c r="O460" i="7"/>
  <c r="K461" i="7"/>
  <c r="AW251" i="19"/>
  <c r="AK252" i="19" s="1"/>
  <c r="J251" i="19"/>
  <c r="BN251" i="19"/>
  <c r="BQ251" i="19"/>
  <c r="BM251" i="19"/>
  <c r="AV251" i="19"/>
  <c r="AJ252" i="19" s="1"/>
  <c r="I251" i="19"/>
  <c r="BP251" i="19"/>
  <c r="AW251" i="18"/>
  <c r="AK252" i="18" s="1"/>
  <c r="BQ251" i="18"/>
  <c r="BN251" i="18"/>
  <c r="J251" i="18"/>
  <c r="I251" i="13"/>
  <c r="AV251" i="13"/>
  <c r="AJ252" i="13" s="1"/>
  <c r="BM251" i="13"/>
  <c r="BP251" i="13"/>
  <c r="BZ250" i="13"/>
  <c r="BY250" i="13"/>
  <c r="O360" i="12"/>
  <c r="CH250" i="13"/>
  <c r="N361" i="12"/>
  <c r="CI250" i="13"/>
  <c r="CI250" i="19"/>
  <c r="BZ250" i="19"/>
  <c r="N361" i="17"/>
  <c r="BY250" i="19"/>
  <c r="CH250" i="19"/>
  <c r="O360" i="17"/>
  <c r="BQ251" i="13"/>
  <c r="AW251" i="13"/>
  <c r="AK252" i="13" s="1"/>
  <c r="BN251" i="13"/>
  <c r="J251" i="13"/>
  <c r="CH250" i="18"/>
  <c r="BY250" i="18"/>
  <c r="O360" i="16"/>
  <c r="CI250" i="18"/>
  <c r="BZ250" i="18"/>
  <c r="N361" i="16"/>
  <c r="AV251" i="18"/>
  <c r="AJ252" i="18" s="1"/>
  <c r="BM251" i="18"/>
  <c r="I251" i="18"/>
  <c r="BP251" i="18"/>
  <c r="CA249" i="19"/>
  <c r="AR250" i="19"/>
  <c r="CJ249" i="19"/>
  <c r="O461" i="21"/>
  <c r="H462" i="21"/>
  <c r="J462" i="21"/>
  <c r="G462" i="21"/>
  <c r="K462" i="21"/>
  <c r="I462" i="21"/>
  <c r="CJ249" i="18"/>
  <c r="CA249" i="18"/>
  <c r="AR250" i="18"/>
  <c r="AR251" i="13"/>
  <c r="BK345" i="13"/>
  <c r="CA250" i="13" l="1"/>
  <c r="CB250" i="13" s="1"/>
  <c r="CJ250" i="13"/>
  <c r="CL250" i="13" s="1"/>
  <c r="AY251" i="19"/>
  <c r="BB251" i="19" s="1"/>
  <c r="U461" i="20"/>
  <c r="V461" i="20" s="1"/>
  <c r="AZ251" i="18"/>
  <c r="BC251" i="18" s="1"/>
  <c r="AY251" i="18"/>
  <c r="BB251" i="18" s="1"/>
  <c r="AZ251" i="19"/>
  <c r="BC251" i="19" s="1"/>
  <c r="AZ251" i="13"/>
  <c r="BC251" i="13" s="1"/>
  <c r="L251" i="13"/>
  <c r="R251" i="13"/>
  <c r="AA252" i="13" s="1"/>
  <c r="R251" i="19"/>
  <c r="AA252" i="19" s="1"/>
  <c r="L251" i="19"/>
  <c r="O251" i="19" s="1"/>
  <c r="R461" i="7"/>
  <c r="P461" i="7"/>
  <c r="T461" i="7"/>
  <c r="S461" i="7"/>
  <c r="Q461" i="7"/>
  <c r="L251" i="18"/>
  <c r="O251" i="18" s="1"/>
  <c r="R251" i="18"/>
  <c r="AA252" i="18" s="1"/>
  <c r="S251" i="18"/>
  <c r="AB252" i="18" s="1"/>
  <c r="M251" i="18"/>
  <c r="P251" i="18" s="1"/>
  <c r="L461" i="7"/>
  <c r="M251" i="13"/>
  <c r="S251" i="13"/>
  <c r="AB252" i="13" s="1"/>
  <c r="AY251" i="13"/>
  <c r="BB251" i="13" s="1"/>
  <c r="M251" i="19"/>
  <c r="P251" i="19" s="1"/>
  <c r="S251" i="19"/>
  <c r="AB252" i="19" s="1"/>
  <c r="CB249" i="18"/>
  <c r="CC249" i="18"/>
  <c r="L462" i="21"/>
  <c r="G362" i="17" s="1"/>
  <c r="CL249" i="18"/>
  <c r="CK249" i="18"/>
  <c r="Q462" i="21"/>
  <c r="S462" i="21"/>
  <c r="R462" i="21"/>
  <c r="P462" i="21"/>
  <c r="T462" i="21"/>
  <c r="BL250" i="19"/>
  <c r="AU250" i="19"/>
  <c r="AI251" i="19" s="1"/>
  <c r="H250" i="19"/>
  <c r="CC249" i="19"/>
  <c r="CB249" i="19"/>
  <c r="H250" i="18"/>
  <c r="AU250" i="18"/>
  <c r="AI251" i="18" s="1"/>
  <c r="BL250" i="18"/>
  <c r="CL249" i="19"/>
  <c r="CK249" i="19"/>
  <c r="CK250" i="13"/>
  <c r="H251" i="13"/>
  <c r="BL251" i="13"/>
  <c r="AU251" i="13"/>
  <c r="AI252" i="13" s="1"/>
  <c r="BJ345" i="13"/>
  <c r="BI345" i="13"/>
  <c r="CC250" i="13" l="1"/>
  <c r="AX250" i="18"/>
  <c r="BA250" i="18" s="1"/>
  <c r="BD250" i="18" s="1"/>
  <c r="H361" i="16"/>
  <c r="I361" i="16" s="1"/>
  <c r="F189" i="15"/>
  <c r="H361" i="17"/>
  <c r="I361" i="17" s="1"/>
  <c r="G361" i="12"/>
  <c r="H361" i="12" s="1"/>
  <c r="I361" i="12" s="1"/>
  <c r="U461" i="7"/>
  <c r="J189" i="15"/>
  <c r="P251" i="13"/>
  <c r="I189" i="15"/>
  <c r="O251" i="13"/>
  <c r="BR250" i="19"/>
  <c r="K250" i="19"/>
  <c r="Q250" i="19"/>
  <c r="Z251" i="19" s="1"/>
  <c r="BH251" i="19" s="1"/>
  <c r="U462" i="21"/>
  <c r="V462" i="21" s="1"/>
  <c r="Q250" i="18"/>
  <c r="Z251" i="18" s="1"/>
  <c r="F461" i="20" s="1"/>
  <c r="K250" i="18"/>
  <c r="BR250" i="18"/>
  <c r="AX250" i="19"/>
  <c r="BA250" i="19" s="1"/>
  <c r="BD250" i="19" s="1"/>
  <c r="AX251" i="13"/>
  <c r="BA251" i="13" s="1"/>
  <c r="BD251" i="13" s="1"/>
  <c r="BR251" i="13"/>
  <c r="Q251" i="13"/>
  <c r="Z252" i="13" s="1"/>
  <c r="F462" i="7" s="1"/>
  <c r="K251" i="13"/>
  <c r="H189" i="15" s="1"/>
  <c r="BK346" i="13"/>
  <c r="O461" i="20" l="1"/>
  <c r="J462" i="20"/>
  <c r="I462" i="20"/>
  <c r="K462" i="20"/>
  <c r="G462" i="20"/>
  <c r="H462" i="20"/>
  <c r="K361" i="17"/>
  <c r="L361" i="17" s="1"/>
  <c r="M361" i="17" s="1"/>
  <c r="K361" i="12"/>
  <c r="L361" i="12" s="1"/>
  <c r="M361" i="12" s="1"/>
  <c r="BX251" i="13" s="1"/>
  <c r="K361" i="16"/>
  <c r="L361" i="16" s="1"/>
  <c r="M361" i="16" s="1"/>
  <c r="V461" i="7"/>
  <c r="G209" i="15"/>
  <c r="J362" i="12"/>
  <c r="CE251" i="13"/>
  <c r="BV251" i="13"/>
  <c r="AS252" i="13" s="1"/>
  <c r="CF251" i="13"/>
  <c r="BW251" i="13"/>
  <c r="AT252" i="13" s="1"/>
  <c r="CF251" i="19"/>
  <c r="BV251" i="19"/>
  <c r="AS252" i="19" s="1"/>
  <c r="J362" i="17"/>
  <c r="CE251" i="19"/>
  <c r="BW251" i="19"/>
  <c r="AT252" i="19" s="1"/>
  <c r="CF251" i="18"/>
  <c r="BW251" i="18"/>
  <c r="AT252" i="18" s="1"/>
  <c r="CE251" i="18"/>
  <c r="BV251" i="18"/>
  <c r="AS252" i="18" s="1"/>
  <c r="J362" i="16"/>
  <c r="BH251" i="18"/>
  <c r="N250" i="18"/>
  <c r="BU250" i="18"/>
  <c r="CD250" i="18"/>
  <c r="BX250" i="18"/>
  <c r="CG250" i="18"/>
  <c r="F462" i="21"/>
  <c r="N250" i="19"/>
  <c r="CD250" i="19"/>
  <c r="BU250" i="19"/>
  <c r="CG250" i="19"/>
  <c r="BX250" i="19"/>
  <c r="BO251" i="18"/>
  <c r="BT251" i="18"/>
  <c r="BT251" i="19"/>
  <c r="BO251" i="19"/>
  <c r="N251" i="13"/>
  <c r="BU251" i="13"/>
  <c r="CD251" i="13"/>
  <c r="BH252" i="13"/>
  <c r="BT252" i="13"/>
  <c r="BO252" i="13"/>
  <c r="BI346" i="13"/>
  <c r="BJ346" i="13"/>
  <c r="CG251" i="13" l="1"/>
  <c r="L462" i="20"/>
  <c r="G362" i="16" s="1"/>
  <c r="Q462" i="20"/>
  <c r="S462" i="20"/>
  <c r="T462" i="20"/>
  <c r="P462" i="20"/>
  <c r="R462" i="20"/>
  <c r="J252" i="19"/>
  <c r="BN252" i="19"/>
  <c r="BQ252" i="19"/>
  <c r="AW252" i="19"/>
  <c r="AK253" i="19" s="1"/>
  <c r="G462" i="7"/>
  <c r="K462" i="7"/>
  <c r="J462" i="7"/>
  <c r="O461" i="7"/>
  <c r="H462" i="7"/>
  <c r="I462" i="7"/>
  <c r="BM252" i="13"/>
  <c r="BP252" i="13"/>
  <c r="AV252" i="13"/>
  <c r="AJ253" i="13" s="1"/>
  <c r="I252" i="13"/>
  <c r="BM252" i="19"/>
  <c r="BP252" i="19"/>
  <c r="AV252" i="19"/>
  <c r="AJ253" i="19" s="1"/>
  <c r="I252" i="19"/>
  <c r="BP252" i="18"/>
  <c r="BM252" i="18"/>
  <c r="I252" i="18"/>
  <c r="AV252" i="18"/>
  <c r="AJ253" i="18" s="1"/>
  <c r="BY251" i="18"/>
  <c r="CI251" i="18"/>
  <c r="CH251" i="18"/>
  <c r="BZ251" i="18"/>
  <c r="O361" i="16"/>
  <c r="N362" i="16"/>
  <c r="BN252" i="13"/>
  <c r="J252" i="13"/>
  <c r="AW252" i="13"/>
  <c r="AK253" i="13" s="1"/>
  <c r="BQ252" i="13"/>
  <c r="O361" i="12"/>
  <c r="CI251" i="13"/>
  <c r="CH251" i="13"/>
  <c r="BY251" i="13"/>
  <c r="BZ251" i="13"/>
  <c r="N362" i="12"/>
  <c r="BN252" i="18"/>
  <c r="J252" i="18"/>
  <c r="AW252" i="18"/>
  <c r="AK253" i="18" s="1"/>
  <c r="BQ252" i="18"/>
  <c r="N362" i="17"/>
  <c r="CI251" i="19"/>
  <c r="BY251" i="19"/>
  <c r="O361" i="17"/>
  <c r="CH251" i="19"/>
  <c r="BZ251" i="19"/>
  <c r="CJ250" i="19"/>
  <c r="O462" i="21"/>
  <c r="J463" i="21"/>
  <c r="I463" i="21"/>
  <c r="G463" i="21"/>
  <c r="H463" i="21"/>
  <c r="K463" i="21"/>
  <c r="CJ250" i="18"/>
  <c r="CA250" i="18"/>
  <c r="AR251" i="18"/>
  <c r="CA250" i="19"/>
  <c r="AR251" i="19"/>
  <c r="AR252" i="13"/>
  <c r="U462" i="20" l="1"/>
  <c r="V462" i="20" s="1"/>
  <c r="CA251" i="13"/>
  <c r="AY252" i="19"/>
  <c r="BB252" i="19" s="1"/>
  <c r="AZ252" i="13"/>
  <c r="BC252" i="13" s="1"/>
  <c r="CJ251" i="13"/>
  <c r="CL251" i="13" s="1"/>
  <c r="AZ252" i="19"/>
  <c r="BC252" i="19" s="1"/>
  <c r="L462" i="7"/>
  <c r="L252" i="19"/>
  <c r="O252" i="19" s="1"/>
  <c r="R252" i="19"/>
  <c r="AA253" i="19" s="1"/>
  <c r="S252" i="18"/>
  <c r="AB253" i="18" s="1"/>
  <c r="M252" i="18"/>
  <c r="P252" i="18" s="1"/>
  <c r="S252" i="13"/>
  <c r="AB253" i="13" s="1"/>
  <c r="M252" i="13"/>
  <c r="L252" i="18"/>
  <c r="O252" i="18" s="1"/>
  <c r="R252" i="18"/>
  <c r="AA253" i="18" s="1"/>
  <c r="Q462" i="7"/>
  <c r="S462" i="7"/>
  <c r="R462" i="7"/>
  <c r="T462" i="7"/>
  <c r="P462" i="7"/>
  <c r="R252" i="13"/>
  <c r="AA253" i="13" s="1"/>
  <c r="L252" i="13"/>
  <c r="AZ252" i="18"/>
  <c r="BC252" i="18" s="1"/>
  <c r="AY252" i="18"/>
  <c r="BB252" i="18" s="1"/>
  <c r="AY252" i="13"/>
  <c r="BB252" i="13" s="1"/>
  <c r="S252" i="19"/>
  <c r="AB253" i="19" s="1"/>
  <c r="M252" i="19"/>
  <c r="P252" i="19" s="1"/>
  <c r="BL251" i="18"/>
  <c r="H251" i="18"/>
  <c r="AU251" i="18"/>
  <c r="AI252" i="18" s="1"/>
  <c r="Q463" i="21"/>
  <c r="T463" i="21"/>
  <c r="R463" i="21"/>
  <c r="S463" i="21"/>
  <c r="P463" i="21"/>
  <c r="CC250" i="18"/>
  <c r="CB250" i="18"/>
  <c r="CL250" i="19"/>
  <c r="CK250" i="19"/>
  <c r="CK250" i="18"/>
  <c r="CL250" i="18"/>
  <c r="L463" i="21"/>
  <c r="G363" i="17" s="1"/>
  <c r="H251" i="19"/>
  <c r="BL251" i="19"/>
  <c r="AU251" i="19"/>
  <c r="AI252" i="19" s="1"/>
  <c r="CB250" i="19"/>
  <c r="CC250" i="19"/>
  <c r="H252" i="13"/>
  <c r="BL252" i="13"/>
  <c r="AU252" i="13"/>
  <c r="AI253" i="13" s="1"/>
  <c r="CB251" i="13"/>
  <c r="CC251" i="13"/>
  <c r="CK251" i="13" l="1"/>
  <c r="AX251" i="18"/>
  <c r="BA251" i="18" s="1"/>
  <c r="BD251" i="18" s="1"/>
  <c r="AX251" i="19"/>
  <c r="BA251" i="19" s="1"/>
  <c r="BD251" i="19" s="1"/>
  <c r="U462" i="7"/>
  <c r="K362" i="17" s="1"/>
  <c r="L362" i="17" s="1"/>
  <c r="M362" i="17" s="1"/>
  <c r="I190" i="15"/>
  <c r="O252" i="13"/>
  <c r="G362" i="12"/>
  <c r="H362" i="12" s="1"/>
  <c r="I362" i="12" s="1"/>
  <c r="F190" i="15"/>
  <c r="H362" i="17"/>
  <c r="I362" i="17" s="1"/>
  <c r="H362" i="16"/>
  <c r="I362" i="16" s="1"/>
  <c r="J190" i="15"/>
  <c r="P252" i="13"/>
  <c r="BR251" i="18"/>
  <c r="K251" i="18"/>
  <c r="Q251" i="18"/>
  <c r="Z252" i="18" s="1"/>
  <c r="F462" i="20" s="1"/>
  <c r="Q251" i="19"/>
  <c r="Z252" i="19" s="1"/>
  <c r="BH252" i="19" s="1"/>
  <c r="K251" i="19"/>
  <c r="BR251" i="19"/>
  <c r="U463" i="21"/>
  <c r="V463" i="21" s="1"/>
  <c r="K252" i="13"/>
  <c r="H190" i="15" s="1"/>
  <c r="Q252" i="13"/>
  <c r="Z253" i="13" s="1"/>
  <c r="F463" i="7" s="1"/>
  <c r="BR252" i="13"/>
  <c r="AX252" i="13"/>
  <c r="BA252" i="13" s="1"/>
  <c r="BD252" i="13" s="1"/>
  <c r="K362" i="12" l="1"/>
  <c r="L362" i="12" s="1"/>
  <c r="M362" i="12" s="1"/>
  <c r="O362" i="12" s="1"/>
  <c r="V462" i="7"/>
  <c r="K362" i="16"/>
  <c r="L362" i="16" s="1"/>
  <c r="M362" i="16" s="1"/>
  <c r="O362" i="16" s="1"/>
  <c r="K463" i="20"/>
  <c r="J463" i="20"/>
  <c r="H463" i="20"/>
  <c r="I463" i="20"/>
  <c r="O462" i="20"/>
  <c r="G463" i="20"/>
  <c r="G210" i="15"/>
  <c r="BW252" i="13"/>
  <c r="AT253" i="13" s="1"/>
  <c r="CE252" i="13"/>
  <c r="J363" i="12"/>
  <c r="CF252" i="13"/>
  <c r="BV252" i="13"/>
  <c r="AS253" i="13" s="1"/>
  <c r="CI252" i="19"/>
  <c r="O362" i="17"/>
  <c r="BY252" i="19"/>
  <c r="CH252" i="19"/>
  <c r="BZ252" i="19"/>
  <c r="N363" i="17"/>
  <c r="BV252" i="18"/>
  <c r="AS253" i="18" s="1"/>
  <c r="CE252" i="18"/>
  <c r="CF252" i="18"/>
  <c r="J363" i="16"/>
  <c r="BW252" i="18"/>
  <c r="AT253" i="18" s="1"/>
  <c r="BV252" i="19"/>
  <c r="AS253" i="19" s="1"/>
  <c r="BW252" i="19"/>
  <c r="AT253" i="19" s="1"/>
  <c r="CF252" i="19"/>
  <c r="CE252" i="19"/>
  <c r="J363" i="17"/>
  <c r="BH252" i="18"/>
  <c r="N251" i="18"/>
  <c r="CD251" i="18"/>
  <c r="BU251" i="18"/>
  <c r="CG251" i="18"/>
  <c r="BX251" i="18"/>
  <c r="BO252" i="18"/>
  <c r="BT252" i="18"/>
  <c r="BO252" i="19"/>
  <c r="BT252" i="19"/>
  <c r="F463" i="21"/>
  <c r="N251" i="19"/>
  <c r="CD251" i="19"/>
  <c r="BU251" i="19"/>
  <c r="CG251" i="19"/>
  <c r="BX251" i="19"/>
  <c r="BT253" i="13"/>
  <c r="BO253" i="13"/>
  <c r="BH253" i="13"/>
  <c r="N252" i="13"/>
  <c r="CD252" i="13"/>
  <c r="BU252" i="13"/>
  <c r="CG252" i="13"/>
  <c r="BX252" i="13"/>
  <c r="N363" i="12" l="1"/>
  <c r="N363" i="16"/>
  <c r="BZ252" i="13"/>
  <c r="CI252" i="18"/>
  <c r="BY252" i="18"/>
  <c r="BZ252" i="18"/>
  <c r="CH252" i="18"/>
  <c r="CI252" i="13"/>
  <c r="CH252" i="13"/>
  <c r="BY252" i="13"/>
  <c r="L463" i="20"/>
  <c r="G363" i="16" s="1"/>
  <c r="S463" i="20"/>
  <c r="P463" i="20"/>
  <c r="T463" i="20"/>
  <c r="Q463" i="20"/>
  <c r="R463" i="20"/>
  <c r="J253" i="19"/>
  <c r="BQ253" i="19"/>
  <c r="BN253" i="19"/>
  <c r="AW253" i="19"/>
  <c r="AK254" i="19" s="1"/>
  <c r="AV253" i="19"/>
  <c r="AJ254" i="19" s="1"/>
  <c r="I253" i="19"/>
  <c r="BP253" i="19"/>
  <c r="BM253" i="19"/>
  <c r="J253" i="13"/>
  <c r="BQ253" i="13"/>
  <c r="BN253" i="13"/>
  <c r="AW253" i="13"/>
  <c r="AK254" i="13" s="1"/>
  <c r="BN253" i="18"/>
  <c r="AW253" i="18"/>
  <c r="AK254" i="18" s="1"/>
  <c r="J253" i="18"/>
  <c r="BQ253" i="18"/>
  <c r="I463" i="7"/>
  <c r="J463" i="7"/>
  <c r="H463" i="7"/>
  <c r="O462" i="7"/>
  <c r="K463" i="7"/>
  <c r="G463" i="7"/>
  <c r="AV253" i="13"/>
  <c r="AJ254" i="13" s="1"/>
  <c r="I253" i="13"/>
  <c r="BM253" i="13"/>
  <c r="BP253" i="13"/>
  <c r="AV253" i="18"/>
  <c r="AJ254" i="18" s="1"/>
  <c r="BP253" i="18"/>
  <c r="BM253" i="18"/>
  <c r="I253" i="18"/>
  <c r="H464" i="21"/>
  <c r="O463" i="21"/>
  <c r="I464" i="21"/>
  <c r="J464" i="21"/>
  <c r="G464" i="21"/>
  <c r="K464" i="21"/>
  <c r="CA251" i="18"/>
  <c r="AR252" i="18"/>
  <c r="CA251" i="19"/>
  <c r="AR252" i="19"/>
  <c r="CJ251" i="18"/>
  <c r="CJ251" i="19"/>
  <c r="AR253" i="13"/>
  <c r="CA252" i="13" l="1"/>
  <c r="CB252" i="13" s="1"/>
  <c r="CJ252" i="13"/>
  <c r="CL252" i="13" s="1"/>
  <c r="U463" i="20"/>
  <c r="V463" i="20" s="1"/>
  <c r="AY253" i="18"/>
  <c r="BB253" i="18" s="1"/>
  <c r="AY253" i="13"/>
  <c r="BB253" i="13" s="1"/>
  <c r="AZ253" i="19"/>
  <c r="BC253" i="19" s="1"/>
  <c r="AZ253" i="18"/>
  <c r="BC253" i="18" s="1"/>
  <c r="AZ253" i="13"/>
  <c r="BC253" i="13" s="1"/>
  <c r="R253" i="19"/>
  <c r="AA254" i="19" s="1"/>
  <c r="L253" i="19"/>
  <c r="O253" i="19" s="1"/>
  <c r="R253" i="18"/>
  <c r="AA254" i="18" s="1"/>
  <c r="L253" i="18"/>
  <c r="O253" i="18" s="1"/>
  <c r="R253" i="13"/>
  <c r="AA254" i="13" s="1"/>
  <c r="L253" i="13"/>
  <c r="L463" i="7"/>
  <c r="S253" i="13"/>
  <c r="AB254" i="13" s="1"/>
  <c r="M253" i="13"/>
  <c r="S253" i="18"/>
  <c r="AB254" i="18" s="1"/>
  <c r="M253" i="18"/>
  <c r="P253" i="18" s="1"/>
  <c r="S463" i="7"/>
  <c r="Q463" i="7"/>
  <c r="R463" i="7"/>
  <c r="T463" i="7"/>
  <c r="P463" i="7"/>
  <c r="AY253" i="19"/>
  <c r="BB253" i="19" s="1"/>
  <c r="S253" i="19"/>
  <c r="AB254" i="19" s="1"/>
  <c r="M253" i="19"/>
  <c r="P253" i="19" s="1"/>
  <c r="CB251" i="19"/>
  <c r="CC251" i="19"/>
  <c r="H252" i="18"/>
  <c r="AU252" i="18"/>
  <c r="AI253" i="18" s="1"/>
  <c r="BL252" i="18"/>
  <c r="CB251" i="18"/>
  <c r="CC251" i="18"/>
  <c r="Q464" i="21"/>
  <c r="T464" i="21"/>
  <c r="R464" i="21"/>
  <c r="P464" i="21"/>
  <c r="S464" i="21"/>
  <c r="CL251" i="19"/>
  <c r="CK251" i="19"/>
  <c r="CL251" i="18"/>
  <c r="CK251" i="18"/>
  <c r="H252" i="19"/>
  <c r="AU252" i="19"/>
  <c r="AI253" i="19" s="1"/>
  <c r="BL252" i="19"/>
  <c r="L464" i="21"/>
  <c r="G364" i="17" s="1"/>
  <c r="CC252" i="13"/>
  <c r="H253" i="13"/>
  <c r="AU253" i="13"/>
  <c r="AI254" i="13" s="1"/>
  <c r="BL253" i="13"/>
  <c r="CK252" i="13" l="1"/>
  <c r="AX252" i="18"/>
  <c r="BA252" i="18" s="1"/>
  <c r="BD252" i="18" s="1"/>
  <c r="J191" i="15"/>
  <c r="P253" i="13"/>
  <c r="U463" i="7"/>
  <c r="H363" i="16"/>
  <c r="I363" i="16" s="1"/>
  <c r="G363" i="12"/>
  <c r="H363" i="12" s="1"/>
  <c r="I363" i="12" s="1"/>
  <c r="H363" i="17"/>
  <c r="I363" i="17" s="1"/>
  <c r="F191" i="15"/>
  <c r="AX252" i="19"/>
  <c r="BA252" i="19" s="1"/>
  <c r="BD252" i="19" s="1"/>
  <c r="I191" i="15"/>
  <c r="O253" i="13"/>
  <c r="U464" i="21"/>
  <c r="V464" i="21" s="1"/>
  <c r="BR252" i="18"/>
  <c r="K252" i="18"/>
  <c r="Q252" i="18"/>
  <c r="Z253" i="18" s="1"/>
  <c r="F463" i="20" s="1"/>
  <c r="BR252" i="19"/>
  <c r="Q252" i="19"/>
  <c r="Z253" i="19" s="1"/>
  <c r="BH253" i="19" s="1"/>
  <c r="K252" i="19"/>
  <c r="BR253" i="13"/>
  <c r="Q253" i="13"/>
  <c r="Z254" i="13" s="1"/>
  <c r="F464" i="7" s="1"/>
  <c r="K253" i="13"/>
  <c r="H191" i="15" s="1"/>
  <c r="AX253" i="13"/>
  <c r="BA253" i="13" s="1"/>
  <c r="BD253" i="13" s="1"/>
  <c r="G464" i="20" l="1"/>
  <c r="K464" i="20"/>
  <c r="O463" i="20"/>
  <c r="H464" i="20"/>
  <c r="I464" i="20"/>
  <c r="J464" i="20"/>
  <c r="CE253" i="18"/>
  <c r="BW253" i="18"/>
  <c r="AT254" i="18" s="1"/>
  <c r="CF253" i="18"/>
  <c r="J364" i="16"/>
  <c r="BV253" i="18"/>
  <c r="AS254" i="18" s="1"/>
  <c r="CF253" i="19"/>
  <c r="J364" i="17"/>
  <c r="BW253" i="19"/>
  <c r="AT254" i="19" s="1"/>
  <c r="CE253" i="19"/>
  <c r="BV253" i="19"/>
  <c r="AS254" i="19" s="1"/>
  <c r="V463" i="7"/>
  <c r="K363" i="17"/>
  <c r="L363" i="17" s="1"/>
  <c r="M363" i="17" s="1"/>
  <c r="K363" i="16"/>
  <c r="L363" i="16" s="1"/>
  <c r="M363" i="16" s="1"/>
  <c r="K363" i="12"/>
  <c r="L363" i="12" s="1"/>
  <c r="M363" i="12" s="1"/>
  <c r="BH253" i="18"/>
  <c r="G211" i="15"/>
  <c r="J364" i="12"/>
  <c r="CF253" i="13"/>
  <c r="CE253" i="13"/>
  <c r="BW253" i="13"/>
  <c r="AT254" i="13" s="1"/>
  <c r="BV253" i="13"/>
  <c r="AS254" i="13" s="1"/>
  <c r="BT253" i="18"/>
  <c r="BO253" i="18"/>
  <c r="BT253" i="19"/>
  <c r="BO253" i="19"/>
  <c r="N252" i="19"/>
  <c r="BU252" i="19"/>
  <c r="CD252" i="19"/>
  <c r="BX252" i="19"/>
  <c r="CG252" i="19"/>
  <c r="F464" i="21"/>
  <c r="N252" i="18"/>
  <c r="BU252" i="18"/>
  <c r="CD252" i="18"/>
  <c r="CG252" i="18"/>
  <c r="BX252" i="18"/>
  <c r="N253" i="13"/>
  <c r="BU253" i="13"/>
  <c r="CD253" i="13"/>
  <c r="BH254" i="13"/>
  <c r="BO254" i="13"/>
  <c r="BT254" i="13"/>
  <c r="P464" i="20" l="1"/>
  <c r="T464" i="20"/>
  <c r="S464" i="20"/>
  <c r="Q464" i="20"/>
  <c r="R464" i="20"/>
  <c r="L464" i="20"/>
  <c r="G364" i="16" s="1"/>
  <c r="CJ252" i="19"/>
  <c r="CK252" i="19" s="1"/>
  <c r="BM254" i="13"/>
  <c r="BP254" i="13"/>
  <c r="I254" i="13"/>
  <c r="AV254" i="13"/>
  <c r="AJ255" i="13" s="1"/>
  <c r="BY253" i="13"/>
  <c r="CH253" i="13"/>
  <c r="N364" i="12"/>
  <c r="O363" i="12"/>
  <c r="CI253" i="13"/>
  <c r="BZ253" i="13"/>
  <c r="AW254" i="19"/>
  <c r="AK255" i="19" s="1"/>
  <c r="J254" i="19"/>
  <c r="BQ254" i="19"/>
  <c r="BN254" i="19"/>
  <c r="BY253" i="18"/>
  <c r="O363" i="16"/>
  <c r="CH253" i="18"/>
  <c r="BZ253" i="18"/>
  <c r="CI253" i="18"/>
  <c r="N364" i="16"/>
  <c r="AV254" i="18"/>
  <c r="AJ255" i="18" s="1"/>
  <c r="BM254" i="18"/>
  <c r="I254" i="18"/>
  <c r="BP254" i="18"/>
  <c r="BX253" i="13"/>
  <c r="BY253" i="19"/>
  <c r="BZ253" i="19"/>
  <c r="CI253" i="19"/>
  <c r="O363" i="17"/>
  <c r="N364" i="17"/>
  <c r="CH253" i="19"/>
  <c r="CG253" i="13"/>
  <c r="BM254" i="19"/>
  <c r="I254" i="19"/>
  <c r="BP254" i="19"/>
  <c r="AV254" i="19"/>
  <c r="AJ255" i="19" s="1"/>
  <c r="BN254" i="18"/>
  <c r="BQ254" i="18"/>
  <c r="AW254" i="18"/>
  <c r="AK255" i="18" s="1"/>
  <c r="J254" i="18"/>
  <c r="O463" i="7"/>
  <c r="J464" i="7"/>
  <c r="K464" i="7"/>
  <c r="G464" i="7"/>
  <c r="H464" i="7"/>
  <c r="I464" i="7"/>
  <c r="BQ254" i="13"/>
  <c r="AW254" i="13"/>
  <c r="AK255" i="13" s="1"/>
  <c r="BN254" i="13"/>
  <c r="J254" i="13"/>
  <c r="O464" i="21"/>
  <c r="G465" i="21"/>
  <c r="J465" i="21"/>
  <c r="H465" i="21"/>
  <c r="K465" i="21"/>
  <c r="I465" i="21"/>
  <c r="CJ252" i="18"/>
  <c r="CA252" i="19"/>
  <c r="AR253" i="19"/>
  <c r="CA252" i="18"/>
  <c r="AR253" i="18"/>
  <c r="AR254" i="13"/>
  <c r="AY254" i="13" l="1"/>
  <c r="BB254" i="13" s="1"/>
  <c r="CA253" i="13"/>
  <c r="CC253" i="13" s="1"/>
  <c r="CL252" i="19"/>
  <c r="U464" i="20"/>
  <c r="V464" i="20" s="1"/>
  <c r="CJ253" i="13"/>
  <c r="AZ254" i="19"/>
  <c r="BC254" i="19" s="1"/>
  <c r="M254" i="13"/>
  <c r="S254" i="13"/>
  <c r="AB255" i="13" s="1"/>
  <c r="P464" i="7"/>
  <c r="T464" i="7"/>
  <c r="R464" i="7"/>
  <c r="Q464" i="7"/>
  <c r="S464" i="7"/>
  <c r="R254" i="19"/>
  <c r="AA255" i="19" s="1"/>
  <c r="L254" i="19"/>
  <c r="O254" i="19" s="1"/>
  <c r="S254" i="18"/>
  <c r="AB255" i="18" s="1"/>
  <c r="M254" i="18"/>
  <c r="P254" i="18" s="1"/>
  <c r="AY254" i="19"/>
  <c r="BB254" i="19" s="1"/>
  <c r="M254" i="19"/>
  <c r="P254" i="19" s="1"/>
  <c r="S254" i="19"/>
  <c r="AB255" i="19" s="1"/>
  <c r="AY254" i="18"/>
  <c r="BB254" i="18" s="1"/>
  <c r="R254" i="13"/>
  <c r="AA255" i="13" s="1"/>
  <c r="L254" i="13"/>
  <c r="L464" i="7"/>
  <c r="AZ254" i="18"/>
  <c r="BC254" i="18" s="1"/>
  <c r="AZ254" i="13"/>
  <c r="BC254" i="13" s="1"/>
  <c r="L254" i="18"/>
  <c r="O254" i="18" s="1"/>
  <c r="R254" i="18"/>
  <c r="AA255" i="18" s="1"/>
  <c r="CC252" i="18"/>
  <c r="CB252" i="18"/>
  <c r="L465" i="21"/>
  <c r="G365" i="17" s="1"/>
  <c r="Q465" i="21"/>
  <c r="S465" i="21"/>
  <c r="T465" i="21"/>
  <c r="P465" i="21"/>
  <c r="R465" i="21"/>
  <c r="AU253" i="19"/>
  <c r="AI254" i="19" s="1"/>
  <c r="BL253" i="19"/>
  <c r="H253" i="19"/>
  <c r="CC252" i="19"/>
  <c r="CB252" i="19"/>
  <c r="AU253" i="18"/>
  <c r="AI254" i="18" s="1"/>
  <c r="H253" i="18"/>
  <c r="BL253" i="18"/>
  <c r="CK252" i="18"/>
  <c r="CL252" i="18"/>
  <c r="CK253" i="13"/>
  <c r="CL253" i="13"/>
  <c r="H254" i="13"/>
  <c r="AU254" i="13"/>
  <c r="AI255" i="13" s="1"/>
  <c r="BL254" i="13"/>
  <c r="CB253" i="13" l="1"/>
  <c r="U464" i="7"/>
  <c r="F192" i="15"/>
  <c r="H364" i="17"/>
  <c r="I364" i="17" s="1"/>
  <c r="H364" i="16"/>
  <c r="I364" i="16" s="1"/>
  <c r="G364" i="12"/>
  <c r="H364" i="12" s="1"/>
  <c r="I364" i="12" s="1"/>
  <c r="I192" i="15"/>
  <c r="O254" i="13"/>
  <c r="J192" i="15"/>
  <c r="P254" i="13"/>
  <c r="BR253" i="18"/>
  <c r="K253" i="18"/>
  <c r="Q253" i="18"/>
  <c r="Z254" i="18" s="1"/>
  <c r="F464" i="20" s="1"/>
  <c r="U465" i="21"/>
  <c r="V465" i="21" s="1"/>
  <c r="AX253" i="19"/>
  <c r="BA253" i="19" s="1"/>
  <c r="BD253" i="19" s="1"/>
  <c r="Q253" i="19"/>
  <c r="Z254" i="19" s="1"/>
  <c r="BH254" i="19" s="1"/>
  <c r="BR253" i="19"/>
  <c r="K253" i="19"/>
  <c r="AX253" i="18"/>
  <c r="BA253" i="18" s="1"/>
  <c r="BD253" i="18" s="1"/>
  <c r="K254" i="13"/>
  <c r="H192" i="15" s="1"/>
  <c r="Q254" i="13"/>
  <c r="Z255" i="13" s="1"/>
  <c r="F465" i="7" s="1"/>
  <c r="BR254" i="13"/>
  <c r="AX254" i="13"/>
  <c r="BA254" i="13" s="1"/>
  <c r="BD254" i="13" s="1"/>
  <c r="K465" i="20" l="1"/>
  <c r="I465" i="20"/>
  <c r="O464" i="20"/>
  <c r="J465" i="20"/>
  <c r="G465" i="20"/>
  <c r="H465" i="20"/>
  <c r="BH254" i="18"/>
  <c r="G212" i="15"/>
  <c r="CE254" i="13"/>
  <c r="BV254" i="13"/>
  <c r="AS255" i="13" s="1"/>
  <c r="CF254" i="13"/>
  <c r="J365" i="12"/>
  <c r="BW254" i="13"/>
  <c r="AT255" i="13" s="1"/>
  <c r="J365" i="17"/>
  <c r="CE254" i="19"/>
  <c r="BW254" i="19"/>
  <c r="AT255" i="19" s="1"/>
  <c r="BV254" i="19"/>
  <c r="AS255" i="19" s="1"/>
  <c r="CF254" i="19"/>
  <c r="CF254" i="18"/>
  <c r="J365" i="16"/>
  <c r="BW254" i="18"/>
  <c r="AT255" i="18" s="1"/>
  <c r="BV254" i="18"/>
  <c r="AS255" i="18" s="1"/>
  <c r="CE254" i="18"/>
  <c r="V464" i="7"/>
  <c r="K364" i="12"/>
  <c r="L364" i="12" s="1"/>
  <c r="M364" i="12" s="1"/>
  <c r="CG254" i="13" s="1"/>
  <c r="K364" i="16"/>
  <c r="L364" i="16" s="1"/>
  <c r="M364" i="16" s="1"/>
  <c r="K364" i="17"/>
  <c r="L364" i="17" s="1"/>
  <c r="M364" i="17" s="1"/>
  <c r="N253" i="19"/>
  <c r="CD253" i="19"/>
  <c r="BU253" i="19"/>
  <c r="CG253" i="19"/>
  <c r="BX253" i="19"/>
  <c r="F465" i="21"/>
  <c r="BO254" i="19"/>
  <c r="BT254" i="19"/>
  <c r="N253" i="18"/>
  <c r="CD253" i="18"/>
  <c r="BU253" i="18"/>
  <c r="BX253" i="18"/>
  <c r="CG253" i="18"/>
  <c r="BT254" i="18"/>
  <c r="BO254" i="18"/>
  <c r="BT255" i="13"/>
  <c r="BO255" i="13"/>
  <c r="BH255" i="13"/>
  <c r="N254" i="13"/>
  <c r="BU254" i="13"/>
  <c r="CD254" i="13"/>
  <c r="BX254" i="13" l="1"/>
  <c r="R465" i="20"/>
  <c r="T465" i="20"/>
  <c r="P465" i="20"/>
  <c r="S465" i="20"/>
  <c r="Q465" i="20"/>
  <c r="L465" i="20"/>
  <c r="G365" i="16" s="1"/>
  <c r="BN255" i="13"/>
  <c r="J255" i="13"/>
  <c r="AW255" i="13"/>
  <c r="AK256" i="13" s="1"/>
  <c r="BQ255" i="13"/>
  <c r="O364" i="17"/>
  <c r="N365" i="17"/>
  <c r="CI254" i="19"/>
  <c r="CH254" i="19"/>
  <c r="BY254" i="19"/>
  <c r="BZ254" i="19"/>
  <c r="BP255" i="13"/>
  <c r="BM255" i="13"/>
  <c r="AV255" i="13"/>
  <c r="AJ256" i="13" s="1"/>
  <c r="I255" i="13"/>
  <c r="N365" i="12"/>
  <c r="BZ254" i="13"/>
  <c r="CI254" i="13"/>
  <c r="O364" i="12"/>
  <c r="BY254" i="13"/>
  <c r="CH254" i="13"/>
  <c r="BP255" i="19"/>
  <c r="I255" i="19"/>
  <c r="BM255" i="19"/>
  <c r="AV255" i="19"/>
  <c r="AJ256" i="19" s="1"/>
  <c r="BN255" i="19"/>
  <c r="J255" i="19"/>
  <c r="AW255" i="19"/>
  <c r="AK256" i="19" s="1"/>
  <c r="BQ255" i="19"/>
  <c r="J255" i="18"/>
  <c r="AW255" i="18"/>
  <c r="AK256" i="18" s="1"/>
  <c r="BQ255" i="18"/>
  <c r="BN255" i="18"/>
  <c r="O464" i="7"/>
  <c r="J465" i="7"/>
  <c r="H465" i="7"/>
  <c r="K465" i="7"/>
  <c r="G465" i="7"/>
  <c r="I465" i="7"/>
  <c r="CI254" i="18"/>
  <c r="O364" i="16"/>
  <c r="N365" i="16"/>
  <c r="CH254" i="18"/>
  <c r="BY254" i="18"/>
  <c r="BZ254" i="18"/>
  <c r="I255" i="18"/>
  <c r="AV255" i="18"/>
  <c r="AJ256" i="18" s="1"/>
  <c r="BM255" i="18"/>
  <c r="BP255" i="18"/>
  <c r="O465" i="21"/>
  <c r="J466" i="21"/>
  <c r="G466" i="21"/>
  <c r="K466" i="21"/>
  <c r="H466" i="21"/>
  <c r="I466" i="21"/>
  <c r="CA253" i="19"/>
  <c r="AR254" i="19"/>
  <c r="CA253" i="18"/>
  <c r="AR254" i="18"/>
  <c r="CJ253" i="19"/>
  <c r="CJ253" i="18"/>
  <c r="AR255" i="13"/>
  <c r="CA254" i="13" l="1"/>
  <c r="AZ255" i="13"/>
  <c r="BC255" i="13" s="1"/>
  <c r="CJ254" i="13"/>
  <c r="CL254" i="13" s="1"/>
  <c r="U465" i="20"/>
  <c r="V465" i="20" s="1"/>
  <c r="L465" i="7"/>
  <c r="G365" i="12" s="1"/>
  <c r="H365" i="12" s="1"/>
  <c r="I365" i="12" s="1"/>
  <c r="AY255" i="18"/>
  <c r="BB255" i="18" s="1"/>
  <c r="AZ255" i="18"/>
  <c r="BC255" i="18" s="1"/>
  <c r="AY255" i="19"/>
  <c r="BB255" i="19" s="1"/>
  <c r="S465" i="7"/>
  <c r="P465" i="7"/>
  <c r="T465" i="7"/>
  <c r="R465" i="7"/>
  <c r="Q465" i="7"/>
  <c r="M255" i="19"/>
  <c r="P255" i="19" s="1"/>
  <c r="S255" i="19"/>
  <c r="AB256" i="19" s="1"/>
  <c r="R255" i="13"/>
  <c r="AA256" i="13" s="1"/>
  <c r="L255" i="13"/>
  <c r="L255" i="18"/>
  <c r="O255" i="18" s="1"/>
  <c r="R255" i="18"/>
  <c r="AA256" i="18" s="1"/>
  <c r="H365" i="17"/>
  <c r="I365" i="17" s="1"/>
  <c r="H365" i="16"/>
  <c r="I365" i="16" s="1"/>
  <c r="F193" i="15"/>
  <c r="M255" i="13"/>
  <c r="S255" i="13"/>
  <c r="AB256" i="13" s="1"/>
  <c r="M255" i="18"/>
  <c r="P255" i="18" s="1"/>
  <c r="S255" i="18"/>
  <c r="AB256" i="18" s="1"/>
  <c r="AZ255" i="19"/>
  <c r="BC255" i="19" s="1"/>
  <c r="R255" i="19"/>
  <c r="AA256" i="19" s="1"/>
  <c r="L255" i="19"/>
  <c r="O255" i="19" s="1"/>
  <c r="AY255" i="13"/>
  <c r="BB255" i="13" s="1"/>
  <c r="CL253" i="18"/>
  <c r="CK253" i="18"/>
  <c r="AU254" i="18"/>
  <c r="AI255" i="18" s="1"/>
  <c r="H254" i="18"/>
  <c r="BL254" i="18"/>
  <c r="L466" i="21"/>
  <c r="G366" i="17" s="1"/>
  <c r="CC253" i="18"/>
  <c r="CB253" i="18"/>
  <c r="BL254" i="19"/>
  <c r="H254" i="19"/>
  <c r="AU254" i="19"/>
  <c r="AI255" i="19" s="1"/>
  <c r="Q466" i="21"/>
  <c r="T466" i="21"/>
  <c r="S466" i="21"/>
  <c r="R466" i="21"/>
  <c r="P466" i="21"/>
  <c r="CC253" i="19"/>
  <c r="CB253" i="19"/>
  <c r="CK253" i="19"/>
  <c r="CL253" i="19"/>
  <c r="AU255" i="13"/>
  <c r="AI256" i="13" s="1"/>
  <c r="BL255" i="13"/>
  <c r="H255" i="13"/>
  <c r="CB254" i="13"/>
  <c r="CC254" i="13"/>
  <c r="CK254" i="13" l="1"/>
  <c r="AX254" i="19"/>
  <c r="BA254" i="19" s="1"/>
  <c r="BD254" i="19" s="1"/>
  <c r="AX254" i="18"/>
  <c r="BA254" i="18" s="1"/>
  <c r="BD254" i="18" s="1"/>
  <c r="G213" i="15"/>
  <c r="BV255" i="13"/>
  <c r="AS256" i="13" s="1"/>
  <c r="J366" i="12"/>
  <c r="CF255" i="13"/>
  <c r="CE255" i="13"/>
  <c r="BW255" i="13"/>
  <c r="AT256" i="13" s="1"/>
  <c r="U465" i="7"/>
  <c r="I193" i="15"/>
  <c r="O255" i="13"/>
  <c r="J193" i="15"/>
  <c r="P255" i="13"/>
  <c r="BV255" i="19"/>
  <c r="AS256" i="19" s="1"/>
  <c r="CE255" i="19"/>
  <c r="J366" i="17"/>
  <c r="CF255" i="19"/>
  <c r="BW255" i="19"/>
  <c r="AT256" i="19" s="1"/>
  <c r="BW255" i="18"/>
  <c r="AT256" i="18" s="1"/>
  <c r="CE255" i="18"/>
  <c r="BV255" i="18"/>
  <c r="AS256" i="18" s="1"/>
  <c r="CF255" i="18"/>
  <c r="J366" i="16"/>
  <c r="Q254" i="19"/>
  <c r="Z255" i="19" s="1"/>
  <c r="BH255" i="19" s="1"/>
  <c r="BR254" i="19"/>
  <c r="K254" i="19"/>
  <c r="K254" i="18"/>
  <c r="BR254" i="18"/>
  <c r="Q254" i="18"/>
  <c r="Z255" i="18" s="1"/>
  <c r="F465" i="20" s="1"/>
  <c r="U466" i="21"/>
  <c r="V466" i="21" s="1"/>
  <c r="AX255" i="13"/>
  <c r="BA255" i="13" s="1"/>
  <c r="BD255" i="13" s="1"/>
  <c r="Q255" i="13"/>
  <c r="Z256" i="13" s="1"/>
  <c r="F466" i="7" s="1"/>
  <c r="BR255" i="13"/>
  <c r="K255" i="13"/>
  <c r="H193" i="15" s="1"/>
  <c r="O465" i="20" l="1"/>
  <c r="J466" i="20"/>
  <c r="K466" i="20"/>
  <c r="H466" i="20"/>
  <c r="G466" i="20"/>
  <c r="I466" i="20"/>
  <c r="AV256" i="19"/>
  <c r="AJ257" i="19" s="1"/>
  <c r="I256" i="19"/>
  <c r="BP256" i="19"/>
  <c r="BM256" i="19"/>
  <c r="BP256" i="18"/>
  <c r="I256" i="18"/>
  <c r="BM256" i="18"/>
  <c r="AV256" i="18"/>
  <c r="AJ257" i="18" s="1"/>
  <c r="I256" i="13"/>
  <c r="BM256" i="13"/>
  <c r="BP256" i="13"/>
  <c r="AV256" i="13"/>
  <c r="AJ257" i="13" s="1"/>
  <c r="J256" i="18"/>
  <c r="BN256" i="18"/>
  <c r="AW256" i="18"/>
  <c r="AK257" i="18" s="1"/>
  <c r="BQ256" i="18"/>
  <c r="BH255" i="18"/>
  <c r="BQ256" i="19"/>
  <c r="BN256" i="19"/>
  <c r="J256" i="19"/>
  <c r="AW256" i="19"/>
  <c r="AK257" i="19" s="1"/>
  <c r="AW256" i="13"/>
  <c r="AK257" i="13" s="1"/>
  <c r="J256" i="13"/>
  <c r="BQ256" i="13"/>
  <c r="BN256" i="13"/>
  <c r="V465" i="7"/>
  <c r="K365" i="12"/>
  <c r="L365" i="12" s="1"/>
  <c r="M365" i="12" s="1"/>
  <c r="CG255" i="13" s="1"/>
  <c r="K365" i="16"/>
  <c r="L365" i="16" s="1"/>
  <c r="M365" i="16" s="1"/>
  <c r="K365" i="17"/>
  <c r="L365" i="17" s="1"/>
  <c r="M365" i="17" s="1"/>
  <c r="N254" i="18"/>
  <c r="CD254" i="18"/>
  <c r="BU254" i="18"/>
  <c r="CG254" i="18"/>
  <c r="BX254" i="18"/>
  <c r="N254" i="19"/>
  <c r="CD254" i="19"/>
  <c r="BU254" i="19"/>
  <c r="CG254" i="19"/>
  <c r="BX254" i="19"/>
  <c r="BO255" i="19"/>
  <c r="BT255" i="19"/>
  <c r="F466" i="21"/>
  <c r="BO255" i="18"/>
  <c r="BT255" i="18"/>
  <c r="N255" i="13"/>
  <c r="CD255" i="13"/>
  <c r="BU255" i="13"/>
  <c r="BT256" i="13"/>
  <c r="BO256" i="13"/>
  <c r="BH256" i="13"/>
  <c r="L466" i="20" l="1"/>
  <c r="G366" i="16" s="1"/>
  <c r="AY256" i="19"/>
  <c r="BB256" i="19" s="1"/>
  <c r="S466" i="20"/>
  <c r="R466" i="20"/>
  <c r="P466" i="20"/>
  <c r="Q466" i="20"/>
  <c r="T466" i="20"/>
  <c r="AZ256" i="18"/>
  <c r="BC256" i="18" s="1"/>
  <c r="AZ256" i="13"/>
  <c r="BC256" i="13" s="1"/>
  <c r="AY256" i="13"/>
  <c r="BB256" i="13" s="1"/>
  <c r="BX255" i="13"/>
  <c r="R256" i="18"/>
  <c r="AA257" i="18" s="1"/>
  <c r="L256" i="18"/>
  <c r="O256" i="18" s="1"/>
  <c r="S256" i="13"/>
  <c r="AB257" i="13" s="1"/>
  <c r="M256" i="13"/>
  <c r="H466" i="7"/>
  <c r="G466" i="7"/>
  <c r="K466" i="7"/>
  <c r="J466" i="7"/>
  <c r="O465" i="7"/>
  <c r="I466" i="7"/>
  <c r="CI255" i="19"/>
  <c r="BY255" i="19"/>
  <c r="CH255" i="19"/>
  <c r="BZ255" i="19"/>
  <c r="O365" i="17"/>
  <c r="N366" i="17"/>
  <c r="CJ254" i="19"/>
  <c r="CL254" i="19" s="1"/>
  <c r="CH255" i="18"/>
  <c r="BY255" i="18"/>
  <c r="CI255" i="18"/>
  <c r="BZ255" i="18"/>
  <c r="O365" i="16"/>
  <c r="N366" i="16"/>
  <c r="AZ256" i="19"/>
  <c r="BC256" i="19" s="1"/>
  <c r="L256" i="13"/>
  <c r="R256" i="13"/>
  <c r="AA257" i="13" s="1"/>
  <c r="S256" i="18"/>
  <c r="AB257" i="18" s="1"/>
  <c r="M256" i="18"/>
  <c r="P256" i="18" s="1"/>
  <c r="CI255" i="13"/>
  <c r="O365" i="12"/>
  <c r="BZ255" i="13"/>
  <c r="N366" i="12"/>
  <c r="CH255" i="13"/>
  <c r="BY255" i="13"/>
  <c r="AY256" i="18"/>
  <c r="BB256" i="18" s="1"/>
  <c r="R256" i="19"/>
  <c r="AA257" i="19" s="1"/>
  <c r="L256" i="19"/>
  <c r="O256" i="19" s="1"/>
  <c r="M256" i="19"/>
  <c r="P256" i="19" s="1"/>
  <c r="S256" i="19"/>
  <c r="AB257" i="19" s="1"/>
  <c r="CA254" i="19"/>
  <c r="AR255" i="19"/>
  <c r="O466" i="21"/>
  <c r="I467" i="21"/>
  <c r="J467" i="21"/>
  <c r="K467" i="21"/>
  <c r="G467" i="21"/>
  <c r="H467" i="21"/>
  <c r="CA254" i="18"/>
  <c r="AR255" i="18"/>
  <c r="CJ254" i="18"/>
  <c r="AR256" i="13"/>
  <c r="CK254" i="19" l="1"/>
  <c r="U466" i="20"/>
  <c r="V466" i="20" s="1"/>
  <c r="CJ255" i="13"/>
  <c r="CL255" i="13" s="1"/>
  <c r="CA255" i="13"/>
  <c r="CC255" i="13" s="1"/>
  <c r="L466" i="7"/>
  <c r="J194" i="15"/>
  <c r="P256" i="13"/>
  <c r="I194" i="15"/>
  <c r="O256" i="13"/>
  <c r="S466" i="7"/>
  <c r="T466" i="7"/>
  <c r="P466" i="7"/>
  <c r="Q466" i="7"/>
  <c r="R466" i="7"/>
  <c r="H255" i="18"/>
  <c r="AU255" i="18"/>
  <c r="AI256" i="18" s="1"/>
  <c r="BL255" i="18"/>
  <c r="Q467" i="21"/>
  <c r="T467" i="21"/>
  <c r="P467" i="21"/>
  <c r="S467" i="21"/>
  <c r="R467" i="21"/>
  <c r="CC254" i="18"/>
  <c r="CB254" i="18"/>
  <c r="AU255" i="19"/>
  <c r="AI256" i="19" s="1"/>
  <c r="H255" i="19"/>
  <c r="BL255" i="19"/>
  <c r="CC254" i="19"/>
  <c r="CB254" i="19"/>
  <c r="L467" i="21"/>
  <c r="G367" i="17" s="1"/>
  <c r="CK254" i="18"/>
  <c r="CL254" i="18"/>
  <c r="H256" i="13"/>
  <c r="AU256" i="13"/>
  <c r="AI257" i="13" s="1"/>
  <c r="BL256" i="13"/>
  <c r="CK255" i="13" l="1"/>
  <c r="CB255" i="13"/>
  <c r="AX255" i="18"/>
  <c r="BA255" i="18" s="1"/>
  <c r="BD255" i="18" s="1"/>
  <c r="AX255" i="19"/>
  <c r="BA255" i="19" s="1"/>
  <c r="BD255" i="19" s="1"/>
  <c r="H366" i="17"/>
  <c r="I366" i="17" s="1"/>
  <c r="G366" i="12"/>
  <c r="H366" i="12" s="1"/>
  <c r="I366" i="12" s="1"/>
  <c r="H366" i="16"/>
  <c r="I366" i="16" s="1"/>
  <c r="F194" i="15"/>
  <c r="U466" i="7"/>
  <c r="U467" i="21"/>
  <c r="V467" i="21" s="1"/>
  <c r="K255" i="19"/>
  <c r="BR255" i="19"/>
  <c r="Q255" i="19"/>
  <c r="Z256" i="19" s="1"/>
  <c r="BH256" i="19" s="1"/>
  <c r="K255" i="18"/>
  <c r="BR255" i="18"/>
  <c r="Q255" i="18"/>
  <c r="Z256" i="18" s="1"/>
  <c r="F466" i="20" s="1"/>
  <c r="K256" i="13"/>
  <c r="H194" i="15" s="1"/>
  <c r="Q256" i="13"/>
  <c r="Z257" i="13" s="1"/>
  <c r="F467" i="7" s="1"/>
  <c r="BR256" i="13"/>
  <c r="AX256" i="13"/>
  <c r="BA256" i="13" s="1"/>
  <c r="BD256" i="13" s="1"/>
  <c r="J467" i="20" l="1"/>
  <c r="H467" i="20"/>
  <c r="G467" i="20"/>
  <c r="K467" i="20"/>
  <c r="O466" i="20"/>
  <c r="I467" i="20"/>
  <c r="BV256" i="18"/>
  <c r="AS257" i="18" s="1"/>
  <c r="J367" i="16"/>
  <c r="CE256" i="18"/>
  <c r="CF256" i="18"/>
  <c r="BW256" i="18"/>
  <c r="AT257" i="18" s="1"/>
  <c r="G214" i="15"/>
  <c r="BW256" i="13"/>
  <c r="AT257" i="13" s="1"/>
  <c r="BV256" i="13"/>
  <c r="AS257" i="13" s="1"/>
  <c r="J367" i="12"/>
  <c r="CE256" i="13"/>
  <c r="CF256" i="13"/>
  <c r="BH256" i="18"/>
  <c r="BW256" i="19"/>
  <c r="AT257" i="19" s="1"/>
  <c r="BV256" i="19"/>
  <c r="AS257" i="19" s="1"/>
  <c r="CF256" i="19"/>
  <c r="CE256" i="19"/>
  <c r="J367" i="17"/>
  <c r="K366" i="16"/>
  <c r="L366" i="16" s="1"/>
  <c r="M366" i="16" s="1"/>
  <c r="K366" i="17"/>
  <c r="L366" i="17" s="1"/>
  <c r="M366" i="17" s="1"/>
  <c r="K366" i="12"/>
  <c r="L366" i="12" s="1"/>
  <c r="M366" i="12" s="1"/>
  <c r="CG256" i="13" s="1"/>
  <c r="V466" i="7"/>
  <c r="N255" i="18"/>
  <c r="BU255" i="18"/>
  <c r="CD255" i="18"/>
  <c r="BX255" i="18"/>
  <c r="CG255" i="18"/>
  <c r="BT256" i="19"/>
  <c r="BO256" i="19"/>
  <c r="N255" i="19"/>
  <c r="BU255" i="19"/>
  <c r="CD255" i="19"/>
  <c r="CG255" i="19"/>
  <c r="BX255" i="19"/>
  <c r="F467" i="21"/>
  <c r="BT256" i="18"/>
  <c r="BO256" i="18"/>
  <c r="BT257" i="13"/>
  <c r="BO257" i="13"/>
  <c r="BH257" i="13"/>
  <c r="N256" i="13"/>
  <c r="CD256" i="13"/>
  <c r="BU256" i="13"/>
  <c r="Q467" i="20" l="1"/>
  <c r="R467" i="20"/>
  <c r="T467" i="20"/>
  <c r="S467" i="20"/>
  <c r="P467" i="20"/>
  <c r="L467" i="20"/>
  <c r="G367" i="16" s="1"/>
  <c r="CJ255" i="19"/>
  <c r="CK255" i="19" s="1"/>
  <c r="I257" i="19"/>
  <c r="AV257" i="19"/>
  <c r="AJ258" i="19" s="1"/>
  <c r="BP257" i="19"/>
  <c r="BM257" i="19"/>
  <c r="BN257" i="13"/>
  <c r="AW257" i="13"/>
  <c r="AK258" i="13" s="1"/>
  <c r="BQ257" i="13"/>
  <c r="J257" i="13"/>
  <c r="AV257" i="13"/>
  <c r="AJ258" i="13" s="1"/>
  <c r="I257" i="13"/>
  <c r="BP257" i="13"/>
  <c r="BM257" i="13"/>
  <c r="BN257" i="19"/>
  <c r="AW257" i="19"/>
  <c r="AK258" i="19" s="1"/>
  <c r="J257" i="19"/>
  <c r="BQ257" i="19"/>
  <c r="G467" i="7"/>
  <c r="I467" i="7"/>
  <c r="J467" i="7"/>
  <c r="H467" i="7"/>
  <c r="O466" i="7"/>
  <c r="K467" i="7"/>
  <c r="J257" i="18"/>
  <c r="AW257" i="18"/>
  <c r="AK258" i="18" s="1"/>
  <c r="BQ257" i="18"/>
  <c r="BN257" i="18"/>
  <c r="BZ256" i="19"/>
  <c r="O366" i="17"/>
  <c r="CH256" i="19"/>
  <c r="CI256" i="19"/>
  <c r="N367" i="17"/>
  <c r="BY256" i="19"/>
  <c r="CI256" i="18"/>
  <c r="BZ256" i="18"/>
  <c r="N367" i="16"/>
  <c r="CH256" i="18"/>
  <c r="O366" i="16"/>
  <c r="BY256" i="18"/>
  <c r="BZ256" i="13"/>
  <c r="O366" i="12"/>
  <c r="CI256" i="13"/>
  <c r="CH256" i="13"/>
  <c r="BY256" i="13"/>
  <c r="N367" i="12"/>
  <c r="BX256" i="13"/>
  <c r="BP257" i="18"/>
  <c r="BM257" i="18"/>
  <c r="I257" i="18"/>
  <c r="AV257" i="18"/>
  <c r="AJ258" i="18" s="1"/>
  <c r="CA255" i="19"/>
  <c r="AR256" i="19"/>
  <c r="CJ255" i="18"/>
  <c r="K468" i="21"/>
  <c r="O467" i="21"/>
  <c r="I468" i="21"/>
  <c r="G468" i="21"/>
  <c r="J468" i="21"/>
  <c r="H468" i="21"/>
  <c r="CA255" i="18"/>
  <c r="AR256" i="18"/>
  <c r="AR257" i="13"/>
  <c r="U467" i="20" l="1"/>
  <c r="AY257" i="13"/>
  <c r="BB257" i="13" s="1"/>
  <c r="AY257" i="19"/>
  <c r="BB257" i="19" s="1"/>
  <c r="CL255" i="19"/>
  <c r="V467" i="20"/>
  <c r="CJ256" i="13"/>
  <c r="CL256" i="13" s="1"/>
  <c r="CA256" i="13"/>
  <c r="CC256" i="13" s="1"/>
  <c r="AZ257" i="19"/>
  <c r="BC257" i="19" s="1"/>
  <c r="L257" i="18"/>
  <c r="O257" i="18" s="1"/>
  <c r="R257" i="18"/>
  <c r="AA258" i="18" s="1"/>
  <c r="AZ257" i="18"/>
  <c r="BC257" i="18" s="1"/>
  <c r="L467" i="7"/>
  <c r="AY257" i="18"/>
  <c r="BB257" i="18" s="1"/>
  <c r="M257" i="18"/>
  <c r="P257" i="18" s="1"/>
  <c r="S257" i="18"/>
  <c r="AB258" i="18" s="1"/>
  <c r="L257" i="13"/>
  <c r="R257" i="13"/>
  <c r="AA258" i="13" s="1"/>
  <c r="M257" i="19"/>
  <c r="P257" i="19" s="1"/>
  <c r="S257" i="19"/>
  <c r="AB258" i="19" s="1"/>
  <c r="Q467" i="7"/>
  <c r="R467" i="7"/>
  <c r="P467" i="7"/>
  <c r="T467" i="7"/>
  <c r="S467" i="7"/>
  <c r="AZ257" i="13"/>
  <c r="BC257" i="13" s="1"/>
  <c r="S257" i="13"/>
  <c r="AB258" i="13" s="1"/>
  <c r="M257" i="13"/>
  <c r="L257" i="19"/>
  <c r="O257" i="19" s="1"/>
  <c r="R257" i="19"/>
  <c r="AA258" i="19" s="1"/>
  <c r="BL256" i="19"/>
  <c r="AU256" i="19"/>
  <c r="AI257" i="19" s="1"/>
  <c r="H256" i="19"/>
  <c r="CC255" i="19"/>
  <c r="CB255" i="19"/>
  <c r="L468" i="21"/>
  <c r="G368" i="17" s="1"/>
  <c r="CL255" i="18"/>
  <c r="CK255" i="18"/>
  <c r="H256" i="18"/>
  <c r="AU256" i="18"/>
  <c r="AI257" i="18" s="1"/>
  <c r="BL256" i="18"/>
  <c r="Q468" i="21"/>
  <c r="S468" i="21"/>
  <c r="P468" i="21"/>
  <c r="T468" i="21"/>
  <c r="R468" i="21"/>
  <c r="CC255" i="18"/>
  <c r="CB255" i="18"/>
  <c r="H257" i="13"/>
  <c r="AU257" i="13"/>
  <c r="AI258" i="13" s="1"/>
  <c r="BL257" i="13"/>
  <c r="CK256" i="13" l="1"/>
  <c r="CB256" i="13"/>
  <c r="AX256" i="19"/>
  <c r="BA256" i="19" s="1"/>
  <c r="BD256" i="19" s="1"/>
  <c r="U467" i="7"/>
  <c r="K367" i="17" s="1"/>
  <c r="L367" i="17" s="1"/>
  <c r="M367" i="17" s="1"/>
  <c r="AX256" i="18"/>
  <c r="BA256" i="18" s="1"/>
  <c r="BD256" i="18" s="1"/>
  <c r="H367" i="17"/>
  <c r="I367" i="17" s="1"/>
  <c r="G367" i="12"/>
  <c r="H367" i="12" s="1"/>
  <c r="I367" i="12" s="1"/>
  <c r="H367" i="16"/>
  <c r="I367" i="16" s="1"/>
  <c r="F195" i="15"/>
  <c r="J195" i="15"/>
  <c r="P257" i="13"/>
  <c r="I195" i="15"/>
  <c r="O257" i="13"/>
  <c r="K256" i="19"/>
  <c r="BR256" i="19"/>
  <c r="Q256" i="19"/>
  <c r="Z257" i="19" s="1"/>
  <c r="BH257" i="19" s="1"/>
  <c r="Q256" i="18"/>
  <c r="Z257" i="18" s="1"/>
  <c r="F467" i="20" s="1"/>
  <c r="BR256" i="18"/>
  <c r="K256" i="18"/>
  <c r="U468" i="21"/>
  <c r="V468" i="21" s="1"/>
  <c r="Q257" i="13"/>
  <c r="Z258" i="13" s="1"/>
  <c r="F468" i="7" s="1"/>
  <c r="BR257" i="13"/>
  <c r="K257" i="13"/>
  <c r="H195" i="15" s="1"/>
  <c r="AX257" i="13"/>
  <c r="BA257" i="13" s="1"/>
  <c r="BD257" i="13" s="1"/>
  <c r="V467" i="7" l="1"/>
  <c r="K367" i="16"/>
  <c r="L367" i="16" s="1"/>
  <c r="M367" i="16" s="1"/>
  <c r="BY257" i="18" s="1"/>
  <c r="K367" i="12"/>
  <c r="L367" i="12" s="1"/>
  <c r="M367" i="12" s="1"/>
  <c r="CI257" i="13" s="1"/>
  <c r="J468" i="20"/>
  <c r="I468" i="20"/>
  <c r="G468" i="20"/>
  <c r="K468" i="20"/>
  <c r="H468" i="20"/>
  <c r="O467" i="20"/>
  <c r="CI257" i="19"/>
  <c r="O367" i="17"/>
  <c r="CH257" i="19"/>
  <c r="BY257" i="19"/>
  <c r="BZ257" i="19"/>
  <c r="N368" i="17"/>
  <c r="CF257" i="18"/>
  <c r="CE257" i="18"/>
  <c r="BV257" i="18"/>
  <c r="AS258" i="18" s="1"/>
  <c r="BW257" i="18"/>
  <c r="AT258" i="18" s="1"/>
  <c r="J368" i="16"/>
  <c r="CH257" i="18"/>
  <c r="N368" i="16"/>
  <c r="CI257" i="18"/>
  <c r="BZ257" i="18"/>
  <c r="G215" i="15"/>
  <c r="BW257" i="13"/>
  <c r="AT258" i="13" s="1"/>
  <c r="CF257" i="13"/>
  <c r="J368" i="12"/>
  <c r="BV257" i="13"/>
  <c r="AS258" i="13" s="1"/>
  <c r="CE257" i="13"/>
  <c r="BV257" i="19"/>
  <c r="AS258" i="19" s="1"/>
  <c r="BW257" i="19"/>
  <c r="AT258" i="19" s="1"/>
  <c r="CF257" i="19"/>
  <c r="CE257" i="19"/>
  <c r="J368" i="17"/>
  <c r="BH257" i="18"/>
  <c r="BO257" i="19"/>
  <c r="BT257" i="19"/>
  <c r="F468" i="21"/>
  <c r="N256" i="19"/>
  <c r="CD256" i="19"/>
  <c r="BU256" i="19"/>
  <c r="CG256" i="19"/>
  <c r="BX256" i="19"/>
  <c r="N256" i="18"/>
  <c r="BU256" i="18"/>
  <c r="CD256" i="18"/>
  <c r="CG256" i="18"/>
  <c r="BX256" i="18"/>
  <c r="BO257" i="18"/>
  <c r="BT257" i="18"/>
  <c r="N257" i="13"/>
  <c r="BU257" i="13"/>
  <c r="CD257" i="13"/>
  <c r="BX257" i="13"/>
  <c r="CG257" i="13"/>
  <c r="BO258" i="13"/>
  <c r="BT258" i="13"/>
  <c r="BH258" i="13"/>
  <c r="BZ257" i="13" l="1"/>
  <c r="CH257" i="13"/>
  <c r="O367" i="16"/>
  <c r="O367" i="12"/>
  <c r="BY257" i="13"/>
  <c r="CA257" i="13" s="1"/>
  <c r="N368" i="12"/>
  <c r="R468" i="20"/>
  <c r="S468" i="20"/>
  <c r="Q468" i="20"/>
  <c r="P468" i="20"/>
  <c r="T468" i="20"/>
  <c r="L468" i="20"/>
  <c r="G368" i="16" s="1"/>
  <c r="CJ256" i="18"/>
  <c r="CL256" i="18" s="1"/>
  <c r="J258" i="19"/>
  <c r="AW258" i="19"/>
  <c r="AK259" i="19" s="1"/>
  <c r="BN258" i="19"/>
  <c r="BQ258" i="19"/>
  <c r="BP258" i="18"/>
  <c r="I258" i="18"/>
  <c r="BM258" i="18"/>
  <c r="AV258" i="18"/>
  <c r="AJ259" i="18" s="1"/>
  <c r="BM258" i="19"/>
  <c r="BP258" i="19"/>
  <c r="AV258" i="19"/>
  <c r="AJ259" i="19" s="1"/>
  <c r="I258" i="19"/>
  <c r="O467" i="7"/>
  <c r="I468" i="7"/>
  <c r="K468" i="7"/>
  <c r="G468" i="7"/>
  <c r="H468" i="7"/>
  <c r="J468" i="7"/>
  <c r="I258" i="13"/>
  <c r="AV258" i="13"/>
  <c r="AJ259" i="13" s="1"/>
  <c r="BP258" i="13"/>
  <c r="BM258" i="13"/>
  <c r="J258" i="18"/>
  <c r="AW258" i="18"/>
  <c r="AK259" i="18" s="1"/>
  <c r="BQ258" i="18"/>
  <c r="BN258" i="18"/>
  <c r="J258" i="13"/>
  <c r="AW258" i="13"/>
  <c r="AK259" i="13" s="1"/>
  <c r="BQ258" i="13"/>
  <c r="BN258" i="13"/>
  <c r="CA256" i="18"/>
  <c r="AR257" i="18"/>
  <c r="CA256" i="19"/>
  <c r="AR257" i="19"/>
  <c r="CJ256" i="19"/>
  <c r="K469" i="21"/>
  <c r="O468" i="21"/>
  <c r="G469" i="21"/>
  <c r="H469" i="21"/>
  <c r="I469" i="21"/>
  <c r="J469" i="21"/>
  <c r="CJ257" i="13"/>
  <c r="AR258" i="13"/>
  <c r="AZ258" i="19" l="1"/>
  <c r="BC258" i="19" s="1"/>
  <c r="AZ258" i="18"/>
  <c r="BC258" i="18" s="1"/>
  <c r="AY258" i="19"/>
  <c r="BB258" i="19" s="1"/>
  <c r="U468" i="20"/>
  <c r="V468" i="20" s="1"/>
  <c r="CK256" i="18"/>
  <c r="AZ258" i="13"/>
  <c r="BC258" i="13" s="1"/>
  <c r="L258" i="13"/>
  <c r="R258" i="13"/>
  <c r="AA259" i="13" s="1"/>
  <c r="R258" i="18"/>
  <c r="AA259" i="18" s="1"/>
  <c r="L258" i="18"/>
  <c r="O258" i="18" s="1"/>
  <c r="R258" i="19"/>
  <c r="AA259" i="19" s="1"/>
  <c r="L258" i="19"/>
  <c r="O258" i="19" s="1"/>
  <c r="M258" i="18"/>
  <c r="P258" i="18" s="1"/>
  <c r="S258" i="18"/>
  <c r="AB259" i="18" s="1"/>
  <c r="L468" i="7"/>
  <c r="AY258" i="13"/>
  <c r="BB258" i="13" s="1"/>
  <c r="S258" i="13"/>
  <c r="AB259" i="13" s="1"/>
  <c r="M258" i="13"/>
  <c r="S468" i="7"/>
  <c r="T468" i="7"/>
  <c r="R468" i="7"/>
  <c r="Q468" i="7"/>
  <c r="P468" i="7"/>
  <c r="AY258" i="18"/>
  <c r="BB258" i="18" s="1"/>
  <c r="M258" i="19"/>
  <c r="P258" i="19" s="1"/>
  <c r="S258" i="19"/>
  <c r="AB259" i="19" s="1"/>
  <c r="H257" i="19"/>
  <c r="AU257" i="19"/>
  <c r="AI258" i="19" s="1"/>
  <c r="BL257" i="19"/>
  <c r="CC256" i="18"/>
  <c r="CB256" i="18"/>
  <c r="CC256" i="19"/>
  <c r="CB256" i="19"/>
  <c r="L469" i="21"/>
  <c r="G369" i="17" s="1"/>
  <c r="CK256" i="19"/>
  <c r="CL256" i="19"/>
  <c r="Q469" i="21"/>
  <c r="S469" i="21"/>
  <c r="T469" i="21"/>
  <c r="P469" i="21"/>
  <c r="R469" i="21"/>
  <c r="AU257" i="18"/>
  <c r="AI258" i="18" s="1"/>
  <c r="H257" i="18"/>
  <c r="BL257" i="18"/>
  <c r="CK257" i="13"/>
  <c r="CL257" i="13"/>
  <c r="CB257" i="13"/>
  <c r="CC257" i="13"/>
  <c r="AU258" i="13"/>
  <c r="AI259" i="13" s="1"/>
  <c r="BL258" i="13"/>
  <c r="H258" i="13"/>
  <c r="J196" i="15" l="1"/>
  <c r="P258" i="13"/>
  <c r="AX257" i="19"/>
  <c r="BA257" i="19" s="1"/>
  <c r="BD257" i="19" s="1"/>
  <c r="U468" i="7"/>
  <c r="G368" i="12"/>
  <c r="H368" i="12" s="1"/>
  <c r="I368" i="12" s="1"/>
  <c r="H368" i="17"/>
  <c r="I368" i="17" s="1"/>
  <c r="F196" i="15"/>
  <c r="H368" i="16"/>
  <c r="I368" i="16" s="1"/>
  <c r="I196" i="15"/>
  <c r="O258" i="13"/>
  <c r="U469" i="21"/>
  <c r="V469" i="21" s="1"/>
  <c r="BR257" i="18"/>
  <c r="K257" i="18"/>
  <c r="Q257" i="18"/>
  <c r="Z258" i="18" s="1"/>
  <c r="F468" i="20" s="1"/>
  <c r="BR257" i="19"/>
  <c r="K257" i="19"/>
  <c r="Q257" i="19"/>
  <c r="Z258" i="19" s="1"/>
  <c r="BH258" i="19" s="1"/>
  <c r="AX257" i="18"/>
  <c r="BA257" i="18" s="1"/>
  <c r="BD257" i="18" s="1"/>
  <c r="BR258" i="13"/>
  <c r="Q258" i="13"/>
  <c r="Z259" i="13" s="1"/>
  <c r="F469" i="7" s="1"/>
  <c r="K258" i="13"/>
  <c r="H196" i="15" s="1"/>
  <c r="AX258" i="13"/>
  <c r="BA258" i="13" s="1"/>
  <c r="BD258" i="13" s="1"/>
  <c r="O468" i="20" l="1"/>
  <c r="G469" i="20"/>
  <c r="H469" i="20"/>
  <c r="K469" i="20"/>
  <c r="J469" i="20"/>
  <c r="I469" i="20"/>
  <c r="G216" i="15"/>
  <c r="CE258" i="13"/>
  <c r="J369" i="12"/>
  <c r="CF258" i="13"/>
  <c r="BW258" i="13"/>
  <c r="AT259" i="13" s="1"/>
  <c r="BV258" i="13"/>
  <c r="AS259" i="13" s="1"/>
  <c r="BH258" i="18"/>
  <c r="BW258" i="19"/>
  <c r="AT259" i="19" s="1"/>
  <c r="J369" i="17"/>
  <c r="BV258" i="19"/>
  <c r="AS259" i="19" s="1"/>
  <c r="CF258" i="19"/>
  <c r="CE258" i="19"/>
  <c r="K368" i="12"/>
  <c r="L368" i="12" s="1"/>
  <c r="M368" i="12" s="1"/>
  <c r="K368" i="17"/>
  <c r="L368" i="17" s="1"/>
  <c r="M368" i="17" s="1"/>
  <c r="V468" i="7"/>
  <c r="K368" i="16"/>
  <c r="L368" i="16" s="1"/>
  <c r="M368" i="16" s="1"/>
  <c r="J369" i="16"/>
  <c r="BV258" i="18"/>
  <c r="AS259" i="18" s="1"/>
  <c r="CF258" i="18"/>
  <c r="BW258" i="18"/>
  <c r="AT259" i="18" s="1"/>
  <c r="CE258" i="18"/>
  <c r="N257" i="18"/>
  <c r="CD257" i="18"/>
  <c r="BU257" i="18"/>
  <c r="CG257" i="18"/>
  <c r="BX257" i="18"/>
  <c r="BO258" i="18"/>
  <c r="BT258" i="18"/>
  <c r="N257" i="19"/>
  <c r="BU257" i="19"/>
  <c r="CD257" i="19"/>
  <c r="CG257" i="19"/>
  <c r="BX257" i="19"/>
  <c r="BT258" i="19"/>
  <c r="BO258" i="19"/>
  <c r="F469" i="21"/>
  <c r="N258" i="13"/>
  <c r="BU258" i="13"/>
  <c r="CD258" i="13"/>
  <c r="BH259" i="13"/>
  <c r="BT259" i="13"/>
  <c r="BO259" i="13"/>
  <c r="L469" i="20" l="1"/>
  <c r="G369" i="16" s="1"/>
  <c r="T469" i="20"/>
  <c r="P469" i="20"/>
  <c r="S469" i="20"/>
  <c r="Q469" i="20"/>
  <c r="R469" i="20"/>
  <c r="CJ257" i="19"/>
  <c r="CK257" i="19" s="1"/>
  <c r="O368" i="17"/>
  <c r="CH258" i="19"/>
  <c r="N369" i="17"/>
  <c r="BY258" i="19"/>
  <c r="BZ258" i="19"/>
  <c r="CI258" i="19"/>
  <c r="BY258" i="13"/>
  <c r="N369" i="12"/>
  <c r="O368" i="12"/>
  <c r="CI258" i="13"/>
  <c r="BZ258" i="13"/>
  <c r="CH258" i="13"/>
  <c r="AV259" i="13"/>
  <c r="AJ260" i="13" s="1"/>
  <c r="BP259" i="13"/>
  <c r="I259" i="13"/>
  <c r="BM259" i="13"/>
  <c r="J469" i="7"/>
  <c r="O468" i="7"/>
  <c r="H469" i="7"/>
  <c r="K469" i="7"/>
  <c r="G469" i="7"/>
  <c r="I469" i="7"/>
  <c r="J259" i="18"/>
  <c r="BN259" i="18"/>
  <c r="AW259" i="18"/>
  <c r="AK260" i="18" s="1"/>
  <c r="BQ259" i="18"/>
  <c r="BQ259" i="13"/>
  <c r="J259" i="13"/>
  <c r="BN259" i="13"/>
  <c r="AW259" i="13"/>
  <c r="AK260" i="13" s="1"/>
  <c r="CJ257" i="18"/>
  <c r="CK257" i="18" s="1"/>
  <c r="BX258" i="13"/>
  <c r="CG258" i="13"/>
  <c r="AV259" i="18"/>
  <c r="AJ260" i="18" s="1"/>
  <c r="I259" i="18"/>
  <c r="BM259" i="18"/>
  <c r="BP259" i="18"/>
  <c r="BM259" i="19"/>
  <c r="I259" i="19"/>
  <c r="BP259" i="19"/>
  <c r="AV259" i="19"/>
  <c r="AJ260" i="19" s="1"/>
  <c r="BZ258" i="18"/>
  <c r="O368" i="16"/>
  <c r="CI258" i="18"/>
  <c r="N369" i="16"/>
  <c r="CH258" i="18"/>
  <c r="BY258" i="18"/>
  <c r="BQ259" i="19"/>
  <c r="BN259" i="19"/>
  <c r="AW259" i="19"/>
  <c r="AK260" i="19" s="1"/>
  <c r="J259" i="19"/>
  <c r="CA257" i="19"/>
  <c r="AR258" i="19"/>
  <c r="O469" i="21"/>
  <c r="I470" i="21"/>
  <c r="H470" i="21"/>
  <c r="K470" i="21"/>
  <c r="J470" i="21"/>
  <c r="G470" i="21"/>
  <c r="CA257" i="18"/>
  <c r="AR258" i="18"/>
  <c r="AR259" i="13"/>
  <c r="CJ258" i="13" l="1"/>
  <c r="CK258" i="13" s="1"/>
  <c r="AZ259" i="18"/>
  <c r="BC259" i="18" s="1"/>
  <c r="AY259" i="13"/>
  <c r="BB259" i="13" s="1"/>
  <c r="CA258" i="13"/>
  <c r="CB258" i="13" s="1"/>
  <c r="CL257" i="19"/>
  <c r="CL257" i="18"/>
  <c r="U469" i="20"/>
  <c r="V469" i="20" s="1"/>
  <c r="AZ259" i="13"/>
  <c r="BC259" i="13" s="1"/>
  <c r="R259" i="18"/>
  <c r="AA260" i="18" s="1"/>
  <c r="L259" i="18"/>
  <c r="O259" i="18" s="1"/>
  <c r="S259" i="13"/>
  <c r="AB260" i="13" s="1"/>
  <c r="M259" i="13"/>
  <c r="L469" i="7"/>
  <c r="R259" i="13"/>
  <c r="AA260" i="13" s="1"/>
  <c r="L259" i="13"/>
  <c r="L259" i="19"/>
  <c r="O259" i="19" s="1"/>
  <c r="R259" i="19"/>
  <c r="AA260" i="19" s="1"/>
  <c r="AY259" i="19"/>
  <c r="BB259" i="19" s="1"/>
  <c r="S469" i="7"/>
  <c r="P469" i="7"/>
  <c r="R469" i="7"/>
  <c r="Q469" i="7"/>
  <c r="T469" i="7"/>
  <c r="AZ259" i="19"/>
  <c r="BC259" i="19" s="1"/>
  <c r="AY259" i="18"/>
  <c r="BB259" i="18" s="1"/>
  <c r="S259" i="19"/>
  <c r="AB260" i="19" s="1"/>
  <c r="M259" i="19"/>
  <c r="P259" i="19" s="1"/>
  <c r="S259" i="18"/>
  <c r="AB260" i="18" s="1"/>
  <c r="M259" i="18"/>
  <c r="P259" i="18" s="1"/>
  <c r="CB257" i="19"/>
  <c r="CC257" i="19"/>
  <c r="H258" i="18"/>
  <c r="AU258" i="18"/>
  <c r="AI259" i="18" s="1"/>
  <c r="BL258" i="18"/>
  <c r="CC257" i="18"/>
  <c r="CB257" i="18"/>
  <c r="Q470" i="21"/>
  <c r="P470" i="21"/>
  <c r="T470" i="21"/>
  <c r="R470" i="21"/>
  <c r="S470" i="21"/>
  <c r="L470" i="21"/>
  <c r="G370" i="17" s="1"/>
  <c r="AU258" i="19"/>
  <c r="AI259" i="19" s="1"/>
  <c r="H258" i="19"/>
  <c r="BL258" i="19"/>
  <c r="AU259" i="13"/>
  <c r="AI260" i="13" s="1"/>
  <c r="H259" i="13"/>
  <c r="BL259" i="13"/>
  <c r="CL258" i="13" l="1"/>
  <c r="CC258" i="13"/>
  <c r="U469" i="7"/>
  <c r="J197" i="15"/>
  <c r="P259" i="13"/>
  <c r="AX258" i="18"/>
  <c r="BA258" i="18" s="1"/>
  <c r="BD258" i="18" s="1"/>
  <c r="I197" i="15"/>
  <c r="O259" i="13"/>
  <c r="F197" i="15"/>
  <c r="G369" i="12"/>
  <c r="H369" i="12" s="1"/>
  <c r="I369" i="12" s="1"/>
  <c r="H369" i="17"/>
  <c r="I369" i="17" s="1"/>
  <c r="H369" i="16"/>
  <c r="I369" i="16" s="1"/>
  <c r="U470" i="21"/>
  <c r="V470" i="21" s="1"/>
  <c r="BR258" i="19"/>
  <c r="K258" i="19"/>
  <c r="Q258" i="19"/>
  <c r="Z259" i="19" s="1"/>
  <c r="BH259" i="19" s="1"/>
  <c r="AX258" i="19"/>
  <c r="BA258" i="19" s="1"/>
  <c r="BD258" i="19" s="1"/>
  <c r="BR258" i="18"/>
  <c r="K258" i="18"/>
  <c r="Q258" i="18"/>
  <c r="Z259" i="18" s="1"/>
  <c r="F469" i="20" s="1"/>
  <c r="Q259" i="13"/>
  <c r="Z260" i="13" s="1"/>
  <c r="F470" i="7" s="1"/>
  <c r="BR259" i="13"/>
  <c r="K259" i="13"/>
  <c r="H197" i="15" s="1"/>
  <c r="AX259" i="13"/>
  <c r="BA259" i="13" s="1"/>
  <c r="BD259" i="13" s="1"/>
  <c r="K470" i="20" l="1"/>
  <c r="I470" i="20"/>
  <c r="J470" i="20"/>
  <c r="O469" i="20"/>
  <c r="H470" i="20"/>
  <c r="G470" i="20"/>
  <c r="BH259" i="18"/>
  <c r="BV259" i="18"/>
  <c r="AS260" i="18" s="1"/>
  <c r="BW259" i="18"/>
  <c r="AT260" i="18" s="1"/>
  <c r="J370" i="16"/>
  <c r="CF259" i="18"/>
  <c r="CE259" i="18"/>
  <c r="CF259" i="19"/>
  <c r="J370" i="17"/>
  <c r="CE259" i="19"/>
  <c r="BW259" i="19"/>
  <c r="AT260" i="19" s="1"/>
  <c r="BV259" i="19"/>
  <c r="AS260" i="19" s="1"/>
  <c r="V469" i="7"/>
  <c r="K369" i="16"/>
  <c r="L369" i="16" s="1"/>
  <c r="M369" i="16" s="1"/>
  <c r="K369" i="17"/>
  <c r="L369" i="17" s="1"/>
  <c r="M369" i="17" s="1"/>
  <c r="K369" i="12"/>
  <c r="L369" i="12" s="1"/>
  <c r="M369" i="12" s="1"/>
  <c r="G217" i="15"/>
  <c r="CF259" i="13"/>
  <c r="J370" i="12"/>
  <c r="CE259" i="13"/>
  <c r="BV259" i="13"/>
  <c r="AS260" i="13" s="1"/>
  <c r="BW259" i="13"/>
  <c r="AT260" i="13" s="1"/>
  <c r="N258" i="19"/>
  <c r="BU258" i="19"/>
  <c r="CD258" i="19"/>
  <c r="CG258" i="19"/>
  <c r="BX258" i="19"/>
  <c r="BO259" i="19"/>
  <c r="BT259" i="19"/>
  <c r="F470" i="21"/>
  <c r="N258" i="18"/>
  <c r="CD258" i="18"/>
  <c r="BU258" i="18"/>
  <c r="CG258" i="18"/>
  <c r="BX258" i="18"/>
  <c r="BT259" i="18"/>
  <c r="BO259" i="18"/>
  <c r="N259" i="13"/>
  <c r="BU259" i="13"/>
  <c r="CD259" i="13"/>
  <c r="BO260" i="13"/>
  <c r="BT260" i="13"/>
  <c r="BH260" i="13"/>
  <c r="L470" i="20" l="1"/>
  <c r="G370" i="16" s="1"/>
  <c r="T470" i="20"/>
  <c r="Q470" i="20"/>
  <c r="P470" i="20"/>
  <c r="S470" i="20"/>
  <c r="R470" i="20"/>
  <c r="O369" i="17"/>
  <c r="N370" i="17"/>
  <c r="BY259" i="19"/>
  <c r="CI259" i="19"/>
  <c r="CH259" i="19"/>
  <c r="BZ259" i="19"/>
  <c r="BQ260" i="13"/>
  <c r="J260" i="13"/>
  <c r="BN260" i="13"/>
  <c r="AW260" i="13"/>
  <c r="AK261" i="13" s="1"/>
  <c r="BZ259" i="18"/>
  <c r="O369" i="16"/>
  <c r="CH259" i="18"/>
  <c r="CI259" i="18"/>
  <c r="BY259" i="18"/>
  <c r="N370" i="16"/>
  <c r="O369" i="12"/>
  <c r="BZ259" i="13"/>
  <c r="BY259" i="13"/>
  <c r="CH259" i="13"/>
  <c r="CI259" i="13"/>
  <c r="N370" i="12"/>
  <c r="BP260" i="13"/>
  <c r="AV260" i="13"/>
  <c r="AJ261" i="13" s="1"/>
  <c r="I260" i="13"/>
  <c r="BM260" i="13"/>
  <c r="CG259" i="13"/>
  <c r="BX259" i="13"/>
  <c r="BP260" i="19"/>
  <c r="I260" i="19"/>
  <c r="BM260" i="19"/>
  <c r="AV260" i="19"/>
  <c r="AJ261" i="19" s="1"/>
  <c r="AW260" i="18"/>
  <c r="AK261" i="18" s="1"/>
  <c r="J260" i="18"/>
  <c r="BN260" i="18"/>
  <c r="BQ260" i="18"/>
  <c r="AW260" i="19"/>
  <c r="AK261" i="19" s="1"/>
  <c r="BN260" i="19"/>
  <c r="J260" i="19"/>
  <c r="BQ260" i="19"/>
  <c r="I260" i="18"/>
  <c r="AV260" i="18"/>
  <c r="AJ261" i="18" s="1"/>
  <c r="BP260" i="18"/>
  <c r="BM260" i="18"/>
  <c r="J470" i="7"/>
  <c r="H470" i="7"/>
  <c r="K470" i="7"/>
  <c r="G470" i="7"/>
  <c r="O469" i="7"/>
  <c r="I470" i="7"/>
  <c r="CJ258" i="19"/>
  <c r="CK258" i="19" s="1"/>
  <c r="O470" i="21"/>
  <c r="K471" i="21"/>
  <c r="I471" i="21"/>
  <c r="J471" i="21"/>
  <c r="H471" i="21"/>
  <c r="G471" i="21"/>
  <c r="CA258" i="18"/>
  <c r="AR259" i="18"/>
  <c r="CA258" i="19"/>
  <c r="AR259" i="19"/>
  <c r="CJ258" i="18"/>
  <c r="AR260" i="13"/>
  <c r="AZ260" i="13" l="1"/>
  <c r="BC260" i="13" s="1"/>
  <c r="AY260" i="19"/>
  <c r="BB260" i="19" s="1"/>
  <c r="AY260" i="13"/>
  <c r="BB260" i="13" s="1"/>
  <c r="AZ260" i="18"/>
  <c r="BC260" i="18" s="1"/>
  <c r="U470" i="20"/>
  <c r="V470" i="20" s="1"/>
  <c r="CA259" i="13"/>
  <c r="CC259" i="13" s="1"/>
  <c r="AZ260" i="19"/>
  <c r="BC260" i="19" s="1"/>
  <c r="CJ259" i="13"/>
  <c r="CL259" i="13" s="1"/>
  <c r="L470" i="7"/>
  <c r="F198" i="15" s="1"/>
  <c r="CL258" i="19"/>
  <c r="H370" i="17"/>
  <c r="I370" i="17" s="1"/>
  <c r="H370" i="16"/>
  <c r="I370" i="16" s="1"/>
  <c r="L260" i="19"/>
  <c r="O260" i="19" s="1"/>
  <c r="R260" i="19"/>
  <c r="AA261" i="19" s="1"/>
  <c r="L260" i="18"/>
  <c r="O260" i="18" s="1"/>
  <c r="R260" i="18"/>
  <c r="AA261" i="18" s="1"/>
  <c r="M260" i="13"/>
  <c r="S260" i="13"/>
  <c r="AB261" i="13" s="1"/>
  <c r="M260" i="18"/>
  <c r="P260" i="18" s="1"/>
  <c r="S260" i="18"/>
  <c r="AB261" i="18" s="1"/>
  <c r="M260" i="19"/>
  <c r="P260" i="19" s="1"/>
  <c r="S260" i="19"/>
  <c r="AB261" i="19" s="1"/>
  <c r="T470" i="7"/>
  <c r="Q470" i="7"/>
  <c r="P470" i="7"/>
  <c r="R470" i="7"/>
  <c r="S470" i="7"/>
  <c r="AY260" i="18"/>
  <c r="BB260" i="18" s="1"/>
  <c r="L260" i="13"/>
  <c r="R260" i="13"/>
  <c r="AA261" i="13" s="1"/>
  <c r="CC258" i="18"/>
  <c r="CB258" i="18"/>
  <c r="Q471" i="21"/>
  <c r="S471" i="21"/>
  <c r="P471" i="21"/>
  <c r="R471" i="21"/>
  <c r="T471" i="21"/>
  <c r="AU259" i="19"/>
  <c r="AI260" i="19" s="1"/>
  <c r="H259" i="19"/>
  <c r="BL259" i="19"/>
  <c r="CC258" i="19"/>
  <c r="CB258" i="19"/>
  <c r="L471" i="21"/>
  <c r="G371" i="17" s="1"/>
  <c r="CK258" i="18"/>
  <c r="CL258" i="18"/>
  <c r="AU259" i="18"/>
  <c r="AI260" i="18" s="1"/>
  <c r="H259" i="18"/>
  <c r="BL259" i="18"/>
  <c r="AU260" i="13"/>
  <c r="AI261" i="13" s="1"/>
  <c r="BL260" i="13"/>
  <c r="H260" i="13"/>
  <c r="CB259" i="13" l="1"/>
  <c r="CK259" i="13"/>
  <c r="G370" i="12"/>
  <c r="H370" i="12" s="1"/>
  <c r="I370" i="12" s="1"/>
  <c r="J371" i="12" s="1"/>
  <c r="I198" i="15"/>
  <c r="O260" i="13"/>
  <c r="BW260" i="18"/>
  <c r="AT261" i="18" s="1"/>
  <c r="CF260" i="18"/>
  <c r="BV260" i="18"/>
  <c r="AS261" i="18" s="1"/>
  <c r="CE260" i="18"/>
  <c r="J371" i="16"/>
  <c r="BV260" i="19"/>
  <c r="AS261" i="19" s="1"/>
  <c r="J371" i="17"/>
  <c r="BW260" i="19"/>
  <c r="AT261" i="19" s="1"/>
  <c r="CE260" i="19"/>
  <c r="CF260" i="19"/>
  <c r="U470" i="7"/>
  <c r="J198" i="15"/>
  <c r="P260" i="13"/>
  <c r="K259" i="19"/>
  <c r="BR259" i="19"/>
  <c r="Q259" i="19"/>
  <c r="Z260" i="19" s="1"/>
  <c r="BH260" i="19" s="1"/>
  <c r="U471" i="21"/>
  <c r="V471" i="21" s="1"/>
  <c r="AX259" i="18"/>
  <c r="BA259" i="18" s="1"/>
  <c r="BD259" i="18" s="1"/>
  <c r="K259" i="18"/>
  <c r="BR259" i="18"/>
  <c r="Q259" i="18"/>
  <c r="Z260" i="18" s="1"/>
  <c r="F470" i="20" s="1"/>
  <c r="AX259" i="19"/>
  <c r="BA259" i="19" s="1"/>
  <c r="BD259" i="19" s="1"/>
  <c r="AX260" i="13"/>
  <c r="BA260" i="13" s="1"/>
  <c r="BD260" i="13" s="1"/>
  <c r="K260" i="13"/>
  <c r="H198" i="15" s="1"/>
  <c r="BR260" i="13"/>
  <c r="Q260" i="13"/>
  <c r="Z261" i="13" s="1"/>
  <c r="F471" i="7" s="1"/>
  <c r="BW260" i="13" l="1"/>
  <c r="AT261" i="13" s="1"/>
  <c r="BN261" i="13" s="1"/>
  <c r="CE260" i="13"/>
  <c r="CF260" i="13"/>
  <c r="G218" i="15"/>
  <c r="BV260" i="13"/>
  <c r="AS261" i="13" s="1"/>
  <c r="AV261" i="13" s="1"/>
  <c r="AJ262" i="13" s="1"/>
  <c r="G471" i="20"/>
  <c r="J471" i="20"/>
  <c r="H471" i="20"/>
  <c r="O470" i="20"/>
  <c r="I471" i="20"/>
  <c r="K471" i="20"/>
  <c r="BH260" i="18"/>
  <c r="K370" i="17"/>
  <c r="L370" i="17" s="1"/>
  <c r="M370" i="17" s="1"/>
  <c r="V470" i="7"/>
  <c r="K370" i="16"/>
  <c r="L370" i="16" s="1"/>
  <c r="M370" i="16" s="1"/>
  <c r="K370" i="12"/>
  <c r="L370" i="12" s="1"/>
  <c r="M370" i="12" s="1"/>
  <c r="CG260" i="13" s="1"/>
  <c r="I261" i="18"/>
  <c r="AV261" i="18"/>
  <c r="AJ262" i="18" s="1"/>
  <c r="BP261" i="18"/>
  <c r="BM261" i="18"/>
  <c r="AW261" i="18"/>
  <c r="AK262" i="18" s="1"/>
  <c r="BN261" i="18"/>
  <c r="J261" i="18"/>
  <c r="BQ261" i="18"/>
  <c r="J261" i="19"/>
  <c r="BN261" i="19"/>
  <c r="AW261" i="19"/>
  <c r="AK262" i="19" s="1"/>
  <c r="BQ261" i="19"/>
  <c r="AV261" i="19"/>
  <c r="AJ262" i="19" s="1"/>
  <c r="BP261" i="19"/>
  <c r="BM261" i="19"/>
  <c r="I261" i="19"/>
  <c r="F471" i="21"/>
  <c r="BT260" i="19"/>
  <c r="BO260" i="19"/>
  <c r="N259" i="19"/>
  <c r="CD259" i="19"/>
  <c r="BU259" i="19"/>
  <c r="CG259" i="19"/>
  <c r="BX259" i="19"/>
  <c r="N259" i="18"/>
  <c r="BU259" i="18"/>
  <c r="CD259" i="18"/>
  <c r="CG259" i="18"/>
  <c r="BX259" i="18"/>
  <c r="BT260" i="18"/>
  <c r="BO260" i="18"/>
  <c r="BH261" i="13"/>
  <c r="BO261" i="13"/>
  <c r="BT261" i="13"/>
  <c r="N260" i="13"/>
  <c r="CD260" i="13"/>
  <c r="BU260" i="13"/>
  <c r="J261" i="13" l="1"/>
  <c r="M261" i="13" s="1"/>
  <c r="AW261" i="13"/>
  <c r="AK262" i="13" s="1"/>
  <c r="BQ261" i="13"/>
  <c r="I261" i="13"/>
  <c r="L261" i="13" s="1"/>
  <c r="BP261" i="13"/>
  <c r="BX260" i="13"/>
  <c r="BM261" i="13"/>
  <c r="AZ261" i="13"/>
  <c r="BC261" i="13" s="1"/>
  <c r="P471" i="20"/>
  <c r="T471" i="20"/>
  <c r="S471" i="20"/>
  <c r="R471" i="20"/>
  <c r="Q471" i="20"/>
  <c r="L471" i="20"/>
  <c r="G371" i="16" s="1"/>
  <c r="AY261" i="13"/>
  <c r="BB261" i="13" s="1"/>
  <c r="AZ261" i="18"/>
  <c r="BC261" i="18" s="1"/>
  <c r="CJ259" i="18"/>
  <c r="CK259" i="18" s="1"/>
  <c r="R261" i="18"/>
  <c r="AA262" i="18" s="1"/>
  <c r="L261" i="18"/>
  <c r="O261" i="18" s="1"/>
  <c r="M261" i="19"/>
  <c r="P261" i="19" s="1"/>
  <c r="S261" i="19"/>
  <c r="AB262" i="19" s="1"/>
  <c r="N371" i="12"/>
  <c r="CI260" i="13"/>
  <c r="CH260" i="13"/>
  <c r="O370" i="12"/>
  <c r="BY260" i="13"/>
  <c r="BZ260" i="13"/>
  <c r="R261" i="13"/>
  <c r="AA262" i="13" s="1"/>
  <c r="O370" i="16"/>
  <c r="BY260" i="18"/>
  <c r="N371" i="16"/>
  <c r="CH260" i="18"/>
  <c r="BZ260" i="18"/>
  <c r="CI260" i="18"/>
  <c r="L261" i="19"/>
  <c r="O261" i="19" s="1"/>
  <c r="R261" i="19"/>
  <c r="AA262" i="19" s="1"/>
  <c r="M261" i="18"/>
  <c r="P261" i="18" s="1"/>
  <c r="S261" i="18"/>
  <c r="AB262" i="18" s="1"/>
  <c r="AY261" i="18"/>
  <c r="BB261" i="18" s="1"/>
  <c r="BY260" i="19"/>
  <c r="CH260" i="19"/>
  <c r="BZ260" i="19"/>
  <c r="O370" i="17"/>
  <c r="N371" i="17"/>
  <c r="CI260" i="19"/>
  <c r="J471" i="7"/>
  <c r="K471" i="7"/>
  <c r="O470" i="7"/>
  <c r="G471" i="7"/>
  <c r="I471" i="7"/>
  <c r="H471" i="7"/>
  <c r="AY261" i="19"/>
  <c r="BB261" i="19" s="1"/>
  <c r="AZ261" i="19"/>
  <c r="BC261" i="19" s="1"/>
  <c r="CA259" i="18"/>
  <c r="AR260" i="18"/>
  <c r="O471" i="21"/>
  <c r="K472" i="21"/>
  <c r="J472" i="21"/>
  <c r="G472" i="21"/>
  <c r="H472" i="21"/>
  <c r="I472" i="21"/>
  <c r="CA259" i="19"/>
  <c r="AR260" i="19"/>
  <c r="CJ259" i="19"/>
  <c r="AR261" i="13"/>
  <c r="S261" i="13" l="1"/>
  <c r="AB262" i="13" s="1"/>
  <c r="CL259" i="18"/>
  <c r="CA260" i="13"/>
  <c r="CB260" i="13" s="1"/>
  <c r="U471" i="20"/>
  <c r="V471" i="20" s="1"/>
  <c r="L471" i="7"/>
  <c r="G371" i="12" s="1"/>
  <c r="H371" i="12" s="1"/>
  <c r="I371" i="12" s="1"/>
  <c r="CJ260" i="13"/>
  <c r="CL260" i="13" s="1"/>
  <c r="I199" i="15"/>
  <c r="O261" i="13"/>
  <c r="F199" i="15"/>
  <c r="H371" i="17"/>
  <c r="I371" i="17" s="1"/>
  <c r="H371" i="16"/>
  <c r="I371" i="16" s="1"/>
  <c r="T471" i="7"/>
  <c r="S471" i="7"/>
  <c r="R471" i="7"/>
  <c r="P471" i="7"/>
  <c r="Q471" i="7"/>
  <c r="J199" i="15"/>
  <c r="P261" i="13"/>
  <c r="AU260" i="19"/>
  <c r="AI261" i="19" s="1"/>
  <c r="H260" i="19"/>
  <c r="BL260" i="19"/>
  <c r="AU260" i="18"/>
  <c r="AI261" i="18" s="1"/>
  <c r="BL260" i="18"/>
  <c r="H260" i="18"/>
  <c r="CC259" i="19"/>
  <c r="CB259" i="19"/>
  <c r="CB259" i="18"/>
  <c r="CC259" i="18"/>
  <c r="L472" i="21"/>
  <c r="G372" i="17" s="1"/>
  <c r="Q472" i="21"/>
  <c r="R472" i="21"/>
  <c r="P472" i="21"/>
  <c r="T472" i="21"/>
  <c r="S472" i="21"/>
  <c r="CK259" i="19"/>
  <c r="CL259" i="19"/>
  <c r="BL261" i="13"/>
  <c r="H261" i="13"/>
  <c r="AU261" i="13"/>
  <c r="AI262" i="13" s="1"/>
  <c r="CK260" i="13" l="1"/>
  <c r="CC260" i="13"/>
  <c r="CE261" i="18"/>
  <c r="BV261" i="18"/>
  <c r="AS262" i="18" s="1"/>
  <c r="BW261" i="18"/>
  <c r="AT262" i="18" s="1"/>
  <c r="CF261" i="18"/>
  <c r="J372" i="16"/>
  <c r="J372" i="17"/>
  <c r="BV261" i="19"/>
  <c r="AS262" i="19" s="1"/>
  <c r="BW261" i="19"/>
  <c r="AT262" i="19" s="1"/>
  <c r="CE261" i="19"/>
  <c r="CF261" i="19"/>
  <c r="G219" i="15"/>
  <c r="BW261" i="13"/>
  <c r="AT262" i="13" s="1"/>
  <c r="BV261" i="13"/>
  <c r="AS262" i="13" s="1"/>
  <c r="CF261" i="13"/>
  <c r="J372" i="12"/>
  <c r="CE261" i="13"/>
  <c r="U471" i="7"/>
  <c r="AX260" i="19"/>
  <c r="BA260" i="19" s="1"/>
  <c r="BD260" i="19" s="1"/>
  <c r="BR260" i="18"/>
  <c r="K260" i="18"/>
  <c r="Q260" i="18"/>
  <c r="Z261" i="18" s="1"/>
  <c r="F471" i="20" s="1"/>
  <c r="U472" i="21"/>
  <c r="V472" i="21" s="1"/>
  <c r="K260" i="19"/>
  <c r="BR260" i="19"/>
  <c r="Q260" i="19"/>
  <c r="Z261" i="19" s="1"/>
  <c r="BH261" i="19" s="1"/>
  <c r="AX260" i="18"/>
  <c r="BA260" i="18" s="1"/>
  <c r="BD260" i="18" s="1"/>
  <c r="AX261" i="13"/>
  <c r="BA261" i="13" s="1"/>
  <c r="BD261" i="13" s="1"/>
  <c r="Q261" i="13"/>
  <c r="Z262" i="13" s="1"/>
  <c r="F472" i="7" s="1"/>
  <c r="K261" i="13"/>
  <c r="H199" i="15" s="1"/>
  <c r="BR261" i="13"/>
  <c r="K472" i="20" l="1"/>
  <c r="G472" i="20"/>
  <c r="O471" i="20"/>
  <c r="H472" i="20"/>
  <c r="J472" i="20"/>
  <c r="I472" i="20"/>
  <c r="BM262" i="19"/>
  <c r="AV262" i="19"/>
  <c r="AJ263" i="19" s="1"/>
  <c r="I262" i="19"/>
  <c r="BP262" i="19"/>
  <c r="I262" i="13"/>
  <c r="BP262" i="13"/>
  <c r="BM262" i="13"/>
  <c r="AV262" i="13"/>
  <c r="AJ263" i="13" s="1"/>
  <c r="AW262" i="13"/>
  <c r="AK263" i="13" s="1"/>
  <c r="BN262" i="13"/>
  <c r="BQ262" i="13"/>
  <c r="J262" i="13"/>
  <c r="BN262" i="18"/>
  <c r="J262" i="18"/>
  <c r="BQ262" i="18"/>
  <c r="AW262" i="18"/>
  <c r="AK263" i="18" s="1"/>
  <c r="AV262" i="18"/>
  <c r="AJ263" i="18" s="1"/>
  <c r="I262" i="18"/>
  <c r="BP262" i="18"/>
  <c r="BM262" i="18"/>
  <c r="BH261" i="18"/>
  <c r="V471" i="7"/>
  <c r="K371" i="17"/>
  <c r="L371" i="17" s="1"/>
  <c r="M371" i="17" s="1"/>
  <c r="K371" i="12"/>
  <c r="L371" i="12" s="1"/>
  <c r="M371" i="12" s="1"/>
  <c r="BX261" i="13" s="1"/>
  <c r="K371" i="16"/>
  <c r="L371" i="16" s="1"/>
  <c r="M371" i="16" s="1"/>
  <c r="J262" i="19"/>
  <c r="AW262" i="19"/>
  <c r="AK263" i="19" s="1"/>
  <c r="BQ262" i="19"/>
  <c r="BN262" i="19"/>
  <c r="N260" i="19"/>
  <c r="CD260" i="19"/>
  <c r="BU260" i="19"/>
  <c r="BX260" i="19"/>
  <c r="CG260" i="19"/>
  <c r="N260" i="18"/>
  <c r="CD260" i="18"/>
  <c r="BU260" i="18"/>
  <c r="CG260" i="18"/>
  <c r="BX260" i="18"/>
  <c r="BT261" i="18"/>
  <c r="BO261" i="18"/>
  <c r="BT261" i="19"/>
  <c r="BO261" i="19"/>
  <c r="F472" i="21"/>
  <c r="BO262" i="13"/>
  <c r="BT262" i="13"/>
  <c r="N261" i="13"/>
  <c r="BU261" i="13"/>
  <c r="CD261" i="13"/>
  <c r="BH262" i="13"/>
  <c r="CG261" i="13" l="1"/>
  <c r="AZ262" i="13"/>
  <c r="BC262" i="13" s="1"/>
  <c r="AY262" i="19"/>
  <c r="BB262" i="19" s="1"/>
  <c r="L472" i="20"/>
  <c r="G372" i="16" s="1"/>
  <c r="Q472" i="20"/>
  <c r="S472" i="20"/>
  <c r="P472" i="20"/>
  <c r="R472" i="20"/>
  <c r="T472" i="20"/>
  <c r="AZ262" i="18"/>
  <c r="BC262" i="18" s="1"/>
  <c r="AZ262" i="19"/>
  <c r="BC262" i="19" s="1"/>
  <c r="M262" i="19"/>
  <c r="P262" i="19" s="1"/>
  <c r="S262" i="19"/>
  <c r="AB263" i="19" s="1"/>
  <c r="BZ261" i="18"/>
  <c r="CI261" i="18"/>
  <c r="O371" i="16"/>
  <c r="N372" i="16"/>
  <c r="BY261" i="18"/>
  <c r="CH261" i="18"/>
  <c r="R262" i="18"/>
  <c r="AA263" i="18" s="1"/>
  <c r="L262" i="18"/>
  <c r="O262" i="18" s="1"/>
  <c r="S262" i="13"/>
  <c r="AB263" i="13" s="1"/>
  <c r="M262" i="13"/>
  <c r="CI261" i="13"/>
  <c r="BZ261" i="13"/>
  <c r="BY261" i="13"/>
  <c r="CH261" i="13"/>
  <c r="N372" i="12"/>
  <c r="O371" i="12"/>
  <c r="L262" i="13"/>
  <c r="R262" i="13"/>
  <c r="AA263" i="13" s="1"/>
  <c r="CH261" i="19"/>
  <c r="N372" i="17"/>
  <c r="BZ261" i="19"/>
  <c r="O371" i="17"/>
  <c r="CI261" i="19"/>
  <c r="BY261" i="19"/>
  <c r="AY262" i="18"/>
  <c r="BB262" i="18" s="1"/>
  <c r="K472" i="7"/>
  <c r="I472" i="7"/>
  <c r="J472" i="7"/>
  <c r="H472" i="7"/>
  <c r="O471" i="7"/>
  <c r="G472" i="7"/>
  <c r="L262" i="19"/>
  <c r="O262" i="19" s="1"/>
  <c r="R262" i="19"/>
  <c r="AA263" i="19" s="1"/>
  <c r="M262" i="18"/>
  <c r="P262" i="18" s="1"/>
  <c r="S262" i="18"/>
  <c r="AB263" i="18" s="1"/>
  <c r="AY262" i="13"/>
  <c r="BB262" i="13" s="1"/>
  <c r="K473" i="21"/>
  <c r="O472" i="21"/>
  <c r="I473" i="21"/>
  <c r="G473" i="21"/>
  <c r="H473" i="21"/>
  <c r="J473" i="21"/>
  <c r="CA260" i="18"/>
  <c r="AR261" i="18"/>
  <c r="CJ260" i="18"/>
  <c r="CA260" i="19"/>
  <c r="AR261" i="19"/>
  <c r="CJ260" i="19"/>
  <c r="AR262" i="13"/>
  <c r="CA261" i="13" l="1"/>
  <c r="CC261" i="13" s="1"/>
  <c r="U472" i="20"/>
  <c r="V472" i="20" s="1"/>
  <c r="CJ261" i="13"/>
  <c r="CL261" i="13" s="1"/>
  <c r="J200" i="15"/>
  <c r="P262" i="13"/>
  <c r="I200" i="15"/>
  <c r="O262" i="13"/>
  <c r="L472" i="7"/>
  <c r="T472" i="7"/>
  <c r="P472" i="7"/>
  <c r="R472" i="7"/>
  <c r="Q472" i="7"/>
  <c r="S472" i="7"/>
  <c r="CB260" i="19"/>
  <c r="CC260" i="19"/>
  <c r="CL260" i="18"/>
  <c r="CK260" i="18"/>
  <c r="Q473" i="21"/>
  <c r="S473" i="21"/>
  <c r="R473" i="21"/>
  <c r="T473" i="21"/>
  <c r="P473" i="21"/>
  <c r="AU261" i="18"/>
  <c r="AI262" i="18" s="1"/>
  <c r="H261" i="18"/>
  <c r="BL261" i="18"/>
  <c r="CB260" i="18"/>
  <c r="CC260" i="18"/>
  <c r="CK260" i="19"/>
  <c r="CL260" i="19"/>
  <c r="L473" i="21"/>
  <c r="G373" i="17" s="1"/>
  <c r="H261" i="19"/>
  <c r="AU261" i="19"/>
  <c r="AI262" i="19" s="1"/>
  <c r="BL261" i="19"/>
  <c r="AU262" i="13"/>
  <c r="AI263" i="13" s="1"/>
  <c r="BL262" i="13"/>
  <c r="H262" i="13"/>
  <c r="CB261" i="13" l="1"/>
  <c r="CK261" i="13"/>
  <c r="G372" i="12"/>
  <c r="H372" i="12" s="1"/>
  <c r="I372" i="12" s="1"/>
  <c r="H372" i="17"/>
  <c r="I372" i="17" s="1"/>
  <c r="F200" i="15"/>
  <c r="H372" i="16"/>
  <c r="I372" i="16" s="1"/>
  <c r="AX261" i="19"/>
  <c r="BA261" i="19" s="1"/>
  <c r="BD261" i="19" s="1"/>
  <c r="U472" i="7"/>
  <c r="K261" i="19"/>
  <c r="BR261" i="19"/>
  <c r="Q261" i="19"/>
  <c r="Z262" i="19" s="1"/>
  <c r="BH262" i="19" s="1"/>
  <c r="U473" i="21"/>
  <c r="V473" i="21" s="1"/>
  <c r="AX261" i="18"/>
  <c r="BA261" i="18" s="1"/>
  <c r="BD261" i="18" s="1"/>
  <c r="K261" i="18"/>
  <c r="BR261" i="18"/>
  <c r="Q261" i="18"/>
  <c r="Z262" i="18" s="1"/>
  <c r="F472" i="20" s="1"/>
  <c r="K262" i="13"/>
  <c r="H200" i="15" s="1"/>
  <c r="BR262" i="13"/>
  <c r="Q262" i="13"/>
  <c r="Z263" i="13" s="1"/>
  <c r="F473" i="7" s="1"/>
  <c r="AX262" i="13"/>
  <c r="BA262" i="13" s="1"/>
  <c r="BD262" i="13" s="1"/>
  <c r="O472" i="20" l="1"/>
  <c r="H473" i="20"/>
  <c r="G473" i="20"/>
  <c r="J473" i="20"/>
  <c r="I473" i="20"/>
  <c r="K473" i="20"/>
  <c r="K372" i="16"/>
  <c r="L372" i="16" s="1"/>
  <c r="M372" i="16" s="1"/>
  <c r="K372" i="12"/>
  <c r="L372" i="12" s="1"/>
  <c r="M372" i="12" s="1"/>
  <c r="BX262" i="13" s="1"/>
  <c r="V472" i="7"/>
  <c r="K372" i="17"/>
  <c r="L372" i="17" s="1"/>
  <c r="M372" i="17" s="1"/>
  <c r="CF262" i="19"/>
  <c r="CE262" i="19"/>
  <c r="J373" i="17"/>
  <c r="BV262" i="19"/>
  <c r="AS263" i="19" s="1"/>
  <c r="BW262" i="19"/>
  <c r="AT263" i="19" s="1"/>
  <c r="BV262" i="18"/>
  <c r="AS263" i="18" s="1"/>
  <c r="CE262" i="18"/>
  <c r="CF262" i="18"/>
  <c r="J373" i="16"/>
  <c r="BW262" i="18"/>
  <c r="AT263" i="18" s="1"/>
  <c r="G220" i="15"/>
  <c r="J373" i="12"/>
  <c r="BV262" i="13"/>
  <c r="AS263" i="13" s="1"/>
  <c r="CE262" i="13"/>
  <c r="CF262" i="13"/>
  <c r="BW262" i="13"/>
  <c r="AT263" i="13" s="1"/>
  <c r="BH262" i="18"/>
  <c r="N261" i="18"/>
  <c r="CD261" i="18"/>
  <c r="BU261" i="18"/>
  <c r="BX261" i="18"/>
  <c r="CG261" i="18"/>
  <c r="BO262" i="19"/>
  <c r="BT262" i="19"/>
  <c r="N261" i="19"/>
  <c r="BU261" i="19"/>
  <c r="CD261" i="19"/>
  <c r="CG261" i="19"/>
  <c r="BX261" i="19"/>
  <c r="F473" i="21"/>
  <c r="BT262" i="18"/>
  <c r="BO262" i="18"/>
  <c r="BH263" i="13"/>
  <c r="BO263" i="13"/>
  <c r="BT263" i="13"/>
  <c r="N262" i="13"/>
  <c r="CD262" i="13"/>
  <c r="BU262" i="13"/>
  <c r="CG262" i="13" l="1"/>
  <c r="L473" i="20"/>
  <c r="G373" i="16" s="1"/>
  <c r="P473" i="20"/>
  <c r="S473" i="20"/>
  <c r="R473" i="20"/>
  <c r="Q473" i="20"/>
  <c r="T473" i="20"/>
  <c r="O472" i="7"/>
  <c r="G473" i="7"/>
  <c r="K473" i="7"/>
  <c r="J473" i="7"/>
  <c r="H473" i="7"/>
  <c r="I473" i="7"/>
  <c r="J263" i="18"/>
  <c r="BQ263" i="18"/>
  <c r="BN263" i="18"/>
  <c r="AW263" i="18"/>
  <c r="AK264" i="18" s="1"/>
  <c r="J263" i="13"/>
  <c r="AW263" i="13"/>
  <c r="AK264" i="13" s="1"/>
  <c r="BN263" i="13"/>
  <c r="BQ263" i="13"/>
  <c r="CI262" i="19"/>
  <c r="CH262" i="19"/>
  <c r="N373" i="17"/>
  <c r="BY262" i="19"/>
  <c r="O372" i="17"/>
  <c r="BZ262" i="19"/>
  <c r="AV263" i="19"/>
  <c r="AJ264" i="19" s="1"/>
  <c r="BP263" i="19"/>
  <c r="BM263" i="19"/>
  <c r="I263" i="19"/>
  <c r="BM263" i="18"/>
  <c r="AV263" i="18"/>
  <c r="AJ264" i="18" s="1"/>
  <c r="BP263" i="18"/>
  <c r="I263" i="18"/>
  <c r="O372" i="12"/>
  <c r="BZ262" i="13"/>
  <c r="CH262" i="13"/>
  <c r="CI262" i="13"/>
  <c r="BY262" i="13"/>
  <c r="N373" i="12"/>
  <c r="BM263" i="13"/>
  <c r="AV263" i="13"/>
  <c r="AJ264" i="13" s="1"/>
  <c r="BP263" i="13"/>
  <c r="I263" i="13"/>
  <c r="J263" i="19"/>
  <c r="AW263" i="19"/>
  <c r="AK264" i="19" s="1"/>
  <c r="BQ263" i="19"/>
  <c r="BN263" i="19"/>
  <c r="BY262" i="18"/>
  <c r="CH262" i="18"/>
  <c r="CI262" i="18"/>
  <c r="BZ262" i="18"/>
  <c r="N373" i="16"/>
  <c r="O372" i="16"/>
  <c r="O473" i="21"/>
  <c r="I474" i="21"/>
  <c r="J474" i="21"/>
  <c r="G474" i="21"/>
  <c r="H474" i="21"/>
  <c r="K474" i="21"/>
  <c r="CA261" i="18"/>
  <c r="AR262" i="18"/>
  <c r="CJ261" i="19"/>
  <c r="CJ261" i="18"/>
  <c r="CA261" i="19"/>
  <c r="AR262" i="19"/>
  <c r="AR263" i="13"/>
  <c r="CJ262" i="13" l="1"/>
  <c r="CA262" i="13"/>
  <c r="CB262" i="13" s="1"/>
  <c r="U473" i="20"/>
  <c r="V473" i="20" s="1"/>
  <c r="AZ263" i="18"/>
  <c r="BC263" i="18" s="1"/>
  <c r="AY263" i="19"/>
  <c r="BB263" i="19" s="1"/>
  <c r="AY263" i="13"/>
  <c r="BB263" i="13" s="1"/>
  <c r="M263" i="19"/>
  <c r="P263" i="19" s="1"/>
  <c r="S263" i="19"/>
  <c r="AB264" i="19" s="1"/>
  <c r="M263" i="13"/>
  <c r="S263" i="13"/>
  <c r="AB264" i="13" s="1"/>
  <c r="L263" i="13"/>
  <c r="R263" i="13"/>
  <c r="AA264" i="13" s="1"/>
  <c r="L263" i="19"/>
  <c r="O263" i="19" s="1"/>
  <c r="R263" i="19"/>
  <c r="AA264" i="19" s="1"/>
  <c r="L473" i="7"/>
  <c r="R473" i="7"/>
  <c r="Q473" i="7"/>
  <c r="P473" i="7"/>
  <c r="T473" i="7"/>
  <c r="S473" i="7"/>
  <c r="AY263" i="18"/>
  <c r="BB263" i="18" s="1"/>
  <c r="AZ263" i="13"/>
  <c r="BC263" i="13" s="1"/>
  <c r="AZ263" i="19"/>
  <c r="BC263" i="19" s="1"/>
  <c r="L263" i="18"/>
  <c r="O263" i="18" s="1"/>
  <c r="R263" i="18"/>
  <c r="AA264" i="18" s="1"/>
  <c r="M263" i="18"/>
  <c r="P263" i="18" s="1"/>
  <c r="S263" i="18"/>
  <c r="AB264" i="18" s="1"/>
  <c r="AU262" i="19"/>
  <c r="AI263" i="19" s="1"/>
  <c r="H262" i="19"/>
  <c r="BL262" i="19"/>
  <c r="L474" i="21"/>
  <c r="G374" i="17" s="1"/>
  <c r="CC261" i="19"/>
  <c r="CB261" i="19"/>
  <c r="CK261" i="19"/>
  <c r="CL261" i="19"/>
  <c r="AU262" i="18"/>
  <c r="AI263" i="18" s="1"/>
  <c r="H262" i="18"/>
  <c r="BL262" i="18"/>
  <c r="CC261" i="18"/>
  <c r="CB261" i="18"/>
  <c r="CL261" i="18"/>
  <c r="CK261" i="18"/>
  <c r="R474" i="21"/>
  <c r="P474" i="21"/>
  <c r="S474" i="21"/>
  <c r="Q474" i="21"/>
  <c r="T474" i="21"/>
  <c r="CC262" i="13"/>
  <c r="AU263" i="13"/>
  <c r="AI264" i="13" s="1"/>
  <c r="BL263" i="13"/>
  <c r="H263" i="13"/>
  <c r="CK262" i="13"/>
  <c r="CL262" i="13"/>
  <c r="AX262" i="18" l="1"/>
  <c r="BA262" i="18" s="1"/>
  <c r="BD262" i="18" s="1"/>
  <c r="I201" i="15"/>
  <c r="O263" i="13"/>
  <c r="U473" i="7"/>
  <c r="J201" i="15"/>
  <c r="P263" i="13"/>
  <c r="AX262" i="19"/>
  <c r="BA262" i="19" s="1"/>
  <c r="BD262" i="19" s="1"/>
  <c r="F201" i="15"/>
  <c r="H373" i="16"/>
  <c r="I373" i="16" s="1"/>
  <c r="H373" i="17"/>
  <c r="I373" i="17" s="1"/>
  <c r="G373" i="12"/>
  <c r="H373" i="12" s="1"/>
  <c r="I373" i="12" s="1"/>
  <c r="U474" i="21"/>
  <c r="V474" i="21" s="1"/>
  <c r="BR262" i="18"/>
  <c r="K262" i="18"/>
  <c r="Q262" i="18"/>
  <c r="Z263" i="18" s="1"/>
  <c r="F473" i="20" s="1"/>
  <c r="BR262" i="19"/>
  <c r="K262" i="19"/>
  <c r="Q262" i="19"/>
  <c r="Z263" i="19" s="1"/>
  <c r="BH263" i="19" s="1"/>
  <c r="K263" i="13"/>
  <c r="H201" i="15" s="1"/>
  <c r="Q263" i="13"/>
  <c r="Z264" i="13" s="1"/>
  <c r="F474" i="7" s="1"/>
  <c r="BR263" i="13"/>
  <c r="AX263" i="13"/>
  <c r="BA263" i="13" s="1"/>
  <c r="BD263" i="13" s="1"/>
  <c r="J474" i="20" l="1"/>
  <c r="I474" i="20"/>
  <c r="H474" i="20"/>
  <c r="G474" i="20"/>
  <c r="O473" i="20"/>
  <c r="K474" i="20"/>
  <c r="G221" i="15"/>
  <c r="CE263" i="13"/>
  <c r="BV263" i="13"/>
  <c r="AS264" i="13" s="1"/>
  <c r="BW263" i="13"/>
  <c r="AT264" i="13" s="1"/>
  <c r="CF263" i="13"/>
  <c r="J374" i="12"/>
  <c r="J374" i="17"/>
  <c r="BV263" i="19"/>
  <c r="AS264" i="19" s="1"/>
  <c r="CE263" i="19"/>
  <c r="CF263" i="19"/>
  <c r="BW263" i="19"/>
  <c r="AT264" i="19" s="1"/>
  <c r="V473" i="7"/>
  <c r="K373" i="16"/>
  <c r="L373" i="16" s="1"/>
  <c r="M373" i="16" s="1"/>
  <c r="K373" i="12"/>
  <c r="L373" i="12" s="1"/>
  <c r="M373" i="12" s="1"/>
  <c r="BX263" i="13" s="1"/>
  <c r="K373" i="17"/>
  <c r="L373" i="17" s="1"/>
  <c r="M373" i="17" s="1"/>
  <c r="BV263" i="18"/>
  <c r="AS264" i="18" s="1"/>
  <c r="J374" i="16"/>
  <c r="CE263" i="18"/>
  <c r="BW263" i="18"/>
  <c r="AT264" i="18" s="1"/>
  <c r="CF263" i="18"/>
  <c r="BH263" i="18"/>
  <c r="BO263" i="19"/>
  <c r="BT263" i="19"/>
  <c r="F474" i="21"/>
  <c r="N262" i="18"/>
  <c r="CD262" i="18"/>
  <c r="BU262" i="18"/>
  <c r="CG262" i="18"/>
  <c r="BX262" i="18"/>
  <c r="BO263" i="18"/>
  <c r="BT263" i="18"/>
  <c r="N262" i="19"/>
  <c r="BU262" i="19"/>
  <c r="CD262" i="19"/>
  <c r="CG262" i="19"/>
  <c r="BX262" i="19"/>
  <c r="BT264" i="13"/>
  <c r="BO264" i="13"/>
  <c r="BH264" i="13"/>
  <c r="N263" i="13"/>
  <c r="CD263" i="13"/>
  <c r="BU263" i="13"/>
  <c r="S474" i="20" l="1"/>
  <c r="P474" i="20"/>
  <c r="Q474" i="20"/>
  <c r="R474" i="20"/>
  <c r="T474" i="20"/>
  <c r="L474" i="20"/>
  <c r="G374" i="16" s="1"/>
  <c r="BZ263" i="19"/>
  <c r="BY263" i="19"/>
  <c r="CH263" i="19"/>
  <c r="O373" i="17"/>
  <c r="CI263" i="19"/>
  <c r="N374" i="17"/>
  <c r="AV264" i="18"/>
  <c r="AJ265" i="18" s="1"/>
  <c r="I264" i="18"/>
  <c r="BP264" i="18"/>
  <c r="BM264" i="18"/>
  <c r="H474" i="7"/>
  <c r="J474" i="7"/>
  <c r="G474" i="7"/>
  <c r="O473" i="7"/>
  <c r="K474" i="7"/>
  <c r="I474" i="7"/>
  <c r="O373" i="12"/>
  <c r="CH263" i="13"/>
  <c r="BY263" i="13"/>
  <c r="CI263" i="13"/>
  <c r="BZ263" i="13"/>
  <c r="N374" i="12"/>
  <c r="CH263" i="18"/>
  <c r="BY263" i="18"/>
  <c r="CI263" i="18"/>
  <c r="N374" i="16"/>
  <c r="BZ263" i="18"/>
  <c r="O373" i="16"/>
  <c r="BM264" i="19"/>
  <c r="I264" i="19"/>
  <c r="BP264" i="19"/>
  <c r="AV264" i="19"/>
  <c r="AJ265" i="19" s="1"/>
  <c r="AW264" i="13"/>
  <c r="AK265" i="13" s="1"/>
  <c r="J264" i="13"/>
  <c r="BQ264" i="13"/>
  <c r="BN264" i="13"/>
  <c r="BQ264" i="18"/>
  <c r="J264" i="18"/>
  <c r="AW264" i="18"/>
  <c r="AK265" i="18" s="1"/>
  <c r="BN264" i="18"/>
  <c r="BN264" i="19"/>
  <c r="BQ264" i="19"/>
  <c r="J264" i="19"/>
  <c r="AW264" i="19"/>
  <c r="AK265" i="19" s="1"/>
  <c r="BM264" i="13"/>
  <c r="BP264" i="13"/>
  <c r="I264" i="13"/>
  <c r="AV264" i="13"/>
  <c r="AJ265" i="13" s="1"/>
  <c r="CG263" i="13"/>
  <c r="CA262" i="18"/>
  <c r="AR263" i="18"/>
  <c r="CJ262" i="18"/>
  <c r="O474" i="21"/>
  <c r="K475" i="21"/>
  <c r="J475" i="21"/>
  <c r="G475" i="21"/>
  <c r="I475" i="21"/>
  <c r="H475" i="21"/>
  <c r="CJ262" i="19"/>
  <c r="CA262" i="19"/>
  <c r="AR263" i="19"/>
  <c r="AR264" i="13"/>
  <c r="CA263" i="13" l="1"/>
  <c r="CC263" i="13" s="1"/>
  <c r="AZ264" i="13"/>
  <c r="BC264" i="13" s="1"/>
  <c r="AZ264" i="19"/>
  <c r="BC264" i="19" s="1"/>
  <c r="CJ263" i="13"/>
  <c r="CK263" i="13" s="1"/>
  <c r="U474" i="20"/>
  <c r="V474" i="20" s="1"/>
  <c r="AY264" i="13"/>
  <c r="BB264" i="13" s="1"/>
  <c r="AZ264" i="18"/>
  <c r="BC264" i="18" s="1"/>
  <c r="L474" i="7"/>
  <c r="H374" i="16" s="1"/>
  <c r="I374" i="16" s="1"/>
  <c r="AY264" i="19"/>
  <c r="BB264" i="19" s="1"/>
  <c r="S264" i="19"/>
  <c r="AB265" i="19" s="1"/>
  <c r="M264" i="19"/>
  <c r="P264" i="19" s="1"/>
  <c r="L264" i="19"/>
  <c r="O264" i="19" s="1"/>
  <c r="R264" i="19"/>
  <c r="AA265" i="19" s="1"/>
  <c r="R474" i="7"/>
  <c r="S474" i="7"/>
  <c r="P474" i="7"/>
  <c r="T474" i="7"/>
  <c r="Q474" i="7"/>
  <c r="AY264" i="18"/>
  <c r="BB264" i="18" s="1"/>
  <c r="H374" i="17"/>
  <c r="I374" i="17" s="1"/>
  <c r="M264" i="13"/>
  <c r="S264" i="13"/>
  <c r="AB265" i="13" s="1"/>
  <c r="L264" i="13"/>
  <c r="R264" i="13"/>
  <c r="AA265" i="13" s="1"/>
  <c r="M264" i="18"/>
  <c r="P264" i="18" s="1"/>
  <c r="S264" i="18"/>
  <c r="AB265" i="18" s="1"/>
  <c r="R264" i="18"/>
  <c r="AA265" i="18" s="1"/>
  <c r="L264" i="18"/>
  <c r="O264" i="18" s="1"/>
  <c r="L475" i="21"/>
  <c r="G375" i="17" s="1"/>
  <c r="R475" i="21"/>
  <c r="T475" i="21"/>
  <c r="S475" i="21"/>
  <c r="Q475" i="21"/>
  <c r="P475" i="21"/>
  <c r="CL262" i="18"/>
  <c r="CK262" i="18"/>
  <c r="AU263" i="19"/>
  <c r="AI264" i="19" s="1"/>
  <c r="H263" i="19"/>
  <c r="BL263" i="19"/>
  <c r="CK262" i="19"/>
  <c r="CL262" i="19"/>
  <c r="AU263" i="18"/>
  <c r="AI264" i="18" s="1"/>
  <c r="H263" i="18"/>
  <c r="BL263" i="18"/>
  <c r="CC262" i="19"/>
  <c r="CB262" i="19"/>
  <c r="CB262" i="18"/>
  <c r="CC262" i="18"/>
  <c r="BL264" i="13"/>
  <c r="H264" i="13"/>
  <c r="AU264" i="13"/>
  <c r="AI265" i="13" s="1"/>
  <c r="CB263" i="13"/>
  <c r="CL263" i="13" l="1"/>
  <c r="G374" i="12"/>
  <c r="H374" i="12" s="1"/>
  <c r="I374" i="12" s="1"/>
  <c r="J375" i="12" s="1"/>
  <c r="F202" i="15"/>
  <c r="J202" i="15"/>
  <c r="P264" i="13"/>
  <c r="U474" i="7"/>
  <c r="CE264" i="18"/>
  <c r="BV264" i="18"/>
  <c r="AS265" i="18" s="1"/>
  <c r="CF264" i="18"/>
  <c r="BW264" i="18"/>
  <c r="AT265" i="18" s="1"/>
  <c r="J375" i="16"/>
  <c r="BW264" i="13"/>
  <c r="AT265" i="13" s="1"/>
  <c r="J375" i="17"/>
  <c r="CE264" i="19"/>
  <c r="BV264" i="19"/>
  <c r="AS265" i="19" s="1"/>
  <c r="BW264" i="19"/>
  <c r="AT265" i="19" s="1"/>
  <c r="CF264" i="19"/>
  <c r="AX263" i="19"/>
  <c r="BA263" i="19" s="1"/>
  <c r="BD263" i="19" s="1"/>
  <c r="I202" i="15"/>
  <c r="O264" i="13"/>
  <c r="U475" i="21"/>
  <c r="V475" i="21" s="1"/>
  <c r="AX263" i="18"/>
  <c r="BA263" i="18" s="1"/>
  <c r="BD263" i="18" s="1"/>
  <c r="BR263" i="19"/>
  <c r="Q263" i="19"/>
  <c r="Z264" i="19" s="1"/>
  <c r="BH264" i="19" s="1"/>
  <c r="K263" i="19"/>
  <c r="BR263" i="18"/>
  <c r="K263" i="18"/>
  <c r="Q263" i="18"/>
  <c r="Z264" i="18" s="1"/>
  <c r="F474" i="20" s="1"/>
  <c r="BR264" i="13"/>
  <c r="Q264" i="13"/>
  <c r="Z265" i="13" s="1"/>
  <c r="F475" i="7" s="1"/>
  <c r="K264" i="13"/>
  <c r="H202" i="15" s="1"/>
  <c r="AX264" i="13"/>
  <c r="BA264" i="13" s="1"/>
  <c r="BD264" i="13" s="1"/>
  <c r="CF264" i="13" l="1"/>
  <c r="BV264" i="13"/>
  <c r="AS265" i="13" s="1"/>
  <c r="BM265" i="13" s="1"/>
  <c r="CE264" i="13"/>
  <c r="G222" i="15"/>
  <c r="O474" i="20"/>
  <c r="J475" i="20"/>
  <c r="H475" i="20"/>
  <c r="G475" i="20"/>
  <c r="K475" i="20"/>
  <c r="I475" i="20"/>
  <c r="AW265" i="18"/>
  <c r="AK266" i="18" s="1"/>
  <c r="BN265" i="18"/>
  <c r="J265" i="18"/>
  <c r="BQ265" i="18"/>
  <c r="BM265" i="18"/>
  <c r="I265" i="18"/>
  <c r="BP265" i="18"/>
  <c r="AV265" i="18"/>
  <c r="AJ266" i="18" s="1"/>
  <c r="K374" i="17"/>
  <c r="L374" i="17" s="1"/>
  <c r="M374" i="17" s="1"/>
  <c r="K374" i="16"/>
  <c r="L374" i="16" s="1"/>
  <c r="M374" i="16" s="1"/>
  <c r="K374" i="12"/>
  <c r="L374" i="12" s="1"/>
  <c r="M374" i="12" s="1"/>
  <c r="CG264" i="13" s="1"/>
  <c r="V474" i="7"/>
  <c r="BQ265" i="19"/>
  <c r="BN265" i="19"/>
  <c r="J265" i="19"/>
  <c r="AW265" i="19"/>
  <c r="AK266" i="19" s="1"/>
  <c r="BQ265" i="13"/>
  <c r="BN265" i="13"/>
  <c r="J265" i="13"/>
  <c r="AW265" i="13"/>
  <c r="AK266" i="13" s="1"/>
  <c r="AV265" i="19"/>
  <c r="AJ266" i="19" s="1"/>
  <c r="BM265" i="19"/>
  <c r="I265" i="19"/>
  <c r="BP265" i="19"/>
  <c r="BH264" i="18"/>
  <c r="N263" i="18"/>
  <c r="BU263" i="18"/>
  <c r="CD263" i="18"/>
  <c r="BX263" i="18"/>
  <c r="CG263" i="18"/>
  <c r="N263" i="19"/>
  <c r="CD263" i="19"/>
  <c r="BU263" i="19"/>
  <c r="CG263" i="19"/>
  <c r="BX263" i="19"/>
  <c r="BT264" i="18"/>
  <c r="BO264" i="18"/>
  <c r="BT264" i="19"/>
  <c r="BO264" i="19"/>
  <c r="F475" i="21"/>
  <c r="N264" i="13"/>
  <c r="BU264" i="13"/>
  <c r="CD264" i="13"/>
  <c r="BH265" i="13"/>
  <c r="BT265" i="13"/>
  <c r="BO265" i="13"/>
  <c r="BP265" i="13" l="1"/>
  <c r="I265" i="13"/>
  <c r="L265" i="13" s="1"/>
  <c r="AV265" i="13"/>
  <c r="AJ266" i="13" s="1"/>
  <c r="BX264" i="13"/>
  <c r="AZ265" i="13"/>
  <c r="BC265" i="13" s="1"/>
  <c r="L475" i="20"/>
  <c r="G375" i="16" s="1"/>
  <c r="AZ265" i="18"/>
  <c r="BC265" i="18" s="1"/>
  <c r="S475" i="20"/>
  <c r="R475" i="20"/>
  <c r="T475" i="20"/>
  <c r="P475" i="20"/>
  <c r="Q475" i="20"/>
  <c r="AY265" i="18"/>
  <c r="BB265" i="18" s="1"/>
  <c r="AY265" i="19"/>
  <c r="BB265" i="19" s="1"/>
  <c r="AZ265" i="19"/>
  <c r="BC265" i="19" s="1"/>
  <c r="L265" i="18"/>
  <c r="O265" i="18" s="1"/>
  <c r="R265" i="18"/>
  <c r="AA266" i="18" s="1"/>
  <c r="M265" i="19"/>
  <c r="P265" i="19" s="1"/>
  <c r="S265" i="19"/>
  <c r="AB266" i="19" s="1"/>
  <c r="R265" i="13"/>
  <c r="AA266" i="13" s="1"/>
  <c r="J475" i="7"/>
  <c r="O474" i="7"/>
  <c r="G475" i="7"/>
  <c r="I475" i="7"/>
  <c r="K475" i="7"/>
  <c r="H475" i="7"/>
  <c r="CH264" i="19"/>
  <c r="O374" i="17"/>
  <c r="BY264" i="19"/>
  <c r="BZ264" i="19"/>
  <c r="CI264" i="19"/>
  <c r="N375" i="17"/>
  <c r="S265" i="13"/>
  <c r="AB266" i="13" s="1"/>
  <c r="M265" i="13"/>
  <c r="S265" i="18"/>
  <c r="AB266" i="18" s="1"/>
  <c r="M265" i="18"/>
  <c r="P265" i="18" s="1"/>
  <c r="CI264" i="13"/>
  <c r="O374" i="12"/>
  <c r="BZ264" i="13"/>
  <c r="BY264" i="13"/>
  <c r="N375" i="12"/>
  <c r="CH264" i="13"/>
  <c r="R265" i="19"/>
  <c r="AA266" i="19" s="1"/>
  <c r="L265" i="19"/>
  <c r="O265" i="19" s="1"/>
  <c r="CH264" i="18"/>
  <c r="BY264" i="18"/>
  <c r="BZ264" i="18"/>
  <c r="CI264" i="18"/>
  <c r="O374" i="16"/>
  <c r="N375" i="16"/>
  <c r="CA263" i="19"/>
  <c r="AR264" i="19"/>
  <c r="CJ263" i="19"/>
  <c r="J476" i="21"/>
  <c r="O475" i="21"/>
  <c r="K476" i="21"/>
  <c r="G476" i="21"/>
  <c r="I476" i="21"/>
  <c r="H476" i="21"/>
  <c r="CJ263" i="18"/>
  <c r="CA263" i="18"/>
  <c r="AR264" i="18"/>
  <c r="AR265" i="13"/>
  <c r="AY265" i="13" l="1"/>
  <c r="BB265" i="13" s="1"/>
  <c r="CA264" i="13"/>
  <c r="U475" i="20"/>
  <c r="V475" i="20" s="1"/>
  <c r="CJ264" i="13"/>
  <c r="CK264" i="13" s="1"/>
  <c r="J203" i="15"/>
  <c r="P265" i="13"/>
  <c r="I203" i="15"/>
  <c r="O265" i="13"/>
  <c r="L475" i="7"/>
  <c r="P475" i="7"/>
  <c r="S475" i="7"/>
  <c r="R475" i="7"/>
  <c r="Q475" i="7"/>
  <c r="T475" i="7"/>
  <c r="AU264" i="19"/>
  <c r="AI265" i="19" s="1"/>
  <c r="H264" i="19"/>
  <c r="BL264" i="19"/>
  <c r="CC263" i="19"/>
  <c r="CB263" i="19"/>
  <c r="CK263" i="19"/>
  <c r="CL263" i="19"/>
  <c r="L476" i="21"/>
  <c r="G376" i="17" s="1"/>
  <c r="BL264" i="18"/>
  <c r="AU264" i="18"/>
  <c r="AI265" i="18" s="1"/>
  <c r="H264" i="18"/>
  <c r="CK263" i="18"/>
  <c r="CL263" i="18"/>
  <c r="CC263" i="18"/>
  <c r="CB263" i="18"/>
  <c r="R476" i="21"/>
  <c r="T476" i="21"/>
  <c r="S476" i="21"/>
  <c r="Q476" i="21"/>
  <c r="P476" i="21"/>
  <c r="CC264" i="13"/>
  <c r="CB264" i="13"/>
  <c r="H265" i="13"/>
  <c r="BL265" i="13"/>
  <c r="AU265" i="13"/>
  <c r="AI266" i="13" s="1"/>
  <c r="CL264" i="13" l="1"/>
  <c r="AX264" i="18"/>
  <c r="BA264" i="18" s="1"/>
  <c r="BD264" i="18" s="1"/>
  <c r="U475" i="7"/>
  <c r="F203" i="15"/>
  <c r="H375" i="17"/>
  <c r="I375" i="17" s="1"/>
  <c r="H375" i="16"/>
  <c r="I375" i="16" s="1"/>
  <c r="G375" i="12"/>
  <c r="H375" i="12" s="1"/>
  <c r="I375" i="12" s="1"/>
  <c r="AX264" i="19"/>
  <c r="BA264" i="19" s="1"/>
  <c r="BD264" i="19" s="1"/>
  <c r="K264" i="19"/>
  <c r="BR264" i="19"/>
  <c r="Q264" i="19"/>
  <c r="Z265" i="19" s="1"/>
  <c r="BH265" i="19" s="1"/>
  <c r="Q264" i="18"/>
  <c r="Z265" i="18" s="1"/>
  <c r="F475" i="20" s="1"/>
  <c r="K264" i="18"/>
  <c r="BR264" i="18"/>
  <c r="U476" i="21"/>
  <c r="V476" i="21" s="1"/>
  <c r="AX265" i="13"/>
  <c r="BA265" i="13" s="1"/>
  <c r="BD265" i="13" s="1"/>
  <c r="K265" i="13"/>
  <c r="H203" i="15" s="1"/>
  <c r="Q265" i="13"/>
  <c r="Z266" i="13" s="1"/>
  <c r="F476" i="7" s="1"/>
  <c r="BR265" i="13"/>
  <c r="K476" i="20" l="1"/>
  <c r="H476" i="20"/>
  <c r="I476" i="20"/>
  <c r="J476" i="20"/>
  <c r="O475" i="20"/>
  <c r="G476" i="20"/>
  <c r="J376" i="16"/>
  <c r="CE265" i="18"/>
  <c r="BV265" i="18"/>
  <c r="AS266" i="18" s="1"/>
  <c r="CF265" i="18"/>
  <c r="BW265" i="18"/>
  <c r="AT266" i="18" s="1"/>
  <c r="BV265" i="19"/>
  <c r="AS266" i="19" s="1"/>
  <c r="J376" i="17"/>
  <c r="CE265" i="19"/>
  <c r="CF265" i="19"/>
  <c r="BW265" i="19"/>
  <c r="AT266" i="19" s="1"/>
  <c r="K375" i="17"/>
  <c r="L375" i="17" s="1"/>
  <c r="M375" i="17" s="1"/>
  <c r="K375" i="16"/>
  <c r="L375" i="16" s="1"/>
  <c r="M375" i="16" s="1"/>
  <c r="K375" i="12"/>
  <c r="L375" i="12" s="1"/>
  <c r="M375" i="12" s="1"/>
  <c r="BX265" i="13" s="1"/>
  <c r="V475" i="7"/>
  <c r="G223" i="15"/>
  <c r="BV265" i="13"/>
  <c r="AS266" i="13" s="1"/>
  <c r="CE265" i="13"/>
  <c r="J376" i="12"/>
  <c r="BW265" i="13"/>
  <c r="AT266" i="13" s="1"/>
  <c r="CF265" i="13"/>
  <c r="BH265" i="18"/>
  <c r="BO265" i="19"/>
  <c r="BT265" i="19"/>
  <c r="BT265" i="18"/>
  <c r="BO265" i="18"/>
  <c r="N264" i="19"/>
  <c r="CD264" i="19"/>
  <c r="BU264" i="19"/>
  <c r="BX264" i="19"/>
  <c r="CG264" i="19"/>
  <c r="N264" i="18"/>
  <c r="CD264" i="18"/>
  <c r="BU264" i="18"/>
  <c r="CG264" i="18"/>
  <c r="BX264" i="18"/>
  <c r="F476" i="21"/>
  <c r="N265" i="13"/>
  <c r="CD265" i="13"/>
  <c r="BU265" i="13"/>
  <c r="BO266" i="13"/>
  <c r="BT266" i="13"/>
  <c r="BH266" i="13"/>
  <c r="L476" i="20" l="1"/>
  <c r="G376" i="16" s="1"/>
  <c r="R476" i="20"/>
  <c r="T476" i="20"/>
  <c r="Q476" i="20"/>
  <c r="P476" i="20"/>
  <c r="S476" i="20"/>
  <c r="I476" i="7"/>
  <c r="O475" i="7"/>
  <c r="K476" i="7"/>
  <c r="H476" i="7"/>
  <c r="G476" i="7"/>
  <c r="J476" i="7"/>
  <c r="I266" i="19"/>
  <c r="AV266" i="19"/>
  <c r="AJ267" i="19" s="1"/>
  <c r="BM266" i="19"/>
  <c r="BP266" i="19"/>
  <c r="BY265" i="13"/>
  <c r="CH265" i="13"/>
  <c r="N376" i="12"/>
  <c r="CI265" i="13"/>
  <c r="BZ265" i="13"/>
  <c r="O375" i="12"/>
  <c r="BN266" i="18"/>
  <c r="AW266" i="18"/>
  <c r="AK267" i="18" s="1"/>
  <c r="J266" i="18"/>
  <c r="BQ266" i="18"/>
  <c r="BP266" i="13"/>
  <c r="BM266" i="13"/>
  <c r="AV266" i="13"/>
  <c r="AJ267" i="13" s="1"/>
  <c r="I266" i="13"/>
  <c r="CG265" i="13"/>
  <c r="BZ265" i="18"/>
  <c r="O375" i="16"/>
  <c r="N376" i="16"/>
  <c r="BY265" i="18"/>
  <c r="CI265" i="18"/>
  <c r="CH265" i="18"/>
  <c r="BN266" i="13"/>
  <c r="J266" i="13"/>
  <c r="AW266" i="13"/>
  <c r="AK267" i="13" s="1"/>
  <c r="BQ266" i="13"/>
  <c r="CH265" i="19"/>
  <c r="BY265" i="19"/>
  <c r="CI265" i="19"/>
  <c r="O375" i="17"/>
  <c r="N376" i="17"/>
  <c r="BZ265" i="19"/>
  <c r="BM266" i="18"/>
  <c r="BP266" i="18"/>
  <c r="I266" i="18"/>
  <c r="AV266" i="18"/>
  <c r="AJ267" i="18" s="1"/>
  <c r="J266" i="19"/>
  <c r="AW266" i="19"/>
  <c r="AK267" i="19" s="1"/>
  <c r="BQ266" i="19"/>
  <c r="BN266" i="19"/>
  <c r="CJ264" i="19"/>
  <c r="CL264" i="19" s="1"/>
  <c r="CJ264" i="18"/>
  <c r="CL264" i="18" s="1"/>
  <c r="CA264" i="18"/>
  <c r="AR265" i="18"/>
  <c r="CA264" i="19"/>
  <c r="AR265" i="19"/>
  <c r="O476" i="21"/>
  <c r="K477" i="21"/>
  <c r="H477" i="21"/>
  <c r="I477" i="21"/>
  <c r="J477" i="21"/>
  <c r="G477" i="21"/>
  <c r="AR266" i="13"/>
  <c r="CA265" i="13" l="1"/>
  <c r="U476" i="20"/>
  <c r="V476" i="20" s="1"/>
  <c r="AZ266" i="13"/>
  <c r="BC266" i="13" s="1"/>
  <c r="AY266" i="18"/>
  <c r="BB266" i="18" s="1"/>
  <c r="AZ266" i="18"/>
  <c r="BC266" i="18" s="1"/>
  <c r="AY266" i="13"/>
  <c r="BB266" i="13" s="1"/>
  <c r="CJ265" i="13"/>
  <c r="CK265" i="13" s="1"/>
  <c r="CK264" i="19"/>
  <c r="L476" i="7"/>
  <c r="G376" i="12" s="1"/>
  <c r="H376" i="12" s="1"/>
  <c r="I376" i="12" s="1"/>
  <c r="CK264" i="18"/>
  <c r="AY266" i="19"/>
  <c r="BB266" i="19" s="1"/>
  <c r="H376" i="17"/>
  <c r="I376" i="17" s="1"/>
  <c r="L266" i="19"/>
  <c r="O266" i="19" s="1"/>
  <c r="R266" i="19"/>
  <c r="AA267" i="19" s="1"/>
  <c r="S266" i="13"/>
  <c r="AB267" i="13" s="1"/>
  <c r="M266" i="13"/>
  <c r="S266" i="18"/>
  <c r="AB267" i="18" s="1"/>
  <c r="M266" i="18"/>
  <c r="P266" i="18" s="1"/>
  <c r="S266" i="19"/>
  <c r="AB267" i="19" s="1"/>
  <c r="M266" i="19"/>
  <c r="P266" i="19" s="1"/>
  <c r="AZ266" i="19"/>
  <c r="BC266" i="19" s="1"/>
  <c r="L266" i="13"/>
  <c r="R266" i="13"/>
  <c r="AA267" i="13" s="1"/>
  <c r="Q476" i="7"/>
  <c r="R476" i="7"/>
  <c r="P476" i="7"/>
  <c r="T476" i="7"/>
  <c r="S476" i="7"/>
  <c r="R266" i="18"/>
  <c r="AA267" i="18" s="1"/>
  <c r="L266" i="18"/>
  <c r="O266" i="18" s="1"/>
  <c r="R477" i="21"/>
  <c r="T477" i="21"/>
  <c r="P477" i="21"/>
  <c r="S477" i="21"/>
  <c r="Q477" i="21"/>
  <c r="H265" i="19"/>
  <c r="AU265" i="19"/>
  <c r="AI266" i="19" s="1"/>
  <c r="BL265" i="19"/>
  <c r="L477" i="21"/>
  <c r="G377" i="17" s="1"/>
  <c r="CC264" i="19"/>
  <c r="CB264" i="19"/>
  <c r="AU265" i="18"/>
  <c r="AI266" i="18" s="1"/>
  <c r="H265" i="18"/>
  <c r="BL265" i="18"/>
  <c r="CB264" i="18"/>
  <c r="CC264" i="18"/>
  <c r="CB265" i="13"/>
  <c r="CC265" i="13"/>
  <c r="H266" i="13"/>
  <c r="AU266" i="13"/>
  <c r="AI267" i="13" s="1"/>
  <c r="BL266" i="13"/>
  <c r="AX265" i="19" l="1"/>
  <c r="BA265" i="19" s="1"/>
  <c r="BD265" i="19" s="1"/>
  <c r="CL265" i="13"/>
  <c r="F204" i="15"/>
  <c r="H376" i="16"/>
  <c r="I376" i="16" s="1"/>
  <c r="J377" i="16" s="1"/>
  <c r="I204" i="15"/>
  <c r="O266" i="13"/>
  <c r="G224" i="15"/>
  <c r="J377" i="12"/>
  <c r="CF266" i="13"/>
  <c r="CE266" i="13"/>
  <c r="BV266" i="13"/>
  <c r="AS267" i="13" s="1"/>
  <c r="BW266" i="13"/>
  <c r="AT267" i="13" s="1"/>
  <c r="U476" i="7"/>
  <c r="J377" i="17"/>
  <c r="BV266" i="19"/>
  <c r="AS267" i="19" s="1"/>
  <c r="CE266" i="19"/>
  <c r="BW266" i="19"/>
  <c r="AT267" i="19" s="1"/>
  <c r="CF266" i="19"/>
  <c r="J204" i="15"/>
  <c r="P266" i="13"/>
  <c r="K265" i="18"/>
  <c r="BR265" i="18"/>
  <c r="Q265" i="18"/>
  <c r="Z266" i="18" s="1"/>
  <c r="F476" i="20" s="1"/>
  <c r="AX265" i="18"/>
  <c r="BA265" i="18" s="1"/>
  <c r="BD265" i="18" s="1"/>
  <c r="Q265" i="19"/>
  <c r="Z266" i="19" s="1"/>
  <c r="BH266" i="19" s="1"/>
  <c r="BR265" i="19"/>
  <c r="K265" i="19"/>
  <c r="U477" i="21"/>
  <c r="V477" i="21" s="1"/>
  <c r="AX266" i="13"/>
  <c r="BA266" i="13" s="1"/>
  <c r="BD266" i="13" s="1"/>
  <c r="K266" i="13"/>
  <c r="H204" i="15" s="1"/>
  <c r="Q266" i="13"/>
  <c r="Z267" i="13" s="1"/>
  <c r="F477" i="7" s="1"/>
  <c r="BR266" i="13"/>
  <c r="BV266" i="18" l="1"/>
  <c r="AS267" i="18" s="1"/>
  <c r="I267" i="18" s="1"/>
  <c r="BW266" i="18"/>
  <c r="AT267" i="18" s="1"/>
  <c r="AW267" i="18" s="1"/>
  <c r="AK268" i="18" s="1"/>
  <c r="CE266" i="18"/>
  <c r="CF266" i="18"/>
  <c r="G477" i="20"/>
  <c r="J477" i="20"/>
  <c r="I477" i="20"/>
  <c r="H477" i="20"/>
  <c r="K477" i="20"/>
  <c r="O476" i="20"/>
  <c r="V476" i="7"/>
  <c r="K376" i="17"/>
  <c r="L376" i="17" s="1"/>
  <c r="M376" i="17" s="1"/>
  <c r="K376" i="16"/>
  <c r="L376" i="16" s="1"/>
  <c r="M376" i="16" s="1"/>
  <c r="K376" i="12"/>
  <c r="L376" i="12" s="1"/>
  <c r="M376" i="12" s="1"/>
  <c r="CG266" i="13" s="1"/>
  <c r="BQ267" i="19"/>
  <c r="BN267" i="19"/>
  <c r="AW267" i="19"/>
  <c r="AK268" i="19" s="1"/>
  <c r="J267" i="19"/>
  <c r="BM267" i="13"/>
  <c r="I267" i="13"/>
  <c r="AV267" i="13"/>
  <c r="AJ268" i="13" s="1"/>
  <c r="BP267" i="13"/>
  <c r="BH266" i="18"/>
  <c r="I267" i="19"/>
  <c r="BP267" i="19"/>
  <c r="BM267" i="19"/>
  <c r="AV267" i="19"/>
  <c r="AJ268" i="19" s="1"/>
  <c r="BQ267" i="13"/>
  <c r="J267" i="13"/>
  <c r="AW267" i="13"/>
  <c r="AK268" i="13" s="1"/>
  <c r="BN267" i="13"/>
  <c r="BO266" i="19"/>
  <c r="BT266" i="19"/>
  <c r="BT266" i="18"/>
  <c r="BO266" i="18"/>
  <c r="N265" i="18"/>
  <c r="CD265" i="18"/>
  <c r="BU265" i="18"/>
  <c r="BX265" i="18"/>
  <c r="CG265" i="18"/>
  <c r="F477" i="21"/>
  <c r="N265" i="19"/>
  <c r="CD265" i="19"/>
  <c r="BU265" i="19"/>
  <c r="CG265" i="19"/>
  <c r="BX265" i="19"/>
  <c r="BO267" i="13"/>
  <c r="BT267" i="13"/>
  <c r="N266" i="13"/>
  <c r="BU266" i="13"/>
  <c r="CD266" i="13"/>
  <c r="BH267" i="13"/>
  <c r="AV267" i="18" l="1"/>
  <c r="AJ268" i="18" s="1"/>
  <c r="BP267" i="18"/>
  <c r="BQ267" i="18"/>
  <c r="BM267" i="18"/>
  <c r="BN267" i="18"/>
  <c r="J267" i="18"/>
  <c r="M267" i="18" s="1"/>
  <c r="P267" i="18" s="1"/>
  <c r="BX266" i="13"/>
  <c r="AY267" i="13"/>
  <c r="BB267" i="13" s="1"/>
  <c r="AZ267" i="18"/>
  <c r="BC267" i="18" s="1"/>
  <c r="P477" i="20"/>
  <c r="T477" i="20"/>
  <c r="Q477" i="20"/>
  <c r="S477" i="20"/>
  <c r="R477" i="20"/>
  <c r="L477" i="20"/>
  <c r="G377" i="16" s="1"/>
  <c r="AZ267" i="19"/>
  <c r="BC267" i="19" s="1"/>
  <c r="R267" i="13"/>
  <c r="AA268" i="13" s="1"/>
  <c r="L267" i="13"/>
  <c r="AZ267" i="13"/>
  <c r="BC267" i="13" s="1"/>
  <c r="L267" i="19"/>
  <c r="O267" i="19" s="1"/>
  <c r="R267" i="19"/>
  <c r="AA268" i="19" s="1"/>
  <c r="S267" i="18"/>
  <c r="AB268" i="18" s="1"/>
  <c r="CH266" i="13"/>
  <c r="N377" i="12"/>
  <c r="BZ266" i="13"/>
  <c r="BY266" i="13"/>
  <c r="O376" i="12"/>
  <c r="CI266" i="13"/>
  <c r="AY267" i="19"/>
  <c r="BB267" i="19" s="1"/>
  <c r="CI266" i="18"/>
  <c r="BZ266" i="18"/>
  <c r="O376" i="16"/>
  <c r="BY266" i="18"/>
  <c r="CH266" i="18"/>
  <c r="N377" i="16"/>
  <c r="H477" i="7"/>
  <c r="G477" i="7"/>
  <c r="K477" i="7"/>
  <c r="O476" i="7"/>
  <c r="J477" i="7"/>
  <c r="I477" i="7"/>
  <c r="S267" i="19"/>
  <c r="AB268" i="19" s="1"/>
  <c r="M267" i="19"/>
  <c r="P267" i="19" s="1"/>
  <c r="BY266" i="19"/>
  <c r="N377" i="17"/>
  <c r="CH266" i="19"/>
  <c r="BZ266" i="19"/>
  <c r="O376" i="17"/>
  <c r="CI266" i="19"/>
  <c r="R267" i="18"/>
  <c r="AA268" i="18" s="1"/>
  <c r="L267" i="18"/>
  <c r="O267" i="18" s="1"/>
  <c r="M267" i="13"/>
  <c r="S267" i="13"/>
  <c r="AB268" i="13" s="1"/>
  <c r="AY267" i="18"/>
  <c r="BB267" i="18" s="1"/>
  <c r="H478" i="21"/>
  <c r="O477" i="21"/>
  <c r="I478" i="21"/>
  <c r="J478" i="21"/>
  <c r="G478" i="21"/>
  <c r="K478" i="21"/>
  <c r="CA265" i="18"/>
  <c r="AR266" i="18"/>
  <c r="CJ265" i="18"/>
  <c r="CA265" i="19"/>
  <c r="AR266" i="19"/>
  <c r="CJ265" i="19"/>
  <c r="AR267" i="13"/>
  <c r="CA266" i="13" l="1"/>
  <c r="U477" i="20"/>
  <c r="V477" i="20" s="1"/>
  <c r="CJ266" i="13"/>
  <c r="CK266" i="13" s="1"/>
  <c r="L477" i="7"/>
  <c r="J205" i="15"/>
  <c r="P267" i="13"/>
  <c r="I205" i="15"/>
  <c r="O267" i="13"/>
  <c r="S477" i="7"/>
  <c r="P477" i="7"/>
  <c r="Q477" i="7"/>
  <c r="T477" i="7"/>
  <c r="R477" i="7"/>
  <c r="L478" i="21"/>
  <c r="G378" i="17" s="1"/>
  <c r="AU266" i="19"/>
  <c r="AI267" i="19" s="1"/>
  <c r="H266" i="19"/>
  <c r="BL266" i="19"/>
  <c r="AU266" i="18"/>
  <c r="AI267" i="18" s="1"/>
  <c r="H266" i="18"/>
  <c r="BL266" i="18"/>
  <c r="CC265" i="19"/>
  <c r="CB265" i="19"/>
  <c r="CC265" i="18"/>
  <c r="CB265" i="18"/>
  <c r="R478" i="21"/>
  <c r="T478" i="21"/>
  <c r="P478" i="21"/>
  <c r="Q478" i="21"/>
  <c r="S478" i="21"/>
  <c r="CK265" i="19"/>
  <c r="CL265" i="19"/>
  <c r="CK265" i="18"/>
  <c r="CL265" i="18"/>
  <c r="AU267" i="13"/>
  <c r="AI268" i="13" s="1"/>
  <c r="H267" i="13"/>
  <c r="BL267" i="13"/>
  <c r="CC266" i="13"/>
  <c r="CB266" i="13"/>
  <c r="CL266" i="13" l="1"/>
  <c r="AX266" i="18"/>
  <c r="BA266" i="18" s="1"/>
  <c r="BD266" i="18" s="1"/>
  <c r="H377" i="17"/>
  <c r="I377" i="17" s="1"/>
  <c r="G377" i="12"/>
  <c r="H377" i="12" s="1"/>
  <c r="I377" i="12" s="1"/>
  <c r="F205" i="15"/>
  <c r="H377" i="16"/>
  <c r="I377" i="16" s="1"/>
  <c r="U477" i="7"/>
  <c r="U478" i="21"/>
  <c r="V478" i="21" s="1"/>
  <c r="Q266" i="19"/>
  <c r="Z267" i="19" s="1"/>
  <c r="BH267" i="19" s="1"/>
  <c r="K266" i="19"/>
  <c r="BR266" i="19"/>
  <c r="K266" i="18"/>
  <c r="BR266" i="18"/>
  <c r="Q266" i="18"/>
  <c r="Z267" i="18" s="1"/>
  <c r="F477" i="20" s="1"/>
  <c r="AX266" i="19"/>
  <c r="BA266" i="19" s="1"/>
  <c r="BD266" i="19" s="1"/>
  <c r="Q267" i="13"/>
  <c r="Z268" i="13" s="1"/>
  <c r="F478" i="7" s="1"/>
  <c r="K267" i="13"/>
  <c r="H205" i="15" s="1"/>
  <c r="BR267" i="13"/>
  <c r="AX267" i="13"/>
  <c r="BA267" i="13" s="1"/>
  <c r="BD267" i="13" s="1"/>
  <c r="H478" i="20" l="1"/>
  <c r="G478" i="20"/>
  <c r="K478" i="20"/>
  <c r="O477" i="20"/>
  <c r="J478" i="20"/>
  <c r="I478" i="20"/>
  <c r="BW267" i="18"/>
  <c r="AT268" i="18" s="1"/>
  <c r="J378" i="16"/>
  <c r="CE267" i="18"/>
  <c r="CF267" i="18"/>
  <c r="BV267" i="18"/>
  <c r="AS268" i="18" s="1"/>
  <c r="G225" i="15"/>
  <c r="J378" i="12"/>
  <c r="CF267" i="13"/>
  <c r="CE267" i="13"/>
  <c r="BW267" i="13"/>
  <c r="AT268" i="13" s="1"/>
  <c r="BV267" i="13"/>
  <c r="AS268" i="13" s="1"/>
  <c r="K377" i="12"/>
  <c r="L377" i="12" s="1"/>
  <c r="M377" i="12" s="1"/>
  <c r="CG267" i="13" s="1"/>
  <c r="K377" i="16"/>
  <c r="L377" i="16" s="1"/>
  <c r="M377" i="16" s="1"/>
  <c r="K377" i="17"/>
  <c r="L377" i="17" s="1"/>
  <c r="M377" i="17" s="1"/>
  <c r="V477" i="7"/>
  <c r="CF267" i="19"/>
  <c r="BW267" i="19"/>
  <c r="AT268" i="19" s="1"/>
  <c r="CE267" i="19"/>
  <c r="BV267" i="19"/>
  <c r="AS268" i="19" s="1"/>
  <c r="J378" i="17"/>
  <c r="BH267" i="18"/>
  <c r="N266" i="18"/>
  <c r="CD266" i="18"/>
  <c r="BU266" i="18"/>
  <c r="CG266" i="18"/>
  <c r="BX266" i="18"/>
  <c r="BT267" i="19"/>
  <c r="BO267" i="19"/>
  <c r="N266" i="19"/>
  <c r="CD266" i="19"/>
  <c r="BU266" i="19"/>
  <c r="BX266" i="19"/>
  <c r="CG266" i="19"/>
  <c r="F478" i="21"/>
  <c r="BO267" i="18"/>
  <c r="BT267" i="18"/>
  <c r="N267" i="13"/>
  <c r="BU267" i="13"/>
  <c r="CD267" i="13"/>
  <c r="BO268" i="13"/>
  <c r="BT268" i="13"/>
  <c r="BH268" i="13"/>
  <c r="BX267" i="13" l="1"/>
  <c r="R478" i="20"/>
  <c r="T478" i="20"/>
  <c r="Q478" i="20"/>
  <c r="P478" i="20"/>
  <c r="S478" i="20"/>
  <c r="L478" i="20"/>
  <c r="G378" i="16" s="1"/>
  <c r="H478" i="7"/>
  <c r="J478" i="7"/>
  <c r="O477" i="7"/>
  <c r="I478" i="7"/>
  <c r="K478" i="7"/>
  <c r="G478" i="7"/>
  <c r="N378" i="17"/>
  <c r="O377" i="17"/>
  <c r="BY267" i="19"/>
  <c r="CI267" i="19"/>
  <c r="CH267" i="19"/>
  <c r="BZ267" i="19"/>
  <c r="CI267" i="18"/>
  <c r="BZ267" i="18"/>
  <c r="N378" i="16"/>
  <c r="O377" i="16"/>
  <c r="CH267" i="18"/>
  <c r="BY267" i="18"/>
  <c r="BM268" i="18"/>
  <c r="BP268" i="18"/>
  <c r="I268" i="18"/>
  <c r="AV268" i="18"/>
  <c r="AJ269" i="18" s="1"/>
  <c r="BZ267" i="13"/>
  <c r="BY267" i="13"/>
  <c r="CH267" i="13"/>
  <c r="N378" i="12"/>
  <c r="CI267" i="13"/>
  <c r="O377" i="12"/>
  <c r="AV268" i="19"/>
  <c r="AJ269" i="19" s="1"/>
  <c r="BP268" i="19"/>
  <c r="BM268" i="19"/>
  <c r="I268" i="19"/>
  <c r="BP268" i="13"/>
  <c r="BM268" i="13"/>
  <c r="AV268" i="13"/>
  <c r="AJ269" i="13" s="1"/>
  <c r="I268" i="13"/>
  <c r="BQ268" i="13"/>
  <c r="BN268" i="13"/>
  <c r="AW268" i="13"/>
  <c r="AK269" i="13" s="1"/>
  <c r="J268" i="13"/>
  <c r="BQ268" i="19"/>
  <c r="J268" i="19"/>
  <c r="BN268" i="19"/>
  <c r="AW268" i="19"/>
  <c r="AK269" i="19" s="1"/>
  <c r="J268" i="18"/>
  <c r="AW268" i="18"/>
  <c r="AK269" i="18" s="1"/>
  <c r="BQ268" i="18"/>
  <c r="BN268" i="18"/>
  <c r="CA266" i="19"/>
  <c r="AR267" i="19"/>
  <c r="CJ266" i="19"/>
  <c r="CA266" i="18"/>
  <c r="AR267" i="18"/>
  <c r="H479" i="21"/>
  <c r="O478" i="21"/>
  <c r="K479" i="21"/>
  <c r="J479" i="21"/>
  <c r="G479" i="21"/>
  <c r="I479" i="21"/>
  <c r="CJ266" i="18"/>
  <c r="AR268" i="13"/>
  <c r="CJ267" i="13" l="1"/>
  <c r="AZ268" i="19"/>
  <c r="BC268" i="19" s="1"/>
  <c r="L478" i="7"/>
  <c r="F206" i="15" s="1"/>
  <c r="U478" i="20"/>
  <c r="V478" i="20" s="1"/>
  <c r="CA267" i="13"/>
  <c r="CC267" i="13" s="1"/>
  <c r="AY268" i="13"/>
  <c r="BB268" i="13" s="1"/>
  <c r="AZ268" i="13"/>
  <c r="BC268" i="13" s="1"/>
  <c r="AY268" i="18"/>
  <c r="BB268" i="18" s="1"/>
  <c r="AZ268" i="18"/>
  <c r="BC268" i="18" s="1"/>
  <c r="M268" i="19"/>
  <c r="P268" i="19" s="1"/>
  <c r="S268" i="19"/>
  <c r="AB269" i="19" s="1"/>
  <c r="R268" i="13"/>
  <c r="AA269" i="13" s="1"/>
  <c r="L268" i="13"/>
  <c r="H378" i="16"/>
  <c r="I378" i="16" s="1"/>
  <c r="H378" i="17"/>
  <c r="I378" i="17" s="1"/>
  <c r="L268" i="18"/>
  <c r="O268" i="18" s="1"/>
  <c r="R268" i="18"/>
  <c r="AA269" i="18" s="1"/>
  <c r="S268" i="13"/>
  <c r="AB269" i="13" s="1"/>
  <c r="M268" i="13"/>
  <c r="P478" i="7"/>
  <c r="T478" i="7"/>
  <c r="Q478" i="7"/>
  <c r="R478" i="7"/>
  <c r="S478" i="7"/>
  <c r="M268" i="18"/>
  <c r="P268" i="18" s="1"/>
  <c r="S268" i="18"/>
  <c r="AB269" i="18" s="1"/>
  <c r="AY268" i="19"/>
  <c r="BB268" i="19" s="1"/>
  <c r="R268" i="19"/>
  <c r="AA269" i="19" s="1"/>
  <c r="L268" i="19"/>
  <c r="O268" i="19" s="1"/>
  <c r="CK266" i="19"/>
  <c r="CL266" i="19"/>
  <c r="H267" i="19"/>
  <c r="AU267" i="19"/>
  <c r="AI268" i="19" s="1"/>
  <c r="BL267" i="19"/>
  <c r="R479" i="21"/>
  <c r="P479" i="21"/>
  <c r="T479" i="21"/>
  <c r="Q479" i="21"/>
  <c r="S479" i="21"/>
  <c r="CB266" i="19"/>
  <c r="CC266" i="19"/>
  <c r="CK266" i="18"/>
  <c r="CL266" i="18"/>
  <c r="AU267" i="18"/>
  <c r="AI268" i="18" s="1"/>
  <c r="H267" i="18"/>
  <c r="BL267" i="18"/>
  <c r="CC266" i="18"/>
  <c r="CB266" i="18"/>
  <c r="L479" i="21"/>
  <c r="G379" i="17" s="1"/>
  <c r="CL267" i="13"/>
  <c r="CK267" i="13"/>
  <c r="H268" i="13"/>
  <c r="BL268" i="13"/>
  <c r="AU268" i="13"/>
  <c r="AI269" i="13" s="1"/>
  <c r="CB267" i="13" l="1"/>
  <c r="G378" i="12"/>
  <c r="H378" i="12" s="1"/>
  <c r="I378" i="12" s="1"/>
  <c r="J379" i="12" s="1"/>
  <c r="AX267" i="19"/>
  <c r="BA267" i="19" s="1"/>
  <c r="BD267" i="19" s="1"/>
  <c r="AX267" i="18"/>
  <c r="BA267" i="18" s="1"/>
  <c r="BD267" i="18" s="1"/>
  <c r="U478" i="7"/>
  <c r="BV268" i="18"/>
  <c r="AS269" i="18" s="1"/>
  <c r="CE268" i="18"/>
  <c r="J379" i="16"/>
  <c r="CF268" i="18"/>
  <c r="BW268" i="18"/>
  <c r="AT269" i="18" s="1"/>
  <c r="J206" i="15"/>
  <c r="P268" i="13"/>
  <c r="I206" i="15"/>
  <c r="O268" i="13"/>
  <c r="CE268" i="19"/>
  <c r="BV268" i="19"/>
  <c r="AS269" i="19" s="1"/>
  <c r="BW268" i="19"/>
  <c r="AT269" i="19" s="1"/>
  <c r="CF268" i="19"/>
  <c r="J379" i="17"/>
  <c r="BV268" i="13"/>
  <c r="AS269" i="13" s="1"/>
  <c r="CE268" i="13"/>
  <c r="BW268" i="13"/>
  <c r="AT269" i="13" s="1"/>
  <c r="Q267" i="18"/>
  <c r="Z268" i="18" s="1"/>
  <c r="F478" i="20" s="1"/>
  <c r="BR267" i="18"/>
  <c r="K267" i="18"/>
  <c r="BR267" i="19"/>
  <c r="K267" i="19"/>
  <c r="Q267" i="19"/>
  <c r="Z268" i="19" s="1"/>
  <c r="BH268" i="19" s="1"/>
  <c r="U479" i="21"/>
  <c r="V479" i="21" s="1"/>
  <c r="Q268" i="13"/>
  <c r="Z269" i="13" s="1"/>
  <c r="F479" i="7" s="1"/>
  <c r="K268" i="13"/>
  <c r="H206" i="15" s="1"/>
  <c r="BR268" i="13"/>
  <c r="AX268" i="13"/>
  <c r="BA268" i="13" s="1"/>
  <c r="BD268" i="13" s="1"/>
  <c r="CF268" i="13" l="1"/>
  <c r="G226" i="15"/>
  <c r="H479" i="20"/>
  <c r="K479" i="20"/>
  <c r="I479" i="20"/>
  <c r="J479" i="20"/>
  <c r="O478" i="20"/>
  <c r="G479" i="20"/>
  <c r="BN269" i="18"/>
  <c r="BQ269" i="18"/>
  <c r="J269" i="18"/>
  <c r="AW269" i="18"/>
  <c r="AK270" i="18" s="1"/>
  <c r="J269" i="19"/>
  <c r="BQ269" i="19"/>
  <c r="BN269" i="19"/>
  <c r="AW269" i="19"/>
  <c r="AK270" i="19" s="1"/>
  <c r="BH268" i="18"/>
  <c r="BM269" i="19"/>
  <c r="BP269" i="19"/>
  <c r="I269" i="19"/>
  <c r="AV269" i="19"/>
  <c r="AJ270" i="19" s="1"/>
  <c r="BN269" i="13"/>
  <c r="J269" i="13"/>
  <c r="BQ269" i="13"/>
  <c r="AW269" i="13"/>
  <c r="AK270" i="13" s="1"/>
  <c r="BM269" i="18"/>
  <c r="I269" i="18"/>
  <c r="AV269" i="18"/>
  <c r="AJ270" i="18" s="1"/>
  <c r="BP269" i="18"/>
  <c r="K378" i="17"/>
  <c r="L378" i="17" s="1"/>
  <c r="M378" i="17" s="1"/>
  <c r="K378" i="12"/>
  <c r="L378" i="12" s="1"/>
  <c r="M378" i="12" s="1"/>
  <c r="BX268" i="13" s="1"/>
  <c r="K378" i="16"/>
  <c r="L378" i="16" s="1"/>
  <c r="M378" i="16" s="1"/>
  <c r="V478" i="7"/>
  <c r="BP269" i="13"/>
  <c r="AV269" i="13"/>
  <c r="AJ270" i="13" s="1"/>
  <c r="BM269" i="13"/>
  <c r="I269" i="13"/>
  <c r="N267" i="18"/>
  <c r="BU267" i="18"/>
  <c r="CD267" i="18"/>
  <c r="CG267" i="18"/>
  <c r="BX267" i="18"/>
  <c r="N267" i="19"/>
  <c r="BU267" i="19"/>
  <c r="CD267" i="19"/>
  <c r="BX267" i="19"/>
  <c r="CG267" i="19"/>
  <c r="BO268" i="18"/>
  <c r="BT268" i="18"/>
  <c r="F479" i="21"/>
  <c r="BO268" i="19"/>
  <c r="BT268" i="19"/>
  <c r="BH269" i="13"/>
  <c r="BT269" i="13"/>
  <c r="BO269" i="13"/>
  <c r="N268" i="13"/>
  <c r="CD268" i="13"/>
  <c r="BU268" i="13"/>
  <c r="L479" i="20" l="1"/>
  <c r="G379" i="16" s="1"/>
  <c r="AZ269" i="19"/>
  <c r="BC269" i="19" s="1"/>
  <c r="T479" i="20"/>
  <c r="R479" i="20"/>
  <c r="P479" i="20"/>
  <c r="Q479" i="20"/>
  <c r="S479" i="20"/>
  <c r="AY269" i="18"/>
  <c r="BB269" i="18" s="1"/>
  <c r="AZ269" i="13"/>
  <c r="BC269" i="13" s="1"/>
  <c r="AY269" i="13"/>
  <c r="BB269" i="13" s="1"/>
  <c r="CG268" i="13"/>
  <c r="CJ267" i="18"/>
  <c r="CL267" i="18" s="1"/>
  <c r="L269" i="19"/>
  <c r="O269" i="19" s="1"/>
  <c r="R269" i="19"/>
  <c r="AA270" i="19" s="1"/>
  <c r="S269" i="19"/>
  <c r="AB270" i="19" s="1"/>
  <c r="M269" i="19"/>
  <c r="P269" i="19" s="1"/>
  <c r="O378" i="16"/>
  <c r="BY268" i="18"/>
  <c r="CH268" i="18"/>
  <c r="BZ268" i="18"/>
  <c r="CI268" i="18"/>
  <c r="N379" i="16"/>
  <c r="CI268" i="13"/>
  <c r="BZ268" i="13"/>
  <c r="CH268" i="13"/>
  <c r="BY268" i="13"/>
  <c r="N379" i="12"/>
  <c r="O378" i="12"/>
  <c r="CI268" i="19"/>
  <c r="O378" i="17"/>
  <c r="CH268" i="19"/>
  <c r="BZ268" i="19"/>
  <c r="BY268" i="19"/>
  <c r="N379" i="17"/>
  <c r="O478" i="7"/>
  <c r="J479" i="7"/>
  <c r="G479" i="7"/>
  <c r="H479" i="7"/>
  <c r="I479" i="7"/>
  <c r="K479" i="7"/>
  <c r="AZ269" i="18"/>
  <c r="BC269" i="18" s="1"/>
  <c r="L269" i="13"/>
  <c r="R269" i="13"/>
  <c r="AA270" i="13" s="1"/>
  <c r="S269" i="13"/>
  <c r="AB270" i="13" s="1"/>
  <c r="M269" i="13"/>
  <c r="M269" i="18"/>
  <c r="P269" i="18" s="1"/>
  <c r="S269" i="18"/>
  <c r="AB270" i="18" s="1"/>
  <c r="L269" i="18"/>
  <c r="O269" i="18" s="1"/>
  <c r="R269" i="18"/>
  <c r="AA270" i="18" s="1"/>
  <c r="AY269" i="19"/>
  <c r="BB269" i="19" s="1"/>
  <c r="CJ267" i="19"/>
  <c r="CA267" i="19"/>
  <c r="AR268" i="19"/>
  <c r="H480" i="21"/>
  <c r="O479" i="21"/>
  <c r="K480" i="21"/>
  <c r="J480" i="21"/>
  <c r="G480" i="21"/>
  <c r="I480" i="21"/>
  <c r="CA267" i="18"/>
  <c r="AR268" i="18"/>
  <c r="AR269" i="13"/>
  <c r="CK267" i="18" l="1"/>
  <c r="CA268" i="13"/>
  <c r="CJ268" i="13"/>
  <c r="CK268" i="13" s="1"/>
  <c r="U479" i="20"/>
  <c r="V479" i="20" s="1"/>
  <c r="I207" i="15"/>
  <c r="O269" i="13"/>
  <c r="J207" i="15"/>
  <c r="P269" i="13"/>
  <c r="L479" i="7"/>
  <c r="Q479" i="7"/>
  <c r="S479" i="7"/>
  <c r="R479" i="7"/>
  <c r="P479" i="7"/>
  <c r="T479" i="7"/>
  <c r="AU268" i="18"/>
  <c r="AI269" i="18" s="1"/>
  <c r="H268" i="18"/>
  <c r="BL268" i="18"/>
  <c r="BL268" i="19"/>
  <c r="H268" i="19"/>
  <c r="AU268" i="19"/>
  <c r="AI269" i="19" s="1"/>
  <c r="CC267" i="18"/>
  <c r="CB267" i="18"/>
  <c r="CC267" i="19"/>
  <c r="CB267" i="19"/>
  <c r="CK267" i="19"/>
  <c r="CL267" i="19"/>
  <c r="L480" i="21"/>
  <c r="G380" i="17" s="1"/>
  <c r="R480" i="21"/>
  <c r="Q480" i="21"/>
  <c r="T480" i="21"/>
  <c r="P480" i="21"/>
  <c r="S480" i="21"/>
  <c r="CL268" i="13"/>
  <c r="CB268" i="13"/>
  <c r="CC268" i="13"/>
  <c r="AU269" i="13"/>
  <c r="AI270" i="13" s="1"/>
  <c r="BL269" i="13"/>
  <c r="H269" i="13"/>
  <c r="AX268" i="18" l="1"/>
  <c r="BA268" i="18" s="1"/>
  <c r="BD268" i="18" s="1"/>
  <c r="H379" i="16"/>
  <c r="I379" i="16" s="1"/>
  <c r="G379" i="12"/>
  <c r="H379" i="12" s="1"/>
  <c r="I379" i="12" s="1"/>
  <c r="F207" i="15"/>
  <c r="H379" i="17"/>
  <c r="I379" i="17" s="1"/>
  <c r="U479" i="7"/>
  <c r="AX268" i="19"/>
  <c r="BA268" i="19" s="1"/>
  <c r="BD268" i="19" s="1"/>
  <c r="U480" i="21"/>
  <c r="V480" i="21" s="1"/>
  <c r="K268" i="19"/>
  <c r="Q268" i="19"/>
  <c r="Z269" i="19" s="1"/>
  <c r="BH269" i="19" s="1"/>
  <c r="BR268" i="19"/>
  <c r="K268" i="18"/>
  <c r="BR268" i="18"/>
  <c r="Q268" i="18"/>
  <c r="Z269" i="18" s="1"/>
  <c r="F479" i="20" s="1"/>
  <c r="AX269" i="13"/>
  <c r="BA269" i="13" s="1"/>
  <c r="BD269" i="13" s="1"/>
  <c r="Q269" i="13"/>
  <c r="Z270" i="13" s="1"/>
  <c r="F480" i="7" s="1"/>
  <c r="BR269" i="13"/>
  <c r="K269" i="13"/>
  <c r="H207" i="15" s="1"/>
  <c r="G480" i="20" l="1"/>
  <c r="O479" i="20"/>
  <c r="K480" i="20"/>
  <c r="J480" i="20"/>
  <c r="I480" i="20"/>
  <c r="H480" i="20"/>
  <c r="G227" i="15"/>
  <c r="J380" i="12"/>
  <c r="CE269" i="13"/>
  <c r="BW269" i="13"/>
  <c r="AT270" i="13" s="1"/>
  <c r="BV269" i="13"/>
  <c r="AS270" i="13" s="1"/>
  <c r="CF269" i="13"/>
  <c r="BV269" i="19"/>
  <c r="AS270" i="19" s="1"/>
  <c r="CE269" i="19"/>
  <c r="CF269" i="19"/>
  <c r="BW269" i="19"/>
  <c r="AT270" i="19" s="1"/>
  <c r="J380" i="17"/>
  <c r="CE269" i="18"/>
  <c r="J380" i="16"/>
  <c r="BV269" i="18"/>
  <c r="AS270" i="18" s="1"/>
  <c r="BW269" i="18"/>
  <c r="AT270" i="18" s="1"/>
  <c r="CF269" i="18"/>
  <c r="V479" i="7"/>
  <c r="K379" i="17"/>
  <c r="L379" i="17" s="1"/>
  <c r="M379" i="17" s="1"/>
  <c r="K379" i="16"/>
  <c r="L379" i="16" s="1"/>
  <c r="M379" i="16" s="1"/>
  <c r="K379" i="12"/>
  <c r="L379" i="12" s="1"/>
  <c r="M379" i="12" s="1"/>
  <c r="CG269" i="13" s="1"/>
  <c r="BH269" i="18"/>
  <c r="N268" i="19"/>
  <c r="CD268" i="19"/>
  <c r="BU268" i="19"/>
  <c r="CG268" i="19"/>
  <c r="BX268" i="19"/>
  <c r="BO269" i="18"/>
  <c r="BT269" i="18"/>
  <c r="F480" i="21"/>
  <c r="BT269" i="19"/>
  <c r="BO269" i="19"/>
  <c r="N268" i="18"/>
  <c r="CD268" i="18"/>
  <c r="BU268" i="18"/>
  <c r="CG268" i="18"/>
  <c r="BX268" i="18"/>
  <c r="N269" i="13"/>
  <c r="BU269" i="13"/>
  <c r="CD269" i="13"/>
  <c r="BT270" i="13"/>
  <c r="BO270" i="13"/>
  <c r="BH270" i="13"/>
  <c r="R480" i="20" l="1"/>
  <c r="Q480" i="20"/>
  <c r="P480" i="20"/>
  <c r="T480" i="20"/>
  <c r="S480" i="20"/>
  <c r="L480" i="20"/>
  <c r="G380" i="16" s="1"/>
  <c r="BX269" i="13"/>
  <c r="J270" i="18"/>
  <c r="BQ270" i="18"/>
  <c r="BN270" i="18"/>
  <c r="AW270" i="18"/>
  <c r="AK271" i="18" s="1"/>
  <c r="AV270" i="19"/>
  <c r="AJ271" i="19" s="1"/>
  <c r="I270" i="19"/>
  <c r="BP270" i="19"/>
  <c r="BM270" i="19"/>
  <c r="G480" i="7"/>
  <c r="O479" i="7"/>
  <c r="J480" i="7"/>
  <c r="I480" i="7"/>
  <c r="K480" i="7"/>
  <c r="H480" i="7"/>
  <c r="I270" i="18"/>
  <c r="AV270" i="18"/>
  <c r="AJ271" i="18" s="1"/>
  <c r="BP270" i="18"/>
  <c r="BM270" i="18"/>
  <c r="I270" i="13"/>
  <c r="AV270" i="13"/>
  <c r="AJ271" i="13" s="1"/>
  <c r="BM270" i="13"/>
  <c r="BP270" i="13"/>
  <c r="BY269" i="13"/>
  <c r="CH269" i="13"/>
  <c r="BZ269" i="13"/>
  <c r="O379" i="12"/>
  <c r="CI269" i="13"/>
  <c r="N380" i="12"/>
  <c r="J270" i="13"/>
  <c r="AW270" i="13"/>
  <c r="AK271" i="13" s="1"/>
  <c r="BN270" i="13"/>
  <c r="BQ270" i="13"/>
  <c r="CI269" i="18"/>
  <c r="N380" i="16"/>
  <c r="O379" i="16"/>
  <c r="BY269" i="18"/>
  <c r="CH269" i="18"/>
  <c r="BZ269" i="18"/>
  <c r="N380" i="17"/>
  <c r="BY269" i="19"/>
  <c r="CH269" i="19"/>
  <c r="O379" i="17"/>
  <c r="CI269" i="19"/>
  <c r="BZ269" i="19"/>
  <c r="BQ270" i="19"/>
  <c r="BN270" i="19"/>
  <c r="J270" i="19"/>
  <c r="AW270" i="19"/>
  <c r="AK271" i="19" s="1"/>
  <c r="O480" i="21"/>
  <c r="H481" i="21"/>
  <c r="I481" i="21"/>
  <c r="G481" i="21"/>
  <c r="K481" i="21"/>
  <c r="J481" i="21"/>
  <c r="CA268" i="19"/>
  <c r="AR269" i="19"/>
  <c r="CA268" i="18"/>
  <c r="AR269" i="18"/>
  <c r="CJ268" i="19"/>
  <c r="CJ268" i="18"/>
  <c r="AR270" i="13"/>
  <c r="CA269" i="13" l="1"/>
  <c r="CB269" i="13" s="1"/>
  <c r="AZ270" i="18"/>
  <c r="BC270" i="18" s="1"/>
  <c r="CJ269" i="13"/>
  <c r="CL269" i="13" s="1"/>
  <c r="AZ270" i="13"/>
  <c r="BC270" i="13" s="1"/>
  <c r="U480" i="20"/>
  <c r="V480" i="20" s="1"/>
  <c r="AY270" i="18"/>
  <c r="BB270" i="18" s="1"/>
  <c r="AZ270" i="19"/>
  <c r="BC270" i="19" s="1"/>
  <c r="R270" i="13"/>
  <c r="AA271" i="13" s="1"/>
  <c r="L270" i="13"/>
  <c r="AY270" i="19"/>
  <c r="BB270" i="19" s="1"/>
  <c r="P480" i="7"/>
  <c r="T480" i="7"/>
  <c r="R480" i="7"/>
  <c r="S480" i="7"/>
  <c r="Q480" i="7"/>
  <c r="L270" i="19"/>
  <c r="O270" i="19" s="1"/>
  <c r="R270" i="19"/>
  <c r="AA271" i="19" s="1"/>
  <c r="L480" i="7"/>
  <c r="AY270" i="13"/>
  <c r="BB270" i="13" s="1"/>
  <c r="M270" i="19"/>
  <c r="P270" i="19" s="1"/>
  <c r="S270" i="19"/>
  <c r="AB271" i="19" s="1"/>
  <c r="M270" i="13"/>
  <c r="S270" i="13"/>
  <c r="AB271" i="13" s="1"/>
  <c r="L270" i="18"/>
  <c r="O270" i="18" s="1"/>
  <c r="R270" i="18"/>
  <c r="AA271" i="18" s="1"/>
  <c r="M270" i="18"/>
  <c r="P270" i="18" s="1"/>
  <c r="S270" i="18"/>
  <c r="AB271" i="18" s="1"/>
  <c r="CC268" i="18"/>
  <c r="CB268" i="18"/>
  <c r="H269" i="19"/>
  <c r="AU269" i="19"/>
  <c r="AI270" i="19" s="1"/>
  <c r="BL269" i="19"/>
  <c r="CB268" i="19"/>
  <c r="CC268" i="19"/>
  <c r="R481" i="21"/>
  <c r="T481" i="21"/>
  <c r="S481" i="21"/>
  <c r="P481" i="21"/>
  <c r="Q481" i="21"/>
  <c r="CL268" i="18"/>
  <c r="CK268" i="18"/>
  <c r="CL268" i="19"/>
  <c r="CK268" i="19"/>
  <c r="L481" i="21"/>
  <c r="G381" i="17" s="1"/>
  <c r="H269" i="18"/>
  <c r="AU269" i="18"/>
  <c r="AI270" i="18" s="1"/>
  <c r="BL269" i="18"/>
  <c r="AU270" i="13"/>
  <c r="AI271" i="13" s="1"/>
  <c r="BL270" i="13"/>
  <c r="H270" i="13"/>
  <c r="CC269" i="13" l="1"/>
  <c r="CK269" i="13"/>
  <c r="AX269" i="18"/>
  <c r="BA269" i="18" s="1"/>
  <c r="BD269" i="18" s="1"/>
  <c r="U480" i="7"/>
  <c r="F208" i="15"/>
  <c r="G380" i="12"/>
  <c r="H380" i="12" s="1"/>
  <c r="I380" i="12" s="1"/>
  <c r="H380" i="17"/>
  <c r="I380" i="17" s="1"/>
  <c r="H380" i="16"/>
  <c r="I380" i="16" s="1"/>
  <c r="I208" i="15"/>
  <c r="O270" i="13"/>
  <c r="AX269" i="19"/>
  <c r="BA269" i="19" s="1"/>
  <c r="BD269" i="19" s="1"/>
  <c r="J208" i="15"/>
  <c r="P270" i="13"/>
  <c r="U481" i="21"/>
  <c r="V481" i="21" s="1"/>
  <c r="BR269" i="18"/>
  <c r="Q269" i="18"/>
  <c r="Z270" i="18" s="1"/>
  <c r="F480" i="20" s="1"/>
  <c r="K269" i="18"/>
  <c r="Q269" i="19"/>
  <c r="Z270" i="19" s="1"/>
  <c r="BH270" i="19" s="1"/>
  <c r="BR269" i="19"/>
  <c r="K269" i="19"/>
  <c r="AX270" i="13"/>
  <c r="BA270" i="13" s="1"/>
  <c r="BD270" i="13" s="1"/>
  <c r="Q270" i="13"/>
  <c r="Z271" i="13" s="1"/>
  <c r="F481" i="7" s="1"/>
  <c r="K270" i="13"/>
  <c r="H208" i="15" s="1"/>
  <c r="BR270" i="13"/>
  <c r="K481" i="20" l="1"/>
  <c r="I481" i="20"/>
  <c r="H481" i="20"/>
  <c r="O480" i="20"/>
  <c r="G481" i="20"/>
  <c r="J481" i="20"/>
  <c r="BH270" i="18"/>
  <c r="J381" i="16"/>
  <c r="BW270" i="18"/>
  <c r="AT271" i="18" s="1"/>
  <c r="CE270" i="18"/>
  <c r="BV270" i="18"/>
  <c r="AS271" i="18" s="1"/>
  <c r="CF270" i="18"/>
  <c r="J381" i="17"/>
  <c r="CE270" i="19"/>
  <c r="BV270" i="19"/>
  <c r="AS271" i="19" s="1"/>
  <c r="BW270" i="19"/>
  <c r="AT271" i="19" s="1"/>
  <c r="CF270" i="19"/>
  <c r="G228" i="15"/>
  <c r="BV270" i="13"/>
  <c r="AS271" i="13" s="1"/>
  <c r="CF270" i="13"/>
  <c r="BW270" i="13"/>
  <c r="AT271" i="13" s="1"/>
  <c r="J381" i="12"/>
  <c r="CE270" i="13"/>
  <c r="K380" i="17"/>
  <c r="L380" i="17" s="1"/>
  <c r="M380" i="17" s="1"/>
  <c r="V480" i="7"/>
  <c r="K380" i="16"/>
  <c r="L380" i="16" s="1"/>
  <c r="M380" i="16" s="1"/>
  <c r="K380" i="12"/>
  <c r="L380" i="12" s="1"/>
  <c r="M380" i="12" s="1"/>
  <c r="CG270" i="13" s="1"/>
  <c r="N269" i="18"/>
  <c r="BU269" i="18"/>
  <c r="CD269" i="18"/>
  <c r="CG269" i="18"/>
  <c r="BX269" i="18"/>
  <c r="F481" i="21"/>
  <c r="N269" i="19"/>
  <c r="CD269" i="19"/>
  <c r="BU269" i="19"/>
  <c r="CG269" i="19"/>
  <c r="BX269" i="19"/>
  <c r="BT270" i="18"/>
  <c r="BO270" i="18"/>
  <c r="BO270" i="19"/>
  <c r="BT270" i="19"/>
  <c r="BO271" i="13"/>
  <c r="BT271" i="13"/>
  <c r="N270" i="13"/>
  <c r="CD270" i="13"/>
  <c r="BU270" i="13"/>
  <c r="BH271" i="13"/>
  <c r="L481" i="20" l="1"/>
  <c r="G381" i="16" s="1"/>
  <c r="P481" i="20"/>
  <c r="S481" i="20"/>
  <c r="Q481" i="20"/>
  <c r="R481" i="20"/>
  <c r="T481" i="20"/>
  <c r="BQ271" i="13"/>
  <c r="AW271" i="13"/>
  <c r="AK272" i="13" s="1"/>
  <c r="J271" i="13"/>
  <c r="BN271" i="13"/>
  <c r="BY270" i="13"/>
  <c r="CH270" i="13"/>
  <c r="N381" i="12"/>
  <c r="BZ270" i="13"/>
  <c r="O380" i="12"/>
  <c r="CI270" i="13"/>
  <c r="BM271" i="13"/>
  <c r="I271" i="13"/>
  <c r="AV271" i="13"/>
  <c r="AJ272" i="13" s="1"/>
  <c r="BP271" i="13"/>
  <c r="I271" i="18"/>
  <c r="BM271" i="18"/>
  <c r="AV271" i="18"/>
  <c r="AJ272" i="18" s="1"/>
  <c r="BP271" i="18"/>
  <c r="BZ270" i="18"/>
  <c r="CI270" i="18"/>
  <c r="O380" i="16"/>
  <c r="BY270" i="18"/>
  <c r="CH270" i="18"/>
  <c r="N381" i="16"/>
  <c r="AW271" i="18"/>
  <c r="AK272" i="18" s="1"/>
  <c r="BQ271" i="18"/>
  <c r="BN271" i="18"/>
  <c r="J271" i="18"/>
  <c r="BX270" i="13"/>
  <c r="CH270" i="19"/>
  <c r="BY270" i="19"/>
  <c r="O380" i="17"/>
  <c r="N381" i="17"/>
  <c r="BZ270" i="19"/>
  <c r="CI270" i="19"/>
  <c r="J271" i="19"/>
  <c r="BQ271" i="19"/>
  <c r="BN271" i="19"/>
  <c r="AW271" i="19"/>
  <c r="AK272" i="19" s="1"/>
  <c r="I271" i="19"/>
  <c r="AV271" i="19"/>
  <c r="AJ272" i="19" s="1"/>
  <c r="BP271" i="19"/>
  <c r="BM271" i="19"/>
  <c r="J481" i="7"/>
  <c r="O480" i="7"/>
  <c r="G481" i="7"/>
  <c r="H481" i="7"/>
  <c r="I481" i="7"/>
  <c r="K481" i="7"/>
  <c r="CA269" i="18"/>
  <c r="AR270" i="18"/>
  <c r="CA269" i="19"/>
  <c r="AR270" i="19"/>
  <c r="CJ269" i="19"/>
  <c r="J482" i="21"/>
  <c r="O481" i="21"/>
  <c r="K482" i="21"/>
  <c r="H482" i="21"/>
  <c r="G482" i="21"/>
  <c r="I482" i="21"/>
  <c r="CJ269" i="18"/>
  <c r="AR271" i="13"/>
  <c r="CJ270" i="13" l="1"/>
  <c r="CA270" i="13"/>
  <c r="CB270" i="13" s="1"/>
  <c r="AZ271" i="13"/>
  <c r="BC271" i="13" s="1"/>
  <c r="AZ271" i="18"/>
  <c r="BC271" i="18" s="1"/>
  <c r="U481" i="20"/>
  <c r="V481" i="20" s="1"/>
  <c r="L481" i="7"/>
  <c r="L271" i="19"/>
  <c r="O271" i="19" s="1"/>
  <c r="R271" i="19"/>
  <c r="AA272" i="19" s="1"/>
  <c r="AY271" i="18"/>
  <c r="BB271" i="18" s="1"/>
  <c r="R271" i="13"/>
  <c r="AA272" i="13" s="1"/>
  <c r="L271" i="13"/>
  <c r="R481" i="7"/>
  <c r="S481" i="7"/>
  <c r="T481" i="7"/>
  <c r="P481" i="7"/>
  <c r="Q481" i="7"/>
  <c r="M271" i="13"/>
  <c r="S271" i="13"/>
  <c r="AB272" i="13" s="1"/>
  <c r="M271" i="19"/>
  <c r="P271" i="19" s="1"/>
  <c r="S271" i="19"/>
  <c r="AB272" i="19" s="1"/>
  <c r="L271" i="18"/>
  <c r="O271" i="18" s="1"/>
  <c r="R271" i="18"/>
  <c r="AA272" i="18" s="1"/>
  <c r="AY271" i="19"/>
  <c r="BB271" i="19" s="1"/>
  <c r="AZ271" i="19"/>
  <c r="BC271" i="19" s="1"/>
  <c r="M271" i="18"/>
  <c r="P271" i="18" s="1"/>
  <c r="S271" i="18"/>
  <c r="AB272" i="18" s="1"/>
  <c r="AY271" i="13"/>
  <c r="BB271" i="13" s="1"/>
  <c r="CK269" i="18"/>
  <c r="CL269" i="18"/>
  <c r="R482" i="21"/>
  <c r="S482" i="21"/>
  <c r="Q482" i="21"/>
  <c r="T482" i="21"/>
  <c r="P482" i="21"/>
  <c r="CL269" i="19"/>
  <c r="CK269" i="19"/>
  <c r="AU270" i="19"/>
  <c r="AI271" i="19" s="1"/>
  <c r="BL270" i="19"/>
  <c r="H270" i="19"/>
  <c r="L482" i="21"/>
  <c r="G382" i="17" s="1"/>
  <c r="CC269" i="19"/>
  <c r="CB269" i="19"/>
  <c r="AU270" i="18"/>
  <c r="AI271" i="18" s="1"/>
  <c r="H270" i="18"/>
  <c r="BL270" i="18"/>
  <c r="CC269" i="18"/>
  <c r="CB269" i="18"/>
  <c r="CC270" i="13"/>
  <c r="CL270" i="13"/>
  <c r="CK270" i="13"/>
  <c r="BL271" i="13"/>
  <c r="AU271" i="13"/>
  <c r="AI272" i="13" s="1"/>
  <c r="H271" i="13"/>
  <c r="I209" i="15" l="1"/>
  <c r="O271" i="13"/>
  <c r="J209" i="15"/>
  <c r="P271" i="13"/>
  <c r="U481" i="7"/>
  <c r="F209" i="15"/>
  <c r="H381" i="17"/>
  <c r="I381" i="17" s="1"/>
  <c r="H381" i="16"/>
  <c r="I381" i="16" s="1"/>
  <c r="G381" i="12"/>
  <c r="H381" i="12" s="1"/>
  <c r="I381" i="12" s="1"/>
  <c r="U482" i="21"/>
  <c r="V482" i="21" s="1"/>
  <c r="AX270" i="18"/>
  <c r="BA270" i="18" s="1"/>
  <c r="BD270" i="18" s="1"/>
  <c r="AX270" i="19"/>
  <c r="BA270" i="19" s="1"/>
  <c r="BD270" i="19" s="1"/>
  <c r="BR270" i="18"/>
  <c r="K270" i="18"/>
  <c r="Q270" i="18"/>
  <c r="Z271" i="18" s="1"/>
  <c r="F481" i="20" s="1"/>
  <c r="BR270" i="19"/>
  <c r="K270" i="19"/>
  <c r="Q270" i="19"/>
  <c r="Z271" i="19" s="1"/>
  <c r="BH271" i="19" s="1"/>
  <c r="AX271" i="13"/>
  <c r="BA271" i="13" s="1"/>
  <c r="BD271" i="13" s="1"/>
  <c r="K271" i="13"/>
  <c r="H209" i="15" s="1"/>
  <c r="BR271" i="13"/>
  <c r="Q271" i="13"/>
  <c r="Z272" i="13" s="1"/>
  <c r="F482" i="7" s="1"/>
  <c r="J482" i="20" l="1"/>
  <c r="I482" i="20"/>
  <c r="O481" i="20"/>
  <c r="K482" i="20"/>
  <c r="G482" i="20"/>
  <c r="H482" i="20"/>
  <c r="K381" i="12"/>
  <c r="L381" i="12" s="1"/>
  <c r="M381" i="12" s="1"/>
  <c r="CG271" i="13" s="1"/>
  <c r="V481" i="7"/>
  <c r="K381" i="16"/>
  <c r="L381" i="16" s="1"/>
  <c r="M381" i="16" s="1"/>
  <c r="K381" i="17"/>
  <c r="L381" i="17" s="1"/>
  <c r="M381" i="17" s="1"/>
  <c r="G229" i="15"/>
  <c r="CF271" i="13"/>
  <c r="J382" i="12"/>
  <c r="CE271" i="13"/>
  <c r="BV271" i="13"/>
  <c r="AS272" i="13" s="1"/>
  <c r="BW271" i="13"/>
  <c r="AT272" i="13" s="1"/>
  <c r="BW271" i="18"/>
  <c r="AT272" i="18" s="1"/>
  <c r="J382" i="16"/>
  <c r="CF271" i="18"/>
  <c r="BV271" i="18"/>
  <c r="AS272" i="18" s="1"/>
  <c r="CE271" i="18"/>
  <c r="BH271" i="18"/>
  <c r="CE271" i="19"/>
  <c r="BW271" i="19"/>
  <c r="AT272" i="19" s="1"/>
  <c r="CF271" i="19"/>
  <c r="BV271" i="19"/>
  <c r="AS272" i="19" s="1"/>
  <c r="J382" i="17"/>
  <c r="N270" i="18"/>
  <c r="BU270" i="18"/>
  <c r="CD270" i="18"/>
  <c r="BX270" i="18"/>
  <c r="CG270" i="18"/>
  <c r="BO271" i="18"/>
  <c r="BT271" i="18"/>
  <c r="F482" i="21"/>
  <c r="N270" i="19"/>
  <c r="CD270" i="19"/>
  <c r="BU270" i="19"/>
  <c r="CG270" i="19"/>
  <c r="BX270" i="19"/>
  <c r="BO271" i="19"/>
  <c r="BT271" i="19"/>
  <c r="BH272" i="13"/>
  <c r="BT272" i="13"/>
  <c r="BO272" i="13"/>
  <c r="N271" i="13"/>
  <c r="BU271" i="13"/>
  <c r="CD271" i="13"/>
  <c r="BX271" i="13" l="1"/>
  <c r="L482" i="20"/>
  <c r="G382" i="16" s="1"/>
  <c r="Q482" i="20"/>
  <c r="T482" i="20"/>
  <c r="P482" i="20"/>
  <c r="S482" i="20"/>
  <c r="R482" i="20"/>
  <c r="BP272" i="18"/>
  <c r="AV272" i="18"/>
  <c r="AJ273" i="18" s="1"/>
  <c r="I272" i="18"/>
  <c r="BM272" i="18"/>
  <c r="AV272" i="19"/>
  <c r="AJ273" i="19" s="1"/>
  <c r="I272" i="19"/>
  <c r="BP272" i="19"/>
  <c r="BM272" i="19"/>
  <c r="BZ271" i="19"/>
  <c r="O381" i="17"/>
  <c r="CI271" i="19"/>
  <c r="N382" i="17"/>
  <c r="BY271" i="19"/>
  <c r="CH271" i="19"/>
  <c r="BQ272" i="19"/>
  <c r="BN272" i="19"/>
  <c r="J272" i="19"/>
  <c r="AW272" i="19"/>
  <c r="AK273" i="19" s="1"/>
  <c r="BN272" i="18"/>
  <c r="AW272" i="18"/>
  <c r="AK273" i="18" s="1"/>
  <c r="J272" i="18"/>
  <c r="BQ272" i="18"/>
  <c r="CH271" i="18"/>
  <c r="BY271" i="18"/>
  <c r="BZ271" i="18"/>
  <c r="CI271" i="18"/>
  <c r="O381" i="16"/>
  <c r="N382" i="16"/>
  <c r="J272" i="13"/>
  <c r="AW272" i="13"/>
  <c r="AK273" i="13" s="1"/>
  <c r="BN272" i="13"/>
  <c r="BQ272" i="13"/>
  <c r="CJ270" i="19"/>
  <c r="CL270" i="19" s="1"/>
  <c r="G482" i="7"/>
  <c r="J482" i="7"/>
  <c r="O481" i="7"/>
  <c r="H482" i="7"/>
  <c r="K482" i="7"/>
  <c r="I482" i="7"/>
  <c r="BP272" i="13"/>
  <c r="BM272" i="13"/>
  <c r="I272" i="13"/>
  <c r="AV272" i="13"/>
  <c r="AJ273" i="13" s="1"/>
  <c r="BZ271" i="13"/>
  <c r="CH271" i="13"/>
  <c r="BY271" i="13"/>
  <c r="O381" i="12"/>
  <c r="N382" i="12"/>
  <c r="CI271" i="13"/>
  <c r="CA270" i="19"/>
  <c r="AR271" i="19"/>
  <c r="CA270" i="18"/>
  <c r="AR271" i="18"/>
  <c r="O482" i="21"/>
  <c r="G483" i="21"/>
  <c r="K483" i="21"/>
  <c r="I483" i="21"/>
  <c r="H483" i="21"/>
  <c r="J483" i="21"/>
  <c r="CJ270" i="18"/>
  <c r="AR272" i="13"/>
  <c r="CJ271" i="13" l="1"/>
  <c r="AY272" i="13"/>
  <c r="BB272" i="13" s="1"/>
  <c r="U482" i="20"/>
  <c r="V482" i="20" s="1"/>
  <c r="AZ272" i="19"/>
  <c r="BC272" i="19" s="1"/>
  <c r="CK270" i="19"/>
  <c r="AZ272" i="13"/>
  <c r="BC272" i="13" s="1"/>
  <c r="CA271" i="13"/>
  <c r="CB271" i="13" s="1"/>
  <c r="L272" i="19"/>
  <c r="O272" i="19" s="1"/>
  <c r="R272" i="19"/>
  <c r="AA273" i="19" s="1"/>
  <c r="L272" i="18"/>
  <c r="O272" i="18" s="1"/>
  <c r="R272" i="18"/>
  <c r="AA273" i="18" s="1"/>
  <c r="M272" i="19"/>
  <c r="P272" i="19" s="1"/>
  <c r="S272" i="19"/>
  <c r="AB273" i="19" s="1"/>
  <c r="AY272" i="18"/>
  <c r="BB272" i="18" s="1"/>
  <c r="T482" i="7"/>
  <c r="S482" i="7"/>
  <c r="P482" i="7"/>
  <c r="R482" i="7"/>
  <c r="Q482" i="7"/>
  <c r="AZ272" i="18"/>
  <c r="BC272" i="18" s="1"/>
  <c r="AY272" i="19"/>
  <c r="BB272" i="19" s="1"/>
  <c r="M272" i="13"/>
  <c r="S272" i="13"/>
  <c r="AB273" i="13" s="1"/>
  <c r="R272" i="13"/>
  <c r="AA273" i="13" s="1"/>
  <c r="L272" i="13"/>
  <c r="L482" i="7"/>
  <c r="M272" i="18"/>
  <c r="P272" i="18" s="1"/>
  <c r="S272" i="18"/>
  <c r="AB273" i="18" s="1"/>
  <c r="CB270" i="18"/>
  <c r="CC270" i="18"/>
  <c r="L483" i="21"/>
  <c r="G383" i="17" s="1"/>
  <c r="R483" i="21"/>
  <c r="P483" i="21"/>
  <c r="Q483" i="21"/>
  <c r="S483" i="21"/>
  <c r="T483" i="21"/>
  <c r="BL271" i="19"/>
  <c r="H271" i="19"/>
  <c r="AU271" i="19"/>
  <c r="AI272" i="19" s="1"/>
  <c r="CK270" i="18"/>
  <c r="CL270" i="18"/>
  <c r="BL271" i="18"/>
  <c r="AU271" i="18"/>
  <c r="AI272" i="18" s="1"/>
  <c r="H271" i="18"/>
  <c r="CB270" i="19"/>
  <c r="CC270" i="19"/>
  <c r="CL271" i="13"/>
  <c r="CK271" i="13"/>
  <c r="H272" i="13"/>
  <c r="AU272" i="13"/>
  <c r="AI273" i="13" s="1"/>
  <c r="BL272" i="13"/>
  <c r="CC271" i="13" l="1"/>
  <c r="AX271" i="18"/>
  <c r="BA271" i="18" s="1"/>
  <c r="BD271" i="18" s="1"/>
  <c r="J210" i="15"/>
  <c r="P272" i="13"/>
  <c r="G382" i="12"/>
  <c r="H382" i="12" s="1"/>
  <c r="I382" i="12" s="1"/>
  <c r="H382" i="17"/>
  <c r="I382" i="17" s="1"/>
  <c r="H382" i="16"/>
  <c r="I382" i="16" s="1"/>
  <c r="F210" i="15"/>
  <c r="I210" i="15"/>
  <c r="O272" i="13"/>
  <c r="U482" i="7"/>
  <c r="U483" i="21"/>
  <c r="V483" i="21" s="1"/>
  <c r="AX271" i="19"/>
  <c r="BA271" i="19" s="1"/>
  <c r="BD271" i="19" s="1"/>
  <c r="BR271" i="18"/>
  <c r="K271" i="18"/>
  <c r="Q271" i="18"/>
  <c r="Z272" i="18" s="1"/>
  <c r="F482" i="20" s="1"/>
  <c r="BR271" i="19"/>
  <c r="K271" i="19"/>
  <c r="Q271" i="19"/>
  <c r="Z272" i="19" s="1"/>
  <c r="BH272" i="19" s="1"/>
  <c r="BR272" i="13"/>
  <c r="Q272" i="13"/>
  <c r="Z273" i="13" s="1"/>
  <c r="F483" i="7" s="1"/>
  <c r="K272" i="13"/>
  <c r="H210" i="15" s="1"/>
  <c r="AX272" i="13"/>
  <c r="BA272" i="13" s="1"/>
  <c r="BD272" i="13" s="1"/>
  <c r="K483" i="20" l="1"/>
  <c r="O482" i="20"/>
  <c r="H483" i="20"/>
  <c r="I483" i="20"/>
  <c r="J483" i="20"/>
  <c r="G483" i="20"/>
  <c r="BW272" i="19"/>
  <c r="AT273" i="19" s="1"/>
  <c r="CF272" i="19"/>
  <c r="BV272" i="19"/>
  <c r="AS273" i="19" s="1"/>
  <c r="CE272" i="19"/>
  <c r="J383" i="17"/>
  <c r="BH272" i="18"/>
  <c r="G230" i="15"/>
  <c r="J383" i="12"/>
  <c r="BW272" i="13"/>
  <c r="AT273" i="13" s="1"/>
  <c r="CE272" i="13"/>
  <c r="CF272" i="13"/>
  <c r="BV272" i="13"/>
  <c r="AS273" i="13" s="1"/>
  <c r="J383" i="16"/>
  <c r="CF272" i="18"/>
  <c r="BV272" i="18"/>
  <c r="AS273" i="18" s="1"/>
  <c r="CE272" i="18"/>
  <c r="BW272" i="18"/>
  <c r="AT273" i="18" s="1"/>
  <c r="K382" i="12"/>
  <c r="L382" i="12" s="1"/>
  <c r="M382" i="12" s="1"/>
  <c r="CG272" i="13" s="1"/>
  <c r="V482" i="7"/>
  <c r="K382" i="16"/>
  <c r="L382" i="16" s="1"/>
  <c r="M382" i="16" s="1"/>
  <c r="K382" i="17"/>
  <c r="L382" i="17" s="1"/>
  <c r="M382" i="17" s="1"/>
  <c r="BT272" i="18"/>
  <c r="BO272" i="18"/>
  <c r="N271" i="19"/>
  <c r="BU271" i="19"/>
  <c r="CD271" i="19"/>
  <c r="CG271" i="19"/>
  <c r="BX271" i="19"/>
  <c r="BO272" i="19"/>
  <c r="BT272" i="19"/>
  <c r="F483" i="21"/>
  <c r="N271" i="18"/>
  <c r="BU271" i="18"/>
  <c r="CD271" i="18"/>
  <c r="BX271" i="18"/>
  <c r="CG271" i="18"/>
  <c r="N272" i="13"/>
  <c r="CD272" i="13"/>
  <c r="BU272" i="13"/>
  <c r="BH273" i="13"/>
  <c r="BO273" i="13"/>
  <c r="BT273" i="13"/>
  <c r="L483" i="20" l="1"/>
  <c r="G383" i="16" s="1"/>
  <c r="BX272" i="13"/>
  <c r="S483" i="20"/>
  <c r="R483" i="20"/>
  <c r="P483" i="20"/>
  <c r="Q483" i="20"/>
  <c r="T483" i="20"/>
  <c r="BM273" i="18"/>
  <c r="I273" i="18"/>
  <c r="AV273" i="18"/>
  <c r="AJ274" i="18" s="1"/>
  <c r="BP273" i="18"/>
  <c r="H483" i="7"/>
  <c r="K483" i="7"/>
  <c r="G483" i="7"/>
  <c r="I483" i="7"/>
  <c r="O482" i="7"/>
  <c r="J483" i="7"/>
  <c r="BY272" i="19"/>
  <c r="O382" i="17"/>
  <c r="N383" i="17"/>
  <c r="CI272" i="19"/>
  <c r="CH272" i="19"/>
  <c r="BZ272" i="19"/>
  <c r="N383" i="16"/>
  <c r="BY272" i="18"/>
  <c r="CH272" i="18"/>
  <c r="BZ272" i="18"/>
  <c r="O382" i="16"/>
  <c r="CI272" i="18"/>
  <c r="AV273" i="13"/>
  <c r="AJ274" i="13" s="1"/>
  <c r="BM273" i="13"/>
  <c r="BP273" i="13"/>
  <c r="I273" i="13"/>
  <c r="CH272" i="13"/>
  <c r="BY272" i="13"/>
  <c r="O382" i="12"/>
  <c r="CI272" i="13"/>
  <c r="BZ272" i="13"/>
  <c r="N383" i="12"/>
  <c r="BM273" i="19"/>
  <c r="I273" i="19"/>
  <c r="AV273" i="19"/>
  <c r="AJ274" i="19" s="1"/>
  <c r="BP273" i="19"/>
  <c r="BQ273" i="18"/>
  <c r="BN273" i="18"/>
  <c r="J273" i="18"/>
  <c r="AW273" i="18"/>
  <c r="AK274" i="18" s="1"/>
  <c r="J273" i="13"/>
  <c r="BQ273" i="13"/>
  <c r="AW273" i="13"/>
  <c r="AK274" i="13" s="1"/>
  <c r="BN273" i="13"/>
  <c r="BQ273" i="19"/>
  <c r="J273" i="19"/>
  <c r="AW273" i="19"/>
  <c r="AK274" i="19" s="1"/>
  <c r="BN273" i="19"/>
  <c r="O483" i="21"/>
  <c r="I484" i="21"/>
  <c r="G484" i="21"/>
  <c r="J484" i="21"/>
  <c r="K484" i="21"/>
  <c r="H484" i="21"/>
  <c r="CJ271" i="19"/>
  <c r="CJ271" i="18"/>
  <c r="CA271" i="19"/>
  <c r="AR272" i="19"/>
  <c r="CA271" i="18"/>
  <c r="AR272" i="18"/>
  <c r="AR273" i="13"/>
  <c r="CJ272" i="13" l="1"/>
  <c r="CL272" i="13" s="1"/>
  <c r="CA272" i="13"/>
  <c r="CC272" i="13" s="1"/>
  <c r="AZ273" i="18"/>
  <c r="BC273" i="18" s="1"/>
  <c r="U483" i="20"/>
  <c r="V483" i="20" s="1"/>
  <c r="AY273" i="19"/>
  <c r="BB273" i="19" s="1"/>
  <c r="AY273" i="18"/>
  <c r="BB273" i="18" s="1"/>
  <c r="M273" i="13"/>
  <c r="S273" i="13"/>
  <c r="AB274" i="13" s="1"/>
  <c r="M273" i="19"/>
  <c r="P273" i="19" s="1"/>
  <c r="S273" i="19"/>
  <c r="AB274" i="19" s="1"/>
  <c r="L273" i="19"/>
  <c r="O273" i="19" s="1"/>
  <c r="R273" i="19"/>
  <c r="AA274" i="19" s="1"/>
  <c r="L273" i="13"/>
  <c r="R273" i="13"/>
  <c r="AA274" i="13" s="1"/>
  <c r="AZ273" i="19"/>
  <c r="BC273" i="19" s="1"/>
  <c r="S273" i="18"/>
  <c r="AB274" i="18" s="1"/>
  <c r="M273" i="18"/>
  <c r="P273" i="18" s="1"/>
  <c r="Q483" i="7"/>
  <c r="P483" i="7"/>
  <c r="T483" i="7"/>
  <c r="R483" i="7"/>
  <c r="S483" i="7"/>
  <c r="AZ273" i="13"/>
  <c r="BC273" i="13" s="1"/>
  <c r="AY273" i="13"/>
  <c r="BB273" i="13" s="1"/>
  <c r="L273" i="18"/>
  <c r="O273" i="18" s="1"/>
  <c r="R273" i="18"/>
  <c r="AA274" i="18" s="1"/>
  <c r="L483" i="7"/>
  <c r="BL272" i="18"/>
  <c r="AU272" i="18"/>
  <c r="AI273" i="18" s="1"/>
  <c r="H272" i="18"/>
  <c r="CK271" i="19"/>
  <c r="CL271" i="19"/>
  <c r="CB271" i="18"/>
  <c r="CC271" i="18"/>
  <c r="L484" i="21"/>
  <c r="G384" i="17" s="1"/>
  <c r="BL272" i="19"/>
  <c r="AU272" i="19"/>
  <c r="AI273" i="19" s="1"/>
  <c r="H272" i="19"/>
  <c r="CB271" i="19"/>
  <c r="CC271" i="19"/>
  <c r="R484" i="21"/>
  <c r="S484" i="21"/>
  <c r="T484" i="21"/>
  <c r="P484" i="21"/>
  <c r="Q484" i="21"/>
  <c r="CL271" i="18"/>
  <c r="CK271" i="18"/>
  <c r="CK272" i="13"/>
  <c r="BL273" i="13"/>
  <c r="H273" i="13"/>
  <c r="AU273" i="13"/>
  <c r="AI274" i="13" s="1"/>
  <c r="CB272" i="13"/>
  <c r="I211" i="15" l="1"/>
  <c r="O273" i="13"/>
  <c r="U483" i="7"/>
  <c r="G383" i="12"/>
  <c r="H383" i="12" s="1"/>
  <c r="I383" i="12" s="1"/>
  <c r="H383" i="17"/>
  <c r="I383" i="17" s="1"/>
  <c r="H383" i="16"/>
  <c r="I383" i="16" s="1"/>
  <c r="F211" i="15"/>
  <c r="AX272" i="18"/>
  <c r="BA272" i="18" s="1"/>
  <c r="BD272" i="18" s="1"/>
  <c r="J211" i="15"/>
  <c r="P273" i="13"/>
  <c r="K272" i="19"/>
  <c r="BR272" i="19"/>
  <c r="Q272" i="19"/>
  <c r="Z273" i="19" s="1"/>
  <c r="BH273" i="19" s="1"/>
  <c r="U484" i="21"/>
  <c r="V484" i="21" s="1"/>
  <c r="AX272" i="19"/>
  <c r="BA272" i="19" s="1"/>
  <c r="BD272" i="19" s="1"/>
  <c r="BR272" i="18"/>
  <c r="Q272" i="18"/>
  <c r="Z273" i="18" s="1"/>
  <c r="F483" i="20" s="1"/>
  <c r="K272" i="18"/>
  <c r="AX273" i="13"/>
  <c r="BA273" i="13" s="1"/>
  <c r="BD273" i="13" s="1"/>
  <c r="Q273" i="13"/>
  <c r="Z274" i="13" s="1"/>
  <c r="F484" i="7" s="1"/>
  <c r="BR273" i="13"/>
  <c r="K273" i="13"/>
  <c r="H211" i="15" s="1"/>
  <c r="H484" i="20" l="1"/>
  <c r="G484" i="20"/>
  <c r="K484" i="20"/>
  <c r="O483" i="20"/>
  <c r="I484" i="20"/>
  <c r="J484" i="20"/>
  <c r="BV273" i="19"/>
  <c r="AS274" i="19" s="1"/>
  <c r="CE273" i="19"/>
  <c r="BW273" i="19"/>
  <c r="AT274" i="19" s="1"/>
  <c r="CF273" i="19"/>
  <c r="J384" i="17"/>
  <c r="G231" i="15"/>
  <c r="BV273" i="13"/>
  <c r="AS274" i="13" s="1"/>
  <c r="CE273" i="13"/>
  <c r="CF273" i="13"/>
  <c r="J384" i="12"/>
  <c r="BW273" i="13"/>
  <c r="AT274" i="13" s="1"/>
  <c r="K383" i="17"/>
  <c r="L383" i="17" s="1"/>
  <c r="M383" i="17" s="1"/>
  <c r="K383" i="16"/>
  <c r="L383" i="16" s="1"/>
  <c r="M383" i="16" s="1"/>
  <c r="K383" i="12"/>
  <c r="L383" i="12" s="1"/>
  <c r="M383" i="12" s="1"/>
  <c r="CG273" i="13" s="1"/>
  <c r="V483" i="7"/>
  <c r="BH273" i="18"/>
  <c r="BV273" i="18"/>
  <c r="AS274" i="18" s="1"/>
  <c r="CE273" i="18"/>
  <c r="CF273" i="18"/>
  <c r="BW273" i="18"/>
  <c r="AT274" i="18" s="1"/>
  <c r="J384" i="16"/>
  <c r="BO273" i="18"/>
  <c r="BT273" i="18"/>
  <c r="N272" i="18"/>
  <c r="CD272" i="18"/>
  <c r="BU272" i="18"/>
  <c r="CG272" i="18"/>
  <c r="BX272" i="18"/>
  <c r="F484" i="21"/>
  <c r="BT273" i="19"/>
  <c r="BO273" i="19"/>
  <c r="N272" i="19"/>
  <c r="CD272" i="19"/>
  <c r="BU272" i="19"/>
  <c r="CG272" i="19"/>
  <c r="BX272" i="19"/>
  <c r="N273" i="13"/>
  <c r="CD273" i="13"/>
  <c r="BU273" i="13"/>
  <c r="BO274" i="13"/>
  <c r="BT274" i="13"/>
  <c r="BH274" i="13"/>
  <c r="BX273" i="13" l="1"/>
  <c r="S484" i="20"/>
  <c r="T484" i="20"/>
  <c r="Q484" i="20"/>
  <c r="R484" i="20"/>
  <c r="P484" i="20"/>
  <c r="L484" i="20"/>
  <c r="G384" i="16" s="1"/>
  <c r="BP274" i="13"/>
  <c r="AV274" i="13"/>
  <c r="AJ275" i="13" s="1"/>
  <c r="I274" i="13"/>
  <c r="BM274" i="13"/>
  <c r="O383" i="12"/>
  <c r="BZ273" i="13"/>
  <c r="CH273" i="13"/>
  <c r="BY273" i="13"/>
  <c r="N384" i="12"/>
  <c r="CI273" i="13"/>
  <c r="CJ273" i="13" s="1"/>
  <c r="AW274" i="18"/>
  <c r="AK275" i="18" s="1"/>
  <c r="J274" i="18"/>
  <c r="BQ274" i="18"/>
  <c r="BN274" i="18"/>
  <c r="AZ274" i="18"/>
  <c r="BC274" i="18" s="1"/>
  <c r="BY273" i="18"/>
  <c r="CI273" i="18"/>
  <c r="BZ273" i="18"/>
  <c r="N384" i="16"/>
  <c r="O383" i="16"/>
  <c r="CH273" i="18"/>
  <c r="CH273" i="19"/>
  <c r="N384" i="17"/>
  <c r="CI273" i="19"/>
  <c r="BZ273" i="19"/>
  <c r="BY273" i="19"/>
  <c r="O383" i="17"/>
  <c r="J274" i="13"/>
  <c r="BQ274" i="13"/>
  <c r="BN274" i="13"/>
  <c r="AW274" i="13"/>
  <c r="AK275" i="13" s="1"/>
  <c r="J274" i="19"/>
  <c r="BQ274" i="19"/>
  <c r="BN274" i="19"/>
  <c r="AW274" i="19"/>
  <c r="AK275" i="19" s="1"/>
  <c r="CJ272" i="18"/>
  <c r="CL272" i="18" s="1"/>
  <c r="BM274" i="18"/>
  <c r="AV274" i="18"/>
  <c r="AJ275" i="18" s="1"/>
  <c r="BP274" i="18"/>
  <c r="I274" i="18"/>
  <c r="J484" i="7"/>
  <c r="G484" i="7"/>
  <c r="I484" i="7"/>
  <c r="H484" i="7"/>
  <c r="O483" i="7"/>
  <c r="K484" i="7"/>
  <c r="I274" i="19"/>
  <c r="AV274" i="19"/>
  <c r="AJ275" i="19" s="1"/>
  <c r="BP274" i="19"/>
  <c r="BM274" i="19"/>
  <c r="H485" i="21"/>
  <c r="O484" i="21"/>
  <c r="K485" i="21"/>
  <c r="G485" i="21"/>
  <c r="I485" i="21"/>
  <c r="J485" i="21"/>
  <c r="CA272" i="19"/>
  <c r="AR273" i="19"/>
  <c r="CJ272" i="19"/>
  <c r="CA272" i="18"/>
  <c r="AR273" i="18"/>
  <c r="AR274" i="13"/>
  <c r="U484" i="20" l="1"/>
  <c r="V484" i="20" s="1"/>
  <c r="CA273" i="13"/>
  <c r="CC273" i="13" s="1"/>
  <c r="CK272" i="18"/>
  <c r="AY274" i="19"/>
  <c r="BB274" i="19" s="1"/>
  <c r="AY274" i="18"/>
  <c r="BB274" i="18" s="1"/>
  <c r="L484" i="7"/>
  <c r="S274" i="13"/>
  <c r="AB275" i="13" s="1"/>
  <c r="M274" i="13"/>
  <c r="M274" i="18"/>
  <c r="P274" i="18" s="1"/>
  <c r="S274" i="18"/>
  <c r="AB275" i="18" s="1"/>
  <c r="R274" i="19"/>
  <c r="AA275" i="19" s="1"/>
  <c r="L274" i="19"/>
  <c r="O274" i="19" s="1"/>
  <c r="AZ274" i="19"/>
  <c r="BC274" i="19" s="1"/>
  <c r="R274" i="13"/>
  <c r="AA275" i="13" s="1"/>
  <c r="L274" i="13"/>
  <c r="L274" i="18"/>
  <c r="O274" i="18" s="1"/>
  <c r="R274" i="18"/>
  <c r="AA275" i="18" s="1"/>
  <c r="Q484" i="7"/>
  <c r="S484" i="7"/>
  <c r="P484" i="7"/>
  <c r="R484" i="7"/>
  <c r="T484" i="7"/>
  <c r="S274" i="19"/>
  <c r="AB275" i="19" s="1"/>
  <c r="M274" i="19"/>
  <c r="P274" i="19" s="1"/>
  <c r="AY274" i="13"/>
  <c r="BB274" i="13" s="1"/>
  <c r="AZ274" i="13"/>
  <c r="BC274" i="13" s="1"/>
  <c r="H273" i="18"/>
  <c r="AU273" i="18"/>
  <c r="AI274" i="18" s="1"/>
  <c r="BL273" i="18"/>
  <c r="AX273" i="18"/>
  <c r="BA273" i="18" s="1"/>
  <c r="BD273" i="18" s="1"/>
  <c r="L485" i="21"/>
  <c r="G385" i="17" s="1"/>
  <c r="CC272" i="18"/>
  <c r="CB272" i="18"/>
  <c r="CL272" i="19"/>
  <c r="CK272" i="19"/>
  <c r="R485" i="21"/>
  <c r="S485" i="21"/>
  <c r="Q485" i="21"/>
  <c r="T485" i="21"/>
  <c r="P485" i="21"/>
  <c r="AU273" i="19"/>
  <c r="AI274" i="19" s="1"/>
  <c r="BL273" i="19"/>
  <c r="H273" i="19"/>
  <c r="CC272" i="19"/>
  <c r="CB272" i="19"/>
  <c r="CL273" i="13"/>
  <c r="CK273" i="13"/>
  <c r="AU274" i="13"/>
  <c r="AI275" i="13" s="1"/>
  <c r="H274" i="13"/>
  <c r="BL274" i="13"/>
  <c r="CB273" i="13" l="1"/>
  <c r="AX273" i="19"/>
  <c r="BA273" i="19" s="1"/>
  <c r="BD273" i="19" s="1"/>
  <c r="U484" i="7"/>
  <c r="J212" i="15"/>
  <c r="P274" i="13"/>
  <c r="I212" i="15"/>
  <c r="O274" i="13"/>
  <c r="G384" i="12"/>
  <c r="H384" i="12" s="1"/>
  <c r="I384" i="12" s="1"/>
  <c r="F212" i="15"/>
  <c r="H384" i="17"/>
  <c r="I384" i="17" s="1"/>
  <c r="H384" i="16"/>
  <c r="I384" i="16" s="1"/>
  <c r="BR273" i="18"/>
  <c r="K273" i="18"/>
  <c r="Q273" i="18"/>
  <c r="Z274" i="18" s="1"/>
  <c r="F484" i="20" s="1"/>
  <c r="K273" i="19"/>
  <c r="BR273" i="19"/>
  <c r="Q273" i="19"/>
  <c r="Z274" i="19" s="1"/>
  <c r="BH274" i="19" s="1"/>
  <c r="U485" i="21"/>
  <c r="V485" i="21" s="1"/>
  <c r="K274" i="13"/>
  <c r="H212" i="15" s="1"/>
  <c r="Q274" i="13"/>
  <c r="Z275" i="13" s="1"/>
  <c r="F485" i="7" s="1"/>
  <c r="BR274" i="13"/>
  <c r="AX274" i="13"/>
  <c r="BA274" i="13" s="1"/>
  <c r="BD274" i="13" s="1"/>
  <c r="J485" i="20" l="1"/>
  <c r="H485" i="20"/>
  <c r="K485" i="20"/>
  <c r="G485" i="20"/>
  <c r="I485" i="20"/>
  <c r="O484" i="20"/>
  <c r="G232" i="15"/>
  <c r="CE274" i="13"/>
  <c r="J385" i="12"/>
  <c r="BV274" i="13"/>
  <c r="AS275" i="13" s="1"/>
  <c r="CF274" i="13"/>
  <c r="BW274" i="13"/>
  <c r="AT275" i="13" s="1"/>
  <c r="BH274" i="18"/>
  <c r="BW274" i="19"/>
  <c r="AT275" i="19" s="1"/>
  <c r="J385" i="17"/>
  <c r="CF274" i="19"/>
  <c r="CE274" i="19"/>
  <c r="BV274" i="19"/>
  <c r="AS275" i="19" s="1"/>
  <c r="J385" i="16"/>
  <c r="BW274" i="18"/>
  <c r="AT275" i="18" s="1"/>
  <c r="BV274" i="18"/>
  <c r="AS275" i="18" s="1"/>
  <c r="CE274" i="18"/>
  <c r="CF274" i="18"/>
  <c r="K384" i="16"/>
  <c r="L384" i="16" s="1"/>
  <c r="M384" i="16" s="1"/>
  <c r="K384" i="12"/>
  <c r="L384" i="12" s="1"/>
  <c r="M384" i="12" s="1"/>
  <c r="BX274" i="13" s="1"/>
  <c r="V484" i="7"/>
  <c r="K384" i="17"/>
  <c r="L384" i="17" s="1"/>
  <c r="M384" i="17" s="1"/>
  <c r="N273" i="18"/>
  <c r="CD273" i="18"/>
  <c r="BU273" i="18"/>
  <c r="BX273" i="18"/>
  <c r="CG273" i="18"/>
  <c r="BO274" i="18"/>
  <c r="BT274" i="18"/>
  <c r="N273" i="19"/>
  <c r="CD273" i="19"/>
  <c r="BU273" i="19"/>
  <c r="BX273" i="19"/>
  <c r="CG273" i="19"/>
  <c r="BO274" i="19"/>
  <c r="BT274" i="19"/>
  <c r="F485" i="21"/>
  <c r="N274" i="13"/>
  <c r="BU274" i="13"/>
  <c r="CD274" i="13"/>
  <c r="BT275" i="13"/>
  <c r="BO275" i="13"/>
  <c r="BH275" i="13"/>
  <c r="CG274" i="13" l="1"/>
  <c r="R485" i="20"/>
  <c r="T485" i="20"/>
  <c r="P485" i="20"/>
  <c r="S485" i="20"/>
  <c r="Q485" i="20"/>
  <c r="L485" i="20"/>
  <c r="G385" i="16" s="1"/>
  <c r="O484" i="7"/>
  <c r="G485" i="7"/>
  <c r="K485" i="7"/>
  <c r="H485" i="7"/>
  <c r="I485" i="7"/>
  <c r="J485" i="7"/>
  <c r="AW275" i="18"/>
  <c r="AK276" i="18" s="1"/>
  <c r="BQ275" i="18"/>
  <c r="J275" i="18"/>
  <c r="BN275" i="18"/>
  <c r="CI274" i="19"/>
  <c r="N385" i="17"/>
  <c r="BZ274" i="19"/>
  <c r="O384" i="17"/>
  <c r="CH274" i="19"/>
  <c r="BY274" i="19"/>
  <c r="AW275" i="13"/>
  <c r="AK276" i="13" s="1"/>
  <c r="BN275" i="13"/>
  <c r="J275" i="13"/>
  <c r="BQ275" i="13"/>
  <c r="I275" i="19"/>
  <c r="BM275" i="19"/>
  <c r="AV275" i="19"/>
  <c r="AJ276" i="19" s="1"/>
  <c r="BP275" i="19"/>
  <c r="BZ274" i="13"/>
  <c r="BY274" i="13"/>
  <c r="N385" i="12"/>
  <c r="CH274" i="13"/>
  <c r="CI274" i="13"/>
  <c r="O384" i="12"/>
  <c r="BP275" i="13"/>
  <c r="AV275" i="13"/>
  <c r="AJ276" i="13" s="1"/>
  <c r="I275" i="13"/>
  <c r="BM275" i="13"/>
  <c r="CJ273" i="19"/>
  <c r="CK273" i="19" s="1"/>
  <c r="BY274" i="18"/>
  <c r="CH274" i="18"/>
  <c r="CI274" i="18"/>
  <c r="N385" i="16"/>
  <c r="BZ274" i="18"/>
  <c r="O384" i="16"/>
  <c r="BP275" i="18"/>
  <c r="I275" i="18"/>
  <c r="AV275" i="18"/>
  <c r="AJ276" i="18" s="1"/>
  <c r="BM275" i="18"/>
  <c r="J275" i="19"/>
  <c r="AW275" i="19"/>
  <c r="AK276" i="19" s="1"/>
  <c r="BQ275" i="19"/>
  <c r="BN275" i="19"/>
  <c r="CA273" i="19"/>
  <c r="AR274" i="19"/>
  <c r="O485" i="21"/>
  <c r="K486" i="21"/>
  <c r="I486" i="21"/>
  <c r="J486" i="21"/>
  <c r="H486" i="21"/>
  <c r="G486" i="21"/>
  <c r="CA273" i="18"/>
  <c r="AR274" i="18"/>
  <c r="CJ273" i="18"/>
  <c r="AR275" i="13"/>
  <c r="AZ275" i="18" l="1"/>
  <c r="BC275" i="18" s="1"/>
  <c r="CA274" i="13"/>
  <c r="CJ274" i="13"/>
  <c r="CK274" i="13" s="1"/>
  <c r="AZ275" i="13"/>
  <c r="BC275" i="13" s="1"/>
  <c r="AY275" i="13"/>
  <c r="BB275" i="13" s="1"/>
  <c r="U485" i="20"/>
  <c r="V485" i="20" s="1"/>
  <c r="CL273" i="19"/>
  <c r="AY275" i="19"/>
  <c r="BB275" i="19" s="1"/>
  <c r="AY275" i="18"/>
  <c r="BB275" i="18" s="1"/>
  <c r="L275" i="13"/>
  <c r="R275" i="13"/>
  <c r="AA276" i="13" s="1"/>
  <c r="M275" i="13"/>
  <c r="S275" i="13"/>
  <c r="AB276" i="13" s="1"/>
  <c r="M275" i="19"/>
  <c r="P275" i="19" s="1"/>
  <c r="S275" i="19"/>
  <c r="AB276" i="19" s="1"/>
  <c r="S275" i="18"/>
  <c r="AB276" i="18" s="1"/>
  <c r="M275" i="18"/>
  <c r="P275" i="18" s="1"/>
  <c r="L485" i="7"/>
  <c r="Q485" i="7"/>
  <c r="T485" i="7"/>
  <c r="P485" i="7"/>
  <c r="R485" i="7"/>
  <c r="S485" i="7"/>
  <c r="L275" i="18"/>
  <c r="O275" i="18" s="1"/>
  <c r="R275" i="18"/>
  <c r="AA276" i="18" s="1"/>
  <c r="AZ275" i="19"/>
  <c r="BC275" i="19" s="1"/>
  <c r="L275" i="19"/>
  <c r="O275" i="19" s="1"/>
  <c r="R275" i="19"/>
  <c r="AA276" i="19" s="1"/>
  <c r="R486" i="21"/>
  <c r="S486" i="21"/>
  <c r="T486" i="21"/>
  <c r="Q486" i="21"/>
  <c r="P486" i="21"/>
  <c r="L486" i="21"/>
  <c r="G386" i="17" s="1"/>
  <c r="H274" i="18"/>
  <c r="AU274" i="18"/>
  <c r="AI275" i="18" s="1"/>
  <c r="BL274" i="18"/>
  <c r="H274" i="19"/>
  <c r="AU274" i="19"/>
  <c r="AI275" i="19" s="1"/>
  <c r="BL274" i="19"/>
  <c r="CL273" i="18"/>
  <c r="CK273" i="18"/>
  <c r="CB273" i="18"/>
  <c r="CC273" i="18"/>
  <c r="CC273" i="19"/>
  <c r="CB273" i="19"/>
  <c r="H275" i="13"/>
  <c r="AU275" i="13"/>
  <c r="AI276" i="13" s="1"/>
  <c r="BL275" i="13"/>
  <c r="CB274" i="13"/>
  <c r="CC274" i="13"/>
  <c r="CL274" i="13" l="1"/>
  <c r="U485" i="7"/>
  <c r="J213" i="15"/>
  <c r="P275" i="13"/>
  <c r="F213" i="15"/>
  <c r="H385" i="17"/>
  <c r="I385" i="17" s="1"/>
  <c r="H385" i="16"/>
  <c r="I385" i="16" s="1"/>
  <c r="G385" i="12"/>
  <c r="H385" i="12" s="1"/>
  <c r="I385" i="12" s="1"/>
  <c r="I213" i="15"/>
  <c r="O275" i="13"/>
  <c r="BR274" i="19"/>
  <c r="K274" i="19"/>
  <c r="Q274" i="19"/>
  <c r="Z275" i="19" s="1"/>
  <c r="BH275" i="19" s="1"/>
  <c r="Q274" i="18"/>
  <c r="Z275" i="18" s="1"/>
  <c r="F485" i="20" s="1"/>
  <c r="BR274" i="18"/>
  <c r="K274" i="18"/>
  <c r="AX274" i="18"/>
  <c r="BA274" i="18" s="1"/>
  <c r="BD274" i="18" s="1"/>
  <c r="U486" i="21"/>
  <c r="V486" i="21" s="1"/>
  <c r="AX274" i="19"/>
  <c r="BA274" i="19" s="1"/>
  <c r="BD274" i="19" s="1"/>
  <c r="Q275" i="13"/>
  <c r="Z276" i="13" s="1"/>
  <c r="F486" i="7" s="1"/>
  <c r="K275" i="13"/>
  <c r="H213" i="15" s="1"/>
  <c r="BR275" i="13"/>
  <c r="AX275" i="13"/>
  <c r="BA275" i="13" s="1"/>
  <c r="BD275" i="13" s="1"/>
  <c r="K486" i="20" l="1"/>
  <c r="I486" i="20"/>
  <c r="G486" i="20"/>
  <c r="H486" i="20"/>
  <c r="O485" i="20"/>
  <c r="J486" i="20"/>
  <c r="BW275" i="19"/>
  <c r="AT276" i="19" s="1"/>
  <c r="CF275" i="19"/>
  <c r="CE275" i="19"/>
  <c r="J386" i="17"/>
  <c r="BV275" i="19"/>
  <c r="AS276" i="19" s="1"/>
  <c r="BH275" i="18"/>
  <c r="CF275" i="18"/>
  <c r="BW275" i="18"/>
  <c r="AT276" i="18" s="1"/>
  <c r="CE275" i="18"/>
  <c r="BV275" i="18"/>
  <c r="AS276" i="18" s="1"/>
  <c r="J386" i="16"/>
  <c r="V485" i="7"/>
  <c r="K385" i="12"/>
  <c r="L385" i="12" s="1"/>
  <c r="M385" i="12" s="1"/>
  <c r="BX275" i="13" s="1"/>
  <c r="K385" i="16"/>
  <c r="L385" i="16" s="1"/>
  <c r="M385" i="16" s="1"/>
  <c r="K385" i="17"/>
  <c r="L385" i="17" s="1"/>
  <c r="M385" i="17" s="1"/>
  <c r="G233" i="15"/>
  <c r="CF275" i="13"/>
  <c r="J386" i="12"/>
  <c r="BW275" i="13"/>
  <c r="AT276" i="13" s="1"/>
  <c r="BV275" i="13"/>
  <c r="AS276" i="13" s="1"/>
  <c r="CE275" i="13"/>
  <c r="BO275" i="18"/>
  <c r="BT275" i="18"/>
  <c r="N274" i="19"/>
  <c r="CD274" i="19"/>
  <c r="BU274" i="19"/>
  <c r="BX274" i="19"/>
  <c r="CG274" i="19"/>
  <c r="BO275" i="19"/>
  <c r="BT275" i="19"/>
  <c r="F486" i="21"/>
  <c r="N274" i="18"/>
  <c r="CD274" i="18"/>
  <c r="BU274" i="18"/>
  <c r="CG274" i="18"/>
  <c r="BX274" i="18"/>
  <c r="BO276" i="13"/>
  <c r="BT276" i="13"/>
  <c r="N275" i="13"/>
  <c r="BU275" i="13"/>
  <c r="CD275" i="13"/>
  <c r="BH276" i="13"/>
  <c r="CG275" i="13" l="1"/>
  <c r="T486" i="20"/>
  <c r="R486" i="20"/>
  <c r="Q486" i="20"/>
  <c r="P486" i="20"/>
  <c r="S486" i="20"/>
  <c r="L486" i="20"/>
  <c r="G386" i="16" s="1"/>
  <c r="CH275" i="18"/>
  <c r="BY275" i="18"/>
  <c r="CI275" i="18"/>
  <c r="O385" i="16"/>
  <c r="BZ275" i="18"/>
  <c r="N386" i="16"/>
  <c r="O485" i="7"/>
  <c r="G486" i="7"/>
  <c r="K486" i="7"/>
  <c r="I486" i="7"/>
  <c r="H486" i="7"/>
  <c r="J486" i="7"/>
  <c r="O385" i="12"/>
  <c r="BZ275" i="13"/>
  <c r="BY275" i="13"/>
  <c r="CH275" i="13"/>
  <c r="CI275" i="13"/>
  <c r="N386" i="12"/>
  <c r="BM276" i="13"/>
  <c r="BP276" i="13"/>
  <c r="AV276" i="13"/>
  <c r="AJ277" i="13" s="1"/>
  <c r="I276" i="13"/>
  <c r="BP276" i="19"/>
  <c r="I276" i="19"/>
  <c r="BM276" i="19"/>
  <c r="AV276" i="19"/>
  <c r="AJ277" i="19" s="1"/>
  <c r="BQ276" i="13"/>
  <c r="J276" i="13"/>
  <c r="AW276" i="13"/>
  <c r="AK277" i="13" s="1"/>
  <c r="BN276" i="13"/>
  <c r="O385" i="17"/>
  <c r="BY275" i="19"/>
  <c r="N386" i="17"/>
  <c r="CH275" i="19"/>
  <c r="CI275" i="19"/>
  <c r="BZ275" i="19"/>
  <c r="AV276" i="18"/>
  <c r="AJ277" i="18" s="1"/>
  <c r="BM276" i="18"/>
  <c r="I276" i="18"/>
  <c r="BP276" i="18"/>
  <c r="BN276" i="18"/>
  <c r="AW276" i="18"/>
  <c r="AK277" i="18" s="1"/>
  <c r="BQ276" i="18"/>
  <c r="J276" i="18"/>
  <c r="BN276" i="19"/>
  <c r="AW276" i="19"/>
  <c r="AK277" i="19" s="1"/>
  <c r="BQ276" i="19"/>
  <c r="J276" i="19"/>
  <c r="O486" i="21"/>
  <c r="G487" i="21"/>
  <c r="I487" i="21"/>
  <c r="K487" i="21"/>
  <c r="J487" i="21"/>
  <c r="H487" i="21"/>
  <c r="CA274" i="19"/>
  <c r="AR275" i="19"/>
  <c r="CJ274" i="19"/>
  <c r="CA274" i="18"/>
  <c r="AR275" i="18"/>
  <c r="CJ274" i="18"/>
  <c r="AR276" i="13"/>
  <c r="CJ275" i="13" l="1"/>
  <c r="CL275" i="13" s="1"/>
  <c r="CA275" i="13"/>
  <c r="CC275" i="13" s="1"/>
  <c r="U486" i="20"/>
  <c r="V486" i="20" s="1"/>
  <c r="AY276" i="19"/>
  <c r="BB276" i="19" s="1"/>
  <c r="AY276" i="18"/>
  <c r="BB276" i="18" s="1"/>
  <c r="M276" i="19"/>
  <c r="P276" i="19" s="1"/>
  <c r="S276" i="19"/>
  <c r="AB277" i="19" s="1"/>
  <c r="M276" i="13"/>
  <c r="S276" i="13"/>
  <c r="AB277" i="13" s="1"/>
  <c r="AY276" i="13"/>
  <c r="BB276" i="13" s="1"/>
  <c r="R276" i="13"/>
  <c r="AA277" i="13" s="1"/>
  <c r="L276" i="13"/>
  <c r="AZ276" i="19"/>
  <c r="BC276" i="19" s="1"/>
  <c r="L276" i="18"/>
  <c r="O276" i="18" s="1"/>
  <c r="R276" i="18"/>
  <c r="AA277" i="18" s="1"/>
  <c r="T486" i="7"/>
  <c r="P486" i="7"/>
  <c r="Q486" i="7"/>
  <c r="R486" i="7"/>
  <c r="S486" i="7"/>
  <c r="AZ276" i="18"/>
  <c r="BC276" i="18" s="1"/>
  <c r="AZ276" i="13"/>
  <c r="BC276" i="13" s="1"/>
  <c r="L276" i="19"/>
  <c r="O276" i="19" s="1"/>
  <c r="R276" i="19"/>
  <c r="AA277" i="19" s="1"/>
  <c r="M276" i="18"/>
  <c r="P276" i="18" s="1"/>
  <c r="S276" i="18"/>
  <c r="AB277" i="18" s="1"/>
  <c r="L486" i="7"/>
  <c r="AU275" i="18"/>
  <c r="AI276" i="18" s="1"/>
  <c r="H275" i="18"/>
  <c r="BL275" i="18"/>
  <c r="CB274" i="18"/>
  <c r="CC274" i="18"/>
  <c r="CK274" i="18"/>
  <c r="CL274" i="18"/>
  <c r="BL275" i="19"/>
  <c r="AU275" i="19"/>
  <c r="AI276" i="19" s="1"/>
  <c r="H275" i="19"/>
  <c r="L487" i="21"/>
  <c r="G387" i="17" s="1"/>
  <c r="CB274" i="19"/>
  <c r="CC274" i="19"/>
  <c r="CK274" i="19"/>
  <c r="CL274" i="19"/>
  <c r="T487" i="21"/>
  <c r="R487" i="21"/>
  <c r="Q487" i="21"/>
  <c r="S487" i="21"/>
  <c r="P487" i="21"/>
  <c r="H276" i="13"/>
  <c r="BL276" i="13"/>
  <c r="AU276" i="13"/>
  <c r="AI277" i="13" s="1"/>
  <c r="CK275" i="13" l="1"/>
  <c r="CB275" i="13"/>
  <c r="AX275" i="19"/>
  <c r="BA275" i="19" s="1"/>
  <c r="BD275" i="19" s="1"/>
  <c r="I214" i="15"/>
  <c r="O276" i="13"/>
  <c r="G386" i="12"/>
  <c r="H386" i="12" s="1"/>
  <c r="I386" i="12" s="1"/>
  <c r="H386" i="17"/>
  <c r="I386" i="17" s="1"/>
  <c r="H386" i="16"/>
  <c r="I386" i="16" s="1"/>
  <c r="F214" i="15"/>
  <c r="U486" i="7"/>
  <c r="J214" i="15"/>
  <c r="P276" i="13"/>
  <c r="K275" i="18"/>
  <c r="BR275" i="18"/>
  <c r="Q275" i="18"/>
  <c r="Z276" i="18" s="1"/>
  <c r="F486" i="20" s="1"/>
  <c r="U487" i="21"/>
  <c r="V487" i="21" s="1"/>
  <c r="K275" i="19"/>
  <c r="Q275" i="19"/>
  <c r="Z276" i="19" s="1"/>
  <c r="BH276" i="19" s="1"/>
  <c r="BR275" i="19"/>
  <c r="AX275" i="18"/>
  <c r="BA275" i="18" s="1"/>
  <c r="BD275" i="18" s="1"/>
  <c r="BR276" i="13"/>
  <c r="Q276" i="13"/>
  <c r="Z277" i="13" s="1"/>
  <c r="F487" i="7" s="1"/>
  <c r="K276" i="13"/>
  <c r="H214" i="15" s="1"/>
  <c r="AX276" i="13"/>
  <c r="BA276" i="13" s="1"/>
  <c r="BD276" i="13" s="1"/>
  <c r="I487" i="20" l="1"/>
  <c r="G487" i="20"/>
  <c r="O486" i="20"/>
  <c r="J487" i="20"/>
  <c r="K487" i="20"/>
  <c r="H487" i="20"/>
  <c r="BW276" i="18"/>
  <c r="AT277" i="18" s="1"/>
  <c r="J387" i="16"/>
  <c r="CF276" i="18"/>
  <c r="BV276" i="18"/>
  <c r="AS277" i="18" s="1"/>
  <c r="CE276" i="18"/>
  <c r="BV276" i="19"/>
  <c r="AS277" i="19" s="1"/>
  <c r="CF276" i="19"/>
  <c r="BW276" i="19"/>
  <c r="AT277" i="19" s="1"/>
  <c r="J387" i="17"/>
  <c r="CE276" i="19"/>
  <c r="V486" i="7"/>
  <c r="K386" i="12"/>
  <c r="L386" i="12" s="1"/>
  <c r="M386" i="12" s="1"/>
  <c r="BX276" i="13" s="1"/>
  <c r="K386" i="17"/>
  <c r="L386" i="17" s="1"/>
  <c r="M386" i="17" s="1"/>
  <c r="K386" i="16"/>
  <c r="L386" i="16" s="1"/>
  <c r="M386" i="16" s="1"/>
  <c r="G234" i="15"/>
  <c r="BW276" i="13"/>
  <c r="AT277" i="13" s="1"/>
  <c r="CE276" i="13"/>
  <c r="J387" i="12"/>
  <c r="BV276" i="13"/>
  <c r="AS277" i="13" s="1"/>
  <c r="CF276" i="13"/>
  <c r="BH276" i="18"/>
  <c r="BT276" i="19"/>
  <c r="BO276" i="19"/>
  <c r="N275" i="19"/>
  <c r="BU275" i="19"/>
  <c r="CD275" i="19"/>
  <c r="CG275" i="19"/>
  <c r="BX275" i="19"/>
  <c r="F487" i="21"/>
  <c r="BT276" i="18"/>
  <c r="BO276" i="18"/>
  <c r="N275" i="18"/>
  <c r="BU275" i="18"/>
  <c r="CD275" i="18"/>
  <c r="BX275" i="18"/>
  <c r="CG275" i="18"/>
  <c r="N276" i="13"/>
  <c r="BU276" i="13"/>
  <c r="CD276" i="13"/>
  <c r="CG276" i="13"/>
  <c r="BH277" i="13"/>
  <c r="BT277" i="13"/>
  <c r="BO277" i="13"/>
  <c r="S487" i="20" l="1"/>
  <c r="R487" i="20"/>
  <c r="T487" i="20"/>
  <c r="P487" i="20"/>
  <c r="Q487" i="20"/>
  <c r="L487" i="20"/>
  <c r="G387" i="16" s="1"/>
  <c r="J487" i="7"/>
  <c r="H487" i="7"/>
  <c r="G487" i="7"/>
  <c r="K487" i="7"/>
  <c r="I487" i="7"/>
  <c r="O486" i="7"/>
  <c r="BZ276" i="18"/>
  <c r="CH276" i="18"/>
  <c r="O386" i="16"/>
  <c r="N387" i="16"/>
  <c r="CI276" i="18"/>
  <c r="BY276" i="18"/>
  <c r="I277" i="19"/>
  <c r="BM277" i="19"/>
  <c r="AV277" i="19"/>
  <c r="AJ278" i="19" s="1"/>
  <c r="BP277" i="19"/>
  <c r="AW277" i="13"/>
  <c r="AK278" i="13" s="1"/>
  <c r="J277" i="13"/>
  <c r="BN277" i="13"/>
  <c r="BQ277" i="13"/>
  <c r="CH276" i="19"/>
  <c r="BY276" i="19"/>
  <c r="CI276" i="19"/>
  <c r="BZ276" i="19"/>
  <c r="O386" i="17"/>
  <c r="N387" i="17"/>
  <c r="O386" i="12"/>
  <c r="CI276" i="13"/>
  <c r="BZ276" i="13"/>
  <c r="CH276" i="13"/>
  <c r="N387" i="12"/>
  <c r="BY276" i="13"/>
  <c r="BP277" i="18"/>
  <c r="BM277" i="18"/>
  <c r="I277" i="18"/>
  <c r="AV277" i="18"/>
  <c r="AJ278" i="18" s="1"/>
  <c r="I277" i="13"/>
  <c r="BP277" i="13"/>
  <c r="BM277" i="13"/>
  <c r="AV277" i="13"/>
  <c r="AJ278" i="13" s="1"/>
  <c r="BN277" i="19"/>
  <c r="AW277" i="19"/>
  <c r="AK278" i="19" s="1"/>
  <c r="J277" i="19"/>
  <c r="BQ277" i="19"/>
  <c r="AW277" i="18"/>
  <c r="AK278" i="18" s="1"/>
  <c r="J277" i="18"/>
  <c r="BN277" i="18"/>
  <c r="BQ277" i="18"/>
  <c r="O487" i="21"/>
  <c r="K488" i="21"/>
  <c r="H488" i="21"/>
  <c r="G488" i="21"/>
  <c r="J488" i="21"/>
  <c r="I488" i="21"/>
  <c r="CJ275" i="19"/>
  <c r="CJ275" i="18"/>
  <c r="CA275" i="19"/>
  <c r="AR276" i="19"/>
  <c r="CA275" i="18"/>
  <c r="AR276" i="18"/>
  <c r="AR277" i="13"/>
  <c r="CJ276" i="13" l="1"/>
  <c r="CK276" i="13" s="1"/>
  <c r="AY277" i="18"/>
  <c r="BB277" i="18" s="1"/>
  <c r="U487" i="20"/>
  <c r="AZ277" i="13"/>
  <c r="BC277" i="13" s="1"/>
  <c r="CA276" i="13"/>
  <c r="CB276" i="13" s="1"/>
  <c r="AY277" i="13"/>
  <c r="BB277" i="13" s="1"/>
  <c r="V487" i="20"/>
  <c r="AZ277" i="18"/>
  <c r="BC277" i="18" s="1"/>
  <c r="R277" i="18"/>
  <c r="AA278" i="18" s="1"/>
  <c r="L277" i="18"/>
  <c r="O277" i="18" s="1"/>
  <c r="L277" i="19"/>
  <c r="O277" i="19" s="1"/>
  <c r="R277" i="19"/>
  <c r="AA278" i="19" s="1"/>
  <c r="T487" i="7"/>
  <c r="R487" i="7"/>
  <c r="P487" i="7"/>
  <c r="Q487" i="7"/>
  <c r="S487" i="7"/>
  <c r="M277" i="18"/>
  <c r="P277" i="18" s="1"/>
  <c r="S277" i="18"/>
  <c r="AB278" i="18" s="1"/>
  <c r="S277" i="13"/>
  <c r="AB278" i="13" s="1"/>
  <c r="M277" i="13"/>
  <c r="L487" i="7"/>
  <c r="S277" i="19"/>
  <c r="AB278" i="19" s="1"/>
  <c r="M277" i="19"/>
  <c r="P277" i="19" s="1"/>
  <c r="AZ277" i="19"/>
  <c r="BC277" i="19" s="1"/>
  <c r="L277" i="13"/>
  <c r="R277" i="13"/>
  <c r="AA278" i="13" s="1"/>
  <c r="AY277" i="19"/>
  <c r="BB277" i="19" s="1"/>
  <c r="L488" i="21"/>
  <c r="G388" i="17" s="1"/>
  <c r="CC275" i="19"/>
  <c r="CB275" i="19"/>
  <c r="CL275" i="18"/>
  <c r="CK275" i="18"/>
  <c r="CL275" i="19"/>
  <c r="CK275" i="19"/>
  <c r="T488" i="21"/>
  <c r="R488" i="21"/>
  <c r="S488" i="21"/>
  <c r="P488" i="21"/>
  <c r="Q488" i="21"/>
  <c r="H276" i="19"/>
  <c r="AU276" i="19"/>
  <c r="AI277" i="19" s="1"/>
  <c r="BL276" i="19"/>
  <c r="AU276" i="18"/>
  <c r="AI277" i="18" s="1"/>
  <c r="BL276" i="18"/>
  <c r="H276" i="18"/>
  <c r="CC275" i="18"/>
  <c r="CB275" i="18"/>
  <c r="BL277" i="13"/>
  <c r="AU277" i="13"/>
  <c r="AI278" i="13" s="1"/>
  <c r="H277" i="13"/>
  <c r="CL276" i="13" l="1"/>
  <c r="CC276" i="13"/>
  <c r="AX276" i="18"/>
  <c r="BA276" i="18" s="1"/>
  <c r="BD276" i="18" s="1"/>
  <c r="U487" i="7"/>
  <c r="F215" i="15"/>
  <c r="H387" i="17"/>
  <c r="I387" i="17" s="1"/>
  <c r="H387" i="16"/>
  <c r="I387" i="16" s="1"/>
  <c r="G387" i="12"/>
  <c r="H387" i="12" s="1"/>
  <c r="I387" i="12" s="1"/>
  <c r="J215" i="15"/>
  <c r="P277" i="13"/>
  <c r="I215" i="15"/>
  <c r="O277" i="13"/>
  <c r="K276" i="19"/>
  <c r="BR276" i="19"/>
  <c r="Q276" i="19"/>
  <c r="Z277" i="19" s="1"/>
  <c r="BH277" i="19" s="1"/>
  <c r="K276" i="18"/>
  <c r="BR276" i="18"/>
  <c r="Q276" i="18"/>
  <c r="Z277" i="18" s="1"/>
  <c r="F487" i="20" s="1"/>
  <c r="U488" i="21"/>
  <c r="V488" i="21" s="1"/>
  <c r="AX276" i="19"/>
  <c r="BA276" i="19" s="1"/>
  <c r="BD276" i="19" s="1"/>
  <c r="AX277" i="13"/>
  <c r="BA277" i="13" s="1"/>
  <c r="BD277" i="13" s="1"/>
  <c r="K277" i="13"/>
  <c r="H215" i="15" s="1"/>
  <c r="BR277" i="13"/>
  <c r="Q277" i="13"/>
  <c r="Z278" i="13" s="1"/>
  <c r="F488" i="7" s="1"/>
  <c r="O487" i="20" l="1"/>
  <c r="K488" i="20"/>
  <c r="J488" i="20"/>
  <c r="H488" i="20"/>
  <c r="G488" i="20"/>
  <c r="I488" i="20"/>
  <c r="G235" i="15"/>
  <c r="CE277" i="13"/>
  <c r="BV277" i="13"/>
  <c r="AS278" i="13" s="1"/>
  <c r="CF277" i="13"/>
  <c r="J388" i="12"/>
  <c r="BW277" i="13"/>
  <c r="AT278" i="13" s="1"/>
  <c r="CE277" i="18"/>
  <c r="J388" i="16"/>
  <c r="BV277" i="18"/>
  <c r="AS278" i="18" s="1"/>
  <c r="BW277" i="18"/>
  <c r="AT278" i="18" s="1"/>
  <c r="CF277" i="18"/>
  <c r="CE277" i="19"/>
  <c r="J388" i="17"/>
  <c r="BV277" i="19"/>
  <c r="AS278" i="19" s="1"/>
  <c r="CF277" i="19"/>
  <c r="BW277" i="19"/>
  <c r="AT278" i="19" s="1"/>
  <c r="K387" i="12"/>
  <c r="L387" i="12" s="1"/>
  <c r="M387" i="12" s="1"/>
  <c r="BX277" i="13" s="1"/>
  <c r="V487" i="7"/>
  <c r="K387" i="16"/>
  <c r="L387" i="16" s="1"/>
  <c r="M387" i="16" s="1"/>
  <c r="K387" i="17"/>
  <c r="L387" i="17" s="1"/>
  <c r="M387" i="17" s="1"/>
  <c r="BH277" i="18"/>
  <c r="BO277" i="19"/>
  <c r="BT277" i="19"/>
  <c r="N276" i="19"/>
  <c r="CD276" i="19"/>
  <c r="BU276" i="19"/>
  <c r="CG276" i="19"/>
  <c r="BX276" i="19"/>
  <c r="F488" i="21"/>
  <c r="BO277" i="18"/>
  <c r="BT277" i="18"/>
  <c r="N276" i="18"/>
  <c r="BU276" i="18"/>
  <c r="CD276" i="18"/>
  <c r="CG276" i="18"/>
  <c r="BX276" i="18"/>
  <c r="N277" i="13"/>
  <c r="CD277" i="13"/>
  <c r="BU277" i="13"/>
  <c r="BH278" i="13"/>
  <c r="BO278" i="13"/>
  <c r="BT278" i="13"/>
  <c r="CG277" i="13" l="1"/>
  <c r="L488" i="20"/>
  <c r="G388" i="16" s="1"/>
  <c r="S488" i="20"/>
  <c r="P488" i="20"/>
  <c r="R488" i="20"/>
  <c r="Q488" i="20"/>
  <c r="T488" i="20"/>
  <c r="O487" i="7"/>
  <c r="K488" i="7"/>
  <c r="J488" i="7"/>
  <c r="H488" i="7"/>
  <c r="G488" i="7"/>
  <c r="I488" i="7"/>
  <c r="AV278" i="19"/>
  <c r="AJ279" i="19" s="1"/>
  <c r="I278" i="19"/>
  <c r="BP278" i="19"/>
  <c r="BM278" i="19"/>
  <c r="J278" i="13"/>
  <c r="BN278" i="13"/>
  <c r="AW278" i="13"/>
  <c r="AK279" i="13" s="1"/>
  <c r="BQ278" i="13"/>
  <c r="CH277" i="19"/>
  <c r="BY277" i="19"/>
  <c r="N388" i="17"/>
  <c r="CI277" i="19"/>
  <c r="BZ277" i="19"/>
  <c r="O387" i="17"/>
  <c r="O387" i="16"/>
  <c r="N388" i="16"/>
  <c r="BZ277" i="18"/>
  <c r="CI277" i="18"/>
  <c r="BY277" i="18"/>
  <c r="CH277" i="18"/>
  <c r="I278" i="13"/>
  <c r="BP278" i="13"/>
  <c r="AV278" i="13"/>
  <c r="AJ279" i="13" s="1"/>
  <c r="BM278" i="13"/>
  <c r="J278" i="19"/>
  <c r="BQ278" i="19"/>
  <c r="BN278" i="19"/>
  <c r="AW278" i="19"/>
  <c r="AK279" i="19" s="1"/>
  <c r="AW278" i="18"/>
  <c r="AK279" i="18" s="1"/>
  <c r="J278" i="18"/>
  <c r="BQ278" i="18"/>
  <c r="BN278" i="18"/>
  <c r="O387" i="12"/>
  <c r="CH277" i="13"/>
  <c r="N388" i="12"/>
  <c r="CI277" i="13"/>
  <c r="BZ277" i="13"/>
  <c r="BY277" i="13"/>
  <c r="BM278" i="18"/>
  <c r="AV278" i="18"/>
  <c r="AJ279" i="18" s="1"/>
  <c r="I278" i="18"/>
  <c r="BP278" i="18"/>
  <c r="O488" i="21"/>
  <c r="K489" i="21"/>
  <c r="J489" i="21"/>
  <c r="G489" i="21"/>
  <c r="I489" i="21"/>
  <c r="H489" i="21"/>
  <c r="CA276" i="19"/>
  <c r="AR277" i="19"/>
  <c r="CJ276" i="18"/>
  <c r="CJ276" i="19"/>
  <c r="CA276" i="18"/>
  <c r="AR277" i="18"/>
  <c r="AR278" i="13"/>
  <c r="AZ278" i="13" l="1"/>
  <c r="BC278" i="13" s="1"/>
  <c r="CA277" i="13"/>
  <c r="CC277" i="13" s="1"/>
  <c r="U488" i="20"/>
  <c r="V488" i="20" s="1"/>
  <c r="CJ277" i="13"/>
  <c r="CK277" i="13" s="1"/>
  <c r="AZ278" i="19"/>
  <c r="BC278" i="19" s="1"/>
  <c r="L488" i="7"/>
  <c r="H388" i="17" s="1"/>
  <c r="I388" i="17" s="1"/>
  <c r="AY278" i="19"/>
  <c r="BB278" i="19" s="1"/>
  <c r="AZ278" i="18"/>
  <c r="BC278" i="18" s="1"/>
  <c r="AY278" i="13"/>
  <c r="BB278" i="13" s="1"/>
  <c r="R278" i="13"/>
  <c r="AA279" i="13" s="1"/>
  <c r="L278" i="13"/>
  <c r="R278" i="18"/>
  <c r="AA279" i="18" s="1"/>
  <c r="L278" i="18"/>
  <c r="O278" i="18" s="1"/>
  <c r="S278" i="13"/>
  <c r="AB279" i="13" s="1"/>
  <c r="M278" i="13"/>
  <c r="T488" i="7"/>
  <c r="S488" i="7"/>
  <c r="P488" i="7"/>
  <c r="Q488" i="7"/>
  <c r="R488" i="7"/>
  <c r="M278" i="19"/>
  <c r="P278" i="19" s="1"/>
  <c r="S278" i="19"/>
  <c r="AB279" i="19" s="1"/>
  <c r="M278" i="18"/>
  <c r="P278" i="18" s="1"/>
  <c r="S278" i="18"/>
  <c r="AB279" i="18" s="1"/>
  <c r="R278" i="19"/>
  <c r="AA279" i="19" s="1"/>
  <c r="L278" i="19"/>
  <c r="O278" i="19" s="1"/>
  <c r="AY278" i="18"/>
  <c r="BB278" i="18" s="1"/>
  <c r="H277" i="19"/>
  <c r="AU277" i="19"/>
  <c r="AI278" i="19" s="1"/>
  <c r="BL277" i="19"/>
  <c r="AX277" i="19"/>
  <c r="BA277" i="19" s="1"/>
  <c r="BD277" i="19" s="1"/>
  <c r="CL276" i="19"/>
  <c r="CK276" i="19"/>
  <c r="CB276" i="19"/>
  <c r="CC276" i="19"/>
  <c r="CL276" i="18"/>
  <c r="CK276" i="18"/>
  <c r="L489" i="21"/>
  <c r="G389" i="17" s="1"/>
  <c r="H277" i="18"/>
  <c r="AU277" i="18"/>
  <c r="AI278" i="18" s="1"/>
  <c r="BL277" i="18"/>
  <c r="T489" i="21"/>
  <c r="R489" i="21"/>
  <c r="S489" i="21"/>
  <c r="P489" i="21"/>
  <c r="Q489" i="21"/>
  <c r="CC276" i="18"/>
  <c r="CB276" i="18"/>
  <c r="AU278" i="13"/>
  <c r="AI279" i="13" s="1"/>
  <c r="H278" i="13"/>
  <c r="BL278" i="13"/>
  <c r="CL277" i="13" l="1"/>
  <c r="CB277" i="13"/>
  <c r="F216" i="15"/>
  <c r="H388" i="16"/>
  <c r="I388" i="16" s="1"/>
  <c r="J389" i="16" s="1"/>
  <c r="G388" i="12"/>
  <c r="H388" i="12" s="1"/>
  <c r="I388" i="12" s="1"/>
  <c r="CE278" i="13" s="1"/>
  <c r="AX277" i="18"/>
  <c r="BA277" i="18" s="1"/>
  <c r="BD277" i="18" s="1"/>
  <c r="J216" i="15"/>
  <c r="P278" i="13"/>
  <c r="BV278" i="19"/>
  <c r="AS279" i="19" s="1"/>
  <c r="CE278" i="19"/>
  <c r="CF278" i="19"/>
  <c r="BW278" i="19"/>
  <c r="AT279" i="19" s="1"/>
  <c r="J389" i="17"/>
  <c r="U488" i="7"/>
  <c r="I216" i="15"/>
  <c r="O278" i="13"/>
  <c r="U489" i="21"/>
  <c r="V489" i="21" s="1"/>
  <c r="BR277" i="18"/>
  <c r="K277" i="18"/>
  <c r="Q277" i="18"/>
  <c r="Z278" i="18" s="1"/>
  <c r="F488" i="20" s="1"/>
  <c r="Q277" i="19"/>
  <c r="Z278" i="19" s="1"/>
  <c r="BH278" i="19" s="1"/>
  <c r="K277" i="19"/>
  <c r="BR277" i="19"/>
  <c r="BR278" i="13"/>
  <c r="K278" i="13"/>
  <c r="H216" i="15" s="1"/>
  <c r="Q278" i="13"/>
  <c r="Z279" i="13" s="1"/>
  <c r="F489" i="7" s="1"/>
  <c r="AX278" i="13"/>
  <c r="BA278" i="13" s="1"/>
  <c r="BD278" i="13" s="1"/>
  <c r="CF278" i="18" l="1"/>
  <c r="CE278" i="18"/>
  <c r="BV278" i="18"/>
  <c r="AS279" i="18" s="1"/>
  <c r="I279" i="18" s="1"/>
  <c r="BW278" i="18"/>
  <c r="AT279" i="18" s="1"/>
  <c r="J279" i="18" s="1"/>
  <c r="BV278" i="13"/>
  <c r="AS279" i="13" s="1"/>
  <c r="AV279" i="13" s="1"/>
  <c r="AJ280" i="13" s="1"/>
  <c r="CF278" i="13"/>
  <c r="G236" i="15"/>
  <c r="BW278" i="13"/>
  <c r="AT279" i="13" s="1"/>
  <c r="J279" i="13" s="1"/>
  <c r="J389" i="12"/>
  <c r="G489" i="20"/>
  <c r="J489" i="20"/>
  <c r="I489" i="20"/>
  <c r="O488" i="20"/>
  <c r="H489" i="20"/>
  <c r="K489" i="20"/>
  <c r="I279" i="19"/>
  <c r="BM279" i="19"/>
  <c r="AV279" i="19"/>
  <c r="AJ280" i="19" s="1"/>
  <c r="BP279" i="19"/>
  <c r="V488" i="7"/>
  <c r="K388" i="16"/>
  <c r="L388" i="16" s="1"/>
  <c r="M388" i="16" s="1"/>
  <c r="K388" i="12"/>
  <c r="L388" i="12" s="1"/>
  <c r="M388" i="12" s="1"/>
  <c r="K388" i="17"/>
  <c r="L388" i="17" s="1"/>
  <c r="M388" i="17" s="1"/>
  <c r="AV279" i="18"/>
  <c r="AJ280" i="18" s="1"/>
  <c r="BH278" i="18"/>
  <c r="J279" i="19"/>
  <c r="AW279" i="19"/>
  <c r="AK280" i="19" s="1"/>
  <c r="BN279" i="19"/>
  <c r="BQ279" i="19"/>
  <c r="N277" i="18"/>
  <c r="BU277" i="18"/>
  <c r="CD277" i="18"/>
  <c r="BX277" i="18"/>
  <c r="CG277" i="18"/>
  <c r="BT278" i="19"/>
  <c r="BO278" i="19"/>
  <c r="N277" i="19"/>
  <c r="CD277" i="19"/>
  <c r="BU277" i="19"/>
  <c r="CG277" i="19"/>
  <c r="BX277" i="19"/>
  <c r="BT278" i="18"/>
  <c r="BO278" i="18"/>
  <c r="F489" i="21"/>
  <c r="N278" i="13"/>
  <c r="CD278" i="13"/>
  <c r="BU278" i="13"/>
  <c r="BH279" i="13"/>
  <c r="BT279" i="13"/>
  <c r="BO279" i="13"/>
  <c r="BM279" i="18" l="1"/>
  <c r="BP279" i="18"/>
  <c r="BN279" i="18"/>
  <c r="BQ279" i="18"/>
  <c r="AW279" i="18"/>
  <c r="AK280" i="18" s="1"/>
  <c r="I279" i="13"/>
  <c r="R279" i="13" s="1"/>
  <c r="AA280" i="13" s="1"/>
  <c r="BP279" i="13"/>
  <c r="BM279" i="13"/>
  <c r="BQ279" i="13"/>
  <c r="AW279" i="13"/>
  <c r="AK280" i="13" s="1"/>
  <c r="BN279" i="13"/>
  <c r="AY279" i="13"/>
  <c r="BB279" i="13" s="1"/>
  <c r="T489" i="20"/>
  <c r="S489" i="20"/>
  <c r="R489" i="20"/>
  <c r="P489" i="20"/>
  <c r="Q489" i="20"/>
  <c r="L489" i="20"/>
  <c r="G389" i="16" s="1"/>
  <c r="AZ279" i="19"/>
  <c r="BC279" i="19" s="1"/>
  <c r="J489" i="7"/>
  <c r="O488" i="7"/>
  <c r="H489" i="7"/>
  <c r="I489" i="7"/>
  <c r="K489" i="7"/>
  <c r="G489" i="7"/>
  <c r="M279" i="18"/>
  <c r="P279" i="18" s="1"/>
  <c r="S279" i="18"/>
  <c r="AB280" i="18" s="1"/>
  <c r="BZ278" i="19"/>
  <c r="O388" i="17"/>
  <c r="N389" i="17"/>
  <c r="CI278" i="19"/>
  <c r="CH278" i="19"/>
  <c r="BY278" i="19"/>
  <c r="CI278" i="13"/>
  <c r="O388" i="12"/>
  <c r="CH278" i="13"/>
  <c r="BZ278" i="13"/>
  <c r="BY278" i="13"/>
  <c r="N389" i="12"/>
  <c r="M279" i="19"/>
  <c r="P279" i="19" s="1"/>
  <c r="S279" i="19"/>
  <c r="AB280" i="19" s="1"/>
  <c r="CH278" i="18"/>
  <c r="CI278" i="18"/>
  <c r="BZ278" i="18"/>
  <c r="O388" i="16"/>
  <c r="BY278" i="18"/>
  <c r="N389" i="16"/>
  <c r="AY279" i="18"/>
  <c r="BB279" i="18" s="1"/>
  <c r="AY279" i="19"/>
  <c r="BB279" i="19" s="1"/>
  <c r="BX278" i="13"/>
  <c r="CG278" i="13"/>
  <c r="S279" i="13"/>
  <c r="AB280" i="13" s="1"/>
  <c r="M279" i="13"/>
  <c r="L279" i="18"/>
  <c r="O279" i="18" s="1"/>
  <c r="R279" i="18"/>
  <c r="AA280" i="18" s="1"/>
  <c r="L279" i="19"/>
  <c r="O279" i="19" s="1"/>
  <c r="R279" i="19"/>
  <c r="AA280" i="19" s="1"/>
  <c r="CA277" i="19"/>
  <c r="AR278" i="19"/>
  <c r="CJ277" i="19"/>
  <c r="I490" i="21"/>
  <c r="O489" i="21"/>
  <c r="G490" i="21"/>
  <c r="H490" i="21"/>
  <c r="K490" i="21"/>
  <c r="J490" i="21"/>
  <c r="CJ277" i="18"/>
  <c r="CA277" i="18"/>
  <c r="AR278" i="18"/>
  <c r="AR279" i="13"/>
  <c r="AZ279" i="18" l="1"/>
  <c r="BC279" i="18" s="1"/>
  <c r="L279" i="13"/>
  <c r="O279" i="13" s="1"/>
  <c r="CJ278" i="13"/>
  <c r="CL278" i="13" s="1"/>
  <c r="AZ279" i="13"/>
  <c r="BC279" i="13" s="1"/>
  <c r="L489" i="7"/>
  <c r="F217" i="15" s="1"/>
  <c r="U489" i="20"/>
  <c r="V489" i="20" s="1"/>
  <c r="CA278" i="13"/>
  <c r="CB278" i="13" s="1"/>
  <c r="H389" i="17"/>
  <c r="I389" i="17" s="1"/>
  <c r="H389" i="16"/>
  <c r="I389" i="16" s="1"/>
  <c r="J217" i="15"/>
  <c r="P279" i="13"/>
  <c r="Q489" i="7"/>
  <c r="P489" i="7"/>
  <c r="R489" i="7"/>
  <c r="S489" i="7"/>
  <c r="T489" i="7"/>
  <c r="CK277" i="19"/>
  <c r="CL277" i="19"/>
  <c r="L490" i="21"/>
  <c r="G390" i="17" s="1"/>
  <c r="H278" i="18"/>
  <c r="AU278" i="18"/>
  <c r="AI279" i="18" s="1"/>
  <c r="BL278" i="18"/>
  <c r="AU278" i="19"/>
  <c r="AI279" i="19" s="1"/>
  <c r="BL278" i="19"/>
  <c r="H278" i="19"/>
  <c r="CK277" i="18"/>
  <c r="CL277" i="18"/>
  <c r="CB277" i="18"/>
  <c r="CC277" i="18"/>
  <c r="T490" i="21"/>
  <c r="S490" i="21"/>
  <c r="R490" i="21"/>
  <c r="Q490" i="21"/>
  <c r="P490" i="21"/>
  <c r="CC277" i="19"/>
  <c r="CB277" i="19"/>
  <c r="AU279" i="13"/>
  <c r="AI280" i="13" s="1"/>
  <c r="H279" i="13"/>
  <c r="BL279" i="13"/>
  <c r="CK278" i="13" l="1"/>
  <c r="I217" i="15"/>
  <c r="G389" i="12"/>
  <c r="H389" i="12" s="1"/>
  <c r="I389" i="12" s="1"/>
  <c r="J390" i="12" s="1"/>
  <c r="CC278" i="13"/>
  <c r="AX278" i="19"/>
  <c r="BA278" i="19" s="1"/>
  <c r="BD278" i="19" s="1"/>
  <c r="BV279" i="18"/>
  <c r="AS280" i="18" s="1"/>
  <c r="CE279" i="18"/>
  <c r="J390" i="16"/>
  <c r="BW279" i="18"/>
  <c r="AT280" i="18" s="1"/>
  <c r="CF279" i="18"/>
  <c r="G237" i="15"/>
  <c r="BW279" i="19"/>
  <c r="AT280" i="19" s="1"/>
  <c r="BV279" i="19"/>
  <c r="AS280" i="19" s="1"/>
  <c r="CE279" i="19"/>
  <c r="CF279" i="19"/>
  <c r="J390" i="17"/>
  <c r="U489" i="7"/>
  <c r="Q278" i="19"/>
  <c r="Z279" i="19" s="1"/>
  <c r="BH279" i="19" s="1"/>
  <c r="BR278" i="19"/>
  <c r="K278" i="19"/>
  <c r="BR278" i="18"/>
  <c r="K278" i="18"/>
  <c r="Q278" i="18"/>
  <c r="Z279" i="18" s="1"/>
  <c r="F489" i="20" s="1"/>
  <c r="U490" i="21"/>
  <c r="V490" i="21" s="1"/>
  <c r="AX278" i="18"/>
  <c r="BA278" i="18" s="1"/>
  <c r="BD278" i="18" s="1"/>
  <c r="AX279" i="13"/>
  <c r="BA279" i="13" s="1"/>
  <c r="BD279" i="13" s="1"/>
  <c r="Q279" i="13"/>
  <c r="Z280" i="13" s="1"/>
  <c r="F490" i="7" s="1"/>
  <c r="K279" i="13"/>
  <c r="H217" i="15" s="1"/>
  <c r="BR279" i="13"/>
  <c r="BW279" i="13" l="1"/>
  <c r="AT280" i="13" s="1"/>
  <c r="J280" i="13" s="1"/>
  <c r="CF279" i="13"/>
  <c r="BV279" i="13"/>
  <c r="AS280" i="13" s="1"/>
  <c r="BM280" i="13" s="1"/>
  <c r="CE279" i="13"/>
  <c r="K490" i="20"/>
  <c r="G490" i="20"/>
  <c r="O489" i="20"/>
  <c r="H490" i="20"/>
  <c r="J490" i="20"/>
  <c r="I490" i="20"/>
  <c r="AV280" i="19"/>
  <c r="AJ281" i="19" s="1"/>
  <c r="BM280" i="19"/>
  <c r="I280" i="19"/>
  <c r="BP280" i="19"/>
  <c r="BQ280" i="18"/>
  <c r="J280" i="18"/>
  <c r="AW280" i="18"/>
  <c r="AK281" i="18" s="1"/>
  <c r="BN280" i="18"/>
  <c r="AW280" i="19"/>
  <c r="AK281" i="19" s="1"/>
  <c r="BN280" i="19"/>
  <c r="J280" i="19"/>
  <c r="BQ280" i="19"/>
  <c r="V489" i="7"/>
  <c r="K389" i="17"/>
  <c r="L389" i="17" s="1"/>
  <c r="M389" i="17" s="1"/>
  <c r="K389" i="16"/>
  <c r="L389" i="16" s="1"/>
  <c r="M389" i="16" s="1"/>
  <c r="K389" i="12"/>
  <c r="L389" i="12" s="1"/>
  <c r="M389" i="12" s="1"/>
  <c r="BP280" i="18"/>
  <c r="BM280" i="18"/>
  <c r="I280" i="18"/>
  <c r="AV280" i="18"/>
  <c r="AJ281" i="18" s="1"/>
  <c r="BH279" i="18"/>
  <c r="BT279" i="18"/>
  <c r="BO279" i="18"/>
  <c r="N278" i="19"/>
  <c r="CD278" i="19"/>
  <c r="BU278" i="19"/>
  <c r="BX278" i="19"/>
  <c r="CG278" i="19"/>
  <c r="N278" i="18"/>
  <c r="BU278" i="18"/>
  <c r="CD278" i="18"/>
  <c r="CG278" i="18"/>
  <c r="BX278" i="18"/>
  <c r="BO279" i="19"/>
  <c r="BT279" i="19"/>
  <c r="F490" i="21"/>
  <c r="N279" i="13"/>
  <c r="CD279" i="13"/>
  <c r="BU279" i="13"/>
  <c r="BH280" i="13"/>
  <c r="BO280" i="13"/>
  <c r="BT280" i="13"/>
  <c r="BP280" i="13" l="1"/>
  <c r="AV280" i="13"/>
  <c r="AJ281" i="13" s="1"/>
  <c r="I280" i="13"/>
  <c r="L280" i="13" s="1"/>
  <c r="BN280" i="13"/>
  <c r="BQ280" i="13"/>
  <c r="AW280" i="13"/>
  <c r="AK281" i="13" s="1"/>
  <c r="AY280" i="18"/>
  <c r="BB280" i="18" s="1"/>
  <c r="AY280" i="19"/>
  <c r="BB280" i="19" s="1"/>
  <c r="Q490" i="20"/>
  <c r="R490" i="20"/>
  <c r="S490" i="20"/>
  <c r="T490" i="20"/>
  <c r="P490" i="20"/>
  <c r="L490" i="20"/>
  <c r="G390" i="16" s="1"/>
  <c r="CJ278" i="18"/>
  <c r="CL278" i="18" s="1"/>
  <c r="CH279" i="18"/>
  <c r="O389" i="16"/>
  <c r="BY279" i="18"/>
  <c r="BZ279" i="18"/>
  <c r="CI279" i="18"/>
  <c r="N390" i="16"/>
  <c r="S280" i="18"/>
  <c r="AB281" i="18" s="1"/>
  <c r="M280" i="18"/>
  <c r="P280" i="18" s="1"/>
  <c r="BY279" i="19"/>
  <c r="O389" i="17"/>
  <c r="N390" i="17"/>
  <c r="CH279" i="19"/>
  <c r="CI279" i="19"/>
  <c r="BZ279" i="19"/>
  <c r="K490" i="7"/>
  <c r="H490" i="7"/>
  <c r="O489" i="7"/>
  <c r="G490" i="7"/>
  <c r="I490" i="7"/>
  <c r="J490" i="7"/>
  <c r="AZ280" i="19"/>
  <c r="BC280" i="19" s="1"/>
  <c r="BZ279" i="13"/>
  <c r="CI279" i="13"/>
  <c r="BY279" i="13"/>
  <c r="O389" i="12"/>
  <c r="CH279" i="13"/>
  <c r="N390" i="12"/>
  <c r="CG279" i="13"/>
  <c r="R280" i="18"/>
  <c r="AA281" i="18" s="1"/>
  <c r="L280" i="18"/>
  <c r="O280" i="18" s="1"/>
  <c r="M280" i="13"/>
  <c r="S280" i="13"/>
  <c r="AB281" i="13" s="1"/>
  <c r="L280" i="19"/>
  <c r="O280" i="19" s="1"/>
  <c r="R280" i="19"/>
  <c r="AA281" i="19" s="1"/>
  <c r="S280" i="19"/>
  <c r="AB281" i="19" s="1"/>
  <c r="M280" i="19"/>
  <c r="P280" i="19" s="1"/>
  <c r="AZ280" i="18"/>
  <c r="BC280" i="18" s="1"/>
  <c r="BX279" i="13"/>
  <c r="CA278" i="18"/>
  <c r="AR279" i="18"/>
  <c r="H491" i="21"/>
  <c r="O490" i="21"/>
  <c r="J491" i="21"/>
  <c r="I491" i="21"/>
  <c r="K491" i="21"/>
  <c r="G491" i="21"/>
  <c r="CA278" i="19"/>
  <c r="AR279" i="19"/>
  <c r="CJ278" i="19"/>
  <c r="AR280" i="13"/>
  <c r="R280" i="13" l="1"/>
  <c r="AA281" i="13" s="1"/>
  <c r="AY280" i="13"/>
  <c r="BB280" i="13" s="1"/>
  <c r="AZ280" i="13"/>
  <c r="BC280" i="13" s="1"/>
  <c r="CA279" i="13"/>
  <c r="CC279" i="13" s="1"/>
  <c r="CJ279" i="13"/>
  <c r="CK279" i="13" s="1"/>
  <c r="U490" i="20"/>
  <c r="V490" i="20" s="1"/>
  <c r="CK278" i="18"/>
  <c r="L490" i="7"/>
  <c r="R490" i="7"/>
  <c r="S490" i="7"/>
  <c r="Q490" i="7"/>
  <c r="P490" i="7"/>
  <c r="T490" i="7"/>
  <c r="J218" i="15"/>
  <c r="P280" i="13"/>
  <c r="I218" i="15"/>
  <c r="O280" i="13"/>
  <c r="CB278" i="18"/>
  <c r="CC278" i="18"/>
  <c r="T491" i="21"/>
  <c r="S491" i="21"/>
  <c r="P491" i="21"/>
  <c r="Q491" i="21"/>
  <c r="R491" i="21"/>
  <c r="AU279" i="18"/>
  <c r="AI280" i="18" s="1"/>
  <c r="H279" i="18"/>
  <c r="BL279" i="18"/>
  <c r="CB278" i="19"/>
  <c r="CC278" i="19"/>
  <c r="AU279" i="19"/>
  <c r="AI280" i="19" s="1"/>
  <c r="H279" i="19"/>
  <c r="BL279" i="19"/>
  <c r="CK278" i="19"/>
  <c r="CL278" i="19"/>
  <c r="L491" i="21"/>
  <c r="G391" i="17" s="1"/>
  <c r="BL280" i="13"/>
  <c r="AU280" i="13"/>
  <c r="AI281" i="13" s="1"/>
  <c r="H280" i="13"/>
  <c r="CB279" i="13" l="1"/>
  <c r="AX279" i="18"/>
  <c r="BA279" i="18" s="1"/>
  <c r="BD279" i="18" s="1"/>
  <c r="CL279" i="13"/>
  <c r="AX279" i="19"/>
  <c r="BA279" i="19" s="1"/>
  <c r="BD279" i="19" s="1"/>
  <c r="U490" i="7"/>
  <c r="H390" i="17"/>
  <c r="I390" i="17" s="1"/>
  <c r="H390" i="16"/>
  <c r="I390" i="16" s="1"/>
  <c r="F218" i="15"/>
  <c r="G390" i="12"/>
  <c r="H390" i="12" s="1"/>
  <c r="I390" i="12" s="1"/>
  <c r="BR279" i="18"/>
  <c r="K279" i="18"/>
  <c r="Q279" i="18"/>
  <c r="Z280" i="18" s="1"/>
  <c r="F490" i="20" s="1"/>
  <c r="BR279" i="19"/>
  <c r="K279" i="19"/>
  <c r="Q279" i="19"/>
  <c r="Z280" i="19" s="1"/>
  <c r="BH280" i="19" s="1"/>
  <c r="U491" i="21"/>
  <c r="V491" i="21" s="1"/>
  <c r="K280" i="13"/>
  <c r="H218" i="15" s="1"/>
  <c r="Q280" i="13"/>
  <c r="Z281" i="13" s="1"/>
  <c r="F491" i="7" s="1"/>
  <c r="BR280" i="13"/>
  <c r="AX280" i="13"/>
  <c r="BA280" i="13" s="1"/>
  <c r="BD280" i="13" s="1"/>
  <c r="O490" i="20" l="1"/>
  <c r="G491" i="20"/>
  <c r="I491" i="20"/>
  <c r="H491" i="20"/>
  <c r="J491" i="20"/>
  <c r="K491" i="20"/>
  <c r="G238" i="15"/>
  <c r="BV280" i="13"/>
  <c r="AS281" i="13" s="1"/>
  <c r="CF280" i="13"/>
  <c r="J391" i="12"/>
  <c r="BW280" i="13"/>
  <c r="AT281" i="13" s="1"/>
  <c r="CE280" i="13"/>
  <c r="BW280" i="18"/>
  <c r="AT281" i="18" s="1"/>
  <c r="CF280" i="18"/>
  <c r="J391" i="16"/>
  <c r="BV280" i="18"/>
  <c r="AS281" i="18" s="1"/>
  <c r="CE280" i="18"/>
  <c r="BW280" i="19"/>
  <c r="AT281" i="19" s="1"/>
  <c r="CE280" i="19"/>
  <c r="CF280" i="19"/>
  <c r="BV280" i="19"/>
  <c r="AS281" i="19" s="1"/>
  <c r="J391" i="17"/>
  <c r="BH280" i="18"/>
  <c r="K390" i="17"/>
  <c r="L390" i="17" s="1"/>
  <c r="M390" i="17" s="1"/>
  <c r="V490" i="7"/>
  <c r="K390" i="12"/>
  <c r="L390" i="12" s="1"/>
  <c r="M390" i="12" s="1"/>
  <c r="CG280" i="13" s="1"/>
  <c r="K390" i="16"/>
  <c r="L390" i="16" s="1"/>
  <c r="M390" i="16" s="1"/>
  <c r="N279" i="18"/>
  <c r="CD279" i="18"/>
  <c r="BU279" i="18"/>
  <c r="BX279" i="18"/>
  <c r="CG279" i="18"/>
  <c r="BT280" i="18"/>
  <c r="BO280" i="18"/>
  <c r="N279" i="19"/>
  <c r="CD279" i="19"/>
  <c r="BU279" i="19"/>
  <c r="CG279" i="19"/>
  <c r="BX279" i="19"/>
  <c r="F491" i="21"/>
  <c r="BO280" i="19"/>
  <c r="BT280" i="19"/>
  <c r="N280" i="13"/>
  <c r="CD280" i="13"/>
  <c r="BU280" i="13"/>
  <c r="BT281" i="13"/>
  <c r="BO281" i="13"/>
  <c r="BH281" i="13"/>
  <c r="L491" i="20" l="1"/>
  <c r="G391" i="16" s="1"/>
  <c r="Q491" i="20"/>
  <c r="P491" i="20"/>
  <c r="R491" i="20"/>
  <c r="T491" i="20"/>
  <c r="S491" i="20"/>
  <c r="BX280" i="13"/>
  <c r="BP281" i="19"/>
  <c r="BM281" i="19"/>
  <c r="AV281" i="19"/>
  <c r="AJ282" i="19" s="1"/>
  <c r="I281" i="19"/>
  <c r="BN281" i="18"/>
  <c r="AW281" i="18"/>
  <c r="AK282" i="18" s="1"/>
  <c r="BQ281" i="18"/>
  <c r="J281" i="18"/>
  <c r="BY280" i="18"/>
  <c r="CI280" i="18"/>
  <c r="BZ280" i="18"/>
  <c r="O390" i="16"/>
  <c r="N391" i="16"/>
  <c r="CH280" i="18"/>
  <c r="BZ280" i="13"/>
  <c r="BY280" i="13"/>
  <c r="CI280" i="13"/>
  <c r="O390" i="12"/>
  <c r="CH280" i="13"/>
  <c r="N391" i="12"/>
  <c r="J281" i="13"/>
  <c r="AW281" i="13"/>
  <c r="AK282" i="13" s="1"/>
  <c r="BN281" i="13"/>
  <c r="BQ281" i="13"/>
  <c r="BN281" i="19"/>
  <c r="J281" i="19"/>
  <c r="AW281" i="19"/>
  <c r="AK282" i="19" s="1"/>
  <c r="BQ281" i="19"/>
  <c r="CJ279" i="19"/>
  <c r="CL279" i="19" s="1"/>
  <c r="BY280" i="19"/>
  <c r="N391" i="17"/>
  <c r="CI280" i="19"/>
  <c r="BZ280" i="19"/>
  <c r="CH280" i="19"/>
  <c r="O390" i="17"/>
  <c r="G491" i="7"/>
  <c r="K491" i="7"/>
  <c r="J491" i="7"/>
  <c r="O490" i="7"/>
  <c r="H491" i="7"/>
  <c r="I491" i="7"/>
  <c r="AV281" i="18"/>
  <c r="AJ282" i="18" s="1"/>
  <c r="I281" i="18"/>
  <c r="BP281" i="18"/>
  <c r="BM281" i="18"/>
  <c r="BM281" i="13"/>
  <c r="BP281" i="13"/>
  <c r="I281" i="13"/>
  <c r="AV281" i="13"/>
  <c r="AJ282" i="13" s="1"/>
  <c r="CA279" i="19"/>
  <c r="AR280" i="19"/>
  <c r="CA279" i="18"/>
  <c r="AR280" i="18"/>
  <c r="CJ279" i="18"/>
  <c r="O491" i="21"/>
  <c r="I492" i="21"/>
  <c r="G492" i="21"/>
  <c r="J492" i="21"/>
  <c r="K492" i="21"/>
  <c r="H492" i="21"/>
  <c r="AR281" i="13"/>
  <c r="AY281" i="19" l="1"/>
  <c r="BB281" i="19" s="1"/>
  <c r="CJ280" i="13"/>
  <c r="CK280" i="13" s="1"/>
  <c r="CA280" i="13"/>
  <c r="CB280" i="13" s="1"/>
  <c r="U491" i="20"/>
  <c r="V491" i="20" s="1"/>
  <c r="CK279" i="19"/>
  <c r="AZ281" i="13"/>
  <c r="BC281" i="13" s="1"/>
  <c r="R281" i="13"/>
  <c r="AA282" i="13" s="1"/>
  <c r="L281" i="13"/>
  <c r="S281" i="19"/>
  <c r="AB282" i="19" s="1"/>
  <c r="M281" i="19"/>
  <c r="P281" i="19" s="1"/>
  <c r="Q491" i="7"/>
  <c r="S491" i="7"/>
  <c r="R491" i="7"/>
  <c r="P491" i="7"/>
  <c r="T491" i="7"/>
  <c r="L281" i="19"/>
  <c r="O281" i="19" s="1"/>
  <c r="R281" i="19"/>
  <c r="AA282" i="19" s="1"/>
  <c r="S281" i="13"/>
  <c r="AB282" i="13" s="1"/>
  <c r="M281" i="13"/>
  <c r="AZ281" i="18"/>
  <c r="BC281" i="18" s="1"/>
  <c r="L281" i="18"/>
  <c r="O281" i="18" s="1"/>
  <c r="R281" i="18"/>
  <c r="AA282" i="18" s="1"/>
  <c r="L491" i="7"/>
  <c r="S281" i="18"/>
  <c r="AB282" i="18" s="1"/>
  <c r="M281" i="18"/>
  <c r="P281" i="18" s="1"/>
  <c r="AY281" i="13"/>
  <c r="BB281" i="13" s="1"/>
  <c r="AY281" i="18"/>
  <c r="BB281" i="18" s="1"/>
  <c r="AZ281" i="19"/>
  <c r="BC281" i="19" s="1"/>
  <c r="BL280" i="18"/>
  <c r="AU280" i="18"/>
  <c r="AI281" i="18" s="1"/>
  <c r="H280" i="18"/>
  <c r="CC279" i="18"/>
  <c r="CB279" i="18"/>
  <c r="L492" i="21"/>
  <c r="G392" i="17" s="1"/>
  <c r="AU280" i="19"/>
  <c r="AI281" i="19" s="1"/>
  <c r="BL280" i="19"/>
  <c r="H280" i="19"/>
  <c r="T492" i="21"/>
  <c r="P492" i="21"/>
  <c r="S492" i="21"/>
  <c r="R492" i="21"/>
  <c r="Q492" i="21"/>
  <c r="CB279" i="19"/>
  <c r="CC279" i="19"/>
  <c r="CL279" i="18"/>
  <c r="CK279" i="18"/>
  <c r="CL280" i="13"/>
  <c r="CC280" i="13"/>
  <c r="BL281" i="13"/>
  <c r="AU281" i="13"/>
  <c r="AI282" i="13" s="1"/>
  <c r="H281" i="13"/>
  <c r="J219" i="15" l="1"/>
  <c r="P281" i="13"/>
  <c r="I219" i="15"/>
  <c r="O281" i="13"/>
  <c r="H391" i="16"/>
  <c r="I391" i="16" s="1"/>
  <c r="G391" i="12"/>
  <c r="H391" i="12" s="1"/>
  <c r="I391" i="12" s="1"/>
  <c r="F219" i="15"/>
  <c r="H391" i="17"/>
  <c r="I391" i="17" s="1"/>
  <c r="U491" i="7"/>
  <c r="BR280" i="18"/>
  <c r="K280" i="18"/>
  <c r="Q280" i="18"/>
  <c r="Z281" i="18" s="1"/>
  <c r="F491" i="20" s="1"/>
  <c r="U492" i="21"/>
  <c r="V492" i="21" s="1"/>
  <c r="AX280" i="19"/>
  <c r="BA280" i="19" s="1"/>
  <c r="BD280" i="19" s="1"/>
  <c r="AX280" i="18"/>
  <c r="BA280" i="18" s="1"/>
  <c r="BD280" i="18" s="1"/>
  <c r="Q280" i="19"/>
  <c r="Z281" i="19" s="1"/>
  <c r="BH281" i="19" s="1"/>
  <c r="BR280" i="19"/>
  <c r="K280" i="19"/>
  <c r="AX281" i="13"/>
  <c r="BA281" i="13" s="1"/>
  <c r="BD281" i="13" s="1"/>
  <c r="Q281" i="13"/>
  <c r="Z282" i="13" s="1"/>
  <c r="F492" i="7" s="1"/>
  <c r="K281" i="13"/>
  <c r="H219" i="15" s="1"/>
  <c r="BR281" i="13"/>
  <c r="G492" i="20" l="1"/>
  <c r="J492" i="20"/>
  <c r="H492" i="20"/>
  <c r="I492" i="20"/>
  <c r="K492" i="20"/>
  <c r="O491" i="20"/>
  <c r="CF281" i="18"/>
  <c r="J392" i="16"/>
  <c r="BW281" i="18"/>
  <c r="AT282" i="18" s="1"/>
  <c r="BV281" i="18"/>
  <c r="AS282" i="18" s="1"/>
  <c r="CE281" i="18"/>
  <c r="BH281" i="18"/>
  <c r="G239" i="15"/>
  <c r="CE281" i="13"/>
  <c r="J392" i="12"/>
  <c r="BW281" i="13"/>
  <c r="AT282" i="13" s="1"/>
  <c r="CF281" i="13"/>
  <c r="BV281" i="13"/>
  <c r="AS282" i="13" s="1"/>
  <c r="K391" i="12"/>
  <c r="L391" i="12" s="1"/>
  <c r="M391" i="12" s="1"/>
  <c r="CG281" i="13" s="1"/>
  <c r="K391" i="16"/>
  <c r="L391" i="16" s="1"/>
  <c r="M391" i="16" s="1"/>
  <c r="K391" i="17"/>
  <c r="L391" i="17" s="1"/>
  <c r="M391" i="17" s="1"/>
  <c r="V491" i="7"/>
  <c r="CF281" i="19"/>
  <c r="BW281" i="19"/>
  <c r="AT282" i="19" s="1"/>
  <c r="CE281" i="19"/>
  <c r="BV281" i="19"/>
  <c r="AS282" i="19" s="1"/>
  <c r="J392" i="17"/>
  <c r="N280" i="18"/>
  <c r="BU280" i="18"/>
  <c r="CD280" i="18"/>
  <c r="CG280" i="18"/>
  <c r="BX280" i="18"/>
  <c r="N280" i="19"/>
  <c r="CD280" i="19"/>
  <c r="BU280" i="19"/>
  <c r="BX280" i="19"/>
  <c r="CG280" i="19"/>
  <c r="BT281" i="18"/>
  <c r="BO281" i="18"/>
  <c r="F492" i="21"/>
  <c r="BO281" i="19"/>
  <c r="BT281" i="19"/>
  <c r="BT282" i="13"/>
  <c r="BO282" i="13"/>
  <c r="N281" i="13"/>
  <c r="BU281" i="13"/>
  <c r="CD281" i="13"/>
  <c r="BH282" i="13"/>
  <c r="L492" i="20" l="1"/>
  <c r="G392" i="16" s="1"/>
  <c r="S492" i="20"/>
  <c r="P492" i="20"/>
  <c r="R492" i="20"/>
  <c r="T492" i="20"/>
  <c r="Q492" i="20"/>
  <c r="BX281" i="13"/>
  <c r="CI281" i="18"/>
  <c r="O391" i="16"/>
  <c r="BY281" i="18"/>
  <c r="BZ281" i="18"/>
  <c r="CH281" i="18"/>
  <c r="N392" i="16"/>
  <c r="I492" i="7"/>
  <c r="H492" i="7"/>
  <c r="O491" i="7"/>
  <c r="K492" i="7"/>
  <c r="J492" i="7"/>
  <c r="G492" i="7"/>
  <c r="BY281" i="13"/>
  <c r="N392" i="12"/>
  <c r="O391" i="12"/>
  <c r="CI281" i="13"/>
  <c r="BZ281" i="13"/>
  <c r="CH281" i="13"/>
  <c r="AV282" i="19"/>
  <c r="AJ283" i="19" s="1"/>
  <c r="BP282" i="19"/>
  <c r="BM282" i="19"/>
  <c r="I282" i="19"/>
  <c r="BP282" i="13"/>
  <c r="AV282" i="13"/>
  <c r="AJ283" i="13" s="1"/>
  <c r="BM282" i="13"/>
  <c r="I282" i="13"/>
  <c r="BM282" i="18"/>
  <c r="I282" i="18"/>
  <c r="AV282" i="18"/>
  <c r="AJ283" i="18" s="1"/>
  <c r="BP282" i="18"/>
  <c r="CI281" i="19"/>
  <c r="BZ281" i="19"/>
  <c r="O391" i="17"/>
  <c r="N392" i="17"/>
  <c r="BY281" i="19"/>
  <c r="CH281" i="19"/>
  <c r="BN282" i="19"/>
  <c r="AW282" i="19"/>
  <c r="AK283" i="19" s="1"/>
  <c r="J282" i="19"/>
  <c r="BQ282" i="19"/>
  <c r="AW282" i="13"/>
  <c r="AK283" i="13" s="1"/>
  <c r="BN282" i="13"/>
  <c r="J282" i="13"/>
  <c r="BQ282" i="13"/>
  <c r="AW282" i="18"/>
  <c r="AK283" i="18" s="1"/>
  <c r="J282" i="18"/>
  <c r="BN282" i="18"/>
  <c r="BQ282" i="18"/>
  <c r="CJ280" i="19"/>
  <c r="CL280" i="19" s="1"/>
  <c r="CA280" i="19"/>
  <c r="AR281" i="19"/>
  <c r="O492" i="21"/>
  <c r="H493" i="21"/>
  <c r="K493" i="21"/>
  <c r="G493" i="21"/>
  <c r="I493" i="21"/>
  <c r="J493" i="21"/>
  <c r="CJ280" i="18"/>
  <c r="CA280" i="18"/>
  <c r="AR281" i="18"/>
  <c r="AR282" i="13"/>
  <c r="CJ281" i="13" l="1"/>
  <c r="CK281" i="13" s="1"/>
  <c r="CA281" i="13"/>
  <c r="AZ282" i="13"/>
  <c r="BC282" i="13" s="1"/>
  <c r="U492" i="20"/>
  <c r="V492" i="20" s="1"/>
  <c r="AZ282" i="18"/>
  <c r="BC282" i="18" s="1"/>
  <c r="AY282" i="19"/>
  <c r="BB282" i="19" s="1"/>
  <c r="AZ282" i="19"/>
  <c r="BC282" i="19" s="1"/>
  <c r="AY282" i="13"/>
  <c r="BB282" i="13" s="1"/>
  <c r="CK280" i="19"/>
  <c r="R282" i="18"/>
  <c r="AA283" i="18" s="1"/>
  <c r="L282" i="18"/>
  <c r="O282" i="18" s="1"/>
  <c r="L282" i="13"/>
  <c r="R282" i="13"/>
  <c r="AA283" i="13" s="1"/>
  <c r="L492" i="7"/>
  <c r="L282" i="19"/>
  <c r="O282" i="19" s="1"/>
  <c r="R282" i="19"/>
  <c r="AA283" i="19" s="1"/>
  <c r="M282" i="18"/>
  <c r="P282" i="18" s="1"/>
  <c r="S282" i="18"/>
  <c r="AB283" i="18" s="1"/>
  <c r="S282" i="19"/>
  <c r="AB283" i="19" s="1"/>
  <c r="M282" i="19"/>
  <c r="P282" i="19" s="1"/>
  <c r="AY282" i="18"/>
  <c r="BB282" i="18" s="1"/>
  <c r="S492" i="7"/>
  <c r="T492" i="7"/>
  <c r="P492" i="7"/>
  <c r="R492" i="7"/>
  <c r="Q492" i="7"/>
  <c r="M282" i="13"/>
  <c r="S282" i="13"/>
  <c r="AB283" i="13" s="1"/>
  <c r="CC280" i="18"/>
  <c r="CB280" i="18"/>
  <c r="T493" i="21"/>
  <c r="S493" i="21"/>
  <c r="P493" i="21"/>
  <c r="R493" i="21"/>
  <c r="Q493" i="21"/>
  <c r="H281" i="19"/>
  <c r="BL281" i="19"/>
  <c r="AU281" i="19"/>
  <c r="AI282" i="19" s="1"/>
  <c r="H281" i="18"/>
  <c r="AU281" i="18"/>
  <c r="AI282" i="18" s="1"/>
  <c r="BL281" i="18"/>
  <c r="CK280" i="18"/>
  <c r="CL280" i="18"/>
  <c r="CB280" i="19"/>
  <c r="CC280" i="19"/>
  <c r="L493" i="21"/>
  <c r="G393" i="17" s="1"/>
  <c r="CC281" i="13"/>
  <c r="CB281" i="13"/>
  <c r="CL281" i="13"/>
  <c r="BL282" i="13"/>
  <c r="H282" i="13"/>
  <c r="AU282" i="13"/>
  <c r="AI283" i="13" s="1"/>
  <c r="AX281" i="19" l="1"/>
  <c r="BA281" i="19" s="1"/>
  <c r="BD281" i="19" s="1"/>
  <c r="G392" i="12"/>
  <c r="H392" i="12" s="1"/>
  <c r="I392" i="12" s="1"/>
  <c r="H392" i="17"/>
  <c r="I392" i="17" s="1"/>
  <c r="H392" i="16"/>
  <c r="I392" i="16" s="1"/>
  <c r="F220" i="15"/>
  <c r="I220" i="15"/>
  <c r="O282" i="13"/>
  <c r="J220" i="15"/>
  <c r="P282" i="13"/>
  <c r="U492" i="7"/>
  <c r="U493" i="21"/>
  <c r="V493" i="21" s="1"/>
  <c r="Q281" i="18"/>
  <c r="Z282" i="18" s="1"/>
  <c r="F492" i="20" s="1"/>
  <c r="BR281" i="18"/>
  <c r="K281" i="18"/>
  <c r="Q281" i="19"/>
  <c r="Z282" i="19" s="1"/>
  <c r="BH282" i="19" s="1"/>
  <c r="K281" i="19"/>
  <c r="BR281" i="19"/>
  <c r="AX281" i="18"/>
  <c r="BA281" i="18" s="1"/>
  <c r="BD281" i="18" s="1"/>
  <c r="AX282" i="13"/>
  <c r="BA282" i="13" s="1"/>
  <c r="BD282" i="13" s="1"/>
  <c r="K282" i="13"/>
  <c r="H220" i="15" s="1"/>
  <c r="Q282" i="13"/>
  <c r="Z283" i="13" s="1"/>
  <c r="F493" i="7" s="1"/>
  <c r="BR282" i="13"/>
  <c r="J493" i="20" l="1"/>
  <c r="G493" i="20"/>
  <c r="O492" i="20"/>
  <c r="K493" i="20"/>
  <c r="I493" i="20"/>
  <c r="H493" i="20"/>
  <c r="BV282" i="18"/>
  <c r="AS283" i="18" s="1"/>
  <c r="BW282" i="18"/>
  <c r="AT283" i="18" s="1"/>
  <c r="CF282" i="18"/>
  <c r="CE282" i="18"/>
  <c r="J393" i="16"/>
  <c r="CF282" i="19"/>
  <c r="CE282" i="19"/>
  <c r="J393" i="17"/>
  <c r="BV282" i="19"/>
  <c r="AS283" i="19" s="1"/>
  <c r="BW282" i="19"/>
  <c r="AT283" i="19" s="1"/>
  <c r="G240" i="15"/>
  <c r="CE282" i="13"/>
  <c r="J393" i="12"/>
  <c r="BV282" i="13"/>
  <c r="AS283" i="13" s="1"/>
  <c r="BW282" i="13"/>
  <c r="AT283" i="13" s="1"/>
  <c r="CF282" i="13"/>
  <c r="BH282" i="18"/>
  <c r="K392" i="17"/>
  <c r="L392" i="17" s="1"/>
  <c r="M392" i="17" s="1"/>
  <c r="V492" i="7"/>
  <c r="K392" i="16"/>
  <c r="L392" i="16" s="1"/>
  <c r="M392" i="16" s="1"/>
  <c r="K392" i="12"/>
  <c r="L392" i="12" s="1"/>
  <c r="M392" i="12" s="1"/>
  <c r="N281" i="18"/>
  <c r="BU281" i="18"/>
  <c r="CD281" i="18"/>
  <c r="BX281" i="18"/>
  <c r="CG281" i="18"/>
  <c r="BT282" i="18"/>
  <c r="BO282" i="18"/>
  <c r="BT282" i="19"/>
  <c r="BO282" i="19"/>
  <c r="N281" i="19"/>
  <c r="BU281" i="19"/>
  <c r="CD281" i="19"/>
  <c r="CG281" i="19"/>
  <c r="BX281" i="19"/>
  <c r="F493" i="21"/>
  <c r="BH283" i="13"/>
  <c r="N282" i="13"/>
  <c r="BU282" i="13"/>
  <c r="CD282" i="13"/>
  <c r="BX282" i="13"/>
  <c r="CG282" i="13"/>
  <c r="BT283" i="13"/>
  <c r="BO283" i="13"/>
  <c r="S493" i="20" l="1"/>
  <c r="P493" i="20"/>
  <c r="R493" i="20"/>
  <c r="T493" i="20"/>
  <c r="Q493" i="20"/>
  <c r="L493" i="20"/>
  <c r="G393" i="16" s="1"/>
  <c r="J283" i="13"/>
  <c r="BQ283" i="13"/>
  <c r="AW283" i="13"/>
  <c r="AK284" i="13" s="1"/>
  <c r="BN283" i="13"/>
  <c r="CI282" i="13"/>
  <c r="O392" i="12"/>
  <c r="BZ282" i="13"/>
  <c r="CH282" i="13"/>
  <c r="BY282" i="13"/>
  <c r="N393" i="12"/>
  <c r="BP283" i="13"/>
  <c r="BM283" i="13"/>
  <c r="I283" i="13"/>
  <c r="AV283" i="13"/>
  <c r="AJ284" i="13" s="1"/>
  <c r="BZ282" i="18"/>
  <c r="N393" i="16"/>
  <c r="BY282" i="18"/>
  <c r="CH282" i="18"/>
  <c r="CI282" i="18"/>
  <c r="O392" i="16"/>
  <c r="BY282" i="19"/>
  <c r="O392" i="17"/>
  <c r="CH282" i="19"/>
  <c r="N393" i="17"/>
  <c r="CI282" i="19"/>
  <c r="BZ282" i="19"/>
  <c r="O492" i="7"/>
  <c r="G493" i="7"/>
  <c r="H493" i="7"/>
  <c r="K493" i="7"/>
  <c r="J493" i="7"/>
  <c r="I493" i="7"/>
  <c r="J283" i="19"/>
  <c r="BQ283" i="19"/>
  <c r="BN283" i="19"/>
  <c r="AW283" i="19"/>
  <c r="AK284" i="19" s="1"/>
  <c r="AW283" i="18"/>
  <c r="AK284" i="18" s="1"/>
  <c r="J283" i="18"/>
  <c r="BQ283" i="18"/>
  <c r="BN283" i="18"/>
  <c r="I283" i="19"/>
  <c r="BP283" i="19"/>
  <c r="BM283" i="19"/>
  <c r="AV283" i="19"/>
  <c r="AJ284" i="19" s="1"/>
  <c r="AV283" i="18"/>
  <c r="AJ284" i="18" s="1"/>
  <c r="BP283" i="18"/>
  <c r="BM283" i="18"/>
  <c r="I283" i="18"/>
  <c r="H494" i="21"/>
  <c r="O493" i="21"/>
  <c r="I494" i="21"/>
  <c r="G494" i="21"/>
  <c r="J494" i="21"/>
  <c r="K494" i="21"/>
  <c r="CJ281" i="18"/>
  <c r="CJ281" i="19"/>
  <c r="CA281" i="18"/>
  <c r="AR282" i="18"/>
  <c r="CA281" i="19"/>
  <c r="AR282" i="19"/>
  <c r="AR283" i="13"/>
  <c r="CJ282" i="13" l="1"/>
  <c r="CL282" i="13" s="1"/>
  <c r="AY283" i="13"/>
  <c r="BB283" i="13" s="1"/>
  <c r="AZ283" i="13"/>
  <c r="BC283" i="13" s="1"/>
  <c r="CA282" i="13"/>
  <c r="CC282" i="13" s="1"/>
  <c r="U493" i="20"/>
  <c r="V493" i="20" s="1"/>
  <c r="AY283" i="18"/>
  <c r="BB283" i="18" s="1"/>
  <c r="AY283" i="19"/>
  <c r="BB283" i="19" s="1"/>
  <c r="AZ283" i="18"/>
  <c r="BC283" i="18" s="1"/>
  <c r="L283" i="19"/>
  <c r="O283" i="19" s="1"/>
  <c r="R283" i="19"/>
  <c r="AA284" i="19" s="1"/>
  <c r="L493" i="7"/>
  <c r="R283" i="18"/>
  <c r="AA284" i="18" s="1"/>
  <c r="L283" i="18"/>
  <c r="O283" i="18" s="1"/>
  <c r="P493" i="7"/>
  <c r="Q493" i="7"/>
  <c r="R493" i="7"/>
  <c r="T493" i="7"/>
  <c r="S493" i="7"/>
  <c r="L283" i="13"/>
  <c r="R283" i="13"/>
  <c r="AA284" i="13" s="1"/>
  <c r="AZ283" i="19"/>
  <c r="BC283" i="19" s="1"/>
  <c r="S283" i="19"/>
  <c r="AB284" i="19" s="1"/>
  <c r="M283" i="19"/>
  <c r="P283" i="19" s="1"/>
  <c r="M283" i="18"/>
  <c r="P283" i="18" s="1"/>
  <c r="S283" i="18"/>
  <c r="AB284" i="18" s="1"/>
  <c r="M283" i="13"/>
  <c r="S283" i="13"/>
  <c r="AB284" i="13" s="1"/>
  <c r="CC281" i="18"/>
  <c r="CB281" i="18"/>
  <c r="CL281" i="19"/>
  <c r="CK281" i="19"/>
  <c r="CK281" i="18"/>
  <c r="CL281" i="18"/>
  <c r="L494" i="21"/>
  <c r="G394" i="17" s="1"/>
  <c r="T494" i="21"/>
  <c r="R494" i="21"/>
  <c r="S494" i="21"/>
  <c r="Q494" i="21"/>
  <c r="P494" i="21"/>
  <c r="H282" i="19"/>
  <c r="AU282" i="19"/>
  <c r="AI283" i="19" s="1"/>
  <c r="BL282" i="19"/>
  <c r="CC281" i="19"/>
  <c r="CB281" i="19"/>
  <c r="AU282" i="18"/>
  <c r="AI283" i="18" s="1"/>
  <c r="H282" i="18"/>
  <c r="BL282" i="18"/>
  <c r="CK282" i="13"/>
  <c r="BL283" i="13"/>
  <c r="H283" i="13"/>
  <c r="AU283" i="13"/>
  <c r="AI284" i="13" s="1"/>
  <c r="CB282" i="13" l="1"/>
  <c r="AX282" i="19"/>
  <c r="BA282" i="19" s="1"/>
  <c r="BD282" i="19" s="1"/>
  <c r="U493" i="7"/>
  <c r="I221" i="15"/>
  <c r="O283" i="13"/>
  <c r="F221" i="15"/>
  <c r="H393" i="17"/>
  <c r="I393" i="17" s="1"/>
  <c r="H393" i="16"/>
  <c r="I393" i="16" s="1"/>
  <c r="G393" i="12"/>
  <c r="H393" i="12" s="1"/>
  <c r="I393" i="12" s="1"/>
  <c r="J221" i="15"/>
  <c r="P283" i="13"/>
  <c r="BR282" i="19"/>
  <c r="K282" i="19"/>
  <c r="Q282" i="19"/>
  <c r="Z283" i="19" s="1"/>
  <c r="BH283" i="19" s="1"/>
  <c r="U494" i="21"/>
  <c r="V494" i="21" s="1"/>
  <c r="AX282" i="18"/>
  <c r="BA282" i="18" s="1"/>
  <c r="BD282" i="18" s="1"/>
  <c r="BR282" i="18"/>
  <c r="K282" i="18"/>
  <c r="Q282" i="18"/>
  <c r="Z283" i="18" s="1"/>
  <c r="F493" i="20" s="1"/>
  <c r="BR283" i="13"/>
  <c r="K283" i="13"/>
  <c r="H221" i="15" s="1"/>
  <c r="Q283" i="13"/>
  <c r="Z284" i="13" s="1"/>
  <c r="F494" i="7" s="1"/>
  <c r="AX283" i="13"/>
  <c r="BA283" i="13" s="1"/>
  <c r="BD283" i="13" s="1"/>
  <c r="O493" i="20" l="1"/>
  <c r="I494" i="20"/>
  <c r="J494" i="20"/>
  <c r="K494" i="20"/>
  <c r="G494" i="20"/>
  <c r="H494" i="20"/>
  <c r="BV283" i="19"/>
  <c r="AS284" i="19" s="1"/>
  <c r="CE283" i="19"/>
  <c r="CF283" i="19"/>
  <c r="BW283" i="19"/>
  <c r="AT284" i="19" s="1"/>
  <c r="J394" i="17"/>
  <c r="BW283" i="18"/>
  <c r="AT284" i="18" s="1"/>
  <c r="J394" i="16"/>
  <c r="CE283" i="18"/>
  <c r="BV283" i="18"/>
  <c r="AS284" i="18" s="1"/>
  <c r="CF283" i="18"/>
  <c r="G241" i="15"/>
  <c r="BV283" i="13"/>
  <c r="AS284" i="13" s="1"/>
  <c r="J394" i="12"/>
  <c r="CE283" i="13"/>
  <c r="CF283" i="13"/>
  <c r="BW283" i="13"/>
  <c r="AT284" i="13" s="1"/>
  <c r="K393" i="17"/>
  <c r="L393" i="17" s="1"/>
  <c r="M393" i="17" s="1"/>
  <c r="K393" i="12"/>
  <c r="L393" i="12" s="1"/>
  <c r="M393" i="12" s="1"/>
  <c r="BX283" i="13" s="1"/>
  <c r="V493" i="7"/>
  <c r="K393" i="16"/>
  <c r="L393" i="16" s="1"/>
  <c r="M393" i="16" s="1"/>
  <c r="BH283" i="18"/>
  <c r="N282" i="18"/>
  <c r="BU282" i="18"/>
  <c r="CD282" i="18"/>
  <c r="CG282" i="18"/>
  <c r="BX282" i="18"/>
  <c r="BO283" i="18"/>
  <c r="BT283" i="18"/>
  <c r="F494" i="21"/>
  <c r="N282" i="19"/>
  <c r="CD282" i="19"/>
  <c r="BU282" i="19"/>
  <c r="CG282" i="19"/>
  <c r="BX282" i="19"/>
  <c r="BO283" i="19"/>
  <c r="BT283" i="19"/>
  <c r="BO284" i="13"/>
  <c r="BT284" i="13"/>
  <c r="N283" i="13"/>
  <c r="CD283" i="13"/>
  <c r="BU283" i="13"/>
  <c r="BH284" i="13"/>
  <c r="CG283" i="13" l="1"/>
  <c r="L494" i="20"/>
  <c r="G394" i="16" s="1"/>
  <c r="R494" i="20"/>
  <c r="Q494" i="20"/>
  <c r="T494" i="20"/>
  <c r="P494" i="20"/>
  <c r="S494" i="20"/>
  <c r="O493" i="7"/>
  <c r="J494" i="7"/>
  <c r="K494" i="7"/>
  <c r="I494" i="7"/>
  <c r="G494" i="7"/>
  <c r="H494" i="7"/>
  <c r="AW284" i="18"/>
  <c r="AK285" i="18" s="1"/>
  <c r="BN284" i="18"/>
  <c r="J284" i="18"/>
  <c r="BQ284" i="18"/>
  <c r="BQ284" i="13"/>
  <c r="BN284" i="13"/>
  <c r="J284" i="13"/>
  <c r="AW284" i="13"/>
  <c r="AK285" i="13" s="1"/>
  <c r="BP284" i="13"/>
  <c r="I284" i="13"/>
  <c r="BM284" i="13"/>
  <c r="AV284" i="13"/>
  <c r="AJ285" i="13" s="1"/>
  <c r="AW284" i="19"/>
  <c r="AK285" i="19" s="1"/>
  <c r="BQ284" i="19"/>
  <c r="BN284" i="19"/>
  <c r="J284" i="19"/>
  <c r="CH283" i="18"/>
  <c r="BY283" i="18"/>
  <c r="N394" i="16"/>
  <c r="CI283" i="18"/>
  <c r="BZ283" i="18"/>
  <c r="O393" i="16"/>
  <c r="CI283" i="13"/>
  <c r="O393" i="12"/>
  <c r="CH283" i="13"/>
  <c r="BY283" i="13"/>
  <c r="N394" i="12"/>
  <c r="BZ283" i="13"/>
  <c r="O393" i="17"/>
  <c r="N394" i="17"/>
  <c r="BY283" i="19"/>
  <c r="CH283" i="19"/>
  <c r="BZ283" i="19"/>
  <c r="CI283" i="19"/>
  <c r="BP284" i="18"/>
  <c r="AV284" i="18"/>
  <c r="AJ285" i="18" s="1"/>
  <c r="BM284" i="18"/>
  <c r="I284" i="18"/>
  <c r="BP284" i="19"/>
  <c r="BM284" i="19"/>
  <c r="AV284" i="19"/>
  <c r="AJ285" i="19" s="1"/>
  <c r="I284" i="19"/>
  <c r="O494" i="21"/>
  <c r="J495" i="21"/>
  <c r="I495" i="21"/>
  <c r="H495" i="21"/>
  <c r="K495" i="21"/>
  <c r="G495" i="21"/>
  <c r="CJ282" i="18"/>
  <c r="CA282" i="19"/>
  <c r="AR283" i="19"/>
  <c r="CA282" i="18"/>
  <c r="AR283" i="18"/>
  <c r="CJ282" i="19"/>
  <c r="AR284" i="13"/>
  <c r="CJ283" i="13" l="1"/>
  <c r="CL283" i="13" s="1"/>
  <c r="CA283" i="13"/>
  <c r="CC283" i="13" s="1"/>
  <c r="U494" i="20"/>
  <c r="V494" i="20" s="1"/>
  <c r="AY284" i="13"/>
  <c r="BB284" i="13" s="1"/>
  <c r="AY284" i="19"/>
  <c r="BB284" i="19" s="1"/>
  <c r="AZ284" i="18"/>
  <c r="BC284" i="18" s="1"/>
  <c r="S284" i="13"/>
  <c r="AB285" i="13" s="1"/>
  <c r="M284" i="13"/>
  <c r="R284" i="19"/>
  <c r="AA285" i="19" s="1"/>
  <c r="L284" i="19"/>
  <c r="O284" i="19" s="1"/>
  <c r="L494" i="7"/>
  <c r="AZ284" i="19"/>
  <c r="BC284" i="19" s="1"/>
  <c r="R284" i="13"/>
  <c r="AA285" i="13" s="1"/>
  <c r="L284" i="13"/>
  <c r="M284" i="18"/>
  <c r="P284" i="18" s="1"/>
  <c r="S284" i="18"/>
  <c r="AB285" i="18" s="1"/>
  <c r="R284" i="18"/>
  <c r="AA285" i="18" s="1"/>
  <c r="L284" i="18"/>
  <c r="O284" i="18" s="1"/>
  <c r="S284" i="19"/>
  <c r="AB285" i="19" s="1"/>
  <c r="M284" i="19"/>
  <c r="P284" i="19" s="1"/>
  <c r="S494" i="7"/>
  <c r="R494" i="7"/>
  <c r="P494" i="7"/>
  <c r="T494" i="7"/>
  <c r="Q494" i="7"/>
  <c r="AY284" i="18"/>
  <c r="BB284" i="18" s="1"/>
  <c r="AZ284" i="13"/>
  <c r="BC284" i="13" s="1"/>
  <c r="CK282" i="19"/>
  <c r="CL282" i="19"/>
  <c r="T495" i="21"/>
  <c r="Q495" i="21"/>
  <c r="P495" i="21"/>
  <c r="S495" i="21"/>
  <c r="R495" i="21"/>
  <c r="H283" i="18"/>
  <c r="AU283" i="18"/>
  <c r="AI284" i="18" s="1"/>
  <c r="BL283" i="18"/>
  <c r="CC282" i="18"/>
  <c r="CB282" i="18"/>
  <c r="H283" i="19"/>
  <c r="AU283" i="19"/>
  <c r="AI284" i="19" s="1"/>
  <c r="BL283" i="19"/>
  <c r="L495" i="21"/>
  <c r="G395" i="17" s="1"/>
  <c r="CC282" i="19"/>
  <c r="CB282" i="19"/>
  <c r="CK282" i="18"/>
  <c r="CL282" i="18"/>
  <c r="CK283" i="13"/>
  <c r="H284" i="13"/>
  <c r="BL284" i="13"/>
  <c r="AU284" i="13"/>
  <c r="AI285" i="13" s="1"/>
  <c r="CB283" i="13" l="1"/>
  <c r="G394" i="12"/>
  <c r="H394" i="12" s="1"/>
  <c r="I394" i="12" s="1"/>
  <c r="F222" i="15"/>
  <c r="H394" i="17"/>
  <c r="I394" i="17" s="1"/>
  <c r="H394" i="16"/>
  <c r="I394" i="16" s="1"/>
  <c r="I222" i="15"/>
  <c r="O284" i="13"/>
  <c r="AX283" i="18"/>
  <c r="BA283" i="18" s="1"/>
  <c r="BD283" i="18" s="1"/>
  <c r="J222" i="15"/>
  <c r="P284" i="13"/>
  <c r="U494" i="7"/>
  <c r="AX283" i="19"/>
  <c r="BA283" i="19" s="1"/>
  <c r="BD283" i="19" s="1"/>
  <c r="U495" i="21"/>
  <c r="V495" i="21" s="1"/>
  <c r="Q283" i="19"/>
  <c r="Z284" i="19" s="1"/>
  <c r="BH284" i="19" s="1"/>
  <c r="BR283" i="19"/>
  <c r="K283" i="19"/>
  <c r="K283" i="18"/>
  <c r="BR283" i="18"/>
  <c r="Q283" i="18"/>
  <c r="Z284" i="18" s="1"/>
  <c r="F494" i="20" s="1"/>
  <c r="Q284" i="13"/>
  <c r="Z285" i="13" s="1"/>
  <c r="F495" i="7" s="1"/>
  <c r="K284" i="13"/>
  <c r="H222" i="15" s="1"/>
  <c r="BR284" i="13"/>
  <c r="AX284" i="13"/>
  <c r="BA284" i="13" s="1"/>
  <c r="BD284" i="13" s="1"/>
  <c r="H495" i="20" l="1"/>
  <c r="I495" i="20"/>
  <c r="G495" i="20"/>
  <c r="O494" i="20"/>
  <c r="J495" i="20"/>
  <c r="K495" i="20"/>
  <c r="CF284" i="19"/>
  <c r="J395" i="17"/>
  <c r="CE284" i="19"/>
  <c r="BV284" i="19"/>
  <c r="AS285" i="19" s="1"/>
  <c r="BW284" i="19"/>
  <c r="AT285" i="19" s="1"/>
  <c r="BH284" i="18"/>
  <c r="K394" i="17"/>
  <c r="L394" i="17" s="1"/>
  <c r="M394" i="17" s="1"/>
  <c r="K394" i="16"/>
  <c r="L394" i="16" s="1"/>
  <c r="M394" i="16" s="1"/>
  <c r="V494" i="7"/>
  <c r="K394" i="12"/>
  <c r="L394" i="12" s="1"/>
  <c r="M394" i="12" s="1"/>
  <c r="CG284" i="13" s="1"/>
  <c r="BV284" i="18"/>
  <c r="AS285" i="18" s="1"/>
  <c r="BW284" i="18"/>
  <c r="AT285" i="18" s="1"/>
  <c r="J395" i="16"/>
  <c r="CE284" i="18"/>
  <c r="CF284" i="18"/>
  <c r="G242" i="15"/>
  <c r="J395" i="12"/>
  <c r="BV284" i="13"/>
  <c r="AS285" i="13" s="1"/>
  <c r="CF284" i="13"/>
  <c r="CE284" i="13"/>
  <c r="BW284" i="13"/>
  <c r="AT285" i="13" s="1"/>
  <c r="BO284" i="19"/>
  <c r="BT284" i="19"/>
  <c r="BO284" i="18"/>
  <c r="BT284" i="18"/>
  <c r="N283" i="18"/>
  <c r="CD283" i="18"/>
  <c r="BU283" i="18"/>
  <c r="CG283" i="18"/>
  <c r="BX283" i="18"/>
  <c r="F495" i="21"/>
  <c r="N283" i="19"/>
  <c r="CD283" i="19"/>
  <c r="BU283" i="19"/>
  <c r="CG283" i="19"/>
  <c r="BX283" i="19"/>
  <c r="N284" i="13"/>
  <c r="CD284" i="13"/>
  <c r="BU284" i="13"/>
  <c r="BT285" i="13"/>
  <c r="BO285" i="13"/>
  <c r="BH285" i="13"/>
  <c r="BX284" i="13" l="1"/>
  <c r="Q495" i="20"/>
  <c r="S495" i="20"/>
  <c r="T495" i="20"/>
  <c r="P495" i="20"/>
  <c r="R495" i="20"/>
  <c r="L495" i="20"/>
  <c r="G395" i="16" s="1"/>
  <c r="CI284" i="19"/>
  <c r="BY284" i="19"/>
  <c r="O394" i="17"/>
  <c r="BZ284" i="19"/>
  <c r="CH284" i="19"/>
  <c r="N395" i="17"/>
  <c r="H495" i="7"/>
  <c r="K495" i="7"/>
  <c r="G495" i="7"/>
  <c r="J495" i="7"/>
  <c r="I495" i="7"/>
  <c r="O494" i="7"/>
  <c r="BQ285" i="13"/>
  <c r="J285" i="13"/>
  <c r="AW285" i="13"/>
  <c r="AK286" i="13" s="1"/>
  <c r="BN285" i="13"/>
  <c r="BQ285" i="18"/>
  <c r="J285" i="18"/>
  <c r="BN285" i="18"/>
  <c r="AW285" i="18"/>
  <c r="AK286" i="18" s="1"/>
  <c r="J285" i="19"/>
  <c r="BQ285" i="19"/>
  <c r="AW285" i="19"/>
  <c r="AK286" i="19" s="1"/>
  <c r="BN285" i="19"/>
  <c r="I285" i="18"/>
  <c r="AV285" i="18"/>
  <c r="AJ286" i="18" s="1"/>
  <c r="BP285" i="18"/>
  <c r="BM285" i="18"/>
  <c r="BP285" i="19"/>
  <c r="BM285" i="19"/>
  <c r="I285" i="19"/>
  <c r="AV285" i="19"/>
  <c r="AJ286" i="19" s="1"/>
  <c r="BM285" i="13"/>
  <c r="AV285" i="13"/>
  <c r="AJ286" i="13" s="1"/>
  <c r="BP285" i="13"/>
  <c r="I285" i="13"/>
  <c r="BZ284" i="13"/>
  <c r="O394" i="12"/>
  <c r="CI284" i="13"/>
  <c r="CH284" i="13"/>
  <c r="N395" i="12"/>
  <c r="BY284" i="13"/>
  <c r="BY284" i="18"/>
  <c r="CI284" i="18"/>
  <c r="BZ284" i="18"/>
  <c r="O394" i="16"/>
  <c r="N395" i="16"/>
  <c r="CH284" i="18"/>
  <c r="O495" i="21"/>
  <c r="J496" i="21"/>
  <c r="G496" i="21"/>
  <c r="K496" i="21"/>
  <c r="I496" i="21"/>
  <c r="H496" i="21"/>
  <c r="CA283" i="18"/>
  <c r="AR284" i="18"/>
  <c r="CJ283" i="18"/>
  <c r="CA283" i="19"/>
  <c r="AR284" i="19"/>
  <c r="CJ283" i="19"/>
  <c r="AR285" i="13"/>
  <c r="CJ284" i="13" l="1"/>
  <c r="CA284" i="13"/>
  <c r="U495" i="20"/>
  <c r="V495" i="20" s="1"/>
  <c r="AY285" i="19"/>
  <c r="BB285" i="19" s="1"/>
  <c r="AZ285" i="19"/>
  <c r="BC285" i="19" s="1"/>
  <c r="M285" i="19"/>
  <c r="P285" i="19" s="1"/>
  <c r="S285" i="19"/>
  <c r="AB286" i="19" s="1"/>
  <c r="M285" i="13"/>
  <c r="S285" i="13"/>
  <c r="AB286" i="13" s="1"/>
  <c r="L285" i="18"/>
  <c r="O285" i="18" s="1"/>
  <c r="R285" i="18"/>
  <c r="AA286" i="18" s="1"/>
  <c r="AZ285" i="18"/>
  <c r="BC285" i="18" s="1"/>
  <c r="T495" i="7"/>
  <c r="Q495" i="7"/>
  <c r="P495" i="7"/>
  <c r="R495" i="7"/>
  <c r="S495" i="7"/>
  <c r="L285" i="19"/>
  <c r="O285" i="19" s="1"/>
  <c r="R285" i="19"/>
  <c r="AA286" i="19" s="1"/>
  <c r="S285" i="18"/>
  <c r="AB286" i="18" s="1"/>
  <c r="M285" i="18"/>
  <c r="P285" i="18" s="1"/>
  <c r="AY285" i="13"/>
  <c r="BB285" i="13" s="1"/>
  <c r="R285" i="13"/>
  <c r="AA286" i="13" s="1"/>
  <c r="L285" i="13"/>
  <c r="AZ285" i="13"/>
  <c r="BC285" i="13" s="1"/>
  <c r="L495" i="7"/>
  <c r="AY285" i="18"/>
  <c r="BB285" i="18" s="1"/>
  <c r="CC283" i="18"/>
  <c r="CB283" i="18"/>
  <c r="AU284" i="19"/>
  <c r="AI285" i="19" s="1"/>
  <c r="H284" i="19"/>
  <c r="BL284" i="19"/>
  <c r="CC283" i="19"/>
  <c r="CB283" i="19"/>
  <c r="L496" i="21"/>
  <c r="G396" i="17" s="1"/>
  <c r="CL283" i="18"/>
  <c r="CK283" i="18"/>
  <c r="T496" i="21"/>
  <c r="P496" i="21"/>
  <c r="S496" i="21"/>
  <c r="Q496" i="21"/>
  <c r="R496" i="21"/>
  <c r="CL283" i="19"/>
  <c r="CK283" i="19"/>
  <c r="AU284" i="18"/>
  <c r="AI285" i="18" s="1"/>
  <c r="H284" i="18"/>
  <c r="BL284" i="18"/>
  <c r="AX284" i="18"/>
  <c r="BA284" i="18" s="1"/>
  <c r="BD284" i="18" s="1"/>
  <c r="H285" i="13"/>
  <c r="AU285" i="13"/>
  <c r="AI286" i="13" s="1"/>
  <c r="BL285" i="13"/>
  <c r="CB284" i="13"/>
  <c r="CC284" i="13"/>
  <c r="CL284" i="13"/>
  <c r="CK284" i="13"/>
  <c r="F223" i="15" l="1"/>
  <c r="G395" i="12"/>
  <c r="H395" i="12" s="1"/>
  <c r="I395" i="12" s="1"/>
  <c r="H395" i="16"/>
  <c r="I395" i="16" s="1"/>
  <c r="H395" i="17"/>
  <c r="I395" i="17" s="1"/>
  <c r="I223" i="15"/>
  <c r="O285" i="13"/>
  <c r="J223" i="15"/>
  <c r="P285" i="13"/>
  <c r="U495" i="7"/>
  <c r="K284" i="19"/>
  <c r="BR284" i="19"/>
  <c r="Q284" i="19"/>
  <c r="Z285" i="19" s="1"/>
  <c r="BH285" i="19" s="1"/>
  <c r="AX284" i="19"/>
  <c r="BA284" i="19" s="1"/>
  <c r="BD284" i="19" s="1"/>
  <c r="K284" i="18"/>
  <c r="BR284" i="18"/>
  <c r="Q284" i="18"/>
  <c r="Z285" i="18" s="1"/>
  <c r="F495" i="20" s="1"/>
  <c r="U496" i="21"/>
  <c r="V496" i="21" s="1"/>
  <c r="K285" i="13"/>
  <c r="H223" i="15" s="1"/>
  <c r="Q285" i="13"/>
  <c r="Z286" i="13" s="1"/>
  <c r="F496" i="7" s="1"/>
  <c r="BR285" i="13"/>
  <c r="AX285" i="13"/>
  <c r="BA285" i="13" s="1"/>
  <c r="BD285" i="13" s="1"/>
  <c r="H496" i="20" l="1"/>
  <c r="K496" i="20"/>
  <c r="J496" i="20"/>
  <c r="I496" i="20"/>
  <c r="O495" i="20"/>
  <c r="G496" i="20"/>
  <c r="CE285" i="19"/>
  <c r="BV285" i="19"/>
  <c r="AS286" i="19" s="1"/>
  <c r="J396" i="17"/>
  <c r="CF285" i="19"/>
  <c r="BW285" i="19"/>
  <c r="AT286" i="19" s="1"/>
  <c r="J396" i="16"/>
  <c r="CE285" i="18"/>
  <c r="BV285" i="18"/>
  <c r="AS286" i="18" s="1"/>
  <c r="CF285" i="18"/>
  <c r="BW285" i="18"/>
  <c r="AT286" i="18" s="1"/>
  <c r="G243" i="15"/>
  <c r="CE285" i="13"/>
  <c r="BW285" i="13"/>
  <c r="AT286" i="13" s="1"/>
  <c r="BV285" i="13"/>
  <c r="AS286" i="13" s="1"/>
  <c r="J396" i="12"/>
  <c r="CF285" i="13"/>
  <c r="K395" i="12"/>
  <c r="L395" i="12" s="1"/>
  <c r="M395" i="12" s="1"/>
  <c r="CG285" i="13" s="1"/>
  <c r="V495" i="7"/>
  <c r="K395" i="16"/>
  <c r="L395" i="16" s="1"/>
  <c r="M395" i="16" s="1"/>
  <c r="K395" i="17"/>
  <c r="L395" i="17" s="1"/>
  <c r="M395" i="17" s="1"/>
  <c r="BH285" i="18"/>
  <c r="BT285" i="19"/>
  <c r="BO285" i="19"/>
  <c r="F496" i="21"/>
  <c r="N284" i="18"/>
  <c r="CD284" i="18"/>
  <c r="BU284" i="18"/>
  <c r="BX284" i="18"/>
  <c r="CG284" i="18"/>
  <c r="N284" i="19"/>
  <c r="CD284" i="19"/>
  <c r="BU284" i="19"/>
  <c r="CG284" i="19"/>
  <c r="BX284" i="19"/>
  <c r="BT285" i="18"/>
  <c r="BO285" i="18"/>
  <c r="BH286" i="13"/>
  <c r="BO286" i="13"/>
  <c r="BT286" i="13"/>
  <c r="N285" i="13"/>
  <c r="BU285" i="13"/>
  <c r="CD285" i="13"/>
  <c r="L496" i="20" l="1"/>
  <c r="G396" i="16" s="1"/>
  <c r="BX285" i="13"/>
  <c r="T496" i="20"/>
  <c r="P496" i="20"/>
  <c r="R496" i="20"/>
  <c r="Q496" i="20"/>
  <c r="S496" i="20"/>
  <c r="CJ284" i="19"/>
  <c r="CK284" i="19" s="1"/>
  <c r="I496" i="7"/>
  <c r="K496" i="7"/>
  <c r="G496" i="7"/>
  <c r="O495" i="7"/>
  <c r="J496" i="7"/>
  <c r="H496" i="7"/>
  <c r="BP286" i="13"/>
  <c r="AV286" i="13"/>
  <c r="AJ287" i="13" s="1"/>
  <c r="I286" i="13"/>
  <c r="BM286" i="13"/>
  <c r="BN286" i="13"/>
  <c r="BQ286" i="13"/>
  <c r="J286" i="13"/>
  <c r="AW286" i="13"/>
  <c r="AK287" i="13" s="1"/>
  <c r="J286" i="19"/>
  <c r="BQ286" i="19"/>
  <c r="BN286" i="19"/>
  <c r="AW286" i="19"/>
  <c r="AK287" i="19" s="1"/>
  <c r="CJ284" i="18"/>
  <c r="CH285" i="19"/>
  <c r="BY285" i="19"/>
  <c r="CI285" i="19"/>
  <c r="BZ285" i="19"/>
  <c r="O395" i="17"/>
  <c r="N396" i="17"/>
  <c r="BM286" i="18"/>
  <c r="I286" i="18"/>
  <c r="BP286" i="18"/>
  <c r="AV286" i="18"/>
  <c r="AJ287" i="18" s="1"/>
  <c r="BY285" i="18"/>
  <c r="CI285" i="18"/>
  <c r="O395" i="16"/>
  <c r="BZ285" i="18"/>
  <c r="N396" i="16"/>
  <c r="CH285" i="18"/>
  <c r="AW286" i="18"/>
  <c r="AK287" i="18" s="1"/>
  <c r="BN286" i="18"/>
  <c r="J286" i="18"/>
  <c r="BQ286" i="18"/>
  <c r="BM286" i="19"/>
  <c r="AV286" i="19"/>
  <c r="AJ287" i="19" s="1"/>
  <c r="I286" i="19"/>
  <c r="BP286" i="19"/>
  <c r="CI285" i="13"/>
  <c r="CH285" i="13"/>
  <c r="N396" i="12"/>
  <c r="BY285" i="13"/>
  <c r="BZ285" i="13"/>
  <c r="O395" i="12"/>
  <c r="CA284" i="19"/>
  <c r="AR285" i="19"/>
  <c r="O496" i="21"/>
  <c r="I497" i="21"/>
  <c r="J497" i="21"/>
  <c r="H497" i="21"/>
  <c r="K497" i="21"/>
  <c r="G497" i="21"/>
  <c r="CA284" i="18"/>
  <c r="AR285" i="18"/>
  <c r="CL284" i="18"/>
  <c r="CK284" i="18"/>
  <c r="AR286" i="13"/>
  <c r="AY286" i="13" l="1"/>
  <c r="BB286" i="13" s="1"/>
  <c r="CL284" i="19"/>
  <c r="U496" i="20"/>
  <c r="V496" i="20" s="1"/>
  <c r="CJ285" i="13"/>
  <c r="CL285" i="13" s="1"/>
  <c r="AZ286" i="19"/>
  <c r="BC286" i="19" s="1"/>
  <c r="CA285" i="13"/>
  <c r="CC285" i="13" s="1"/>
  <c r="AZ286" i="18"/>
  <c r="BC286" i="18" s="1"/>
  <c r="R286" i="18"/>
  <c r="AA287" i="18" s="1"/>
  <c r="L286" i="18"/>
  <c r="O286" i="18" s="1"/>
  <c r="S286" i="13"/>
  <c r="AB287" i="13" s="1"/>
  <c r="M286" i="13"/>
  <c r="Q496" i="7"/>
  <c r="R496" i="7"/>
  <c r="P496" i="7"/>
  <c r="S496" i="7"/>
  <c r="T496" i="7"/>
  <c r="L496" i="7"/>
  <c r="L286" i="19"/>
  <c r="O286" i="19" s="1"/>
  <c r="R286" i="19"/>
  <c r="AA287" i="19" s="1"/>
  <c r="S286" i="18"/>
  <c r="AB287" i="18" s="1"/>
  <c r="M286" i="18"/>
  <c r="P286" i="18" s="1"/>
  <c r="M286" i="19"/>
  <c r="P286" i="19" s="1"/>
  <c r="S286" i="19"/>
  <c r="AB287" i="19" s="1"/>
  <c r="L286" i="13"/>
  <c r="R286" i="13"/>
  <c r="AA287" i="13" s="1"/>
  <c r="AY286" i="19"/>
  <c r="BB286" i="19" s="1"/>
  <c r="AY286" i="18"/>
  <c r="BB286" i="18" s="1"/>
  <c r="AZ286" i="13"/>
  <c r="BC286" i="13" s="1"/>
  <c r="CC284" i="18"/>
  <c r="CB284" i="18"/>
  <c r="L497" i="21"/>
  <c r="G397" i="17" s="1"/>
  <c r="T497" i="21"/>
  <c r="S497" i="21"/>
  <c r="R497" i="21"/>
  <c r="P497" i="21"/>
  <c r="Q497" i="21"/>
  <c r="AU285" i="19"/>
  <c r="AI286" i="19" s="1"/>
  <c r="H285" i="19"/>
  <c r="BL285" i="19"/>
  <c r="H285" i="18"/>
  <c r="AU285" i="18"/>
  <c r="AI286" i="18" s="1"/>
  <c r="BL285" i="18"/>
  <c r="CB284" i="19"/>
  <c r="CC284" i="19"/>
  <c r="CK285" i="13"/>
  <c r="H286" i="13"/>
  <c r="BL286" i="13"/>
  <c r="AU286" i="13"/>
  <c r="AI287" i="13" s="1"/>
  <c r="CB285" i="13" l="1"/>
  <c r="AX285" i="19"/>
  <c r="BA285" i="19" s="1"/>
  <c r="BD285" i="19" s="1"/>
  <c r="U496" i="7"/>
  <c r="J224" i="15"/>
  <c r="P286" i="13"/>
  <c r="H396" i="17"/>
  <c r="I396" i="17" s="1"/>
  <c r="F224" i="15"/>
  <c r="H396" i="16"/>
  <c r="I396" i="16" s="1"/>
  <c r="G396" i="12"/>
  <c r="H396" i="12" s="1"/>
  <c r="I396" i="12" s="1"/>
  <c r="I224" i="15"/>
  <c r="O286" i="13"/>
  <c r="BR285" i="19"/>
  <c r="K285" i="19"/>
  <c r="Q285" i="19"/>
  <c r="Z286" i="19" s="1"/>
  <c r="BH286" i="19" s="1"/>
  <c r="K285" i="18"/>
  <c r="Q285" i="18"/>
  <c r="Z286" i="18" s="1"/>
  <c r="F496" i="20" s="1"/>
  <c r="BR285" i="18"/>
  <c r="AX285" i="18"/>
  <c r="BA285" i="18" s="1"/>
  <c r="BD285" i="18" s="1"/>
  <c r="U497" i="21"/>
  <c r="V497" i="21" s="1"/>
  <c r="K286" i="13"/>
  <c r="H224" i="15" s="1"/>
  <c r="Q286" i="13"/>
  <c r="Z287" i="13" s="1"/>
  <c r="F497" i="7" s="1"/>
  <c r="BR286" i="13"/>
  <c r="AX286" i="13"/>
  <c r="BA286" i="13" s="1"/>
  <c r="BD286" i="13" s="1"/>
  <c r="O496" i="20" l="1"/>
  <c r="I497" i="20"/>
  <c r="K497" i="20"/>
  <c r="J497" i="20"/>
  <c r="H497" i="20"/>
  <c r="G497" i="20"/>
  <c r="K396" i="12"/>
  <c r="L396" i="12" s="1"/>
  <c r="M396" i="12" s="1"/>
  <c r="CG286" i="13" s="1"/>
  <c r="V496" i="7"/>
  <c r="K396" i="16"/>
  <c r="L396" i="16" s="1"/>
  <c r="M396" i="16" s="1"/>
  <c r="K396" i="17"/>
  <c r="L396" i="17" s="1"/>
  <c r="M396" i="17" s="1"/>
  <c r="G244" i="15"/>
  <c r="J397" i="12"/>
  <c r="BW286" i="13"/>
  <c r="AT287" i="13" s="1"/>
  <c r="BV286" i="13"/>
  <c r="AS287" i="13" s="1"/>
  <c r="CE286" i="13"/>
  <c r="CF286" i="13"/>
  <c r="BW286" i="19"/>
  <c r="AT287" i="19" s="1"/>
  <c r="J397" i="17"/>
  <c r="CF286" i="19"/>
  <c r="CE286" i="19"/>
  <c r="BV286" i="19"/>
  <c r="AS287" i="19" s="1"/>
  <c r="BH286" i="18"/>
  <c r="J397" i="16"/>
  <c r="CF286" i="18"/>
  <c r="CE286" i="18"/>
  <c r="BV286" i="18"/>
  <c r="AS287" i="18" s="1"/>
  <c r="BW286" i="18"/>
  <c r="AT287" i="18" s="1"/>
  <c r="N285" i="19"/>
  <c r="BU285" i="19"/>
  <c r="CD285" i="19"/>
  <c r="CG285" i="19"/>
  <c r="BX285" i="19"/>
  <c r="BT286" i="19"/>
  <c r="BO286" i="19"/>
  <c r="BO286" i="18"/>
  <c r="BT286" i="18"/>
  <c r="N285" i="18"/>
  <c r="CD285" i="18"/>
  <c r="BU285" i="18"/>
  <c r="BX285" i="18"/>
  <c r="CG285" i="18"/>
  <c r="F497" i="21"/>
  <c r="BO287" i="13"/>
  <c r="BT287" i="13"/>
  <c r="BH287" i="13"/>
  <c r="N286" i="13"/>
  <c r="BU286" i="13"/>
  <c r="CD286" i="13"/>
  <c r="BX286" i="13" l="1"/>
  <c r="L497" i="20"/>
  <c r="G397" i="16" s="1"/>
  <c r="Q497" i="20"/>
  <c r="P497" i="20"/>
  <c r="R497" i="20"/>
  <c r="T497" i="20"/>
  <c r="S497" i="20"/>
  <c r="CJ285" i="19"/>
  <c r="CK285" i="19" s="1"/>
  <c r="I287" i="13"/>
  <c r="BP287" i="13"/>
  <c r="BM287" i="13"/>
  <c r="AV287" i="13"/>
  <c r="AJ288" i="13" s="1"/>
  <c r="I287" i="19"/>
  <c r="BM287" i="19"/>
  <c r="BP287" i="19"/>
  <c r="AV287" i="19"/>
  <c r="AJ288" i="19" s="1"/>
  <c r="J287" i="13"/>
  <c r="BN287" i="13"/>
  <c r="BQ287" i="13"/>
  <c r="AW287" i="13"/>
  <c r="AK288" i="13" s="1"/>
  <c r="BQ287" i="18"/>
  <c r="AW287" i="18"/>
  <c r="AK288" i="18" s="1"/>
  <c r="J287" i="18"/>
  <c r="BN287" i="18"/>
  <c r="BP287" i="18"/>
  <c r="AV287" i="18"/>
  <c r="AJ288" i="18" s="1"/>
  <c r="BM287" i="18"/>
  <c r="I287" i="18"/>
  <c r="CI286" i="19"/>
  <c r="N397" i="17"/>
  <c r="BZ286" i="19"/>
  <c r="CH286" i="19"/>
  <c r="O396" i="17"/>
  <c r="BY286" i="19"/>
  <c r="BQ287" i="19"/>
  <c r="BN287" i="19"/>
  <c r="AW287" i="19"/>
  <c r="AK288" i="19" s="1"/>
  <c r="J287" i="19"/>
  <c r="CH286" i="18"/>
  <c r="O396" i="16"/>
  <c r="BY286" i="18"/>
  <c r="N397" i="16"/>
  <c r="BZ286" i="18"/>
  <c r="CI286" i="18"/>
  <c r="H497" i="7"/>
  <c r="I497" i="7"/>
  <c r="G497" i="7"/>
  <c r="J497" i="7"/>
  <c r="O496" i="7"/>
  <c r="K497" i="7"/>
  <c r="CI286" i="13"/>
  <c r="BY286" i="13"/>
  <c r="BZ286" i="13"/>
  <c r="CH286" i="13"/>
  <c r="N397" i="12"/>
  <c r="O396" i="12"/>
  <c r="O497" i="21"/>
  <c r="K498" i="21"/>
  <c r="I498" i="21"/>
  <c r="J498" i="21"/>
  <c r="G498" i="21"/>
  <c r="H498" i="21"/>
  <c r="CA285" i="18"/>
  <c r="AR286" i="18"/>
  <c r="CA285" i="19"/>
  <c r="AR286" i="19"/>
  <c r="CJ285" i="18"/>
  <c r="AR287" i="13"/>
  <c r="AZ287" i="19" l="1"/>
  <c r="BC287" i="19" s="1"/>
  <c r="CA286" i="13"/>
  <c r="CC286" i="13" s="1"/>
  <c r="AY287" i="13"/>
  <c r="BB287" i="13" s="1"/>
  <c r="CL285" i="19"/>
  <c r="AY287" i="19"/>
  <c r="BB287" i="19" s="1"/>
  <c r="U497" i="20"/>
  <c r="V497" i="20" s="1"/>
  <c r="AZ287" i="18"/>
  <c r="BC287" i="18" s="1"/>
  <c r="CJ286" i="13"/>
  <c r="CK286" i="13" s="1"/>
  <c r="AZ287" i="13"/>
  <c r="BC287" i="13" s="1"/>
  <c r="R287" i="19"/>
  <c r="AA288" i="19" s="1"/>
  <c r="L287" i="19"/>
  <c r="O287" i="19" s="1"/>
  <c r="L497" i="7"/>
  <c r="Q497" i="7"/>
  <c r="T497" i="7"/>
  <c r="S497" i="7"/>
  <c r="R497" i="7"/>
  <c r="P497" i="7"/>
  <c r="M287" i="19"/>
  <c r="P287" i="19" s="1"/>
  <c r="S287" i="19"/>
  <c r="AB288" i="19" s="1"/>
  <c r="S287" i="13"/>
  <c r="AB288" i="13" s="1"/>
  <c r="M287" i="13"/>
  <c r="R287" i="18"/>
  <c r="AA288" i="18" s="1"/>
  <c r="L287" i="18"/>
  <c r="O287" i="18" s="1"/>
  <c r="M287" i="18"/>
  <c r="P287" i="18" s="1"/>
  <c r="S287" i="18"/>
  <c r="AB288" i="18" s="1"/>
  <c r="AY287" i="18"/>
  <c r="BB287" i="18" s="1"/>
  <c r="L287" i="13"/>
  <c r="R287" i="13"/>
  <c r="AA288" i="13" s="1"/>
  <c r="L498" i="21"/>
  <c r="G398" i="17" s="1"/>
  <c r="BL286" i="19"/>
  <c r="H286" i="19"/>
  <c r="AU286" i="19"/>
  <c r="AI287" i="19" s="1"/>
  <c r="T498" i="21"/>
  <c r="P498" i="21"/>
  <c r="R498" i="21"/>
  <c r="Q498" i="21"/>
  <c r="S498" i="21"/>
  <c r="CC285" i="19"/>
  <c r="CB285" i="19"/>
  <c r="CB285" i="18"/>
  <c r="CC285" i="18"/>
  <c r="CK285" i="18"/>
  <c r="CL285" i="18"/>
  <c r="AU286" i="18"/>
  <c r="AI287" i="18" s="1"/>
  <c r="H286" i="18"/>
  <c r="BL286" i="18"/>
  <c r="AU287" i="13"/>
  <c r="AI288" i="13" s="1"/>
  <c r="BL287" i="13"/>
  <c r="H287" i="13"/>
  <c r="CB286" i="13" l="1"/>
  <c r="CL286" i="13"/>
  <c r="J225" i="15"/>
  <c r="P287" i="13"/>
  <c r="G397" i="12"/>
  <c r="H397" i="12" s="1"/>
  <c r="I397" i="12" s="1"/>
  <c r="H397" i="17"/>
  <c r="I397" i="17" s="1"/>
  <c r="F225" i="15"/>
  <c r="H397" i="16"/>
  <c r="I397" i="16" s="1"/>
  <c r="I225" i="15"/>
  <c r="O287" i="13"/>
  <c r="U497" i="7"/>
  <c r="AX286" i="19"/>
  <c r="BA286" i="19" s="1"/>
  <c r="BD286" i="19" s="1"/>
  <c r="K286" i="19"/>
  <c r="Q286" i="19"/>
  <c r="Z287" i="19" s="1"/>
  <c r="BH287" i="19" s="1"/>
  <c r="BR286" i="19"/>
  <c r="Q286" i="18"/>
  <c r="Z287" i="18" s="1"/>
  <c r="F497" i="20" s="1"/>
  <c r="BR286" i="18"/>
  <c r="K286" i="18"/>
  <c r="U498" i="21"/>
  <c r="V498" i="21" s="1"/>
  <c r="AX286" i="18"/>
  <c r="BA286" i="18" s="1"/>
  <c r="BD286" i="18" s="1"/>
  <c r="Q287" i="13"/>
  <c r="Z288" i="13" s="1"/>
  <c r="F498" i="7" s="1"/>
  <c r="K287" i="13"/>
  <c r="H225" i="15" s="1"/>
  <c r="BR287" i="13"/>
  <c r="AX287" i="13"/>
  <c r="BA287" i="13" s="1"/>
  <c r="BD287" i="13" s="1"/>
  <c r="O497" i="20" l="1"/>
  <c r="G498" i="20"/>
  <c r="I498" i="20"/>
  <c r="K498" i="20"/>
  <c r="J498" i="20"/>
  <c r="H498" i="20"/>
  <c r="CE287" i="18"/>
  <c r="BV287" i="18"/>
  <c r="AS288" i="18" s="1"/>
  <c r="BW287" i="18"/>
  <c r="AT288" i="18" s="1"/>
  <c r="CF287" i="18"/>
  <c r="J398" i="16"/>
  <c r="J398" i="17"/>
  <c r="CF287" i="19"/>
  <c r="BW287" i="19"/>
  <c r="AT288" i="19" s="1"/>
  <c r="BV287" i="19"/>
  <c r="AS288" i="19" s="1"/>
  <c r="CE287" i="19"/>
  <c r="G245" i="15"/>
  <c r="CE287" i="13"/>
  <c r="BW287" i="13"/>
  <c r="AT288" i="13" s="1"/>
  <c r="J398" i="12"/>
  <c r="BV287" i="13"/>
  <c r="AS288" i="13" s="1"/>
  <c r="CF287" i="13"/>
  <c r="BH287" i="18"/>
  <c r="K397" i="16"/>
  <c r="L397" i="16" s="1"/>
  <c r="M397" i="16" s="1"/>
  <c r="K397" i="17"/>
  <c r="L397" i="17" s="1"/>
  <c r="M397" i="17" s="1"/>
  <c r="K397" i="12"/>
  <c r="L397" i="12" s="1"/>
  <c r="M397" i="12" s="1"/>
  <c r="V497" i="7"/>
  <c r="BT287" i="19"/>
  <c r="BO287" i="19"/>
  <c r="N286" i="19"/>
  <c r="BU286" i="19"/>
  <c r="CD286" i="19"/>
  <c r="CG286" i="19"/>
  <c r="BX286" i="19"/>
  <c r="F498" i="21"/>
  <c r="N286" i="18"/>
  <c r="CD286" i="18"/>
  <c r="BU286" i="18"/>
  <c r="BX286" i="18"/>
  <c r="CG286" i="18"/>
  <c r="BO287" i="18"/>
  <c r="BT287" i="18"/>
  <c r="N287" i="13"/>
  <c r="CD287" i="13"/>
  <c r="BU287" i="13"/>
  <c r="BO288" i="13"/>
  <c r="BT288" i="13"/>
  <c r="BH288" i="13"/>
  <c r="L498" i="20" l="1"/>
  <c r="G398" i="16" s="1"/>
  <c r="S498" i="20"/>
  <c r="T498" i="20"/>
  <c r="P498" i="20"/>
  <c r="R498" i="20"/>
  <c r="Q498" i="20"/>
  <c r="BP288" i="13"/>
  <c r="BM288" i="13"/>
  <c r="I288" i="13"/>
  <c r="AV288" i="13"/>
  <c r="AJ289" i="13" s="1"/>
  <c r="CI287" i="13"/>
  <c r="O397" i="12"/>
  <c r="BZ287" i="13"/>
  <c r="CH287" i="13"/>
  <c r="BY287" i="13"/>
  <c r="N398" i="12"/>
  <c r="BQ288" i="13"/>
  <c r="AW288" i="13"/>
  <c r="AK289" i="13" s="1"/>
  <c r="J288" i="13"/>
  <c r="BN288" i="13"/>
  <c r="N398" i="17"/>
  <c r="CI287" i="19"/>
  <c r="O397" i="17"/>
  <c r="BY287" i="19"/>
  <c r="CH287" i="19"/>
  <c r="BZ287" i="19"/>
  <c r="CG287" i="13"/>
  <c r="CH287" i="18"/>
  <c r="BY287" i="18"/>
  <c r="CI287" i="18"/>
  <c r="BZ287" i="18"/>
  <c r="O397" i="16"/>
  <c r="N398" i="16"/>
  <c r="BN288" i="18"/>
  <c r="J288" i="18"/>
  <c r="BQ288" i="18"/>
  <c r="AW288" i="18"/>
  <c r="AK289" i="18" s="1"/>
  <c r="J288" i="19"/>
  <c r="BQ288" i="19"/>
  <c r="AW288" i="19"/>
  <c r="AK289" i="19" s="1"/>
  <c r="BN288" i="19"/>
  <c r="K498" i="7"/>
  <c r="G498" i="7"/>
  <c r="H498" i="7"/>
  <c r="O497" i="7"/>
  <c r="I498" i="7"/>
  <c r="J498" i="7"/>
  <c r="I288" i="18"/>
  <c r="AV288" i="18"/>
  <c r="AJ289" i="18" s="1"/>
  <c r="BM288" i="18"/>
  <c r="BP288" i="18"/>
  <c r="BX287" i="13"/>
  <c r="CJ286" i="18"/>
  <c r="CL286" i="18" s="1"/>
  <c r="AV288" i="19"/>
  <c r="AJ289" i="19" s="1"/>
  <c r="BM288" i="19"/>
  <c r="I288" i="19"/>
  <c r="BP288" i="19"/>
  <c r="CA286" i="18"/>
  <c r="AR287" i="18"/>
  <c r="CJ286" i="19"/>
  <c r="I499" i="21"/>
  <c r="O498" i="21"/>
  <c r="H499" i="21"/>
  <c r="G499" i="21"/>
  <c r="K499" i="21"/>
  <c r="J499" i="21"/>
  <c r="CA286" i="19"/>
  <c r="AR287" i="19"/>
  <c r="AR288" i="13"/>
  <c r="AZ288" i="13" l="1"/>
  <c r="BC288" i="13" s="1"/>
  <c r="CA287" i="13"/>
  <c r="CB287" i="13" s="1"/>
  <c r="CJ287" i="13"/>
  <c r="CK287" i="13" s="1"/>
  <c r="U498" i="20"/>
  <c r="V498" i="20" s="1"/>
  <c r="CK286" i="18"/>
  <c r="AZ288" i="18"/>
  <c r="BC288" i="18" s="1"/>
  <c r="AY288" i="13"/>
  <c r="BB288" i="13" s="1"/>
  <c r="R288" i="18"/>
  <c r="AA289" i="18" s="1"/>
  <c r="L288" i="18"/>
  <c r="O288" i="18" s="1"/>
  <c r="S288" i="18"/>
  <c r="AB289" i="18" s="1"/>
  <c r="M288" i="18"/>
  <c r="P288" i="18" s="1"/>
  <c r="S288" i="13"/>
  <c r="AB289" i="13" s="1"/>
  <c r="M288" i="13"/>
  <c r="R288" i="19"/>
  <c r="AA289" i="19" s="1"/>
  <c r="L288" i="19"/>
  <c r="O288" i="19" s="1"/>
  <c r="R498" i="7"/>
  <c r="Q498" i="7"/>
  <c r="S498" i="7"/>
  <c r="P498" i="7"/>
  <c r="T498" i="7"/>
  <c r="M288" i="19"/>
  <c r="P288" i="19" s="1"/>
  <c r="S288" i="19"/>
  <c r="AB289" i="19" s="1"/>
  <c r="AY288" i="18"/>
  <c r="BB288" i="18" s="1"/>
  <c r="AZ288" i="19"/>
  <c r="BC288" i="19" s="1"/>
  <c r="R288" i="13"/>
  <c r="AA289" i="13" s="1"/>
  <c r="L288" i="13"/>
  <c r="AY288" i="19"/>
  <c r="BB288" i="19" s="1"/>
  <c r="L498" i="7"/>
  <c r="CC286" i="19"/>
  <c r="CB286" i="19"/>
  <c r="CL286" i="19"/>
  <c r="CK286" i="19"/>
  <c r="L499" i="21"/>
  <c r="G399" i="17" s="1"/>
  <c r="T499" i="21"/>
  <c r="S499" i="21"/>
  <c r="Q499" i="21"/>
  <c r="R499" i="21"/>
  <c r="P499" i="21"/>
  <c r="BL287" i="18"/>
  <c r="AU287" i="18"/>
  <c r="AI288" i="18" s="1"/>
  <c r="H287" i="18"/>
  <c r="CB286" i="18"/>
  <c r="CC286" i="18"/>
  <c r="AU287" i="19"/>
  <c r="AI288" i="19" s="1"/>
  <c r="H287" i="19"/>
  <c r="BL287" i="19"/>
  <c r="BL288" i="13"/>
  <c r="H288" i="13"/>
  <c r="AU288" i="13"/>
  <c r="AI289" i="13" s="1"/>
  <c r="CC287" i="13"/>
  <c r="CL287" i="13" l="1"/>
  <c r="AX287" i="18"/>
  <c r="BA287" i="18" s="1"/>
  <c r="BD287" i="18" s="1"/>
  <c r="J226" i="15"/>
  <c r="P288" i="13"/>
  <c r="G398" i="12"/>
  <c r="H398" i="12" s="1"/>
  <c r="I398" i="12" s="1"/>
  <c r="F226" i="15"/>
  <c r="H398" i="16"/>
  <c r="I398" i="16" s="1"/>
  <c r="H398" i="17"/>
  <c r="I398" i="17" s="1"/>
  <c r="U498" i="7"/>
  <c r="I226" i="15"/>
  <c r="O288" i="13"/>
  <c r="AX287" i="19"/>
  <c r="BA287" i="19" s="1"/>
  <c r="BD287" i="19" s="1"/>
  <c r="U499" i="21"/>
  <c r="V499" i="21" s="1"/>
  <c r="K287" i="19"/>
  <c r="BR287" i="19"/>
  <c r="Q287" i="19"/>
  <c r="Z288" i="19" s="1"/>
  <c r="BH288" i="19" s="1"/>
  <c r="BR287" i="18"/>
  <c r="K287" i="18"/>
  <c r="Q287" i="18"/>
  <c r="Z288" i="18" s="1"/>
  <c r="F498" i="20" s="1"/>
  <c r="Q288" i="13"/>
  <c r="Z289" i="13" s="1"/>
  <c r="F499" i="7" s="1"/>
  <c r="K288" i="13"/>
  <c r="H226" i="15" s="1"/>
  <c r="BR288" i="13"/>
  <c r="AX288" i="13"/>
  <c r="BA288" i="13" s="1"/>
  <c r="BD288" i="13" s="1"/>
  <c r="H499" i="20" l="1"/>
  <c r="O498" i="20"/>
  <c r="I499" i="20"/>
  <c r="J499" i="20"/>
  <c r="G499" i="20"/>
  <c r="K499" i="20"/>
  <c r="J399" i="17"/>
  <c r="CF288" i="19"/>
  <c r="CE288" i="19"/>
  <c r="BV288" i="19"/>
  <c r="AS289" i="19" s="1"/>
  <c r="BW288" i="19"/>
  <c r="AT289" i="19" s="1"/>
  <c r="BW288" i="18"/>
  <c r="AT289" i="18" s="1"/>
  <c r="J399" i="16"/>
  <c r="CF288" i="18"/>
  <c r="BV288" i="18"/>
  <c r="AS289" i="18" s="1"/>
  <c r="CE288" i="18"/>
  <c r="G246" i="15"/>
  <c r="CE288" i="13"/>
  <c r="BV288" i="13"/>
  <c r="AS289" i="13" s="1"/>
  <c r="BW288" i="13"/>
  <c r="AT289" i="13" s="1"/>
  <c r="CF288" i="13"/>
  <c r="J399" i="12"/>
  <c r="K398" i="12"/>
  <c r="L398" i="12" s="1"/>
  <c r="M398" i="12" s="1"/>
  <c r="BX288" i="13" s="1"/>
  <c r="K398" i="17"/>
  <c r="L398" i="17" s="1"/>
  <c r="M398" i="17" s="1"/>
  <c r="K398" i="16"/>
  <c r="L398" i="16" s="1"/>
  <c r="M398" i="16" s="1"/>
  <c r="V498" i="7"/>
  <c r="BH288" i="18"/>
  <c r="BT288" i="19"/>
  <c r="BO288" i="19"/>
  <c r="N287" i="19"/>
  <c r="BU287" i="19"/>
  <c r="CD287" i="19"/>
  <c r="BX287" i="19"/>
  <c r="CG287" i="19"/>
  <c r="BO288" i="18"/>
  <c r="BT288" i="18"/>
  <c r="N287" i="18"/>
  <c r="CD287" i="18"/>
  <c r="BU287" i="18"/>
  <c r="BX287" i="18"/>
  <c r="CG287" i="18"/>
  <c r="F499" i="21"/>
  <c r="BH289" i="13"/>
  <c r="N288" i="13"/>
  <c r="BU288" i="13"/>
  <c r="CD288" i="13"/>
  <c r="BO289" i="13"/>
  <c r="BT289" i="13"/>
  <c r="CG288" i="13" l="1"/>
  <c r="L499" i="20"/>
  <c r="G399" i="16" s="1"/>
  <c r="P499" i="20"/>
  <c r="T499" i="20"/>
  <c r="R499" i="20"/>
  <c r="Q499" i="20"/>
  <c r="S499" i="20"/>
  <c r="K499" i="7"/>
  <c r="H499" i="7"/>
  <c r="G499" i="7"/>
  <c r="O498" i="7"/>
  <c r="I499" i="7"/>
  <c r="J499" i="7"/>
  <c r="BQ289" i="13"/>
  <c r="AW289" i="13"/>
  <c r="AK290" i="13" s="1"/>
  <c r="J289" i="13"/>
  <c r="BN289" i="13"/>
  <c r="BQ289" i="18"/>
  <c r="BN289" i="18"/>
  <c r="J289" i="18"/>
  <c r="AW289" i="18"/>
  <c r="AK290" i="18" s="1"/>
  <c r="BM289" i="13"/>
  <c r="AV289" i="13"/>
  <c r="AJ290" i="13" s="1"/>
  <c r="I289" i="13"/>
  <c r="BP289" i="13"/>
  <c r="BN289" i="19"/>
  <c r="J289" i="19"/>
  <c r="AW289" i="19"/>
  <c r="AK290" i="19" s="1"/>
  <c r="BQ289" i="19"/>
  <c r="BM289" i="19"/>
  <c r="I289" i="19"/>
  <c r="AV289" i="19"/>
  <c r="AJ290" i="19" s="1"/>
  <c r="BP289" i="19"/>
  <c r="CH288" i="18"/>
  <c r="CI288" i="18"/>
  <c r="O398" i="16"/>
  <c r="BZ288" i="18"/>
  <c r="N399" i="16"/>
  <c r="BY288" i="18"/>
  <c r="N399" i="17"/>
  <c r="CH288" i="19"/>
  <c r="BY288" i="19"/>
  <c r="O398" i="17"/>
  <c r="BZ288" i="19"/>
  <c r="CI288" i="19"/>
  <c r="N399" i="12"/>
  <c r="BY288" i="13"/>
  <c r="CI288" i="13"/>
  <c r="BZ288" i="13"/>
  <c r="O398" i="12"/>
  <c r="CH288" i="13"/>
  <c r="AV289" i="18"/>
  <c r="AJ290" i="18" s="1"/>
  <c r="BP289" i="18"/>
  <c r="BM289" i="18"/>
  <c r="I289" i="18"/>
  <c r="CJ287" i="19"/>
  <c r="O499" i="21"/>
  <c r="G500" i="21"/>
  <c r="K500" i="21"/>
  <c r="I500" i="21"/>
  <c r="H500" i="21"/>
  <c r="J500" i="21"/>
  <c r="CA287" i="19"/>
  <c r="AR288" i="19"/>
  <c r="CA287" i="18"/>
  <c r="AR288" i="18"/>
  <c r="CJ287" i="18"/>
  <c r="AR289" i="13"/>
  <c r="CJ288" i="13" l="1"/>
  <c r="CL288" i="13" s="1"/>
  <c r="AZ289" i="18"/>
  <c r="BC289" i="18" s="1"/>
  <c r="AY289" i="13"/>
  <c r="BB289" i="13" s="1"/>
  <c r="U499" i="20"/>
  <c r="V499" i="20" s="1"/>
  <c r="CA288" i="13"/>
  <c r="CB288" i="13" s="1"/>
  <c r="AZ289" i="13"/>
  <c r="BC289" i="13" s="1"/>
  <c r="AZ289" i="19"/>
  <c r="BC289" i="19" s="1"/>
  <c r="L289" i="19"/>
  <c r="O289" i="19" s="1"/>
  <c r="R289" i="19"/>
  <c r="AA290" i="19" s="1"/>
  <c r="Q499" i="7"/>
  <c r="R499" i="7"/>
  <c r="T499" i="7"/>
  <c r="P499" i="7"/>
  <c r="S499" i="7"/>
  <c r="R289" i="18"/>
  <c r="AA290" i="18" s="1"/>
  <c r="L289" i="18"/>
  <c r="O289" i="18" s="1"/>
  <c r="L289" i="13"/>
  <c r="R289" i="13"/>
  <c r="AA290" i="13" s="1"/>
  <c r="L499" i="7"/>
  <c r="S289" i="13"/>
  <c r="AB290" i="13" s="1"/>
  <c r="M289" i="13"/>
  <c r="AY289" i="19"/>
  <c r="BB289" i="19" s="1"/>
  <c r="S289" i="19"/>
  <c r="AB290" i="19" s="1"/>
  <c r="M289" i="19"/>
  <c r="P289" i="19" s="1"/>
  <c r="AY289" i="18"/>
  <c r="BB289" i="18" s="1"/>
  <c r="S289" i="18"/>
  <c r="AB290" i="18" s="1"/>
  <c r="M289" i="18"/>
  <c r="P289" i="18" s="1"/>
  <c r="L500" i="21"/>
  <c r="G400" i="17" s="1"/>
  <c r="H288" i="18"/>
  <c r="AU288" i="18"/>
  <c r="AI289" i="18" s="1"/>
  <c r="BL288" i="18"/>
  <c r="CC287" i="18"/>
  <c r="CB287" i="18"/>
  <c r="BL288" i="19"/>
  <c r="AU288" i="19"/>
  <c r="AI289" i="19" s="1"/>
  <c r="H288" i="19"/>
  <c r="T500" i="21"/>
  <c r="P500" i="21"/>
  <c r="Q500" i="21"/>
  <c r="R500" i="21"/>
  <c r="S500" i="21"/>
  <c r="CC287" i="19"/>
  <c r="CB287" i="19"/>
  <c r="CL287" i="19"/>
  <c r="CK287" i="19"/>
  <c r="CL287" i="18"/>
  <c r="CK287" i="18"/>
  <c r="CK288" i="13"/>
  <c r="AU289" i="13"/>
  <c r="AI290" i="13" s="1"/>
  <c r="BL289" i="13"/>
  <c r="H289" i="13"/>
  <c r="CC288" i="13" l="1"/>
  <c r="J227" i="15"/>
  <c r="P289" i="13"/>
  <c r="U499" i="7"/>
  <c r="F227" i="15"/>
  <c r="H399" i="16"/>
  <c r="I399" i="16" s="1"/>
  <c r="H399" i="17"/>
  <c r="I399" i="17" s="1"/>
  <c r="G399" i="12"/>
  <c r="H399" i="12" s="1"/>
  <c r="I399" i="12" s="1"/>
  <c r="AX288" i="19"/>
  <c r="BA288" i="19" s="1"/>
  <c r="BD288" i="19" s="1"/>
  <c r="AX288" i="18"/>
  <c r="BA288" i="18" s="1"/>
  <c r="BD288" i="18" s="1"/>
  <c r="I227" i="15"/>
  <c r="O289" i="13"/>
  <c r="U500" i="21"/>
  <c r="V500" i="21" s="1"/>
  <c r="BR288" i="19"/>
  <c r="K288" i="19"/>
  <c r="Q288" i="19"/>
  <c r="Z289" i="19" s="1"/>
  <c r="BH289" i="19" s="1"/>
  <c r="K288" i="18"/>
  <c r="BR288" i="18"/>
  <c r="Q288" i="18"/>
  <c r="Z289" i="18" s="1"/>
  <c r="F499" i="20" s="1"/>
  <c r="Q289" i="13"/>
  <c r="Z290" i="13" s="1"/>
  <c r="F500" i="7" s="1"/>
  <c r="BR289" i="13"/>
  <c r="K289" i="13"/>
  <c r="H227" i="15" s="1"/>
  <c r="AX289" i="13"/>
  <c r="BA289" i="13" s="1"/>
  <c r="BD289" i="13" s="1"/>
  <c r="O499" i="20" l="1"/>
  <c r="K500" i="20"/>
  <c r="J500" i="20"/>
  <c r="G500" i="20"/>
  <c r="I500" i="20"/>
  <c r="H500" i="20"/>
  <c r="CF289" i="19"/>
  <c r="J400" i="17"/>
  <c r="CE289" i="19"/>
  <c r="BW289" i="19"/>
  <c r="AT290" i="19" s="1"/>
  <c r="BV289" i="19"/>
  <c r="AS290" i="19" s="1"/>
  <c r="V499" i="7"/>
  <c r="K399" i="16"/>
  <c r="L399" i="16" s="1"/>
  <c r="M399" i="16" s="1"/>
  <c r="K399" i="12"/>
  <c r="L399" i="12" s="1"/>
  <c r="M399" i="12" s="1"/>
  <c r="CG289" i="13" s="1"/>
  <c r="K399" i="17"/>
  <c r="L399" i="17" s="1"/>
  <c r="M399" i="17" s="1"/>
  <c r="BH289" i="18"/>
  <c r="G247" i="15"/>
  <c r="BV289" i="13"/>
  <c r="AS290" i="13" s="1"/>
  <c r="CE289" i="13"/>
  <c r="CF289" i="13"/>
  <c r="BW289" i="13"/>
  <c r="AT290" i="13" s="1"/>
  <c r="J400" i="12"/>
  <c r="CE289" i="18"/>
  <c r="BV289" i="18"/>
  <c r="AS290" i="18" s="1"/>
  <c r="BW289" i="18"/>
  <c r="AT290" i="18" s="1"/>
  <c r="CF289" i="18"/>
  <c r="J400" i="16"/>
  <c r="BO289" i="19"/>
  <c r="BT289" i="19"/>
  <c r="N288" i="18"/>
  <c r="CD288" i="18"/>
  <c r="BU288" i="18"/>
  <c r="CG288" i="18"/>
  <c r="BX288" i="18"/>
  <c r="F500" i="21"/>
  <c r="BO289" i="18"/>
  <c r="BT289" i="18"/>
  <c r="N288" i="19"/>
  <c r="CD288" i="19"/>
  <c r="BU288" i="19"/>
  <c r="CG288" i="19"/>
  <c r="BX288" i="19"/>
  <c r="N289" i="13"/>
  <c r="CD289" i="13"/>
  <c r="BU289" i="13"/>
  <c r="BO290" i="13"/>
  <c r="BT290" i="13"/>
  <c r="BH290" i="13"/>
  <c r="L500" i="20" l="1"/>
  <c r="G400" i="16" s="1"/>
  <c r="S500" i="20"/>
  <c r="R500" i="20"/>
  <c r="P500" i="20"/>
  <c r="Q500" i="20"/>
  <c r="T500" i="20"/>
  <c r="J290" i="13"/>
  <c r="BQ290" i="13"/>
  <c r="BN290" i="13"/>
  <c r="AW290" i="13"/>
  <c r="AK291" i="13" s="1"/>
  <c r="N400" i="16"/>
  <c r="CH289" i="18"/>
  <c r="CI289" i="18"/>
  <c r="BY289" i="18"/>
  <c r="BZ289" i="18"/>
  <c r="O399" i="16"/>
  <c r="AV290" i="13"/>
  <c r="AJ291" i="13" s="1"/>
  <c r="BP290" i="13"/>
  <c r="I290" i="13"/>
  <c r="BM290" i="13"/>
  <c r="BP290" i="19"/>
  <c r="I290" i="19"/>
  <c r="AV290" i="19"/>
  <c r="AJ291" i="19" s="1"/>
  <c r="BM290" i="19"/>
  <c r="AW290" i="18"/>
  <c r="AK291" i="18" s="1"/>
  <c r="J290" i="18"/>
  <c r="BQ290" i="18"/>
  <c r="BN290" i="18"/>
  <c r="J290" i="19"/>
  <c r="BQ290" i="19"/>
  <c r="AW290" i="19"/>
  <c r="AK291" i="19" s="1"/>
  <c r="BN290" i="19"/>
  <c r="BP290" i="18"/>
  <c r="BM290" i="18"/>
  <c r="I290" i="18"/>
  <c r="AV290" i="18"/>
  <c r="AJ291" i="18" s="1"/>
  <c r="J500" i="7"/>
  <c r="K500" i="7"/>
  <c r="O499" i="7"/>
  <c r="G500" i="7"/>
  <c r="H500" i="7"/>
  <c r="I500" i="7"/>
  <c r="CI289" i="13"/>
  <c r="O399" i="12"/>
  <c r="BZ289" i="13"/>
  <c r="BY289" i="13"/>
  <c r="CH289" i="13"/>
  <c r="N400" i="12"/>
  <c r="BX289" i="13"/>
  <c r="CH289" i="19"/>
  <c r="O399" i="17"/>
  <c r="BY289" i="19"/>
  <c r="BZ289" i="19"/>
  <c r="CI289" i="19"/>
  <c r="N400" i="17"/>
  <c r="O500" i="21"/>
  <c r="H501" i="21"/>
  <c r="J501" i="21"/>
  <c r="I501" i="21"/>
  <c r="G501" i="21"/>
  <c r="K501" i="21"/>
  <c r="CA288" i="18"/>
  <c r="AR289" i="18"/>
  <c r="CJ288" i="18"/>
  <c r="CA288" i="19"/>
  <c r="AR289" i="19"/>
  <c r="CJ288" i="19"/>
  <c r="AR290" i="13"/>
  <c r="CA289" i="13" l="1"/>
  <c r="CC289" i="13" s="1"/>
  <c r="AZ290" i="19"/>
  <c r="BC290" i="19" s="1"/>
  <c r="U500" i="20"/>
  <c r="V500" i="20" s="1"/>
  <c r="AZ290" i="18"/>
  <c r="BC290" i="18" s="1"/>
  <c r="CJ289" i="13"/>
  <c r="CL289" i="13" s="1"/>
  <c r="AY290" i="18"/>
  <c r="BB290" i="18" s="1"/>
  <c r="AY290" i="13"/>
  <c r="BB290" i="13" s="1"/>
  <c r="AZ290" i="13"/>
  <c r="BC290" i="13" s="1"/>
  <c r="L290" i="13"/>
  <c r="R290" i="13"/>
  <c r="AA291" i="13" s="1"/>
  <c r="P500" i="7"/>
  <c r="T500" i="7"/>
  <c r="R500" i="7"/>
  <c r="Q500" i="7"/>
  <c r="S500" i="7"/>
  <c r="S290" i="19"/>
  <c r="AB291" i="19" s="1"/>
  <c r="M290" i="19"/>
  <c r="P290" i="19" s="1"/>
  <c r="L290" i="19"/>
  <c r="O290" i="19" s="1"/>
  <c r="R290" i="19"/>
  <c r="AA291" i="19" s="1"/>
  <c r="M290" i="18"/>
  <c r="P290" i="18" s="1"/>
  <c r="S290" i="18"/>
  <c r="AB291" i="18" s="1"/>
  <c r="L290" i="18"/>
  <c r="O290" i="18" s="1"/>
  <c r="R290" i="18"/>
  <c r="AA291" i="18" s="1"/>
  <c r="AY290" i="19"/>
  <c r="BB290" i="19" s="1"/>
  <c r="L500" i="7"/>
  <c r="M290" i="13"/>
  <c r="S290" i="13"/>
  <c r="AB291" i="13" s="1"/>
  <c r="CL288" i="18"/>
  <c r="CK288" i="18"/>
  <c r="H289" i="19"/>
  <c r="AU289" i="19"/>
  <c r="AI290" i="19" s="1"/>
  <c r="BL289" i="19"/>
  <c r="H289" i="18"/>
  <c r="AU289" i="18"/>
  <c r="AI290" i="18" s="1"/>
  <c r="BL289" i="18"/>
  <c r="CL288" i="19"/>
  <c r="CK288" i="19"/>
  <c r="CC288" i="19"/>
  <c r="CB288" i="19"/>
  <c r="CC288" i="18"/>
  <c r="CB288" i="18"/>
  <c r="T501" i="21"/>
  <c r="R501" i="21"/>
  <c r="Q501" i="21"/>
  <c r="P501" i="21"/>
  <c r="S501" i="21"/>
  <c r="L501" i="21"/>
  <c r="G401" i="17" s="1"/>
  <c r="H290" i="13"/>
  <c r="AU290" i="13"/>
  <c r="AI291" i="13" s="1"/>
  <c r="BL290" i="13"/>
  <c r="CB289" i="13" l="1"/>
  <c r="CK289" i="13"/>
  <c r="AX289" i="19"/>
  <c r="BA289" i="19" s="1"/>
  <c r="BD289" i="19" s="1"/>
  <c r="U500" i="7"/>
  <c r="J228" i="15"/>
  <c r="P290" i="13"/>
  <c r="H400" i="16"/>
  <c r="I400" i="16" s="1"/>
  <c r="F228" i="15"/>
  <c r="H400" i="17"/>
  <c r="I400" i="17" s="1"/>
  <c r="G400" i="12"/>
  <c r="H400" i="12" s="1"/>
  <c r="I400" i="12" s="1"/>
  <c r="I228" i="15"/>
  <c r="O290" i="13"/>
  <c r="K289" i="18"/>
  <c r="Q289" i="18"/>
  <c r="Z290" i="18" s="1"/>
  <c r="F500" i="20" s="1"/>
  <c r="BR289" i="18"/>
  <c r="U501" i="21"/>
  <c r="V501" i="21" s="1"/>
  <c r="Q289" i="19"/>
  <c r="Z290" i="19" s="1"/>
  <c r="BH290" i="19" s="1"/>
  <c r="K289" i="19"/>
  <c r="BR289" i="19"/>
  <c r="AX289" i="18"/>
  <c r="BA289" i="18" s="1"/>
  <c r="BD289" i="18" s="1"/>
  <c r="AX290" i="13"/>
  <c r="BA290" i="13" s="1"/>
  <c r="BD290" i="13" s="1"/>
  <c r="BR290" i="13"/>
  <c r="Q290" i="13"/>
  <c r="Z291" i="13" s="1"/>
  <c r="F501" i="7" s="1"/>
  <c r="K290" i="13"/>
  <c r="H228" i="15" s="1"/>
  <c r="I501" i="20" l="1"/>
  <c r="O500" i="20"/>
  <c r="J501" i="20"/>
  <c r="G501" i="20"/>
  <c r="K501" i="20"/>
  <c r="H501" i="20"/>
  <c r="BV290" i="19"/>
  <c r="AS291" i="19" s="1"/>
  <c r="BW290" i="19"/>
  <c r="AT291" i="19" s="1"/>
  <c r="CE290" i="19"/>
  <c r="CF290" i="19"/>
  <c r="J401" i="17"/>
  <c r="BW290" i="18"/>
  <c r="AT291" i="18" s="1"/>
  <c r="CF290" i="18"/>
  <c r="CE290" i="18"/>
  <c r="J401" i="16"/>
  <c r="BV290" i="18"/>
  <c r="AS291" i="18" s="1"/>
  <c r="K400" i="16"/>
  <c r="L400" i="16" s="1"/>
  <c r="M400" i="16" s="1"/>
  <c r="K400" i="12"/>
  <c r="L400" i="12" s="1"/>
  <c r="M400" i="12" s="1"/>
  <c r="BX290" i="13" s="1"/>
  <c r="K400" i="17"/>
  <c r="L400" i="17" s="1"/>
  <c r="M400" i="17" s="1"/>
  <c r="V500" i="7"/>
  <c r="BH290" i="18"/>
  <c r="G248" i="15"/>
  <c r="BW290" i="13"/>
  <c r="AT291" i="13" s="1"/>
  <c r="BV290" i="13"/>
  <c r="AS291" i="13" s="1"/>
  <c r="CF290" i="13"/>
  <c r="CE290" i="13"/>
  <c r="J401" i="12"/>
  <c r="N289" i="19"/>
  <c r="CD289" i="19"/>
  <c r="BU289" i="19"/>
  <c r="BX289" i="19"/>
  <c r="CG289" i="19"/>
  <c r="BO290" i="18"/>
  <c r="BT290" i="18"/>
  <c r="N289" i="18"/>
  <c r="BU289" i="18"/>
  <c r="CD289" i="18"/>
  <c r="CG289" i="18"/>
  <c r="BX289" i="18"/>
  <c r="F501" i="21"/>
  <c r="BT290" i="19"/>
  <c r="BO290" i="19"/>
  <c r="N290" i="13"/>
  <c r="CD290" i="13"/>
  <c r="BU290" i="13"/>
  <c r="BH291" i="13"/>
  <c r="BT291" i="13"/>
  <c r="BO291" i="13"/>
  <c r="CG290" i="13" l="1"/>
  <c r="L501" i="20"/>
  <c r="G401" i="16" s="1"/>
  <c r="S501" i="20"/>
  <c r="T501" i="20"/>
  <c r="R501" i="20"/>
  <c r="P501" i="20"/>
  <c r="Q501" i="20"/>
  <c r="CJ289" i="18"/>
  <c r="CL289" i="18" s="1"/>
  <c r="AW291" i="18"/>
  <c r="AK292" i="18" s="1"/>
  <c r="BN291" i="18"/>
  <c r="BQ291" i="18"/>
  <c r="J291" i="18"/>
  <c r="O500" i="7"/>
  <c r="K501" i="7"/>
  <c r="H501" i="7"/>
  <c r="J501" i="7"/>
  <c r="G501" i="7"/>
  <c r="I501" i="7"/>
  <c r="BY290" i="19"/>
  <c r="O400" i="17"/>
  <c r="CH290" i="19"/>
  <c r="BZ290" i="19"/>
  <c r="N401" i="17"/>
  <c r="CI290" i="19"/>
  <c r="CI290" i="13"/>
  <c r="BZ290" i="13"/>
  <c r="O400" i="12"/>
  <c r="BY290" i="13"/>
  <c r="N401" i="12"/>
  <c r="CH290" i="13"/>
  <c r="I291" i="13"/>
  <c r="BP291" i="13"/>
  <c r="AV291" i="13"/>
  <c r="AJ292" i="13" s="1"/>
  <c r="BM291" i="13"/>
  <c r="O400" i="16"/>
  <c r="BY290" i="18"/>
  <c r="N401" i="16"/>
  <c r="CH290" i="18"/>
  <c r="CI290" i="18"/>
  <c r="BZ290" i="18"/>
  <c r="BN291" i="13"/>
  <c r="BQ291" i="13"/>
  <c r="AW291" i="13"/>
  <c r="AK292" i="13" s="1"/>
  <c r="J291" i="13"/>
  <c r="AV291" i="18"/>
  <c r="AJ292" i="18" s="1"/>
  <c r="BP291" i="18"/>
  <c r="I291" i="18"/>
  <c r="BM291" i="18"/>
  <c r="BQ291" i="19"/>
  <c r="BN291" i="19"/>
  <c r="J291" i="19"/>
  <c r="AW291" i="19"/>
  <c r="AK292" i="19" s="1"/>
  <c r="AV291" i="19"/>
  <c r="AJ292" i="19" s="1"/>
  <c r="BM291" i="19"/>
  <c r="I291" i="19"/>
  <c r="BP291" i="19"/>
  <c r="CA289" i="18"/>
  <c r="AR290" i="18"/>
  <c r="CA289" i="19"/>
  <c r="AR290" i="19"/>
  <c r="H502" i="21"/>
  <c r="O501" i="21"/>
  <c r="I502" i="21"/>
  <c r="G502" i="21"/>
  <c r="J502" i="21"/>
  <c r="K502" i="21"/>
  <c r="CJ289" i="19"/>
  <c r="AR291" i="13"/>
  <c r="AZ291" i="13" l="1"/>
  <c r="BC291" i="13" s="1"/>
  <c r="CA290" i="13"/>
  <c r="CJ290" i="13"/>
  <c r="CK290" i="13" s="1"/>
  <c r="AY291" i="13"/>
  <c r="BB291" i="13" s="1"/>
  <c r="AY291" i="19"/>
  <c r="BB291" i="19" s="1"/>
  <c r="U501" i="20"/>
  <c r="V501" i="20" s="1"/>
  <c r="CK289" i="18"/>
  <c r="AZ291" i="18"/>
  <c r="BC291" i="18" s="1"/>
  <c r="AY291" i="18"/>
  <c r="BB291" i="18" s="1"/>
  <c r="AZ291" i="19"/>
  <c r="BC291" i="19" s="1"/>
  <c r="M291" i="13"/>
  <c r="S291" i="13"/>
  <c r="AB292" i="13" s="1"/>
  <c r="T501" i="7"/>
  <c r="P501" i="7"/>
  <c r="R501" i="7"/>
  <c r="Q501" i="7"/>
  <c r="S501" i="7"/>
  <c r="M291" i="19"/>
  <c r="P291" i="19" s="1"/>
  <c r="S291" i="19"/>
  <c r="AB292" i="19" s="1"/>
  <c r="L291" i="19"/>
  <c r="O291" i="19" s="1"/>
  <c r="R291" i="19"/>
  <c r="AA292" i="19" s="1"/>
  <c r="M291" i="18"/>
  <c r="P291" i="18" s="1"/>
  <c r="S291" i="18"/>
  <c r="AB292" i="18" s="1"/>
  <c r="L291" i="18"/>
  <c r="O291" i="18" s="1"/>
  <c r="R291" i="18"/>
  <c r="AA292" i="18" s="1"/>
  <c r="L501" i="7"/>
  <c r="L291" i="13"/>
  <c r="R291" i="13"/>
  <c r="AA292" i="13" s="1"/>
  <c r="CK289" i="19"/>
  <c r="CL289" i="19"/>
  <c r="AU290" i="19"/>
  <c r="AI291" i="19" s="1"/>
  <c r="BL290" i="19"/>
  <c r="H290" i="19"/>
  <c r="CC289" i="19"/>
  <c r="CB289" i="19"/>
  <c r="L502" i="21"/>
  <c r="G402" i="17" s="1"/>
  <c r="T502" i="21"/>
  <c r="S502" i="21"/>
  <c r="Q502" i="21"/>
  <c r="P502" i="21"/>
  <c r="R502" i="21"/>
  <c r="BL290" i="18"/>
  <c r="H290" i="18"/>
  <c r="AU290" i="18"/>
  <c r="AI291" i="18" s="1"/>
  <c r="CC289" i="18"/>
  <c r="CB289" i="18"/>
  <c r="CC290" i="13"/>
  <c r="CB290" i="13"/>
  <c r="BL291" i="13"/>
  <c r="AU291" i="13"/>
  <c r="AI292" i="13" s="1"/>
  <c r="H291" i="13"/>
  <c r="CL290" i="13" l="1"/>
  <c r="U501" i="7"/>
  <c r="AX290" i="19"/>
  <c r="BA290" i="19" s="1"/>
  <c r="BD290" i="19" s="1"/>
  <c r="I229" i="15"/>
  <c r="O291" i="13"/>
  <c r="J229" i="15"/>
  <c r="P291" i="13"/>
  <c r="H401" i="16"/>
  <c r="I401" i="16" s="1"/>
  <c r="G401" i="12"/>
  <c r="H401" i="12" s="1"/>
  <c r="I401" i="12" s="1"/>
  <c r="F229" i="15"/>
  <c r="H401" i="17"/>
  <c r="I401" i="17" s="1"/>
  <c r="BR290" i="18"/>
  <c r="K290" i="18"/>
  <c r="Q290" i="18"/>
  <c r="Z291" i="18" s="1"/>
  <c r="F501" i="20" s="1"/>
  <c r="BR290" i="19"/>
  <c r="Q290" i="19"/>
  <c r="Z291" i="19" s="1"/>
  <c r="BH291" i="19" s="1"/>
  <c r="K290" i="19"/>
  <c r="AX290" i="18"/>
  <c r="BA290" i="18" s="1"/>
  <c r="BD290" i="18" s="1"/>
  <c r="U502" i="21"/>
  <c r="V502" i="21" s="1"/>
  <c r="Q291" i="13"/>
  <c r="Z292" i="13" s="1"/>
  <c r="F502" i="7" s="1"/>
  <c r="K291" i="13"/>
  <c r="H229" i="15" s="1"/>
  <c r="BR291" i="13"/>
  <c r="AX291" i="13"/>
  <c r="BA291" i="13" s="1"/>
  <c r="BD291" i="13" s="1"/>
  <c r="O501" i="20" l="1"/>
  <c r="G502" i="20"/>
  <c r="K502" i="20"/>
  <c r="J502" i="20"/>
  <c r="I502" i="20"/>
  <c r="H502" i="20"/>
  <c r="BH291" i="18"/>
  <c r="BV291" i="19"/>
  <c r="AS292" i="19" s="1"/>
  <c r="CE291" i="19"/>
  <c r="CF291" i="19"/>
  <c r="BW291" i="19"/>
  <c r="AT292" i="19" s="1"/>
  <c r="J402" i="17"/>
  <c r="K401" i="17"/>
  <c r="L401" i="17" s="1"/>
  <c r="M401" i="17" s="1"/>
  <c r="K401" i="16"/>
  <c r="L401" i="16" s="1"/>
  <c r="M401" i="16" s="1"/>
  <c r="V501" i="7"/>
  <c r="K401" i="12"/>
  <c r="L401" i="12" s="1"/>
  <c r="M401" i="12" s="1"/>
  <c r="CG291" i="13" s="1"/>
  <c r="G249" i="15"/>
  <c r="BV291" i="13"/>
  <c r="AS292" i="13" s="1"/>
  <c r="CF291" i="13"/>
  <c r="BW291" i="13"/>
  <c r="AT292" i="13" s="1"/>
  <c r="J402" i="12"/>
  <c r="CE291" i="13"/>
  <c r="CE291" i="18"/>
  <c r="BV291" i="18"/>
  <c r="AS292" i="18" s="1"/>
  <c r="CF291" i="18"/>
  <c r="BW291" i="18"/>
  <c r="AT292" i="18" s="1"/>
  <c r="J402" i="16"/>
  <c r="N290" i="19"/>
  <c r="CD290" i="19"/>
  <c r="BU290" i="19"/>
  <c r="CG290" i="19"/>
  <c r="BX290" i="19"/>
  <c r="BO291" i="19"/>
  <c r="BT291" i="19"/>
  <c r="N290" i="18"/>
  <c r="CD290" i="18"/>
  <c r="BU290" i="18"/>
  <c r="CG290" i="18"/>
  <c r="BX290" i="18"/>
  <c r="BT291" i="18"/>
  <c r="BO291" i="18"/>
  <c r="F502" i="21"/>
  <c r="BT292" i="13"/>
  <c r="BO292" i="13"/>
  <c r="N291" i="13"/>
  <c r="BU291" i="13"/>
  <c r="CD291" i="13"/>
  <c r="BH292" i="13"/>
  <c r="BX291" i="13" l="1"/>
  <c r="L502" i="20"/>
  <c r="G402" i="16" s="1"/>
  <c r="T502" i="20"/>
  <c r="S502" i="20"/>
  <c r="R502" i="20"/>
  <c r="P502" i="20"/>
  <c r="Q502" i="20"/>
  <c r="AW292" i="13"/>
  <c r="AK293" i="13" s="1"/>
  <c r="BQ292" i="13"/>
  <c r="BN292" i="13"/>
  <c r="J292" i="13"/>
  <c r="J292" i="19"/>
  <c r="BN292" i="19"/>
  <c r="BQ292" i="19"/>
  <c r="AW292" i="19"/>
  <c r="AK293" i="19" s="1"/>
  <c r="BM292" i="13"/>
  <c r="BP292" i="13"/>
  <c r="I292" i="13"/>
  <c r="AV292" i="13"/>
  <c r="AJ293" i="13" s="1"/>
  <c r="BQ292" i="18"/>
  <c r="BN292" i="18"/>
  <c r="AW292" i="18"/>
  <c r="AK293" i="18" s="1"/>
  <c r="J292" i="18"/>
  <c r="BP292" i="18"/>
  <c r="I292" i="18"/>
  <c r="BM292" i="18"/>
  <c r="AV292" i="18"/>
  <c r="AJ293" i="18" s="1"/>
  <c r="O401" i="12"/>
  <c r="BY291" i="13"/>
  <c r="CH291" i="13"/>
  <c r="N402" i="12"/>
  <c r="CI291" i="13"/>
  <c r="BZ291" i="13"/>
  <c r="I292" i="19"/>
  <c r="AV292" i="19"/>
  <c r="AJ293" i="19" s="1"/>
  <c r="BP292" i="19"/>
  <c r="BM292" i="19"/>
  <c r="CI291" i="19"/>
  <c r="BZ291" i="19"/>
  <c r="N402" i="17"/>
  <c r="BY291" i="19"/>
  <c r="O401" i="17"/>
  <c r="CH291" i="19"/>
  <c r="CJ290" i="18"/>
  <c r="CL290" i="18" s="1"/>
  <c r="J502" i="7"/>
  <c r="I502" i="7"/>
  <c r="O501" i="7"/>
  <c r="H502" i="7"/>
  <c r="G502" i="7"/>
  <c r="K502" i="7"/>
  <c r="BY291" i="18"/>
  <c r="CI291" i="18"/>
  <c r="BZ291" i="18"/>
  <c r="O401" i="16"/>
  <c r="CH291" i="18"/>
  <c r="N402" i="16"/>
  <c r="CA290" i="18"/>
  <c r="AR291" i="18"/>
  <c r="CA290" i="19"/>
  <c r="AR291" i="19"/>
  <c r="CJ290" i="19"/>
  <c r="O502" i="21"/>
  <c r="K503" i="21"/>
  <c r="H503" i="21"/>
  <c r="G503" i="21"/>
  <c r="I503" i="21"/>
  <c r="J503" i="21"/>
  <c r="AR292" i="13"/>
  <c r="CJ291" i="13" l="1"/>
  <c r="CL291" i="13" s="1"/>
  <c r="AZ292" i="13"/>
  <c r="BC292" i="13" s="1"/>
  <c r="CA291" i="13"/>
  <c r="CC291" i="13" s="1"/>
  <c r="AZ292" i="19"/>
  <c r="BC292" i="19" s="1"/>
  <c r="U502" i="20"/>
  <c r="V502" i="20" s="1"/>
  <c r="AZ292" i="18"/>
  <c r="BC292" i="18" s="1"/>
  <c r="CK290" i="18"/>
  <c r="AY292" i="13"/>
  <c r="BB292" i="13" s="1"/>
  <c r="AY292" i="19"/>
  <c r="BB292" i="19" s="1"/>
  <c r="M292" i="19"/>
  <c r="P292" i="19" s="1"/>
  <c r="S292" i="19"/>
  <c r="AB293" i="19" s="1"/>
  <c r="R292" i="18"/>
  <c r="AA293" i="18" s="1"/>
  <c r="L292" i="18"/>
  <c r="O292" i="18" s="1"/>
  <c r="R292" i="13"/>
  <c r="AA293" i="13" s="1"/>
  <c r="L292" i="13"/>
  <c r="S292" i="13"/>
  <c r="AB293" i="13" s="1"/>
  <c r="M292" i="13"/>
  <c r="S292" i="18"/>
  <c r="AB293" i="18" s="1"/>
  <c r="M292" i="18"/>
  <c r="P292" i="18" s="1"/>
  <c r="S502" i="7"/>
  <c r="T502" i="7"/>
  <c r="R502" i="7"/>
  <c r="Q502" i="7"/>
  <c r="P502" i="7"/>
  <c r="L502" i="7"/>
  <c r="R292" i="19"/>
  <c r="AA293" i="19" s="1"/>
  <c r="L292" i="19"/>
  <c r="O292" i="19" s="1"/>
  <c r="AY292" i="18"/>
  <c r="BB292" i="18" s="1"/>
  <c r="L503" i="21"/>
  <c r="G403" i="17" s="1"/>
  <c r="BL291" i="19"/>
  <c r="AU291" i="19"/>
  <c r="AI292" i="19" s="1"/>
  <c r="H291" i="19"/>
  <c r="CC290" i="19"/>
  <c r="CB290" i="19"/>
  <c r="CK290" i="19"/>
  <c r="CL290" i="19"/>
  <c r="H291" i="18"/>
  <c r="AU291" i="18"/>
  <c r="AI292" i="18" s="1"/>
  <c r="BL291" i="18"/>
  <c r="T503" i="21"/>
  <c r="R503" i="21"/>
  <c r="Q503" i="21"/>
  <c r="S503" i="21"/>
  <c r="P503" i="21"/>
  <c r="CC290" i="18"/>
  <c r="CB290" i="18"/>
  <c r="AU292" i="13"/>
  <c r="AI293" i="13" s="1"/>
  <c r="H292" i="13"/>
  <c r="BL292" i="13"/>
  <c r="CB291" i="13" l="1"/>
  <c r="CK291" i="13"/>
  <c r="U502" i="7"/>
  <c r="K402" i="16" s="1"/>
  <c r="L402" i="16" s="1"/>
  <c r="M402" i="16" s="1"/>
  <c r="I230" i="15"/>
  <c r="O292" i="13"/>
  <c r="AX291" i="19"/>
  <c r="BA291" i="19" s="1"/>
  <c r="BD291" i="19" s="1"/>
  <c r="G402" i="12"/>
  <c r="H402" i="12" s="1"/>
  <c r="I402" i="12" s="1"/>
  <c r="H402" i="17"/>
  <c r="I402" i="17" s="1"/>
  <c r="H402" i="16"/>
  <c r="I402" i="16" s="1"/>
  <c r="F230" i="15"/>
  <c r="J230" i="15"/>
  <c r="P292" i="13"/>
  <c r="AX291" i="18"/>
  <c r="BA291" i="18" s="1"/>
  <c r="BD291" i="18" s="1"/>
  <c r="U503" i="21"/>
  <c r="V503" i="21" s="1"/>
  <c r="Q291" i="18"/>
  <c r="Z292" i="18" s="1"/>
  <c r="F502" i="20" s="1"/>
  <c r="BR291" i="18"/>
  <c r="K291" i="18"/>
  <c r="K291" i="19"/>
  <c r="BR291" i="19"/>
  <c r="Q291" i="19"/>
  <c r="Z292" i="19" s="1"/>
  <c r="BH292" i="19" s="1"/>
  <c r="BR292" i="13"/>
  <c r="Q292" i="13"/>
  <c r="Z293" i="13" s="1"/>
  <c r="F503" i="7" s="1"/>
  <c r="K292" i="13"/>
  <c r="H230" i="15" s="1"/>
  <c r="AX292" i="13"/>
  <c r="BA292" i="13" s="1"/>
  <c r="BD292" i="13" s="1"/>
  <c r="V502" i="7" l="1"/>
  <c r="K402" i="17"/>
  <c r="L402" i="17" s="1"/>
  <c r="M402" i="17" s="1"/>
  <c r="BZ292" i="19" s="1"/>
  <c r="K402" i="12"/>
  <c r="L402" i="12" s="1"/>
  <c r="M402" i="12" s="1"/>
  <c r="O402" i="12" s="1"/>
  <c r="K503" i="20"/>
  <c r="J503" i="20"/>
  <c r="O502" i="20"/>
  <c r="I503" i="20"/>
  <c r="H503" i="20"/>
  <c r="G503" i="20"/>
  <c r="BY292" i="19"/>
  <c r="CF292" i="18"/>
  <c r="BW292" i="18"/>
  <c r="AT293" i="18" s="1"/>
  <c r="J403" i="16"/>
  <c r="BV292" i="18"/>
  <c r="AS293" i="18" s="1"/>
  <c r="CE292" i="18"/>
  <c r="BY292" i="18"/>
  <c r="N403" i="16"/>
  <c r="CH292" i="18"/>
  <c r="O402" i="16"/>
  <c r="CI292" i="18"/>
  <c r="BZ292" i="18"/>
  <c r="CF292" i="19"/>
  <c r="BW292" i="19"/>
  <c r="AT293" i="19" s="1"/>
  <c r="BV292" i="19"/>
  <c r="AS293" i="19" s="1"/>
  <c r="J403" i="17"/>
  <c r="CE292" i="19"/>
  <c r="G250" i="15"/>
  <c r="BV292" i="13"/>
  <c r="AS293" i="13" s="1"/>
  <c r="BW292" i="13"/>
  <c r="AT293" i="13" s="1"/>
  <c r="CE292" i="13"/>
  <c r="CF292" i="13"/>
  <c r="J403" i="12"/>
  <c r="BH292" i="18"/>
  <c r="N291" i="19"/>
  <c r="CD291" i="19"/>
  <c r="BU291" i="19"/>
  <c r="CG291" i="19"/>
  <c r="BX291" i="19"/>
  <c r="N291" i="18"/>
  <c r="CD291" i="18"/>
  <c r="BU291" i="18"/>
  <c r="BX291" i="18"/>
  <c r="CG291" i="18"/>
  <c r="BO292" i="19"/>
  <c r="BT292" i="19"/>
  <c r="F503" i="21"/>
  <c r="BT292" i="18"/>
  <c r="BO292" i="18"/>
  <c r="BH293" i="13"/>
  <c r="BO293" i="13"/>
  <c r="BT293" i="13"/>
  <c r="N292" i="13"/>
  <c r="CD292" i="13"/>
  <c r="BU292" i="13"/>
  <c r="CG292" i="13"/>
  <c r="BX292" i="13" l="1"/>
  <c r="N403" i="17"/>
  <c r="BZ292" i="13"/>
  <c r="CH292" i="19"/>
  <c r="CI292" i="19"/>
  <c r="O402" i="17"/>
  <c r="N403" i="12"/>
  <c r="CH292" i="13"/>
  <c r="BY292" i="13"/>
  <c r="CA292" i="13" s="1"/>
  <c r="CI292" i="13"/>
  <c r="L503" i="20"/>
  <c r="G403" i="16" s="1"/>
  <c r="R503" i="20"/>
  <c r="P503" i="20"/>
  <c r="T503" i="20"/>
  <c r="Q503" i="20"/>
  <c r="S503" i="20"/>
  <c r="BQ293" i="13"/>
  <c r="BN293" i="13"/>
  <c r="AW293" i="13"/>
  <c r="AK294" i="13" s="1"/>
  <c r="J293" i="13"/>
  <c r="I293" i="18"/>
  <c r="AV293" i="18"/>
  <c r="AJ294" i="18" s="1"/>
  <c r="BP293" i="18"/>
  <c r="BM293" i="18"/>
  <c r="I293" i="13"/>
  <c r="BM293" i="13"/>
  <c r="AV293" i="13"/>
  <c r="AJ294" i="13" s="1"/>
  <c r="BP293" i="13"/>
  <c r="BQ293" i="18"/>
  <c r="BN293" i="18"/>
  <c r="AW293" i="18"/>
  <c r="AK294" i="18" s="1"/>
  <c r="J293" i="18"/>
  <c r="H503" i="7"/>
  <c r="J503" i="7"/>
  <c r="K503" i="7"/>
  <c r="I503" i="7"/>
  <c r="G503" i="7"/>
  <c r="O502" i="7"/>
  <c r="I293" i="19"/>
  <c r="AV293" i="19"/>
  <c r="AJ294" i="19" s="1"/>
  <c r="BP293" i="19"/>
  <c r="BM293" i="19"/>
  <c r="AW293" i="19"/>
  <c r="AK294" i="19" s="1"/>
  <c r="BQ293" i="19"/>
  <c r="J293" i="19"/>
  <c r="BN293" i="19"/>
  <c r="CA291" i="19"/>
  <c r="AR292" i="19"/>
  <c r="CJ291" i="19"/>
  <c r="CA291" i="18"/>
  <c r="AR292" i="18"/>
  <c r="CJ291" i="18"/>
  <c r="I504" i="21"/>
  <c r="O503" i="21"/>
  <c r="G504" i="21"/>
  <c r="J504" i="21"/>
  <c r="K504" i="21"/>
  <c r="H504" i="21"/>
  <c r="AR293" i="13"/>
  <c r="CJ292" i="13" l="1"/>
  <c r="CK292" i="13" s="1"/>
  <c r="AZ293" i="18"/>
  <c r="BC293" i="18" s="1"/>
  <c r="AY293" i="13"/>
  <c r="BB293" i="13" s="1"/>
  <c r="AZ293" i="13"/>
  <c r="BC293" i="13" s="1"/>
  <c r="AY293" i="19"/>
  <c r="BB293" i="19" s="1"/>
  <c r="U503" i="20"/>
  <c r="V503" i="20" s="1"/>
  <c r="AZ293" i="19"/>
  <c r="BC293" i="19" s="1"/>
  <c r="R293" i="18"/>
  <c r="AA294" i="18" s="1"/>
  <c r="L293" i="18"/>
  <c r="O293" i="18" s="1"/>
  <c r="L293" i="19"/>
  <c r="O293" i="19" s="1"/>
  <c r="R293" i="19"/>
  <c r="AA294" i="19" s="1"/>
  <c r="M293" i="13"/>
  <c r="S293" i="13"/>
  <c r="AB294" i="13" s="1"/>
  <c r="S293" i="19"/>
  <c r="AB294" i="19" s="1"/>
  <c r="M293" i="19"/>
  <c r="P293" i="19" s="1"/>
  <c r="R503" i="7"/>
  <c r="T503" i="7"/>
  <c r="S503" i="7"/>
  <c r="Q503" i="7"/>
  <c r="P503" i="7"/>
  <c r="M293" i="18"/>
  <c r="P293" i="18" s="1"/>
  <c r="S293" i="18"/>
  <c r="AB294" i="18" s="1"/>
  <c r="R293" i="13"/>
  <c r="AA294" i="13" s="1"/>
  <c r="L293" i="13"/>
  <c r="L503" i="7"/>
  <c r="AY293" i="18"/>
  <c r="BB293" i="18" s="1"/>
  <c r="CK291" i="19"/>
  <c r="CL291" i="19"/>
  <c r="CL291" i="18"/>
  <c r="CK291" i="18"/>
  <c r="H292" i="19"/>
  <c r="AU292" i="19"/>
  <c r="AI293" i="19" s="1"/>
  <c r="BL292" i="19"/>
  <c r="CC291" i="19"/>
  <c r="CB291" i="19"/>
  <c r="L504" i="21"/>
  <c r="G404" i="17" s="1"/>
  <c r="Q504" i="21"/>
  <c r="R504" i="21"/>
  <c r="S504" i="21"/>
  <c r="T504" i="21"/>
  <c r="P504" i="21"/>
  <c r="H292" i="18"/>
  <c r="BL292" i="18"/>
  <c r="AU292" i="18"/>
  <c r="AI293" i="18" s="1"/>
  <c r="CB291" i="18"/>
  <c r="CC291" i="18"/>
  <c r="AU293" i="13"/>
  <c r="AI294" i="13" s="1"/>
  <c r="BL293" i="13"/>
  <c r="H293" i="13"/>
  <c r="CC292" i="13"/>
  <c r="CB292" i="13"/>
  <c r="CL292" i="13" l="1"/>
  <c r="AX292" i="19"/>
  <c r="BA292" i="19" s="1"/>
  <c r="BD292" i="19" s="1"/>
  <c r="U503" i="7"/>
  <c r="J231" i="15"/>
  <c r="P293" i="13"/>
  <c r="F231" i="15"/>
  <c r="H403" i="16"/>
  <c r="I403" i="16" s="1"/>
  <c r="G403" i="12"/>
  <c r="H403" i="12" s="1"/>
  <c r="I403" i="12" s="1"/>
  <c r="H403" i="17"/>
  <c r="I403" i="17" s="1"/>
  <c r="I231" i="15"/>
  <c r="O293" i="13"/>
  <c r="U504" i="21"/>
  <c r="V504" i="21" s="1"/>
  <c r="Q292" i="19"/>
  <c r="Z293" i="19" s="1"/>
  <c r="BH293" i="19" s="1"/>
  <c r="K292" i="19"/>
  <c r="BR292" i="19"/>
  <c r="AX292" i="18"/>
  <c r="BA292" i="18" s="1"/>
  <c r="BD292" i="18" s="1"/>
  <c r="Q292" i="18"/>
  <c r="Z293" i="18" s="1"/>
  <c r="F503" i="20" s="1"/>
  <c r="BR292" i="18"/>
  <c r="K292" i="18"/>
  <c r="Q293" i="13"/>
  <c r="Z294" i="13" s="1"/>
  <c r="F504" i="7" s="1"/>
  <c r="K293" i="13"/>
  <c r="H231" i="15" s="1"/>
  <c r="BR293" i="13"/>
  <c r="AX293" i="13"/>
  <c r="BA293" i="13" s="1"/>
  <c r="BD293" i="13" s="1"/>
  <c r="I504" i="20" l="1"/>
  <c r="K504" i="20"/>
  <c r="H504" i="20"/>
  <c r="O503" i="20"/>
  <c r="G504" i="20"/>
  <c r="J504" i="20"/>
  <c r="J404" i="17"/>
  <c r="CE293" i="19"/>
  <c r="BW293" i="19"/>
  <c r="AT294" i="19" s="1"/>
  <c r="BV293" i="19"/>
  <c r="AS294" i="19" s="1"/>
  <c r="CF293" i="19"/>
  <c r="CE293" i="18"/>
  <c r="BV293" i="18"/>
  <c r="AS294" i="18" s="1"/>
  <c r="BW293" i="18"/>
  <c r="AT294" i="18" s="1"/>
  <c r="J404" i="16"/>
  <c r="CF293" i="18"/>
  <c r="G251" i="15"/>
  <c r="BV293" i="13"/>
  <c r="AS294" i="13" s="1"/>
  <c r="J404" i="12"/>
  <c r="CE293" i="13"/>
  <c r="BW293" i="13"/>
  <c r="AT294" i="13" s="1"/>
  <c r="CF293" i="13"/>
  <c r="BH293" i="18"/>
  <c r="V503" i="7"/>
  <c r="K403" i="12"/>
  <c r="L403" i="12" s="1"/>
  <c r="M403" i="12" s="1"/>
  <c r="BX293" i="13" s="1"/>
  <c r="K403" i="17"/>
  <c r="L403" i="17" s="1"/>
  <c r="M403" i="17" s="1"/>
  <c r="K403" i="16"/>
  <c r="L403" i="16" s="1"/>
  <c r="M403" i="16" s="1"/>
  <c r="BT293" i="19"/>
  <c r="BO293" i="19"/>
  <c r="N292" i="19"/>
  <c r="CD292" i="19"/>
  <c r="BU292" i="19"/>
  <c r="BX292" i="19"/>
  <c r="CG292" i="19"/>
  <c r="N292" i="18"/>
  <c r="CD292" i="18"/>
  <c r="BU292" i="18"/>
  <c r="CG292" i="18"/>
  <c r="BX292" i="18"/>
  <c r="F504" i="21"/>
  <c r="BO293" i="18"/>
  <c r="BT293" i="18"/>
  <c r="BO294" i="13"/>
  <c r="BT294" i="13"/>
  <c r="N293" i="13"/>
  <c r="BU293" i="13"/>
  <c r="CD293" i="13"/>
  <c r="BH294" i="13"/>
  <c r="CG293" i="13" l="1"/>
  <c r="L504" i="20"/>
  <c r="G404" i="16" s="1"/>
  <c r="R504" i="20"/>
  <c r="P504" i="20"/>
  <c r="Q504" i="20"/>
  <c r="S504" i="20"/>
  <c r="T504" i="20"/>
  <c r="CJ292" i="19"/>
  <c r="CL292" i="19" s="1"/>
  <c r="J294" i="13"/>
  <c r="BQ294" i="13"/>
  <c r="AW294" i="13"/>
  <c r="AK295" i="13" s="1"/>
  <c r="BN294" i="13"/>
  <c r="BM294" i="18"/>
  <c r="I294" i="18"/>
  <c r="AV294" i="18"/>
  <c r="AJ295" i="18" s="1"/>
  <c r="BP294" i="18"/>
  <c r="BY293" i="19"/>
  <c r="O403" i="17"/>
  <c r="CH293" i="19"/>
  <c r="CI293" i="19"/>
  <c r="BZ293" i="19"/>
  <c r="N404" i="17"/>
  <c r="BY293" i="13"/>
  <c r="BZ293" i="13"/>
  <c r="CI293" i="13"/>
  <c r="O403" i="12"/>
  <c r="CH293" i="13"/>
  <c r="N404" i="12"/>
  <c r="BM294" i="13"/>
  <c r="AV294" i="13"/>
  <c r="AJ295" i="13" s="1"/>
  <c r="BP294" i="13"/>
  <c r="I294" i="13"/>
  <c r="AV294" i="19"/>
  <c r="AJ295" i="19" s="1"/>
  <c r="I294" i="19"/>
  <c r="BP294" i="19"/>
  <c r="BM294" i="19"/>
  <c r="BN294" i="18"/>
  <c r="J294" i="18"/>
  <c r="AW294" i="18"/>
  <c r="AK295" i="18" s="1"/>
  <c r="BQ294" i="18"/>
  <c r="CJ292" i="18"/>
  <c r="CK292" i="18" s="1"/>
  <c r="BN294" i="19"/>
  <c r="AW294" i="19"/>
  <c r="AK295" i="19" s="1"/>
  <c r="J294" i="19"/>
  <c r="BQ294" i="19"/>
  <c r="O503" i="7"/>
  <c r="J504" i="7"/>
  <c r="I504" i="7"/>
  <c r="G504" i="7"/>
  <c r="H504" i="7"/>
  <c r="K504" i="7"/>
  <c r="CI293" i="18"/>
  <c r="N404" i="16"/>
  <c r="CH293" i="18"/>
  <c r="O403" i="16"/>
  <c r="BY293" i="18"/>
  <c r="BZ293" i="18"/>
  <c r="CA292" i="18"/>
  <c r="AR293" i="18"/>
  <c r="CA292" i="19"/>
  <c r="AR293" i="19"/>
  <c r="H505" i="21"/>
  <c r="O504" i="21"/>
  <c r="J505" i="21"/>
  <c r="K505" i="21"/>
  <c r="G505" i="21"/>
  <c r="I505" i="21"/>
  <c r="AR294" i="13"/>
  <c r="AZ294" i="13" l="1"/>
  <c r="BC294" i="13" s="1"/>
  <c r="CK292" i="19"/>
  <c r="CA293" i="13"/>
  <c r="CB293" i="13" s="1"/>
  <c r="CL292" i="18"/>
  <c r="CJ293" i="13"/>
  <c r="CK293" i="13" s="1"/>
  <c r="AY294" i="18"/>
  <c r="BB294" i="18" s="1"/>
  <c r="U504" i="20"/>
  <c r="V504" i="20" s="1"/>
  <c r="L504" i="7"/>
  <c r="G404" i="12" s="1"/>
  <c r="H404" i="12" s="1"/>
  <c r="I404" i="12" s="1"/>
  <c r="AY294" i="19"/>
  <c r="BB294" i="19" s="1"/>
  <c r="R294" i="19"/>
  <c r="AA295" i="19" s="1"/>
  <c r="L294" i="19"/>
  <c r="O294" i="19" s="1"/>
  <c r="Q504" i="7"/>
  <c r="S504" i="7"/>
  <c r="R504" i="7"/>
  <c r="T504" i="7"/>
  <c r="P504" i="7"/>
  <c r="AZ294" i="18"/>
  <c r="BC294" i="18" s="1"/>
  <c r="H404" i="16"/>
  <c r="I404" i="16" s="1"/>
  <c r="H404" i="17"/>
  <c r="I404" i="17" s="1"/>
  <c r="AY294" i="13"/>
  <c r="BB294" i="13" s="1"/>
  <c r="AZ294" i="19"/>
  <c r="BC294" i="19" s="1"/>
  <c r="M294" i="18"/>
  <c r="P294" i="18" s="1"/>
  <c r="S294" i="18"/>
  <c r="AB295" i="18" s="1"/>
  <c r="R294" i="13"/>
  <c r="AA295" i="13" s="1"/>
  <c r="L294" i="13"/>
  <c r="R294" i="18"/>
  <c r="AA295" i="18" s="1"/>
  <c r="L294" i="18"/>
  <c r="O294" i="18" s="1"/>
  <c r="M294" i="19"/>
  <c r="P294" i="19" s="1"/>
  <c r="S294" i="19"/>
  <c r="AB295" i="19" s="1"/>
  <c r="S294" i="13"/>
  <c r="AB295" i="13" s="1"/>
  <c r="M294" i="13"/>
  <c r="AU293" i="18"/>
  <c r="AI294" i="18" s="1"/>
  <c r="H293" i="18"/>
  <c r="BL293" i="18"/>
  <c r="CC292" i="18"/>
  <c r="CB292" i="18"/>
  <c r="Q505" i="21"/>
  <c r="P505" i="21"/>
  <c r="R505" i="21"/>
  <c r="T505" i="21"/>
  <c r="S505" i="21"/>
  <c r="AU293" i="19"/>
  <c r="AI294" i="19" s="1"/>
  <c r="H293" i="19"/>
  <c r="BL293" i="19"/>
  <c r="CC292" i="19"/>
  <c r="CB292" i="19"/>
  <c r="L505" i="21"/>
  <c r="G405" i="17" s="1"/>
  <c r="H294" i="13"/>
  <c r="AU294" i="13"/>
  <c r="AI295" i="13" s="1"/>
  <c r="BL294" i="13"/>
  <c r="CC293" i="13" l="1"/>
  <c r="CL293" i="13"/>
  <c r="F232" i="15"/>
  <c r="AX293" i="19"/>
  <c r="BA293" i="19" s="1"/>
  <c r="BD293" i="19" s="1"/>
  <c r="G252" i="15"/>
  <c r="J405" i="12"/>
  <c r="BV294" i="13"/>
  <c r="AS295" i="13" s="1"/>
  <c r="CF294" i="13"/>
  <c r="CE294" i="13"/>
  <c r="BW294" i="13"/>
  <c r="AT295" i="13" s="1"/>
  <c r="CF294" i="19"/>
  <c r="BW294" i="19"/>
  <c r="AT295" i="19" s="1"/>
  <c r="J405" i="17"/>
  <c r="CE294" i="19"/>
  <c r="BV294" i="19"/>
  <c r="AS295" i="19" s="1"/>
  <c r="I232" i="15"/>
  <c r="O294" i="13"/>
  <c r="CF294" i="18"/>
  <c r="BW294" i="18"/>
  <c r="AT295" i="18" s="1"/>
  <c r="CE294" i="18"/>
  <c r="BV294" i="18"/>
  <c r="AS295" i="18" s="1"/>
  <c r="J405" i="16"/>
  <c r="J232" i="15"/>
  <c r="P294" i="13"/>
  <c r="AX293" i="18"/>
  <c r="BA293" i="18" s="1"/>
  <c r="BD293" i="18" s="1"/>
  <c r="U504" i="7"/>
  <c r="Q293" i="18"/>
  <c r="Z294" i="18" s="1"/>
  <c r="F504" i="20" s="1"/>
  <c r="K293" i="18"/>
  <c r="BR293" i="18"/>
  <c r="U505" i="21"/>
  <c r="V505" i="21" s="1"/>
  <c r="K293" i="19"/>
  <c r="BR293" i="19"/>
  <c r="Q293" i="19"/>
  <c r="Z294" i="19" s="1"/>
  <c r="BH294" i="19" s="1"/>
  <c r="BR294" i="13"/>
  <c r="Q294" i="13"/>
  <c r="Z295" i="13" s="1"/>
  <c r="F505" i="7" s="1"/>
  <c r="K294" i="13"/>
  <c r="H232" i="15" s="1"/>
  <c r="AX294" i="13"/>
  <c r="BA294" i="13" s="1"/>
  <c r="BD294" i="13" s="1"/>
  <c r="I505" i="20" l="1"/>
  <c r="O504" i="20"/>
  <c r="H505" i="20"/>
  <c r="K505" i="20"/>
  <c r="G505" i="20"/>
  <c r="J505" i="20"/>
  <c r="BN295" i="18"/>
  <c r="J295" i="18"/>
  <c r="AW295" i="18"/>
  <c r="AK296" i="18" s="1"/>
  <c r="BQ295" i="18"/>
  <c r="BN295" i="13"/>
  <c r="BQ295" i="13"/>
  <c r="AW295" i="13"/>
  <c r="AK296" i="13" s="1"/>
  <c r="J295" i="13"/>
  <c r="K404" i="16"/>
  <c r="L404" i="16" s="1"/>
  <c r="M404" i="16" s="1"/>
  <c r="K404" i="17"/>
  <c r="L404" i="17" s="1"/>
  <c r="M404" i="17" s="1"/>
  <c r="K404" i="12"/>
  <c r="L404" i="12" s="1"/>
  <c r="M404" i="12" s="1"/>
  <c r="CG294" i="13" s="1"/>
  <c r="V504" i="7"/>
  <c r="AV295" i="19"/>
  <c r="AJ296" i="19" s="1"/>
  <c r="I295" i="19"/>
  <c r="BP295" i="19"/>
  <c r="BM295" i="19"/>
  <c r="BM295" i="13"/>
  <c r="AV295" i="13"/>
  <c r="AJ296" i="13" s="1"/>
  <c r="BP295" i="13"/>
  <c r="I295" i="13"/>
  <c r="BP295" i="18"/>
  <c r="AV295" i="18"/>
  <c r="AJ296" i="18" s="1"/>
  <c r="I295" i="18"/>
  <c r="BM295" i="18"/>
  <c r="BH294" i="18"/>
  <c r="AW295" i="19"/>
  <c r="AK296" i="19" s="1"/>
  <c r="BN295" i="19"/>
  <c r="BQ295" i="19"/>
  <c r="J295" i="19"/>
  <c r="BO294" i="18"/>
  <c r="BT294" i="18"/>
  <c r="N293" i="18"/>
  <c r="CD293" i="18"/>
  <c r="BU293" i="18"/>
  <c r="CG293" i="18"/>
  <c r="BX293" i="18"/>
  <c r="BO294" i="19"/>
  <c r="BT294" i="19"/>
  <c r="N293" i="19"/>
  <c r="CD293" i="19"/>
  <c r="BU293" i="19"/>
  <c r="CG293" i="19"/>
  <c r="BX293" i="19"/>
  <c r="F505" i="21"/>
  <c r="BH295" i="13"/>
  <c r="BO295" i="13"/>
  <c r="BT295" i="13"/>
  <c r="N294" i="13"/>
  <c r="BU294" i="13"/>
  <c r="CD294" i="13"/>
  <c r="BX294" i="13" l="1"/>
  <c r="L505" i="20"/>
  <c r="G405" i="16" s="1"/>
  <c r="AY295" i="13"/>
  <c r="BB295" i="13" s="1"/>
  <c r="P505" i="20"/>
  <c r="Q505" i="20"/>
  <c r="S505" i="20"/>
  <c r="T505" i="20"/>
  <c r="R505" i="20"/>
  <c r="AZ295" i="19"/>
  <c r="BC295" i="19" s="1"/>
  <c r="CJ293" i="19"/>
  <c r="CL293" i="19" s="1"/>
  <c r="AY295" i="18"/>
  <c r="BB295" i="18" s="1"/>
  <c r="H505" i="7"/>
  <c r="J505" i="7"/>
  <c r="O504" i="7"/>
  <c r="K505" i="7"/>
  <c r="I505" i="7"/>
  <c r="G505" i="7"/>
  <c r="L295" i="13"/>
  <c r="R295" i="13"/>
  <c r="AA296" i="13" s="1"/>
  <c r="O404" i="12"/>
  <c r="CI294" i="13"/>
  <c r="BZ294" i="13"/>
  <c r="BY294" i="13"/>
  <c r="CH294" i="13"/>
  <c r="N405" i="12"/>
  <c r="M295" i="19"/>
  <c r="P295" i="19" s="1"/>
  <c r="S295" i="19"/>
  <c r="AB296" i="19" s="1"/>
  <c r="R295" i="18"/>
  <c r="AA296" i="18" s="1"/>
  <c r="L295" i="18"/>
  <c r="O295" i="18" s="1"/>
  <c r="CH294" i="19"/>
  <c r="O404" i="17"/>
  <c r="BY294" i="19"/>
  <c r="CI294" i="19"/>
  <c r="BZ294" i="19"/>
  <c r="N405" i="17"/>
  <c r="CI294" i="18"/>
  <c r="O404" i="16"/>
  <c r="BY294" i="18"/>
  <c r="BZ294" i="18"/>
  <c r="N405" i="16"/>
  <c r="CH294" i="18"/>
  <c r="S295" i="18"/>
  <c r="AB296" i="18" s="1"/>
  <c r="M295" i="18"/>
  <c r="P295" i="18" s="1"/>
  <c r="AY295" i="19"/>
  <c r="BB295" i="19" s="1"/>
  <c r="AZ295" i="13"/>
  <c r="BC295" i="13" s="1"/>
  <c r="AZ295" i="18"/>
  <c r="BC295" i="18" s="1"/>
  <c r="L295" i="19"/>
  <c r="O295" i="19" s="1"/>
  <c r="R295" i="19"/>
  <c r="AA296" i="19" s="1"/>
  <c r="M295" i="13"/>
  <c r="S295" i="13"/>
  <c r="AB296" i="13" s="1"/>
  <c r="CA293" i="19"/>
  <c r="AR294" i="19"/>
  <c r="O505" i="21"/>
  <c r="K506" i="21"/>
  <c r="J506" i="21"/>
  <c r="I506" i="21"/>
  <c r="H506" i="21"/>
  <c r="G506" i="21"/>
  <c r="CA293" i="18"/>
  <c r="AR294" i="18"/>
  <c r="CJ293" i="18"/>
  <c r="AR295" i="13"/>
  <c r="CJ294" i="13" l="1"/>
  <c r="CL294" i="13" s="1"/>
  <c r="CA294" i="13"/>
  <c r="CC294" i="13" s="1"/>
  <c r="CK293" i="19"/>
  <c r="U505" i="20"/>
  <c r="V505" i="20" s="1"/>
  <c r="I233" i="15"/>
  <c r="O295" i="13"/>
  <c r="J233" i="15"/>
  <c r="P295" i="13"/>
  <c r="L505" i="7"/>
  <c r="R505" i="7"/>
  <c r="S505" i="7"/>
  <c r="Q505" i="7"/>
  <c r="P505" i="7"/>
  <c r="T505" i="7"/>
  <c r="CL293" i="18"/>
  <c r="CK293" i="18"/>
  <c r="Q506" i="21"/>
  <c r="T506" i="21"/>
  <c r="R506" i="21"/>
  <c r="S506" i="21"/>
  <c r="P506" i="21"/>
  <c r="AU294" i="18"/>
  <c r="AI295" i="18" s="1"/>
  <c r="H294" i="18"/>
  <c r="BL294" i="18"/>
  <c r="CC293" i="18"/>
  <c r="CB293" i="18"/>
  <c r="H294" i="19"/>
  <c r="AU294" i="19"/>
  <c r="AI295" i="19" s="1"/>
  <c r="BL294" i="19"/>
  <c r="L506" i="21"/>
  <c r="G406" i="17" s="1"/>
  <c r="CB293" i="19"/>
  <c r="CC293" i="19"/>
  <c r="CB294" i="13"/>
  <c r="AU295" i="13"/>
  <c r="AI296" i="13" s="1"/>
  <c r="H295" i="13"/>
  <c r="BL295" i="13"/>
  <c r="CK294" i="13" l="1"/>
  <c r="H405" i="17"/>
  <c r="I405" i="17" s="1"/>
  <c r="H405" i="16"/>
  <c r="I405" i="16" s="1"/>
  <c r="G405" i="12"/>
  <c r="H405" i="12" s="1"/>
  <c r="I405" i="12" s="1"/>
  <c r="F233" i="15"/>
  <c r="U505" i="7"/>
  <c r="U506" i="21"/>
  <c r="V506" i="21" s="1"/>
  <c r="BR294" i="19"/>
  <c r="K294" i="19"/>
  <c r="Q294" i="19"/>
  <c r="Z295" i="19" s="1"/>
  <c r="BH295" i="19" s="1"/>
  <c r="AX294" i="18"/>
  <c r="BA294" i="18" s="1"/>
  <c r="BD294" i="18" s="1"/>
  <c r="AX294" i="19"/>
  <c r="BA294" i="19" s="1"/>
  <c r="BD294" i="19" s="1"/>
  <c r="BR294" i="18"/>
  <c r="Q294" i="18"/>
  <c r="Z295" i="18" s="1"/>
  <c r="F505" i="20" s="1"/>
  <c r="K294" i="18"/>
  <c r="BR295" i="13"/>
  <c r="K295" i="13"/>
  <c r="H233" i="15" s="1"/>
  <c r="Q295" i="13"/>
  <c r="Z296" i="13" s="1"/>
  <c r="F506" i="7" s="1"/>
  <c r="AX295" i="13"/>
  <c r="BA295" i="13" s="1"/>
  <c r="BD295" i="13" s="1"/>
  <c r="J506" i="20" l="1"/>
  <c r="G506" i="20"/>
  <c r="O505" i="20"/>
  <c r="H506" i="20"/>
  <c r="I506" i="20"/>
  <c r="K506" i="20"/>
  <c r="G253" i="15"/>
  <c r="CF295" i="13"/>
  <c r="BV295" i="13"/>
  <c r="AS296" i="13" s="1"/>
  <c r="J406" i="12"/>
  <c r="CE295" i="13"/>
  <c r="BW295" i="13"/>
  <c r="AT296" i="13" s="1"/>
  <c r="CE295" i="18"/>
  <c r="BV295" i="18"/>
  <c r="AS296" i="18" s="1"/>
  <c r="BW295" i="18"/>
  <c r="AT296" i="18" s="1"/>
  <c r="CF295" i="18"/>
  <c r="J406" i="16"/>
  <c r="CF295" i="19"/>
  <c r="J406" i="17"/>
  <c r="BW295" i="19"/>
  <c r="AT296" i="19" s="1"/>
  <c r="CE295" i="19"/>
  <c r="BV295" i="19"/>
  <c r="AS296" i="19" s="1"/>
  <c r="K405" i="17"/>
  <c r="L405" i="17" s="1"/>
  <c r="M405" i="17" s="1"/>
  <c r="K405" i="16"/>
  <c r="L405" i="16" s="1"/>
  <c r="M405" i="16" s="1"/>
  <c r="V505" i="7"/>
  <c r="K405" i="12"/>
  <c r="L405" i="12" s="1"/>
  <c r="M405" i="12" s="1"/>
  <c r="BX295" i="13" s="1"/>
  <c r="BH295" i="18"/>
  <c r="N294" i="19"/>
  <c r="BU294" i="19"/>
  <c r="CD294" i="19"/>
  <c r="CG294" i="19"/>
  <c r="BX294" i="19"/>
  <c r="BO295" i="19"/>
  <c r="BT295" i="19"/>
  <c r="N294" i="18"/>
  <c r="BU294" i="18"/>
  <c r="CD294" i="18"/>
  <c r="BX294" i="18"/>
  <c r="CG294" i="18"/>
  <c r="F506" i="21"/>
  <c r="BO295" i="18"/>
  <c r="BT295" i="18"/>
  <c r="N295" i="13"/>
  <c r="BU295" i="13"/>
  <c r="CD295" i="13"/>
  <c r="BO296" i="13"/>
  <c r="BT296" i="13"/>
  <c r="BH296" i="13"/>
  <c r="CG295" i="13" l="1"/>
  <c r="P506" i="20"/>
  <c r="S506" i="20"/>
  <c r="T506" i="20"/>
  <c r="Q506" i="20"/>
  <c r="R506" i="20"/>
  <c r="L506" i="20"/>
  <c r="G406" i="16" s="1"/>
  <c r="I506" i="7"/>
  <c r="H506" i="7"/>
  <c r="J506" i="7"/>
  <c r="O505" i="7"/>
  <c r="K506" i="7"/>
  <c r="G506" i="7"/>
  <c r="BQ296" i="13"/>
  <c r="J296" i="13"/>
  <c r="BN296" i="13"/>
  <c r="AW296" i="13"/>
  <c r="AK297" i="13" s="1"/>
  <c r="BQ296" i="19"/>
  <c r="BN296" i="19"/>
  <c r="AW296" i="19"/>
  <c r="AK297" i="19" s="1"/>
  <c r="J296" i="19"/>
  <c r="I296" i="19"/>
  <c r="AV296" i="19"/>
  <c r="AJ297" i="19" s="1"/>
  <c r="BP296" i="19"/>
  <c r="BM296" i="19"/>
  <c r="CI295" i="13"/>
  <c r="BZ295" i="13"/>
  <c r="O405" i="12"/>
  <c r="CH295" i="13"/>
  <c r="BY295" i="13"/>
  <c r="N406" i="12"/>
  <c r="I296" i="18"/>
  <c r="AV296" i="18"/>
  <c r="AJ297" i="18" s="1"/>
  <c r="BP296" i="18"/>
  <c r="BM296" i="18"/>
  <c r="I296" i="13"/>
  <c r="BP296" i="13"/>
  <c r="AV296" i="13"/>
  <c r="AJ297" i="13" s="1"/>
  <c r="BM296" i="13"/>
  <c r="N406" i="16"/>
  <c r="BY295" i="18"/>
  <c r="CH295" i="18"/>
  <c r="BZ295" i="18"/>
  <c r="CI295" i="18"/>
  <c r="O405" i="16"/>
  <c r="O405" i="17"/>
  <c r="CH295" i="19"/>
  <c r="N406" i="17"/>
  <c r="BY295" i="19"/>
  <c r="CI295" i="19"/>
  <c r="BZ295" i="19"/>
  <c r="AW296" i="18"/>
  <c r="AK297" i="18" s="1"/>
  <c r="BQ296" i="18"/>
  <c r="BN296" i="18"/>
  <c r="J296" i="18"/>
  <c r="CJ294" i="18"/>
  <c r="CA294" i="18"/>
  <c r="AR295" i="18"/>
  <c r="CA294" i="19"/>
  <c r="AR295" i="19"/>
  <c r="O506" i="21"/>
  <c r="H507" i="21"/>
  <c r="J507" i="21"/>
  <c r="G507" i="21"/>
  <c r="K507" i="21"/>
  <c r="I507" i="21"/>
  <c r="CJ294" i="19"/>
  <c r="AR296" i="13"/>
  <c r="CJ295" i="13" l="1"/>
  <c r="CK295" i="13" s="1"/>
  <c r="L506" i="7"/>
  <c r="G406" i="12" s="1"/>
  <c r="H406" i="12" s="1"/>
  <c r="I406" i="12" s="1"/>
  <c r="U506" i="20"/>
  <c r="V506" i="20" s="1"/>
  <c r="AZ296" i="13"/>
  <c r="BC296" i="13" s="1"/>
  <c r="CA295" i="13"/>
  <c r="CC295" i="13" s="1"/>
  <c r="AY296" i="13"/>
  <c r="BB296" i="13" s="1"/>
  <c r="AZ296" i="18"/>
  <c r="BC296" i="18" s="1"/>
  <c r="H406" i="16"/>
  <c r="I406" i="16" s="1"/>
  <c r="H406" i="17"/>
  <c r="I406" i="17" s="1"/>
  <c r="M296" i="19"/>
  <c r="P296" i="19" s="1"/>
  <c r="S296" i="19"/>
  <c r="AB297" i="19" s="1"/>
  <c r="M296" i="18"/>
  <c r="P296" i="18" s="1"/>
  <c r="S296" i="18"/>
  <c r="AB297" i="18" s="1"/>
  <c r="L296" i="18"/>
  <c r="O296" i="18" s="1"/>
  <c r="R296" i="18"/>
  <c r="AA297" i="18" s="1"/>
  <c r="P506" i="7"/>
  <c r="T506" i="7"/>
  <c r="Q506" i="7"/>
  <c r="S506" i="7"/>
  <c r="R506" i="7"/>
  <c r="L296" i="19"/>
  <c r="O296" i="19" s="1"/>
  <c r="R296" i="19"/>
  <c r="AA297" i="19" s="1"/>
  <c r="L296" i="13"/>
  <c r="R296" i="13"/>
  <c r="AA297" i="13" s="1"/>
  <c r="AY296" i="19"/>
  <c r="BB296" i="19" s="1"/>
  <c r="AY296" i="18"/>
  <c r="BB296" i="18" s="1"/>
  <c r="AZ296" i="19"/>
  <c r="BC296" i="19" s="1"/>
  <c r="M296" i="13"/>
  <c r="S296" i="13"/>
  <c r="AB297" i="13" s="1"/>
  <c r="CL294" i="19"/>
  <c r="CK294" i="19"/>
  <c r="AU295" i="19"/>
  <c r="AI296" i="19" s="1"/>
  <c r="H295" i="19"/>
  <c r="BL295" i="19"/>
  <c r="CC294" i="19"/>
  <c r="CB294" i="19"/>
  <c r="CL294" i="18"/>
  <c r="CK294" i="18"/>
  <c r="H295" i="18"/>
  <c r="AU295" i="18"/>
  <c r="AI296" i="18" s="1"/>
  <c r="BL295" i="18"/>
  <c r="L507" i="21"/>
  <c r="G407" i="17" s="1"/>
  <c r="CC294" i="18"/>
  <c r="CB294" i="18"/>
  <c r="Q507" i="21"/>
  <c r="R507" i="21"/>
  <c r="P507" i="21"/>
  <c r="T507" i="21"/>
  <c r="S507" i="21"/>
  <c r="AU296" i="13"/>
  <c r="AI297" i="13" s="1"/>
  <c r="BL296" i="13"/>
  <c r="H296" i="13"/>
  <c r="CL295" i="13" l="1"/>
  <c r="CB295" i="13"/>
  <c r="F234" i="15"/>
  <c r="AX295" i="18"/>
  <c r="BA295" i="18" s="1"/>
  <c r="BD295" i="18" s="1"/>
  <c r="AX295" i="19"/>
  <c r="BA295" i="19" s="1"/>
  <c r="BD295" i="19" s="1"/>
  <c r="J234" i="15"/>
  <c r="P296" i="13"/>
  <c r="G254" i="15"/>
  <c r="CE296" i="13"/>
  <c r="J407" i="12"/>
  <c r="BV296" i="13"/>
  <c r="AS297" i="13" s="1"/>
  <c r="CF296" i="13"/>
  <c r="BW296" i="13"/>
  <c r="AT297" i="13" s="1"/>
  <c r="U506" i="7"/>
  <c r="CF296" i="19"/>
  <c r="BW296" i="19"/>
  <c r="AT297" i="19" s="1"/>
  <c r="J407" i="17"/>
  <c r="CE296" i="19"/>
  <c r="BV296" i="19"/>
  <c r="AS297" i="19" s="1"/>
  <c r="I234" i="15"/>
  <c r="O296" i="13"/>
  <c r="BV296" i="18"/>
  <c r="AS297" i="18" s="1"/>
  <c r="CE296" i="18"/>
  <c r="BW296" i="18"/>
  <c r="AT297" i="18" s="1"/>
  <c r="CF296" i="18"/>
  <c r="J407" i="16"/>
  <c r="BR295" i="18"/>
  <c r="K295" i="18"/>
  <c r="Q295" i="18"/>
  <c r="Z296" i="18" s="1"/>
  <c r="F506" i="20" s="1"/>
  <c r="K295" i="19"/>
  <c r="BR295" i="19"/>
  <c r="Q295" i="19"/>
  <c r="Z296" i="19" s="1"/>
  <c r="BH296" i="19" s="1"/>
  <c r="U507" i="21"/>
  <c r="V507" i="21" s="1"/>
  <c r="BR296" i="13"/>
  <c r="Q296" i="13"/>
  <c r="Z297" i="13" s="1"/>
  <c r="F507" i="7" s="1"/>
  <c r="K296" i="13"/>
  <c r="H234" i="15" s="1"/>
  <c r="AX296" i="13"/>
  <c r="BA296" i="13" s="1"/>
  <c r="BD296" i="13" s="1"/>
  <c r="K507" i="20" l="1"/>
  <c r="O506" i="20"/>
  <c r="I507" i="20"/>
  <c r="J507" i="20"/>
  <c r="H507" i="20"/>
  <c r="G507" i="20"/>
  <c r="I297" i="13"/>
  <c r="BP297" i="13"/>
  <c r="AV297" i="13"/>
  <c r="AJ298" i="13" s="1"/>
  <c r="BM297" i="13"/>
  <c r="BP297" i="19"/>
  <c r="AV297" i="19"/>
  <c r="AJ298" i="19" s="1"/>
  <c r="BM297" i="19"/>
  <c r="I297" i="19"/>
  <c r="AW297" i="19"/>
  <c r="AK298" i="19" s="1"/>
  <c r="BQ297" i="19"/>
  <c r="BN297" i="19"/>
  <c r="J297" i="19"/>
  <c r="J297" i="18"/>
  <c r="BQ297" i="18"/>
  <c r="BN297" i="18"/>
  <c r="AW297" i="18"/>
  <c r="AK298" i="18" s="1"/>
  <c r="BM297" i="18"/>
  <c r="AV297" i="18"/>
  <c r="AJ298" i="18" s="1"/>
  <c r="BP297" i="18"/>
  <c r="I297" i="18"/>
  <c r="K406" i="16"/>
  <c r="L406" i="16" s="1"/>
  <c r="M406" i="16" s="1"/>
  <c r="K406" i="17"/>
  <c r="L406" i="17" s="1"/>
  <c r="M406" i="17" s="1"/>
  <c r="K406" i="12"/>
  <c r="L406" i="12" s="1"/>
  <c r="M406" i="12" s="1"/>
  <c r="CG296" i="13" s="1"/>
  <c r="V506" i="7"/>
  <c r="BH296" i="18"/>
  <c r="J297" i="13"/>
  <c r="BN297" i="13"/>
  <c r="AW297" i="13"/>
  <c r="AK298" i="13" s="1"/>
  <c r="BQ297" i="13"/>
  <c r="N295" i="19"/>
  <c r="CD295" i="19"/>
  <c r="BU295" i="19"/>
  <c r="CG295" i="19"/>
  <c r="BX295" i="19"/>
  <c r="F507" i="21"/>
  <c r="N295" i="18"/>
  <c r="CD295" i="18"/>
  <c r="BU295" i="18"/>
  <c r="BX295" i="18"/>
  <c r="CG295" i="18"/>
  <c r="BO296" i="18"/>
  <c r="BT296" i="18"/>
  <c r="BT296" i="19"/>
  <c r="BO296" i="19"/>
  <c r="N296" i="13"/>
  <c r="CD296" i="13"/>
  <c r="BU296" i="13"/>
  <c r="BH297" i="13"/>
  <c r="BO297" i="13"/>
  <c r="BT297" i="13"/>
  <c r="BX296" i="13" l="1"/>
  <c r="L507" i="20"/>
  <c r="G407" i="16" s="1"/>
  <c r="AZ297" i="19"/>
  <c r="BC297" i="19" s="1"/>
  <c r="P507" i="20"/>
  <c r="T507" i="20"/>
  <c r="Q507" i="20"/>
  <c r="R507" i="20"/>
  <c r="S507" i="20"/>
  <c r="AZ297" i="18"/>
  <c r="BC297" i="18" s="1"/>
  <c r="AY297" i="13"/>
  <c r="BB297" i="13" s="1"/>
  <c r="AZ297" i="13"/>
  <c r="BC297" i="13" s="1"/>
  <c r="S297" i="13"/>
  <c r="AB298" i="13" s="1"/>
  <c r="M297" i="13"/>
  <c r="I507" i="7"/>
  <c r="K507" i="7"/>
  <c r="J507" i="7"/>
  <c r="H507" i="7"/>
  <c r="G507" i="7"/>
  <c r="O506" i="7"/>
  <c r="M297" i="19"/>
  <c r="P297" i="19" s="1"/>
  <c r="S297" i="19"/>
  <c r="AB298" i="19" s="1"/>
  <c r="AY297" i="19"/>
  <c r="BB297" i="19" s="1"/>
  <c r="L297" i="18"/>
  <c r="O297" i="18" s="1"/>
  <c r="R297" i="18"/>
  <c r="AA298" i="18" s="1"/>
  <c r="CH296" i="13"/>
  <c r="BY296" i="13"/>
  <c r="N407" i="12"/>
  <c r="O406" i="12"/>
  <c r="BZ296" i="13"/>
  <c r="CI296" i="13"/>
  <c r="BZ296" i="19"/>
  <c r="N407" i="17"/>
  <c r="CH296" i="19"/>
  <c r="BY296" i="19"/>
  <c r="O406" i="17"/>
  <c r="CI296" i="19"/>
  <c r="BY296" i="18"/>
  <c r="CH296" i="18"/>
  <c r="CI296" i="18"/>
  <c r="O406" i="16"/>
  <c r="N407" i="16"/>
  <c r="BZ296" i="18"/>
  <c r="L297" i="19"/>
  <c r="O297" i="19" s="1"/>
  <c r="R297" i="19"/>
  <c r="AA298" i="19" s="1"/>
  <c r="CJ295" i="18"/>
  <c r="CK295" i="18" s="1"/>
  <c r="AY297" i="18"/>
  <c r="BB297" i="18" s="1"/>
  <c r="M297" i="18"/>
  <c r="P297" i="18" s="1"/>
  <c r="S297" i="18"/>
  <c r="AB298" i="18" s="1"/>
  <c r="L297" i="13"/>
  <c r="R297" i="13"/>
  <c r="AA298" i="13" s="1"/>
  <c r="CA295" i="18"/>
  <c r="AR296" i="18"/>
  <c r="O507" i="21"/>
  <c r="K508" i="21"/>
  <c r="G508" i="21"/>
  <c r="J508" i="21"/>
  <c r="H508" i="21"/>
  <c r="I508" i="21"/>
  <c r="CA295" i="19"/>
  <c r="AR296" i="19"/>
  <c r="CJ295" i="19"/>
  <c r="AR297" i="13"/>
  <c r="CJ296" i="13" l="1"/>
  <c r="CK296" i="13" s="1"/>
  <c r="CA296" i="13"/>
  <c r="CB296" i="13" s="1"/>
  <c r="CL295" i="18"/>
  <c r="U507" i="20"/>
  <c r="V507" i="20" s="1"/>
  <c r="L507" i="7"/>
  <c r="G407" i="12" s="1"/>
  <c r="H407" i="12" s="1"/>
  <c r="I407" i="12" s="1"/>
  <c r="H407" i="17"/>
  <c r="I407" i="17" s="1"/>
  <c r="H407" i="16"/>
  <c r="I407" i="16" s="1"/>
  <c r="I235" i="15"/>
  <c r="O297" i="13"/>
  <c r="J235" i="15"/>
  <c r="P297" i="13"/>
  <c r="R507" i="7"/>
  <c r="S507" i="7"/>
  <c r="T507" i="7"/>
  <c r="P507" i="7"/>
  <c r="Q507" i="7"/>
  <c r="AU296" i="18"/>
  <c r="AI297" i="18" s="1"/>
  <c r="H296" i="18"/>
  <c r="BL296" i="18"/>
  <c r="CC295" i="18"/>
  <c r="CB295" i="18"/>
  <c r="L508" i="21"/>
  <c r="G408" i="17" s="1"/>
  <c r="CL295" i="19"/>
  <c r="CK295" i="19"/>
  <c r="Q508" i="21"/>
  <c r="R508" i="21"/>
  <c r="T508" i="21"/>
  <c r="S508" i="21"/>
  <c r="P508" i="21"/>
  <c r="AU296" i="19"/>
  <c r="AI297" i="19" s="1"/>
  <c r="BL296" i="19"/>
  <c r="H296" i="19"/>
  <c r="CC295" i="19"/>
  <c r="CB295" i="19"/>
  <c r="H297" i="13"/>
  <c r="AU297" i="13"/>
  <c r="AI298" i="13" s="1"/>
  <c r="BL297" i="13"/>
  <c r="CL296" i="13"/>
  <c r="CC296" i="13" l="1"/>
  <c r="F235" i="15"/>
  <c r="U507" i="7"/>
  <c r="K407" i="17" s="1"/>
  <c r="L407" i="17" s="1"/>
  <c r="M407" i="17" s="1"/>
  <c r="AX296" i="18"/>
  <c r="BA296" i="18" s="1"/>
  <c r="BD296" i="18" s="1"/>
  <c r="BW297" i="18"/>
  <c r="AT298" i="18" s="1"/>
  <c r="CF297" i="18"/>
  <c r="J408" i="16"/>
  <c r="BV297" i="18"/>
  <c r="AS298" i="18" s="1"/>
  <c r="CE297" i="18"/>
  <c r="G255" i="15"/>
  <c r="J408" i="12"/>
  <c r="CF297" i="13"/>
  <c r="CE297" i="13"/>
  <c r="BW297" i="13"/>
  <c r="AT298" i="13" s="1"/>
  <c r="BV297" i="13"/>
  <c r="AS298" i="13" s="1"/>
  <c r="BV297" i="19"/>
  <c r="AS298" i="19" s="1"/>
  <c r="CE297" i="19"/>
  <c r="CF297" i="19"/>
  <c r="BW297" i="19"/>
  <c r="AT298" i="19" s="1"/>
  <c r="J408" i="17"/>
  <c r="K296" i="18"/>
  <c r="BR296" i="18"/>
  <c r="Q296" i="18"/>
  <c r="Z297" i="18" s="1"/>
  <c r="F507" i="20" s="1"/>
  <c r="U508" i="21"/>
  <c r="V508" i="21" s="1"/>
  <c r="AX296" i="19"/>
  <c r="BA296" i="19" s="1"/>
  <c r="BD296" i="19" s="1"/>
  <c r="Q296" i="19"/>
  <c r="Z297" i="19" s="1"/>
  <c r="BH297" i="19" s="1"/>
  <c r="K296" i="19"/>
  <c r="BR296" i="19"/>
  <c r="K297" i="13"/>
  <c r="H235" i="15" s="1"/>
  <c r="BR297" i="13"/>
  <c r="Q297" i="13"/>
  <c r="Z298" i="13" s="1"/>
  <c r="F508" i="7" s="1"/>
  <c r="AX297" i="13"/>
  <c r="BA297" i="13" s="1"/>
  <c r="BD297" i="13" s="1"/>
  <c r="K407" i="16" l="1"/>
  <c r="L407" i="16" s="1"/>
  <c r="M407" i="16" s="1"/>
  <c r="N408" i="16" s="1"/>
  <c r="K407" i="12"/>
  <c r="L407" i="12" s="1"/>
  <c r="M407" i="12" s="1"/>
  <c r="CG297" i="13" s="1"/>
  <c r="V507" i="7"/>
  <c r="O507" i="20"/>
  <c r="J508" i="20"/>
  <c r="I508" i="20"/>
  <c r="G508" i="20"/>
  <c r="K508" i="20"/>
  <c r="H508" i="20"/>
  <c r="BN298" i="13"/>
  <c r="AW298" i="13"/>
  <c r="AK299" i="13" s="1"/>
  <c r="J298" i="13"/>
  <c r="BQ298" i="13"/>
  <c r="BQ298" i="18"/>
  <c r="BN298" i="18"/>
  <c r="AW298" i="18"/>
  <c r="AK299" i="18" s="1"/>
  <c r="J298" i="18"/>
  <c r="AW298" i="19"/>
  <c r="AK299" i="19" s="1"/>
  <c r="J298" i="19"/>
  <c r="BN298" i="19"/>
  <c r="BQ298" i="19"/>
  <c r="CI297" i="18"/>
  <c r="CH297" i="18"/>
  <c r="BY297" i="18"/>
  <c r="O407" i="16"/>
  <c r="BZ297" i="18"/>
  <c r="BM298" i="19"/>
  <c r="BP298" i="19"/>
  <c r="I298" i="19"/>
  <c r="AV298" i="19"/>
  <c r="AJ299" i="19" s="1"/>
  <c r="CH297" i="19"/>
  <c r="BY297" i="19"/>
  <c r="BZ297" i="19"/>
  <c r="CI297" i="19"/>
  <c r="O407" i="17"/>
  <c r="N408" i="17"/>
  <c r="BH297" i="18"/>
  <c r="BM298" i="13"/>
  <c r="AV298" i="13"/>
  <c r="AJ299" i="13" s="1"/>
  <c r="BP298" i="13"/>
  <c r="I298" i="13"/>
  <c r="I298" i="18"/>
  <c r="AV298" i="18"/>
  <c r="AJ299" i="18" s="1"/>
  <c r="BP298" i="18"/>
  <c r="BM298" i="18"/>
  <c r="BO297" i="18"/>
  <c r="BT297" i="18"/>
  <c r="BO297" i="19"/>
  <c r="BT297" i="19"/>
  <c r="N296" i="19"/>
  <c r="BU296" i="19"/>
  <c r="CD296" i="19"/>
  <c r="CG296" i="19"/>
  <c r="BX296" i="19"/>
  <c r="N296" i="18"/>
  <c r="CD296" i="18"/>
  <c r="BU296" i="18"/>
  <c r="CG296" i="18"/>
  <c r="BX296" i="18"/>
  <c r="F508" i="21"/>
  <c r="BH298" i="13"/>
  <c r="BT298" i="13"/>
  <c r="BO298" i="13"/>
  <c r="N297" i="13"/>
  <c r="CD297" i="13"/>
  <c r="BU297" i="13"/>
  <c r="BY297" i="13" l="1"/>
  <c r="N408" i="12"/>
  <c r="BZ297" i="13"/>
  <c r="O407" i="12"/>
  <c r="CH297" i="13"/>
  <c r="CI297" i="13"/>
  <c r="BX297" i="13"/>
  <c r="CA297" i="13" s="1"/>
  <c r="AZ298" i="13"/>
  <c r="BC298" i="13" s="1"/>
  <c r="AZ298" i="19"/>
  <c r="BC298" i="19" s="1"/>
  <c r="L508" i="20"/>
  <c r="G408" i="16" s="1"/>
  <c r="Q508" i="20"/>
  <c r="R508" i="20"/>
  <c r="S508" i="20"/>
  <c r="T508" i="20"/>
  <c r="P508" i="20"/>
  <c r="AY298" i="13"/>
  <c r="BB298" i="13" s="1"/>
  <c r="AZ298" i="18"/>
  <c r="BC298" i="18" s="1"/>
  <c r="H508" i="7"/>
  <c r="K508" i="7"/>
  <c r="I508" i="7"/>
  <c r="O507" i="7"/>
  <c r="G508" i="7"/>
  <c r="J508" i="7"/>
  <c r="L298" i="19"/>
  <c r="O298" i="19" s="1"/>
  <c r="R298" i="19"/>
  <c r="AA299" i="19" s="1"/>
  <c r="L298" i="18"/>
  <c r="O298" i="18" s="1"/>
  <c r="R298" i="18"/>
  <c r="AA299" i="18" s="1"/>
  <c r="AY298" i="19"/>
  <c r="BB298" i="19" s="1"/>
  <c r="R298" i="13"/>
  <c r="AA299" i="13" s="1"/>
  <c r="L298" i="13"/>
  <c r="S298" i="19"/>
  <c r="AB299" i="19" s="1"/>
  <c r="M298" i="19"/>
  <c r="P298" i="19" s="1"/>
  <c r="M298" i="13"/>
  <c r="S298" i="13"/>
  <c r="AB299" i="13" s="1"/>
  <c r="AY298" i="18"/>
  <c r="BB298" i="18" s="1"/>
  <c r="S298" i="18"/>
  <c r="AB299" i="18" s="1"/>
  <c r="M298" i="18"/>
  <c r="P298" i="18" s="1"/>
  <c r="CJ296" i="19"/>
  <c r="O508" i="21"/>
  <c r="H509" i="21"/>
  <c r="J509" i="21"/>
  <c r="K509" i="21"/>
  <c r="I509" i="21"/>
  <c r="G509" i="21"/>
  <c r="CA296" i="19"/>
  <c r="AR297" i="19"/>
  <c r="CA296" i="18"/>
  <c r="AR297" i="18"/>
  <c r="CJ296" i="18"/>
  <c r="AR298" i="13"/>
  <c r="CJ297" i="13" l="1"/>
  <c r="CL297" i="13" s="1"/>
  <c r="U508" i="20"/>
  <c r="V508" i="20" s="1"/>
  <c r="L508" i="7"/>
  <c r="I236" i="15"/>
  <c r="O298" i="13"/>
  <c r="H408" i="16"/>
  <c r="I408" i="16" s="1"/>
  <c r="H408" i="17"/>
  <c r="I408" i="17" s="1"/>
  <c r="G408" i="12"/>
  <c r="H408" i="12" s="1"/>
  <c r="I408" i="12" s="1"/>
  <c r="F236" i="15"/>
  <c r="S508" i="7"/>
  <c r="R508" i="7"/>
  <c r="T508" i="7"/>
  <c r="Q508" i="7"/>
  <c r="P508" i="7"/>
  <c r="J236" i="15"/>
  <c r="P298" i="13"/>
  <c r="H297" i="18"/>
  <c r="AU297" i="18"/>
  <c r="AI298" i="18" s="1"/>
  <c r="BL297" i="18"/>
  <c r="L509" i="21"/>
  <c r="G409" i="17" s="1"/>
  <c r="CC296" i="18"/>
  <c r="CB296" i="18"/>
  <c r="Q509" i="21"/>
  <c r="S509" i="21"/>
  <c r="T509" i="21"/>
  <c r="R509" i="21"/>
  <c r="P509" i="21"/>
  <c r="CL296" i="18"/>
  <c r="CK296" i="18"/>
  <c r="AU297" i="19"/>
  <c r="AI298" i="19" s="1"/>
  <c r="BL297" i="19"/>
  <c r="H297" i="19"/>
  <c r="CC296" i="19"/>
  <c r="CB296" i="19"/>
  <c r="CK296" i="19"/>
  <c r="CL296" i="19"/>
  <c r="CK297" i="13"/>
  <c r="H298" i="13"/>
  <c r="AU298" i="13"/>
  <c r="AI299" i="13" s="1"/>
  <c r="BL298" i="13"/>
  <c r="CB297" i="13"/>
  <c r="CC297" i="13"/>
  <c r="G256" i="15" l="1"/>
  <c r="BV298" i="13"/>
  <c r="AS299" i="13" s="1"/>
  <c r="CE298" i="13"/>
  <c r="J409" i="12"/>
  <c r="CF298" i="13"/>
  <c r="BW298" i="13"/>
  <c r="AT299" i="13" s="1"/>
  <c r="BW298" i="19"/>
  <c r="AT299" i="19" s="1"/>
  <c r="CF298" i="19"/>
  <c r="J409" i="17"/>
  <c r="CE298" i="19"/>
  <c r="BV298" i="19"/>
  <c r="AS299" i="19" s="1"/>
  <c r="U508" i="7"/>
  <c r="BV298" i="18"/>
  <c r="AS299" i="18" s="1"/>
  <c r="J409" i="16"/>
  <c r="CE298" i="18"/>
  <c r="BW298" i="18"/>
  <c r="AT299" i="18" s="1"/>
  <c r="CF298" i="18"/>
  <c r="AX297" i="19"/>
  <c r="BA297" i="19" s="1"/>
  <c r="BD297" i="19" s="1"/>
  <c r="AX297" i="18"/>
  <c r="BA297" i="18" s="1"/>
  <c r="BD297" i="18" s="1"/>
  <c r="Q297" i="19"/>
  <c r="Z298" i="19" s="1"/>
  <c r="BH298" i="19" s="1"/>
  <c r="BR297" i="19"/>
  <c r="K297" i="19"/>
  <c r="U509" i="21"/>
  <c r="V509" i="21" s="1"/>
  <c r="Q297" i="18"/>
  <c r="Z298" i="18" s="1"/>
  <c r="F508" i="20" s="1"/>
  <c r="K297" i="18"/>
  <c r="BR297" i="18"/>
  <c r="K298" i="13"/>
  <c r="H236" i="15" s="1"/>
  <c r="Q298" i="13"/>
  <c r="Z299" i="13" s="1"/>
  <c r="F509" i="7" s="1"/>
  <c r="BR298" i="13"/>
  <c r="AX298" i="13"/>
  <c r="BA298" i="13" s="1"/>
  <c r="BD298" i="13" s="1"/>
  <c r="I509" i="20" l="1"/>
  <c r="J509" i="20"/>
  <c r="O508" i="20"/>
  <c r="G509" i="20"/>
  <c r="K509" i="20"/>
  <c r="H509" i="20"/>
  <c r="BN299" i="13"/>
  <c r="J299" i="13"/>
  <c r="BQ299" i="13"/>
  <c r="AW299" i="13"/>
  <c r="AK300" i="13" s="1"/>
  <c r="BM299" i="18"/>
  <c r="AV299" i="18"/>
  <c r="AJ300" i="18" s="1"/>
  <c r="BP299" i="18"/>
  <c r="I299" i="18"/>
  <c r="K408" i="16"/>
  <c r="L408" i="16" s="1"/>
  <c r="M408" i="16" s="1"/>
  <c r="K408" i="17"/>
  <c r="L408" i="17" s="1"/>
  <c r="M408" i="17" s="1"/>
  <c r="V508" i="7"/>
  <c r="K408" i="12"/>
  <c r="L408" i="12" s="1"/>
  <c r="M408" i="12" s="1"/>
  <c r="BX298" i="13" s="1"/>
  <c r="I299" i="19"/>
  <c r="AV299" i="19"/>
  <c r="AJ300" i="19" s="1"/>
  <c r="BP299" i="19"/>
  <c r="BM299" i="19"/>
  <c r="I299" i="13"/>
  <c r="BM299" i="13"/>
  <c r="BP299" i="13"/>
  <c r="AV299" i="13"/>
  <c r="AJ300" i="13" s="1"/>
  <c r="BH298" i="18"/>
  <c r="BQ299" i="18"/>
  <c r="BN299" i="18"/>
  <c r="AW299" i="18"/>
  <c r="AK300" i="18" s="1"/>
  <c r="J299" i="18"/>
  <c r="BN299" i="19"/>
  <c r="BQ299" i="19"/>
  <c r="J299" i="19"/>
  <c r="AW299" i="19"/>
  <c r="AK300" i="19" s="1"/>
  <c r="N297" i="19"/>
  <c r="CD297" i="19"/>
  <c r="BU297" i="19"/>
  <c r="CG297" i="19"/>
  <c r="BX297" i="19"/>
  <c r="BT298" i="19"/>
  <c r="BO298" i="19"/>
  <c r="F509" i="21"/>
  <c r="BT298" i="18"/>
  <c r="BO298" i="18"/>
  <c r="N297" i="18"/>
  <c r="CD297" i="18"/>
  <c r="BU297" i="18"/>
  <c r="CG297" i="18"/>
  <c r="BX297" i="18"/>
  <c r="BT299" i="13"/>
  <c r="BO299" i="13"/>
  <c r="BH299" i="13"/>
  <c r="N298" i="13"/>
  <c r="CD298" i="13"/>
  <c r="BU298" i="13"/>
  <c r="CG298" i="13" l="1"/>
  <c r="AZ299" i="13"/>
  <c r="BC299" i="13" s="1"/>
  <c r="L509" i="20"/>
  <c r="G409" i="16" s="1"/>
  <c r="T509" i="20"/>
  <c r="S509" i="20"/>
  <c r="Q509" i="20"/>
  <c r="P509" i="20"/>
  <c r="R509" i="20"/>
  <c r="AY299" i="13"/>
  <c r="BB299" i="13" s="1"/>
  <c r="S299" i="18"/>
  <c r="AB300" i="18" s="1"/>
  <c r="M299" i="18"/>
  <c r="P299" i="18" s="1"/>
  <c r="R299" i="19"/>
  <c r="AA300" i="19" s="1"/>
  <c r="L299" i="19"/>
  <c r="O299" i="19" s="1"/>
  <c r="CI298" i="13"/>
  <c r="N409" i="12"/>
  <c r="BY298" i="13"/>
  <c r="BZ298" i="13"/>
  <c r="CH298" i="13"/>
  <c r="O408" i="12"/>
  <c r="AZ299" i="18"/>
  <c r="BC299" i="18" s="1"/>
  <c r="R299" i="13"/>
  <c r="AA300" i="13" s="1"/>
  <c r="L299" i="13"/>
  <c r="O408" i="17"/>
  <c r="N409" i="17"/>
  <c r="CH298" i="19"/>
  <c r="BY298" i="19"/>
  <c r="CI298" i="19"/>
  <c r="BZ298" i="19"/>
  <c r="S299" i="19"/>
  <c r="AB300" i="19" s="1"/>
  <c r="M299" i="19"/>
  <c r="P299" i="19" s="1"/>
  <c r="AY299" i="19"/>
  <c r="BB299" i="19" s="1"/>
  <c r="CI298" i="18"/>
  <c r="O408" i="16"/>
  <c r="N409" i="16"/>
  <c r="BZ298" i="18"/>
  <c r="BY298" i="18"/>
  <c r="CH298" i="18"/>
  <c r="AZ299" i="19"/>
  <c r="BC299" i="19" s="1"/>
  <c r="O508" i="7"/>
  <c r="I509" i="7"/>
  <c r="H509" i="7"/>
  <c r="K509" i="7"/>
  <c r="J509" i="7"/>
  <c r="G509" i="7"/>
  <c r="L299" i="18"/>
  <c r="O299" i="18" s="1"/>
  <c r="R299" i="18"/>
  <c r="AA300" i="18" s="1"/>
  <c r="S299" i="13"/>
  <c r="AB300" i="13" s="1"/>
  <c r="M299" i="13"/>
  <c r="AY299" i="18"/>
  <c r="BB299" i="18" s="1"/>
  <c r="O509" i="21"/>
  <c r="I510" i="21"/>
  <c r="J510" i="21"/>
  <c r="K510" i="21"/>
  <c r="G510" i="21"/>
  <c r="H510" i="21"/>
  <c r="CA297" i="19"/>
  <c r="AR298" i="19"/>
  <c r="CA297" i="18"/>
  <c r="AR298" i="18"/>
  <c r="CJ297" i="19"/>
  <c r="CJ297" i="18"/>
  <c r="AR299" i="13"/>
  <c r="CJ298" i="13" l="1"/>
  <c r="CA298" i="13"/>
  <c r="U509" i="20"/>
  <c r="V509" i="20" s="1"/>
  <c r="J237" i="15"/>
  <c r="P299" i="13"/>
  <c r="T509" i="7"/>
  <c r="P509" i="7"/>
  <c r="Q509" i="7"/>
  <c r="S509" i="7"/>
  <c r="R509" i="7"/>
  <c r="I237" i="15"/>
  <c r="O299" i="13"/>
  <c r="L509" i="7"/>
  <c r="CC297" i="18"/>
  <c r="CB297" i="18"/>
  <c r="H298" i="19"/>
  <c r="BL298" i="19"/>
  <c r="AU298" i="19"/>
  <c r="AI299" i="19" s="1"/>
  <c r="L510" i="21"/>
  <c r="G410" i="17" s="1"/>
  <c r="CB297" i="19"/>
  <c r="CC297" i="19"/>
  <c r="CL297" i="18"/>
  <c r="CK297" i="18"/>
  <c r="Q510" i="21"/>
  <c r="T510" i="21"/>
  <c r="P510" i="21"/>
  <c r="S510" i="21"/>
  <c r="R510" i="21"/>
  <c r="CL297" i="19"/>
  <c r="CK297" i="19"/>
  <c r="H298" i="18"/>
  <c r="BL298" i="18"/>
  <c r="AU298" i="18"/>
  <c r="AI299" i="18" s="1"/>
  <c r="CC298" i="13"/>
  <c r="CB298" i="13"/>
  <c r="BL299" i="13"/>
  <c r="H299" i="13"/>
  <c r="AU299" i="13"/>
  <c r="AI300" i="13" s="1"/>
  <c r="CK298" i="13"/>
  <c r="CL298" i="13"/>
  <c r="AX298" i="19" l="1"/>
  <c r="BA298" i="19" s="1"/>
  <c r="BD298" i="19" s="1"/>
  <c r="U509" i="7"/>
  <c r="G409" i="12"/>
  <c r="H409" i="12" s="1"/>
  <c r="I409" i="12" s="1"/>
  <c r="H409" i="17"/>
  <c r="I409" i="17" s="1"/>
  <c r="H409" i="16"/>
  <c r="I409" i="16" s="1"/>
  <c r="F237" i="15"/>
  <c r="K298" i="19"/>
  <c r="Q298" i="19"/>
  <c r="Z299" i="19" s="1"/>
  <c r="BH299" i="19" s="1"/>
  <c r="BR298" i="19"/>
  <c r="AX298" i="18"/>
  <c r="BA298" i="18" s="1"/>
  <c r="BD298" i="18" s="1"/>
  <c r="U510" i="21"/>
  <c r="V510" i="21" s="1"/>
  <c r="K298" i="18"/>
  <c r="BR298" i="18"/>
  <c r="Q298" i="18"/>
  <c r="Z299" i="18" s="1"/>
  <c r="F509" i="20" s="1"/>
  <c r="Q299" i="13"/>
  <c r="Z300" i="13" s="1"/>
  <c r="F510" i="7" s="1"/>
  <c r="BR299" i="13"/>
  <c r="K299" i="13"/>
  <c r="H237" i="15" s="1"/>
  <c r="AX299" i="13"/>
  <c r="BA299" i="13" s="1"/>
  <c r="BD299" i="13" s="1"/>
  <c r="J510" i="20" l="1"/>
  <c r="I510" i="20"/>
  <c r="H510" i="20"/>
  <c r="K510" i="20"/>
  <c r="G510" i="20"/>
  <c r="O509" i="20"/>
  <c r="BH299" i="18"/>
  <c r="BV299" i="18"/>
  <c r="AS300" i="18" s="1"/>
  <c r="BW299" i="18"/>
  <c r="AT300" i="18" s="1"/>
  <c r="CF299" i="18"/>
  <c r="J410" i="16"/>
  <c r="CE299" i="18"/>
  <c r="CF299" i="19"/>
  <c r="BV299" i="19"/>
  <c r="AS300" i="19" s="1"/>
  <c r="J410" i="17"/>
  <c r="CE299" i="19"/>
  <c r="BW299" i="19"/>
  <c r="AT300" i="19" s="1"/>
  <c r="V509" i="7"/>
  <c r="K409" i="17"/>
  <c r="L409" i="17" s="1"/>
  <c r="M409" i="17" s="1"/>
  <c r="K409" i="12"/>
  <c r="L409" i="12" s="1"/>
  <c r="M409" i="12" s="1"/>
  <c r="BX299" i="13" s="1"/>
  <c r="K409" i="16"/>
  <c r="L409" i="16" s="1"/>
  <c r="M409" i="16" s="1"/>
  <c r="G257" i="15"/>
  <c r="CF299" i="13"/>
  <c r="CE299" i="13"/>
  <c r="J410" i="12"/>
  <c r="BW299" i="13"/>
  <c r="AT300" i="13" s="1"/>
  <c r="BV299" i="13"/>
  <c r="AS300" i="13" s="1"/>
  <c r="N298" i="18"/>
  <c r="CD298" i="18"/>
  <c r="BU298" i="18"/>
  <c r="CG298" i="18"/>
  <c r="BX298" i="18"/>
  <c r="BO299" i="19"/>
  <c r="BT299" i="19"/>
  <c r="N298" i="19"/>
  <c r="CD298" i="19"/>
  <c r="BU298" i="19"/>
  <c r="CG298" i="19"/>
  <c r="BX298" i="19"/>
  <c r="BT299" i="18"/>
  <c r="BO299" i="18"/>
  <c r="F510" i="21"/>
  <c r="BO300" i="13"/>
  <c r="BT300" i="13"/>
  <c r="N299" i="13"/>
  <c r="BU299" i="13"/>
  <c r="CD299" i="13"/>
  <c r="BH300" i="13"/>
  <c r="CG299" i="13" l="1"/>
  <c r="L510" i="20"/>
  <c r="G410" i="16" s="1"/>
  <c r="Q510" i="20"/>
  <c r="R510" i="20"/>
  <c r="S510" i="20"/>
  <c r="T510" i="20"/>
  <c r="P510" i="20"/>
  <c r="CH299" i="18"/>
  <c r="BY299" i="18"/>
  <c r="O409" i="16"/>
  <c r="CI299" i="18"/>
  <c r="BZ299" i="18"/>
  <c r="N410" i="16"/>
  <c r="CI299" i="13"/>
  <c r="BZ299" i="13"/>
  <c r="BY299" i="13"/>
  <c r="N410" i="12"/>
  <c r="CH299" i="13"/>
  <c r="O409" i="12"/>
  <c r="BM300" i="13"/>
  <c r="AV300" i="13"/>
  <c r="AJ301" i="13" s="1"/>
  <c r="I300" i="13"/>
  <c r="BP300" i="13"/>
  <c r="CH299" i="19"/>
  <c r="O409" i="17"/>
  <c r="CI299" i="19"/>
  <c r="N410" i="17"/>
  <c r="BZ299" i="19"/>
  <c r="BY299" i="19"/>
  <c r="J300" i="13"/>
  <c r="AW300" i="13"/>
  <c r="AK301" i="13" s="1"/>
  <c r="BQ300" i="13"/>
  <c r="BN300" i="13"/>
  <c r="BQ300" i="19"/>
  <c r="J300" i="19"/>
  <c r="AW300" i="19"/>
  <c r="AK301" i="19" s="1"/>
  <c r="BN300" i="19"/>
  <c r="J300" i="18"/>
  <c r="BQ300" i="18"/>
  <c r="AW300" i="18"/>
  <c r="AK301" i="18" s="1"/>
  <c r="BN300" i="18"/>
  <c r="AV300" i="18"/>
  <c r="AJ301" i="18" s="1"/>
  <c r="BP300" i="18"/>
  <c r="BM300" i="18"/>
  <c r="I300" i="18"/>
  <c r="J510" i="7"/>
  <c r="K510" i="7"/>
  <c r="O509" i="7"/>
  <c r="I510" i="7"/>
  <c r="G510" i="7"/>
  <c r="H510" i="7"/>
  <c r="CJ298" i="18"/>
  <c r="CL298" i="18" s="1"/>
  <c r="BM300" i="19"/>
  <c r="I300" i="19"/>
  <c r="AV300" i="19"/>
  <c r="AJ301" i="19" s="1"/>
  <c r="BP300" i="19"/>
  <c r="CA298" i="19"/>
  <c r="AR299" i="19"/>
  <c r="CJ298" i="19"/>
  <c r="O510" i="21"/>
  <c r="J511" i="21"/>
  <c r="H511" i="21"/>
  <c r="G511" i="21"/>
  <c r="K511" i="21"/>
  <c r="I511" i="21"/>
  <c r="CA298" i="18"/>
  <c r="AR299" i="18"/>
  <c r="AR300" i="13"/>
  <c r="U510" i="20" l="1"/>
  <c r="V510" i="20" s="1"/>
  <c r="AY300" i="19"/>
  <c r="BB300" i="19" s="1"/>
  <c r="AZ300" i="18"/>
  <c r="BC300" i="18" s="1"/>
  <c r="CJ299" i="13"/>
  <c r="CL299" i="13" s="1"/>
  <c r="CA299" i="13"/>
  <c r="CB299" i="13" s="1"/>
  <c r="CK298" i="18"/>
  <c r="AZ300" i="13"/>
  <c r="BC300" i="13" s="1"/>
  <c r="P510" i="7"/>
  <c r="Q510" i="7"/>
  <c r="T510" i="7"/>
  <c r="R510" i="7"/>
  <c r="S510" i="7"/>
  <c r="R300" i="13"/>
  <c r="AA301" i="13" s="1"/>
  <c r="L300" i="13"/>
  <c r="S300" i="19"/>
  <c r="AB301" i="19" s="1"/>
  <c r="M300" i="19"/>
  <c r="P300" i="19" s="1"/>
  <c r="R300" i="19"/>
  <c r="AA301" i="19" s="1"/>
  <c r="L300" i="19"/>
  <c r="O300" i="19" s="1"/>
  <c r="L300" i="18"/>
  <c r="O300" i="18" s="1"/>
  <c r="R300" i="18"/>
  <c r="AA301" i="18" s="1"/>
  <c r="M300" i="13"/>
  <c r="S300" i="13"/>
  <c r="AB301" i="13" s="1"/>
  <c r="M300" i="18"/>
  <c r="P300" i="18" s="1"/>
  <c r="S300" i="18"/>
  <c r="AB301" i="18" s="1"/>
  <c r="L510" i="7"/>
  <c r="AY300" i="18"/>
  <c r="BB300" i="18" s="1"/>
  <c r="AZ300" i="19"/>
  <c r="BC300" i="19" s="1"/>
  <c r="AY300" i="13"/>
  <c r="BB300" i="13" s="1"/>
  <c r="L511" i="21"/>
  <c r="G411" i="17" s="1"/>
  <c r="H299" i="18"/>
  <c r="AU299" i="18"/>
  <c r="AI300" i="18" s="1"/>
  <c r="BL299" i="18"/>
  <c r="BL299" i="19"/>
  <c r="AU299" i="19"/>
  <c r="AI300" i="19" s="1"/>
  <c r="H299" i="19"/>
  <c r="CC298" i="18"/>
  <c r="CB298" i="18"/>
  <c r="Q511" i="21"/>
  <c r="R511" i="21"/>
  <c r="T511" i="21"/>
  <c r="S511" i="21"/>
  <c r="P511" i="21"/>
  <c r="CL298" i="19"/>
  <c r="CK298" i="19"/>
  <c r="CC298" i="19"/>
  <c r="CB298" i="19"/>
  <c r="CK299" i="13"/>
  <c r="AU300" i="13"/>
  <c r="AI301" i="13" s="1"/>
  <c r="H300" i="13"/>
  <c r="BL300" i="13"/>
  <c r="CC299" i="13" l="1"/>
  <c r="J238" i="15"/>
  <c r="P300" i="13"/>
  <c r="H410" i="16"/>
  <c r="I410" i="16" s="1"/>
  <c r="H410" i="17"/>
  <c r="I410" i="17" s="1"/>
  <c r="G410" i="12"/>
  <c r="H410" i="12" s="1"/>
  <c r="I410" i="12" s="1"/>
  <c r="F238" i="15"/>
  <c r="I238" i="15"/>
  <c r="O300" i="13"/>
  <c r="U510" i="7"/>
  <c r="AX299" i="18"/>
  <c r="BA299" i="18" s="1"/>
  <c r="BD299" i="18" s="1"/>
  <c r="AX299" i="19"/>
  <c r="BA299" i="19" s="1"/>
  <c r="BD299" i="19" s="1"/>
  <c r="Q299" i="18"/>
  <c r="Z300" i="18" s="1"/>
  <c r="F510" i="20" s="1"/>
  <c r="BR299" i="18"/>
  <c r="K299" i="18"/>
  <c r="U511" i="21"/>
  <c r="V511" i="21" s="1"/>
  <c r="Q299" i="19"/>
  <c r="Z300" i="19" s="1"/>
  <c r="BH300" i="19" s="1"/>
  <c r="K299" i="19"/>
  <c r="BR299" i="19"/>
  <c r="BR300" i="13"/>
  <c r="Q300" i="13"/>
  <c r="Z301" i="13" s="1"/>
  <c r="F511" i="7" s="1"/>
  <c r="K300" i="13"/>
  <c r="H238" i="15" s="1"/>
  <c r="AX300" i="13"/>
  <c r="BA300" i="13" s="1"/>
  <c r="BD300" i="13" s="1"/>
  <c r="I511" i="20" l="1"/>
  <c r="O510" i="20"/>
  <c r="K511" i="20"/>
  <c r="G511" i="20"/>
  <c r="J511" i="20"/>
  <c r="H511" i="20"/>
  <c r="G258" i="15"/>
  <c r="J411" i="12"/>
  <c r="CE300" i="13"/>
  <c r="BV300" i="13"/>
  <c r="AS301" i="13" s="1"/>
  <c r="CF300" i="13"/>
  <c r="BW300" i="13"/>
  <c r="AT301" i="13" s="1"/>
  <c r="J411" i="17"/>
  <c r="CE300" i="19"/>
  <c r="BV300" i="19"/>
  <c r="AS301" i="19" s="1"/>
  <c r="BW300" i="19"/>
  <c r="AT301" i="19" s="1"/>
  <c r="CF300" i="19"/>
  <c r="BH300" i="18"/>
  <c r="CF300" i="18"/>
  <c r="BW300" i="18"/>
  <c r="AT301" i="18" s="1"/>
  <c r="J411" i="16"/>
  <c r="BV300" i="18"/>
  <c r="AS301" i="18" s="1"/>
  <c r="CE300" i="18"/>
  <c r="K410" i="12"/>
  <c r="L410" i="12" s="1"/>
  <c r="M410" i="12" s="1"/>
  <c r="CG300" i="13" s="1"/>
  <c r="V510" i="7"/>
  <c r="K410" i="17"/>
  <c r="L410" i="17" s="1"/>
  <c r="M410" i="17" s="1"/>
  <c r="K410" i="16"/>
  <c r="L410" i="16" s="1"/>
  <c r="M410" i="16" s="1"/>
  <c r="N299" i="18"/>
  <c r="BU299" i="18"/>
  <c r="CD299" i="18"/>
  <c r="CG299" i="18"/>
  <c r="BX299" i="18"/>
  <c r="BO300" i="18"/>
  <c r="BT300" i="18"/>
  <c r="BT300" i="19"/>
  <c r="BO300" i="19"/>
  <c r="F511" i="21"/>
  <c r="N299" i="19"/>
  <c r="CD299" i="19"/>
  <c r="BU299" i="19"/>
  <c r="CG299" i="19"/>
  <c r="BX299" i="19"/>
  <c r="BH301" i="13"/>
  <c r="N300" i="13"/>
  <c r="CD300" i="13"/>
  <c r="BU300" i="13"/>
  <c r="BT301" i="13"/>
  <c r="BO301" i="13"/>
  <c r="BX300" i="13" l="1"/>
  <c r="L511" i="20"/>
  <c r="G411" i="16" s="1"/>
  <c r="R511" i="20"/>
  <c r="T511" i="20"/>
  <c r="S511" i="20"/>
  <c r="Q511" i="20"/>
  <c r="P511" i="20"/>
  <c r="BN301" i="18"/>
  <c r="AW301" i="18"/>
  <c r="AK302" i="18" s="1"/>
  <c r="J301" i="18"/>
  <c r="BQ301" i="18"/>
  <c r="N411" i="16"/>
  <c r="BY300" i="18"/>
  <c r="BZ300" i="18"/>
  <c r="CH300" i="18"/>
  <c r="CI300" i="18"/>
  <c r="O410" i="16"/>
  <c r="J301" i="13"/>
  <c r="BQ301" i="13"/>
  <c r="AW301" i="13"/>
  <c r="AK302" i="13" s="1"/>
  <c r="BN301" i="13"/>
  <c r="O410" i="17"/>
  <c r="BY300" i="19"/>
  <c r="N411" i="17"/>
  <c r="CI300" i="19"/>
  <c r="CH300" i="19"/>
  <c r="BZ300" i="19"/>
  <c r="H511" i="7"/>
  <c r="O510" i="7"/>
  <c r="J511" i="7"/>
  <c r="G511" i="7"/>
  <c r="K511" i="7"/>
  <c r="I511" i="7"/>
  <c r="I301" i="13"/>
  <c r="AV301" i="13"/>
  <c r="AJ302" i="13" s="1"/>
  <c r="BM301" i="13"/>
  <c r="BP301" i="13"/>
  <c r="CI300" i="13"/>
  <c r="N411" i="12"/>
  <c r="O410" i="12"/>
  <c r="BZ300" i="13"/>
  <c r="CH300" i="13"/>
  <c r="BY300" i="13"/>
  <c r="AW301" i="19"/>
  <c r="AK302" i="19" s="1"/>
  <c r="J301" i="19"/>
  <c r="BQ301" i="19"/>
  <c r="BN301" i="19"/>
  <c r="CJ299" i="18"/>
  <c r="CL299" i="18" s="1"/>
  <c r="I301" i="18"/>
  <c r="AV301" i="18"/>
  <c r="AJ302" i="18" s="1"/>
  <c r="BP301" i="18"/>
  <c r="BM301" i="18"/>
  <c r="AV301" i="19"/>
  <c r="AJ302" i="19" s="1"/>
  <c r="BM301" i="19"/>
  <c r="I301" i="19"/>
  <c r="BP301" i="19"/>
  <c r="CA299" i="18"/>
  <c r="AR300" i="18"/>
  <c r="O511" i="21"/>
  <c r="I512" i="21"/>
  <c r="H512" i="21"/>
  <c r="K512" i="21"/>
  <c r="G512" i="21"/>
  <c r="J512" i="21"/>
  <c r="CA299" i="19"/>
  <c r="AR300" i="19"/>
  <c r="CJ299" i="19"/>
  <c r="AR301" i="13"/>
  <c r="U511" i="20" l="1"/>
  <c r="V511" i="20" s="1"/>
  <c r="CA300" i="13"/>
  <c r="CB300" i="13" s="1"/>
  <c r="CK299" i="18"/>
  <c r="AZ301" i="13"/>
  <c r="BC301" i="13" s="1"/>
  <c r="CJ300" i="13"/>
  <c r="CK300" i="13" s="1"/>
  <c r="AZ301" i="18"/>
  <c r="BC301" i="18" s="1"/>
  <c r="AY301" i="19"/>
  <c r="BB301" i="19" s="1"/>
  <c r="AZ301" i="19"/>
  <c r="BC301" i="19" s="1"/>
  <c r="L301" i="19"/>
  <c r="O301" i="19" s="1"/>
  <c r="R301" i="19"/>
  <c r="AA302" i="19" s="1"/>
  <c r="R301" i="13"/>
  <c r="AA302" i="13" s="1"/>
  <c r="L301" i="13"/>
  <c r="S301" i="13"/>
  <c r="AB302" i="13" s="1"/>
  <c r="M301" i="13"/>
  <c r="AY301" i="18"/>
  <c r="BB301" i="18" s="1"/>
  <c r="L511" i="7"/>
  <c r="S301" i="18"/>
  <c r="AB302" i="18" s="1"/>
  <c r="M301" i="18"/>
  <c r="P301" i="18" s="1"/>
  <c r="R301" i="18"/>
  <c r="AA302" i="18" s="1"/>
  <c r="L301" i="18"/>
  <c r="O301" i="18" s="1"/>
  <c r="M301" i="19"/>
  <c r="P301" i="19" s="1"/>
  <c r="S301" i="19"/>
  <c r="AB302" i="19" s="1"/>
  <c r="AY301" i="13"/>
  <c r="BB301" i="13" s="1"/>
  <c r="Q511" i="7"/>
  <c r="S511" i="7"/>
  <c r="R511" i="7"/>
  <c r="T511" i="7"/>
  <c r="P511" i="7"/>
  <c r="Q512" i="21"/>
  <c r="R512" i="21"/>
  <c r="P512" i="21"/>
  <c r="T512" i="21"/>
  <c r="S512" i="21"/>
  <c r="H300" i="18"/>
  <c r="BL300" i="18"/>
  <c r="AU300" i="18"/>
  <c r="AI301" i="18" s="1"/>
  <c r="CB299" i="18"/>
  <c r="CC299" i="18"/>
  <c r="BL300" i="19"/>
  <c r="AU300" i="19"/>
  <c r="AI301" i="19" s="1"/>
  <c r="H300" i="19"/>
  <c r="CC299" i="19"/>
  <c r="CB299" i="19"/>
  <c r="L512" i="21"/>
  <c r="G412" i="17" s="1"/>
  <c r="CK299" i="19"/>
  <c r="CL299" i="19"/>
  <c r="AU301" i="13"/>
  <c r="AI302" i="13" s="1"/>
  <c r="BL301" i="13"/>
  <c r="H301" i="13"/>
  <c r="CC300" i="13" l="1"/>
  <c r="CL300" i="13"/>
  <c r="U511" i="7"/>
  <c r="K411" i="12" s="1"/>
  <c r="L411" i="12" s="1"/>
  <c r="M411" i="12" s="1"/>
  <c r="AX300" i="18"/>
  <c r="BA300" i="18" s="1"/>
  <c r="BD300" i="18" s="1"/>
  <c r="J239" i="15"/>
  <c r="P301" i="13"/>
  <c r="I239" i="15"/>
  <c r="O301" i="13"/>
  <c r="K411" i="16"/>
  <c r="L411" i="16" s="1"/>
  <c r="M411" i="16" s="1"/>
  <c r="F239" i="15"/>
  <c r="H411" i="16"/>
  <c r="I411" i="16" s="1"/>
  <c r="G411" i="12"/>
  <c r="H411" i="12" s="1"/>
  <c r="I411" i="12" s="1"/>
  <c r="H411" i="17"/>
  <c r="I411" i="17" s="1"/>
  <c r="AX300" i="19"/>
  <c r="BA300" i="19" s="1"/>
  <c r="BD300" i="19" s="1"/>
  <c r="BR300" i="18"/>
  <c r="K300" i="18"/>
  <c r="Q300" i="18"/>
  <c r="Z301" i="18" s="1"/>
  <c r="F511" i="20" s="1"/>
  <c r="BR300" i="19"/>
  <c r="K300" i="19"/>
  <c r="Q300" i="19"/>
  <c r="Z301" i="19" s="1"/>
  <c r="BH301" i="19" s="1"/>
  <c r="U512" i="21"/>
  <c r="V512" i="21" s="1"/>
  <c r="K301" i="13"/>
  <c r="H239" i="15" s="1"/>
  <c r="BR301" i="13"/>
  <c r="Q301" i="13"/>
  <c r="Z302" i="13" s="1"/>
  <c r="F512" i="7" s="1"/>
  <c r="AX301" i="13"/>
  <c r="BA301" i="13" s="1"/>
  <c r="BD301" i="13" s="1"/>
  <c r="V511" i="7" l="1"/>
  <c r="K411" i="17"/>
  <c r="L411" i="17" s="1"/>
  <c r="M411" i="17" s="1"/>
  <c r="CH301" i="19" s="1"/>
  <c r="H512" i="20"/>
  <c r="I512" i="20"/>
  <c r="G512" i="20"/>
  <c r="J512" i="20"/>
  <c r="O511" i="20"/>
  <c r="K512" i="20"/>
  <c r="BH301" i="18"/>
  <c r="BY301" i="13"/>
  <c r="BZ301" i="13"/>
  <c r="CI301" i="13"/>
  <c r="N412" i="12"/>
  <c r="O411" i="12"/>
  <c r="CH301" i="13"/>
  <c r="CH301" i="18"/>
  <c r="BZ301" i="18"/>
  <c r="N412" i="16"/>
  <c r="CI301" i="18"/>
  <c r="O411" i="16"/>
  <c r="BY301" i="18"/>
  <c r="CF301" i="19"/>
  <c r="J412" i="17"/>
  <c r="BW301" i="19"/>
  <c r="AT302" i="19" s="1"/>
  <c r="BV301" i="19"/>
  <c r="AS302" i="19" s="1"/>
  <c r="CE301" i="19"/>
  <c r="G259" i="15"/>
  <c r="CE301" i="13"/>
  <c r="BV301" i="13"/>
  <c r="AS302" i="13" s="1"/>
  <c r="CF301" i="13"/>
  <c r="BW301" i="13"/>
  <c r="AT302" i="13" s="1"/>
  <c r="J412" i="12"/>
  <c r="CE301" i="18"/>
  <c r="BV301" i="18"/>
  <c r="AS302" i="18" s="1"/>
  <c r="BW301" i="18"/>
  <c r="AT302" i="18" s="1"/>
  <c r="CF301" i="18"/>
  <c r="J412" i="16"/>
  <c r="N300" i="18"/>
  <c r="CD300" i="18"/>
  <c r="BU300" i="18"/>
  <c r="CG300" i="18"/>
  <c r="BX300" i="18"/>
  <c r="BT301" i="18"/>
  <c r="BO301" i="18"/>
  <c r="F512" i="21"/>
  <c r="N300" i="19"/>
  <c r="CD300" i="19"/>
  <c r="BU300" i="19"/>
  <c r="CG300" i="19"/>
  <c r="BX300" i="19"/>
  <c r="BO301" i="19"/>
  <c r="BT301" i="19"/>
  <c r="BH302" i="13"/>
  <c r="BO302" i="13"/>
  <c r="BT302" i="13"/>
  <c r="N301" i="13"/>
  <c r="BU301" i="13"/>
  <c r="CD301" i="13"/>
  <c r="BX301" i="13"/>
  <c r="CG301" i="13"/>
  <c r="BY301" i="19" l="1"/>
  <c r="N412" i="17"/>
  <c r="O411" i="17"/>
  <c r="CI301" i="19"/>
  <c r="BZ301" i="19"/>
  <c r="T512" i="20"/>
  <c r="Q512" i="20"/>
  <c r="P512" i="20"/>
  <c r="S512" i="20"/>
  <c r="R512" i="20"/>
  <c r="L512" i="20"/>
  <c r="G412" i="16" s="1"/>
  <c r="CJ300" i="19"/>
  <c r="CL300" i="19" s="1"/>
  <c r="BM302" i="19"/>
  <c r="I302" i="19"/>
  <c r="AV302" i="19"/>
  <c r="AJ303" i="19" s="1"/>
  <c r="BP302" i="19"/>
  <c r="BQ302" i="19"/>
  <c r="BN302" i="19"/>
  <c r="J302" i="19"/>
  <c r="AW302" i="19"/>
  <c r="AK303" i="19" s="1"/>
  <c r="AW302" i="13"/>
  <c r="AK303" i="13" s="1"/>
  <c r="J302" i="13"/>
  <c r="BQ302" i="13"/>
  <c r="BN302" i="13"/>
  <c r="BP302" i="13"/>
  <c r="I302" i="13"/>
  <c r="BM302" i="13"/>
  <c r="AV302" i="13"/>
  <c r="AJ303" i="13" s="1"/>
  <c r="AW302" i="18"/>
  <c r="AK303" i="18" s="1"/>
  <c r="BN302" i="18"/>
  <c r="J302" i="18"/>
  <c r="BQ302" i="18"/>
  <c r="K512" i="7"/>
  <c r="I512" i="7"/>
  <c r="G512" i="7"/>
  <c r="J512" i="7"/>
  <c r="O511" i="7"/>
  <c r="H512" i="7"/>
  <c r="BM302" i="18"/>
  <c r="AV302" i="18"/>
  <c r="AJ303" i="18" s="1"/>
  <c r="I302" i="18"/>
  <c r="BP302" i="18"/>
  <c r="CA300" i="19"/>
  <c r="AR301" i="19"/>
  <c r="O512" i="21"/>
  <c r="I513" i="21"/>
  <c r="G513" i="21"/>
  <c r="K513" i="21"/>
  <c r="H513" i="21"/>
  <c r="J513" i="21"/>
  <c r="CA300" i="18"/>
  <c r="AR301" i="18"/>
  <c r="CJ300" i="18"/>
  <c r="CJ301" i="13"/>
  <c r="CA301" i="13"/>
  <c r="AR302" i="13"/>
  <c r="AZ302" i="13" l="1"/>
  <c r="BC302" i="13" s="1"/>
  <c r="U512" i="20"/>
  <c r="V512" i="20" s="1"/>
  <c r="CK300" i="19"/>
  <c r="AZ302" i="19"/>
  <c r="BC302" i="19" s="1"/>
  <c r="AY302" i="19"/>
  <c r="BB302" i="19" s="1"/>
  <c r="AY302" i="13"/>
  <c r="BB302" i="13" s="1"/>
  <c r="AY302" i="18"/>
  <c r="BB302" i="18" s="1"/>
  <c r="L512" i="7"/>
  <c r="H412" i="17" s="1"/>
  <c r="I412" i="17" s="1"/>
  <c r="H412" i="16"/>
  <c r="I412" i="16" s="1"/>
  <c r="M302" i="13"/>
  <c r="S302" i="13"/>
  <c r="AB303" i="13" s="1"/>
  <c r="L302" i="18"/>
  <c r="O302" i="18" s="1"/>
  <c r="R302" i="18"/>
  <c r="AA303" i="18" s="1"/>
  <c r="R302" i="19"/>
  <c r="AA303" i="19" s="1"/>
  <c r="L302" i="19"/>
  <c r="O302" i="19" s="1"/>
  <c r="S302" i="18"/>
  <c r="AB303" i="18" s="1"/>
  <c r="M302" i="18"/>
  <c r="P302" i="18" s="1"/>
  <c r="AZ302" i="18"/>
  <c r="BC302" i="18" s="1"/>
  <c r="R302" i="13"/>
  <c r="AA303" i="13" s="1"/>
  <c r="L302" i="13"/>
  <c r="R512" i="7"/>
  <c r="P512" i="7"/>
  <c r="T512" i="7"/>
  <c r="S512" i="7"/>
  <c r="Q512" i="7"/>
  <c r="M302" i="19"/>
  <c r="P302" i="19" s="1"/>
  <c r="S302" i="19"/>
  <c r="AB303" i="19" s="1"/>
  <c r="CL300" i="18"/>
  <c r="CK300" i="18"/>
  <c r="H301" i="18"/>
  <c r="AU301" i="18"/>
  <c r="AI302" i="18" s="1"/>
  <c r="BL301" i="18"/>
  <c r="CC300" i="18"/>
  <c r="CB300" i="18"/>
  <c r="L513" i="21"/>
  <c r="G413" i="17" s="1"/>
  <c r="H301" i="19"/>
  <c r="AU301" i="19"/>
  <c r="AI302" i="19" s="1"/>
  <c r="BL301" i="19"/>
  <c r="Q513" i="21"/>
  <c r="P513" i="21"/>
  <c r="S513" i="21"/>
  <c r="R513" i="21"/>
  <c r="T513" i="21"/>
  <c r="CB300" i="19"/>
  <c r="CC300" i="19"/>
  <c r="CB301" i="13"/>
  <c r="CC301" i="13"/>
  <c r="CK301" i="13"/>
  <c r="CL301" i="13"/>
  <c r="AU302" i="13"/>
  <c r="AI303" i="13" s="1"/>
  <c r="H302" i="13"/>
  <c r="BL302" i="13"/>
  <c r="F240" i="15" l="1"/>
  <c r="G412" i="12"/>
  <c r="H412" i="12" s="1"/>
  <c r="I412" i="12" s="1"/>
  <c r="CE302" i="13" s="1"/>
  <c r="AX301" i="18"/>
  <c r="BA301" i="18" s="1"/>
  <c r="BD301" i="18" s="1"/>
  <c r="I240" i="15"/>
  <c r="O302" i="13"/>
  <c r="J240" i="15"/>
  <c r="P302" i="13"/>
  <c r="BW302" i="18"/>
  <c r="AT303" i="18" s="1"/>
  <c r="BV302" i="18"/>
  <c r="AS303" i="18" s="1"/>
  <c r="CE302" i="18"/>
  <c r="J413" i="16"/>
  <c r="CF302" i="18"/>
  <c r="U512" i="7"/>
  <c r="CE302" i="19"/>
  <c r="BV302" i="19"/>
  <c r="AS303" i="19" s="1"/>
  <c r="J413" i="17"/>
  <c r="CF302" i="19"/>
  <c r="BW302" i="19"/>
  <c r="AT303" i="19" s="1"/>
  <c r="BR301" i="18"/>
  <c r="Q301" i="18"/>
  <c r="Z302" i="18" s="1"/>
  <c r="F512" i="20" s="1"/>
  <c r="K301" i="18"/>
  <c r="U513" i="21"/>
  <c r="V513" i="21" s="1"/>
  <c r="K301" i="19"/>
  <c r="BR301" i="19"/>
  <c r="Q301" i="19"/>
  <c r="Z302" i="19" s="1"/>
  <c r="BH302" i="19" s="1"/>
  <c r="AX301" i="19"/>
  <c r="BA301" i="19" s="1"/>
  <c r="BD301" i="19" s="1"/>
  <c r="AX302" i="13"/>
  <c r="BA302" i="13" s="1"/>
  <c r="BD302" i="13" s="1"/>
  <c r="BR302" i="13"/>
  <c r="Q302" i="13"/>
  <c r="Z303" i="13" s="1"/>
  <c r="F513" i="7" s="1"/>
  <c r="K302" i="13"/>
  <c r="H240" i="15" s="1"/>
  <c r="J413" i="12" l="1"/>
  <c r="BW302" i="13"/>
  <c r="AT303" i="13" s="1"/>
  <c r="BN303" i="13" s="1"/>
  <c r="CF302" i="13"/>
  <c r="BV302" i="13"/>
  <c r="AS303" i="13" s="1"/>
  <c r="AV303" i="13" s="1"/>
  <c r="AJ304" i="13" s="1"/>
  <c r="G260" i="15"/>
  <c r="H513" i="20"/>
  <c r="O512" i="20"/>
  <c r="J513" i="20"/>
  <c r="K513" i="20"/>
  <c r="I513" i="20"/>
  <c r="G513" i="20"/>
  <c r="BP303" i="18"/>
  <c r="AV303" i="18"/>
  <c r="AJ304" i="18" s="1"/>
  <c r="I303" i="18"/>
  <c r="BM303" i="18"/>
  <c r="BN303" i="18"/>
  <c r="J303" i="18"/>
  <c r="AW303" i="18"/>
  <c r="AK304" i="18" s="1"/>
  <c r="BQ303" i="18"/>
  <c r="BP303" i="19"/>
  <c r="AV303" i="19"/>
  <c r="AJ304" i="19" s="1"/>
  <c r="BM303" i="19"/>
  <c r="I303" i="19"/>
  <c r="AW303" i="19"/>
  <c r="AK304" i="19" s="1"/>
  <c r="BQ303" i="19"/>
  <c r="J303" i="19"/>
  <c r="BN303" i="19"/>
  <c r="BH302" i="18"/>
  <c r="V512" i="7"/>
  <c r="K412" i="12"/>
  <c r="L412" i="12" s="1"/>
  <c r="M412" i="12" s="1"/>
  <c r="BX302" i="13" s="1"/>
  <c r="K412" i="16"/>
  <c r="L412" i="16" s="1"/>
  <c r="M412" i="16" s="1"/>
  <c r="K412" i="17"/>
  <c r="L412" i="17" s="1"/>
  <c r="M412" i="17" s="1"/>
  <c r="BO302" i="18"/>
  <c r="BT302" i="18"/>
  <c r="N301" i="19"/>
  <c r="CD301" i="19"/>
  <c r="BU301" i="19"/>
  <c r="CG301" i="19"/>
  <c r="BX301" i="19"/>
  <c r="F513" i="21"/>
  <c r="N301" i="18"/>
  <c r="CD301" i="18"/>
  <c r="BU301" i="18"/>
  <c r="CG301" i="18"/>
  <c r="BX301" i="18"/>
  <c r="BO302" i="19"/>
  <c r="BT302" i="19"/>
  <c r="BT303" i="13"/>
  <c r="BO303" i="13"/>
  <c r="BH303" i="13"/>
  <c r="N302" i="13"/>
  <c r="CD302" i="13"/>
  <c r="BU302" i="13"/>
  <c r="BM303" i="13" l="1"/>
  <c r="AW303" i="13"/>
  <c r="AK304" i="13" s="1"/>
  <c r="BQ303" i="13"/>
  <c r="J303" i="13"/>
  <c r="I303" i="13"/>
  <c r="BP303" i="13"/>
  <c r="L513" i="20"/>
  <c r="G413" i="16" s="1"/>
  <c r="AY303" i="13"/>
  <c r="BB303" i="13" s="1"/>
  <c r="AY303" i="18"/>
  <c r="BB303" i="18" s="1"/>
  <c r="AZ303" i="13"/>
  <c r="BC303" i="13" s="1"/>
  <c r="R513" i="20"/>
  <c r="Q513" i="20"/>
  <c r="S513" i="20"/>
  <c r="P513" i="20"/>
  <c r="T513" i="20"/>
  <c r="AZ303" i="19"/>
  <c r="BC303" i="19" s="1"/>
  <c r="CJ301" i="18"/>
  <c r="CK301" i="18" s="1"/>
  <c r="CG302" i="13"/>
  <c r="S303" i="18"/>
  <c r="AB304" i="18" s="1"/>
  <c r="M303" i="18"/>
  <c r="P303" i="18" s="1"/>
  <c r="R303" i="13"/>
  <c r="AA304" i="13" s="1"/>
  <c r="L303" i="13"/>
  <c r="R303" i="19"/>
  <c r="AA304" i="19" s="1"/>
  <c r="L303" i="19"/>
  <c r="O303" i="19" s="1"/>
  <c r="CH302" i="19"/>
  <c r="O412" i="17"/>
  <c r="BZ302" i="19"/>
  <c r="BY302" i="19"/>
  <c r="N413" i="17"/>
  <c r="CI302" i="19"/>
  <c r="S303" i="19"/>
  <c r="AB304" i="19" s="1"/>
  <c r="M303" i="19"/>
  <c r="P303" i="19" s="1"/>
  <c r="I513" i="7"/>
  <c r="J513" i="7"/>
  <c r="K513" i="7"/>
  <c r="O512" i="7"/>
  <c r="G513" i="7"/>
  <c r="H513" i="7"/>
  <c r="BZ302" i="18"/>
  <c r="CH302" i="18"/>
  <c r="N413" i="16"/>
  <c r="O412" i="16"/>
  <c r="CI302" i="18"/>
  <c r="BY302" i="18"/>
  <c r="L303" i="18"/>
  <c r="O303" i="18" s="1"/>
  <c r="R303" i="18"/>
  <c r="AA304" i="18" s="1"/>
  <c r="CI302" i="13"/>
  <c r="O412" i="12"/>
  <c r="CH302" i="13"/>
  <c r="BY302" i="13"/>
  <c r="N413" i="12"/>
  <c r="BZ302" i="13"/>
  <c r="AZ303" i="18"/>
  <c r="BC303" i="18" s="1"/>
  <c r="AY303" i="19"/>
  <c r="BB303" i="19" s="1"/>
  <c r="M303" i="13"/>
  <c r="S303" i="13"/>
  <c r="AB304" i="13" s="1"/>
  <c r="O513" i="21"/>
  <c r="H514" i="21"/>
  <c r="G514" i="21"/>
  <c r="J514" i="21"/>
  <c r="K514" i="21"/>
  <c r="I514" i="21"/>
  <c r="CA301" i="19"/>
  <c r="AR302" i="19"/>
  <c r="CJ301" i="19"/>
  <c r="CA301" i="18"/>
  <c r="AR302" i="18"/>
  <c r="AR303" i="13"/>
  <c r="CL301" i="18" l="1"/>
  <c r="CA302" i="13"/>
  <c r="CC302" i="13" s="1"/>
  <c r="U513" i="20"/>
  <c r="V513" i="20" s="1"/>
  <c r="CJ302" i="13"/>
  <c r="CL302" i="13" s="1"/>
  <c r="J241" i="15"/>
  <c r="P303" i="13"/>
  <c r="L513" i="7"/>
  <c r="I241" i="15"/>
  <c r="O303" i="13"/>
  <c r="P513" i="7"/>
  <c r="Q513" i="7"/>
  <c r="T513" i="7"/>
  <c r="S513" i="7"/>
  <c r="R513" i="7"/>
  <c r="CC301" i="19"/>
  <c r="CB301" i="19"/>
  <c r="H302" i="19"/>
  <c r="AU302" i="19"/>
  <c r="AI303" i="19" s="1"/>
  <c r="BL302" i="19"/>
  <c r="BL302" i="18"/>
  <c r="AU302" i="18"/>
  <c r="AI303" i="18" s="1"/>
  <c r="H302" i="18"/>
  <c r="L514" i="21"/>
  <c r="G414" i="17" s="1"/>
  <c r="CC301" i="18"/>
  <c r="CB301" i="18"/>
  <c r="CK301" i="19"/>
  <c r="CL301" i="19"/>
  <c r="Q514" i="21"/>
  <c r="T514" i="21"/>
  <c r="S514" i="21"/>
  <c r="R514" i="21"/>
  <c r="P514" i="21"/>
  <c r="H303" i="13"/>
  <c r="AU303" i="13"/>
  <c r="AI304" i="13" s="1"/>
  <c r="BL303" i="13"/>
  <c r="CK302" i="13" l="1"/>
  <c r="CB302" i="13"/>
  <c r="U513" i="7"/>
  <c r="K413" i="17" s="1"/>
  <c r="L413" i="17" s="1"/>
  <c r="M413" i="17" s="1"/>
  <c r="AX302" i="19"/>
  <c r="BA302" i="19" s="1"/>
  <c r="BD302" i="19" s="1"/>
  <c r="H413" i="17"/>
  <c r="I413" i="17" s="1"/>
  <c r="H413" i="16"/>
  <c r="I413" i="16" s="1"/>
  <c r="G413" i="12"/>
  <c r="H413" i="12" s="1"/>
  <c r="I413" i="12" s="1"/>
  <c r="F241" i="15"/>
  <c r="AX302" i="18"/>
  <c r="BA302" i="18" s="1"/>
  <c r="BD302" i="18" s="1"/>
  <c r="U514" i="21"/>
  <c r="V514" i="21" s="1"/>
  <c r="Q302" i="18"/>
  <c r="Z303" i="18" s="1"/>
  <c r="F513" i="20" s="1"/>
  <c r="K302" i="18"/>
  <c r="BR302" i="18"/>
  <c r="BR302" i="19"/>
  <c r="K302" i="19"/>
  <c r="Q302" i="19"/>
  <c r="Z303" i="19" s="1"/>
  <c r="BH303" i="19" s="1"/>
  <c r="BR303" i="13"/>
  <c r="Q303" i="13"/>
  <c r="Z304" i="13" s="1"/>
  <c r="F514" i="7" s="1"/>
  <c r="K303" i="13"/>
  <c r="H241" i="15" s="1"/>
  <c r="AX303" i="13"/>
  <c r="BA303" i="13" s="1"/>
  <c r="BD303" i="13" s="1"/>
  <c r="K413" i="12" l="1"/>
  <c r="L413" i="12" s="1"/>
  <c r="M413" i="12" s="1"/>
  <c r="CH303" i="13" s="1"/>
  <c r="K413" i="16"/>
  <c r="L413" i="16" s="1"/>
  <c r="M413" i="16" s="1"/>
  <c r="N414" i="16" s="1"/>
  <c r="V513" i="7"/>
  <c r="I514" i="20"/>
  <c r="J514" i="20"/>
  <c r="O513" i="20"/>
  <c r="H514" i="20"/>
  <c r="K514" i="20"/>
  <c r="G514" i="20"/>
  <c r="G261" i="15"/>
  <c r="J414" i="12"/>
  <c r="BV303" i="13"/>
  <c r="AS304" i="13" s="1"/>
  <c r="CF303" i="13"/>
  <c r="CE303" i="13"/>
  <c r="BW303" i="13"/>
  <c r="AT304" i="13" s="1"/>
  <c r="O413" i="12"/>
  <c r="N414" i="12"/>
  <c r="BZ303" i="13"/>
  <c r="CE303" i="18"/>
  <c r="CF303" i="18"/>
  <c r="BW303" i="18"/>
  <c r="AT304" i="18" s="1"/>
  <c r="BV303" i="18"/>
  <c r="AS304" i="18" s="1"/>
  <c r="J414" i="16"/>
  <c r="CE303" i="19"/>
  <c r="J414" i="17"/>
  <c r="BV303" i="19"/>
  <c r="AS304" i="19" s="1"/>
  <c r="CF303" i="19"/>
  <c r="BW303" i="19"/>
  <c r="AT304" i="19" s="1"/>
  <c r="CH303" i="18"/>
  <c r="BY303" i="18"/>
  <c r="BZ303" i="18"/>
  <c r="CI303" i="18"/>
  <c r="BY303" i="19"/>
  <c r="BZ303" i="19"/>
  <c r="CH303" i="19"/>
  <c r="CI303" i="19"/>
  <c r="N414" i="17"/>
  <c r="O413" i="17"/>
  <c r="BH303" i="18"/>
  <c r="N302" i="19"/>
  <c r="CD302" i="19"/>
  <c r="BU302" i="19"/>
  <c r="CG302" i="19"/>
  <c r="BX302" i="19"/>
  <c r="BO303" i="18"/>
  <c r="BT303" i="18"/>
  <c r="N302" i="18"/>
  <c r="BU302" i="18"/>
  <c r="CD302" i="18"/>
  <c r="BX302" i="18"/>
  <c r="CG302" i="18"/>
  <c r="BT303" i="19"/>
  <c r="BO303" i="19"/>
  <c r="F514" i="21"/>
  <c r="N303" i="13"/>
  <c r="BU303" i="13"/>
  <c r="CD303" i="13"/>
  <c r="CG303" i="13"/>
  <c r="BX303" i="13"/>
  <c r="BH304" i="13"/>
  <c r="BO304" i="13"/>
  <c r="BT304" i="13"/>
  <c r="BY303" i="13" l="1"/>
  <c r="CI303" i="13"/>
  <c r="CJ303" i="13" s="1"/>
  <c r="CL303" i="13" s="1"/>
  <c r="O413" i="16"/>
  <c r="L514" i="20"/>
  <c r="G414" i="16" s="1"/>
  <c r="R514" i="20"/>
  <c r="P514" i="20"/>
  <c r="T514" i="20"/>
  <c r="S514" i="20"/>
  <c r="Q514" i="20"/>
  <c r="BQ304" i="18"/>
  <c r="BN304" i="18"/>
  <c r="J304" i="18"/>
  <c r="AW304" i="18"/>
  <c r="AK305" i="18" s="1"/>
  <c r="J304" i="13"/>
  <c r="BQ304" i="13"/>
  <c r="AW304" i="13"/>
  <c r="AK305" i="13" s="1"/>
  <c r="BN304" i="13"/>
  <c r="I304" i="18"/>
  <c r="BP304" i="18"/>
  <c r="BM304" i="18"/>
  <c r="AV304" i="18"/>
  <c r="AJ305" i="18" s="1"/>
  <c r="J514" i="7"/>
  <c r="H514" i="7"/>
  <c r="K514" i="7"/>
  <c r="G514" i="7"/>
  <c r="O513" i="7"/>
  <c r="I514" i="7"/>
  <c r="BP304" i="19"/>
  <c r="I304" i="19"/>
  <c r="BM304" i="19"/>
  <c r="AV304" i="19"/>
  <c r="AJ305" i="19" s="1"/>
  <c r="BM304" i="13"/>
  <c r="AV304" i="13"/>
  <c r="AJ305" i="13" s="1"/>
  <c r="BP304" i="13"/>
  <c r="I304" i="13"/>
  <c r="BN304" i="19"/>
  <c r="BQ304" i="19"/>
  <c r="J304" i="19"/>
  <c r="AW304" i="19"/>
  <c r="AK305" i="19" s="1"/>
  <c r="O514" i="21"/>
  <c r="K515" i="21"/>
  <c r="G515" i="21"/>
  <c r="H515" i="21"/>
  <c r="J515" i="21"/>
  <c r="I515" i="21"/>
  <c r="CA302" i="19"/>
  <c r="AR303" i="19"/>
  <c r="CJ302" i="18"/>
  <c r="CJ302" i="19"/>
  <c r="CA302" i="18"/>
  <c r="AR303" i="18"/>
  <c r="CA303" i="13"/>
  <c r="AR304" i="13"/>
  <c r="AY304" i="19" l="1"/>
  <c r="BB304" i="19" s="1"/>
  <c r="AY304" i="13"/>
  <c r="BB304" i="13" s="1"/>
  <c r="U514" i="20"/>
  <c r="V514" i="20" s="1"/>
  <c r="AZ304" i="18"/>
  <c r="BC304" i="18" s="1"/>
  <c r="AZ304" i="19"/>
  <c r="BC304" i="19" s="1"/>
  <c r="L304" i="13"/>
  <c r="R304" i="13"/>
  <c r="AA305" i="13" s="1"/>
  <c r="AY304" i="18"/>
  <c r="BB304" i="18" s="1"/>
  <c r="M304" i="13"/>
  <c r="S304" i="13"/>
  <c r="AB305" i="13" s="1"/>
  <c r="R514" i="7"/>
  <c r="Q514" i="7"/>
  <c r="T514" i="7"/>
  <c r="S514" i="7"/>
  <c r="P514" i="7"/>
  <c r="L514" i="7"/>
  <c r="M304" i="19"/>
  <c r="P304" i="19" s="1"/>
  <c r="S304" i="19"/>
  <c r="AB305" i="19" s="1"/>
  <c r="R304" i="18"/>
  <c r="AA305" i="18" s="1"/>
  <c r="L304" i="18"/>
  <c r="O304" i="18" s="1"/>
  <c r="S304" i="18"/>
  <c r="AB305" i="18" s="1"/>
  <c r="M304" i="18"/>
  <c r="P304" i="18" s="1"/>
  <c r="R304" i="19"/>
  <c r="AA305" i="19" s="1"/>
  <c r="L304" i="19"/>
  <c r="O304" i="19" s="1"/>
  <c r="AZ304" i="13"/>
  <c r="BC304" i="13" s="1"/>
  <c r="AU303" i="18"/>
  <c r="AI304" i="18" s="1"/>
  <c r="H303" i="18"/>
  <c r="BL303" i="18"/>
  <c r="CB302" i="18"/>
  <c r="CC302" i="18"/>
  <c r="CK302" i="18"/>
  <c r="CL302" i="18"/>
  <c r="CL302" i="19"/>
  <c r="CK302" i="19"/>
  <c r="L515" i="21"/>
  <c r="G415" i="17" s="1"/>
  <c r="H303" i="19"/>
  <c r="BL303" i="19"/>
  <c r="AU303" i="19"/>
  <c r="AI304" i="19" s="1"/>
  <c r="CC302" i="19"/>
  <c r="CB302" i="19"/>
  <c r="Q515" i="21"/>
  <c r="P515" i="21"/>
  <c r="R515" i="21"/>
  <c r="S515" i="21"/>
  <c r="T515" i="21"/>
  <c r="CK303" i="13"/>
  <c r="BL304" i="13"/>
  <c r="AU304" i="13"/>
  <c r="AI305" i="13" s="1"/>
  <c r="H304" i="13"/>
  <c r="CB303" i="13"/>
  <c r="CC303" i="13"/>
  <c r="AX303" i="19" l="1"/>
  <c r="BA303" i="19" s="1"/>
  <c r="BD303" i="19" s="1"/>
  <c r="AX303" i="18"/>
  <c r="BA303" i="18" s="1"/>
  <c r="BD303" i="18" s="1"/>
  <c r="J242" i="15"/>
  <c r="P304" i="13"/>
  <c r="F242" i="15"/>
  <c r="H414" i="16"/>
  <c r="I414" i="16" s="1"/>
  <c r="G414" i="12"/>
  <c r="H414" i="12" s="1"/>
  <c r="I414" i="12" s="1"/>
  <c r="H414" i="17"/>
  <c r="I414" i="17" s="1"/>
  <c r="U514" i="7"/>
  <c r="I242" i="15"/>
  <c r="O304" i="13"/>
  <c r="U515" i="21"/>
  <c r="V515" i="21" s="1"/>
  <c r="BR303" i="18"/>
  <c r="K303" i="18"/>
  <c r="Q303" i="18"/>
  <c r="Z304" i="18" s="1"/>
  <c r="F514" i="20" s="1"/>
  <c r="K303" i="19"/>
  <c r="Q303" i="19"/>
  <c r="Z304" i="19" s="1"/>
  <c r="BH304" i="19" s="1"/>
  <c r="BR303" i="19"/>
  <c r="K304" i="13"/>
  <c r="H242" i="15" s="1"/>
  <c r="BR304" i="13"/>
  <c r="Q304" i="13"/>
  <c r="Z305" i="13" s="1"/>
  <c r="F515" i="7" s="1"/>
  <c r="AX304" i="13"/>
  <c r="BA304" i="13" s="1"/>
  <c r="BD304" i="13" s="1"/>
  <c r="H515" i="20" l="1"/>
  <c r="O514" i="20"/>
  <c r="I515" i="20"/>
  <c r="G515" i="20"/>
  <c r="J515" i="20"/>
  <c r="K515" i="20"/>
  <c r="BV304" i="18"/>
  <c r="AS305" i="18" s="1"/>
  <c r="CF304" i="18"/>
  <c r="CE304" i="18"/>
  <c r="BW304" i="18"/>
  <c r="AT305" i="18" s="1"/>
  <c r="J415" i="16"/>
  <c r="G262" i="15"/>
  <c r="BV304" i="13"/>
  <c r="AS305" i="13" s="1"/>
  <c r="CE304" i="13"/>
  <c r="CF304" i="13"/>
  <c r="J415" i="12"/>
  <c r="BW304" i="13"/>
  <c r="AT305" i="13" s="1"/>
  <c r="K414" i="16"/>
  <c r="L414" i="16" s="1"/>
  <c r="M414" i="16" s="1"/>
  <c r="K414" i="17"/>
  <c r="L414" i="17" s="1"/>
  <c r="M414" i="17" s="1"/>
  <c r="V514" i="7"/>
  <c r="K414" i="12"/>
  <c r="L414" i="12" s="1"/>
  <c r="M414" i="12" s="1"/>
  <c r="BX304" i="13" s="1"/>
  <c r="BH304" i="18"/>
  <c r="CF304" i="19"/>
  <c r="CE304" i="19"/>
  <c r="BW304" i="19"/>
  <c r="AT305" i="19" s="1"/>
  <c r="BV304" i="19"/>
  <c r="AS305" i="19" s="1"/>
  <c r="J415" i="17"/>
  <c r="N303" i="19"/>
  <c r="CD303" i="19"/>
  <c r="BU303" i="19"/>
  <c r="CG303" i="19"/>
  <c r="BX303" i="19"/>
  <c r="N303" i="18"/>
  <c r="BU303" i="18"/>
  <c r="CD303" i="18"/>
  <c r="CG303" i="18"/>
  <c r="BX303" i="18"/>
  <c r="BT304" i="18"/>
  <c r="BO304" i="18"/>
  <c r="F515" i="21"/>
  <c r="BO304" i="19"/>
  <c r="BT304" i="19"/>
  <c r="BT305" i="13"/>
  <c r="BO305" i="13"/>
  <c r="N304" i="13"/>
  <c r="CD304" i="13"/>
  <c r="BU304" i="13"/>
  <c r="BH305" i="13"/>
  <c r="L515" i="20" l="1"/>
  <c r="G415" i="16" s="1"/>
  <c r="Q515" i="20"/>
  <c r="T515" i="20"/>
  <c r="R515" i="20"/>
  <c r="S515" i="20"/>
  <c r="P515" i="20"/>
  <c r="BY304" i="13"/>
  <c r="CH304" i="13"/>
  <c r="CI304" i="13"/>
  <c r="N415" i="12"/>
  <c r="O414" i="12"/>
  <c r="BZ304" i="13"/>
  <c r="I305" i="13"/>
  <c r="AV305" i="13"/>
  <c r="AJ306" i="13" s="1"/>
  <c r="BP305" i="13"/>
  <c r="BM305" i="13"/>
  <c r="CG304" i="13"/>
  <c r="BM305" i="19"/>
  <c r="AV305" i="19"/>
  <c r="AJ306" i="19" s="1"/>
  <c r="I305" i="19"/>
  <c r="BP305" i="19"/>
  <c r="CH304" i="19"/>
  <c r="O414" i="17"/>
  <c r="N415" i="17"/>
  <c r="BY304" i="19"/>
  <c r="BZ304" i="19"/>
  <c r="CI304" i="19"/>
  <c r="BQ305" i="19"/>
  <c r="AW305" i="19"/>
  <c r="AK306" i="19" s="1"/>
  <c r="J305" i="19"/>
  <c r="BN305" i="19"/>
  <c r="BY304" i="18"/>
  <c r="O414" i="16"/>
  <c r="CI304" i="18"/>
  <c r="CH304" i="18"/>
  <c r="N415" i="16"/>
  <c r="BZ304" i="18"/>
  <c r="BN305" i="18"/>
  <c r="AW305" i="18"/>
  <c r="AK306" i="18" s="1"/>
  <c r="BQ305" i="18"/>
  <c r="J305" i="18"/>
  <c r="AW305" i="13"/>
  <c r="AK306" i="13" s="1"/>
  <c r="BQ305" i="13"/>
  <c r="BN305" i="13"/>
  <c r="J305" i="13"/>
  <c r="G515" i="7"/>
  <c r="I515" i="7"/>
  <c r="H515" i="7"/>
  <c r="J515" i="7"/>
  <c r="K515" i="7"/>
  <c r="O514" i="7"/>
  <c r="AV305" i="18"/>
  <c r="AJ306" i="18" s="1"/>
  <c r="BP305" i="18"/>
  <c r="BM305" i="18"/>
  <c r="I305" i="18"/>
  <c r="CJ303" i="18"/>
  <c r="CA303" i="18"/>
  <c r="AR304" i="18"/>
  <c r="CA303" i="19"/>
  <c r="AR304" i="19"/>
  <c r="K516" i="21"/>
  <c r="O515" i="21"/>
  <c r="I516" i="21"/>
  <c r="H516" i="21"/>
  <c r="J516" i="21"/>
  <c r="G516" i="21"/>
  <c r="CJ303" i="19"/>
  <c r="AR305" i="13"/>
  <c r="AZ305" i="18" l="1"/>
  <c r="BC305" i="18" s="1"/>
  <c r="CA304" i="13"/>
  <c r="CB304" i="13" s="1"/>
  <c r="CJ304" i="13"/>
  <c r="CL304" i="13" s="1"/>
  <c r="U515" i="20"/>
  <c r="V515" i="20" s="1"/>
  <c r="AY305" i="18"/>
  <c r="BB305" i="18" s="1"/>
  <c r="AZ305" i="13"/>
  <c r="BC305" i="13" s="1"/>
  <c r="AZ305" i="19"/>
  <c r="BC305" i="19" s="1"/>
  <c r="AY305" i="13"/>
  <c r="BB305" i="13" s="1"/>
  <c r="L515" i="7"/>
  <c r="AY305" i="19"/>
  <c r="BB305" i="19" s="1"/>
  <c r="P515" i="7"/>
  <c r="S515" i="7"/>
  <c r="T515" i="7"/>
  <c r="Q515" i="7"/>
  <c r="R515" i="7"/>
  <c r="S305" i="13"/>
  <c r="AB306" i="13" s="1"/>
  <c r="M305" i="13"/>
  <c r="S305" i="19"/>
  <c r="AB306" i="19" s="1"/>
  <c r="M305" i="19"/>
  <c r="P305" i="19" s="1"/>
  <c r="R305" i="13"/>
  <c r="AA306" i="13" s="1"/>
  <c r="L305" i="13"/>
  <c r="M305" i="18"/>
  <c r="P305" i="18" s="1"/>
  <c r="S305" i="18"/>
  <c r="AB306" i="18" s="1"/>
  <c r="L305" i="18"/>
  <c r="O305" i="18" s="1"/>
  <c r="R305" i="18"/>
  <c r="AA306" i="18" s="1"/>
  <c r="L305" i="19"/>
  <c r="O305" i="19" s="1"/>
  <c r="R305" i="19"/>
  <c r="AA306" i="19" s="1"/>
  <c r="CK303" i="19"/>
  <c r="CL303" i="19"/>
  <c r="H304" i="19"/>
  <c r="AU304" i="19"/>
  <c r="AI305" i="19" s="1"/>
  <c r="BL304" i="19"/>
  <c r="L516" i="21"/>
  <c r="G416" i="17" s="1"/>
  <c r="CB303" i="19"/>
  <c r="CC303" i="19"/>
  <c r="H304" i="18"/>
  <c r="AU304" i="18"/>
  <c r="AI305" i="18" s="1"/>
  <c r="BL304" i="18"/>
  <c r="CL303" i="18"/>
  <c r="CK303" i="18"/>
  <c r="CC303" i="18"/>
  <c r="CB303" i="18"/>
  <c r="Q516" i="21"/>
  <c r="R516" i="21"/>
  <c r="S516" i="21"/>
  <c r="T516" i="21"/>
  <c r="P516" i="21"/>
  <c r="CC304" i="13"/>
  <c r="H305" i="13"/>
  <c r="AU305" i="13"/>
  <c r="AI306" i="13" s="1"/>
  <c r="BL305" i="13"/>
  <c r="CK304" i="13" l="1"/>
  <c r="AX304" i="18"/>
  <c r="BA304" i="18" s="1"/>
  <c r="BD304" i="18" s="1"/>
  <c r="I243" i="15"/>
  <c r="O305" i="13"/>
  <c r="U515" i="7"/>
  <c r="J243" i="15"/>
  <c r="P305" i="13"/>
  <c r="G415" i="12"/>
  <c r="H415" i="12" s="1"/>
  <c r="I415" i="12" s="1"/>
  <c r="H415" i="16"/>
  <c r="I415" i="16" s="1"/>
  <c r="H415" i="17"/>
  <c r="I415" i="17" s="1"/>
  <c r="F243" i="15"/>
  <c r="Q304" i="19"/>
  <c r="Z305" i="19" s="1"/>
  <c r="BH305" i="19" s="1"/>
  <c r="K304" i="19"/>
  <c r="BR304" i="19"/>
  <c r="AX304" i="19"/>
  <c r="BA304" i="19" s="1"/>
  <c r="BD304" i="19" s="1"/>
  <c r="U516" i="21"/>
  <c r="V516" i="21" s="1"/>
  <c r="K304" i="18"/>
  <c r="BR304" i="18"/>
  <c r="Q304" i="18"/>
  <c r="Z305" i="18" s="1"/>
  <c r="F515" i="20" s="1"/>
  <c r="Q305" i="13"/>
  <c r="Z306" i="13" s="1"/>
  <c r="F516" i="7" s="1"/>
  <c r="K305" i="13"/>
  <c r="H243" i="15" s="1"/>
  <c r="BR305" i="13"/>
  <c r="AX305" i="13"/>
  <c r="BA305" i="13" s="1"/>
  <c r="BD305" i="13" s="1"/>
  <c r="G516" i="20" l="1"/>
  <c r="J516" i="20"/>
  <c r="H516" i="20"/>
  <c r="K516" i="20"/>
  <c r="I516" i="20"/>
  <c r="O515" i="20"/>
  <c r="BH305" i="18"/>
  <c r="CF305" i="19"/>
  <c r="BW305" i="19"/>
  <c r="AT306" i="19" s="1"/>
  <c r="BV305" i="19"/>
  <c r="AS306" i="19" s="1"/>
  <c r="CE305" i="19"/>
  <c r="J416" i="17"/>
  <c r="J416" i="16"/>
  <c r="CE305" i="18"/>
  <c r="BV305" i="18"/>
  <c r="AS306" i="18" s="1"/>
  <c r="BW305" i="18"/>
  <c r="AT306" i="18" s="1"/>
  <c r="CF305" i="18"/>
  <c r="V515" i="7"/>
  <c r="K415" i="16"/>
  <c r="L415" i="16" s="1"/>
  <c r="M415" i="16" s="1"/>
  <c r="K415" i="17"/>
  <c r="L415" i="17" s="1"/>
  <c r="M415" i="17" s="1"/>
  <c r="K415" i="12"/>
  <c r="L415" i="12" s="1"/>
  <c r="M415" i="12" s="1"/>
  <c r="G263" i="15"/>
  <c r="BV305" i="13"/>
  <c r="AS306" i="13" s="1"/>
  <c r="J416" i="12"/>
  <c r="CE305" i="13"/>
  <c r="CF305" i="13"/>
  <c r="BW305" i="13"/>
  <c r="AT306" i="13" s="1"/>
  <c r="BT305" i="19"/>
  <c r="BO305" i="19"/>
  <c r="N304" i="19"/>
  <c r="CD304" i="19"/>
  <c r="BU304" i="19"/>
  <c r="CG304" i="19"/>
  <c r="BX304" i="19"/>
  <c r="BT305" i="18"/>
  <c r="BO305" i="18"/>
  <c r="F516" i="21"/>
  <c r="N304" i="18"/>
  <c r="CD304" i="18"/>
  <c r="BU304" i="18"/>
  <c r="CG304" i="18"/>
  <c r="BX304" i="18"/>
  <c r="N305" i="13"/>
  <c r="CD305" i="13"/>
  <c r="BU305" i="13"/>
  <c r="BO306" i="13"/>
  <c r="BT306" i="13"/>
  <c r="BH306" i="13"/>
  <c r="T516" i="20" l="1"/>
  <c r="P516" i="20"/>
  <c r="R516" i="20"/>
  <c r="S516" i="20"/>
  <c r="Q516" i="20"/>
  <c r="L516" i="20"/>
  <c r="G416" i="16" s="1"/>
  <c r="N416" i="17"/>
  <c r="CH305" i="19"/>
  <c r="BY305" i="19"/>
  <c r="BZ305" i="19"/>
  <c r="CI305" i="19"/>
  <c r="O415" i="17"/>
  <c r="O415" i="16"/>
  <c r="BY305" i="18"/>
  <c r="N416" i="16"/>
  <c r="CI305" i="18"/>
  <c r="CH305" i="18"/>
  <c r="BZ305" i="18"/>
  <c r="BP306" i="19"/>
  <c r="BM306" i="19"/>
  <c r="I306" i="19"/>
  <c r="AV306" i="19"/>
  <c r="AJ307" i="19" s="1"/>
  <c r="CH305" i="13"/>
  <c r="BZ305" i="13"/>
  <c r="N416" i="12"/>
  <c r="CI305" i="13"/>
  <c r="BY305" i="13"/>
  <c r="O415" i="12"/>
  <c r="BQ306" i="19"/>
  <c r="BN306" i="19"/>
  <c r="AW306" i="19"/>
  <c r="AK307" i="19" s="1"/>
  <c r="J306" i="19"/>
  <c r="AW306" i="18"/>
  <c r="AK307" i="18" s="1"/>
  <c r="J306" i="18"/>
  <c r="BQ306" i="18"/>
  <c r="BN306" i="18"/>
  <c r="AW306" i="13"/>
  <c r="AK307" i="13" s="1"/>
  <c r="BN306" i="13"/>
  <c r="J306" i="13"/>
  <c r="BQ306" i="13"/>
  <c r="BX305" i="13"/>
  <c r="CG305" i="13"/>
  <c r="CJ304" i="19"/>
  <c r="CL304" i="19" s="1"/>
  <c r="AV306" i="13"/>
  <c r="AJ307" i="13" s="1"/>
  <c r="BM306" i="13"/>
  <c r="BP306" i="13"/>
  <c r="I306" i="13"/>
  <c r="I306" i="18"/>
  <c r="AV306" i="18"/>
  <c r="AJ307" i="18" s="1"/>
  <c r="BP306" i="18"/>
  <c r="BM306" i="18"/>
  <c r="H516" i="7"/>
  <c r="O515" i="7"/>
  <c r="K516" i="7"/>
  <c r="G516" i="7"/>
  <c r="J516" i="7"/>
  <c r="I516" i="7"/>
  <c r="I517" i="21"/>
  <c r="O516" i="21"/>
  <c r="H517" i="21"/>
  <c r="K517" i="21"/>
  <c r="G517" i="21"/>
  <c r="J517" i="21"/>
  <c r="CA304" i="18"/>
  <c r="AR305" i="18"/>
  <c r="CJ304" i="18"/>
  <c r="CA304" i="19"/>
  <c r="AR305" i="19"/>
  <c r="AR306" i="13"/>
  <c r="AZ306" i="13" l="1"/>
  <c r="BC306" i="13" s="1"/>
  <c r="CJ305" i="13"/>
  <c r="CL305" i="13" s="1"/>
  <c r="AY306" i="19"/>
  <c r="BB306" i="19" s="1"/>
  <c r="AZ306" i="19"/>
  <c r="BC306" i="19" s="1"/>
  <c r="U516" i="20"/>
  <c r="V516" i="20" s="1"/>
  <c r="AY306" i="13"/>
  <c r="BB306" i="13" s="1"/>
  <c r="CA305" i="13"/>
  <c r="CC305" i="13" s="1"/>
  <c r="AY306" i="18"/>
  <c r="BB306" i="18" s="1"/>
  <c r="CK304" i="19"/>
  <c r="M306" i="13"/>
  <c r="S306" i="13"/>
  <c r="AB307" i="13" s="1"/>
  <c r="R306" i="13"/>
  <c r="AA307" i="13" s="1"/>
  <c r="L306" i="13"/>
  <c r="M306" i="19"/>
  <c r="P306" i="19" s="1"/>
  <c r="S306" i="19"/>
  <c r="AB307" i="19" s="1"/>
  <c r="M306" i="18"/>
  <c r="P306" i="18" s="1"/>
  <c r="S306" i="18"/>
  <c r="AB307" i="18" s="1"/>
  <c r="T516" i="7"/>
  <c r="P516" i="7"/>
  <c r="R516" i="7"/>
  <c r="Q516" i="7"/>
  <c r="S516" i="7"/>
  <c r="L516" i="7"/>
  <c r="AZ306" i="18"/>
  <c r="BC306" i="18" s="1"/>
  <c r="R306" i="19"/>
  <c r="AA307" i="19" s="1"/>
  <c r="L306" i="19"/>
  <c r="O306" i="19" s="1"/>
  <c r="R306" i="18"/>
  <c r="AA307" i="18" s="1"/>
  <c r="L306" i="18"/>
  <c r="O306" i="18" s="1"/>
  <c r="Q517" i="21"/>
  <c r="S517" i="21"/>
  <c r="R517" i="21"/>
  <c r="P517" i="21"/>
  <c r="T517" i="21"/>
  <c r="AU305" i="19"/>
  <c r="AI306" i="19" s="1"/>
  <c r="H305" i="19"/>
  <c r="BL305" i="19"/>
  <c r="H305" i="18"/>
  <c r="BL305" i="18"/>
  <c r="AU305" i="18"/>
  <c r="AI306" i="18" s="1"/>
  <c r="CB304" i="19"/>
  <c r="CC304" i="19"/>
  <c r="CB304" i="18"/>
  <c r="CC304" i="18"/>
  <c r="CL304" i="18"/>
  <c r="CK304" i="18"/>
  <c r="L517" i="21"/>
  <c r="G417" i="17" s="1"/>
  <c r="H306" i="13"/>
  <c r="AU306" i="13"/>
  <c r="AI307" i="13" s="1"/>
  <c r="BL306" i="13"/>
  <c r="CK305" i="13" l="1"/>
  <c r="CB305" i="13"/>
  <c r="H416" i="17"/>
  <c r="I416" i="17" s="1"/>
  <c r="G416" i="12"/>
  <c r="H416" i="12" s="1"/>
  <c r="I416" i="12" s="1"/>
  <c r="F244" i="15"/>
  <c r="H416" i="16"/>
  <c r="I416" i="16" s="1"/>
  <c r="I244" i="15"/>
  <c r="O306" i="13"/>
  <c r="U516" i="7"/>
  <c r="J244" i="15"/>
  <c r="P306" i="13"/>
  <c r="AX305" i="19"/>
  <c r="BA305" i="19" s="1"/>
  <c r="BD305" i="19" s="1"/>
  <c r="U517" i="21"/>
  <c r="V517" i="21" s="1"/>
  <c r="AX305" i="18"/>
  <c r="BA305" i="18" s="1"/>
  <c r="BD305" i="18" s="1"/>
  <c r="K305" i="19"/>
  <c r="BR305" i="19"/>
  <c r="Q305" i="19"/>
  <c r="Z306" i="19" s="1"/>
  <c r="BH306" i="19" s="1"/>
  <c r="Q305" i="18"/>
  <c r="Z306" i="18" s="1"/>
  <c r="F516" i="20" s="1"/>
  <c r="BR305" i="18"/>
  <c r="K305" i="18"/>
  <c r="AX306" i="13"/>
  <c r="BA306" i="13" s="1"/>
  <c r="BD306" i="13" s="1"/>
  <c r="Q306" i="13"/>
  <c r="Z307" i="13" s="1"/>
  <c r="F517" i="7" s="1"/>
  <c r="K306" i="13"/>
  <c r="H244" i="15" s="1"/>
  <c r="BR306" i="13"/>
  <c r="H517" i="20" l="1"/>
  <c r="I517" i="20"/>
  <c r="G517" i="20"/>
  <c r="O516" i="20"/>
  <c r="J517" i="20"/>
  <c r="K517" i="20"/>
  <c r="V516" i="7"/>
  <c r="K416" i="12"/>
  <c r="L416" i="12" s="1"/>
  <c r="M416" i="12" s="1"/>
  <c r="CG306" i="13" s="1"/>
  <c r="K416" i="17"/>
  <c r="L416" i="17" s="1"/>
  <c r="M416" i="17" s="1"/>
  <c r="K416" i="16"/>
  <c r="L416" i="16" s="1"/>
  <c r="M416" i="16" s="1"/>
  <c r="CF306" i="18"/>
  <c r="CE306" i="18"/>
  <c r="BV306" i="18"/>
  <c r="AS307" i="18" s="1"/>
  <c r="BW306" i="18"/>
  <c r="AT307" i="18" s="1"/>
  <c r="J417" i="16"/>
  <c r="G264" i="15"/>
  <c r="BV306" i="13"/>
  <c r="AS307" i="13" s="1"/>
  <c r="CF306" i="13"/>
  <c r="BW306" i="13"/>
  <c r="AT307" i="13" s="1"/>
  <c r="J417" i="12"/>
  <c r="CE306" i="13"/>
  <c r="BH306" i="18"/>
  <c r="CF306" i="19"/>
  <c r="BW306" i="19"/>
  <c r="AT307" i="19" s="1"/>
  <c r="BV306" i="19"/>
  <c r="AS307" i="19" s="1"/>
  <c r="CE306" i="19"/>
  <c r="J417" i="17"/>
  <c r="N305" i="19"/>
  <c r="CD305" i="19"/>
  <c r="BU305" i="19"/>
  <c r="BX305" i="19"/>
  <c r="CG305" i="19"/>
  <c r="F517" i="21"/>
  <c r="BO306" i="18"/>
  <c r="BT306" i="18"/>
  <c r="BO306" i="19"/>
  <c r="BT306" i="19"/>
  <c r="N305" i="18"/>
  <c r="BU305" i="18"/>
  <c r="CD305" i="18"/>
  <c r="CG305" i="18"/>
  <c r="BX305" i="18"/>
  <c r="BO307" i="13"/>
  <c r="BT307" i="13"/>
  <c r="BH307" i="13"/>
  <c r="N306" i="13"/>
  <c r="CD306" i="13"/>
  <c r="BU306" i="13"/>
  <c r="BX306" i="13" l="1"/>
  <c r="T517" i="20"/>
  <c r="R517" i="20"/>
  <c r="S517" i="20"/>
  <c r="P517" i="20"/>
  <c r="Q517" i="20"/>
  <c r="L517" i="20"/>
  <c r="G417" i="16" s="1"/>
  <c r="BM307" i="18"/>
  <c r="BP307" i="18"/>
  <c r="AV307" i="18"/>
  <c r="AJ308" i="18" s="1"/>
  <c r="I307" i="18"/>
  <c r="J307" i="13"/>
  <c r="BQ307" i="13"/>
  <c r="AW307" i="13"/>
  <c r="AK308" i="13" s="1"/>
  <c r="BN307" i="13"/>
  <c r="CJ305" i="19"/>
  <c r="CK305" i="19" s="1"/>
  <c r="AV307" i="19"/>
  <c r="AJ308" i="19" s="1"/>
  <c r="BP307" i="19"/>
  <c r="BM307" i="19"/>
  <c r="I307" i="19"/>
  <c r="N417" i="16"/>
  <c r="CH306" i="18"/>
  <c r="O416" i="16"/>
  <c r="BZ306" i="18"/>
  <c r="BY306" i="18"/>
  <c r="CI306" i="18"/>
  <c r="J307" i="19"/>
  <c r="BQ307" i="19"/>
  <c r="AW307" i="19"/>
  <c r="AK308" i="19" s="1"/>
  <c r="BN307" i="19"/>
  <c r="BP307" i="13"/>
  <c r="BM307" i="13"/>
  <c r="I307" i="13"/>
  <c r="AV307" i="13"/>
  <c r="AJ308" i="13" s="1"/>
  <c r="CH306" i="19"/>
  <c r="O416" i="17"/>
  <c r="BY306" i="19"/>
  <c r="N417" i="17"/>
  <c r="CI306" i="19"/>
  <c r="BZ306" i="19"/>
  <c r="BY306" i="13"/>
  <c r="O416" i="12"/>
  <c r="N417" i="12"/>
  <c r="CI306" i="13"/>
  <c r="BZ306" i="13"/>
  <c r="CH306" i="13"/>
  <c r="AW307" i="18"/>
  <c r="AK308" i="18" s="1"/>
  <c r="BQ307" i="18"/>
  <c r="BN307" i="18"/>
  <c r="J307" i="18"/>
  <c r="J517" i="7"/>
  <c r="I517" i="7"/>
  <c r="K517" i="7"/>
  <c r="O516" i="7"/>
  <c r="G517" i="7"/>
  <c r="H517" i="7"/>
  <c r="O517" i="21"/>
  <c r="H518" i="21"/>
  <c r="G518" i="21"/>
  <c r="J518" i="21"/>
  <c r="K518" i="21"/>
  <c r="I518" i="21"/>
  <c r="CJ305" i="18"/>
  <c r="CA305" i="18"/>
  <c r="AR306" i="18"/>
  <c r="CA305" i="19"/>
  <c r="AR306" i="19"/>
  <c r="AR307" i="13"/>
  <c r="U517" i="20" l="1"/>
  <c r="V517" i="20" s="1"/>
  <c r="AZ307" i="19"/>
  <c r="BC307" i="19" s="1"/>
  <c r="CL305" i="19"/>
  <c r="CA306" i="13"/>
  <c r="CB306" i="13" s="1"/>
  <c r="L517" i="7"/>
  <c r="F245" i="15" s="1"/>
  <c r="CJ306" i="13"/>
  <c r="CL306" i="13" s="1"/>
  <c r="AZ307" i="13"/>
  <c r="BC307" i="13" s="1"/>
  <c r="R307" i="19"/>
  <c r="AA308" i="19" s="1"/>
  <c r="L307" i="19"/>
  <c r="O307" i="19" s="1"/>
  <c r="T517" i="7"/>
  <c r="R517" i="7"/>
  <c r="Q517" i="7"/>
  <c r="P517" i="7"/>
  <c r="S517" i="7"/>
  <c r="R307" i="13"/>
  <c r="AA308" i="13" s="1"/>
  <c r="L307" i="13"/>
  <c r="M307" i="13"/>
  <c r="S307" i="13"/>
  <c r="AB308" i="13" s="1"/>
  <c r="L307" i="18"/>
  <c r="O307" i="18" s="1"/>
  <c r="R307" i="18"/>
  <c r="AA308" i="18" s="1"/>
  <c r="AY307" i="18"/>
  <c r="BB307" i="18" s="1"/>
  <c r="AZ307" i="18"/>
  <c r="BC307" i="18" s="1"/>
  <c r="H417" i="16"/>
  <c r="I417" i="16" s="1"/>
  <c r="H417" i="17"/>
  <c r="I417" i="17" s="1"/>
  <c r="M307" i="19"/>
  <c r="P307" i="19" s="1"/>
  <c r="S307" i="19"/>
  <c r="AB308" i="19" s="1"/>
  <c r="M307" i="18"/>
  <c r="P307" i="18" s="1"/>
  <c r="S307" i="18"/>
  <c r="AB308" i="18" s="1"/>
  <c r="AY307" i="13"/>
  <c r="BB307" i="13" s="1"/>
  <c r="AY307" i="19"/>
  <c r="BB307" i="19" s="1"/>
  <c r="CB305" i="19"/>
  <c r="CC305" i="19"/>
  <c r="L518" i="21"/>
  <c r="G418" i="17" s="1"/>
  <c r="CB305" i="18"/>
  <c r="CC305" i="18"/>
  <c r="Q518" i="21"/>
  <c r="T518" i="21"/>
  <c r="S518" i="21"/>
  <c r="P518" i="21"/>
  <c r="R518" i="21"/>
  <c r="BL306" i="18"/>
  <c r="AU306" i="18"/>
  <c r="AI307" i="18" s="1"/>
  <c r="H306" i="18"/>
  <c r="AU306" i="19"/>
  <c r="AI307" i="19" s="1"/>
  <c r="H306" i="19"/>
  <c r="BL306" i="19"/>
  <c r="CK305" i="18"/>
  <c r="CL305" i="18"/>
  <c r="AU307" i="13"/>
  <c r="AI308" i="13" s="1"/>
  <c r="BL307" i="13"/>
  <c r="H307" i="13"/>
  <c r="G417" i="12" l="1"/>
  <c r="H417" i="12" s="1"/>
  <c r="I417" i="12" s="1"/>
  <c r="G265" i="15" s="1"/>
  <c r="AX306" i="18"/>
  <c r="BA306" i="18" s="1"/>
  <c r="BD306" i="18" s="1"/>
  <c r="CK306" i="13"/>
  <c r="CC306" i="13"/>
  <c r="AX306" i="19"/>
  <c r="BA306" i="19" s="1"/>
  <c r="BD306" i="19" s="1"/>
  <c r="U517" i="7"/>
  <c r="CE307" i="19"/>
  <c r="CF307" i="19"/>
  <c r="BW307" i="19"/>
  <c r="AT308" i="19" s="1"/>
  <c r="BV307" i="19"/>
  <c r="AS308" i="19" s="1"/>
  <c r="J418" i="17"/>
  <c r="BW307" i="18"/>
  <c r="AT308" i="18" s="1"/>
  <c r="CF307" i="18"/>
  <c r="J418" i="16"/>
  <c r="BV307" i="18"/>
  <c r="AS308" i="18" s="1"/>
  <c r="CE307" i="18"/>
  <c r="J245" i="15"/>
  <c r="P307" i="13"/>
  <c r="CE307" i="13"/>
  <c r="BV307" i="13"/>
  <c r="AS308" i="13" s="1"/>
  <c r="J418" i="12"/>
  <c r="BW307" i="13"/>
  <c r="AT308" i="13" s="1"/>
  <c r="I245" i="15"/>
  <c r="O307" i="13"/>
  <c r="K306" i="18"/>
  <c r="Q306" i="18"/>
  <c r="Z307" i="18" s="1"/>
  <c r="F517" i="20" s="1"/>
  <c r="BR306" i="18"/>
  <c r="BR306" i="19"/>
  <c r="K306" i="19"/>
  <c r="Q306" i="19"/>
  <c r="Z307" i="19" s="1"/>
  <c r="BH307" i="19" s="1"/>
  <c r="U518" i="21"/>
  <c r="V518" i="21" s="1"/>
  <c r="BR307" i="13"/>
  <c r="Q307" i="13"/>
  <c r="Z308" i="13" s="1"/>
  <c r="F518" i="7" s="1"/>
  <c r="K307" i="13"/>
  <c r="H245" i="15" s="1"/>
  <c r="AX307" i="13"/>
  <c r="BA307" i="13" s="1"/>
  <c r="BD307" i="13" s="1"/>
  <c r="CF307" i="13" l="1"/>
  <c r="H518" i="20"/>
  <c r="I518" i="20"/>
  <c r="K518" i="20"/>
  <c r="O517" i="20"/>
  <c r="J518" i="20"/>
  <c r="G518" i="20"/>
  <c r="BQ308" i="18"/>
  <c r="AW308" i="18"/>
  <c r="AK309" i="18" s="1"/>
  <c r="BN308" i="18"/>
  <c r="J308" i="18"/>
  <c r="BM308" i="19"/>
  <c r="AV308" i="19"/>
  <c r="AJ309" i="19" s="1"/>
  <c r="I308" i="19"/>
  <c r="BP308" i="19"/>
  <c r="BN308" i="19"/>
  <c r="J308" i="19"/>
  <c r="BQ308" i="19"/>
  <c r="AW308" i="19"/>
  <c r="AK309" i="19" s="1"/>
  <c r="AW308" i="13"/>
  <c r="AK309" i="13" s="1"/>
  <c r="BQ308" i="13"/>
  <c r="J308" i="13"/>
  <c r="BN308" i="13"/>
  <c r="BH307" i="18"/>
  <c r="AV308" i="18"/>
  <c r="AJ309" i="18" s="1"/>
  <c r="I308" i="18"/>
  <c r="BP308" i="18"/>
  <c r="BM308" i="18"/>
  <c r="AV308" i="13"/>
  <c r="AJ309" i="13" s="1"/>
  <c r="BM308" i="13"/>
  <c r="BP308" i="13"/>
  <c r="I308" i="13"/>
  <c r="V517" i="7"/>
  <c r="K417" i="17"/>
  <c r="L417" i="17" s="1"/>
  <c r="M417" i="17" s="1"/>
  <c r="K417" i="16"/>
  <c r="L417" i="16" s="1"/>
  <c r="M417" i="16" s="1"/>
  <c r="K417" i="12"/>
  <c r="L417" i="12" s="1"/>
  <c r="M417" i="12" s="1"/>
  <c r="CG307" i="13" s="1"/>
  <c r="BT307" i="19"/>
  <c r="BO307" i="19"/>
  <c r="F518" i="21"/>
  <c r="BT307" i="18"/>
  <c r="BO307" i="18"/>
  <c r="N306" i="18"/>
  <c r="CD306" i="18"/>
  <c r="BU306" i="18"/>
  <c r="BX306" i="18"/>
  <c r="CG306" i="18"/>
  <c r="N306" i="19"/>
  <c r="CD306" i="19"/>
  <c r="BU306" i="19"/>
  <c r="BX306" i="19"/>
  <c r="CG306" i="19"/>
  <c r="BT308" i="13"/>
  <c r="BO308" i="13"/>
  <c r="N307" i="13"/>
  <c r="CD307" i="13"/>
  <c r="BU307" i="13"/>
  <c r="BH308" i="13"/>
  <c r="L518" i="20" l="1"/>
  <c r="G418" i="16" s="1"/>
  <c r="AZ308" i="18"/>
  <c r="BC308" i="18" s="1"/>
  <c r="R518" i="20"/>
  <c r="T518" i="20"/>
  <c r="S518" i="20"/>
  <c r="Q518" i="20"/>
  <c r="P518" i="20"/>
  <c r="BX307" i="13"/>
  <c r="AZ308" i="19"/>
  <c r="BC308" i="19" s="1"/>
  <c r="AY308" i="13"/>
  <c r="BB308" i="13" s="1"/>
  <c r="CJ306" i="18"/>
  <c r="CL306" i="18" s="1"/>
  <c r="O517" i="7"/>
  <c r="I518" i="7"/>
  <c r="J518" i="7"/>
  <c r="K518" i="7"/>
  <c r="H518" i="7"/>
  <c r="G518" i="7"/>
  <c r="M308" i="18"/>
  <c r="P308" i="18" s="1"/>
  <c r="S308" i="18"/>
  <c r="AB309" i="18" s="1"/>
  <c r="R308" i="13"/>
  <c r="AA309" i="13" s="1"/>
  <c r="L308" i="13"/>
  <c r="CH307" i="13"/>
  <c r="CI307" i="13"/>
  <c r="BZ307" i="13"/>
  <c r="N418" i="12"/>
  <c r="BY307" i="13"/>
  <c r="O417" i="12"/>
  <c r="M308" i="19"/>
  <c r="P308" i="19" s="1"/>
  <c r="S308" i="19"/>
  <c r="AB309" i="19" s="1"/>
  <c r="BY307" i="18"/>
  <c r="CI307" i="18"/>
  <c r="BZ307" i="18"/>
  <c r="O417" i="16"/>
  <c r="CH307" i="18"/>
  <c r="N418" i="16"/>
  <c r="AY308" i="18"/>
  <c r="BB308" i="18" s="1"/>
  <c r="AZ308" i="13"/>
  <c r="BC308" i="13" s="1"/>
  <c r="R308" i="19"/>
  <c r="AA309" i="19" s="1"/>
  <c r="L308" i="19"/>
  <c r="O308" i="19" s="1"/>
  <c r="CH307" i="19"/>
  <c r="CI307" i="19"/>
  <c r="BY307" i="19"/>
  <c r="BZ307" i="19"/>
  <c r="O417" i="17"/>
  <c r="N418" i="17"/>
  <c r="M308" i="13"/>
  <c r="S308" i="13"/>
  <c r="AB309" i="13" s="1"/>
  <c r="AY308" i="19"/>
  <c r="BB308" i="19" s="1"/>
  <c r="R308" i="18"/>
  <c r="AA309" i="18" s="1"/>
  <c r="L308" i="18"/>
  <c r="O308" i="18" s="1"/>
  <c r="CA306" i="18"/>
  <c r="AR307" i="18"/>
  <c r="O518" i="21"/>
  <c r="J519" i="21"/>
  <c r="H519" i="21"/>
  <c r="G519" i="21"/>
  <c r="I519" i="21"/>
  <c r="K519" i="21"/>
  <c r="CA306" i="19"/>
  <c r="AR307" i="19"/>
  <c r="CJ306" i="19"/>
  <c r="AR308" i="13"/>
  <c r="CK306" i="18" l="1"/>
  <c r="CJ307" i="13"/>
  <c r="CK307" i="13" s="1"/>
  <c r="U518" i="20"/>
  <c r="V518" i="20" s="1"/>
  <c r="CA307" i="13"/>
  <c r="CB307" i="13" s="1"/>
  <c r="L518" i="7"/>
  <c r="G418" i="12" s="1"/>
  <c r="H418" i="12" s="1"/>
  <c r="I418" i="12" s="1"/>
  <c r="H418" i="16"/>
  <c r="I418" i="16" s="1"/>
  <c r="H418" i="17"/>
  <c r="I418" i="17" s="1"/>
  <c r="J246" i="15"/>
  <c r="P308" i="13"/>
  <c r="I246" i="15"/>
  <c r="O308" i="13"/>
  <c r="Q518" i="7"/>
  <c r="P518" i="7"/>
  <c r="T518" i="7"/>
  <c r="S518" i="7"/>
  <c r="R518" i="7"/>
  <c r="H307" i="18"/>
  <c r="BL307" i="18"/>
  <c r="AU307" i="18"/>
  <c r="AI308" i="18" s="1"/>
  <c r="CC306" i="18"/>
  <c r="CB306" i="18"/>
  <c r="Q519" i="21"/>
  <c r="T519" i="21"/>
  <c r="S519" i="21"/>
  <c r="P519" i="21"/>
  <c r="R519" i="21"/>
  <c r="AU307" i="19"/>
  <c r="AI308" i="19" s="1"/>
  <c r="BL307" i="19"/>
  <c r="H307" i="19"/>
  <c r="CL306" i="19"/>
  <c r="CK306" i="19"/>
  <c r="CC306" i="19"/>
  <c r="CB306" i="19"/>
  <c r="L519" i="21"/>
  <c r="G419" i="17" s="1"/>
  <c r="CL307" i="13"/>
  <c r="AU308" i="13"/>
  <c r="AI309" i="13" s="1"/>
  <c r="H308" i="13"/>
  <c r="BL308" i="13"/>
  <c r="CC307" i="13" l="1"/>
  <c r="AX307" i="19"/>
  <c r="BA307" i="19" s="1"/>
  <c r="BD307" i="19" s="1"/>
  <c r="F246" i="15"/>
  <c r="BV308" i="19"/>
  <c r="AS309" i="19" s="1"/>
  <c r="CE308" i="19"/>
  <c r="BW308" i="19"/>
  <c r="AT309" i="19" s="1"/>
  <c r="J419" i="17"/>
  <c r="CF308" i="19"/>
  <c r="BV308" i="18"/>
  <c r="AS309" i="18" s="1"/>
  <c r="CF308" i="18"/>
  <c r="J419" i="16"/>
  <c r="CE308" i="18"/>
  <c r="BW308" i="18"/>
  <c r="AT309" i="18" s="1"/>
  <c r="U518" i="7"/>
  <c r="AX307" i="18"/>
  <c r="BA307" i="18" s="1"/>
  <c r="BD307" i="18" s="1"/>
  <c r="G266" i="15"/>
  <c r="J419" i="12"/>
  <c r="CE308" i="13"/>
  <c r="BV308" i="13"/>
  <c r="AS309" i="13" s="1"/>
  <c r="CF308" i="13"/>
  <c r="BW308" i="13"/>
  <c r="AT309" i="13" s="1"/>
  <c r="K307" i="19"/>
  <c r="BR307" i="19"/>
  <c r="Q307" i="19"/>
  <c r="Z308" i="19" s="1"/>
  <c r="BH308" i="19" s="1"/>
  <c r="U519" i="21"/>
  <c r="V519" i="21" s="1"/>
  <c r="K307" i="18"/>
  <c r="BR307" i="18"/>
  <c r="Q307" i="18"/>
  <c r="Z308" i="18" s="1"/>
  <c r="F518" i="20" s="1"/>
  <c r="K308" i="13"/>
  <c r="H246" i="15" s="1"/>
  <c r="Q308" i="13"/>
  <c r="Z309" i="13" s="1"/>
  <c r="F519" i="7" s="1"/>
  <c r="BR308" i="13"/>
  <c r="AX308" i="13"/>
  <c r="BA308" i="13" s="1"/>
  <c r="BD308" i="13" s="1"/>
  <c r="K519" i="20" l="1"/>
  <c r="G519" i="20"/>
  <c r="J519" i="20"/>
  <c r="O518" i="20"/>
  <c r="I519" i="20"/>
  <c r="H519" i="20"/>
  <c r="I309" i="18"/>
  <c r="BM309" i="18"/>
  <c r="BP309" i="18"/>
  <c r="AV309" i="18"/>
  <c r="AJ310" i="18" s="1"/>
  <c r="V518" i="7"/>
  <c r="K418" i="17"/>
  <c r="L418" i="17" s="1"/>
  <c r="M418" i="17" s="1"/>
  <c r="K418" i="12"/>
  <c r="L418" i="12" s="1"/>
  <c r="M418" i="12" s="1"/>
  <c r="K418" i="16"/>
  <c r="L418" i="16" s="1"/>
  <c r="M418" i="16" s="1"/>
  <c r="BQ309" i="19"/>
  <c r="AW309" i="19"/>
  <c r="AK310" i="19" s="1"/>
  <c r="BN309" i="19"/>
  <c r="J309" i="19"/>
  <c r="J309" i="13"/>
  <c r="BN309" i="13"/>
  <c r="BQ309" i="13"/>
  <c r="AW309" i="13"/>
  <c r="AK310" i="13" s="1"/>
  <c r="BN309" i="18"/>
  <c r="BQ309" i="18"/>
  <c r="AW309" i="18"/>
  <c r="AK310" i="18" s="1"/>
  <c r="J309" i="18"/>
  <c r="BH308" i="18"/>
  <c r="BP309" i="19"/>
  <c r="BM309" i="19"/>
  <c r="AV309" i="19"/>
  <c r="AJ310" i="19" s="1"/>
  <c r="I309" i="19"/>
  <c r="I309" i="13"/>
  <c r="BP309" i="13"/>
  <c r="BM309" i="13"/>
  <c r="AV309" i="13"/>
  <c r="AJ310" i="13" s="1"/>
  <c r="N307" i="18"/>
  <c r="CD307" i="18"/>
  <c r="BU307" i="18"/>
  <c r="CG307" i="18"/>
  <c r="BX307" i="18"/>
  <c r="BT308" i="18"/>
  <c r="BO308" i="18"/>
  <c r="BT308" i="19"/>
  <c r="BO308" i="19"/>
  <c r="F519" i="21"/>
  <c r="N307" i="19"/>
  <c r="BU307" i="19"/>
  <c r="CD307" i="19"/>
  <c r="CG307" i="19"/>
  <c r="BX307" i="19"/>
  <c r="BO309" i="13"/>
  <c r="BT309" i="13"/>
  <c r="BH309" i="13"/>
  <c r="N308" i="13"/>
  <c r="CD308" i="13"/>
  <c r="BU308" i="13"/>
  <c r="AZ309" i="18" l="1"/>
  <c r="BC309" i="18" s="1"/>
  <c r="S519" i="20"/>
  <c r="R519" i="20"/>
  <c r="T519" i="20"/>
  <c r="Q519" i="20"/>
  <c r="P519" i="20"/>
  <c r="AY309" i="18"/>
  <c r="BB309" i="18" s="1"/>
  <c r="L519" i="20"/>
  <c r="G419" i="16" s="1"/>
  <c r="AZ309" i="13"/>
  <c r="BC309" i="13" s="1"/>
  <c r="AY309" i="13"/>
  <c r="BB309" i="13" s="1"/>
  <c r="L309" i="19"/>
  <c r="O309" i="19" s="1"/>
  <c r="R309" i="19"/>
  <c r="AA310" i="19" s="1"/>
  <c r="S309" i="18"/>
  <c r="AB310" i="18" s="1"/>
  <c r="M309" i="18"/>
  <c r="P309" i="18" s="1"/>
  <c r="M309" i="13"/>
  <c r="S309" i="13"/>
  <c r="AB310" i="13" s="1"/>
  <c r="CH308" i="19"/>
  <c r="BY308" i="19"/>
  <c r="BZ308" i="19"/>
  <c r="N419" i="17"/>
  <c r="CI308" i="19"/>
  <c r="O418" i="17"/>
  <c r="M309" i="19"/>
  <c r="P309" i="19" s="1"/>
  <c r="S309" i="19"/>
  <c r="AB310" i="19" s="1"/>
  <c r="L309" i="13"/>
  <c r="R309" i="13"/>
  <c r="AA310" i="13" s="1"/>
  <c r="AY309" i="19"/>
  <c r="BB309" i="19" s="1"/>
  <c r="BY308" i="13"/>
  <c r="CH308" i="13"/>
  <c r="CI308" i="13"/>
  <c r="N419" i="12"/>
  <c r="O418" i="12"/>
  <c r="BZ308" i="13"/>
  <c r="CG308" i="13"/>
  <c r="BX308" i="13"/>
  <c r="CJ307" i="18"/>
  <c r="CL307" i="18" s="1"/>
  <c r="K519" i="7"/>
  <c r="I519" i="7"/>
  <c r="J519" i="7"/>
  <c r="H519" i="7"/>
  <c r="G519" i="7"/>
  <c r="O518" i="7"/>
  <c r="AZ309" i="19"/>
  <c r="BC309" i="19" s="1"/>
  <c r="O418" i="16"/>
  <c r="N419" i="16"/>
  <c r="CI308" i="18"/>
  <c r="BY308" i="18"/>
  <c r="CH308" i="18"/>
  <c r="BZ308" i="18"/>
  <c r="L309" i="18"/>
  <c r="O309" i="18" s="1"/>
  <c r="R309" i="18"/>
  <c r="AA310" i="18" s="1"/>
  <c r="J520" i="21"/>
  <c r="O519" i="21"/>
  <c r="G520" i="21"/>
  <c r="H520" i="21"/>
  <c r="K520" i="21"/>
  <c r="I520" i="21"/>
  <c r="CJ307" i="19"/>
  <c r="CA307" i="19"/>
  <c r="AR308" i="19"/>
  <c r="CA307" i="18"/>
  <c r="AR308" i="18"/>
  <c r="AR309" i="13"/>
  <c r="CK307" i="18" l="1"/>
  <c r="U519" i="20"/>
  <c r="V519" i="20" s="1"/>
  <c r="CJ308" i="13"/>
  <c r="CL308" i="13" s="1"/>
  <c r="L519" i="7"/>
  <c r="F247" i="15" s="1"/>
  <c r="CA308" i="13"/>
  <c r="CB308" i="13" s="1"/>
  <c r="J247" i="15"/>
  <c r="P309" i="13"/>
  <c r="I247" i="15"/>
  <c r="O309" i="13"/>
  <c r="H419" i="17"/>
  <c r="I419" i="17" s="1"/>
  <c r="H419" i="16"/>
  <c r="I419" i="16" s="1"/>
  <c r="P519" i="7"/>
  <c r="T519" i="7"/>
  <c r="S519" i="7"/>
  <c r="Q519" i="7"/>
  <c r="R519" i="7"/>
  <c r="CC307" i="18"/>
  <c r="CB307" i="18"/>
  <c r="CL307" i="19"/>
  <c r="CK307" i="19"/>
  <c r="L520" i="21"/>
  <c r="G420" i="17" s="1"/>
  <c r="Q520" i="21"/>
  <c r="S520" i="21"/>
  <c r="T520" i="21"/>
  <c r="P520" i="21"/>
  <c r="R520" i="21"/>
  <c r="AU308" i="19"/>
  <c r="AI309" i="19" s="1"/>
  <c r="BL308" i="19"/>
  <c r="H308" i="19"/>
  <c r="H308" i="18"/>
  <c r="AU308" i="18"/>
  <c r="AI309" i="18" s="1"/>
  <c r="BL308" i="18"/>
  <c r="CB307" i="19"/>
  <c r="CC307" i="19"/>
  <c r="AU309" i="13"/>
  <c r="AI310" i="13" s="1"/>
  <c r="H309" i="13"/>
  <c r="BL309" i="13"/>
  <c r="CK308" i="13" l="1"/>
  <c r="CC308" i="13"/>
  <c r="G419" i="12"/>
  <c r="H419" i="12" s="1"/>
  <c r="I419" i="12" s="1"/>
  <c r="BW309" i="13" s="1"/>
  <c r="AT310" i="13" s="1"/>
  <c r="CF309" i="18"/>
  <c r="CE309" i="18"/>
  <c r="BV309" i="18"/>
  <c r="AS310" i="18" s="1"/>
  <c r="BW309" i="18"/>
  <c r="AT310" i="18" s="1"/>
  <c r="J420" i="16"/>
  <c r="CF309" i="19"/>
  <c r="J420" i="17"/>
  <c r="CE309" i="19"/>
  <c r="BV309" i="19"/>
  <c r="AS310" i="19" s="1"/>
  <c r="BW309" i="19"/>
  <c r="AT310" i="19" s="1"/>
  <c r="U519" i="7"/>
  <c r="AX308" i="18"/>
  <c r="BA308" i="18" s="1"/>
  <c r="BD308" i="18" s="1"/>
  <c r="K308" i="18"/>
  <c r="BR308" i="18"/>
  <c r="Q308" i="18"/>
  <c r="Z309" i="18" s="1"/>
  <c r="F519" i="20" s="1"/>
  <c r="U520" i="21"/>
  <c r="V520" i="21" s="1"/>
  <c r="K308" i="19"/>
  <c r="BR308" i="19"/>
  <c r="Q308" i="19"/>
  <c r="Z309" i="19" s="1"/>
  <c r="BH309" i="19" s="1"/>
  <c r="AX308" i="19"/>
  <c r="BA308" i="19" s="1"/>
  <c r="BD308" i="19" s="1"/>
  <c r="Q309" i="13"/>
  <c r="Z310" i="13" s="1"/>
  <c r="F520" i="7" s="1"/>
  <c r="BR309" i="13"/>
  <c r="K309" i="13"/>
  <c r="H247" i="15" s="1"/>
  <c r="AX309" i="13"/>
  <c r="BA309" i="13" s="1"/>
  <c r="BD309" i="13" s="1"/>
  <c r="J420" i="12" l="1"/>
  <c r="G267" i="15"/>
  <c r="CE309" i="13"/>
  <c r="CF309" i="13"/>
  <c r="BV309" i="13"/>
  <c r="AS310" i="13" s="1"/>
  <c r="I310" i="13" s="1"/>
  <c r="H520" i="20"/>
  <c r="K520" i="20"/>
  <c r="G520" i="20"/>
  <c r="J520" i="20"/>
  <c r="I520" i="20"/>
  <c r="O519" i="20"/>
  <c r="BH309" i="18"/>
  <c r="BQ310" i="18"/>
  <c r="BN310" i="18"/>
  <c r="AW310" i="18"/>
  <c r="AK311" i="18" s="1"/>
  <c r="J310" i="18"/>
  <c r="V519" i="7"/>
  <c r="K419" i="17"/>
  <c r="L419" i="17" s="1"/>
  <c r="M419" i="17" s="1"/>
  <c r="K419" i="12"/>
  <c r="L419" i="12" s="1"/>
  <c r="M419" i="12" s="1"/>
  <c r="BX309" i="13" s="1"/>
  <c r="K419" i="16"/>
  <c r="L419" i="16" s="1"/>
  <c r="M419" i="16" s="1"/>
  <c r="BP310" i="18"/>
  <c r="BM310" i="18"/>
  <c r="I310" i="18"/>
  <c r="AV310" i="18"/>
  <c r="AJ311" i="18" s="1"/>
  <c r="BN310" i="19"/>
  <c r="AW310" i="19"/>
  <c r="AK311" i="19" s="1"/>
  <c r="J310" i="19"/>
  <c r="BQ310" i="19"/>
  <c r="BQ310" i="13"/>
  <c r="AW310" i="13"/>
  <c r="AK311" i="13" s="1"/>
  <c r="J310" i="13"/>
  <c r="BN310" i="13"/>
  <c r="AV310" i="19"/>
  <c r="AJ311" i="19" s="1"/>
  <c r="BM310" i="19"/>
  <c r="BP310" i="19"/>
  <c r="I310" i="19"/>
  <c r="BO309" i="19"/>
  <c r="BT309" i="19"/>
  <c r="BO309" i="18"/>
  <c r="BT309" i="18"/>
  <c r="N308" i="18"/>
  <c r="BU308" i="18"/>
  <c r="CD308" i="18"/>
  <c r="BX308" i="18"/>
  <c r="CG308" i="18"/>
  <c r="N308" i="19"/>
  <c r="CD308" i="19"/>
  <c r="BU308" i="19"/>
  <c r="CG308" i="19"/>
  <c r="BX308" i="19"/>
  <c r="F520" i="21"/>
  <c r="N309" i="13"/>
  <c r="CD309" i="13"/>
  <c r="BU309" i="13"/>
  <c r="BT310" i="13"/>
  <c r="BO310" i="13"/>
  <c r="BH310" i="13"/>
  <c r="BP310" i="13" l="1"/>
  <c r="BM310" i="13"/>
  <c r="AV310" i="13"/>
  <c r="AJ311" i="13" s="1"/>
  <c r="AZ310" i="18"/>
  <c r="BC310" i="18" s="1"/>
  <c r="CG309" i="13"/>
  <c r="AZ310" i="13"/>
  <c r="BC310" i="13" s="1"/>
  <c r="T520" i="20"/>
  <c r="P520" i="20"/>
  <c r="S520" i="20"/>
  <c r="Q520" i="20"/>
  <c r="R520" i="20"/>
  <c r="L520" i="20"/>
  <c r="G420" i="16" s="1"/>
  <c r="AY310" i="18"/>
  <c r="BB310" i="18" s="1"/>
  <c r="M310" i="19"/>
  <c r="P310" i="19" s="1"/>
  <c r="S310" i="19"/>
  <c r="AB311" i="19" s="1"/>
  <c r="R310" i="18"/>
  <c r="AA311" i="18" s="1"/>
  <c r="L310" i="18"/>
  <c r="O310" i="18" s="1"/>
  <c r="M310" i="18"/>
  <c r="P310" i="18" s="1"/>
  <c r="S310" i="18"/>
  <c r="AB311" i="18" s="1"/>
  <c r="M310" i="13"/>
  <c r="S310" i="13"/>
  <c r="AB311" i="13" s="1"/>
  <c r="L310" i="19"/>
  <c r="O310" i="19" s="1"/>
  <c r="R310" i="19"/>
  <c r="AA311" i="19" s="1"/>
  <c r="N420" i="16"/>
  <c r="O419" i="16"/>
  <c r="CI309" i="18"/>
  <c r="BZ309" i="18"/>
  <c r="CH309" i="18"/>
  <c r="BY309" i="18"/>
  <c r="AY310" i="19"/>
  <c r="BB310" i="19" s="1"/>
  <c r="AZ310" i="19"/>
  <c r="BC310" i="19" s="1"/>
  <c r="O419" i="12"/>
  <c r="CI309" i="13"/>
  <c r="N420" i="12"/>
  <c r="BZ309" i="13"/>
  <c r="CH309" i="13"/>
  <c r="BY309" i="13"/>
  <c r="O519" i="7"/>
  <c r="K520" i="7"/>
  <c r="H520" i="7"/>
  <c r="J520" i="7"/>
  <c r="I520" i="7"/>
  <c r="G520" i="7"/>
  <c r="R310" i="13"/>
  <c r="AA311" i="13" s="1"/>
  <c r="L310" i="13"/>
  <c r="N420" i="17"/>
  <c r="O419" i="17"/>
  <c r="BZ309" i="19"/>
  <c r="BY309" i="19"/>
  <c r="CI309" i="19"/>
  <c r="CH309" i="19"/>
  <c r="CJ308" i="18"/>
  <c r="O520" i="21"/>
  <c r="I521" i="21"/>
  <c r="H521" i="21"/>
  <c r="G521" i="21"/>
  <c r="J521" i="21"/>
  <c r="K521" i="21"/>
  <c r="CA308" i="18"/>
  <c r="AR309" i="18"/>
  <c r="CA308" i="19"/>
  <c r="AR309" i="19"/>
  <c r="CJ308" i="19"/>
  <c r="AR310" i="13"/>
  <c r="AY310" i="13" l="1"/>
  <c r="BB310" i="13" s="1"/>
  <c r="L520" i="7"/>
  <c r="G420" i="12" s="1"/>
  <c r="H420" i="12" s="1"/>
  <c r="I420" i="12" s="1"/>
  <c r="U520" i="20"/>
  <c r="V520" i="20" s="1"/>
  <c r="CJ309" i="13"/>
  <c r="CL309" i="13" s="1"/>
  <c r="CA309" i="13"/>
  <c r="CB309" i="13" s="1"/>
  <c r="J248" i="15"/>
  <c r="P310" i="13"/>
  <c r="F248" i="15"/>
  <c r="H420" i="16"/>
  <c r="I420" i="16" s="1"/>
  <c r="H420" i="17"/>
  <c r="I420" i="17" s="1"/>
  <c r="T520" i="7"/>
  <c r="Q520" i="7"/>
  <c r="R520" i="7"/>
  <c r="S520" i="7"/>
  <c r="P520" i="7"/>
  <c r="I248" i="15"/>
  <c r="O310" i="13"/>
  <c r="L521" i="21"/>
  <c r="G421" i="17" s="1"/>
  <c r="AU309" i="19"/>
  <c r="AI310" i="19" s="1"/>
  <c r="BL309" i="19"/>
  <c r="H309" i="19"/>
  <c r="Q521" i="21"/>
  <c r="P521" i="21"/>
  <c r="T521" i="21"/>
  <c r="R521" i="21"/>
  <c r="S521" i="21"/>
  <c r="CB308" i="19"/>
  <c r="CC308" i="19"/>
  <c r="AU309" i="18"/>
  <c r="AI310" i="18" s="1"/>
  <c r="H309" i="18"/>
  <c r="BL309" i="18"/>
  <c r="CB308" i="18"/>
  <c r="CC308" i="18"/>
  <c r="CL308" i="18"/>
  <c r="CK308" i="18"/>
  <c r="CK308" i="19"/>
  <c r="CL308" i="19"/>
  <c r="AU310" i="13"/>
  <c r="AI311" i="13" s="1"/>
  <c r="H310" i="13"/>
  <c r="BL310" i="13"/>
  <c r="CK309" i="13" l="1"/>
  <c r="CC309" i="13"/>
  <c r="AX309" i="19"/>
  <c r="BA309" i="19" s="1"/>
  <c r="BD309" i="19" s="1"/>
  <c r="G268" i="15"/>
  <c r="BV310" i="13"/>
  <c r="AS311" i="13" s="1"/>
  <c r="J421" i="12"/>
  <c r="CF310" i="13"/>
  <c r="BW310" i="13"/>
  <c r="AT311" i="13" s="1"/>
  <c r="CE310" i="13"/>
  <c r="BW310" i="19"/>
  <c r="AT311" i="19" s="1"/>
  <c r="CF310" i="19"/>
  <c r="J421" i="17"/>
  <c r="CE310" i="19"/>
  <c r="BV310" i="19"/>
  <c r="AS311" i="19" s="1"/>
  <c r="CE310" i="18"/>
  <c r="J421" i="16"/>
  <c r="BV310" i="18"/>
  <c r="AS311" i="18" s="1"/>
  <c r="CF310" i="18"/>
  <c r="BW310" i="18"/>
  <c r="AT311" i="18" s="1"/>
  <c r="U520" i="7"/>
  <c r="AX309" i="18"/>
  <c r="BA309" i="18" s="1"/>
  <c r="BD309" i="18" s="1"/>
  <c r="BR309" i="18"/>
  <c r="K309" i="18"/>
  <c r="Q309" i="18"/>
  <c r="Z310" i="18" s="1"/>
  <c r="F520" i="20" s="1"/>
  <c r="BR309" i="19"/>
  <c r="K309" i="19"/>
  <c r="Q309" i="19"/>
  <c r="Z310" i="19" s="1"/>
  <c r="BH310" i="19" s="1"/>
  <c r="U521" i="21"/>
  <c r="V521" i="21" s="1"/>
  <c r="BR310" i="13"/>
  <c r="K310" i="13"/>
  <c r="H248" i="15" s="1"/>
  <c r="Q310" i="13"/>
  <c r="Z311" i="13" s="1"/>
  <c r="F521" i="7" s="1"/>
  <c r="AX310" i="13"/>
  <c r="BA310" i="13" s="1"/>
  <c r="BD310" i="13" s="1"/>
  <c r="J521" i="20" l="1"/>
  <c r="H521" i="20"/>
  <c r="G521" i="20"/>
  <c r="K521" i="20"/>
  <c r="I521" i="20"/>
  <c r="O520" i="20"/>
  <c r="BN311" i="19"/>
  <c r="AW311" i="19"/>
  <c r="AK312" i="19" s="1"/>
  <c r="BQ311" i="19"/>
  <c r="J311" i="19"/>
  <c r="AV311" i="18"/>
  <c r="AJ312" i="18" s="1"/>
  <c r="BP311" i="18"/>
  <c r="BM311" i="18"/>
  <c r="I311" i="18"/>
  <c r="BH310" i="18"/>
  <c r="J311" i="13"/>
  <c r="BN311" i="13"/>
  <c r="AW311" i="13"/>
  <c r="AK312" i="13" s="1"/>
  <c r="BQ311" i="13"/>
  <c r="AV311" i="19"/>
  <c r="AJ312" i="19" s="1"/>
  <c r="BM311" i="19"/>
  <c r="I311" i="19"/>
  <c r="BP311" i="19"/>
  <c r="BP311" i="13"/>
  <c r="I311" i="13"/>
  <c r="BM311" i="13"/>
  <c r="AV311" i="13"/>
  <c r="AJ312" i="13" s="1"/>
  <c r="K420" i="12"/>
  <c r="L420" i="12" s="1"/>
  <c r="M420" i="12" s="1"/>
  <c r="BX310" i="13" s="1"/>
  <c r="K420" i="16"/>
  <c r="L420" i="16" s="1"/>
  <c r="M420" i="16" s="1"/>
  <c r="V520" i="7"/>
  <c r="K420" i="17"/>
  <c r="L420" i="17" s="1"/>
  <c r="M420" i="17" s="1"/>
  <c r="BQ311" i="18"/>
  <c r="BN311" i="18"/>
  <c r="J311" i="18"/>
  <c r="AW311" i="18"/>
  <c r="AK312" i="18" s="1"/>
  <c r="BT310" i="19"/>
  <c r="BO310" i="19"/>
  <c r="N309" i="18"/>
  <c r="BU309" i="18"/>
  <c r="CD309" i="18"/>
  <c r="BX309" i="18"/>
  <c r="CG309" i="18"/>
  <c r="BO310" i="18"/>
  <c r="BT310" i="18"/>
  <c r="F521" i="21"/>
  <c r="N309" i="19"/>
  <c r="CD309" i="19"/>
  <c r="BU309" i="19"/>
  <c r="CG309" i="19"/>
  <c r="BX309" i="19"/>
  <c r="BH311" i="13"/>
  <c r="N310" i="13"/>
  <c r="CD310" i="13"/>
  <c r="BU310" i="13"/>
  <c r="BO311" i="13"/>
  <c r="BT311" i="13"/>
  <c r="AZ311" i="18" l="1"/>
  <c r="BC311" i="18" s="1"/>
  <c r="AZ311" i="19"/>
  <c r="BC311" i="19" s="1"/>
  <c r="Q521" i="20"/>
  <c r="T521" i="20"/>
  <c r="P521" i="20"/>
  <c r="S521" i="20"/>
  <c r="R521" i="20"/>
  <c r="L521" i="20"/>
  <c r="G421" i="16" s="1"/>
  <c r="AY311" i="19"/>
  <c r="BB311" i="19" s="1"/>
  <c r="CG310" i="13"/>
  <c r="AY311" i="13"/>
  <c r="BB311" i="13" s="1"/>
  <c r="AY311" i="18"/>
  <c r="BB311" i="18" s="1"/>
  <c r="CI310" i="19"/>
  <c r="CH310" i="19"/>
  <c r="BY310" i="19"/>
  <c r="BZ310" i="19"/>
  <c r="O420" i="17"/>
  <c r="N421" i="17"/>
  <c r="CH310" i="18"/>
  <c r="O420" i="16"/>
  <c r="BY310" i="18"/>
  <c r="CI310" i="18"/>
  <c r="BZ310" i="18"/>
  <c r="N421" i="16"/>
  <c r="M311" i="13"/>
  <c r="S311" i="13"/>
  <c r="AB312" i="13" s="1"/>
  <c r="CI310" i="13"/>
  <c r="O420" i="12"/>
  <c r="BZ310" i="13"/>
  <c r="CH310" i="13"/>
  <c r="BY310" i="13"/>
  <c r="N421" i="12"/>
  <c r="R311" i="19"/>
  <c r="AA312" i="19" s="1"/>
  <c r="L311" i="19"/>
  <c r="O311" i="19" s="1"/>
  <c r="K521" i="7"/>
  <c r="J521" i="7"/>
  <c r="H521" i="7"/>
  <c r="O520" i="7"/>
  <c r="I521" i="7"/>
  <c r="G521" i="7"/>
  <c r="M311" i="19"/>
  <c r="P311" i="19" s="1"/>
  <c r="S311" i="19"/>
  <c r="AB312" i="19" s="1"/>
  <c r="L311" i="18"/>
  <c r="O311" i="18" s="1"/>
  <c r="R311" i="18"/>
  <c r="AA312" i="18" s="1"/>
  <c r="L311" i="13"/>
  <c r="R311" i="13"/>
  <c r="AA312" i="13" s="1"/>
  <c r="CJ309" i="18"/>
  <c r="CK309" i="18" s="1"/>
  <c r="M311" i="18"/>
  <c r="P311" i="18" s="1"/>
  <c r="S311" i="18"/>
  <c r="AB312" i="18" s="1"/>
  <c r="AZ311" i="13"/>
  <c r="BC311" i="13" s="1"/>
  <c r="O521" i="21"/>
  <c r="I522" i="21"/>
  <c r="G522" i="21"/>
  <c r="K522" i="21"/>
  <c r="J522" i="21"/>
  <c r="H522" i="21"/>
  <c r="CA309" i="19"/>
  <c r="AR310" i="19"/>
  <c r="CA309" i="18"/>
  <c r="AR310" i="18"/>
  <c r="CJ309" i="19"/>
  <c r="AR311" i="13"/>
  <c r="CJ310" i="13" l="1"/>
  <c r="CA310" i="13"/>
  <c r="CB310" i="13" s="1"/>
  <c r="U521" i="20"/>
  <c r="V521" i="20" s="1"/>
  <c r="CL309" i="18"/>
  <c r="L521" i="7"/>
  <c r="J249" i="15"/>
  <c r="P311" i="13"/>
  <c r="S521" i="7"/>
  <c r="P521" i="7"/>
  <c r="R521" i="7"/>
  <c r="Q521" i="7"/>
  <c r="T521" i="7"/>
  <c r="I249" i="15"/>
  <c r="O311" i="13"/>
  <c r="CL309" i="19"/>
  <c r="CK309" i="19"/>
  <c r="L522" i="21"/>
  <c r="G422" i="17" s="1"/>
  <c r="CC309" i="18"/>
  <c r="CB309" i="18"/>
  <c r="Q522" i="21"/>
  <c r="S522" i="21"/>
  <c r="R522" i="21"/>
  <c r="P522" i="21"/>
  <c r="T522" i="21"/>
  <c r="AU310" i="19"/>
  <c r="AI311" i="19" s="1"/>
  <c r="H310" i="19"/>
  <c r="BL310" i="19"/>
  <c r="CB309" i="19"/>
  <c r="CC309" i="19"/>
  <c r="AU310" i="18"/>
  <c r="AI311" i="18" s="1"/>
  <c r="H310" i="18"/>
  <c r="BL310" i="18"/>
  <c r="CK310" i="13"/>
  <c r="CL310" i="13"/>
  <c r="AU311" i="13"/>
  <c r="AI312" i="13" s="1"/>
  <c r="H311" i="13"/>
  <c r="BL311" i="13"/>
  <c r="CC310" i="13" l="1"/>
  <c r="U521" i="7"/>
  <c r="AX310" i="18"/>
  <c r="BA310" i="18" s="1"/>
  <c r="BD310" i="18" s="1"/>
  <c r="H421" i="16"/>
  <c r="I421" i="16" s="1"/>
  <c r="F249" i="15"/>
  <c r="G421" i="12"/>
  <c r="H421" i="12" s="1"/>
  <c r="I421" i="12" s="1"/>
  <c r="H421" i="17"/>
  <c r="I421" i="17" s="1"/>
  <c r="BR310" i="19"/>
  <c r="Q310" i="19"/>
  <c r="Z311" i="19" s="1"/>
  <c r="BH311" i="19" s="1"/>
  <c r="K310" i="19"/>
  <c r="U522" i="21"/>
  <c r="V522" i="21" s="1"/>
  <c r="BR310" i="18"/>
  <c r="K310" i="18"/>
  <c r="Q310" i="18"/>
  <c r="Z311" i="18" s="1"/>
  <c r="F521" i="20" s="1"/>
  <c r="AX310" i="19"/>
  <c r="BA310" i="19" s="1"/>
  <c r="BD310" i="19" s="1"/>
  <c r="BR311" i="13"/>
  <c r="K311" i="13"/>
  <c r="H249" i="15" s="1"/>
  <c r="Q311" i="13"/>
  <c r="Z312" i="13" s="1"/>
  <c r="F522" i="7" s="1"/>
  <c r="AX311" i="13"/>
  <c r="BA311" i="13" s="1"/>
  <c r="BD311" i="13" s="1"/>
  <c r="O521" i="20" l="1"/>
  <c r="J522" i="20"/>
  <c r="K522" i="20"/>
  <c r="G522" i="20"/>
  <c r="I522" i="20"/>
  <c r="H522" i="20"/>
  <c r="CF311" i="18"/>
  <c r="BW311" i="18"/>
  <c r="AT312" i="18" s="1"/>
  <c r="J422" i="16"/>
  <c r="CE311" i="18"/>
  <c r="BV311" i="18"/>
  <c r="AS312" i="18" s="1"/>
  <c r="G269" i="15"/>
  <c r="J422" i="12"/>
  <c r="CE311" i="13"/>
  <c r="BW311" i="13"/>
  <c r="AT312" i="13" s="1"/>
  <c r="BV311" i="13"/>
  <c r="AS312" i="13" s="1"/>
  <c r="CF311" i="13"/>
  <c r="K421" i="16"/>
  <c r="L421" i="16" s="1"/>
  <c r="M421" i="16" s="1"/>
  <c r="V521" i="7"/>
  <c r="K421" i="12"/>
  <c r="L421" i="12" s="1"/>
  <c r="M421" i="12" s="1"/>
  <c r="BX311" i="13" s="1"/>
  <c r="K421" i="17"/>
  <c r="L421" i="17" s="1"/>
  <c r="M421" i="17" s="1"/>
  <c r="BV311" i="19"/>
  <c r="AS312" i="19" s="1"/>
  <c r="BW311" i="19"/>
  <c r="AT312" i="19" s="1"/>
  <c r="CE311" i="19"/>
  <c r="CF311" i="19"/>
  <c r="J422" i="17"/>
  <c r="BH311" i="18"/>
  <c r="BT311" i="18"/>
  <c r="BO311" i="18"/>
  <c r="F522" i="21"/>
  <c r="N310" i="19"/>
  <c r="BU310" i="19"/>
  <c r="CD310" i="19"/>
  <c r="CG310" i="19"/>
  <c r="BX310" i="19"/>
  <c r="N310" i="18"/>
  <c r="BU310" i="18"/>
  <c r="CD310" i="18"/>
  <c r="BX310" i="18"/>
  <c r="CG310" i="18"/>
  <c r="BT311" i="19"/>
  <c r="BO311" i="19"/>
  <c r="BH312" i="13"/>
  <c r="N311" i="13"/>
  <c r="BU311" i="13"/>
  <c r="CD311" i="13"/>
  <c r="BT312" i="13"/>
  <c r="BO312" i="13"/>
  <c r="CG311" i="13" l="1"/>
  <c r="L522" i="20"/>
  <c r="G422" i="16" s="1"/>
  <c r="P522" i="20"/>
  <c r="T522" i="20"/>
  <c r="R522" i="20"/>
  <c r="Q522" i="20"/>
  <c r="S522" i="20"/>
  <c r="N422" i="17"/>
  <c r="BY311" i="19"/>
  <c r="CH311" i="19"/>
  <c r="CI311" i="19"/>
  <c r="BZ311" i="19"/>
  <c r="O421" i="17"/>
  <c r="O521" i="7"/>
  <c r="H522" i="7"/>
  <c r="I522" i="7"/>
  <c r="J522" i="7"/>
  <c r="G522" i="7"/>
  <c r="K522" i="7"/>
  <c r="BZ311" i="13"/>
  <c r="O421" i="12"/>
  <c r="N422" i="12"/>
  <c r="CI311" i="13"/>
  <c r="CH311" i="13"/>
  <c r="BY311" i="13"/>
  <c r="AV312" i="18"/>
  <c r="AJ313" i="18" s="1"/>
  <c r="BM312" i="18"/>
  <c r="I312" i="18"/>
  <c r="BP312" i="18"/>
  <c r="BZ311" i="18"/>
  <c r="N422" i="16"/>
  <c r="CH311" i="18"/>
  <c r="BY311" i="18"/>
  <c r="O421" i="16"/>
  <c r="CI311" i="18"/>
  <c r="AV312" i="19"/>
  <c r="AJ313" i="19" s="1"/>
  <c r="I312" i="19"/>
  <c r="BP312" i="19"/>
  <c r="BM312" i="19"/>
  <c r="BM312" i="13"/>
  <c r="AV312" i="13"/>
  <c r="AJ313" i="13" s="1"/>
  <c r="BP312" i="13"/>
  <c r="I312" i="13"/>
  <c r="BQ312" i="18"/>
  <c r="J312" i="18"/>
  <c r="BN312" i="18"/>
  <c r="AW312" i="18"/>
  <c r="AK313" i="18" s="1"/>
  <c r="AW312" i="19"/>
  <c r="AK313" i="19" s="1"/>
  <c r="BN312" i="19"/>
  <c r="BQ312" i="19"/>
  <c r="J312" i="19"/>
  <c r="BQ312" i="13"/>
  <c r="BN312" i="13"/>
  <c r="AW312" i="13"/>
  <c r="AK313" i="13" s="1"/>
  <c r="J312" i="13"/>
  <c r="CJ310" i="19"/>
  <c r="CA310" i="19"/>
  <c r="AR311" i="19"/>
  <c r="CJ310" i="18"/>
  <c r="O522" i="21"/>
  <c r="G523" i="21"/>
  <c r="K523" i="21"/>
  <c r="J523" i="21"/>
  <c r="H523" i="21"/>
  <c r="I523" i="21"/>
  <c r="CA310" i="18"/>
  <c r="AR311" i="18"/>
  <c r="AR312" i="13"/>
  <c r="CA311" i="13" l="1"/>
  <c r="CJ311" i="13"/>
  <c r="CL311" i="13" s="1"/>
  <c r="AY312" i="18"/>
  <c r="BB312" i="18" s="1"/>
  <c r="U522" i="20"/>
  <c r="V522" i="20" s="1"/>
  <c r="AZ312" i="19"/>
  <c r="BC312" i="19" s="1"/>
  <c r="AY312" i="13"/>
  <c r="BB312" i="13" s="1"/>
  <c r="AZ312" i="13"/>
  <c r="BC312" i="13" s="1"/>
  <c r="L312" i="13"/>
  <c r="R312" i="13"/>
  <c r="AA313" i="13" s="1"/>
  <c r="S312" i="13"/>
  <c r="AB313" i="13" s="1"/>
  <c r="M312" i="13"/>
  <c r="R312" i="18"/>
  <c r="AA313" i="18" s="1"/>
  <c r="L312" i="18"/>
  <c r="O312" i="18" s="1"/>
  <c r="T522" i="7"/>
  <c r="S522" i="7"/>
  <c r="P522" i="7"/>
  <c r="Q522" i="7"/>
  <c r="R522" i="7"/>
  <c r="L522" i="7"/>
  <c r="M312" i="18"/>
  <c r="P312" i="18" s="1"/>
  <c r="S312" i="18"/>
  <c r="AB313" i="18" s="1"/>
  <c r="AY312" i="19"/>
  <c r="BB312" i="19" s="1"/>
  <c r="L312" i="19"/>
  <c r="O312" i="19" s="1"/>
  <c r="R312" i="19"/>
  <c r="AA313" i="19" s="1"/>
  <c r="M312" i="19"/>
  <c r="P312" i="19" s="1"/>
  <c r="S312" i="19"/>
  <c r="AB313" i="19" s="1"/>
  <c r="AZ312" i="18"/>
  <c r="BC312" i="18" s="1"/>
  <c r="H311" i="18"/>
  <c r="AU311" i="18"/>
  <c r="AI312" i="18" s="1"/>
  <c r="BL311" i="18"/>
  <c r="Q523" i="21"/>
  <c r="T523" i="21"/>
  <c r="P523" i="21"/>
  <c r="R523" i="21"/>
  <c r="S523" i="21"/>
  <c r="CC310" i="18"/>
  <c r="CB310" i="18"/>
  <c r="AU311" i="19"/>
  <c r="AI312" i="19" s="1"/>
  <c r="H311" i="19"/>
  <c r="BL311" i="19"/>
  <c r="CK310" i="18"/>
  <c r="CL310" i="18"/>
  <c r="CB310" i="19"/>
  <c r="CC310" i="19"/>
  <c r="CK310" i="19"/>
  <c r="CL310" i="19"/>
  <c r="L523" i="21"/>
  <c r="G423" i="17" s="1"/>
  <c r="BL312" i="13"/>
  <c r="H312" i="13"/>
  <c r="AU312" i="13"/>
  <c r="AI313" i="13" s="1"/>
  <c r="CC311" i="13"/>
  <c r="CB311" i="13"/>
  <c r="AX311" i="19" l="1"/>
  <c r="BA311" i="19" s="1"/>
  <c r="BD311" i="19" s="1"/>
  <c r="CK311" i="13"/>
  <c r="F250" i="15"/>
  <c r="H422" i="16"/>
  <c r="I422" i="16" s="1"/>
  <c r="H422" i="17"/>
  <c r="I422" i="17" s="1"/>
  <c r="G422" i="12"/>
  <c r="H422" i="12" s="1"/>
  <c r="I422" i="12" s="1"/>
  <c r="J250" i="15"/>
  <c r="P312" i="13"/>
  <c r="U522" i="7"/>
  <c r="I250" i="15"/>
  <c r="O312" i="13"/>
  <c r="AX311" i="18"/>
  <c r="BA311" i="18" s="1"/>
  <c r="BD311" i="18" s="1"/>
  <c r="U523" i="21"/>
  <c r="V523" i="21" s="1"/>
  <c r="K311" i="19"/>
  <c r="BR311" i="19"/>
  <c r="Q311" i="19"/>
  <c r="Z312" i="19" s="1"/>
  <c r="BH312" i="19" s="1"/>
  <c r="BR311" i="18"/>
  <c r="K311" i="18"/>
  <c r="Q311" i="18"/>
  <c r="Z312" i="18" s="1"/>
  <c r="F522" i="20" s="1"/>
  <c r="K312" i="13"/>
  <c r="H250" i="15" s="1"/>
  <c r="Q312" i="13"/>
  <c r="Z313" i="13" s="1"/>
  <c r="F523" i="7" s="1"/>
  <c r="BR312" i="13"/>
  <c r="AX312" i="13"/>
  <c r="BA312" i="13" s="1"/>
  <c r="BD312" i="13" s="1"/>
  <c r="G523" i="20" l="1"/>
  <c r="H523" i="20"/>
  <c r="O522" i="20"/>
  <c r="I523" i="20"/>
  <c r="J523" i="20"/>
  <c r="K523" i="20"/>
  <c r="V522" i="7"/>
  <c r="K422" i="17"/>
  <c r="L422" i="17" s="1"/>
  <c r="M422" i="17" s="1"/>
  <c r="K422" i="16"/>
  <c r="L422" i="16" s="1"/>
  <c r="M422" i="16" s="1"/>
  <c r="K422" i="12"/>
  <c r="L422" i="12" s="1"/>
  <c r="M422" i="12" s="1"/>
  <c r="CG312" i="13" s="1"/>
  <c r="G270" i="15"/>
  <c r="J423" i="12"/>
  <c r="BV312" i="13"/>
  <c r="AS313" i="13" s="1"/>
  <c r="BW312" i="13"/>
  <c r="AT313" i="13" s="1"/>
  <c r="CE312" i="13"/>
  <c r="CF312" i="13"/>
  <c r="BV312" i="19"/>
  <c r="AS313" i="19" s="1"/>
  <c r="J423" i="17"/>
  <c r="CE312" i="19"/>
  <c r="BW312" i="19"/>
  <c r="AT313" i="19" s="1"/>
  <c r="CF312" i="19"/>
  <c r="BV312" i="18"/>
  <c r="AS313" i="18" s="1"/>
  <c r="J423" i="16"/>
  <c r="CE312" i="18"/>
  <c r="CF312" i="18"/>
  <c r="BW312" i="18"/>
  <c r="AT313" i="18" s="1"/>
  <c r="BH312" i="18"/>
  <c r="N311" i="19"/>
  <c r="CD311" i="19"/>
  <c r="BU311" i="19"/>
  <c r="CG311" i="19"/>
  <c r="BX311" i="19"/>
  <c r="BO312" i="18"/>
  <c r="BT312" i="18"/>
  <c r="F523" i="21"/>
  <c r="N311" i="18"/>
  <c r="BU311" i="18"/>
  <c r="CD311" i="18"/>
  <c r="CG311" i="18"/>
  <c r="BX311" i="18"/>
  <c r="BO312" i="19"/>
  <c r="BT312" i="19"/>
  <c r="BT313" i="13"/>
  <c r="BO313" i="13"/>
  <c r="BH313" i="13"/>
  <c r="N312" i="13"/>
  <c r="BU312" i="13"/>
  <c r="CD312" i="13"/>
  <c r="BX312" i="13" l="1"/>
  <c r="P523" i="20"/>
  <c r="S523" i="20"/>
  <c r="R523" i="20"/>
  <c r="T523" i="20"/>
  <c r="Q523" i="20"/>
  <c r="L523" i="20"/>
  <c r="G423" i="16" s="1"/>
  <c r="BP313" i="13"/>
  <c r="AV313" i="13"/>
  <c r="AJ314" i="13" s="1"/>
  <c r="BM313" i="13"/>
  <c r="I313" i="13"/>
  <c r="H523" i="7"/>
  <c r="K523" i="7"/>
  <c r="J523" i="7"/>
  <c r="G523" i="7"/>
  <c r="O522" i="7"/>
  <c r="I523" i="7"/>
  <c r="BN313" i="19"/>
  <c r="J313" i="19"/>
  <c r="AW313" i="19"/>
  <c r="AK314" i="19" s="1"/>
  <c r="BQ313" i="19"/>
  <c r="I313" i="18"/>
  <c r="BM313" i="18"/>
  <c r="AV313" i="18"/>
  <c r="AJ314" i="18" s="1"/>
  <c r="BP313" i="18"/>
  <c r="BN313" i="18"/>
  <c r="BQ313" i="18"/>
  <c r="J313" i="18"/>
  <c r="AW313" i="18"/>
  <c r="AK314" i="18" s="1"/>
  <c r="O422" i="12"/>
  <c r="CH312" i="13"/>
  <c r="BY312" i="13"/>
  <c r="BZ312" i="13"/>
  <c r="CI312" i="13"/>
  <c r="N423" i="12"/>
  <c r="I313" i="19"/>
  <c r="AV313" i="19"/>
  <c r="AJ314" i="19" s="1"/>
  <c r="BP313" i="19"/>
  <c r="BM313" i="19"/>
  <c r="BY312" i="18"/>
  <c r="N423" i="16"/>
  <c r="BZ312" i="18"/>
  <c r="CH312" i="18"/>
  <c r="O422" i="16"/>
  <c r="CI312" i="18"/>
  <c r="AW313" i="13"/>
  <c r="AK314" i="13" s="1"/>
  <c r="J313" i="13"/>
  <c r="BQ313" i="13"/>
  <c r="BN313" i="13"/>
  <c r="BY312" i="19"/>
  <c r="CH312" i="19"/>
  <c r="BZ312" i="19"/>
  <c r="N423" i="17"/>
  <c r="CI312" i="19"/>
  <c r="O422" i="17"/>
  <c r="CJ311" i="18"/>
  <c r="CK311" i="18" s="1"/>
  <c r="O523" i="21"/>
  <c r="I524" i="21"/>
  <c r="J524" i="21"/>
  <c r="H524" i="21"/>
  <c r="K524" i="21"/>
  <c r="G524" i="21"/>
  <c r="CA311" i="19"/>
  <c r="AR312" i="19"/>
  <c r="CA311" i="18"/>
  <c r="AR312" i="18"/>
  <c r="CJ311" i="19"/>
  <c r="AR313" i="13"/>
  <c r="AY313" i="19" l="1"/>
  <c r="BB313" i="19" s="1"/>
  <c r="CA312" i="13"/>
  <c r="CC312" i="13" s="1"/>
  <c r="AY313" i="13"/>
  <c r="BB313" i="13" s="1"/>
  <c r="CJ312" i="13"/>
  <c r="CL312" i="13" s="1"/>
  <c r="AZ313" i="18"/>
  <c r="BC313" i="18" s="1"/>
  <c r="AY313" i="18"/>
  <c r="BB313" i="18" s="1"/>
  <c r="U523" i="20"/>
  <c r="V523" i="20" s="1"/>
  <c r="S313" i="13"/>
  <c r="AB314" i="13" s="1"/>
  <c r="M313" i="13"/>
  <c r="M313" i="19"/>
  <c r="P313" i="19" s="1"/>
  <c r="S313" i="19"/>
  <c r="AB314" i="19" s="1"/>
  <c r="L313" i="13"/>
  <c r="R313" i="13"/>
  <c r="AA314" i="13" s="1"/>
  <c r="T523" i="7"/>
  <c r="Q523" i="7"/>
  <c r="S523" i="7"/>
  <c r="P523" i="7"/>
  <c r="R523" i="7"/>
  <c r="CL311" i="18"/>
  <c r="L313" i="19"/>
  <c r="O313" i="19" s="1"/>
  <c r="R313" i="19"/>
  <c r="AA314" i="19" s="1"/>
  <c r="S313" i="18"/>
  <c r="AB314" i="18" s="1"/>
  <c r="M313" i="18"/>
  <c r="P313" i="18" s="1"/>
  <c r="R313" i="18"/>
  <c r="AA314" i="18" s="1"/>
  <c r="L313" i="18"/>
  <c r="O313" i="18" s="1"/>
  <c r="L523" i="7"/>
  <c r="AZ313" i="13"/>
  <c r="BC313" i="13" s="1"/>
  <c r="AZ313" i="19"/>
  <c r="BC313" i="19" s="1"/>
  <c r="H312" i="18"/>
  <c r="AU312" i="18"/>
  <c r="AI313" i="18" s="1"/>
  <c r="BL312" i="18"/>
  <c r="CB311" i="18"/>
  <c r="CC311" i="18"/>
  <c r="L524" i="21"/>
  <c r="G424" i="17" s="1"/>
  <c r="AU312" i="19"/>
  <c r="AI313" i="19" s="1"/>
  <c r="BL312" i="19"/>
  <c r="H312" i="19"/>
  <c r="CC311" i="19"/>
  <c r="CB311" i="19"/>
  <c r="CL311" i="19"/>
  <c r="CK311" i="19"/>
  <c r="Q524" i="21"/>
  <c r="R524" i="21"/>
  <c r="P524" i="21"/>
  <c r="S524" i="21"/>
  <c r="T524" i="21"/>
  <c r="CK312" i="13"/>
  <c r="BL313" i="13"/>
  <c r="H313" i="13"/>
  <c r="AU313" i="13"/>
  <c r="AI314" i="13" s="1"/>
  <c r="CB312" i="13" l="1"/>
  <c r="U523" i="7"/>
  <c r="K423" i="12" s="1"/>
  <c r="L423" i="12" s="1"/>
  <c r="M423" i="12" s="1"/>
  <c r="AX312" i="18"/>
  <c r="BA312" i="18" s="1"/>
  <c r="BD312" i="18" s="1"/>
  <c r="G423" i="12"/>
  <c r="H423" i="12" s="1"/>
  <c r="I423" i="12" s="1"/>
  <c r="F251" i="15"/>
  <c r="H423" i="16"/>
  <c r="I423" i="16" s="1"/>
  <c r="H423" i="17"/>
  <c r="I423" i="17" s="1"/>
  <c r="K423" i="17"/>
  <c r="L423" i="17" s="1"/>
  <c r="M423" i="17" s="1"/>
  <c r="P313" i="13"/>
  <c r="J251" i="15"/>
  <c r="I251" i="15"/>
  <c r="O313" i="13"/>
  <c r="AX312" i="19"/>
  <c r="BA312" i="19" s="1"/>
  <c r="BD312" i="19" s="1"/>
  <c r="K312" i="18"/>
  <c r="Q312" i="18"/>
  <c r="Z313" i="18" s="1"/>
  <c r="F523" i="20" s="1"/>
  <c r="BR312" i="18"/>
  <c r="K312" i="19"/>
  <c r="BR312" i="19"/>
  <c r="Q312" i="19"/>
  <c r="Z313" i="19" s="1"/>
  <c r="BH313" i="19" s="1"/>
  <c r="U524" i="21"/>
  <c r="V524" i="21" s="1"/>
  <c r="AX313" i="13"/>
  <c r="BA313" i="13" s="1"/>
  <c r="BD313" i="13" s="1"/>
  <c r="K313" i="13"/>
  <c r="H251" i="15" s="1"/>
  <c r="BR313" i="13"/>
  <c r="Q313" i="13"/>
  <c r="Z314" i="13" s="1"/>
  <c r="F524" i="7" s="1"/>
  <c r="K423" i="16" l="1"/>
  <c r="L423" i="16" s="1"/>
  <c r="M423" i="16" s="1"/>
  <c r="BZ313" i="18" s="1"/>
  <c r="V523" i="7"/>
  <c r="G524" i="20"/>
  <c r="I524" i="20"/>
  <c r="O523" i="20"/>
  <c r="H524" i="20"/>
  <c r="K524" i="20"/>
  <c r="J524" i="20"/>
  <c r="CI313" i="13"/>
  <c r="O423" i="12"/>
  <c r="CH313" i="13"/>
  <c r="BZ313" i="13"/>
  <c r="BY313" i="13"/>
  <c r="N424" i="12"/>
  <c r="CF313" i="19"/>
  <c r="CE313" i="19"/>
  <c r="J424" i="17"/>
  <c r="BV313" i="19"/>
  <c r="AS314" i="19" s="1"/>
  <c r="BW313" i="19"/>
  <c r="AT314" i="19" s="1"/>
  <c r="BH313" i="18"/>
  <c r="N424" i="17"/>
  <c r="CH313" i="19"/>
  <c r="CI313" i="19"/>
  <c r="O423" i="17"/>
  <c r="BY313" i="19"/>
  <c r="BZ313" i="19"/>
  <c r="BV313" i="18"/>
  <c r="AS314" i="18" s="1"/>
  <c r="J424" i="16"/>
  <c r="CF313" i="18"/>
  <c r="BW313" i="18"/>
  <c r="AT314" i="18" s="1"/>
  <c r="CE313" i="18"/>
  <c r="G271" i="15"/>
  <c r="J424" i="12"/>
  <c r="CE313" i="13"/>
  <c r="BV313" i="13"/>
  <c r="AS314" i="13" s="1"/>
  <c r="CF313" i="13"/>
  <c r="BW313" i="13"/>
  <c r="AT314" i="13" s="1"/>
  <c r="N312" i="19"/>
  <c r="CD312" i="19"/>
  <c r="BU312" i="19"/>
  <c r="CG312" i="19"/>
  <c r="BX312" i="19"/>
  <c r="BT313" i="19"/>
  <c r="BO313" i="19"/>
  <c r="N312" i="18"/>
  <c r="BU312" i="18"/>
  <c r="CD312" i="18"/>
  <c r="CG312" i="18"/>
  <c r="BX312" i="18"/>
  <c r="BO313" i="18"/>
  <c r="BT313" i="18"/>
  <c r="F524" i="21"/>
  <c r="BO314" i="13"/>
  <c r="BT314" i="13"/>
  <c r="BH314" i="13"/>
  <c r="N313" i="13"/>
  <c r="CD313" i="13"/>
  <c r="BU313" i="13"/>
  <c r="CG313" i="13"/>
  <c r="BX313" i="13"/>
  <c r="BY313" i="18" l="1"/>
  <c r="CI313" i="18"/>
  <c r="O423" i="16"/>
  <c r="CH313" i="18"/>
  <c r="N424" i="16"/>
  <c r="S524" i="20"/>
  <c r="Q524" i="20"/>
  <c r="P524" i="20"/>
  <c r="R524" i="20"/>
  <c r="T524" i="20"/>
  <c r="L524" i="20"/>
  <c r="G424" i="16" s="1"/>
  <c r="J314" i="18"/>
  <c r="AW314" i="18"/>
  <c r="AK315" i="18" s="1"/>
  <c r="BQ314" i="18"/>
  <c r="BN314" i="18"/>
  <c r="J314" i="13"/>
  <c r="BQ314" i="13"/>
  <c r="AW314" i="13"/>
  <c r="AK315" i="13" s="1"/>
  <c r="BN314" i="13"/>
  <c r="J524" i="7"/>
  <c r="G524" i="7"/>
  <c r="I524" i="7"/>
  <c r="O523" i="7"/>
  <c r="H524" i="7"/>
  <c r="K524" i="7"/>
  <c r="I314" i="13"/>
  <c r="BP314" i="13"/>
  <c r="BM314" i="13"/>
  <c r="AV314" i="13"/>
  <c r="AJ315" i="13" s="1"/>
  <c r="AV314" i="18"/>
  <c r="AJ315" i="18" s="1"/>
  <c r="BM314" i="18"/>
  <c r="I314" i="18"/>
  <c r="BP314" i="18"/>
  <c r="BN314" i="19"/>
  <c r="AW314" i="19"/>
  <c r="AK315" i="19" s="1"/>
  <c r="J314" i="19"/>
  <c r="BQ314" i="19"/>
  <c r="CJ312" i="18"/>
  <c r="CK312" i="18" s="1"/>
  <c r="BP314" i="19"/>
  <c r="AV314" i="19"/>
  <c r="AJ315" i="19" s="1"/>
  <c r="BM314" i="19"/>
  <c r="I314" i="19"/>
  <c r="CA312" i="18"/>
  <c r="AR313" i="18"/>
  <c r="H525" i="21"/>
  <c r="O524" i="21"/>
  <c r="J525" i="21"/>
  <c r="I525" i="21"/>
  <c r="K525" i="21"/>
  <c r="G525" i="21"/>
  <c r="CA312" i="19"/>
  <c r="AR313" i="19"/>
  <c r="CJ312" i="19"/>
  <c r="CA313" i="13"/>
  <c r="AR314" i="13"/>
  <c r="CJ313" i="13"/>
  <c r="AY314" i="18" l="1"/>
  <c r="BB314" i="18" s="1"/>
  <c r="AZ314" i="18"/>
  <c r="BC314" i="18" s="1"/>
  <c r="U524" i="20"/>
  <c r="V524" i="20" s="1"/>
  <c r="CL312" i="18"/>
  <c r="AY314" i="19"/>
  <c r="BB314" i="19" s="1"/>
  <c r="AZ314" i="19"/>
  <c r="BC314" i="19" s="1"/>
  <c r="Q524" i="7"/>
  <c r="S524" i="7"/>
  <c r="R524" i="7"/>
  <c r="P524" i="7"/>
  <c r="T524" i="7"/>
  <c r="M314" i="19"/>
  <c r="P314" i="19" s="1"/>
  <c r="S314" i="19"/>
  <c r="AB315" i="19" s="1"/>
  <c r="AY314" i="13"/>
  <c r="BB314" i="13" s="1"/>
  <c r="S314" i="13"/>
  <c r="AB315" i="13" s="1"/>
  <c r="M314" i="13"/>
  <c r="L524" i="7"/>
  <c r="L314" i="19"/>
  <c r="O314" i="19" s="1"/>
  <c r="R314" i="19"/>
  <c r="AA315" i="19" s="1"/>
  <c r="R314" i="18"/>
  <c r="AA315" i="18" s="1"/>
  <c r="L314" i="18"/>
  <c r="O314" i="18" s="1"/>
  <c r="L314" i="13"/>
  <c r="R314" i="13"/>
  <c r="AA315" i="13" s="1"/>
  <c r="AZ314" i="13"/>
  <c r="BC314" i="13" s="1"/>
  <c r="S314" i="18"/>
  <c r="AB315" i="18" s="1"/>
  <c r="M314" i="18"/>
  <c r="P314" i="18" s="1"/>
  <c r="CB312" i="19"/>
  <c r="CC312" i="19"/>
  <c r="L525" i="21"/>
  <c r="G425" i="17" s="1"/>
  <c r="CK312" i="19"/>
  <c r="CL312" i="19"/>
  <c r="Q525" i="21"/>
  <c r="T525" i="21"/>
  <c r="R525" i="21"/>
  <c r="S525" i="21"/>
  <c r="P525" i="21"/>
  <c r="AU313" i="18"/>
  <c r="AI314" i="18" s="1"/>
  <c r="H313" i="18"/>
  <c r="BL313" i="18"/>
  <c r="AU313" i="19"/>
  <c r="AI314" i="19" s="1"/>
  <c r="H313" i="19"/>
  <c r="BL313" i="19"/>
  <c r="CB312" i="18"/>
  <c r="CC312" i="18"/>
  <c r="CL313" i="13"/>
  <c r="CK313" i="13"/>
  <c r="AU314" i="13"/>
  <c r="AI315" i="13" s="1"/>
  <c r="H314" i="13"/>
  <c r="BL314" i="13"/>
  <c r="CC313" i="13"/>
  <c r="CB313" i="13"/>
  <c r="U524" i="7" l="1"/>
  <c r="K424" i="12" s="1"/>
  <c r="L424" i="12" s="1"/>
  <c r="M424" i="12" s="1"/>
  <c r="J252" i="15"/>
  <c r="P314" i="13"/>
  <c r="H424" i="17"/>
  <c r="I424" i="17" s="1"/>
  <c r="G424" i="12"/>
  <c r="H424" i="12" s="1"/>
  <c r="I424" i="12" s="1"/>
  <c r="H424" i="16"/>
  <c r="I424" i="16" s="1"/>
  <c r="F252" i="15"/>
  <c r="AX313" i="18"/>
  <c r="BA313" i="18" s="1"/>
  <c r="BD313" i="18" s="1"/>
  <c r="I252" i="15"/>
  <c r="O314" i="13"/>
  <c r="BR313" i="18"/>
  <c r="K313" i="18"/>
  <c r="Q313" i="18"/>
  <c r="Z314" i="18" s="1"/>
  <c r="F524" i="20" s="1"/>
  <c r="BR313" i="19"/>
  <c r="K313" i="19"/>
  <c r="Q313" i="19"/>
  <c r="Z314" i="19" s="1"/>
  <c r="BH314" i="19" s="1"/>
  <c r="AX313" i="19"/>
  <c r="BA313" i="19" s="1"/>
  <c r="BD313" i="19" s="1"/>
  <c r="U525" i="21"/>
  <c r="V525" i="21" s="1"/>
  <c r="BR314" i="13"/>
  <c r="Q314" i="13"/>
  <c r="Z315" i="13" s="1"/>
  <c r="F525" i="7" s="1"/>
  <c r="K314" i="13"/>
  <c r="H252" i="15" s="1"/>
  <c r="AX314" i="13"/>
  <c r="BA314" i="13" s="1"/>
  <c r="BD314" i="13" s="1"/>
  <c r="K424" i="17" l="1"/>
  <c r="L424" i="17" s="1"/>
  <c r="M424" i="17" s="1"/>
  <c r="K424" i="16"/>
  <c r="L424" i="16" s="1"/>
  <c r="M424" i="16" s="1"/>
  <c r="CI314" i="18" s="1"/>
  <c r="V524" i="7"/>
  <c r="K525" i="20"/>
  <c r="O524" i="20"/>
  <c r="G525" i="20"/>
  <c r="J525" i="20"/>
  <c r="I525" i="20"/>
  <c r="H525" i="20"/>
  <c r="BW314" i="19"/>
  <c r="AT315" i="19" s="1"/>
  <c r="J425" i="17"/>
  <c r="CF314" i="19"/>
  <c r="CE314" i="19"/>
  <c r="BV314" i="19"/>
  <c r="AS315" i="19" s="1"/>
  <c r="G272" i="15"/>
  <c r="J425" i="12"/>
  <c r="CE314" i="13"/>
  <c r="BV314" i="13"/>
  <c r="AS315" i="13" s="1"/>
  <c r="CF314" i="13"/>
  <c r="BW314" i="13"/>
  <c r="AT315" i="13" s="1"/>
  <c r="CH314" i="19"/>
  <c r="BY314" i="19"/>
  <c r="N425" i="17"/>
  <c r="CI314" i="19"/>
  <c r="BZ314" i="19"/>
  <c r="O424" i="17"/>
  <c r="BH314" i="18"/>
  <c r="CE314" i="18"/>
  <c r="BV314" i="18"/>
  <c r="AS315" i="18" s="1"/>
  <c r="CF314" i="18"/>
  <c r="J425" i="16"/>
  <c r="BW314" i="18"/>
  <c r="AT315" i="18" s="1"/>
  <c r="O424" i="12"/>
  <c r="BY314" i="13"/>
  <c r="N425" i="12"/>
  <c r="CH314" i="13"/>
  <c r="CI314" i="13"/>
  <c r="BZ314" i="13"/>
  <c r="BT314" i="19"/>
  <c r="BO314" i="19"/>
  <c r="N313" i="18"/>
  <c r="CD313" i="18"/>
  <c r="BU313" i="18"/>
  <c r="CG313" i="18"/>
  <c r="BX313" i="18"/>
  <c r="BT314" i="18"/>
  <c r="BO314" i="18"/>
  <c r="F525" i="21"/>
  <c r="N313" i="19"/>
  <c r="BU313" i="19"/>
  <c r="CD313" i="19"/>
  <c r="CG313" i="19"/>
  <c r="BX313" i="19"/>
  <c r="N314" i="13"/>
  <c r="BU314" i="13"/>
  <c r="CD314" i="13"/>
  <c r="CG314" i="13"/>
  <c r="BX314" i="13"/>
  <c r="BH315" i="13"/>
  <c r="BO315" i="13"/>
  <c r="BT315" i="13"/>
  <c r="N425" i="16" l="1"/>
  <c r="CH314" i="18"/>
  <c r="O424" i="16"/>
  <c r="BY314" i="18"/>
  <c r="BZ314" i="18"/>
  <c r="L525" i="20"/>
  <c r="G425" i="16" s="1"/>
  <c r="P525" i="20"/>
  <c r="R525" i="20"/>
  <c r="T525" i="20"/>
  <c r="Q525" i="20"/>
  <c r="S525" i="20"/>
  <c r="BQ315" i="18"/>
  <c r="BN315" i="18"/>
  <c r="AW315" i="18"/>
  <c r="AK316" i="18" s="1"/>
  <c r="J315" i="18"/>
  <c r="BP315" i="19"/>
  <c r="AV315" i="19"/>
  <c r="AJ316" i="19" s="1"/>
  <c r="BM315" i="19"/>
  <c r="I315" i="19"/>
  <c r="BM315" i="18"/>
  <c r="I315" i="18"/>
  <c r="AV315" i="18"/>
  <c r="AJ316" i="18" s="1"/>
  <c r="BP315" i="18"/>
  <c r="BN315" i="13"/>
  <c r="J315" i="13"/>
  <c r="AW315" i="13"/>
  <c r="AK316" i="13" s="1"/>
  <c r="BQ315" i="13"/>
  <c r="I525" i="7"/>
  <c r="G525" i="7"/>
  <c r="K525" i="7"/>
  <c r="O524" i="7"/>
  <c r="J525" i="7"/>
  <c r="H525" i="7"/>
  <c r="BM315" i="13"/>
  <c r="AV315" i="13"/>
  <c r="AJ316" i="13" s="1"/>
  <c r="BP315" i="13"/>
  <c r="I315" i="13"/>
  <c r="BQ315" i="19"/>
  <c r="BN315" i="19"/>
  <c r="AW315" i="19"/>
  <c r="AK316" i="19" s="1"/>
  <c r="J315" i="19"/>
  <c r="CA313" i="18"/>
  <c r="AR314" i="18"/>
  <c r="CJ313" i="19"/>
  <c r="CJ313" i="18"/>
  <c r="CA313" i="19"/>
  <c r="AR314" i="19"/>
  <c r="O525" i="21"/>
  <c r="I526" i="21"/>
  <c r="J526" i="21"/>
  <c r="H526" i="21"/>
  <c r="G526" i="21"/>
  <c r="K526" i="21"/>
  <c r="CJ314" i="13"/>
  <c r="CA314" i="13"/>
  <c r="AR315" i="13"/>
  <c r="AY315" i="18" l="1"/>
  <c r="BB315" i="18" s="1"/>
  <c r="AZ315" i="18"/>
  <c r="BC315" i="18" s="1"/>
  <c r="AY315" i="13"/>
  <c r="BB315" i="13" s="1"/>
  <c r="AZ315" i="13"/>
  <c r="BC315" i="13" s="1"/>
  <c r="U525" i="20"/>
  <c r="V525" i="20" s="1"/>
  <c r="R315" i="13"/>
  <c r="AA316" i="13" s="1"/>
  <c r="L315" i="13"/>
  <c r="L525" i="7"/>
  <c r="M315" i="19"/>
  <c r="P315" i="19" s="1"/>
  <c r="S315" i="19"/>
  <c r="AB316" i="19" s="1"/>
  <c r="R315" i="18"/>
  <c r="AA316" i="18" s="1"/>
  <c r="L315" i="18"/>
  <c r="O315" i="18" s="1"/>
  <c r="M315" i="18"/>
  <c r="P315" i="18" s="1"/>
  <c r="S315" i="18"/>
  <c r="AB316" i="18" s="1"/>
  <c r="AY315" i="19"/>
  <c r="BB315" i="19" s="1"/>
  <c r="AZ315" i="19"/>
  <c r="BC315" i="19" s="1"/>
  <c r="Q525" i="7"/>
  <c r="T525" i="7"/>
  <c r="R525" i="7"/>
  <c r="S525" i="7"/>
  <c r="P525" i="7"/>
  <c r="S315" i="13"/>
  <c r="AB316" i="13" s="1"/>
  <c r="M315" i="13"/>
  <c r="L315" i="19"/>
  <c r="O315" i="19" s="1"/>
  <c r="R315" i="19"/>
  <c r="AA316" i="19" s="1"/>
  <c r="H314" i="19"/>
  <c r="BL314" i="19"/>
  <c r="AU314" i="19"/>
  <c r="AI315" i="19" s="1"/>
  <c r="CC313" i="19"/>
  <c r="CB313" i="19"/>
  <c r="CL313" i="19"/>
  <c r="CK313" i="19"/>
  <c r="L526" i="21"/>
  <c r="G426" i="17" s="1"/>
  <c r="H314" i="18"/>
  <c r="AU314" i="18"/>
  <c r="AI315" i="18" s="1"/>
  <c r="BL314" i="18"/>
  <c r="CL313" i="18"/>
  <c r="CK313" i="18"/>
  <c r="CB313" i="18"/>
  <c r="CC313" i="18"/>
  <c r="Q526" i="21"/>
  <c r="S526" i="21"/>
  <c r="P526" i="21"/>
  <c r="R526" i="21"/>
  <c r="T526" i="21"/>
  <c r="CL314" i="13"/>
  <c r="CK314" i="13"/>
  <c r="CC314" i="13"/>
  <c r="CB314" i="13"/>
  <c r="H315" i="13"/>
  <c r="AU315" i="13"/>
  <c r="AI316" i="13" s="1"/>
  <c r="BL315" i="13"/>
  <c r="H425" i="17" l="1"/>
  <c r="I425" i="17" s="1"/>
  <c r="G425" i="12"/>
  <c r="H425" i="12" s="1"/>
  <c r="I425" i="12" s="1"/>
  <c r="H425" i="16"/>
  <c r="I425" i="16" s="1"/>
  <c r="F253" i="15"/>
  <c r="J253" i="15"/>
  <c r="P315" i="13"/>
  <c r="I253" i="15"/>
  <c r="O315" i="13"/>
  <c r="AX314" i="19"/>
  <c r="BA314" i="19" s="1"/>
  <c r="BD314" i="19" s="1"/>
  <c r="U525" i="7"/>
  <c r="K314" i="18"/>
  <c r="BR314" i="18"/>
  <c r="Q314" i="18"/>
  <c r="Z315" i="18" s="1"/>
  <c r="F525" i="20" s="1"/>
  <c r="U526" i="21"/>
  <c r="V526" i="21" s="1"/>
  <c r="AX314" i="18"/>
  <c r="BA314" i="18" s="1"/>
  <c r="BD314" i="18" s="1"/>
  <c r="K314" i="19"/>
  <c r="Q314" i="19"/>
  <c r="Z315" i="19" s="1"/>
  <c r="BH315" i="19" s="1"/>
  <c r="BR314" i="19"/>
  <c r="K315" i="13"/>
  <c r="H253" i="15" s="1"/>
  <c r="Q315" i="13"/>
  <c r="Z316" i="13" s="1"/>
  <c r="F526" i="7" s="1"/>
  <c r="BR315" i="13"/>
  <c r="AX315" i="13"/>
  <c r="BA315" i="13" s="1"/>
  <c r="BD315" i="13" s="1"/>
  <c r="K526" i="20" l="1"/>
  <c r="O525" i="20"/>
  <c r="J526" i="20"/>
  <c r="H526" i="20"/>
  <c r="G526" i="20"/>
  <c r="I526" i="20"/>
  <c r="BW315" i="18"/>
  <c r="AT316" i="18" s="1"/>
  <c r="CF315" i="18"/>
  <c r="BV315" i="18"/>
  <c r="AS316" i="18" s="1"/>
  <c r="J426" i="16"/>
  <c r="CE315" i="18"/>
  <c r="G273" i="15"/>
  <c r="CE315" i="13"/>
  <c r="J426" i="12"/>
  <c r="BV315" i="13"/>
  <c r="AS316" i="13" s="1"/>
  <c r="CF315" i="13"/>
  <c r="BW315" i="13"/>
  <c r="AT316" i="13" s="1"/>
  <c r="V525" i="7"/>
  <c r="K425" i="12"/>
  <c r="L425" i="12" s="1"/>
  <c r="M425" i="12" s="1"/>
  <c r="BX315" i="13" s="1"/>
  <c r="K425" i="16"/>
  <c r="L425" i="16" s="1"/>
  <c r="M425" i="16" s="1"/>
  <c r="K425" i="17"/>
  <c r="L425" i="17" s="1"/>
  <c r="M425" i="17" s="1"/>
  <c r="J426" i="17"/>
  <c r="BV315" i="19"/>
  <c r="AS316" i="19" s="1"/>
  <c r="CE315" i="19"/>
  <c r="CF315" i="19"/>
  <c r="BW315" i="19"/>
  <c r="AT316" i="19" s="1"/>
  <c r="BH315" i="18"/>
  <c r="BO315" i="18"/>
  <c r="BT315" i="18"/>
  <c r="F526" i="21"/>
  <c r="N314" i="18"/>
  <c r="CD314" i="18"/>
  <c r="BU314" i="18"/>
  <c r="CG314" i="18"/>
  <c r="BX314" i="18"/>
  <c r="BO315" i="19"/>
  <c r="BT315" i="19"/>
  <c r="N314" i="19"/>
  <c r="CD314" i="19"/>
  <c r="BU314" i="19"/>
  <c r="BX314" i="19"/>
  <c r="CG314" i="19"/>
  <c r="BH316" i="13"/>
  <c r="BT316" i="13"/>
  <c r="BO316" i="13"/>
  <c r="N315" i="13"/>
  <c r="CD315" i="13"/>
  <c r="BU315" i="13"/>
  <c r="CG315" i="13" l="1"/>
  <c r="L526" i="20"/>
  <c r="G426" i="16" s="1"/>
  <c r="T526" i="20"/>
  <c r="S526" i="20"/>
  <c r="R526" i="20"/>
  <c r="P526" i="20"/>
  <c r="Q526" i="20"/>
  <c r="CH315" i="19"/>
  <c r="N426" i="17"/>
  <c r="CI315" i="19"/>
  <c r="BZ315" i="19"/>
  <c r="O425" i="17"/>
  <c r="BY315" i="19"/>
  <c r="H526" i="7"/>
  <c r="J526" i="7"/>
  <c r="G526" i="7"/>
  <c r="O525" i="7"/>
  <c r="K526" i="7"/>
  <c r="I526" i="7"/>
  <c r="BZ315" i="18"/>
  <c r="O425" i="16"/>
  <c r="N426" i="16"/>
  <c r="CI315" i="18"/>
  <c r="CH315" i="18"/>
  <c r="BY315" i="18"/>
  <c r="N426" i="12"/>
  <c r="CH315" i="13"/>
  <c r="CI315" i="13"/>
  <c r="O425" i="12"/>
  <c r="BZ315" i="13"/>
  <c r="BY315" i="13"/>
  <c r="AW316" i="19"/>
  <c r="AK317" i="19" s="1"/>
  <c r="J316" i="19"/>
  <c r="BQ316" i="19"/>
  <c r="BN316" i="19"/>
  <c r="J316" i="13"/>
  <c r="AW316" i="13"/>
  <c r="AK317" i="13" s="1"/>
  <c r="BN316" i="13"/>
  <c r="BQ316" i="13"/>
  <c r="AV316" i="18"/>
  <c r="AJ317" i="18" s="1"/>
  <c r="I316" i="18"/>
  <c r="BP316" i="18"/>
  <c r="BM316" i="18"/>
  <c r="BM316" i="19"/>
  <c r="AV316" i="19"/>
  <c r="AJ317" i="19" s="1"/>
  <c r="BP316" i="19"/>
  <c r="I316" i="19"/>
  <c r="BM316" i="13"/>
  <c r="AV316" i="13"/>
  <c r="AJ317" i="13" s="1"/>
  <c r="BP316" i="13"/>
  <c r="I316" i="13"/>
  <c r="J316" i="18"/>
  <c r="BQ316" i="18"/>
  <c r="BN316" i="18"/>
  <c r="AW316" i="18"/>
  <c r="AK317" i="18" s="1"/>
  <c r="O526" i="21"/>
  <c r="H527" i="21"/>
  <c r="J527" i="21"/>
  <c r="G527" i="21"/>
  <c r="K527" i="21"/>
  <c r="I527" i="21"/>
  <c r="CA314" i="18"/>
  <c r="AR315" i="18"/>
  <c r="CA314" i="19"/>
  <c r="AR315" i="19"/>
  <c r="CJ314" i="18"/>
  <c r="CJ314" i="19"/>
  <c r="AR316" i="13"/>
  <c r="U526" i="20" l="1"/>
  <c r="V526" i="20" s="1"/>
  <c r="AY316" i="13"/>
  <c r="BB316" i="13" s="1"/>
  <c r="AY316" i="19"/>
  <c r="BB316" i="19" s="1"/>
  <c r="AZ316" i="19"/>
  <c r="BC316" i="19" s="1"/>
  <c r="AY316" i="18"/>
  <c r="BB316" i="18" s="1"/>
  <c r="CA315" i="13"/>
  <c r="CC315" i="13" s="1"/>
  <c r="CJ315" i="13"/>
  <c r="CK315" i="13" s="1"/>
  <c r="AZ316" i="18"/>
  <c r="BC316" i="18" s="1"/>
  <c r="S316" i="13"/>
  <c r="AB317" i="13" s="1"/>
  <c r="M316" i="13"/>
  <c r="L316" i="19"/>
  <c r="O316" i="19" s="1"/>
  <c r="R316" i="19"/>
  <c r="AA317" i="19" s="1"/>
  <c r="L316" i="18"/>
  <c r="O316" i="18" s="1"/>
  <c r="R316" i="18"/>
  <c r="AA317" i="18" s="1"/>
  <c r="M316" i="18"/>
  <c r="P316" i="18" s="1"/>
  <c r="S316" i="18"/>
  <c r="AB317" i="18" s="1"/>
  <c r="AZ316" i="13"/>
  <c r="BC316" i="13" s="1"/>
  <c r="S316" i="19"/>
  <c r="AB317" i="19" s="1"/>
  <c r="M316" i="19"/>
  <c r="P316" i="19" s="1"/>
  <c r="P526" i="7"/>
  <c r="Q526" i="7"/>
  <c r="S526" i="7"/>
  <c r="R526" i="7"/>
  <c r="T526" i="7"/>
  <c r="L316" i="13"/>
  <c r="R316" i="13"/>
  <c r="AA317" i="13" s="1"/>
  <c r="L526" i="7"/>
  <c r="Q527" i="21"/>
  <c r="P527" i="21"/>
  <c r="R527" i="21"/>
  <c r="S527" i="21"/>
  <c r="T527" i="21"/>
  <c r="CL314" i="18"/>
  <c r="CK314" i="18"/>
  <c r="CL314" i="19"/>
  <c r="CK314" i="19"/>
  <c r="H315" i="19"/>
  <c r="BL315" i="19"/>
  <c r="AU315" i="19"/>
  <c r="AI316" i="19" s="1"/>
  <c r="CC314" i="19"/>
  <c r="CB314" i="19"/>
  <c r="H315" i="18"/>
  <c r="AU315" i="18"/>
  <c r="AI316" i="18" s="1"/>
  <c r="BL315" i="18"/>
  <c r="CC314" i="18"/>
  <c r="CB314" i="18"/>
  <c r="L527" i="21"/>
  <c r="G427" i="17" s="1"/>
  <c r="BL316" i="13"/>
  <c r="H316" i="13"/>
  <c r="AU316" i="13"/>
  <c r="AI317" i="13" s="1"/>
  <c r="AX315" i="18" l="1"/>
  <c r="BA315" i="18" s="1"/>
  <c r="BD315" i="18" s="1"/>
  <c r="CB315" i="13"/>
  <c r="CL315" i="13"/>
  <c r="U526" i="7"/>
  <c r="H426" i="17"/>
  <c r="I426" i="17" s="1"/>
  <c r="G426" i="12"/>
  <c r="H426" i="12" s="1"/>
  <c r="I426" i="12" s="1"/>
  <c r="F254" i="15"/>
  <c r="H426" i="16"/>
  <c r="I426" i="16" s="1"/>
  <c r="J254" i="15"/>
  <c r="P316" i="13"/>
  <c r="I254" i="15"/>
  <c r="O316" i="13"/>
  <c r="K315" i="19"/>
  <c r="Q315" i="19"/>
  <c r="Z316" i="19" s="1"/>
  <c r="BH316" i="19" s="1"/>
  <c r="BR315" i="19"/>
  <c r="U527" i="21"/>
  <c r="V527" i="21" s="1"/>
  <c r="BR315" i="18"/>
  <c r="K315" i="18"/>
  <c r="Q315" i="18"/>
  <c r="Z316" i="18" s="1"/>
  <c r="F526" i="20" s="1"/>
  <c r="AX315" i="19"/>
  <c r="BA315" i="19" s="1"/>
  <c r="BD315" i="19" s="1"/>
  <c r="Q316" i="13"/>
  <c r="Z317" i="13" s="1"/>
  <c r="F527" i="7" s="1"/>
  <c r="BR316" i="13"/>
  <c r="K316" i="13"/>
  <c r="H254" i="15" s="1"/>
  <c r="AX316" i="13"/>
  <c r="BA316" i="13" s="1"/>
  <c r="BD316" i="13" s="1"/>
  <c r="O526" i="20" l="1"/>
  <c r="G527" i="20"/>
  <c r="I527" i="20"/>
  <c r="J527" i="20"/>
  <c r="K527" i="20"/>
  <c r="H527" i="20"/>
  <c r="CF316" i="18"/>
  <c r="BW316" i="18"/>
  <c r="AT317" i="18" s="1"/>
  <c r="BV316" i="18"/>
  <c r="AS317" i="18" s="1"/>
  <c r="CE316" i="18"/>
  <c r="J427" i="16"/>
  <c r="G274" i="15"/>
  <c r="J427" i="12"/>
  <c r="BV316" i="13"/>
  <c r="AS317" i="13" s="1"/>
  <c r="CF316" i="13"/>
  <c r="CE316" i="13"/>
  <c r="BW316" i="13"/>
  <c r="AT317" i="13" s="1"/>
  <c r="J427" i="17"/>
  <c r="BV316" i="19"/>
  <c r="AS317" i="19" s="1"/>
  <c r="CE316" i="19"/>
  <c r="BW316" i="19"/>
  <c r="AT317" i="19" s="1"/>
  <c r="CF316" i="19"/>
  <c r="K426" i="16"/>
  <c r="L426" i="16" s="1"/>
  <c r="M426" i="16" s="1"/>
  <c r="K426" i="12"/>
  <c r="L426" i="12" s="1"/>
  <c r="M426" i="12" s="1"/>
  <c r="BX316" i="13" s="1"/>
  <c r="K426" i="17"/>
  <c r="L426" i="17" s="1"/>
  <c r="M426" i="17" s="1"/>
  <c r="V526" i="7"/>
  <c r="BH316" i="18"/>
  <c r="BO316" i="19"/>
  <c r="BT316" i="19"/>
  <c r="BT316" i="18"/>
  <c r="BO316" i="18"/>
  <c r="N315" i="19"/>
  <c r="CD315" i="19"/>
  <c r="BU315" i="19"/>
  <c r="CG315" i="19"/>
  <c r="BX315" i="19"/>
  <c r="F527" i="21"/>
  <c r="N315" i="18"/>
  <c r="CD315" i="18"/>
  <c r="BU315" i="18"/>
  <c r="CG315" i="18"/>
  <c r="BX315" i="18"/>
  <c r="N316" i="13"/>
  <c r="BU316" i="13"/>
  <c r="CD316" i="13"/>
  <c r="BT317" i="13"/>
  <c r="BO317" i="13"/>
  <c r="BH317" i="13"/>
  <c r="L527" i="20" l="1"/>
  <c r="G427" i="16" s="1"/>
  <c r="R527" i="20"/>
  <c r="S527" i="20"/>
  <c r="Q527" i="20"/>
  <c r="P527" i="20"/>
  <c r="T527" i="20"/>
  <c r="CG316" i="13"/>
  <c r="BM317" i="13"/>
  <c r="BP317" i="13"/>
  <c r="I317" i="13"/>
  <c r="AV317" i="13"/>
  <c r="AJ318" i="13" s="1"/>
  <c r="J317" i="19"/>
  <c r="BQ317" i="19"/>
  <c r="BN317" i="19"/>
  <c r="AW317" i="19"/>
  <c r="AK318" i="19" s="1"/>
  <c r="AV317" i="19"/>
  <c r="AJ318" i="19" s="1"/>
  <c r="I317" i="19"/>
  <c r="BP317" i="19"/>
  <c r="BM317" i="19"/>
  <c r="G527" i="7"/>
  <c r="K527" i="7"/>
  <c r="O526" i="7"/>
  <c r="I527" i="7"/>
  <c r="J527" i="7"/>
  <c r="H527" i="7"/>
  <c r="CH316" i="19"/>
  <c r="BZ316" i="19"/>
  <c r="CI316" i="19"/>
  <c r="O426" i="17"/>
  <c r="N427" i="17"/>
  <c r="BY316" i="19"/>
  <c r="J317" i="13"/>
  <c r="AW317" i="13"/>
  <c r="AK318" i="13" s="1"/>
  <c r="BQ317" i="13"/>
  <c r="BN317" i="13"/>
  <c r="AV317" i="18"/>
  <c r="AJ318" i="18" s="1"/>
  <c r="BP317" i="18"/>
  <c r="BM317" i="18"/>
  <c r="I317" i="18"/>
  <c r="O426" i="12"/>
  <c r="CI316" i="13"/>
  <c r="CH316" i="13"/>
  <c r="BY316" i="13"/>
  <c r="N427" i="12"/>
  <c r="BZ316" i="13"/>
  <c r="AW317" i="18"/>
  <c r="AK318" i="18" s="1"/>
  <c r="BQ317" i="18"/>
  <c r="BN317" i="18"/>
  <c r="J317" i="18"/>
  <c r="BZ316" i="18"/>
  <c r="BY316" i="18"/>
  <c r="O426" i="16"/>
  <c r="CH316" i="18"/>
  <c r="CI316" i="18"/>
  <c r="N427" i="16"/>
  <c r="O527" i="21"/>
  <c r="J528" i="21"/>
  <c r="G528" i="21"/>
  <c r="H528" i="21"/>
  <c r="I528" i="21"/>
  <c r="K528" i="21"/>
  <c r="CA315" i="19"/>
  <c r="AR316" i="19"/>
  <c r="CJ315" i="19"/>
  <c r="CA315" i="18"/>
  <c r="AR316" i="18"/>
  <c r="CJ315" i="18"/>
  <c r="AR317" i="13"/>
  <c r="CJ316" i="13" l="1"/>
  <c r="CK316" i="13" s="1"/>
  <c r="AY317" i="19"/>
  <c r="BB317" i="19" s="1"/>
  <c r="AY317" i="13"/>
  <c r="BB317" i="13" s="1"/>
  <c r="CA316" i="13"/>
  <c r="CB316" i="13" s="1"/>
  <c r="U527" i="20"/>
  <c r="V527" i="20" s="1"/>
  <c r="AY317" i="18"/>
  <c r="BB317" i="18" s="1"/>
  <c r="M317" i="19"/>
  <c r="P317" i="19" s="1"/>
  <c r="S317" i="19"/>
  <c r="AB318" i="19" s="1"/>
  <c r="R317" i="18"/>
  <c r="AA318" i="18" s="1"/>
  <c r="L317" i="18"/>
  <c r="O317" i="18" s="1"/>
  <c r="M317" i="13"/>
  <c r="S317" i="13"/>
  <c r="AB318" i="13" s="1"/>
  <c r="L317" i="19"/>
  <c r="O317" i="19" s="1"/>
  <c r="R317" i="19"/>
  <c r="AA318" i="19" s="1"/>
  <c r="R527" i="7"/>
  <c r="T527" i="7"/>
  <c r="Q527" i="7"/>
  <c r="P527" i="7"/>
  <c r="S527" i="7"/>
  <c r="L317" i="13"/>
  <c r="R317" i="13"/>
  <c r="AA318" i="13" s="1"/>
  <c r="AZ317" i="18"/>
  <c r="BC317" i="18" s="1"/>
  <c r="AZ317" i="13"/>
  <c r="BC317" i="13" s="1"/>
  <c r="L527" i="7"/>
  <c r="AZ317" i="19"/>
  <c r="BC317" i="19" s="1"/>
  <c r="M317" i="18"/>
  <c r="P317" i="18" s="1"/>
  <c r="S317" i="18"/>
  <c r="AB318" i="18" s="1"/>
  <c r="AU316" i="18"/>
  <c r="AI317" i="18" s="1"/>
  <c r="BL316" i="18"/>
  <c r="H316" i="18"/>
  <c r="CC315" i="18"/>
  <c r="CB315" i="18"/>
  <c r="L528" i="21"/>
  <c r="G428" i="17" s="1"/>
  <c r="CL315" i="19"/>
  <c r="CK315" i="19"/>
  <c r="CL315" i="18"/>
  <c r="CK315" i="18"/>
  <c r="H316" i="19"/>
  <c r="AU316" i="19"/>
  <c r="AI317" i="19" s="1"/>
  <c r="BL316" i="19"/>
  <c r="Q528" i="21"/>
  <c r="T528" i="21"/>
  <c r="P528" i="21"/>
  <c r="S528" i="21"/>
  <c r="R528" i="21"/>
  <c r="CB315" i="19"/>
  <c r="CC315" i="19"/>
  <c r="CL316" i="13"/>
  <c r="H317" i="13"/>
  <c r="AU317" i="13"/>
  <c r="AI318" i="13" s="1"/>
  <c r="BL317" i="13"/>
  <c r="AX316" i="18" l="1"/>
  <c r="BA316" i="18" s="1"/>
  <c r="BD316" i="18" s="1"/>
  <c r="CC316" i="13"/>
  <c r="J255" i="15"/>
  <c r="P317" i="13"/>
  <c r="U527" i="7"/>
  <c r="I255" i="15"/>
  <c r="O317" i="13"/>
  <c r="F255" i="15"/>
  <c r="H427" i="16"/>
  <c r="I427" i="16" s="1"/>
  <c r="H427" i="17"/>
  <c r="I427" i="17" s="1"/>
  <c r="G427" i="12"/>
  <c r="H427" i="12" s="1"/>
  <c r="I427" i="12" s="1"/>
  <c r="AX316" i="19"/>
  <c r="BA316" i="19" s="1"/>
  <c r="BD316" i="19" s="1"/>
  <c r="K316" i="18"/>
  <c r="Q316" i="18"/>
  <c r="Z317" i="18" s="1"/>
  <c r="F527" i="20" s="1"/>
  <c r="BR316" i="18"/>
  <c r="Q316" i="19"/>
  <c r="Z317" i="19" s="1"/>
  <c r="BH317" i="19" s="1"/>
  <c r="BR316" i="19"/>
  <c r="K316" i="19"/>
  <c r="U528" i="21"/>
  <c r="V528" i="21" s="1"/>
  <c r="Q317" i="13"/>
  <c r="Z318" i="13" s="1"/>
  <c r="F528" i="7" s="1"/>
  <c r="BR317" i="13"/>
  <c r="K317" i="13"/>
  <c r="H255" i="15" s="1"/>
  <c r="AX317" i="13"/>
  <c r="BA317" i="13" s="1"/>
  <c r="BD317" i="13" s="1"/>
  <c r="K528" i="20" l="1"/>
  <c r="I528" i="20"/>
  <c r="J528" i="20"/>
  <c r="H528" i="20"/>
  <c r="G528" i="20"/>
  <c r="O527" i="20"/>
  <c r="BW317" i="18"/>
  <c r="AT318" i="18" s="1"/>
  <c r="CE317" i="18"/>
  <c r="CF317" i="18"/>
  <c r="BV317" i="18"/>
  <c r="AS318" i="18" s="1"/>
  <c r="J428" i="16"/>
  <c r="BH317" i="18"/>
  <c r="K427" i="17"/>
  <c r="L427" i="17" s="1"/>
  <c r="M427" i="17" s="1"/>
  <c r="K427" i="12"/>
  <c r="L427" i="12" s="1"/>
  <c r="M427" i="12" s="1"/>
  <c r="BX317" i="13" s="1"/>
  <c r="K427" i="16"/>
  <c r="L427" i="16" s="1"/>
  <c r="M427" i="16" s="1"/>
  <c r="V527" i="7"/>
  <c r="BV317" i="19"/>
  <c r="AS318" i="19" s="1"/>
  <c r="BW317" i="19"/>
  <c r="AT318" i="19" s="1"/>
  <c r="CE317" i="19"/>
  <c r="CF317" i="19"/>
  <c r="J428" i="17"/>
  <c r="G275" i="15"/>
  <c r="CF317" i="13"/>
  <c r="CE317" i="13"/>
  <c r="J428" i="12"/>
  <c r="BV317" i="13"/>
  <c r="AS318" i="13" s="1"/>
  <c r="BW317" i="13"/>
  <c r="AT318" i="13" s="1"/>
  <c r="N316" i="19"/>
  <c r="CD316" i="19"/>
  <c r="BU316" i="19"/>
  <c r="CG316" i="19"/>
  <c r="BX316" i="19"/>
  <c r="BT317" i="18"/>
  <c r="BO317" i="18"/>
  <c r="BT317" i="19"/>
  <c r="BO317" i="19"/>
  <c r="N316" i="18"/>
  <c r="BU316" i="18"/>
  <c r="CD316" i="18"/>
  <c r="BX316" i="18"/>
  <c r="CG316" i="18"/>
  <c r="F528" i="21"/>
  <c r="N317" i="13"/>
  <c r="CD317" i="13"/>
  <c r="BU317" i="13"/>
  <c r="BT318" i="13"/>
  <c r="BO318" i="13"/>
  <c r="BH318" i="13"/>
  <c r="L528" i="20" l="1"/>
  <c r="G428" i="16" s="1"/>
  <c r="P528" i="20"/>
  <c r="R528" i="20"/>
  <c r="T528" i="20"/>
  <c r="Q528" i="20"/>
  <c r="S528" i="20"/>
  <c r="CG317" i="13"/>
  <c r="CH317" i="19"/>
  <c r="BY317" i="19"/>
  <c r="N428" i="17"/>
  <c r="BZ317" i="19"/>
  <c r="CI317" i="19"/>
  <c r="O427" i="17"/>
  <c r="O527" i="7"/>
  <c r="J528" i="7"/>
  <c r="I528" i="7"/>
  <c r="G528" i="7"/>
  <c r="K528" i="7"/>
  <c r="H528" i="7"/>
  <c r="AW318" i="13"/>
  <c r="AK319" i="13" s="1"/>
  <c r="BN318" i="13"/>
  <c r="J318" i="13"/>
  <c r="BQ318" i="13"/>
  <c r="BM318" i="13"/>
  <c r="BP318" i="13"/>
  <c r="I318" i="13"/>
  <c r="AV318" i="13"/>
  <c r="AJ319" i="13" s="1"/>
  <c r="J318" i="19"/>
  <c r="BQ318" i="19"/>
  <c r="BN318" i="19"/>
  <c r="AW318" i="19"/>
  <c r="AK319" i="19" s="1"/>
  <c r="CJ316" i="19"/>
  <c r="CL316" i="19" s="1"/>
  <c r="I318" i="19"/>
  <c r="AV318" i="19"/>
  <c r="AJ319" i="19" s="1"/>
  <c r="BP318" i="19"/>
  <c r="BM318" i="19"/>
  <c r="I318" i="18"/>
  <c r="AV318" i="18"/>
  <c r="AJ319" i="18" s="1"/>
  <c r="BM318" i="18"/>
  <c r="BP318" i="18"/>
  <c r="CJ316" i="18"/>
  <c r="CL316" i="18" s="1"/>
  <c r="CH317" i="18"/>
  <c r="BY317" i="18"/>
  <c r="CI317" i="18"/>
  <c r="BZ317" i="18"/>
  <c r="O427" i="16"/>
  <c r="N428" i="16"/>
  <c r="O427" i="12"/>
  <c r="BY317" i="13"/>
  <c r="BZ317" i="13"/>
  <c r="CI317" i="13"/>
  <c r="CH317" i="13"/>
  <c r="N428" i="12"/>
  <c r="J318" i="18"/>
  <c r="AW318" i="18"/>
  <c r="AK319" i="18" s="1"/>
  <c r="BQ318" i="18"/>
  <c r="BN318" i="18"/>
  <c r="CA316" i="18"/>
  <c r="AR317" i="18"/>
  <c r="O528" i="21"/>
  <c r="H529" i="21"/>
  <c r="G529" i="21"/>
  <c r="I529" i="21"/>
  <c r="K529" i="21"/>
  <c r="J529" i="21"/>
  <c r="CA316" i="19"/>
  <c r="AR317" i="19"/>
  <c r="AR318" i="13"/>
  <c r="CK316" i="18" l="1"/>
  <c r="AY318" i="13"/>
  <c r="BB318" i="13" s="1"/>
  <c r="CJ317" i="13"/>
  <c r="CL317" i="13" s="1"/>
  <c r="CK316" i="19"/>
  <c r="U528" i="20"/>
  <c r="V528" i="20" s="1"/>
  <c r="CA317" i="13"/>
  <c r="CC317" i="13" s="1"/>
  <c r="AY318" i="18"/>
  <c r="BB318" i="18" s="1"/>
  <c r="R318" i="19"/>
  <c r="AA319" i="19" s="1"/>
  <c r="L318" i="19"/>
  <c r="O318" i="19" s="1"/>
  <c r="S318" i="18"/>
  <c r="AB319" i="18" s="1"/>
  <c r="M318" i="18"/>
  <c r="P318" i="18" s="1"/>
  <c r="R318" i="13"/>
  <c r="AA319" i="13" s="1"/>
  <c r="L318" i="13"/>
  <c r="AZ318" i="19"/>
  <c r="BC318" i="19" s="1"/>
  <c r="L318" i="18"/>
  <c r="O318" i="18" s="1"/>
  <c r="R318" i="18"/>
  <c r="AA319" i="18" s="1"/>
  <c r="L528" i="7"/>
  <c r="AZ318" i="13"/>
  <c r="BC318" i="13" s="1"/>
  <c r="AZ318" i="18"/>
  <c r="BC318" i="18" s="1"/>
  <c r="AY318" i="19"/>
  <c r="BB318" i="19" s="1"/>
  <c r="M318" i="19"/>
  <c r="P318" i="19" s="1"/>
  <c r="S318" i="19"/>
  <c r="AB319" i="19" s="1"/>
  <c r="S318" i="13"/>
  <c r="AB319" i="13" s="1"/>
  <c r="M318" i="13"/>
  <c r="T528" i="7"/>
  <c r="P528" i="7"/>
  <c r="Q528" i="7"/>
  <c r="R528" i="7"/>
  <c r="S528" i="7"/>
  <c r="Q529" i="21"/>
  <c r="R529" i="21"/>
  <c r="T529" i="21"/>
  <c r="P529" i="21"/>
  <c r="S529" i="21"/>
  <c r="AU317" i="18"/>
  <c r="AI318" i="18" s="1"/>
  <c r="H317" i="18"/>
  <c r="BL317" i="18"/>
  <c r="CB316" i="18"/>
  <c r="CC316" i="18"/>
  <c r="H317" i="19"/>
  <c r="AU317" i="19"/>
  <c r="AI318" i="19" s="1"/>
  <c r="BL317" i="19"/>
  <c r="CB316" i="19"/>
  <c r="CC316" i="19"/>
  <c r="L529" i="21"/>
  <c r="G429" i="17" s="1"/>
  <c r="CK317" i="13"/>
  <c r="AU318" i="13"/>
  <c r="AI319" i="13" s="1"/>
  <c r="H318" i="13"/>
  <c r="BL318" i="13"/>
  <c r="CB317" i="13" l="1"/>
  <c r="AX317" i="19"/>
  <c r="BA317" i="19" s="1"/>
  <c r="BD317" i="19" s="1"/>
  <c r="I256" i="15"/>
  <c r="O318" i="13"/>
  <c r="U528" i="7"/>
  <c r="AX317" i="18"/>
  <c r="BA317" i="18" s="1"/>
  <c r="BD317" i="18" s="1"/>
  <c r="H428" i="16"/>
  <c r="I428" i="16" s="1"/>
  <c r="F256" i="15"/>
  <c r="H428" i="17"/>
  <c r="I428" i="17" s="1"/>
  <c r="G428" i="12"/>
  <c r="H428" i="12" s="1"/>
  <c r="I428" i="12" s="1"/>
  <c r="J256" i="15"/>
  <c r="P318" i="13"/>
  <c r="U529" i="21"/>
  <c r="V529" i="21" s="1"/>
  <c r="Q317" i="18"/>
  <c r="Z318" i="18" s="1"/>
  <c r="F528" i="20" s="1"/>
  <c r="K317" i="18"/>
  <c r="BR317" i="18"/>
  <c r="BR317" i="19"/>
  <c r="K317" i="19"/>
  <c r="Q317" i="19"/>
  <c r="Z318" i="19" s="1"/>
  <c r="BH318" i="19" s="1"/>
  <c r="K318" i="13"/>
  <c r="H256" i="15" s="1"/>
  <c r="BR318" i="13"/>
  <c r="Q318" i="13"/>
  <c r="Z319" i="13" s="1"/>
  <c r="F529" i="7" s="1"/>
  <c r="AX318" i="13"/>
  <c r="BA318" i="13" s="1"/>
  <c r="BD318" i="13" s="1"/>
  <c r="H529" i="20" l="1"/>
  <c r="I529" i="20"/>
  <c r="G529" i="20"/>
  <c r="J529" i="20"/>
  <c r="K529" i="20"/>
  <c r="O528" i="20"/>
  <c r="BH318" i="18"/>
  <c r="BV318" i="18"/>
  <c r="AS319" i="18" s="1"/>
  <c r="CF318" i="18"/>
  <c r="BW318" i="18"/>
  <c r="AT319" i="18" s="1"/>
  <c r="J429" i="16"/>
  <c r="CE318" i="18"/>
  <c r="V528" i="7"/>
  <c r="K428" i="12"/>
  <c r="L428" i="12" s="1"/>
  <c r="M428" i="12" s="1"/>
  <c r="BX318" i="13" s="1"/>
  <c r="K428" i="17"/>
  <c r="L428" i="17" s="1"/>
  <c r="M428" i="17" s="1"/>
  <c r="K428" i="16"/>
  <c r="L428" i="16" s="1"/>
  <c r="M428" i="16" s="1"/>
  <c r="BW318" i="19"/>
  <c r="AT319" i="19" s="1"/>
  <c r="CF318" i="19"/>
  <c r="CE318" i="19"/>
  <c r="BV318" i="19"/>
  <c r="AS319" i="19" s="1"/>
  <c r="J429" i="17"/>
  <c r="G276" i="15"/>
  <c r="CE318" i="13"/>
  <c r="BV318" i="13"/>
  <c r="AS319" i="13" s="1"/>
  <c r="J429" i="12"/>
  <c r="CF318" i="13"/>
  <c r="BW318" i="13"/>
  <c r="AT319" i="13" s="1"/>
  <c r="BT318" i="18"/>
  <c r="BO318" i="18"/>
  <c r="BT318" i="19"/>
  <c r="BO318" i="19"/>
  <c r="N317" i="18"/>
  <c r="CD317" i="18"/>
  <c r="BU317" i="18"/>
  <c r="CG317" i="18"/>
  <c r="BX317" i="18"/>
  <c r="F529" i="21"/>
  <c r="N317" i="19"/>
  <c r="CD317" i="19"/>
  <c r="BU317" i="19"/>
  <c r="CG317" i="19"/>
  <c r="BX317" i="19"/>
  <c r="BH319" i="13"/>
  <c r="BT319" i="13"/>
  <c r="BO319" i="13"/>
  <c r="N318" i="13"/>
  <c r="CD318" i="13"/>
  <c r="BU318" i="13"/>
  <c r="CG318" i="13" l="1"/>
  <c r="Q529" i="20"/>
  <c r="S529" i="20"/>
  <c r="P529" i="20"/>
  <c r="T529" i="20"/>
  <c r="R529" i="20"/>
  <c r="L529" i="20"/>
  <c r="G429" i="16" s="1"/>
  <c r="AV319" i="19"/>
  <c r="AJ320" i="19" s="1"/>
  <c r="BP319" i="19"/>
  <c r="I319" i="19"/>
  <c r="BM319" i="19"/>
  <c r="J319" i="13"/>
  <c r="AW319" i="13"/>
  <c r="AK320" i="13" s="1"/>
  <c r="BN319" i="13"/>
  <c r="BQ319" i="13"/>
  <c r="AW319" i="18"/>
  <c r="AK320" i="18" s="1"/>
  <c r="J319" i="18"/>
  <c r="BQ319" i="18"/>
  <c r="BN319" i="18"/>
  <c r="BN319" i="19"/>
  <c r="J319" i="19"/>
  <c r="AW319" i="19"/>
  <c r="AK320" i="19" s="1"/>
  <c r="BQ319" i="19"/>
  <c r="I319" i="13"/>
  <c r="AV319" i="13"/>
  <c r="AJ320" i="13" s="1"/>
  <c r="BP319" i="13"/>
  <c r="BM319" i="13"/>
  <c r="CH318" i="18"/>
  <c r="O428" i="16"/>
  <c r="BY318" i="18"/>
  <c r="CI318" i="18"/>
  <c r="BZ318" i="18"/>
  <c r="N429" i="16"/>
  <c r="I319" i="18"/>
  <c r="AV319" i="18"/>
  <c r="AJ320" i="18" s="1"/>
  <c r="BP319" i="18"/>
  <c r="BM319" i="18"/>
  <c r="CH318" i="19"/>
  <c r="O428" i="17"/>
  <c r="N429" i="17"/>
  <c r="BY318" i="19"/>
  <c r="CI318" i="19"/>
  <c r="BZ318" i="19"/>
  <c r="H529" i="7"/>
  <c r="O528" i="7"/>
  <c r="J529" i="7"/>
  <c r="G529" i="7"/>
  <c r="I529" i="7"/>
  <c r="K529" i="7"/>
  <c r="CI318" i="13"/>
  <c r="BY318" i="13"/>
  <c r="O428" i="12"/>
  <c r="BZ318" i="13"/>
  <c r="CH318" i="13"/>
  <c r="N429" i="12"/>
  <c r="O529" i="21"/>
  <c r="H530" i="21"/>
  <c r="G530" i="21"/>
  <c r="J530" i="21"/>
  <c r="K530" i="21"/>
  <c r="I530" i="21"/>
  <c r="CA317" i="18"/>
  <c r="AR318" i="18"/>
  <c r="CA317" i="19"/>
  <c r="AR318" i="19"/>
  <c r="CJ317" i="18"/>
  <c r="CJ317" i="19"/>
  <c r="AR319" i="13"/>
  <c r="AZ319" i="19" l="1"/>
  <c r="BC319" i="19" s="1"/>
  <c r="U529" i="20"/>
  <c r="V529" i="20" s="1"/>
  <c r="AY319" i="19"/>
  <c r="BB319" i="19" s="1"/>
  <c r="AZ319" i="18"/>
  <c r="BC319" i="18" s="1"/>
  <c r="L529" i="7"/>
  <c r="F257" i="15" s="1"/>
  <c r="CJ318" i="13"/>
  <c r="CK318" i="13" s="1"/>
  <c r="CA318" i="13"/>
  <c r="CC318" i="13" s="1"/>
  <c r="M319" i="13"/>
  <c r="S319" i="13"/>
  <c r="AB320" i="13" s="1"/>
  <c r="H429" i="16"/>
  <c r="I429" i="16" s="1"/>
  <c r="H429" i="17"/>
  <c r="I429" i="17" s="1"/>
  <c r="T529" i="7"/>
  <c r="P529" i="7"/>
  <c r="R529" i="7"/>
  <c r="Q529" i="7"/>
  <c r="S529" i="7"/>
  <c r="R319" i="13"/>
  <c r="AA320" i="13" s="1"/>
  <c r="L319" i="13"/>
  <c r="M319" i="18"/>
  <c r="P319" i="18" s="1"/>
  <c r="S319" i="18"/>
  <c r="AB320" i="18" s="1"/>
  <c r="R319" i="19"/>
  <c r="AA320" i="19" s="1"/>
  <c r="L319" i="19"/>
  <c r="O319" i="19" s="1"/>
  <c r="AZ319" i="13"/>
  <c r="BC319" i="13" s="1"/>
  <c r="L319" i="18"/>
  <c r="O319" i="18" s="1"/>
  <c r="R319" i="18"/>
  <c r="AA320" i="18" s="1"/>
  <c r="AY319" i="13"/>
  <c r="BB319" i="13" s="1"/>
  <c r="S319" i="19"/>
  <c r="AB320" i="19" s="1"/>
  <c r="M319" i="19"/>
  <c r="P319" i="19" s="1"/>
  <c r="AY319" i="18"/>
  <c r="BB319" i="18" s="1"/>
  <c r="CL317" i="18"/>
  <c r="CK317" i="18"/>
  <c r="CK317" i="19"/>
  <c r="CL317" i="19"/>
  <c r="H318" i="19"/>
  <c r="BL318" i="19"/>
  <c r="AU318" i="19"/>
  <c r="AI319" i="19" s="1"/>
  <c r="Q530" i="21"/>
  <c r="T530" i="21"/>
  <c r="R530" i="21"/>
  <c r="S530" i="21"/>
  <c r="P530" i="21"/>
  <c r="CB317" i="19"/>
  <c r="CC317" i="19"/>
  <c r="BL318" i="18"/>
  <c r="H318" i="18"/>
  <c r="AU318" i="18"/>
  <c r="AI319" i="18" s="1"/>
  <c r="CB317" i="18"/>
  <c r="CC317" i="18"/>
  <c r="L530" i="21"/>
  <c r="G430" i="17" s="1"/>
  <c r="H319" i="13"/>
  <c r="AU319" i="13"/>
  <c r="AI320" i="13" s="1"/>
  <c r="BL319" i="13"/>
  <c r="CL318" i="13" l="1"/>
  <c r="CB318" i="13"/>
  <c r="G429" i="12"/>
  <c r="H429" i="12" s="1"/>
  <c r="I429" i="12" s="1"/>
  <c r="BW319" i="13" s="1"/>
  <c r="AT320" i="13" s="1"/>
  <c r="AX318" i="19"/>
  <c r="BA318" i="19" s="1"/>
  <c r="BD318" i="19" s="1"/>
  <c r="CF319" i="19"/>
  <c r="BW319" i="19"/>
  <c r="AT320" i="19" s="1"/>
  <c r="CE319" i="19"/>
  <c r="BV319" i="19"/>
  <c r="AS320" i="19" s="1"/>
  <c r="J430" i="17"/>
  <c r="BW319" i="18"/>
  <c r="AT320" i="18" s="1"/>
  <c r="CF319" i="18"/>
  <c r="BV319" i="18"/>
  <c r="AS320" i="18" s="1"/>
  <c r="CE319" i="18"/>
  <c r="J430" i="16"/>
  <c r="J257" i="15"/>
  <c r="P319" i="13"/>
  <c r="U529" i="7"/>
  <c r="I257" i="15"/>
  <c r="O319" i="13"/>
  <c r="G277" i="15"/>
  <c r="BV319" i="13"/>
  <c r="AS320" i="13" s="1"/>
  <c r="J430" i="12"/>
  <c r="CF319" i="13"/>
  <c r="CE319" i="13"/>
  <c r="BR318" i="19"/>
  <c r="K318" i="19"/>
  <c r="Q318" i="19"/>
  <c r="Z319" i="19" s="1"/>
  <c r="BH319" i="19" s="1"/>
  <c r="AX318" i="18"/>
  <c r="BA318" i="18" s="1"/>
  <c r="BD318" i="18" s="1"/>
  <c r="Q318" i="18"/>
  <c r="Z319" i="18" s="1"/>
  <c r="F529" i="20" s="1"/>
  <c r="K318" i="18"/>
  <c r="BR318" i="18"/>
  <c r="U530" i="21"/>
  <c r="V530" i="21" s="1"/>
  <c r="K319" i="13"/>
  <c r="H257" i="15" s="1"/>
  <c r="Q319" i="13"/>
  <c r="Z320" i="13" s="1"/>
  <c r="F530" i="7" s="1"/>
  <c r="BR319" i="13"/>
  <c r="AX319" i="13"/>
  <c r="BA319" i="13" s="1"/>
  <c r="BD319" i="13" s="1"/>
  <c r="O529" i="20" l="1"/>
  <c r="K530" i="20"/>
  <c r="H530" i="20"/>
  <c r="J530" i="20"/>
  <c r="I530" i="20"/>
  <c r="G530" i="20"/>
  <c r="J320" i="18"/>
  <c r="BQ320" i="18"/>
  <c r="BN320" i="18"/>
  <c r="AW320" i="18"/>
  <c r="AK321" i="18" s="1"/>
  <c r="BN320" i="13"/>
  <c r="BQ320" i="13"/>
  <c r="J320" i="13"/>
  <c r="AW320" i="13"/>
  <c r="AK321" i="13" s="1"/>
  <c r="K429" i="17"/>
  <c r="L429" i="17" s="1"/>
  <c r="M429" i="17" s="1"/>
  <c r="V529" i="7"/>
  <c r="K429" i="12"/>
  <c r="L429" i="12" s="1"/>
  <c r="M429" i="12" s="1"/>
  <c r="CG319" i="13" s="1"/>
  <c r="K429" i="16"/>
  <c r="L429" i="16" s="1"/>
  <c r="M429" i="16" s="1"/>
  <c r="BP320" i="19"/>
  <c r="AV320" i="19"/>
  <c r="AJ321" i="19" s="1"/>
  <c r="I320" i="19"/>
  <c r="BM320" i="19"/>
  <c r="I320" i="18"/>
  <c r="BP320" i="18"/>
  <c r="AV320" i="18"/>
  <c r="AJ321" i="18" s="1"/>
  <c r="BM320" i="18"/>
  <c r="BH319" i="18"/>
  <c r="BN320" i="19"/>
  <c r="BQ320" i="19"/>
  <c r="J320" i="19"/>
  <c r="AW320" i="19"/>
  <c r="AK321" i="19" s="1"/>
  <c r="I320" i="13"/>
  <c r="BM320" i="13"/>
  <c r="AV320" i="13"/>
  <c r="AJ321" i="13" s="1"/>
  <c r="BP320" i="13"/>
  <c r="BT319" i="18"/>
  <c r="BO319" i="18"/>
  <c r="N318" i="19"/>
  <c r="CD318" i="19"/>
  <c r="BU318" i="19"/>
  <c r="CG318" i="19"/>
  <c r="BX318" i="19"/>
  <c r="BO319" i="19"/>
  <c r="BT319" i="19"/>
  <c r="N318" i="18"/>
  <c r="BU318" i="18"/>
  <c r="CD318" i="18"/>
  <c r="CG318" i="18"/>
  <c r="BX318" i="18"/>
  <c r="F530" i="21"/>
  <c r="BH320" i="13"/>
  <c r="BO320" i="13"/>
  <c r="BT320" i="13"/>
  <c r="N319" i="13"/>
  <c r="BU319" i="13"/>
  <c r="CD319" i="13"/>
  <c r="L530" i="20" l="1"/>
  <c r="G430" i="16" s="1"/>
  <c r="AZ320" i="19"/>
  <c r="BC320" i="19" s="1"/>
  <c r="AZ320" i="13"/>
  <c r="BC320" i="13" s="1"/>
  <c r="AY320" i="18"/>
  <c r="BB320" i="18" s="1"/>
  <c r="R530" i="20"/>
  <c r="T530" i="20"/>
  <c r="S530" i="20"/>
  <c r="Q530" i="20"/>
  <c r="P530" i="20"/>
  <c r="AZ320" i="18"/>
  <c r="BC320" i="18" s="1"/>
  <c r="BX319" i="13"/>
  <c r="CH319" i="18"/>
  <c r="BY319" i="18"/>
  <c r="CI319" i="18"/>
  <c r="BZ319" i="18"/>
  <c r="O429" i="16"/>
  <c r="N430" i="16"/>
  <c r="S320" i="19"/>
  <c r="AB321" i="19" s="1"/>
  <c r="M320" i="19"/>
  <c r="P320" i="19" s="1"/>
  <c r="CH319" i="13"/>
  <c r="CI319" i="13"/>
  <c r="BZ319" i="13"/>
  <c r="O429" i="12"/>
  <c r="BY319" i="13"/>
  <c r="N430" i="12"/>
  <c r="S320" i="13"/>
  <c r="AB321" i="13" s="1"/>
  <c r="M320" i="13"/>
  <c r="CJ318" i="18"/>
  <c r="CL318" i="18" s="1"/>
  <c r="AY320" i="13"/>
  <c r="BB320" i="13" s="1"/>
  <c r="R320" i="18"/>
  <c r="AA321" i="18" s="1"/>
  <c r="L320" i="18"/>
  <c r="O320" i="18" s="1"/>
  <c r="AY320" i="19"/>
  <c r="BB320" i="19" s="1"/>
  <c r="BY319" i="19"/>
  <c r="CH319" i="19"/>
  <c r="CI319" i="19"/>
  <c r="BZ319" i="19"/>
  <c r="O429" i="17"/>
  <c r="N430" i="17"/>
  <c r="O529" i="7"/>
  <c r="I530" i="7"/>
  <c r="K530" i="7"/>
  <c r="H530" i="7"/>
  <c r="J530" i="7"/>
  <c r="G530" i="7"/>
  <c r="L320" i="13"/>
  <c r="R320" i="13"/>
  <c r="AA321" i="13" s="1"/>
  <c r="R320" i="19"/>
  <c r="AA321" i="19" s="1"/>
  <c r="L320" i="19"/>
  <c r="O320" i="19" s="1"/>
  <c r="S320" i="18"/>
  <c r="AB321" i="18" s="1"/>
  <c r="M320" i="18"/>
  <c r="P320" i="18" s="1"/>
  <c r="CA318" i="19"/>
  <c r="AR319" i="19"/>
  <c r="CJ318" i="19"/>
  <c r="O530" i="21"/>
  <c r="J531" i="21"/>
  <c r="H531" i="21"/>
  <c r="I531" i="21"/>
  <c r="K531" i="21"/>
  <c r="G531" i="21"/>
  <c r="CA318" i="18"/>
  <c r="AR319" i="18"/>
  <c r="AR320" i="13"/>
  <c r="CJ319" i="13" l="1"/>
  <c r="CK319" i="13" s="1"/>
  <c r="CA319" i="13"/>
  <c r="U530" i="20"/>
  <c r="V530" i="20" s="1"/>
  <c r="CK318" i="18"/>
  <c r="R530" i="7"/>
  <c r="T530" i="7"/>
  <c r="P530" i="7"/>
  <c r="S530" i="7"/>
  <c r="Q530" i="7"/>
  <c r="I258" i="15"/>
  <c r="O320" i="13"/>
  <c r="L530" i="7"/>
  <c r="J258" i="15"/>
  <c r="P320" i="13"/>
  <c r="Q531" i="21"/>
  <c r="T531" i="21"/>
  <c r="S531" i="21"/>
  <c r="P531" i="21"/>
  <c r="R531" i="21"/>
  <c r="H319" i="18"/>
  <c r="AU319" i="18"/>
  <c r="AI320" i="18" s="1"/>
  <c r="BL319" i="18"/>
  <c r="AX319" i="18"/>
  <c r="BA319" i="18" s="1"/>
  <c r="BD319" i="18" s="1"/>
  <c r="CC318" i="18"/>
  <c r="CB318" i="18"/>
  <c r="CL318" i="19"/>
  <c r="CK318" i="19"/>
  <c r="L531" i="21"/>
  <c r="G431" i="17" s="1"/>
  <c r="AU319" i="19"/>
  <c r="AI320" i="19" s="1"/>
  <c r="H319" i="19"/>
  <c r="BL319" i="19"/>
  <c r="CC318" i="19"/>
  <c r="CB318" i="19"/>
  <c r="CC319" i="13"/>
  <c r="CB319" i="13"/>
  <c r="H320" i="13"/>
  <c r="AU320" i="13"/>
  <c r="AI321" i="13" s="1"/>
  <c r="BL320" i="13"/>
  <c r="CL319" i="13" l="1"/>
  <c r="AX319" i="19"/>
  <c r="BA319" i="19" s="1"/>
  <c r="BD319" i="19" s="1"/>
  <c r="U530" i="7"/>
  <c r="H430" i="17"/>
  <c r="I430" i="17" s="1"/>
  <c r="G430" i="12"/>
  <c r="H430" i="12" s="1"/>
  <c r="I430" i="12" s="1"/>
  <c r="F258" i="15"/>
  <c r="H430" i="16"/>
  <c r="I430" i="16" s="1"/>
  <c r="U531" i="21"/>
  <c r="V531" i="21" s="1"/>
  <c r="Q319" i="19"/>
  <c r="Z320" i="19" s="1"/>
  <c r="BH320" i="19" s="1"/>
  <c r="BR319" i="19"/>
  <c r="K319" i="19"/>
  <c r="K319" i="18"/>
  <c r="BR319" i="18"/>
  <c r="Q319" i="18"/>
  <c r="Z320" i="18" s="1"/>
  <c r="F530" i="20" s="1"/>
  <c r="Q320" i="13"/>
  <c r="Z321" i="13" s="1"/>
  <c r="F531" i="7" s="1"/>
  <c r="K320" i="13"/>
  <c r="H258" i="15" s="1"/>
  <c r="BR320" i="13"/>
  <c r="AX320" i="13"/>
  <c r="BA320" i="13" s="1"/>
  <c r="BD320" i="13" s="1"/>
  <c r="O530" i="20" l="1"/>
  <c r="I531" i="20"/>
  <c r="H531" i="20"/>
  <c r="J531" i="20"/>
  <c r="K531" i="20"/>
  <c r="G531" i="20"/>
  <c r="BH320" i="18"/>
  <c r="CF320" i="18"/>
  <c r="J431" i="16"/>
  <c r="BW320" i="18"/>
  <c r="AT321" i="18" s="1"/>
  <c r="BV320" i="18"/>
  <c r="AS321" i="18" s="1"/>
  <c r="CE320" i="18"/>
  <c r="CF320" i="19"/>
  <c r="BW320" i="19"/>
  <c r="AT321" i="19" s="1"/>
  <c r="BV320" i="19"/>
  <c r="AS321" i="19" s="1"/>
  <c r="J431" i="17"/>
  <c r="CE320" i="19"/>
  <c r="K430" i="17"/>
  <c r="L430" i="17" s="1"/>
  <c r="M430" i="17" s="1"/>
  <c r="V530" i="7"/>
  <c r="K430" i="16"/>
  <c r="L430" i="16" s="1"/>
  <c r="M430" i="16" s="1"/>
  <c r="K430" i="12"/>
  <c r="L430" i="12" s="1"/>
  <c r="M430" i="12" s="1"/>
  <c r="CG320" i="13" s="1"/>
  <c r="G278" i="15"/>
  <c r="BW320" i="13"/>
  <c r="AT321" i="13" s="1"/>
  <c r="CF320" i="13"/>
  <c r="BV320" i="13"/>
  <c r="AS321" i="13" s="1"/>
  <c r="CE320" i="13"/>
  <c r="J431" i="12"/>
  <c r="N319" i="19"/>
  <c r="BU319" i="19"/>
  <c r="CD319" i="19"/>
  <c r="CG319" i="19"/>
  <c r="BX319" i="19"/>
  <c r="BO320" i="19"/>
  <c r="BT320" i="19"/>
  <c r="F531" i="21"/>
  <c r="N319" i="18"/>
  <c r="BU319" i="18"/>
  <c r="CD319" i="18"/>
  <c r="CG319" i="18"/>
  <c r="BX319" i="18"/>
  <c r="BT320" i="18"/>
  <c r="BO320" i="18"/>
  <c r="BO321" i="13"/>
  <c r="BT321" i="13"/>
  <c r="N320" i="13"/>
  <c r="BU320" i="13"/>
  <c r="CD320" i="13"/>
  <c r="BH321" i="13"/>
  <c r="L531" i="20" l="1"/>
  <c r="G431" i="16" s="1"/>
  <c r="T531" i="20"/>
  <c r="R531" i="20"/>
  <c r="S531" i="20"/>
  <c r="P531" i="20"/>
  <c r="Q531" i="20"/>
  <c r="CJ319" i="18"/>
  <c r="CK319" i="18" s="1"/>
  <c r="O430" i="16"/>
  <c r="N431" i="16"/>
  <c r="BY320" i="18"/>
  <c r="CH320" i="18"/>
  <c r="CI320" i="18"/>
  <c r="BZ320" i="18"/>
  <c r="AV321" i="18"/>
  <c r="AJ322" i="18" s="1"/>
  <c r="BP321" i="18"/>
  <c r="BM321" i="18"/>
  <c r="I321" i="18"/>
  <c r="BZ320" i="13"/>
  <c r="O430" i="12"/>
  <c r="BY320" i="13"/>
  <c r="CH320" i="13"/>
  <c r="CI320" i="13"/>
  <c r="N431" i="12"/>
  <c r="CH320" i="19"/>
  <c r="O430" i="17"/>
  <c r="BY320" i="19"/>
  <c r="BZ320" i="19"/>
  <c r="CI320" i="19"/>
  <c r="N431" i="17"/>
  <c r="AW321" i="18"/>
  <c r="AK322" i="18" s="1"/>
  <c r="J321" i="18"/>
  <c r="BQ321" i="18"/>
  <c r="BN321" i="18"/>
  <c r="BP321" i="13"/>
  <c r="I321" i="13"/>
  <c r="BM321" i="13"/>
  <c r="AV321" i="13"/>
  <c r="AJ322" i="13" s="1"/>
  <c r="BQ321" i="13"/>
  <c r="AW321" i="13"/>
  <c r="AK322" i="13" s="1"/>
  <c r="BN321" i="13"/>
  <c r="J321" i="13"/>
  <c r="AV321" i="19"/>
  <c r="AJ322" i="19" s="1"/>
  <c r="I321" i="19"/>
  <c r="BP321" i="19"/>
  <c r="BM321" i="19"/>
  <c r="G531" i="7"/>
  <c r="O530" i="7"/>
  <c r="K531" i="7"/>
  <c r="J531" i="7"/>
  <c r="I531" i="7"/>
  <c r="H531" i="7"/>
  <c r="BX320" i="13"/>
  <c r="CJ319" i="19"/>
  <c r="CK319" i="19" s="1"/>
  <c r="BQ321" i="19"/>
  <c r="BN321" i="19"/>
  <c r="J321" i="19"/>
  <c r="AW321" i="19"/>
  <c r="AK322" i="19" s="1"/>
  <c r="CA319" i="18"/>
  <c r="AR320" i="18"/>
  <c r="CA319" i="19"/>
  <c r="AR320" i="19"/>
  <c r="O531" i="21"/>
  <c r="H532" i="21"/>
  <c r="J532" i="21"/>
  <c r="K532" i="21"/>
  <c r="I532" i="21"/>
  <c r="G532" i="21"/>
  <c r="AR321" i="13"/>
  <c r="CA320" i="13" l="1"/>
  <c r="CJ320" i="13"/>
  <c r="CL320" i="13" s="1"/>
  <c r="U531" i="20"/>
  <c r="V531" i="20" s="1"/>
  <c r="AZ321" i="13"/>
  <c r="BC321" i="13" s="1"/>
  <c r="CL319" i="18"/>
  <c r="CL319" i="19"/>
  <c r="AZ321" i="18"/>
  <c r="BC321" i="18" s="1"/>
  <c r="AY321" i="13"/>
  <c r="BB321" i="13" s="1"/>
  <c r="Q531" i="7"/>
  <c r="R531" i="7"/>
  <c r="P531" i="7"/>
  <c r="T531" i="7"/>
  <c r="S531" i="7"/>
  <c r="L321" i="13"/>
  <c r="R321" i="13"/>
  <c r="AA322" i="13" s="1"/>
  <c r="L531" i="7"/>
  <c r="S321" i="13"/>
  <c r="AB322" i="13" s="1"/>
  <c r="M321" i="13"/>
  <c r="M321" i="19"/>
  <c r="P321" i="19" s="1"/>
  <c r="S321" i="19"/>
  <c r="AB322" i="19" s="1"/>
  <c r="AY321" i="18"/>
  <c r="BB321" i="18" s="1"/>
  <c r="R321" i="18"/>
  <c r="AA322" i="18" s="1"/>
  <c r="L321" i="18"/>
  <c r="O321" i="18" s="1"/>
  <c r="AZ321" i="19"/>
  <c r="BC321" i="19" s="1"/>
  <c r="R321" i="19"/>
  <c r="AA322" i="19" s="1"/>
  <c r="L321" i="19"/>
  <c r="O321" i="19" s="1"/>
  <c r="S321" i="18"/>
  <c r="AB322" i="18" s="1"/>
  <c r="M321" i="18"/>
  <c r="P321" i="18" s="1"/>
  <c r="AY321" i="19"/>
  <c r="BB321" i="19" s="1"/>
  <c r="Q532" i="21"/>
  <c r="R532" i="21"/>
  <c r="T532" i="21"/>
  <c r="P532" i="21"/>
  <c r="S532" i="21"/>
  <c r="BL320" i="18"/>
  <c r="AU320" i="18"/>
  <c r="AI321" i="18" s="1"/>
  <c r="H320" i="18"/>
  <c r="CC319" i="18"/>
  <c r="CB319" i="18"/>
  <c r="L532" i="21"/>
  <c r="G432" i="17" s="1"/>
  <c r="H320" i="19"/>
  <c r="AU320" i="19"/>
  <c r="AI321" i="19" s="1"/>
  <c r="BL320" i="19"/>
  <c r="CC319" i="19"/>
  <c r="CB319" i="19"/>
  <c r="CK320" i="13"/>
  <c r="BL321" i="13"/>
  <c r="H321" i="13"/>
  <c r="AU321" i="13"/>
  <c r="AI322" i="13" s="1"/>
  <c r="CC320" i="13"/>
  <c r="CB320" i="13"/>
  <c r="AX320" i="19" l="1"/>
  <c r="BA320" i="19" s="1"/>
  <c r="BD320" i="19" s="1"/>
  <c r="U531" i="7"/>
  <c r="J259" i="15"/>
  <c r="P321" i="13"/>
  <c r="I259" i="15"/>
  <c r="O321" i="13"/>
  <c r="H431" i="17"/>
  <c r="I431" i="17" s="1"/>
  <c r="G431" i="12"/>
  <c r="H431" i="12" s="1"/>
  <c r="I431" i="12" s="1"/>
  <c r="F259" i="15"/>
  <c r="H431" i="16"/>
  <c r="I431" i="16" s="1"/>
  <c r="AX320" i="18"/>
  <c r="BA320" i="18" s="1"/>
  <c r="BD320" i="18" s="1"/>
  <c r="U532" i="21"/>
  <c r="V532" i="21" s="1"/>
  <c r="Q320" i="18"/>
  <c r="Z321" i="18" s="1"/>
  <c r="F531" i="20" s="1"/>
  <c r="K320" i="18"/>
  <c r="BR320" i="18"/>
  <c r="Q320" i="19"/>
  <c r="Z321" i="19" s="1"/>
  <c r="BH321" i="19" s="1"/>
  <c r="BR320" i="19"/>
  <c r="K320" i="19"/>
  <c r="Q321" i="13"/>
  <c r="Z322" i="13" s="1"/>
  <c r="F532" i="7" s="1"/>
  <c r="BR321" i="13"/>
  <c r="K321" i="13"/>
  <c r="H259" i="15" s="1"/>
  <c r="AX321" i="13"/>
  <c r="BA321" i="13" s="1"/>
  <c r="BD321" i="13" s="1"/>
  <c r="H532" i="20" l="1"/>
  <c r="O531" i="20"/>
  <c r="I532" i="20"/>
  <c r="G532" i="20"/>
  <c r="J532" i="20"/>
  <c r="K532" i="20"/>
  <c r="J432" i="17"/>
  <c r="CE321" i="19"/>
  <c r="BV321" i="19"/>
  <c r="AS322" i="19" s="1"/>
  <c r="CF321" i="19"/>
  <c r="BW321" i="19"/>
  <c r="AT322" i="19" s="1"/>
  <c r="BH321" i="18"/>
  <c r="G279" i="15"/>
  <c r="BV321" i="13"/>
  <c r="AS322" i="13" s="1"/>
  <c r="CE321" i="13"/>
  <c r="CF321" i="13"/>
  <c r="BW321" i="13"/>
  <c r="AT322" i="13" s="1"/>
  <c r="J432" i="12"/>
  <c r="BV321" i="18"/>
  <c r="AS322" i="18" s="1"/>
  <c r="BW321" i="18"/>
  <c r="AT322" i="18" s="1"/>
  <c r="J432" i="16"/>
  <c r="CF321" i="18"/>
  <c r="CE321" i="18"/>
  <c r="K431" i="16"/>
  <c r="L431" i="16" s="1"/>
  <c r="M431" i="16" s="1"/>
  <c r="K431" i="17"/>
  <c r="L431" i="17" s="1"/>
  <c r="M431" i="17" s="1"/>
  <c r="V531" i="7"/>
  <c r="K431" i="12"/>
  <c r="L431" i="12" s="1"/>
  <c r="M431" i="12" s="1"/>
  <c r="F532" i="21"/>
  <c r="BT321" i="18"/>
  <c r="BO321" i="18"/>
  <c r="N320" i="18"/>
  <c r="CD320" i="18"/>
  <c r="BU320" i="18"/>
  <c r="CG320" i="18"/>
  <c r="BX320" i="18"/>
  <c r="BO321" i="19"/>
  <c r="BT321" i="19"/>
  <c r="N320" i="19"/>
  <c r="CD320" i="19"/>
  <c r="BU320" i="19"/>
  <c r="BX320" i="19"/>
  <c r="CG320" i="19"/>
  <c r="N321" i="13"/>
  <c r="CD321" i="13"/>
  <c r="BU321" i="13"/>
  <c r="BO322" i="13"/>
  <c r="BT322" i="13"/>
  <c r="BH322" i="13"/>
  <c r="L532" i="20" l="1"/>
  <c r="G432" i="16" s="1"/>
  <c r="T532" i="20"/>
  <c r="Q532" i="20"/>
  <c r="S532" i="20"/>
  <c r="P532" i="20"/>
  <c r="R532" i="20"/>
  <c r="BQ322" i="18"/>
  <c r="J322" i="18"/>
  <c r="BN322" i="18"/>
  <c r="AW322" i="18"/>
  <c r="AK323" i="18" s="1"/>
  <c r="J532" i="7"/>
  <c r="O531" i="7"/>
  <c r="H532" i="7"/>
  <c r="I532" i="7"/>
  <c r="K532" i="7"/>
  <c r="G532" i="7"/>
  <c r="BY321" i="13"/>
  <c r="N432" i="12"/>
  <c r="CH321" i="13"/>
  <c r="BZ321" i="13"/>
  <c r="CI321" i="13"/>
  <c r="O431" i="12"/>
  <c r="AV322" i="18"/>
  <c r="AJ323" i="18" s="1"/>
  <c r="BP322" i="18"/>
  <c r="I322" i="18"/>
  <c r="BM322" i="18"/>
  <c r="J322" i="19"/>
  <c r="AW322" i="19"/>
  <c r="AK323" i="19" s="1"/>
  <c r="BQ322" i="19"/>
  <c r="BN322" i="19"/>
  <c r="O431" i="17"/>
  <c r="BZ321" i="19"/>
  <c r="BY321" i="19"/>
  <c r="CH321" i="19"/>
  <c r="CI321" i="19"/>
  <c r="N432" i="17"/>
  <c r="J322" i="13"/>
  <c r="BQ322" i="13"/>
  <c r="BN322" i="13"/>
  <c r="AW322" i="13"/>
  <c r="AK323" i="13" s="1"/>
  <c r="CG321" i="13"/>
  <c r="BZ321" i="18"/>
  <c r="CH321" i="18"/>
  <c r="O431" i="16"/>
  <c r="N432" i="16"/>
  <c r="CI321" i="18"/>
  <c r="BY321" i="18"/>
  <c r="AV322" i="19"/>
  <c r="AJ323" i="19" s="1"/>
  <c r="BP322" i="19"/>
  <c r="I322" i="19"/>
  <c r="BM322" i="19"/>
  <c r="BX321" i="13"/>
  <c r="I322" i="13"/>
  <c r="AV322" i="13"/>
  <c r="AJ323" i="13" s="1"/>
  <c r="BM322" i="13"/>
  <c r="BP322" i="13"/>
  <c r="CA320" i="18"/>
  <c r="AR321" i="18"/>
  <c r="CJ320" i="18"/>
  <c r="CA320" i="19"/>
  <c r="AR321" i="19"/>
  <c r="CJ320" i="19"/>
  <c r="H533" i="21"/>
  <c r="O532" i="21"/>
  <c r="K533" i="21"/>
  <c r="I533" i="21"/>
  <c r="J533" i="21"/>
  <c r="G533" i="21"/>
  <c r="AR322" i="13"/>
  <c r="AZ322" i="13" l="1"/>
  <c r="BC322" i="13" s="1"/>
  <c r="AZ322" i="19"/>
  <c r="BC322" i="19" s="1"/>
  <c r="U532" i="20"/>
  <c r="V532" i="20" s="1"/>
  <c r="AY322" i="18"/>
  <c r="BB322" i="18" s="1"/>
  <c r="AZ322" i="18"/>
  <c r="BC322" i="18" s="1"/>
  <c r="CA321" i="13"/>
  <c r="CC321" i="13" s="1"/>
  <c r="AY322" i="19"/>
  <c r="BB322" i="19" s="1"/>
  <c r="CJ321" i="13"/>
  <c r="CL321" i="13" s="1"/>
  <c r="R322" i="13"/>
  <c r="AA323" i="13" s="1"/>
  <c r="L322" i="13"/>
  <c r="R322" i="18"/>
  <c r="AA323" i="18" s="1"/>
  <c r="L322" i="18"/>
  <c r="O322" i="18" s="1"/>
  <c r="L532" i="7"/>
  <c r="M322" i="13"/>
  <c r="S322" i="13"/>
  <c r="AB323" i="13" s="1"/>
  <c r="L322" i="19"/>
  <c r="O322" i="19" s="1"/>
  <c r="R322" i="19"/>
  <c r="AA323" i="19" s="1"/>
  <c r="M322" i="18"/>
  <c r="P322" i="18" s="1"/>
  <c r="S322" i="18"/>
  <c r="AB323" i="18" s="1"/>
  <c r="AY322" i="13"/>
  <c r="BB322" i="13" s="1"/>
  <c r="S322" i="19"/>
  <c r="AB323" i="19" s="1"/>
  <c r="M322" i="19"/>
  <c r="P322" i="19" s="1"/>
  <c r="T532" i="7"/>
  <c r="P532" i="7"/>
  <c r="R532" i="7"/>
  <c r="Q532" i="7"/>
  <c r="S532" i="7"/>
  <c r="L533" i="21"/>
  <c r="G433" i="17" s="1"/>
  <c r="CL320" i="18"/>
  <c r="CK320" i="18"/>
  <c r="CK320" i="19"/>
  <c r="CL320" i="19"/>
  <c r="AU321" i="18"/>
  <c r="AI322" i="18" s="1"/>
  <c r="H321" i="18"/>
  <c r="BL321" i="18"/>
  <c r="CC320" i="18"/>
  <c r="CB320" i="18"/>
  <c r="BL321" i="19"/>
  <c r="H321" i="19"/>
  <c r="AU321" i="19"/>
  <c r="AI322" i="19" s="1"/>
  <c r="Q533" i="21"/>
  <c r="S533" i="21"/>
  <c r="P533" i="21"/>
  <c r="T533" i="21"/>
  <c r="R533" i="21"/>
  <c r="CC320" i="19"/>
  <c r="CB320" i="19"/>
  <c r="H322" i="13"/>
  <c r="BL322" i="13"/>
  <c r="AU322" i="13"/>
  <c r="AI323" i="13" s="1"/>
  <c r="CK321" i="13" l="1"/>
  <c r="CB321" i="13"/>
  <c r="AX321" i="18"/>
  <c r="BA321" i="18" s="1"/>
  <c r="BD321" i="18" s="1"/>
  <c r="J260" i="15"/>
  <c r="P322" i="13"/>
  <c r="F260" i="15"/>
  <c r="H432" i="16"/>
  <c r="I432" i="16" s="1"/>
  <c r="H432" i="17"/>
  <c r="I432" i="17" s="1"/>
  <c r="G432" i="12"/>
  <c r="H432" i="12" s="1"/>
  <c r="I432" i="12" s="1"/>
  <c r="AX321" i="19"/>
  <c r="BA321" i="19" s="1"/>
  <c r="BD321" i="19" s="1"/>
  <c r="I260" i="15"/>
  <c r="O322" i="13"/>
  <c r="U532" i="7"/>
  <c r="K321" i="18"/>
  <c r="BR321" i="18"/>
  <c r="Q321" i="18"/>
  <c r="Z322" i="18" s="1"/>
  <c r="F532" i="20" s="1"/>
  <c r="K321" i="19"/>
  <c r="BR321" i="19"/>
  <c r="Q321" i="19"/>
  <c r="Z322" i="19" s="1"/>
  <c r="BH322" i="19" s="1"/>
  <c r="U533" i="21"/>
  <c r="V533" i="21" s="1"/>
  <c r="K322" i="13"/>
  <c r="H260" i="15" s="1"/>
  <c r="Q322" i="13"/>
  <c r="Z323" i="13" s="1"/>
  <c r="F533" i="7" s="1"/>
  <c r="BR322" i="13"/>
  <c r="AX322" i="13"/>
  <c r="BA322" i="13" s="1"/>
  <c r="BD322" i="13" s="1"/>
  <c r="O532" i="20" l="1"/>
  <c r="G533" i="20"/>
  <c r="I533" i="20"/>
  <c r="K533" i="20"/>
  <c r="H533" i="20"/>
  <c r="J533" i="20"/>
  <c r="G280" i="15"/>
  <c r="CE322" i="13"/>
  <c r="CF322" i="13"/>
  <c r="J433" i="12"/>
  <c r="BV322" i="13"/>
  <c r="AS323" i="13" s="1"/>
  <c r="BW322" i="13"/>
  <c r="AT323" i="13" s="1"/>
  <c r="BH322" i="18"/>
  <c r="K432" i="17"/>
  <c r="L432" i="17" s="1"/>
  <c r="M432" i="17" s="1"/>
  <c r="V532" i="7"/>
  <c r="K432" i="16"/>
  <c r="L432" i="16" s="1"/>
  <c r="M432" i="16" s="1"/>
  <c r="K432" i="12"/>
  <c r="L432" i="12" s="1"/>
  <c r="M432" i="12" s="1"/>
  <c r="BX322" i="13" s="1"/>
  <c r="CE322" i="19"/>
  <c r="CF322" i="19"/>
  <c r="BW322" i="19"/>
  <c r="AT323" i="19" s="1"/>
  <c r="BV322" i="19"/>
  <c r="AS323" i="19" s="1"/>
  <c r="J433" i="17"/>
  <c r="CE322" i="18"/>
  <c r="BV322" i="18"/>
  <c r="AS323" i="18" s="1"/>
  <c r="BW322" i="18"/>
  <c r="AT323" i="18" s="1"/>
  <c r="CF322" i="18"/>
  <c r="J433" i="16"/>
  <c r="BO322" i="18"/>
  <c r="BT322" i="18"/>
  <c r="BT322" i="19"/>
  <c r="BO322" i="19"/>
  <c r="N321" i="18"/>
  <c r="BU321" i="18"/>
  <c r="CD321" i="18"/>
  <c r="BX321" i="18"/>
  <c r="CG321" i="18"/>
  <c r="N321" i="19"/>
  <c r="CD321" i="19"/>
  <c r="BU321" i="19"/>
  <c r="CG321" i="19"/>
  <c r="BX321" i="19"/>
  <c r="F533" i="21"/>
  <c r="N322" i="13"/>
  <c r="CD322" i="13"/>
  <c r="BU322" i="13"/>
  <c r="BH323" i="13"/>
  <c r="BT323" i="13"/>
  <c r="BO323" i="13"/>
  <c r="CG322" i="13" l="1"/>
  <c r="L533" i="20"/>
  <c r="G433" i="16" s="1"/>
  <c r="T533" i="20"/>
  <c r="P533" i="20"/>
  <c r="S533" i="20"/>
  <c r="Q533" i="20"/>
  <c r="R533" i="20"/>
  <c r="BQ323" i="19"/>
  <c r="BN323" i="19"/>
  <c r="J323" i="19"/>
  <c r="AW323" i="19"/>
  <c r="AK324" i="19" s="1"/>
  <c r="AW323" i="13"/>
  <c r="AK324" i="13" s="1"/>
  <c r="J323" i="13"/>
  <c r="BQ323" i="13"/>
  <c r="BN323" i="13"/>
  <c r="BM323" i="13"/>
  <c r="AV323" i="13"/>
  <c r="AJ324" i="13" s="1"/>
  <c r="I323" i="13"/>
  <c r="BP323" i="13"/>
  <c r="BN323" i="18"/>
  <c r="AW323" i="18"/>
  <c r="AK324" i="18" s="1"/>
  <c r="J323" i="18"/>
  <c r="BQ323" i="18"/>
  <c r="N433" i="12"/>
  <c r="CI322" i="13"/>
  <c r="O432" i="12"/>
  <c r="CH322" i="13"/>
  <c r="BZ322" i="13"/>
  <c r="BY322" i="13"/>
  <c r="BM323" i="19"/>
  <c r="AV323" i="19"/>
  <c r="AJ324" i="19" s="1"/>
  <c r="I323" i="19"/>
  <c r="BP323" i="19"/>
  <c r="AV323" i="18"/>
  <c r="AJ324" i="18" s="1"/>
  <c r="I323" i="18"/>
  <c r="BP323" i="18"/>
  <c r="BM323" i="18"/>
  <c r="CI322" i="18"/>
  <c r="BZ322" i="18"/>
  <c r="O432" i="16"/>
  <c r="N433" i="16"/>
  <c r="CH322" i="18"/>
  <c r="BY322" i="18"/>
  <c r="O532" i="7"/>
  <c r="K533" i="7"/>
  <c r="G533" i="7"/>
  <c r="H533" i="7"/>
  <c r="I533" i="7"/>
  <c r="J533" i="7"/>
  <c r="BY322" i="19"/>
  <c r="N433" i="17"/>
  <c r="CI322" i="19"/>
  <c r="O432" i="17"/>
  <c r="BZ322" i="19"/>
  <c r="CH322" i="19"/>
  <c r="CJ321" i="18"/>
  <c r="CA321" i="18"/>
  <c r="AR322" i="18"/>
  <c r="O533" i="21"/>
  <c r="G534" i="21"/>
  <c r="K534" i="21"/>
  <c r="I534" i="21"/>
  <c r="J534" i="21"/>
  <c r="H534" i="21"/>
  <c r="CA321" i="19"/>
  <c r="AR322" i="19"/>
  <c r="CJ321" i="19"/>
  <c r="AR323" i="13"/>
  <c r="CA322" i="13" l="1"/>
  <c r="CC322" i="13" s="1"/>
  <c r="CJ322" i="13"/>
  <c r="AY323" i="13"/>
  <c r="BB323" i="13" s="1"/>
  <c r="AZ323" i="13"/>
  <c r="BC323" i="13" s="1"/>
  <c r="AY323" i="19"/>
  <c r="BB323" i="19" s="1"/>
  <c r="AZ323" i="18"/>
  <c r="BC323" i="18" s="1"/>
  <c r="U533" i="20"/>
  <c r="V533" i="20" s="1"/>
  <c r="AZ323" i="19"/>
  <c r="BC323" i="19" s="1"/>
  <c r="M323" i="13"/>
  <c r="S323" i="13"/>
  <c r="AB324" i="13" s="1"/>
  <c r="L533" i="7"/>
  <c r="R323" i="19"/>
  <c r="AA324" i="19" s="1"/>
  <c r="L323" i="19"/>
  <c r="O323" i="19" s="1"/>
  <c r="L323" i="13"/>
  <c r="R323" i="13"/>
  <c r="AA324" i="13" s="1"/>
  <c r="P533" i="7"/>
  <c r="R533" i="7"/>
  <c r="Q533" i="7"/>
  <c r="T533" i="7"/>
  <c r="S533" i="7"/>
  <c r="AY323" i="18"/>
  <c r="BB323" i="18" s="1"/>
  <c r="M323" i="19"/>
  <c r="P323" i="19" s="1"/>
  <c r="S323" i="19"/>
  <c r="AB324" i="19" s="1"/>
  <c r="S323" i="18"/>
  <c r="AB324" i="18" s="1"/>
  <c r="M323" i="18"/>
  <c r="P323" i="18" s="1"/>
  <c r="R323" i="18"/>
  <c r="AA324" i="18" s="1"/>
  <c r="L323" i="18"/>
  <c r="O323" i="18" s="1"/>
  <c r="AU322" i="18"/>
  <c r="AI323" i="18" s="1"/>
  <c r="H322" i="18"/>
  <c r="BL322" i="18"/>
  <c r="CC321" i="18"/>
  <c r="CB321" i="18"/>
  <c r="CK321" i="19"/>
  <c r="CL321" i="19"/>
  <c r="H322" i="19"/>
  <c r="AU322" i="19"/>
  <c r="AI323" i="19" s="1"/>
  <c r="BL322" i="19"/>
  <c r="CB321" i="19"/>
  <c r="CC321" i="19"/>
  <c r="L534" i="21"/>
  <c r="G434" i="17" s="1"/>
  <c r="Q534" i="21"/>
  <c r="S534" i="21"/>
  <c r="P534" i="21"/>
  <c r="R534" i="21"/>
  <c r="T534" i="21"/>
  <c r="CK321" i="18"/>
  <c r="CL321" i="18"/>
  <c r="AU323" i="13"/>
  <c r="AI324" i="13" s="1"/>
  <c r="BL323" i="13"/>
  <c r="H323" i="13"/>
  <c r="CK322" i="13"/>
  <c r="CL322" i="13"/>
  <c r="CB322" i="13" l="1"/>
  <c r="I261" i="15"/>
  <c r="O323" i="13"/>
  <c r="G433" i="12"/>
  <c r="H433" i="12" s="1"/>
  <c r="I433" i="12" s="1"/>
  <c r="F261" i="15"/>
  <c r="H433" i="17"/>
  <c r="I433" i="17" s="1"/>
  <c r="H433" i="16"/>
  <c r="I433" i="16" s="1"/>
  <c r="AX322" i="18"/>
  <c r="BA322" i="18" s="1"/>
  <c r="BD322" i="18" s="1"/>
  <c r="J261" i="15"/>
  <c r="P323" i="13"/>
  <c r="U533" i="7"/>
  <c r="BR322" i="19"/>
  <c r="K322" i="19"/>
  <c r="Q322" i="19"/>
  <c r="Z323" i="19" s="1"/>
  <c r="BH323" i="19" s="1"/>
  <c r="K322" i="18"/>
  <c r="BR322" i="18"/>
  <c r="Q322" i="18"/>
  <c r="Z323" i="18" s="1"/>
  <c r="F533" i="20" s="1"/>
  <c r="U534" i="21"/>
  <c r="V534" i="21" s="1"/>
  <c r="AX322" i="19"/>
  <c r="BA322" i="19" s="1"/>
  <c r="BD322" i="19" s="1"/>
  <c r="K323" i="13"/>
  <c r="H261" i="15" s="1"/>
  <c r="Q323" i="13"/>
  <c r="Z324" i="13" s="1"/>
  <c r="F534" i="7" s="1"/>
  <c r="BR323" i="13"/>
  <c r="AX323" i="13"/>
  <c r="BA323" i="13" s="1"/>
  <c r="BD323" i="13" s="1"/>
  <c r="K534" i="20" l="1"/>
  <c r="J534" i="20"/>
  <c r="O533" i="20"/>
  <c r="H534" i="20"/>
  <c r="I534" i="20"/>
  <c r="G534" i="20"/>
  <c r="BV323" i="18"/>
  <c r="AS324" i="18" s="1"/>
  <c r="BW323" i="18"/>
  <c r="AT324" i="18" s="1"/>
  <c r="CE323" i="18"/>
  <c r="CF323" i="18"/>
  <c r="J434" i="16"/>
  <c r="BV323" i="19"/>
  <c r="AS324" i="19" s="1"/>
  <c r="CE323" i="19"/>
  <c r="CF323" i="19"/>
  <c r="BW323" i="19"/>
  <c r="AT324" i="19" s="1"/>
  <c r="J434" i="17"/>
  <c r="G281" i="15"/>
  <c r="BV323" i="13"/>
  <c r="AS324" i="13" s="1"/>
  <c r="J434" i="12"/>
  <c r="CF323" i="13"/>
  <c r="CE323" i="13"/>
  <c r="BW323" i="13"/>
  <c r="AT324" i="13" s="1"/>
  <c r="K433" i="17"/>
  <c r="L433" i="17" s="1"/>
  <c r="M433" i="17" s="1"/>
  <c r="K433" i="12"/>
  <c r="L433" i="12" s="1"/>
  <c r="M433" i="12" s="1"/>
  <c r="BX323" i="13" s="1"/>
  <c r="K433" i="16"/>
  <c r="L433" i="16" s="1"/>
  <c r="M433" i="16" s="1"/>
  <c r="V533" i="7"/>
  <c r="BH323" i="18"/>
  <c r="BO323" i="19"/>
  <c r="BT323" i="19"/>
  <c r="BT323" i="18"/>
  <c r="BO323" i="18"/>
  <c r="N322" i="18"/>
  <c r="CD322" i="18"/>
  <c r="BU322" i="18"/>
  <c r="CG322" i="18"/>
  <c r="BX322" i="18"/>
  <c r="N322" i="19"/>
  <c r="CD322" i="19"/>
  <c r="BU322" i="19"/>
  <c r="CG322" i="19"/>
  <c r="BX322" i="19"/>
  <c r="F534" i="21"/>
  <c r="BO324" i="13"/>
  <c r="BT324" i="13"/>
  <c r="BH324" i="13"/>
  <c r="N323" i="13"/>
  <c r="BU323" i="13"/>
  <c r="CD323" i="13"/>
  <c r="L534" i="20" l="1"/>
  <c r="G434" i="16" s="1"/>
  <c r="CG323" i="13"/>
  <c r="Q534" i="20"/>
  <c r="T534" i="20"/>
  <c r="R534" i="20"/>
  <c r="S534" i="20"/>
  <c r="P534" i="20"/>
  <c r="BM324" i="19"/>
  <c r="AV324" i="19"/>
  <c r="AJ325" i="19" s="1"/>
  <c r="I324" i="19"/>
  <c r="BP324" i="19"/>
  <c r="BP324" i="13"/>
  <c r="AV324" i="13"/>
  <c r="AJ325" i="13" s="1"/>
  <c r="I324" i="13"/>
  <c r="BM324" i="13"/>
  <c r="J534" i="7"/>
  <c r="H534" i="7"/>
  <c r="K534" i="7"/>
  <c r="O533" i="7"/>
  <c r="I534" i="7"/>
  <c r="G534" i="7"/>
  <c r="CH323" i="18"/>
  <c r="BZ323" i="18"/>
  <c r="BY323" i="18"/>
  <c r="O433" i="16"/>
  <c r="CI323" i="18"/>
  <c r="N434" i="16"/>
  <c r="O433" i="12"/>
  <c r="N434" i="12"/>
  <c r="CH323" i="13"/>
  <c r="BY323" i="13"/>
  <c r="BZ323" i="13"/>
  <c r="CI323" i="13"/>
  <c r="BQ324" i="18"/>
  <c r="BN324" i="18"/>
  <c r="AW324" i="18"/>
  <c r="AK325" i="18" s="1"/>
  <c r="J324" i="18"/>
  <c r="J324" i="13"/>
  <c r="BQ324" i="13"/>
  <c r="BN324" i="13"/>
  <c r="AW324" i="13"/>
  <c r="AK325" i="13" s="1"/>
  <c r="CJ322" i="19"/>
  <c r="CL322" i="19" s="1"/>
  <c r="CI323" i="19"/>
  <c r="O433" i="17"/>
  <c r="N434" i="17"/>
  <c r="BY323" i="19"/>
  <c r="CH323" i="19"/>
  <c r="BZ323" i="19"/>
  <c r="BN324" i="19"/>
  <c r="AW324" i="19"/>
  <c r="AK325" i="19" s="1"/>
  <c r="J324" i="19"/>
  <c r="BQ324" i="19"/>
  <c r="I324" i="18"/>
  <c r="BP324" i="18"/>
  <c r="BM324" i="18"/>
  <c r="AV324" i="18"/>
  <c r="AJ325" i="18" s="1"/>
  <c r="CA322" i="19"/>
  <c r="AR323" i="19"/>
  <c r="K535" i="21"/>
  <c r="O534" i="21"/>
  <c r="J535" i="21"/>
  <c r="I535" i="21"/>
  <c r="H535" i="21"/>
  <c r="G535" i="21"/>
  <c r="CA322" i="18"/>
  <c r="AR323" i="18"/>
  <c r="CJ322" i="18"/>
  <c r="AR324" i="13"/>
  <c r="U534" i="20" l="1"/>
  <c r="V534" i="20" s="1"/>
  <c r="CA323" i="13"/>
  <c r="CC323" i="13" s="1"/>
  <c r="CJ323" i="13"/>
  <c r="CK323" i="13" s="1"/>
  <c r="AY324" i="19"/>
  <c r="BB324" i="19" s="1"/>
  <c r="AY324" i="18"/>
  <c r="BB324" i="18" s="1"/>
  <c r="AZ324" i="18"/>
  <c r="BC324" i="18" s="1"/>
  <c r="AZ324" i="13"/>
  <c r="BC324" i="13" s="1"/>
  <c r="T534" i="7"/>
  <c r="S534" i="7"/>
  <c r="Q534" i="7"/>
  <c r="P534" i="7"/>
  <c r="R534" i="7"/>
  <c r="L324" i="13"/>
  <c r="R324" i="13"/>
  <c r="AA325" i="13" s="1"/>
  <c r="CK322" i="19"/>
  <c r="L324" i="18"/>
  <c r="O324" i="18" s="1"/>
  <c r="R324" i="18"/>
  <c r="AA325" i="18" s="1"/>
  <c r="AZ324" i="19"/>
  <c r="BC324" i="19" s="1"/>
  <c r="S324" i="13"/>
  <c r="AB325" i="13" s="1"/>
  <c r="M324" i="13"/>
  <c r="R324" i="19"/>
  <c r="AA325" i="19" s="1"/>
  <c r="L324" i="19"/>
  <c r="O324" i="19" s="1"/>
  <c r="M324" i="18"/>
  <c r="P324" i="18" s="1"/>
  <c r="S324" i="18"/>
  <c r="AB325" i="18" s="1"/>
  <c r="AY324" i="13"/>
  <c r="BB324" i="13" s="1"/>
  <c r="S324" i="19"/>
  <c r="AB325" i="19" s="1"/>
  <c r="M324" i="19"/>
  <c r="P324" i="19" s="1"/>
  <c r="L534" i="7"/>
  <c r="H323" i="19"/>
  <c r="BL323" i="19"/>
  <c r="AU323" i="19"/>
  <c r="AI324" i="19" s="1"/>
  <c r="CB322" i="19"/>
  <c r="CC322" i="19"/>
  <c r="L535" i="21"/>
  <c r="G435" i="17" s="1"/>
  <c r="H323" i="18"/>
  <c r="AU323" i="18"/>
  <c r="AI324" i="18" s="1"/>
  <c r="BL323" i="18"/>
  <c r="CC322" i="18"/>
  <c r="CB322" i="18"/>
  <c r="CL322" i="18"/>
  <c r="CK322" i="18"/>
  <c r="Q535" i="21"/>
  <c r="S535" i="21"/>
  <c r="T535" i="21"/>
  <c r="R535" i="21"/>
  <c r="P535" i="21"/>
  <c r="CL323" i="13"/>
  <c r="H324" i="13"/>
  <c r="AU324" i="13"/>
  <c r="AI325" i="13" s="1"/>
  <c r="BL324" i="13"/>
  <c r="AX323" i="18" l="1"/>
  <c r="BA323" i="18" s="1"/>
  <c r="BD323" i="18" s="1"/>
  <c r="CB323" i="13"/>
  <c r="AX323" i="19"/>
  <c r="BA323" i="19" s="1"/>
  <c r="BD323" i="19" s="1"/>
  <c r="F262" i="15"/>
  <c r="H434" i="16"/>
  <c r="I434" i="16" s="1"/>
  <c r="H434" i="17"/>
  <c r="I434" i="17" s="1"/>
  <c r="G434" i="12"/>
  <c r="H434" i="12" s="1"/>
  <c r="I434" i="12" s="1"/>
  <c r="J262" i="15"/>
  <c r="P324" i="13"/>
  <c r="U534" i="7"/>
  <c r="I262" i="15"/>
  <c r="O324" i="13"/>
  <c r="U535" i="21"/>
  <c r="V535" i="21" s="1"/>
  <c r="Q323" i="18"/>
  <c r="Z324" i="18" s="1"/>
  <c r="F534" i="20" s="1"/>
  <c r="K323" i="18"/>
  <c r="BR323" i="18"/>
  <c r="K323" i="19"/>
  <c r="BR323" i="19"/>
  <c r="Q323" i="19"/>
  <c r="Z324" i="19" s="1"/>
  <c r="BH324" i="19" s="1"/>
  <c r="BR324" i="13"/>
  <c r="Q324" i="13"/>
  <c r="Z325" i="13" s="1"/>
  <c r="F535" i="7" s="1"/>
  <c r="K324" i="13"/>
  <c r="H262" i="15" s="1"/>
  <c r="AX324" i="13"/>
  <c r="BA324" i="13" s="1"/>
  <c r="BD324" i="13" s="1"/>
  <c r="J535" i="20" l="1"/>
  <c r="K535" i="20"/>
  <c r="I535" i="20"/>
  <c r="H535" i="20"/>
  <c r="G535" i="20"/>
  <c r="O534" i="20"/>
  <c r="G282" i="15"/>
  <c r="CE324" i="13"/>
  <c r="BV324" i="13"/>
  <c r="AS325" i="13" s="1"/>
  <c r="J435" i="12"/>
  <c r="BW324" i="13"/>
  <c r="AT325" i="13" s="1"/>
  <c r="CF324" i="13"/>
  <c r="K434" i="16"/>
  <c r="L434" i="16" s="1"/>
  <c r="M434" i="16" s="1"/>
  <c r="V534" i="7"/>
  <c r="K434" i="17"/>
  <c r="L434" i="17" s="1"/>
  <c r="M434" i="17" s="1"/>
  <c r="K434" i="12"/>
  <c r="L434" i="12" s="1"/>
  <c r="M434" i="12" s="1"/>
  <c r="BX324" i="13" s="1"/>
  <c r="BH324" i="18"/>
  <c r="BV324" i="19"/>
  <c r="AS325" i="19" s="1"/>
  <c r="CE324" i="19"/>
  <c r="BW324" i="19"/>
  <c r="AT325" i="19" s="1"/>
  <c r="CF324" i="19"/>
  <c r="J435" i="17"/>
  <c r="BV324" i="18"/>
  <c r="AS325" i="18" s="1"/>
  <c r="CE324" i="18"/>
  <c r="J435" i="16"/>
  <c r="BW324" i="18"/>
  <c r="AT325" i="18" s="1"/>
  <c r="CF324" i="18"/>
  <c r="BO324" i="18"/>
  <c r="BT324" i="18"/>
  <c r="N323" i="18"/>
  <c r="CD323" i="18"/>
  <c r="BU323" i="18"/>
  <c r="CG323" i="18"/>
  <c r="BX323" i="18"/>
  <c r="F535" i="21"/>
  <c r="BO324" i="19"/>
  <c r="BT324" i="19"/>
  <c r="N323" i="19"/>
  <c r="CD323" i="19"/>
  <c r="BU323" i="19"/>
  <c r="CG323" i="19"/>
  <c r="BX323" i="19"/>
  <c r="N324" i="13"/>
  <c r="CD324" i="13"/>
  <c r="BU324" i="13"/>
  <c r="BH325" i="13"/>
  <c r="BT325" i="13"/>
  <c r="BO325" i="13"/>
  <c r="L535" i="20" l="1"/>
  <c r="G435" i="16" s="1"/>
  <c r="CG324" i="13"/>
  <c r="R535" i="20"/>
  <c r="P535" i="20"/>
  <c r="S535" i="20"/>
  <c r="Q535" i="20"/>
  <c r="T535" i="20"/>
  <c r="J325" i="19"/>
  <c r="BQ325" i="19"/>
  <c r="AW325" i="19"/>
  <c r="AK326" i="19" s="1"/>
  <c r="BN325" i="19"/>
  <c r="CI324" i="18"/>
  <c r="N435" i="16"/>
  <c r="BZ324" i="18"/>
  <c r="CH324" i="18"/>
  <c r="BY324" i="18"/>
  <c r="O434" i="16"/>
  <c r="I325" i="19"/>
  <c r="BP325" i="19"/>
  <c r="AV325" i="19"/>
  <c r="AJ326" i="19" s="1"/>
  <c r="BM325" i="19"/>
  <c r="BQ325" i="13"/>
  <c r="BN325" i="13"/>
  <c r="J325" i="13"/>
  <c r="AW325" i="13"/>
  <c r="AK326" i="13" s="1"/>
  <c r="G535" i="7"/>
  <c r="K535" i="7"/>
  <c r="J535" i="7"/>
  <c r="H535" i="7"/>
  <c r="O534" i="7"/>
  <c r="I535" i="7"/>
  <c r="AV325" i="13"/>
  <c r="AJ326" i="13" s="1"/>
  <c r="I325" i="13"/>
  <c r="BM325" i="13"/>
  <c r="BP325" i="13"/>
  <c r="BM325" i="18"/>
  <c r="I325" i="18"/>
  <c r="AV325" i="18"/>
  <c r="AJ326" i="18" s="1"/>
  <c r="BP325" i="18"/>
  <c r="O434" i="12"/>
  <c r="CI324" i="13"/>
  <c r="BZ324" i="13"/>
  <c r="CH324" i="13"/>
  <c r="N435" i="12"/>
  <c r="BY324" i="13"/>
  <c r="AW325" i="18"/>
  <c r="AK326" i="18" s="1"/>
  <c r="BQ325" i="18"/>
  <c r="J325" i="18"/>
  <c r="BN325" i="18"/>
  <c r="BY324" i="19"/>
  <c r="N435" i="17"/>
  <c r="CH324" i="19"/>
  <c r="BZ324" i="19"/>
  <c r="CI324" i="19"/>
  <c r="O434" i="17"/>
  <c r="J536" i="21"/>
  <c r="O535" i="21"/>
  <c r="G536" i="21"/>
  <c r="I536" i="21"/>
  <c r="K536" i="21"/>
  <c r="H536" i="21"/>
  <c r="CA323" i="18"/>
  <c r="AR324" i="18"/>
  <c r="CJ323" i="18"/>
  <c r="CA323" i="19"/>
  <c r="AR324" i="19"/>
  <c r="CJ323" i="19"/>
  <c r="AR325" i="13"/>
  <c r="AY325" i="19" l="1"/>
  <c r="BB325" i="19" s="1"/>
  <c r="CA324" i="13"/>
  <c r="CC324" i="13" s="1"/>
  <c r="AY325" i="13"/>
  <c r="BB325" i="13" s="1"/>
  <c r="AY325" i="18"/>
  <c r="BB325" i="18" s="1"/>
  <c r="U535" i="20"/>
  <c r="V535" i="20" s="1"/>
  <c r="CJ324" i="13"/>
  <c r="CK324" i="13" s="1"/>
  <c r="AZ325" i="13"/>
  <c r="BC325" i="13" s="1"/>
  <c r="S325" i="18"/>
  <c r="AB326" i="18" s="1"/>
  <c r="M325" i="18"/>
  <c r="P325" i="18" s="1"/>
  <c r="L535" i="7"/>
  <c r="R325" i="13"/>
  <c r="AA326" i="13" s="1"/>
  <c r="L325" i="13"/>
  <c r="L325" i="19"/>
  <c r="O325" i="19" s="1"/>
  <c r="R325" i="19"/>
  <c r="AA326" i="19" s="1"/>
  <c r="L325" i="18"/>
  <c r="O325" i="18" s="1"/>
  <c r="R325" i="18"/>
  <c r="AA326" i="18" s="1"/>
  <c r="T535" i="7"/>
  <c r="Q535" i="7"/>
  <c r="P535" i="7"/>
  <c r="S535" i="7"/>
  <c r="R535" i="7"/>
  <c r="S325" i="13"/>
  <c r="AB326" i="13" s="1"/>
  <c r="M325" i="13"/>
  <c r="M325" i="19"/>
  <c r="P325" i="19" s="1"/>
  <c r="S325" i="19"/>
  <c r="AB326" i="19" s="1"/>
  <c r="AZ325" i="18"/>
  <c r="BC325" i="18" s="1"/>
  <c r="AZ325" i="19"/>
  <c r="BC325" i="19" s="1"/>
  <c r="CL323" i="18"/>
  <c r="CK323" i="18"/>
  <c r="AU324" i="19"/>
  <c r="AI325" i="19" s="1"/>
  <c r="BL324" i="19"/>
  <c r="H324" i="19"/>
  <c r="CL323" i="19"/>
  <c r="CK323" i="19"/>
  <c r="CB323" i="19"/>
  <c r="CC323" i="19"/>
  <c r="L536" i="21"/>
  <c r="G436" i="17" s="1"/>
  <c r="Q536" i="21"/>
  <c r="P536" i="21"/>
  <c r="R536" i="21"/>
  <c r="S536" i="21"/>
  <c r="T536" i="21"/>
  <c r="H324" i="18"/>
  <c r="BL324" i="18"/>
  <c r="AU324" i="18"/>
  <c r="AI325" i="18" s="1"/>
  <c r="CC323" i="18"/>
  <c r="CB323" i="18"/>
  <c r="CB324" i="13"/>
  <c r="BL325" i="13"/>
  <c r="H325" i="13"/>
  <c r="AU325" i="13"/>
  <c r="AI326" i="13" s="1"/>
  <c r="AX324" i="18" l="1"/>
  <c r="BA324" i="18" s="1"/>
  <c r="BD324" i="18" s="1"/>
  <c r="CL324" i="13"/>
  <c r="U535" i="7"/>
  <c r="V535" i="7" s="1"/>
  <c r="I263" i="15"/>
  <c r="O325" i="13"/>
  <c r="H435" i="16"/>
  <c r="I435" i="16" s="1"/>
  <c r="H435" i="17"/>
  <c r="I435" i="17" s="1"/>
  <c r="G435" i="12"/>
  <c r="H435" i="12" s="1"/>
  <c r="I435" i="12" s="1"/>
  <c r="F263" i="15"/>
  <c r="AX324" i="19"/>
  <c r="BA324" i="19" s="1"/>
  <c r="BD324" i="19" s="1"/>
  <c r="J263" i="15"/>
  <c r="P325" i="13"/>
  <c r="BR324" i="19"/>
  <c r="K324" i="19"/>
  <c r="Q324" i="19"/>
  <c r="Z325" i="19" s="1"/>
  <c r="BH325" i="19" s="1"/>
  <c r="U536" i="21"/>
  <c r="V536" i="21" s="1"/>
  <c r="BR324" i="18"/>
  <c r="K324" i="18"/>
  <c r="Q324" i="18"/>
  <c r="Z325" i="18" s="1"/>
  <c r="F535" i="20" s="1"/>
  <c r="BR325" i="13"/>
  <c r="Q325" i="13"/>
  <c r="Z326" i="13" s="1"/>
  <c r="F536" i="7" s="1"/>
  <c r="K325" i="13"/>
  <c r="H263" i="15" s="1"/>
  <c r="AX325" i="13"/>
  <c r="BA325" i="13" s="1"/>
  <c r="BD325" i="13" s="1"/>
  <c r="K435" i="16" l="1"/>
  <c r="L435" i="16" s="1"/>
  <c r="M435" i="16" s="1"/>
  <c r="BY325" i="18" s="1"/>
  <c r="K435" i="17"/>
  <c r="L435" i="17" s="1"/>
  <c r="M435" i="17" s="1"/>
  <c r="CH325" i="19" s="1"/>
  <c r="K435" i="12"/>
  <c r="L435" i="12" s="1"/>
  <c r="M435" i="12" s="1"/>
  <c r="CH325" i="13" s="1"/>
  <c r="O535" i="20"/>
  <c r="G536" i="20"/>
  <c r="K536" i="20"/>
  <c r="J536" i="20"/>
  <c r="I536" i="20"/>
  <c r="H536" i="20"/>
  <c r="CF325" i="18"/>
  <c r="BW325" i="18"/>
  <c r="AT326" i="18" s="1"/>
  <c r="J436" i="16"/>
  <c r="BV325" i="18"/>
  <c r="AS326" i="18" s="1"/>
  <c r="CE325" i="18"/>
  <c r="CI325" i="18"/>
  <c r="BZ325" i="18"/>
  <c r="O435" i="16"/>
  <c r="CH325" i="18"/>
  <c r="N436" i="16"/>
  <c r="BW325" i="19"/>
  <c r="AT326" i="19" s="1"/>
  <c r="J436" i="17"/>
  <c r="BV325" i="19"/>
  <c r="AS326" i="19" s="1"/>
  <c r="CF325" i="19"/>
  <c r="CE325" i="19"/>
  <c r="BH325" i="18"/>
  <c r="G283" i="15"/>
  <c r="BV325" i="13"/>
  <c r="AS326" i="13" s="1"/>
  <c r="CE325" i="13"/>
  <c r="J436" i="12"/>
  <c r="CF325" i="13"/>
  <c r="BW325" i="13"/>
  <c r="AT326" i="13" s="1"/>
  <c r="N324" i="19"/>
  <c r="CD324" i="19"/>
  <c r="BU324" i="19"/>
  <c r="CG324" i="19"/>
  <c r="BX324" i="19"/>
  <c r="F536" i="21"/>
  <c r="BO325" i="19"/>
  <c r="BT325" i="19"/>
  <c r="BO325" i="18"/>
  <c r="BT325" i="18"/>
  <c r="N324" i="18"/>
  <c r="CD324" i="18"/>
  <c r="BU324" i="18"/>
  <c r="CG324" i="18"/>
  <c r="BX324" i="18"/>
  <c r="N325" i="13"/>
  <c r="CD325" i="13"/>
  <c r="BU325" i="13"/>
  <c r="BO326" i="13"/>
  <c r="BT326" i="13"/>
  <c r="BH326" i="13"/>
  <c r="BX325" i="13" l="1"/>
  <c r="CG325" i="13"/>
  <c r="N436" i="12"/>
  <c r="CI325" i="13"/>
  <c r="O435" i="12"/>
  <c r="BY325" i="13"/>
  <c r="BZ325" i="13"/>
  <c r="N436" i="17"/>
  <c r="BZ325" i="19"/>
  <c r="CI325" i="19"/>
  <c r="BY325" i="19"/>
  <c r="O435" i="17"/>
  <c r="L536" i="20"/>
  <c r="G436" i="16" s="1"/>
  <c r="R536" i="20"/>
  <c r="T536" i="20"/>
  <c r="P536" i="20"/>
  <c r="S536" i="20"/>
  <c r="Q536" i="20"/>
  <c r="J536" i="7"/>
  <c r="G536" i="7"/>
  <c r="I536" i="7"/>
  <c r="O535" i="7"/>
  <c r="H536" i="7"/>
  <c r="K536" i="7"/>
  <c r="J326" i="13"/>
  <c r="BQ326" i="13"/>
  <c r="BN326" i="13"/>
  <c r="AW326" i="13"/>
  <c r="AK327" i="13" s="1"/>
  <c r="BP326" i="19"/>
  <c r="AV326" i="19"/>
  <c r="AJ327" i="19" s="1"/>
  <c r="BM326" i="19"/>
  <c r="I326" i="19"/>
  <c r="BP326" i="18"/>
  <c r="BM326" i="18"/>
  <c r="AV326" i="18"/>
  <c r="AJ327" i="18" s="1"/>
  <c r="I326" i="18"/>
  <c r="CJ324" i="19"/>
  <c r="CL324" i="19" s="1"/>
  <c r="J326" i="19"/>
  <c r="AW326" i="19"/>
  <c r="AK327" i="19" s="1"/>
  <c r="BQ326" i="19"/>
  <c r="BN326" i="19"/>
  <c r="BQ326" i="18"/>
  <c r="BN326" i="18"/>
  <c r="AW326" i="18"/>
  <c r="AK327" i="18" s="1"/>
  <c r="J326" i="18"/>
  <c r="I326" i="13"/>
  <c r="BP326" i="13"/>
  <c r="AV326" i="13"/>
  <c r="AJ327" i="13" s="1"/>
  <c r="BM326" i="13"/>
  <c r="O536" i="21"/>
  <c r="H537" i="21"/>
  <c r="I537" i="21"/>
  <c r="J537" i="21"/>
  <c r="K537" i="21"/>
  <c r="G537" i="21"/>
  <c r="CA324" i="18"/>
  <c r="AR325" i="18"/>
  <c r="CJ324" i="18"/>
  <c r="CA324" i="19"/>
  <c r="AR325" i="19"/>
  <c r="AR326" i="13"/>
  <c r="CJ325" i="13" l="1"/>
  <c r="CK325" i="13" s="1"/>
  <c r="CA325" i="13"/>
  <c r="CB325" i="13" s="1"/>
  <c r="AZ326" i="13"/>
  <c r="BC326" i="13" s="1"/>
  <c r="U536" i="20"/>
  <c r="V536" i="20" s="1"/>
  <c r="AY326" i="18"/>
  <c r="BB326" i="18" s="1"/>
  <c r="CK324" i="19"/>
  <c r="AY326" i="13"/>
  <c r="BB326" i="13" s="1"/>
  <c r="AZ326" i="19"/>
  <c r="BC326" i="19" s="1"/>
  <c r="L326" i="18"/>
  <c r="O326" i="18" s="1"/>
  <c r="R326" i="18"/>
  <c r="AA327" i="18" s="1"/>
  <c r="P536" i="7"/>
  <c r="Q536" i="7"/>
  <c r="S536" i="7"/>
  <c r="R536" i="7"/>
  <c r="T536" i="7"/>
  <c r="L536" i="7"/>
  <c r="R326" i="13"/>
  <c r="AA327" i="13" s="1"/>
  <c r="L326" i="13"/>
  <c r="AZ326" i="18"/>
  <c r="BC326" i="18" s="1"/>
  <c r="L326" i="19"/>
  <c r="O326" i="19" s="1"/>
  <c r="R326" i="19"/>
  <c r="AA327" i="19" s="1"/>
  <c r="M326" i="18"/>
  <c r="P326" i="18" s="1"/>
  <c r="S326" i="18"/>
  <c r="AB327" i="18" s="1"/>
  <c r="S326" i="19"/>
  <c r="AB327" i="19" s="1"/>
  <c r="M326" i="19"/>
  <c r="P326" i="19" s="1"/>
  <c r="AY326" i="19"/>
  <c r="BB326" i="19" s="1"/>
  <c r="M326" i="13"/>
  <c r="S326" i="13"/>
  <c r="AB327" i="13" s="1"/>
  <c r="CB324" i="19"/>
  <c r="CC324" i="19"/>
  <c r="AU325" i="18"/>
  <c r="AI326" i="18" s="1"/>
  <c r="H325" i="18"/>
  <c r="BL325" i="18"/>
  <c r="CB324" i="18"/>
  <c r="CC324" i="18"/>
  <c r="Q537" i="21"/>
  <c r="T537" i="21"/>
  <c r="P537" i="21"/>
  <c r="S537" i="21"/>
  <c r="R537" i="21"/>
  <c r="L537" i="21"/>
  <c r="G437" i="17" s="1"/>
  <c r="CL324" i="18"/>
  <c r="CK324" i="18"/>
  <c r="AU325" i="19"/>
  <c r="AI326" i="19" s="1"/>
  <c r="BL325" i="19"/>
  <c r="H325" i="19"/>
  <c r="H326" i="13"/>
  <c r="BL326" i="13"/>
  <c r="AU326" i="13"/>
  <c r="AI327" i="13" s="1"/>
  <c r="CL325" i="13"/>
  <c r="CC325" i="13" l="1"/>
  <c r="AX325" i="18"/>
  <c r="BA325" i="18" s="1"/>
  <c r="BD325" i="18" s="1"/>
  <c r="J264" i="15"/>
  <c r="P326" i="13"/>
  <c r="U536" i="7"/>
  <c r="I264" i="15"/>
  <c r="O326" i="13"/>
  <c r="G436" i="12"/>
  <c r="H436" i="12" s="1"/>
  <c r="I436" i="12" s="1"/>
  <c r="F264" i="15"/>
  <c r="H436" i="16"/>
  <c r="I436" i="16" s="1"/>
  <c r="H436" i="17"/>
  <c r="I436" i="17" s="1"/>
  <c r="AX325" i="19"/>
  <c r="BA325" i="19" s="1"/>
  <c r="BD325" i="19" s="1"/>
  <c r="U537" i="21"/>
  <c r="V537" i="21" s="1"/>
  <c r="BR325" i="19"/>
  <c r="K325" i="19"/>
  <c r="Q325" i="19"/>
  <c r="Z326" i="19" s="1"/>
  <c r="BH326" i="19" s="1"/>
  <c r="BR325" i="18"/>
  <c r="K325" i="18"/>
  <c r="Q325" i="18"/>
  <c r="Z326" i="18" s="1"/>
  <c r="F536" i="20" s="1"/>
  <c r="K326" i="13"/>
  <c r="H264" i="15" s="1"/>
  <c r="BR326" i="13"/>
  <c r="Q326" i="13"/>
  <c r="Z327" i="13" s="1"/>
  <c r="F537" i="7" s="1"/>
  <c r="AX326" i="13"/>
  <c r="BA326" i="13" s="1"/>
  <c r="BD326" i="13" s="1"/>
  <c r="O536" i="20" l="1"/>
  <c r="G537" i="20"/>
  <c r="I537" i="20"/>
  <c r="K537" i="20"/>
  <c r="H537" i="20"/>
  <c r="J537" i="20"/>
  <c r="G284" i="15"/>
  <c r="BV326" i="13"/>
  <c r="AS327" i="13" s="1"/>
  <c r="BW326" i="13"/>
  <c r="AT327" i="13" s="1"/>
  <c r="CE326" i="13"/>
  <c r="CF326" i="13"/>
  <c r="J437" i="12"/>
  <c r="K436" i="12"/>
  <c r="L436" i="12" s="1"/>
  <c r="M436" i="12" s="1"/>
  <c r="CG326" i="13" s="1"/>
  <c r="K436" i="17"/>
  <c r="L436" i="17" s="1"/>
  <c r="M436" i="17" s="1"/>
  <c r="V536" i="7"/>
  <c r="K436" i="16"/>
  <c r="L436" i="16" s="1"/>
  <c r="M436" i="16" s="1"/>
  <c r="CE326" i="19"/>
  <c r="BV326" i="19"/>
  <c r="AS327" i="19" s="1"/>
  <c r="BW326" i="19"/>
  <c r="AT327" i="19" s="1"/>
  <c r="J437" i="17"/>
  <c r="CF326" i="19"/>
  <c r="BH326" i="18"/>
  <c r="CE326" i="18"/>
  <c r="BW326" i="18"/>
  <c r="AT327" i="18" s="1"/>
  <c r="J437" i="16"/>
  <c r="BV326" i="18"/>
  <c r="AS327" i="18" s="1"/>
  <c r="CF326" i="18"/>
  <c r="N325" i="19"/>
  <c r="CD325" i="19"/>
  <c r="BU325" i="19"/>
  <c r="CG325" i="19"/>
  <c r="BX325" i="19"/>
  <c r="BO326" i="19"/>
  <c r="BT326" i="19"/>
  <c r="F537" i="21"/>
  <c r="N325" i="18"/>
  <c r="CD325" i="18"/>
  <c r="BU325" i="18"/>
  <c r="CG325" i="18"/>
  <c r="BX325" i="18"/>
  <c r="BO326" i="18"/>
  <c r="BT326" i="18"/>
  <c r="BO327" i="13"/>
  <c r="BT327" i="13"/>
  <c r="N326" i="13"/>
  <c r="CD326" i="13"/>
  <c r="BU326" i="13"/>
  <c r="BX326" i="13"/>
  <c r="BH327" i="13"/>
  <c r="L537" i="20" l="1"/>
  <c r="G437" i="16" s="1"/>
  <c r="P537" i="20"/>
  <c r="S537" i="20"/>
  <c r="R537" i="20"/>
  <c r="T537" i="20"/>
  <c r="Q537" i="20"/>
  <c r="BZ326" i="13"/>
  <c r="CH326" i="13"/>
  <c r="O436" i="12"/>
  <c r="BY326" i="13"/>
  <c r="N437" i="12"/>
  <c r="CI326" i="13"/>
  <c r="I327" i="18"/>
  <c r="BM327" i="18"/>
  <c r="BP327" i="18"/>
  <c r="AV327" i="18"/>
  <c r="AJ328" i="18" s="1"/>
  <c r="AW327" i="19"/>
  <c r="AK328" i="19" s="1"/>
  <c r="J327" i="19"/>
  <c r="BQ327" i="19"/>
  <c r="BN327" i="19"/>
  <c r="AV327" i="19"/>
  <c r="AJ328" i="19" s="1"/>
  <c r="BP327" i="19"/>
  <c r="BM327" i="19"/>
  <c r="I327" i="19"/>
  <c r="BY326" i="19"/>
  <c r="O436" i="17"/>
  <c r="N437" i="17"/>
  <c r="CI326" i="19"/>
  <c r="BZ326" i="19"/>
  <c r="CH326" i="19"/>
  <c r="BQ327" i="18"/>
  <c r="BN327" i="18"/>
  <c r="J327" i="18"/>
  <c r="AW327" i="18"/>
  <c r="AK328" i="18" s="1"/>
  <c r="J327" i="13"/>
  <c r="AW327" i="13"/>
  <c r="AK328" i="13" s="1"/>
  <c r="BQ327" i="13"/>
  <c r="BN327" i="13"/>
  <c r="CI326" i="18"/>
  <c r="N437" i="16"/>
  <c r="CH326" i="18"/>
  <c r="O436" i="16"/>
  <c r="BY326" i="18"/>
  <c r="BZ326" i="18"/>
  <c r="AV327" i="13"/>
  <c r="AJ328" i="13" s="1"/>
  <c r="BP327" i="13"/>
  <c r="BM327" i="13"/>
  <c r="I327" i="13"/>
  <c r="CJ325" i="18"/>
  <c r="CL325" i="18" s="1"/>
  <c r="O536" i="7"/>
  <c r="I537" i="7"/>
  <c r="J537" i="7"/>
  <c r="G537" i="7"/>
  <c r="H537" i="7"/>
  <c r="K537" i="7"/>
  <c r="CA325" i="18"/>
  <c r="AR326" i="18"/>
  <c r="CA325" i="19"/>
  <c r="AR326" i="19"/>
  <c r="CJ325" i="19"/>
  <c r="O537" i="21"/>
  <c r="G538" i="21"/>
  <c r="J538" i="21"/>
  <c r="K538" i="21"/>
  <c r="H538" i="21"/>
  <c r="I538" i="21"/>
  <c r="AR327" i="13"/>
  <c r="CJ326" i="13" l="1"/>
  <c r="AZ327" i="18"/>
  <c r="BC327" i="18" s="1"/>
  <c r="CA326" i="13"/>
  <c r="CB326" i="13" s="1"/>
  <c r="U537" i="20"/>
  <c r="V537" i="20" s="1"/>
  <c r="CK325" i="18"/>
  <c r="AY327" i="19"/>
  <c r="BB327" i="19" s="1"/>
  <c r="L537" i="7"/>
  <c r="F265" i="15" s="1"/>
  <c r="M327" i="18"/>
  <c r="P327" i="18" s="1"/>
  <c r="S327" i="18"/>
  <c r="AB328" i="18" s="1"/>
  <c r="AZ327" i="13"/>
  <c r="BC327" i="13" s="1"/>
  <c r="R327" i="19"/>
  <c r="AA328" i="19" s="1"/>
  <c r="L327" i="19"/>
  <c r="O327" i="19" s="1"/>
  <c r="S327" i="19"/>
  <c r="AB328" i="19" s="1"/>
  <c r="M327" i="19"/>
  <c r="P327" i="19" s="1"/>
  <c r="T537" i="7"/>
  <c r="Q537" i="7"/>
  <c r="S537" i="7"/>
  <c r="R537" i="7"/>
  <c r="P537" i="7"/>
  <c r="AY327" i="18"/>
  <c r="BB327" i="18" s="1"/>
  <c r="S327" i="13"/>
  <c r="AB328" i="13" s="1"/>
  <c r="M327" i="13"/>
  <c r="AY327" i="13"/>
  <c r="BB327" i="13" s="1"/>
  <c r="H437" i="16"/>
  <c r="I437" i="16" s="1"/>
  <c r="H437" i="17"/>
  <c r="I437" i="17" s="1"/>
  <c r="R327" i="13"/>
  <c r="AA328" i="13" s="1"/>
  <c r="L327" i="13"/>
  <c r="AZ327" i="19"/>
  <c r="BC327" i="19" s="1"/>
  <c r="L327" i="18"/>
  <c r="O327" i="18" s="1"/>
  <c r="R327" i="18"/>
  <c r="AA328" i="18" s="1"/>
  <c r="BL326" i="19"/>
  <c r="AU326" i="19"/>
  <c r="AI327" i="19" s="1"/>
  <c r="H326" i="19"/>
  <c r="CB325" i="19"/>
  <c r="CC325" i="19"/>
  <c r="L538" i="21"/>
  <c r="G438" i="17" s="1"/>
  <c r="CL325" i="19"/>
  <c r="CK325" i="19"/>
  <c r="Q538" i="21"/>
  <c r="R538" i="21"/>
  <c r="S538" i="21"/>
  <c r="T538" i="21"/>
  <c r="P538" i="21"/>
  <c r="AU326" i="18"/>
  <c r="AI327" i="18" s="1"/>
  <c r="BL326" i="18"/>
  <c r="H326" i="18"/>
  <c r="CC325" i="18"/>
  <c r="CB325" i="18"/>
  <c r="H327" i="13"/>
  <c r="AU327" i="13"/>
  <c r="AI328" i="13" s="1"/>
  <c r="BL327" i="13"/>
  <c r="CK326" i="13"/>
  <c r="CL326" i="13"/>
  <c r="CC326" i="13" l="1"/>
  <c r="G437" i="12"/>
  <c r="H437" i="12" s="1"/>
  <c r="I437" i="12" s="1"/>
  <c r="CF327" i="13" s="1"/>
  <c r="I265" i="15"/>
  <c r="O327" i="13"/>
  <c r="J265" i="15"/>
  <c r="P327" i="13"/>
  <c r="CE327" i="19"/>
  <c r="CF327" i="19"/>
  <c r="BW327" i="19"/>
  <c r="AT328" i="19" s="1"/>
  <c r="BV327" i="19"/>
  <c r="AS328" i="19" s="1"/>
  <c r="J438" i="17"/>
  <c r="U537" i="7"/>
  <c r="BV327" i="18"/>
  <c r="AS328" i="18" s="1"/>
  <c r="CE327" i="18"/>
  <c r="CF327" i="18"/>
  <c r="BW327" i="18"/>
  <c r="AT328" i="18" s="1"/>
  <c r="J438" i="16"/>
  <c r="AX326" i="18"/>
  <c r="BA326" i="18" s="1"/>
  <c r="BD326" i="18" s="1"/>
  <c r="Q326" i="18"/>
  <c r="Z327" i="18" s="1"/>
  <c r="F537" i="20" s="1"/>
  <c r="BR326" i="18"/>
  <c r="K326" i="18"/>
  <c r="U538" i="21"/>
  <c r="V538" i="21" s="1"/>
  <c r="AX326" i="19"/>
  <c r="BA326" i="19" s="1"/>
  <c r="BD326" i="19" s="1"/>
  <c r="Q326" i="19"/>
  <c r="Z327" i="19" s="1"/>
  <c r="BH327" i="19" s="1"/>
  <c r="BR326" i="19"/>
  <c r="K326" i="19"/>
  <c r="K327" i="13"/>
  <c r="H265" i="15" s="1"/>
  <c r="BR327" i="13"/>
  <c r="Q327" i="13"/>
  <c r="Z328" i="13" s="1"/>
  <c r="F538" i="7" s="1"/>
  <c r="AX327" i="13"/>
  <c r="BA327" i="13" s="1"/>
  <c r="BD327" i="13" s="1"/>
  <c r="BW327" i="13" l="1"/>
  <c r="AT328" i="13" s="1"/>
  <c r="J328" i="13" s="1"/>
  <c r="CE327" i="13"/>
  <c r="J438" i="12"/>
  <c r="BV327" i="13"/>
  <c r="AS328" i="13" s="1"/>
  <c r="AV328" i="13" s="1"/>
  <c r="H538" i="20"/>
  <c r="O537" i="20"/>
  <c r="J538" i="20"/>
  <c r="G538" i="20"/>
  <c r="K538" i="20"/>
  <c r="I538" i="20"/>
  <c r="I328" i="19"/>
  <c r="AV328" i="19"/>
  <c r="AJ329" i="19" s="1"/>
  <c r="BP328" i="19"/>
  <c r="BM328" i="19"/>
  <c r="BH327" i="18"/>
  <c r="AW328" i="19"/>
  <c r="AK329" i="19" s="1"/>
  <c r="J328" i="19"/>
  <c r="BN328" i="19"/>
  <c r="BQ328" i="19"/>
  <c r="J328" i="18"/>
  <c r="AW328" i="18"/>
  <c r="AK329" i="18" s="1"/>
  <c r="BQ328" i="18"/>
  <c r="BN328" i="18"/>
  <c r="I328" i="18"/>
  <c r="BM328" i="18"/>
  <c r="BP328" i="18"/>
  <c r="AV328" i="18"/>
  <c r="AJ329" i="18" s="1"/>
  <c r="V537" i="7"/>
  <c r="K437" i="16"/>
  <c r="L437" i="16" s="1"/>
  <c r="M437" i="16" s="1"/>
  <c r="K437" i="17"/>
  <c r="L437" i="17" s="1"/>
  <c r="M437" i="17" s="1"/>
  <c r="K437" i="12"/>
  <c r="L437" i="12" s="1"/>
  <c r="M437" i="12" s="1"/>
  <c r="CG327" i="13" s="1"/>
  <c r="BT327" i="18"/>
  <c r="BO327" i="18"/>
  <c r="N326" i="19"/>
  <c r="BU326" i="19"/>
  <c r="CD326" i="19"/>
  <c r="CG326" i="19"/>
  <c r="BX326" i="19"/>
  <c r="BO327" i="19"/>
  <c r="BT327" i="19"/>
  <c r="F538" i="21"/>
  <c r="N326" i="18"/>
  <c r="BU326" i="18"/>
  <c r="CD326" i="18"/>
  <c r="BX326" i="18"/>
  <c r="CG326" i="18"/>
  <c r="N327" i="13"/>
  <c r="BU327" i="13"/>
  <c r="CD327" i="13"/>
  <c r="BT328" i="13"/>
  <c r="BO328" i="13"/>
  <c r="BH328" i="13"/>
  <c r="BQ328" i="13" l="1"/>
  <c r="AW328" i="13"/>
  <c r="AK329" i="13" s="1"/>
  <c r="BP328" i="13"/>
  <c r="BN328" i="13"/>
  <c r="I328" i="13"/>
  <c r="R328" i="13" s="1"/>
  <c r="AA329" i="13" s="1"/>
  <c r="AJ329" i="13"/>
  <c r="AY328" i="13"/>
  <c r="BB328" i="13" s="1"/>
  <c r="BM328" i="13"/>
  <c r="AY328" i="19"/>
  <c r="BB328" i="19" s="1"/>
  <c r="L538" i="20"/>
  <c r="G438" i="16" s="1"/>
  <c r="Q538" i="20"/>
  <c r="T538" i="20"/>
  <c r="R538" i="20"/>
  <c r="S538" i="20"/>
  <c r="P538" i="20"/>
  <c r="AZ328" i="19"/>
  <c r="BC328" i="19" s="1"/>
  <c r="BX327" i="13"/>
  <c r="AY328" i="18"/>
  <c r="BB328" i="18" s="1"/>
  <c r="AZ328" i="13"/>
  <c r="BC328" i="13" s="1"/>
  <c r="L328" i="18"/>
  <c r="O328" i="18" s="1"/>
  <c r="R328" i="18"/>
  <c r="AA329" i="18" s="1"/>
  <c r="O537" i="7"/>
  <c r="H538" i="7"/>
  <c r="I538" i="7"/>
  <c r="K538" i="7"/>
  <c r="J538" i="7"/>
  <c r="G538" i="7"/>
  <c r="M328" i="13"/>
  <c r="S328" i="13"/>
  <c r="AB329" i="13" s="1"/>
  <c r="M328" i="18"/>
  <c r="P328" i="18" s="1"/>
  <c r="S328" i="18"/>
  <c r="AB329" i="18" s="1"/>
  <c r="L328" i="13"/>
  <c r="AZ328" i="18"/>
  <c r="BC328" i="18" s="1"/>
  <c r="BZ327" i="13"/>
  <c r="BY327" i="13"/>
  <c r="O437" i="12"/>
  <c r="CH327" i="13"/>
  <c r="CI327" i="13"/>
  <c r="N438" i="12"/>
  <c r="BY327" i="19"/>
  <c r="CH327" i="19"/>
  <c r="O437" i="17"/>
  <c r="CI327" i="19"/>
  <c r="BZ327" i="19"/>
  <c r="N438" i="17"/>
  <c r="O437" i="16"/>
  <c r="N438" i="16"/>
  <c r="BY327" i="18"/>
  <c r="CH327" i="18"/>
  <c r="BZ327" i="18"/>
  <c r="CI327" i="18"/>
  <c r="S328" i="19"/>
  <c r="AB329" i="19" s="1"/>
  <c r="M328" i="19"/>
  <c r="P328" i="19" s="1"/>
  <c r="L328" i="19"/>
  <c r="O328" i="19" s="1"/>
  <c r="R328" i="19"/>
  <c r="AA329" i="19" s="1"/>
  <c r="CA326" i="19"/>
  <c r="AR327" i="19"/>
  <c r="O538" i="21"/>
  <c r="H539" i="21"/>
  <c r="I539" i="21"/>
  <c r="K539" i="21"/>
  <c r="J539" i="21"/>
  <c r="G539" i="21"/>
  <c r="CJ326" i="18"/>
  <c r="CA326" i="18"/>
  <c r="AR327" i="18"/>
  <c r="CJ326" i="19"/>
  <c r="AR328" i="13"/>
  <c r="CJ327" i="13" l="1"/>
  <c r="CA327" i="13"/>
  <c r="CC327" i="13" s="1"/>
  <c r="U538" i="20"/>
  <c r="V538" i="20" s="1"/>
  <c r="S538" i="7"/>
  <c r="Q538" i="7"/>
  <c r="R538" i="7"/>
  <c r="P538" i="7"/>
  <c r="T538" i="7"/>
  <c r="I266" i="15"/>
  <c r="O328" i="13"/>
  <c r="J266" i="15"/>
  <c r="P328" i="13"/>
  <c r="L538" i="7"/>
  <c r="CC326" i="18"/>
  <c r="CB326" i="18"/>
  <c r="L539" i="21"/>
  <c r="G439" i="17" s="1"/>
  <c r="Q539" i="21"/>
  <c r="S539" i="21"/>
  <c r="R539" i="21"/>
  <c r="P539" i="21"/>
  <c r="T539" i="21"/>
  <c r="CL326" i="19"/>
  <c r="CK326" i="19"/>
  <c r="H327" i="19"/>
  <c r="AU327" i="19"/>
  <c r="AI328" i="19" s="1"/>
  <c r="BL327" i="19"/>
  <c r="CL326" i="18"/>
  <c r="CK326" i="18"/>
  <c r="AU327" i="18"/>
  <c r="AI328" i="18" s="1"/>
  <c r="H327" i="18"/>
  <c r="BL327" i="18"/>
  <c r="CB326" i="19"/>
  <c r="CC326" i="19"/>
  <c r="CK327" i="13"/>
  <c r="CL327" i="13"/>
  <c r="CB327" i="13"/>
  <c r="AU328" i="13"/>
  <c r="AI329" i="13" s="1"/>
  <c r="BL328" i="13"/>
  <c r="H328" i="13"/>
  <c r="AX327" i="18" l="1"/>
  <c r="BA327" i="18" s="1"/>
  <c r="BD327" i="18" s="1"/>
  <c r="U538" i="7"/>
  <c r="H438" i="17"/>
  <c r="I438" i="17" s="1"/>
  <c r="G438" i="12"/>
  <c r="H438" i="12" s="1"/>
  <c r="I438" i="12" s="1"/>
  <c r="H438" i="16"/>
  <c r="I438" i="16" s="1"/>
  <c r="F266" i="15"/>
  <c r="AX327" i="19"/>
  <c r="BA327" i="19" s="1"/>
  <c r="BD327" i="19" s="1"/>
  <c r="Q327" i="18"/>
  <c r="Z328" i="18" s="1"/>
  <c r="F538" i="20" s="1"/>
  <c r="BR327" i="18"/>
  <c r="K327" i="18"/>
  <c r="BR327" i="19"/>
  <c r="K327" i="19"/>
  <c r="Q327" i="19"/>
  <c r="Z328" i="19" s="1"/>
  <c r="BH328" i="19" s="1"/>
  <c r="U539" i="21"/>
  <c r="V539" i="21" s="1"/>
  <c r="Q328" i="13"/>
  <c r="Z329" i="13" s="1"/>
  <c r="F539" i="7" s="1"/>
  <c r="K328" i="13"/>
  <c r="H266" i="15" s="1"/>
  <c r="BR328" i="13"/>
  <c r="AX328" i="13"/>
  <c r="BA328" i="13" s="1"/>
  <c r="BD328" i="13" s="1"/>
  <c r="O538" i="20" l="1"/>
  <c r="K539" i="20"/>
  <c r="G539" i="20"/>
  <c r="J539" i="20"/>
  <c r="I539" i="20"/>
  <c r="H539" i="20"/>
  <c r="BV328" i="18"/>
  <c r="AS329" i="18" s="1"/>
  <c r="J439" i="16"/>
  <c r="CE328" i="18"/>
  <c r="BW328" i="18"/>
  <c r="AT329" i="18" s="1"/>
  <c r="CF328" i="18"/>
  <c r="CE328" i="13"/>
  <c r="J439" i="12"/>
  <c r="BW328" i="13"/>
  <c r="AT329" i="13" s="1"/>
  <c r="BV328" i="13"/>
  <c r="AS329" i="13" s="1"/>
  <c r="CF328" i="13"/>
  <c r="CF328" i="19"/>
  <c r="BW328" i="19"/>
  <c r="AT329" i="19" s="1"/>
  <c r="CE328" i="19"/>
  <c r="J439" i="17"/>
  <c r="BV328" i="19"/>
  <c r="AS329" i="19" s="1"/>
  <c r="BH328" i="18"/>
  <c r="K438" i="12"/>
  <c r="L438" i="12" s="1"/>
  <c r="M438" i="12" s="1"/>
  <c r="BX328" i="13" s="1"/>
  <c r="K438" i="16"/>
  <c r="L438" i="16" s="1"/>
  <c r="M438" i="16" s="1"/>
  <c r="V538" i="7"/>
  <c r="K438" i="17"/>
  <c r="L438" i="17" s="1"/>
  <c r="M438" i="17" s="1"/>
  <c r="N327" i="19"/>
  <c r="CD327" i="19"/>
  <c r="BU327" i="19"/>
  <c r="BX327" i="19"/>
  <c r="CG327" i="19"/>
  <c r="BT328" i="19"/>
  <c r="BO328" i="19"/>
  <c r="N327" i="18"/>
  <c r="CD327" i="18"/>
  <c r="BU327" i="18"/>
  <c r="CG327" i="18"/>
  <c r="BX327" i="18"/>
  <c r="BT328" i="18"/>
  <c r="BO328" i="18"/>
  <c r="F539" i="21"/>
  <c r="BT329" i="13"/>
  <c r="BO329" i="13"/>
  <c r="N328" i="13"/>
  <c r="BU328" i="13"/>
  <c r="CD328" i="13"/>
  <c r="BH329" i="13"/>
  <c r="CG328" i="13" l="1"/>
  <c r="L539" i="20"/>
  <c r="G439" i="16" s="1"/>
  <c r="T539" i="20"/>
  <c r="Q539" i="20"/>
  <c r="S539" i="20"/>
  <c r="P539" i="20"/>
  <c r="R539" i="20"/>
  <c r="I329" i="19"/>
  <c r="AV329" i="19"/>
  <c r="AJ330" i="19" s="1"/>
  <c r="BP329" i="19"/>
  <c r="BM329" i="19"/>
  <c r="CH328" i="19"/>
  <c r="BZ328" i="19"/>
  <c r="BY328" i="19"/>
  <c r="CI328" i="19"/>
  <c r="O438" i="17"/>
  <c r="N439" i="17"/>
  <c r="BQ329" i="19"/>
  <c r="AW329" i="19"/>
  <c r="AK330" i="19" s="1"/>
  <c r="BN329" i="19"/>
  <c r="J329" i="19"/>
  <c r="AZ329" i="19"/>
  <c r="BC329" i="19" s="1"/>
  <c r="AW329" i="18"/>
  <c r="AK330" i="18" s="1"/>
  <c r="BN329" i="18"/>
  <c r="J329" i="18"/>
  <c r="BQ329" i="18"/>
  <c r="O438" i="16"/>
  <c r="N439" i="16"/>
  <c r="BZ328" i="18"/>
  <c r="BY328" i="18"/>
  <c r="CH328" i="18"/>
  <c r="CI328" i="18"/>
  <c r="CJ327" i="18"/>
  <c r="CK327" i="18" s="1"/>
  <c r="CI328" i="13"/>
  <c r="BY328" i="13"/>
  <c r="CH328" i="13"/>
  <c r="N439" i="12"/>
  <c r="O438" i="12"/>
  <c r="BZ328" i="13"/>
  <c r="J329" i="13"/>
  <c r="AW329" i="13"/>
  <c r="AK330" i="13" s="1"/>
  <c r="BN329" i="13"/>
  <c r="BQ329" i="13"/>
  <c r="I539" i="7"/>
  <c r="G539" i="7"/>
  <c r="J539" i="7"/>
  <c r="H539" i="7"/>
  <c r="O538" i="7"/>
  <c r="K539" i="7"/>
  <c r="AV329" i="13"/>
  <c r="AJ330" i="13" s="1"/>
  <c r="BP329" i="13"/>
  <c r="I329" i="13"/>
  <c r="BM329" i="13"/>
  <c r="BM329" i="18"/>
  <c r="AV329" i="18"/>
  <c r="AJ330" i="18" s="1"/>
  <c r="I329" i="18"/>
  <c r="BP329" i="18"/>
  <c r="CA327" i="18"/>
  <c r="AR328" i="18"/>
  <c r="O539" i="21"/>
  <c r="G540" i="21"/>
  <c r="I540" i="21"/>
  <c r="J540" i="21"/>
  <c r="H540" i="21"/>
  <c r="K540" i="21"/>
  <c r="CA327" i="19"/>
  <c r="AR328" i="19"/>
  <c r="CJ327" i="19"/>
  <c r="AR329" i="13"/>
  <c r="CA328" i="13" l="1"/>
  <c r="CL327" i="18"/>
  <c r="AZ329" i="13"/>
  <c r="BC329" i="13" s="1"/>
  <c r="CJ328" i="13"/>
  <c r="CL328" i="13" s="1"/>
  <c r="AY329" i="13"/>
  <c r="BB329" i="13" s="1"/>
  <c r="AY329" i="19"/>
  <c r="BB329" i="19" s="1"/>
  <c r="U539" i="20"/>
  <c r="V539" i="20" s="1"/>
  <c r="R329" i="18"/>
  <c r="AA330" i="18" s="1"/>
  <c r="L329" i="18"/>
  <c r="O329" i="18" s="1"/>
  <c r="M329" i="19"/>
  <c r="P329" i="19" s="1"/>
  <c r="S329" i="19"/>
  <c r="AB330" i="19" s="1"/>
  <c r="AY329" i="18"/>
  <c r="BB329" i="18" s="1"/>
  <c r="Q539" i="7"/>
  <c r="R539" i="7"/>
  <c r="T539" i="7"/>
  <c r="S539" i="7"/>
  <c r="P539" i="7"/>
  <c r="M329" i="18"/>
  <c r="P329" i="18" s="1"/>
  <c r="S329" i="18"/>
  <c r="AB330" i="18" s="1"/>
  <c r="S329" i="13"/>
  <c r="AB330" i="13" s="1"/>
  <c r="M329" i="13"/>
  <c r="R329" i="13"/>
  <c r="AA330" i="13" s="1"/>
  <c r="L329" i="13"/>
  <c r="L539" i="7"/>
  <c r="AZ329" i="18"/>
  <c r="BC329" i="18" s="1"/>
  <c r="R329" i="19"/>
  <c r="AA330" i="19" s="1"/>
  <c r="L329" i="19"/>
  <c r="O329" i="19" s="1"/>
  <c r="CL327" i="19"/>
  <c r="CK327" i="19"/>
  <c r="L540" i="21"/>
  <c r="G440" i="17" s="1"/>
  <c r="Q540" i="21"/>
  <c r="R540" i="21"/>
  <c r="S540" i="21"/>
  <c r="P540" i="21"/>
  <c r="T540" i="21"/>
  <c r="AU328" i="19"/>
  <c r="AI329" i="19" s="1"/>
  <c r="H328" i="19"/>
  <c r="BL328" i="19"/>
  <c r="CB327" i="19"/>
  <c r="CC327" i="19"/>
  <c r="BL328" i="18"/>
  <c r="AU328" i="18"/>
  <c r="AI329" i="18" s="1"/>
  <c r="H328" i="18"/>
  <c r="CB327" i="18"/>
  <c r="CC327" i="18"/>
  <c r="CC328" i="13"/>
  <c r="CB328" i="13"/>
  <c r="CK328" i="13"/>
  <c r="H329" i="13"/>
  <c r="AU329" i="13"/>
  <c r="AI330" i="13" s="1"/>
  <c r="BL329" i="13"/>
  <c r="J267" i="15" l="1"/>
  <c r="P329" i="13"/>
  <c r="U539" i="7"/>
  <c r="AX328" i="19"/>
  <c r="BA328" i="19" s="1"/>
  <c r="BD328" i="19" s="1"/>
  <c r="H439" i="16"/>
  <c r="I439" i="16" s="1"/>
  <c r="F267" i="15"/>
  <c r="H439" i="17"/>
  <c r="I439" i="17" s="1"/>
  <c r="G439" i="12"/>
  <c r="H439" i="12" s="1"/>
  <c r="I439" i="12" s="1"/>
  <c r="O329" i="13"/>
  <c r="I267" i="15"/>
  <c r="Q328" i="18"/>
  <c r="Z329" i="18" s="1"/>
  <c r="F539" i="20" s="1"/>
  <c r="BR328" i="18"/>
  <c r="K328" i="18"/>
  <c r="U540" i="21"/>
  <c r="V540" i="21" s="1"/>
  <c r="K328" i="19"/>
  <c r="BR328" i="19"/>
  <c r="Q328" i="19"/>
  <c r="Z329" i="19" s="1"/>
  <c r="BH329" i="19" s="1"/>
  <c r="AX328" i="18"/>
  <c r="BA328" i="18" s="1"/>
  <c r="BD328" i="18" s="1"/>
  <c r="Q329" i="13"/>
  <c r="Z330" i="13" s="1"/>
  <c r="F540" i="7" s="1"/>
  <c r="BR329" i="13"/>
  <c r="K329" i="13"/>
  <c r="H267" i="15" s="1"/>
  <c r="AX329" i="13"/>
  <c r="BA329" i="13" s="1"/>
  <c r="BD329" i="13" s="1"/>
  <c r="O539" i="20" l="1"/>
  <c r="H540" i="20"/>
  <c r="G540" i="20"/>
  <c r="I540" i="20"/>
  <c r="J540" i="20"/>
  <c r="K540" i="20"/>
  <c r="BW329" i="19"/>
  <c r="AT330" i="19" s="1"/>
  <c r="CF329" i="19"/>
  <c r="J440" i="17"/>
  <c r="CE329" i="19"/>
  <c r="BV329" i="19"/>
  <c r="AS330" i="19" s="1"/>
  <c r="J440" i="16"/>
  <c r="BV329" i="18"/>
  <c r="AS330" i="18" s="1"/>
  <c r="CE329" i="18"/>
  <c r="BW329" i="18"/>
  <c r="AT330" i="18" s="1"/>
  <c r="CF329" i="18"/>
  <c r="V539" i="7"/>
  <c r="K439" i="17"/>
  <c r="L439" i="17" s="1"/>
  <c r="M439" i="17" s="1"/>
  <c r="K439" i="16"/>
  <c r="L439" i="16" s="1"/>
  <c r="M439" i="16" s="1"/>
  <c r="K439" i="12"/>
  <c r="L439" i="12" s="1"/>
  <c r="M439" i="12" s="1"/>
  <c r="CG329" i="13" s="1"/>
  <c r="CF329" i="13"/>
  <c r="J440" i="12"/>
  <c r="BW329" i="13"/>
  <c r="AT330" i="13" s="1"/>
  <c r="CE329" i="13"/>
  <c r="BV329" i="13"/>
  <c r="AS330" i="13" s="1"/>
  <c r="BH329" i="18"/>
  <c r="N328" i="19"/>
  <c r="CD328" i="19"/>
  <c r="BU328" i="19"/>
  <c r="CG328" i="19"/>
  <c r="BX328" i="19"/>
  <c r="N328" i="18"/>
  <c r="CD328" i="18"/>
  <c r="BU328" i="18"/>
  <c r="CG328" i="18"/>
  <c r="BX328" i="18"/>
  <c r="F540" i="21"/>
  <c r="BT329" i="18"/>
  <c r="BO329" i="18"/>
  <c r="BT329" i="19"/>
  <c r="BO329" i="19"/>
  <c r="BH330" i="13"/>
  <c r="N329" i="13"/>
  <c r="CD329" i="13"/>
  <c r="BU329" i="13"/>
  <c r="BT330" i="13"/>
  <c r="BO330" i="13"/>
  <c r="BX329" i="13" l="1"/>
  <c r="L540" i="20"/>
  <c r="G440" i="16" s="1"/>
  <c r="S540" i="20"/>
  <c r="T540" i="20"/>
  <c r="Q540" i="20"/>
  <c r="P540" i="20"/>
  <c r="R540" i="20"/>
  <c r="BM330" i="18"/>
  <c r="BP330" i="18"/>
  <c r="I330" i="18"/>
  <c r="AV330" i="18"/>
  <c r="AJ331" i="18" s="1"/>
  <c r="CI329" i="13"/>
  <c r="BZ329" i="13"/>
  <c r="O439" i="12"/>
  <c r="CH329" i="13"/>
  <c r="BY329" i="13"/>
  <c r="N440" i="12"/>
  <c r="BZ329" i="18"/>
  <c r="O439" i="16"/>
  <c r="CI329" i="18"/>
  <c r="N440" i="16"/>
  <c r="CH329" i="18"/>
  <c r="BY329" i="18"/>
  <c r="BP330" i="19"/>
  <c r="BM330" i="19"/>
  <c r="AV330" i="19"/>
  <c r="AJ331" i="19" s="1"/>
  <c r="I330" i="19"/>
  <c r="O539" i="7"/>
  <c r="K540" i="7"/>
  <c r="G540" i="7"/>
  <c r="I540" i="7"/>
  <c r="J540" i="7"/>
  <c r="H540" i="7"/>
  <c r="CJ328" i="18"/>
  <c r="CK328" i="18" s="1"/>
  <c r="BY329" i="19"/>
  <c r="BZ329" i="19"/>
  <c r="O439" i="17"/>
  <c r="CI329" i="19"/>
  <c r="CH329" i="19"/>
  <c r="N440" i="17"/>
  <c r="BP330" i="13"/>
  <c r="AV330" i="13"/>
  <c r="AJ331" i="13" s="1"/>
  <c r="I330" i="13"/>
  <c r="BM330" i="13"/>
  <c r="BQ330" i="13"/>
  <c r="AW330" i="13"/>
  <c r="AK331" i="13" s="1"/>
  <c r="J330" i="13"/>
  <c r="BN330" i="13"/>
  <c r="J330" i="18"/>
  <c r="BN330" i="18"/>
  <c r="BQ330" i="18"/>
  <c r="AW330" i="18"/>
  <c r="AK331" i="18" s="1"/>
  <c r="BN330" i="19"/>
  <c r="BQ330" i="19"/>
  <c r="AW330" i="19"/>
  <c r="AK331" i="19" s="1"/>
  <c r="J330" i="19"/>
  <c r="H541" i="21"/>
  <c r="O540" i="21"/>
  <c r="I541" i="21"/>
  <c r="G541" i="21"/>
  <c r="J541" i="21"/>
  <c r="K541" i="21"/>
  <c r="CA328" i="18"/>
  <c r="AR329" i="18"/>
  <c r="CA328" i="19"/>
  <c r="AR329" i="19"/>
  <c r="CJ328" i="19"/>
  <c r="AR330" i="13"/>
  <c r="CJ329" i="13" l="1"/>
  <c r="CK329" i="13" s="1"/>
  <c r="CA329" i="13"/>
  <c r="CB329" i="13" s="1"/>
  <c r="U540" i="20"/>
  <c r="V540" i="20" s="1"/>
  <c r="AZ330" i="13"/>
  <c r="BC330" i="13" s="1"/>
  <c r="R330" i="19"/>
  <c r="AA331" i="19" s="1"/>
  <c r="L330" i="19"/>
  <c r="O330" i="19" s="1"/>
  <c r="S330" i="13"/>
  <c r="AB331" i="13" s="1"/>
  <c r="M330" i="13"/>
  <c r="L330" i="18"/>
  <c r="O330" i="18" s="1"/>
  <c r="R330" i="18"/>
  <c r="AA331" i="18" s="1"/>
  <c r="AZ330" i="18"/>
  <c r="BC330" i="18" s="1"/>
  <c r="AY330" i="19"/>
  <c r="BB330" i="19" s="1"/>
  <c r="M330" i="18"/>
  <c r="P330" i="18" s="1"/>
  <c r="S330" i="18"/>
  <c r="AB331" i="18" s="1"/>
  <c r="R330" i="13"/>
  <c r="AA331" i="13" s="1"/>
  <c r="L330" i="13"/>
  <c r="L540" i="7"/>
  <c r="CL328" i="18"/>
  <c r="AY330" i="13"/>
  <c r="BB330" i="13" s="1"/>
  <c r="AY330" i="18"/>
  <c r="BB330" i="18" s="1"/>
  <c r="M330" i="19"/>
  <c r="P330" i="19" s="1"/>
  <c r="S330" i="19"/>
  <c r="AB331" i="19" s="1"/>
  <c r="AZ330" i="19"/>
  <c r="BC330" i="19" s="1"/>
  <c r="T540" i="7"/>
  <c r="P540" i="7"/>
  <c r="S540" i="7"/>
  <c r="Q540" i="7"/>
  <c r="R540" i="7"/>
  <c r="AU329" i="18"/>
  <c r="AI330" i="18" s="1"/>
  <c r="H329" i="18"/>
  <c r="BL329" i="18"/>
  <c r="CC328" i="18"/>
  <c r="CB328" i="18"/>
  <c r="CK328" i="19"/>
  <c r="CL328" i="19"/>
  <c r="L541" i="21"/>
  <c r="G441" i="17" s="1"/>
  <c r="BL329" i="19"/>
  <c r="AU329" i="19"/>
  <c r="AI330" i="19" s="1"/>
  <c r="H329" i="19"/>
  <c r="CC328" i="19"/>
  <c r="CB328" i="19"/>
  <c r="Q541" i="21"/>
  <c r="R541" i="21"/>
  <c r="T541" i="21"/>
  <c r="P541" i="21"/>
  <c r="S541" i="21"/>
  <c r="BL330" i="13"/>
  <c r="AU330" i="13"/>
  <c r="AI331" i="13" s="1"/>
  <c r="H330" i="13"/>
  <c r="CC329" i="13"/>
  <c r="CL329" i="13"/>
  <c r="AX329" i="18" l="1"/>
  <c r="BA329" i="18" s="1"/>
  <c r="BD329" i="18" s="1"/>
  <c r="U540" i="7"/>
  <c r="G440" i="12"/>
  <c r="H440" i="12" s="1"/>
  <c r="I440" i="12" s="1"/>
  <c r="F268" i="15"/>
  <c r="H440" i="16"/>
  <c r="I440" i="16" s="1"/>
  <c r="H440" i="17"/>
  <c r="I440" i="17" s="1"/>
  <c r="I268" i="15"/>
  <c r="O330" i="13"/>
  <c r="J268" i="15"/>
  <c r="P330" i="13"/>
  <c r="K329" i="19"/>
  <c r="BR329" i="19"/>
  <c r="Q329" i="19"/>
  <c r="Z330" i="19" s="1"/>
  <c r="BH330" i="19" s="1"/>
  <c r="K329" i="18"/>
  <c r="BR329" i="18"/>
  <c r="Q329" i="18"/>
  <c r="Z330" i="18" s="1"/>
  <c r="F540" i="20" s="1"/>
  <c r="U541" i="21"/>
  <c r="V541" i="21" s="1"/>
  <c r="AX329" i="19"/>
  <c r="BA329" i="19" s="1"/>
  <c r="BD329" i="19" s="1"/>
  <c r="Q330" i="13"/>
  <c r="Z331" i="13" s="1"/>
  <c r="F541" i="7" s="1"/>
  <c r="K330" i="13"/>
  <c r="H268" i="15" s="1"/>
  <c r="BR330" i="13"/>
  <c r="AX330" i="13"/>
  <c r="BA330" i="13" s="1"/>
  <c r="BD330" i="13" s="1"/>
  <c r="O540" i="20" l="1"/>
  <c r="G541" i="20"/>
  <c r="H541" i="20"/>
  <c r="J541" i="20"/>
  <c r="K541" i="20"/>
  <c r="I541" i="20"/>
  <c r="CF330" i="19"/>
  <c r="BW330" i="19"/>
  <c r="AT331" i="19" s="1"/>
  <c r="BV330" i="19"/>
  <c r="AS331" i="19" s="1"/>
  <c r="CE330" i="19"/>
  <c r="J441" i="17"/>
  <c r="J441" i="16"/>
  <c r="CE330" i="18"/>
  <c r="BV330" i="18"/>
  <c r="AS331" i="18" s="1"/>
  <c r="CF330" i="18"/>
  <c r="BW330" i="18"/>
  <c r="AT331" i="18" s="1"/>
  <c r="BV330" i="13"/>
  <c r="AS331" i="13" s="1"/>
  <c r="CF330" i="13"/>
  <c r="CE330" i="13"/>
  <c r="BW330" i="13"/>
  <c r="AT331" i="13" s="1"/>
  <c r="J441" i="12"/>
  <c r="K440" i="17"/>
  <c r="L440" i="17" s="1"/>
  <c r="M440" i="17" s="1"/>
  <c r="K440" i="12"/>
  <c r="L440" i="12" s="1"/>
  <c r="M440" i="12" s="1"/>
  <c r="CG330" i="13" s="1"/>
  <c r="V540" i="7"/>
  <c r="K440" i="16"/>
  <c r="L440" i="16" s="1"/>
  <c r="M440" i="16" s="1"/>
  <c r="BH330" i="18"/>
  <c r="BO330" i="18"/>
  <c r="BT330" i="18"/>
  <c r="N329" i="18"/>
  <c r="CD329" i="18"/>
  <c r="BU329" i="18"/>
  <c r="CG329" i="18"/>
  <c r="BX329" i="18"/>
  <c r="BO330" i="19"/>
  <c r="BT330" i="19"/>
  <c r="N329" i="19"/>
  <c r="CD329" i="19"/>
  <c r="BU329" i="19"/>
  <c r="CG329" i="19"/>
  <c r="BX329" i="19"/>
  <c r="F541" i="21"/>
  <c r="BO331" i="13"/>
  <c r="BT331" i="13"/>
  <c r="N330" i="13"/>
  <c r="BU330" i="13"/>
  <c r="CD330" i="13"/>
  <c r="BH331" i="13"/>
  <c r="BX330" i="13" l="1"/>
  <c r="CJ329" i="19"/>
  <c r="L541" i="20"/>
  <c r="G441" i="16" s="1"/>
  <c r="P541" i="20"/>
  <c r="T541" i="20"/>
  <c r="S541" i="20"/>
  <c r="Q541" i="20"/>
  <c r="R541" i="20"/>
  <c r="BQ331" i="13"/>
  <c r="BN331" i="13"/>
  <c r="AW331" i="13"/>
  <c r="AK332" i="13" s="1"/>
  <c r="J331" i="13"/>
  <c r="N441" i="17"/>
  <c r="CH330" i="19"/>
  <c r="BY330" i="19"/>
  <c r="CI330" i="19"/>
  <c r="BZ330" i="19"/>
  <c r="O440" i="17"/>
  <c r="O540" i="7"/>
  <c r="G541" i="7"/>
  <c r="I541" i="7"/>
  <c r="K541" i="7"/>
  <c r="H541" i="7"/>
  <c r="J541" i="7"/>
  <c r="O440" i="16"/>
  <c r="CH330" i="18"/>
  <c r="BZ330" i="18"/>
  <c r="BY330" i="18"/>
  <c r="CI330" i="18"/>
  <c r="N441" i="16"/>
  <c r="AV331" i="13"/>
  <c r="AJ332" i="13" s="1"/>
  <c r="I331" i="13"/>
  <c r="BP331" i="13"/>
  <c r="BM331" i="13"/>
  <c r="BP331" i="19"/>
  <c r="BM331" i="19"/>
  <c r="I331" i="19"/>
  <c r="AV331" i="19"/>
  <c r="AJ332" i="19" s="1"/>
  <c r="BQ331" i="18"/>
  <c r="AW331" i="18"/>
  <c r="AK332" i="18" s="1"/>
  <c r="J331" i="18"/>
  <c r="BN331" i="18"/>
  <c r="AW331" i="19"/>
  <c r="AK332" i="19" s="1"/>
  <c r="J331" i="19"/>
  <c r="BN331" i="19"/>
  <c r="BQ331" i="19"/>
  <c r="BP331" i="18"/>
  <c r="AV331" i="18"/>
  <c r="AJ332" i="18" s="1"/>
  <c r="BM331" i="18"/>
  <c r="I331" i="18"/>
  <c r="N441" i="12"/>
  <c r="CI330" i="13"/>
  <c r="O440" i="12"/>
  <c r="BZ330" i="13"/>
  <c r="BY330" i="13"/>
  <c r="CH330" i="13"/>
  <c r="CA329" i="19"/>
  <c r="AR330" i="19"/>
  <c r="CL329" i="19"/>
  <c r="CK329" i="19"/>
  <c r="O541" i="21"/>
  <c r="H542" i="21"/>
  <c r="J542" i="21"/>
  <c r="I542" i="21"/>
  <c r="G542" i="21"/>
  <c r="K542" i="21"/>
  <c r="CA329" i="18"/>
  <c r="AR330" i="18"/>
  <c r="CJ329" i="18"/>
  <c r="AR331" i="13"/>
  <c r="CA330" i="13" l="1"/>
  <c r="CC330" i="13" s="1"/>
  <c r="U541" i="20"/>
  <c r="V541" i="20" s="1"/>
  <c r="AZ331" i="18"/>
  <c r="BC331" i="18" s="1"/>
  <c r="AZ331" i="13"/>
  <c r="BC331" i="13" s="1"/>
  <c r="CJ330" i="13"/>
  <c r="CK330" i="13" s="1"/>
  <c r="AY331" i="13"/>
  <c r="BB331" i="13" s="1"/>
  <c r="AZ331" i="19"/>
  <c r="BC331" i="19" s="1"/>
  <c r="L541" i="7"/>
  <c r="AY331" i="18"/>
  <c r="BB331" i="18" s="1"/>
  <c r="M331" i="18"/>
  <c r="P331" i="18" s="1"/>
  <c r="S331" i="18"/>
  <c r="AB332" i="18" s="1"/>
  <c r="R541" i="7"/>
  <c r="S541" i="7"/>
  <c r="P541" i="7"/>
  <c r="T541" i="7"/>
  <c r="Q541" i="7"/>
  <c r="S331" i="13"/>
  <c r="AB332" i="13" s="1"/>
  <c r="M331" i="13"/>
  <c r="AY331" i="19"/>
  <c r="BB331" i="19" s="1"/>
  <c r="R331" i="13"/>
  <c r="AA332" i="13" s="1"/>
  <c r="L331" i="13"/>
  <c r="R331" i="18"/>
  <c r="AA332" i="18" s="1"/>
  <c r="L331" i="18"/>
  <c r="O331" i="18" s="1"/>
  <c r="M331" i="19"/>
  <c r="P331" i="19" s="1"/>
  <c r="S331" i="19"/>
  <c r="AB332" i="19" s="1"/>
  <c r="R331" i="19"/>
  <c r="AA332" i="19" s="1"/>
  <c r="L331" i="19"/>
  <c r="O331" i="19" s="1"/>
  <c r="CL329" i="18"/>
  <c r="CK329" i="18"/>
  <c r="H330" i="18"/>
  <c r="AU330" i="18"/>
  <c r="AI331" i="18" s="1"/>
  <c r="BL330" i="18"/>
  <c r="Q542" i="21"/>
  <c r="S542" i="21"/>
  <c r="P542" i="21"/>
  <c r="T542" i="21"/>
  <c r="R542" i="21"/>
  <c r="CC329" i="18"/>
  <c r="CB329" i="18"/>
  <c r="L542" i="21"/>
  <c r="G442" i="17" s="1"/>
  <c r="AU330" i="19"/>
  <c r="AI331" i="19" s="1"/>
  <c r="H330" i="19"/>
  <c r="BL330" i="19"/>
  <c r="CB329" i="19"/>
  <c r="CC329" i="19"/>
  <c r="AU331" i="13"/>
  <c r="AI332" i="13" s="1"/>
  <c r="BL331" i="13"/>
  <c r="H331" i="13"/>
  <c r="CL330" i="13" l="1"/>
  <c r="CB330" i="13"/>
  <c r="AX330" i="18"/>
  <c r="BA330" i="18" s="1"/>
  <c r="BD330" i="18" s="1"/>
  <c r="AX330" i="19"/>
  <c r="BA330" i="19" s="1"/>
  <c r="BD330" i="19" s="1"/>
  <c r="U541" i="7"/>
  <c r="K441" i="16" s="1"/>
  <c r="L441" i="16" s="1"/>
  <c r="M441" i="16" s="1"/>
  <c r="I269" i="15"/>
  <c r="O331" i="13"/>
  <c r="J269" i="15"/>
  <c r="P331" i="13"/>
  <c r="H441" i="17"/>
  <c r="I441" i="17" s="1"/>
  <c r="H441" i="16"/>
  <c r="I441" i="16" s="1"/>
  <c r="F269" i="15"/>
  <c r="G441" i="12"/>
  <c r="H441" i="12" s="1"/>
  <c r="I441" i="12" s="1"/>
  <c r="U542" i="21"/>
  <c r="V542" i="21" s="1"/>
  <c r="BR330" i="18"/>
  <c r="K330" i="18"/>
  <c r="Q330" i="18"/>
  <c r="Z331" i="18" s="1"/>
  <c r="F541" i="20" s="1"/>
  <c r="K330" i="19"/>
  <c r="BR330" i="19"/>
  <c r="Q330" i="19"/>
  <c r="Z331" i="19" s="1"/>
  <c r="BH331" i="19" s="1"/>
  <c r="AX331" i="13"/>
  <c r="BA331" i="13" s="1"/>
  <c r="BD331" i="13" s="1"/>
  <c r="Q331" i="13"/>
  <c r="Z332" i="13" s="1"/>
  <c r="F542" i="7" s="1"/>
  <c r="BR331" i="13"/>
  <c r="K331" i="13"/>
  <c r="H269" i="15" s="1"/>
  <c r="V541" i="7" l="1"/>
  <c r="K441" i="17"/>
  <c r="L441" i="17" s="1"/>
  <c r="M441" i="17" s="1"/>
  <c r="BZ331" i="19" s="1"/>
  <c r="K441" i="12"/>
  <c r="L441" i="12" s="1"/>
  <c r="M441" i="12" s="1"/>
  <c r="O441" i="12" s="1"/>
  <c r="O541" i="20"/>
  <c r="I542" i="20"/>
  <c r="J542" i="20"/>
  <c r="K542" i="20"/>
  <c r="G542" i="20"/>
  <c r="H542" i="20"/>
  <c r="BV331" i="13"/>
  <c r="AS332" i="13" s="1"/>
  <c r="BW331" i="13"/>
  <c r="AT332" i="13" s="1"/>
  <c r="CE331" i="13"/>
  <c r="CF331" i="13"/>
  <c r="J442" i="12"/>
  <c r="CE331" i="18"/>
  <c r="J442" i="16"/>
  <c r="BV331" i="18"/>
  <c r="AS332" i="18" s="1"/>
  <c r="BW331" i="18"/>
  <c r="AT332" i="18" s="1"/>
  <c r="CF331" i="18"/>
  <c r="CH331" i="19"/>
  <c r="CI331" i="19"/>
  <c r="N442" i="17"/>
  <c r="BW331" i="19"/>
  <c r="AT332" i="19" s="1"/>
  <c r="CF331" i="19"/>
  <c r="BV331" i="19"/>
  <c r="AS332" i="19" s="1"/>
  <c r="J442" i="17"/>
  <c r="CE331" i="19"/>
  <c r="BH331" i="18"/>
  <c r="CH331" i="18"/>
  <c r="N442" i="16"/>
  <c r="BY331" i="18"/>
  <c r="CI331" i="18"/>
  <c r="BZ331" i="18"/>
  <c r="O441" i="16"/>
  <c r="N330" i="19"/>
  <c r="BU330" i="19"/>
  <c r="CD330" i="19"/>
  <c r="CG330" i="19"/>
  <c r="BX330" i="19"/>
  <c r="N330" i="18"/>
  <c r="BU330" i="18"/>
  <c r="CD330" i="18"/>
  <c r="BX330" i="18"/>
  <c r="CG330" i="18"/>
  <c r="BT331" i="19"/>
  <c r="BO331" i="19"/>
  <c r="BT331" i="18"/>
  <c r="BO331" i="18"/>
  <c r="F542" i="21"/>
  <c r="BH332" i="13"/>
  <c r="BT332" i="13"/>
  <c r="BO332" i="13"/>
  <c r="N331" i="13"/>
  <c r="CD331" i="13"/>
  <c r="BU331" i="13"/>
  <c r="BX331" i="13"/>
  <c r="CG331" i="13"/>
  <c r="O441" i="17" l="1"/>
  <c r="CH331" i="13"/>
  <c r="BY331" i="19"/>
  <c r="BZ331" i="13"/>
  <c r="BY331" i="13"/>
  <c r="CI331" i="13"/>
  <c r="CJ331" i="13" s="1"/>
  <c r="N442" i="12"/>
  <c r="L542" i="20"/>
  <c r="G442" i="16" s="1"/>
  <c r="S542" i="20"/>
  <c r="R542" i="20"/>
  <c r="T542" i="20"/>
  <c r="Q542" i="20"/>
  <c r="P542" i="20"/>
  <c r="CJ330" i="18"/>
  <c r="CL330" i="18" s="1"/>
  <c r="O541" i="7"/>
  <c r="I542" i="7"/>
  <c r="G542" i="7"/>
  <c r="K542" i="7"/>
  <c r="J542" i="7"/>
  <c r="H542" i="7"/>
  <c r="AV332" i="19"/>
  <c r="AJ333" i="19" s="1"/>
  <c r="I332" i="19"/>
  <c r="BM332" i="19"/>
  <c r="BP332" i="19"/>
  <c r="BM332" i="18"/>
  <c r="BP332" i="18"/>
  <c r="I332" i="18"/>
  <c r="AV332" i="18"/>
  <c r="AJ333" i="18" s="1"/>
  <c r="AW332" i="13"/>
  <c r="AK333" i="13" s="1"/>
  <c r="J332" i="13"/>
  <c r="BQ332" i="13"/>
  <c r="BN332" i="13"/>
  <c r="AW332" i="19"/>
  <c r="AK333" i="19" s="1"/>
  <c r="J332" i="19"/>
  <c r="BQ332" i="19"/>
  <c r="BN332" i="19"/>
  <c r="BQ332" i="18"/>
  <c r="J332" i="18"/>
  <c r="BN332" i="18"/>
  <c r="AW332" i="18"/>
  <c r="AK333" i="18" s="1"/>
  <c r="I332" i="13"/>
  <c r="AV332" i="13"/>
  <c r="AJ333" i="13" s="1"/>
  <c r="BP332" i="13"/>
  <c r="BM332" i="13"/>
  <c r="CA330" i="18"/>
  <c r="AR331" i="18"/>
  <c r="O542" i="21"/>
  <c r="J543" i="21"/>
  <c r="K543" i="21"/>
  <c r="I543" i="21"/>
  <c r="G543" i="21"/>
  <c r="H543" i="21"/>
  <c r="CJ330" i="19"/>
  <c r="CA330" i="19"/>
  <c r="AR331" i="19"/>
  <c r="AR332" i="13"/>
  <c r="CA331" i="13" l="1"/>
  <c r="U542" i="20"/>
  <c r="V542" i="20" s="1"/>
  <c r="CK330" i="18"/>
  <c r="AZ332" i="13"/>
  <c r="BC332" i="13" s="1"/>
  <c r="AZ332" i="19"/>
  <c r="BC332" i="19" s="1"/>
  <c r="AY332" i="13"/>
  <c r="BB332" i="13" s="1"/>
  <c r="L332" i="18"/>
  <c r="O332" i="18" s="1"/>
  <c r="R332" i="18"/>
  <c r="AA333" i="18" s="1"/>
  <c r="S332" i="18"/>
  <c r="AB333" i="18" s="1"/>
  <c r="M332" i="18"/>
  <c r="P332" i="18" s="1"/>
  <c r="AZ332" i="18"/>
  <c r="BC332" i="18" s="1"/>
  <c r="M332" i="13"/>
  <c r="S332" i="13"/>
  <c r="AB333" i="13" s="1"/>
  <c r="AY332" i="19"/>
  <c r="BB332" i="19" s="1"/>
  <c r="L542" i="7"/>
  <c r="R542" i="7"/>
  <c r="Q542" i="7"/>
  <c r="S542" i="7"/>
  <c r="T542" i="7"/>
  <c r="P542" i="7"/>
  <c r="R332" i="13"/>
  <c r="AA333" i="13" s="1"/>
  <c r="L332" i="13"/>
  <c r="S332" i="19"/>
  <c r="AB333" i="19" s="1"/>
  <c r="M332" i="19"/>
  <c r="P332" i="19" s="1"/>
  <c r="AY332" i="18"/>
  <c r="BB332" i="18" s="1"/>
  <c r="R332" i="19"/>
  <c r="AA333" i="19" s="1"/>
  <c r="L332" i="19"/>
  <c r="O332" i="19" s="1"/>
  <c r="L543" i="21"/>
  <c r="G443" i="17" s="1"/>
  <c r="AU331" i="19"/>
  <c r="AI332" i="19" s="1"/>
  <c r="BL331" i="19"/>
  <c r="H331" i="19"/>
  <c r="CC330" i="19"/>
  <c r="CB330" i="19"/>
  <c r="Q543" i="21"/>
  <c r="T543" i="21"/>
  <c r="P543" i="21"/>
  <c r="R543" i="21"/>
  <c r="S543" i="21"/>
  <c r="AU331" i="18"/>
  <c r="AI332" i="18" s="1"/>
  <c r="BL331" i="18"/>
  <c r="H331" i="18"/>
  <c r="CK330" i="19"/>
  <c r="CL330" i="19"/>
  <c r="CC330" i="18"/>
  <c r="CB330" i="18"/>
  <c r="CK331" i="13"/>
  <c r="CL331" i="13"/>
  <c r="AU332" i="13"/>
  <c r="AI333" i="13" s="1"/>
  <c r="H332" i="13"/>
  <c r="BL332" i="13"/>
  <c r="CC331" i="13"/>
  <c r="CB331" i="13"/>
  <c r="AX331" i="19" l="1"/>
  <c r="BA331" i="19" s="1"/>
  <c r="BD331" i="19" s="1"/>
  <c r="U542" i="7"/>
  <c r="K442" i="17" s="1"/>
  <c r="L442" i="17" s="1"/>
  <c r="M442" i="17" s="1"/>
  <c r="J270" i="15"/>
  <c r="P332" i="13"/>
  <c r="I270" i="15"/>
  <c r="O332" i="13"/>
  <c r="G442" i="12"/>
  <c r="H442" i="12" s="1"/>
  <c r="I442" i="12" s="1"/>
  <c r="H442" i="16"/>
  <c r="I442" i="16" s="1"/>
  <c r="F270" i="15"/>
  <c r="H442" i="17"/>
  <c r="I442" i="17" s="1"/>
  <c r="K331" i="19"/>
  <c r="BR331" i="19"/>
  <c r="Q331" i="19"/>
  <c r="Z332" i="19" s="1"/>
  <c r="BH332" i="19" s="1"/>
  <c r="U543" i="21"/>
  <c r="V543" i="21" s="1"/>
  <c r="AX331" i="18"/>
  <c r="BA331" i="18" s="1"/>
  <c r="BD331" i="18" s="1"/>
  <c r="BR331" i="18"/>
  <c r="K331" i="18"/>
  <c r="Q331" i="18"/>
  <c r="Z332" i="18" s="1"/>
  <c r="F542" i="20" s="1"/>
  <c r="K332" i="13"/>
  <c r="H270" i="15" s="1"/>
  <c r="BR332" i="13"/>
  <c r="Q332" i="13"/>
  <c r="Z333" i="13" s="1"/>
  <c r="F543" i="7" s="1"/>
  <c r="AX332" i="13"/>
  <c r="BA332" i="13" s="1"/>
  <c r="BD332" i="13" s="1"/>
  <c r="K442" i="12" l="1"/>
  <c r="L442" i="12" s="1"/>
  <c r="M442" i="12" s="1"/>
  <c r="CH332" i="13" s="1"/>
  <c r="K442" i="16"/>
  <c r="L442" i="16" s="1"/>
  <c r="M442" i="16" s="1"/>
  <c r="O442" i="16" s="1"/>
  <c r="V542" i="7"/>
  <c r="I543" i="20"/>
  <c r="G543" i="20"/>
  <c r="H543" i="20"/>
  <c r="K543" i="20"/>
  <c r="O542" i="20"/>
  <c r="J543" i="20"/>
  <c r="CF332" i="19"/>
  <c r="J443" i="17"/>
  <c r="BV332" i="19"/>
  <c r="AS333" i="19" s="1"/>
  <c r="CE332" i="19"/>
  <c r="BW332" i="19"/>
  <c r="AT333" i="19" s="1"/>
  <c r="BH332" i="18"/>
  <c r="BV332" i="18"/>
  <c r="AS333" i="18" s="1"/>
  <c r="CE332" i="18"/>
  <c r="CF332" i="18"/>
  <c r="BW332" i="18"/>
  <c r="AT333" i="18" s="1"/>
  <c r="J443" i="16"/>
  <c r="CH332" i="18"/>
  <c r="CI332" i="18"/>
  <c r="BZ332" i="18"/>
  <c r="BY332" i="18"/>
  <c r="CE332" i="13"/>
  <c r="CF332" i="13"/>
  <c r="BW332" i="13"/>
  <c r="AT333" i="13" s="1"/>
  <c r="J443" i="12"/>
  <c r="BV332" i="13"/>
  <c r="AS333" i="13" s="1"/>
  <c r="CH332" i="19"/>
  <c r="BY332" i="19"/>
  <c r="O442" i="17"/>
  <c r="CI332" i="19"/>
  <c r="N443" i="17"/>
  <c r="BZ332" i="19"/>
  <c r="BO332" i="18"/>
  <c r="BT332" i="18"/>
  <c r="F543" i="21"/>
  <c r="BO332" i="19"/>
  <c r="BT332" i="19"/>
  <c r="N331" i="19"/>
  <c r="CD331" i="19"/>
  <c r="BU331" i="19"/>
  <c r="BX331" i="19"/>
  <c r="CG331" i="19"/>
  <c r="N331" i="18"/>
  <c r="CD331" i="18"/>
  <c r="BU331" i="18"/>
  <c r="CG331" i="18"/>
  <c r="BX331" i="18"/>
  <c r="BT333" i="13"/>
  <c r="BO333" i="13"/>
  <c r="BH333" i="13"/>
  <c r="N332" i="13"/>
  <c r="CD332" i="13"/>
  <c r="BU332" i="13"/>
  <c r="BX332" i="13"/>
  <c r="CG332" i="13"/>
  <c r="BY332" i="13" l="1"/>
  <c r="CI332" i="13"/>
  <c r="N443" i="16"/>
  <c r="O442" i="12"/>
  <c r="BZ332" i="13"/>
  <c r="N443" i="12"/>
  <c r="R543" i="20"/>
  <c r="P543" i="20"/>
  <c r="T543" i="20"/>
  <c r="Q543" i="20"/>
  <c r="S543" i="20"/>
  <c r="L543" i="20"/>
  <c r="G443" i="16" s="1"/>
  <c r="G543" i="7"/>
  <c r="J543" i="7"/>
  <c r="I543" i="7"/>
  <c r="H543" i="7"/>
  <c r="K543" i="7"/>
  <c r="O542" i="7"/>
  <c r="BM333" i="18"/>
  <c r="I333" i="18"/>
  <c r="AV333" i="18"/>
  <c r="AJ334" i="18" s="1"/>
  <c r="BP333" i="18"/>
  <c r="BP333" i="13"/>
  <c r="AV333" i="13"/>
  <c r="AJ334" i="13" s="1"/>
  <c r="I333" i="13"/>
  <c r="BM333" i="13"/>
  <c r="BQ333" i="19"/>
  <c r="J333" i="19"/>
  <c r="BN333" i="19"/>
  <c r="AW333" i="19"/>
  <c r="AK334" i="19" s="1"/>
  <c r="J333" i="13"/>
  <c r="AW333" i="13"/>
  <c r="AK334" i="13" s="1"/>
  <c r="BQ333" i="13"/>
  <c r="BN333" i="13"/>
  <c r="AV333" i="19"/>
  <c r="AJ334" i="19" s="1"/>
  <c r="I333" i="19"/>
  <c r="BP333" i="19"/>
  <c r="BM333" i="19"/>
  <c r="BQ333" i="18"/>
  <c r="BN333" i="18"/>
  <c r="AW333" i="18"/>
  <c r="AK334" i="18" s="1"/>
  <c r="J333" i="18"/>
  <c r="CA331" i="19"/>
  <c r="AR332" i="19"/>
  <c r="CJ331" i="19"/>
  <c r="CA331" i="18"/>
  <c r="AR332" i="18"/>
  <c r="CJ331" i="18"/>
  <c r="K544" i="21"/>
  <c r="O543" i="21"/>
  <c r="H544" i="21"/>
  <c r="I544" i="21"/>
  <c r="J544" i="21"/>
  <c r="G544" i="21"/>
  <c r="CJ332" i="13"/>
  <c r="AR333" i="13"/>
  <c r="CA332" i="13" l="1"/>
  <c r="AY333" i="18"/>
  <c r="BB333" i="18" s="1"/>
  <c r="U543" i="20"/>
  <c r="V543" i="20" s="1"/>
  <c r="AY333" i="19"/>
  <c r="BB333" i="19" s="1"/>
  <c r="S333" i="13"/>
  <c r="AB334" i="13" s="1"/>
  <c r="M333" i="13"/>
  <c r="R333" i="13"/>
  <c r="AA334" i="13" s="1"/>
  <c r="L333" i="13"/>
  <c r="Q543" i="7"/>
  <c r="R543" i="7"/>
  <c r="S543" i="7"/>
  <c r="T543" i="7"/>
  <c r="P543" i="7"/>
  <c r="AZ333" i="18"/>
  <c r="BC333" i="18" s="1"/>
  <c r="L333" i="19"/>
  <c r="O333" i="19" s="1"/>
  <c r="R333" i="19"/>
  <c r="AA334" i="19" s="1"/>
  <c r="M333" i="18"/>
  <c r="P333" i="18" s="1"/>
  <c r="S333" i="18"/>
  <c r="AB334" i="18" s="1"/>
  <c r="S333" i="19"/>
  <c r="AB334" i="19" s="1"/>
  <c r="M333" i="19"/>
  <c r="P333" i="19" s="1"/>
  <c r="AZ333" i="13"/>
  <c r="BC333" i="13" s="1"/>
  <c r="AZ333" i="19"/>
  <c r="BC333" i="19" s="1"/>
  <c r="L543" i="7"/>
  <c r="AY333" i="13"/>
  <c r="BB333" i="13" s="1"/>
  <c r="L333" i="18"/>
  <c r="O333" i="18" s="1"/>
  <c r="R333" i="18"/>
  <c r="AA334" i="18" s="1"/>
  <c r="CK331" i="18"/>
  <c r="CL331" i="18"/>
  <c r="L544" i="21"/>
  <c r="G444" i="17" s="1"/>
  <c r="AU332" i="18"/>
  <c r="AI333" i="18" s="1"/>
  <c r="H332" i="18"/>
  <c r="BL332" i="18"/>
  <c r="CB331" i="18"/>
  <c r="CC331" i="18"/>
  <c r="CK331" i="19"/>
  <c r="CL331" i="19"/>
  <c r="Q544" i="21"/>
  <c r="T544" i="21"/>
  <c r="R544" i="21"/>
  <c r="S544" i="21"/>
  <c r="P544" i="21"/>
  <c r="BL332" i="19"/>
  <c r="H332" i="19"/>
  <c r="AU332" i="19"/>
  <c r="AI333" i="19" s="1"/>
  <c r="CB331" i="19"/>
  <c r="CC331" i="19"/>
  <c r="BL333" i="13"/>
  <c r="AU333" i="13"/>
  <c r="AI334" i="13" s="1"/>
  <c r="H333" i="13"/>
  <c r="CL332" i="13"/>
  <c r="CK332" i="13"/>
  <c r="CB332" i="13"/>
  <c r="CC332" i="13"/>
  <c r="AX332" i="18" l="1"/>
  <c r="BA332" i="18" s="1"/>
  <c r="BD332" i="18" s="1"/>
  <c r="AX332" i="19"/>
  <c r="BA332" i="19" s="1"/>
  <c r="BD332" i="19" s="1"/>
  <c r="I271" i="15"/>
  <c r="O333" i="13"/>
  <c r="H443" i="16"/>
  <c r="I443" i="16" s="1"/>
  <c r="H443" i="17"/>
  <c r="I443" i="17" s="1"/>
  <c r="G443" i="12"/>
  <c r="H443" i="12" s="1"/>
  <c r="I443" i="12" s="1"/>
  <c r="F271" i="15"/>
  <c r="J271" i="15"/>
  <c r="P333" i="13"/>
  <c r="U543" i="7"/>
  <c r="Q332" i="19"/>
  <c r="Z333" i="19" s="1"/>
  <c r="BH333" i="19" s="1"/>
  <c r="BR332" i="19"/>
  <c r="K332" i="19"/>
  <c r="BR332" i="18"/>
  <c r="K332" i="18"/>
  <c r="Q332" i="18"/>
  <c r="Z333" i="18" s="1"/>
  <c r="F543" i="20" s="1"/>
  <c r="U544" i="21"/>
  <c r="V544" i="21" s="1"/>
  <c r="AX333" i="13"/>
  <c r="BA333" i="13" s="1"/>
  <c r="BD333" i="13" s="1"/>
  <c r="Q333" i="13"/>
  <c r="Z334" i="13" s="1"/>
  <c r="F544" i="7" s="1"/>
  <c r="K333" i="13"/>
  <c r="H271" i="15" s="1"/>
  <c r="BR333" i="13"/>
  <c r="O543" i="20" l="1"/>
  <c r="G544" i="20"/>
  <c r="K544" i="20"/>
  <c r="J544" i="20"/>
  <c r="H544" i="20"/>
  <c r="I544" i="20"/>
  <c r="CF333" i="19"/>
  <c r="BW333" i="19"/>
  <c r="AT334" i="19" s="1"/>
  <c r="BV333" i="19"/>
  <c r="AS334" i="19" s="1"/>
  <c r="J444" i="17"/>
  <c r="CE333" i="19"/>
  <c r="CF333" i="18"/>
  <c r="BV333" i="18"/>
  <c r="AS334" i="18" s="1"/>
  <c r="J444" i="16"/>
  <c r="CE333" i="18"/>
  <c r="BW333" i="18"/>
  <c r="AT334" i="18" s="1"/>
  <c r="CF333" i="13"/>
  <c r="CE333" i="13"/>
  <c r="BW333" i="13"/>
  <c r="AT334" i="13" s="1"/>
  <c r="BV333" i="13"/>
  <c r="AS334" i="13" s="1"/>
  <c r="J444" i="12"/>
  <c r="BH333" i="18"/>
  <c r="V543" i="7"/>
  <c r="K443" i="16"/>
  <c r="L443" i="16" s="1"/>
  <c r="M443" i="16" s="1"/>
  <c r="K443" i="12"/>
  <c r="L443" i="12" s="1"/>
  <c r="M443" i="12" s="1"/>
  <c r="CG333" i="13" s="1"/>
  <c r="K443" i="17"/>
  <c r="L443" i="17" s="1"/>
  <c r="M443" i="17" s="1"/>
  <c r="BT333" i="18"/>
  <c r="BO333" i="18"/>
  <c r="BT333" i="19"/>
  <c r="BO333" i="19"/>
  <c r="N332" i="19"/>
  <c r="CD332" i="19"/>
  <c r="BU332" i="19"/>
  <c r="CG332" i="19"/>
  <c r="BX332" i="19"/>
  <c r="F544" i="21"/>
  <c r="N332" i="18"/>
  <c r="CD332" i="18"/>
  <c r="BU332" i="18"/>
  <c r="BX332" i="18"/>
  <c r="CG332" i="18"/>
  <c r="N333" i="13"/>
  <c r="BU333" i="13"/>
  <c r="CD333" i="13"/>
  <c r="BO334" i="13"/>
  <c r="BT334" i="13"/>
  <c r="BH334" i="13"/>
  <c r="L544" i="20" l="1"/>
  <c r="G444" i="16" s="1"/>
  <c r="P544" i="20"/>
  <c r="T544" i="20"/>
  <c r="S544" i="20"/>
  <c r="R544" i="20"/>
  <c r="Q544" i="20"/>
  <c r="BX333" i="13"/>
  <c r="BP334" i="18"/>
  <c r="BM334" i="18"/>
  <c r="AV334" i="18"/>
  <c r="AJ335" i="18" s="1"/>
  <c r="I334" i="18"/>
  <c r="AV334" i="13"/>
  <c r="AJ335" i="13" s="1"/>
  <c r="BP334" i="13"/>
  <c r="BM334" i="13"/>
  <c r="I334" i="13"/>
  <c r="O443" i="17"/>
  <c r="BY333" i="19"/>
  <c r="N444" i="17"/>
  <c r="CH333" i="19"/>
  <c r="CI333" i="19"/>
  <c r="BZ333" i="19"/>
  <c r="J334" i="13"/>
  <c r="AW334" i="13"/>
  <c r="AK335" i="13" s="1"/>
  <c r="BN334" i="13"/>
  <c r="BQ334" i="13"/>
  <c r="O443" i="12"/>
  <c r="CH333" i="13"/>
  <c r="BY333" i="13"/>
  <c r="BZ333" i="13"/>
  <c r="N444" i="12"/>
  <c r="CI333" i="13"/>
  <c r="BZ333" i="18"/>
  <c r="CI333" i="18"/>
  <c r="O443" i="16"/>
  <c r="N444" i="16"/>
  <c r="CH333" i="18"/>
  <c r="BY333" i="18"/>
  <c r="BM334" i="19"/>
  <c r="I334" i="19"/>
  <c r="AV334" i="19"/>
  <c r="AJ335" i="19" s="1"/>
  <c r="BP334" i="19"/>
  <c r="BN334" i="18"/>
  <c r="J334" i="18"/>
  <c r="AW334" i="18"/>
  <c r="AK335" i="18" s="1"/>
  <c r="BQ334" i="18"/>
  <c r="BQ334" i="19"/>
  <c r="BN334" i="19"/>
  <c r="AW334" i="19"/>
  <c r="AK335" i="19" s="1"/>
  <c r="J334" i="19"/>
  <c r="G544" i="7"/>
  <c r="I544" i="7"/>
  <c r="K544" i="7"/>
  <c r="H544" i="7"/>
  <c r="O543" i="7"/>
  <c r="J544" i="7"/>
  <c r="CA332" i="19"/>
  <c r="AR333" i="19"/>
  <c r="CJ332" i="19"/>
  <c r="CA332" i="18"/>
  <c r="AR333" i="18"/>
  <c r="CJ332" i="18"/>
  <c r="O544" i="21"/>
  <c r="J545" i="21"/>
  <c r="G545" i="21"/>
  <c r="H545" i="21"/>
  <c r="K545" i="21"/>
  <c r="I545" i="21"/>
  <c r="AR334" i="13"/>
  <c r="CJ333" i="13" l="1"/>
  <c r="CA333" i="13"/>
  <c r="CB333" i="13" s="1"/>
  <c r="AZ334" i="13"/>
  <c r="BC334" i="13" s="1"/>
  <c r="AZ334" i="19"/>
  <c r="BC334" i="19" s="1"/>
  <c r="U544" i="20"/>
  <c r="V544" i="20" s="1"/>
  <c r="AZ334" i="18"/>
  <c r="BC334" i="18" s="1"/>
  <c r="AY334" i="19"/>
  <c r="BB334" i="19" s="1"/>
  <c r="M334" i="19"/>
  <c r="P334" i="19" s="1"/>
  <c r="S334" i="19"/>
  <c r="AB335" i="19" s="1"/>
  <c r="R544" i="7"/>
  <c r="Q544" i="7"/>
  <c r="P544" i="7"/>
  <c r="S544" i="7"/>
  <c r="T544" i="7"/>
  <c r="AY334" i="18"/>
  <c r="BB334" i="18" s="1"/>
  <c r="R334" i="19"/>
  <c r="AA335" i="19" s="1"/>
  <c r="L334" i="19"/>
  <c r="O334" i="19" s="1"/>
  <c r="L334" i="18"/>
  <c r="O334" i="18" s="1"/>
  <c r="R334" i="18"/>
  <c r="AA335" i="18" s="1"/>
  <c r="L544" i="7"/>
  <c r="R334" i="13"/>
  <c r="AA335" i="13" s="1"/>
  <c r="L334" i="13"/>
  <c r="M334" i="18"/>
  <c r="P334" i="18" s="1"/>
  <c r="S334" i="18"/>
  <c r="AB335" i="18" s="1"/>
  <c r="S334" i="13"/>
  <c r="AB335" i="13" s="1"/>
  <c r="M334" i="13"/>
  <c r="AY334" i="13"/>
  <c r="BB334" i="13" s="1"/>
  <c r="CL332" i="18"/>
  <c r="CK332" i="18"/>
  <c r="CL332" i="19"/>
  <c r="CK332" i="19"/>
  <c r="CB332" i="19"/>
  <c r="CC332" i="19"/>
  <c r="H333" i="18"/>
  <c r="AU333" i="18"/>
  <c r="AI334" i="18" s="1"/>
  <c r="BL333" i="18"/>
  <c r="CB332" i="18"/>
  <c r="CC332" i="18"/>
  <c r="L545" i="21"/>
  <c r="G445" i="17" s="1"/>
  <c r="Q545" i="21"/>
  <c r="T545" i="21"/>
  <c r="S545" i="21"/>
  <c r="R545" i="21"/>
  <c r="P545" i="21"/>
  <c r="BL333" i="19"/>
  <c r="AU333" i="19"/>
  <c r="AI334" i="19" s="1"/>
  <c r="H333" i="19"/>
  <c r="CC333" i="13"/>
  <c r="CK333" i="13"/>
  <c r="CL333" i="13"/>
  <c r="H334" i="13"/>
  <c r="BL334" i="13"/>
  <c r="AU334" i="13"/>
  <c r="AI335" i="13" s="1"/>
  <c r="AX333" i="19" l="1"/>
  <c r="BA333" i="19" s="1"/>
  <c r="BD333" i="19" s="1"/>
  <c r="AX333" i="18"/>
  <c r="BA333" i="18" s="1"/>
  <c r="BD333" i="18" s="1"/>
  <c r="J272" i="15"/>
  <c r="P334" i="13"/>
  <c r="U544" i="7"/>
  <c r="F272" i="15"/>
  <c r="H444" i="16"/>
  <c r="I444" i="16" s="1"/>
  <c r="H444" i="17"/>
  <c r="I444" i="17" s="1"/>
  <c r="G444" i="12"/>
  <c r="H444" i="12" s="1"/>
  <c r="I444" i="12" s="1"/>
  <c r="I272" i="15"/>
  <c r="O334" i="13"/>
  <c r="U545" i="21"/>
  <c r="V545" i="21" s="1"/>
  <c r="Q333" i="19"/>
  <c r="Z334" i="19" s="1"/>
  <c r="BH334" i="19" s="1"/>
  <c r="K333" i="19"/>
  <c r="BR333" i="19"/>
  <c r="K333" i="18"/>
  <c r="Q333" i="18"/>
  <c r="Z334" i="18" s="1"/>
  <c r="F544" i="20" s="1"/>
  <c r="BR333" i="18"/>
  <c r="BR334" i="13"/>
  <c r="K334" i="13"/>
  <c r="H272" i="15" s="1"/>
  <c r="Q334" i="13"/>
  <c r="Z335" i="13" s="1"/>
  <c r="F545" i="7" s="1"/>
  <c r="AX334" i="13"/>
  <c r="BA334" i="13" s="1"/>
  <c r="BD334" i="13" s="1"/>
  <c r="O544" i="20" l="1"/>
  <c r="G545" i="20"/>
  <c r="J545" i="20"/>
  <c r="I545" i="20"/>
  <c r="K545" i="20"/>
  <c r="H545" i="20"/>
  <c r="CE334" i="19"/>
  <c r="BV334" i="19"/>
  <c r="AS335" i="19" s="1"/>
  <c r="CF334" i="19"/>
  <c r="BW334" i="19"/>
  <c r="AT335" i="19" s="1"/>
  <c r="J445" i="17"/>
  <c r="BW334" i="18"/>
  <c r="AT335" i="18" s="1"/>
  <c r="J445" i="16"/>
  <c r="CF334" i="18"/>
  <c r="CE334" i="18"/>
  <c r="BV334" i="18"/>
  <c r="AS335" i="18" s="1"/>
  <c r="K444" i="16"/>
  <c r="L444" i="16" s="1"/>
  <c r="M444" i="16" s="1"/>
  <c r="K444" i="12"/>
  <c r="L444" i="12" s="1"/>
  <c r="M444" i="12" s="1"/>
  <c r="BX334" i="13" s="1"/>
  <c r="K444" i="17"/>
  <c r="L444" i="17" s="1"/>
  <c r="M444" i="17" s="1"/>
  <c r="V544" i="7"/>
  <c r="BH334" i="18"/>
  <c r="CF334" i="13"/>
  <c r="CE334" i="13"/>
  <c r="BV334" i="13"/>
  <c r="AS335" i="13" s="1"/>
  <c r="J445" i="12"/>
  <c r="BW334" i="13"/>
  <c r="AT335" i="13" s="1"/>
  <c r="N333" i="18"/>
  <c r="CD333" i="18"/>
  <c r="BU333" i="18"/>
  <c r="BX333" i="18"/>
  <c r="CG333" i="18"/>
  <c r="BO334" i="19"/>
  <c r="BT334" i="19"/>
  <c r="N333" i="19"/>
  <c r="CD333" i="19"/>
  <c r="BU333" i="19"/>
  <c r="CG333" i="19"/>
  <c r="BX333" i="19"/>
  <c r="F545" i="21"/>
  <c r="BO334" i="18"/>
  <c r="BT334" i="18"/>
  <c r="N334" i="13"/>
  <c r="BU334" i="13"/>
  <c r="CD334" i="13"/>
  <c r="BH335" i="13"/>
  <c r="BT335" i="13"/>
  <c r="BO335" i="13"/>
  <c r="L545" i="20" l="1"/>
  <c r="G445" i="16" s="1"/>
  <c r="Q545" i="20"/>
  <c r="P545" i="20"/>
  <c r="T545" i="20"/>
  <c r="S545" i="20"/>
  <c r="R545" i="20"/>
  <c r="CJ333" i="19"/>
  <c r="CK333" i="19" s="1"/>
  <c r="CG334" i="13"/>
  <c r="CJ333" i="18"/>
  <c r="CL333" i="18" s="1"/>
  <c r="H545" i="7"/>
  <c r="G545" i="7"/>
  <c r="O544" i="7"/>
  <c r="I545" i="7"/>
  <c r="K545" i="7"/>
  <c r="J545" i="7"/>
  <c r="AW335" i="18"/>
  <c r="AK336" i="18" s="1"/>
  <c r="BQ335" i="18"/>
  <c r="BN335" i="18"/>
  <c r="J335" i="18"/>
  <c r="BQ335" i="13"/>
  <c r="AW335" i="13"/>
  <c r="AK336" i="13" s="1"/>
  <c r="BN335" i="13"/>
  <c r="J335" i="13"/>
  <c r="BY334" i="19"/>
  <c r="CI334" i="19"/>
  <c r="BZ334" i="19"/>
  <c r="O444" i="17"/>
  <c r="N445" i="17"/>
  <c r="CH334" i="19"/>
  <c r="BY334" i="13"/>
  <c r="CH334" i="13"/>
  <c r="N445" i="12"/>
  <c r="BZ334" i="13"/>
  <c r="CI334" i="13"/>
  <c r="O444" i="12"/>
  <c r="AW335" i="19"/>
  <c r="AK336" i="19" s="1"/>
  <c r="J335" i="19"/>
  <c r="BQ335" i="19"/>
  <c r="BN335" i="19"/>
  <c r="AV335" i="13"/>
  <c r="AJ336" i="13" s="1"/>
  <c r="BM335" i="13"/>
  <c r="I335" i="13"/>
  <c r="BP335" i="13"/>
  <c r="CH334" i="18"/>
  <c r="BZ334" i="18"/>
  <c r="N445" i="16"/>
  <c r="BY334" i="18"/>
  <c r="O444" i="16"/>
  <c r="CI334" i="18"/>
  <c r="BP335" i="18"/>
  <c r="BM335" i="18"/>
  <c r="I335" i="18"/>
  <c r="AV335" i="18"/>
  <c r="AJ336" i="18" s="1"/>
  <c r="AV335" i="19"/>
  <c r="AJ336" i="19" s="1"/>
  <c r="I335" i="19"/>
  <c r="BP335" i="19"/>
  <c r="BM335" i="19"/>
  <c r="CA333" i="19"/>
  <c r="AR334" i="19"/>
  <c r="CA333" i="18"/>
  <c r="AR334" i="18"/>
  <c r="O545" i="21"/>
  <c r="I546" i="21"/>
  <c r="G546" i="21"/>
  <c r="J546" i="21"/>
  <c r="H546" i="21"/>
  <c r="K546" i="21"/>
  <c r="AR335" i="13"/>
  <c r="CL333" i="19" l="1"/>
  <c r="CK333" i="18"/>
  <c r="AY335" i="13"/>
  <c r="BB335" i="13" s="1"/>
  <c r="CJ334" i="13"/>
  <c r="CL334" i="13" s="1"/>
  <c r="AY335" i="19"/>
  <c r="BB335" i="19" s="1"/>
  <c r="U545" i="20"/>
  <c r="V545" i="20" s="1"/>
  <c r="AZ335" i="18"/>
  <c r="BC335" i="18" s="1"/>
  <c r="CA334" i="13"/>
  <c r="CB334" i="13" s="1"/>
  <c r="M335" i="19"/>
  <c r="P335" i="19" s="1"/>
  <c r="S335" i="19"/>
  <c r="AB336" i="19" s="1"/>
  <c r="L335" i="13"/>
  <c r="R335" i="13"/>
  <c r="AA336" i="13" s="1"/>
  <c r="R335" i="19"/>
  <c r="AA336" i="19" s="1"/>
  <c r="L335" i="19"/>
  <c r="O335" i="19" s="1"/>
  <c r="M335" i="18"/>
  <c r="P335" i="18" s="1"/>
  <c r="S335" i="18"/>
  <c r="AB336" i="18" s="1"/>
  <c r="Q545" i="7"/>
  <c r="R545" i="7"/>
  <c r="P545" i="7"/>
  <c r="T545" i="7"/>
  <c r="S545" i="7"/>
  <c r="L545" i="7"/>
  <c r="R335" i="18"/>
  <c r="AA336" i="18" s="1"/>
  <c r="L335" i="18"/>
  <c r="O335" i="18" s="1"/>
  <c r="AY335" i="18"/>
  <c r="BB335" i="18" s="1"/>
  <c r="AZ335" i="19"/>
  <c r="BC335" i="19" s="1"/>
  <c r="S335" i="13"/>
  <c r="AB336" i="13" s="1"/>
  <c r="M335" i="13"/>
  <c r="AZ335" i="13"/>
  <c r="BC335" i="13" s="1"/>
  <c r="CB333" i="18"/>
  <c r="CC333" i="18"/>
  <c r="H334" i="19"/>
  <c r="AU334" i="19"/>
  <c r="AI335" i="19" s="1"/>
  <c r="BL334" i="19"/>
  <c r="CC333" i="19"/>
  <c r="CB333" i="19"/>
  <c r="L546" i="21"/>
  <c r="G446" i="17" s="1"/>
  <c r="Q546" i="21"/>
  <c r="P546" i="21"/>
  <c r="R546" i="21"/>
  <c r="S546" i="21"/>
  <c r="T546" i="21"/>
  <c r="AU334" i="18"/>
  <c r="AI335" i="18" s="1"/>
  <c r="H334" i="18"/>
  <c r="BL334" i="18"/>
  <c r="AU335" i="13"/>
  <c r="AI336" i="13" s="1"/>
  <c r="H335" i="13"/>
  <c r="BL335" i="13"/>
  <c r="CK334" i="13" l="1"/>
  <c r="CC334" i="13"/>
  <c r="AX334" i="19"/>
  <c r="BA334" i="19" s="1"/>
  <c r="BD334" i="19" s="1"/>
  <c r="G445" i="12"/>
  <c r="H445" i="12" s="1"/>
  <c r="I445" i="12" s="1"/>
  <c r="H445" i="17"/>
  <c r="I445" i="17" s="1"/>
  <c r="F273" i="15"/>
  <c r="H445" i="16"/>
  <c r="I445" i="16" s="1"/>
  <c r="U545" i="7"/>
  <c r="I273" i="15"/>
  <c r="O335" i="13"/>
  <c r="J273" i="15"/>
  <c r="P335" i="13"/>
  <c r="BR334" i="19"/>
  <c r="Q334" i="19"/>
  <c r="Z335" i="19" s="1"/>
  <c r="BH335" i="19" s="1"/>
  <c r="K334" i="19"/>
  <c r="U546" i="21"/>
  <c r="V546" i="21" s="1"/>
  <c r="AX334" i="18"/>
  <c r="BA334" i="18" s="1"/>
  <c r="BD334" i="18" s="1"/>
  <c r="Q334" i="18"/>
  <c r="Z335" i="18" s="1"/>
  <c r="F545" i="20" s="1"/>
  <c r="BR334" i="18"/>
  <c r="K334" i="18"/>
  <c r="BR335" i="13"/>
  <c r="Q335" i="13"/>
  <c r="Z336" i="13" s="1"/>
  <c r="F546" i="7" s="1"/>
  <c r="K335" i="13"/>
  <c r="H273" i="15" s="1"/>
  <c r="AX335" i="13"/>
  <c r="BA335" i="13" s="1"/>
  <c r="BD335" i="13" s="1"/>
  <c r="O545" i="20" l="1"/>
  <c r="K546" i="20"/>
  <c r="G546" i="20"/>
  <c r="J546" i="20"/>
  <c r="I546" i="20"/>
  <c r="H546" i="20"/>
  <c r="K445" i="16"/>
  <c r="L445" i="16" s="1"/>
  <c r="M445" i="16" s="1"/>
  <c r="V545" i="7"/>
  <c r="K445" i="17"/>
  <c r="L445" i="17" s="1"/>
  <c r="M445" i="17" s="1"/>
  <c r="K445" i="12"/>
  <c r="L445" i="12" s="1"/>
  <c r="M445" i="12" s="1"/>
  <c r="BX335" i="13" s="1"/>
  <c r="CF335" i="18"/>
  <c r="BW335" i="18"/>
  <c r="AT336" i="18" s="1"/>
  <c r="CE335" i="18"/>
  <c r="J446" i="16"/>
  <c r="BV335" i="18"/>
  <c r="AS336" i="18" s="1"/>
  <c r="BV335" i="19"/>
  <c r="AS336" i="19" s="1"/>
  <c r="CE335" i="19"/>
  <c r="CF335" i="19"/>
  <c r="BW335" i="19"/>
  <c r="AT336" i="19" s="1"/>
  <c r="J446" i="17"/>
  <c r="CF335" i="13"/>
  <c r="J446" i="12"/>
  <c r="CE335" i="13"/>
  <c r="BV335" i="13"/>
  <c r="AS336" i="13" s="1"/>
  <c r="BW335" i="13"/>
  <c r="AT336" i="13" s="1"/>
  <c r="BH335" i="18"/>
  <c r="N334" i="19"/>
  <c r="CD334" i="19"/>
  <c r="BU334" i="19"/>
  <c r="CG334" i="19"/>
  <c r="BX334" i="19"/>
  <c r="BT335" i="19"/>
  <c r="BO335" i="19"/>
  <c r="N334" i="18"/>
  <c r="BU334" i="18"/>
  <c r="CD334" i="18"/>
  <c r="CG334" i="18"/>
  <c r="BX334" i="18"/>
  <c r="F546" i="21"/>
  <c r="BO335" i="18"/>
  <c r="BT335" i="18"/>
  <c r="N335" i="13"/>
  <c r="CD335" i="13"/>
  <c r="BU335" i="13"/>
  <c r="BH336" i="13"/>
  <c r="BO336" i="13"/>
  <c r="BT336" i="13"/>
  <c r="CG335" i="13" l="1"/>
  <c r="L546" i="20"/>
  <c r="G446" i="16" s="1"/>
  <c r="R546" i="20"/>
  <c r="Q546" i="20"/>
  <c r="S546" i="20"/>
  <c r="T546" i="20"/>
  <c r="P546" i="20"/>
  <c r="BQ336" i="18"/>
  <c r="J336" i="18"/>
  <c r="BN336" i="18"/>
  <c r="AW336" i="18"/>
  <c r="AK337" i="18" s="1"/>
  <c r="H546" i="7"/>
  <c r="K546" i="7"/>
  <c r="I546" i="7"/>
  <c r="J546" i="7"/>
  <c r="G546" i="7"/>
  <c r="O545" i="7"/>
  <c r="BN336" i="19"/>
  <c r="J336" i="19"/>
  <c r="BQ336" i="19"/>
  <c r="AW336" i="19"/>
  <c r="AK337" i="19" s="1"/>
  <c r="CH335" i="13"/>
  <c r="BY335" i="13"/>
  <c r="N446" i="12"/>
  <c r="CI335" i="13"/>
  <c r="BZ335" i="13"/>
  <c r="O445" i="12"/>
  <c r="AW336" i="13"/>
  <c r="AK337" i="13" s="1"/>
  <c r="BQ336" i="13"/>
  <c r="J336" i="13"/>
  <c r="BN336" i="13"/>
  <c r="BY335" i="19"/>
  <c r="CH335" i="19"/>
  <c r="O445" i="17"/>
  <c r="CI335" i="19"/>
  <c r="N446" i="17"/>
  <c r="BZ335" i="19"/>
  <c r="I336" i="13"/>
  <c r="BP336" i="13"/>
  <c r="AV336" i="13"/>
  <c r="AJ337" i="13" s="1"/>
  <c r="BM336" i="13"/>
  <c r="I336" i="19"/>
  <c r="AV336" i="19"/>
  <c r="AJ337" i="19" s="1"/>
  <c r="BP336" i="19"/>
  <c r="BM336" i="19"/>
  <c r="AV336" i="18"/>
  <c r="AJ337" i="18" s="1"/>
  <c r="I336" i="18"/>
  <c r="BP336" i="18"/>
  <c r="BM336" i="18"/>
  <c r="BY335" i="18"/>
  <c r="N446" i="16"/>
  <c r="O445" i="16"/>
  <c r="BZ335" i="18"/>
  <c r="CI335" i="18"/>
  <c r="CH335" i="18"/>
  <c r="CJ334" i="18"/>
  <c r="CA334" i="18"/>
  <c r="AR335" i="18"/>
  <c r="CA334" i="19"/>
  <c r="AR335" i="19"/>
  <c r="CJ334" i="19"/>
  <c r="O546" i="21"/>
  <c r="H547" i="21"/>
  <c r="I547" i="21"/>
  <c r="J547" i="21"/>
  <c r="G547" i="21"/>
  <c r="K547" i="21"/>
  <c r="AR336" i="13"/>
  <c r="CJ335" i="13" l="1"/>
  <c r="CL335" i="13" s="1"/>
  <c r="U546" i="20"/>
  <c r="V546" i="20" s="1"/>
  <c r="AY336" i="19"/>
  <c r="BB336" i="19" s="1"/>
  <c r="AY336" i="18"/>
  <c r="BB336" i="18" s="1"/>
  <c r="CA335" i="13"/>
  <c r="CC335" i="13" s="1"/>
  <c r="AZ336" i="13"/>
  <c r="BC336" i="13" s="1"/>
  <c r="L546" i="7"/>
  <c r="F274" i="15" s="1"/>
  <c r="R546" i="7"/>
  <c r="Q546" i="7"/>
  <c r="P546" i="7"/>
  <c r="S546" i="7"/>
  <c r="T546" i="7"/>
  <c r="R336" i="13"/>
  <c r="AA337" i="13" s="1"/>
  <c r="L336" i="13"/>
  <c r="H446" i="17"/>
  <c r="I446" i="17" s="1"/>
  <c r="H446" i="16"/>
  <c r="I446" i="16" s="1"/>
  <c r="S336" i="18"/>
  <c r="AB337" i="18" s="1"/>
  <c r="M336" i="18"/>
  <c r="P336" i="18" s="1"/>
  <c r="M336" i="13"/>
  <c r="S336" i="13"/>
  <c r="AB337" i="13" s="1"/>
  <c r="AZ336" i="19"/>
  <c r="BC336" i="19" s="1"/>
  <c r="AZ336" i="18"/>
  <c r="BC336" i="18" s="1"/>
  <c r="M336" i="19"/>
  <c r="P336" i="19" s="1"/>
  <c r="S336" i="19"/>
  <c r="AB337" i="19" s="1"/>
  <c r="L336" i="19"/>
  <c r="O336" i="19" s="1"/>
  <c r="R336" i="19"/>
  <c r="AA337" i="19" s="1"/>
  <c r="R336" i="18"/>
  <c r="AA337" i="18" s="1"/>
  <c r="L336" i="18"/>
  <c r="O336" i="18" s="1"/>
  <c r="AY336" i="13"/>
  <c r="BB336" i="13" s="1"/>
  <c r="CB334" i="19"/>
  <c r="CC334" i="19"/>
  <c r="L547" i="21"/>
  <c r="G447" i="17" s="1"/>
  <c r="Q547" i="21"/>
  <c r="S547" i="21"/>
  <c r="T547" i="21"/>
  <c r="R547" i="21"/>
  <c r="P547" i="21"/>
  <c r="AU335" i="18"/>
  <c r="AI336" i="18" s="1"/>
  <c r="BL335" i="18"/>
  <c r="H335" i="18"/>
  <c r="CL334" i="19"/>
  <c r="CK334" i="19"/>
  <c r="AU335" i="19"/>
  <c r="AI336" i="19" s="1"/>
  <c r="BL335" i="19"/>
  <c r="H335" i="19"/>
  <c r="CB334" i="18"/>
  <c r="CC334" i="18"/>
  <c r="CL334" i="18"/>
  <c r="CK334" i="18"/>
  <c r="CK335" i="13"/>
  <c r="AU336" i="13"/>
  <c r="AI337" i="13" s="1"/>
  <c r="BL336" i="13"/>
  <c r="H336" i="13"/>
  <c r="CB335" i="13" l="1"/>
  <c r="G446" i="12"/>
  <c r="H446" i="12" s="1"/>
  <c r="I446" i="12" s="1"/>
  <c r="CF336" i="13" s="1"/>
  <c r="I274" i="15"/>
  <c r="O336" i="13"/>
  <c r="CE336" i="19"/>
  <c r="BV336" i="19"/>
  <c r="AS337" i="19" s="1"/>
  <c r="BW336" i="19"/>
  <c r="AT337" i="19" s="1"/>
  <c r="CF336" i="19"/>
  <c r="J447" i="17"/>
  <c r="J274" i="15"/>
  <c r="P336" i="13"/>
  <c r="BW336" i="13"/>
  <c r="AT337" i="13" s="1"/>
  <c r="U546" i="7"/>
  <c r="BW336" i="18"/>
  <c r="AT337" i="18" s="1"/>
  <c r="BV336" i="18"/>
  <c r="AS337" i="18" s="1"/>
  <c r="CE336" i="18"/>
  <c r="CF336" i="18"/>
  <c r="J447" i="16"/>
  <c r="U547" i="21"/>
  <c r="V547" i="21" s="1"/>
  <c r="AX335" i="18"/>
  <c r="BA335" i="18" s="1"/>
  <c r="BD335" i="18" s="1"/>
  <c r="AX335" i="19"/>
  <c r="BA335" i="19" s="1"/>
  <c r="BD335" i="19" s="1"/>
  <c r="BR335" i="18"/>
  <c r="K335" i="18"/>
  <c r="Q335" i="18"/>
  <c r="Z336" i="18" s="1"/>
  <c r="F546" i="20" s="1"/>
  <c r="BR335" i="19"/>
  <c r="K335" i="19"/>
  <c r="Q335" i="19"/>
  <c r="Z336" i="19" s="1"/>
  <c r="BH336" i="19" s="1"/>
  <c r="Q336" i="13"/>
  <c r="Z337" i="13" s="1"/>
  <c r="F547" i="7" s="1"/>
  <c r="BR336" i="13"/>
  <c r="K336" i="13"/>
  <c r="H274" i="15" s="1"/>
  <c r="AX336" i="13"/>
  <c r="BA336" i="13" s="1"/>
  <c r="BD336" i="13" s="1"/>
  <c r="J447" i="12" l="1"/>
  <c r="BV336" i="13"/>
  <c r="AS337" i="13" s="1"/>
  <c r="I337" i="13" s="1"/>
  <c r="CE336" i="13"/>
  <c r="J547" i="20"/>
  <c r="O546" i="20"/>
  <c r="K547" i="20"/>
  <c r="I547" i="20"/>
  <c r="H547" i="20"/>
  <c r="G547" i="20"/>
  <c r="K446" i="17"/>
  <c r="L446" i="17" s="1"/>
  <c r="M446" i="17" s="1"/>
  <c r="K446" i="16"/>
  <c r="L446" i="16" s="1"/>
  <c r="M446" i="16" s="1"/>
  <c r="K446" i="12"/>
  <c r="L446" i="12" s="1"/>
  <c r="M446" i="12" s="1"/>
  <c r="CG336" i="13" s="1"/>
  <c r="V546" i="7"/>
  <c r="AW337" i="19"/>
  <c r="AK338" i="19" s="1"/>
  <c r="J337" i="19"/>
  <c r="BQ337" i="19"/>
  <c r="BN337" i="19"/>
  <c r="AV337" i="19"/>
  <c r="AJ338" i="19" s="1"/>
  <c r="BP337" i="19"/>
  <c r="BM337" i="19"/>
  <c r="I337" i="19"/>
  <c r="BN337" i="18"/>
  <c r="J337" i="18"/>
  <c r="AW337" i="18"/>
  <c r="AK338" i="18" s="1"/>
  <c r="BQ337" i="18"/>
  <c r="BQ337" i="13"/>
  <c r="J337" i="13"/>
  <c r="AW337" i="13"/>
  <c r="AK338" i="13" s="1"/>
  <c r="BN337" i="13"/>
  <c r="BH336" i="18"/>
  <c r="AV337" i="18"/>
  <c r="AJ338" i="18" s="1"/>
  <c r="I337" i="18"/>
  <c r="BP337" i="18"/>
  <c r="BM337" i="18"/>
  <c r="N335" i="18"/>
  <c r="BU335" i="18"/>
  <c r="CD335" i="18"/>
  <c r="BX335" i="18"/>
  <c r="CG335" i="18"/>
  <c r="BT336" i="18"/>
  <c r="BO336" i="18"/>
  <c r="N335" i="19"/>
  <c r="BU335" i="19"/>
  <c r="CD335" i="19"/>
  <c r="CG335" i="19"/>
  <c r="BX335" i="19"/>
  <c r="F547" i="21"/>
  <c r="BT336" i="19"/>
  <c r="BO336" i="19"/>
  <c r="N336" i="13"/>
  <c r="BU336" i="13"/>
  <c r="CD336" i="13"/>
  <c r="BO337" i="13"/>
  <c r="BT337" i="13"/>
  <c r="BH337" i="13"/>
  <c r="BP337" i="13" l="1"/>
  <c r="AV337" i="13"/>
  <c r="AJ338" i="13" s="1"/>
  <c r="BX336" i="13"/>
  <c r="BM337" i="13"/>
  <c r="L547" i="20"/>
  <c r="G447" i="16" s="1"/>
  <c r="R547" i="20"/>
  <c r="T547" i="20"/>
  <c r="S547" i="20"/>
  <c r="P547" i="20"/>
  <c r="Q547" i="20"/>
  <c r="AY337" i="13"/>
  <c r="BB337" i="13" s="1"/>
  <c r="AZ337" i="18"/>
  <c r="BC337" i="18" s="1"/>
  <c r="I547" i="7"/>
  <c r="K547" i="7"/>
  <c r="J547" i="7"/>
  <c r="G547" i="7"/>
  <c r="O546" i="7"/>
  <c r="H547" i="7"/>
  <c r="S337" i="19"/>
  <c r="AB338" i="19" s="1"/>
  <c r="M337" i="19"/>
  <c r="P337" i="19" s="1"/>
  <c r="AZ337" i="13"/>
  <c r="BC337" i="13" s="1"/>
  <c r="S337" i="18"/>
  <c r="AB338" i="18" s="1"/>
  <c r="M337" i="18"/>
  <c r="P337" i="18" s="1"/>
  <c r="AY337" i="18"/>
  <c r="BB337" i="18" s="1"/>
  <c r="L337" i="19"/>
  <c r="O337" i="19" s="1"/>
  <c r="R337" i="19"/>
  <c r="AA338" i="19" s="1"/>
  <c r="O446" i="12"/>
  <c r="N447" i="12"/>
  <c r="BZ336" i="13"/>
  <c r="CI336" i="13"/>
  <c r="BY336" i="13"/>
  <c r="CH336" i="13"/>
  <c r="S337" i="13"/>
  <c r="AB338" i="13" s="1"/>
  <c r="M337" i="13"/>
  <c r="AY337" i="19"/>
  <c r="BB337" i="19" s="1"/>
  <c r="R337" i="13"/>
  <c r="AA338" i="13" s="1"/>
  <c r="L337" i="13"/>
  <c r="BY336" i="18"/>
  <c r="O446" i="16"/>
  <c r="N447" i="16"/>
  <c r="CH336" i="18"/>
  <c r="CI336" i="18"/>
  <c r="BZ336" i="18"/>
  <c r="L337" i="18"/>
  <c r="O337" i="18" s="1"/>
  <c r="R337" i="18"/>
  <c r="AA338" i="18" s="1"/>
  <c r="AZ337" i="19"/>
  <c r="BC337" i="19" s="1"/>
  <c r="BZ336" i="19"/>
  <c r="CI336" i="19"/>
  <c r="O446" i="17"/>
  <c r="CH336" i="19"/>
  <c r="N447" i="17"/>
  <c r="BY336" i="19"/>
  <c r="CA335" i="18"/>
  <c r="AR336" i="18"/>
  <c r="CJ335" i="19"/>
  <c r="CA335" i="19"/>
  <c r="AR336" i="19"/>
  <c r="O547" i="21"/>
  <c r="I548" i="21"/>
  <c r="K548" i="21"/>
  <c r="G548" i="21"/>
  <c r="J548" i="21"/>
  <c r="H548" i="21"/>
  <c r="CJ335" i="18"/>
  <c r="AR337" i="13"/>
  <c r="CA336" i="13" l="1"/>
  <c r="U547" i="20"/>
  <c r="V547" i="20" s="1"/>
  <c r="CJ336" i="13"/>
  <c r="CL336" i="13" s="1"/>
  <c r="J275" i="15"/>
  <c r="P337" i="13"/>
  <c r="Q547" i="7"/>
  <c r="S547" i="7"/>
  <c r="P547" i="7"/>
  <c r="T547" i="7"/>
  <c r="R547" i="7"/>
  <c r="L547" i="7"/>
  <c r="I275" i="15"/>
  <c r="O337" i="13"/>
  <c r="AU336" i="18"/>
  <c r="AI337" i="18" s="1"/>
  <c r="BL336" i="18"/>
  <c r="H336" i="18"/>
  <c r="CB335" i="18"/>
  <c r="CC335" i="18"/>
  <c r="L548" i="21"/>
  <c r="G448" i="17" s="1"/>
  <c r="BL336" i="19"/>
  <c r="H336" i="19"/>
  <c r="AU336" i="19"/>
  <c r="AI337" i="19" s="1"/>
  <c r="CL335" i="19"/>
  <c r="CK335" i="19"/>
  <c r="CB335" i="19"/>
  <c r="CC335" i="19"/>
  <c r="Q548" i="21"/>
  <c r="P548" i="21"/>
  <c r="R548" i="21"/>
  <c r="T548" i="21"/>
  <c r="S548" i="21"/>
  <c r="CL335" i="18"/>
  <c r="CK335" i="18"/>
  <c r="H337" i="13"/>
  <c r="BL337" i="13"/>
  <c r="AU337" i="13"/>
  <c r="AI338" i="13" s="1"/>
  <c r="CB336" i="13"/>
  <c r="CC336" i="13"/>
  <c r="CK336" i="13" l="1"/>
  <c r="AX336" i="18"/>
  <c r="BA336" i="18" s="1"/>
  <c r="BD336" i="18" s="1"/>
  <c r="U547" i="7"/>
  <c r="H447" i="17"/>
  <c r="I447" i="17" s="1"/>
  <c r="F275" i="15"/>
  <c r="G447" i="12"/>
  <c r="H447" i="12" s="1"/>
  <c r="I447" i="12" s="1"/>
  <c r="H447" i="16"/>
  <c r="I447" i="16" s="1"/>
  <c r="U548" i="21"/>
  <c r="V548" i="21" s="1"/>
  <c r="AX336" i="19"/>
  <c r="BA336" i="19" s="1"/>
  <c r="BD336" i="19" s="1"/>
  <c r="BR336" i="19"/>
  <c r="K336" i="19"/>
  <c r="Q336" i="19"/>
  <c r="Z337" i="19" s="1"/>
  <c r="BH337" i="19" s="1"/>
  <c r="BR336" i="18"/>
  <c r="K336" i="18"/>
  <c r="Q336" i="18"/>
  <c r="Z337" i="18" s="1"/>
  <c r="F547" i="20" s="1"/>
  <c r="Q337" i="13"/>
  <c r="Z338" i="13" s="1"/>
  <c r="F548" i="7" s="1"/>
  <c r="K337" i="13"/>
  <c r="H275" i="15" s="1"/>
  <c r="BR337" i="13"/>
  <c r="AX337" i="13"/>
  <c r="BA337" i="13" s="1"/>
  <c r="BD337" i="13" s="1"/>
  <c r="H548" i="20" l="1"/>
  <c r="J548" i="20"/>
  <c r="O547" i="20"/>
  <c r="G548" i="20"/>
  <c r="I548" i="20"/>
  <c r="K548" i="20"/>
  <c r="BH337" i="18"/>
  <c r="J448" i="12"/>
  <c r="CE337" i="13"/>
  <c r="BV337" i="13"/>
  <c r="AS338" i="13" s="1"/>
  <c r="CF337" i="13"/>
  <c r="BW337" i="13"/>
  <c r="AT338" i="13" s="1"/>
  <c r="BV337" i="18"/>
  <c r="AS338" i="18" s="1"/>
  <c r="J448" i="16"/>
  <c r="CE337" i="18"/>
  <c r="CF337" i="18"/>
  <c r="BW337" i="18"/>
  <c r="AT338" i="18" s="1"/>
  <c r="BV337" i="19"/>
  <c r="AS338" i="19" s="1"/>
  <c r="BW337" i="19"/>
  <c r="AT338" i="19" s="1"/>
  <c r="CF337" i="19"/>
  <c r="J448" i="17"/>
  <c r="CE337" i="19"/>
  <c r="V547" i="7"/>
  <c r="K447" i="12"/>
  <c r="L447" i="12" s="1"/>
  <c r="M447" i="12" s="1"/>
  <c r="CG337" i="13" s="1"/>
  <c r="K447" i="17"/>
  <c r="L447" i="17" s="1"/>
  <c r="M447" i="17" s="1"/>
  <c r="K447" i="16"/>
  <c r="L447" i="16" s="1"/>
  <c r="M447" i="16" s="1"/>
  <c r="N336" i="19"/>
  <c r="CD336" i="19"/>
  <c r="BU336" i="19"/>
  <c r="CG336" i="19"/>
  <c r="BX336" i="19"/>
  <c r="BT337" i="19"/>
  <c r="BO337" i="19"/>
  <c r="F548" i="21"/>
  <c r="BO337" i="18"/>
  <c r="BT337" i="18"/>
  <c r="N336" i="18"/>
  <c r="CD336" i="18"/>
  <c r="BU336" i="18"/>
  <c r="CG336" i="18"/>
  <c r="BX336" i="18"/>
  <c r="BT338" i="13"/>
  <c r="BO338" i="13"/>
  <c r="N337" i="13"/>
  <c r="CD337" i="13"/>
  <c r="BU337" i="13"/>
  <c r="BH338" i="13"/>
  <c r="BX337" i="13" l="1"/>
  <c r="L548" i="20"/>
  <c r="G448" i="16" s="1"/>
  <c r="S548" i="20"/>
  <c r="T548" i="20"/>
  <c r="Q548" i="20"/>
  <c r="P548" i="20"/>
  <c r="R548" i="20"/>
  <c r="BN338" i="13"/>
  <c r="BQ338" i="13"/>
  <c r="AW338" i="13"/>
  <c r="AK339" i="13" s="1"/>
  <c r="J338" i="13"/>
  <c r="BQ338" i="19"/>
  <c r="BN338" i="19"/>
  <c r="J338" i="19"/>
  <c r="AW338" i="19"/>
  <c r="AK339" i="19" s="1"/>
  <c r="BZ337" i="18"/>
  <c r="O447" i="16"/>
  <c r="CI337" i="18"/>
  <c r="CH337" i="18"/>
  <c r="BY337" i="18"/>
  <c r="N448" i="16"/>
  <c r="AV338" i="19"/>
  <c r="AJ339" i="19" s="1"/>
  <c r="BP338" i="19"/>
  <c r="BM338" i="19"/>
  <c r="I338" i="19"/>
  <c r="AV338" i="13"/>
  <c r="AJ339" i="13" s="1"/>
  <c r="BM338" i="13"/>
  <c r="I338" i="13"/>
  <c r="BP338" i="13"/>
  <c r="BY337" i="19"/>
  <c r="BZ337" i="19"/>
  <c r="CH337" i="19"/>
  <c r="N448" i="17"/>
  <c r="O447" i="17"/>
  <c r="CI337" i="19"/>
  <c r="J338" i="18"/>
  <c r="BQ338" i="18"/>
  <c r="AW338" i="18"/>
  <c r="AK339" i="18" s="1"/>
  <c r="BN338" i="18"/>
  <c r="CI337" i="13"/>
  <c r="BZ337" i="13"/>
  <c r="O447" i="12"/>
  <c r="CH337" i="13"/>
  <c r="BY337" i="13"/>
  <c r="N448" i="12"/>
  <c r="K548" i="7"/>
  <c r="I548" i="7"/>
  <c r="J548" i="7"/>
  <c r="G548" i="7"/>
  <c r="O547" i="7"/>
  <c r="H548" i="7"/>
  <c r="AV338" i="18"/>
  <c r="AJ339" i="18" s="1"/>
  <c r="BP338" i="18"/>
  <c r="I338" i="18"/>
  <c r="BM338" i="18"/>
  <c r="H549" i="21"/>
  <c r="O548" i="21"/>
  <c r="G549" i="21"/>
  <c r="K549" i="21"/>
  <c r="I549" i="21"/>
  <c r="J549" i="21"/>
  <c r="CA336" i="19"/>
  <c r="AR337" i="19"/>
  <c r="CA336" i="18"/>
  <c r="AR337" i="18"/>
  <c r="CJ336" i="19"/>
  <c r="CJ336" i="18"/>
  <c r="AR338" i="13"/>
  <c r="CJ337" i="13" l="1"/>
  <c r="CK337" i="13" s="1"/>
  <c r="AZ338" i="13"/>
  <c r="BC338" i="13" s="1"/>
  <c r="AZ338" i="19"/>
  <c r="BC338" i="19" s="1"/>
  <c r="AY338" i="19"/>
  <c r="BB338" i="19" s="1"/>
  <c r="U548" i="20"/>
  <c r="V548" i="20" s="1"/>
  <c r="CA337" i="13"/>
  <c r="CC337" i="13" s="1"/>
  <c r="AY338" i="18"/>
  <c r="BB338" i="18" s="1"/>
  <c r="L338" i="18"/>
  <c r="O338" i="18" s="1"/>
  <c r="R338" i="18"/>
  <c r="AA339" i="18" s="1"/>
  <c r="L338" i="19"/>
  <c r="O338" i="19" s="1"/>
  <c r="R338" i="19"/>
  <c r="AA339" i="19" s="1"/>
  <c r="M338" i="13"/>
  <c r="S338" i="13"/>
  <c r="AB339" i="13" s="1"/>
  <c r="AZ338" i="18"/>
  <c r="BC338" i="18" s="1"/>
  <c r="AY338" i="13"/>
  <c r="BB338" i="13" s="1"/>
  <c r="S548" i="7"/>
  <c r="R548" i="7"/>
  <c r="P548" i="7"/>
  <c r="T548" i="7"/>
  <c r="Q548" i="7"/>
  <c r="M338" i="18"/>
  <c r="P338" i="18" s="1"/>
  <c r="S338" i="18"/>
  <c r="AB339" i="18" s="1"/>
  <c r="L548" i="7"/>
  <c r="L338" i="13"/>
  <c r="R338" i="13"/>
  <c r="AA339" i="13" s="1"/>
  <c r="S338" i="19"/>
  <c r="AB339" i="19" s="1"/>
  <c r="M338" i="19"/>
  <c r="P338" i="19" s="1"/>
  <c r="Q549" i="21"/>
  <c r="R549" i="21"/>
  <c r="T549" i="21"/>
  <c r="P549" i="21"/>
  <c r="S549" i="21"/>
  <c r="AU337" i="18"/>
  <c r="AI338" i="18" s="1"/>
  <c r="BL337" i="18"/>
  <c r="H337" i="18"/>
  <c r="CL336" i="18"/>
  <c r="CK336" i="18"/>
  <c r="CB336" i="18"/>
  <c r="CC336" i="18"/>
  <c r="CK336" i="19"/>
  <c r="CL336" i="19"/>
  <c r="BL337" i="19"/>
  <c r="H337" i="19"/>
  <c r="AU337" i="19"/>
  <c r="AI338" i="19" s="1"/>
  <c r="CB336" i="19"/>
  <c r="CC336" i="19"/>
  <c r="L549" i="21"/>
  <c r="G449" i="17" s="1"/>
  <c r="CL337" i="13"/>
  <c r="BL338" i="13"/>
  <c r="AU338" i="13"/>
  <c r="AI339" i="13" s="1"/>
  <c r="H338" i="13"/>
  <c r="CB337" i="13" l="1"/>
  <c r="AX337" i="18"/>
  <c r="BA337" i="18" s="1"/>
  <c r="BD337" i="18" s="1"/>
  <c r="U548" i="7"/>
  <c r="V548" i="7" s="1"/>
  <c r="J276" i="15"/>
  <c r="P338" i="13"/>
  <c r="I276" i="15"/>
  <c r="O338" i="13"/>
  <c r="H448" i="17"/>
  <c r="I448" i="17" s="1"/>
  <c r="G448" i="12"/>
  <c r="H448" i="12" s="1"/>
  <c r="I448" i="12" s="1"/>
  <c r="H448" i="16"/>
  <c r="I448" i="16" s="1"/>
  <c r="F276" i="15"/>
  <c r="U549" i="21"/>
  <c r="V549" i="21" s="1"/>
  <c r="Q337" i="18"/>
  <c r="Z338" i="18" s="1"/>
  <c r="F548" i="20" s="1"/>
  <c r="K337" i="18"/>
  <c r="BR337" i="18"/>
  <c r="AX337" i="19"/>
  <c r="BA337" i="19" s="1"/>
  <c r="BD337" i="19" s="1"/>
  <c r="K337" i="19"/>
  <c r="BR337" i="19"/>
  <c r="Q337" i="19"/>
  <c r="Z338" i="19" s="1"/>
  <c r="BH338" i="19" s="1"/>
  <c r="BR338" i="13"/>
  <c r="Q338" i="13"/>
  <c r="Z339" i="13" s="1"/>
  <c r="F549" i="7" s="1"/>
  <c r="K338" i="13"/>
  <c r="H276" i="15" s="1"/>
  <c r="AX338" i="13"/>
  <c r="BA338" i="13" s="1"/>
  <c r="BD338" i="13" s="1"/>
  <c r="K448" i="16" l="1"/>
  <c r="L448" i="16" s="1"/>
  <c r="M448" i="16" s="1"/>
  <c r="BY338" i="18" s="1"/>
  <c r="K448" i="12"/>
  <c r="L448" i="12" s="1"/>
  <c r="M448" i="12" s="1"/>
  <c r="CG338" i="13" s="1"/>
  <c r="K448" i="17"/>
  <c r="L448" i="17" s="1"/>
  <c r="M448" i="17" s="1"/>
  <c r="BY338" i="19" s="1"/>
  <c r="I549" i="20"/>
  <c r="J549" i="20"/>
  <c r="H549" i="20"/>
  <c r="G549" i="20"/>
  <c r="O548" i="20"/>
  <c r="K549" i="20"/>
  <c r="BH338" i="18"/>
  <c r="CH338" i="18"/>
  <c r="CI338" i="18"/>
  <c r="O448" i="16"/>
  <c r="BZ338" i="18"/>
  <c r="CI338" i="13"/>
  <c r="CF338" i="18"/>
  <c r="BW338" i="18"/>
  <c r="AT339" i="18" s="1"/>
  <c r="J449" i="16"/>
  <c r="CE338" i="18"/>
  <c r="BV338" i="18"/>
  <c r="AS339" i="18" s="1"/>
  <c r="CF338" i="13"/>
  <c r="BV338" i="13"/>
  <c r="AS339" i="13" s="1"/>
  <c r="J449" i="12"/>
  <c r="CE338" i="13"/>
  <c r="BW338" i="13"/>
  <c r="AT339" i="13" s="1"/>
  <c r="CE338" i="19"/>
  <c r="BV338" i="19"/>
  <c r="AS339" i="19" s="1"/>
  <c r="BW338" i="19"/>
  <c r="AT339" i="19" s="1"/>
  <c r="CF338" i="19"/>
  <c r="J449" i="17"/>
  <c r="BT338" i="18"/>
  <c r="BO338" i="18"/>
  <c r="BO338" i="19"/>
  <c r="BT338" i="19"/>
  <c r="N337" i="18"/>
  <c r="BU337" i="18"/>
  <c r="CD337" i="18"/>
  <c r="BX337" i="18"/>
  <c r="CG337" i="18"/>
  <c r="F549" i="21"/>
  <c r="N337" i="19"/>
  <c r="CD337" i="19"/>
  <c r="BU337" i="19"/>
  <c r="CG337" i="19"/>
  <c r="BX337" i="19"/>
  <c r="N338" i="13"/>
  <c r="CD338" i="13"/>
  <c r="BU338" i="13"/>
  <c r="BH339" i="13"/>
  <c r="BO339" i="13"/>
  <c r="BT339" i="13"/>
  <c r="BX338" i="13" l="1"/>
  <c r="BZ338" i="13"/>
  <c r="N449" i="12"/>
  <c r="O448" i="12"/>
  <c r="CH338" i="13"/>
  <c r="CJ338" i="13" s="1"/>
  <c r="CK338" i="13" s="1"/>
  <c r="BY338" i="13"/>
  <c r="CA338" i="13" s="1"/>
  <c r="O448" i="17"/>
  <c r="CI338" i="19"/>
  <c r="N449" i="17"/>
  <c r="CH338" i="19"/>
  <c r="N449" i="16"/>
  <c r="BZ338" i="19"/>
  <c r="Q549" i="20"/>
  <c r="S549" i="20"/>
  <c r="P549" i="20"/>
  <c r="R549" i="20"/>
  <c r="T549" i="20"/>
  <c r="L549" i="20"/>
  <c r="G449" i="16" s="1"/>
  <c r="CJ337" i="18"/>
  <c r="CK337" i="18" s="1"/>
  <c r="BN339" i="13"/>
  <c r="BQ339" i="13"/>
  <c r="J339" i="13"/>
  <c r="AW339" i="13"/>
  <c r="AK340" i="13" s="1"/>
  <c r="BM339" i="19"/>
  <c r="I339" i="19"/>
  <c r="AV339" i="19"/>
  <c r="AJ340" i="19" s="1"/>
  <c r="BP339" i="19"/>
  <c r="I339" i="18"/>
  <c r="AV339" i="18"/>
  <c r="AJ340" i="18" s="1"/>
  <c r="BM339" i="18"/>
  <c r="BP339" i="18"/>
  <c r="BQ339" i="18"/>
  <c r="BN339" i="18"/>
  <c r="J339" i="18"/>
  <c r="AW339" i="18"/>
  <c r="AK340" i="18" s="1"/>
  <c r="BP339" i="13"/>
  <c r="I339" i="13"/>
  <c r="AV339" i="13"/>
  <c r="AJ340" i="13" s="1"/>
  <c r="BM339" i="13"/>
  <c r="G549" i="7"/>
  <c r="H549" i="7"/>
  <c r="O548" i="7"/>
  <c r="J549" i="7"/>
  <c r="K549" i="7"/>
  <c r="I549" i="7"/>
  <c r="AW339" i="19"/>
  <c r="AK340" i="19" s="1"/>
  <c r="J339" i="19"/>
  <c r="BQ339" i="19"/>
  <c r="BN339" i="19"/>
  <c r="O549" i="21"/>
  <c r="J550" i="21"/>
  <c r="I550" i="21"/>
  <c r="G550" i="21"/>
  <c r="H550" i="21"/>
  <c r="K550" i="21"/>
  <c r="CA337" i="18"/>
  <c r="AR338" i="18"/>
  <c r="CA337" i="19"/>
  <c r="AR338" i="19"/>
  <c r="CJ337" i="19"/>
  <c r="AR339" i="13"/>
  <c r="AZ339" i="13" l="1"/>
  <c r="BC339" i="13" s="1"/>
  <c r="U549" i="20"/>
  <c r="V549" i="20" s="1"/>
  <c r="CL337" i="18"/>
  <c r="AZ339" i="18"/>
  <c r="BC339" i="18" s="1"/>
  <c r="AZ339" i="19"/>
  <c r="BC339" i="19" s="1"/>
  <c r="L339" i="19"/>
  <c r="O339" i="19" s="1"/>
  <c r="R339" i="19"/>
  <c r="AA340" i="19" s="1"/>
  <c r="R339" i="13"/>
  <c r="AA340" i="13" s="1"/>
  <c r="L339" i="13"/>
  <c r="T549" i="7"/>
  <c r="Q549" i="7"/>
  <c r="P549" i="7"/>
  <c r="S549" i="7"/>
  <c r="R549" i="7"/>
  <c r="L339" i="18"/>
  <c r="O339" i="18" s="1"/>
  <c r="R339" i="18"/>
  <c r="AA340" i="18" s="1"/>
  <c r="L549" i="7"/>
  <c r="AY339" i="18"/>
  <c r="BB339" i="18" s="1"/>
  <c r="S339" i="13"/>
  <c r="AB340" i="13" s="1"/>
  <c r="M339" i="13"/>
  <c r="M339" i="19"/>
  <c r="P339" i="19" s="1"/>
  <c r="S339" i="19"/>
  <c r="AB340" i="19" s="1"/>
  <c r="M339" i="18"/>
  <c r="P339" i="18" s="1"/>
  <c r="S339" i="18"/>
  <c r="AB340" i="18" s="1"/>
  <c r="AY339" i="19"/>
  <c r="BB339" i="19" s="1"/>
  <c r="AY339" i="13"/>
  <c r="BB339" i="13" s="1"/>
  <c r="CK337" i="19"/>
  <c r="CL337" i="19"/>
  <c r="CC337" i="19"/>
  <c r="CB337" i="19"/>
  <c r="L550" i="21"/>
  <c r="G450" i="17" s="1"/>
  <c r="Q550" i="21"/>
  <c r="P550" i="21"/>
  <c r="T550" i="21"/>
  <c r="S550" i="21"/>
  <c r="R550" i="21"/>
  <c r="H338" i="18"/>
  <c r="AU338" i="18"/>
  <c r="AI339" i="18" s="1"/>
  <c r="BL338" i="18"/>
  <c r="CC337" i="18"/>
  <c r="CB337" i="18"/>
  <c r="BL338" i="19"/>
  <c r="H338" i="19"/>
  <c r="AU338" i="19"/>
  <c r="AI339" i="19" s="1"/>
  <c r="CL338" i="13"/>
  <c r="H339" i="13"/>
  <c r="AU339" i="13"/>
  <c r="AI340" i="13" s="1"/>
  <c r="BL339" i="13"/>
  <c r="CB338" i="13"/>
  <c r="CC338" i="13"/>
  <c r="U549" i="7" l="1"/>
  <c r="K449" i="12" s="1"/>
  <c r="L449" i="12" s="1"/>
  <c r="M449" i="12" s="1"/>
  <c r="G449" i="12"/>
  <c r="H449" i="12" s="1"/>
  <c r="I449" i="12" s="1"/>
  <c r="H449" i="17"/>
  <c r="I449" i="17" s="1"/>
  <c r="F277" i="15"/>
  <c r="H449" i="16"/>
  <c r="I449" i="16" s="1"/>
  <c r="I277" i="15"/>
  <c r="O339" i="13"/>
  <c r="J277" i="15"/>
  <c r="P339" i="13"/>
  <c r="K449" i="16"/>
  <c r="L449" i="16" s="1"/>
  <c r="M449" i="16" s="1"/>
  <c r="AX338" i="19"/>
  <c r="BA338" i="19" s="1"/>
  <c r="BD338" i="19" s="1"/>
  <c r="U550" i="21"/>
  <c r="V550" i="21" s="1"/>
  <c r="K338" i="19"/>
  <c r="Q338" i="19"/>
  <c r="Z339" i="19" s="1"/>
  <c r="BH339" i="19" s="1"/>
  <c r="BR338" i="19"/>
  <c r="BR338" i="18"/>
  <c r="K338" i="18"/>
  <c r="Q338" i="18"/>
  <c r="Z339" i="18" s="1"/>
  <c r="F549" i="20" s="1"/>
  <c r="AX338" i="18"/>
  <c r="BA338" i="18" s="1"/>
  <c r="BD338" i="18" s="1"/>
  <c r="BR339" i="13"/>
  <c r="K339" i="13"/>
  <c r="H277" i="15" s="1"/>
  <c r="Q339" i="13"/>
  <c r="Z340" i="13" s="1"/>
  <c r="F550" i="7" s="1"/>
  <c r="AX339" i="13"/>
  <c r="BA339" i="13" s="1"/>
  <c r="BD339" i="13" s="1"/>
  <c r="V549" i="7" l="1"/>
  <c r="K449" i="17"/>
  <c r="L449" i="17" s="1"/>
  <c r="M449" i="17" s="1"/>
  <c r="N450" i="17" s="1"/>
  <c r="J550" i="20"/>
  <c r="G550" i="20"/>
  <c r="H550" i="20"/>
  <c r="K550" i="20"/>
  <c r="I550" i="20"/>
  <c r="O549" i="20"/>
  <c r="BV339" i="18"/>
  <c r="AS340" i="18" s="1"/>
  <c r="CE339" i="18"/>
  <c r="CF339" i="18"/>
  <c r="BW339" i="18"/>
  <c r="AT340" i="18" s="1"/>
  <c r="J450" i="16"/>
  <c r="CF339" i="19"/>
  <c r="BW339" i="19"/>
  <c r="AT340" i="19" s="1"/>
  <c r="BV339" i="19"/>
  <c r="AS340" i="19" s="1"/>
  <c r="CE339" i="19"/>
  <c r="J450" i="17"/>
  <c r="BH339" i="18"/>
  <c r="N450" i="12"/>
  <c r="CI339" i="13"/>
  <c r="O449" i="12"/>
  <c r="BZ339" i="13"/>
  <c r="BY339" i="13"/>
  <c r="CH339" i="13"/>
  <c r="CF339" i="13"/>
  <c r="BV339" i="13"/>
  <c r="AS340" i="13" s="1"/>
  <c r="CE339" i="13"/>
  <c r="J450" i="12"/>
  <c r="BW339" i="13"/>
  <c r="AT340" i="13" s="1"/>
  <c r="O449" i="16"/>
  <c r="CH339" i="18"/>
  <c r="CI339" i="18"/>
  <c r="BY339" i="18"/>
  <c r="BZ339" i="18"/>
  <c r="N450" i="16"/>
  <c r="N338" i="18"/>
  <c r="BU338" i="18"/>
  <c r="CD338" i="18"/>
  <c r="CG338" i="18"/>
  <c r="BX338" i="18"/>
  <c r="BT339" i="18"/>
  <c r="BO339" i="18"/>
  <c r="N338" i="19"/>
  <c r="BU338" i="19"/>
  <c r="CD338" i="19"/>
  <c r="CG338" i="19"/>
  <c r="BX338" i="19"/>
  <c r="BT339" i="19"/>
  <c r="BO339" i="19"/>
  <c r="F550" i="21"/>
  <c r="N339" i="13"/>
  <c r="BU339" i="13"/>
  <c r="CD339" i="13"/>
  <c r="CG339" i="13"/>
  <c r="BX339" i="13"/>
  <c r="BH340" i="13"/>
  <c r="BO340" i="13"/>
  <c r="BT340" i="13"/>
  <c r="CH339" i="19" l="1"/>
  <c r="O449" i="17"/>
  <c r="BY339" i="19"/>
  <c r="BZ339" i="19"/>
  <c r="CI339" i="19"/>
  <c r="L550" i="20"/>
  <c r="G450" i="16" s="1"/>
  <c r="T550" i="20"/>
  <c r="S550" i="20"/>
  <c r="Q550" i="20"/>
  <c r="R550" i="20"/>
  <c r="P550" i="20"/>
  <c r="CJ338" i="19"/>
  <c r="CL338" i="19" s="1"/>
  <c r="CJ338" i="18"/>
  <c r="CL338" i="18" s="1"/>
  <c r="BP340" i="19"/>
  <c r="BM340" i="19"/>
  <c r="I340" i="19"/>
  <c r="AV340" i="19"/>
  <c r="AJ341" i="19" s="1"/>
  <c r="J340" i="13"/>
  <c r="BN340" i="13"/>
  <c r="BQ340" i="13"/>
  <c r="AW340" i="13"/>
  <c r="AK341" i="13" s="1"/>
  <c r="AW340" i="19"/>
  <c r="AK341" i="19" s="1"/>
  <c r="BN340" i="19"/>
  <c r="J340" i="19"/>
  <c r="BQ340" i="19"/>
  <c r="BQ340" i="18"/>
  <c r="AW340" i="18"/>
  <c r="AK341" i="18" s="1"/>
  <c r="J340" i="18"/>
  <c r="BN340" i="18"/>
  <c r="I340" i="13"/>
  <c r="AV340" i="13"/>
  <c r="AJ341" i="13" s="1"/>
  <c r="BP340" i="13"/>
  <c r="BM340" i="13"/>
  <c r="G550" i="7"/>
  <c r="H550" i="7"/>
  <c r="K550" i="7"/>
  <c r="J550" i="7"/>
  <c r="O549" i="7"/>
  <c r="I550" i="7"/>
  <c r="BM340" i="18"/>
  <c r="BP340" i="18"/>
  <c r="AV340" i="18"/>
  <c r="AJ341" i="18" s="1"/>
  <c r="I340" i="18"/>
  <c r="CA338" i="19"/>
  <c r="AR339" i="19"/>
  <c r="O550" i="21"/>
  <c r="J551" i="21"/>
  <c r="K551" i="21"/>
  <c r="G551" i="21"/>
  <c r="H551" i="21"/>
  <c r="I551" i="21"/>
  <c r="CA338" i="18"/>
  <c r="AR339" i="18"/>
  <c r="CJ339" i="13"/>
  <c r="CA339" i="13"/>
  <c r="AR340" i="13"/>
  <c r="U550" i="20" l="1"/>
  <c r="V550" i="20" s="1"/>
  <c r="AZ340" i="19"/>
  <c r="BC340" i="19" s="1"/>
  <c r="AZ340" i="13"/>
  <c r="BC340" i="13" s="1"/>
  <c r="CK338" i="19"/>
  <c r="CK338" i="18"/>
  <c r="AZ340" i="18"/>
  <c r="BC340" i="18" s="1"/>
  <c r="L340" i="18"/>
  <c r="O340" i="18" s="1"/>
  <c r="R340" i="18"/>
  <c r="AA341" i="18" s="1"/>
  <c r="R340" i="13"/>
  <c r="AA341" i="13" s="1"/>
  <c r="L340" i="13"/>
  <c r="L340" i="19"/>
  <c r="O340" i="19" s="1"/>
  <c r="R340" i="19"/>
  <c r="AA341" i="19" s="1"/>
  <c r="L550" i="7"/>
  <c r="AY340" i="19"/>
  <c r="BB340" i="19" s="1"/>
  <c r="AY340" i="18"/>
  <c r="BB340" i="18" s="1"/>
  <c r="M340" i="18"/>
  <c r="P340" i="18" s="1"/>
  <c r="S340" i="18"/>
  <c r="AB341" i="18" s="1"/>
  <c r="AY340" i="13"/>
  <c r="BB340" i="13" s="1"/>
  <c r="M340" i="19"/>
  <c r="P340" i="19" s="1"/>
  <c r="S340" i="19"/>
  <c r="AB341" i="19" s="1"/>
  <c r="M340" i="13"/>
  <c r="S340" i="13"/>
  <c r="AB341" i="13" s="1"/>
  <c r="R550" i="7"/>
  <c r="S550" i="7"/>
  <c r="Q550" i="7"/>
  <c r="T550" i="7"/>
  <c r="P550" i="7"/>
  <c r="CC338" i="18"/>
  <c r="CB338" i="18"/>
  <c r="AU339" i="19"/>
  <c r="AI340" i="19" s="1"/>
  <c r="H339" i="19"/>
  <c r="BL339" i="19"/>
  <c r="CB338" i="19"/>
  <c r="CC338" i="19"/>
  <c r="L551" i="21"/>
  <c r="G451" i="17" s="1"/>
  <c r="Q551" i="21"/>
  <c r="R551" i="21"/>
  <c r="P551" i="21"/>
  <c r="S551" i="21"/>
  <c r="T551" i="21"/>
  <c r="BL339" i="18"/>
  <c r="AU339" i="18"/>
  <c r="AI340" i="18" s="1"/>
  <c r="H339" i="18"/>
  <c r="CL339" i="13"/>
  <c r="CK339" i="13"/>
  <c r="BL340" i="13"/>
  <c r="AU340" i="13"/>
  <c r="AI341" i="13" s="1"/>
  <c r="H340" i="13"/>
  <c r="CB339" i="13"/>
  <c r="CC339" i="13"/>
  <c r="U550" i="7" l="1"/>
  <c r="V550" i="7" s="1"/>
  <c r="AX339" i="19"/>
  <c r="BA339" i="19" s="1"/>
  <c r="BD339" i="19" s="1"/>
  <c r="K450" i="12"/>
  <c r="L450" i="12" s="1"/>
  <c r="M450" i="12" s="1"/>
  <c r="K450" i="17"/>
  <c r="L450" i="17" s="1"/>
  <c r="M450" i="17" s="1"/>
  <c r="K450" i="16"/>
  <c r="L450" i="16" s="1"/>
  <c r="M450" i="16" s="1"/>
  <c r="I278" i="15"/>
  <c r="O340" i="13"/>
  <c r="J278" i="15"/>
  <c r="P340" i="13"/>
  <c r="F278" i="15"/>
  <c r="H450" i="16"/>
  <c r="I450" i="16" s="1"/>
  <c r="G450" i="12"/>
  <c r="H450" i="12" s="1"/>
  <c r="I450" i="12" s="1"/>
  <c r="H450" i="17"/>
  <c r="I450" i="17" s="1"/>
  <c r="U551" i="21"/>
  <c r="V551" i="21" s="1"/>
  <c r="AX339" i="18"/>
  <c r="BA339" i="18" s="1"/>
  <c r="BD339" i="18" s="1"/>
  <c r="BR339" i="19"/>
  <c r="K339" i="19"/>
  <c r="Q339" i="19"/>
  <c r="Z340" i="19" s="1"/>
  <c r="BH340" i="19" s="1"/>
  <c r="BR339" i="18"/>
  <c r="Q339" i="18"/>
  <c r="Z340" i="18" s="1"/>
  <c r="F550" i="20" s="1"/>
  <c r="K339" i="18"/>
  <c r="BR340" i="13"/>
  <c r="K340" i="13"/>
  <c r="H278" i="15" s="1"/>
  <c r="Q340" i="13"/>
  <c r="Z341" i="13" s="1"/>
  <c r="F551" i="7" s="1"/>
  <c r="AX340" i="13"/>
  <c r="BA340" i="13" s="1"/>
  <c r="BD340" i="13" s="1"/>
  <c r="G551" i="20" l="1"/>
  <c r="O550" i="20"/>
  <c r="J551" i="20"/>
  <c r="I551" i="20"/>
  <c r="K551" i="20"/>
  <c r="H551" i="20"/>
  <c r="BH340" i="18"/>
  <c r="N451" i="16"/>
  <c r="CI340" i="18"/>
  <c r="BY340" i="18"/>
  <c r="CH340" i="18"/>
  <c r="BZ340" i="18"/>
  <c r="O450" i="16"/>
  <c r="BY340" i="19"/>
  <c r="O450" i="17"/>
  <c r="BZ340" i="19"/>
  <c r="CI340" i="19"/>
  <c r="CH340" i="19"/>
  <c r="N451" i="17"/>
  <c r="CE340" i="18"/>
  <c r="CF340" i="18"/>
  <c r="BV340" i="18"/>
  <c r="AS341" i="18" s="1"/>
  <c r="J451" i="16"/>
  <c r="BW340" i="18"/>
  <c r="AT341" i="18" s="1"/>
  <c r="CE340" i="19"/>
  <c r="BV340" i="19"/>
  <c r="AS341" i="19" s="1"/>
  <c r="BW340" i="19"/>
  <c r="AT341" i="19" s="1"/>
  <c r="CF340" i="19"/>
  <c r="J451" i="17"/>
  <c r="BV340" i="13"/>
  <c r="AS341" i="13" s="1"/>
  <c r="CF340" i="13"/>
  <c r="BW340" i="13"/>
  <c r="AT341" i="13" s="1"/>
  <c r="CE340" i="13"/>
  <c r="J451" i="12"/>
  <c r="O450" i="12"/>
  <c r="BZ340" i="13"/>
  <c r="CH340" i="13"/>
  <c r="BY340" i="13"/>
  <c r="N451" i="12"/>
  <c r="CI340" i="13"/>
  <c r="N339" i="18"/>
  <c r="CD339" i="18"/>
  <c r="BU339" i="18"/>
  <c r="CG339" i="18"/>
  <c r="BX339" i="18"/>
  <c r="BO340" i="18"/>
  <c r="BT340" i="18"/>
  <c r="N339" i="19"/>
  <c r="BU339" i="19"/>
  <c r="CD339" i="19"/>
  <c r="CG339" i="19"/>
  <c r="BX339" i="19"/>
  <c r="F551" i="21"/>
  <c r="BT340" i="19"/>
  <c r="BO340" i="19"/>
  <c r="BH341" i="13"/>
  <c r="N340" i="13"/>
  <c r="BU340" i="13"/>
  <c r="CD340" i="13"/>
  <c r="CG340" i="13"/>
  <c r="BX340" i="13"/>
  <c r="BO341" i="13"/>
  <c r="BT341" i="13"/>
  <c r="R551" i="20" l="1"/>
  <c r="S551" i="20"/>
  <c r="P551" i="20"/>
  <c r="Q551" i="20"/>
  <c r="T551" i="20"/>
  <c r="L551" i="20"/>
  <c r="G451" i="16" s="1"/>
  <c r="CJ339" i="18"/>
  <c r="CL339" i="18" s="1"/>
  <c r="AW341" i="19"/>
  <c r="AK342" i="19" s="1"/>
  <c r="J341" i="19"/>
  <c r="BQ341" i="19"/>
  <c r="BN341" i="19"/>
  <c r="I341" i="19"/>
  <c r="AV341" i="19"/>
  <c r="AJ342" i="19" s="1"/>
  <c r="BP341" i="19"/>
  <c r="BM341" i="19"/>
  <c r="J341" i="13"/>
  <c r="AW341" i="13"/>
  <c r="AK342" i="13" s="1"/>
  <c r="BN341" i="13"/>
  <c r="BQ341" i="13"/>
  <c r="AW341" i="18"/>
  <c r="AK342" i="18" s="1"/>
  <c r="J341" i="18"/>
  <c r="BQ341" i="18"/>
  <c r="BN341" i="18"/>
  <c r="H551" i="7"/>
  <c r="O550" i="7"/>
  <c r="G551" i="7"/>
  <c r="I551" i="7"/>
  <c r="K551" i="7"/>
  <c r="J551" i="7"/>
  <c r="AV341" i="13"/>
  <c r="AJ342" i="13" s="1"/>
  <c r="BM341" i="13"/>
  <c r="BP341" i="13"/>
  <c r="I341" i="13"/>
  <c r="BM341" i="18"/>
  <c r="AV341" i="18"/>
  <c r="AJ342" i="18" s="1"/>
  <c r="I341" i="18"/>
  <c r="BP341" i="18"/>
  <c r="CA339" i="19"/>
  <c r="AR340" i="19"/>
  <c r="CJ339" i="19"/>
  <c r="CA339" i="18"/>
  <c r="AR340" i="18"/>
  <c r="O551" i="21"/>
  <c r="J552" i="21"/>
  <c r="G552" i="21"/>
  <c r="H552" i="21"/>
  <c r="K552" i="21"/>
  <c r="I552" i="21"/>
  <c r="CJ340" i="13"/>
  <c r="CA340" i="13"/>
  <c r="AR341" i="13"/>
  <c r="AZ341" i="13" l="1"/>
  <c r="BC341" i="13" s="1"/>
  <c r="U551" i="20"/>
  <c r="V551" i="20" s="1"/>
  <c r="CK339" i="18"/>
  <c r="AY341" i="13"/>
  <c r="BB341" i="13" s="1"/>
  <c r="AZ341" i="19"/>
  <c r="BC341" i="19" s="1"/>
  <c r="AY341" i="18"/>
  <c r="BB341" i="18" s="1"/>
  <c r="L551" i="7"/>
  <c r="F279" i="15" s="1"/>
  <c r="H451" i="17"/>
  <c r="I451" i="17" s="1"/>
  <c r="H451" i="16"/>
  <c r="I451" i="16" s="1"/>
  <c r="L341" i="13"/>
  <c r="R341" i="13"/>
  <c r="AA342" i="13" s="1"/>
  <c r="T551" i="7"/>
  <c r="Q551" i="7"/>
  <c r="R551" i="7"/>
  <c r="S551" i="7"/>
  <c r="P551" i="7"/>
  <c r="L341" i="19"/>
  <c r="O341" i="19" s="1"/>
  <c r="R341" i="19"/>
  <c r="AA342" i="19" s="1"/>
  <c r="AY341" i="19"/>
  <c r="BB341" i="19" s="1"/>
  <c r="R341" i="18"/>
  <c r="AA342" i="18" s="1"/>
  <c r="L341" i="18"/>
  <c r="O341" i="18" s="1"/>
  <c r="AZ341" i="18"/>
  <c r="BC341" i="18" s="1"/>
  <c r="S341" i="13"/>
  <c r="AB342" i="13" s="1"/>
  <c r="M341" i="13"/>
  <c r="S341" i="19"/>
  <c r="AB342" i="19" s="1"/>
  <c r="M341" i="19"/>
  <c r="P341" i="19" s="1"/>
  <c r="M341" i="18"/>
  <c r="P341" i="18" s="1"/>
  <c r="S341" i="18"/>
  <c r="AB342" i="18" s="1"/>
  <c r="CB339" i="19"/>
  <c r="CC339" i="19"/>
  <c r="BL340" i="18"/>
  <c r="H340" i="18"/>
  <c r="AU340" i="18"/>
  <c r="AI341" i="18" s="1"/>
  <c r="H340" i="19"/>
  <c r="BL340" i="19"/>
  <c r="AU340" i="19"/>
  <c r="AI341" i="19" s="1"/>
  <c r="CC339" i="18"/>
  <c r="CB339" i="18"/>
  <c r="L552" i="21"/>
  <c r="G452" i="17" s="1"/>
  <c r="Q552" i="21"/>
  <c r="S552" i="21"/>
  <c r="P552" i="21"/>
  <c r="T552" i="21"/>
  <c r="R552" i="21"/>
  <c r="CL339" i="19"/>
  <c r="CK339" i="19"/>
  <c r="CB340" i="13"/>
  <c r="CC340" i="13"/>
  <c r="H341" i="13"/>
  <c r="BL341" i="13"/>
  <c r="AU341" i="13"/>
  <c r="AI342" i="13" s="1"/>
  <c r="CK340" i="13"/>
  <c r="CL340" i="13"/>
  <c r="G451" i="12" l="1"/>
  <c r="H451" i="12" s="1"/>
  <c r="I451" i="12" s="1"/>
  <c r="BW341" i="13" s="1"/>
  <c r="AT342" i="13" s="1"/>
  <c r="I279" i="15"/>
  <c r="O341" i="13"/>
  <c r="BW341" i="18"/>
  <c r="AT342" i="18" s="1"/>
  <c r="J452" i="16"/>
  <c r="CE341" i="18"/>
  <c r="BV341" i="18"/>
  <c r="AS342" i="18" s="1"/>
  <c r="CF341" i="18"/>
  <c r="AX340" i="18"/>
  <c r="BA340" i="18" s="1"/>
  <c r="BD340" i="18" s="1"/>
  <c r="J279" i="15"/>
  <c r="P341" i="13"/>
  <c r="U551" i="7"/>
  <c r="CF341" i="13"/>
  <c r="CF341" i="19"/>
  <c r="BW341" i="19"/>
  <c r="AT342" i="19" s="1"/>
  <c r="J452" i="17"/>
  <c r="CE341" i="19"/>
  <c r="BV341" i="19"/>
  <c r="AS342" i="19" s="1"/>
  <c r="K340" i="19"/>
  <c r="BR340" i="19"/>
  <c r="Q340" i="19"/>
  <c r="Z341" i="19" s="1"/>
  <c r="BH341" i="19" s="1"/>
  <c r="BR340" i="18"/>
  <c r="K340" i="18"/>
  <c r="Q340" i="18"/>
  <c r="Z341" i="18" s="1"/>
  <c r="F551" i="20" s="1"/>
  <c r="U552" i="21"/>
  <c r="V552" i="21" s="1"/>
  <c r="AX340" i="19"/>
  <c r="BA340" i="19" s="1"/>
  <c r="BD340" i="19" s="1"/>
  <c r="Q341" i="13"/>
  <c r="Z342" i="13" s="1"/>
  <c r="F552" i="7" s="1"/>
  <c r="K341" i="13"/>
  <c r="H279" i="15" s="1"/>
  <c r="BR341" i="13"/>
  <c r="AX341" i="13"/>
  <c r="BA341" i="13" s="1"/>
  <c r="BD341" i="13" s="1"/>
  <c r="J452" i="12" l="1"/>
  <c r="CE341" i="13"/>
  <c r="BV341" i="13"/>
  <c r="AS342" i="13" s="1"/>
  <c r="BP342" i="13" s="1"/>
  <c r="I552" i="20"/>
  <c r="O551" i="20"/>
  <c r="J552" i="20"/>
  <c r="G552" i="20"/>
  <c r="K552" i="20"/>
  <c r="H552" i="20"/>
  <c r="BP342" i="19"/>
  <c r="I342" i="19"/>
  <c r="AV342" i="19"/>
  <c r="AJ343" i="19" s="1"/>
  <c r="BM342" i="19"/>
  <c r="BH341" i="18"/>
  <c r="K451" i="16"/>
  <c r="L451" i="16" s="1"/>
  <c r="M451" i="16" s="1"/>
  <c r="V551" i="7"/>
  <c r="K451" i="12"/>
  <c r="L451" i="12" s="1"/>
  <c r="M451" i="12" s="1"/>
  <c r="CG341" i="13" s="1"/>
  <c r="K451" i="17"/>
  <c r="L451" i="17" s="1"/>
  <c r="M451" i="17" s="1"/>
  <c r="AW342" i="18"/>
  <c r="AK343" i="18" s="1"/>
  <c r="J342" i="18"/>
  <c r="BQ342" i="18"/>
  <c r="BN342" i="18"/>
  <c r="AW342" i="19"/>
  <c r="AK343" i="19" s="1"/>
  <c r="J342" i="19"/>
  <c r="BQ342" i="19"/>
  <c r="BN342" i="19"/>
  <c r="AV342" i="18"/>
  <c r="AJ343" i="18" s="1"/>
  <c r="BP342" i="18"/>
  <c r="BM342" i="18"/>
  <c r="I342" i="18"/>
  <c r="BQ342" i="13"/>
  <c r="AW342" i="13"/>
  <c r="AK343" i="13" s="1"/>
  <c r="BN342" i="13"/>
  <c r="J342" i="13"/>
  <c r="F552" i="21"/>
  <c r="BT341" i="19"/>
  <c r="BO341" i="19"/>
  <c r="N340" i="18"/>
  <c r="CD340" i="18"/>
  <c r="BU340" i="18"/>
  <c r="CG340" i="18"/>
  <c r="BX340" i="18"/>
  <c r="BT341" i="18"/>
  <c r="BO341" i="18"/>
  <c r="N340" i="19"/>
  <c r="CD340" i="19"/>
  <c r="BU340" i="19"/>
  <c r="CG340" i="19"/>
  <c r="BX340" i="19"/>
  <c r="BH342" i="13"/>
  <c r="N341" i="13"/>
  <c r="CD341" i="13"/>
  <c r="BU341" i="13"/>
  <c r="BT342" i="13"/>
  <c r="BO342" i="13"/>
  <c r="BM342" i="13" l="1"/>
  <c r="I342" i="13"/>
  <c r="L342" i="13" s="1"/>
  <c r="AV342" i="13"/>
  <c r="AJ343" i="13" s="1"/>
  <c r="AZ342" i="18"/>
  <c r="BC342" i="18" s="1"/>
  <c r="AY342" i="19"/>
  <c r="BB342" i="19" s="1"/>
  <c r="BX341" i="13"/>
  <c r="AZ342" i="13"/>
  <c r="BC342" i="13" s="1"/>
  <c r="L552" i="20"/>
  <c r="G452" i="16" s="1"/>
  <c r="T552" i="20"/>
  <c r="P552" i="20"/>
  <c r="S552" i="20"/>
  <c r="R552" i="20"/>
  <c r="Q552" i="20"/>
  <c r="AZ342" i="19"/>
  <c r="BC342" i="19" s="1"/>
  <c r="R342" i="13"/>
  <c r="AA343" i="13" s="1"/>
  <c r="CH341" i="18"/>
  <c r="O451" i="16"/>
  <c r="BY341" i="18"/>
  <c r="N452" i="16"/>
  <c r="CI341" i="18"/>
  <c r="BZ341" i="18"/>
  <c r="O551" i="7"/>
  <c r="I552" i="7"/>
  <c r="H552" i="7"/>
  <c r="J552" i="7"/>
  <c r="G552" i="7"/>
  <c r="K552" i="7"/>
  <c r="S342" i="13"/>
  <c r="AB343" i="13" s="1"/>
  <c r="M342" i="13"/>
  <c r="M342" i="18"/>
  <c r="P342" i="18" s="1"/>
  <c r="S342" i="18"/>
  <c r="AB343" i="18" s="1"/>
  <c r="CI341" i="19"/>
  <c r="N452" i="17"/>
  <c r="O451" i="17"/>
  <c r="CH341" i="19"/>
  <c r="BY341" i="19"/>
  <c r="BZ341" i="19"/>
  <c r="AY342" i="18"/>
  <c r="BB342" i="18" s="1"/>
  <c r="M342" i="19"/>
  <c r="P342" i="19" s="1"/>
  <c r="S342" i="19"/>
  <c r="AB343" i="19" s="1"/>
  <c r="BZ341" i="13"/>
  <c r="CH341" i="13"/>
  <c r="N452" i="12"/>
  <c r="BY341" i="13"/>
  <c r="O451" i="12"/>
  <c r="CI341" i="13"/>
  <c r="L342" i="19"/>
  <c r="O342" i="19" s="1"/>
  <c r="R342" i="19"/>
  <c r="AA343" i="19" s="1"/>
  <c r="L342" i="18"/>
  <c r="O342" i="18" s="1"/>
  <c r="R342" i="18"/>
  <c r="AA343" i="18" s="1"/>
  <c r="CA340" i="18"/>
  <c r="AR341" i="18"/>
  <c r="CA340" i="19"/>
  <c r="AR341" i="19"/>
  <c r="CJ340" i="18"/>
  <c r="CJ340" i="19"/>
  <c r="O552" i="21"/>
  <c r="G553" i="21"/>
  <c r="I553" i="21"/>
  <c r="H553" i="21"/>
  <c r="J553" i="21"/>
  <c r="K553" i="21"/>
  <c r="AR342" i="13"/>
  <c r="AY342" i="13" l="1"/>
  <c r="BB342" i="13" s="1"/>
  <c r="CJ341" i="13"/>
  <c r="CK341" i="13" s="1"/>
  <c r="CA341" i="13"/>
  <c r="CC341" i="13" s="1"/>
  <c r="U552" i="20"/>
  <c r="V552" i="20" s="1"/>
  <c r="L552" i="7"/>
  <c r="F280" i="15" s="1"/>
  <c r="H452" i="16"/>
  <c r="I452" i="16" s="1"/>
  <c r="H452" i="17"/>
  <c r="I452" i="17" s="1"/>
  <c r="S552" i="7"/>
  <c r="R552" i="7"/>
  <c r="P552" i="7"/>
  <c r="Q552" i="7"/>
  <c r="T552" i="7"/>
  <c r="I280" i="15"/>
  <c r="O342" i="13"/>
  <c r="J280" i="15"/>
  <c r="P342" i="13"/>
  <c r="CL340" i="18"/>
  <c r="CK340" i="18"/>
  <c r="AU341" i="18"/>
  <c r="AI342" i="18" s="1"/>
  <c r="H341" i="18"/>
  <c r="BL341" i="18"/>
  <c r="H341" i="19"/>
  <c r="BL341" i="19"/>
  <c r="AU341" i="19"/>
  <c r="AI342" i="19" s="1"/>
  <c r="CB340" i="18"/>
  <c r="CC340" i="18"/>
  <c r="CC340" i="19"/>
  <c r="CB340" i="19"/>
  <c r="CK340" i="19"/>
  <c r="CL340" i="19"/>
  <c r="Q553" i="21"/>
  <c r="T553" i="21"/>
  <c r="P553" i="21"/>
  <c r="S553" i="21"/>
  <c r="R553" i="21"/>
  <c r="L553" i="21"/>
  <c r="G453" i="17" s="1"/>
  <c r="AU342" i="13"/>
  <c r="AI343" i="13" s="1"/>
  <c r="H342" i="13"/>
  <c r="BL342" i="13"/>
  <c r="CL341" i="13" l="1"/>
  <c r="CB341" i="13"/>
  <c r="G452" i="12"/>
  <c r="H452" i="12" s="1"/>
  <c r="I452" i="12" s="1"/>
  <c r="J453" i="12" s="1"/>
  <c r="U552" i="7"/>
  <c r="CF342" i="19"/>
  <c r="J453" i="17"/>
  <c r="BW342" i="19"/>
  <c r="AT343" i="19" s="1"/>
  <c r="BV342" i="19"/>
  <c r="AS343" i="19" s="1"/>
  <c r="CE342" i="19"/>
  <c r="AX341" i="18"/>
  <c r="BA341" i="18" s="1"/>
  <c r="BD341" i="18" s="1"/>
  <c r="CE342" i="18"/>
  <c r="J453" i="16"/>
  <c r="BV342" i="18"/>
  <c r="AS343" i="18" s="1"/>
  <c r="BW342" i="18"/>
  <c r="AT343" i="18" s="1"/>
  <c r="CF342" i="18"/>
  <c r="BR341" i="18"/>
  <c r="Q341" i="18"/>
  <c r="Z342" i="18" s="1"/>
  <c r="F552" i="20" s="1"/>
  <c r="K341" i="18"/>
  <c r="U553" i="21"/>
  <c r="V553" i="21" s="1"/>
  <c r="K341" i="19"/>
  <c r="BR341" i="19"/>
  <c r="Q341" i="19"/>
  <c r="Z342" i="19" s="1"/>
  <c r="BH342" i="19" s="1"/>
  <c r="AX341" i="19"/>
  <c r="BA341" i="19" s="1"/>
  <c r="BD341" i="19" s="1"/>
  <c r="Q342" i="13"/>
  <c r="Z343" i="13" s="1"/>
  <c r="F553" i="7" s="1"/>
  <c r="K342" i="13"/>
  <c r="H280" i="15" s="1"/>
  <c r="BR342" i="13"/>
  <c r="AX342" i="13"/>
  <c r="BA342" i="13" s="1"/>
  <c r="BD342" i="13" s="1"/>
  <c r="BW342" i="13" l="1"/>
  <c r="AT343" i="13" s="1"/>
  <c r="BN343" i="13" s="1"/>
  <c r="CF342" i="13"/>
  <c r="BV342" i="13"/>
  <c r="AS343" i="13" s="1"/>
  <c r="I343" i="13" s="1"/>
  <c r="CE342" i="13"/>
  <c r="O552" i="20"/>
  <c r="H553" i="20"/>
  <c r="J553" i="20"/>
  <c r="I553" i="20"/>
  <c r="K553" i="20"/>
  <c r="G553" i="20"/>
  <c r="BM343" i="19"/>
  <c r="I343" i="19"/>
  <c r="BP343" i="19"/>
  <c r="AV343" i="19"/>
  <c r="AJ344" i="19" s="1"/>
  <c r="BQ343" i="19"/>
  <c r="BN343" i="19"/>
  <c r="J343" i="19"/>
  <c r="AW343" i="19"/>
  <c r="AK344" i="19" s="1"/>
  <c r="BH342" i="18"/>
  <c r="K452" i="12"/>
  <c r="L452" i="12" s="1"/>
  <c r="M452" i="12" s="1"/>
  <c r="BX342" i="13" s="1"/>
  <c r="V552" i="7"/>
  <c r="K452" i="17"/>
  <c r="L452" i="17" s="1"/>
  <c r="M452" i="17" s="1"/>
  <c r="K452" i="16"/>
  <c r="L452" i="16" s="1"/>
  <c r="M452" i="16" s="1"/>
  <c r="BP343" i="18"/>
  <c r="BM343" i="18"/>
  <c r="AV343" i="18"/>
  <c r="AJ344" i="18" s="1"/>
  <c r="I343" i="18"/>
  <c r="J343" i="18"/>
  <c r="AW343" i="18"/>
  <c r="AK344" i="18" s="1"/>
  <c r="BQ343" i="18"/>
  <c r="BN343" i="18"/>
  <c r="BT342" i="19"/>
  <c r="BO342" i="19"/>
  <c r="N341" i="19"/>
  <c r="CD341" i="19"/>
  <c r="BU341" i="19"/>
  <c r="BX341" i="19"/>
  <c r="CG341" i="19"/>
  <c r="F553" i="21"/>
  <c r="BT342" i="18"/>
  <c r="BO342" i="18"/>
  <c r="N341" i="18"/>
  <c r="CD341" i="18"/>
  <c r="BU341" i="18"/>
  <c r="BX341" i="18"/>
  <c r="CG341" i="18"/>
  <c r="BO343" i="13"/>
  <c r="BT343" i="13"/>
  <c r="BH343" i="13"/>
  <c r="N342" i="13"/>
  <c r="BU342" i="13"/>
  <c r="CD342" i="13"/>
  <c r="AV343" i="13" l="1"/>
  <c r="AJ344" i="13" s="1"/>
  <c r="BQ343" i="13"/>
  <c r="J343" i="13"/>
  <c r="AW343" i="13"/>
  <c r="AK344" i="13" s="1"/>
  <c r="BP343" i="13"/>
  <c r="BM343" i="13"/>
  <c r="L553" i="20"/>
  <c r="G453" i="16" s="1"/>
  <c r="AY343" i="13"/>
  <c r="BB343" i="13" s="1"/>
  <c r="AZ343" i="18"/>
  <c r="BC343" i="18" s="1"/>
  <c r="S553" i="20"/>
  <c r="Q553" i="20"/>
  <c r="R553" i="20"/>
  <c r="P553" i="20"/>
  <c r="T553" i="20"/>
  <c r="CG342" i="13"/>
  <c r="AZ343" i="19"/>
  <c r="BC343" i="19" s="1"/>
  <c r="AY343" i="19"/>
  <c r="BB343" i="19" s="1"/>
  <c r="M343" i="19"/>
  <c r="P343" i="19" s="1"/>
  <c r="S343" i="19"/>
  <c r="AB344" i="19" s="1"/>
  <c r="L343" i="13"/>
  <c r="R343" i="13"/>
  <c r="AA344" i="13" s="1"/>
  <c r="BZ342" i="18"/>
  <c r="O452" i="16"/>
  <c r="CI342" i="18"/>
  <c r="N453" i="16"/>
  <c r="BY342" i="18"/>
  <c r="CH342" i="18"/>
  <c r="CI342" i="19"/>
  <c r="BZ342" i="19"/>
  <c r="O452" i="17"/>
  <c r="N453" i="17"/>
  <c r="BY342" i="19"/>
  <c r="CH342" i="19"/>
  <c r="S343" i="13"/>
  <c r="AB344" i="13" s="1"/>
  <c r="M343" i="13"/>
  <c r="S343" i="18"/>
  <c r="AB344" i="18" s="1"/>
  <c r="M343" i="18"/>
  <c r="P343" i="18" s="1"/>
  <c r="R343" i="19"/>
  <c r="AA344" i="19" s="1"/>
  <c r="L343" i="19"/>
  <c r="O343" i="19" s="1"/>
  <c r="AY343" i="18"/>
  <c r="BB343" i="18" s="1"/>
  <c r="O452" i="12"/>
  <c r="N453" i="12"/>
  <c r="CI342" i="13"/>
  <c r="BZ342" i="13"/>
  <c r="BY342" i="13"/>
  <c r="CH342" i="13"/>
  <c r="R343" i="18"/>
  <c r="AA344" i="18" s="1"/>
  <c r="L343" i="18"/>
  <c r="O343" i="18" s="1"/>
  <c r="J553" i="7"/>
  <c r="G553" i="7"/>
  <c r="I553" i="7"/>
  <c r="H553" i="7"/>
  <c r="K553" i="7"/>
  <c r="O552" i="7"/>
  <c r="O553" i="21"/>
  <c r="J554" i="21"/>
  <c r="I554" i="21"/>
  <c r="G554" i="21"/>
  <c r="H554" i="21"/>
  <c r="K554" i="21"/>
  <c r="CA341" i="19"/>
  <c r="AR342" i="19"/>
  <c r="CJ341" i="19"/>
  <c r="CA341" i="18"/>
  <c r="AR342" i="18"/>
  <c r="CJ341" i="18"/>
  <c r="AR343" i="13"/>
  <c r="AZ343" i="13" l="1"/>
  <c r="BC343" i="13" s="1"/>
  <c r="U553" i="20"/>
  <c r="V553" i="20" s="1"/>
  <c r="CA342" i="13"/>
  <c r="CC342" i="13" s="1"/>
  <c r="CJ342" i="13"/>
  <c r="CL342" i="13" s="1"/>
  <c r="P553" i="7"/>
  <c r="R553" i="7"/>
  <c r="T553" i="7"/>
  <c r="S553" i="7"/>
  <c r="Q553" i="7"/>
  <c r="L553" i="7"/>
  <c r="J281" i="15"/>
  <c r="P343" i="13"/>
  <c r="I281" i="15"/>
  <c r="O343" i="13"/>
  <c r="BL342" i="18"/>
  <c r="H342" i="18"/>
  <c r="AU342" i="18"/>
  <c r="AI343" i="18" s="1"/>
  <c r="CC341" i="18"/>
  <c r="CB341" i="18"/>
  <c r="Q554" i="21"/>
  <c r="P554" i="21"/>
  <c r="R554" i="21"/>
  <c r="T554" i="21"/>
  <c r="S554" i="21"/>
  <c r="CL341" i="18"/>
  <c r="CK341" i="18"/>
  <c r="BL342" i="19"/>
  <c r="AU342" i="19"/>
  <c r="AI343" i="19" s="1"/>
  <c r="H342" i="19"/>
  <c r="CB341" i="19"/>
  <c r="CC341" i="19"/>
  <c r="CL341" i="19"/>
  <c r="CK341" i="19"/>
  <c r="L554" i="21"/>
  <c r="G454" i="17" s="1"/>
  <c r="H343" i="13"/>
  <c r="AU343" i="13"/>
  <c r="AI344" i="13" s="1"/>
  <c r="BL343" i="13"/>
  <c r="CB342" i="13" l="1"/>
  <c r="CK342" i="13"/>
  <c r="AX342" i="19"/>
  <c r="BA342" i="19" s="1"/>
  <c r="BD342" i="19" s="1"/>
  <c r="U553" i="7"/>
  <c r="G453" i="12"/>
  <c r="H453" i="12" s="1"/>
  <c r="I453" i="12" s="1"/>
  <c r="H453" i="17"/>
  <c r="I453" i="17" s="1"/>
  <c r="H453" i="16"/>
  <c r="I453" i="16" s="1"/>
  <c r="F281" i="15"/>
  <c r="U554" i="21"/>
  <c r="V554" i="21" s="1"/>
  <c r="AX342" i="18"/>
  <c r="BA342" i="18" s="1"/>
  <c r="BD342" i="18" s="1"/>
  <c r="Q342" i="18"/>
  <c r="Z343" i="18" s="1"/>
  <c r="F553" i="20" s="1"/>
  <c r="K342" i="18"/>
  <c r="BR342" i="18"/>
  <c r="Q342" i="19"/>
  <c r="Z343" i="19" s="1"/>
  <c r="BH343" i="19" s="1"/>
  <c r="K342" i="19"/>
  <c r="BR342" i="19"/>
  <c r="AX343" i="13"/>
  <c r="BA343" i="13" s="1"/>
  <c r="BD343" i="13" s="1"/>
  <c r="K343" i="13"/>
  <c r="H281" i="15" s="1"/>
  <c r="BR343" i="13"/>
  <c r="Q343" i="13"/>
  <c r="Z344" i="13" s="1"/>
  <c r="F554" i="7" s="1"/>
  <c r="O553" i="20" l="1"/>
  <c r="I554" i="20"/>
  <c r="J554" i="20"/>
  <c r="G554" i="20"/>
  <c r="H554" i="20"/>
  <c r="K554" i="20"/>
  <c r="BV343" i="19"/>
  <c r="AS344" i="19" s="1"/>
  <c r="CE343" i="19"/>
  <c r="CF343" i="19"/>
  <c r="J454" i="17"/>
  <c r="BW343" i="19"/>
  <c r="AT344" i="19" s="1"/>
  <c r="BW343" i="13"/>
  <c r="AT344" i="13" s="1"/>
  <c r="J454" i="12"/>
  <c r="CE343" i="13"/>
  <c r="BV343" i="13"/>
  <c r="AS344" i="13" s="1"/>
  <c r="CF343" i="13"/>
  <c r="BV343" i="18"/>
  <c r="AS344" i="18" s="1"/>
  <c r="BW343" i="18"/>
  <c r="AT344" i="18" s="1"/>
  <c r="CF343" i="18"/>
  <c r="J454" i="16"/>
  <c r="CE343" i="18"/>
  <c r="BH343" i="18"/>
  <c r="V553" i="7"/>
  <c r="K453" i="16"/>
  <c r="L453" i="16" s="1"/>
  <c r="M453" i="16" s="1"/>
  <c r="K453" i="12"/>
  <c r="L453" i="12" s="1"/>
  <c r="M453" i="12" s="1"/>
  <c r="CG343" i="13" s="1"/>
  <c r="K453" i="17"/>
  <c r="L453" i="17" s="1"/>
  <c r="M453" i="17" s="1"/>
  <c r="N342" i="18"/>
  <c r="CD342" i="18"/>
  <c r="BU342" i="18"/>
  <c r="CG342" i="18"/>
  <c r="BX342" i="18"/>
  <c r="BO343" i="18"/>
  <c r="BT343" i="18"/>
  <c r="F554" i="21"/>
  <c r="BT343" i="19"/>
  <c r="BO343" i="19"/>
  <c r="N342" i="19"/>
  <c r="BU342" i="19"/>
  <c r="CD342" i="19"/>
  <c r="CG342" i="19"/>
  <c r="BX342" i="19"/>
  <c r="BH344" i="13"/>
  <c r="BT344" i="13"/>
  <c r="BO344" i="13"/>
  <c r="N343" i="13"/>
  <c r="BU343" i="13"/>
  <c r="CD343" i="13"/>
  <c r="BX343" i="13" l="1"/>
  <c r="L554" i="20"/>
  <c r="G454" i="16" s="1"/>
  <c r="T554" i="20"/>
  <c r="R554" i="20"/>
  <c r="S554" i="20"/>
  <c r="P554" i="20"/>
  <c r="Q554" i="20"/>
  <c r="AW344" i="13"/>
  <c r="AK345" i="13" s="1"/>
  <c r="J344" i="13"/>
  <c r="BQ344" i="13"/>
  <c r="BN344" i="13"/>
  <c r="BY343" i="19"/>
  <c r="CH343" i="19"/>
  <c r="CI343" i="19"/>
  <c r="BZ343" i="19"/>
  <c r="O453" i="17"/>
  <c r="N454" i="17"/>
  <c r="BQ344" i="19"/>
  <c r="BN344" i="19"/>
  <c r="J344" i="19"/>
  <c r="AW344" i="19"/>
  <c r="AK345" i="19" s="1"/>
  <c r="CI343" i="13"/>
  <c r="BY343" i="13"/>
  <c r="BZ343" i="13"/>
  <c r="O453" i="12"/>
  <c r="N454" i="12"/>
  <c r="CH343" i="13"/>
  <c r="BQ344" i="18"/>
  <c r="BN344" i="18"/>
  <c r="J344" i="18"/>
  <c r="AW344" i="18"/>
  <c r="AK345" i="18" s="1"/>
  <c r="CJ342" i="18"/>
  <c r="CL342" i="18" s="1"/>
  <c r="CH343" i="18"/>
  <c r="BY343" i="18"/>
  <c r="O453" i="16"/>
  <c r="CI343" i="18"/>
  <c r="BZ343" i="18"/>
  <c r="N454" i="16"/>
  <c r="BP344" i="18"/>
  <c r="AV344" i="18"/>
  <c r="AJ345" i="18" s="1"/>
  <c r="BM344" i="18"/>
  <c r="I344" i="18"/>
  <c r="O553" i="7"/>
  <c r="K554" i="7"/>
  <c r="J554" i="7"/>
  <c r="I554" i="7"/>
  <c r="G554" i="7"/>
  <c r="H554" i="7"/>
  <c r="BM344" i="13"/>
  <c r="I344" i="13"/>
  <c r="BP344" i="13"/>
  <c r="AV344" i="13"/>
  <c r="AJ345" i="13" s="1"/>
  <c r="AV344" i="19"/>
  <c r="AJ345" i="19" s="1"/>
  <c r="I344" i="19"/>
  <c r="BP344" i="19"/>
  <c r="BM344" i="19"/>
  <c r="O554" i="21"/>
  <c r="I555" i="21"/>
  <c r="K555" i="21"/>
  <c r="G555" i="21"/>
  <c r="H555" i="21"/>
  <c r="J555" i="21"/>
  <c r="CJ342" i="19"/>
  <c r="CA342" i="19"/>
  <c r="AR343" i="19"/>
  <c r="CA342" i="18"/>
  <c r="AR343" i="18"/>
  <c r="AR344" i="13"/>
  <c r="CJ343" i="13" l="1"/>
  <c r="CL343" i="13" s="1"/>
  <c r="CA343" i="13"/>
  <c r="CB343" i="13" s="1"/>
  <c r="AZ344" i="13"/>
  <c r="BC344" i="13" s="1"/>
  <c r="U554" i="20"/>
  <c r="V554" i="20" s="1"/>
  <c r="CK342" i="18"/>
  <c r="AY344" i="18"/>
  <c r="BB344" i="18" s="1"/>
  <c r="M344" i="19"/>
  <c r="P344" i="19" s="1"/>
  <c r="S344" i="19"/>
  <c r="AB345" i="19" s="1"/>
  <c r="L344" i="18"/>
  <c r="O344" i="18" s="1"/>
  <c r="R344" i="18"/>
  <c r="AA345" i="18" s="1"/>
  <c r="AZ344" i="19"/>
  <c r="BC344" i="19" s="1"/>
  <c r="L554" i="7"/>
  <c r="L344" i="19"/>
  <c r="O344" i="19" s="1"/>
  <c r="R344" i="19"/>
  <c r="AA345" i="19" s="1"/>
  <c r="AY344" i="19"/>
  <c r="BB344" i="19" s="1"/>
  <c r="AY344" i="13"/>
  <c r="BB344" i="13" s="1"/>
  <c r="AZ344" i="18"/>
  <c r="BC344" i="18" s="1"/>
  <c r="S344" i="13"/>
  <c r="AB345" i="13" s="1"/>
  <c r="M344" i="13"/>
  <c r="L344" i="13"/>
  <c r="R344" i="13"/>
  <c r="AA345" i="13" s="1"/>
  <c r="P554" i="7"/>
  <c r="R554" i="7"/>
  <c r="Q554" i="7"/>
  <c r="S554" i="7"/>
  <c r="T554" i="7"/>
  <c r="M344" i="18"/>
  <c r="P344" i="18" s="1"/>
  <c r="S344" i="18"/>
  <c r="AB345" i="18" s="1"/>
  <c r="CC342" i="19"/>
  <c r="CB342" i="19"/>
  <c r="Q555" i="21"/>
  <c r="T555" i="21"/>
  <c r="S555" i="21"/>
  <c r="R555" i="21"/>
  <c r="P555" i="21"/>
  <c r="AU343" i="18"/>
  <c r="AI344" i="18" s="1"/>
  <c r="H343" i="18"/>
  <c r="BL343" i="18"/>
  <c r="CC342" i="18"/>
  <c r="CB342" i="18"/>
  <c r="CK342" i="19"/>
  <c r="CL342" i="19"/>
  <c r="L555" i="21"/>
  <c r="G455" i="17" s="1"/>
  <c r="H343" i="19"/>
  <c r="AU343" i="19"/>
  <c r="AI344" i="19" s="1"/>
  <c r="BL343" i="19"/>
  <c r="CC343" i="13"/>
  <c r="AU344" i="13"/>
  <c r="AI345" i="13" s="1"/>
  <c r="H344" i="13"/>
  <c r="BL344" i="13"/>
  <c r="CK343" i="13" l="1"/>
  <c r="U554" i="7"/>
  <c r="K454" i="16" s="1"/>
  <c r="L454" i="16" s="1"/>
  <c r="M454" i="16" s="1"/>
  <c r="AX343" i="19"/>
  <c r="BA343" i="19" s="1"/>
  <c r="BD343" i="19" s="1"/>
  <c r="I282" i="15"/>
  <c r="O344" i="13"/>
  <c r="F282" i="15"/>
  <c r="H454" i="16"/>
  <c r="I454" i="16" s="1"/>
  <c r="H454" i="17"/>
  <c r="I454" i="17" s="1"/>
  <c r="G454" i="12"/>
  <c r="H454" i="12" s="1"/>
  <c r="I454" i="12" s="1"/>
  <c r="J282" i="15"/>
  <c r="P344" i="13"/>
  <c r="U555" i="21"/>
  <c r="V555" i="21" s="1"/>
  <c r="BR343" i="18"/>
  <c r="K343" i="18"/>
  <c r="Q343" i="18"/>
  <c r="Z344" i="18" s="1"/>
  <c r="F554" i="20" s="1"/>
  <c r="Q343" i="19"/>
  <c r="Z344" i="19" s="1"/>
  <c r="BH344" i="19" s="1"/>
  <c r="K343" i="19"/>
  <c r="BR343" i="19"/>
  <c r="AX343" i="18"/>
  <c r="BA343" i="18" s="1"/>
  <c r="BD343" i="18" s="1"/>
  <c r="AX344" i="13"/>
  <c r="BA344" i="13" s="1"/>
  <c r="BD344" i="13" s="1"/>
  <c r="K344" i="13"/>
  <c r="H282" i="15" s="1"/>
  <c r="BR344" i="13"/>
  <c r="Q344" i="13"/>
  <c r="Z345" i="13" s="1"/>
  <c r="F555" i="7" s="1"/>
  <c r="K454" i="17" l="1"/>
  <c r="L454" i="17" s="1"/>
  <c r="M454" i="17" s="1"/>
  <c r="CI344" i="19" s="1"/>
  <c r="V554" i="7"/>
  <c r="K454" i="12"/>
  <c r="L454" i="12" s="1"/>
  <c r="M454" i="12" s="1"/>
  <c r="O454" i="12" s="1"/>
  <c r="I555" i="20"/>
  <c r="G555" i="20"/>
  <c r="K555" i="20"/>
  <c r="J555" i="20"/>
  <c r="O554" i="20"/>
  <c r="H555" i="20"/>
  <c r="BW344" i="18"/>
  <c r="AT345" i="18" s="1"/>
  <c r="CE344" i="18"/>
  <c r="J455" i="16"/>
  <c r="BV344" i="18"/>
  <c r="AS345" i="18" s="1"/>
  <c r="CF344" i="18"/>
  <c r="BW344" i="13"/>
  <c r="AT345" i="13" s="1"/>
  <c r="J455" i="12"/>
  <c r="CE344" i="13"/>
  <c r="CF344" i="13"/>
  <c r="BV344" i="13"/>
  <c r="AS345" i="13" s="1"/>
  <c r="BH344" i="18"/>
  <c r="CF344" i="19"/>
  <c r="J455" i="17"/>
  <c r="BW344" i="19"/>
  <c r="AT345" i="19" s="1"/>
  <c r="BV344" i="19"/>
  <c r="AS345" i="19" s="1"/>
  <c r="CE344" i="19"/>
  <c r="BY344" i="18"/>
  <c r="O454" i="16"/>
  <c r="CH344" i="18"/>
  <c r="N455" i="16"/>
  <c r="CI344" i="18"/>
  <c r="BZ344" i="18"/>
  <c r="N343" i="18"/>
  <c r="CD343" i="18"/>
  <c r="BU343" i="18"/>
  <c r="CG343" i="18"/>
  <c r="BX343" i="18"/>
  <c r="F555" i="21"/>
  <c r="BT344" i="19"/>
  <c r="BO344" i="19"/>
  <c r="BO344" i="18"/>
  <c r="BT344" i="18"/>
  <c r="N343" i="19"/>
  <c r="CD343" i="19"/>
  <c r="BU343" i="19"/>
  <c r="BX343" i="19"/>
  <c r="CG343" i="19"/>
  <c r="BH345" i="13"/>
  <c r="BO345" i="13"/>
  <c r="BT345" i="13"/>
  <c r="N344" i="13"/>
  <c r="CD344" i="13"/>
  <c r="BU344" i="13"/>
  <c r="CG344" i="13"/>
  <c r="BX344" i="13"/>
  <c r="CI344" i="13" l="1"/>
  <c r="CH344" i="13"/>
  <c r="N455" i="12"/>
  <c r="BY344" i="13"/>
  <c r="N455" i="17"/>
  <c r="BZ344" i="19"/>
  <c r="BY344" i="19"/>
  <c r="CH344" i="19"/>
  <c r="O454" i="17"/>
  <c r="BZ344" i="13"/>
  <c r="CA344" i="13" s="1"/>
  <c r="S555" i="20"/>
  <c r="T555" i="20"/>
  <c r="R555" i="20"/>
  <c r="P555" i="20"/>
  <c r="Q555" i="20"/>
  <c r="L555" i="20"/>
  <c r="G455" i="16" s="1"/>
  <c r="O554" i="7"/>
  <c r="I555" i="7"/>
  <c r="K555" i="7"/>
  <c r="J555" i="7"/>
  <c r="G555" i="7"/>
  <c r="H555" i="7"/>
  <c r="BP345" i="13"/>
  <c r="BM345" i="13"/>
  <c r="I345" i="13"/>
  <c r="AV345" i="13"/>
  <c r="AJ346" i="13" s="1"/>
  <c r="I345" i="19"/>
  <c r="AV345" i="19"/>
  <c r="AJ346" i="19" s="1"/>
  <c r="BP345" i="19"/>
  <c r="BM345" i="19"/>
  <c r="AV345" i="18"/>
  <c r="AJ346" i="18" s="1"/>
  <c r="I345" i="18"/>
  <c r="BP345" i="18"/>
  <c r="BM345" i="18"/>
  <c r="BQ345" i="19"/>
  <c r="J345" i="19"/>
  <c r="AW345" i="19"/>
  <c r="AK346" i="19" s="1"/>
  <c r="BN345" i="19"/>
  <c r="AW345" i="13"/>
  <c r="AK346" i="13" s="1"/>
  <c r="BQ345" i="13"/>
  <c r="BN345" i="13"/>
  <c r="J345" i="13"/>
  <c r="CJ343" i="18"/>
  <c r="CL343" i="18" s="1"/>
  <c r="BN345" i="18"/>
  <c r="J345" i="18"/>
  <c r="AW345" i="18"/>
  <c r="AK346" i="18" s="1"/>
  <c r="BQ345" i="18"/>
  <c r="J556" i="21"/>
  <c r="O555" i="21"/>
  <c r="K556" i="21"/>
  <c r="I556" i="21"/>
  <c r="G556" i="21"/>
  <c r="H556" i="21"/>
  <c r="CA343" i="19"/>
  <c r="AR344" i="19"/>
  <c r="CJ343" i="19"/>
  <c r="CA343" i="18"/>
  <c r="AR344" i="18"/>
  <c r="AR345" i="13"/>
  <c r="CJ344" i="13"/>
  <c r="U555" i="20" l="1"/>
  <c r="V555" i="20" s="1"/>
  <c r="AZ345" i="13"/>
  <c r="BC345" i="13" s="1"/>
  <c r="L555" i="7"/>
  <c r="G455" i="12" s="1"/>
  <c r="H455" i="12" s="1"/>
  <c r="I455" i="12" s="1"/>
  <c r="CK343" i="18"/>
  <c r="AZ345" i="19"/>
  <c r="BC345" i="19" s="1"/>
  <c r="AY345" i="18"/>
  <c r="BB345" i="18" s="1"/>
  <c r="M345" i="13"/>
  <c r="S345" i="13"/>
  <c r="AB346" i="13" s="1"/>
  <c r="H455" i="17"/>
  <c r="I455" i="17" s="1"/>
  <c r="H455" i="16"/>
  <c r="I455" i="16" s="1"/>
  <c r="F283" i="15"/>
  <c r="L345" i="19"/>
  <c r="O345" i="19" s="1"/>
  <c r="R345" i="19"/>
  <c r="AA346" i="19" s="1"/>
  <c r="M345" i="18"/>
  <c r="P345" i="18" s="1"/>
  <c r="S345" i="18"/>
  <c r="AB346" i="18" s="1"/>
  <c r="AY345" i="13"/>
  <c r="BB345" i="13" s="1"/>
  <c r="L345" i="18"/>
  <c r="O345" i="18" s="1"/>
  <c r="R345" i="18"/>
  <c r="AA346" i="18" s="1"/>
  <c r="AZ345" i="18"/>
  <c r="BC345" i="18" s="1"/>
  <c r="L345" i="13"/>
  <c r="R345" i="13"/>
  <c r="AA346" i="13" s="1"/>
  <c r="S555" i="7"/>
  <c r="Q555" i="7"/>
  <c r="T555" i="7"/>
  <c r="R555" i="7"/>
  <c r="P555" i="7"/>
  <c r="L556" i="21"/>
  <c r="G456" i="17" s="1"/>
  <c r="M345" i="19"/>
  <c r="P345" i="19" s="1"/>
  <c r="S345" i="19"/>
  <c r="AB346" i="19" s="1"/>
  <c r="AY345" i="19"/>
  <c r="BB345" i="19" s="1"/>
  <c r="Q556" i="21"/>
  <c r="S556" i="21"/>
  <c r="P556" i="21"/>
  <c r="T556" i="21"/>
  <c r="R556" i="21"/>
  <c r="CL343" i="19"/>
  <c r="CK343" i="19"/>
  <c r="AU344" i="19"/>
  <c r="AI345" i="19" s="1"/>
  <c r="H344" i="19"/>
  <c r="BL344" i="19"/>
  <c r="H344" i="18"/>
  <c r="AU344" i="18"/>
  <c r="AI345" i="18" s="1"/>
  <c r="BL344" i="18"/>
  <c r="CC343" i="19"/>
  <c r="CB343" i="19"/>
  <c r="CC343" i="18"/>
  <c r="CB343" i="18"/>
  <c r="CK344" i="13"/>
  <c r="CL344" i="13"/>
  <c r="H345" i="13"/>
  <c r="BL345" i="13"/>
  <c r="AU345" i="13"/>
  <c r="AI346" i="13" s="1"/>
  <c r="CB344" i="13"/>
  <c r="CC344" i="13"/>
  <c r="AX344" i="19" l="1"/>
  <c r="BA344" i="19" s="1"/>
  <c r="BD344" i="19" s="1"/>
  <c r="U555" i="7"/>
  <c r="V555" i="7" s="1"/>
  <c r="I283" i="15"/>
  <c r="O345" i="13"/>
  <c r="K455" i="16"/>
  <c r="L455" i="16" s="1"/>
  <c r="M455" i="16" s="1"/>
  <c r="K455" i="17"/>
  <c r="L455" i="17" s="1"/>
  <c r="M455" i="17" s="1"/>
  <c r="K455" i="12"/>
  <c r="L455" i="12" s="1"/>
  <c r="M455" i="12" s="1"/>
  <c r="CE345" i="18"/>
  <c r="BV345" i="18"/>
  <c r="AS346" i="18" s="1"/>
  <c r="J456" i="16"/>
  <c r="BW345" i="18"/>
  <c r="AT346" i="18" s="1"/>
  <c r="CF345" i="18"/>
  <c r="BV345" i="13"/>
  <c r="AS346" i="13" s="1"/>
  <c r="CF345" i="13"/>
  <c r="BW345" i="13"/>
  <c r="AT346" i="13" s="1"/>
  <c r="J456" i="12"/>
  <c r="CE345" i="13"/>
  <c r="BV345" i="19"/>
  <c r="AS346" i="19" s="1"/>
  <c r="CF345" i="19"/>
  <c r="BW345" i="19"/>
  <c r="AT346" i="19" s="1"/>
  <c r="J456" i="17"/>
  <c r="CE345" i="19"/>
  <c r="AX344" i="18"/>
  <c r="BA344" i="18" s="1"/>
  <c r="BD344" i="18" s="1"/>
  <c r="J283" i="15"/>
  <c r="P345" i="13"/>
  <c r="K344" i="18"/>
  <c r="BR344" i="18"/>
  <c r="Q344" i="18"/>
  <c r="Z345" i="18" s="1"/>
  <c r="F555" i="20" s="1"/>
  <c r="BR344" i="19"/>
  <c r="K344" i="19"/>
  <c r="Q344" i="19"/>
  <c r="Z345" i="19" s="1"/>
  <c r="BH345" i="19" s="1"/>
  <c r="U556" i="21"/>
  <c r="V556" i="21" s="1"/>
  <c r="K345" i="13"/>
  <c r="H283" i="15" s="1"/>
  <c r="Q345" i="13"/>
  <c r="Z346" i="13" s="1"/>
  <c r="F556" i="7" s="1"/>
  <c r="BR345" i="13"/>
  <c r="AX345" i="13"/>
  <c r="BA345" i="13" s="1"/>
  <c r="BD345" i="13" s="1"/>
  <c r="H556" i="20" l="1"/>
  <c r="I556" i="20"/>
  <c r="J556" i="20"/>
  <c r="K556" i="20"/>
  <c r="G556" i="20"/>
  <c r="O555" i="20"/>
  <c r="BQ346" i="13"/>
  <c r="J346" i="13"/>
  <c r="BN346" i="13"/>
  <c r="AW346" i="13"/>
  <c r="AZ346" i="13" s="1"/>
  <c r="BC346" i="13" s="1"/>
  <c r="BC1" i="13" s="1"/>
  <c r="CI345" i="13"/>
  <c r="O455" i="12"/>
  <c r="BZ345" i="13"/>
  <c r="N456" i="12"/>
  <c r="CH345" i="13"/>
  <c r="BY345" i="13"/>
  <c r="O455" i="17"/>
  <c r="N456" i="17"/>
  <c r="BY345" i="19"/>
  <c r="CH345" i="19"/>
  <c r="CI345" i="19"/>
  <c r="BZ345" i="19"/>
  <c r="AV346" i="13"/>
  <c r="AY346" i="13" s="1"/>
  <c r="BB346" i="13" s="1"/>
  <c r="BB1" i="13" s="1"/>
  <c r="BM346" i="13"/>
  <c r="I346" i="13"/>
  <c r="BP346" i="13"/>
  <c r="BY345" i="18"/>
  <c r="CH345" i="18"/>
  <c r="N456" i="16"/>
  <c r="BZ345" i="18"/>
  <c r="CI345" i="18"/>
  <c r="O455" i="16"/>
  <c r="AW346" i="19"/>
  <c r="AZ346" i="19" s="1"/>
  <c r="BC346" i="19" s="1"/>
  <c r="BC1" i="19" s="1"/>
  <c r="BQ346" i="19"/>
  <c r="BN346" i="19"/>
  <c r="J346" i="19"/>
  <c r="BQ346" i="18"/>
  <c r="BN346" i="18"/>
  <c r="AW346" i="18"/>
  <c r="AZ346" i="18" s="1"/>
  <c r="BC346" i="18" s="1"/>
  <c r="BC1" i="18" s="1"/>
  <c r="J346" i="18"/>
  <c r="AV346" i="19"/>
  <c r="AY346" i="19" s="1"/>
  <c r="BB346" i="19" s="1"/>
  <c r="BB1" i="19" s="1"/>
  <c r="BP346" i="19"/>
  <c r="BM346" i="19"/>
  <c r="I346" i="19"/>
  <c r="BH345" i="18"/>
  <c r="I346" i="18"/>
  <c r="AV346" i="18"/>
  <c r="AY346" i="18" s="1"/>
  <c r="BB346" i="18" s="1"/>
  <c r="BB1" i="18" s="1"/>
  <c r="BM346" i="18"/>
  <c r="BP346" i="18"/>
  <c r="BT345" i="19"/>
  <c r="BO345" i="19"/>
  <c r="N344" i="19"/>
  <c r="CD344" i="19"/>
  <c r="BU344" i="19"/>
  <c r="CG344" i="19"/>
  <c r="BX344" i="19"/>
  <c r="BT345" i="18"/>
  <c r="BO345" i="18"/>
  <c r="N344" i="18"/>
  <c r="CD344" i="18"/>
  <c r="BU344" i="18"/>
  <c r="CG344" i="18"/>
  <c r="BX344" i="18"/>
  <c r="F556" i="21"/>
  <c r="O556" i="21" s="1"/>
  <c r="BT346" i="13"/>
  <c r="BO346" i="13"/>
  <c r="BH346" i="13"/>
  <c r="N345" i="13"/>
  <c r="CD345" i="13"/>
  <c r="BU345" i="13"/>
  <c r="CG345" i="13"/>
  <c r="BX345" i="13"/>
  <c r="L556" i="20" l="1"/>
  <c r="G456" i="16" s="1"/>
  <c r="Q556" i="20"/>
  <c r="P556" i="20"/>
  <c r="S556" i="20"/>
  <c r="T556" i="20"/>
  <c r="R556" i="20"/>
  <c r="O555" i="7"/>
  <c r="H556" i="7"/>
  <c r="K556" i="7"/>
  <c r="J556" i="7"/>
  <c r="I556" i="7"/>
  <c r="G556" i="7"/>
  <c r="L346" i="19"/>
  <c r="O346" i="19" s="1"/>
  <c r="R346" i="19"/>
  <c r="S346" i="19"/>
  <c r="M346" i="19"/>
  <c r="P346" i="19" s="1"/>
  <c r="L346" i="18"/>
  <c r="O346" i="18" s="1"/>
  <c r="R346" i="18"/>
  <c r="R346" i="13"/>
  <c r="L346" i="13"/>
  <c r="M346" i="18"/>
  <c r="P346" i="18" s="1"/>
  <c r="S346" i="18"/>
  <c r="S346" i="13"/>
  <c r="M346" i="13"/>
  <c r="CA344" i="19"/>
  <c r="AR345" i="19"/>
  <c r="CJ344" i="19"/>
  <c r="CA344" i="18"/>
  <c r="AR345" i="18"/>
  <c r="CJ344" i="18"/>
  <c r="CA345" i="13"/>
  <c r="AR346" i="13"/>
  <c r="CJ345" i="13"/>
  <c r="L556" i="7" l="1"/>
  <c r="F284" i="15" s="1"/>
  <c r="U556" i="20"/>
  <c r="V556" i="20" s="1"/>
  <c r="H456" i="16"/>
  <c r="I456" i="16" s="1"/>
  <c r="H456" i="17"/>
  <c r="I456" i="17" s="1"/>
  <c r="I284" i="15"/>
  <c r="O346" i="13"/>
  <c r="J284" i="15"/>
  <c r="P346" i="13"/>
  <c r="Q556" i="7"/>
  <c r="P556" i="7"/>
  <c r="R556" i="7"/>
  <c r="S556" i="7"/>
  <c r="T556" i="7"/>
  <c r="CL344" i="18"/>
  <c r="CK344" i="18"/>
  <c r="BL345" i="18"/>
  <c r="AU345" i="18"/>
  <c r="AI346" i="18" s="1"/>
  <c r="H345" i="18"/>
  <c r="CK344" i="19"/>
  <c r="CL344" i="19"/>
  <c r="H345" i="19"/>
  <c r="BL345" i="19"/>
  <c r="AU345" i="19"/>
  <c r="AI346" i="19" s="1"/>
  <c r="CC344" i="19"/>
  <c r="CB344" i="19"/>
  <c r="CC344" i="18"/>
  <c r="CB344" i="18"/>
  <c r="CK345" i="13"/>
  <c r="CL345" i="13"/>
  <c r="BL346" i="13"/>
  <c r="H346" i="13"/>
  <c r="AU346" i="13"/>
  <c r="AX346" i="13" s="1"/>
  <c r="BA346" i="13" s="1"/>
  <c r="CB345" i="13"/>
  <c r="CC345" i="13"/>
  <c r="G456" i="12" l="1"/>
  <c r="H456" i="12" s="1"/>
  <c r="I456" i="12" s="1"/>
  <c r="CF346" i="13" s="1"/>
  <c r="AX345" i="18"/>
  <c r="BA345" i="18" s="1"/>
  <c r="BD345" i="18" s="1"/>
  <c r="BV346" i="19"/>
  <c r="BW346" i="19"/>
  <c r="CE346" i="19"/>
  <c r="CF346" i="19"/>
  <c r="U556" i="7"/>
  <c r="BW346" i="18"/>
  <c r="CE346" i="18"/>
  <c r="BV346" i="18"/>
  <c r="CF346" i="18"/>
  <c r="AX345" i="19"/>
  <c r="BA345" i="19" s="1"/>
  <c r="BD345" i="19" s="1"/>
  <c r="BR345" i="18"/>
  <c r="K345" i="18"/>
  <c r="Q345" i="18"/>
  <c r="Z346" i="18" s="1"/>
  <c r="F556" i="20" s="1"/>
  <c r="O556" i="20" s="1"/>
  <c r="K345" i="19"/>
  <c r="Q345" i="19"/>
  <c r="Z346" i="19" s="1"/>
  <c r="BH346" i="19" s="1"/>
  <c r="BR345" i="19"/>
  <c r="BD346" i="13"/>
  <c r="BD1" i="13" s="1"/>
  <c r="BA1" i="13"/>
  <c r="BD3" i="13" s="1"/>
  <c r="BR346" i="13"/>
  <c r="K346" i="13"/>
  <c r="H284" i="15" s="1"/>
  <c r="Q346" i="13"/>
  <c r="BV346" i="13" l="1"/>
  <c r="BW346" i="13"/>
  <c r="CE346" i="13"/>
  <c r="BH346" i="18"/>
  <c r="O556" i="7"/>
  <c r="K456" i="16"/>
  <c r="L456" i="16" s="1"/>
  <c r="M456" i="16" s="1"/>
  <c r="V556" i="7"/>
  <c r="K456" i="17"/>
  <c r="L456" i="17" s="1"/>
  <c r="M456" i="17" s="1"/>
  <c r="K456" i="12"/>
  <c r="L456" i="12" s="1"/>
  <c r="M456" i="12" s="1"/>
  <c r="BX346" i="13" s="1"/>
  <c r="N345" i="19"/>
  <c r="BU345" i="19"/>
  <c r="CD345" i="19"/>
  <c r="CG345" i="19"/>
  <c r="BX345" i="19"/>
  <c r="BO346" i="19"/>
  <c r="BT346" i="19"/>
  <c r="N345" i="18"/>
  <c r="CD345" i="18"/>
  <c r="BU345" i="18"/>
  <c r="BX345" i="18"/>
  <c r="CG345" i="18"/>
  <c r="BO346" i="18"/>
  <c r="BT346" i="18"/>
  <c r="N346" i="13"/>
  <c r="BU346" i="13"/>
  <c r="CD346" i="13"/>
  <c r="CI346" i="13" l="1"/>
  <c r="CH346" i="13"/>
  <c r="BY346" i="13"/>
  <c r="O456" i="12"/>
  <c r="BZ346" i="13"/>
  <c r="O456" i="17"/>
  <c r="CH346" i="19"/>
  <c r="BY346" i="19"/>
  <c r="CI346" i="19"/>
  <c r="BZ346" i="19"/>
  <c r="BZ346" i="18"/>
  <c r="CI346" i="18"/>
  <c r="O456" i="16"/>
  <c r="CH346" i="18"/>
  <c r="BY346" i="18"/>
  <c r="CG346" i="13"/>
  <c r="CJ345" i="19"/>
  <c r="CA345" i="18"/>
  <c r="AR346" i="18"/>
  <c r="CA345" i="19"/>
  <c r="AR346" i="19"/>
  <c r="CJ345" i="18"/>
  <c r="CJ346" i="13" l="1"/>
  <c r="CK346" i="13" s="1"/>
  <c r="CK4" i="13" s="1"/>
  <c r="CA346" i="13"/>
  <c r="CB346" i="13" s="1"/>
  <c r="CB4" i="13" s="1"/>
  <c r="CL345" i="18"/>
  <c r="CK345" i="18"/>
  <c r="AU346" i="19"/>
  <c r="AX346" i="19" s="1"/>
  <c r="BA346" i="19" s="1"/>
  <c r="BL346" i="19"/>
  <c r="H346" i="19"/>
  <c r="CC345" i="18"/>
  <c r="CB345" i="18"/>
  <c r="CC345" i="19"/>
  <c r="CB345" i="19"/>
  <c r="BL346" i="18"/>
  <c r="H346" i="18"/>
  <c r="AU346" i="18"/>
  <c r="AX346" i="18" s="1"/>
  <c r="BA346" i="18" s="1"/>
  <c r="CK345" i="19"/>
  <c r="CL345" i="19"/>
  <c r="CC346" i="13" l="1"/>
  <c r="CC4" i="13" s="1"/>
  <c r="CL346" i="13"/>
  <c r="CL4" i="13" s="1"/>
  <c r="Q346" i="19"/>
  <c r="BR346" i="19"/>
  <c r="K346" i="19"/>
  <c r="BD346" i="18"/>
  <c r="BD1" i="18" s="1"/>
  <c r="BA1" i="18"/>
  <c r="BD3" i="18" s="1"/>
  <c r="Q346" i="18"/>
  <c r="BR346" i="18"/>
  <c r="K346" i="18"/>
  <c r="BD346" i="19"/>
  <c r="BD1" i="19" s="1"/>
  <c r="BA1" i="19"/>
  <c r="BD3" i="19" s="1"/>
  <c r="BD5" i="13" l="1"/>
  <c r="B8" i="15" s="1"/>
  <c r="N346" i="18"/>
  <c r="CD346" i="18"/>
  <c r="BU346" i="18"/>
  <c r="BX346" i="18"/>
  <c r="CG346" i="18"/>
  <c r="N346" i="19"/>
  <c r="BU346" i="19"/>
  <c r="CD346" i="19"/>
  <c r="BX346" i="19"/>
  <c r="CG346" i="19"/>
  <c r="CA346" i="19" l="1"/>
  <c r="CJ346" i="19"/>
  <c r="CL346" i="19" s="1"/>
  <c r="CL4" i="19" s="1"/>
  <c r="CA346" i="18"/>
  <c r="CC346" i="18" s="1"/>
  <c r="CC4" i="18" s="1"/>
  <c r="CJ346" i="18"/>
  <c r="CC346" i="19"/>
  <c r="CC4" i="19" s="1"/>
  <c r="CB346" i="19"/>
  <c r="CB4" i="19" s="1"/>
  <c r="CB346" i="18" l="1"/>
  <c r="CB4" i="18" s="1"/>
  <c r="CK346" i="19"/>
  <c r="CK4" i="19" s="1"/>
  <c r="CL346" i="18"/>
  <c r="CL4" i="18" s="1"/>
  <c r="CK346" i="18"/>
  <c r="CK4" i="18" s="1"/>
</calcChain>
</file>

<file path=xl/sharedStrings.xml><?xml version="1.0" encoding="utf-8"?>
<sst xmlns="http://schemas.openxmlformats.org/spreadsheetml/2006/main" count="637" uniqueCount="86">
  <si>
    <t>box 1</t>
  </si>
  <si>
    <t>box 2</t>
  </si>
  <si>
    <t>box 3</t>
  </si>
  <si>
    <t>box 4</t>
  </si>
  <si>
    <t>box 5</t>
  </si>
  <si>
    <t>concentration</t>
  </si>
  <si>
    <t>ppmv</t>
  </si>
  <si>
    <t>MMTC</t>
  </si>
  <si>
    <t>emissions</t>
  </si>
  <si>
    <t>year</t>
  </si>
  <si>
    <t>observed</t>
  </si>
  <si>
    <t>modelled</t>
  </si>
  <si>
    <t>degree Celsius</t>
  </si>
  <si>
    <t>air temperature</t>
  </si>
  <si>
    <t>ocean temperature</t>
  </si>
  <si>
    <t>100m</t>
  </si>
  <si>
    <t>700m</t>
  </si>
  <si>
    <t>2000m</t>
  </si>
  <si>
    <t>forcing</t>
  </si>
  <si>
    <t>air temp</t>
  </si>
  <si>
    <t>ocean temp</t>
  </si>
  <si>
    <t>CO2</t>
  </si>
  <si>
    <t>Population</t>
  </si>
  <si>
    <t>GDP</t>
  </si>
  <si>
    <t>Energy</t>
  </si>
  <si>
    <t>Rich</t>
  </si>
  <si>
    <t>Middle</t>
  </si>
  <si>
    <t>Poor</t>
  </si>
  <si>
    <t>million people</t>
  </si>
  <si>
    <t>billion US dollar</t>
  </si>
  <si>
    <t>million tonnes of oil equivalent</t>
  </si>
  <si>
    <t>million tonnes of carbon dioxide</t>
  </si>
  <si>
    <t>Population growth</t>
  </si>
  <si>
    <t>GDP/capita</t>
  </si>
  <si>
    <t>Income growth</t>
  </si>
  <si>
    <t>dollar per person per year</t>
  </si>
  <si>
    <t>percent</t>
  </si>
  <si>
    <t>Energy intensity</t>
  </si>
  <si>
    <t>TOE/dollar</t>
  </si>
  <si>
    <t>Intensity change</t>
  </si>
  <si>
    <t>Carbon intensity</t>
  </si>
  <si>
    <t>tCO2/TOE</t>
  </si>
  <si>
    <t>percentage</t>
  </si>
  <si>
    <r>
      <t>observed/</t>
    </r>
    <r>
      <rPr>
        <sz val="11"/>
        <color rgb="FFFF0000"/>
        <rFont val="Calibri"/>
        <family val="2"/>
        <scheme val="minor"/>
      </rPr>
      <t>modelled</t>
    </r>
  </si>
  <si>
    <t>Capital</t>
  </si>
  <si>
    <t>Total factor productivity</t>
  </si>
  <si>
    <t>Output</t>
  </si>
  <si>
    <t>Investment</t>
  </si>
  <si>
    <t>Technological progress</t>
  </si>
  <si>
    <t>reconstructed</t>
  </si>
  <si>
    <t>check</t>
  </si>
  <si>
    <t>use this to check your model</t>
  </si>
  <si>
    <t>Emission reduction</t>
  </si>
  <si>
    <t>Relative abatement costs</t>
  </si>
  <si>
    <t>Total abatement costs</t>
  </si>
  <si>
    <t>Marginal abatement costs</t>
  </si>
  <si>
    <t>Interest rate</t>
  </si>
  <si>
    <t>fraction</t>
  </si>
  <si>
    <t>fraction GDP</t>
  </si>
  <si>
    <t>billion dollar</t>
  </si>
  <si>
    <t>dollar per tonne of CO2</t>
  </si>
  <si>
    <t>World</t>
  </si>
  <si>
    <t>Impact of climate change</t>
  </si>
  <si>
    <t>Impact of climate change (2)</t>
  </si>
  <si>
    <t>Current</t>
  </si>
  <si>
    <t>Ramsey</t>
  </si>
  <si>
    <t>Perturbed</t>
  </si>
  <si>
    <t>perturbed</t>
  </si>
  <si>
    <t>perturbation</t>
  </si>
  <si>
    <t>difference</t>
  </si>
  <si>
    <t>Difference</t>
  </si>
  <si>
    <t>SCC</t>
  </si>
  <si>
    <t>Consumption</t>
  </si>
  <si>
    <t>Discount factor</t>
  </si>
  <si>
    <t>$/tCO2</t>
  </si>
  <si>
    <t>No policy</t>
  </si>
  <si>
    <t>Consumption per capita</t>
  </si>
  <si>
    <t>Utility</t>
  </si>
  <si>
    <t>NPV</t>
  </si>
  <si>
    <t>Conc</t>
  </si>
  <si>
    <t>Temp</t>
  </si>
  <si>
    <t>Income</t>
  </si>
  <si>
    <t>Exp</t>
  </si>
  <si>
    <t>Curr-Exp</t>
  </si>
  <si>
    <t>Optimal, PRTP = 3%</t>
  </si>
  <si>
    <t>Opt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</si>
</sst>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7" formatCode="0.00000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164" fontId="0" fillId="0" borderId="0" xfId="0" applyNumberFormat="1"/>
    <xf numFmtId="0" fontId="14" fillId="0" borderId="0" xfId="0" applyFont="1"/>
    <xf numFmtId="1" fontId="14" fillId="0" borderId="0" xfId="0" applyNumberFormat="1" applyFont="1"/>
    <xf numFmtId="164" fontId="18" fillId="0" borderId="0" xfId="0" applyNumberFormat="1" applyFont="1"/>
    <xf numFmtId="164" fontId="18" fillId="0" borderId="0" xfId="0" applyNumberFormat="1" applyFont="1" applyAlignment="1">
      <alignment wrapText="1"/>
    </xf>
    <xf numFmtId="10" fontId="0" fillId="0" borderId="0" xfId="0" applyNumberFormat="1"/>
    <xf numFmtId="2" fontId="0" fillId="0" borderId="0" xfId="0" applyNumberFormat="1"/>
    <xf numFmtId="164" fontId="14" fillId="0" borderId="0" xfId="0" applyNumberFormat="1" applyFont="1"/>
    <xf numFmtId="165" fontId="0" fillId="0" borderId="0" xfId="0" applyNumberFormat="1"/>
    <xf numFmtId="10" fontId="14" fillId="0" borderId="0" xfId="0" applyNumberFormat="1" applyFont="1"/>
    <xf numFmtId="2" fontId="14" fillId="0" borderId="0" xfId="0" applyNumberFormat="1" applyFont="1"/>
    <xf numFmtId="166" fontId="0" fillId="0" borderId="0" xfId="0" applyNumberFormat="1"/>
    <xf numFmtId="1" fontId="18" fillId="0" borderId="0" xfId="0" applyNumberFormat="1" applyFont="1"/>
    <xf numFmtId="0" fontId="19" fillId="0" borderId="0" xfId="0" applyFont="1" applyAlignment="1">
      <alignment vertical="center"/>
    </xf>
    <xf numFmtId="167" fontId="0" fillId="0" borderId="0" xfId="0" applyNumberFormat="1"/>
    <xf numFmtId="165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LIAM09det_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boncycle"/>
      <sheetName val="climate"/>
      <sheetName val="economy"/>
      <sheetName val="exercises"/>
    </sheetNames>
    <sheetDataSet>
      <sheetData sheetId="0" refreshError="1"/>
      <sheetData sheetId="1" refreshError="1"/>
      <sheetData sheetId="2" refreshError="1"/>
      <sheetData sheetId="3">
        <row r="10">
          <cell r="B10">
            <v>0.35894362898623039</v>
          </cell>
          <cell r="C10">
            <v>0.29278016365025561</v>
          </cell>
          <cell r="D10">
            <v>2.8826119303353857E-2</v>
          </cell>
        </row>
        <row r="11">
          <cell r="B11">
            <v>0.4159876345033755</v>
          </cell>
          <cell r="C11">
            <v>0.38831785331357205</v>
          </cell>
          <cell r="D11">
            <v>3.6061931330612473E-2</v>
          </cell>
        </row>
        <row r="12">
          <cell r="B12">
            <v>0.44605544733121549</v>
          </cell>
          <cell r="C12">
            <v>0.64396964061591089</v>
          </cell>
          <cell r="D12">
            <v>5.0936644772301656E-2</v>
          </cell>
        </row>
        <row r="20">
          <cell r="B20">
            <v>0.12169153966651407</v>
          </cell>
          <cell r="C20">
            <v>9.9667526759157715E-2</v>
          </cell>
          <cell r="D20">
            <v>9.9436600289281429E-3</v>
          </cell>
        </row>
        <row r="21">
          <cell r="B21">
            <v>0.15346820685337598</v>
          </cell>
          <cell r="C21">
            <v>0.14427656507843134</v>
          </cell>
          <cell r="D21">
            <v>1.3347021446647827E-2</v>
          </cell>
        </row>
        <row r="22">
          <cell r="B22">
            <v>0.18629155181380669</v>
          </cell>
          <cell r="C22">
            <v>0.28326881629404183</v>
          </cell>
          <cell r="D22">
            <v>2.0750916441892371E-2</v>
          </cell>
        </row>
        <row r="25">
          <cell r="B25">
            <v>0</v>
          </cell>
          <cell r="C25">
            <v>0</v>
          </cell>
          <cell r="D25">
            <v>0</v>
          </cell>
        </row>
        <row r="26">
          <cell r="B26">
            <v>6.3407800818316247E-3</v>
          </cell>
          <cell r="C26">
            <v>6.155380616679724E-3</v>
          </cell>
          <cell r="D26">
            <v>5.8632965596821618E-4</v>
          </cell>
        </row>
        <row r="27">
          <cell r="B27">
            <v>2.3941497453936846E-2</v>
          </cell>
          <cell r="C27">
            <v>3.8835005541206988E-2</v>
          </cell>
          <cell r="D27">
            <v>2.8494503463477525E-3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231"/>
  <sheetViews>
    <sheetView workbookViewId="0">
      <pane xSplit="5" ySplit="5" topLeftCell="H6" activePane="bottomRight" state="frozen"/>
      <selection pane="topRight" activeCell="F1" sqref="F1"/>
      <selection pane="bottomLeft" activeCell="A6" sqref="A6"/>
      <selection pane="bottomRight" activeCell="R5" sqref="R5"/>
    </sheetView>
  </sheetViews>
  <sheetFormatPr defaultRowHeight="14.5"/>
  <cols>
    <col min="12" max="12" width="9.453125" customWidth="1"/>
  </cols>
  <sheetData>
    <row r="1" spans="1:38">
      <c r="A1" t="s">
        <v>49</v>
      </c>
      <c r="C1" t="s">
        <v>10</v>
      </c>
      <c r="E1" t="s">
        <v>10</v>
      </c>
      <c r="G1" t="s">
        <v>11</v>
      </c>
      <c r="P1" t="s">
        <v>67</v>
      </c>
    </row>
    <row r="2" spans="1:38">
      <c r="A2" t="s">
        <v>9</v>
      </c>
      <c r="B2" t="s">
        <v>5</v>
      </c>
      <c r="C2" t="s">
        <v>9</v>
      </c>
      <c r="D2" t="s">
        <v>5</v>
      </c>
      <c r="E2" t="s">
        <v>9</v>
      </c>
      <c r="F2" t="s">
        <v>8</v>
      </c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50</v>
      </c>
      <c r="N2" t="s">
        <v>68</v>
      </c>
      <c r="O2" t="s">
        <v>8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69</v>
      </c>
    </row>
    <row r="3" spans="1:38">
      <c r="B3" t="s">
        <v>6</v>
      </c>
      <c r="D3" t="s">
        <v>6</v>
      </c>
      <c r="F3" t="s">
        <v>7</v>
      </c>
      <c r="G3" t="s">
        <v>6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6</v>
      </c>
      <c r="O3" t="s">
        <v>7</v>
      </c>
      <c r="P3" t="s">
        <v>6</v>
      </c>
      <c r="Q3" t="s">
        <v>6</v>
      </c>
      <c r="R3" t="s">
        <v>6</v>
      </c>
      <c r="S3" t="s">
        <v>6</v>
      </c>
      <c r="T3" t="s">
        <v>6</v>
      </c>
      <c r="U3" t="s">
        <v>6</v>
      </c>
    </row>
    <row r="4" spans="1:38">
      <c r="A4" s="3" t="s">
        <v>51</v>
      </c>
      <c r="G4">
        <v>0.13</v>
      </c>
      <c r="H4">
        <v>0.2</v>
      </c>
      <c r="I4">
        <v>0.32</v>
      </c>
      <c r="J4">
        <v>0.25</v>
      </c>
      <c r="K4">
        <v>0.1</v>
      </c>
      <c r="L4">
        <f>1/2.13</f>
        <v>0.46948356807511737</v>
      </c>
      <c r="P4">
        <f>G4</f>
        <v>0.13</v>
      </c>
      <c r="Q4">
        <f t="shared" ref="Q4:U4" si="0">H4</f>
        <v>0.2</v>
      </c>
      <c r="R4">
        <f t="shared" si="0"/>
        <v>0.32</v>
      </c>
      <c r="S4">
        <f t="shared" si="0"/>
        <v>0.25</v>
      </c>
      <c r="T4">
        <f t="shared" si="0"/>
        <v>0.1</v>
      </c>
      <c r="U4">
        <f t="shared" si="0"/>
        <v>0.46948356807511737</v>
      </c>
    </row>
    <row r="5" spans="1:38">
      <c r="H5">
        <f>1-EXP(-1/363)</f>
        <v>2.7510298994511961E-3</v>
      </c>
      <c r="I5">
        <f>1-EXP(-1/74)</f>
        <v>1.3422615899161938E-2</v>
      </c>
      <c r="J5">
        <f>1-EXP(-1/17)</f>
        <v>5.7126856145125027E-2</v>
      </c>
      <c r="K5">
        <f>1-EXP(-1/2)</f>
        <v>0.39346934028736658</v>
      </c>
      <c r="L5">
        <v>275</v>
      </c>
      <c r="M5" s="2">
        <f>AVERAGE(B6:B77)</f>
        <v>279.35608006944443</v>
      </c>
      <c r="N5" s="2"/>
      <c r="Q5">
        <f t="shared" ref="Q5" si="1">H5</f>
        <v>2.7510298994511961E-3</v>
      </c>
      <c r="R5">
        <f t="shared" ref="R5" si="2">I5</f>
        <v>1.3422615899161938E-2</v>
      </c>
      <c r="S5">
        <f t="shared" ref="S5" si="3">J5</f>
        <v>5.7126856145125027E-2</v>
      </c>
      <c r="T5">
        <f t="shared" ref="T5" si="4">K5</f>
        <v>0.39346934028736658</v>
      </c>
      <c r="U5">
        <f t="shared" ref="U5" si="5">L5</f>
        <v>275</v>
      </c>
      <c r="V5" s="2"/>
    </row>
    <row r="6" spans="1:38">
      <c r="A6" s="5">
        <v>13.3</v>
      </c>
      <c r="B6" s="5">
        <v>276.74810000000002</v>
      </c>
      <c r="C6">
        <v>1958.2027</v>
      </c>
      <c r="D6">
        <v>315.7</v>
      </c>
      <c r="E6">
        <v>1750</v>
      </c>
      <c r="F6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f>SUM(G6:K6,L$5)</f>
        <v>275</v>
      </c>
      <c r="O6">
        <f>F6+N6</f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f>SUM(P6:T6,U$5)</f>
        <v>275</v>
      </c>
      <c r="V6" s="13">
        <f>U6-L6</f>
        <v>0</v>
      </c>
      <c r="X6" s="2"/>
      <c r="Y6" s="2"/>
      <c r="Z6" s="2"/>
      <c r="AA6" s="2"/>
      <c r="AB6" s="2"/>
      <c r="AC6" s="2"/>
      <c r="AD6" s="2"/>
      <c r="AF6" s="2"/>
      <c r="AG6" s="2"/>
      <c r="AH6" s="2"/>
      <c r="AI6" s="2"/>
      <c r="AJ6" s="2"/>
      <c r="AK6" s="2"/>
      <c r="AL6" s="2"/>
    </row>
    <row r="7" spans="1:38">
      <c r="A7" s="5">
        <v>29.524057891659709</v>
      </c>
      <c r="B7" s="5">
        <v>277.88297</v>
      </c>
      <c r="C7">
        <v>1958.2877000000001</v>
      </c>
      <c r="D7">
        <v>317.45</v>
      </c>
      <c r="E7" s="1">
        <f t="shared" ref="E7:E70" si="6">1+E6</f>
        <v>1751</v>
      </c>
      <c r="F7">
        <v>3</v>
      </c>
      <c r="G7" s="2">
        <f t="shared" ref="G7:K22" si="7">G6*(1-G$5)+G$4*$F6*$L$4/1000</f>
        <v>0</v>
      </c>
      <c r="H7" s="2">
        <f t="shared" si="7"/>
        <v>0</v>
      </c>
      <c r="I7" s="2">
        <f t="shared" si="7"/>
        <v>0</v>
      </c>
      <c r="J7" s="2">
        <f t="shared" si="7"/>
        <v>0</v>
      </c>
      <c r="K7" s="2">
        <f t="shared" si="7"/>
        <v>0</v>
      </c>
      <c r="L7" s="2">
        <f t="shared" ref="L7:L70" si="8">SUM(G7:K7,L$5)</f>
        <v>275</v>
      </c>
      <c r="O7">
        <f t="shared" ref="O7:O70" si="9">F7+N7</f>
        <v>3</v>
      </c>
      <c r="P7" s="2">
        <f>P6*(1-P$5)+P$4*$O6*$L$4/1000</f>
        <v>0</v>
      </c>
      <c r="Q7" s="2">
        <f>Q6*(1-Q$5)+Q$4*$O6*$L$4/1000</f>
        <v>0</v>
      </c>
      <c r="R7" s="2">
        <f>R6*(1-R$5)+R$4*$O6*$L$4/1000</f>
        <v>0</v>
      </c>
      <c r="S7" s="2">
        <f>S6*(1-S$5)+S$4*$O6*$L$4/1000</f>
        <v>0</v>
      </c>
      <c r="T7" s="2">
        <f>T6*(1-T$5)+T$4*$O6*$L$4/1000</f>
        <v>0</v>
      </c>
      <c r="U7" s="2">
        <f t="shared" ref="U7:U70" si="10">SUM(P7:T7,U$5)</f>
        <v>275</v>
      </c>
      <c r="V7" s="13">
        <f t="shared" ref="V7:V70" si="11">U7-L7</f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>
      <c r="A8" s="5">
        <v>55.959143681423186</v>
      </c>
      <c r="B8" s="5">
        <v>277.37526500000001</v>
      </c>
      <c r="C8">
        <v>1958.3698999999999</v>
      </c>
      <c r="D8">
        <v>317.51</v>
      </c>
      <c r="E8" s="1">
        <f t="shared" si="6"/>
        <v>1752</v>
      </c>
      <c r="F8">
        <v>3</v>
      </c>
      <c r="G8" s="2">
        <f t="shared" si="7"/>
        <v>1.8309859154929577E-4</v>
      </c>
      <c r="H8" s="2">
        <f t="shared" si="7"/>
        <v>2.8169014084507049E-4</v>
      </c>
      <c r="I8" s="2">
        <f t="shared" si="7"/>
        <v>4.5070422535211269E-4</v>
      </c>
      <c r="J8" s="2">
        <f t="shared" si="7"/>
        <v>3.5211267605633799E-4</v>
      </c>
      <c r="K8" s="2">
        <f t="shared" si="7"/>
        <v>1.4084507042253525E-4</v>
      </c>
      <c r="L8" s="2">
        <f t="shared" si="8"/>
        <v>275.00140845070422</v>
      </c>
      <c r="O8">
        <f t="shared" si="9"/>
        <v>3</v>
      </c>
      <c r="P8" s="2">
        <f t="shared" ref="P8:P71" si="12">P7*(1-P$5)+P$4*$O7*$L$4/1000</f>
        <v>1.8309859154929577E-4</v>
      </c>
      <c r="Q8" s="2">
        <f t="shared" ref="Q8:Q71" si="13">Q7*(1-Q$5)+Q$4*$O7*$L$4/1000</f>
        <v>2.8169014084507049E-4</v>
      </c>
      <c r="R8" s="2">
        <f t="shared" ref="R8:R71" si="14">R7*(1-R$5)+R$4*$O7*$L$4/1000</f>
        <v>4.5070422535211269E-4</v>
      </c>
      <c r="S8" s="2">
        <f t="shared" ref="S8:S71" si="15">S7*(1-S$5)+S$4*$O7*$L$4/1000</f>
        <v>3.5211267605633799E-4</v>
      </c>
      <c r="T8" s="2">
        <f t="shared" ref="T8:T71" si="16">T7*(1-T$5)+T$4*$O7*$L$4/1000</f>
        <v>1.4084507042253525E-4</v>
      </c>
      <c r="U8" s="2">
        <f t="shared" si="10"/>
        <v>275.00140845070422</v>
      </c>
      <c r="V8" s="13">
        <f t="shared" si="11"/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>
      <c r="A9" s="5">
        <v>104.48192862208691</v>
      </c>
      <c r="B9" s="5">
        <v>277.51463500000006</v>
      </c>
      <c r="C9">
        <v>1958.4548</v>
      </c>
      <c r="D9">
        <v>317.24</v>
      </c>
      <c r="E9" s="1">
        <f t="shared" si="6"/>
        <v>1753</v>
      </c>
      <c r="F9">
        <v>3</v>
      </c>
      <c r="G9" s="2">
        <f t="shared" si="7"/>
        <v>3.6619718309859154E-4</v>
      </c>
      <c r="H9" s="2">
        <f t="shared" si="7"/>
        <v>5.626053436902955E-4</v>
      </c>
      <c r="I9" s="2">
        <f t="shared" si="7"/>
        <v>8.9535882100319464E-4</v>
      </c>
      <c r="J9" s="2">
        <f t="shared" si="7"/>
        <v>6.8411026192073058E-4</v>
      </c>
      <c r="K9" s="2">
        <f t="shared" si="7"/>
        <v>2.2627192390318784E-4</v>
      </c>
      <c r="L9" s="2">
        <f t="shared" si="8"/>
        <v>275.00273454353362</v>
      </c>
      <c r="O9">
        <f t="shared" si="9"/>
        <v>3</v>
      </c>
      <c r="P9" s="2">
        <f t="shared" si="12"/>
        <v>3.6619718309859154E-4</v>
      </c>
      <c r="Q9" s="2">
        <f t="shared" si="13"/>
        <v>5.626053436902955E-4</v>
      </c>
      <c r="R9" s="2">
        <f t="shared" si="14"/>
        <v>8.9535882100319464E-4</v>
      </c>
      <c r="S9" s="2">
        <f t="shared" si="15"/>
        <v>6.8411026192073058E-4</v>
      </c>
      <c r="T9" s="2">
        <f t="shared" si="16"/>
        <v>2.2627192390318784E-4</v>
      </c>
      <c r="U9" s="2">
        <f t="shared" si="10"/>
        <v>275.00273454353362</v>
      </c>
      <c r="V9" s="13">
        <f t="shared" si="11"/>
        <v>0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>
      <c r="A10" s="5">
        <v>135.98307171747592</v>
      </c>
      <c r="B10" s="5">
        <v>278.131845</v>
      </c>
      <c r="C10">
        <v>1958.537</v>
      </c>
      <c r="D10">
        <v>315.86</v>
      </c>
      <c r="E10" s="1">
        <f t="shared" si="6"/>
        <v>1754</v>
      </c>
      <c r="F10">
        <v>3</v>
      </c>
      <c r="G10" s="2">
        <f t="shared" si="7"/>
        <v>5.4929577464788728E-4</v>
      </c>
      <c r="H10" s="2">
        <f t="shared" si="7"/>
        <v>8.4274774041328301E-4</v>
      </c>
      <c r="I10" s="2">
        <f t="shared" si="7"/>
        <v>1.334044988809055E-3</v>
      </c>
      <c r="J10" s="2">
        <f t="shared" si="7"/>
        <v>9.9714186945691922E-4</v>
      </c>
      <c r="K10" s="2">
        <f t="shared" si="7"/>
        <v>2.7808592970198257E-4</v>
      </c>
      <c r="L10" s="2">
        <f t="shared" si="8"/>
        <v>275.004001316303</v>
      </c>
      <c r="O10">
        <f t="shared" si="9"/>
        <v>3</v>
      </c>
      <c r="P10" s="2">
        <f t="shared" si="12"/>
        <v>5.4929577464788728E-4</v>
      </c>
      <c r="Q10" s="2">
        <f t="shared" si="13"/>
        <v>8.4274774041328301E-4</v>
      </c>
      <c r="R10" s="2">
        <f t="shared" si="14"/>
        <v>1.334044988809055E-3</v>
      </c>
      <c r="S10" s="2">
        <f t="shared" si="15"/>
        <v>9.9714186945691922E-4</v>
      </c>
      <c r="T10" s="2">
        <f t="shared" si="16"/>
        <v>2.7808592970198257E-4</v>
      </c>
      <c r="U10" s="2">
        <f t="shared" si="10"/>
        <v>275.004001316303</v>
      </c>
      <c r="V10" s="13">
        <f t="shared" si="11"/>
        <v>0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>
      <c r="A11" s="5">
        <v>168.21349890930378</v>
      </c>
      <c r="B11" s="5">
        <v>280.05315999999999</v>
      </c>
      <c r="C11">
        <v>1958.6219000000001</v>
      </c>
      <c r="D11">
        <v>314.93</v>
      </c>
      <c r="E11" s="1">
        <f t="shared" si="6"/>
        <v>1755</v>
      </c>
      <c r="F11">
        <v>3</v>
      </c>
      <c r="G11" s="2">
        <f t="shared" si="7"/>
        <v>7.3239436619718307E-4</v>
      </c>
      <c r="H11" s="2">
        <f t="shared" si="7"/>
        <v>1.1221194570267816E-3</v>
      </c>
      <c r="I11" s="2">
        <f t="shared" si="7"/>
        <v>1.766842840684182E-3</v>
      </c>
      <c r="J11" s="2">
        <f t="shared" si="7"/>
        <v>1.2922909653805107E-3</v>
      </c>
      <c r="K11" s="2">
        <f t="shared" si="7"/>
        <v>3.0951271282147975E-4</v>
      </c>
      <c r="L11" s="2">
        <f t="shared" si="8"/>
        <v>275.0052231603421</v>
      </c>
      <c r="O11">
        <f t="shared" si="9"/>
        <v>3</v>
      </c>
      <c r="P11" s="2">
        <f t="shared" si="12"/>
        <v>7.3239436619718307E-4</v>
      </c>
      <c r="Q11" s="2">
        <f t="shared" si="13"/>
        <v>1.1221194570267816E-3</v>
      </c>
      <c r="R11" s="2">
        <f t="shared" si="14"/>
        <v>1.766842840684182E-3</v>
      </c>
      <c r="S11" s="2">
        <f t="shared" si="15"/>
        <v>1.2922909653805107E-3</v>
      </c>
      <c r="T11" s="2">
        <f t="shared" si="16"/>
        <v>3.0951271282147975E-4</v>
      </c>
      <c r="U11" s="2">
        <f t="shared" si="10"/>
        <v>275.0052231603421</v>
      </c>
      <c r="V11" s="13">
        <f t="shared" si="11"/>
        <v>0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>
      <c r="A12" s="5">
        <v>202.4849869723617</v>
      </c>
      <c r="B12" s="5">
        <v>280.720145</v>
      </c>
      <c r="C12">
        <v>1958.7067999999999</v>
      </c>
      <c r="D12">
        <v>313.2</v>
      </c>
      <c r="E12" s="1">
        <f t="shared" si="6"/>
        <v>1756</v>
      </c>
      <c r="F12">
        <v>3</v>
      </c>
      <c r="G12" s="2">
        <f t="shared" si="7"/>
        <v>9.1549295774647887E-4</v>
      </c>
      <c r="H12" s="2">
        <f t="shared" si="7"/>
        <v>1.4007226136948155E-3</v>
      </c>
      <c r="I12" s="2">
        <f t="shared" si="7"/>
        <v>2.1938314132316067E-3</v>
      </c>
      <c r="J12" s="2">
        <f t="shared" si="7"/>
        <v>1.5705791213599116E-3</v>
      </c>
      <c r="K12" s="2">
        <f t="shared" si="7"/>
        <v>3.2857402031959419E-4</v>
      </c>
      <c r="L12" s="2">
        <f t="shared" si="8"/>
        <v>275.00640920012637</v>
      </c>
      <c r="O12">
        <f t="shared" si="9"/>
        <v>3</v>
      </c>
      <c r="P12" s="2">
        <f t="shared" si="12"/>
        <v>9.1549295774647887E-4</v>
      </c>
      <c r="Q12" s="2">
        <f t="shared" si="13"/>
        <v>1.4007226136948155E-3</v>
      </c>
      <c r="R12" s="2">
        <f t="shared" si="14"/>
        <v>2.1938314132316067E-3</v>
      </c>
      <c r="S12" s="2">
        <f t="shared" si="15"/>
        <v>1.5705791213599116E-3</v>
      </c>
      <c r="T12" s="2">
        <f t="shared" si="16"/>
        <v>3.2857402031959419E-4</v>
      </c>
      <c r="U12" s="2">
        <f t="shared" si="10"/>
        <v>275.00640920012637</v>
      </c>
      <c r="V12" s="13">
        <f t="shared" si="11"/>
        <v>0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>
      <c r="A13" s="5">
        <v>227.90304089821478</v>
      </c>
      <c r="B13" s="5">
        <v>281.48667999999998</v>
      </c>
      <c r="C13">
        <v>1958.789</v>
      </c>
      <c r="D13">
        <v>312.43</v>
      </c>
      <c r="E13" s="1">
        <f t="shared" si="6"/>
        <v>1757</v>
      </c>
      <c r="F13">
        <v>3</v>
      </c>
      <c r="G13" s="2">
        <f t="shared" si="7"/>
        <v>1.0985915492957746E-3</v>
      </c>
      <c r="H13" s="2">
        <f t="shared" si="7"/>
        <v>1.6785593247487741E-3</v>
      </c>
      <c r="I13" s="2">
        <f t="shared" si="7"/>
        <v>2.6150886821763959E-3</v>
      </c>
      <c r="J13" s="2">
        <f t="shared" si="7"/>
        <v>1.832969549885785E-3</v>
      </c>
      <c r="K13" s="2">
        <f t="shared" si="7"/>
        <v>3.4013528773141094E-4</v>
      </c>
      <c r="L13" s="2">
        <f t="shared" si="8"/>
        <v>275.00756534439381</v>
      </c>
      <c r="O13">
        <f t="shared" si="9"/>
        <v>3</v>
      </c>
      <c r="P13" s="2">
        <f t="shared" si="12"/>
        <v>1.0985915492957746E-3</v>
      </c>
      <c r="Q13" s="2">
        <f t="shared" si="13"/>
        <v>1.6785593247487741E-3</v>
      </c>
      <c r="R13" s="2">
        <f t="shared" si="14"/>
        <v>2.6150886821763959E-3</v>
      </c>
      <c r="S13" s="2">
        <f t="shared" si="15"/>
        <v>1.832969549885785E-3</v>
      </c>
      <c r="T13" s="2">
        <f t="shared" si="16"/>
        <v>3.4013528773141094E-4</v>
      </c>
      <c r="U13" s="2">
        <f t="shared" si="10"/>
        <v>275.00756534439381</v>
      </c>
      <c r="V13" s="13">
        <f t="shared" si="11"/>
        <v>0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>
      <c r="A14" s="5">
        <v>274.1568772034243</v>
      </c>
      <c r="B14" s="5">
        <v>280.13280000000003</v>
      </c>
      <c r="C14">
        <v>1958.874</v>
      </c>
      <c r="D14">
        <v>313.33</v>
      </c>
      <c r="E14" s="1">
        <f t="shared" si="6"/>
        <v>1758</v>
      </c>
      <c r="F14">
        <v>3</v>
      </c>
      <c r="G14" s="2">
        <f t="shared" si="7"/>
        <v>1.2816901408450702E-3</v>
      </c>
      <c r="H14" s="2">
        <f t="shared" si="7"/>
        <v>1.9556316987034581E-3</v>
      </c>
      <c r="I14" s="2">
        <f t="shared" si="7"/>
        <v>3.0306915766054091E-3</v>
      </c>
      <c r="J14" s="2">
        <f t="shared" si="7"/>
        <v>2.0803704381474031E-3</v>
      </c>
      <c r="K14" s="2">
        <f t="shared" si="7"/>
        <v>3.4714755088181436E-4</v>
      </c>
      <c r="L14" s="2">
        <f t="shared" si="8"/>
        <v>275.00869553140518</v>
      </c>
      <c r="O14">
        <f t="shared" si="9"/>
        <v>3</v>
      </c>
      <c r="P14" s="2">
        <f t="shared" si="12"/>
        <v>1.2816901408450702E-3</v>
      </c>
      <c r="Q14" s="2">
        <f t="shared" si="13"/>
        <v>1.9556316987034581E-3</v>
      </c>
      <c r="R14" s="2">
        <f t="shared" si="14"/>
        <v>3.0306915766054091E-3</v>
      </c>
      <c r="S14" s="2">
        <f t="shared" si="15"/>
        <v>2.0803704381474031E-3</v>
      </c>
      <c r="T14" s="2">
        <f t="shared" si="16"/>
        <v>3.4714755088181436E-4</v>
      </c>
      <c r="U14" s="2">
        <f t="shared" si="10"/>
        <v>275.00869553140518</v>
      </c>
      <c r="V14" s="13">
        <f t="shared" si="11"/>
        <v>0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>
      <c r="A15" s="5">
        <v>302.34742552285286</v>
      </c>
      <c r="B15" s="5">
        <v>279.83415000000002</v>
      </c>
      <c r="C15">
        <v>1958.9562000000001</v>
      </c>
      <c r="D15">
        <v>314.67</v>
      </c>
      <c r="E15" s="1">
        <f t="shared" si="6"/>
        <v>1759</v>
      </c>
      <c r="F15">
        <v>3</v>
      </c>
      <c r="G15" s="2">
        <f t="shared" si="7"/>
        <v>1.4647887323943659E-3</v>
      </c>
      <c r="H15" s="2">
        <f t="shared" si="7"/>
        <v>2.231941838273081E-3</v>
      </c>
      <c r="I15" s="2">
        <f t="shared" si="7"/>
        <v>3.4407159930159217E-3</v>
      </c>
      <c r="J15" s="2">
        <f t="shared" si="7"/>
        <v>2.3136380914551237E-3</v>
      </c>
      <c r="K15" s="2">
        <f t="shared" si="7"/>
        <v>3.5140070347650706E-4</v>
      </c>
      <c r="L15" s="2">
        <f t="shared" si="8"/>
        <v>275.00980248535859</v>
      </c>
      <c r="O15">
        <f t="shared" si="9"/>
        <v>3</v>
      </c>
      <c r="P15" s="2">
        <f t="shared" si="12"/>
        <v>1.4647887323943659E-3</v>
      </c>
      <c r="Q15" s="2">
        <f t="shared" si="13"/>
        <v>2.231941838273081E-3</v>
      </c>
      <c r="R15" s="2">
        <f t="shared" si="14"/>
        <v>3.4407159930159217E-3</v>
      </c>
      <c r="S15" s="2">
        <f t="shared" si="15"/>
        <v>2.3136380914551237E-3</v>
      </c>
      <c r="T15" s="2">
        <f t="shared" si="16"/>
        <v>3.5140070347650706E-4</v>
      </c>
      <c r="U15" s="2">
        <f t="shared" si="10"/>
        <v>275.00980248535859</v>
      </c>
      <c r="V15" s="13">
        <f t="shared" si="11"/>
        <v>0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>
      <c r="A16" s="5">
        <v>329.24210070529784</v>
      </c>
      <c r="B16" s="5">
        <v>278.91829000000001</v>
      </c>
      <c r="C16">
        <v>1959.0410999999999</v>
      </c>
      <c r="D16">
        <v>315.58</v>
      </c>
      <c r="E16" s="1">
        <f t="shared" si="6"/>
        <v>1760</v>
      </c>
      <c r="F16">
        <v>3</v>
      </c>
      <c r="G16" s="2">
        <f t="shared" si="7"/>
        <v>1.6478873239436616E-3</v>
      </c>
      <c r="H16" s="2">
        <f t="shared" si="7"/>
        <v>2.5074918403872265E-3</v>
      </c>
      <c r="I16" s="2">
        <f t="shared" si="7"/>
        <v>3.845236809175678E-3</v>
      </c>
      <c r="J16" s="2">
        <f t="shared" si="7"/>
        <v>2.5335798970890231E-3</v>
      </c>
      <c r="K16" s="2">
        <f t="shared" si="7"/>
        <v>3.5398037092562458E-4</v>
      </c>
      <c r="L16" s="2">
        <f t="shared" si="8"/>
        <v>275.01088817624151</v>
      </c>
      <c r="O16">
        <f t="shared" si="9"/>
        <v>3</v>
      </c>
      <c r="P16" s="2">
        <f t="shared" si="12"/>
        <v>1.6478873239436616E-3</v>
      </c>
      <c r="Q16" s="2">
        <f t="shared" si="13"/>
        <v>2.5074918403872265E-3</v>
      </c>
      <c r="R16" s="2">
        <f t="shared" si="14"/>
        <v>3.845236809175678E-3</v>
      </c>
      <c r="S16" s="2">
        <f t="shared" si="15"/>
        <v>2.5335798970890231E-3</v>
      </c>
      <c r="T16" s="2">
        <f t="shared" si="16"/>
        <v>3.5398037092562458E-4</v>
      </c>
      <c r="U16" s="2">
        <f t="shared" si="10"/>
        <v>275.01088817624151</v>
      </c>
      <c r="V16" s="13">
        <f t="shared" si="11"/>
        <v>0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>
      <c r="A17" s="5">
        <v>364.64069483611263</v>
      </c>
      <c r="B17" s="5">
        <v>277.04675000000003</v>
      </c>
      <c r="C17">
        <v>1959.126</v>
      </c>
      <c r="D17">
        <v>316.48</v>
      </c>
      <c r="E17" s="1">
        <f t="shared" si="6"/>
        <v>1761</v>
      </c>
      <c r="F17">
        <v>3</v>
      </c>
      <c r="G17" s="2">
        <f t="shared" si="7"/>
        <v>1.8309859154929573E-3</v>
      </c>
      <c r="H17" s="2">
        <f t="shared" si="7"/>
        <v>2.782283796206762E-3</v>
      </c>
      <c r="I17" s="2">
        <f t="shared" si="7"/>
        <v>4.2443278977969063E-3</v>
      </c>
      <c r="J17" s="2">
        <f t="shared" si="7"/>
        <v>2.7409571188321759E-3</v>
      </c>
      <c r="K17" s="2">
        <f t="shared" si="7"/>
        <v>3.5554501832537699E-4</v>
      </c>
      <c r="L17" s="2">
        <f t="shared" si="8"/>
        <v>275.01195409974667</v>
      </c>
      <c r="O17">
        <f t="shared" si="9"/>
        <v>3</v>
      </c>
      <c r="P17" s="2">
        <f t="shared" si="12"/>
        <v>1.8309859154929573E-3</v>
      </c>
      <c r="Q17" s="2">
        <f t="shared" si="13"/>
        <v>2.782283796206762E-3</v>
      </c>
      <c r="R17" s="2">
        <f t="shared" si="14"/>
        <v>4.2443278977969063E-3</v>
      </c>
      <c r="S17" s="2">
        <f t="shared" si="15"/>
        <v>2.7409571188321759E-3</v>
      </c>
      <c r="T17" s="2">
        <f t="shared" si="16"/>
        <v>3.5554501832537699E-4</v>
      </c>
      <c r="U17" s="2">
        <f t="shared" si="10"/>
        <v>275.01195409974667</v>
      </c>
      <c r="V17" s="13">
        <f t="shared" si="11"/>
        <v>0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>
      <c r="A18" s="5">
        <v>428.38085402493795</v>
      </c>
      <c r="B18" s="5">
        <v>276.90738000000005</v>
      </c>
      <c r="C18">
        <v>1959.2027</v>
      </c>
      <c r="D18">
        <v>316.64999999999998</v>
      </c>
      <c r="E18" s="1">
        <f t="shared" si="6"/>
        <v>1762</v>
      </c>
      <c r="F18">
        <v>3</v>
      </c>
      <c r="G18" s="2">
        <f t="shared" si="7"/>
        <v>2.014084507042253E-3</v>
      </c>
      <c r="H18" s="2">
        <f t="shared" si="7"/>
        <v>3.0563197911397093E-3</v>
      </c>
      <c r="I18" s="2">
        <f t="shared" si="7"/>
        <v>4.6380621400267932E-3</v>
      </c>
      <c r="J18" s="2">
        <f t="shared" si="7"/>
        <v>2.936487531861032E-3</v>
      </c>
      <c r="K18" s="2">
        <f t="shared" si="7"/>
        <v>3.5649402494496651E-4</v>
      </c>
      <c r="L18" s="2">
        <f t="shared" si="8"/>
        <v>275.01300144799501</v>
      </c>
      <c r="O18">
        <f t="shared" si="9"/>
        <v>3</v>
      </c>
      <c r="P18" s="2">
        <f t="shared" si="12"/>
        <v>2.014084507042253E-3</v>
      </c>
      <c r="Q18" s="2">
        <f t="shared" si="13"/>
        <v>3.0563197911397093E-3</v>
      </c>
      <c r="R18" s="2">
        <f t="shared" si="14"/>
        <v>4.6380621400267932E-3</v>
      </c>
      <c r="S18" s="2">
        <f t="shared" si="15"/>
        <v>2.936487531861032E-3</v>
      </c>
      <c r="T18" s="2">
        <f t="shared" si="16"/>
        <v>3.5649402494496651E-4</v>
      </c>
      <c r="U18" s="2">
        <f t="shared" si="10"/>
        <v>275.01300144799501</v>
      </c>
      <c r="V18" s="13">
        <f t="shared" si="11"/>
        <v>0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>
      <c r="A19" s="5">
        <v>461.23531057480534</v>
      </c>
      <c r="B19" s="5">
        <v>276.71823500000005</v>
      </c>
      <c r="C19">
        <v>1959.2877000000001</v>
      </c>
      <c r="D19">
        <v>317.72000000000003</v>
      </c>
      <c r="E19" s="1">
        <f t="shared" si="6"/>
        <v>1763</v>
      </c>
      <c r="F19">
        <v>3</v>
      </c>
      <c r="G19" s="2">
        <f t="shared" si="7"/>
        <v>2.1971830985915487E-3</v>
      </c>
      <c r="H19" s="2">
        <f t="shared" si="7"/>
        <v>3.3296019048570701E-3</v>
      </c>
      <c r="I19" s="2">
        <f t="shared" si="7"/>
        <v>5.0265114387568807E-3</v>
      </c>
      <c r="J19" s="2">
        <f t="shared" si="7"/>
        <v>3.1208479071127915E-3</v>
      </c>
      <c r="K19" s="2">
        <f t="shared" si="7"/>
        <v>3.570696265560178E-4</v>
      </c>
      <c r="L19" s="2">
        <f t="shared" si="8"/>
        <v>275.0140312139759</v>
      </c>
      <c r="O19">
        <f t="shared" si="9"/>
        <v>3</v>
      </c>
      <c r="P19" s="2">
        <f t="shared" si="12"/>
        <v>2.1971830985915487E-3</v>
      </c>
      <c r="Q19" s="2">
        <f t="shared" si="13"/>
        <v>3.3296019048570701E-3</v>
      </c>
      <c r="R19" s="2">
        <f t="shared" si="14"/>
        <v>5.0265114387568807E-3</v>
      </c>
      <c r="S19" s="2">
        <f t="shared" si="15"/>
        <v>3.1208479071127915E-3</v>
      </c>
      <c r="T19" s="2">
        <f t="shared" si="16"/>
        <v>3.570696265560178E-4</v>
      </c>
      <c r="U19" s="2">
        <f t="shared" si="10"/>
        <v>275.0140312139759</v>
      </c>
      <c r="V19" s="13">
        <f t="shared" si="11"/>
        <v>0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>
      <c r="A20" s="5">
        <v>499.79633604650161</v>
      </c>
      <c r="B20" s="5">
        <v>276.35985500000004</v>
      </c>
      <c r="C20">
        <v>1959.3698999999999</v>
      </c>
      <c r="D20">
        <v>318.29000000000002</v>
      </c>
      <c r="E20" s="1">
        <f t="shared" si="6"/>
        <v>1764</v>
      </c>
      <c r="F20">
        <v>3</v>
      </c>
      <c r="G20" s="2">
        <f t="shared" si="7"/>
        <v>2.3802816901408444E-3</v>
      </c>
      <c r="H20" s="2">
        <f t="shared" si="7"/>
        <v>3.6021322113086091E-3</v>
      </c>
      <c r="I20" s="2">
        <f t="shared" si="7"/>
        <v>5.4097467317538155E-3</v>
      </c>
      <c r="J20" s="2">
        <f t="shared" si="7"/>
        <v>3.2946763537286825E-3</v>
      </c>
      <c r="K20" s="2">
        <f t="shared" si="7"/>
        <v>3.5741874658090037E-4</v>
      </c>
      <c r="L20" s="2">
        <f t="shared" si="8"/>
        <v>275.01504425573353</v>
      </c>
      <c r="O20">
        <f t="shared" si="9"/>
        <v>3</v>
      </c>
      <c r="P20" s="2">
        <f t="shared" si="12"/>
        <v>2.3802816901408444E-3</v>
      </c>
      <c r="Q20" s="2">
        <f t="shared" si="13"/>
        <v>3.6021322113086091E-3</v>
      </c>
      <c r="R20" s="2">
        <f t="shared" si="14"/>
        <v>5.4097467317538155E-3</v>
      </c>
      <c r="S20" s="2">
        <f t="shared" si="15"/>
        <v>3.2946763537286825E-3</v>
      </c>
      <c r="T20" s="2">
        <f t="shared" si="16"/>
        <v>3.5741874658090037E-4</v>
      </c>
      <c r="U20" s="2">
        <f t="shared" si="10"/>
        <v>275.01504425573353</v>
      </c>
      <c r="V20" s="13">
        <f t="shared" si="11"/>
        <v>0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>
      <c r="A21" s="5">
        <v>536.67317783497401</v>
      </c>
      <c r="B21" s="5">
        <v>276.00147500000003</v>
      </c>
      <c r="C21">
        <v>1959.4548</v>
      </c>
      <c r="D21">
        <v>318.14999999999998</v>
      </c>
      <c r="E21" s="1">
        <f t="shared" si="6"/>
        <v>1765</v>
      </c>
      <c r="F21">
        <v>3</v>
      </c>
      <c r="G21" s="2">
        <f t="shared" si="7"/>
        <v>2.56338028169014E-3</v>
      </c>
      <c r="H21" s="2">
        <f t="shared" si="7"/>
        <v>3.8739127787385938E-3</v>
      </c>
      <c r="I21" s="2">
        <f t="shared" si="7"/>
        <v>5.7878380046138501E-3</v>
      </c>
      <c r="J21" s="2">
        <f t="shared" si="7"/>
        <v>3.4585745276808169E-3</v>
      </c>
      <c r="K21" s="2">
        <f t="shared" si="7"/>
        <v>3.576304985799113E-4</v>
      </c>
      <c r="L21" s="2">
        <f t="shared" si="8"/>
        <v>275.01604133609129</v>
      </c>
      <c r="O21">
        <f t="shared" si="9"/>
        <v>3</v>
      </c>
      <c r="P21" s="2">
        <f t="shared" si="12"/>
        <v>2.56338028169014E-3</v>
      </c>
      <c r="Q21" s="2">
        <f t="shared" si="13"/>
        <v>3.8739127787385938E-3</v>
      </c>
      <c r="R21" s="2">
        <f t="shared" si="14"/>
        <v>5.7878380046138501E-3</v>
      </c>
      <c r="S21" s="2">
        <f t="shared" si="15"/>
        <v>3.4585745276808169E-3</v>
      </c>
      <c r="T21" s="2">
        <f t="shared" si="16"/>
        <v>3.576304985799113E-4</v>
      </c>
      <c r="U21" s="2">
        <f t="shared" si="10"/>
        <v>275.01604133609129</v>
      </c>
      <c r="V21" s="13">
        <f t="shared" si="11"/>
        <v>0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>
      <c r="A22" s="5">
        <v>572.00461163900115</v>
      </c>
      <c r="B22" s="5">
        <v>277.56441000000001</v>
      </c>
      <c r="C22">
        <v>1959.537</v>
      </c>
      <c r="D22">
        <v>316.54000000000002</v>
      </c>
      <c r="E22" s="1">
        <f t="shared" si="6"/>
        <v>1766</v>
      </c>
      <c r="F22">
        <v>3</v>
      </c>
      <c r="G22" s="2">
        <f t="shared" si="7"/>
        <v>2.7464788732394357E-3</v>
      </c>
      <c r="H22" s="2">
        <f t="shared" si="7"/>
        <v>4.1449456697014884E-3</v>
      </c>
      <c r="I22" s="2">
        <f t="shared" si="7"/>
        <v>6.1608543035434589E-3</v>
      </c>
      <c r="J22" s="2">
        <f t="shared" si="7"/>
        <v>3.613109714227139E-3</v>
      </c>
      <c r="K22" s="2">
        <f t="shared" si="7"/>
        <v>3.5775893265956689E-4</v>
      </c>
      <c r="L22" s="2">
        <f t="shared" si="8"/>
        <v>275.01702314749338</v>
      </c>
      <c r="O22">
        <f t="shared" si="9"/>
        <v>3</v>
      </c>
      <c r="P22" s="2">
        <f t="shared" si="12"/>
        <v>2.7464788732394357E-3</v>
      </c>
      <c r="Q22" s="2">
        <f t="shared" si="13"/>
        <v>4.1449456697014884E-3</v>
      </c>
      <c r="R22" s="2">
        <f t="shared" si="14"/>
        <v>6.1608543035434589E-3</v>
      </c>
      <c r="S22" s="2">
        <f t="shared" si="15"/>
        <v>3.613109714227139E-3</v>
      </c>
      <c r="T22" s="2">
        <f t="shared" si="16"/>
        <v>3.5775893265956689E-4</v>
      </c>
      <c r="U22" s="2">
        <f t="shared" si="10"/>
        <v>275.01702314749338</v>
      </c>
      <c r="V22" s="13">
        <f t="shared" si="11"/>
        <v>0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>
      <c r="A23" s="5">
        <v>595.63840159634913</v>
      </c>
      <c r="B23" s="5">
        <v>276.89742500000006</v>
      </c>
      <c r="C23">
        <v>1959.6219000000001</v>
      </c>
      <c r="D23">
        <v>314.8</v>
      </c>
      <c r="E23" s="1">
        <f t="shared" si="6"/>
        <v>1767</v>
      </c>
      <c r="F23">
        <v>3</v>
      </c>
      <c r="G23" s="2">
        <f t="shared" ref="G23:K38" si="17">G22*(1-G$5)+G$4*$F22*$L$4/1000</f>
        <v>2.9295774647887314E-3</v>
      </c>
      <c r="H23" s="2">
        <f t="shared" si="17"/>
        <v>4.4152329410776089E-3</v>
      </c>
      <c r="I23" s="2">
        <f t="shared" si="17"/>
        <v>6.5288637479684088E-3</v>
      </c>
      <c r="J23" s="2">
        <f t="shared" si="17"/>
        <v>3.7588167914022696E-3</v>
      </c>
      <c r="K23" s="2">
        <f t="shared" si="17"/>
        <v>3.5783683186662994E-4</v>
      </c>
      <c r="L23" s="2">
        <f t="shared" si="8"/>
        <v>275.01799032777711</v>
      </c>
      <c r="O23">
        <f t="shared" si="9"/>
        <v>3</v>
      </c>
      <c r="P23" s="2">
        <f t="shared" si="12"/>
        <v>2.9295774647887314E-3</v>
      </c>
      <c r="Q23" s="2">
        <f t="shared" si="13"/>
        <v>4.4152329410776089E-3</v>
      </c>
      <c r="R23" s="2">
        <f t="shared" si="14"/>
        <v>6.5288637479684088E-3</v>
      </c>
      <c r="S23" s="2">
        <f t="shared" si="15"/>
        <v>3.7588167914022696E-3</v>
      </c>
      <c r="T23" s="2">
        <f t="shared" si="16"/>
        <v>3.5783683186662994E-4</v>
      </c>
      <c r="U23" s="2">
        <f t="shared" si="10"/>
        <v>275.01799032777711</v>
      </c>
      <c r="V23" s="13">
        <f t="shared" si="11"/>
        <v>0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>
      <c r="A24" s="5">
        <v>631.98424029684861</v>
      </c>
      <c r="B24" s="5">
        <v>278.251305</v>
      </c>
      <c r="C24">
        <v>1959.7067999999999</v>
      </c>
      <c r="D24">
        <v>313.83999999999997</v>
      </c>
      <c r="E24" s="1">
        <f t="shared" si="6"/>
        <v>1768</v>
      </c>
      <c r="F24">
        <v>3</v>
      </c>
      <c r="G24" s="2">
        <f t="shared" si="17"/>
        <v>3.1126760563380271E-3</v>
      </c>
      <c r="H24" s="2">
        <f t="shared" si="17"/>
        <v>4.6847766440887327E-3</v>
      </c>
      <c r="I24" s="2">
        <f t="shared" si="17"/>
        <v>6.8919335429735787E-3</v>
      </c>
      <c r="J24" s="2">
        <f t="shared" si="17"/>
        <v>3.8962000813402898E-3</v>
      </c>
      <c r="K24" s="2">
        <f t="shared" si="17"/>
        <v>3.5788408012408103E-4</v>
      </c>
      <c r="L24" s="2">
        <f t="shared" si="8"/>
        <v>275.01894347040485</v>
      </c>
      <c r="O24">
        <f t="shared" si="9"/>
        <v>3</v>
      </c>
      <c r="P24" s="2">
        <f t="shared" si="12"/>
        <v>3.1126760563380271E-3</v>
      </c>
      <c r="Q24" s="2">
        <f t="shared" si="13"/>
        <v>4.6847766440887327E-3</v>
      </c>
      <c r="R24" s="2">
        <f t="shared" si="14"/>
        <v>6.8919335429735787E-3</v>
      </c>
      <c r="S24" s="2">
        <f t="shared" si="15"/>
        <v>3.8962000813402898E-3</v>
      </c>
      <c r="T24" s="2">
        <f t="shared" si="16"/>
        <v>3.5788408012408103E-4</v>
      </c>
      <c r="U24" s="2">
        <f t="shared" si="10"/>
        <v>275.01894347040485</v>
      </c>
      <c r="V24" s="13">
        <f t="shared" si="11"/>
        <v>0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>
      <c r="A25" s="5">
        <v>667.93828448427166</v>
      </c>
      <c r="B25" s="5">
        <v>279.38617500000004</v>
      </c>
      <c r="C25">
        <v>1959.789</v>
      </c>
      <c r="D25">
        <v>313.33</v>
      </c>
      <c r="E25" s="1">
        <f t="shared" si="6"/>
        <v>1769</v>
      </c>
      <c r="F25">
        <v>3</v>
      </c>
      <c r="G25" s="2">
        <f t="shared" si="17"/>
        <v>3.2957746478873228E-3</v>
      </c>
      <c r="H25" s="2">
        <f t="shared" si="17"/>
        <v>4.9535788243136643E-3</v>
      </c>
      <c r="I25" s="2">
        <f t="shared" si="17"/>
        <v>7.2501299915758068E-3</v>
      </c>
      <c r="J25" s="2">
        <f t="shared" si="17"/>
        <v>4.0257350958372764E-3</v>
      </c>
      <c r="K25" s="2">
        <f t="shared" si="17"/>
        <v>3.579127376408431E-4</v>
      </c>
      <c r="L25" s="2">
        <f t="shared" si="8"/>
        <v>275.01988313129726</v>
      </c>
      <c r="O25">
        <f t="shared" si="9"/>
        <v>3</v>
      </c>
      <c r="P25" s="2">
        <f t="shared" si="12"/>
        <v>3.2957746478873228E-3</v>
      </c>
      <c r="Q25" s="2">
        <f t="shared" si="13"/>
        <v>4.9535788243136643E-3</v>
      </c>
      <c r="R25" s="2">
        <f t="shared" si="14"/>
        <v>7.2501299915758068E-3</v>
      </c>
      <c r="S25" s="2">
        <f t="shared" si="15"/>
        <v>4.0257350958372764E-3</v>
      </c>
      <c r="T25" s="2">
        <f t="shared" si="16"/>
        <v>3.579127376408431E-4</v>
      </c>
      <c r="U25" s="2">
        <f t="shared" si="10"/>
        <v>275.01988313129726</v>
      </c>
      <c r="V25" s="13">
        <f t="shared" si="11"/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>
      <c r="A26" s="5">
        <v>698.42128056304807</v>
      </c>
      <c r="B26" s="5">
        <v>279.70473500000003</v>
      </c>
      <c r="C26">
        <v>1959.874</v>
      </c>
      <c r="D26">
        <v>314.81</v>
      </c>
      <c r="E26" s="1">
        <f t="shared" si="6"/>
        <v>1770</v>
      </c>
      <c r="F26">
        <v>3</v>
      </c>
      <c r="G26" s="2">
        <f t="shared" si="17"/>
        <v>3.4788732394366185E-3</v>
      </c>
      <c r="H26" s="2">
        <f t="shared" si="17"/>
        <v>5.2216415217037591E-3</v>
      </c>
      <c r="I26" s="2">
        <f t="shared" si="17"/>
        <v>7.6035185068320035E-3</v>
      </c>
      <c r="J26" s="2">
        <f t="shared" si="17"/>
        <v>4.1478701821953366E-3</v>
      </c>
      <c r="K26" s="2">
        <f t="shared" si="17"/>
        <v>3.5793011930339053E-4</v>
      </c>
      <c r="L26" s="2">
        <f t="shared" si="8"/>
        <v>275.02080983356944</v>
      </c>
      <c r="O26">
        <f t="shared" si="9"/>
        <v>3</v>
      </c>
      <c r="P26" s="2">
        <f t="shared" si="12"/>
        <v>3.4788732394366185E-3</v>
      </c>
      <c r="Q26" s="2">
        <f t="shared" si="13"/>
        <v>5.2216415217037591E-3</v>
      </c>
      <c r="R26" s="2">
        <f t="shared" si="14"/>
        <v>7.6035185068320035E-3</v>
      </c>
      <c r="S26" s="2">
        <f t="shared" si="15"/>
        <v>4.1478701821953366E-3</v>
      </c>
      <c r="T26" s="2">
        <f t="shared" si="16"/>
        <v>3.5793011930339053E-4</v>
      </c>
      <c r="U26" s="2">
        <f t="shared" si="10"/>
        <v>275.02080983356944</v>
      </c>
      <c r="V26" s="13">
        <f t="shared" si="11"/>
        <v>0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>
      <c r="A27" s="5">
        <v>729.67119819346613</v>
      </c>
      <c r="B27" s="5">
        <v>278.52599499999997</v>
      </c>
      <c r="C27">
        <v>1959.9562000000001</v>
      </c>
      <c r="D27">
        <v>315.58</v>
      </c>
      <c r="E27" s="1">
        <f t="shared" si="6"/>
        <v>1771</v>
      </c>
      <c r="F27">
        <v>4</v>
      </c>
      <c r="G27" s="2">
        <f t="shared" si="17"/>
        <v>3.6619718309859142E-3</v>
      </c>
      <c r="H27" s="2">
        <f t="shared" si="17"/>
        <v>5.4889667705984068E-3</v>
      </c>
      <c r="I27" s="2">
        <f t="shared" si="17"/>
        <v>7.9521636237847408E-3</v>
      </c>
      <c r="J27" s="2">
        <f t="shared" si="17"/>
        <v>4.2630280750447485E-3</v>
      </c>
      <c r="K27" s="2">
        <f t="shared" si="17"/>
        <v>3.5794066181464232E-4</v>
      </c>
      <c r="L27" s="2">
        <f t="shared" si="8"/>
        <v>275.02172407096225</v>
      </c>
      <c r="O27">
        <f t="shared" si="9"/>
        <v>4</v>
      </c>
      <c r="P27" s="2">
        <f t="shared" si="12"/>
        <v>3.6619718309859142E-3</v>
      </c>
      <c r="Q27" s="2">
        <f t="shared" si="13"/>
        <v>5.4889667705984068E-3</v>
      </c>
      <c r="R27" s="2">
        <f t="shared" si="14"/>
        <v>7.9521636237847408E-3</v>
      </c>
      <c r="S27" s="2">
        <f t="shared" si="15"/>
        <v>4.2630280750447485E-3</v>
      </c>
      <c r="T27" s="2">
        <f t="shared" si="16"/>
        <v>3.5794066181464232E-4</v>
      </c>
      <c r="U27" s="2">
        <f t="shared" si="10"/>
        <v>275.02172407096225</v>
      </c>
      <c r="V27" s="13">
        <f t="shared" si="11"/>
        <v>0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>
      <c r="A28" s="5">
        <v>764.49516100553888</v>
      </c>
      <c r="B28" s="5">
        <v>278.52599499999997</v>
      </c>
      <c r="C28">
        <v>1960.0409999999999</v>
      </c>
      <c r="D28">
        <v>316.43</v>
      </c>
      <c r="E28" s="1">
        <f t="shared" si="6"/>
        <v>1772</v>
      </c>
      <c r="F28">
        <v>4</v>
      </c>
      <c r="G28" s="2">
        <f t="shared" si="17"/>
        <v>3.9061032863849754E-3</v>
      </c>
      <c r="H28" s="2">
        <f t="shared" si="17"/>
        <v>5.8494533133554901E-3</v>
      </c>
      <c r="I28" s="2">
        <f t="shared" si="17"/>
        <v>8.44636375303154E-3</v>
      </c>
      <c r="J28" s="2">
        <f t="shared" si="17"/>
        <v>4.4889782515341549E-3</v>
      </c>
      <c r="K28" s="2">
        <f t="shared" si="17"/>
        <v>4.0489541297845856E-4</v>
      </c>
      <c r="L28" s="2">
        <f t="shared" si="8"/>
        <v>275.02309579401731</v>
      </c>
      <c r="O28">
        <f t="shared" si="9"/>
        <v>4</v>
      </c>
      <c r="P28" s="2">
        <f t="shared" si="12"/>
        <v>3.9061032863849754E-3</v>
      </c>
      <c r="Q28" s="2">
        <f t="shared" si="13"/>
        <v>5.8494533133554901E-3</v>
      </c>
      <c r="R28" s="2">
        <f t="shared" si="14"/>
        <v>8.44636375303154E-3</v>
      </c>
      <c r="S28" s="2">
        <f t="shared" si="15"/>
        <v>4.4889782515341549E-3</v>
      </c>
      <c r="T28" s="2">
        <f t="shared" si="16"/>
        <v>4.0489541297845856E-4</v>
      </c>
      <c r="U28" s="2">
        <f t="shared" si="10"/>
        <v>275.02309579401731</v>
      </c>
      <c r="V28" s="13">
        <f t="shared" si="11"/>
        <v>0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>
      <c r="A29" s="5">
        <v>799.24277413704067</v>
      </c>
      <c r="B29" s="5">
        <v>278.54995500000001</v>
      </c>
      <c r="C29">
        <v>1960.1257000000001</v>
      </c>
      <c r="D29">
        <v>316.98</v>
      </c>
      <c r="E29" s="1">
        <f t="shared" si="6"/>
        <v>1773</v>
      </c>
      <c r="F29">
        <v>4</v>
      </c>
      <c r="G29" s="2">
        <f t="shared" si="17"/>
        <v>4.1502347417840361E-3</v>
      </c>
      <c r="H29" s="2">
        <f t="shared" si="17"/>
        <v>6.208948146855099E-3</v>
      </c>
      <c r="I29" s="2">
        <f t="shared" si="17"/>
        <v>8.9339304237661434E-3</v>
      </c>
      <c r="J29" s="2">
        <f t="shared" si="17"/>
        <v>4.7020206047952854E-3</v>
      </c>
      <c r="K29" s="2">
        <f t="shared" si="17"/>
        <v>4.3337490917849062E-4</v>
      </c>
      <c r="L29" s="2">
        <f t="shared" si="8"/>
        <v>275.02442850882636</v>
      </c>
      <c r="O29">
        <f t="shared" si="9"/>
        <v>4</v>
      </c>
      <c r="P29" s="2">
        <f t="shared" si="12"/>
        <v>4.1502347417840361E-3</v>
      </c>
      <c r="Q29" s="2">
        <f t="shared" si="13"/>
        <v>6.208948146855099E-3</v>
      </c>
      <c r="R29" s="2">
        <f t="shared" si="14"/>
        <v>8.9339304237661434E-3</v>
      </c>
      <c r="S29" s="2">
        <f t="shared" si="15"/>
        <v>4.7020206047952854E-3</v>
      </c>
      <c r="T29" s="2">
        <f t="shared" si="16"/>
        <v>4.3337490917849062E-4</v>
      </c>
      <c r="U29" s="2">
        <f t="shared" si="10"/>
        <v>275.02442850882636</v>
      </c>
      <c r="V29" s="13">
        <f t="shared" si="11"/>
        <v>0</v>
      </c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>
      <c r="A30" s="5">
        <v>857.30982198049514</v>
      </c>
      <c r="B30" s="5">
        <v>279.33640000000003</v>
      </c>
      <c r="C30">
        <v>1960.2049</v>
      </c>
      <c r="D30">
        <v>317.58</v>
      </c>
      <c r="E30" s="1">
        <f t="shared" si="6"/>
        <v>1774</v>
      </c>
      <c r="F30">
        <v>4</v>
      </c>
      <c r="G30" s="2">
        <f t="shared" si="17"/>
        <v>4.3943661971830974E-3</v>
      </c>
      <c r="H30" s="2">
        <f t="shared" si="17"/>
        <v>6.567453999319052E-3</v>
      </c>
      <c r="I30" s="2">
        <f t="shared" si="17"/>
        <v>9.4149526743542433E-3</v>
      </c>
      <c r="J30" s="2">
        <f t="shared" si="17"/>
        <v>4.9028925181888484E-3</v>
      </c>
      <c r="K30" s="2">
        <f t="shared" si="17"/>
        <v>4.5064859679697951E-4</v>
      </c>
      <c r="L30" s="2">
        <f t="shared" si="8"/>
        <v>275.02573031398583</v>
      </c>
      <c r="O30">
        <f t="shared" si="9"/>
        <v>4</v>
      </c>
      <c r="P30" s="2">
        <f t="shared" si="12"/>
        <v>4.3943661971830974E-3</v>
      </c>
      <c r="Q30" s="2">
        <f t="shared" si="13"/>
        <v>6.567453999319052E-3</v>
      </c>
      <c r="R30" s="2">
        <f t="shared" si="14"/>
        <v>9.4149526743542433E-3</v>
      </c>
      <c r="S30" s="2">
        <f t="shared" si="15"/>
        <v>4.9028925181888484E-3</v>
      </c>
      <c r="T30" s="2">
        <f t="shared" si="16"/>
        <v>4.5064859679697951E-4</v>
      </c>
      <c r="U30" s="2">
        <f t="shared" si="10"/>
        <v>275.02573031398583</v>
      </c>
      <c r="V30" s="13">
        <f t="shared" si="11"/>
        <v>0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>
      <c r="A31" s="5">
        <v>897.43654891130177</v>
      </c>
      <c r="B31" s="5">
        <v>278.91423999999995</v>
      </c>
      <c r="C31">
        <v>1960.2896000000001</v>
      </c>
      <c r="D31">
        <v>319.02999999999997</v>
      </c>
      <c r="E31" s="1">
        <f t="shared" si="6"/>
        <v>1775</v>
      </c>
      <c r="F31">
        <v>4</v>
      </c>
      <c r="G31" s="2">
        <f t="shared" si="17"/>
        <v>4.6384976525821586E-3</v>
      </c>
      <c r="H31" s="2">
        <f t="shared" si="17"/>
        <v>6.9249735914637487E-3</v>
      </c>
      <c r="I31" s="2">
        <f t="shared" si="17"/>
        <v>9.8895183480337476E-3</v>
      </c>
      <c r="J31" s="2">
        <f t="shared" si="17"/>
        <v>5.0922892506823809E-3</v>
      </c>
      <c r="K31" s="2">
        <f t="shared" si="17"/>
        <v>4.6112561794389148E-4</v>
      </c>
      <c r="L31" s="2">
        <f t="shared" si="8"/>
        <v>275.02700640446068</v>
      </c>
      <c r="O31">
        <f t="shared" si="9"/>
        <v>4</v>
      </c>
      <c r="P31" s="2">
        <f t="shared" si="12"/>
        <v>4.6384976525821586E-3</v>
      </c>
      <c r="Q31" s="2">
        <f t="shared" si="13"/>
        <v>6.9249735914637487E-3</v>
      </c>
      <c r="R31" s="2">
        <f t="shared" si="14"/>
        <v>9.8895183480337476E-3</v>
      </c>
      <c r="S31" s="2">
        <f t="shared" si="15"/>
        <v>5.0922892506823809E-3</v>
      </c>
      <c r="T31" s="2">
        <f t="shared" si="16"/>
        <v>4.6112561794389148E-4</v>
      </c>
      <c r="U31" s="2">
        <f t="shared" si="10"/>
        <v>275.02700640446068</v>
      </c>
      <c r="V31" s="13">
        <f t="shared" si="11"/>
        <v>0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>
      <c r="A32" s="5">
        <v>944.23650758208908</v>
      </c>
      <c r="B32" s="5">
        <v>279.11739</v>
      </c>
      <c r="C32">
        <v>1960.3715999999999</v>
      </c>
      <c r="D32">
        <v>320.04000000000002</v>
      </c>
      <c r="E32" s="1">
        <f t="shared" si="6"/>
        <v>1776</v>
      </c>
      <c r="F32">
        <v>4</v>
      </c>
      <c r="G32" s="2">
        <f t="shared" si="17"/>
        <v>4.8826291079812198E-3</v>
      </c>
      <c r="H32" s="2">
        <f t="shared" si="17"/>
        <v>7.2815096365208155E-3</v>
      </c>
      <c r="I32" s="2">
        <f t="shared" si="17"/>
        <v>1.0357714108956525E-2</v>
      </c>
      <c r="J32" s="2">
        <f t="shared" si="17"/>
        <v>5.2708663432843991E-3</v>
      </c>
      <c r="K32" s="2">
        <f t="shared" si="17"/>
        <v>4.6748025249195122E-4</v>
      </c>
      <c r="L32" s="2">
        <f t="shared" si="8"/>
        <v>275.02826019944922</v>
      </c>
      <c r="O32">
        <f t="shared" si="9"/>
        <v>4</v>
      </c>
      <c r="P32" s="2">
        <f t="shared" si="12"/>
        <v>4.8826291079812198E-3</v>
      </c>
      <c r="Q32" s="2">
        <f t="shared" si="13"/>
        <v>7.2815096365208155E-3</v>
      </c>
      <c r="R32" s="2">
        <f t="shared" si="14"/>
        <v>1.0357714108956525E-2</v>
      </c>
      <c r="S32" s="2">
        <f t="shared" si="15"/>
        <v>5.2708663432843991E-3</v>
      </c>
      <c r="T32" s="2">
        <f t="shared" si="16"/>
        <v>4.6748025249195122E-4</v>
      </c>
      <c r="U32" s="2">
        <f t="shared" si="10"/>
        <v>275.02826019944922</v>
      </c>
      <c r="V32" s="13">
        <f t="shared" si="11"/>
        <v>0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>
      <c r="A33" s="5">
        <v>968.20091040480986</v>
      </c>
      <c r="B33" s="5">
        <v>278.45946000000004</v>
      </c>
      <c r="C33">
        <v>1960.4563000000001</v>
      </c>
      <c r="D33">
        <v>319.58999999999997</v>
      </c>
      <c r="E33" s="1">
        <f t="shared" si="6"/>
        <v>1777</v>
      </c>
      <c r="F33">
        <v>4</v>
      </c>
      <c r="G33" s="2">
        <f t="shared" si="17"/>
        <v>5.126760563380281E-3</v>
      </c>
      <c r="H33" s="2">
        <f t="shared" si="17"/>
        <v>7.6370648402576983E-3</v>
      </c>
      <c r="I33" s="2">
        <f t="shared" si="17"/>
        <v>1.081962545801482E-2</v>
      </c>
      <c r="J33" s="2">
        <f t="shared" si="17"/>
        <v>5.4392418880065269E-3</v>
      </c>
      <c r="K33" s="2">
        <f t="shared" si="17"/>
        <v>4.7133453317661859E-4</v>
      </c>
      <c r="L33" s="2">
        <f t="shared" si="8"/>
        <v>275.02949402728285</v>
      </c>
      <c r="O33">
        <f t="shared" si="9"/>
        <v>4</v>
      </c>
      <c r="P33" s="2">
        <f t="shared" si="12"/>
        <v>5.126760563380281E-3</v>
      </c>
      <c r="Q33" s="2">
        <f t="shared" si="13"/>
        <v>7.6370648402576983E-3</v>
      </c>
      <c r="R33" s="2">
        <f t="shared" si="14"/>
        <v>1.081962545801482E-2</v>
      </c>
      <c r="S33" s="2">
        <f t="shared" si="15"/>
        <v>5.4392418880065269E-3</v>
      </c>
      <c r="T33" s="2">
        <f t="shared" si="16"/>
        <v>4.7133453317661859E-4</v>
      </c>
      <c r="U33" s="2">
        <f t="shared" si="10"/>
        <v>275.02949402728285</v>
      </c>
      <c r="V33" s="13">
        <f t="shared" si="11"/>
        <v>0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>
      <c r="A34" s="5">
        <v>1004.9747775064998</v>
      </c>
      <c r="B34" s="5">
        <v>279.36356499999999</v>
      </c>
      <c r="C34">
        <v>1960.5382999999999</v>
      </c>
      <c r="D34">
        <v>318.18</v>
      </c>
      <c r="E34" s="1">
        <f t="shared" si="6"/>
        <v>1778</v>
      </c>
      <c r="F34">
        <v>4</v>
      </c>
      <c r="G34" s="2">
        <f t="shared" si="17"/>
        <v>5.3708920187793422E-3</v>
      </c>
      <c r="H34" s="2">
        <f t="shared" si="17"/>
        <v>7.9916419009981952E-3</v>
      </c>
      <c r="I34" s="2">
        <f t="shared" si="17"/>
        <v>1.1275336748455243E-2</v>
      </c>
      <c r="J34" s="2">
        <f t="shared" si="17"/>
        <v>5.5979986672069571E-3</v>
      </c>
      <c r="K34" s="2">
        <f t="shared" si="17"/>
        <v>4.7367227258300756E-4</v>
      </c>
      <c r="L34" s="2">
        <f t="shared" si="8"/>
        <v>275.03070954160802</v>
      </c>
      <c r="O34">
        <f t="shared" si="9"/>
        <v>4</v>
      </c>
      <c r="P34" s="2">
        <f t="shared" si="12"/>
        <v>5.3708920187793422E-3</v>
      </c>
      <c r="Q34" s="2">
        <f t="shared" si="13"/>
        <v>7.9916419009981952E-3</v>
      </c>
      <c r="R34" s="2">
        <f t="shared" si="14"/>
        <v>1.1275336748455243E-2</v>
      </c>
      <c r="S34" s="2">
        <f t="shared" si="15"/>
        <v>5.5979986672069571E-3</v>
      </c>
      <c r="T34" s="2">
        <f t="shared" si="16"/>
        <v>4.7367227258300756E-4</v>
      </c>
      <c r="U34" s="2">
        <f t="shared" si="10"/>
        <v>275.03070954160802</v>
      </c>
      <c r="V34" s="13">
        <f t="shared" si="11"/>
        <v>0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>
      <c r="A35" s="5">
        <v>1005</v>
      </c>
      <c r="B35" s="5">
        <v>280.5</v>
      </c>
      <c r="C35">
        <v>1960.623</v>
      </c>
      <c r="D35">
        <v>315.89999999999998</v>
      </c>
      <c r="E35" s="1">
        <f t="shared" si="6"/>
        <v>1779</v>
      </c>
      <c r="F35">
        <v>4</v>
      </c>
      <c r="G35" s="2">
        <f t="shared" si="17"/>
        <v>5.6150234741784034E-3</v>
      </c>
      <c r="H35" s="2">
        <f t="shared" si="17"/>
        <v>8.3452435096429359E-3</v>
      </c>
      <c r="I35" s="2">
        <f t="shared" si="17"/>
        <v>1.1724931201283172E-2</v>
      </c>
      <c r="J35" s="2">
        <f t="shared" si="17"/>
        <v>5.7476861707199409E-3</v>
      </c>
      <c r="K35" s="2">
        <f t="shared" si="17"/>
        <v>4.7509018320740086E-4</v>
      </c>
      <c r="L35" s="2">
        <f t="shared" si="8"/>
        <v>275.03190797453902</v>
      </c>
      <c r="O35">
        <f t="shared" si="9"/>
        <v>4</v>
      </c>
      <c r="P35" s="2">
        <f t="shared" si="12"/>
        <v>5.6150234741784034E-3</v>
      </c>
      <c r="Q35" s="2">
        <f t="shared" si="13"/>
        <v>8.3452435096429359E-3</v>
      </c>
      <c r="R35" s="2">
        <f t="shared" si="14"/>
        <v>1.1724931201283172E-2</v>
      </c>
      <c r="S35" s="2">
        <f t="shared" si="15"/>
        <v>5.7476861707199409E-3</v>
      </c>
      <c r="T35" s="2">
        <f t="shared" si="16"/>
        <v>4.7509018320740086E-4</v>
      </c>
      <c r="U35" s="2">
        <f t="shared" si="10"/>
        <v>275.03190797453902</v>
      </c>
      <c r="V35" s="13">
        <f t="shared" si="11"/>
        <v>0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>
      <c r="A36" s="5">
        <v>1025.1723309203073</v>
      </c>
      <c r="B36" s="5">
        <v>280.82965000000002</v>
      </c>
      <c r="C36">
        <v>1960.7076999999999</v>
      </c>
      <c r="D36">
        <v>314.17</v>
      </c>
      <c r="E36" s="1">
        <f t="shared" si="6"/>
        <v>1780</v>
      </c>
      <c r="F36">
        <v>4</v>
      </c>
      <c r="G36" s="2">
        <f t="shared" si="17"/>
        <v>5.8591549295774646E-3</v>
      </c>
      <c r="H36" s="2">
        <f t="shared" si="17"/>
        <v>8.6978723496898003E-3</v>
      </c>
      <c r="I36" s="2">
        <f t="shared" si="17"/>
        <v>1.2168490920460398E-2</v>
      </c>
      <c r="J36" s="2">
        <f t="shared" si="17"/>
        <v>5.8888224977530152E-3</v>
      </c>
      <c r="K36" s="2">
        <f t="shared" si="17"/>
        <v>4.7595018947382768E-4</v>
      </c>
      <c r="L36" s="2">
        <f t="shared" si="8"/>
        <v>275.03309029088695</v>
      </c>
      <c r="O36">
        <f t="shared" si="9"/>
        <v>4</v>
      </c>
      <c r="P36" s="2">
        <f t="shared" si="12"/>
        <v>5.8591549295774646E-3</v>
      </c>
      <c r="Q36" s="2">
        <f t="shared" si="13"/>
        <v>8.6978723496898003E-3</v>
      </c>
      <c r="R36" s="2">
        <f t="shared" si="14"/>
        <v>1.2168490920460398E-2</v>
      </c>
      <c r="S36" s="2">
        <f t="shared" si="15"/>
        <v>5.8888224977530152E-3</v>
      </c>
      <c r="T36" s="2">
        <f t="shared" si="16"/>
        <v>4.7595018947382768E-4</v>
      </c>
      <c r="U36" s="2">
        <f t="shared" si="10"/>
        <v>275.03309029088695</v>
      </c>
      <c r="V36" s="13">
        <f t="shared" si="11"/>
        <v>0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>
      <c r="A37" s="5">
        <v>1036.7968998901797</v>
      </c>
      <c r="B37" s="5">
        <v>280.26947000000001</v>
      </c>
      <c r="C37">
        <v>1960.7896000000001</v>
      </c>
      <c r="D37">
        <v>313.83</v>
      </c>
      <c r="E37" s="1">
        <f t="shared" si="6"/>
        <v>1781</v>
      </c>
      <c r="F37">
        <v>5</v>
      </c>
      <c r="G37" s="2">
        <f t="shared" si="17"/>
        <v>6.1032863849765258E-3</v>
      </c>
      <c r="H37" s="2">
        <f t="shared" si="17"/>
        <v>9.0495310972542875E-3</v>
      </c>
      <c r="I37" s="2">
        <f t="shared" si="17"/>
        <v>1.2606096907898767E-2</v>
      </c>
      <c r="J37" s="2">
        <f t="shared" si="17"/>
        <v>6.02189615013482E-3</v>
      </c>
      <c r="K37" s="2">
        <f t="shared" si="17"/>
        <v>4.7647180964196053E-4</v>
      </c>
      <c r="L37" s="2">
        <f t="shared" si="8"/>
        <v>275.03425728234993</v>
      </c>
      <c r="O37">
        <f t="shared" si="9"/>
        <v>5</v>
      </c>
      <c r="P37" s="2">
        <f t="shared" si="12"/>
        <v>6.1032863849765258E-3</v>
      </c>
      <c r="Q37" s="2">
        <f t="shared" si="13"/>
        <v>9.0495310972542875E-3</v>
      </c>
      <c r="R37" s="2">
        <f t="shared" si="14"/>
        <v>1.2606096907898767E-2</v>
      </c>
      <c r="S37" s="2">
        <f t="shared" si="15"/>
        <v>6.02189615013482E-3</v>
      </c>
      <c r="T37" s="2">
        <f t="shared" si="16"/>
        <v>4.7647180964196053E-4</v>
      </c>
      <c r="U37" s="2">
        <f t="shared" si="10"/>
        <v>275.03425728234993</v>
      </c>
      <c r="V37" s="13">
        <f t="shared" si="11"/>
        <v>0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>
      <c r="A38" s="5">
        <v>1058.0112997238571</v>
      </c>
      <c r="B38" s="5">
        <v>282.76092</v>
      </c>
      <c r="C38">
        <v>1960.8742999999999</v>
      </c>
      <c r="D38">
        <v>315</v>
      </c>
      <c r="E38" s="1">
        <f t="shared" si="6"/>
        <v>1782</v>
      </c>
      <c r="F38">
        <v>5</v>
      </c>
      <c r="G38" s="2">
        <f t="shared" si="17"/>
        <v>6.4084507042253521E-3</v>
      </c>
      <c r="H38" s="2">
        <f t="shared" si="17"/>
        <v>9.494119134704845E-3</v>
      </c>
      <c r="I38" s="2">
        <f t="shared" si="17"/>
        <v>1.3188063820036617E-2</v>
      </c>
      <c r="J38" s="2">
        <f t="shared" si="17"/>
        <v>6.2647386151390826E-3</v>
      </c>
      <c r="K38" s="2">
        <f t="shared" si="17"/>
        <v>5.237365450741693E-4</v>
      </c>
      <c r="L38" s="2">
        <f t="shared" si="8"/>
        <v>275.03587910881919</v>
      </c>
      <c r="O38">
        <f t="shared" si="9"/>
        <v>5</v>
      </c>
      <c r="P38" s="2">
        <f t="shared" si="12"/>
        <v>6.4084507042253521E-3</v>
      </c>
      <c r="Q38" s="2">
        <f t="shared" si="13"/>
        <v>9.494119134704845E-3</v>
      </c>
      <c r="R38" s="2">
        <f t="shared" si="14"/>
        <v>1.3188063820036617E-2</v>
      </c>
      <c r="S38" s="2">
        <f t="shared" si="15"/>
        <v>6.2647386151390826E-3</v>
      </c>
      <c r="T38" s="2">
        <f t="shared" si="16"/>
        <v>5.237365450741693E-4</v>
      </c>
      <c r="U38" s="2">
        <f t="shared" si="10"/>
        <v>275.03587910881919</v>
      </c>
      <c r="V38" s="13">
        <f t="shared" si="11"/>
        <v>0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>
      <c r="A39" s="5">
        <v>1087.5374858030018</v>
      </c>
      <c r="B39" s="5">
        <v>282.39983999999998</v>
      </c>
      <c r="C39">
        <v>1960.9563000000001</v>
      </c>
      <c r="D39">
        <v>316.19</v>
      </c>
      <c r="E39" s="1">
        <f t="shared" si="6"/>
        <v>1783</v>
      </c>
      <c r="F39">
        <v>5</v>
      </c>
      <c r="G39" s="2">
        <f t="shared" ref="G39:K54" si="18">G38*(1-G$5)+G$4*$F38*$L$4/1000</f>
        <v>6.7136150234741784E-3</v>
      </c>
      <c r="H39" s="2">
        <f t="shared" si="18"/>
        <v>9.9374840971714375E-3</v>
      </c>
      <c r="I39" s="2">
        <f t="shared" si="18"/>
        <v>1.3762219213846818E-2</v>
      </c>
      <c r="J39" s="2">
        <f t="shared" si="18"/>
        <v>6.4937082535791186E-3</v>
      </c>
      <c r="K39" s="2">
        <f t="shared" si="18"/>
        <v>5.5240405623700989E-4</v>
      </c>
      <c r="L39" s="2">
        <f t="shared" si="8"/>
        <v>275.03745943064433</v>
      </c>
      <c r="O39">
        <f t="shared" si="9"/>
        <v>5</v>
      </c>
      <c r="P39" s="2">
        <f t="shared" si="12"/>
        <v>6.7136150234741784E-3</v>
      </c>
      <c r="Q39" s="2">
        <f t="shared" si="13"/>
        <v>9.9374840971714375E-3</v>
      </c>
      <c r="R39" s="2">
        <f t="shared" si="14"/>
        <v>1.3762219213846818E-2</v>
      </c>
      <c r="S39" s="2">
        <f t="shared" si="15"/>
        <v>6.4937082535791186E-3</v>
      </c>
      <c r="T39" s="2">
        <f t="shared" si="16"/>
        <v>5.5240405623700989E-4</v>
      </c>
      <c r="U39" s="2">
        <f t="shared" si="10"/>
        <v>275.03745943064433</v>
      </c>
      <c r="V39" s="13">
        <f t="shared" si="11"/>
        <v>0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>
      <c r="A40" s="5">
        <v>1105.3739406361235</v>
      </c>
      <c r="B40" s="5">
        <v>282.75096500000001</v>
      </c>
      <c r="C40">
        <v>1961.0410999999999</v>
      </c>
      <c r="D40">
        <v>316.89</v>
      </c>
      <c r="E40" s="1">
        <f t="shared" si="6"/>
        <v>1784</v>
      </c>
      <c r="F40">
        <v>5</v>
      </c>
      <c r="G40" s="2">
        <f t="shared" si="18"/>
        <v>7.0187793427230047E-3</v>
      </c>
      <c r="H40" s="2">
        <f t="shared" si="18"/>
        <v>1.0379629349369916E-2</v>
      </c>
      <c r="I40" s="2">
        <f t="shared" si="18"/>
        <v>1.4328667940339473E-2</v>
      </c>
      <c r="J40" s="2">
        <f t="shared" si="18"/>
        <v>6.7095975764223893E-3</v>
      </c>
      <c r="K40" s="2">
        <f t="shared" si="18"/>
        <v>5.6979178069492694E-4</v>
      </c>
      <c r="L40" s="2">
        <f t="shared" si="8"/>
        <v>275.03900646598953</v>
      </c>
      <c r="O40">
        <f t="shared" si="9"/>
        <v>5</v>
      </c>
      <c r="P40" s="2">
        <f t="shared" si="12"/>
        <v>7.0187793427230047E-3</v>
      </c>
      <c r="Q40" s="2">
        <f t="shared" si="13"/>
        <v>1.0379629349369916E-2</v>
      </c>
      <c r="R40" s="2">
        <f t="shared" si="14"/>
        <v>1.4328667940339473E-2</v>
      </c>
      <c r="S40" s="2">
        <f t="shared" si="15"/>
        <v>6.7095975764223893E-3</v>
      </c>
      <c r="T40" s="2">
        <f t="shared" si="16"/>
        <v>5.6979178069492694E-4</v>
      </c>
      <c r="U40" s="2">
        <f t="shared" si="10"/>
        <v>275.03900646598953</v>
      </c>
      <c r="V40" s="13">
        <f t="shared" si="11"/>
        <v>0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>
      <c r="A41" s="5">
        <v>1136.7946841810672</v>
      </c>
      <c r="B41" s="5">
        <v>283.81344999999999</v>
      </c>
      <c r="C41">
        <v>1961.126</v>
      </c>
      <c r="D41">
        <v>317.7</v>
      </c>
      <c r="E41" s="1">
        <f t="shared" si="6"/>
        <v>1785</v>
      </c>
      <c r="F41">
        <v>5</v>
      </c>
      <c r="G41" s="2">
        <f t="shared" si="18"/>
        <v>7.3239436619718309E-3</v>
      </c>
      <c r="H41" s="2">
        <f t="shared" si="18"/>
        <v>1.0820558246759697E-2</v>
      </c>
      <c r="I41" s="2">
        <f t="shared" si="18"/>
        <v>1.4887513443149848E-2</v>
      </c>
      <c r="J41" s="2">
        <f t="shared" si="18"/>
        <v>6.9131538209763243E-3</v>
      </c>
      <c r="K41" s="2">
        <f t="shared" si="18"/>
        <v>5.8033796868128882E-4</v>
      </c>
      <c r="L41" s="2">
        <f t="shared" si="8"/>
        <v>275.04052550714152</v>
      </c>
      <c r="O41">
        <f t="shared" si="9"/>
        <v>5</v>
      </c>
      <c r="P41" s="2">
        <f t="shared" si="12"/>
        <v>7.3239436619718309E-3</v>
      </c>
      <c r="Q41" s="2">
        <f t="shared" si="13"/>
        <v>1.0820558246759697E-2</v>
      </c>
      <c r="R41" s="2">
        <f t="shared" si="14"/>
        <v>1.4887513443149848E-2</v>
      </c>
      <c r="S41" s="2">
        <f t="shared" si="15"/>
        <v>6.9131538209763243E-3</v>
      </c>
      <c r="T41" s="2">
        <f t="shared" si="16"/>
        <v>5.8033796868128882E-4</v>
      </c>
      <c r="U41" s="2">
        <f t="shared" si="10"/>
        <v>275.04052550714152</v>
      </c>
      <c r="V41" s="13">
        <f t="shared" si="11"/>
        <v>0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>
      <c r="A42" s="5">
        <v>1159.6127749214806</v>
      </c>
      <c r="B42" s="5">
        <v>283.87588000000005</v>
      </c>
      <c r="C42">
        <v>1961.2027</v>
      </c>
      <c r="D42">
        <v>318.54000000000002</v>
      </c>
      <c r="E42" s="1">
        <f t="shared" si="6"/>
        <v>1786</v>
      </c>
      <c r="F42">
        <v>5</v>
      </c>
      <c r="G42" s="2">
        <f t="shared" si="18"/>
        <v>7.6291079812206572E-3</v>
      </c>
      <c r="H42" s="2">
        <f t="shared" si="18"/>
        <v>1.1260274135569225E-2</v>
      </c>
      <c r="I42" s="2">
        <f t="shared" si="18"/>
        <v>1.5438857777429026E-2</v>
      </c>
      <c r="J42" s="2">
        <f t="shared" si="18"/>
        <v>7.1050815372301849E-3</v>
      </c>
      <c r="K42" s="2">
        <f t="shared" si="18"/>
        <v>5.867345550381103E-4</v>
      </c>
      <c r="L42" s="2">
        <f t="shared" si="8"/>
        <v>275.04202005598648</v>
      </c>
      <c r="O42">
        <f t="shared" si="9"/>
        <v>5</v>
      </c>
      <c r="P42" s="2">
        <f t="shared" si="12"/>
        <v>7.6291079812206572E-3</v>
      </c>
      <c r="Q42" s="2">
        <f t="shared" si="13"/>
        <v>1.1260274135569225E-2</v>
      </c>
      <c r="R42" s="2">
        <f t="shared" si="14"/>
        <v>1.5438857777429026E-2</v>
      </c>
      <c r="S42" s="2">
        <f t="shared" si="15"/>
        <v>7.1050815372301849E-3</v>
      </c>
      <c r="T42" s="2">
        <f t="shared" si="16"/>
        <v>5.867345550381103E-4</v>
      </c>
      <c r="U42" s="2">
        <f t="shared" si="10"/>
        <v>275.04202005598648</v>
      </c>
      <c r="V42" s="13">
        <f t="shared" si="11"/>
        <v>0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>
      <c r="A43" s="5">
        <v>1192.6199335903211</v>
      </c>
      <c r="B43" s="5">
        <v>283.85327000000001</v>
      </c>
      <c r="C43">
        <v>1961.2877000000001</v>
      </c>
      <c r="D43">
        <v>319.48</v>
      </c>
      <c r="E43" s="1">
        <f t="shared" si="6"/>
        <v>1787</v>
      </c>
      <c r="F43">
        <v>5</v>
      </c>
      <c r="G43" s="2">
        <f t="shared" si="18"/>
        <v>7.9342723004694835E-3</v>
      </c>
      <c r="H43" s="2">
        <f t="shared" si="18"/>
        <v>1.1698780352821375E-2</v>
      </c>
      <c r="I43" s="2">
        <f t="shared" si="18"/>
        <v>1.5982801628480994E-2</v>
      </c>
      <c r="J43" s="2">
        <f t="shared" si="18"/>
        <v>7.2860450264473492E-3</v>
      </c>
      <c r="K43" s="2">
        <f t="shared" si="18"/>
        <v>5.9061428078102207E-4</v>
      </c>
      <c r="L43" s="2">
        <f t="shared" si="8"/>
        <v>275.043492513589</v>
      </c>
      <c r="O43">
        <f t="shared" si="9"/>
        <v>5</v>
      </c>
      <c r="P43" s="2">
        <f t="shared" si="12"/>
        <v>7.9342723004694835E-3</v>
      </c>
      <c r="Q43" s="2">
        <f t="shared" si="13"/>
        <v>1.1698780352821375E-2</v>
      </c>
      <c r="R43" s="2">
        <f t="shared" si="14"/>
        <v>1.5982801628480994E-2</v>
      </c>
      <c r="S43" s="2">
        <f t="shared" si="15"/>
        <v>7.2860450264473492E-3</v>
      </c>
      <c r="T43" s="2">
        <f t="shared" si="16"/>
        <v>5.9061428078102207E-4</v>
      </c>
      <c r="U43" s="2">
        <f t="shared" si="10"/>
        <v>275.043492513589</v>
      </c>
      <c r="V43" s="13">
        <f t="shared" si="11"/>
        <v>0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>
      <c r="A44" s="5">
        <v>1207.4211739643513</v>
      </c>
      <c r="B44" s="5">
        <v>283.59713999999997</v>
      </c>
      <c r="C44">
        <v>1961.3698999999999</v>
      </c>
      <c r="D44">
        <v>320.58</v>
      </c>
      <c r="E44" s="1">
        <f t="shared" si="6"/>
        <v>1788</v>
      </c>
      <c r="F44">
        <v>5</v>
      </c>
      <c r="G44" s="2">
        <f t="shared" si="18"/>
        <v>8.2394366197183107E-3</v>
      </c>
      <c r="H44" s="2">
        <f t="shared" si="18"/>
        <v>1.2136080226358769E-2</v>
      </c>
      <c r="I44" s="2">
        <f t="shared" si="18"/>
        <v>1.6519444330149582E-2</v>
      </c>
      <c r="J44" s="2">
        <f t="shared" si="18"/>
        <v>7.4566706404484845E-3</v>
      </c>
      <c r="K44" s="2">
        <f t="shared" si="18"/>
        <v>5.9296745339537443E-4</v>
      </c>
      <c r="L44" s="2">
        <f t="shared" si="8"/>
        <v>275.04494459927008</v>
      </c>
      <c r="O44">
        <f t="shared" si="9"/>
        <v>5</v>
      </c>
      <c r="P44" s="2">
        <f t="shared" si="12"/>
        <v>8.2394366197183107E-3</v>
      </c>
      <c r="Q44" s="2">
        <f t="shared" si="13"/>
        <v>1.2136080226358769E-2</v>
      </c>
      <c r="R44" s="2">
        <f t="shared" si="14"/>
        <v>1.6519444330149582E-2</v>
      </c>
      <c r="S44" s="2">
        <f t="shared" si="15"/>
        <v>7.4566706404484845E-3</v>
      </c>
      <c r="T44" s="2">
        <f t="shared" si="16"/>
        <v>5.9296745339537443E-4</v>
      </c>
      <c r="U44" s="2">
        <f t="shared" si="10"/>
        <v>275.04494459927008</v>
      </c>
      <c r="V44" s="13">
        <f t="shared" si="11"/>
        <v>0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>
      <c r="A45" s="5">
        <v>1246.2740771419012</v>
      </c>
      <c r="B45" s="5">
        <v>281.72289999999998</v>
      </c>
      <c r="C45">
        <v>1961.4548</v>
      </c>
      <c r="D45">
        <v>319.77</v>
      </c>
      <c r="E45" s="1">
        <f t="shared" si="6"/>
        <v>1789</v>
      </c>
      <c r="F45">
        <v>5</v>
      </c>
      <c r="G45" s="2">
        <f t="shared" si="18"/>
        <v>8.5446009389671361E-3</v>
      </c>
      <c r="H45" s="2">
        <f t="shared" si="18"/>
        <v>1.2572177074869035E-2</v>
      </c>
      <c r="I45" s="2">
        <f t="shared" si="18"/>
        <v>1.7048883882958582E-2</v>
      </c>
      <c r="J45" s="2">
        <f t="shared" si="18"/>
        <v>7.6175489495439027E-3</v>
      </c>
      <c r="K45" s="2">
        <f t="shared" si="18"/>
        <v>5.9439472473357528E-4</v>
      </c>
      <c r="L45" s="2">
        <f t="shared" si="8"/>
        <v>275.04637760557108</v>
      </c>
      <c r="O45">
        <f t="shared" si="9"/>
        <v>5</v>
      </c>
      <c r="P45" s="2">
        <f t="shared" si="12"/>
        <v>8.5446009389671361E-3</v>
      </c>
      <c r="Q45" s="2">
        <f t="shared" si="13"/>
        <v>1.2572177074869035E-2</v>
      </c>
      <c r="R45" s="2">
        <f t="shared" si="14"/>
        <v>1.7048883882958582E-2</v>
      </c>
      <c r="S45" s="2">
        <f t="shared" si="15"/>
        <v>7.6175489495439027E-3</v>
      </c>
      <c r="T45" s="2">
        <f t="shared" si="16"/>
        <v>5.9439472473357528E-4</v>
      </c>
      <c r="U45" s="2">
        <f t="shared" si="10"/>
        <v>275.04637760557108</v>
      </c>
      <c r="V45" s="13">
        <f t="shared" si="11"/>
        <v>0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>
      <c r="A46" s="5">
        <v>1257.5572759254273</v>
      </c>
      <c r="B46" s="5">
        <v>282.11384499999997</v>
      </c>
      <c r="C46">
        <v>1961.537</v>
      </c>
      <c r="D46">
        <v>318.57</v>
      </c>
      <c r="E46" s="1">
        <f t="shared" si="6"/>
        <v>1790</v>
      </c>
      <c r="F46">
        <v>5</v>
      </c>
      <c r="G46" s="2">
        <f t="shared" si="18"/>
        <v>8.8497652582159615E-3</v>
      </c>
      <c r="H46" s="2">
        <f t="shared" si="18"/>
        <v>1.3007074207909993E-2</v>
      </c>
      <c r="I46" s="2">
        <f t="shared" si="18"/>
        <v>1.7571216972008405E-2</v>
      </c>
      <c r="J46" s="2">
        <f t="shared" si="18"/>
        <v>7.7692367866187568E-3</v>
      </c>
      <c r="K46" s="2">
        <f t="shared" si="18"/>
        <v>5.9526040855992321E-4</v>
      </c>
      <c r="L46" s="2">
        <f t="shared" si="8"/>
        <v>275.04779255363331</v>
      </c>
      <c r="O46">
        <f t="shared" si="9"/>
        <v>5</v>
      </c>
      <c r="P46" s="2">
        <f t="shared" si="12"/>
        <v>8.8497652582159615E-3</v>
      </c>
      <c r="Q46" s="2">
        <f t="shared" si="13"/>
        <v>1.3007074207909993E-2</v>
      </c>
      <c r="R46" s="2">
        <f t="shared" si="14"/>
        <v>1.7571216972008405E-2</v>
      </c>
      <c r="S46" s="2">
        <f t="shared" si="15"/>
        <v>7.7692367866187568E-3</v>
      </c>
      <c r="T46" s="2">
        <f t="shared" si="16"/>
        <v>5.9526040855992321E-4</v>
      </c>
      <c r="U46" s="2">
        <f t="shared" si="10"/>
        <v>275.04779255363331</v>
      </c>
      <c r="V46" s="13">
        <f t="shared" si="11"/>
        <v>0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>
      <c r="A47" s="5">
        <v>1275.7548259945549</v>
      </c>
      <c r="B47" s="5">
        <v>281.12830000000002</v>
      </c>
      <c r="C47">
        <v>1961.6219000000001</v>
      </c>
      <c r="D47">
        <v>316.79000000000002</v>
      </c>
      <c r="E47" s="1">
        <f t="shared" si="6"/>
        <v>1791</v>
      </c>
      <c r="F47">
        <v>6</v>
      </c>
      <c r="G47" s="2">
        <f t="shared" si="18"/>
        <v>9.1549295774647869E-3</v>
      </c>
      <c r="H47" s="2">
        <f t="shared" si="18"/>
        <v>1.3440774925934771E-2</v>
      </c>
      <c r="I47" s="2">
        <f t="shared" si="18"/>
        <v>1.8086538984632489E-2</v>
      </c>
      <c r="J47" s="2">
        <f t="shared" si="18"/>
        <v>7.91225917444607E-3</v>
      </c>
      <c r="K47" s="2">
        <f t="shared" si="18"/>
        <v>5.9578547234222061E-4</v>
      </c>
      <c r="L47" s="2">
        <f t="shared" si="8"/>
        <v>275.04919028813481</v>
      </c>
      <c r="O47">
        <f t="shared" si="9"/>
        <v>6</v>
      </c>
      <c r="P47" s="2">
        <f t="shared" si="12"/>
        <v>9.1549295774647869E-3</v>
      </c>
      <c r="Q47" s="2">
        <f t="shared" si="13"/>
        <v>1.3440774925934771E-2</v>
      </c>
      <c r="R47" s="2">
        <f t="shared" si="14"/>
        <v>1.8086538984632489E-2</v>
      </c>
      <c r="S47" s="2">
        <f t="shared" si="15"/>
        <v>7.91225917444607E-3</v>
      </c>
      <c r="T47" s="2">
        <f t="shared" si="16"/>
        <v>5.9578547234222061E-4</v>
      </c>
      <c r="U47" s="2">
        <f t="shared" si="10"/>
        <v>275.04919028813481</v>
      </c>
      <c r="V47" s="13">
        <f t="shared" si="11"/>
        <v>0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>
      <c r="A48" s="5">
        <v>1306.4533214161377</v>
      </c>
      <c r="B48" s="5">
        <v>281.49663500000003</v>
      </c>
      <c r="C48">
        <v>1961.7067999999999</v>
      </c>
      <c r="D48">
        <v>314.99</v>
      </c>
      <c r="E48" s="1">
        <f t="shared" si="6"/>
        <v>1792</v>
      </c>
      <c r="F48">
        <v>6</v>
      </c>
      <c r="G48" s="2">
        <f t="shared" si="18"/>
        <v>9.5211267605633792E-3</v>
      </c>
      <c r="H48" s="2">
        <f t="shared" si="18"/>
        <v>1.396717923393187E-2</v>
      </c>
      <c r="I48" s="2">
        <f t="shared" si="18"/>
        <v>1.8745178769600777E-2</v>
      </c>
      <c r="J48" s="2">
        <f t="shared" si="18"/>
        <v>8.1644820349172191E-3</v>
      </c>
      <c r="K48" s="2">
        <f t="shared" si="18"/>
        <v>6.4305229643200055E-4</v>
      </c>
      <c r="L48" s="2">
        <f t="shared" si="8"/>
        <v>275.05104101909546</v>
      </c>
      <c r="O48">
        <f t="shared" si="9"/>
        <v>6</v>
      </c>
      <c r="P48" s="2">
        <f t="shared" si="12"/>
        <v>9.5211267605633792E-3</v>
      </c>
      <c r="Q48" s="2">
        <f t="shared" si="13"/>
        <v>1.396717923393187E-2</v>
      </c>
      <c r="R48" s="2">
        <f t="shared" si="14"/>
        <v>1.8745178769600777E-2</v>
      </c>
      <c r="S48" s="2">
        <f t="shared" si="15"/>
        <v>8.1644820349172191E-3</v>
      </c>
      <c r="T48" s="2">
        <f t="shared" si="16"/>
        <v>6.4305229643200055E-4</v>
      </c>
      <c r="U48" s="2">
        <f t="shared" si="10"/>
        <v>275.05104101909546</v>
      </c>
      <c r="V48" s="13">
        <f t="shared" si="11"/>
        <v>0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>
      <c r="A49" s="5">
        <v>1330.0781298190848</v>
      </c>
      <c r="B49" s="5">
        <v>283.41525000000001</v>
      </c>
      <c r="C49">
        <v>1961.789</v>
      </c>
      <c r="D49">
        <v>315.31</v>
      </c>
      <c r="E49" s="1">
        <f t="shared" si="6"/>
        <v>1793</v>
      </c>
      <c r="F49">
        <v>6</v>
      </c>
      <c r="G49" s="2">
        <f t="shared" si="18"/>
        <v>9.8873239436619714E-3</v>
      </c>
      <c r="H49" s="2">
        <f t="shared" si="18"/>
        <v>1.4492135387938469E-2</v>
      </c>
      <c r="I49" s="2">
        <f t="shared" si="18"/>
        <v>1.9394977885719526E-2</v>
      </c>
      <c r="J49" s="2">
        <f t="shared" si="18"/>
        <v>8.4022961963217211E-3</v>
      </c>
      <c r="K49" s="2">
        <f t="shared" si="18"/>
        <v>6.7172107442969571E-4</v>
      </c>
      <c r="L49" s="2">
        <f t="shared" si="8"/>
        <v>275.05284845448807</v>
      </c>
      <c r="O49">
        <f t="shared" si="9"/>
        <v>6</v>
      </c>
      <c r="P49" s="2">
        <f t="shared" si="12"/>
        <v>9.8873239436619714E-3</v>
      </c>
      <c r="Q49" s="2">
        <f t="shared" si="13"/>
        <v>1.4492135387938469E-2</v>
      </c>
      <c r="R49" s="2">
        <f t="shared" si="14"/>
        <v>1.9394977885719526E-2</v>
      </c>
      <c r="S49" s="2">
        <f t="shared" si="15"/>
        <v>8.4022961963217211E-3</v>
      </c>
      <c r="T49" s="2">
        <f t="shared" si="16"/>
        <v>6.7172107442969571E-4</v>
      </c>
      <c r="U49" s="2">
        <f t="shared" si="10"/>
        <v>275.05284845448807</v>
      </c>
      <c r="V49" s="13">
        <f t="shared" si="11"/>
        <v>0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>
      <c r="A50" s="5">
        <v>1349.657371124722</v>
      </c>
      <c r="B50" s="5">
        <v>280.06311499999998</v>
      </c>
      <c r="C50">
        <v>1961.874</v>
      </c>
      <c r="D50">
        <v>316.10000000000002</v>
      </c>
      <c r="E50" s="1">
        <f t="shared" si="6"/>
        <v>1794</v>
      </c>
      <c r="F50">
        <v>6</v>
      </c>
      <c r="G50" s="2">
        <f t="shared" si="18"/>
        <v>1.0253521126760564E-2</v>
      </c>
      <c r="H50" s="2">
        <f t="shared" si="18"/>
        <v>1.5015647371869497E-2</v>
      </c>
      <c r="I50" s="2">
        <f t="shared" si="18"/>
        <v>2.0036054997891E-2</v>
      </c>
      <c r="J50" s="2">
        <f t="shared" si="18"/>
        <v>8.6265247823383955E-3</v>
      </c>
      <c r="K50" s="2">
        <f t="shared" si="18"/>
        <v>6.8910956726179269E-4</v>
      </c>
      <c r="L50" s="2">
        <f t="shared" si="8"/>
        <v>275.05462085784615</v>
      </c>
      <c r="O50">
        <f t="shared" si="9"/>
        <v>6</v>
      </c>
      <c r="P50" s="2">
        <f t="shared" si="12"/>
        <v>1.0253521126760564E-2</v>
      </c>
      <c r="Q50" s="2">
        <f t="shared" si="13"/>
        <v>1.5015647371869497E-2</v>
      </c>
      <c r="R50" s="2">
        <f t="shared" si="14"/>
        <v>2.0036054997891E-2</v>
      </c>
      <c r="S50" s="2">
        <f t="shared" si="15"/>
        <v>8.6265247823383955E-3</v>
      </c>
      <c r="T50" s="2">
        <f t="shared" si="16"/>
        <v>6.8910956726179269E-4</v>
      </c>
      <c r="U50" s="2">
        <f t="shared" si="10"/>
        <v>275.05462085784615</v>
      </c>
      <c r="V50" s="13">
        <f t="shared" si="11"/>
        <v>0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>
      <c r="A51" s="5">
        <v>1390.4552610634835</v>
      </c>
      <c r="B51" s="5">
        <v>280.40884</v>
      </c>
      <c r="C51">
        <v>1961.9562000000001</v>
      </c>
      <c r="D51">
        <v>317.01</v>
      </c>
      <c r="E51" s="1">
        <f t="shared" si="6"/>
        <v>1795</v>
      </c>
      <c r="F51">
        <v>6</v>
      </c>
      <c r="G51" s="2">
        <f t="shared" si="18"/>
        <v>1.0619718309859156E-2</v>
      </c>
      <c r="H51" s="2">
        <f t="shared" si="18"/>
        <v>1.5537719158680009E-2</v>
      </c>
      <c r="I51" s="2">
        <f t="shared" si="18"/>
        <v>2.0668527178224053E-2</v>
      </c>
      <c r="J51" s="2">
        <f t="shared" si="18"/>
        <v>8.8379438941780693E-3</v>
      </c>
      <c r="K51" s="2">
        <f t="shared" si="18"/>
        <v>6.9965622129065301E-4</v>
      </c>
      <c r="L51" s="2">
        <f t="shared" si="8"/>
        <v>275.05636356476225</v>
      </c>
      <c r="O51">
        <f t="shared" si="9"/>
        <v>6</v>
      </c>
      <c r="P51" s="2">
        <f t="shared" si="12"/>
        <v>1.0619718309859156E-2</v>
      </c>
      <c r="Q51" s="2">
        <f t="shared" si="13"/>
        <v>1.5537719158680009E-2</v>
      </c>
      <c r="R51" s="2">
        <f t="shared" si="14"/>
        <v>2.0668527178224053E-2</v>
      </c>
      <c r="S51" s="2">
        <f t="shared" si="15"/>
        <v>8.8379438941780693E-3</v>
      </c>
      <c r="T51" s="2">
        <f t="shared" si="16"/>
        <v>6.9965622129065301E-4</v>
      </c>
      <c r="U51" s="2">
        <f t="shared" si="10"/>
        <v>275.05636356476225</v>
      </c>
      <c r="V51" s="13">
        <f t="shared" si="11"/>
        <v>0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>
      <c r="A52" s="5">
        <v>1390.5117738192309</v>
      </c>
      <c r="B52" s="5">
        <v>279.97579749999994</v>
      </c>
      <c r="C52">
        <v>1962.0410999999999</v>
      </c>
      <c r="D52">
        <v>317.94</v>
      </c>
      <c r="E52" s="1">
        <f t="shared" si="6"/>
        <v>1796</v>
      </c>
      <c r="F52">
        <v>6</v>
      </c>
      <c r="G52" s="2">
        <f t="shared" si="18"/>
        <v>1.0985915492957748E-2</v>
      </c>
      <c r="H52" s="2">
        <f t="shared" si="18"/>
        <v>1.6058354710395347E-2</v>
      </c>
      <c r="I52" s="2">
        <f t="shared" si="18"/>
        <v>2.1292509927413588E-2</v>
      </c>
      <c r="J52" s="2">
        <f t="shared" si="18"/>
        <v>9.0372852968293484E-3</v>
      </c>
      <c r="K52" s="2">
        <f t="shared" si="18"/>
        <v>7.0605309031653843E-4</v>
      </c>
      <c r="L52" s="2">
        <f t="shared" si="8"/>
        <v>275.05808011851792</v>
      </c>
      <c r="O52">
        <f t="shared" si="9"/>
        <v>6</v>
      </c>
      <c r="P52" s="2">
        <f t="shared" si="12"/>
        <v>1.0985915492957748E-2</v>
      </c>
      <c r="Q52" s="2">
        <f t="shared" si="13"/>
        <v>1.6058354710395347E-2</v>
      </c>
      <c r="R52" s="2">
        <f t="shared" si="14"/>
        <v>2.1292509927413588E-2</v>
      </c>
      <c r="S52" s="2">
        <f t="shared" si="15"/>
        <v>9.0372852968293484E-3</v>
      </c>
      <c r="T52" s="2">
        <f t="shared" si="16"/>
        <v>7.0605309031653843E-4</v>
      </c>
      <c r="U52" s="2">
        <f t="shared" si="10"/>
        <v>275.05808011851792</v>
      </c>
      <c r="V52" s="13">
        <f t="shared" si="11"/>
        <v>0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>
      <c r="A53" s="5">
        <v>1411.2538389565966</v>
      </c>
      <c r="B53" s="5">
        <v>279.61514</v>
      </c>
      <c r="C53">
        <v>1962.126</v>
      </c>
      <c r="D53">
        <v>318.55</v>
      </c>
      <c r="E53" s="1">
        <f t="shared" si="6"/>
        <v>1797</v>
      </c>
      <c r="F53">
        <v>7</v>
      </c>
      <c r="G53" s="2">
        <f t="shared" si="18"/>
        <v>1.135211267605634E-2</v>
      </c>
      <c r="H53" s="2">
        <f t="shared" si="18"/>
        <v>1.65775579781412E-2</v>
      </c>
      <c r="I53" s="2">
        <f t="shared" si="18"/>
        <v>2.1908117195833049E-2</v>
      </c>
      <c r="J53" s="2">
        <f t="shared" si="18"/>
        <v>9.2252389518476009E-3</v>
      </c>
      <c r="K53" s="2">
        <f t="shared" si="18"/>
        <v>7.0993298750690408E-4</v>
      </c>
      <c r="L53" s="2">
        <f t="shared" si="8"/>
        <v>275.05977295978937</v>
      </c>
      <c r="O53">
        <f t="shared" si="9"/>
        <v>7</v>
      </c>
      <c r="P53" s="2">
        <f t="shared" si="12"/>
        <v>1.135211267605634E-2</v>
      </c>
      <c r="Q53" s="2">
        <f t="shared" si="13"/>
        <v>1.65775579781412E-2</v>
      </c>
      <c r="R53" s="2">
        <f t="shared" si="14"/>
        <v>2.1908117195833049E-2</v>
      </c>
      <c r="S53" s="2">
        <f t="shared" si="15"/>
        <v>9.2252389518476009E-3</v>
      </c>
      <c r="T53" s="2">
        <f t="shared" si="16"/>
        <v>7.0993298750690408E-4</v>
      </c>
      <c r="U53" s="2">
        <f t="shared" si="10"/>
        <v>275.05977295978937</v>
      </c>
      <c r="V53" s="13">
        <f t="shared" si="11"/>
        <v>0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>
      <c r="A54" s="5">
        <v>1429.3261215367718</v>
      </c>
      <c r="B54" s="5">
        <v>279.53550000000001</v>
      </c>
      <c r="C54">
        <v>1962.2027</v>
      </c>
      <c r="D54">
        <v>319.68</v>
      </c>
      <c r="E54" s="1">
        <f t="shared" si="6"/>
        <v>1798</v>
      </c>
      <c r="F54">
        <v>7</v>
      </c>
      <c r="G54" s="2">
        <f t="shared" si="18"/>
        <v>1.1779342723004698E-2</v>
      </c>
      <c r="H54" s="2">
        <f t="shared" si="18"/>
        <v>1.7189229615788611E-2</v>
      </c>
      <c r="I54" s="2">
        <f t="shared" si="18"/>
        <v>2.2665696146127821E-2</v>
      </c>
      <c r="J54" s="2">
        <f t="shared" si="18"/>
        <v>9.519826297472455E-3</v>
      </c>
      <c r="K54" s="2">
        <f t="shared" si="18"/>
        <v>7.5923462091690547E-4</v>
      </c>
      <c r="L54" s="2">
        <f t="shared" si="8"/>
        <v>275.0619133294033</v>
      </c>
      <c r="O54">
        <f t="shared" si="9"/>
        <v>7</v>
      </c>
      <c r="P54" s="2">
        <f t="shared" si="12"/>
        <v>1.1779342723004698E-2</v>
      </c>
      <c r="Q54" s="2">
        <f t="shared" si="13"/>
        <v>1.7189229615788611E-2</v>
      </c>
      <c r="R54" s="2">
        <f t="shared" si="14"/>
        <v>2.2665696146127821E-2</v>
      </c>
      <c r="S54" s="2">
        <f t="shared" si="15"/>
        <v>9.519826297472455E-3</v>
      </c>
      <c r="T54" s="2">
        <f t="shared" si="16"/>
        <v>7.5923462091690547E-4</v>
      </c>
      <c r="U54" s="2">
        <f t="shared" si="10"/>
        <v>275.0619133294033</v>
      </c>
      <c r="V54" s="13">
        <f t="shared" si="11"/>
        <v>0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>
      <c r="A55" s="5">
        <v>1431</v>
      </c>
      <c r="B55" s="5">
        <v>282.51929999999999</v>
      </c>
      <c r="C55">
        <v>1962.2877000000001</v>
      </c>
      <c r="D55">
        <v>320.57</v>
      </c>
      <c r="E55" s="1">
        <f t="shared" si="6"/>
        <v>1799</v>
      </c>
      <c r="F55">
        <v>7</v>
      </c>
      <c r="G55" s="2">
        <f t="shared" ref="G55:K70" si="19">G54*(1-G$5)+G$4*$F54*$L$4/1000</f>
        <v>1.2206572769953055E-2</v>
      </c>
      <c r="H55" s="2">
        <f t="shared" si="19"/>
        <v>1.7799218526472208E-2</v>
      </c>
      <c r="I55" s="2">
        <f t="shared" si="19"/>
        <v>2.3413106405159496E-2</v>
      </c>
      <c r="J55" s="2">
        <f t="shared" si="19"/>
        <v>9.797584794181623E-3</v>
      </c>
      <c r="K55" s="2">
        <f t="shared" si="19"/>
        <v>7.8913757315398399E-4</v>
      </c>
      <c r="L55" s="2">
        <f t="shared" si="8"/>
        <v>275.06400562006894</v>
      </c>
      <c r="O55">
        <f t="shared" si="9"/>
        <v>7</v>
      </c>
      <c r="P55" s="2">
        <f t="shared" si="12"/>
        <v>1.2206572769953055E-2</v>
      </c>
      <c r="Q55" s="2">
        <f t="shared" si="13"/>
        <v>1.7799218526472208E-2</v>
      </c>
      <c r="R55" s="2">
        <f t="shared" si="14"/>
        <v>2.3413106405159496E-2</v>
      </c>
      <c r="S55" s="2">
        <f t="shared" si="15"/>
        <v>9.797584794181623E-3</v>
      </c>
      <c r="T55" s="2">
        <f t="shared" si="16"/>
        <v>7.8913757315398399E-4</v>
      </c>
      <c r="U55" s="2">
        <f t="shared" si="10"/>
        <v>275.06400562006894</v>
      </c>
      <c r="V55" s="13">
        <f t="shared" si="11"/>
        <v>0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>
      <c r="A56" s="5">
        <v>1449.1350714777568</v>
      </c>
      <c r="B56" s="5">
        <v>281.66316999999998</v>
      </c>
      <c r="C56">
        <v>1962.3698999999999</v>
      </c>
      <c r="D56">
        <v>321.02</v>
      </c>
      <c r="E56" s="1">
        <f t="shared" si="6"/>
        <v>1800</v>
      </c>
      <c r="F56">
        <v>8</v>
      </c>
      <c r="G56" s="2">
        <f t="shared" si="19"/>
        <v>1.2633802816901412E-2</v>
      </c>
      <c r="H56" s="2">
        <f t="shared" si="19"/>
        <v>1.8407529339424182E-2</v>
      </c>
      <c r="I56" s="2">
        <f t="shared" si="19"/>
        <v>2.4150484463365096E-2</v>
      </c>
      <c r="J56" s="2">
        <f t="shared" si="19"/>
        <v>1.00594758212062E-2</v>
      </c>
      <c r="K56" s="2">
        <f t="shared" si="19"/>
        <v>8.0727463050169466E-4</v>
      </c>
      <c r="L56" s="2">
        <f t="shared" si="8"/>
        <v>275.06605856707142</v>
      </c>
      <c r="O56">
        <f t="shared" si="9"/>
        <v>8</v>
      </c>
      <c r="P56" s="2">
        <f t="shared" si="12"/>
        <v>1.2633802816901412E-2</v>
      </c>
      <c r="Q56" s="2">
        <f t="shared" si="13"/>
        <v>1.8407529339424182E-2</v>
      </c>
      <c r="R56" s="2">
        <f t="shared" si="14"/>
        <v>2.4150484463365096E-2</v>
      </c>
      <c r="S56" s="2">
        <f t="shared" si="15"/>
        <v>1.00594758212062E-2</v>
      </c>
      <c r="T56" s="2">
        <f t="shared" si="16"/>
        <v>8.0727463050169466E-4</v>
      </c>
      <c r="U56" s="2">
        <f t="shared" si="10"/>
        <v>275.06605856707142</v>
      </c>
      <c r="V56" s="13">
        <f t="shared" si="11"/>
        <v>0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>
      <c r="A57" s="5">
        <v>1469.472350000392</v>
      </c>
      <c r="B57" s="5">
        <v>279.63234999999997</v>
      </c>
      <c r="C57">
        <v>1962.4548</v>
      </c>
      <c r="D57">
        <v>320.62</v>
      </c>
      <c r="E57" s="1">
        <f t="shared" si="6"/>
        <v>1801</v>
      </c>
      <c r="F57">
        <v>8</v>
      </c>
      <c r="G57" s="2">
        <f t="shared" si="19"/>
        <v>1.3122065727699535E-2</v>
      </c>
      <c r="H57" s="2">
        <f t="shared" si="19"/>
        <v>1.9108063384756589E-2</v>
      </c>
      <c r="I57" s="2">
        <f t="shared" si="19"/>
        <v>2.5028199720906967E-2</v>
      </c>
      <c r="J57" s="2">
        <f t="shared" si="19"/>
        <v>1.0423776729223025E-2</v>
      </c>
      <c r="K57" s="2">
        <f t="shared" si="19"/>
        <v>8.6522366866755918E-4</v>
      </c>
      <c r="L57" s="2">
        <f t="shared" si="8"/>
        <v>275.06854732923125</v>
      </c>
      <c r="O57">
        <f t="shared" si="9"/>
        <v>8</v>
      </c>
      <c r="P57" s="2">
        <f t="shared" si="12"/>
        <v>1.3122065727699535E-2</v>
      </c>
      <c r="Q57" s="2">
        <f t="shared" si="13"/>
        <v>1.9108063384756589E-2</v>
      </c>
      <c r="R57" s="2">
        <f t="shared" si="14"/>
        <v>2.5028199720906967E-2</v>
      </c>
      <c r="S57" s="2">
        <f t="shared" si="15"/>
        <v>1.0423776729223025E-2</v>
      </c>
      <c r="T57" s="2">
        <f t="shared" si="16"/>
        <v>8.6522366866755918E-4</v>
      </c>
      <c r="U57" s="2">
        <f t="shared" si="10"/>
        <v>275.06854732923125</v>
      </c>
      <c r="V57" s="13">
        <f t="shared" si="11"/>
        <v>0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>
      <c r="A58" s="5">
        <v>1501.5236039760064</v>
      </c>
      <c r="B58" s="5">
        <v>282.40979499999997</v>
      </c>
      <c r="C58">
        <v>1962.537</v>
      </c>
      <c r="D58">
        <v>319.61</v>
      </c>
      <c r="E58" s="1">
        <f t="shared" si="6"/>
        <v>1802</v>
      </c>
      <c r="F58">
        <v>10</v>
      </c>
      <c r="G58" s="2">
        <f t="shared" si="19"/>
        <v>1.3610328638497657E-2</v>
      </c>
      <c r="H58" s="2">
        <f t="shared" si="19"/>
        <v>1.9806670239984704E-2</v>
      </c>
      <c r="I58" s="2">
        <f t="shared" si="19"/>
        <v>2.5894133743678018E-2</v>
      </c>
      <c r="J58" s="2">
        <f t="shared" si="19"/>
        <v>1.0767266271674033E-2</v>
      </c>
      <c r="K58" s="2">
        <f t="shared" si="19"/>
        <v>9.0037153701601354E-4</v>
      </c>
      <c r="L58" s="2">
        <f t="shared" si="8"/>
        <v>275.07097877043083</v>
      </c>
      <c r="O58">
        <f t="shared" si="9"/>
        <v>10</v>
      </c>
      <c r="P58" s="2">
        <f t="shared" si="12"/>
        <v>1.3610328638497657E-2</v>
      </c>
      <c r="Q58" s="2">
        <f t="shared" si="13"/>
        <v>1.9806670239984704E-2</v>
      </c>
      <c r="R58" s="2">
        <f t="shared" si="14"/>
        <v>2.5894133743678018E-2</v>
      </c>
      <c r="S58" s="2">
        <f t="shared" si="15"/>
        <v>1.0767266271674033E-2</v>
      </c>
      <c r="T58" s="2">
        <f t="shared" si="16"/>
        <v>9.0037153701601354E-4</v>
      </c>
      <c r="U58" s="2">
        <f t="shared" si="10"/>
        <v>275.07097877043083</v>
      </c>
      <c r="V58" s="13">
        <f t="shared" si="11"/>
        <v>0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>
      <c r="A59" s="5">
        <v>1529.6778032850689</v>
      </c>
      <c r="B59" s="5">
        <v>283.21615000000003</v>
      </c>
      <c r="C59">
        <v>1962.6219000000001</v>
      </c>
      <c r="D59">
        <v>317.39999999999998</v>
      </c>
      <c r="E59" s="1">
        <f t="shared" si="6"/>
        <v>1803</v>
      </c>
      <c r="F59">
        <v>9</v>
      </c>
      <c r="G59" s="2">
        <f t="shared" si="19"/>
        <v>1.422065727699531E-2</v>
      </c>
      <c r="H59" s="2">
        <f t="shared" si="19"/>
        <v>2.0691148634096171E-2</v>
      </c>
      <c r="I59" s="2">
        <f t="shared" si="19"/>
        <v>2.7048914150235474E-2</v>
      </c>
      <c r="J59" s="2">
        <f t="shared" si="19"/>
        <v>1.1325875120483647E-2</v>
      </c>
      <c r="K59" s="2">
        <f t="shared" si="19"/>
        <v>1.0155865104079179E-3</v>
      </c>
      <c r="L59" s="2">
        <f t="shared" si="8"/>
        <v>275.07430218169225</v>
      </c>
      <c r="O59">
        <f t="shared" si="9"/>
        <v>9</v>
      </c>
      <c r="P59" s="2">
        <f t="shared" si="12"/>
        <v>1.422065727699531E-2</v>
      </c>
      <c r="Q59" s="2">
        <f t="shared" si="13"/>
        <v>2.0691148634096171E-2</v>
      </c>
      <c r="R59" s="2">
        <f t="shared" si="14"/>
        <v>2.7048914150235474E-2</v>
      </c>
      <c r="S59" s="2">
        <f t="shared" si="15"/>
        <v>1.1325875120483647E-2</v>
      </c>
      <c r="T59" s="2">
        <f t="shared" si="16"/>
        <v>1.0155865104079179E-3</v>
      </c>
      <c r="U59" s="2">
        <f t="shared" si="10"/>
        <v>275.07430218169225</v>
      </c>
      <c r="V59" s="13">
        <f t="shared" si="11"/>
        <v>0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>
      <c r="A60" s="5">
        <v>1549.7130622291177</v>
      </c>
      <c r="B60" s="5">
        <v>282.81794999999994</v>
      </c>
      <c r="C60">
        <v>1962.7067999999999</v>
      </c>
      <c r="D60">
        <v>316.25</v>
      </c>
      <c r="E60" s="1">
        <f t="shared" si="6"/>
        <v>1804</v>
      </c>
      <c r="F60">
        <v>9</v>
      </c>
      <c r="G60" s="2">
        <f t="shared" si="19"/>
        <v>1.4769953051643197E-2</v>
      </c>
      <c r="H60" s="2">
        <f t="shared" si="19"/>
        <v>2.1479297088084996E-2</v>
      </c>
      <c r="I60" s="2">
        <f t="shared" si="19"/>
        <v>2.8037959641163793E-2</v>
      </c>
      <c r="J60" s="2">
        <f t="shared" si="19"/>
        <v>1.1735201509927141E-2</v>
      </c>
      <c r="K60" s="2">
        <f t="shared" si="19"/>
        <v>1.0385195674205714E-3</v>
      </c>
      <c r="L60" s="2">
        <f t="shared" si="8"/>
        <v>275.07706093085824</v>
      </c>
      <c r="O60">
        <f t="shared" si="9"/>
        <v>9</v>
      </c>
      <c r="P60" s="2">
        <f t="shared" si="12"/>
        <v>1.4769953051643197E-2</v>
      </c>
      <c r="Q60" s="2">
        <f t="shared" si="13"/>
        <v>2.1479297088084996E-2</v>
      </c>
      <c r="R60" s="2">
        <f t="shared" si="14"/>
        <v>2.8037959641163793E-2</v>
      </c>
      <c r="S60" s="2">
        <f t="shared" si="15"/>
        <v>1.1735201509927141E-2</v>
      </c>
      <c r="T60" s="2">
        <f t="shared" si="16"/>
        <v>1.0385195674205714E-3</v>
      </c>
      <c r="U60" s="2">
        <f t="shared" si="10"/>
        <v>275.07706093085824</v>
      </c>
      <c r="V60" s="13">
        <f t="shared" si="11"/>
        <v>0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spans="1:38">
      <c r="A61" s="5">
        <v>1560.4303488641633</v>
      </c>
      <c r="B61" s="5">
        <v>281.74551000000002</v>
      </c>
      <c r="C61">
        <v>1962.789</v>
      </c>
      <c r="D61">
        <v>315.42</v>
      </c>
      <c r="E61" s="1">
        <f t="shared" si="6"/>
        <v>1805</v>
      </c>
      <c r="F61">
        <v>9</v>
      </c>
      <c r="G61" s="2">
        <f t="shared" si="19"/>
        <v>1.5319248826291085E-2</v>
      </c>
      <c r="H61" s="2">
        <f t="shared" si="19"/>
        <v>2.2265277322111691E-2</v>
      </c>
      <c r="I61" s="2">
        <f t="shared" si="19"/>
        <v>2.9013729554360587E-2</v>
      </c>
      <c r="J61" s="2">
        <f t="shared" si="19"/>
        <v>1.2121144369604493E-2</v>
      </c>
      <c r="K61" s="2">
        <f t="shared" si="19"/>
        <v>1.0524291696196834E-3</v>
      </c>
      <c r="L61" s="2">
        <f t="shared" si="8"/>
        <v>275.07977182924196</v>
      </c>
      <c r="O61">
        <f t="shared" si="9"/>
        <v>9</v>
      </c>
      <c r="P61" s="2">
        <f t="shared" si="12"/>
        <v>1.5319248826291085E-2</v>
      </c>
      <c r="Q61" s="2">
        <f t="shared" si="13"/>
        <v>2.2265277322111691E-2</v>
      </c>
      <c r="R61" s="2">
        <f t="shared" si="14"/>
        <v>2.9013729554360587E-2</v>
      </c>
      <c r="S61" s="2">
        <f t="shared" si="15"/>
        <v>1.2121144369604493E-2</v>
      </c>
      <c r="T61" s="2">
        <f t="shared" si="16"/>
        <v>1.0524291696196834E-3</v>
      </c>
      <c r="U61" s="2">
        <f t="shared" si="10"/>
        <v>275.07977182924196</v>
      </c>
      <c r="V61" s="13">
        <f t="shared" si="11"/>
        <v>0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>
      <c r="A62" s="5">
        <v>1572.9808941479982</v>
      </c>
      <c r="B62" s="5">
        <v>281.92199999999997</v>
      </c>
      <c r="C62">
        <v>1962.874</v>
      </c>
      <c r="D62">
        <v>316.69</v>
      </c>
      <c r="E62" s="1">
        <f t="shared" si="6"/>
        <v>1806</v>
      </c>
      <c r="F62">
        <v>10</v>
      </c>
      <c r="G62" s="2">
        <f t="shared" si="19"/>
        <v>1.5868544600938971E-2</v>
      </c>
      <c r="H62" s="2">
        <f t="shared" si="19"/>
        <v>2.3049095301014202E-2</v>
      </c>
      <c r="I62" s="2">
        <f t="shared" si="19"/>
        <v>2.997640208280658E-2</v>
      </c>
      <c r="J62" s="2">
        <f t="shared" si="19"/>
        <v>1.248503952705682E-2</v>
      </c>
      <c r="K62" s="2">
        <f t="shared" si="19"/>
        <v>1.0608657698178512E-3</v>
      </c>
      <c r="L62" s="2">
        <f t="shared" si="8"/>
        <v>275.08243994728161</v>
      </c>
      <c r="O62">
        <f t="shared" si="9"/>
        <v>10</v>
      </c>
      <c r="P62" s="2">
        <f t="shared" si="12"/>
        <v>1.5868544600938971E-2</v>
      </c>
      <c r="Q62" s="2">
        <f t="shared" si="13"/>
        <v>2.3049095301014202E-2</v>
      </c>
      <c r="R62" s="2">
        <f t="shared" si="14"/>
        <v>2.997640208280658E-2</v>
      </c>
      <c r="S62" s="2">
        <f t="shared" si="15"/>
        <v>1.248503952705682E-2</v>
      </c>
      <c r="T62" s="2">
        <f t="shared" si="16"/>
        <v>1.0608657698178512E-3</v>
      </c>
      <c r="U62" s="2">
        <f t="shared" si="10"/>
        <v>275.08243994728161</v>
      </c>
      <c r="V62" s="13">
        <f t="shared" si="11"/>
        <v>0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>
      <c r="A63" s="5">
        <v>1588.2982673501078</v>
      </c>
      <c r="B63" s="5">
        <v>281.02875</v>
      </c>
      <c r="C63">
        <v>1962.9562000000001</v>
      </c>
      <c r="D63">
        <v>317.7</v>
      </c>
      <c r="E63" s="1">
        <f t="shared" si="6"/>
        <v>1807</v>
      </c>
      <c r="F63">
        <v>10</v>
      </c>
      <c r="G63" s="2">
        <f t="shared" si="19"/>
        <v>1.6478873239436621E-2</v>
      </c>
      <c r="H63" s="2">
        <f t="shared" si="19"/>
        <v>2.3924653686836047E-2</v>
      </c>
      <c r="I63" s="2">
        <f t="shared" si="19"/>
        <v>3.1076387769450604E-2</v>
      </c>
      <c r="J63" s="2">
        <f t="shared" si="19"/>
        <v>1.2945517390216238E-2</v>
      </c>
      <c r="K63" s="2">
        <f t="shared" si="19"/>
        <v>1.1129311833092894E-3</v>
      </c>
      <c r="L63" s="2">
        <f t="shared" si="8"/>
        <v>275.08553836326922</v>
      </c>
      <c r="O63">
        <f t="shared" si="9"/>
        <v>10</v>
      </c>
      <c r="P63" s="2">
        <f t="shared" si="12"/>
        <v>1.6478873239436621E-2</v>
      </c>
      <c r="Q63" s="2">
        <f t="shared" si="13"/>
        <v>2.3924653686836047E-2</v>
      </c>
      <c r="R63" s="2">
        <f t="shared" si="14"/>
        <v>3.1076387769450604E-2</v>
      </c>
      <c r="S63" s="2">
        <f t="shared" si="15"/>
        <v>1.2945517390216238E-2</v>
      </c>
      <c r="T63" s="2">
        <f t="shared" si="16"/>
        <v>1.1129311833092894E-3</v>
      </c>
      <c r="U63" s="2">
        <f t="shared" si="10"/>
        <v>275.08553836326922</v>
      </c>
      <c r="V63" s="13">
        <f t="shared" si="11"/>
        <v>0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>
      <c r="A64" s="5">
        <v>1591.1074635134278</v>
      </c>
      <c r="B64" s="5">
        <v>278.65676000000002</v>
      </c>
      <c r="C64">
        <v>1963.0410999999999</v>
      </c>
      <c r="D64">
        <v>318.74</v>
      </c>
      <c r="E64" s="1">
        <f t="shared" si="6"/>
        <v>1808</v>
      </c>
      <c r="F64">
        <v>10</v>
      </c>
      <c r="G64" s="2">
        <f t="shared" si="19"/>
        <v>1.7089201877934272E-2</v>
      </c>
      <c r="H64" s="2">
        <f t="shared" si="19"/>
        <v>2.4797803385359782E-2</v>
      </c>
      <c r="I64" s="2">
        <f t="shared" si="19"/>
        <v>3.2161608770728232E-2</v>
      </c>
      <c r="J64" s="2">
        <f t="shared" si="19"/>
        <v>1.3379689600728934E-2</v>
      </c>
      <c r="K64" s="2">
        <f t="shared" si="19"/>
        <v>1.1445104529024626E-3</v>
      </c>
      <c r="L64" s="2">
        <f t="shared" si="8"/>
        <v>275.08857281408763</v>
      </c>
      <c r="O64">
        <f t="shared" si="9"/>
        <v>10</v>
      </c>
      <c r="P64" s="2">
        <f t="shared" si="12"/>
        <v>1.7089201877934272E-2</v>
      </c>
      <c r="Q64" s="2">
        <f t="shared" si="13"/>
        <v>2.4797803385359782E-2</v>
      </c>
      <c r="R64" s="2">
        <f t="shared" si="14"/>
        <v>3.2161608770728232E-2</v>
      </c>
      <c r="S64" s="2">
        <f t="shared" si="15"/>
        <v>1.3379689600728934E-2</v>
      </c>
      <c r="T64" s="2">
        <f t="shared" si="16"/>
        <v>1.1445104529024626E-3</v>
      </c>
      <c r="U64" s="2">
        <f t="shared" si="10"/>
        <v>275.08857281408763</v>
      </c>
      <c r="V64" s="13">
        <f t="shared" si="11"/>
        <v>0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>
      <c r="A65" s="5">
        <v>1603.4209810085183</v>
      </c>
      <c r="B65" s="5">
        <v>274.25664999999998</v>
      </c>
      <c r="C65">
        <v>1963.126</v>
      </c>
      <c r="D65">
        <v>319.07</v>
      </c>
      <c r="E65" s="1">
        <f t="shared" si="6"/>
        <v>1809</v>
      </c>
      <c r="F65">
        <v>10</v>
      </c>
      <c r="G65" s="2">
        <f t="shared" si="19"/>
        <v>1.7699530516431923E-2</v>
      </c>
      <c r="H65" s="2">
        <f t="shared" si="19"/>
        <v>2.566855102295618E-2</v>
      </c>
      <c r="I65" s="2">
        <f t="shared" si="19"/>
        <v>3.3232263267340002E-2</v>
      </c>
      <c r="J65" s="2">
        <f t="shared" si="19"/>
        <v>1.378905891782946E-2</v>
      </c>
      <c r="K65" s="2">
        <f t="shared" si="19"/>
        <v>1.1636642481220529E-3</v>
      </c>
      <c r="L65" s="2">
        <f t="shared" si="8"/>
        <v>275.09155306797265</v>
      </c>
      <c r="O65">
        <f t="shared" si="9"/>
        <v>10</v>
      </c>
      <c r="P65" s="2">
        <f t="shared" si="12"/>
        <v>1.7699530516431923E-2</v>
      </c>
      <c r="Q65" s="2">
        <f t="shared" si="13"/>
        <v>2.566855102295618E-2</v>
      </c>
      <c r="R65" s="2">
        <f t="shared" si="14"/>
        <v>3.3232263267340002E-2</v>
      </c>
      <c r="S65" s="2">
        <f t="shared" si="15"/>
        <v>1.378905891782946E-2</v>
      </c>
      <c r="T65" s="2">
        <f t="shared" si="16"/>
        <v>1.1636642481220529E-3</v>
      </c>
      <c r="U65" s="2">
        <f t="shared" si="10"/>
        <v>275.09155306797265</v>
      </c>
      <c r="V65" s="13">
        <f t="shared" si="11"/>
        <v>0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>
      <c r="A66" s="5">
        <v>1610.4072095287759</v>
      </c>
      <c r="B66" s="5">
        <v>271.83033</v>
      </c>
      <c r="C66">
        <v>1963.2027</v>
      </c>
      <c r="D66">
        <v>319.86</v>
      </c>
      <c r="E66" s="1">
        <f t="shared" si="6"/>
        <v>1810</v>
      </c>
      <c r="F66">
        <v>10</v>
      </c>
      <c r="G66" s="2">
        <f t="shared" si="19"/>
        <v>1.8309859154929574E-2</v>
      </c>
      <c r="H66" s="2">
        <f t="shared" si="19"/>
        <v>2.6536903207766676E-2</v>
      </c>
      <c r="I66" s="2">
        <f t="shared" si="19"/>
        <v>3.4288546779883043E-2</v>
      </c>
      <c r="J66" s="2">
        <f t="shared" si="19"/>
        <v>1.4175042252841757E-2</v>
      </c>
      <c r="K66" s="2">
        <f t="shared" si="19"/>
        <v>1.1752816121725915E-3</v>
      </c>
      <c r="L66" s="2">
        <f t="shared" si="8"/>
        <v>275.09448563300759</v>
      </c>
      <c r="O66">
        <f t="shared" si="9"/>
        <v>10</v>
      </c>
      <c r="P66" s="2">
        <f t="shared" si="12"/>
        <v>1.8309859154929574E-2</v>
      </c>
      <c r="Q66" s="2">
        <f t="shared" si="13"/>
        <v>2.6536903207766676E-2</v>
      </c>
      <c r="R66" s="2">
        <f t="shared" si="14"/>
        <v>3.4288546779883043E-2</v>
      </c>
      <c r="S66" s="2">
        <f t="shared" si="15"/>
        <v>1.4175042252841757E-2</v>
      </c>
      <c r="T66" s="2">
        <f t="shared" si="16"/>
        <v>1.1752816121725915E-3</v>
      </c>
      <c r="U66" s="2">
        <f t="shared" si="10"/>
        <v>275.09448563300759</v>
      </c>
      <c r="V66" s="13">
        <f t="shared" si="11"/>
        <v>0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>
      <c r="A67" s="5">
        <v>1628.9303455233619</v>
      </c>
      <c r="B67" s="5">
        <v>274.49826999999999</v>
      </c>
      <c r="C67">
        <v>1963.2877000000001</v>
      </c>
      <c r="D67">
        <v>321.38</v>
      </c>
      <c r="E67" s="1">
        <f t="shared" si="6"/>
        <v>1811</v>
      </c>
      <c r="F67">
        <v>11</v>
      </c>
      <c r="G67" s="2">
        <f t="shared" si="19"/>
        <v>1.8920187793427225E-2</v>
      </c>
      <c r="H67" s="2">
        <f t="shared" si="19"/>
        <v>2.7402866529753503E-2</v>
      </c>
      <c r="I67" s="2">
        <f t="shared" si="19"/>
        <v>3.5330652204556605E-2</v>
      </c>
      <c r="J67" s="2">
        <f t="shared" si="19"/>
        <v>1.4538975573400391E-2</v>
      </c>
      <c r="K67" s="2">
        <f t="shared" si="19"/>
        <v>1.1823278996542868E-3</v>
      </c>
      <c r="L67" s="2">
        <f t="shared" si="8"/>
        <v>275.0973750100008</v>
      </c>
      <c r="O67">
        <f t="shared" si="9"/>
        <v>11</v>
      </c>
      <c r="P67" s="2">
        <f t="shared" si="12"/>
        <v>1.8920187793427225E-2</v>
      </c>
      <c r="Q67" s="2">
        <f t="shared" si="13"/>
        <v>2.7402866529753503E-2</v>
      </c>
      <c r="R67" s="2">
        <f t="shared" si="14"/>
        <v>3.5330652204556605E-2</v>
      </c>
      <c r="S67" s="2">
        <f t="shared" si="15"/>
        <v>1.4538975573400391E-2</v>
      </c>
      <c r="T67" s="2">
        <f t="shared" si="16"/>
        <v>1.1823278996542868E-3</v>
      </c>
      <c r="U67" s="2">
        <f t="shared" si="10"/>
        <v>275.0973750100008</v>
      </c>
      <c r="V67" s="13">
        <f t="shared" si="11"/>
        <v>0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>
      <c r="A68" s="5">
        <v>1640.0803605579961</v>
      </c>
      <c r="B68" s="5">
        <v>276.61868500000003</v>
      </c>
      <c r="C68">
        <v>1963.3698999999999</v>
      </c>
      <c r="D68">
        <v>322.25</v>
      </c>
      <c r="E68" s="1">
        <f t="shared" si="6"/>
        <v>1812</v>
      </c>
      <c r="F68">
        <v>11</v>
      </c>
      <c r="G68" s="2">
        <f t="shared" si="19"/>
        <v>1.9591549295774644E-2</v>
      </c>
      <c r="H68" s="2">
        <f t="shared" si="19"/>
        <v>2.8360344274364742E-2</v>
      </c>
      <c r="I68" s="2">
        <f t="shared" si="19"/>
        <v>3.6509004590172374E-2</v>
      </c>
      <c r="J68" s="2">
        <f t="shared" si="19"/>
        <v>1.4999489419527834E-2</v>
      </c>
      <c r="K68" s="2">
        <f t="shared" si="19"/>
        <v>1.233550045856596E-3</v>
      </c>
      <c r="L68" s="2">
        <f t="shared" si="8"/>
        <v>275.10069393762569</v>
      </c>
      <c r="O68">
        <f t="shared" si="9"/>
        <v>11</v>
      </c>
      <c r="P68" s="2">
        <f t="shared" si="12"/>
        <v>1.9591549295774644E-2</v>
      </c>
      <c r="Q68" s="2">
        <f t="shared" si="13"/>
        <v>2.8360344274364742E-2</v>
      </c>
      <c r="R68" s="2">
        <f t="shared" si="14"/>
        <v>3.6509004590172374E-2</v>
      </c>
      <c r="S68" s="2">
        <f t="shared" si="15"/>
        <v>1.4999489419527834E-2</v>
      </c>
      <c r="T68" s="2">
        <f t="shared" si="16"/>
        <v>1.233550045856596E-3</v>
      </c>
      <c r="U68" s="2">
        <f t="shared" si="10"/>
        <v>275.10069393762569</v>
      </c>
      <c r="V68" s="13">
        <f t="shared" si="11"/>
        <v>0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>
      <c r="A69" s="5">
        <v>1649.1941028937104</v>
      </c>
      <c r="B69" s="5">
        <v>277.24315000000001</v>
      </c>
      <c r="C69">
        <v>1963.4548</v>
      </c>
      <c r="D69">
        <v>321.48</v>
      </c>
      <c r="E69" s="1">
        <f t="shared" si="6"/>
        <v>1813</v>
      </c>
      <c r="F69">
        <v>11</v>
      </c>
      <c r="G69" s="2">
        <f t="shared" si="19"/>
        <v>2.0262910798122064E-2</v>
      </c>
      <c r="H69" s="2">
        <f t="shared" si="19"/>
        <v>2.9315187969072495E-2</v>
      </c>
      <c r="I69" s="2">
        <f t="shared" si="19"/>
        <v>3.7671540404322162E-2</v>
      </c>
      <c r="J69" s="2">
        <f t="shared" si="19"/>
        <v>1.5433695557414716E-2</v>
      </c>
      <c r="K69" s="2">
        <f t="shared" si="19"/>
        <v>1.2646178479845797E-3</v>
      </c>
      <c r="L69" s="2">
        <f t="shared" si="8"/>
        <v>275.1039479525769</v>
      </c>
      <c r="O69">
        <f t="shared" si="9"/>
        <v>11</v>
      </c>
      <c r="P69" s="2">
        <f t="shared" si="12"/>
        <v>2.0262910798122064E-2</v>
      </c>
      <c r="Q69" s="2">
        <f t="shared" si="13"/>
        <v>2.9315187969072495E-2</v>
      </c>
      <c r="R69" s="2">
        <f t="shared" si="14"/>
        <v>3.7671540404322162E-2</v>
      </c>
      <c r="S69" s="2">
        <f t="shared" si="15"/>
        <v>1.5433695557414716E-2</v>
      </c>
      <c r="T69" s="2">
        <f t="shared" si="16"/>
        <v>1.2646178479845797E-3</v>
      </c>
      <c r="U69" s="2">
        <f t="shared" si="10"/>
        <v>275.1039479525769</v>
      </c>
      <c r="V69" s="13">
        <f t="shared" si="11"/>
        <v>0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>
      <c r="A70" s="5">
        <v>1681.8876961189101</v>
      </c>
      <c r="B70" s="5">
        <v>275.91913500000004</v>
      </c>
      <c r="C70">
        <v>1963.537</v>
      </c>
      <c r="D70">
        <v>319.74</v>
      </c>
      <c r="E70" s="1">
        <f t="shared" si="6"/>
        <v>1814</v>
      </c>
      <c r="F70">
        <v>11</v>
      </c>
      <c r="G70" s="2">
        <f t="shared" si="19"/>
        <v>2.0934272300469483E-2</v>
      </c>
      <c r="H70" s="2">
        <f t="shared" si="19"/>
        <v>3.0267404860226804E-2</v>
      </c>
      <c r="I70" s="2">
        <f t="shared" si="19"/>
        <v>3.88184719467696E-2</v>
      </c>
      <c r="J70" s="2">
        <f t="shared" si="19"/>
        <v>1.5843096863725203E-2</v>
      </c>
      <c r="K70" s="2">
        <f t="shared" si="19"/>
        <v>1.283461422505087E-3</v>
      </c>
      <c r="L70" s="2">
        <f t="shared" si="8"/>
        <v>275.10714670739372</v>
      </c>
      <c r="O70">
        <f t="shared" si="9"/>
        <v>11</v>
      </c>
      <c r="P70" s="2">
        <f t="shared" si="12"/>
        <v>2.0934272300469483E-2</v>
      </c>
      <c r="Q70" s="2">
        <f t="shared" si="13"/>
        <v>3.0267404860226804E-2</v>
      </c>
      <c r="R70" s="2">
        <f t="shared" si="14"/>
        <v>3.88184719467696E-2</v>
      </c>
      <c r="S70" s="2">
        <f t="shared" si="15"/>
        <v>1.5843096863725203E-2</v>
      </c>
      <c r="T70" s="2">
        <f t="shared" si="16"/>
        <v>1.283461422505087E-3</v>
      </c>
      <c r="U70" s="2">
        <f t="shared" si="10"/>
        <v>275.10714670739372</v>
      </c>
      <c r="V70" s="13">
        <f t="shared" si="11"/>
        <v>0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>
      <c r="A71" s="5">
        <v>1689.5911247320805</v>
      </c>
      <c r="B71" s="5">
        <v>276.25035000000003</v>
      </c>
      <c r="C71">
        <v>1963.6219000000001</v>
      </c>
      <c r="D71">
        <v>317.77</v>
      </c>
      <c r="E71" s="1">
        <f t="shared" ref="E71:E134" si="20">1+E70</f>
        <v>1815</v>
      </c>
      <c r="F71">
        <v>12</v>
      </c>
      <c r="G71" s="2">
        <f t="shared" ref="G71:K86" si="21">G70*(1-G$5)+G$4*$F70*$L$4/1000</f>
        <v>2.1605633802816902E-2</v>
      </c>
      <c r="H71" s="2">
        <f t="shared" si="21"/>
        <v>3.1217002174242788E-2</v>
      </c>
      <c r="I71" s="2">
        <f t="shared" si="21"/>
        <v>3.9950008667660131E-2</v>
      </c>
      <c r="J71" s="2">
        <f t="shared" si="21"/>
        <v>1.6229110360504465E-2</v>
      </c>
      <c r="K71" s="2">
        <f t="shared" si="21"/>
        <v>1.2948906281903545E-3</v>
      </c>
      <c r="L71" s="2">
        <f t="shared" ref="L71:L134" si="22">SUM(G71:K71,L$5)</f>
        <v>275.11029664563341</v>
      </c>
      <c r="O71">
        <f t="shared" ref="O71:O134" si="23">F71+N71</f>
        <v>12</v>
      </c>
      <c r="P71" s="2">
        <f t="shared" si="12"/>
        <v>2.1605633802816902E-2</v>
      </c>
      <c r="Q71" s="2">
        <f t="shared" si="13"/>
        <v>3.1217002174242788E-2</v>
      </c>
      <c r="R71" s="2">
        <f t="shared" si="14"/>
        <v>3.9950008667660131E-2</v>
      </c>
      <c r="S71" s="2">
        <f t="shared" si="15"/>
        <v>1.6229110360504465E-2</v>
      </c>
      <c r="T71" s="2">
        <f t="shared" si="16"/>
        <v>1.2948906281903545E-3</v>
      </c>
      <c r="U71" s="2">
        <f t="shared" ref="U71:U134" si="24">SUM(P71:T71,U$5)</f>
        <v>275.11029664563341</v>
      </c>
      <c r="V71" s="13">
        <f t="shared" ref="V71:V134" si="25">U71-L71</f>
        <v>0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>
      <c r="A72" s="5">
        <v>1694.0641586920481</v>
      </c>
      <c r="B72" s="5">
        <v>276.54630000000003</v>
      </c>
      <c r="C72">
        <v>1963.7067999999999</v>
      </c>
      <c r="D72">
        <v>316.20999999999998</v>
      </c>
      <c r="E72" s="1">
        <f t="shared" si="20"/>
        <v>1816</v>
      </c>
      <c r="F72">
        <v>13</v>
      </c>
      <c r="G72" s="2">
        <f t="shared" si="21"/>
        <v>2.2338028169014087E-2</v>
      </c>
      <c r="H72" s="2">
        <f t="shared" si="21"/>
        <v>3.2257883831270498E-2</v>
      </c>
      <c r="I72" s="2">
        <f t="shared" si="21"/>
        <v>4.1216591947554393E-2</v>
      </c>
      <c r="J72" s="2">
        <f t="shared" si="21"/>
        <v>1.6710443011801919E-2</v>
      </c>
      <c r="K72" s="2">
        <f t="shared" si="21"/>
        <v>1.3487711486621431E-3</v>
      </c>
      <c r="L72" s="2">
        <f t="shared" si="22"/>
        <v>275.11387171810833</v>
      </c>
      <c r="O72">
        <f t="shared" si="23"/>
        <v>13</v>
      </c>
      <c r="P72" s="2">
        <f t="shared" ref="P72:P135" si="26">P71*(1-P$5)+P$4*$O71*$L$4/1000</f>
        <v>2.2338028169014087E-2</v>
      </c>
      <c r="Q72" s="2">
        <f t="shared" ref="Q72:Q135" si="27">Q71*(1-Q$5)+Q$4*$O71*$L$4/1000</f>
        <v>3.2257883831270498E-2</v>
      </c>
      <c r="R72" s="2">
        <f t="shared" ref="R72:R135" si="28">R71*(1-R$5)+R$4*$O71*$L$4/1000</f>
        <v>4.1216591947554393E-2</v>
      </c>
      <c r="S72" s="2">
        <f t="shared" ref="S72:S135" si="29">S71*(1-S$5)+S$4*$O71*$L$4/1000</f>
        <v>1.6710443011801919E-2</v>
      </c>
      <c r="T72" s="2">
        <f t="shared" ref="T72:T135" si="30">T71*(1-T$5)+T$4*$O71*$L$4/1000</f>
        <v>1.3487711486621431E-3</v>
      </c>
      <c r="U72" s="2">
        <f t="shared" si="24"/>
        <v>275.11387171810833</v>
      </c>
      <c r="V72" s="13">
        <f t="shared" si="25"/>
        <v>0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>
      <c r="A73" s="5">
        <v>1722.7948339536329</v>
      </c>
      <c r="B73" s="5">
        <v>276.93724500000002</v>
      </c>
      <c r="C73">
        <v>1963.789</v>
      </c>
      <c r="D73">
        <v>315.99</v>
      </c>
      <c r="E73" s="1">
        <f t="shared" si="20"/>
        <v>1817</v>
      </c>
      <c r="F73">
        <v>14</v>
      </c>
      <c r="G73" s="2">
        <f t="shared" si="21"/>
        <v>2.3131455399061036E-2</v>
      </c>
      <c r="H73" s="2">
        <f t="shared" si="21"/>
        <v>3.3389798705352955E-2</v>
      </c>
      <c r="I73" s="2">
        <f t="shared" si="21"/>
        <v>4.2616409108362369E-2</v>
      </c>
      <c r="J73" s="2">
        <f t="shared" si="21"/>
        <v>1.7281649533989533E-2</v>
      </c>
      <c r="K73" s="2">
        <f t="shared" si="21"/>
        <v>1.4283996930970686E-3</v>
      </c>
      <c r="L73" s="2">
        <f t="shared" si="22"/>
        <v>275.11784771243987</v>
      </c>
      <c r="O73">
        <f t="shared" si="23"/>
        <v>14</v>
      </c>
      <c r="P73" s="2">
        <f t="shared" si="26"/>
        <v>2.3131455399061036E-2</v>
      </c>
      <c r="Q73" s="2">
        <f t="shared" si="27"/>
        <v>3.3389798705352955E-2</v>
      </c>
      <c r="R73" s="2">
        <f t="shared" si="28"/>
        <v>4.2616409108362369E-2</v>
      </c>
      <c r="S73" s="2">
        <f t="shared" si="29"/>
        <v>1.7281649533989533E-2</v>
      </c>
      <c r="T73" s="2">
        <f t="shared" si="30"/>
        <v>1.4283996930970686E-3</v>
      </c>
      <c r="U73" s="2">
        <f t="shared" si="24"/>
        <v>275.11784771243987</v>
      </c>
      <c r="V73" s="13">
        <f t="shared" si="25"/>
        <v>0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>
      <c r="A74" s="5">
        <v>1722.9403332482652</v>
      </c>
      <c r="B74" s="5">
        <v>277.54180000000002</v>
      </c>
      <c r="C74">
        <v>1963.874</v>
      </c>
      <c r="D74">
        <v>317.07</v>
      </c>
      <c r="E74" s="1">
        <f t="shared" si="20"/>
        <v>1818</v>
      </c>
      <c r="F74">
        <v>14</v>
      </c>
      <c r="G74" s="2">
        <f t="shared" si="21"/>
        <v>2.3985915492957751E-2</v>
      </c>
      <c r="H74" s="2">
        <f t="shared" si="21"/>
        <v>3.4612496361388197E-2</v>
      </c>
      <c r="I74" s="2">
        <f t="shared" si="21"/>
        <v>4.41476718028758E-2</v>
      </c>
      <c r="J74" s="2">
        <f t="shared" si="21"/>
        <v>1.7937595715373757E-2</v>
      </c>
      <c r="K74" s="2">
        <f t="shared" si="21"/>
        <v>1.5236452034926525E-3</v>
      </c>
      <c r="L74" s="2">
        <f t="shared" si="22"/>
        <v>275.1222073245761</v>
      </c>
      <c r="O74">
        <f t="shared" si="23"/>
        <v>14</v>
      </c>
      <c r="P74" s="2">
        <f t="shared" si="26"/>
        <v>2.3985915492957751E-2</v>
      </c>
      <c r="Q74" s="2">
        <f t="shared" si="27"/>
        <v>3.4612496361388197E-2</v>
      </c>
      <c r="R74" s="2">
        <f t="shared" si="28"/>
        <v>4.41476718028758E-2</v>
      </c>
      <c r="S74" s="2">
        <f t="shared" si="29"/>
        <v>1.7937595715373757E-2</v>
      </c>
      <c r="T74" s="2">
        <f t="shared" si="30"/>
        <v>1.5236452034926525E-3</v>
      </c>
      <c r="U74" s="2">
        <f t="shared" si="24"/>
        <v>275.1222073245761</v>
      </c>
      <c r="V74" s="13">
        <f t="shared" si="25"/>
        <v>0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>
      <c r="A75" s="5">
        <v>1734.0939348733066</v>
      </c>
      <c r="B75" s="5">
        <v>278.23139500000002</v>
      </c>
      <c r="C75">
        <v>1963.9562000000001</v>
      </c>
      <c r="D75">
        <v>318.35000000000002</v>
      </c>
      <c r="E75" s="1">
        <f t="shared" si="20"/>
        <v>1819</v>
      </c>
      <c r="F75">
        <v>14</v>
      </c>
      <c r="G75" s="2">
        <f t="shared" si="21"/>
        <v>2.4840375586854466E-2</v>
      </c>
      <c r="H75" s="2">
        <f t="shared" si="21"/>
        <v>3.58318303396137E-2</v>
      </c>
      <c r="I75" s="2">
        <f t="shared" si="21"/>
        <v>4.5658380946400061E-2</v>
      </c>
      <c r="J75" s="2">
        <f t="shared" si="21"/>
        <v>1.8556069753615102E-2</v>
      </c>
      <c r="K75" s="2">
        <f t="shared" si="21"/>
        <v>1.5814145257475524E-3</v>
      </c>
      <c r="L75" s="2">
        <f t="shared" si="22"/>
        <v>275.1264680711522</v>
      </c>
      <c r="O75">
        <f t="shared" si="23"/>
        <v>14</v>
      </c>
      <c r="P75" s="2">
        <f t="shared" si="26"/>
        <v>2.4840375586854466E-2</v>
      </c>
      <c r="Q75" s="2">
        <f t="shared" si="27"/>
        <v>3.58318303396137E-2</v>
      </c>
      <c r="R75" s="2">
        <f t="shared" si="28"/>
        <v>4.5658380946400061E-2</v>
      </c>
      <c r="S75" s="2">
        <f t="shared" si="29"/>
        <v>1.8556069753615102E-2</v>
      </c>
      <c r="T75" s="2">
        <f t="shared" si="30"/>
        <v>1.5814145257475524E-3</v>
      </c>
      <c r="U75" s="2">
        <f t="shared" si="24"/>
        <v>275.1264680711522</v>
      </c>
      <c r="V75" s="13">
        <f t="shared" si="25"/>
        <v>0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>
      <c r="A76" s="5">
        <v>1742.7269730444052</v>
      </c>
      <c r="B76" s="5">
        <v>276.73814500000003</v>
      </c>
      <c r="C76">
        <v>1964.0409999999999</v>
      </c>
      <c r="D76">
        <v>319.57</v>
      </c>
      <c r="E76" s="1">
        <f t="shared" si="20"/>
        <v>1820</v>
      </c>
      <c r="F76">
        <v>14</v>
      </c>
      <c r="G76" s="2">
        <f t="shared" si="21"/>
        <v>2.569483568075118E-2</v>
      </c>
      <c r="H76" s="2">
        <f t="shared" si="21"/>
        <v>3.7047809893607689E-2</v>
      </c>
      <c r="I76" s="2">
        <f t="shared" si="21"/>
        <v>4.7148812421355442E-2</v>
      </c>
      <c r="J76" s="2">
        <f t="shared" si="21"/>
        <v>1.9139212314444338E-2</v>
      </c>
      <c r="K76" s="2">
        <f t="shared" si="21"/>
        <v>1.6164533908859687E-3</v>
      </c>
      <c r="L76" s="2">
        <f t="shared" si="22"/>
        <v>275.13064712370107</v>
      </c>
      <c r="O76">
        <f t="shared" si="23"/>
        <v>14</v>
      </c>
      <c r="P76" s="2">
        <f t="shared" si="26"/>
        <v>2.569483568075118E-2</v>
      </c>
      <c r="Q76" s="2">
        <f t="shared" si="27"/>
        <v>3.7047809893607689E-2</v>
      </c>
      <c r="R76" s="2">
        <f t="shared" si="28"/>
        <v>4.7148812421355442E-2</v>
      </c>
      <c r="S76" s="2">
        <f t="shared" si="29"/>
        <v>1.9139212314444338E-2</v>
      </c>
      <c r="T76" s="2">
        <f t="shared" si="30"/>
        <v>1.6164533908859687E-3</v>
      </c>
      <c r="U76" s="2">
        <f t="shared" si="24"/>
        <v>275.13064712370107</v>
      </c>
      <c r="V76" s="13">
        <f t="shared" si="25"/>
        <v>0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>
      <c r="A77" s="5">
        <v>1749.2367976916082</v>
      </c>
      <c r="B77" s="5">
        <v>276.85988249999997</v>
      </c>
      <c r="C77">
        <v>1964.1257000000001</v>
      </c>
      <c r="D77">
        <v>320.01</v>
      </c>
      <c r="E77" s="1">
        <f t="shared" si="20"/>
        <v>1821</v>
      </c>
      <c r="F77">
        <v>14</v>
      </c>
      <c r="G77" s="2">
        <f t="shared" si="21"/>
        <v>2.6549295774647895E-2</v>
      </c>
      <c r="H77" s="2">
        <f t="shared" si="21"/>
        <v>3.826044425149152E-2</v>
      </c>
      <c r="I77" s="2">
        <f t="shared" si="21"/>
        <v>4.8619238407098475E-2</v>
      </c>
      <c r="J77" s="2">
        <f t="shared" si="21"/>
        <v>1.9689041774088981E-2</v>
      </c>
      <c r="K77" s="2">
        <f t="shared" si="21"/>
        <v>1.6377055368739543E-3</v>
      </c>
      <c r="L77" s="2">
        <f t="shared" si="22"/>
        <v>275.13475572574418</v>
      </c>
      <c r="O77">
        <f t="shared" si="23"/>
        <v>14</v>
      </c>
      <c r="P77" s="2">
        <f t="shared" si="26"/>
        <v>2.6549295774647895E-2</v>
      </c>
      <c r="Q77" s="2">
        <f t="shared" si="27"/>
        <v>3.826044425149152E-2</v>
      </c>
      <c r="R77" s="2">
        <f t="shared" si="28"/>
        <v>4.8619238407098475E-2</v>
      </c>
      <c r="S77" s="2">
        <f t="shared" si="29"/>
        <v>1.9689041774088981E-2</v>
      </c>
      <c r="T77" s="2">
        <f t="shared" si="30"/>
        <v>1.6377055368739543E-3</v>
      </c>
      <c r="U77" s="2">
        <f t="shared" si="24"/>
        <v>275.13475572574418</v>
      </c>
      <c r="V77" s="13">
        <f t="shared" si="25"/>
        <v>0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>
      <c r="A78" s="5">
        <v>1752.0162762002508</v>
      </c>
      <c r="B78" s="5">
        <v>276.38972000000001</v>
      </c>
      <c r="C78">
        <v>1964.2049</v>
      </c>
      <c r="D78">
        <v>320.74</v>
      </c>
      <c r="E78" s="1">
        <f t="shared" si="20"/>
        <v>1822</v>
      </c>
      <c r="F78">
        <v>15</v>
      </c>
      <c r="G78" s="2">
        <f t="shared" si="21"/>
        <v>2.740375586854461E-2</v>
      </c>
      <c r="H78" s="2">
        <f t="shared" si="21"/>
        <v>3.9469742615999705E-2</v>
      </c>
      <c r="I78" s="2">
        <f t="shared" si="21"/>
        <v>5.0069927429626737E-2</v>
      </c>
      <c r="J78" s="2">
        <f t="shared" si="21"/>
        <v>2.0207461205288154E-2</v>
      </c>
      <c r="K78" s="2">
        <f t="shared" si="21"/>
        <v>1.6505956150003566E-3</v>
      </c>
      <c r="L78" s="2">
        <f t="shared" si="22"/>
        <v>275.13880148273444</v>
      </c>
      <c r="O78">
        <f t="shared" si="23"/>
        <v>15</v>
      </c>
      <c r="P78" s="2">
        <f t="shared" si="26"/>
        <v>2.740375586854461E-2</v>
      </c>
      <c r="Q78" s="2">
        <f t="shared" si="27"/>
        <v>3.9469742615999705E-2</v>
      </c>
      <c r="R78" s="2">
        <f t="shared" si="28"/>
        <v>5.0069927429626737E-2</v>
      </c>
      <c r="S78" s="2">
        <f t="shared" si="29"/>
        <v>2.0207461205288154E-2</v>
      </c>
      <c r="T78" s="2">
        <f t="shared" si="30"/>
        <v>1.6505956150003566E-3</v>
      </c>
      <c r="U78" s="2">
        <f t="shared" si="24"/>
        <v>275.13880148273444</v>
      </c>
      <c r="V78" s="13">
        <f t="shared" si="25"/>
        <v>0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>
      <c r="A79" s="5">
        <v>1752.2200533292632</v>
      </c>
      <c r="B79" s="5">
        <v>277.24315000000001</v>
      </c>
      <c r="C79">
        <v>1964.2896000000001</v>
      </c>
      <c r="D79">
        <v>321.83999999999997</v>
      </c>
      <c r="E79" s="1">
        <f t="shared" si="20"/>
        <v>1823</v>
      </c>
      <c r="F79">
        <v>16</v>
      </c>
      <c r="G79" s="2">
        <f t="shared" si="21"/>
        <v>2.8319248826291089E-2</v>
      </c>
      <c r="H79" s="2">
        <f t="shared" si="21"/>
        <v>4.0769610878164796E-2</v>
      </c>
      <c r="I79" s="2">
        <f t="shared" si="21"/>
        <v>5.1651379152400506E-2</v>
      </c>
      <c r="J79" s="2">
        <f t="shared" si="21"/>
        <v>2.0813635856237155E-2</v>
      </c>
      <c r="K79" s="2">
        <f t="shared" si="21"/>
        <v>1.7053621993976221E-3</v>
      </c>
      <c r="L79" s="2">
        <f t="shared" si="22"/>
        <v>275.14325923691251</v>
      </c>
      <c r="O79">
        <f t="shared" si="23"/>
        <v>16</v>
      </c>
      <c r="P79" s="2">
        <f t="shared" si="26"/>
        <v>2.8319248826291089E-2</v>
      </c>
      <c r="Q79" s="2">
        <f t="shared" si="27"/>
        <v>4.0769610878164796E-2</v>
      </c>
      <c r="R79" s="2">
        <f t="shared" si="28"/>
        <v>5.1651379152400506E-2</v>
      </c>
      <c r="S79" s="2">
        <f t="shared" si="29"/>
        <v>2.0813635856237155E-2</v>
      </c>
      <c r="T79" s="2">
        <f t="shared" si="30"/>
        <v>1.7053621993976221E-3</v>
      </c>
      <c r="U79" s="2">
        <f t="shared" si="24"/>
        <v>275.14325923691251</v>
      </c>
      <c r="V79" s="13">
        <f t="shared" si="25"/>
        <v>0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>
      <c r="A80" s="5">
        <v>1762.8144271076649</v>
      </c>
      <c r="B80" s="5">
        <v>276.74540000000002</v>
      </c>
      <c r="C80">
        <v>1964.3715999999999</v>
      </c>
      <c r="D80">
        <v>322.26</v>
      </c>
      <c r="E80" s="1">
        <f t="shared" si="20"/>
        <v>1824</v>
      </c>
      <c r="F80">
        <v>16</v>
      </c>
      <c r="G80" s="2">
        <f t="shared" si="21"/>
        <v>2.9295774647887334E-2</v>
      </c>
      <c r="H80" s="2">
        <f t="shared" si="21"/>
        <v>4.2159799877490349E-2</v>
      </c>
      <c r="I80" s="2">
        <f t="shared" si="21"/>
        <v>5.3361838397920448E-2</v>
      </c>
      <c r="J80" s="2">
        <f t="shared" si="21"/>
        <v>2.1502552547121346E-2</v>
      </c>
      <c r="K80" s="2">
        <f t="shared" si="21"/>
        <v>1.7855281687698152E-3</v>
      </c>
      <c r="L80" s="2">
        <f t="shared" si="22"/>
        <v>275.14810549363921</v>
      </c>
      <c r="O80">
        <f t="shared" si="23"/>
        <v>16</v>
      </c>
      <c r="P80" s="2">
        <f t="shared" si="26"/>
        <v>2.9295774647887334E-2</v>
      </c>
      <c r="Q80" s="2">
        <f t="shared" si="27"/>
        <v>4.2159799877490349E-2</v>
      </c>
      <c r="R80" s="2">
        <f t="shared" si="28"/>
        <v>5.3361838397920448E-2</v>
      </c>
      <c r="S80" s="2">
        <f t="shared" si="29"/>
        <v>2.1502552547121346E-2</v>
      </c>
      <c r="T80" s="2">
        <f t="shared" si="30"/>
        <v>1.7855281687698152E-3</v>
      </c>
      <c r="U80" s="2">
        <f t="shared" si="24"/>
        <v>275.14810549363921</v>
      </c>
      <c r="V80" s="13">
        <f t="shared" si="25"/>
        <v>0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>
      <c r="A81" s="5">
        <v>1763.4988310826725</v>
      </c>
      <c r="B81" s="5">
        <v>276.32003500000002</v>
      </c>
      <c r="C81">
        <v>1964.4563000000001</v>
      </c>
      <c r="D81">
        <v>321.89</v>
      </c>
      <c r="E81" s="1">
        <f t="shared" si="20"/>
        <v>1825</v>
      </c>
      <c r="F81">
        <v>17</v>
      </c>
      <c r="G81" s="2">
        <f t="shared" si="21"/>
        <v>3.0272300469483579E-2</v>
      </c>
      <c r="H81" s="2">
        <f t="shared" si="21"/>
        <v>4.3546164425312867E-2</v>
      </c>
      <c r="I81" s="2">
        <f t="shared" si="21"/>
        <v>5.5049338805976608E-2</v>
      </c>
      <c r="J81" s="2">
        <f t="shared" si="21"/>
        <v>2.215211359330942E-2</v>
      </c>
      <c r="K81" s="2">
        <f t="shared" si="21"/>
        <v>1.8341512870596341E-3</v>
      </c>
      <c r="L81" s="2">
        <f t="shared" si="22"/>
        <v>275.15285406858112</v>
      </c>
      <c r="O81">
        <f t="shared" si="23"/>
        <v>17</v>
      </c>
      <c r="P81" s="2">
        <f t="shared" si="26"/>
        <v>3.0272300469483579E-2</v>
      </c>
      <c r="Q81" s="2">
        <f t="shared" si="27"/>
        <v>4.3546164425312867E-2</v>
      </c>
      <c r="R81" s="2">
        <f t="shared" si="28"/>
        <v>5.5049338805976608E-2</v>
      </c>
      <c r="S81" s="2">
        <f t="shared" si="29"/>
        <v>2.215211359330942E-2</v>
      </c>
      <c r="T81" s="2">
        <f t="shared" si="30"/>
        <v>1.8341512870596341E-3</v>
      </c>
      <c r="U81" s="2">
        <f t="shared" si="24"/>
        <v>275.15285406858112</v>
      </c>
      <c r="V81" s="13">
        <f t="shared" si="25"/>
        <v>0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>
      <c r="A82" s="5">
        <v>1773.7353531166873</v>
      </c>
      <c r="B82" s="5">
        <v>277.78342000000004</v>
      </c>
      <c r="C82">
        <v>1964.5382999999999</v>
      </c>
      <c r="D82">
        <v>320.44</v>
      </c>
      <c r="E82" s="1">
        <f t="shared" si="20"/>
        <v>1826</v>
      </c>
      <c r="F82">
        <v>17</v>
      </c>
      <c r="G82" s="2">
        <f t="shared" si="21"/>
        <v>3.1309859154929585E-2</v>
      </c>
      <c r="H82" s="2">
        <f t="shared" si="21"/>
        <v>4.5022611756427813E-2</v>
      </c>
      <c r="I82" s="2">
        <f t="shared" si="21"/>
        <v>5.6864423286009796E-2</v>
      </c>
      <c r="J82" s="2">
        <f t="shared" si="21"/>
        <v>2.2881938151073214E-2</v>
      </c>
      <c r="K82" s="2">
        <f t="shared" si="21"/>
        <v>1.9105910558807552E-3</v>
      </c>
      <c r="L82" s="2">
        <f t="shared" si="22"/>
        <v>275.15798942340433</v>
      </c>
      <c r="O82">
        <f t="shared" si="23"/>
        <v>17</v>
      </c>
      <c r="P82" s="2">
        <f t="shared" si="26"/>
        <v>3.1309859154929585E-2</v>
      </c>
      <c r="Q82" s="2">
        <f t="shared" si="27"/>
        <v>4.5022611756427813E-2</v>
      </c>
      <c r="R82" s="2">
        <f t="shared" si="28"/>
        <v>5.6864423286009796E-2</v>
      </c>
      <c r="S82" s="2">
        <f t="shared" si="29"/>
        <v>2.2881938151073214E-2</v>
      </c>
      <c r="T82" s="2">
        <f t="shared" si="30"/>
        <v>1.9105910558807552E-3</v>
      </c>
      <c r="U82" s="2">
        <f t="shared" si="24"/>
        <v>275.15798942340433</v>
      </c>
      <c r="V82" s="13">
        <f t="shared" si="25"/>
        <v>0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>
      <c r="A83" s="5">
        <v>1779.61585700662</v>
      </c>
      <c r="B83" s="5">
        <v>279.50293499999998</v>
      </c>
      <c r="C83">
        <v>1964.623</v>
      </c>
      <c r="D83">
        <v>318.69</v>
      </c>
      <c r="E83" s="1">
        <f t="shared" si="20"/>
        <v>1827</v>
      </c>
      <c r="F83">
        <v>18</v>
      </c>
      <c r="G83" s="2">
        <f t="shared" si="21"/>
        <v>3.2347417840375592E-2</v>
      </c>
      <c r="H83" s="2">
        <f t="shared" si="21"/>
        <v>4.6494997336789898E-2</v>
      </c>
      <c r="I83" s="2">
        <f t="shared" si="21"/>
        <v>5.8655144584242966E-2</v>
      </c>
      <c r="J83" s="2">
        <f t="shared" si="21"/>
        <v>2.3570070126314454E-2</v>
      </c>
      <c r="K83" s="2">
        <f t="shared" si="21"/>
        <v>1.9569541192921112E-3</v>
      </c>
      <c r="L83" s="2">
        <f t="shared" si="22"/>
        <v>275.16302458400702</v>
      </c>
      <c r="O83">
        <f t="shared" si="23"/>
        <v>18</v>
      </c>
      <c r="P83" s="2">
        <f t="shared" si="26"/>
        <v>3.2347417840375592E-2</v>
      </c>
      <c r="Q83" s="2">
        <f t="shared" si="27"/>
        <v>4.6494997336789898E-2</v>
      </c>
      <c r="R83" s="2">
        <f t="shared" si="28"/>
        <v>5.8655144584242966E-2</v>
      </c>
      <c r="S83" s="2">
        <f t="shared" si="29"/>
        <v>2.3570070126314454E-2</v>
      </c>
      <c r="T83" s="2">
        <f t="shared" si="30"/>
        <v>1.9569541192921112E-3</v>
      </c>
      <c r="U83" s="2">
        <f t="shared" si="24"/>
        <v>275.16302458400702</v>
      </c>
      <c r="V83" s="13">
        <f t="shared" si="25"/>
        <v>0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>
      <c r="A84" s="5">
        <v>1780.5946006281674</v>
      </c>
      <c r="B84" s="5">
        <v>276.77796500000005</v>
      </c>
      <c r="C84">
        <v>1964.7076999999999</v>
      </c>
      <c r="D84">
        <v>316.7</v>
      </c>
      <c r="E84" s="1">
        <f t="shared" si="20"/>
        <v>1828</v>
      </c>
      <c r="F84">
        <v>18</v>
      </c>
      <c r="G84" s="2">
        <f t="shared" si="21"/>
        <v>3.3446009389671363E-2</v>
      </c>
      <c r="H84" s="2">
        <f t="shared" si="21"/>
        <v>4.8057229054011906E-2</v>
      </c>
      <c r="I84" s="2">
        <f t="shared" si="21"/>
        <v>6.0572064460091543E-2</v>
      </c>
      <c r="J84" s="2">
        <f t="shared" si="21"/>
        <v>2.4336262177216007E-2</v>
      </c>
      <c r="K84" s="2">
        <f t="shared" si="21"/>
        <v>2.0320230955368111E-3</v>
      </c>
      <c r="L84" s="2">
        <f t="shared" si="22"/>
        <v>275.1684435881765</v>
      </c>
      <c r="O84">
        <f t="shared" si="23"/>
        <v>18</v>
      </c>
      <c r="P84" s="2">
        <f t="shared" si="26"/>
        <v>3.3446009389671363E-2</v>
      </c>
      <c r="Q84" s="2">
        <f t="shared" si="27"/>
        <v>4.8057229054011906E-2</v>
      </c>
      <c r="R84" s="2">
        <f t="shared" si="28"/>
        <v>6.0572064460091543E-2</v>
      </c>
      <c r="S84" s="2">
        <f t="shared" si="29"/>
        <v>2.4336262177216007E-2</v>
      </c>
      <c r="T84" s="2">
        <f t="shared" si="30"/>
        <v>2.0320230955368111E-3</v>
      </c>
      <c r="U84" s="2">
        <f t="shared" si="24"/>
        <v>275.1684435881765</v>
      </c>
      <c r="V84" s="13">
        <f t="shared" si="25"/>
        <v>0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>
      <c r="A85" s="5">
        <v>1794.4109867808286</v>
      </c>
      <c r="B85" s="5">
        <v>281.53645499999999</v>
      </c>
      <c r="C85">
        <v>1964.7896000000001</v>
      </c>
      <c r="D85">
        <v>316.87</v>
      </c>
      <c r="E85" s="1">
        <f t="shared" si="20"/>
        <v>1829</v>
      </c>
      <c r="F85">
        <v>18</v>
      </c>
      <c r="G85" s="2">
        <f t="shared" si="21"/>
        <v>3.4544600938967135E-2</v>
      </c>
      <c r="H85" s="2">
        <f t="shared" si="21"/>
        <v>4.9615163025069971E-2</v>
      </c>
      <c r="I85" s="2">
        <f t="shared" si="21"/>
        <v>6.2463254256737134E-2</v>
      </c>
      <c r="J85" s="2">
        <f t="shared" si="21"/>
        <v>2.5058684085046169E-2</v>
      </c>
      <c r="K85" s="2">
        <f t="shared" si="21"/>
        <v>2.0775547312224607E-3</v>
      </c>
      <c r="L85" s="2">
        <f t="shared" si="22"/>
        <v>275.17375925703703</v>
      </c>
      <c r="O85">
        <f t="shared" si="23"/>
        <v>18</v>
      </c>
      <c r="P85" s="2">
        <f t="shared" si="26"/>
        <v>3.4544600938967135E-2</v>
      </c>
      <c r="Q85" s="2">
        <f t="shared" si="27"/>
        <v>4.9615163025069971E-2</v>
      </c>
      <c r="R85" s="2">
        <f t="shared" si="28"/>
        <v>6.2463254256737134E-2</v>
      </c>
      <c r="S85" s="2">
        <f t="shared" si="29"/>
        <v>2.5058684085046169E-2</v>
      </c>
      <c r="T85" s="2">
        <f t="shared" si="30"/>
        <v>2.0775547312224607E-3</v>
      </c>
      <c r="U85" s="2">
        <f t="shared" si="24"/>
        <v>275.17375925703703</v>
      </c>
      <c r="V85" s="13">
        <f t="shared" si="25"/>
        <v>0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>
      <c r="A86" s="5">
        <v>1796.0687260662141</v>
      </c>
      <c r="B86" s="5">
        <v>281.61339499999997</v>
      </c>
      <c r="C86">
        <v>1964.8742999999999</v>
      </c>
      <c r="D86">
        <v>317.68</v>
      </c>
      <c r="E86" s="1">
        <f t="shared" si="20"/>
        <v>1830</v>
      </c>
      <c r="F86">
        <v>24</v>
      </c>
      <c r="G86" s="2">
        <f t="shared" si="21"/>
        <v>3.5643192488262906E-2</v>
      </c>
      <c r="H86" s="2">
        <f t="shared" si="21"/>
        <v>5.116881107319228E-2</v>
      </c>
      <c r="I86" s="2">
        <f t="shared" si="21"/>
        <v>6.4329059339149938E-2</v>
      </c>
      <c r="J86" s="2">
        <f t="shared" si="21"/>
        <v>2.5739836300471632E-2</v>
      </c>
      <c r="K86" s="2">
        <f t="shared" si="21"/>
        <v>2.1051710642526729E-3</v>
      </c>
      <c r="L86" s="2">
        <f t="shared" si="22"/>
        <v>275.17898607026535</v>
      </c>
      <c r="O86">
        <f t="shared" si="23"/>
        <v>24</v>
      </c>
      <c r="P86" s="2">
        <f t="shared" si="26"/>
        <v>3.5643192488262906E-2</v>
      </c>
      <c r="Q86" s="2">
        <f t="shared" si="27"/>
        <v>5.116881107319228E-2</v>
      </c>
      <c r="R86" s="2">
        <f t="shared" si="28"/>
        <v>6.4329059339149938E-2</v>
      </c>
      <c r="S86" s="2">
        <f t="shared" si="29"/>
        <v>2.5739836300471632E-2</v>
      </c>
      <c r="T86" s="2">
        <f t="shared" si="30"/>
        <v>2.1051710642526729E-3</v>
      </c>
      <c r="U86" s="2">
        <f t="shared" si="24"/>
        <v>275.17898607026535</v>
      </c>
      <c r="V86" s="13">
        <f t="shared" si="25"/>
        <v>0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>
      <c r="A87" s="5">
        <v>1799.3172594498767</v>
      </c>
      <c r="B87" s="5">
        <v>283.65417000000002</v>
      </c>
      <c r="C87">
        <v>1964.9563000000001</v>
      </c>
      <c r="D87">
        <v>318.70999999999998</v>
      </c>
      <c r="E87" s="1">
        <f t="shared" si="20"/>
        <v>1831</v>
      </c>
      <c r="F87">
        <v>23</v>
      </c>
      <c r="G87" s="2">
        <f t="shared" ref="G87:K102" si="31">G86*(1-G$5)+G$4*$F86*$L$4/1000</f>
        <v>3.7107981220657275E-2</v>
      </c>
      <c r="H87" s="2">
        <f t="shared" si="31"/>
        <v>5.3281565270771124E-2</v>
      </c>
      <c r="I87" s="2">
        <f t="shared" si="31"/>
        <v>6.7071228887303033E-2</v>
      </c>
      <c r="J87" s="2">
        <f t="shared" si="31"/>
        <v>2.7086301783386228E-2</v>
      </c>
      <c r="K87" s="2">
        <f t="shared" si="31"/>
        <v>2.4036113577894022E-3</v>
      </c>
      <c r="L87" s="2">
        <f t="shared" si="22"/>
        <v>275.18695068851991</v>
      </c>
      <c r="O87">
        <f t="shared" si="23"/>
        <v>23</v>
      </c>
      <c r="P87" s="2">
        <f t="shared" si="26"/>
        <v>3.7107981220657275E-2</v>
      </c>
      <c r="Q87" s="2">
        <f t="shared" si="27"/>
        <v>5.3281565270771124E-2</v>
      </c>
      <c r="R87" s="2">
        <f t="shared" si="28"/>
        <v>6.7071228887303033E-2</v>
      </c>
      <c r="S87" s="2">
        <f t="shared" si="29"/>
        <v>2.7086301783386228E-2</v>
      </c>
      <c r="T87" s="2">
        <f t="shared" si="30"/>
        <v>2.4036113577894022E-3</v>
      </c>
      <c r="U87" s="2">
        <f t="shared" si="24"/>
        <v>275.18695068851991</v>
      </c>
      <c r="V87" s="13">
        <f t="shared" si="25"/>
        <v>0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>
      <c r="A88" s="5">
        <v>1799.5582892886305</v>
      </c>
      <c r="B88" s="5">
        <v>281.14821000000001</v>
      </c>
      <c r="C88">
        <v>1965.0410999999999</v>
      </c>
      <c r="D88">
        <v>319.44</v>
      </c>
      <c r="E88" s="1">
        <f t="shared" si="20"/>
        <v>1832</v>
      </c>
      <c r="F88">
        <v>23</v>
      </c>
      <c r="G88" s="2">
        <f t="shared" si="31"/>
        <v>3.8511737089201879E-2</v>
      </c>
      <c r="H88" s="2">
        <f t="shared" si="31"/>
        <v>5.5294610504767208E-2</v>
      </c>
      <c r="I88" s="2">
        <f t="shared" si="31"/>
        <v>6.9626356605096862E-2</v>
      </c>
      <c r="J88" s="2">
        <f t="shared" si="31"/>
        <v>2.8238477034335203E-2</v>
      </c>
      <c r="K88" s="2">
        <f t="shared" si="31"/>
        <v>2.537676189105555E-3</v>
      </c>
      <c r="L88" s="2">
        <f t="shared" si="22"/>
        <v>275.1942088574225</v>
      </c>
      <c r="O88">
        <f t="shared" si="23"/>
        <v>23</v>
      </c>
      <c r="P88" s="2">
        <f t="shared" si="26"/>
        <v>3.8511737089201879E-2</v>
      </c>
      <c r="Q88" s="2">
        <f t="shared" si="27"/>
        <v>5.5294610504767208E-2</v>
      </c>
      <c r="R88" s="2">
        <f t="shared" si="28"/>
        <v>6.9626356605096862E-2</v>
      </c>
      <c r="S88" s="2">
        <f t="shared" si="29"/>
        <v>2.8238477034335203E-2</v>
      </c>
      <c r="T88" s="2">
        <f t="shared" si="30"/>
        <v>2.537676189105555E-3</v>
      </c>
      <c r="U88" s="2">
        <f t="shared" si="24"/>
        <v>275.1942088574225</v>
      </c>
      <c r="V88" s="13">
        <f t="shared" si="25"/>
        <v>0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>
      <c r="A89" s="5">
        <v>1814.2331866062311</v>
      </c>
      <c r="B89" s="5">
        <v>284.34376500000002</v>
      </c>
      <c r="C89">
        <v>1965.126</v>
      </c>
      <c r="D89">
        <v>320.44</v>
      </c>
      <c r="E89" s="1">
        <f t="shared" si="20"/>
        <v>1833</v>
      </c>
      <c r="F89">
        <v>24</v>
      </c>
      <c r="G89" s="2">
        <f t="shared" si="31"/>
        <v>3.9915492957746483E-2</v>
      </c>
      <c r="H89" s="2">
        <f t="shared" si="31"/>
        <v>5.7302117791135622E-2</v>
      </c>
      <c r="I89" s="2">
        <f t="shared" si="31"/>
        <v>7.2147187824961434E-2</v>
      </c>
      <c r="J89" s="2">
        <f t="shared" si="31"/>
        <v>2.9324832135469242E-2</v>
      </c>
      <c r="K89" s="2">
        <f t="shared" si="31"/>
        <v>2.6189906196880039E-3</v>
      </c>
      <c r="L89" s="2">
        <f t="shared" si="22"/>
        <v>275.20130862132902</v>
      </c>
      <c r="O89">
        <f t="shared" si="23"/>
        <v>24</v>
      </c>
      <c r="P89" s="2">
        <f t="shared" si="26"/>
        <v>3.9915492957746483E-2</v>
      </c>
      <c r="Q89" s="2">
        <f t="shared" si="27"/>
        <v>5.7302117791135622E-2</v>
      </c>
      <c r="R89" s="2">
        <f t="shared" si="28"/>
        <v>7.2147187824961434E-2</v>
      </c>
      <c r="S89" s="2">
        <f t="shared" si="29"/>
        <v>2.9324832135469242E-2</v>
      </c>
      <c r="T89" s="2">
        <f t="shared" si="30"/>
        <v>2.6189906196880039E-3</v>
      </c>
      <c r="U89" s="2">
        <f t="shared" si="24"/>
        <v>275.20130862132902</v>
      </c>
      <c r="V89" s="13">
        <f t="shared" si="25"/>
        <v>0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>
      <c r="A90" s="5">
        <v>1826.1583955909055</v>
      </c>
      <c r="B90" s="5">
        <v>281.277625</v>
      </c>
      <c r="C90">
        <v>1965.2027</v>
      </c>
      <c r="D90">
        <v>320.89</v>
      </c>
      <c r="E90" s="1">
        <f t="shared" si="20"/>
        <v>1834</v>
      </c>
      <c r="F90">
        <v>24</v>
      </c>
      <c r="G90" s="2">
        <f t="shared" si="31"/>
        <v>4.1380281690140852E-2</v>
      </c>
      <c r="H90" s="2">
        <f t="shared" si="31"/>
        <v>5.9397999078550895E-2</v>
      </c>
      <c r="I90" s="2">
        <f t="shared" si="31"/>
        <v>7.4784417637399195E-2</v>
      </c>
      <c r="J90" s="2">
        <f t="shared" si="31"/>
        <v>3.0466498077037055E-2</v>
      </c>
      <c r="K90" s="2">
        <f t="shared" si="31"/>
        <v>2.7152586717208455E-3</v>
      </c>
      <c r="L90" s="2">
        <f t="shared" si="22"/>
        <v>275.20874445515483</v>
      </c>
      <c r="O90">
        <f t="shared" si="23"/>
        <v>24</v>
      </c>
      <c r="P90" s="2">
        <f t="shared" si="26"/>
        <v>4.1380281690140852E-2</v>
      </c>
      <c r="Q90" s="2">
        <f t="shared" si="27"/>
        <v>5.9397999078550895E-2</v>
      </c>
      <c r="R90" s="2">
        <f t="shared" si="28"/>
        <v>7.4784417637399195E-2</v>
      </c>
      <c r="S90" s="2">
        <f t="shared" si="29"/>
        <v>3.0466498077037055E-2</v>
      </c>
      <c r="T90" s="2">
        <f t="shared" si="30"/>
        <v>2.7152586717208455E-3</v>
      </c>
      <c r="U90" s="2">
        <f t="shared" si="24"/>
        <v>275.20874445515483</v>
      </c>
      <c r="V90" s="13">
        <f t="shared" si="25"/>
        <v>0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>
      <c r="A91" s="5">
        <v>1826.8838349409536</v>
      </c>
      <c r="B91" s="5">
        <v>285.10759999999999</v>
      </c>
      <c r="C91">
        <v>1965.2877000000001</v>
      </c>
      <c r="D91">
        <v>322.14</v>
      </c>
      <c r="E91" s="1">
        <f t="shared" si="20"/>
        <v>1835</v>
      </c>
      <c r="F91">
        <v>25</v>
      </c>
      <c r="G91" s="2">
        <f t="shared" si="31"/>
        <v>4.2845070422535221E-2</v>
      </c>
      <c r="H91" s="2">
        <f t="shared" si="31"/>
        <v>6.1488114533878792E-2</v>
      </c>
      <c r="I91" s="2">
        <f t="shared" si="31"/>
        <v>7.7386248927026779E-2</v>
      </c>
      <c r="J91" s="2">
        <f t="shared" si="31"/>
        <v>3.1542944232595134E-2</v>
      </c>
      <c r="K91" s="2">
        <f t="shared" si="31"/>
        <v>2.7736481968295753E-3</v>
      </c>
      <c r="L91" s="2">
        <f t="shared" si="22"/>
        <v>275.21603602631285</v>
      </c>
      <c r="O91">
        <f t="shared" si="23"/>
        <v>25</v>
      </c>
      <c r="P91" s="2">
        <f t="shared" si="26"/>
        <v>4.2845070422535221E-2</v>
      </c>
      <c r="Q91" s="2">
        <f t="shared" si="27"/>
        <v>6.1488114533878792E-2</v>
      </c>
      <c r="R91" s="2">
        <f t="shared" si="28"/>
        <v>7.7386248927026779E-2</v>
      </c>
      <c r="S91" s="2">
        <f t="shared" si="29"/>
        <v>3.1542944232595134E-2</v>
      </c>
      <c r="T91" s="2">
        <f t="shared" si="30"/>
        <v>2.7736481968295753E-3</v>
      </c>
      <c r="U91" s="2">
        <f t="shared" si="24"/>
        <v>275.21603602631285</v>
      </c>
      <c r="V91" s="13">
        <f t="shared" si="25"/>
        <v>0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>
      <c r="A92" s="5">
        <v>1833</v>
      </c>
      <c r="B92" s="5">
        <v>284.46052500000002</v>
      </c>
      <c r="C92">
        <v>1965.3698999999999</v>
      </c>
      <c r="D92">
        <v>322.17</v>
      </c>
      <c r="E92" s="1">
        <f t="shared" si="20"/>
        <v>1836</v>
      </c>
      <c r="F92">
        <v>29</v>
      </c>
      <c r="G92" s="2">
        <f t="shared" si="31"/>
        <v>4.4370892018779355E-2</v>
      </c>
      <c r="H92" s="2">
        <f t="shared" si="31"/>
        <v>6.3666376732710805E-2</v>
      </c>
      <c r="I92" s="2">
        <f t="shared" si="31"/>
        <v>8.010339157640331E-2</v>
      </c>
      <c r="J92" s="2">
        <f t="shared" si="31"/>
        <v>3.2675267295495455E-2</v>
      </c>
      <c r="K92" s="2">
        <f t="shared" si="31"/>
        <v>2.8560115908215916E-3</v>
      </c>
      <c r="L92" s="2">
        <f t="shared" si="22"/>
        <v>275.22367193921423</v>
      </c>
      <c r="O92">
        <f t="shared" si="23"/>
        <v>29</v>
      </c>
      <c r="P92" s="2">
        <f t="shared" si="26"/>
        <v>4.4370892018779355E-2</v>
      </c>
      <c r="Q92" s="2">
        <f t="shared" si="27"/>
        <v>6.3666376732710805E-2</v>
      </c>
      <c r="R92" s="2">
        <f t="shared" si="28"/>
        <v>8.010339157640331E-2</v>
      </c>
      <c r="S92" s="2">
        <f t="shared" si="29"/>
        <v>3.2675267295495455E-2</v>
      </c>
      <c r="T92" s="2">
        <f t="shared" si="30"/>
        <v>2.8560115908215916E-3</v>
      </c>
      <c r="U92" s="2">
        <f t="shared" si="24"/>
        <v>275.22367193921423</v>
      </c>
      <c r="V92" s="13">
        <f t="shared" si="25"/>
        <v>0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>
      <c r="A93" s="5">
        <v>1834.5106230131994</v>
      </c>
      <c r="B93" s="5">
        <v>283.72655500000002</v>
      </c>
      <c r="C93">
        <v>1965.4548</v>
      </c>
      <c r="D93">
        <v>321.87</v>
      </c>
      <c r="E93" s="1">
        <f t="shared" si="20"/>
        <v>1837</v>
      </c>
      <c r="F93">
        <v>29</v>
      </c>
      <c r="G93" s="2">
        <f t="shared" si="31"/>
        <v>4.614084507042255E-2</v>
      </c>
      <c r="H93" s="2">
        <f t="shared" si="31"/>
        <v>6.6214233321565064E-2</v>
      </c>
      <c r="I93" s="2">
        <f t="shared" si="31"/>
        <v>8.3385002030790176E-2</v>
      </c>
      <c r="J93" s="2">
        <f t="shared" si="31"/>
        <v>3.4212387869746778E-2</v>
      </c>
      <c r="K93" s="2">
        <f t="shared" si="31"/>
        <v>3.0937609417457882E-3</v>
      </c>
      <c r="L93" s="2">
        <f t="shared" si="22"/>
        <v>275.23304622923428</v>
      </c>
      <c r="O93">
        <f t="shared" si="23"/>
        <v>29</v>
      </c>
      <c r="P93" s="2">
        <f t="shared" si="26"/>
        <v>4.614084507042255E-2</v>
      </c>
      <c r="Q93" s="2">
        <f t="shared" si="27"/>
        <v>6.6214233321565064E-2</v>
      </c>
      <c r="R93" s="2">
        <f t="shared" si="28"/>
        <v>8.3385002030790176E-2</v>
      </c>
      <c r="S93" s="2">
        <f t="shared" si="29"/>
        <v>3.4212387869746778E-2</v>
      </c>
      <c r="T93" s="2">
        <f t="shared" si="30"/>
        <v>3.0937609417457882E-3</v>
      </c>
      <c r="U93" s="2">
        <f t="shared" si="24"/>
        <v>275.23304622923428</v>
      </c>
      <c r="V93" s="13">
        <f t="shared" si="25"/>
        <v>0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>
      <c r="A94" s="5">
        <v>1838.009354335828</v>
      </c>
      <c r="B94" s="5">
        <v>284.06502500000005</v>
      </c>
      <c r="C94">
        <v>1965.537</v>
      </c>
      <c r="D94">
        <v>321.20999999999998</v>
      </c>
      <c r="E94" s="1">
        <f t="shared" si="20"/>
        <v>1838</v>
      </c>
      <c r="F94">
        <v>30</v>
      </c>
      <c r="G94" s="2">
        <f t="shared" si="31"/>
        <v>4.7910798122065744E-2</v>
      </c>
      <c r="H94" s="2">
        <f t="shared" si="31"/>
        <v>6.8755080680763872E-2</v>
      </c>
      <c r="I94" s="2">
        <f t="shared" si="31"/>
        <v>8.6622564688517131E-2</v>
      </c>
      <c r="J94" s="2">
        <f t="shared" si="31"/>
        <v>3.5661697578075136E-2</v>
      </c>
      <c r="K94" s="2">
        <f t="shared" si="31"/>
        <v>3.2379632124080915E-3</v>
      </c>
      <c r="L94" s="2">
        <f t="shared" si="22"/>
        <v>275.24218810428181</v>
      </c>
      <c r="O94">
        <f t="shared" si="23"/>
        <v>30</v>
      </c>
      <c r="P94" s="2">
        <f t="shared" si="26"/>
        <v>4.7910798122065744E-2</v>
      </c>
      <c r="Q94" s="2">
        <f t="shared" si="27"/>
        <v>6.8755080680763872E-2</v>
      </c>
      <c r="R94" s="2">
        <f t="shared" si="28"/>
        <v>8.6622564688517131E-2</v>
      </c>
      <c r="S94" s="2">
        <f t="shared" si="29"/>
        <v>3.5661697578075136E-2</v>
      </c>
      <c r="T94" s="2">
        <f t="shared" si="30"/>
        <v>3.2379632124080915E-3</v>
      </c>
      <c r="U94" s="2">
        <f t="shared" si="24"/>
        <v>275.24218810428181</v>
      </c>
      <c r="V94" s="13">
        <f t="shared" si="25"/>
        <v>0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>
      <c r="A95" s="6">
        <v>1841</v>
      </c>
      <c r="B95" s="6">
        <v>283.01704999999998</v>
      </c>
      <c r="C95">
        <v>1965.6219000000001</v>
      </c>
      <c r="D95">
        <v>318.87</v>
      </c>
      <c r="E95" s="1">
        <f t="shared" si="20"/>
        <v>1839</v>
      </c>
      <c r="F95">
        <v>31</v>
      </c>
      <c r="G95" s="2">
        <f t="shared" si="31"/>
        <v>4.9741784037558703E-2</v>
      </c>
      <c r="H95" s="2">
        <f t="shared" si="31"/>
        <v>7.1382834806522619E-2</v>
      </c>
      <c r="I95" s="2">
        <f t="shared" si="31"/>
        <v>8.9966905528023985E-2</v>
      </c>
      <c r="J95" s="2">
        <f t="shared" si="31"/>
        <v>3.7145583671204865E-2</v>
      </c>
      <c r="K95" s="2">
        <f t="shared" si="31"/>
        <v>3.3723746675724696E-3</v>
      </c>
      <c r="L95" s="2">
        <f t="shared" si="22"/>
        <v>275.25160948271088</v>
      </c>
      <c r="O95">
        <f t="shared" si="23"/>
        <v>31</v>
      </c>
      <c r="P95" s="2">
        <f t="shared" si="26"/>
        <v>4.9741784037558703E-2</v>
      </c>
      <c r="Q95" s="2">
        <f t="shared" si="27"/>
        <v>7.1382834806522619E-2</v>
      </c>
      <c r="R95" s="2">
        <f t="shared" si="28"/>
        <v>8.9966905528023985E-2</v>
      </c>
      <c r="S95" s="2">
        <f t="shared" si="29"/>
        <v>3.7145583671204865E-2</v>
      </c>
      <c r="T95" s="2">
        <f t="shared" si="30"/>
        <v>3.3723746675724696E-3</v>
      </c>
      <c r="U95" s="2">
        <f t="shared" si="24"/>
        <v>275.25160948271088</v>
      </c>
      <c r="V95" s="13">
        <f t="shared" si="25"/>
        <v>0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>
      <c r="A96" s="5">
        <v>1844</v>
      </c>
      <c r="B96" s="5">
        <v>286.49905000000001</v>
      </c>
      <c r="C96">
        <v>1965.7067999999999</v>
      </c>
      <c r="D96">
        <v>317.81</v>
      </c>
      <c r="E96" s="1">
        <f t="shared" si="20"/>
        <v>1840</v>
      </c>
      <c r="F96">
        <v>33</v>
      </c>
      <c r="G96" s="2">
        <f t="shared" si="31"/>
        <v>5.1633802816901428E-2</v>
      </c>
      <c r="H96" s="2">
        <f t="shared" si="31"/>
        <v>7.409725661572801E-2</v>
      </c>
      <c r="I96" s="2">
        <f t="shared" si="31"/>
        <v>9.3416591306790295E-2</v>
      </c>
      <c r="J96" s="2">
        <f t="shared" si="31"/>
        <v>3.8662070908975402E-2</v>
      </c>
      <c r="K96" s="2">
        <f t="shared" si="31"/>
        <v>3.5008476929537669E-3</v>
      </c>
      <c r="L96" s="2">
        <f t="shared" si="22"/>
        <v>275.26131056934133</v>
      </c>
      <c r="O96">
        <f t="shared" si="23"/>
        <v>33</v>
      </c>
      <c r="P96" s="2">
        <f t="shared" si="26"/>
        <v>5.1633802816901428E-2</v>
      </c>
      <c r="Q96" s="2">
        <f t="shared" si="27"/>
        <v>7.409725661572801E-2</v>
      </c>
      <c r="R96" s="2">
        <f t="shared" si="28"/>
        <v>9.3416591306790295E-2</v>
      </c>
      <c r="S96" s="2">
        <f t="shared" si="29"/>
        <v>3.8662070908975402E-2</v>
      </c>
      <c r="T96" s="2">
        <f t="shared" si="30"/>
        <v>3.5008476929537669E-3</v>
      </c>
      <c r="U96" s="2">
        <f t="shared" si="24"/>
        <v>275.26131056934133</v>
      </c>
      <c r="V96" s="13">
        <f t="shared" si="25"/>
        <v>0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>
      <c r="A97" s="5">
        <v>1846</v>
      </c>
      <c r="B97" s="5">
        <v>283.29579000000001</v>
      </c>
      <c r="C97">
        <v>1965.789</v>
      </c>
      <c r="D97">
        <v>317.3</v>
      </c>
      <c r="E97" s="1">
        <f t="shared" si="20"/>
        <v>1841</v>
      </c>
      <c r="F97">
        <v>34</v>
      </c>
      <c r="G97" s="2">
        <f t="shared" si="31"/>
        <v>5.3647887323943683E-2</v>
      </c>
      <c r="H97" s="2">
        <f t="shared" si="31"/>
        <v>7.6992004396606611E-2</v>
      </c>
      <c r="I97" s="2">
        <f t="shared" si="31"/>
        <v>9.712044276194351E-2</v>
      </c>
      <c r="J97" s="2">
        <f t="shared" si="31"/>
        <v>4.032666778250546E-2</v>
      </c>
      <c r="K97" s="2">
        <f t="shared" si="31"/>
        <v>3.6726672354085864E-3</v>
      </c>
      <c r="L97" s="2">
        <f t="shared" si="22"/>
        <v>275.2717596695004</v>
      </c>
      <c r="O97">
        <f t="shared" si="23"/>
        <v>34</v>
      </c>
      <c r="P97" s="2">
        <f t="shared" si="26"/>
        <v>5.3647887323943683E-2</v>
      </c>
      <c r="Q97" s="2">
        <f t="shared" si="27"/>
        <v>7.6992004396606611E-2</v>
      </c>
      <c r="R97" s="2">
        <f t="shared" si="28"/>
        <v>9.712044276194351E-2</v>
      </c>
      <c r="S97" s="2">
        <f t="shared" si="29"/>
        <v>4.032666778250546E-2</v>
      </c>
      <c r="T97" s="2">
        <f t="shared" si="30"/>
        <v>3.6726672354085864E-3</v>
      </c>
      <c r="U97" s="2">
        <f t="shared" si="24"/>
        <v>275.2717596695004</v>
      </c>
      <c r="V97" s="13">
        <f t="shared" si="25"/>
        <v>0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>
      <c r="A98" s="5">
        <v>1846</v>
      </c>
      <c r="B98" s="5">
        <v>284.95827500000001</v>
      </c>
      <c r="C98">
        <v>1965.874</v>
      </c>
      <c r="D98">
        <v>318.87</v>
      </c>
      <c r="E98" s="1">
        <f t="shared" si="20"/>
        <v>1842</v>
      </c>
      <c r="F98">
        <v>36</v>
      </c>
      <c r="G98" s="2">
        <f t="shared" si="31"/>
        <v>5.5723004694835702E-2</v>
      </c>
      <c r="H98" s="2">
        <f t="shared" si="31"/>
        <v>7.9972685353403669E-2</v>
      </c>
      <c r="I98" s="2">
        <f t="shared" si="31"/>
        <v>0.10092481358345068</v>
      </c>
      <c r="J98" s="2">
        <f t="shared" si="31"/>
        <v>4.2013542361920522E-2</v>
      </c>
      <c r="K98" s="2">
        <f t="shared" si="31"/>
        <v>3.8238294126527426E-3</v>
      </c>
      <c r="L98" s="2">
        <f t="shared" si="22"/>
        <v>275.28245787540624</v>
      </c>
      <c r="O98">
        <f t="shared" si="23"/>
        <v>36</v>
      </c>
      <c r="P98" s="2">
        <f t="shared" si="26"/>
        <v>5.5723004694835702E-2</v>
      </c>
      <c r="Q98" s="2">
        <f t="shared" si="27"/>
        <v>7.9972685353403669E-2</v>
      </c>
      <c r="R98" s="2">
        <f t="shared" si="28"/>
        <v>0.10092481358345068</v>
      </c>
      <c r="S98" s="2">
        <f t="shared" si="29"/>
        <v>4.2013542361920522E-2</v>
      </c>
      <c r="T98" s="2">
        <f t="shared" si="30"/>
        <v>3.8238294126527426E-3</v>
      </c>
      <c r="U98" s="2">
        <f t="shared" si="24"/>
        <v>275.28245787540624</v>
      </c>
      <c r="V98" s="13">
        <f t="shared" si="25"/>
        <v>0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>
      <c r="A99" s="5">
        <v>1847.5023593764215</v>
      </c>
      <c r="B99" s="5">
        <v>286.10309999999998</v>
      </c>
      <c r="C99">
        <v>1965.9562000000001</v>
      </c>
      <c r="D99">
        <v>319.42</v>
      </c>
      <c r="E99" s="1">
        <f t="shared" si="20"/>
        <v>1843</v>
      </c>
      <c r="F99">
        <v>37</v>
      </c>
      <c r="G99" s="2">
        <f t="shared" si="31"/>
        <v>5.7920187793427252E-2</v>
      </c>
      <c r="H99" s="2">
        <f t="shared" si="31"/>
        <v>8.3132959794997893E-2</v>
      </c>
      <c r="I99" s="2">
        <f t="shared" si="31"/>
        <v>0.10497858928025085</v>
      </c>
      <c r="J99" s="2">
        <f t="shared" si="31"/>
        <v>4.3838792883940027E-2</v>
      </c>
      <c r="K99" s="2">
        <f t="shared" si="31"/>
        <v>4.0094106213552621E-3</v>
      </c>
      <c r="L99" s="2">
        <f t="shared" si="22"/>
        <v>275.29387994037398</v>
      </c>
      <c r="O99">
        <f t="shared" si="23"/>
        <v>37</v>
      </c>
      <c r="P99" s="2">
        <f t="shared" si="26"/>
        <v>5.7920187793427252E-2</v>
      </c>
      <c r="Q99" s="2">
        <f t="shared" si="27"/>
        <v>8.3132959794997893E-2</v>
      </c>
      <c r="R99" s="2">
        <f t="shared" si="28"/>
        <v>0.10497858928025085</v>
      </c>
      <c r="S99" s="2">
        <f t="shared" si="29"/>
        <v>4.3838792883940027E-2</v>
      </c>
      <c r="T99" s="2">
        <f t="shared" si="30"/>
        <v>4.0094106213552621E-3</v>
      </c>
      <c r="U99" s="2">
        <f t="shared" si="24"/>
        <v>275.29387994037398</v>
      </c>
      <c r="V99" s="13">
        <f t="shared" si="25"/>
        <v>0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>
      <c r="A100" s="5">
        <v>1849</v>
      </c>
      <c r="B100" s="5">
        <v>287.73346999999995</v>
      </c>
      <c r="C100">
        <v>1966.0410999999999</v>
      </c>
      <c r="D100">
        <v>320.62</v>
      </c>
      <c r="E100" s="1">
        <f t="shared" si="20"/>
        <v>1844</v>
      </c>
      <c r="F100">
        <v>39</v>
      </c>
      <c r="G100" s="2">
        <f t="shared" si="31"/>
        <v>6.0178403755868567E-2</v>
      </c>
      <c r="H100" s="2">
        <f t="shared" si="31"/>
        <v>8.6378436940727846E-2</v>
      </c>
      <c r="I100" s="2">
        <f t="shared" si="31"/>
        <v>0.10912818744471556</v>
      </c>
      <c r="J100" s="2">
        <f t="shared" si="31"/>
        <v>4.5677143473978089E-2</v>
      </c>
      <c r="K100" s="2">
        <f t="shared" si="31"/>
        <v>4.1689196711073816E-3</v>
      </c>
      <c r="L100" s="2">
        <f t="shared" si="22"/>
        <v>275.30553109128641</v>
      </c>
      <c r="O100">
        <f t="shared" si="23"/>
        <v>39</v>
      </c>
      <c r="P100" s="2">
        <f t="shared" si="26"/>
        <v>6.0178403755868567E-2</v>
      </c>
      <c r="Q100" s="2">
        <f t="shared" si="27"/>
        <v>8.6378436940727846E-2</v>
      </c>
      <c r="R100" s="2">
        <f t="shared" si="28"/>
        <v>0.10912818744471556</v>
      </c>
      <c r="S100" s="2">
        <f t="shared" si="29"/>
        <v>4.5677143473978089E-2</v>
      </c>
      <c r="T100" s="2">
        <f t="shared" si="30"/>
        <v>4.1689196711073816E-3</v>
      </c>
      <c r="U100" s="2">
        <f t="shared" si="24"/>
        <v>275.30553109128641</v>
      </c>
      <c r="V100" s="13">
        <f t="shared" si="25"/>
        <v>0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>
      <c r="A101" s="5">
        <v>1851</v>
      </c>
      <c r="B101" s="5">
        <v>285.17396666666662</v>
      </c>
      <c r="C101">
        <v>1966.126</v>
      </c>
      <c r="D101">
        <v>321.60000000000002</v>
      </c>
      <c r="E101" s="1">
        <f t="shared" si="20"/>
        <v>1845</v>
      </c>
      <c r="F101">
        <v>43</v>
      </c>
      <c r="G101" s="2">
        <f t="shared" si="31"/>
        <v>6.2558685446009413E-2</v>
      </c>
      <c r="H101" s="2">
        <f t="shared" si="31"/>
        <v>8.9802779109021957E-2</v>
      </c>
      <c r="I101" s="2">
        <f t="shared" si="31"/>
        <v>0.11352255663045085</v>
      </c>
      <c r="J101" s="2">
        <f t="shared" si="31"/>
        <v>4.76452166583523E-2</v>
      </c>
      <c r="K101" s="2">
        <f t="shared" si="31"/>
        <v>4.359563513898693E-3</v>
      </c>
      <c r="L101" s="2">
        <f t="shared" si="22"/>
        <v>275.31788880135775</v>
      </c>
      <c r="O101">
        <f t="shared" si="23"/>
        <v>43</v>
      </c>
      <c r="P101" s="2">
        <f t="shared" si="26"/>
        <v>6.2558685446009413E-2</v>
      </c>
      <c r="Q101" s="2">
        <f t="shared" si="27"/>
        <v>8.9802779109021957E-2</v>
      </c>
      <c r="R101" s="2">
        <f t="shared" si="28"/>
        <v>0.11352255663045085</v>
      </c>
      <c r="S101" s="2">
        <f t="shared" si="29"/>
        <v>4.76452166583523E-2</v>
      </c>
      <c r="T101" s="2">
        <f t="shared" si="30"/>
        <v>4.359563513898693E-3</v>
      </c>
      <c r="U101" s="2">
        <f t="shared" si="24"/>
        <v>275.31788880135775</v>
      </c>
      <c r="V101" s="13">
        <f t="shared" si="25"/>
        <v>0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>
      <c r="A102" s="5">
        <v>1852.2881866570406</v>
      </c>
      <c r="B102" s="5">
        <v>288.57463999999999</v>
      </c>
      <c r="C102">
        <v>1966.2027</v>
      </c>
      <c r="D102">
        <v>322.39</v>
      </c>
      <c r="E102" s="1">
        <f t="shared" si="20"/>
        <v>1846</v>
      </c>
      <c r="F102">
        <v>43</v>
      </c>
      <c r="G102" s="2">
        <f t="shared" si="31"/>
        <v>6.5183098591549318E-2</v>
      </c>
      <c r="H102" s="2">
        <f t="shared" si="31"/>
        <v>9.3593287664085228E-2</v>
      </c>
      <c r="I102" s="2">
        <f t="shared" si="31"/>
        <v>0.11845888085362308</v>
      </c>
      <c r="J102" s="2">
        <f t="shared" si="31"/>
        <v>4.9970343577114801E-2</v>
      </c>
      <c r="K102" s="2">
        <f t="shared" si="31"/>
        <v>4.6629882768671055E-3</v>
      </c>
      <c r="L102" s="2">
        <f t="shared" si="22"/>
        <v>275.33186859896324</v>
      </c>
      <c r="O102">
        <f t="shared" si="23"/>
        <v>43</v>
      </c>
      <c r="P102" s="2">
        <f t="shared" si="26"/>
        <v>6.5183098591549318E-2</v>
      </c>
      <c r="Q102" s="2">
        <f t="shared" si="27"/>
        <v>9.3593287664085228E-2</v>
      </c>
      <c r="R102" s="2">
        <f t="shared" si="28"/>
        <v>0.11845888085362308</v>
      </c>
      <c r="S102" s="2">
        <f t="shared" si="29"/>
        <v>4.9970343577114801E-2</v>
      </c>
      <c r="T102" s="2">
        <f t="shared" si="30"/>
        <v>4.6629882768671055E-3</v>
      </c>
      <c r="U102" s="2">
        <f t="shared" si="24"/>
        <v>275.33186859896324</v>
      </c>
      <c r="V102" s="13">
        <f t="shared" si="25"/>
        <v>0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>
      <c r="A103" s="5">
        <v>1854</v>
      </c>
      <c r="B103" s="5">
        <v>287.02756499999998</v>
      </c>
      <c r="C103">
        <v>1966.2877000000001</v>
      </c>
      <c r="D103">
        <v>323.7</v>
      </c>
      <c r="E103" s="1">
        <f t="shared" si="20"/>
        <v>1847</v>
      </c>
      <c r="F103">
        <v>46</v>
      </c>
      <c r="G103" s="2">
        <f t="shared" ref="G103:K118" si="32">G102*(1-G$5)+G$4*$F102*$L$4/1000</f>
        <v>6.7807511737089224E-2</v>
      </c>
      <c r="H103" s="2">
        <f t="shared" si="32"/>
        <v>9.7373368416779404E-2</v>
      </c>
      <c r="I103" s="2">
        <f t="shared" si="32"/>
        <v>0.12332894669279393</v>
      </c>
      <c r="J103" s="2">
        <f t="shared" si="32"/>
        <v>5.2162643304869999E-2</v>
      </c>
      <c r="K103" s="2">
        <f t="shared" si="32"/>
        <v>4.8470246985234857E-3</v>
      </c>
      <c r="L103" s="2">
        <f t="shared" si="22"/>
        <v>275.34551949485007</v>
      </c>
      <c r="O103">
        <f t="shared" si="23"/>
        <v>46</v>
      </c>
      <c r="P103" s="2">
        <f t="shared" si="26"/>
        <v>6.7807511737089224E-2</v>
      </c>
      <c r="Q103" s="2">
        <f t="shared" si="27"/>
        <v>9.7373368416779404E-2</v>
      </c>
      <c r="R103" s="2">
        <f t="shared" si="28"/>
        <v>0.12332894669279393</v>
      </c>
      <c r="S103" s="2">
        <f t="shared" si="29"/>
        <v>5.2162643304869999E-2</v>
      </c>
      <c r="T103" s="2">
        <f t="shared" si="30"/>
        <v>4.8470246985234857E-3</v>
      </c>
      <c r="U103" s="2">
        <f t="shared" si="24"/>
        <v>275.34551949485007</v>
      </c>
      <c r="V103" s="13">
        <f t="shared" si="25"/>
        <v>0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>
      <c r="A104" s="5">
        <v>1855</v>
      </c>
      <c r="B104" s="5">
        <v>284.9085</v>
      </c>
      <c r="C104">
        <v>1966.3698999999999</v>
      </c>
      <c r="D104">
        <v>324.08</v>
      </c>
      <c r="E104" s="1">
        <f t="shared" si="20"/>
        <v>1848</v>
      </c>
      <c r="F104">
        <v>47</v>
      </c>
      <c r="G104" s="2">
        <f t="shared" si="32"/>
        <v>7.0615023474178432E-2</v>
      </c>
      <c r="H104" s="2">
        <f t="shared" si="32"/>
        <v>0.10142474019514565</v>
      </c>
      <c r="I104" s="2">
        <f t="shared" si="32"/>
        <v>0.12858434773415406</v>
      </c>
      <c r="J104" s="2">
        <f t="shared" si="32"/>
        <v>5.458181651750707E-2</v>
      </c>
      <c r="K104" s="2">
        <f t="shared" si="32"/>
        <v>5.0994935011844178E-3</v>
      </c>
      <c r="L104" s="2">
        <f t="shared" si="22"/>
        <v>275.3603054214222</v>
      </c>
      <c r="O104">
        <f t="shared" si="23"/>
        <v>47</v>
      </c>
      <c r="P104" s="2">
        <f t="shared" si="26"/>
        <v>7.0615023474178432E-2</v>
      </c>
      <c r="Q104" s="2">
        <f t="shared" si="27"/>
        <v>0.10142474019514565</v>
      </c>
      <c r="R104" s="2">
        <f t="shared" si="28"/>
        <v>0.12858434773415406</v>
      </c>
      <c r="S104" s="2">
        <f t="shared" si="29"/>
        <v>5.458181651750707E-2</v>
      </c>
      <c r="T104" s="2">
        <f t="shared" si="30"/>
        <v>5.0994935011844178E-3</v>
      </c>
      <c r="U104" s="2">
        <f t="shared" si="24"/>
        <v>275.3603054214222</v>
      </c>
      <c r="V104" s="13">
        <f t="shared" si="25"/>
        <v>0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>
      <c r="A105" s="5">
        <v>1859</v>
      </c>
      <c r="B105" s="5">
        <v>286.48409000000004</v>
      </c>
      <c r="C105">
        <v>1966.4548</v>
      </c>
      <c r="D105">
        <v>323.75</v>
      </c>
      <c r="E105" s="1">
        <f t="shared" si="20"/>
        <v>1849</v>
      </c>
      <c r="F105">
        <v>50</v>
      </c>
      <c r="G105" s="2">
        <f t="shared" si="32"/>
        <v>7.3483568075117398E-2</v>
      </c>
      <c r="H105" s="2">
        <f t="shared" si="32"/>
        <v>0.10555886324223084</v>
      </c>
      <c r="I105" s="2">
        <f t="shared" si="32"/>
        <v>0.13391944228772401</v>
      </c>
      <c r="J105" s="2">
        <f t="shared" si="32"/>
        <v>5.6980160862054464E-2</v>
      </c>
      <c r="K105" s="2">
        <f t="shared" si="32"/>
        <v>5.2995719274267234E-3</v>
      </c>
      <c r="L105" s="2">
        <f t="shared" si="22"/>
        <v>275.37524160639458</v>
      </c>
      <c r="O105">
        <f t="shared" si="23"/>
        <v>50</v>
      </c>
      <c r="P105" s="2">
        <f t="shared" si="26"/>
        <v>7.3483568075117398E-2</v>
      </c>
      <c r="Q105" s="2">
        <f t="shared" si="27"/>
        <v>0.10555886324223084</v>
      </c>
      <c r="R105" s="2">
        <f t="shared" si="28"/>
        <v>0.13391944228772401</v>
      </c>
      <c r="S105" s="2">
        <f t="shared" si="29"/>
        <v>5.6980160862054464E-2</v>
      </c>
      <c r="T105" s="2">
        <f t="shared" si="30"/>
        <v>5.2995719274267234E-3</v>
      </c>
      <c r="U105" s="2">
        <f t="shared" si="24"/>
        <v>275.37524160639458</v>
      </c>
      <c r="V105" s="13">
        <f t="shared" si="25"/>
        <v>0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>
      <c r="A106" s="5">
        <v>1862</v>
      </c>
      <c r="B106" s="5">
        <v>286.55107499999997</v>
      </c>
      <c r="C106">
        <v>1966.537</v>
      </c>
      <c r="D106">
        <v>322.38</v>
      </c>
      <c r="E106" s="1">
        <f t="shared" si="20"/>
        <v>1850</v>
      </c>
      <c r="F106">
        <v>54</v>
      </c>
      <c r="G106" s="2">
        <f t="shared" si="32"/>
        <v>7.6535211267605666E-2</v>
      </c>
      <c r="H106" s="2">
        <f t="shared" si="32"/>
        <v>0.10996330333405055</v>
      </c>
      <c r="I106" s="2">
        <f t="shared" si="32"/>
        <v>0.1396336301416678</v>
      </c>
      <c r="J106" s="2">
        <f t="shared" si="32"/>
        <v>5.9593608010300766E-2</v>
      </c>
      <c r="K106" s="2">
        <f t="shared" si="32"/>
        <v>5.5617706977122696E-3</v>
      </c>
      <c r="L106" s="2">
        <f t="shared" si="22"/>
        <v>275.39128752345135</v>
      </c>
      <c r="M106" s="2">
        <f>B100</f>
        <v>287.73346999999995</v>
      </c>
      <c r="N106" s="2"/>
      <c r="O106">
        <f t="shared" si="23"/>
        <v>54</v>
      </c>
      <c r="P106" s="2">
        <f t="shared" si="26"/>
        <v>7.6535211267605666E-2</v>
      </c>
      <c r="Q106" s="2">
        <f t="shared" si="27"/>
        <v>0.10996330333405055</v>
      </c>
      <c r="R106" s="2">
        <f t="shared" si="28"/>
        <v>0.1396336301416678</v>
      </c>
      <c r="S106" s="2">
        <f t="shared" si="29"/>
        <v>5.9593608010300766E-2</v>
      </c>
      <c r="T106" s="2">
        <f t="shared" si="30"/>
        <v>5.5617706977122696E-3</v>
      </c>
      <c r="U106" s="2">
        <f t="shared" si="24"/>
        <v>275.39128752345135</v>
      </c>
      <c r="V106" s="13">
        <f t="shared" si="25"/>
        <v>0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>
      <c r="A107" s="5">
        <v>1864</v>
      </c>
      <c r="B107" s="5">
        <v>285.40895</v>
      </c>
      <c r="C107">
        <v>1966.6219000000001</v>
      </c>
      <c r="D107">
        <v>320.36</v>
      </c>
      <c r="E107" s="1">
        <f t="shared" si="20"/>
        <v>1851</v>
      </c>
      <c r="F107">
        <v>54</v>
      </c>
      <c r="G107" s="2">
        <f t="shared" si="32"/>
        <v>7.9830985915492994E-2</v>
      </c>
      <c r="H107" s="2">
        <f t="shared" si="32"/>
        <v>0.11473121353394743</v>
      </c>
      <c r="I107" s="2">
        <f t="shared" si="32"/>
        <v>0.14587205761400859</v>
      </c>
      <c r="J107" s="2">
        <f t="shared" si="32"/>
        <v>6.2527240707341433E-2</v>
      </c>
      <c r="K107" s="2">
        <f t="shared" si="32"/>
        <v>5.9085957180594504E-3</v>
      </c>
      <c r="L107" s="2">
        <f t="shared" si="22"/>
        <v>275.40887009348887</v>
      </c>
      <c r="O107">
        <f t="shared" si="23"/>
        <v>54</v>
      </c>
      <c r="P107" s="2">
        <f t="shared" si="26"/>
        <v>7.9830985915492994E-2</v>
      </c>
      <c r="Q107" s="2">
        <f t="shared" si="27"/>
        <v>0.11473121353394743</v>
      </c>
      <c r="R107" s="2">
        <f t="shared" si="28"/>
        <v>0.14587205761400859</v>
      </c>
      <c r="S107" s="2">
        <f t="shared" si="29"/>
        <v>6.2527240707341433E-2</v>
      </c>
      <c r="T107" s="2">
        <f t="shared" si="30"/>
        <v>5.9085957180594504E-3</v>
      </c>
      <c r="U107" s="2">
        <f t="shared" si="24"/>
        <v>275.40887009348887</v>
      </c>
      <c r="V107" s="13">
        <f t="shared" si="25"/>
        <v>0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>
      <c r="A108" s="5">
        <v>1867</v>
      </c>
      <c r="B108" s="5">
        <v>285.217105</v>
      </c>
      <c r="C108">
        <v>1966.7067999999999</v>
      </c>
      <c r="D108">
        <v>318.64</v>
      </c>
      <c r="E108" s="1">
        <f t="shared" si="20"/>
        <v>1852</v>
      </c>
      <c r="F108">
        <v>57</v>
      </c>
      <c r="G108" s="2">
        <f t="shared" si="32"/>
        <v>8.3126760563380322E-2</v>
      </c>
      <c r="H108" s="2">
        <f t="shared" si="32"/>
        <v>0.11948600707032649</v>
      </c>
      <c r="I108" s="2">
        <f t="shared" si="32"/>
        <v>0.15202674907057337</v>
      </c>
      <c r="J108" s="2">
        <f t="shared" si="32"/>
        <v>6.5293284191315623E-2</v>
      </c>
      <c r="K108" s="2">
        <f t="shared" si="32"/>
        <v>6.1189557264554736E-3</v>
      </c>
      <c r="L108" s="2">
        <f t="shared" si="22"/>
        <v>275.42605175662203</v>
      </c>
      <c r="M108" s="2">
        <f>B101</f>
        <v>285.17396666666662</v>
      </c>
      <c r="N108" s="2"/>
      <c r="O108">
        <f t="shared" si="23"/>
        <v>57</v>
      </c>
      <c r="P108" s="2">
        <f t="shared" si="26"/>
        <v>8.3126760563380322E-2</v>
      </c>
      <c r="Q108" s="2">
        <f t="shared" si="27"/>
        <v>0.11948600707032649</v>
      </c>
      <c r="R108" s="2">
        <f t="shared" si="28"/>
        <v>0.15202674907057337</v>
      </c>
      <c r="S108" s="2">
        <f t="shared" si="29"/>
        <v>6.5293284191315623E-2</v>
      </c>
      <c r="T108" s="2">
        <f t="shared" si="30"/>
        <v>6.1189557264554736E-3</v>
      </c>
      <c r="U108" s="2">
        <f t="shared" si="24"/>
        <v>275.42605175662203</v>
      </c>
      <c r="V108" s="13">
        <f t="shared" si="25"/>
        <v>0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>
      <c r="A109" s="5">
        <v>1869.092161647889</v>
      </c>
      <c r="B109" s="5">
        <v>287.68864500000001</v>
      </c>
      <c r="C109">
        <v>1966.789</v>
      </c>
      <c r="D109">
        <v>318.10000000000002</v>
      </c>
      <c r="E109" s="1">
        <f t="shared" si="20"/>
        <v>1853</v>
      </c>
      <c r="F109">
        <v>59</v>
      </c>
      <c r="G109" s="2">
        <f t="shared" si="32"/>
        <v>8.6605633802816939E-2</v>
      </c>
      <c r="H109" s="2">
        <f t="shared" si="32"/>
        <v>0.12450941016836632</v>
      </c>
      <c r="I109" s="2">
        <f t="shared" si="32"/>
        <v>0.15854953269309094</v>
      </c>
      <c r="J109" s="2">
        <f t="shared" si="32"/>
        <v>6.8253424983145988E-2</v>
      </c>
      <c r="K109" s="2">
        <f t="shared" si="32"/>
        <v>6.3873905915476032E-3</v>
      </c>
      <c r="L109" s="2">
        <f t="shared" si="22"/>
        <v>275.44430539223896</v>
      </c>
      <c r="O109">
        <f t="shared" si="23"/>
        <v>59</v>
      </c>
      <c r="P109" s="2">
        <f t="shared" si="26"/>
        <v>8.6605633802816939E-2</v>
      </c>
      <c r="Q109" s="2">
        <f t="shared" si="27"/>
        <v>0.12450941016836632</v>
      </c>
      <c r="R109" s="2">
        <f t="shared" si="28"/>
        <v>0.15854953269309094</v>
      </c>
      <c r="S109" s="2">
        <f t="shared" si="29"/>
        <v>6.8253424983145988E-2</v>
      </c>
      <c r="T109" s="2">
        <f t="shared" si="30"/>
        <v>6.3873905915476032E-3</v>
      </c>
      <c r="U109" s="2">
        <f t="shared" si="24"/>
        <v>275.44430539223896</v>
      </c>
      <c r="V109" s="13">
        <f t="shared" si="25"/>
        <v>0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>
      <c r="A110" s="5">
        <v>1870</v>
      </c>
      <c r="B110" s="5">
        <v>287.39724999999999</v>
      </c>
      <c r="C110">
        <v>1966.874</v>
      </c>
      <c r="D110">
        <v>319.77999999999997</v>
      </c>
      <c r="E110" s="1">
        <f t="shared" si="20"/>
        <v>1854</v>
      </c>
      <c r="F110">
        <v>69</v>
      </c>
      <c r="G110" s="2">
        <f t="shared" si="32"/>
        <v>9.0206572769953086E-2</v>
      </c>
      <c r="H110" s="2">
        <f t="shared" si="32"/>
        <v>0.12970678716151648</v>
      </c>
      <c r="I110" s="2">
        <f t="shared" si="32"/>
        <v>0.16528523298001818</v>
      </c>
      <c r="J110" s="2">
        <f t="shared" si="32"/>
        <v>7.1279204021829703E-2</v>
      </c>
      <c r="K110" s="2">
        <f t="shared" si="32"/>
        <v>6.6441012809768281E-3</v>
      </c>
      <c r="L110" s="2">
        <f t="shared" si="22"/>
        <v>275.4631218982143</v>
      </c>
      <c r="O110">
        <f t="shared" si="23"/>
        <v>69</v>
      </c>
      <c r="P110" s="2">
        <f t="shared" si="26"/>
        <v>9.0206572769953086E-2</v>
      </c>
      <c r="Q110" s="2">
        <f t="shared" si="27"/>
        <v>0.12970678716151648</v>
      </c>
      <c r="R110" s="2">
        <f t="shared" si="28"/>
        <v>0.16528523298001818</v>
      </c>
      <c r="S110" s="2">
        <f t="shared" si="29"/>
        <v>7.1279204021829703E-2</v>
      </c>
      <c r="T110" s="2">
        <f t="shared" si="30"/>
        <v>6.6441012809768281E-3</v>
      </c>
      <c r="U110" s="2">
        <f t="shared" si="24"/>
        <v>275.4631218982143</v>
      </c>
      <c r="V110" s="13">
        <f t="shared" si="25"/>
        <v>0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>
      <c r="A111" s="5">
        <v>1873</v>
      </c>
      <c r="B111" s="5">
        <v>287.16828499999997</v>
      </c>
      <c r="C111">
        <v>1966.9562000000001</v>
      </c>
      <c r="D111">
        <v>321.02999999999997</v>
      </c>
      <c r="E111" s="1">
        <f t="shared" si="20"/>
        <v>1855</v>
      </c>
      <c r="F111">
        <v>71</v>
      </c>
      <c r="G111" s="2">
        <f t="shared" si="32"/>
        <v>9.4417840375586884E-2</v>
      </c>
      <c r="H111" s="2">
        <f t="shared" si="32"/>
        <v>0.13582883315131003</v>
      </c>
      <c r="I111" s="2">
        <f t="shared" si="32"/>
        <v>0.17343286996702248</v>
      </c>
      <c r="J111" s="2">
        <f t="shared" si="32"/>
        <v>7.5305838736831401E-2</v>
      </c>
      <c r="K111" s="2">
        <f t="shared" si="32"/>
        <v>7.2692877528667387E-3</v>
      </c>
      <c r="L111" s="2">
        <f t="shared" si="22"/>
        <v>275.48625466998362</v>
      </c>
      <c r="O111">
        <f t="shared" si="23"/>
        <v>71</v>
      </c>
      <c r="P111" s="2">
        <f t="shared" si="26"/>
        <v>9.4417840375586884E-2</v>
      </c>
      <c r="Q111" s="2">
        <f t="shared" si="27"/>
        <v>0.13582883315131003</v>
      </c>
      <c r="R111" s="2">
        <f t="shared" si="28"/>
        <v>0.17343286996702248</v>
      </c>
      <c r="S111" s="2">
        <f t="shared" si="29"/>
        <v>7.5305838736831401E-2</v>
      </c>
      <c r="T111" s="2">
        <f t="shared" si="30"/>
        <v>7.2692877528667387E-3</v>
      </c>
      <c r="U111" s="2">
        <f t="shared" si="24"/>
        <v>275.48625466998362</v>
      </c>
      <c r="V111" s="13">
        <f t="shared" si="25"/>
        <v>0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>
      <c r="A112" s="5">
        <v>1874</v>
      </c>
      <c r="B112" s="5">
        <v>290.52176999999995</v>
      </c>
      <c r="C112">
        <v>1967.0410999999999</v>
      </c>
      <c r="D112">
        <v>322.33</v>
      </c>
      <c r="E112" s="1">
        <f t="shared" si="20"/>
        <v>1856</v>
      </c>
      <c r="F112">
        <v>76</v>
      </c>
      <c r="G112" s="2">
        <f t="shared" si="32"/>
        <v>9.8751173708920212E-2</v>
      </c>
      <c r="H112" s="2">
        <f t="shared" si="32"/>
        <v>0.14212183063676986</v>
      </c>
      <c r="I112" s="2">
        <f t="shared" si="32"/>
        <v>0.18177161383583249</v>
      </c>
      <c r="J112" s="2">
        <f t="shared" si="32"/>
        <v>7.9337186253757783E-2</v>
      </c>
      <c r="K112" s="2">
        <f t="shared" si="32"/>
        <v>7.7423792297205626E-3</v>
      </c>
      <c r="L112" s="2">
        <f t="shared" si="22"/>
        <v>275.50972418366501</v>
      </c>
      <c r="O112">
        <f t="shared" si="23"/>
        <v>76</v>
      </c>
      <c r="P112" s="2">
        <f t="shared" si="26"/>
        <v>9.8751173708920212E-2</v>
      </c>
      <c r="Q112" s="2">
        <f t="shared" si="27"/>
        <v>0.14212183063676986</v>
      </c>
      <c r="R112" s="2">
        <f t="shared" si="28"/>
        <v>0.18177161383583249</v>
      </c>
      <c r="S112" s="2">
        <f t="shared" si="29"/>
        <v>7.9337186253757783E-2</v>
      </c>
      <c r="T112" s="2">
        <f t="shared" si="30"/>
        <v>7.7423792297205626E-3</v>
      </c>
      <c r="U112" s="2">
        <f t="shared" si="24"/>
        <v>275.50972418366501</v>
      </c>
      <c r="V112" s="13">
        <f t="shared" si="25"/>
        <v>0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>
      <c r="A113" s="5">
        <v>1878</v>
      </c>
      <c r="B113" s="5">
        <v>288.79094999999995</v>
      </c>
      <c r="C113">
        <v>1967.126</v>
      </c>
      <c r="D113">
        <v>322.5</v>
      </c>
      <c r="E113" s="1">
        <f t="shared" si="20"/>
        <v>1857</v>
      </c>
      <c r="F113">
        <v>77</v>
      </c>
      <c r="G113" s="2">
        <f t="shared" si="32"/>
        <v>0.10338967136150237</v>
      </c>
      <c r="H113" s="2">
        <f t="shared" si="32"/>
        <v>0.14886699946606516</v>
      </c>
      <c r="I113" s="2">
        <f t="shared" si="32"/>
        <v>0.19074960365753016</v>
      </c>
      <c r="J113" s="2">
        <f t="shared" si="32"/>
        <v>8.372509002110759E-2</v>
      </c>
      <c r="K113" s="2">
        <f t="shared" si="32"/>
        <v>8.2640654993186968E-3</v>
      </c>
      <c r="L113" s="2">
        <f t="shared" si="22"/>
        <v>275.53499543000555</v>
      </c>
      <c r="O113">
        <f t="shared" si="23"/>
        <v>77</v>
      </c>
      <c r="P113" s="2">
        <f t="shared" si="26"/>
        <v>0.10338967136150237</v>
      </c>
      <c r="Q113" s="2">
        <f t="shared" si="27"/>
        <v>0.14886699946606516</v>
      </c>
      <c r="R113" s="2">
        <f t="shared" si="28"/>
        <v>0.19074960365753016</v>
      </c>
      <c r="S113" s="2">
        <f t="shared" si="29"/>
        <v>8.372509002110759E-2</v>
      </c>
      <c r="T113" s="2">
        <f t="shared" si="30"/>
        <v>8.2640654993186968E-3</v>
      </c>
      <c r="U113" s="2">
        <f t="shared" si="24"/>
        <v>275.53499543000555</v>
      </c>
      <c r="V113" s="13">
        <f t="shared" si="25"/>
        <v>0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>
      <c r="A114" s="5">
        <v>1883</v>
      </c>
      <c r="B114" s="5">
        <v>291.87700000000001</v>
      </c>
      <c r="C114">
        <v>1967.2027</v>
      </c>
      <c r="D114">
        <v>323.04000000000002</v>
      </c>
      <c r="E114" s="1">
        <f t="shared" si="20"/>
        <v>1858</v>
      </c>
      <c r="F114">
        <v>78</v>
      </c>
      <c r="G114" s="2">
        <f t="shared" si="32"/>
        <v>0.1080892018779343</v>
      </c>
      <c r="H114" s="2">
        <f t="shared" si="32"/>
        <v>0.15568750884784924</v>
      </c>
      <c r="I114" s="2">
        <f t="shared" si="32"/>
        <v>0.19975732011208866</v>
      </c>
      <c r="J114" s="2">
        <f t="shared" si="32"/>
        <v>8.7979697533180135E-2</v>
      </c>
      <c r="K114" s="2">
        <f t="shared" si="32"/>
        <v>8.6274325733885857E-3</v>
      </c>
      <c r="L114" s="2">
        <f t="shared" si="22"/>
        <v>275.56014116094445</v>
      </c>
      <c r="O114">
        <f t="shared" si="23"/>
        <v>78</v>
      </c>
      <c r="P114" s="2">
        <f t="shared" si="26"/>
        <v>0.1080892018779343</v>
      </c>
      <c r="Q114" s="2">
        <f t="shared" si="27"/>
        <v>0.15568750884784924</v>
      </c>
      <c r="R114" s="2">
        <f t="shared" si="28"/>
        <v>0.19975732011208866</v>
      </c>
      <c r="S114" s="2">
        <f t="shared" si="29"/>
        <v>8.7979697533180135E-2</v>
      </c>
      <c r="T114" s="2">
        <f t="shared" si="30"/>
        <v>8.6274325733885857E-3</v>
      </c>
      <c r="U114" s="2">
        <f t="shared" si="24"/>
        <v>275.56014116094445</v>
      </c>
      <c r="V114" s="13">
        <f t="shared" si="25"/>
        <v>0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>
      <c r="A115" s="5">
        <v>1884</v>
      </c>
      <c r="B115" s="5">
        <v>289.80905999999999</v>
      </c>
      <c r="C115">
        <v>1967.2877000000001</v>
      </c>
      <c r="D115">
        <v>324.42</v>
      </c>
      <c r="E115" s="1">
        <f t="shared" si="20"/>
        <v>1859</v>
      </c>
      <c r="F115">
        <v>83</v>
      </c>
      <c r="G115" s="2">
        <f t="shared" si="32"/>
        <v>0.11284976525821599</v>
      </c>
      <c r="H115" s="2">
        <f t="shared" si="32"/>
        <v>0.16258315151800956</v>
      </c>
      <c r="I115" s="2">
        <f t="shared" si="32"/>
        <v>0.20879436419033309</v>
      </c>
      <c r="J115" s="2">
        <f t="shared" si="32"/>
        <v>9.2108623585975338E-2</v>
      </c>
      <c r="K115" s="2">
        <f t="shared" si="32"/>
        <v>8.8947742013495579E-3</v>
      </c>
      <c r="L115" s="2">
        <f t="shared" si="22"/>
        <v>275.58523067875387</v>
      </c>
      <c r="O115">
        <f t="shared" si="23"/>
        <v>83</v>
      </c>
      <c r="P115" s="2">
        <f t="shared" si="26"/>
        <v>0.11284976525821599</v>
      </c>
      <c r="Q115" s="2">
        <f t="shared" si="27"/>
        <v>0.16258315151800956</v>
      </c>
      <c r="R115" s="2">
        <f t="shared" si="28"/>
        <v>0.20879436419033309</v>
      </c>
      <c r="S115" s="2">
        <f t="shared" si="29"/>
        <v>9.2108623585975338E-2</v>
      </c>
      <c r="T115" s="2">
        <f t="shared" si="30"/>
        <v>8.8947742013495579E-3</v>
      </c>
      <c r="U115" s="2">
        <f t="shared" si="24"/>
        <v>275.58523067875387</v>
      </c>
      <c r="V115" s="13">
        <f t="shared" si="25"/>
        <v>0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>
      <c r="A116" s="5">
        <v>1884.3545217441565</v>
      </c>
      <c r="B116" s="5">
        <v>289.01265999999998</v>
      </c>
      <c r="C116">
        <v>1967.3698999999999</v>
      </c>
      <c r="D116">
        <v>325</v>
      </c>
      <c r="E116" s="1">
        <f t="shared" si="20"/>
        <v>1860</v>
      </c>
      <c r="F116">
        <v>91</v>
      </c>
      <c r="G116" s="2">
        <f t="shared" si="32"/>
        <v>0.11791549295774652</v>
      </c>
      <c r="H116" s="2">
        <f t="shared" si="32"/>
        <v>0.16992930763708347</v>
      </c>
      <c r="I116" s="2">
        <f t="shared" si="32"/>
        <v>0.21846128120597164</v>
      </c>
      <c r="J116" s="2">
        <f t="shared" si="32"/>
        <v>9.6588531534212541E-2</v>
      </c>
      <c r="K116" s="2">
        <f t="shared" si="32"/>
        <v>9.2916668793629337E-3</v>
      </c>
      <c r="L116" s="2">
        <f t="shared" si="22"/>
        <v>275.61218628021436</v>
      </c>
      <c r="O116">
        <f t="shared" si="23"/>
        <v>91</v>
      </c>
      <c r="P116" s="2">
        <f t="shared" si="26"/>
        <v>0.11791549295774652</v>
      </c>
      <c r="Q116" s="2">
        <f t="shared" si="27"/>
        <v>0.16992930763708347</v>
      </c>
      <c r="R116" s="2">
        <f t="shared" si="28"/>
        <v>0.21846128120597164</v>
      </c>
      <c r="S116" s="2">
        <f t="shared" si="29"/>
        <v>9.6588531534212541E-2</v>
      </c>
      <c r="T116" s="2">
        <f t="shared" si="30"/>
        <v>9.2916668793629337E-3</v>
      </c>
      <c r="U116" s="2">
        <f t="shared" si="24"/>
        <v>275.61218628021436</v>
      </c>
      <c r="V116" s="13">
        <f t="shared" si="25"/>
        <v>0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>
      <c r="A117" s="5">
        <v>1886</v>
      </c>
      <c r="B117" s="5">
        <v>290.62266999999997</v>
      </c>
      <c r="C117">
        <v>1967.4548</v>
      </c>
      <c r="D117">
        <v>324.08999999999997</v>
      </c>
      <c r="E117" s="1">
        <f t="shared" si="20"/>
        <v>1861</v>
      </c>
      <c r="F117">
        <v>95</v>
      </c>
      <c r="G117" s="2">
        <f t="shared" si="32"/>
        <v>0.12346948356807516</v>
      </c>
      <c r="H117" s="2">
        <f t="shared" si="32"/>
        <v>0.17800642796994795</v>
      </c>
      <c r="I117" s="2">
        <f t="shared" si="32"/>
        <v>0.22920032084185249</v>
      </c>
      <c r="J117" s="2">
        <f t="shared" si="32"/>
        <v>0.10175148356169764</v>
      </c>
      <c r="K117" s="2">
        <f t="shared" si="32"/>
        <v>9.907981311653595E-3</v>
      </c>
      <c r="L117" s="2">
        <f t="shared" si="22"/>
        <v>275.6423356972532</v>
      </c>
      <c r="O117">
        <f t="shared" si="23"/>
        <v>95</v>
      </c>
      <c r="P117" s="2">
        <f t="shared" si="26"/>
        <v>0.12346948356807516</v>
      </c>
      <c r="Q117" s="2">
        <f t="shared" si="27"/>
        <v>0.17800642796994795</v>
      </c>
      <c r="R117" s="2">
        <f t="shared" si="28"/>
        <v>0.22920032084185249</v>
      </c>
      <c r="S117" s="2">
        <f t="shared" si="29"/>
        <v>0.10175148356169764</v>
      </c>
      <c r="T117" s="2">
        <f t="shared" si="30"/>
        <v>9.907981311653595E-3</v>
      </c>
      <c r="U117" s="2">
        <f t="shared" si="24"/>
        <v>275.6423356972532</v>
      </c>
      <c r="V117" s="13">
        <f t="shared" si="25"/>
        <v>0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>
      <c r="A118" s="5">
        <v>1887</v>
      </c>
      <c r="B118" s="5">
        <v>293.71867500000002</v>
      </c>
      <c r="C118">
        <v>1967.537</v>
      </c>
      <c r="D118">
        <v>322.54000000000002</v>
      </c>
      <c r="E118" s="1">
        <f t="shared" si="20"/>
        <v>1862</v>
      </c>
      <c r="F118">
        <v>97</v>
      </c>
      <c r="G118" s="2">
        <f t="shared" si="32"/>
        <v>0.12926760563380285</v>
      </c>
      <c r="H118" s="2">
        <f t="shared" si="32"/>
        <v>0.18643691475773536</v>
      </c>
      <c r="I118" s="2">
        <f t="shared" si="32"/>
        <v>0.24039615344071119</v>
      </c>
      <c r="J118" s="2">
        <f t="shared" si="32"/>
        <v>0.10708897593949951</v>
      </c>
      <c r="K118" s="2">
        <f t="shared" si="32"/>
        <v>1.0469588338091314E-2</v>
      </c>
      <c r="L118" s="2">
        <f t="shared" si="22"/>
        <v>275.67365923810985</v>
      </c>
      <c r="O118">
        <f t="shared" si="23"/>
        <v>97</v>
      </c>
      <c r="P118" s="2">
        <f t="shared" si="26"/>
        <v>0.12926760563380285</v>
      </c>
      <c r="Q118" s="2">
        <f t="shared" si="27"/>
        <v>0.18643691475773536</v>
      </c>
      <c r="R118" s="2">
        <f t="shared" si="28"/>
        <v>0.24039615344071119</v>
      </c>
      <c r="S118" s="2">
        <f t="shared" si="29"/>
        <v>0.10708897593949951</v>
      </c>
      <c r="T118" s="2">
        <f t="shared" si="30"/>
        <v>1.0469588338091314E-2</v>
      </c>
      <c r="U118" s="2">
        <f t="shared" si="24"/>
        <v>275.67365923810985</v>
      </c>
      <c r="V118" s="13">
        <f t="shared" si="25"/>
        <v>0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>
      <c r="A119" s="5">
        <v>1889</v>
      </c>
      <c r="B119" s="5">
        <v>291.51727</v>
      </c>
      <c r="C119">
        <v>1967.6219000000001</v>
      </c>
      <c r="D119">
        <v>320.92</v>
      </c>
      <c r="E119" s="1">
        <f t="shared" si="20"/>
        <v>1863</v>
      </c>
      <c r="F119">
        <v>104</v>
      </c>
      <c r="G119" s="2">
        <f t="shared" ref="G119:K134" si="33">G118*(1-G$5)+G$4*$F118*$L$4/1000</f>
        <v>0.13518779342723009</v>
      </c>
      <c r="H119" s="2">
        <f t="shared" si="33"/>
        <v>0.19503200245153268</v>
      </c>
      <c r="I119" s="2">
        <f t="shared" si="33"/>
        <v>0.25174217816249217</v>
      </c>
      <c r="J119" s="2">
        <f t="shared" si="33"/>
        <v>0.11235629594209656</v>
      </c>
      <c r="K119" s="2">
        <f t="shared" si="33"/>
        <v>1.0904116931950857E-2</v>
      </c>
      <c r="L119" s="2">
        <f t="shared" si="22"/>
        <v>275.7052223869153</v>
      </c>
      <c r="O119">
        <f t="shared" si="23"/>
        <v>104</v>
      </c>
      <c r="P119" s="2">
        <f t="shared" si="26"/>
        <v>0.13518779342723009</v>
      </c>
      <c r="Q119" s="2">
        <f t="shared" si="27"/>
        <v>0.19503200245153268</v>
      </c>
      <c r="R119" s="2">
        <f t="shared" si="28"/>
        <v>0.25174217816249217</v>
      </c>
      <c r="S119" s="2">
        <f t="shared" si="29"/>
        <v>0.11235629594209656</v>
      </c>
      <c r="T119" s="2">
        <f t="shared" si="30"/>
        <v>1.0904116931950857E-2</v>
      </c>
      <c r="U119" s="2">
        <f t="shared" si="24"/>
        <v>275.7052223869153</v>
      </c>
      <c r="V119" s="13">
        <f t="shared" si="25"/>
        <v>0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>
      <c r="A120" s="5">
        <v>1889</v>
      </c>
      <c r="B120" s="5">
        <v>292.22812499999998</v>
      </c>
      <c r="C120">
        <v>1967.7067999999999</v>
      </c>
      <c r="D120">
        <v>319.25</v>
      </c>
      <c r="E120" s="1">
        <f t="shared" si="20"/>
        <v>1864</v>
      </c>
      <c r="F120">
        <v>112</v>
      </c>
      <c r="G120" s="2">
        <f t="shared" si="33"/>
        <v>0.14153521126760568</v>
      </c>
      <c r="H120" s="2">
        <f t="shared" si="33"/>
        <v>0.20426072179740112</v>
      </c>
      <c r="I120" s="2">
        <f t="shared" si="33"/>
        <v>0.26398755274493857</v>
      </c>
      <c r="J120" s="2">
        <f t="shared" si="33"/>
        <v>0.11814430675676638</v>
      </c>
      <c r="K120" s="2">
        <f t="shared" si="33"/>
        <v>1.1496310344301069E-2</v>
      </c>
      <c r="L120" s="2">
        <f t="shared" si="22"/>
        <v>275.73942410291102</v>
      </c>
      <c r="O120">
        <f t="shared" si="23"/>
        <v>112</v>
      </c>
      <c r="P120" s="2">
        <f t="shared" si="26"/>
        <v>0.14153521126760568</v>
      </c>
      <c r="Q120" s="2">
        <f t="shared" si="27"/>
        <v>0.20426072179740112</v>
      </c>
      <c r="R120" s="2">
        <f t="shared" si="28"/>
        <v>0.26398755274493857</v>
      </c>
      <c r="S120" s="2">
        <f t="shared" si="29"/>
        <v>0.11814430675676638</v>
      </c>
      <c r="T120" s="2">
        <f t="shared" si="30"/>
        <v>1.1496310344301069E-2</v>
      </c>
      <c r="U120" s="2">
        <f t="shared" si="24"/>
        <v>275.73942410291102</v>
      </c>
      <c r="V120" s="13">
        <f t="shared" si="25"/>
        <v>0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>
      <c r="A121" s="5">
        <v>1892.0852779669451</v>
      </c>
      <c r="B121" s="5">
        <v>294.65444500000001</v>
      </c>
      <c r="C121">
        <v>1967.789</v>
      </c>
      <c r="D121">
        <v>319.39</v>
      </c>
      <c r="E121" s="1">
        <f t="shared" si="20"/>
        <v>1865</v>
      </c>
      <c r="F121">
        <v>119</v>
      </c>
      <c r="G121" s="2">
        <f t="shared" si="33"/>
        <v>0.1483708920187794</v>
      </c>
      <c r="H121" s="2">
        <f t="shared" si="33"/>
        <v>0.21421522636933563</v>
      </c>
      <c r="I121" s="2">
        <f t="shared" si="33"/>
        <v>0.27727044030209569</v>
      </c>
      <c r="J121" s="2">
        <f t="shared" si="33"/>
        <v>0.12454063384641034</v>
      </c>
      <c r="K121" s="2">
        <f t="shared" si="33"/>
        <v>1.2231080659831414E-2</v>
      </c>
      <c r="L121" s="2">
        <f t="shared" si="22"/>
        <v>275.77662827319648</v>
      </c>
      <c r="O121">
        <f t="shared" si="23"/>
        <v>119</v>
      </c>
      <c r="P121" s="2">
        <f t="shared" si="26"/>
        <v>0.1483708920187794</v>
      </c>
      <c r="Q121" s="2">
        <f t="shared" si="27"/>
        <v>0.21421522636933563</v>
      </c>
      <c r="R121" s="2">
        <f t="shared" si="28"/>
        <v>0.27727044030209569</v>
      </c>
      <c r="S121" s="2">
        <f t="shared" si="29"/>
        <v>0.12454063384641034</v>
      </c>
      <c r="T121" s="2">
        <f t="shared" si="30"/>
        <v>1.2231080659831414E-2</v>
      </c>
      <c r="U121" s="2">
        <f t="shared" si="24"/>
        <v>275.77662827319648</v>
      </c>
      <c r="V121" s="13">
        <f t="shared" si="25"/>
        <v>0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>
      <c r="A122" s="5">
        <v>1893</v>
      </c>
      <c r="B122" s="5">
        <v>294.59803333333332</v>
      </c>
      <c r="C122">
        <v>1967.874</v>
      </c>
      <c r="D122">
        <v>320.73</v>
      </c>
      <c r="E122" s="1">
        <f t="shared" si="20"/>
        <v>1866</v>
      </c>
      <c r="F122">
        <v>122</v>
      </c>
      <c r="G122" s="2">
        <f t="shared" si="33"/>
        <v>0.15563380281690148</v>
      </c>
      <c r="H122" s="2">
        <f t="shared" si="33"/>
        <v>0.22479962279686366</v>
      </c>
      <c r="I122" s="2">
        <f t="shared" si="33"/>
        <v>0.2914266799540296</v>
      </c>
      <c r="J122" s="2">
        <f t="shared" si="33"/>
        <v>0.13139315512267852</v>
      </c>
      <c r="K122" s="2">
        <f t="shared" si="33"/>
        <v>1.3005379881699876E-2</v>
      </c>
      <c r="L122" s="2">
        <f t="shared" si="22"/>
        <v>275.81625864057219</v>
      </c>
      <c r="O122">
        <f t="shared" si="23"/>
        <v>122</v>
      </c>
      <c r="P122" s="2">
        <f t="shared" si="26"/>
        <v>0.15563380281690148</v>
      </c>
      <c r="Q122" s="2">
        <f t="shared" si="27"/>
        <v>0.22479962279686366</v>
      </c>
      <c r="R122" s="2">
        <f t="shared" si="28"/>
        <v>0.2914266799540296</v>
      </c>
      <c r="S122" s="2">
        <f t="shared" si="29"/>
        <v>0.13139315512267852</v>
      </c>
      <c r="T122" s="2">
        <f t="shared" si="30"/>
        <v>1.3005379881699876E-2</v>
      </c>
      <c r="U122" s="2">
        <f t="shared" si="24"/>
        <v>275.81625864057219</v>
      </c>
      <c r="V122" s="13">
        <f t="shared" si="25"/>
        <v>0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>
      <c r="A123" s="5">
        <v>1894</v>
      </c>
      <c r="B123" s="5">
        <v>293.84083500000003</v>
      </c>
      <c r="C123">
        <v>1967.9562000000001</v>
      </c>
      <c r="D123">
        <v>321.95999999999998</v>
      </c>
      <c r="E123" s="1">
        <f t="shared" si="20"/>
        <v>1867</v>
      </c>
      <c r="F123">
        <v>130</v>
      </c>
      <c r="G123" s="2">
        <f t="shared" si="33"/>
        <v>0.16307981220657283</v>
      </c>
      <c r="H123" s="2">
        <f t="shared" si="33"/>
        <v>0.23563659137419701</v>
      </c>
      <c r="I123" s="2">
        <f t="shared" si="33"/>
        <v>0.30584361006389127</v>
      </c>
      <c r="J123" s="2">
        <f t="shared" si="33"/>
        <v>0.13820632607782224</v>
      </c>
      <c r="K123" s="2">
        <f t="shared" si="33"/>
        <v>1.3615861169977268E-2</v>
      </c>
      <c r="L123" s="2">
        <f t="shared" si="22"/>
        <v>275.85638220089248</v>
      </c>
      <c r="O123">
        <f t="shared" si="23"/>
        <v>130</v>
      </c>
      <c r="P123" s="2">
        <f t="shared" si="26"/>
        <v>0.16307981220657283</v>
      </c>
      <c r="Q123" s="2">
        <f t="shared" si="27"/>
        <v>0.23563659137419701</v>
      </c>
      <c r="R123" s="2">
        <f t="shared" si="28"/>
        <v>0.30584361006389127</v>
      </c>
      <c r="S123" s="2">
        <f t="shared" si="29"/>
        <v>0.13820632607782224</v>
      </c>
      <c r="T123" s="2">
        <f t="shared" si="30"/>
        <v>1.3615861169977268E-2</v>
      </c>
      <c r="U123" s="2">
        <f t="shared" si="24"/>
        <v>275.85638220089248</v>
      </c>
      <c r="V123" s="13">
        <f t="shared" si="25"/>
        <v>0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>
      <c r="A124" s="5">
        <v>1896</v>
      </c>
      <c r="B124" s="5">
        <v>298.15635500000002</v>
      </c>
      <c r="C124">
        <v>1968.0409999999999</v>
      </c>
      <c r="D124">
        <v>322.57</v>
      </c>
      <c r="E124" s="1">
        <f t="shared" si="20"/>
        <v>1868</v>
      </c>
      <c r="F124">
        <v>135</v>
      </c>
      <c r="G124" s="2">
        <f t="shared" si="33"/>
        <v>0.17101408450704231</v>
      </c>
      <c r="H124" s="2">
        <f t="shared" si="33"/>
        <v>0.24719492083587488</v>
      </c>
      <c r="I124" s="2">
        <f t="shared" si="33"/>
        <v>0.3212689051927155</v>
      </c>
      <c r="J124" s="2">
        <f t="shared" si="33"/>
        <v>0.14556924913206956</v>
      </c>
      <c r="K124" s="2">
        <f t="shared" si="33"/>
        <v>1.4361723642958468E-2</v>
      </c>
      <c r="L124" s="2">
        <f t="shared" si="22"/>
        <v>275.89940888331068</v>
      </c>
      <c r="O124">
        <f t="shared" si="23"/>
        <v>135</v>
      </c>
      <c r="P124" s="2">
        <f t="shared" si="26"/>
        <v>0.17101408450704231</v>
      </c>
      <c r="Q124" s="2">
        <f t="shared" si="27"/>
        <v>0.24719492083587488</v>
      </c>
      <c r="R124" s="2">
        <f t="shared" si="28"/>
        <v>0.3212689051927155</v>
      </c>
      <c r="S124" s="2">
        <f t="shared" si="29"/>
        <v>0.14556924913206956</v>
      </c>
      <c r="T124" s="2">
        <f t="shared" si="30"/>
        <v>1.4361723642958468E-2</v>
      </c>
      <c r="U124" s="2">
        <f t="shared" si="24"/>
        <v>275.89940888331068</v>
      </c>
      <c r="V124" s="13">
        <f t="shared" si="25"/>
        <v>0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>
      <c r="A125" s="5">
        <v>1899</v>
      </c>
      <c r="B125" s="5">
        <v>294.71417500000001</v>
      </c>
      <c r="C125">
        <v>1968.1257000000001</v>
      </c>
      <c r="D125">
        <v>323.14999999999998</v>
      </c>
      <c r="E125" s="1">
        <f t="shared" si="20"/>
        <v>1869</v>
      </c>
      <c r="F125">
        <v>142</v>
      </c>
      <c r="G125" s="2">
        <f t="shared" si="33"/>
        <v>0.17925352112676063</v>
      </c>
      <c r="H125" s="2">
        <f t="shared" si="33"/>
        <v>0.25919093655569109</v>
      </c>
      <c r="I125" s="2">
        <f t="shared" si="33"/>
        <v>0.3372383262188145</v>
      </c>
      <c r="J125" s="2">
        <f t="shared" si="33"/>
        <v>0.15309840600028318</v>
      </c>
      <c r="K125" s="2">
        <f t="shared" si="33"/>
        <v>1.5048853884788209E-2</v>
      </c>
      <c r="L125" s="2">
        <f t="shared" si="22"/>
        <v>275.94383004378636</v>
      </c>
      <c r="O125">
        <f t="shared" si="23"/>
        <v>142</v>
      </c>
      <c r="P125" s="2">
        <f t="shared" si="26"/>
        <v>0.17925352112676063</v>
      </c>
      <c r="Q125" s="2">
        <f t="shared" si="27"/>
        <v>0.25919093655569109</v>
      </c>
      <c r="R125" s="2">
        <f t="shared" si="28"/>
        <v>0.3372383262188145</v>
      </c>
      <c r="S125" s="2">
        <f t="shared" si="29"/>
        <v>0.15309840600028318</v>
      </c>
      <c r="T125" s="2">
        <f t="shared" si="30"/>
        <v>1.5048853884788209E-2</v>
      </c>
      <c r="U125" s="2">
        <f t="shared" si="24"/>
        <v>275.94383004378636</v>
      </c>
      <c r="V125" s="13">
        <f t="shared" si="25"/>
        <v>0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>
      <c r="A126" s="5">
        <v>1899</v>
      </c>
      <c r="B126" s="5">
        <v>295.99701999999996</v>
      </c>
      <c r="C126">
        <v>1968.2049</v>
      </c>
      <c r="D126">
        <v>323.89</v>
      </c>
      <c r="E126" s="1">
        <f t="shared" si="20"/>
        <v>1870</v>
      </c>
      <c r="F126">
        <v>147</v>
      </c>
      <c r="G126" s="2">
        <f t="shared" si="33"/>
        <v>0.18792018779342728</v>
      </c>
      <c r="H126" s="2">
        <f t="shared" si="33"/>
        <v>0.27181122787289291</v>
      </c>
      <c r="I126" s="2">
        <f t="shared" si="33"/>
        <v>0.35404503903283641</v>
      </c>
      <c r="J126" s="2">
        <f t="shared" si="33"/>
        <v>0.16101904205132372</v>
      </c>
      <c r="K126" s="2">
        <f t="shared" si="33"/>
        <v>1.5794257941326287E-2</v>
      </c>
      <c r="L126" s="2">
        <f t="shared" si="22"/>
        <v>275.99058975469183</v>
      </c>
      <c r="O126">
        <f t="shared" si="23"/>
        <v>147</v>
      </c>
      <c r="P126" s="2">
        <f t="shared" si="26"/>
        <v>0.18792018779342728</v>
      </c>
      <c r="Q126" s="2">
        <f t="shared" si="27"/>
        <v>0.27181122787289291</v>
      </c>
      <c r="R126" s="2">
        <f t="shared" si="28"/>
        <v>0.35404503903283641</v>
      </c>
      <c r="S126" s="2">
        <f t="shared" si="29"/>
        <v>0.16101904205132372</v>
      </c>
      <c r="T126" s="2">
        <f t="shared" si="30"/>
        <v>1.5794257941326287E-2</v>
      </c>
      <c r="U126" s="2">
        <f t="shared" si="24"/>
        <v>275.99058975469183</v>
      </c>
      <c r="V126" s="13">
        <f t="shared" si="25"/>
        <v>0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>
      <c r="A127" s="5">
        <v>1899</v>
      </c>
      <c r="B127" s="5">
        <v>296.207425</v>
      </c>
      <c r="C127">
        <v>1968.2896000000001</v>
      </c>
      <c r="D127">
        <v>325.02</v>
      </c>
      <c r="E127" s="1">
        <f t="shared" si="20"/>
        <v>1871</v>
      </c>
      <c r="F127">
        <v>156</v>
      </c>
      <c r="G127" s="2">
        <f t="shared" si="33"/>
        <v>0.19689201877934279</v>
      </c>
      <c r="H127" s="2">
        <f t="shared" si="33"/>
        <v>0.28486628395941649</v>
      </c>
      <c r="I127" s="2">
        <f t="shared" si="33"/>
        <v>0.37137733550514834</v>
      </c>
      <c r="J127" s="2">
        <f t="shared" si="33"/>
        <v>0.16907405152619248</v>
      </c>
      <c r="K127" s="2">
        <f t="shared" si="33"/>
        <v>1.6481110139528358E-2</v>
      </c>
      <c r="L127" s="2">
        <f t="shared" si="22"/>
        <v>276.0386907999096</v>
      </c>
      <c r="O127">
        <f t="shared" si="23"/>
        <v>156</v>
      </c>
      <c r="P127" s="2">
        <f t="shared" si="26"/>
        <v>0.19689201877934279</v>
      </c>
      <c r="Q127" s="2">
        <f t="shared" si="27"/>
        <v>0.28486628395941649</v>
      </c>
      <c r="R127" s="2">
        <f t="shared" si="28"/>
        <v>0.37137733550514834</v>
      </c>
      <c r="S127" s="2">
        <f t="shared" si="29"/>
        <v>0.16907405152619248</v>
      </c>
      <c r="T127" s="2">
        <f t="shared" si="30"/>
        <v>1.6481110139528358E-2</v>
      </c>
      <c r="U127" s="2">
        <f t="shared" si="24"/>
        <v>276.0386907999096</v>
      </c>
      <c r="V127" s="13">
        <f t="shared" si="25"/>
        <v>0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>
      <c r="A128" s="5">
        <v>1900.7815002589052</v>
      </c>
      <c r="B128" s="5">
        <v>296.4563</v>
      </c>
      <c r="C128">
        <v>1968.3715999999999</v>
      </c>
      <c r="D128">
        <v>325.57</v>
      </c>
      <c r="E128" s="1">
        <f t="shared" si="20"/>
        <v>1872</v>
      </c>
      <c r="F128">
        <v>173</v>
      </c>
      <c r="G128" s="2">
        <f t="shared" si="33"/>
        <v>0.20641314553990617</v>
      </c>
      <c r="H128" s="2">
        <f t="shared" si="33"/>
        <v>0.29873049561884224</v>
      </c>
      <c r="I128" s="2">
        <f t="shared" si="33"/>
        <v>0.38982909989531839</v>
      </c>
      <c r="J128" s="2">
        <f t="shared" si="33"/>
        <v>0.1777252416617118</v>
      </c>
      <c r="K128" s="2">
        <f t="shared" si="33"/>
        <v>1.7320242267696538E-2</v>
      </c>
      <c r="L128" s="2">
        <f t="shared" si="22"/>
        <v>276.09001822498345</v>
      </c>
      <c r="O128">
        <f t="shared" si="23"/>
        <v>173</v>
      </c>
      <c r="P128" s="2">
        <f t="shared" si="26"/>
        <v>0.20641314553990617</v>
      </c>
      <c r="Q128" s="2">
        <f t="shared" si="27"/>
        <v>0.29873049561884224</v>
      </c>
      <c r="R128" s="2">
        <f t="shared" si="28"/>
        <v>0.38982909989531839</v>
      </c>
      <c r="S128" s="2">
        <f t="shared" si="29"/>
        <v>0.1777252416617118</v>
      </c>
      <c r="T128" s="2">
        <f t="shared" si="30"/>
        <v>1.7320242267696538E-2</v>
      </c>
      <c r="U128" s="2">
        <f t="shared" si="24"/>
        <v>276.09001822498345</v>
      </c>
      <c r="V128" s="13">
        <f t="shared" si="25"/>
        <v>0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>
      <c r="A129" s="5">
        <v>1902</v>
      </c>
      <c r="B129" s="5">
        <v>295.67980999999997</v>
      </c>
      <c r="C129">
        <v>1968.4563000000001</v>
      </c>
      <c r="D129">
        <v>325.36</v>
      </c>
      <c r="E129" s="1">
        <f t="shared" si="20"/>
        <v>1873</v>
      </c>
      <c r="F129">
        <v>184</v>
      </c>
      <c r="G129" s="2">
        <f t="shared" si="33"/>
        <v>0.21697183098591555</v>
      </c>
      <c r="H129" s="2">
        <f t="shared" si="33"/>
        <v>0.31415281054891597</v>
      </c>
      <c r="I129" s="2">
        <f t="shared" si="33"/>
        <v>0.41058718394974597</v>
      </c>
      <c r="J129" s="2">
        <f t="shared" si="33"/>
        <v>0.18787752166719446</v>
      </c>
      <c r="K129" s="2">
        <f t="shared" si="33"/>
        <v>1.8627323696708151E-2</v>
      </c>
      <c r="L129" s="2">
        <f t="shared" si="22"/>
        <v>276.14821667084846</v>
      </c>
      <c r="O129">
        <f t="shared" si="23"/>
        <v>184</v>
      </c>
      <c r="P129" s="2">
        <f t="shared" si="26"/>
        <v>0.21697183098591555</v>
      </c>
      <c r="Q129" s="2">
        <f t="shared" si="27"/>
        <v>0.31415281054891597</v>
      </c>
      <c r="R129" s="2">
        <f t="shared" si="28"/>
        <v>0.41058718394974597</v>
      </c>
      <c r="S129" s="2">
        <f t="shared" si="29"/>
        <v>0.18787752166719446</v>
      </c>
      <c r="T129" s="2">
        <f t="shared" si="30"/>
        <v>1.8627323696708151E-2</v>
      </c>
      <c r="U129" s="2">
        <f t="shared" si="24"/>
        <v>276.14821667084846</v>
      </c>
      <c r="V129" s="13">
        <f t="shared" si="25"/>
        <v>0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>
      <c r="A130" s="5">
        <v>1902</v>
      </c>
      <c r="B130" s="5">
        <v>294.96305000000001</v>
      </c>
      <c r="C130">
        <v>1968.5382999999999</v>
      </c>
      <c r="D130">
        <v>324.14</v>
      </c>
      <c r="E130" s="1">
        <f t="shared" si="20"/>
        <v>1874</v>
      </c>
      <c r="F130">
        <v>174</v>
      </c>
      <c r="G130" s="2">
        <f t="shared" si="33"/>
        <v>0.22820187793427235</v>
      </c>
      <c r="H130" s="2">
        <f t="shared" si="33"/>
        <v>0.33056556207926358</v>
      </c>
      <c r="I130" s="2">
        <f t="shared" si="33"/>
        <v>0.43271922237473287</v>
      </c>
      <c r="J130" s="2">
        <f t="shared" si="33"/>
        <v>0.19874091364546542</v>
      </c>
      <c r="K130" s="2">
        <f t="shared" si="33"/>
        <v>1.9936540583027323E-2</v>
      </c>
      <c r="L130" s="2">
        <f t="shared" si="22"/>
        <v>276.21016411661674</v>
      </c>
      <c r="O130">
        <f t="shared" si="23"/>
        <v>174</v>
      </c>
      <c r="P130" s="2">
        <f t="shared" si="26"/>
        <v>0.22820187793427235</v>
      </c>
      <c r="Q130" s="2">
        <f t="shared" si="27"/>
        <v>0.33056556207926358</v>
      </c>
      <c r="R130" s="2">
        <f t="shared" si="28"/>
        <v>0.43271922237473287</v>
      </c>
      <c r="S130" s="2">
        <f t="shared" si="29"/>
        <v>0.19874091364546542</v>
      </c>
      <c r="T130" s="2">
        <f t="shared" si="30"/>
        <v>1.9936540583027323E-2</v>
      </c>
      <c r="U130" s="2">
        <f t="shared" si="24"/>
        <v>276.21016411661674</v>
      </c>
      <c r="V130" s="13">
        <f t="shared" si="25"/>
        <v>0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>
      <c r="A131" s="5">
        <v>1904</v>
      </c>
      <c r="B131" s="5">
        <v>295.12097999999997</v>
      </c>
      <c r="C131">
        <v>1968.623</v>
      </c>
      <c r="D131">
        <v>322.11</v>
      </c>
      <c r="E131" s="1">
        <f t="shared" si="20"/>
        <v>1875</v>
      </c>
      <c r="F131">
        <v>188</v>
      </c>
      <c r="G131" s="2">
        <f t="shared" si="33"/>
        <v>0.23882159624413152</v>
      </c>
      <c r="H131" s="2">
        <f t="shared" si="33"/>
        <v>0.34599419450326874</v>
      </c>
      <c r="I131" s="2">
        <f t="shared" si="33"/>
        <v>0.45305184353103534</v>
      </c>
      <c r="J131" s="2">
        <f t="shared" si="33"/>
        <v>0.20781000527275781</v>
      </c>
      <c r="K131" s="2">
        <f t="shared" si="33"/>
        <v>2.0261137196718296E-2</v>
      </c>
      <c r="L131" s="2">
        <f t="shared" si="22"/>
        <v>276.26593877674793</v>
      </c>
      <c r="O131">
        <f t="shared" si="23"/>
        <v>188</v>
      </c>
      <c r="P131" s="2">
        <f t="shared" si="26"/>
        <v>0.23882159624413152</v>
      </c>
      <c r="Q131" s="2">
        <f t="shared" si="27"/>
        <v>0.34599419450326874</v>
      </c>
      <c r="R131" s="2">
        <f t="shared" si="28"/>
        <v>0.45305184353103534</v>
      </c>
      <c r="S131" s="2">
        <f t="shared" si="29"/>
        <v>0.20781000527275781</v>
      </c>
      <c r="T131" s="2">
        <f t="shared" si="30"/>
        <v>2.0261137196718296E-2</v>
      </c>
      <c r="U131" s="2">
        <f t="shared" si="24"/>
        <v>276.26593877674793</v>
      </c>
      <c r="V131" s="13">
        <f t="shared" si="25"/>
        <v>0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>
      <c r="A132" s="5">
        <v>1904.7531922755438</v>
      </c>
      <c r="B132" s="5">
        <v>299.0446</v>
      </c>
      <c r="C132">
        <v>1968.7076999999999</v>
      </c>
      <c r="D132">
        <v>320.33</v>
      </c>
      <c r="E132" s="1">
        <f t="shared" si="20"/>
        <v>1876</v>
      </c>
      <c r="F132">
        <v>191</v>
      </c>
      <c r="G132" s="2">
        <f t="shared" si="33"/>
        <v>0.25029577464788738</v>
      </c>
      <c r="H132" s="2">
        <f t="shared" si="33"/>
        <v>0.36269493628877814</v>
      </c>
      <c r="I132" s="2">
        <f t="shared" si="33"/>
        <v>0.47521483410831011</v>
      </c>
      <c r="J132" s="2">
        <f t="shared" si="33"/>
        <v>0.21800420069555382</v>
      </c>
      <c r="K132" s="2">
        <f t="shared" si="33"/>
        <v>2.1115291990265933E-2</v>
      </c>
      <c r="L132" s="2">
        <f t="shared" si="22"/>
        <v>276.32732503773082</v>
      </c>
      <c r="O132">
        <f t="shared" si="23"/>
        <v>191</v>
      </c>
      <c r="P132" s="2">
        <f t="shared" si="26"/>
        <v>0.25029577464788738</v>
      </c>
      <c r="Q132" s="2">
        <f t="shared" si="27"/>
        <v>0.36269493628877814</v>
      </c>
      <c r="R132" s="2">
        <f t="shared" si="28"/>
        <v>0.47521483410831011</v>
      </c>
      <c r="S132" s="2">
        <f t="shared" si="29"/>
        <v>0.21800420069555382</v>
      </c>
      <c r="T132" s="2">
        <f t="shared" si="30"/>
        <v>2.1115291990265933E-2</v>
      </c>
      <c r="U132" s="2">
        <f t="shared" si="24"/>
        <v>276.32732503773082</v>
      </c>
      <c r="V132" s="13">
        <f t="shared" si="25"/>
        <v>0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>
      <c r="A133" s="5">
        <v>1906</v>
      </c>
      <c r="B133" s="5">
        <v>296.85449999999997</v>
      </c>
      <c r="C133">
        <v>1968.7896000000001</v>
      </c>
      <c r="D133">
        <v>320.25</v>
      </c>
      <c r="E133" s="1">
        <f t="shared" si="20"/>
        <v>1877</v>
      </c>
      <c r="F133">
        <v>194</v>
      </c>
      <c r="G133" s="2">
        <f t="shared" si="33"/>
        <v>0.26195305164319255</v>
      </c>
      <c r="H133" s="2">
        <f t="shared" si="33"/>
        <v>0.37963142397513761</v>
      </c>
      <c r="I133" s="2">
        <f t="shared" si="33"/>
        <v>0.49753104360124145</v>
      </c>
      <c r="J133" s="2">
        <f t="shared" si="33"/>
        <v>0.22796814645897281</v>
      </c>
      <c r="K133" s="2">
        <f t="shared" si="33"/>
        <v>2.1774208131115622E-2</v>
      </c>
      <c r="L133" s="2">
        <f t="shared" si="22"/>
        <v>276.38885787380968</v>
      </c>
      <c r="O133">
        <f t="shared" si="23"/>
        <v>194</v>
      </c>
      <c r="P133" s="2">
        <f t="shared" si="26"/>
        <v>0.26195305164319255</v>
      </c>
      <c r="Q133" s="2">
        <f t="shared" si="27"/>
        <v>0.37963142397513761</v>
      </c>
      <c r="R133" s="2">
        <f t="shared" si="28"/>
        <v>0.49753104360124145</v>
      </c>
      <c r="S133" s="2">
        <f t="shared" si="29"/>
        <v>0.22796814645897281</v>
      </c>
      <c r="T133" s="2">
        <f t="shared" si="30"/>
        <v>2.1774208131115622E-2</v>
      </c>
      <c r="U133" s="2">
        <f t="shared" si="24"/>
        <v>276.38885787380968</v>
      </c>
      <c r="V133" s="13">
        <f t="shared" si="25"/>
        <v>0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>
      <c r="A134" s="5">
        <v>1906</v>
      </c>
      <c r="B134" s="5">
        <v>298.54685000000001</v>
      </c>
      <c r="C134">
        <v>1968.8742999999999</v>
      </c>
      <c r="D134">
        <v>321.32</v>
      </c>
      <c r="E134" s="1">
        <f t="shared" si="20"/>
        <v>1878</v>
      </c>
      <c r="F134">
        <v>196</v>
      </c>
      <c r="G134" s="2">
        <f t="shared" si="33"/>
        <v>0.27379342723004702</v>
      </c>
      <c r="H134" s="2">
        <f t="shared" si="33"/>
        <v>0.39680300901832533</v>
      </c>
      <c r="I134" s="2">
        <f t="shared" si="33"/>
        <v>0.51999841541117608</v>
      </c>
      <c r="J134" s="2">
        <f t="shared" si="33"/>
        <v>0.23771499600218349</v>
      </c>
      <c r="K134" s="2">
        <f t="shared" si="33"/>
        <v>2.2314706043143024E-2</v>
      </c>
      <c r="L134" s="2">
        <f t="shared" si="22"/>
        <v>276.45062455370487</v>
      </c>
      <c r="O134">
        <f t="shared" si="23"/>
        <v>196</v>
      </c>
      <c r="P134" s="2">
        <f t="shared" si="26"/>
        <v>0.27379342723004702</v>
      </c>
      <c r="Q134" s="2">
        <f t="shared" si="27"/>
        <v>0.39680300901832533</v>
      </c>
      <c r="R134" s="2">
        <f t="shared" si="28"/>
        <v>0.51999841541117608</v>
      </c>
      <c r="S134" s="2">
        <f t="shared" si="29"/>
        <v>0.23771499600218349</v>
      </c>
      <c r="T134" s="2">
        <f t="shared" si="30"/>
        <v>2.2314706043143024E-2</v>
      </c>
      <c r="U134" s="2">
        <f t="shared" si="24"/>
        <v>276.45062455370487</v>
      </c>
      <c r="V134" s="13">
        <f t="shared" si="25"/>
        <v>0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>
      <c r="A135" s="5">
        <v>1909</v>
      </c>
      <c r="B135" s="5">
        <v>300.44690500000002</v>
      </c>
      <c r="C135">
        <v>1968.9563000000001</v>
      </c>
      <c r="D135">
        <v>322.89</v>
      </c>
      <c r="E135" s="1">
        <f t="shared" ref="E135:E198" si="34">1+E134</f>
        <v>1879</v>
      </c>
      <c r="F135">
        <v>210</v>
      </c>
      <c r="G135" s="2">
        <f t="shared" ref="G135:K150" si="35">G134*(1-G$5)+G$4*$F134*$L$4/1000</f>
        <v>0.285755868544601</v>
      </c>
      <c r="H135" s="2">
        <f t="shared" si="35"/>
        <v>0.41411514794486831</v>
      </c>
      <c r="I135" s="2">
        <f t="shared" si="35"/>
        <v>0.54246468580261031</v>
      </c>
      <c r="J135" s="2">
        <f t="shared" si="35"/>
        <v>0.24713978045770851</v>
      </c>
      <c r="K135" s="2">
        <f t="shared" si="35"/>
        <v>2.273643131191333E-2</v>
      </c>
      <c r="L135" s="2">
        <f t="shared" ref="L135:L198" si="36">SUM(G135:K135,L$5)</f>
        <v>276.51221191406171</v>
      </c>
      <c r="O135">
        <f t="shared" ref="O135:O198" si="37">F135+N135</f>
        <v>210</v>
      </c>
      <c r="P135" s="2">
        <f t="shared" si="26"/>
        <v>0.285755868544601</v>
      </c>
      <c r="Q135" s="2">
        <f t="shared" si="27"/>
        <v>0.41411514794486831</v>
      </c>
      <c r="R135" s="2">
        <f t="shared" si="28"/>
        <v>0.54246468580261031</v>
      </c>
      <c r="S135" s="2">
        <f t="shared" si="29"/>
        <v>0.24713978045770851</v>
      </c>
      <c r="T135" s="2">
        <f t="shared" si="30"/>
        <v>2.273643131191333E-2</v>
      </c>
      <c r="U135" s="2">
        <f t="shared" ref="U135:U198" si="38">SUM(P135:T135,U$5)</f>
        <v>276.51221191406171</v>
      </c>
      <c r="V135" s="13">
        <f t="shared" ref="V135:V198" si="39">U135-L135</f>
        <v>0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>
      <c r="A136" s="5">
        <v>1911.5</v>
      </c>
      <c r="B136" s="5">
        <v>298.39029749999997</v>
      </c>
      <c r="C136">
        <v>1969.0410999999999</v>
      </c>
      <c r="D136">
        <v>324</v>
      </c>
      <c r="E136" s="1">
        <f t="shared" si="34"/>
        <v>1880</v>
      </c>
      <c r="F136">
        <v>236</v>
      </c>
      <c r="G136" s="2">
        <f t="shared" si="35"/>
        <v>0.29857276995305171</v>
      </c>
      <c r="H136" s="2">
        <f t="shared" si="35"/>
        <v>0.43269421465021124</v>
      </c>
      <c r="I136" s="2">
        <f t="shared" si="35"/>
        <v>0.56673268646087027</v>
      </c>
      <c r="J136" s="2">
        <f t="shared" si="35"/>
        <v>0.25766934909570688</v>
      </c>
      <c r="K136" s="2">
        <f t="shared" si="35"/>
        <v>2.364949761270323E-2</v>
      </c>
      <c r="L136" s="2">
        <f t="shared" si="36"/>
        <v>276.57931851777255</v>
      </c>
      <c r="O136">
        <f t="shared" si="37"/>
        <v>236</v>
      </c>
      <c r="P136" s="2">
        <f t="shared" ref="P136:P199" si="40">P135*(1-P$5)+P$4*$O135*$L$4/1000</f>
        <v>0.29857276995305171</v>
      </c>
      <c r="Q136" s="2">
        <f t="shared" ref="Q136:Q199" si="41">Q135*(1-Q$5)+Q$4*$O135*$L$4/1000</f>
        <v>0.43269421465021124</v>
      </c>
      <c r="R136" s="2">
        <f t="shared" ref="R136:R199" si="42">R135*(1-R$5)+R$4*$O135*$L$4/1000</f>
        <v>0.56673268646087027</v>
      </c>
      <c r="S136" s="2">
        <f t="shared" ref="S136:S199" si="43">S135*(1-S$5)+S$4*$O135*$L$4/1000</f>
        <v>0.25766934909570688</v>
      </c>
      <c r="T136" s="2">
        <f t="shared" ref="T136:T199" si="44">T135*(1-T$5)+T$4*$O135*$L$4/1000</f>
        <v>2.364949761270323E-2</v>
      </c>
      <c r="U136" s="2">
        <f t="shared" si="38"/>
        <v>276.57931851777255</v>
      </c>
      <c r="V136" s="13">
        <f t="shared" si="39"/>
        <v>0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>
      <c r="A137" s="5">
        <v>1913</v>
      </c>
      <c r="B137" s="5">
        <v>300.73694999999998</v>
      </c>
      <c r="C137">
        <v>1969.126</v>
      </c>
      <c r="D137">
        <v>324.42</v>
      </c>
      <c r="E137" s="1">
        <f t="shared" si="34"/>
        <v>1881</v>
      </c>
      <c r="F137">
        <v>243</v>
      </c>
      <c r="G137" s="2">
        <f t="shared" si="35"/>
        <v>0.3129765258215963</v>
      </c>
      <c r="H137" s="2">
        <f t="shared" si="35"/>
        <v>0.45366348434153453</v>
      </c>
      <c r="I137" s="2">
        <f t="shared" si="35"/>
        <v>0.59458105035403874</v>
      </c>
      <c r="J137" s="2">
        <f t="shared" si="35"/>
        <v>0.27064903977334032</v>
      </c>
      <c r="K137" s="2">
        <f t="shared" si="35"/>
        <v>2.5423957595478011E-2</v>
      </c>
      <c r="L137" s="2">
        <f t="shared" si="36"/>
        <v>276.65729405788596</v>
      </c>
      <c r="O137">
        <f t="shared" si="37"/>
        <v>243</v>
      </c>
      <c r="P137" s="2">
        <f t="shared" si="40"/>
        <v>0.3129765258215963</v>
      </c>
      <c r="Q137" s="2">
        <f t="shared" si="41"/>
        <v>0.45366348434153453</v>
      </c>
      <c r="R137" s="2">
        <f t="shared" si="42"/>
        <v>0.59458105035403874</v>
      </c>
      <c r="S137" s="2">
        <f t="shared" si="43"/>
        <v>0.27064903977334032</v>
      </c>
      <c r="T137" s="2">
        <f t="shared" si="44"/>
        <v>2.5423957595478011E-2</v>
      </c>
      <c r="U137" s="2">
        <f t="shared" si="38"/>
        <v>276.65729405788596</v>
      </c>
      <c r="V137" s="13">
        <f t="shared" si="39"/>
        <v>0</v>
      </c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>
      <c r="A138" s="5">
        <v>1914</v>
      </c>
      <c r="B138" s="5">
        <v>300.01884000000001</v>
      </c>
      <c r="C138">
        <v>1969.2027</v>
      </c>
      <c r="D138">
        <v>325.63</v>
      </c>
      <c r="E138" s="1">
        <f t="shared" si="34"/>
        <v>1882</v>
      </c>
      <c r="F138">
        <v>256</v>
      </c>
      <c r="G138" s="2">
        <f t="shared" si="35"/>
        <v>0.32780751173708927</v>
      </c>
      <c r="H138" s="2">
        <f t="shared" si="35"/>
        <v>0.47523234394027247</v>
      </c>
      <c r="I138" s="2">
        <f t="shared" si="35"/>
        <v>0.62310725954773727</v>
      </c>
      <c r="J138" s="2">
        <f t="shared" si="35"/>
        <v>0.28370883777295586</v>
      </c>
      <c r="K138" s="2">
        <f t="shared" si="35"/>
        <v>2.6828860477116648E-2</v>
      </c>
      <c r="L138" s="2">
        <f t="shared" si="36"/>
        <v>276.73668481347516</v>
      </c>
      <c r="O138">
        <f t="shared" si="37"/>
        <v>256</v>
      </c>
      <c r="P138" s="2">
        <f t="shared" si="40"/>
        <v>0.32780751173708927</v>
      </c>
      <c r="Q138" s="2">
        <f t="shared" si="41"/>
        <v>0.47523234394027247</v>
      </c>
      <c r="R138" s="2">
        <f t="shared" si="42"/>
        <v>0.62310725954773727</v>
      </c>
      <c r="S138" s="2">
        <f t="shared" si="43"/>
        <v>0.28370883777295586</v>
      </c>
      <c r="T138" s="2">
        <f t="shared" si="44"/>
        <v>2.6828860477116648E-2</v>
      </c>
      <c r="U138" s="2">
        <f t="shared" si="38"/>
        <v>276.73668481347516</v>
      </c>
      <c r="V138" s="13">
        <f t="shared" si="39"/>
        <v>0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>
      <c r="A139" s="5">
        <v>1914</v>
      </c>
      <c r="B139" s="5">
        <v>300.68717500000002</v>
      </c>
      <c r="C139">
        <v>1969.2877000000001</v>
      </c>
      <c r="D139">
        <v>326.66000000000003</v>
      </c>
      <c r="E139" s="1">
        <f t="shared" si="34"/>
        <v>1883</v>
      </c>
      <c r="F139">
        <v>272</v>
      </c>
      <c r="G139" s="2">
        <f t="shared" si="35"/>
        <v>0.34343192488262919</v>
      </c>
      <c r="H139" s="2">
        <f t="shared" si="35"/>
        <v>0.49796252423835252</v>
      </c>
      <c r="I139" s="2">
        <f t="shared" si="35"/>
        <v>0.6532036240355622</v>
      </c>
      <c r="J139" s="2">
        <f t="shared" si="35"/>
        <v>0.29754839216720708</v>
      </c>
      <c r="K139" s="2">
        <f t="shared" si="35"/>
        <v>2.8291305787246764E-2</v>
      </c>
      <c r="L139" s="2">
        <f t="shared" si="36"/>
        <v>276.82043777111102</v>
      </c>
      <c r="O139">
        <f t="shared" si="37"/>
        <v>272</v>
      </c>
      <c r="P139" s="2">
        <f t="shared" si="40"/>
        <v>0.34343192488262919</v>
      </c>
      <c r="Q139" s="2">
        <f t="shared" si="41"/>
        <v>0.49796252423835252</v>
      </c>
      <c r="R139" s="2">
        <f t="shared" si="42"/>
        <v>0.6532036240355622</v>
      </c>
      <c r="S139" s="2">
        <f t="shared" si="43"/>
        <v>0.29754839216720708</v>
      </c>
      <c r="T139" s="2">
        <f t="shared" si="44"/>
        <v>2.8291305787246764E-2</v>
      </c>
      <c r="U139" s="2">
        <f t="shared" si="38"/>
        <v>276.82043777111102</v>
      </c>
      <c r="V139" s="13">
        <f t="shared" si="39"/>
        <v>0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>
      <c r="A140" s="5">
        <v>1916</v>
      </c>
      <c r="B140" s="5">
        <v>301.33425</v>
      </c>
      <c r="C140">
        <v>1969.3698999999999</v>
      </c>
      <c r="D140">
        <v>327.38</v>
      </c>
      <c r="E140" s="1">
        <f t="shared" si="34"/>
        <v>1884</v>
      </c>
      <c r="F140">
        <v>275</v>
      </c>
      <c r="G140" s="2">
        <f t="shared" si="35"/>
        <v>0.36003286384976535</v>
      </c>
      <c r="H140" s="2">
        <f t="shared" si="35"/>
        <v>0.522132520548653</v>
      </c>
      <c r="I140" s="2">
        <f t="shared" si="35"/>
        <v>0.68529977245145057</v>
      </c>
      <c r="J140" s="2">
        <f t="shared" si="35"/>
        <v>0.31247527060076574</v>
      </c>
      <c r="K140" s="2">
        <f t="shared" si="35"/>
        <v>2.9929497414913818E-2</v>
      </c>
      <c r="L140" s="2">
        <f t="shared" si="36"/>
        <v>276.90986992486557</v>
      </c>
      <c r="O140">
        <f t="shared" si="37"/>
        <v>275</v>
      </c>
      <c r="P140" s="2">
        <f t="shared" si="40"/>
        <v>0.36003286384976535</v>
      </c>
      <c r="Q140" s="2">
        <f t="shared" si="41"/>
        <v>0.522132520548653</v>
      </c>
      <c r="R140" s="2">
        <f t="shared" si="42"/>
        <v>0.68529977245145057</v>
      </c>
      <c r="S140" s="2">
        <f t="shared" si="43"/>
        <v>0.31247527060076574</v>
      </c>
      <c r="T140" s="2">
        <f t="shared" si="44"/>
        <v>2.9929497414913818E-2</v>
      </c>
      <c r="U140" s="2">
        <f t="shared" si="38"/>
        <v>276.90986992486557</v>
      </c>
      <c r="V140" s="13">
        <f t="shared" si="39"/>
        <v>0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>
      <c r="A141" s="5">
        <v>1918.625</v>
      </c>
      <c r="B141" s="5">
        <v>303.26575874999997</v>
      </c>
      <c r="C141">
        <v>1969.4548</v>
      </c>
      <c r="D141">
        <v>326.70999999999998</v>
      </c>
      <c r="E141" s="1">
        <f t="shared" si="34"/>
        <v>1885</v>
      </c>
      <c r="F141">
        <v>277</v>
      </c>
      <c r="G141" s="2">
        <f t="shared" si="35"/>
        <v>0.37681690140845081</v>
      </c>
      <c r="H141" s="2">
        <f t="shared" si="35"/>
        <v>0.54651771461727938</v>
      </c>
      <c r="I141" s="2">
        <f t="shared" si="35"/>
        <v>0.71741581082066197</v>
      </c>
      <c r="J141" s="2">
        <f t="shared" si="35"/>
        <v>0.3269015360734111</v>
      </c>
      <c r="K141" s="2">
        <f t="shared" si="35"/>
        <v>3.1063955934000964E-2</v>
      </c>
      <c r="L141" s="2">
        <f t="shared" si="36"/>
        <v>276.9987159188538</v>
      </c>
      <c r="O141">
        <f t="shared" si="37"/>
        <v>277</v>
      </c>
      <c r="P141" s="2">
        <f t="shared" si="40"/>
        <v>0.37681690140845081</v>
      </c>
      <c r="Q141" s="2">
        <f t="shared" si="41"/>
        <v>0.54651771461727938</v>
      </c>
      <c r="R141" s="2">
        <f t="shared" si="42"/>
        <v>0.71741581082066197</v>
      </c>
      <c r="S141" s="2">
        <f t="shared" si="43"/>
        <v>0.3269015360734111</v>
      </c>
      <c r="T141" s="2">
        <f t="shared" si="44"/>
        <v>3.1063955934000964E-2</v>
      </c>
      <c r="U141" s="2">
        <f t="shared" si="38"/>
        <v>276.9987159188538</v>
      </c>
      <c r="V141" s="13">
        <f t="shared" si="39"/>
        <v>0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>
      <c r="A142" s="5">
        <v>1919</v>
      </c>
      <c r="B142" s="5">
        <v>303.55286499999994</v>
      </c>
      <c r="C142">
        <v>1969.537</v>
      </c>
      <c r="D142">
        <v>325.88</v>
      </c>
      <c r="E142" s="1">
        <f t="shared" si="34"/>
        <v>1886</v>
      </c>
      <c r="F142">
        <v>281</v>
      </c>
      <c r="G142" s="2">
        <f t="shared" si="35"/>
        <v>0.39372300469483579</v>
      </c>
      <c r="H142" s="2">
        <f t="shared" si="35"/>
        <v>0.57102361771514898</v>
      </c>
      <c r="I142" s="2">
        <f t="shared" si="35"/>
        <v>0.7494012374262089</v>
      </c>
      <c r="J142" s="2">
        <f t="shared" si="35"/>
        <v>0.34073841613772682</v>
      </c>
      <c r="K142" s="2">
        <f t="shared" si="35"/>
        <v>3.1845936521614535E-2</v>
      </c>
      <c r="L142" s="2">
        <f t="shared" si="36"/>
        <v>277.08673221249552</v>
      </c>
      <c r="O142">
        <f t="shared" si="37"/>
        <v>281</v>
      </c>
      <c r="P142" s="2">
        <f t="shared" si="40"/>
        <v>0.39372300469483579</v>
      </c>
      <c r="Q142" s="2">
        <f t="shared" si="41"/>
        <v>0.57102361771514898</v>
      </c>
      <c r="R142" s="2">
        <f t="shared" si="42"/>
        <v>0.7494012374262089</v>
      </c>
      <c r="S142" s="2">
        <f t="shared" si="43"/>
        <v>0.34073841613772682</v>
      </c>
      <c r="T142" s="2">
        <f t="shared" si="44"/>
        <v>3.1845936521614535E-2</v>
      </c>
      <c r="U142" s="2">
        <f t="shared" si="38"/>
        <v>277.08673221249552</v>
      </c>
      <c r="V142" s="13">
        <f t="shared" si="39"/>
        <v>0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>
      <c r="A143" s="5">
        <v>1923</v>
      </c>
      <c r="B143" s="5">
        <v>303.19853499999999</v>
      </c>
      <c r="C143">
        <v>1969.6219000000001</v>
      </c>
      <c r="D143">
        <v>323.66000000000003</v>
      </c>
      <c r="E143" s="1">
        <f t="shared" si="34"/>
        <v>1887</v>
      </c>
      <c r="F143">
        <v>295</v>
      </c>
      <c r="G143" s="2">
        <f t="shared" si="35"/>
        <v>0.41087323943661985</v>
      </c>
      <c r="H143" s="2">
        <f t="shared" si="35"/>
        <v>0.59583769119534347</v>
      </c>
      <c r="I143" s="2">
        <f t="shared" si="35"/>
        <v>0.78155827490319474</v>
      </c>
      <c r="J143" s="2">
        <f t="shared" si="35"/>
        <v>0.35425432231318615</v>
      </c>
      <c r="K143" s="2">
        <f t="shared" si="35"/>
        <v>3.2508025150532305E-2</v>
      </c>
      <c r="L143" s="2">
        <f t="shared" si="36"/>
        <v>277.17503155299886</v>
      </c>
      <c r="O143">
        <f t="shared" si="37"/>
        <v>295</v>
      </c>
      <c r="P143" s="2">
        <f t="shared" si="40"/>
        <v>0.41087323943661985</v>
      </c>
      <c r="Q143" s="2">
        <f t="shared" si="41"/>
        <v>0.59583769119534347</v>
      </c>
      <c r="R143" s="2">
        <f t="shared" si="42"/>
        <v>0.78155827490319474</v>
      </c>
      <c r="S143" s="2">
        <f t="shared" si="43"/>
        <v>0.35425432231318615</v>
      </c>
      <c r="T143" s="2">
        <f t="shared" si="44"/>
        <v>3.2508025150532305E-2</v>
      </c>
      <c r="U143" s="2">
        <f t="shared" si="38"/>
        <v>277.17503155299886</v>
      </c>
      <c r="V143" s="13">
        <f t="shared" si="39"/>
        <v>0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>
      <c r="A144" s="5">
        <v>1923.5833333333333</v>
      </c>
      <c r="B144" s="5">
        <v>305.20449499999995</v>
      </c>
      <c r="C144">
        <v>1969.7067999999999</v>
      </c>
      <c r="D144">
        <v>322.38</v>
      </c>
      <c r="E144" s="1">
        <f t="shared" si="34"/>
        <v>1888</v>
      </c>
      <c r="F144">
        <v>327</v>
      </c>
      <c r="G144" s="2">
        <f t="shared" si="35"/>
        <v>0.42887793427230059</v>
      </c>
      <c r="H144" s="2">
        <f t="shared" si="35"/>
        <v>0.62189805440807699</v>
      </c>
      <c r="I144" s="2">
        <f t="shared" si="35"/>
        <v>0.81538696720264869</v>
      </c>
      <c r="J144" s="2">
        <f t="shared" si="35"/>
        <v>0.36864129974915194</v>
      </c>
      <c r="K144" s="2">
        <f t="shared" si="35"/>
        <v>3.3566879198723198E-2</v>
      </c>
      <c r="L144" s="2">
        <f t="shared" si="36"/>
        <v>277.26837113483089</v>
      </c>
      <c r="O144">
        <f t="shared" si="37"/>
        <v>327</v>
      </c>
      <c r="P144" s="2">
        <f t="shared" si="40"/>
        <v>0.42887793427230059</v>
      </c>
      <c r="Q144" s="2">
        <f t="shared" si="41"/>
        <v>0.62189805440807699</v>
      </c>
      <c r="R144" s="2">
        <f t="shared" si="42"/>
        <v>0.81538696720264869</v>
      </c>
      <c r="S144" s="2">
        <f t="shared" si="43"/>
        <v>0.36864129974915194</v>
      </c>
      <c r="T144" s="2">
        <f t="shared" si="44"/>
        <v>3.3566879198723198E-2</v>
      </c>
      <c r="U144" s="2">
        <f t="shared" si="38"/>
        <v>277.26837113483089</v>
      </c>
      <c r="V144" s="13">
        <f t="shared" si="39"/>
        <v>0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>
      <c r="A145" s="5">
        <v>1925</v>
      </c>
      <c r="B145" s="5">
        <v>304.07187499999998</v>
      </c>
      <c r="C145">
        <v>1969.789</v>
      </c>
      <c r="D145">
        <v>321.77999999999997</v>
      </c>
      <c r="E145" s="1">
        <f t="shared" si="34"/>
        <v>1889</v>
      </c>
      <c r="F145">
        <v>327</v>
      </c>
      <c r="G145" s="2">
        <f t="shared" si="35"/>
        <v>0.4488356807511738</v>
      </c>
      <c r="H145" s="2">
        <f t="shared" si="35"/>
        <v>0.6508914196181026</v>
      </c>
      <c r="I145" s="2">
        <f t="shared" si="35"/>
        <v>0.85356910169608524</v>
      </c>
      <c r="J145" s="2">
        <f t="shared" si="35"/>
        <v>0.38596226293937108</v>
      </c>
      <c r="K145" s="2">
        <f t="shared" si="35"/>
        <v>3.5711454060952191E-2</v>
      </c>
      <c r="L145" s="2">
        <f t="shared" si="36"/>
        <v>277.37496991906568</v>
      </c>
      <c r="O145">
        <f t="shared" si="37"/>
        <v>327</v>
      </c>
      <c r="P145" s="2">
        <f t="shared" si="40"/>
        <v>0.4488356807511738</v>
      </c>
      <c r="Q145" s="2">
        <f t="shared" si="41"/>
        <v>0.6508914196181026</v>
      </c>
      <c r="R145" s="2">
        <f t="shared" si="42"/>
        <v>0.85356910169608524</v>
      </c>
      <c r="S145" s="2">
        <f t="shared" si="43"/>
        <v>0.38596226293937108</v>
      </c>
      <c r="T145" s="2">
        <f t="shared" si="44"/>
        <v>3.5711454060952191E-2</v>
      </c>
      <c r="U145" s="2">
        <f t="shared" si="38"/>
        <v>277.37496991906568</v>
      </c>
      <c r="V145" s="13">
        <f t="shared" si="39"/>
        <v>0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>
      <c r="A146" s="5">
        <v>1925</v>
      </c>
      <c r="B146" s="5">
        <v>304.81849999999997</v>
      </c>
      <c r="C146">
        <v>1969.874</v>
      </c>
      <c r="D146">
        <v>322.86</v>
      </c>
      <c r="E146" s="1">
        <f t="shared" si="34"/>
        <v>1890</v>
      </c>
      <c r="F146">
        <v>356</v>
      </c>
      <c r="G146" s="2">
        <f t="shared" si="35"/>
        <v>0.46879342723004702</v>
      </c>
      <c r="H146" s="2">
        <f t="shared" si="35"/>
        <v>0.67980502321354963</v>
      </c>
      <c r="I146" s="2">
        <f t="shared" si="35"/>
        <v>0.89123873206400628</v>
      </c>
      <c r="J146" s="2">
        <f t="shared" si="35"/>
        <v>0.40229373395712759</v>
      </c>
      <c r="K146" s="2">
        <f t="shared" si="35"/>
        <v>3.7012204466943074E-2</v>
      </c>
      <c r="L146" s="2">
        <f t="shared" si="36"/>
        <v>277.47914312093167</v>
      </c>
      <c r="O146">
        <f t="shared" si="37"/>
        <v>356</v>
      </c>
      <c r="P146" s="2">
        <f t="shared" si="40"/>
        <v>0.46879342723004702</v>
      </c>
      <c r="Q146" s="2">
        <f t="shared" si="41"/>
        <v>0.67980502321354963</v>
      </c>
      <c r="R146" s="2">
        <f t="shared" si="42"/>
        <v>0.89123873206400628</v>
      </c>
      <c r="S146" s="2">
        <f t="shared" si="43"/>
        <v>0.40229373395712759</v>
      </c>
      <c r="T146" s="2">
        <f t="shared" si="44"/>
        <v>3.7012204466943074E-2</v>
      </c>
      <c r="U146" s="2">
        <f t="shared" si="38"/>
        <v>277.47914312093167</v>
      </c>
      <c r="V146" s="13">
        <f t="shared" si="39"/>
        <v>0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>
      <c r="A147" s="5">
        <v>1927.1770631691543</v>
      </c>
      <c r="B147" s="5">
        <v>305.01759999999996</v>
      </c>
      <c r="C147">
        <v>1969.9562000000001</v>
      </c>
      <c r="D147">
        <v>324.12</v>
      </c>
      <c r="E147" s="1">
        <f t="shared" si="34"/>
        <v>1891</v>
      </c>
      <c r="F147">
        <v>372</v>
      </c>
      <c r="G147" s="2">
        <f t="shared" si="35"/>
        <v>0.49052112676056348</v>
      </c>
      <c r="H147" s="2">
        <f t="shared" si="35"/>
        <v>0.71136208931584044</v>
      </c>
      <c r="I147" s="2">
        <f t="shared" si="35"/>
        <v>0.93275954496417235</v>
      </c>
      <c r="J147" s="2">
        <f t="shared" si="35"/>
        <v>0.42109599524795899</v>
      </c>
      <c r="K147" s="2">
        <f t="shared" si="35"/>
        <v>3.9162651816228036E-2</v>
      </c>
      <c r="L147" s="2">
        <f t="shared" si="36"/>
        <v>277.59490140810476</v>
      </c>
      <c r="O147">
        <f t="shared" si="37"/>
        <v>372</v>
      </c>
      <c r="P147" s="2">
        <f t="shared" si="40"/>
        <v>0.49052112676056348</v>
      </c>
      <c r="Q147" s="2">
        <f t="shared" si="41"/>
        <v>0.71136208931584044</v>
      </c>
      <c r="R147" s="2">
        <f t="shared" si="42"/>
        <v>0.93275954496417235</v>
      </c>
      <c r="S147" s="2">
        <f t="shared" si="43"/>
        <v>0.42109599524795899</v>
      </c>
      <c r="T147" s="2">
        <f t="shared" si="44"/>
        <v>3.9162651816228036E-2</v>
      </c>
      <c r="U147" s="2">
        <f t="shared" si="38"/>
        <v>277.59490140810476</v>
      </c>
      <c r="V147" s="13">
        <f t="shared" si="39"/>
        <v>0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>
      <c r="A148" s="5">
        <v>1927.7580148055886</v>
      </c>
      <c r="B148" s="5">
        <v>305.18683499999997</v>
      </c>
      <c r="C148">
        <v>1970.0410999999999</v>
      </c>
      <c r="D148">
        <v>325.06</v>
      </c>
      <c r="E148" s="1">
        <f t="shared" si="34"/>
        <v>1892</v>
      </c>
      <c r="F148">
        <v>374</v>
      </c>
      <c r="G148" s="2">
        <f t="shared" si="35"/>
        <v>0.51322535211267617</v>
      </c>
      <c r="H148" s="2">
        <f t="shared" si="35"/>
        <v>0.7443346884035853</v>
      </c>
      <c r="I148" s="2">
        <f t="shared" si="35"/>
        <v>0.97612679580950323</v>
      </c>
      <c r="J148" s="2">
        <f t="shared" si="35"/>
        <v>0.44070207673512651</v>
      </c>
      <c r="K148" s="2">
        <f t="shared" si="35"/>
        <v>4.1218137774587327E-2</v>
      </c>
      <c r="L148" s="2">
        <f t="shared" si="36"/>
        <v>277.7156070508355</v>
      </c>
      <c r="O148">
        <f t="shared" si="37"/>
        <v>374</v>
      </c>
      <c r="P148" s="2">
        <f t="shared" si="40"/>
        <v>0.51322535211267617</v>
      </c>
      <c r="Q148" s="2">
        <f t="shared" si="41"/>
        <v>0.7443346884035853</v>
      </c>
      <c r="R148" s="2">
        <f t="shared" si="42"/>
        <v>0.97612679580950323</v>
      </c>
      <c r="S148" s="2">
        <f t="shared" si="43"/>
        <v>0.44070207673512651</v>
      </c>
      <c r="T148" s="2">
        <f t="shared" si="44"/>
        <v>4.1218137774587327E-2</v>
      </c>
      <c r="U148" s="2">
        <f t="shared" si="38"/>
        <v>277.7156070508355</v>
      </c>
      <c r="V148" s="13">
        <f t="shared" si="39"/>
        <v>0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>
      <c r="A149" s="5">
        <v>1928.75</v>
      </c>
      <c r="B149" s="5">
        <v>307.76790750000004</v>
      </c>
      <c r="C149">
        <v>1970.126</v>
      </c>
      <c r="D149">
        <v>325.98</v>
      </c>
      <c r="E149" s="1">
        <f t="shared" si="34"/>
        <v>1893</v>
      </c>
      <c r="F149">
        <v>370</v>
      </c>
      <c r="G149" s="2">
        <f t="shared" si="35"/>
        <v>0.53605164319248833</v>
      </c>
      <c r="H149" s="2">
        <f t="shared" si="35"/>
        <v>0.77740437231260717</v>
      </c>
      <c r="I149" s="2">
        <f t="shared" si="35"/>
        <v>1.0192124141877026</v>
      </c>
      <c r="J149" s="2">
        <f t="shared" si="35"/>
        <v>0.45942286620964456</v>
      </c>
      <c r="K149" s="2">
        <f t="shared" si="35"/>
        <v>4.2558749742556051E-2</v>
      </c>
      <c r="L149" s="2">
        <f t="shared" si="36"/>
        <v>277.83465004564499</v>
      </c>
      <c r="O149">
        <f t="shared" si="37"/>
        <v>370</v>
      </c>
      <c r="P149" s="2">
        <f t="shared" si="40"/>
        <v>0.53605164319248833</v>
      </c>
      <c r="Q149" s="2">
        <f t="shared" si="41"/>
        <v>0.77740437231260717</v>
      </c>
      <c r="R149" s="2">
        <f t="shared" si="42"/>
        <v>1.0192124141877026</v>
      </c>
      <c r="S149" s="2">
        <f t="shared" si="43"/>
        <v>0.45942286620964456</v>
      </c>
      <c r="T149" s="2">
        <f t="shared" si="44"/>
        <v>4.2558749742556051E-2</v>
      </c>
      <c r="U149" s="2">
        <f t="shared" si="38"/>
        <v>277.83465004564499</v>
      </c>
      <c r="V149" s="13">
        <f t="shared" si="39"/>
        <v>0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>
      <c r="A150" s="5">
        <v>1929</v>
      </c>
      <c r="B150" s="5">
        <v>305.71715</v>
      </c>
      <c r="C150">
        <v>1970.2027</v>
      </c>
      <c r="D150">
        <v>326.93</v>
      </c>
      <c r="E150" s="1">
        <f t="shared" si="34"/>
        <v>1894</v>
      </c>
      <c r="F150">
        <v>383</v>
      </c>
      <c r="G150" s="2">
        <f t="shared" si="35"/>
        <v>0.55863380281690145</v>
      </c>
      <c r="H150" s="2">
        <f t="shared" si="35"/>
        <v>0.81000749367796976</v>
      </c>
      <c r="I150" s="2">
        <f t="shared" si="35"/>
        <v>1.0611187718924975</v>
      </c>
      <c r="J150" s="2">
        <f t="shared" si="35"/>
        <v>0.47660471226885354</v>
      </c>
      <c r="K150" s="2">
        <f t="shared" si="35"/>
        <v>4.3184078576676735E-2</v>
      </c>
      <c r="L150" s="2">
        <f t="shared" si="36"/>
        <v>277.94954885923289</v>
      </c>
      <c r="O150">
        <f t="shared" si="37"/>
        <v>383</v>
      </c>
      <c r="P150" s="2">
        <f t="shared" si="40"/>
        <v>0.55863380281690145</v>
      </c>
      <c r="Q150" s="2">
        <f t="shared" si="41"/>
        <v>0.81000749367796976</v>
      </c>
      <c r="R150" s="2">
        <f t="shared" si="42"/>
        <v>1.0611187718924975</v>
      </c>
      <c r="S150" s="2">
        <f t="shared" si="43"/>
        <v>0.47660471226885354</v>
      </c>
      <c r="T150" s="2">
        <f t="shared" si="44"/>
        <v>4.3184078576676735E-2</v>
      </c>
      <c r="U150" s="2">
        <f t="shared" si="38"/>
        <v>277.94954885923289</v>
      </c>
      <c r="V150" s="13">
        <f t="shared" si="39"/>
        <v>0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>
      <c r="A151" s="5">
        <v>1933</v>
      </c>
      <c r="B151" s="5">
        <v>307.80500000000001</v>
      </c>
      <c r="C151">
        <v>1970.2877000000001</v>
      </c>
      <c r="D151">
        <v>328.13</v>
      </c>
      <c r="E151" s="1">
        <f t="shared" si="34"/>
        <v>1895</v>
      </c>
      <c r="F151">
        <v>406</v>
      </c>
      <c r="G151" s="2">
        <f t="shared" ref="G151:K166" si="45">G150*(1-G$5)+G$4*$F150*$L$4/1000</f>
        <v>0.58200938967136151</v>
      </c>
      <c r="H151" s="2">
        <f t="shared" si="45"/>
        <v>0.8437415801586361</v>
      </c>
      <c r="I151" s="2">
        <f t="shared" si="45"/>
        <v>1.1044156882972804</v>
      </c>
      <c r="J151" s="2">
        <f t="shared" si="45"/>
        <v>0.49433083507617448</v>
      </c>
      <c r="K151" s="2">
        <f t="shared" si="45"/>
        <v>4.4173688325470931E-2</v>
      </c>
      <c r="L151" s="2">
        <f t="shared" si="36"/>
        <v>278.06867118152894</v>
      </c>
      <c r="O151">
        <f t="shared" si="37"/>
        <v>406</v>
      </c>
      <c r="P151" s="2">
        <f t="shared" si="40"/>
        <v>0.58200938967136151</v>
      </c>
      <c r="Q151" s="2">
        <f t="shared" si="41"/>
        <v>0.8437415801586361</v>
      </c>
      <c r="R151" s="2">
        <f t="shared" si="42"/>
        <v>1.1044156882972804</v>
      </c>
      <c r="S151" s="2">
        <f t="shared" si="43"/>
        <v>0.49433083507617448</v>
      </c>
      <c r="T151" s="2">
        <f t="shared" si="44"/>
        <v>4.4173688325470931E-2</v>
      </c>
      <c r="U151" s="2">
        <f t="shared" si="38"/>
        <v>278.06867118152894</v>
      </c>
      <c r="V151" s="13">
        <f t="shared" si="39"/>
        <v>0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>
      <c r="A152" s="5">
        <v>1933</v>
      </c>
      <c r="B152" s="5">
        <v>307.20634999999999</v>
      </c>
      <c r="C152">
        <v>1970.3698999999999</v>
      </c>
      <c r="D152">
        <v>328.08</v>
      </c>
      <c r="E152" s="1">
        <f t="shared" si="34"/>
        <v>1896</v>
      </c>
      <c r="F152">
        <v>419</v>
      </c>
      <c r="G152" s="2">
        <f t="shared" si="45"/>
        <v>0.60678873239436626</v>
      </c>
      <c r="H152" s="2">
        <f t="shared" si="45"/>
        <v>0.879542487571909</v>
      </c>
      <c r="I152" s="2">
        <f t="shared" si="45"/>
        <v>1.1505868458845767</v>
      </c>
      <c r="J152" s="2">
        <f t="shared" si="45"/>
        <v>0.51374385073230278</v>
      </c>
      <c r="K152" s="2">
        <f t="shared" si="45"/>
        <v>4.5853729185837903E-2</v>
      </c>
      <c r="L152" s="2">
        <f t="shared" si="36"/>
        <v>278.19651564576901</v>
      </c>
      <c r="O152">
        <f t="shared" si="37"/>
        <v>419</v>
      </c>
      <c r="P152" s="2">
        <f t="shared" si="40"/>
        <v>0.60678873239436626</v>
      </c>
      <c r="Q152" s="2">
        <f t="shared" si="41"/>
        <v>0.879542487571909</v>
      </c>
      <c r="R152" s="2">
        <f t="shared" si="42"/>
        <v>1.1505868458845767</v>
      </c>
      <c r="S152" s="2">
        <f t="shared" si="43"/>
        <v>0.51374385073230278</v>
      </c>
      <c r="T152" s="2">
        <f t="shared" si="44"/>
        <v>4.5853729185837903E-2</v>
      </c>
      <c r="U152" s="2">
        <f t="shared" si="38"/>
        <v>278.19651564576901</v>
      </c>
      <c r="V152" s="13">
        <f t="shared" si="39"/>
        <v>0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>
      <c r="A153" s="5">
        <v>1934.5</v>
      </c>
      <c r="B153" s="5">
        <v>307.81867799999998</v>
      </c>
      <c r="C153">
        <v>1970.4548</v>
      </c>
      <c r="D153">
        <v>327.67</v>
      </c>
      <c r="E153" s="1">
        <f t="shared" si="34"/>
        <v>1897</v>
      </c>
      <c r="F153">
        <v>440</v>
      </c>
      <c r="G153" s="2">
        <f t="shared" si="45"/>
        <v>0.63236150234741795</v>
      </c>
      <c r="H153" s="2">
        <f t="shared" si="45"/>
        <v>0.91646556289545589</v>
      </c>
      <c r="I153" s="2">
        <f t="shared" si="45"/>
        <v>1.1980913174011516</v>
      </c>
      <c r="J153" s="2">
        <f t="shared" si="45"/>
        <v>0.53357368343194445</v>
      </c>
      <c r="K153" s="2">
        <f t="shared" si="45"/>
        <v>4.7483054115718112E-2</v>
      </c>
      <c r="L153" s="2">
        <f t="shared" si="36"/>
        <v>278.3279751201917</v>
      </c>
      <c r="O153">
        <f t="shared" si="37"/>
        <v>440</v>
      </c>
      <c r="P153" s="2">
        <f t="shared" si="40"/>
        <v>0.63236150234741795</v>
      </c>
      <c r="Q153" s="2">
        <f t="shared" si="41"/>
        <v>0.91646556289545589</v>
      </c>
      <c r="R153" s="2">
        <f t="shared" si="42"/>
        <v>1.1980913174011516</v>
      </c>
      <c r="S153" s="2">
        <f t="shared" si="43"/>
        <v>0.53357368343194445</v>
      </c>
      <c r="T153" s="2">
        <f t="shared" si="44"/>
        <v>4.7483054115718112E-2</v>
      </c>
      <c r="U153" s="2">
        <f t="shared" si="38"/>
        <v>278.3279751201917</v>
      </c>
      <c r="V153" s="13">
        <f t="shared" si="39"/>
        <v>0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>
      <c r="A154" s="5">
        <v>1935</v>
      </c>
      <c r="B154" s="5">
        <v>309.18874499999998</v>
      </c>
      <c r="C154">
        <v>1970.537</v>
      </c>
      <c r="D154">
        <v>326.33999999999997</v>
      </c>
      <c r="E154" s="1">
        <f t="shared" si="34"/>
        <v>1898</v>
      </c>
      <c r="F154">
        <v>465</v>
      </c>
      <c r="G154" s="2">
        <f t="shared" si="45"/>
        <v>0.65921596244131464</v>
      </c>
      <c r="H154" s="2">
        <f t="shared" si="45"/>
        <v>0.95525889272072351</v>
      </c>
      <c r="I154" s="2">
        <f t="shared" si="45"/>
        <v>1.2481130842205315</v>
      </c>
      <c r="J154" s="2">
        <f t="shared" si="45"/>
        <v>0.55473548886396618</v>
      </c>
      <c r="K154" s="2">
        <f t="shared" si="45"/>
        <v>4.9457205133282348E-2</v>
      </c>
      <c r="L154" s="2">
        <f t="shared" si="36"/>
        <v>278.46678063337981</v>
      </c>
      <c r="O154">
        <f t="shared" si="37"/>
        <v>465</v>
      </c>
      <c r="P154" s="2">
        <f t="shared" si="40"/>
        <v>0.65921596244131464</v>
      </c>
      <c r="Q154" s="2">
        <f t="shared" si="41"/>
        <v>0.95525889272072351</v>
      </c>
      <c r="R154" s="2">
        <f t="shared" si="42"/>
        <v>1.2481130842205315</v>
      </c>
      <c r="S154" s="2">
        <f t="shared" si="43"/>
        <v>0.55473548886396618</v>
      </c>
      <c r="T154" s="2">
        <f t="shared" si="44"/>
        <v>4.9457205133282348E-2</v>
      </c>
      <c r="U154" s="2">
        <f t="shared" si="38"/>
        <v>278.46678063337981</v>
      </c>
      <c r="V154" s="13">
        <f t="shared" si="39"/>
        <v>0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>
      <c r="A155" s="5">
        <v>1936.5</v>
      </c>
      <c r="B155" s="5">
        <v>308.99237250000004</v>
      </c>
      <c r="C155">
        <v>1970.6219000000001</v>
      </c>
      <c r="D155">
        <v>324.69</v>
      </c>
      <c r="E155" s="1">
        <f t="shared" si="34"/>
        <v>1899</v>
      </c>
      <c r="F155">
        <v>507</v>
      </c>
      <c r="G155" s="2">
        <f t="shared" si="45"/>
        <v>0.68759624413145548</v>
      </c>
      <c r="H155" s="2">
        <f t="shared" si="45"/>
        <v>0.99629291877611803</v>
      </c>
      <c r="I155" s="2">
        <f t="shared" si="45"/>
        <v>1.3012192966218985</v>
      </c>
      <c r="J155" s="2">
        <f t="shared" si="45"/>
        <v>0.57762265918177114</v>
      </c>
      <c r="K155" s="2">
        <f t="shared" si="45"/>
        <v>5.1828297172525739E-2</v>
      </c>
      <c r="L155" s="2">
        <f t="shared" si="36"/>
        <v>278.61455941588378</v>
      </c>
      <c r="O155">
        <f t="shared" si="37"/>
        <v>507</v>
      </c>
      <c r="P155" s="2">
        <f t="shared" si="40"/>
        <v>0.68759624413145548</v>
      </c>
      <c r="Q155" s="2">
        <f t="shared" si="41"/>
        <v>0.99629291877611803</v>
      </c>
      <c r="R155" s="2">
        <f t="shared" si="42"/>
        <v>1.3012192966218985</v>
      </c>
      <c r="S155" s="2">
        <f t="shared" si="43"/>
        <v>0.57762265918177114</v>
      </c>
      <c r="T155" s="2">
        <f t="shared" si="44"/>
        <v>5.1828297172525739E-2</v>
      </c>
      <c r="U155" s="2">
        <f t="shared" si="38"/>
        <v>278.61455941588378</v>
      </c>
      <c r="V155" s="13">
        <f t="shared" si="39"/>
        <v>0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>
      <c r="A156" s="5">
        <v>1937.1576825081356</v>
      </c>
      <c r="B156" s="5">
        <v>307.874685</v>
      </c>
      <c r="C156">
        <v>1970.7067999999999</v>
      </c>
      <c r="D156">
        <v>323.10000000000002</v>
      </c>
      <c r="E156" s="1">
        <f t="shared" si="34"/>
        <v>1900</v>
      </c>
      <c r="F156">
        <v>534</v>
      </c>
      <c r="G156" s="2">
        <f t="shared" si="45"/>
        <v>0.71853990610328644</v>
      </c>
      <c r="H156" s="2">
        <f t="shared" si="45"/>
        <v>1.0411577209707703</v>
      </c>
      <c r="I156" s="2">
        <f t="shared" si="45"/>
        <v>1.3599225438872722</v>
      </c>
      <c r="J156" s="2">
        <f t="shared" si="45"/>
        <v>0.60413193487805061</v>
      </c>
      <c r="K156" s="2">
        <f t="shared" si="45"/>
        <v>5.5238268177242901E-2</v>
      </c>
      <c r="L156" s="2">
        <f t="shared" si="36"/>
        <v>278.77899037401664</v>
      </c>
      <c r="O156">
        <f t="shared" si="37"/>
        <v>534</v>
      </c>
      <c r="P156" s="2">
        <f t="shared" si="40"/>
        <v>0.71853990610328644</v>
      </c>
      <c r="Q156" s="2">
        <f t="shared" si="41"/>
        <v>1.0411577209707703</v>
      </c>
      <c r="R156" s="2">
        <f t="shared" si="42"/>
        <v>1.3599225438872722</v>
      </c>
      <c r="S156" s="2">
        <f t="shared" si="43"/>
        <v>0.60413193487805061</v>
      </c>
      <c r="T156" s="2">
        <f t="shared" si="44"/>
        <v>5.5238268177242901E-2</v>
      </c>
      <c r="U156" s="2">
        <f t="shared" si="38"/>
        <v>278.77899037401664</v>
      </c>
      <c r="V156" s="13">
        <f t="shared" si="39"/>
        <v>0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>
      <c r="A157" s="5">
        <v>1938</v>
      </c>
      <c r="B157" s="5">
        <v>309.55572999999998</v>
      </c>
      <c r="C157">
        <v>1970.789</v>
      </c>
      <c r="D157">
        <v>323.06</v>
      </c>
      <c r="E157" s="1">
        <f t="shared" si="34"/>
        <v>1901</v>
      </c>
      <c r="F157">
        <v>552</v>
      </c>
      <c r="G157" s="2">
        <f t="shared" si="45"/>
        <v>0.75113145539906112</v>
      </c>
      <c r="H157" s="2">
        <f t="shared" si="45"/>
        <v>1.0884343100207579</v>
      </c>
      <c r="I157" s="2">
        <f t="shared" si="45"/>
        <v>1.4218941780407381</v>
      </c>
      <c r="J157" s="2">
        <f t="shared" si="45"/>
        <v>0.63229583307962434</v>
      </c>
      <c r="K157" s="2">
        <f t="shared" si="45"/>
        <v>5.8574125774137772E-2</v>
      </c>
      <c r="L157" s="2">
        <f t="shared" si="36"/>
        <v>278.95232990231432</v>
      </c>
      <c r="O157">
        <f t="shared" si="37"/>
        <v>552</v>
      </c>
      <c r="P157" s="2">
        <f t="shared" si="40"/>
        <v>0.75113145539906112</v>
      </c>
      <c r="Q157" s="2">
        <f t="shared" si="41"/>
        <v>1.0884343100207579</v>
      </c>
      <c r="R157" s="2">
        <f t="shared" si="42"/>
        <v>1.4218941780407381</v>
      </c>
      <c r="S157" s="2">
        <f t="shared" si="43"/>
        <v>0.63229583307962434</v>
      </c>
      <c r="T157" s="2">
        <f t="shared" si="44"/>
        <v>5.8574125774137772E-2</v>
      </c>
      <c r="U157" s="2">
        <f t="shared" si="38"/>
        <v>278.95232990231432</v>
      </c>
      <c r="V157" s="13">
        <f t="shared" si="39"/>
        <v>0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>
      <c r="A158" s="5">
        <v>1939</v>
      </c>
      <c r="B158" s="5">
        <v>310.52603333333332</v>
      </c>
      <c r="C158">
        <v>1970.874</v>
      </c>
      <c r="D158">
        <v>324.01</v>
      </c>
      <c r="E158" s="1">
        <f t="shared" si="34"/>
        <v>1902</v>
      </c>
      <c r="F158">
        <v>566</v>
      </c>
      <c r="G158" s="2">
        <f t="shared" si="45"/>
        <v>0.7848215962441315</v>
      </c>
      <c r="H158" s="2">
        <f t="shared" si="45"/>
        <v>1.1372709806057952</v>
      </c>
      <c r="I158" s="2">
        <f t="shared" si="45"/>
        <v>1.4857382161044315</v>
      </c>
      <c r="J158" s="2">
        <f t="shared" si="45"/>
        <v>0.66096349237648888</v>
      </c>
      <c r="K158" s="2">
        <f t="shared" si="45"/>
        <v>6.1442496105625036E-2</v>
      </c>
      <c r="L158" s="2">
        <f t="shared" si="36"/>
        <v>279.13023678143645</v>
      </c>
      <c r="O158">
        <f t="shared" si="37"/>
        <v>566</v>
      </c>
      <c r="P158" s="2">
        <f t="shared" si="40"/>
        <v>0.7848215962441315</v>
      </c>
      <c r="Q158" s="2">
        <f t="shared" si="41"/>
        <v>1.1372709806057952</v>
      </c>
      <c r="R158" s="2">
        <f t="shared" si="42"/>
        <v>1.4857382161044315</v>
      </c>
      <c r="S158" s="2">
        <f t="shared" si="43"/>
        <v>0.66096349237648888</v>
      </c>
      <c r="T158" s="2">
        <f t="shared" si="44"/>
        <v>6.1442496105625036E-2</v>
      </c>
      <c r="U158" s="2">
        <f t="shared" si="38"/>
        <v>279.13023678143645</v>
      </c>
      <c r="V158" s="13">
        <f t="shared" si="39"/>
        <v>0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>
      <c r="A159" s="5">
        <v>1939</v>
      </c>
      <c r="B159" s="5">
        <v>310.93947499999996</v>
      </c>
      <c r="C159">
        <v>1970.9562000000001</v>
      </c>
      <c r="D159">
        <v>325.13</v>
      </c>
      <c r="E159" s="1">
        <f t="shared" si="34"/>
        <v>1903</v>
      </c>
      <c r="F159">
        <v>617</v>
      </c>
      <c r="G159" s="2">
        <f t="shared" si="45"/>
        <v>0.81936619718309867</v>
      </c>
      <c r="H159" s="2">
        <f t="shared" si="45"/>
        <v>1.1872878540404739</v>
      </c>
      <c r="I159" s="2">
        <f t="shared" si="45"/>
        <v>1.5508285865527209</v>
      </c>
      <c r="J159" s="2">
        <f t="shared" si="45"/>
        <v>0.68963665091294679</v>
      </c>
      <c r="K159" s="2">
        <f t="shared" si="45"/>
        <v>6.3839527650387307E-2</v>
      </c>
      <c r="L159" s="2">
        <f t="shared" si="36"/>
        <v>279.31095881633962</v>
      </c>
      <c r="O159">
        <f t="shared" si="37"/>
        <v>617</v>
      </c>
      <c r="P159" s="2">
        <f t="shared" si="40"/>
        <v>0.81936619718309867</v>
      </c>
      <c r="Q159" s="2">
        <f t="shared" si="41"/>
        <v>1.1872878540404739</v>
      </c>
      <c r="R159" s="2">
        <f t="shared" si="42"/>
        <v>1.5508285865527209</v>
      </c>
      <c r="S159" s="2">
        <f t="shared" si="43"/>
        <v>0.68963665091294679</v>
      </c>
      <c r="T159" s="2">
        <f t="shared" si="44"/>
        <v>6.3839527650387307E-2</v>
      </c>
      <c r="U159" s="2">
        <f t="shared" si="38"/>
        <v>279.31095881633962</v>
      </c>
      <c r="V159" s="13">
        <f t="shared" si="39"/>
        <v>0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>
      <c r="A160" s="5">
        <v>1939.0618319488251</v>
      </c>
      <c r="B160" s="5">
        <v>309.24847499999998</v>
      </c>
      <c r="C160">
        <v>1971.0410999999999</v>
      </c>
      <c r="D160">
        <v>326.17</v>
      </c>
      <c r="E160" s="1">
        <f t="shared" si="34"/>
        <v>1904</v>
      </c>
      <c r="F160">
        <v>624</v>
      </c>
      <c r="G160" s="2">
        <f t="shared" si="45"/>
        <v>0.85702347417840385</v>
      </c>
      <c r="H160" s="2">
        <f t="shared" si="45"/>
        <v>1.2419558619552227</v>
      </c>
      <c r="I160" s="2">
        <f t="shared" si="45"/>
        <v>1.6227072457907346</v>
      </c>
      <c r="J160" s="2">
        <f t="shared" si="45"/>
        <v>0.72265771753942387</v>
      </c>
      <c r="K160" s="2">
        <f t="shared" si="45"/>
        <v>6.7687766971767052E-2</v>
      </c>
      <c r="L160" s="2">
        <f t="shared" si="36"/>
        <v>279.51203206643555</v>
      </c>
      <c r="O160">
        <f t="shared" si="37"/>
        <v>624</v>
      </c>
      <c r="P160" s="2">
        <f t="shared" si="40"/>
        <v>0.85702347417840385</v>
      </c>
      <c r="Q160" s="2">
        <f t="shared" si="41"/>
        <v>1.2419558619552227</v>
      </c>
      <c r="R160" s="2">
        <f t="shared" si="42"/>
        <v>1.6227072457907346</v>
      </c>
      <c r="S160" s="2">
        <f t="shared" si="43"/>
        <v>0.72265771753942387</v>
      </c>
      <c r="T160" s="2">
        <f t="shared" si="44"/>
        <v>6.7687766971767052E-2</v>
      </c>
      <c r="U160" s="2">
        <f t="shared" si="38"/>
        <v>279.51203206643555</v>
      </c>
      <c r="V160" s="13">
        <f t="shared" si="39"/>
        <v>0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>
      <c r="A161" s="5">
        <v>1940</v>
      </c>
      <c r="B161" s="5">
        <v>310.95575749999995</v>
      </c>
      <c r="C161">
        <v>1971.126</v>
      </c>
      <c r="D161">
        <v>326.68</v>
      </c>
      <c r="E161" s="1">
        <f t="shared" si="34"/>
        <v>1905</v>
      </c>
      <c r="F161">
        <v>663</v>
      </c>
      <c r="G161" s="2">
        <f t="shared" si="45"/>
        <v>0.89510798122065738</v>
      </c>
      <c r="H161" s="2">
        <f t="shared" si="45"/>
        <v>1.29713075354096</v>
      </c>
      <c r="I161" s="2">
        <f t="shared" si="45"/>
        <v>1.6946727485869379</v>
      </c>
      <c r="J161" s="2">
        <f t="shared" si="45"/>
        <v>0.75461399068710311</v>
      </c>
      <c r="K161" s="2">
        <f t="shared" si="45"/>
        <v>7.0350480603748197E-2</v>
      </c>
      <c r="L161" s="2">
        <f t="shared" si="36"/>
        <v>279.71187595463942</v>
      </c>
      <c r="O161">
        <f t="shared" si="37"/>
        <v>663</v>
      </c>
      <c r="P161" s="2">
        <f t="shared" si="40"/>
        <v>0.89510798122065738</v>
      </c>
      <c r="Q161" s="2">
        <f t="shared" si="41"/>
        <v>1.29713075354096</v>
      </c>
      <c r="R161" s="2">
        <f t="shared" si="42"/>
        <v>1.6946727485869379</v>
      </c>
      <c r="S161" s="2">
        <f t="shared" si="43"/>
        <v>0.75461399068710311</v>
      </c>
      <c r="T161" s="2">
        <f t="shared" si="44"/>
        <v>7.0350480603748197E-2</v>
      </c>
      <c r="U161" s="2">
        <f t="shared" si="38"/>
        <v>279.71187595463942</v>
      </c>
      <c r="V161" s="13">
        <f t="shared" si="39"/>
        <v>0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>
      <c r="A162" s="5">
        <v>1940</v>
      </c>
      <c r="B162" s="5">
        <v>311.89999999999998</v>
      </c>
      <c r="C162">
        <v>1971.2027</v>
      </c>
      <c r="D162">
        <v>327.17</v>
      </c>
      <c r="E162" s="1">
        <f t="shared" si="34"/>
        <v>1906</v>
      </c>
      <c r="F162">
        <v>707</v>
      </c>
      <c r="G162" s="2">
        <f t="shared" si="45"/>
        <v>0.93557276995305172</v>
      </c>
      <c r="H162" s="2">
        <f t="shared" si="45"/>
        <v>1.3558158291812317</v>
      </c>
      <c r="I162" s="2">
        <f t="shared" si="45"/>
        <v>1.7715314410106953</v>
      </c>
      <c r="J162" s="2">
        <f t="shared" si="45"/>
        <v>0.7893221672044729</v>
      </c>
      <c r="K162" s="2">
        <f t="shared" si="45"/>
        <v>7.3796483975072491E-2</v>
      </c>
      <c r="L162" s="2">
        <f t="shared" si="36"/>
        <v>279.92603869132455</v>
      </c>
      <c r="O162">
        <f t="shared" si="37"/>
        <v>707</v>
      </c>
      <c r="P162" s="2">
        <f t="shared" si="40"/>
        <v>0.93557276995305172</v>
      </c>
      <c r="Q162" s="2">
        <f t="shared" si="41"/>
        <v>1.3558158291812317</v>
      </c>
      <c r="R162" s="2">
        <f t="shared" si="42"/>
        <v>1.7715314410106953</v>
      </c>
      <c r="S162" s="2">
        <f t="shared" si="43"/>
        <v>0.7893221672044729</v>
      </c>
      <c r="T162" s="2">
        <f t="shared" si="44"/>
        <v>7.3796483975072491E-2</v>
      </c>
      <c r="U162" s="2">
        <f t="shared" si="38"/>
        <v>279.92603869132455</v>
      </c>
      <c r="V162" s="13">
        <f t="shared" si="39"/>
        <v>0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>
      <c r="A163" s="5">
        <v>1941</v>
      </c>
      <c r="B163" s="5">
        <v>310.70055499999995</v>
      </c>
      <c r="C163">
        <v>1971.2877000000001</v>
      </c>
      <c r="D163">
        <v>327.79</v>
      </c>
      <c r="E163" s="1">
        <f t="shared" si="34"/>
        <v>1907</v>
      </c>
      <c r="F163">
        <v>784</v>
      </c>
      <c r="G163" s="2">
        <f t="shared" si="45"/>
        <v>0.97872300469483575</v>
      </c>
      <c r="H163" s="2">
        <f t="shared" si="45"/>
        <v>1.4184709158228264</v>
      </c>
      <c r="I163" s="2">
        <f t="shared" si="45"/>
        <v>1.8539688173660345</v>
      </c>
      <c r="J163" s="2">
        <f t="shared" si="45"/>
        <v>0.82721189396370165</v>
      </c>
      <c r="K163" s="2">
        <f t="shared" si="45"/>
        <v>7.7952318372784296E-2</v>
      </c>
      <c r="L163" s="2">
        <f t="shared" si="36"/>
        <v>280.1563269502202</v>
      </c>
      <c r="O163">
        <f t="shared" si="37"/>
        <v>784</v>
      </c>
      <c r="P163" s="2">
        <f t="shared" si="40"/>
        <v>0.97872300469483575</v>
      </c>
      <c r="Q163" s="2">
        <f t="shared" si="41"/>
        <v>1.4184709158228264</v>
      </c>
      <c r="R163" s="2">
        <f t="shared" si="42"/>
        <v>1.8539688173660345</v>
      </c>
      <c r="S163" s="2">
        <f t="shared" si="43"/>
        <v>0.82721189396370165</v>
      </c>
      <c r="T163" s="2">
        <f t="shared" si="44"/>
        <v>7.7952318372784296E-2</v>
      </c>
      <c r="U163" s="2">
        <f t="shared" si="38"/>
        <v>280.1563269502202</v>
      </c>
      <c r="V163" s="13">
        <f t="shared" si="39"/>
        <v>0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>
      <c r="A164" s="5">
        <v>1941</v>
      </c>
      <c r="B164" s="5">
        <v>310.52271500000001</v>
      </c>
      <c r="C164">
        <v>1971.3698999999999</v>
      </c>
      <c r="D164">
        <v>328.93</v>
      </c>
      <c r="E164" s="1">
        <f t="shared" si="34"/>
        <v>1908</v>
      </c>
      <c r="F164">
        <v>750</v>
      </c>
      <c r="G164" s="2">
        <f t="shared" si="45"/>
        <v>1.0265727699530518</v>
      </c>
      <c r="H164" s="2">
        <f t="shared" si="45"/>
        <v>1.4881836833960742</v>
      </c>
      <c r="I164" s="2">
        <f t="shared" si="45"/>
        <v>1.946867743600192</v>
      </c>
      <c r="J164" s="2">
        <f t="shared" si="45"/>
        <v>0.87197465843842381</v>
      </c>
      <c r="K164" s="2">
        <f t="shared" si="45"/>
        <v>8.40879828258633E-2</v>
      </c>
      <c r="L164" s="2">
        <f t="shared" si="36"/>
        <v>280.41768683821363</v>
      </c>
      <c r="O164">
        <f t="shared" si="37"/>
        <v>750</v>
      </c>
      <c r="P164" s="2">
        <f t="shared" si="40"/>
        <v>1.0265727699530518</v>
      </c>
      <c r="Q164" s="2">
        <f t="shared" si="41"/>
        <v>1.4881836833960742</v>
      </c>
      <c r="R164" s="2">
        <f t="shared" si="42"/>
        <v>1.946867743600192</v>
      </c>
      <c r="S164" s="2">
        <f t="shared" si="43"/>
        <v>0.87197465843842381</v>
      </c>
      <c r="T164" s="2">
        <f t="shared" si="44"/>
        <v>8.40879828258633E-2</v>
      </c>
      <c r="U164" s="2">
        <f t="shared" si="38"/>
        <v>280.41768683821363</v>
      </c>
      <c r="V164" s="13">
        <f t="shared" si="39"/>
        <v>0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>
      <c r="A165" s="5">
        <v>1941.5</v>
      </c>
      <c r="B165" s="5">
        <v>310.30370499999998</v>
      </c>
      <c r="C165">
        <v>1971.4548</v>
      </c>
      <c r="D165">
        <v>328.57</v>
      </c>
      <c r="E165" s="1">
        <f t="shared" si="34"/>
        <v>1909</v>
      </c>
      <c r="F165">
        <v>785</v>
      </c>
      <c r="G165" s="2">
        <f t="shared" si="45"/>
        <v>1.0723474178403758</v>
      </c>
      <c r="H165" s="2">
        <f t="shared" si="45"/>
        <v>1.5545121807984437</v>
      </c>
      <c r="I165" s="2">
        <f t="shared" si="45"/>
        <v>2.0334117420094064</v>
      </c>
      <c r="J165" s="2">
        <f t="shared" si="45"/>
        <v>0.9101896565777019</v>
      </c>
      <c r="K165" s="2">
        <f t="shared" si="45"/>
        <v>8.6213207302909253E-2</v>
      </c>
      <c r="L165" s="2">
        <f t="shared" si="36"/>
        <v>280.65667420452883</v>
      </c>
      <c r="O165">
        <f t="shared" si="37"/>
        <v>785</v>
      </c>
      <c r="P165" s="2">
        <f t="shared" si="40"/>
        <v>1.0723474178403758</v>
      </c>
      <c r="Q165" s="2">
        <f t="shared" si="41"/>
        <v>1.5545121807984437</v>
      </c>
      <c r="R165" s="2">
        <f t="shared" si="42"/>
        <v>2.0334117420094064</v>
      </c>
      <c r="S165" s="2">
        <f t="shared" si="43"/>
        <v>0.9101896565777019</v>
      </c>
      <c r="T165" s="2">
        <f t="shared" si="44"/>
        <v>8.6213207302909253E-2</v>
      </c>
      <c r="U165" s="2">
        <f t="shared" si="38"/>
        <v>280.65667420452883</v>
      </c>
      <c r="V165" s="13">
        <f t="shared" si="39"/>
        <v>0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>
      <c r="A166" s="5">
        <v>1942</v>
      </c>
      <c r="B166" s="5">
        <v>310.94942999999995</v>
      </c>
      <c r="C166">
        <v>1971.537</v>
      </c>
      <c r="D166">
        <v>327.36</v>
      </c>
      <c r="E166" s="1">
        <f t="shared" si="34"/>
        <v>1910</v>
      </c>
      <c r="F166">
        <v>819</v>
      </c>
      <c r="G166" s="2">
        <f t="shared" si="45"/>
        <v>1.1202582159624415</v>
      </c>
      <c r="H166" s="2">
        <f t="shared" si="45"/>
        <v>1.6239445914977995</v>
      </c>
      <c r="I166" s="2">
        <f t="shared" si="45"/>
        <v>2.1240523095320381</v>
      </c>
      <c r="J166" s="2">
        <f t="shared" si="45"/>
        <v>0.9503295332363485</v>
      </c>
      <c r="K166" s="2">
        <f t="shared" si="45"/>
        <v>8.9145413595272283E-2</v>
      </c>
      <c r="L166" s="2">
        <f t="shared" si="36"/>
        <v>280.90773006382392</v>
      </c>
      <c r="O166">
        <f t="shared" si="37"/>
        <v>819</v>
      </c>
      <c r="P166" s="2">
        <f t="shared" si="40"/>
        <v>1.1202582159624415</v>
      </c>
      <c r="Q166" s="2">
        <f t="shared" si="41"/>
        <v>1.6239445914977995</v>
      </c>
      <c r="R166" s="2">
        <f t="shared" si="42"/>
        <v>2.1240523095320381</v>
      </c>
      <c r="S166" s="2">
        <f t="shared" si="43"/>
        <v>0.9503295332363485</v>
      </c>
      <c r="T166" s="2">
        <f t="shared" si="44"/>
        <v>8.9145413595272283E-2</v>
      </c>
      <c r="U166" s="2">
        <f t="shared" si="38"/>
        <v>280.90773006382392</v>
      </c>
      <c r="V166" s="13">
        <f t="shared" si="39"/>
        <v>0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>
      <c r="A167" s="5">
        <v>1942</v>
      </c>
      <c r="B167" s="5">
        <v>311.62636999999995</v>
      </c>
      <c r="C167">
        <v>1971.6219000000001</v>
      </c>
      <c r="D167">
        <v>325.43</v>
      </c>
      <c r="E167" s="1">
        <f t="shared" si="34"/>
        <v>1911</v>
      </c>
      <c r="F167">
        <v>836</v>
      </c>
      <c r="G167" s="2">
        <f t="shared" ref="G167:K182" si="46">G166*(1-G$5)+G$4*$F166*$L$4/1000</f>
        <v>1.1702441314553993</v>
      </c>
      <c r="H167" s="2">
        <f t="shared" si="46"/>
        <v>1.6963784798222412</v>
      </c>
      <c r="I167" s="2">
        <f t="shared" si="46"/>
        <v>2.2185842247525884</v>
      </c>
      <c r="J167" s="2">
        <f t="shared" si="46"/>
        <v>0.99216695526407217</v>
      </c>
      <c r="K167" s="2">
        <f t="shared" si="46"/>
        <v>9.2520130743648177E-2</v>
      </c>
      <c r="L167" s="2">
        <f t="shared" si="36"/>
        <v>281.16989392203794</v>
      </c>
      <c r="O167">
        <f t="shared" si="37"/>
        <v>836</v>
      </c>
      <c r="P167" s="2">
        <f t="shared" si="40"/>
        <v>1.1702441314553993</v>
      </c>
      <c r="Q167" s="2">
        <f t="shared" si="41"/>
        <v>1.6963784798222412</v>
      </c>
      <c r="R167" s="2">
        <f t="shared" si="42"/>
        <v>2.2185842247525884</v>
      </c>
      <c r="S167" s="2">
        <f t="shared" si="43"/>
        <v>0.99216695526407217</v>
      </c>
      <c r="T167" s="2">
        <f t="shared" si="44"/>
        <v>9.2520130743648177E-2</v>
      </c>
      <c r="U167" s="2">
        <f t="shared" si="38"/>
        <v>281.16989392203794</v>
      </c>
      <c r="V167" s="13">
        <f t="shared" si="39"/>
        <v>0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>
      <c r="A168" s="5">
        <v>1943</v>
      </c>
      <c r="B168" s="5">
        <v>310.51140999999996</v>
      </c>
      <c r="C168">
        <v>1971.7067999999999</v>
      </c>
      <c r="D168">
        <v>323.36</v>
      </c>
      <c r="E168" s="1">
        <f t="shared" si="34"/>
        <v>1912</v>
      </c>
      <c r="F168">
        <v>879</v>
      </c>
      <c r="G168" s="2">
        <f t="shared" si="46"/>
        <v>1.221267605633803</v>
      </c>
      <c r="H168" s="2">
        <f t="shared" si="46"/>
        <v>1.7702093444856244</v>
      </c>
      <c r="I168" s="2">
        <f t="shared" si="46"/>
        <v>2.3144012649952499</v>
      </c>
      <c r="J168" s="2">
        <f t="shared" si="46"/>
        <v>1.0336096420664542</v>
      </c>
      <c r="K168" s="2">
        <f t="shared" si="46"/>
        <v>9.5365122227723836E-2</v>
      </c>
      <c r="L168" s="2">
        <f t="shared" si="36"/>
        <v>281.43485297940884</v>
      </c>
      <c r="O168">
        <f t="shared" si="37"/>
        <v>879</v>
      </c>
      <c r="P168" s="2">
        <f t="shared" si="40"/>
        <v>1.221267605633803</v>
      </c>
      <c r="Q168" s="2">
        <f t="shared" si="41"/>
        <v>1.7702093444856244</v>
      </c>
      <c r="R168" s="2">
        <f t="shared" si="42"/>
        <v>2.3144012649952499</v>
      </c>
      <c r="S168" s="2">
        <f t="shared" si="43"/>
        <v>1.0336096420664542</v>
      </c>
      <c r="T168" s="2">
        <f t="shared" si="44"/>
        <v>9.5365122227723836E-2</v>
      </c>
      <c r="U168" s="2">
        <f t="shared" si="38"/>
        <v>281.43485297940884</v>
      </c>
      <c r="V168" s="13">
        <f t="shared" si="39"/>
        <v>0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>
      <c r="A169" s="5">
        <v>1943</v>
      </c>
      <c r="B169" s="5">
        <v>311.02906999999999</v>
      </c>
      <c r="C169">
        <v>1971.789</v>
      </c>
      <c r="D169">
        <v>323.56</v>
      </c>
      <c r="E169" s="1">
        <f t="shared" si="34"/>
        <v>1913</v>
      </c>
      <c r="F169">
        <v>943</v>
      </c>
      <c r="G169" s="2">
        <f t="shared" si="46"/>
        <v>1.2749154929577466</v>
      </c>
      <c r="H169" s="2">
        <f t="shared" si="46"/>
        <v>1.8478746569182622</v>
      </c>
      <c r="I169" s="2">
        <f t="shared" si="46"/>
        <v>2.4153922838068533</v>
      </c>
      <c r="J169" s="2">
        <f t="shared" si="46"/>
        <v>1.0777317868184166</v>
      </c>
      <c r="K169" s="2">
        <f t="shared" si="46"/>
        <v>9.910947613216009E-2</v>
      </c>
      <c r="L169" s="2">
        <f t="shared" si="36"/>
        <v>281.71502369663347</v>
      </c>
      <c r="O169">
        <f t="shared" si="37"/>
        <v>943</v>
      </c>
      <c r="P169" s="2">
        <f t="shared" si="40"/>
        <v>1.2749154929577466</v>
      </c>
      <c r="Q169" s="2">
        <f t="shared" si="41"/>
        <v>1.8478746569182622</v>
      </c>
      <c r="R169" s="2">
        <f t="shared" si="42"/>
        <v>2.4153922838068533</v>
      </c>
      <c r="S169" s="2">
        <f t="shared" si="43"/>
        <v>1.0777317868184166</v>
      </c>
      <c r="T169" s="2">
        <f t="shared" si="44"/>
        <v>9.910947613216009E-2</v>
      </c>
      <c r="U169" s="2">
        <f t="shared" si="38"/>
        <v>281.71502369663347</v>
      </c>
      <c r="V169" s="13">
        <f t="shared" si="39"/>
        <v>0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>
      <c r="A170" s="5">
        <v>1944</v>
      </c>
      <c r="B170" s="5">
        <v>311.28789999999998</v>
      </c>
      <c r="C170">
        <v>1971.874</v>
      </c>
      <c r="D170">
        <v>324.8</v>
      </c>
      <c r="E170" s="1">
        <f t="shared" si="34"/>
        <v>1914</v>
      </c>
      <c r="F170">
        <v>850</v>
      </c>
      <c r="G170" s="2">
        <f t="shared" si="46"/>
        <v>1.3324694835680753</v>
      </c>
      <c r="H170" s="2">
        <f t="shared" si="46"/>
        <v>1.9313356994256092</v>
      </c>
      <c r="I170" s="2">
        <f t="shared" si="46"/>
        <v>2.5246427624378618</v>
      </c>
      <c r="J170" s="2">
        <f t="shared" si="46"/>
        <v>1.1268451092435212</v>
      </c>
      <c r="K170" s="2">
        <f t="shared" si="46"/>
        <v>0.10438523641169614</v>
      </c>
      <c r="L170" s="2">
        <f t="shared" si="36"/>
        <v>282.01967829108679</v>
      </c>
      <c r="O170">
        <f t="shared" si="37"/>
        <v>850</v>
      </c>
      <c r="P170" s="2">
        <f t="shared" si="40"/>
        <v>1.3324694835680753</v>
      </c>
      <c r="Q170" s="2">
        <f t="shared" si="41"/>
        <v>1.9313356994256092</v>
      </c>
      <c r="R170" s="2">
        <f t="shared" si="42"/>
        <v>2.5246427624378618</v>
      </c>
      <c r="S170" s="2">
        <f t="shared" si="43"/>
        <v>1.1268451092435212</v>
      </c>
      <c r="T170" s="2">
        <f t="shared" si="44"/>
        <v>0.10438523641169614</v>
      </c>
      <c r="U170" s="2">
        <f t="shared" si="38"/>
        <v>282.01967829108679</v>
      </c>
      <c r="V170" s="13">
        <f t="shared" si="39"/>
        <v>0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>
      <c r="A171" s="5">
        <v>1944</v>
      </c>
      <c r="B171" s="5">
        <v>311.35668499999997</v>
      </c>
      <c r="C171">
        <v>1971.9562000000001</v>
      </c>
      <c r="D171">
        <v>326.01</v>
      </c>
      <c r="E171" s="1">
        <f t="shared" si="34"/>
        <v>1915</v>
      </c>
      <c r="F171">
        <v>838</v>
      </c>
      <c r="G171" s="2">
        <f t="shared" si="46"/>
        <v>1.3843474178403756</v>
      </c>
      <c r="H171" s="2">
        <f t="shared" si="46"/>
        <v>2.0058347437433817</v>
      </c>
      <c r="I171" s="2">
        <f t="shared" si="46"/>
        <v>2.6184549828714911</v>
      </c>
      <c r="J171" s="2">
        <f t="shared" si="46"/>
        <v>1.1622372490058914</v>
      </c>
      <c r="K171" s="2">
        <f t="shared" si="46"/>
        <v>0.10321894959143024</v>
      </c>
      <c r="L171" s="2">
        <f t="shared" si="36"/>
        <v>282.27409334305258</v>
      </c>
      <c r="O171">
        <f t="shared" si="37"/>
        <v>838</v>
      </c>
      <c r="P171" s="2">
        <f t="shared" si="40"/>
        <v>1.3843474178403756</v>
      </c>
      <c r="Q171" s="2">
        <f t="shared" si="41"/>
        <v>2.0058347437433817</v>
      </c>
      <c r="R171" s="2">
        <f t="shared" si="42"/>
        <v>2.6184549828714911</v>
      </c>
      <c r="S171" s="2">
        <f t="shared" si="43"/>
        <v>1.1622372490058914</v>
      </c>
      <c r="T171" s="2">
        <f t="shared" si="44"/>
        <v>0.10321894959143024</v>
      </c>
      <c r="U171" s="2">
        <f t="shared" si="38"/>
        <v>282.27409334305258</v>
      </c>
      <c r="V171" s="13">
        <f t="shared" si="39"/>
        <v>0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>
      <c r="A172" s="5">
        <v>1944</v>
      </c>
      <c r="B172" s="5">
        <v>312.13815249999999</v>
      </c>
      <c r="C172">
        <v>1972.0409999999999</v>
      </c>
      <c r="D172">
        <v>326.77</v>
      </c>
      <c r="E172" s="1">
        <f t="shared" si="34"/>
        <v>1916</v>
      </c>
      <c r="F172">
        <v>901</v>
      </c>
      <c r="G172" s="2">
        <f t="shared" si="46"/>
        <v>1.435492957746479</v>
      </c>
      <c r="H172" s="2">
        <f t="shared" si="46"/>
        <v>2.079002078399375</v>
      </c>
      <c r="I172" s="2">
        <f t="shared" si="46"/>
        <v>2.7092051810021838</v>
      </c>
      <c r="J172" s="2">
        <f t="shared" si="46"/>
        <v>1.1941990963871632</v>
      </c>
      <c r="K172" s="2">
        <f t="shared" si="46"/>
        <v>0.10194818059523007</v>
      </c>
      <c r="L172" s="2">
        <f t="shared" si="36"/>
        <v>282.51984749413043</v>
      </c>
      <c r="O172">
        <f t="shared" si="37"/>
        <v>901</v>
      </c>
      <c r="P172" s="2">
        <f t="shared" si="40"/>
        <v>1.435492957746479</v>
      </c>
      <c r="Q172" s="2">
        <f t="shared" si="41"/>
        <v>2.079002078399375</v>
      </c>
      <c r="R172" s="2">
        <f t="shared" si="42"/>
        <v>2.7092051810021838</v>
      </c>
      <c r="S172" s="2">
        <f t="shared" si="43"/>
        <v>1.1941990963871632</v>
      </c>
      <c r="T172" s="2">
        <f t="shared" si="44"/>
        <v>0.10194818059523007</v>
      </c>
      <c r="U172" s="2">
        <f t="shared" si="38"/>
        <v>282.51984749413043</v>
      </c>
      <c r="V172" s="13">
        <f t="shared" si="39"/>
        <v>0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>
      <c r="A173" s="5">
        <v>1945</v>
      </c>
      <c r="B173" s="5">
        <v>309.57969000000003</v>
      </c>
      <c r="C173">
        <v>1972.1257000000001</v>
      </c>
      <c r="D173">
        <v>327.63</v>
      </c>
      <c r="E173" s="1">
        <f t="shared" si="34"/>
        <v>1917</v>
      </c>
      <c r="F173">
        <v>955</v>
      </c>
      <c r="G173" s="2">
        <f t="shared" si="46"/>
        <v>1.4904835680751174</v>
      </c>
      <c r="H173" s="2">
        <f t="shared" si="46"/>
        <v>2.1578836204878131</v>
      </c>
      <c r="I173" s="2">
        <f t="shared" si="46"/>
        <v>2.80820206281299</v>
      </c>
      <c r="J173" s="2">
        <f t="shared" si="46"/>
        <v>1.2317294301081356</v>
      </c>
      <c r="K173" s="2">
        <f t="shared" si="46"/>
        <v>0.10413516671649567</v>
      </c>
      <c r="L173" s="2">
        <f t="shared" si="36"/>
        <v>282.79243384820057</v>
      </c>
      <c r="O173">
        <f t="shared" si="37"/>
        <v>955</v>
      </c>
      <c r="P173" s="2">
        <f t="shared" si="40"/>
        <v>1.4904835680751174</v>
      </c>
      <c r="Q173" s="2">
        <f t="shared" si="41"/>
        <v>2.1578836204878131</v>
      </c>
      <c r="R173" s="2">
        <f t="shared" si="42"/>
        <v>2.80820206281299</v>
      </c>
      <c r="S173" s="2">
        <f t="shared" si="43"/>
        <v>1.2317294301081356</v>
      </c>
      <c r="T173" s="2">
        <f t="shared" si="44"/>
        <v>0.10413516671649567</v>
      </c>
      <c r="U173" s="2">
        <f t="shared" si="38"/>
        <v>282.79243384820057</v>
      </c>
      <c r="V173" s="13">
        <f t="shared" si="39"/>
        <v>0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>
      <c r="A174" s="5">
        <v>1945</v>
      </c>
      <c r="B174" s="5">
        <v>309.74622499999998</v>
      </c>
      <c r="C174">
        <v>1972.2049</v>
      </c>
      <c r="D174">
        <v>327.75</v>
      </c>
      <c r="E174" s="1">
        <f t="shared" si="34"/>
        <v>1918</v>
      </c>
      <c r="F174">
        <v>936</v>
      </c>
      <c r="G174" s="2">
        <f t="shared" si="46"/>
        <v>1.5487699530516432</v>
      </c>
      <c r="H174" s="2">
        <f t="shared" si="46"/>
        <v>2.2416185796306625</v>
      </c>
      <c r="I174" s="2">
        <f t="shared" si="46"/>
        <v>2.9139828235603726</v>
      </c>
      <c r="J174" s="2">
        <f t="shared" si="46"/>
        <v>1.2734538020225656</v>
      </c>
      <c r="K174" s="2">
        <f t="shared" si="46"/>
        <v>0.1079968521190149</v>
      </c>
      <c r="L174" s="2">
        <f t="shared" si="36"/>
        <v>283.08582201038428</v>
      </c>
      <c r="O174">
        <f t="shared" si="37"/>
        <v>936</v>
      </c>
      <c r="P174" s="2">
        <f t="shared" si="40"/>
        <v>1.5487699530516432</v>
      </c>
      <c r="Q174" s="2">
        <f t="shared" si="41"/>
        <v>2.2416185796306625</v>
      </c>
      <c r="R174" s="2">
        <f t="shared" si="42"/>
        <v>2.9139828235603726</v>
      </c>
      <c r="S174" s="2">
        <f t="shared" si="43"/>
        <v>1.2734538020225656</v>
      </c>
      <c r="T174" s="2">
        <f t="shared" si="44"/>
        <v>0.1079968521190149</v>
      </c>
      <c r="U174" s="2">
        <f t="shared" si="38"/>
        <v>283.08582201038428</v>
      </c>
      <c r="V174" s="13">
        <f t="shared" si="39"/>
        <v>0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>
      <c r="A175" s="5">
        <v>1946</v>
      </c>
      <c r="B175" s="5">
        <v>311.45713499999999</v>
      </c>
      <c r="C175">
        <v>1972.2896000000001</v>
      </c>
      <c r="D175">
        <v>329.72</v>
      </c>
      <c r="E175" s="1">
        <f t="shared" si="34"/>
        <v>1919</v>
      </c>
      <c r="F175">
        <v>806</v>
      </c>
      <c r="G175" s="2">
        <f t="shared" si="46"/>
        <v>1.6058967136150235</v>
      </c>
      <c r="H175" s="2">
        <f t="shared" si="46"/>
        <v>2.3233391438385951</v>
      </c>
      <c r="I175" s="2">
        <f t="shared" si="46"/>
        <v>3.0154892696928255</v>
      </c>
      <c r="J175" s="2">
        <f t="shared" si="46"/>
        <v>1.3105645447965375</v>
      </c>
      <c r="K175" s="2">
        <f t="shared" si="46"/>
        <v>0.10944706393446482</v>
      </c>
      <c r="L175" s="2">
        <f t="shared" si="36"/>
        <v>283.36473673587744</v>
      </c>
      <c r="O175">
        <f t="shared" si="37"/>
        <v>806</v>
      </c>
      <c r="P175" s="2">
        <f t="shared" si="40"/>
        <v>1.6058967136150235</v>
      </c>
      <c r="Q175" s="2">
        <f t="shared" si="41"/>
        <v>2.3233391438385951</v>
      </c>
      <c r="R175" s="2">
        <f t="shared" si="42"/>
        <v>3.0154892696928255</v>
      </c>
      <c r="S175" s="2">
        <f t="shared" si="43"/>
        <v>1.3105645447965375</v>
      </c>
      <c r="T175" s="2">
        <f t="shared" si="44"/>
        <v>0.10944706393446482</v>
      </c>
      <c r="U175" s="2">
        <f t="shared" si="38"/>
        <v>283.36473673587744</v>
      </c>
      <c r="V175" s="13">
        <f t="shared" si="39"/>
        <v>0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>
      <c r="A176" s="5">
        <v>1947</v>
      </c>
      <c r="B176" s="5">
        <v>309.98379499999999</v>
      </c>
      <c r="C176">
        <v>1972.3715999999999</v>
      </c>
      <c r="D176">
        <v>330.07</v>
      </c>
      <c r="E176" s="1">
        <f t="shared" si="34"/>
        <v>1920</v>
      </c>
      <c r="F176">
        <v>932</v>
      </c>
      <c r="G176" s="2">
        <f t="shared" si="46"/>
        <v>1.6550892018779344</v>
      </c>
      <c r="H176" s="2">
        <f t="shared" si="46"/>
        <v>2.3926283195610387</v>
      </c>
      <c r="I176" s="2">
        <f t="shared" si="46"/>
        <v>3.0961027173556288</v>
      </c>
      <c r="J176" s="2">
        <f t="shared" si="46"/>
        <v>1.3302970515441805</v>
      </c>
      <c r="K176" s="2">
        <f t="shared" si="46"/>
        <v>0.10422337547863618</v>
      </c>
      <c r="L176" s="2">
        <f t="shared" si="36"/>
        <v>283.57834066581739</v>
      </c>
      <c r="O176">
        <f t="shared" si="37"/>
        <v>932</v>
      </c>
      <c r="P176" s="2">
        <f t="shared" si="40"/>
        <v>1.6550892018779344</v>
      </c>
      <c r="Q176" s="2">
        <f t="shared" si="41"/>
        <v>2.3926283195610387</v>
      </c>
      <c r="R176" s="2">
        <f t="shared" si="42"/>
        <v>3.0961027173556288</v>
      </c>
      <c r="S176" s="2">
        <f t="shared" si="43"/>
        <v>1.3302970515441805</v>
      </c>
      <c r="T176" s="2">
        <f t="shared" si="44"/>
        <v>0.10422337547863618</v>
      </c>
      <c r="U176" s="2">
        <f t="shared" si="38"/>
        <v>283.57834066581739</v>
      </c>
      <c r="V176" s="13">
        <f t="shared" si="39"/>
        <v>0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>
      <c r="A177" s="5">
        <v>1947</v>
      </c>
      <c r="B177" s="5">
        <v>311.45713499999999</v>
      </c>
      <c r="C177">
        <v>1972.4563000000001</v>
      </c>
      <c r="D177">
        <v>329.09</v>
      </c>
      <c r="E177" s="1">
        <f t="shared" si="34"/>
        <v>1921</v>
      </c>
      <c r="F177">
        <v>803</v>
      </c>
      <c r="G177" s="2">
        <f t="shared" si="46"/>
        <v>1.7119718309859155</v>
      </c>
      <c r="H177" s="2">
        <f t="shared" si="46"/>
        <v>2.4735578646048544</v>
      </c>
      <c r="I177" s="2">
        <f t="shared" si="46"/>
        <v>3.1945636991389357</v>
      </c>
      <c r="J177" s="2">
        <f t="shared" si="46"/>
        <v>1.3636910346118345</v>
      </c>
      <c r="K177" s="2">
        <f t="shared" si="46"/>
        <v>0.10697054123113564</v>
      </c>
      <c r="L177" s="2">
        <f t="shared" si="36"/>
        <v>283.85075497057267</v>
      </c>
      <c r="O177">
        <f t="shared" si="37"/>
        <v>803</v>
      </c>
      <c r="P177" s="2">
        <f t="shared" si="40"/>
        <v>1.7119718309859155</v>
      </c>
      <c r="Q177" s="2">
        <f t="shared" si="41"/>
        <v>2.4735578646048544</v>
      </c>
      <c r="R177" s="2">
        <f t="shared" si="42"/>
        <v>3.1945636991389357</v>
      </c>
      <c r="S177" s="2">
        <f t="shared" si="43"/>
        <v>1.3636910346118345</v>
      </c>
      <c r="T177" s="2">
        <f t="shared" si="44"/>
        <v>0.10697054123113564</v>
      </c>
      <c r="U177" s="2">
        <f t="shared" si="38"/>
        <v>283.85075497057267</v>
      </c>
      <c r="V177" s="13">
        <f t="shared" si="39"/>
        <v>0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>
      <c r="A178" s="5">
        <v>1947</v>
      </c>
      <c r="B178" s="5">
        <v>310.79920499999997</v>
      </c>
      <c r="C178">
        <v>1972.5382999999999</v>
      </c>
      <c r="D178">
        <v>328.04</v>
      </c>
      <c r="E178" s="1">
        <f t="shared" si="34"/>
        <v>1922</v>
      </c>
      <c r="F178">
        <v>845</v>
      </c>
      <c r="G178" s="2">
        <f t="shared" si="46"/>
        <v>1.760981220657277</v>
      </c>
      <c r="H178" s="2">
        <f t="shared" si="46"/>
        <v>2.5421520939941673</v>
      </c>
      <c r="I178" s="2">
        <f t="shared" si="46"/>
        <v>3.27232279529257</v>
      </c>
      <c r="J178" s="2">
        <f t="shared" si="46"/>
        <v>1.3800364793422475</v>
      </c>
      <c r="K178" s="2">
        <f t="shared" si="46"/>
        <v>0.10258044345917008</v>
      </c>
      <c r="L178" s="2">
        <f t="shared" si="36"/>
        <v>284.05807303274543</v>
      </c>
      <c r="O178">
        <f t="shared" si="37"/>
        <v>845</v>
      </c>
      <c r="P178" s="2">
        <f t="shared" si="40"/>
        <v>1.760981220657277</v>
      </c>
      <c r="Q178" s="2">
        <f t="shared" si="41"/>
        <v>2.5421520939941673</v>
      </c>
      <c r="R178" s="2">
        <f t="shared" si="42"/>
        <v>3.27232279529257</v>
      </c>
      <c r="S178" s="2">
        <f t="shared" si="43"/>
        <v>1.3800364793422475</v>
      </c>
      <c r="T178" s="2">
        <f t="shared" si="44"/>
        <v>0.10258044345917008</v>
      </c>
      <c r="U178" s="2">
        <f t="shared" si="38"/>
        <v>284.05807303274543</v>
      </c>
      <c r="V178" s="13">
        <f t="shared" si="39"/>
        <v>0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>
      <c r="A179" s="5">
        <v>1948</v>
      </c>
      <c r="B179" s="5">
        <v>310.47158999999999</v>
      </c>
      <c r="C179">
        <v>1972.623</v>
      </c>
      <c r="D179">
        <v>326.32</v>
      </c>
      <c r="E179" s="1">
        <f t="shared" si="34"/>
        <v>1923</v>
      </c>
      <c r="F179">
        <v>970</v>
      </c>
      <c r="G179" s="2">
        <f t="shared" si="46"/>
        <v>1.8125539906103287</v>
      </c>
      <c r="H179" s="2">
        <f t="shared" si="46"/>
        <v>2.6145012805793315</v>
      </c>
      <c r="I179" s="2">
        <f t="shared" si="46"/>
        <v>3.3553480201207977</v>
      </c>
      <c r="J179" s="2">
        <f t="shared" si="46"/>
        <v>1.4003777376677067</v>
      </c>
      <c r="K179" s="2">
        <f t="shared" si="46"/>
        <v>0.10188954554725234</v>
      </c>
      <c r="L179" s="2">
        <f t="shared" si="36"/>
        <v>284.28467057452542</v>
      </c>
      <c r="O179">
        <f t="shared" si="37"/>
        <v>970</v>
      </c>
      <c r="P179" s="2">
        <f t="shared" si="40"/>
        <v>1.8125539906103287</v>
      </c>
      <c r="Q179" s="2">
        <f t="shared" si="41"/>
        <v>2.6145012805793315</v>
      </c>
      <c r="R179" s="2">
        <f t="shared" si="42"/>
        <v>3.3553480201207977</v>
      </c>
      <c r="S179" s="2">
        <f t="shared" si="43"/>
        <v>1.4003777376677067</v>
      </c>
      <c r="T179" s="2">
        <f t="shared" si="44"/>
        <v>0.10188954554725234</v>
      </c>
      <c r="U179" s="2">
        <f t="shared" si="38"/>
        <v>284.28467057452542</v>
      </c>
      <c r="V179" s="13">
        <f t="shared" si="39"/>
        <v>0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>
      <c r="A180" s="5">
        <v>1949</v>
      </c>
      <c r="B180" s="5">
        <v>311.15258</v>
      </c>
      <c r="C180">
        <v>1972.7076999999999</v>
      </c>
      <c r="D180">
        <v>324.83999999999997</v>
      </c>
      <c r="E180" s="1">
        <f t="shared" si="34"/>
        <v>1924</v>
      </c>
      <c r="F180">
        <v>963</v>
      </c>
      <c r="G180" s="2">
        <f t="shared" si="46"/>
        <v>1.871755868544601</v>
      </c>
      <c r="H180" s="2">
        <f t="shared" si="46"/>
        <v>2.6983885215908772</v>
      </c>
      <c r="I180" s="2">
        <f t="shared" si="46"/>
        <v>3.4560381719692193</v>
      </c>
      <c r="J180" s="2">
        <f t="shared" si="46"/>
        <v>1.434228325357344</v>
      </c>
      <c r="K180" s="2">
        <f t="shared" si="46"/>
        <v>0.10733903938188176</v>
      </c>
      <c r="L180" s="2">
        <f t="shared" si="36"/>
        <v>284.56774992684393</v>
      </c>
      <c r="O180">
        <f t="shared" si="37"/>
        <v>963</v>
      </c>
      <c r="P180" s="2">
        <f t="shared" si="40"/>
        <v>1.871755868544601</v>
      </c>
      <c r="Q180" s="2">
        <f t="shared" si="41"/>
        <v>2.6983885215908772</v>
      </c>
      <c r="R180" s="2">
        <f t="shared" si="42"/>
        <v>3.4560381719692193</v>
      </c>
      <c r="S180" s="2">
        <f t="shared" si="43"/>
        <v>1.434228325357344</v>
      </c>
      <c r="T180" s="2">
        <f t="shared" si="44"/>
        <v>0.10733903938188176</v>
      </c>
      <c r="U180" s="2">
        <f t="shared" si="38"/>
        <v>284.56774992684393</v>
      </c>
      <c r="V180" s="13">
        <f t="shared" si="39"/>
        <v>0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>
      <c r="A181" s="5">
        <v>1949</v>
      </c>
      <c r="B181" s="5">
        <v>309.88559499999997</v>
      </c>
      <c r="C181">
        <v>1972.7896000000001</v>
      </c>
      <c r="D181">
        <v>325.2</v>
      </c>
      <c r="E181" s="1">
        <f t="shared" si="34"/>
        <v>1925</v>
      </c>
      <c r="F181">
        <v>975</v>
      </c>
      <c r="G181" s="2">
        <f t="shared" si="46"/>
        <v>1.9305305164319249</v>
      </c>
      <c r="H181" s="2">
        <f t="shared" si="46"/>
        <v>2.7813877092989121</v>
      </c>
      <c r="I181" s="2">
        <f t="shared" si="46"/>
        <v>3.5543251553920627</v>
      </c>
      <c r="J181" s="2">
        <f t="shared" si="46"/>
        <v>1.4653235391494759</v>
      </c>
      <c r="K181" s="2">
        <f t="shared" si="46"/>
        <v>0.11031568597484689</v>
      </c>
      <c r="L181" s="2">
        <f t="shared" si="36"/>
        <v>284.84188260624722</v>
      </c>
      <c r="O181">
        <f t="shared" si="37"/>
        <v>975</v>
      </c>
      <c r="P181" s="2">
        <f t="shared" si="40"/>
        <v>1.9305305164319249</v>
      </c>
      <c r="Q181" s="2">
        <f t="shared" si="41"/>
        <v>2.7813877092989121</v>
      </c>
      <c r="R181" s="2">
        <f t="shared" si="42"/>
        <v>3.5543251553920627</v>
      </c>
      <c r="S181" s="2">
        <f t="shared" si="43"/>
        <v>1.4653235391494759</v>
      </c>
      <c r="T181" s="2">
        <f t="shared" si="44"/>
        <v>0.11031568597484689</v>
      </c>
      <c r="U181" s="2">
        <f t="shared" si="38"/>
        <v>284.84188260624722</v>
      </c>
      <c r="V181" s="13">
        <f t="shared" si="39"/>
        <v>0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>
      <c r="A182" s="5">
        <v>1949.3243294617719</v>
      </c>
      <c r="B182" s="5">
        <v>311.41866499999998</v>
      </c>
      <c r="C182">
        <v>1972.8742999999999</v>
      </c>
      <c r="D182">
        <v>326.5</v>
      </c>
      <c r="E182" s="1">
        <f t="shared" si="34"/>
        <v>1926</v>
      </c>
      <c r="F182">
        <v>983</v>
      </c>
      <c r="G182" s="2">
        <f t="shared" si="46"/>
        <v>1.990037558685446</v>
      </c>
      <c r="H182" s="2">
        <f t="shared" si="46"/>
        <v>2.8652853243233127</v>
      </c>
      <c r="I182" s="2">
        <f t="shared" si="46"/>
        <v>3.6530956872899423</v>
      </c>
      <c r="J182" s="2">
        <f t="shared" si="46"/>
        <v>1.496050831840728</v>
      </c>
      <c r="K182" s="2">
        <f t="shared" si="46"/>
        <v>0.11268449367829952</v>
      </c>
      <c r="L182" s="2">
        <f t="shared" si="36"/>
        <v>285.11715389581775</v>
      </c>
      <c r="O182">
        <f t="shared" si="37"/>
        <v>983</v>
      </c>
      <c r="P182" s="2">
        <f t="shared" si="40"/>
        <v>1.990037558685446</v>
      </c>
      <c r="Q182" s="2">
        <f t="shared" si="41"/>
        <v>2.8652853243233127</v>
      </c>
      <c r="R182" s="2">
        <f t="shared" si="42"/>
        <v>3.6530956872899423</v>
      </c>
      <c r="S182" s="2">
        <f t="shared" si="43"/>
        <v>1.496050831840728</v>
      </c>
      <c r="T182" s="2">
        <f t="shared" si="44"/>
        <v>0.11268449367829952</v>
      </c>
      <c r="U182" s="2">
        <f t="shared" si="38"/>
        <v>285.11715389581775</v>
      </c>
      <c r="V182" s="13">
        <f t="shared" si="39"/>
        <v>0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>
      <c r="A183" s="5">
        <v>1950</v>
      </c>
      <c r="B183" s="5">
        <v>312.55218499999995</v>
      </c>
      <c r="C183">
        <v>1972.9563000000001</v>
      </c>
      <c r="D183">
        <v>327.55</v>
      </c>
      <c r="E183" s="1">
        <f t="shared" si="34"/>
        <v>1927</v>
      </c>
      <c r="F183">
        <v>1062</v>
      </c>
      <c r="G183" s="2">
        <f t="shared" ref="G183:K198" si="47">G182*(1-G$5)+G$4*$F182*$L$4/1000</f>
        <v>2.0500328638497654</v>
      </c>
      <c r="H183" s="2">
        <f t="shared" si="47"/>
        <v>2.9497033082092088</v>
      </c>
      <c r="I183" s="2">
        <f t="shared" si="47"/>
        <v>3.7517423382102733</v>
      </c>
      <c r="J183" s="2">
        <f t="shared" si="47"/>
        <v>1.5259617380388282</v>
      </c>
      <c r="K183" s="2">
        <f t="shared" si="47"/>
        <v>0.11449683503186711</v>
      </c>
      <c r="L183" s="2">
        <f t="shared" si="36"/>
        <v>285.39193708333994</v>
      </c>
      <c r="O183">
        <f t="shared" si="37"/>
        <v>1062</v>
      </c>
      <c r="P183" s="2">
        <f t="shared" si="40"/>
        <v>2.0500328638497654</v>
      </c>
      <c r="Q183" s="2">
        <f t="shared" si="41"/>
        <v>2.9497033082092088</v>
      </c>
      <c r="R183" s="2">
        <f t="shared" si="42"/>
        <v>3.7517423382102733</v>
      </c>
      <c r="S183" s="2">
        <f t="shared" si="43"/>
        <v>1.5259617380388282</v>
      </c>
      <c r="T183" s="2">
        <f t="shared" si="44"/>
        <v>0.11449683503186711</v>
      </c>
      <c r="U183" s="2">
        <f t="shared" si="38"/>
        <v>285.39193708333994</v>
      </c>
      <c r="V183" s="13">
        <f t="shared" si="39"/>
        <v>0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>
      <c r="A184" s="5">
        <v>1953</v>
      </c>
      <c r="B184" s="5">
        <v>312.05848500000002</v>
      </c>
      <c r="C184">
        <v>1973.0410999999999</v>
      </c>
      <c r="D184">
        <v>328.55</v>
      </c>
      <c r="E184" s="1">
        <f t="shared" si="34"/>
        <v>1928</v>
      </c>
      <c r="F184">
        <v>1065</v>
      </c>
      <c r="G184" s="2">
        <f t="shared" si="47"/>
        <v>2.1148497652582159</v>
      </c>
      <c r="H184" s="2">
        <f t="shared" si="47"/>
        <v>3.0413068960729701</v>
      </c>
      <c r="I184" s="2">
        <f t="shared" si="47"/>
        <v>3.860933437626501</v>
      </c>
      <c r="J184" s="2">
        <f t="shared" si="47"/>
        <v>1.5634362286708627</v>
      </c>
      <c r="K184" s="2">
        <f t="shared" si="47"/>
        <v>0.11930499581646439</v>
      </c>
      <c r="L184" s="2">
        <f t="shared" si="36"/>
        <v>285.69983132344504</v>
      </c>
      <c r="O184">
        <f t="shared" si="37"/>
        <v>1065</v>
      </c>
      <c r="P184" s="2">
        <f t="shared" si="40"/>
        <v>2.1148497652582159</v>
      </c>
      <c r="Q184" s="2">
        <f t="shared" si="41"/>
        <v>3.0413068960729701</v>
      </c>
      <c r="R184" s="2">
        <f t="shared" si="42"/>
        <v>3.860933437626501</v>
      </c>
      <c r="S184" s="2">
        <f t="shared" si="43"/>
        <v>1.5634362286708627</v>
      </c>
      <c r="T184" s="2">
        <f t="shared" si="44"/>
        <v>0.11930499581646439</v>
      </c>
      <c r="U184" s="2">
        <f t="shared" si="38"/>
        <v>285.69983132344504</v>
      </c>
      <c r="V184" s="13">
        <f t="shared" si="39"/>
        <v>0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>
      <c r="A185" s="5">
        <v>1954</v>
      </c>
      <c r="B185" s="5">
        <v>310.99059999999997</v>
      </c>
      <c r="C185">
        <v>1973.126</v>
      </c>
      <c r="D185">
        <v>329.56</v>
      </c>
      <c r="E185" s="1">
        <f t="shared" si="34"/>
        <v>1929</v>
      </c>
      <c r="F185">
        <v>1145</v>
      </c>
      <c r="G185" s="2">
        <f t="shared" si="47"/>
        <v>2.1798497652582158</v>
      </c>
      <c r="H185" s="2">
        <f t="shared" si="47"/>
        <v>3.1329401698684665</v>
      </c>
      <c r="I185" s="2">
        <f t="shared" si="47"/>
        <v>3.9691096110810098</v>
      </c>
      <c r="J185" s="2">
        <f t="shared" si="47"/>
        <v>1.5991220321435056</v>
      </c>
      <c r="K185" s="2">
        <f t="shared" si="47"/>
        <v>0.12236213781957313</v>
      </c>
      <c r="L185" s="2">
        <f t="shared" si="36"/>
        <v>286.00338371617079</v>
      </c>
      <c r="O185">
        <f t="shared" si="37"/>
        <v>1145</v>
      </c>
      <c r="P185" s="2">
        <f t="shared" si="40"/>
        <v>2.1798497652582158</v>
      </c>
      <c r="Q185" s="2">
        <f t="shared" si="41"/>
        <v>3.1329401698684665</v>
      </c>
      <c r="R185" s="2">
        <f t="shared" si="42"/>
        <v>3.9691096110810098</v>
      </c>
      <c r="S185" s="2">
        <f t="shared" si="43"/>
        <v>1.5991220321435056</v>
      </c>
      <c r="T185" s="2">
        <f t="shared" si="44"/>
        <v>0.12236213781957313</v>
      </c>
      <c r="U185" s="2">
        <f t="shared" si="38"/>
        <v>286.00338371617079</v>
      </c>
      <c r="V185" s="13">
        <f t="shared" si="39"/>
        <v>0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>
      <c r="A186" s="5">
        <v>1954</v>
      </c>
      <c r="B186" s="5">
        <v>311.88655</v>
      </c>
      <c r="C186">
        <v>1973.2027</v>
      </c>
      <c r="D186">
        <v>330.3</v>
      </c>
      <c r="E186" s="1">
        <f t="shared" si="34"/>
        <v>1930</v>
      </c>
      <c r="F186">
        <v>1053</v>
      </c>
      <c r="G186" s="2">
        <f t="shared" si="47"/>
        <v>2.2497323943661969</v>
      </c>
      <c r="H186" s="2">
        <f t="shared" si="47"/>
        <v>3.2318330948771683</v>
      </c>
      <c r="I186" s="2">
        <f t="shared" si="47"/>
        <v>4.0878525566525203</v>
      </c>
      <c r="J186" s="2">
        <f t="shared" si="47"/>
        <v>1.6421588892162458</v>
      </c>
      <c r="K186" s="2">
        <f t="shared" si="47"/>
        <v>0.1279722567201548</v>
      </c>
      <c r="L186" s="2">
        <f t="shared" si="36"/>
        <v>286.3395491918323</v>
      </c>
      <c r="O186">
        <f t="shared" si="37"/>
        <v>1053</v>
      </c>
      <c r="P186" s="2">
        <f t="shared" si="40"/>
        <v>2.2497323943661969</v>
      </c>
      <c r="Q186" s="2">
        <f t="shared" si="41"/>
        <v>3.2318330948771683</v>
      </c>
      <c r="R186" s="2">
        <f t="shared" si="42"/>
        <v>4.0878525566525203</v>
      </c>
      <c r="S186" s="2">
        <f t="shared" si="43"/>
        <v>1.6421588892162458</v>
      </c>
      <c r="T186" s="2">
        <f t="shared" si="44"/>
        <v>0.1279722567201548</v>
      </c>
      <c r="U186" s="2">
        <f t="shared" si="38"/>
        <v>286.3395491918323</v>
      </c>
      <c r="V186" s="13">
        <f t="shared" si="39"/>
        <v>0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>
      <c r="A187" s="5">
        <v>1954</v>
      </c>
      <c r="B187" s="5">
        <v>312.68294999999995</v>
      </c>
      <c r="C187">
        <v>1973.2877000000001</v>
      </c>
      <c r="D187">
        <v>331.5</v>
      </c>
      <c r="E187" s="1">
        <f t="shared" si="34"/>
        <v>1931</v>
      </c>
      <c r="F187">
        <v>940</v>
      </c>
      <c r="G187" s="2">
        <f t="shared" si="47"/>
        <v>2.3139999999999996</v>
      </c>
      <c r="H187" s="2">
        <f t="shared" si="47"/>
        <v>3.3218154648397449</v>
      </c>
      <c r="I187" s="2">
        <f t="shared" si="47"/>
        <v>4.1911800650307578</v>
      </c>
      <c r="J187" s="2">
        <f t="shared" si="47"/>
        <v>1.6719390638803255</v>
      </c>
      <c r="K187" s="2">
        <f t="shared" si="47"/>
        <v>0.12705571701169985</v>
      </c>
      <c r="L187" s="2">
        <f t="shared" si="36"/>
        <v>286.62599031076252</v>
      </c>
      <c r="O187">
        <f t="shared" si="37"/>
        <v>940</v>
      </c>
      <c r="P187" s="2">
        <f t="shared" si="40"/>
        <v>2.3139999999999996</v>
      </c>
      <c r="Q187" s="2">
        <f t="shared" si="41"/>
        <v>3.3218154648397449</v>
      </c>
      <c r="R187" s="2">
        <f t="shared" si="42"/>
        <v>4.1911800650307578</v>
      </c>
      <c r="S187" s="2">
        <f t="shared" si="43"/>
        <v>1.6719390638803255</v>
      </c>
      <c r="T187" s="2">
        <f t="shared" si="44"/>
        <v>0.12705571701169985</v>
      </c>
      <c r="U187" s="2">
        <f t="shared" si="38"/>
        <v>286.62599031076252</v>
      </c>
      <c r="V187" s="13">
        <f t="shared" si="39"/>
        <v>0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>
      <c r="A188" s="5">
        <v>1954</v>
      </c>
      <c r="B188" s="5">
        <v>311.67614499999996</v>
      </c>
      <c r="C188">
        <v>1973.3698999999999</v>
      </c>
      <c r="D188">
        <v>332.48</v>
      </c>
      <c r="E188" s="1">
        <f t="shared" si="34"/>
        <v>1932</v>
      </c>
      <c r="F188">
        <v>847</v>
      </c>
      <c r="G188" s="2">
        <f t="shared" si="47"/>
        <v>2.371370892018779</v>
      </c>
      <c r="H188" s="2">
        <f t="shared" si="47"/>
        <v>3.4009399619736334</v>
      </c>
      <c r="I188" s="2">
        <f t="shared" si="47"/>
        <v>4.2761441221306207</v>
      </c>
      <c r="J188" s="2">
        <f t="shared" si="47"/>
        <v>1.6867550799922717</v>
      </c>
      <c r="K188" s="2">
        <f t="shared" si="47"/>
        <v>0.12119464325842901</v>
      </c>
      <c r="L188" s="2">
        <f t="shared" si="36"/>
        <v>286.85640469937374</v>
      </c>
      <c r="O188">
        <f t="shared" si="37"/>
        <v>847</v>
      </c>
      <c r="P188" s="2">
        <f t="shared" si="40"/>
        <v>2.371370892018779</v>
      </c>
      <c r="Q188" s="2">
        <f t="shared" si="41"/>
        <v>3.4009399619736334</v>
      </c>
      <c r="R188" s="2">
        <f t="shared" si="42"/>
        <v>4.2761441221306207</v>
      </c>
      <c r="S188" s="2">
        <f t="shared" si="43"/>
        <v>1.6867550799922717</v>
      </c>
      <c r="T188" s="2">
        <f t="shared" si="44"/>
        <v>0.12119464325842901</v>
      </c>
      <c r="U188" s="2">
        <f t="shared" si="38"/>
        <v>286.85640469937374</v>
      </c>
      <c r="V188" s="13">
        <f t="shared" si="39"/>
        <v>0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>
      <c r="A189" s="5">
        <v>1955</v>
      </c>
      <c r="B189" s="5">
        <v>313.48795499999994</v>
      </c>
      <c r="C189">
        <v>1973.4548</v>
      </c>
      <c r="D189">
        <v>332.07</v>
      </c>
      <c r="E189" s="1">
        <f t="shared" si="34"/>
        <v>1933</v>
      </c>
      <c r="F189">
        <v>893</v>
      </c>
      <c r="G189" s="2">
        <f t="shared" si="47"/>
        <v>2.4230657276995302</v>
      </c>
      <c r="H189" s="2">
        <f t="shared" si="47"/>
        <v>3.4711143908839301</v>
      </c>
      <c r="I189" s="2">
        <f t="shared" si="47"/>
        <v>4.3459959083408819</v>
      </c>
      <c r="J189" s="2">
        <f t="shared" si="47"/>
        <v>1.6898092107254004</v>
      </c>
      <c r="K189" s="2">
        <f t="shared" si="47"/>
        <v>0.11327352514513464</v>
      </c>
      <c r="L189" s="2">
        <f t="shared" si="36"/>
        <v>287.04325876279489</v>
      </c>
      <c r="O189">
        <f t="shared" si="37"/>
        <v>893</v>
      </c>
      <c r="P189" s="2">
        <f t="shared" si="40"/>
        <v>2.4230657276995302</v>
      </c>
      <c r="Q189" s="2">
        <f t="shared" si="41"/>
        <v>3.4711143908839301</v>
      </c>
      <c r="R189" s="2">
        <f t="shared" si="42"/>
        <v>4.3459959083408819</v>
      </c>
      <c r="S189" s="2">
        <f t="shared" si="43"/>
        <v>1.6898092107254004</v>
      </c>
      <c r="T189" s="2">
        <f t="shared" si="44"/>
        <v>0.11327352514513464</v>
      </c>
      <c r="U189" s="2">
        <f t="shared" si="38"/>
        <v>287.04325876279489</v>
      </c>
      <c r="V189" s="13">
        <f t="shared" si="39"/>
        <v>0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>
      <c r="A190" s="5">
        <v>1955</v>
      </c>
      <c r="B190" s="5">
        <v>313.79655999999994</v>
      </c>
      <c r="C190">
        <v>1973.537</v>
      </c>
      <c r="D190">
        <v>330.87</v>
      </c>
      <c r="E190" s="1">
        <f t="shared" si="34"/>
        <v>1934</v>
      </c>
      <c r="F190">
        <v>973</v>
      </c>
      <c r="G190" s="2">
        <f t="shared" si="47"/>
        <v>2.4775680751173708</v>
      </c>
      <c r="H190" s="2">
        <f t="shared" si="47"/>
        <v>3.5454150166684091</v>
      </c>
      <c r="I190" s="2">
        <f t="shared" si="47"/>
        <v>4.421820898977038</v>
      </c>
      <c r="J190" s="2">
        <f t="shared" si="47"/>
        <v>1.698087929604353</v>
      </c>
      <c r="K190" s="2">
        <f t="shared" si="47"/>
        <v>0.11062874856336206</v>
      </c>
      <c r="L190" s="2">
        <f t="shared" si="36"/>
        <v>287.25352066893055</v>
      </c>
      <c r="O190">
        <f t="shared" si="37"/>
        <v>973</v>
      </c>
      <c r="P190" s="2">
        <f t="shared" si="40"/>
        <v>2.4775680751173708</v>
      </c>
      <c r="Q190" s="2">
        <f t="shared" si="41"/>
        <v>3.5454150166684091</v>
      </c>
      <c r="R190" s="2">
        <f t="shared" si="42"/>
        <v>4.421820898977038</v>
      </c>
      <c r="S190" s="2">
        <f t="shared" si="43"/>
        <v>1.698087929604353</v>
      </c>
      <c r="T190" s="2">
        <f t="shared" si="44"/>
        <v>0.11062874856336206</v>
      </c>
      <c r="U190" s="2">
        <f t="shared" si="38"/>
        <v>287.25352066893055</v>
      </c>
      <c r="V190" s="13">
        <f t="shared" si="39"/>
        <v>0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>
      <c r="A191" s="5">
        <v>1955.1946053516383</v>
      </c>
      <c r="B191" s="5">
        <v>313.6452666666666</v>
      </c>
      <c r="C191">
        <v>1973.6219000000001</v>
      </c>
      <c r="D191">
        <v>329.31</v>
      </c>
      <c r="E191" s="1">
        <f t="shared" si="34"/>
        <v>1935</v>
      </c>
      <c r="F191">
        <v>1027</v>
      </c>
      <c r="G191" s="2">
        <f t="shared" si="47"/>
        <v>2.5369530516431924</v>
      </c>
      <c r="H191" s="2">
        <f t="shared" si="47"/>
        <v>3.6270229762990089</v>
      </c>
      <c r="I191" s="2">
        <f t="shared" si="47"/>
        <v>4.5086468992310511</v>
      </c>
      <c r="J191" s="2">
        <f t="shared" si="47"/>
        <v>1.7152833826623444</v>
      </c>
      <c r="K191" s="2">
        <f t="shared" si="47"/>
        <v>0.11278047902302797</v>
      </c>
      <c r="L191" s="2">
        <f t="shared" si="36"/>
        <v>287.50068678885862</v>
      </c>
      <c r="O191">
        <f t="shared" si="37"/>
        <v>1027</v>
      </c>
      <c r="P191" s="2">
        <f t="shared" si="40"/>
        <v>2.5369530516431924</v>
      </c>
      <c r="Q191" s="2">
        <f t="shared" si="41"/>
        <v>3.6270229762990089</v>
      </c>
      <c r="R191" s="2">
        <f t="shared" si="42"/>
        <v>4.5086468992310511</v>
      </c>
      <c r="S191" s="2">
        <f t="shared" si="43"/>
        <v>1.7152833826623444</v>
      </c>
      <c r="T191" s="2">
        <f t="shared" si="44"/>
        <v>0.11278047902302797</v>
      </c>
      <c r="U191" s="2">
        <f t="shared" si="38"/>
        <v>287.50068678885862</v>
      </c>
      <c r="V191" s="13">
        <f t="shared" si="39"/>
        <v>0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>
      <c r="A192" s="5">
        <v>1955.1946053516383</v>
      </c>
      <c r="B192" s="5">
        <v>314.10153749999995</v>
      </c>
      <c r="C192">
        <v>1973.7067999999999</v>
      </c>
      <c r="D192">
        <v>327.51</v>
      </c>
      <c r="E192" s="1">
        <f t="shared" si="34"/>
        <v>1936</v>
      </c>
      <c r="F192">
        <v>1130</v>
      </c>
      <c r="G192" s="2">
        <f t="shared" si="47"/>
        <v>2.5996338028169013</v>
      </c>
      <c r="H192" s="2">
        <f t="shared" si="47"/>
        <v>3.713476852527843</v>
      </c>
      <c r="I192" s="2">
        <f t="shared" si="47"/>
        <v>4.6024201434899314</v>
      </c>
      <c r="J192" s="2">
        <f t="shared" si="47"/>
        <v>1.7378345417161556</v>
      </c>
      <c r="K192" s="2">
        <f t="shared" si="47"/>
        <v>0.11662078078585852</v>
      </c>
      <c r="L192" s="2">
        <f t="shared" si="36"/>
        <v>287.76998612133667</v>
      </c>
      <c r="O192">
        <f t="shared" si="37"/>
        <v>1130</v>
      </c>
      <c r="P192" s="2">
        <f t="shared" si="40"/>
        <v>2.5996338028169013</v>
      </c>
      <c r="Q192" s="2">
        <f t="shared" si="41"/>
        <v>3.713476852527843</v>
      </c>
      <c r="R192" s="2">
        <f t="shared" si="42"/>
        <v>4.6024201434899314</v>
      </c>
      <c r="S192" s="2">
        <f t="shared" si="43"/>
        <v>1.7378345417161556</v>
      </c>
      <c r="T192" s="2">
        <f t="shared" si="44"/>
        <v>0.11662078078585852</v>
      </c>
      <c r="U192" s="2">
        <f t="shared" si="38"/>
        <v>287.76998612133667</v>
      </c>
      <c r="V192" s="13">
        <f t="shared" si="39"/>
        <v>0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>
      <c r="A193" s="5">
        <v>1955.1946053516383</v>
      </c>
      <c r="B193" s="5">
        <v>314.723725</v>
      </c>
      <c r="C193">
        <v>1973.789</v>
      </c>
      <c r="D193">
        <v>327.18</v>
      </c>
      <c r="E193" s="1">
        <f t="shared" si="34"/>
        <v>1937</v>
      </c>
      <c r="F193">
        <v>1209</v>
      </c>
      <c r="G193" s="2">
        <f t="shared" si="47"/>
        <v>2.6686009389671361</v>
      </c>
      <c r="H193" s="2">
        <f t="shared" si="47"/>
        <v>3.8093642530605956</v>
      </c>
      <c r="I193" s="2">
        <f t="shared" si="47"/>
        <v>4.7104088839132627</v>
      </c>
      <c r="J193" s="2">
        <f t="shared" si="47"/>
        <v>1.7711866258287283</v>
      </c>
      <c r="K193" s="2">
        <f t="shared" si="47"/>
        <v>0.12378572229873744</v>
      </c>
      <c r="L193" s="2">
        <f t="shared" si="36"/>
        <v>288.08334642406845</v>
      </c>
      <c r="O193">
        <f t="shared" si="37"/>
        <v>1209</v>
      </c>
      <c r="P193" s="2">
        <f t="shared" si="40"/>
        <v>2.6686009389671361</v>
      </c>
      <c r="Q193" s="2">
        <f t="shared" si="41"/>
        <v>3.8093642530605956</v>
      </c>
      <c r="R193" s="2">
        <f t="shared" si="42"/>
        <v>4.7104088839132627</v>
      </c>
      <c r="S193" s="2">
        <f t="shared" si="43"/>
        <v>1.7711866258287283</v>
      </c>
      <c r="T193" s="2">
        <f t="shared" si="44"/>
        <v>0.12378572229873744</v>
      </c>
      <c r="U193" s="2">
        <f t="shared" si="38"/>
        <v>288.08334642406845</v>
      </c>
      <c r="V193" s="13">
        <f t="shared" si="39"/>
        <v>0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>
      <c r="A194" s="5">
        <v>1957</v>
      </c>
      <c r="B194" s="5">
        <v>314.03953000000001</v>
      </c>
      <c r="C194">
        <v>1973.874</v>
      </c>
      <c r="D194">
        <v>328.16</v>
      </c>
      <c r="E194" s="1">
        <f t="shared" si="34"/>
        <v>1938</v>
      </c>
      <c r="F194">
        <v>1142</v>
      </c>
      <c r="G194" s="2">
        <f t="shared" si="47"/>
        <v>2.7423896713615021</v>
      </c>
      <c r="H194" s="2">
        <f t="shared" si="47"/>
        <v>3.9124057048630885</v>
      </c>
      <c r="I194" s="2">
        <f t="shared" si="47"/>
        <v>4.8288166775533963</v>
      </c>
      <c r="J194" s="2">
        <f t="shared" si="47"/>
        <v>1.8119057106995453</v>
      </c>
      <c r="K194" s="2">
        <f t="shared" si="47"/>
        <v>0.13184039918913976</v>
      </c>
      <c r="L194" s="2">
        <f t="shared" si="36"/>
        <v>288.42735816366667</v>
      </c>
      <c r="O194">
        <f t="shared" si="37"/>
        <v>1142</v>
      </c>
      <c r="P194" s="2">
        <f t="shared" si="40"/>
        <v>2.7423896713615021</v>
      </c>
      <c r="Q194" s="2">
        <f t="shared" si="41"/>
        <v>3.9124057048630885</v>
      </c>
      <c r="R194" s="2">
        <f t="shared" si="42"/>
        <v>4.8288166775533963</v>
      </c>
      <c r="S194" s="2">
        <f t="shared" si="43"/>
        <v>1.8119057106995453</v>
      </c>
      <c r="T194" s="2">
        <f t="shared" si="44"/>
        <v>0.13184039918913976</v>
      </c>
      <c r="U194" s="2">
        <f t="shared" si="38"/>
        <v>288.42735816366667</v>
      </c>
      <c r="V194" s="13">
        <f t="shared" si="39"/>
        <v>0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>
      <c r="A195" s="5">
        <v>1958</v>
      </c>
      <c r="B195" s="5">
        <v>314.37799999999999</v>
      </c>
      <c r="C195">
        <v>1973.9562000000001</v>
      </c>
      <c r="D195">
        <v>328.64</v>
      </c>
      <c r="E195" s="1">
        <f t="shared" si="34"/>
        <v>1939</v>
      </c>
      <c r="F195">
        <v>1192</v>
      </c>
      <c r="G195" s="2">
        <f t="shared" si="47"/>
        <v>2.8120892018779342</v>
      </c>
      <c r="H195" s="2">
        <f t="shared" si="47"/>
        <v>4.008872606738584</v>
      </c>
      <c r="I195" s="2">
        <f t="shared" si="47"/>
        <v>4.9355694011605005</v>
      </c>
      <c r="J195" s="2">
        <f t="shared" si="47"/>
        <v>1.842434792501328</v>
      </c>
      <c r="K195" s="2">
        <f t="shared" si="47"/>
        <v>0.13358026777114429</v>
      </c>
      <c r="L195" s="2">
        <f t="shared" si="36"/>
        <v>288.73254627004951</v>
      </c>
      <c r="O195">
        <f t="shared" si="37"/>
        <v>1192</v>
      </c>
      <c r="P195" s="2">
        <f t="shared" si="40"/>
        <v>2.8120892018779342</v>
      </c>
      <c r="Q195" s="2">
        <f t="shared" si="41"/>
        <v>4.008872606738584</v>
      </c>
      <c r="R195" s="2">
        <f t="shared" si="42"/>
        <v>4.9355694011605005</v>
      </c>
      <c r="S195" s="2">
        <f t="shared" si="43"/>
        <v>1.842434792501328</v>
      </c>
      <c r="T195" s="2">
        <f t="shared" si="44"/>
        <v>0.13358026777114429</v>
      </c>
      <c r="U195" s="2">
        <f t="shared" si="38"/>
        <v>288.73254627004951</v>
      </c>
      <c r="V195" s="13">
        <f t="shared" si="39"/>
        <v>0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>
      <c r="A196" s="5">
        <v>1959</v>
      </c>
      <c r="B196" s="5">
        <v>316.26945000000001</v>
      </c>
      <c r="C196">
        <v>1974.0410999999999</v>
      </c>
      <c r="D196">
        <v>329.35</v>
      </c>
      <c r="E196" s="1">
        <f t="shared" si="34"/>
        <v>1940</v>
      </c>
      <c r="F196">
        <v>1299</v>
      </c>
      <c r="G196" s="2">
        <f t="shared" si="47"/>
        <v>2.8848403755868546</v>
      </c>
      <c r="H196" s="2">
        <f t="shared" si="47"/>
        <v>4.1097689609634633</v>
      </c>
      <c r="I196" s="2">
        <f t="shared" si="47"/>
        <v>5.0484009610516392</v>
      </c>
      <c r="J196" s="2">
        <f t="shared" si="47"/>
        <v>1.8770883884397165</v>
      </c>
      <c r="K196" s="2">
        <f t="shared" si="47"/>
        <v>0.13698296925037637</v>
      </c>
      <c r="L196" s="2">
        <f t="shared" si="36"/>
        <v>289.05708165529205</v>
      </c>
      <c r="O196">
        <f t="shared" si="37"/>
        <v>1299</v>
      </c>
      <c r="P196" s="2">
        <f t="shared" si="40"/>
        <v>2.8848403755868546</v>
      </c>
      <c r="Q196" s="2">
        <f t="shared" si="41"/>
        <v>4.1097689609634633</v>
      </c>
      <c r="R196" s="2">
        <f t="shared" si="42"/>
        <v>5.0484009610516392</v>
      </c>
      <c r="S196" s="2">
        <f t="shared" si="43"/>
        <v>1.8770883884397165</v>
      </c>
      <c r="T196" s="2">
        <f t="shared" si="44"/>
        <v>0.13698296925037637</v>
      </c>
      <c r="U196" s="2">
        <f t="shared" si="38"/>
        <v>289.05708165529205</v>
      </c>
      <c r="V196" s="13">
        <f t="shared" si="39"/>
        <v>0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>
      <c r="A197" s="5">
        <v>1960.7390289576404</v>
      </c>
      <c r="B197" s="5">
        <v>315.71922500000005</v>
      </c>
      <c r="C197">
        <v>1974.126</v>
      </c>
      <c r="D197">
        <v>330.71</v>
      </c>
      <c r="E197" s="1">
        <f t="shared" si="34"/>
        <v>1941</v>
      </c>
      <c r="F197">
        <v>1334</v>
      </c>
      <c r="G197" s="2">
        <f t="shared" si="47"/>
        <v>2.9641220657276994</v>
      </c>
      <c r="H197" s="2">
        <f t="shared" si="47"/>
        <v>4.2204346946579321</v>
      </c>
      <c r="I197" s="2">
        <f t="shared" si="47"/>
        <v>5.175793143623947</v>
      </c>
      <c r="J197" s="2">
        <f t="shared" si="47"/>
        <v>1.9223210188340307</v>
      </c>
      <c r="K197" s="2">
        <f t="shared" si="47"/>
        <v>0.14407028620178391</v>
      </c>
      <c r="L197" s="2">
        <f t="shared" si="36"/>
        <v>289.42674120904542</v>
      </c>
      <c r="O197">
        <f t="shared" si="37"/>
        <v>1334</v>
      </c>
      <c r="P197" s="2">
        <f t="shared" si="40"/>
        <v>2.9641220657276994</v>
      </c>
      <c r="Q197" s="2">
        <f t="shared" si="41"/>
        <v>4.2204346946579321</v>
      </c>
      <c r="R197" s="2">
        <f t="shared" si="42"/>
        <v>5.175793143623947</v>
      </c>
      <c r="S197" s="2">
        <f t="shared" si="43"/>
        <v>1.9223210188340307</v>
      </c>
      <c r="T197" s="2">
        <f t="shared" si="44"/>
        <v>0.14407028620178391</v>
      </c>
      <c r="U197" s="2">
        <f t="shared" si="38"/>
        <v>289.42674120904542</v>
      </c>
      <c r="V197" s="13">
        <f t="shared" si="39"/>
        <v>0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>
      <c r="A198" s="5">
        <v>1963</v>
      </c>
      <c r="B198" s="5">
        <v>317.0083975</v>
      </c>
      <c r="C198">
        <v>1974.2027</v>
      </c>
      <c r="D198">
        <v>331.48</v>
      </c>
      <c r="E198" s="1">
        <f t="shared" si="34"/>
        <v>1942</v>
      </c>
      <c r="F198">
        <v>1342</v>
      </c>
      <c r="G198" s="2">
        <f t="shared" si="47"/>
        <v>3.0455399061032864</v>
      </c>
      <c r="H198" s="2">
        <f t="shared" si="47"/>
        <v>4.3340823685866887</v>
      </c>
      <c r="I198" s="2">
        <f t="shared" si="47"/>
        <v>5.3067336058234735</v>
      </c>
      <c r="J198" s="2">
        <f t="shared" si="47"/>
        <v>1.9690776324794006</v>
      </c>
      <c r="K198" s="2">
        <f t="shared" si="47"/>
        <v>0.15001215371617657</v>
      </c>
      <c r="L198" s="2">
        <f t="shared" si="36"/>
        <v>289.80544566670903</v>
      </c>
      <c r="O198">
        <f t="shared" si="37"/>
        <v>1342</v>
      </c>
      <c r="P198" s="2">
        <f t="shared" si="40"/>
        <v>3.0455399061032864</v>
      </c>
      <c r="Q198" s="2">
        <f t="shared" si="41"/>
        <v>4.3340823685866887</v>
      </c>
      <c r="R198" s="2">
        <f t="shared" si="42"/>
        <v>5.3067336058234735</v>
      </c>
      <c r="S198" s="2">
        <f t="shared" si="43"/>
        <v>1.9690776324794006</v>
      </c>
      <c r="T198" s="2">
        <f t="shared" si="44"/>
        <v>0.15001215371617657</v>
      </c>
      <c r="U198" s="2">
        <f t="shared" si="38"/>
        <v>289.80544566670903</v>
      </c>
      <c r="V198" s="13">
        <f t="shared" si="39"/>
        <v>0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>
      <c r="A199" s="5">
        <v>1963</v>
      </c>
      <c r="B199" s="5">
        <v>317.013375</v>
      </c>
      <c r="C199">
        <v>1974.2877000000001</v>
      </c>
      <c r="D199">
        <v>332.65</v>
      </c>
      <c r="E199" s="1">
        <f t="shared" ref="E199:E262" si="48">1+E198</f>
        <v>1943</v>
      </c>
      <c r="F199">
        <v>1391</v>
      </c>
      <c r="G199" s="2">
        <f t="shared" ref="G199:K214" si="49">G198*(1-G$5)+G$4*$F198*$L$4/1000</f>
        <v>3.1274460093896712</v>
      </c>
      <c r="H199" s="2">
        <f t="shared" si="49"/>
        <v>4.448168568075384</v>
      </c>
      <c r="I199" s="2">
        <f t="shared" si="49"/>
        <v>5.4371183824275091</v>
      </c>
      <c r="J199" s="2">
        <f t="shared" si="49"/>
        <v>2.0141021549193683</v>
      </c>
      <c r="K199" s="2">
        <f t="shared" si="49"/>
        <v>0.15399166539406631</v>
      </c>
      <c r="L199" s="2">
        <f t="shared" ref="L199:L262" si="50">SUM(G199:K199,L$5)</f>
        <v>290.18082678020602</v>
      </c>
      <c r="O199">
        <f t="shared" ref="O199:O262" si="51">F199+N199</f>
        <v>1391</v>
      </c>
      <c r="P199" s="2">
        <f t="shared" si="40"/>
        <v>3.1274460093896712</v>
      </c>
      <c r="Q199" s="2">
        <f t="shared" si="41"/>
        <v>4.448168568075384</v>
      </c>
      <c r="R199" s="2">
        <f t="shared" si="42"/>
        <v>5.4371183824275091</v>
      </c>
      <c r="S199" s="2">
        <f t="shared" si="43"/>
        <v>2.0141021549193683</v>
      </c>
      <c r="T199" s="2">
        <f t="shared" si="44"/>
        <v>0.15399166539406631</v>
      </c>
      <c r="U199" s="2">
        <f t="shared" ref="U199:U262" si="52">SUM(P199:T199,U$5)</f>
        <v>290.18082678020602</v>
      </c>
      <c r="V199" s="13">
        <f t="shared" ref="V199:V262" si="53">U199-L199</f>
        <v>0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>
      <c r="A200" s="5">
        <v>1963</v>
      </c>
      <c r="B200" s="5">
        <v>318.70572499999997</v>
      </c>
      <c r="C200">
        <v>1974.375</v>
      </c>
      <c r="D200">
        <v>333.19</v>
      </c>
      <c r="E200" s="1">
        <f t="shared" si="48"/>
        <v>1944</v>
      </c>
      <c r="F200">
        <v>1383</v>
      </c>
      <c r="G200" s="2">
        <f t="shared" si="49"/>
        <v>3.2123427230046948</v>
      </c>
      <c r="H200" s="2">
        <f t="shared" si="49"/>
        <v>4.5665418519853072</v>
      </c>
      <c r="I200" s="2">
        <f t="shared" si="49"/>
        <v>5.5731145566035076</v>
      </c>
      <c r="J200" s="2">
        <f t="shared" si="49"/>
        <v>2.0623057416518256</v>
      </c>
      <c r="K200" s="2">
        <f t="shared" si="49"/>
        <v>0.15870583072095895</v>
      </c>
      <c r="L200" s="2">
        <f t="shared" si="50"/>
        <v>290.5730107039663</v>
      </c>
      <c r="O200">
        <f t="shared" si="51"/>
        <v>1383</v>
      </c>
      <c r="P200" s="2">
        <f t="shared" ref="P200:P263" si="54">P199*(1-P$5)+P$4*$O199*$L$4/1000</f>
        <v>3.2123427230046948</v>
      </c>
      <c r="Q200" s="2">
        <f t="shared" ref="Q200:Q263" si="55">Q199*(1-Q$5)+Q$4*$O199*$L$4/1000</f>
        <v>4.5665418519853072</v>
      </c>
      <c r="R200" s="2">
        <f t="shared" ref="R200:R263" si="56">R199*(1-R$5)+R$4*$O199*$L$4/1000</f>
        <v>5.5731145566035076</v>
      </c>
      <c r="S200" s="2">
        <f t="shared" ref="S200:S263" si="57">S199*(1-S$5)+S$4*$O199*$L$4/1000</f>
        <v>2.0623057416518256</v>
      </c>
      <c r="T200" s="2">
        <f t="shared" ref="T200:T263" si="58">T199*(1-T$5)+T$4*$O199*$L$4/1000</f>
        <v>0.15870583072095895</v>
      </c>
      <c r="U200" s="2">
        <f t="shared" si="52"/>
        <v>290.5730107039663</v>
      </c>
      <c r="V200" s="13">
        <f t="shared" si="53"/>
        <v>0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>
      <c r="A201" s="5">
        <v>1963</v>
      </c>
      <c r="B201" s="5">
        <v>319.3528</v>
      </c>
      <c r="C201">
        <v>1974.4583</v>
      </c>
      <c r="D201">
        <v>332.2</v>
      </c>
      <c r="E201" s="1">
        <f t="shared" si="48"/>
        <v>1945</v>
      </c>
      <c r="F201">
        <v>1160</v>
      </c>
      <c r="G201" s="2">
        <f t="shared" si="49"/>
        <v>3.2967511737089201</v>
      </c>
      <c r="H201" s="2">
        <f t="shared" si="49"/>
        <v>4.683838313742978</v>
      </c>
      <c r="I201" s="2">
        <f t="shared" si="49"/>
        <v>5.7060834284355142</v>
      </c>
      <c r="J201" s="2">
        <f t="shared" si="49"/>
        <v>2.1068166418831882</v>
      </c>
      <c r="K201" s="2">
        <f t="shared" si="49"/>
        <v>0.16118952967221351</v>
      </c>
      <c r="L201" s="2">
        <f t="shared" si="50"/>
        <v>290.9546790874428</v>
      </c>
      <c r="O201">
        <f t="shared" si="51"/>
        <v>1160</v>
      </c>
      <c r="P201" s="2">
        <f t="shared" si="54"/>
        <v>3.2967511737089201</v>
      </c>
      <c r="Q201" s="2">
        <f t="shared" si="55"/>
        <v>4.683838313742978</v>
      </c>
      <c r="R201" s="2">
        <f t="shared" si="56"/>
        <v>5.7060834284355142</v>
      </c>
      <c r="S201" s="2">
        <f t="shared" si="57"/>
        <v>2.1068166418831882</v>
      </c>
      <c r="T201" s="2">
        <f t="shared" si="58"/>
        <v>0.16118952967221351</v>
      </c>
      <c r="U201" s="2">
        <f t="shared" si="52"/>
        <v>290.9546790874428</v>
      </c>
      <c r="V201" s="13">
        <f t="shared" si="53"/>
        <v>0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>
      <c r="A202" s="5">
        <v>1964</v>
      </c>
      <c r="B202" s="5">
        <v>318.15819999999997</v>
      </c>
      <c r="C202">
        <v>1974.5417</v>
      </c>
      <c r="D202">
        <v>331.07</v>
      </c>
      <c r="E202" s="1">
        <f t="shared" si="48"/>
        <v>1946</v>
      </c>
      <c r="F202">
        <v>1238</v>
      </c>
      <c r="G202" s="2">
        <f t="shared" si="49"/>
        <v>3.3675492957746478</v>
      </c>
      <c r="H202" s="2">
        <f t="shared" si="49"/>
        <v>4.7798731222911037</v>
      </c>
      <c r="I202" s="2">
        <f t="shared" si="49"/>
        <v>5.8037651627565348</v>
      </c>
      <c r="J202" s="2">
        <f t="shared" si="49"/>
        <v>2.1226110653999561</v>
      </c>
      <c r="K202" s="2">
        <f t="shared" si="49"/>
        <v>0.15222648566757038</v>
      </c>
      <c r="L202" s="2">
        <f t="shared" si="50"/>
        <v>291.2260251318898</v>
      </c>
      <c r="O202">
        <f t="shared" si="51"/>
        <v>1238</v>
      </c>
      <c r="P202" s="2">
        <f t="shared" si="54"/>
        <v>3.3675492957746478</v>
      </c>
      <c r="Q202" s="2">
        <f t="shared" si="55"/>
        <v>4.7798731222911037</v>
      </c>
      <c r="R202" s="2">
        <f t="shared" si="56"/>
        <v>5.8037651627565348</v>
      </c>
      <c r="S202" s="2">
        <f t="shared" si="57"/>
        <v>2.1226110653999561</v>
      </c>
      <c r="T202" s="2">
        <f t="shared" si="58"/>
        <v>0.15222648566757038</v>
      </c>
      <c r="U202" s="2">
        <f t="shared" si="52"/>
        <v>291.2260251318898</v>
      </c>
      <c r="V202" s="13">
        <f t="shared" si="53"/>
        <v>0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>
      <c r="A203" s="5">
        <v>1964</v>
      </c>
      <c r="B203" s="5">
        <v>318.96725500000002</v>
      </c>
      <c r="C203">
        <v>1974.625</v>
      </c>
      <c r="D203">
        <v>329.15</v>
      </c>
      <c r="E203" s="1">
        <f t="shared" si="48"/>
        <v>1947</v>
      </c>
      <c r="F203">
        <v>1392</v>
      </c>
      <c r="G203" s="2">
        <f t="shared" si="49"/>
        <v>3.4431079812206571</v>
      </c>
      <c r="H203" s="2">
        <f t="shared" si="49"/>
        <v>4.8829676798714976</v>
      </c>
      <c r="I203" s="2">
        <f t="shared" si="49"/>
        <v>5.9118540625365554</v>
      </c>
      <c r="J203" s="2">
        <f t="shared" si="49"/>
        <v>2.1466581327340513</v>
      </c>
      <c r="K203" s="2">
        <f t="shared" si="49"/>
        <v>0.15045209650538674</v>
      </c>
      <c r="L203" s="2">
        <f t="shared" si="50"/>
        <v>291.53503995286815</v>
      </c>
      <c r="O203">
        <f t="shared" si="51"/>
        <v>1392</v>
      </c>
      <c r="P203" s="2">
        <f t="shared" si="54"/>
        <v>3.4431079812206571</v>
      </c>
      <c r="Q203" s="2">
        <f t="shared" si="55"/>
        <v>4.8829676798714976</v>
      </c>
      <c r="R203" s="2">
        <f t="shared" si="56"/>
        <v>5.9118540625365554</v>
      </c>
      <c r="S203" s="2">
        <f t="shared" si="57"/>
        <v>2.1466581327340513</v>
      </c>
      <c r="T203" s="2">
        <f t="shared" si="58"/>
        <v>0.15045209650538674</v>
      </c>
      <c r="U203" s="2">
        <f t="shared" si="52"/>
        <v>291.53503995286815</v>
      </c>
      <c r="V203" s="13">
        <f t="shared" si="53"/>
        <v>0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>
      <c r="A204" s="5">
        <v>1966</v>
      </c>
      <c r="B204" s="5">
        <v>318.75549999999998</v>
      </c>
      <c r="C204">
        <v>1974.7083</v>
      </c>
      <c r="D204">
        <v>327.33</v>
      </c>
      <c r="E204" s="1">
        <f t="shared" si="48"/>
        <v>1948</v>
      </c>
      <c r="F204">
        <v>1469</v>
      </c>
      <c r="G204" s="2">
        <f t="shared" si="49"/>
        <v>3.5280657276995302</v>
      </c>
      <c r="H204" s="2">
        <f t="shared" si="49"/>
        <v>5.0002387151382299</v>
      </c>
      <c r="I204" s="2">
        <f t="shared" si="49"/>
        <v>6.0416282767666081</v>
      </c>
      <c r="J204" s="2">
        <f t="shared" si="49"/>
        <v>2.1874065840827313</v>
      </c>
      <c r="K204" s="2">
        <f t="shared" si="49"/>
        <v>0.15660592202461737</v>
      </c>
      <c r="L204" s="2">
        <f t="shared" si="50"/>
        <v>291.9139452257117</v>
      </c>
      <c r="O204">
        <f t="shared" si="51"/>
        <v>1469</v>
      </c>
      <c r="P204" s="2">
        <f t="shared" si="54"/>
        <v>3.5280657276995302</v>
      </c>
      <c r="Q204" s="2">
        <f t="shared" si="55"/>
        <v>5.0002387151382299</v>
      </c>
      <c r="R204" s="2">
        <f t="shared" si="56"/>
        <v>6.0416282767666081</v>
      </c>
      <c r="S204" s="2">
        <f t="shared" si="57"/>
        <v>2.1874065840827313</v>
      </c>
      <c r="T204" s="2">
        <f t="shared" si="58"/>
        <v>0.15660592202461737</v>
      </c>
      <c r="U204" s="2">
        <f t="shared" si="52"/>
        <v>291.9139452257117</v>
      </c>
      <c r="V204" s="13">
        <f t="shared" si="53"/>
        <v>0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>
      <c r="A205" s="5">
        <v>1966</v>
      </c>
      <c r="B205" s="5">
        <v>319.45234999999997</v>
      </c>
      <c r="C205">
        <v>1974.7917</v>
      </c>
      <c r="D205">
        <v>327.27999999999997</v>
      </c>
      <c r="E205" s="1">
        <f t="shared" si="48"/>
        <v>1949</v>
      </c>
      <c r="F205">
        <v>1419</v>
      </c>
      <c r="G205" s="2">
        <f t="shared" si="49"/>
        <v>3.6177230046948354</v>
      </c>
      <c r="H205" s="2">
        <f t="shared" si="49"/>
        <v>5.1244171812289609</v>
      </c>
      <c r="I205" s="2">
        <f t="shared" si="49"/>
        <v>6.1812286566828059</v>
      </c>
      <c r="J205" s="2">
        <f t="shared" si="49"/>
        <v>2.2348647631985243</v>
      </c>
      <c r="K205" s="2">
        <f t="shared" si="49"/>
        <v>0.16395342935073115</v>
      </c>
      <c r="L205" s="2">
        <f t="shared" si="50"/>
        <v>292.32218703515588</v>
      </c>
      <c r="O205">
        <f t="shared" si="51"/>
        <v>1419</v>
      </c>
      <c r="P205" s="2">
        <f t="shared" si="54"/>
        <v>3.6177230046948354</v>
      </c>
      <c r="Q205" s="2">
        <f t="shared" si="55"/>
        <v>5.1244171812289609</v>
      </c>
      <c r="R205" s="2">
        <f t="shared" si="56"/>
        <v>6.1812286566828059</v>
      </c>
      <c r="S205" s="2">
        <f t="shared" si="57"/>
        <v>2.2348647631985243</v>
      </c>
      <c r="T205" s="2">
        <f t="shared" si="58"/>
        <v>0.16395342935073115</v>
      </c>
      <c r="U205" s="2">
        <f t="shared" si="52"/>
        <v>292.32218703515588</v>
      </c>
      <c r="V205" s="13">
        <f t="shared" si="53"/>
        <v>0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>
      <c r="A206" s="5">
        <v>1967</v>
      </c>
      <c r="B206" s="5">
        <v>322.89999999999998</v>
      </c>
      <c r="C206">
        <v>1974.875</v>
      </c>
      <c r="D206">
        <v>328.31</v>
      </c>
      <c r="E206" s="1">
        <f t="shared" si="48"/>
        <v>1950</v>
      </c>
      <c r="F206">
        <v>1630</v>
      </c>
      <c r="G206" s="2">
        <f t="shared" si="49"/>
        <v>3.7043286384976524</v>
      </c>
      <c r="H206" s="2">
        <f t="shared" si="49"/>
        <v>5.2435591929658569</v>
      </c>
      <c r="I206" s="2">
        <f t="shared" si="49"/>
        <v>6.3114434972308091</v>
      </c>
      <c r="J206" s="2">
        <f t="shared" si="49"/>
        <v>2.2737432611421209</v>
      </c>
      <c r="K206" s="2">
        <f t="shared" si="49"/>
        <v>0.16606249997610675</v>
      </c>
      <c r="L206" s="2">
        <f t="shared" si="50"/>
        <v>292.69913708981255</v>
      </c>
      <c r="O206">
        <f t="shared" si="51"/>
        <v>1630</v>
      </c>
      <c r="P206" s="2">
        <f t="shared" si="54"/>
        <v>3.7043286384976524</v>
      </c>
      <c r="Q206" s="2">
        <f t="shared" si="55"/>
        <v>5.2435591929658569</v>
      </c>
      <c r="R206" s="2">
        <f t="shared" si="56"/>
        <v>6.3114434972308091</v>
      </c>
      <c r="S206" s="2">
        <f t="shared" si="57"/>
        <v>2.2737432611421209</v>
      </c>
      <c r="T206" s="2">
        <f t="shared" si="58"/>
        <v>0.16606249997610675</v>
      </c>
      <c r="U206" s="2">
        <f t="shared" si="52"/>
        <v>292.69913708981255</v>
      </c>
      <c r="V206" s="13">
        <f t="shared" si="53"/>
        <v>0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>
      <c r="A207" s="5">
        <v>1969</v>
      </c>
      <c r="B207" s="5">
        <v>323.733</v>
      </c>
      <c r="C207">
        <v>1974.9583</v>
      </c>
      <c r="D207">
        <v>329.58</v>
      </c>
      <c r="E207" s="1">
        <f t="shared" si="48"/>
        <v>1951</v>
      </c>
      <c r="F207">
        <v>1767</v>
      </c>
      <c r="G207" s="2">
        <f t="shared" si="49"/>
        <v>3.8038122065727697</v>
      </c>
      <c r="H207" s="2">
        <f t="shared" si="49"/>
        <v>5.3821856480389538</v>
      </c>
      <c r="I207" s="2">
        <f t="shared" si="49"/>
        <v>6.4716100445061979</v>
      </c>
      <c r="J207" s="2">
        <f t="shared" si="49"/>
        <v>2.3351660109425181</v>
      </c>
      <c r="K207" s="2">
        <f t="shared" si="49"/>
        <v>0.17724781926028133</v>
      </c>
      <c r="L207" s="2">
        <f t="shared" si="50"/>
        <v>293.17002172932069</v>
      </c>
      <c r="O207">
        <f t="shared" si="51"/>
        <v>1767</v>
      </c>
      <c r="P207" s="2">
        <f t="shared" si="54"/>
        <v>3.8038122065727697</v>
      </c>
      <c r="Q207" s="2">
        <f t="shared" si="55"/>
        <v>5.3821856480389538</v>
      </c>
      <c r="R207" s="2">
        <f t="shared" si="56"/>
        <v>6.4716100445061979</v>
      </c>
      <c r="S207" s="2">
        <f t="shared" si="57"/>
        <v>2.3351660109425181</v>
      </c>
      <c r="T207" s="2">
        <f t="shared" si="58"/>
        <v>0.17724781926028133</v>
      </c>
      <c r="U207" s="2">
        <f t="shared" si="52"/>
        <v>293.17002172932069</v>
      </c>
      <c r="V207" s="13">
        <f t="shared" si="53"/>
        <v>0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>
      <c r="A208" s="5">
        <v>1970</v>
      </c>
      <c r="B208" s="5">
        <v>323.16888333333333</v>
      </c>
      <c r="C208">
        <v>1975.0417</v>
      </c>
      <c r="D208">
        <v>330.73</v>
      </c>
      <c r="E208" s="1">
        <f t="shared" si="48"/>
        <v>1952</v>
      </c>
      <c r="F208">
        <v>1795</v>
      </c>
      <c r="G208" s="2">
        <f t="shared" si="49"/>
        <v>3.9116572769953049</v>
      </c>
      <c r="H208" s="2">
        <f t="shared" si="49"/>
        <v>5.5332945873545478</v>
      </c>
      <c r="I208" s="2">
        <f t="shared" si="49"/>
        <v>6.6502088973620275</v>
      </c>
      <c r="J208" s="2">
        <f t="shared" si="49"/>
        <v>2.4091596843576024</v>
      </c>
      <c r="K208" s="2">
        <f t="shared" si="49"/>
        <v>0.19046398322743729</v>
      </c>
      <c r="L208" s="2">
        <f t="shared" si="50"/>
        <v>293.69478442929693</v>
      </c>
      <c r="O208">
        <f t="shared" si="51"/>
        <v>1795</v>
      </c>
      <c r="P208" s="2">
        <f t="shared" si="54"/>
        <v>3.9116572769953049</v>
      </c>
      <c r="Q208" s="2">
        <f t="shared" si="55"/>
        <v>5.5332945873545478</v>
      </c>
      <c r="R208" s="2">
        <f t="shared" si="56"/>
        <v>6.6502088973620275</v>
      </c>
      <c r="S208" s="2">
        <f t="shared" si="57"/>
        <v>2.4091596843576024</v>
      </c>
      <c r="T208" s="2">
        <f t="shared" si="58"/>
        <v>0.19046398322743729</v>
      </c>
      <c r="U208" s="2">
        <f t="shared" si="52"/>
        <v>293.69478442929693</v>
      </c>
      <c r="V208" s="13">
        <f t="shared" si="53"/>
        <v>0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>
      <c r="A209" s="5">
        <v>1970.7</v>
      </c>
      <c r="B209" s="5">
        <v>324.7285</v>
      </c>
      <c r="C209">
        <v>1975.125</v>
      </c>
      <c r="D209">
        <v>331.46</v>
      </c>
      <c r="E209" s="1">
        <f t="shared" si="48"/>
        <v>1953</v>
      </c>
      <c r="F209">
        <v>1841</v>
      </c>
      <c r="G209" s="2">
        <f t="shared" si="49"/>
        <v>4.0212112676056337</v>
      </c>
      <c r="H209" s="2">
        <f t="shared" si="49"/>
        <v>5.6866169294412305</v>
      </c>
      <c r="I209" s="2">
        <f t="shared" si="49"/>
        <v>6.8306170591858955</v>
      </c>
      <c r="J209" s="2">
        <f t="shared" si="49"/>
        <v>2.4822127168123798</v>
      </c>
      <c r="K209" s="2">
        <f t="shared" si="49"/>
        <v>0.19979454586791706</v>
      </c>
      <c r="L209" s="2">
        <f t="shared" si="50"/>
        <v>294.22045251891308</v>
      </c>
      <c r="O209">
        <f t="shared" si="51"/>
        <v>1841</v>
      </c>
      <c r="P209" s="2">
        <f t="shared" si="54"/>
        <v>4.0212112676056337</v>
      </c>
      <c r="Q209" s="2">
        <f t="shared" si="55"/>
        <v>5.6866169294412305</v>
      </c>
      <c r="R209" s="2">
        <f t="shared" si="56"/>
        <v>6.8306170591858955</v>
      </c>
      <c r="S209" s="2">
        <f t="shared" si="57"/>
        <v>2.4822127168123798</v>
      </c>
      <c r="T209" s="2">
        <f t="shared" si="58"/>
        <v>0.19979454586791706</v>
      </c>
      <c r="U209" s="2">
        <f t="shared" si="52"/>
        <v>294.22045251891308</v>
      </c>
      <c r="V209" s="13">
        <f t="shared" si="53"/>
        <v>0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>
      <c r="A210" s="5">
        <v>1971.2</v>
      </c>
      <c r="B210" s="5">
        <v>325.22624999999999</v>
      </c>
      <c r="C210">
        <v>1975.2083</v>
      </c>
      <c r="D210">
        <v>331.94</v>
      </c>
      <c r="E210" s="1">
        <f t="shared" si="48"/>
        <v>1954</v>
      </c>
      <c r="F210">
        <v>1865</v>
      </c>
      <c r="G210" s="2">
        <f t="shared" si="49"/>
        <v>4.1335727699530516</v>
      </c>
      <c r="H210" s="2">
        <f t="shared" si="49"/>
        <v>5.8438367260068711</v>
      </c>
      <c r="I210" s="2">
        <f t="shared" si="49"/>
        <v>7.0155144696705936</v>
      </c>
      <c r="J210" s="2">
        <f t="shared" si="49"/>
        <v>2.5564915202240117</v>
      </c>
      <c r="K210" s="2">
        <f t="shared" si="49"/>
        <v>0.20761344259488285</v>
      </c>
      <c r="L210" s="2">
        <f t="shared" si="50"/>
        <v>294.75702892844942</v>
      </c>
      <c r="O210">
        <f t="shared" si="51"/>
        <v>1865</v>
      </c>
      <c r="P210" s="2">
        <f t="shared" si="54"/>
        <v>4.1335727699530516</v>
      </c>
      <c r="Q210" s="2">
        <f t="shared" si="55"/>
        <v>5.8438367260068711</v>
      </c>
      <c r="R210" s="2">
        <f t="shared" si="56"/>
        <v>7.0155144696705936</v>
      </c>
      <c r="S210" s="2">
        <f t="shared" si="57"/>
        <v>2.5564915202240117</v>
      </c>
      <c r="T210" s="2">
        <f t="shared" si="58"/>
        <v>0.20761344259488285</v>
      </c>
      <c r="U210" s="2">
        <f t="shared" si="52"/>
        <v>294.75702892844942</v>
      </c>
      <c r="V210" s="13">
        <f t="shared" si="53"/>
        <v>0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>
      <c r="A211" s="5">
        <v>1972</v>
      </c>
      <c r="B211" s="5">
        <v>324.13119999999998</v>
      </c>
      <c r="C211">
        <v>1975.2917</v>
      </c>
      <c r="D211">
        <v>333.11</v>
      </c>
      <c r="E211" s="1">
        <f t="shared" si="48"/>
        <v>1955</v>
      </c>
      <c r="F211">
        <v>2043</v>
      </c>
      <c r="G211" s="2">
        <f t="shared" si="49"/>
        <v>4.2473990610328638</v>
      </c>
      <c r="H211" s="2">
        <f t="shared" si="49"/>
        <v>6.0028775273381338</v>
      </c>
      <c r="I211" s="2">
        <f t="shared" si="49"/>
        <v>7.201535707036423</v>
      </c>
      <c r="J211" s="2">
        <f t="shared" si="49"/>
        <v>2.6293439105269663</v>
      </c>
      <c r="K211" s="2">
        <f t="shared" si="49"/>
        <v>0.21348260374829464</v>
      </c>
      <c r="L211" s="2">
        <f t="shared" si="50"/>
        <v>295.29463880968268</v>
      </c>
      <c r="O211">
        <f t="shared" si="51"/>
        <v>2043</v>
      </c>
      <c r="P211" s="2">
        <f t="shared" si="54"/>
        <v>4.2473990610328638</v>
      </c>
      <c r="Q211" s="2">
        <f t="shared" si="55"/>
        <v>6.0028775273381338</v>
      </c>
      <c r="R211" s="2">
        <f t="shared" si="56"/>
        <v>7.201535707036423</v>
      </c>
      <c r="S211" s="2">
        <f t="shared" si="57"/>
        <v>2.6293439105269663</v>
      </c>
      <c r="T211" s="2">
        <f t="shared" si="58"/>
        <v>0.21348260374829464</v>
      </c>
      <c r="U211" s="2">
        <f t="shared" si="52"/>
        <v>295.29463880968268</v>
      </c>
      <c r="V211" s="13">
        <f t="shared" si="53"/>
        <v>0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>
      <c r="A212" s="5">
        <v>1973</v>
      </c>
      <c r="B212" s="5">
        <v>329.19694499999997</v>
      </c>
      <c r="C212">
        <v>1975.375</v>
      </c>
      <c r="D212">
        <v>333.95</v>
      </c>
      <c r="E212" s="1">
        <f t="shared" si="48"/>
        <v>1956</v>
      </c>
      <c r="F212">
        <v>2177</v>
      </c>
      <c r="G212" s="2">
        <f t="shared" si="49"/>
        <v>4.3720892018779338</v>
      </c>
      <c r="H212" s="2">
        <f t="shared" si="49"/>
        <v>6.1781944176931756</v>
      </c>
      <c r="I212" s="2">
        <f t="shared" si="49"/>
        <v>7.4118018368215628</v>
      </c>
      <c r="J212" s="2">
        <f t="shared" si="49"/>
        <v>2.718926491588598</v>
      </c>
      <c r="K212" s="2">
        <f t="shared" si="49"/>
        <v>0.22539923744637033</v>
      </c>
      <c r="L212" s="2">
        <f t="shared" si="50"/>
        <v>295.90641118542766</v>
      </c>
      <c r="O212">
        <f t="shared" si="51"/>
        <v>2177</v>
      </c>
      <c r="P212" s="2">
        <f t="shared" si="54"/>
        <v>4.3720892018779338</v>
      </c>
      <c r="Q212" s="2">
        <f t="shared" si="55"/>
        <v>6.1781944176931756</v>
      </c>
      <c r="R212" s="2">
        <f t="shared" si="56"/>
        <v>7.4118018368215628</v>
      </c>
      <c r="S212" s="2">
        <f t="shared" si="57"/>
        <v>2.718926491588598</v>
      </c>
      <c r="T212" s="2">
        <f t="shared" si="58"/>
        <v>0.22539923744637033</v>
      </c>
      <c r="U212" s="2">
        <f t="shared" si="52"/>
        <v>295.90641118542766</v>
      </c>
      <c r="V212" s="13">
        <f t="shared" si="53"/>
        <v>0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>
      <c r="A213" s="5">
        <v>1973</v>
      </c>
      <c r="B213" s="5">
        <v>326.39999999999998</v>
      </c>
      <c r="C213">
        <v>1975.4583</v>
      </c>
      <c r="D213">
        <v>333.42</v>
      </c>
      <c r="E213" s="1">
        <f t="shared" si="48"/>
        <v>1957</v>
      </c>
      <c r="F213">
        <v>2270</v>
      </c>
      <c r="G213" s="2">
        <f t="shared" si="49"/>
        <v>4.5049577464788726</v>
      </c>
      <c r="H213" s="2">
        <f t="shared" si="49"/>
        <v>6.3656111656653849</v>
      </c>
      <c r="I213" s="2">
        <f t="shared" si="49"/>
        <v>7.6393771005090541</v>
      </c>
      <c r="J213" s="2">
        <f t="shared" si="49"/>
        <v>2.8191192009593293</v>
      </c>
      <c r="K213" s="2">
        <f t="shared" si="49"/>
        <v>0.23891812095702458</v>
      </c>
      <c r="L213" s="2">
        <f t="shared" si="50"/>
        <v>296.56798333456965</v>
      </c>
      <c r="O213">
        <f t="shared" si="51"/>
        <v>2270</v>
      </c>
      <c r="P213" s="2">
        <f t="shared" si="54"/>
        <v>4.5049577464788726</v>
      </c>
      <c r="Q213" s="2">
        <f t="shared" si="55"/>
        <v>6.3656111656653849</v>
      </c>
      <c r="R213" s="2">
        <f t="shared" si="56"/>
        <v>7.6393771005090541</v>
      </c>
      <c r="S213" s="2">
        <f t="shared" si="57"/>
        <v>2.8191192009593293</v>
      </c>
      <c r="T213" s="2">
        <f t="shared" si="58"/>
        <v>0.23891812095702458</v>
      </c>
      <c r="U213" s="2">
        <f t="shared" si="52"/>
        <v>296.56798333456965</v>
      </c>
      <c r="V213" s="13">
        <f t="shared" si="53"/>
        <v>0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>
      <c r="A214" s="5">
        <v>1974</v>
      </c>
      <c r="B214" s="5">
        <v>328.063425</v>
      </c>
      <c r="C214">
        <v>1975.5417</v>
      </c>
      <c r="D214">
        <v>331.97</v>
      </c>
      <c r="E214" s="1">
        <f t="shared" si="48"/>
        <v>1958</v>
      </c>
      <c r="F214">
        <v>2330</v>
      </c>
      <c r="G214" s="2">
        <f t="shared" si="49"/>
        <v>4.6435023474178401</v>
      </c>
      <c r="H214" s="2">
        <f t="shared" si="49"/>
        <v>6.5612447189264618</v>
      </c>
      <c r="I214" s="2">
        <f t="shared" si="49"/>
        <v>7.8778695398298328</v>
      </c>
      <c r="J214" s="2">
        <f t="shared" si="49"/>
        <v>2.9245037087927948</v>
      </c>
      <c r="K214" s="2">
        <f t="shared" si="49"/>
        <v>0.2514839354744185</v>
      </c>
      <c r="L214" s="2">
        <f t="shared" si="50"/>
        <v>297.25860425044135</v>
      </c>
      <c r="M214">
        <f>AVERAGE(D6:D15)</f>
        <v>315.23200000000003</v>
      </c>
      <c r="O214">
        <f t="shared" si="51"/>
        <v>2330</v>
      </c>
      <c r="P214" s="2">
        <f t="shared" si="54"/>
        <v>4.6435023474178401</v>
      </c>
      <c r="Q214" s="2">
        <f t="shared" si="55"/>
        <v>6.5612447189264618</v>
      </c>
      <c r="R214" s="2">
        <f t="shared" si="56"/>
        <v>7.8778695398298328</v>
      </c>
      <c r="S214" s="2">
        <f t="shared" si="57"/>
        <v>2.9245037087927948</v>
      </c>
      <c r="T214" s="2">
        <f t="shared" si="58"/>
        <v>0.2514839354744185</v>
      </c>
      <c r="U214" s="2">
        <f t="shared" si="52"/>
        <v>297.25860425044135</v>
      </c>
      <c r="V214" s="13">
        <f t="shared" si="53"/>
        <v>0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>
      <c r="A215" s="5">
        <v>1976</v>
      </c>
      <c r="B215" s="5">
        <v>331.19925000000001</v>
      </c>
      <c r="C215">
        <v>1975.625</v>
      </c>
      <c r="D215">
        <v>329.95</v>
      </c>
      <c r="E215" s="1">
        <f t="shared" si="48"/>
        <v>1959</v>
      </c>
      <c r="F215">
        <v>2454</v>
      </c>
      <c r="G215" s="2">
        <f t="shared" ref="G215:K230" si="59">G214*(1-G$5)+G$4*$F214*$L$4/1000</f>
        <v>4.7857089201877931</v>
      </c>
      <c r="H215" s="2">
        <f t="shared" si="59"/>
        <v>6.7619738812500838</v>
      </c>
      <c r="I215" s="2">
        <f t="shared" si="59"/>
        <v>8.122174871249797</v>
      </c>
      <c r="J215" s="2">
        <f t="shared" si="59"/>
        <v>3.0309101845284601</v>
      </c>
      <c r="K215" s="2">
        <f t="shared" si="59"/>
        <v>0.26192238865193074</v>
      </c>
      <c r="L215" s="2">
        <f t="shared" si="50"/>
        <v>297.96269024586809</v>
      </c>
      <c r="O215">
        <f t="shared" si="51"/>
        <v>2454</v>
      </c>
      <c r="P215" s="2">
        <f t="shared" si="54"/>
        <v>4.7857089201877931</v>
      </c>
      <c r="Q215" s="2">
        <f t="shared" si="55"/>
        <v>6.7619738812500838</v>
      </c>
      <c r="R215" s="2">
        <f t="shared" si="56"/>
        <v>8.122174871249797</v>
      </c>
      <c r="S215" s="2">
        <f t="shared" si="57"/>
        <v>3.0309101845284601</v>
      </c>
      <c r="T215" s="2">
        <f t="shared" si="58"/>
        <v>0.26192238865193074</v>
      </c>
      <c r="U215" s="2">
        <f t="shared" si="52"/>
        <v>297.96269024586809</v>
      </c>
      <c r="V215" s="13">
        <f t="shared" si="53"/>
        <v>0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>
      <c r="A216" s="5">
        <v>1977</v>
      </c>
      <c r="B216" s="5">
        <v>331.73058329999998</v>
      </c>
      <c r="C216">
        <v>1975.7083</v>
      </c>
      <c r="D216">
        <v>328.5</v>
      </c>
      <c r="E216" s="1">
        <f t="shared" si="48"/>
        <v>1960</v>
      </c>
      <c r="F216">
        <v>2569</v>
      </c>
      <c r="G216" s="2">
        <f t="shared" si="59"/>
        <v>4.9354835680751172</v>
      </c>
      <c r="H216" s="2">
        <f t="shared" si="59"/>
        <v>6.9737940241347243</v>
      </c>
      <c r="I216" s="2">
        <f t="shared" si="59"/>
        <v>8.3818300940252133</v>
      </c>
      <c r="J216" s="2">
        <f t="shared" si="59"/>
        <v>3.1457919834421926</v>
      </c>
      <c r="K216" s="2">
        <f t="shared" si="59"/>
        <v>0.27407522678819812</v>
      </c>
      <c r="L216" s="2">
        <f t="shared" si="50"/>
        <v>298.71097489646547</v>
      </c>
      <c r="O216">
        <f t="shared" si="51"/>
        <v>2569</v>
      </c>
      <c r="P216" s="2">
        <f t="shared" si="54"/>
        <v>4.9354835680751172</v>
      </c>
      <c r="Q216" s="2">
        <f t="shared" si="55"/>
        <v>6.9737940241347243</v>
      </c>
      <c r="R216" s="2">
        <f t="shared" si="56"/>
        <v>8.3818300940252133</v>
      </c>
      <c r="S216" s="2">
        <f t="shared" si="57"/>
        <v>3.1457919834421926</v>
      </c>
      <c r="T216" s="2">
        <f t="shared" si="58"/>
        <v>0.27407522678819812</v>
      </c>
      <c r="U216" s="2">
        <f t="shared" si="52"/>
        <v>298.71097489646547</v>
      </c>
      <c r="V216" s="13">
        <f t="shared" si="53"/>
        <v>0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>
      <c r="A217" s="5">
        <v>1978</v>
      </c>
      <c r="B217" s="5">
        <v>333.49275</v>
      </c>
      <c r="C217">
        <v>1975.7917</v>
      </c>
      <c r="D217">
        <v>328.36</v>
      </c>
      <c r="E217" s="1">
        <f t="shared" si="48"/>
        <v>1961</v>
      </c>
      <c r="F217">
        <v>2580</v>
      </c>
      <c r="G217" s="2">
        <f t="shared" si="59"/>
        <v>5.0922769953051645</v>
      </c>
      <c r="H217" s="2">
        <f t="shared" si="59"/>
        <v>7.1958295655387117</v>
      </c>
      <c r="I217" s="2">
        <f t="shared" si="59"/>
        <v>8.6552770597842681</v>
      </c>
      <c r="J217" s="2">
        <f t="shared" si="59"/>
        <v>3.2676085989378469</v>
      </c>
      <c r="K217" s="2">
        <f t="shared" si="59"/>
        <v>0.28684535675323308</v>
      </c>
      <c r="L217" s="2">
        <f t="shared" si="50"/>
        <v>299.49783757631923</v>
      </c>
      <c r="O217">
        <f t="shared" si="51"/>
        <v>2580</v>
      </c>
      <c r="P217" s="2">
        <f t="shared" si="54"/>
        <v>5.0922769953051645</v>
      </c>
      <c r="Q217" s="2">
        <f t="shared" si="55"/>
        <v>7.1958295655387117</v>
      </c>
      <c r="R217" s="2">
        <f t="shared" si="56"/>
        <v>8.6552770597842681</v>
      </c>
      <c r="S217" s="2">
        <f t="shared" si="57"/>
        <v>3.2676085989378469</v>
      </c>
      <c r="T217" s="2">
        <f t="shared" si="58"/>
        <v>0.28684535675323308</v>
      </c>
      <c r="U217" s="2">
        <f t="shared" si="52"/>
        <v>299.49783757631923</v>
      </c>
      <c r="V217" s="13">
        <f t="shared" si="53"/>
        <v>0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>
      <c r="A218" s="5">
        <v>1979</v>
      </c>
      <c r="B218" s="5">
        <v>335.2824167</v>
      </c>
      <c r="C218">
        <v>1975.875</v>
      </c>
      <c r="D218">
        <v>329.38</v>
      </c>
      <c r="E218" s="1">
        <f t="shared" si="48"/>
        <v>1962</v>
      </c>
      <c r="F218">
        <v>2686</v>
      </c>
      <c r="G218" s="2">
        <f t="shared" si="59"/>
        <v>5.2497417840375586</v>
      </c>
      <c r="H218" s="2">
        <f t="shared" si="59"/>
        <v>7.4182871443793204</v>
      </c>
      <c r="I218" s="2">
        <f t="shared" si="59"/>
        <v>8.926706234112773</v>
      </c>
      <c r="J218" s="2">
        <f t="shared" si="59"/>
        <v>3.3837572939762017</v>
      </c>
      <c r="K218" s="2">
        <f t="shared" si="59"/>
        <v>0.29510726403042442</v>
      </c>
      <c r="L218" s="2">
        <f t="shared" si="50"/>
        <v>300.27359972053625</v>
      </c>
      <c r="O218">
        <f t="shared" si="51"/>
        <v>2686</v>
      </c>
      <c r="P218" s="2">
        <f t="shared" si="54"/>
        <v>5.2497417840375586</v>
      </c>
      <c r="Q218" s="2">
        <f t="shared" si="55"/>
        <v>7.4182871443793204</v>
      </c>
      <c r="R218" s="2">
        <f t="shared" si="56"/>
        <v>8.926706234112773</v>
      </c>
      <c r="S218" s="2">
        <f t="shared" si="57"/>
        <v>3.3837572939762017</v>
      </c>
      <c r="T218" s="2">
        <f t="shared" si="58"/>
        <v>0.29510726403042442</v>
      </c>
      <c r="U218" s="2">
        <f t="shared" si="52"/>
        <v>300.27359972053625</v>
      </c>
      <c r="V218" s="13">
        <f t="shared" si="53"/>
        <v>0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>
      <c r="A219" s="5">
        <v>1979</v>
      </c>
      <c r="B219" s="5">
        <v>332.04542500000002</v>
      </c>
      <c r="C219">
        <v>1975.9583</v>
      </c>
      <c r="D219">
        <v>330.62</v>
      </c>
      <c r="E219" s="1">
        <f t="shared" si="48"/>
        <v>1963</v>
      </c>
      <c r="F219">
        <v>2833</v>
      </c>
      <c r="G219" s="2">
        <f t="shared" si="59"/>
        <v>5.4136760563380282</v>
      </c>
      <c r="H219" s="2">
        <f t="shared" si="59"/>
        <v>7.6500857874123716</v>
      </c>
      <c r="I219" s="2">
        <f t="shared" si="59"/>
        <v>9.2104170015195468</v>
      </c>
      <c r="J219" s="2">
        <f t="shared" si="59"/>
        <v>3.5057120937756472</v>
      </c>
      <c r="K219" s="2">
        <f t="shared" si="59"/>
        <v>0.30509488992334016</v>
      </c>
      <c r="L219" s="2">
        <f t="shared" si="50"/>
        <v>301.08498582896891</v>
      </c>
      <c r="O219">
        <f t="shared" si="51"/>
        <v>2833</v>
      </c>
      <c r="P219" s="2">
        <f t="shared" si="54"/>
        <v>5.4136760563380282</v>
      </c>
      <c r="Q219" s="2">
        <f t="shared" si="55"/>
        <v>7.6500857874123716</v>
      </c>
      <c r="R219" s="2">
        <f t="shared" si="56"/>
        <v>9.2104170015195468</v>
      </c>
      <c r="S219" s="2">
        <f t="shared" si="57"/>
        <v>3.5057120937756472</v>
      </c>
      <c r="T219" s="2">
        <f t="shared" si="58"/>
        <v>0.30509488992334016</v>
      </c>
      <c r="U219" s="2">
        <f t="shared" si="52"/>
        <v>301.08498582896891</v>
      </c>
      <c r="V219" s="13">
        <f t="shared" si="53"/>
        <v>0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>
      <c r="A220" s="5">
        <v>1979</v>
      </c>
      <c r="B220" s="5">
        <v>335.24097999999998</v>
      </c>
      <c r="C220">
        <v>1976.0417</v>
      </c>
      <c r="D220">
        <v>331.56</v>
      </c>
      <c r="E220" s="1">
        <f t="shared" si="48"/>
        <v>1964</v>
      </c>
      <c r="F220">
        <v>2995</v>
      </c>
      <c r="G220" s="2">
        <f t="shared" si="59"/>
        <v>5.5865821596244132</v>
      </c>
      <c r="H220" s="2">
        <f t="shared" si="59"/>
        <v>7.895049562349195</v>
      </c>
      <c r="I220" s="2">
        <f t="shared" si="59"/>
        <v>9.5124041353112165</v>
      </c>
      <c r="J220" s="2">
        <f t="shared" si="59"/>
        <v>3.6379535203975024</v>
      </c>
      <c r="K220" s="2">
        <f t="shared" si="59"/>
        <v>0.31805409969583753</v>
      </c>
      <c r="L220" s="2">
        <f t="shared" si="50"/>
        <v>301.95004347737819</v>
      </c>
      <c r="O220">
        <f t="shared" si="51"/>
        <v>2995</v>
      </c>
      <c r="P220" s="2">
        <f t="shared" si="54"/>
        <v>5.5865821596244132</v>
      </c>
      <c r="Q220" s="2">
        <f t="shared" si="55"/>
        <v>7.895049562349195</v>
      </c>
      <c r="R220" s="2">
        <f t="shared" si="56"/>
        <v>9.5124041353112165</v>
      </c>
      <c r="S220" s="2">
        <f t="shared" si="57"/>
        <v>3.6379535203975024</v>
      </c>
      <c r="T220" s="2">
        <f t="shared" si="58"/>
        <v>0.31805409969583753</v>
      </c>
      <c r="U220" s="2">
        <f t="shared" si="52"/>
        <v>301.95004347737819</v>
      </c>
      <c r="V220" s="13">
        <f t="shared" si="53"/>
        <v>0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>
      <c r="A221" s="5">
        <v>1980</v>
      </c>
      <c r="B221" s="5">
        <v>336.58983330000001</v>
      </c>
      <c r="C221">
        <v>1976.125</v>
      </c>
      <c r="D221">
        <v>332.74</v>
      </c>
      <c r="E221" s="1">
        <f t="shared" si="48"/>
        <v>1965</v>
      </c>
      <c r="F221">
        <v>3130</v>
      </c>
      <c r="G221" s="2">
        <f t="shared" si="59"/>
        <v>5.7693755868544603</v>
      </c>
      <c r="H221" s="2">
        <f t="shared" si="59"/>
        <v>8.1545507022225188</v>
      </c>
      <c r="I221" s="2">
        <f t="shared" si="59"/>
        <v>9.8346758399685257</v>
      </c>
      <c r="J221" s="2">
        <f t="shared" si="59"/>
        <v>3.7816544945713471</v>
      </c>
      <c r="K221" s="2">
        <f t="shared" si="59"/>
        <v>0.33351989155132167</v>
      </c>
      <c r="L221" s="2">
        <f t="shared" si="50"/>
        <v>302.87377651516817</v>
      </c>
      <c r="O221">
        <f t="shared" si="51"/>
        <v>3130</v>
      </c>
      <c r="P221" s="2">
        <f t="shared" si="54"/>
        <v>5.7693755868544603</v>
      </c>
      <c r="Q221" s="2">
        <f t="shared" si="55"/>
        <v>8.1545507022225188</v>
      </c>
      <c r="R221" s="2">
        <f t="shared" si="56"/>
        <v>9.8346758399685257</v>
      </c>
      <c r="S221" s="2">
        <f t="shared" si="57"/>
        <v>3.7816544945713471</v>
      </c>
      <c r="T221" s="2">
        <f t="shared" si="58"/>
        <v>0.33351989155132167</v>
      </c>
      <c r="U221" s="2">
        <f t="shared" si="52"/>
        <v>302.87377651516817</v>
      </c>
      <c r="V221" s="13">
        <f t="shared" si="53"/>
        <v>0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>
      <c r="A222" s="5">
        <v>1981</v>
      </c>
      <c r="B222" s="5">
        <v>337.63400000000001</v>
      </c>
      <c r="C222">
        <v>1976.2083</v>
      </c>
      <c r="D222">
        <v>333.36</v>
      </c>
      <c r="E222" s="1">
        <f t="shared" si="48"/>
        <v>1966</v>
      </c>
      <c r="F222">
        <v>3288</v>
      </c>
      <c r="G222" s="2">
        <f t="shared" si="59"/>
        <v>5.9604084507042252</v>
      </c>
      <c r="H222" s="2">
        <f t="shared" si="59"/>
        <v>8.4260140030391373</v>
      </c>
      <c r="I222" s="2">
        <f t="shared" si="59"/>
        <v>10.172903505459898</v>
      </c>
      <c r="J222" s="2">
        <f t="shared" si="59"/>
        <v>3.9329913542881836</v>
      </c>
      <c r="K222" s="2">
        <f t="shared" si="59"/>
        <v>0.34923839665742085</v>
      </c>
      <c r="L222" s="2">
        <f t="shared" si="50"/>
        <v>303.84155571014884</v>
      </c>
      <c r="O222">
        <f t="shared" si="51"/>
        <v>3288</v>
      </c>
      <c r="P222" s="2">
        <f t="shared" si="54"/>
        <v>5.9604084507042252</v>
      </c>
      <c r="Q222" s="2">
        <f t="shared" si="55"/>
        <v>8.4260140030391373</v>
      </c>
      <c r="R222" s="2">
        <f t="shared" si="56"/>
        <v>10.172903505459898</v>
      </c>
      <c r="S222" s="2">
        <f t="shared" si="57"/>
        <v>3.9329913542881836</v>
      </c>
      <c r="T222" s="2">
        <f t="shared" si="58"/>
        <v>0.34923839665742085</v>
      </c>
      <c r="U222" s="2">
        <f t="shared" si="52"/>
        <v>303.84155571014884</v>
      </c>
      <c r="V222" s="13">
        <f t="shared" si="53"/>
        <v>0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>
      <c r="A223" s="5">
        <v>1982</v>
      </c>
      <c r="B223" s="5">
        <v>338.11783329999997</v>
      </c>
      <c r="C223">
        <v>1976.2917</v>
      </c>
      <c r="D223">
        <v>334.74</v>
      </c>
      <c r="E223" s="1">
        <f t="shared" si="48"/>
        <v>1967</v>
      </c>
      <c r="F223">
        <v>3393</v>
      </c>
      <c r="G223" s="2">
        <f t="shared" si="59"/>
        <v>6.1610845070422533</v>
      </c>
      <c r="H223" s="2">
        <f t="shared" si="59"/>
        <v>8.7115661809497791</v>
      </c>
      <c r="I223" s="2">
        <f t="shared" si="59"/>
        <v>10.530328360112787</v>
      </c>
      <c r="J223" s="2">
        <f t="shared" si="59"/>
        <v>4.0942274159294891</v>
      </c>
      <c r="K223" s="2">
        <f t="shared" si="59"/>
        <v>0.36618999230470639</v>
      </c>
      <c r="L223" s="2">
        <f t="shared" si="50"/>
        <v>304.86339645633899</v>
      </c>
      <c r="O223">
        <f t="shared" si="51"/>
        <v>3393</v>
      </c>
      <c r="P223" s="2">
        <f t="shared" si="54"/>
        <v>6.1610845070422533</v>
      </c>
      <c r="Q223" s="2">
        <f t="shared" si="55"/>
        <v>8.7115661809497791</v>
      </c>
      <c r="R223" s="2">
        <f t="shared" si="56"/>
        <v>10.530328360112787</v>
      </c>
      <c r="S223" s="2">
        <f t="shared" si="57"/>
        <v>4.0942274159294891</v>
      </c>
      <c r="T223" s="2">
        <f t="shared" si="58"/>
        <v>0.36618999230470639</v>
      </c>
      <c r="U223" s="2">
        <f t="shared" si="52"/>
        <v>304.86339645633899</v>
      </c>
      <c r="V223" s="13">
        <f t="shared" si="53"/>
        <v>0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>
      <c r="A224" s="5">
        <v>1983</v>
      </c>
      <c r="B224" s="5">
        <v>340.06866669999999</v>
      </c>
      <c r="C224">
        <v>1976.375</v>
      </c>
      <c r="D224">
        <v>334.72</v>
      </c>
      <c r="E224" s="1">
        <f t="shared" si="48"/>
        <v>1968</v>
      </c>
      <c r="F224">
        <v>3566</v>
      </c>
      <c r="G224" s="2">
        <f t="shared" si="59"/>
        <v>6.3681690140845069</v>
      </c>
      <c r="H224" s="2">
        <f t="shared" si="59"/>
        <v>9.0061919512107131</v>
      </c>
      <c r="I224" s="2">
        <f t="shared" si="59"/>
        <v>10.89873028611618</v>
      </c>
      <c r="J224" s="2">
        <f t="shared" si="59"/>
        <v>4.2585765119339767</v>
      </c>
      <c r="K224" s="2">
        <f t="shared" si="59"/>
        <v>0.38140123226062506</v>
      </c>
      <c r="L224" s="2">
        <f t="shared" si="50"/>
        <v>305.91306899560601</v>
      </c>
      <c r="O224">
        <f t="shared" si="51"/>
        <v>3566</v>
      </c>
      <c r="P224" s="2">
        <f t="shared" si="54"/>
        <v>6.3681690140845069</v>
      </c>
      <c r="Q224" s="2">
        <f t="shared" si="55"/>
        <v>9.0061919512107131</v>
      </c>
      <c r="R224" s="2">
        <f t="shared" si="56"/>
        <v>10.89873028611618</v>
      </c>
      <c r="S224" s="2">
        <f t="shared" si="57"/>
        <v>4.2585765119339767</v>
      </c>
      <c r="T224" s="2">
        <f t="shared" si="58"/>
        <v>0.38140123226062506</v>
      </c>
      <c r="U224" s="2">
        <f t="shared" si="52"/>
        <v>305.91306899560601</v>
      </c>
      <c r="V224" s="13">
        <f t="shared" si="53"/>
        <v>0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>
      <c r="A225" s="5">
        <v>1984</v>
      </c>
      <c r="B225" s="5">
        <v>341.84866670000002</v>
      </c>
      <c r="C225">
        <v>1976.4583</v>
      </c>
      <c r="D225">
        <v>333.98</v>
      </c>
      <c r="E225" s="1">
        <f t="shared" si="48"/>
        <v>1969</v>
      </c>
      <c r="F225">
        <v>3780</v>
      </c>
      <c r="G225" s="2">
        <f t="shared" si="59"/>
        <v>6.5858122065727702</v>
      </c>
      <c r="H225" s="2">
        <f t="shared" si="59"/>
        <v>9.3162513286239097</v>
      </c>
      <c r="I225" s="2">
        <f t="shared" si="59"/>
        <v>11.288177904898959</v>
      </c>
      <c r="J225" s="2">
        <f t="shared" si="59"/>
        <v>4.4338420250926829</v>
      </c>
      <c r="K225" s="2">
        <f t="shared" si="59"/>
        <v>0.39874938139383509</v>
      </c>
      <c r="L225" s="2">
        <f t="shared" si="50"/>
        <v>307.02283284658216</v>
      </c>
      <c r="O225">
        <f t="shared" si="51"/>
        <v>3780</v>
      </c>
      <c r="P225" s="2">
        <f t="shared" si="54"/>
        <v>6.5858122065727702</v>
      </c>
      <c r="Q225" s="2">
        <f t="shared" si="55"/>
        <v>9.3162513286239097</v>
      </c>
      <c r="R225" s="2">
        <f t="shared" si="56"/>
        <v>11.288177904898959</v>
      </c>
      <c r="S225" s="2">
        <f t="shared" si="57"/>
        <v>4.4338420250926829</v>
      </c>
      <c r="T225" s="2">
        <f t="shared" si="58"/>
        <v>0.39874938139383509</v>
      </c>
      <c r="U225" s="2">
        <f t="shared" si="52"/>
        <v>307.02283284658216</v>
      </c>
      <c r="V225" s="13">
        <f t="shared" si="53"/>
        <v>0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>
      <c r="A226" s="5">
        <v>1985</v>
      </c>
      <c r="B226" s="5">
        <v>343.24783330000002</v>
      </c>
      <c r="C226">
        <v>1976.5417</v>
      </c>
      <c r="D226">
        <v>333.08</v>
      </c>
      <c r="E226" s="1">
        <f t="shared" si="48"/>
        <v>1970</v>
      </c>
      <c r="F226">
        <v>4053</v>
      </c>
      <c r="G226" s="2">
        <f t="shared" si="59"/>
        <v>6.8165164319248825</v>
      </c>
      <c r="H226" s="2">
        <f t="shared" si="59"/>
        <v>9.6455516201328528</v>
      </c>
      <c r="I226" s="2">
        <f t="shared" si="59"/>
        <v>11.704548352623755</v>
      </c>
      <c r="J226" s="2">
        <f t="shared" si="59"/>
        <v>4.6242125413859894</v>
      </c>
      <c r="K226" s="2">
        <f t="shared" si="59"/>
        <v>0.41931851408920162</v>
      </c>
      <c r="L226" s="2">
        <f t="shared" si="50"/>
        <v>308.21014746015669</v>
      </c>
      <c r="O226">
        <f t="shared" si="51"/>
        <v>4053</v>
      </c>
      <c r="P226" s="2">
        <f t="shared" si="54"/>
        <v>6.8165164319248825</v>
      </c>
      <c r="Q226" s="2">
        <f t="shared" si="55"/>
        <v>9.6455516201328528</v>
      </c>
      <c r="R226" s="2">
        <f t="shared" si="56"/>
        <v>11.704548352623755</v>
      </c>
      <c r="S226" s="2">
        <f t="shared" si="57"/>
        <v>4.6242125413859894</v>
      </c>
      <c r="T226" s="2">
        <f t="shared" si="58"/>
        <v>0.41931851408920162</v>
      </c>
      <c r="U226" s="2">
        <f t="shared" si="52"/>
        <v>308.21014746015669</v>
      </c>
      <c r="V226" s="13">
        <f t="shared" si="53"/>
        <v>0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>
      <c r="A227" s="5">
        <v>1986</v>
      </c>
      <c r="B227" s="5">
        <v>344.45466670000002</v>
      </c>
      <c r="C227">
        <v>1976.625</v>
      </c>
      <c r="D227">
        <v>330.68</v>
      </c>
      <c r="E227" s="1">
        <f t="shared" si="48"/>
        <v>1971</v>
      </c>
      <c r="F227">
        <v>4208</v>
      </c>
      <c r="G227" s="2">
        <f t="shared" si="59"/>
        <v>7.0638826291079813</v>
      </c>
      <c r="H227" s="2">
        <f t="shared" si="59"/>
        <v>9.9995797995108582</v>
      </c>
      <c r="I227" s="2">
        <f t="shared" si="59"/>
        <v>12.156344104264022</v>
      </c>
      <c r="J227" s="2">
        <f t="shared" si="59"/>
        <v>4.8357500421018615</v>
      </c>
      <c r="K227" s="2">
        <f t="shared" si="59"/>
        <v>0.44461122512108975</v>
      </c>
      <c r="L227" s="2">
        <f t="shared" si="50"/>
        <v>309.50016780010583</v>
      </c>
      <c r="O227">
        <f t="shared" si="51"/>
        <v>4208</v>
      </c>
      <c r="P227" s="2">
        <f t="shared" si="54"/>
        <v>7.0638826291079813</v>
      </c>
      <c r="Q227" s="2">
        <f t="shared" si="55"/>
        <v>9.9995797995108582</v>
      </c>
      <c r="R227" s="2">
        <f t="shared" si="56"/>
        <v>12.156344104264022</v>
      </c>
      <c r="S227" s="2">
        <f t="shared" si="57"/>
        <v>4.8357500421018615</v>
      </c>
      <c r="T227" s="2">
        <f t="shared" si="58"/>
        <v>0.44461122512108975</v>
      </c>
      <c r="U227" s="2">
        <f t="shared" si="52"/>
        <v>309.50016780010583</v>
      </c>
      <c r="V227" s="13">
        <f t="shared" si="53"/>
        <v>0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>
      <c r="A228" s="5">
        <v>1987</v>
      </c>
      <c r="B228" s="5">
        <v>346.12925000000001</v>
      </c>
      <c r="C228">
        <v>1976.7083</v>
      </c>
      <c r="D228">
        <v>328.96</v>
      </c>
      <c r="E228" s="1">
        <f t="shared" si="48"/>
        <v>1972</v>
      </c>
      <c r="F228">
        <v>4376</v>
      </c>
      <c r="G228" s="2">
        <f t="shared" si="59"/>
        <v>7.3207089201877933</v>
      </c>
      <c r="H228" s="2">
        <f t="shared" si="59"/>
        <v>10.367188027392475</v>
      </c>
      <c r="I228" s="2">
        <f t="shared" si="59"/>
        <v>12.625361960041674</v>
      </c>
      <c r="J228" s="2">
        <f t="shared" si="59"/>
        <v>5.0533955587079493</v>
      </c>
      <c r="K228" s="2">
        <f t="shared" si="59"/>
        <v>0.46722902513434617</v>
      </c>
      <c r="L228" s="2">
        <f t="shared" si="50"/>
        <v>310.83388349146423</v>
      </c>
      <c r="O228">
        <f t="shared" si="51"/>
        <v>4376</v>
      </c>
      <c r="P228" s="2">
        <f t="shared" si="54"/>
        <v>7.3207089201877933</v>
      </c>
      <c r="Q228" s="2">
        <f t="shared" si="55"/>
        <v>10.367188027392475</v>
      </c>
      <c r="R228" s="2">
        <f t="shared" si="56"/>
        <v>12.625361960041674</v>
      </c>
      <c r="S228" s="2">
        <f t="shared" si="57"/>
        <v>5.0533955587079493</v>
      </c>
      <c r="T228" s="2">
        <f t="shared" si="58"/>
        <v>0.46722902513434617</v>
      </c>
      <c r="U228" s="2">
        <f t="shared" si="52"/>
        <v>310.83388349146423</v>
      </c>
      <c r="V228" s="13">
        <f t="shared" si="53"/>
        <v>0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>
      <c r="A229" s="5">
        <v>1988</v>
      </c>
      <c r="B229" s="5">
        <v>348.3018333</v>
      </c>
      <c r="C229">
        <v>1976.7917</v>
      </c>
      <c r="D229">
        <v>328.72</v>
      </c>
      <c r="E229" s="1">
        <f t="shared" si="48"/>
        <v>1973</v>
      </c>
      <c r="F229">
        <v>4615</v>
      </c>
      <c r="G229" s="2">
        <f t="shared" si="59"/>
        <v>7.5877887323943662</v>
      </c>
      <c r="H229" s="2">
        <f t="shared" si="59"/>
        <v>10.749559601935228</v>
      </c>
      <c r="I229" s="2">
        <f t="shared" si="59"/>
        <v>13.113323805911094</v>
      </c>
      <c r="J229" s="2">
        <f t="shared" si="59"/>
        <v>5.2783259810554055</v>
      </c>
      <c r="K229" s="2">
        <f t="shared" si="59"/>
        <v>0.48883473824129697</v>
      </c>
      <c r="L229" s="2">
        <f t="shared" si="50"/>
        <v>312.2178328595374</v>
      </c>
      <c r="O229">
        <f t="shared" si="51"/>
        <v>4615</v>
      </c>
      <c r="P229" s="2">
        <f t="shared" si="54"/>
        <v>7.5877887323943662</v>
      </c>
      <c r="Q229" s="2">
        <f t="shared" si="55"/>
        <v>10.749559601935228</v>
      </c>
      <c r="R229" s="2">
        <f t="shared" si="56"/>
        <v>13.113323805911094</v>
      </c>
      <c r="S229" s="2">
        <f t="shared" si="57"/>
        <v>5.2783259810554055</v>
      </c>
      <c r="T229" s="2">
        <f t="shared" si="58"/>
        <v>0.48883473824129697</v>
      </c>
      <c r="U229" s="2">
        <f t="shared" si="52"/>
        <v>312.2178328595374</v>
      </c>
      <c r="V229" s="13">
        <f t="shared" si="53"/>
        <v>0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>
      <c r="A230" s="5">
        <v>1989</v>
      </c>
      <c r="B230" s="5">
        <v>349.49725000000001</v>
      </c>
      <c r="C230">
        <v>1976.875</v>
      </c>
      <c r="D230">
        <v>330.16</v>
      </c>
      <c r="E230" s="1">
        <f t="shared" si="48"/>
        <v>1974</v>
      </c>
      <c r="F230">
        <v>4623</v>
      </c>
      <c r="G230" s="2">
        <f t="shared" si="59"/>
        <v>7.8694553990610325</v>
      </c>
      <c r="H230" s="2">
        <f t="shared" si="59"/>
        <v>11.153320575397705</v>
      </c>
      <c r="I230" s="2">
        <f t="shared" si="59"/>
        <v>13.630642030636347</v>
      </c>
      <c r="J230" s="2">
        <f t="shared" si="59"/>
        <v>5.5184584787152442</v>
      </c>
      <c r="K230" s="2">
        <f t="shared" si="59"/>
        <v>0.51315992294261292</v>
      </c>
      <c r="L230" s="2">
        <f t="shared" si="50"/>
        <v>313.68503640675294</v>
      </c>
      <c r="O230">
        <f t="shared" si="51"/>
        <v>4623</v>
      </c>
      <c r="P230" s="2">
        <f t="shared" si="54"/>
        <v>7.8694553990610325</v>
      </c>
      <c r="Q230" s="2">
        <f t="shared" si="55"/>
        <v>11.153320575397705</v>
      </c>
      <c r="R230" s="2">
        <f t="shared" si="56"/>
        <v>13.630642030636347</v>
      </c>
      <c r="S230" s="2">
        <f t="shared" si="57"/>
        <v>5.5184584787152442</v>
      </c>
      <c r="T230" s="2">
        <f t="shared" si="58"/>
        <v>0.51315992294261292</v>
      </c>
      <c r="U230" s="2">
        <f t="shared" si="52"/>
        <v>313.68503640675294</v>
      </c>
      <c r="V230" s="13">
        <f t="shared" si="53"/>
        <v>0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>
      <c r="A231" s="5">
        <v>1990</v>
      </c>
      <c r="B231" s="5">
        <v>350.95974999999999</v>
      </c>
      <c r="C231">
        <v>1976.9583</v>
      </c>
      <c r="D231">
        <v>331.62</v>
      </c>
      <c r="E231" s="1">
        <f t="shared" si="48"/>
        <v>1975</v>
      </c>
      <c r="F231">
        <v>4596</v>
      </c>
      <c r="G231" s="2">
        <f t="shared" ref="G231:K246" si="60">G230*(1-G$5)+G$4*$F230*$L$4/1000</f>
        <v>8.1516103286384975</v>
      </c>
      <c r="H231" s="2">
        <f t="shared" si="60"/>
        <v>11.556721964058877</v>
      </c>
      <c r="I231" s="2">
        <f t="shared" si="60"/>
        <v>14.142218369467749</v>
      </c>
      <c r="J231" s="2">
        <f t="shared" si="60"/>
        <v>5.7458119288616505</v>
      </c>
      <c r="K231" s="2">
        <f t="shared" si="60"/>
        <v>0.52828948012159394</v>
      </c>
      <c r="L231" s="2">
        <f t="shared" si="50"/>
        <v>315.12465207114838</v>
      </c>
      <c r="O231">
        <f t="shared" si="51"/>
        <v>4596</v>
      </c>
      <c r="P231" s="2">
        <f t="shared" si="54"/>
        <v>8.1516103286384975</v>
      </c>
      <c r="Q231" s="2">
        <f t="shared" si="55"/>
        <v>11.556721964058877</v>
      </c>
      <c r="R231" s="2">
        <f t="shared" si="56"/>
        <v>14.142218369467749</v>
      </c>
      <c r="S231" s="2">
        <f t="shared" si="57"/>
        <v>5.7458119288616505</v>
      </c>
      <c r="T231" s="2">
        <f t="shared" si="58"/>
        <v>0.52828948012159394</v>
      </c>
      <c r="U231" s="2">
        <f t="shared" si="52"/>
        <v>315.12465207114838</v>
      </c>
      <c r="V231" s="13">
        <f t="shared" si="53"/>
        <v>0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>
      <c r="A232" s="5">
        <v>1991</v>
      </c>
      <c r="B232" s="5">
        <v>352.5660833</v>
      </c>
      <c r="C232">
        <v>1977.0417</v>
      </c>
      <c r="D232">
        <v>332.68</v>
      </c>
      <c r="E232" s="1">
        <f t="shared" si="48"/>
        <v>1976</v>
      </c>
      <c r="F232">
        <v>4864</v>
      </c>
      <c r="G232" s="2">
        <f t="shared" si="60"/>
        <v>8.4321173708920192</v>
      </c>
      <c r="H232" s="2">
        <f t="shared" si="60"/>
        <v>11.956478372170753</v>
      </c>
      <c r="I232" s="2">
        <f t="shared" si="60"/>
        <v>14.642871677571748</v>
      </c>
      <c r="J232" s="2">
        <f t="shared" si="60"/>
        <v>5.9570083770829374</v>
      </c>
      <c r="K232" s="2">
        <f t="shared" si="60"/>
        <v>0.53619841478471852</v>
      </c>
      <c r="L232" s="2">
        <f t="shared" si="50"/>
        <v>316.52467421250219</v>
      </c>
      <c r="O232">
        <f t="shared" si="51"/>
        <v>4864</v>
      </c>
      <c r="P232" s="2">
        <f t="shared" si="54"/>
        <v>8.4321173708920192</v>
      </c>
      <c r="Q232" s="2">
        <f t="shared" si="55"/>
        <v>11.956478372170753</v>
      </c>
      <c r="R232" s="2">
        <f t="shared" si="56"/>
        <v>14.642871677571748</v>
      </c>
      <c r="S232" s="2">
        <f t="shared" si="57"/>
        <v>5.9570083770829374</v>
      </c>
      <c r="T232" s="2">
        <f t="shared" si="58"/>
        <v>0.53619841478471852</v>
      </c>
      <c r="U232" s="2">
        <f t="shared" si="52"/>
        <v>316.52467421250219</v>
      </c>
      <c r="V232" s="13">
        <f t="shared" si="53"/>
        <v>0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>
      <c r="A233" s="5">
        <v>1992</v>
      </c>
      <c r="B233" s="5">
        <v>354.07</v>
      </c>
      <c r="C233">
        <v>1977.125</v>
      </c>
      <c r="D233">
        <v>333.17</v>
      </c>
      <c r="E233" s="1">
        <f t="shared" si="48"/>
        <v>1977</v>
      </c>
      <c r="F233">
        <v>5026</v>
      </c>
      <c r="G233" s="2">
        <f t="shared" si="60"/>
        <v>8.7289812206572783</v>
      </c>
      <c r="H233" s="2">
        <f t="shared" si="60"/>
        <v>12.380299357700245</v>
      </c>
      <c r="I233" s="2">
        <f t="shared" si="60"/>
        <v>15.177067819420543</v>
      </c>
      <c r="J233" s="2">
        <f t="shared" si="60"/>
        <v>6.1875952352493577</v>
      </c>
      <c r="K233" s="2">
        <f t="shared" si="60"/>
        <v>0.55357758576798066</v>
      </c>
      <c r="L233" s="2">
        <f t="shared" si="50"/>
        <v>318.02752121879541</v>
      </c>
      <c r="O233">
        <f t="shared" si="51"/>
        <v>5026</v>
      </c>
      <c r="P233" s="2">
        <f t="shared" si="54"/>
        <v>8.7289812206572783</v>
      </c>
      <c r="Q233" s="2">
        <f t="shared" si="55"/>
        <v>12.380299357700245</v>
      </c>
      <c r="R233" s="2">
        <f t="shared" si="56"/>
        <v>15.177067819420543</v>
      </c>
      <c r="S233" s="2">
        <f t="shared" si="57"/>
        <v>6.1875952352493577</v>
      </c>
      <c r="T233" s="2">
        <f t="shared" si="58"/>
        <v>0.55357758576798066</v>
      </c>
      <c r="U233" s="2">
        <f t="shared" si="52"/>
        <v>318.02752121879541</v>
      </c>
      <c r="V233" s="13">
        <f t="shared" si="53"/>
        <v>0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>
      <c r="A234" s="5">
        <v>1993</v>
      </c>
      <c r="B234" s="5">
        <v>354.87</v>
      </c>
      <c r="C234">
        <v>1977.2083</v>
      </c>
      <c r="D234">
        <v>334.96</v>
      </c>
      <c r="E234" s="1">
        <f t="shared" si="48"/>
        <v>1978</v>
      </c>
      <c r="F234">
        <v>5087</v>
      </c>
      <c r="G234" s="2">
        <f t="shared" si="60"/>
        <v>9.0357323943661978</v>
      </c>
      <c r="H234" s="2">
        <f t="shared" si="60"/>
        <v>12.818165666632165</v>
      </c>
      <c r="I234" s="2">
        <f t="shared" si="60"/>
        <v>15.728431679811502</v>
      </c>
      <c r="J234" s="2">
        <f t="shared" si="60"/>
        <v>6.4240234756473917</v>
      </c>
      <c r="K234" s="2">
        <f t="shared" si="60"/>
        <v>0.57172421961253428</v>
      </c>
      <c r="L234" s="2">
        <f t="shared" si="50"/>
        <v>319.5780774360698</v>
      </c>
      <c r="O234">
        <f t="shared" si="51"/>
        <v>5087</v>
      </c>
      <c r="P234" s="2">
        <f t="shared" si="54"/>
        <v>9.0357323943661978</v>
      </c>
      <c r="Q234" s="2">
        <f t="shared" si="55"/>
        <v>12.818165666632165</v>
      </c>
      <c r="R234" s="2">
        <f t="shared" si="56"/>
        <v>15.728431679811502</v>
      </c>
      <c r="S234" s="2">
        <f t="shared" si="57"/>
        <v>6.4240234756473917</v>
      </c>
      <c r="T234" s="2">
        <f t="shared" si="58"/>
        <v>0.57172421961253428</v>
      </c>
      <c r="U234" s="2">
        <f t="shared" si="52"/>
        <v>319.5780774360698</v>
      </c>
      <c r="V234" s="13">
        <f t="shared" si="53"/>
        <v>0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>
      <c r="A235" s="5">
        <v>1994</v>
      </c>
      <c r="B235" s="5">
        <v>356.32</v>
      </c>
      <c r="C235">
        <v>1977.2917</v>
      </c>
      <c r="D235">
        <v>336.14</v>
      </c>
      <c r="E235" s="1">
        <f t="shared" si="48"/>
        <v>1979</v>
      </c>
      <c r="F235">
        <v>5369</v>
      </c>
      <c r="G235" s="2">
        <f t="shared" si="60"/>
        <v>9.3462065727699546</v>
      </c>
      <c r="H235" s="2">
        <f t="shared" si="60"/>
        <v>13.260555091786765</v>
      </c>
      <c r="I235" s="2">
        <f t="shared" si="60"/>
        <v>16.28155911413258</v>
      </c>
      <c r="J235" s="2">
        <f t="shared" si="60"/>
        <v>6.6541049383807076</v>
      </c>
      <c r="K235" s="2">
        <f t="shared" si="60"/>
        <v>0.58559455917509318</v>
      </c>
      <c r="L235" s="2">
        <f t="shared" si="50"/>
        <v>321.12802027624508</v>
      </c>
      <c r="O235">
        <f t="shared" si="51"/>
        <v>5369</v>
      </c>
      <c r="P235" s="2">
        <f t="shared" si="54"/>
        <v>9.3462065727699546</v>
      </c>
      <c r="Q235" s="2">
        <f t="shared" si="55"/>
        <v>13.260555091786765</v>
      </c>
      <c r="R235" s="2">
        <f t="shared" si="56"/>
        <v>16.28155911413258</v>
      </c>
      <c r="S235" s="2">
        <f t="shared" si="57"/>
        <v>6.6541049383807076</v>
      </c>
      <c r="T235" s="2">
        <f t="shared" si="58"/>
        <v>0.58559455917509318</v>
      </c>
      <c r="U235" s="2">
        <f t="shared" si="52"/>
        <v>321.12802027624508</v>
      </c>
      <c r="V235" s="13">
        <f t="shared" si="53"/>
        <v>0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>
      <c r="A236" s="5">
        <v>1995</v>
      </c>
      <c r="B236" s="5">
        <v>358.31</v>
      </c>
      <c r="C236">
        <v>1977.375</v>
      </c>
      <c r="D236">
        <v>336.93</v>
      </c>
      <c r="E236" s="1">
        <f t="shared" si="48"/>
        <v>1980</v>
      </c>
      <c r="F236">
        <v>5316</v>
      </c>
      <c r="G236" s="2">
        <f t="shared" si="60"/>
        <v>9.6738920187793447</v>
      </c>
      <c r="H236" s="2">
        <f t="shared" si="60"/>
        <v>13.728206363645002</v>
      </c>
      <c r="I236" s="2">
        <f t="shared" si="60"/>
        <v>16.869628328542579</v>
      </c>
      <c r="J236" s="2">
        <f t="shared" si="60"/>
        <v>6.9041411620400934</v>
      </c>
      <c r="K236" s="2">
        <f t="shared" si="60"/>
        <v>0.6072467820001286</v>
      </c>
      <c r="L236" s="2">
        <f t="shared" si="50"/>
        <v>322.78311465500713</v>
      </c>
      <c r="O236">
        <f t="shared" si="51"/>
        <v>5316</v>
      </c>
      <c r="P236" s="2">
        <f t="shared" si="54"/>
        <v>9.6738920187793447</v>
      </c>
      <c r="Q236" s="2">
        <f t="shared" si="55"/>
        <v>13.728206363645002</v>
      </c>
      <c r="R236" s="2">
        <f t="shared" si="56"/>
        <v>16.869628328542579</v>
      </c>
      <c r="S236" s="2">
        <f t="shared" si="57"/>
        <v>6.9041411620400934</v>
      </c>
      <c r="T236" s="2">
        <f t="shared" si="58"/>
        <v>0.6072467820001286</v>
      </c>
      <c r="U236" s="2">
        <f t="shared" si="52"/>
        <v>322.78311465500713</v>
      </c>
      <c r="V236" s="13">
        <f t="shared" si="53"/>
        <v>0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>
      <c r="A237" s="5">
        <v>1996</v>
      </c>
      <c r="B237" s="5">
        <v>359.8</v>
      </c>
      <c r="C237">
        <v>1977.4583</v>
      </c>
      <c r="D237">
        <v>336.17</v>
      </c>
      <c r="E237" s="1">
        <f t="shared" si="48"/>
        <v>1981</v>
      </c>
      <c r="F237">
        <v>5152</v>
      </c>
      <c r="G237" s="2">
        <f t="shared" si="60"/>
        <v>9.9983427230046971</v>
      </c>
      <c r="H237" s="2">
        <f t="shared" si="60"/>
        <v>14.189594587050243</v>
      </c>
      <c r="I237" s="2">
        <f t="shared" si="60"/>
        <v>17.441841674450874</v>
      </c>
      <c r="J237" s="2">
        <f t="shared" si="60"/>
        <v>7.1336729450424237</v>
      </c>
      <c r="K237" s="2">
        <f t="shared" si="60"/>
        <v>0.61789125608364415</v>
      </c>
      <c r="L237" s="2">
        <f t="shared" si="50"/>
        <v>324.38134318563186</v>
      </c>
      <c r="O237">
        <f t="shared" si="51"/>
        <v>5152</v>
      </c>
      <c r="P237" s="2">
        <f t="shared" si="54"/>
        <v>9.9983427230046971</v>
      </c>
      <c r="Q237" s="2">
        <f t="shared" si="55"/>
        <v>14.189594587050243</v>
      </c>
      <c r="R237" s="2">
        <f t="shared" si="56"/>
        <v>17.441841674450874</v>
      </c>
      <c r="S237" s="2">
        <f t="shared" si="57"/>
        <v>7.1336729450424237</v>
      </c>
      <c r="T237" s="2">
        <f t="shared" si="58"/>
        <v>0.61789125608364415</v>
      </c>
      <c r="U237" s="2">
        <f t="shared" si="52"/>
        <v>324.38134318563186</v>
      </c>
      <c r="V237" s="13">
        <f t="shared" si="53"/>
        <v>0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>
      <c r="A238" s="5">
        <v>1997</v>
      </c>
      <c r="B238" s="5">
        <v>361.13</v>
      </c>
      <c r="C238">
        <v>1977.5417</v>
      </c>
      <c r="D238">
        <v>334.89</v>
      </c>
      <c r="E238" s="1">
        <f t="shared" si="48"/>
        <v>1982</v>
      </c>
      <c r="F238">
        <v>5113</v>
      </c>
      <c r="G238" s="2">
        <f t="shared" si="60"/>
        <v>10.312784037558687</v>
      </c>
      <c r="H238" s="2">
        <f t="shared" si="60"/>
        <v>14.634314456624777</v>
      </c>
      <c r="I238" s="2">
        <f t="shared" si="60"/>
        <v>17.981735922752087</v>
      </c>
      <c r="J238" s="2">
        <f t="shared" si="60"/>
        <v>7.3308434726053662</v>
      </c>
      <c r="K238" s="2">
        <f t="shared" si="60"/>
        <v>0.61664792545538094</v>
      </c>
      <c r="L238" s="2">
        <f t="shared" si="50"/>
        <v>325.87632581499628</v>
      </c>
      <c r="O238">
        <f t="shared" si="51"/>
        <v>5113</v>
      </c>
      <c r="P238" s="2">
        <f t="shared" si="54"/>
        <v>10.312784037558687</v>
      </c>
      <c r="Q238" s="2">
        <f t="shared" si="55"/>
        <v>14.634314456624777</v>
      </c>
      <c r="R238" s="2">
        <f t="shared" si="56"/>
        <v>17.981735922752087</v>
      </c>
      <c r="S238" s="2">
        <f t="shared" si="57"/>
        <v>7.3308434726053662</v>
      </c>
      <c r="T238" s="2">
        <f t="shared" si="58"/>
        <v>0.61664792545538094</v>
      </c>
      <c r="U238" s="2">
        <f t="shared" si="52"/>
        <v>325.87632581499628</v>
      </c>
      <c r="V238" s="13">
        <f t="shared" si="53"/>
        <v>0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>
      <c r="A239" s="5">
        <v>1998</v>
      </c>
      <c r="B239" s="5">
        <v>363.6</v>
      </c>
      <c r="C239">
        <v>1977.625</v>
      </c>
      <c r="D239">
        <v>332.56</v>
      </c>
      <c r="E239" s="1">
        <f t="shared" si="48"/>
        <v>1983</v>
      </c>
      <c r="F239">
        <v>5095</v>
      </c>
      <c r="G239" s="2">
        <f t="shared" si="60"/>
        <v>10.624845070422538</v>
      </c>
      <c r="H239" s="2">
        <f t="shared" si="60"/>
        <v>15.074148916710246</v>
      </c>
      <c r="I239" s="2">
        <f t="shared" si="60"/>
        <v>18.50852422300261</v>
      </c>
      <c r="J239" s="2">
        <f t="shared" si="60"/>
        <v>7.5121728030154289</v>
      </c>
      <c r="K239" s="2">
        <f t="shared" si="60"/>
        <v>0.61406282139368651</v>
      </c>
      <c r="L239" s="2">
        <f t="shared" si="50"/>
        <v>327.3337538345445</v>
      </c>
      <c r="O239">
        <f t="shared" si="51"/>
        <v>5095</v>
      </c>
      <c r="P239" s="2">
        <f t="shared" si="54"/>
        <v>10.624845070422538</v>
      </c>
      <c r="Q239" s="2">
        <f t="shared" si="55"/>
        <v>15.074148916710246</v>
      </c>
      <c r="R239" s="2">
        <f t="shared" si="56"/>
        <v>18.50852422300261</v>
      </c>
      <c r="S239" s="2">
        <f t="shared" si="57"/>
        <v>7.5121728030154289</v>
      </c>
      <c r="T239" s="2">
        <f t="shared" si="58"/>
        <v>0.61406282139368651</v>
      </c>
      <c r="U239" s="2">
        <f t="shared" si="52"/>
        <v>327.3337538345445</v>
      </c>
      <c r="V239" s="13">
        <f t="shared" si="53"/>
        <v>0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>
      <c r="A240" s="5">
        <v>1999</v>
      </c>
      <c r="B240" s="5">
        <v>365.54</v>
      </c>
      <c r="C240">
        <v>1977.7083</v>
      </c>
      <c r="D240">
        <v>331.29</v>
      </c>
      <c r="E240" s="1">
        <f t="shared" si="48"/>
        <v>1984</v>
      </c>
      <c r="F240">
        <v>5283</v>
      </c>
      <c r="G240" s="2">
        <f t="shared" si="60"/>
        <v>10.935807511737092</v>
      </c>
      <c r="H240" s="2">
        <f t="shared" si="60"/>
        <v>15.511083238200142</v>
      </c>
      <c r="I240" s="2">
        <f t="shared" si="60"/>
        <v>19.025537420886582</v>
      </c>
      <c r="J240" s="2">
        <f t="shared" si="60"/>
        <v>7.6810306827959272</v>
      </c>
      <c r="K240" s="2">
        <f t="shared" si="60"/>
        <v>0.61164980609918596</v>
      </c>
      <c r="L240" s="2">
        <f t="shared" si="50"/>
        <v>328.76510865971892</v>
      </c>
      <c r="O240">
        <f t="shared" si="51"/>
        <v>5283</v>
      </c>
      <c r="P240" s="2">
        <f t="shared" si="54"/>
        <v>10.935807511737092</v>
      </c>
      <c r="Q240" s="2">
        <f t="shared" si="55"/>
        <v>15.511083238200142</v>
      </c>
      <c r="R240" s="2">
        <f t="shared" si="56"/>
        <v>19.025537420886582</v>
      </c>
      <c r="S240" s="2">
        <f t="shared" si="57"/>
        <v>7.6810306827959272</v>
      </c>
      <c r="T240" s="2">
        <f t="shared" si="58"/>
        <v>0.61164980609918596</v>
      </c>
      <c r="U240" s="2">
        <f t="shared" si="52"/>
        <v>328.76510865971892</v>
      </c>
      <c r="V240" s="13">
        <f t="shared" si="53"/>
        <v>0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>
      <c r="A241" s="5">
        <v>2000</v>
      </c>
      <c r="B241" s="5">
        <v>366.82</v>
      </c>
      <c r="C241">
        <v>1977.7917</v>
      </c>
      <c r="D241">
        <v>331.28</v>
      </c>
      <c r="E241" s="1">
        <f t="shared" si="48"/>
        <v>1985</v>
      </c>
      <c r="F241">
        <v>5441</v>
      </c>
      <c r="G241" s="2">
        <f t="shared" si="60"/>
        <v>11.258244131455402</v>
      </c>
      <c r="H241" s="2">
        <f t="shared" si="60"/>
        <v>15.964468122467146</v>
      </c>
      <c r="I241" s="2">
        <f t="shared" si="60"/>
        <v>19.563855080655962</v>
      </c>
      <c r="J241" s="2">
        <f t="shared" si="60"/>
        <v>7.8623079704687644</v>
      </c>
      <c r="K241" s="2">
        <f t="shared" si="60"/>
        <v>0.61901252942052809</v>
      </c>
      <c r="L241" s="2">
        <f t="shared" si="50"/>
        <v>330.26788783446779</v>
      </c>
      <c r="O241">
        <f t="shared" si="51"/>
        <v>5441</v>
      </c>
      <c r="P241" s="2">
        <f t="shared" si="54"/>
        <v>11.258244131455402</v>
      </c>
      <c r="Q241" s="2">
        <f t="shared" si="55"/>
        <v>15.964468122467146</v>
      </c>
      <c r="R241" s="2">
        <f t="shared" si="56"/>
        <v>19.563855080655962</v>
      </c>
      <c r="S241" s="2">
        <f t="shared" si="57"/>
        <v>7.8623079704687644</v>
      </c>
      <c r="T241" s="2">
        <f t="shared" si="58"/>
        <v>0.61901252942052809</v>
      </c>
      <c r="U241" s="2">
        <f t="shared" si="52"/>
        <v>330.26788783446779</v>
      </c>
      <c r="V241" s="13">
        <f t="shared" si="53"/>
        <v>0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>
      <c r="A242" s="5">
        <v>2001</v>
      </c>
      <c r="B242" s="5">
        <v>368.33</v>
      </c>
      <c r="C242">
        <v>1977.875</v>
      </c>
      <c r="D242">
        <v>332.46</v>
      </c>
      <c r="E242" s="1">
        <f t="shared" si="48"/>
        <v>1986</v>
      </c>
      <c r="F242">
        <v>5609</v>
      </c>
      <c r="G242" s="2">
        <f t="shared" si="60"/>
        <v>11.590323943661975</v>
      </c>
      <c r="H242" s="2">
        <f t="shared" si="60"/>
        <v>16.431441412112747</v>
      </c>
      <c r="I242" s="2">
        <f t="shared" si="60"/>
        <v>20.118684198448399</v>
      </c>
      <c r="J242" s="2">
        <f t="shared" si="60"/>
        <v>8.0517740575453036</v>
      </c>
      <c r="K242" s="2">
        <f t="shared" si="60"/>
        <v>0.6308960872294902</v>
      </c>
      <c r="L242" s="2">
        <f t="shared" si="50"/>
        <v>331.82311969899791</v>
      </c>
      <c r="O242">
        <f t="shared" si="51"/>
        <v>5609</v>
      </c>
      <c r="P242" s="2">
        <f t="shared" si="54"/>
        <v>11.590323943661975</v>
      </c>
      <c r="Q242" s="2">
        <f t="shared" si="55"/>
        <v>16.431441412112747</v>
      </c>
      <c r="R242" s="2">
        <f t="shared" si="56"/>
        <v>20.118684198448399</v>
      </c>
      <c r="S242" s="2">
        <f t="shared" si="57"/>
        <v>8.0517740575453036</v>
      </c>
      <c r="T242" s="2">
        <f t="shared" si="58"/>
        <v>0.6308960872294902</v>
      </c>
      <c r="U242" s="2">
        <f t="shared" si="52"/>
        <v>331.82311969899791</v>
      </c>
      <c r="V242" s="13">
        <f t="shared" si="53"/>
        <v>0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>
      <c r="A243" s="5">
        <v>2002</v>
      </c>
      <c r="B243" s="5">
        <v>370.5</v>
      </c>
      <c r="C243">
        <v>1977.9583</v>
      </c>
      <c r="D243">
        <v>333.6</v>
      </c>
      <c r="E243" s="1">
        <f t="shared" si="48"/>
        <v>1987</v>
      </c>
      <c r="F243">
        <v>5755</v>
      </c>
      <c r="G243" s="2">
        <f t="shared" si="60"/>
        <v>11.932657276995307</v>
      </c>
      <c r="H243" s="2">
        <f t="shared" si="60"/>
        <v>16.912904692163611</v>
      </c>
      <c r="I243" s="2">
        <f t="shared" si="60"/>
        <v>20.691305494722755</v>
      </c>
      <c r="J243" s="2">
        <f t="shared" si="60"/>
        <v>8.2501348525801976</v>
      </c>
      <c r="K243" s="2">
        <f t="shared" si="60"/>
        <v>0.64599115333075519</v>
      </c>
      <c r="L243" s="2">
        <f t="shared" si="50"/>
        <v>333.43299346979262</v>
      </c>
      <c r="O243">
        <f t="shared" si="51"/>
        <v>5755</v>
      </c>
      <c r="P243" s="2">
        <f t="shared" si="54"/>
        <v>11.932657276995307</v>
      </c>
      <c r="Q243" s="2">
        <f t="shared" si="55"/>
        <v>16.912904692163611</v>
      </c>
      <c r="R243" s="2">
        <f t="shared" si="56"/>
        <v>20.691305494722755</v>
      </c>
      <c r="S243" s="2">
        <f t="shared" si="57"/>
        <v>8.2501348525801976</v>
      </c>
      <c r="T243" s="2">
        <f t="shared" si="58"/>
        <v>0.64599115333075519</v>
      </c>
      <c r="U243" s="2">
        <f t="shared" si="52"/>
        <v>333.43299346979262</v>
      </c>
      <c r="V243" s="13">
        <f t="shared" si="53"/>
        <v>0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>
      <c r="A244" s="5">
        <v>2003</v>
      </c>
      <c r="B244" s="5">
        <v>372.78</v>
      </c>
      <c r="C244">
        <v>1978.0417</v>
      </c>
      <c r="D244">
        <v>334.94</v>
      </c>
      <c r="E244" s="1">
        <f t="shared" si="48"/>
        <v>1988</v>
      </c>
      <c r="F244">
        <v>5968</v>
      </c>
      <c r="G244" s="2">
        <f t="shared" si="60"/>
        <v>12.283901408450706</v>
      </c>
      <c r="H244" s="2">
        <f t="shared" si="60"/>
        <v>17.406752372523361</v>
      </c>
      <c r="I244" s="2">
        <f t="shared" si="60"/>
        <v>21.278174987582009</v>
      </c>
      <c r="J244" s="2">
        <f t="shared" si="60"/>
        <v>8.4543000692470418</v>
      </c>
      <c r="K244" s="2">
        <f t="shared" si="60"/>
        <v>0.66200123382545795</v>
      </c>
      <c r="L244" s="2">
        <f t="shared" si="50"/>
        <v>335.08513007162856</v>
      </c>
      <c r="O244">
        <f t="shared" si="51"/>
        <v>5968</v>
      </c>
      <c r="P244" s="2">
        <f t="shared" si="54"/>
        <v>12.283901408450706</v>
      </c>
      <c r="Q244" s="2">
        <f t="shared" si="55"/>
        <v>17.406752372523361</v>
      </c>
      <c r="R244" s="2">
        <f t="shared" si="56"/>
        <v>21.278174987582009</v>
      </c>
      <c r="S244" s="2">
        <f t="shared" si="57"/>
        <v>8.4543000692470418</v>
      </c>
      <c r="T244" s="2">
        <f t="shared" si="58"/>
        <v>0.66200123382545795</v>
      </c>
      <c r="U244" s="2">
        <f t="shared" si="52"/>
        <v>335.08513007162856</v>
      </c>
      <c r="V244" s="13">
        <f t="shared" si="53"/>
        <v>0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>
      <c r="A245" s="5">
        <v>2004</v>
      </c>
      <c r="B245" s="5">
        <v>374.7</v>
      </c>
      <c r="C245">
        <v>1978.125</v>
      </c>
      <c r="D245">
        <v>335.26</v>
      </c>
      <c r="E245" s="1">
        <f t="shared" si="48"/>
        <v>1989</v>
      </c>
      <c r="F245">
        <v>6088</v>
      </c>
      <c r="G245" s="2">
        <f t="shared" si="60"/>
        <v>12.648145539906105</v>
      </c>
      <c r="H245" s="2">
        <f t="shared" si="60"/>
        <v>17.919241463148666</v>
      </c>
      <c r="I245" s="2">
        <f t="shared" si="60"/>
        <v>21.889167156655677</v>
      </c>
      <c r="J245" s="2">
        <f t="shared" si="60"/>
        <v>8.6718019689515202</v>
      </c>
      <c r="K245" s="2">
        <f t="shared" si="60"/>
        <v>0.68171183850996242</v>
      </c>
      <c r="L245" s="2">
        <f t="shared" si="50"/>
        <v>336.8100679671719</v>
      </c>
      <c r="O245">
        <f t="shared" si="51"/>
        <v>6088</v>
      </c>
      <c r="P245" s="2">
        <f t="shared" si="54"/>
        <v>12.648145539906105</v>
      </c>
      <c r="Q245" s="2">
        <f t="shared" si="55"/>
        <v>17.919241463148666</v>
      </c>
      <c r="R245" s="2">
        <f t="shared" si="56"/>
        <v>21.889167156655677</v>
      </c>
      <c r="S245" s="2">
        <f t="shared" si="57"/>
        <v>8.6718019689515202</v>
      </c>
      <c r="T245" s="2">
        <f t="shared" si="58"/>
        <v>0.68171183850996242</v>
      </c>
      <c r="U245" s="2">
        <f t="shared" si="52"/>
        <v>336.8100679671719</v>
      </c>
      <c r="V245" s="13">
        <f t="shared" si="53"/>
        <v>0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>
      <c r="A246" s="5">
        <v>2005</v>
      </c>
      <c r="B246" s="5">
        <v>376.7</v>
      </c>
      <c r="C246">
        <v>1978.2083</v>
      </c>
      <c r="D246">
        <v>336.66</v>
      </c>
      <c r="E246" s="1">
        <f t="shared" si="48"/>
        <v>1990</v>
      </c>
      <c r="F246">
        <v>6151</v>
      </c>
      <c r="G246" s="2">
        <f t="shared" si="60"/>
        <v>13.019713615023477</v>
      </c>
      <c r="H246" s="2">
        <f t="shared" si="60"/>
        <v>18.441588286596321</v>
      </c>
      <c r="I246" s="2">
        <f t="shared" si="60"/>
        <v>22.509986381540557</v>
      </c>
      <c r="J246" s="2">
        <f t="shared" si="60"/>
        <v>8.8909631759625434</v>
      </c>
      <c r="K246" s="2">
        <f t="shared" si="60"/>
        <v>0.69930072738949123</v>
      </c>
      <c r="L246" s="2">
        <f t="shared" si="50"/>
        <v>338.56155218651242</v>
      </c>
      <c r="O246">
        <f t="shared" si="51"/>
        <v>6151</v>
      </c>
      <c r="P246" s="2">
        <f t="shared" si="54"/>
        <v>13.019713615023477</v>
      </c>
      <c r="Q246" s="2">
        <f t="shared" si="55"/>
        <v>18.441588286596321</v>
      </c>
      <c r="R246" s="2">
        <f t="shared" si="56"/>
        <v>22.509986381540557</v>
      </c>
      <c r="S246" s="2">
        <f t="shared" si="57"/>
        <v>8.8909631759625434</v>
      </c>
      <c r="T246" s="2">
        <f t="shared" si="58"/>
        <v>0.69930072738949123</v>
      </c>
      <c r="U246" s="2">
        <f t="shared" si="52"/>
        <v>338.56155218651242</v>
      </c>
      <c r="V246" s="13">
        <f t="shared" si="53"/>
        <v>0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>
      <c r="A247" s="5">
        <v>2006</v>
      </c>
      <c r="B247" s="5">
        <v>378.7</v>
      </c>
      <c r="C247">
        <v>1978.2917</v>
      </c>
      <c r="D247">
        <v>337.69</v>
      </c>
      <c r="E247" s="1">
        <f t="shared" si="48"/>
        <v>1991</v>
      </c>
      <c r="F247">
        <v>6239</v>
      </c>
      <c r="G247" s="2">
        <f t="shared" ref="G247:K262" si="61">G246*(1-G$5)+G$4*$F246*$L$4/1000</f>
        <v>13.395126760563382</v>
      </c>
      <c r="H247" s="2">
        <f t="shared" si="61"/>
        <v>18.968413611272538</v>
      </c>
      <c r="I247" s="2">
        <f t="shared" si="61"/>
        <v>23.131937377159385</v>
      </c>
      <c r="J247" s="2">
        <f t="shared" si="61"/>
        <v>9.1049987584252374</v>
      </c>
      <c r="K247" s="2">
        <f t="shared" si="61"/>
        <v>0.71292667424407719</v>
      </c>
      <c r="L247" s="2">
        <f t="shared" si="50"/>
        <v>340.31340318166463</v>
      </c>
      <c r="O247">
        <f t="shared" si="51"/>
        <v>6239</v>
      </c>
      <c r="P247" s="2">
        <f t="shared" si="54"/>
        <v>13.395126760563382</v>
      </c>
      <c r="Q247" s="2">
        <f t="shared" si="55"/>
        <v>18.968413611272538</v>
      </c>
      <c r="R247" s="2">
        <f t="shared" si="56"/>
        <v>23.131937377159385</v>
      </c>
      <c r="S247" s="2">
        <f t="shared" si="57"/>
        <v>9.1049987584252374</v>
      </c>
      <c r="T247" s="2">
        <f t="shared" si="58"/>
        <v>0.71292667424407719</v>
      </c>
      <c r="U247" s="2">
        <f t="shared" si="52"/>
        <v>340.31340318166463</v>
      </c>
      <c r="V247" s="13">
        <f t="shared" si="53"/>
        <v>0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>
      <c r="A248" s="5"/>
      <c r="B248" s="5"/>
      <c r="C248">
        <v>1978.375</v>
      </c>
      <c r="D248">
        <v>338.02</v>
      </c>
      <c r="E248" s="1">
        <f t="shared" si="48"/>
        <v>1992</v>
      </c>
      <c r="F248">
        <v>6178</v>
      </c>
      <c r="G248" s="2">
        <f t="shared" si="61"/>
        <v>13.775910798122068</v>
      </c>
      <c r="H248" s="2">
        <f t="shared" si="61"/>
        <v>19.5020525345269</v>
      </c>
      <c r="I248" s="2">
        <f t="shared" si="61"/>
        <v>23.758760820732917</v>
      </c>
      <c r="J248" s="2">
        <f t="shared" si="61"/>
        <v>9.3171357994563024</v>
      </c>
      <c r="K248" s="2">
        <f t="shared" si="61"/>
        <v>0.72532268417805956</v>
      </c>
      <c r="L248" s="2">
        <f t="shared" si="50"/>
        <v>342.07918263701623</v>
      </c>
      <c r="O248">
        <f t="shared" si="51"/>
        <v>6178</v>
      </c>
      <c r="P248" s="2">
        <f t="shared" si="54"/>
        <v>13.775910798122068</v>
      </c>
      <c r="Q248" s="2">
        <f t="shared" si="55"/>
        <v>19.5020525345269</v>
      </c>
      <c r="R248" s="2">
        <f t="shared" si="56"/>
        <v>23.758760820732917</v>
      </c>
      <c r="S248" s="2">
        <f t="shared" si="57"/>
        <v>9.3171357994563024</v>
      </c>
      <c r="T248" s="2">
        <f t="shared" si="58"/>
        <v>0.72532268417805956</v>
      </c>
      <c r="U248" s="2">
        <f t="shared" si="52"/>
        <v>342.07918263701623</v>
      </c>
      <c r="V248" s="13">
        <f t="shared" si="53"/>
        <v>0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>
      <c r="A249" s="5"/>
      <c r="B249" s="5"/>
      <c r="C249">
        <v>1978.4583</v>
      </c>
      <c r="D249">
        <v>338.01</v>
      </c>
      <c r="E249" s="1">
        <f t="shared" si="48"/>
        <v>1993</v>
      </c>
      <c r="F249">
        <v>6172</v>
      </c>
      <c r="G249" s="2">
        <f t="shared" si="61"/>
        <v>14.152971830985917</v>
      </c>
      <c r="H249" s="2">
        <f t="shared" si="61"/>
        <v>20.028495701617366</v>
      </c>
      <c r="I249" s="2">
        <f t="shared" si="61"/>
        <v>24.368006334737949</v>
      </c>
      <c r="J249" s="2">
        <f t="shared" si="61"/>
        <v>9.5099944938481862</v>
      </c>
      <c r="K249" s="2">
        <f t="shared" si="61"/>
        <v>0.72997739449586407</v>
      </c>
      <c r="L249" s="2">
        <f t="shared" si="50"/>
        <v>343.78944575568528</v>
      </c>
      <c r="O249">
        <f t="shared" si="51"/>
        <v>6172</v>
      </c>
      <c r="P249" s="2">
        <f t="shared" si="54"/>
        <v>14.152971830985917</v>
      </c>
      <c r="Q249" s="2">
        <f t="shared" si="55"/>
        <v>20.028495701617366</v>
      </c>
      <c r="R249" s="2">
        <f t="shared" si="56"/>
        <v>24.368006334737949</v>
      </c>
      <c r="S249" s="2">
        <f t="shared" si="57"/>
        <v>9.5099944938481862</v>
      </c>
      <c r="T249" s="2">
        <f t="shared" si="58"/>
        <v>0.72997739449586407</v>
      </c>
      <c r="U249" s="2">
        <f t="shared" si="52"/>
        <v>343.78944575568528</v>
      </c>
      <c r="V249" s="13">
        <f t="shared" si="53"/>
        <v>0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>
      <c r="A250" s="5"/>
      <c r="B250" s="5"/>
      <c r="C250">
        <v>1978.5417</v>
      </c>
      <c r="D250">
        <v>336.5</v>
      </c>
      <c r="E250" s="1">
        <f t="shared" si="48"/>
        <v>1994</v>
      </c>
      <c r="F250">
        <v>6284</v>
      </c>
      <c r="G250" s="2">
        <f t="shared" si="61"/>
        <v>14.529666666666669</v>
      </c>
      <c r="H250" s="2">
        <f t="shared" si="61"/>
        <v>20.552927227533115</v>
      </c>
      <c r="I250" s="2">
        <f t="shared" si="61"/>
        <v>24.968172771769495</v>
      </c>
      <c r="J250" s="2">
        <f t="shared" si="61"/>
        <v>9.6911315519970955</v>
      </c>
      <c r="K250" s="2">
        <f t="shared" si="61"/>
        <v>0.73251892887484815</v>
      </c>
      <c r="L250" s="2">
        <f t="shared" si="50"/>
        <v>345.47441714684123</v>
      </c>
      <c r="O250">
        <f t="shared" si="51"/>
        <v>6284</v>
      </c>
      <c r="P250" s="2">
        <f t="shared" si="54"/>
        <v>14.529666666666669</v>
      </c>
      <c r="Q250" s="2">
        <f t="shared" si="55"/>
        <v>20.552927227533115</v>
      </c>
      <c r="R250" s="2">
        <f t="shared" si="56"/>
        <v>24.968172771769495</v>
      </c>
      <c r="S250" s="2">
        <f t="shared" si="57"/>
        <v>9.6911315519970955</v>
      </c>
      <c r="T250" s="2">
        <f t="shared" si="58"/>
        <v>0.73251892887484815</v>
      </c>
      <c r="U250" s="2">
        <f t="shared" si="52"/>
        <v>345.47441714684123</v>
      </c>
      <c r="V250" s="13">
        <f t="shared" si="53"/>
        <v>0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>
      <c r="A251" s="5"/>
      <c r="B251" s="5"/>
      <c r="C251">
        <v>1978.625</v>
      </c>
      <c r="D251">
        <v>334.42</v>
      </c>
      <c r="E251" s="1">
        <f t="shared" si="48"/>
        <v>1995</v>
      </c>
      <c r="F251">
        <v>6422</v>
      </c>
      <c r="G251" s="2">
        <f t="shared" si="61"/>
        <v>14.913197183098594</v>
      </c>
      <c r="H251" s="2">
        <f t="shared" si="61"/>
        <v>21.086432458565735</v>
      </c>
      <c r="I251" s="2">
        <f t="shared" si="61"/>
        <v>25.577109696321013</v>
      </c>
      <c r="J251" s="2">
        <f t="shared" si="61"/>
        <v>9.8750663593886845</v>
      </c>
      <c r="K251" s="2">
        <f t="shared" si="61"/>
        <v>0.73931866336085705</v>
      </c>
      <c r="L251" s="2">
        <f t="shared" si="50"/>
        <v>347.19112436073488</v>
      </c>
      <c r="O251">
        <f t="shared" si="51"/>
        <v>6422</v>
      </c>
      <c r="P251" s="2">
        <f t="shared" si="54"/>
        <v>14.913197183098594</v>
      </c>
      <c r="Q251" s="2">
        <f t="shared" si="55"/>
        <v>21.086432458565735</v>
      </c>
      <c r="R251" s="2">
        <f t="shared" si="56"/>
        <v>25.577109696321013</v>
      </c>
      <c r="S251" s="2">
        <f t="shared" si="57"/>
        <v>9.8750663593886845</v>
      </c>
      <c r="T251" s="2">
        <f t="shared" si="58"/>
        <v>0.73931866336085705</v>
      </c>
      <c r="U251" s="2">
        <f t="shared" si="52"/>
        <v>347.19112436073488</v>
      </c>
      <c r="V251" s="13">
        <f t="shared" si="53"/>
        <v>0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>
      <c r="A252" s="5"/>
      <c r="B252" s="5"/>
      <c r="C252">
        <v>1978.7083</v>
      </c>
      <c r="D252">
        <v>332.36</v>
      </c>
      <c r="E252" s="1">
        <f t="shared" si="48"/>
        <v>1996</v>
      </c>
      <c r="F252">
        <v>6550</v>
      </c>
      <c r="G252" s="2">
        <f t="shared" si="61"/>
        <v>15.305150234741786</v>
      </c>
      <c r="H252" s="2">
        <f t="shared" si="61"/>
        <v>21.63142774723514</v>
      </c>
      <c r="I252" s="2">
        <f t="shared" si="61"/>
        <v>26.198605488793653</v>
      </c>
      <c r="J252" s="2">
        <f t="shared" si="61"/>
        <v>10.064690732596926</v>
      </c>
      <c r="K252" s="2">
        <f t="shared" si="61"/>
        <v>0.74992178404396337</v>
      </c>
      <c r="L252" s="2">
        <f t="shared" si="50"/>
        <v>348.94979598741145</v>
      </c>
      <c r="O252">
        <f t="shared" si="51"/>
        <v>6550</v>
      </c>
      <c r="P252" s="2">
        <f t="shared" si="54"/>
        <v>15.305150234741786</v>
      </c>
      <c r="Q252" s="2">
        <f t="shared" si="55"/>
        <v>21.63142774723514</v>
      </c>
      <c r="R252" s="2">
        <f t="shared" si="56"/>
        <v>26.198605488793653</v>
      </c>
      <c r="S252" s="2">
        <f t="shared" si="57"/>
        <v>10.064690732596926</v>
      </c>
      <c r="T252" s="2">
        <f t="shared" si="58"/>
        <v>0.74992178404396337</v>
      </c>
      <c r="U252" s="2">
        <f t="shared" si="52"/>
        <v>348.94979598741145</v>
      </c>
      <c r="V252" s="13">
        <f t="shared" si="53"/>
        <v>0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>
      <c r="A253" s="5"/>
      <c r="B253" s="5"/>
      <c r="C253">
        <v>1978.7917</v>
      </c>
      <c r="D253">
        <v>332.45</v>
      </c>
      <c r="E253" s="1">
        <f t="shared" si="48"/>
        <v>1997</v>
      </c>
      <c r="F253">
        <v>6663</v>
      </c>
      <c r="G253" s="2">
        <f t="shared" si="61"/>
        <v>15.704915492957749</v>
      </c>
      <c r="H253" s="2">
        <f t="shared" si="61"/>
        <v>22.186942516913081</v>
      </c>
      <c r="I253" s="2">
        <f t="shared" si="61"/>
        <v>26.830989228909349</v>
      </c>
      <c r="J253" s="2">
        <f t="shared" si="61"/>
        <v>10.258505935693693</v>
      </c>
      <c r="K253" s="2">
        <f t="shared" si="61"/>
        <v>0.76236229149826196</v>
      </c>
      <c r="L253" s="2">
        <f t="shared" si="50"/>
        <v>350.74371546597212</v>
      </c>
      <c r="O253">
        <f t="shared" si="51"/>
        <v>6663</v>
      </c>
      <c r="P253" s="2">
        <f t="shared" si="54"/>
        <v>15.704915492957749</v>
      </c>
      <c r="Q253" s="2">
        <f t="shared" si="55"/>
        <v>22.186942516913081</v>
      </c>
      <c r="R253" s="2">
        <f t="shared" si="56"/>
        <v>26.830989228909349</v>
      </c>
      <c r="S253" s="2">
        <f t="shared" si="57"/>
        <v>10.258505935693693</v>
      </c>
      <c r="T253" s="2">
        <f t="shared" si="58"/>
        <v>0.76236229149826196</v>
      </c>
      <c r="U253" s="2">
        <f t="shared" si="52"/>
        <v>350.74371546597212</v>
      </c>
      <c r="V253" s="13">
        <f t="shared" si="53"/>
        <v>0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>
      <c r="A254" s="5"/>
      <c r="B254" s="5"/>
      <c r="C254">
        <v>1978.875</v>
      </c>
      <c r="D254">
        <v>333.76</v>
      </c>
      <c r="E254" s="1">
        <f t="shared" si="48"/>
        <v>1998</v>
      </c>
      <c r="F254">
        <v>6638</v>
      </c>
      <c r="G254" s="2">
        <f t="shared" si="61"/>
        <v>16.111577464788734</v>
      </c>
      <c r="H254" s="2">
        <f t="shared" si="61"/>
        <v>22.751539377488548</v>
      </c>
      <c r="I254" s="2">
        <f t="shared" si="61"/>
        <v>27.471861250802188</v>
      </c>
      <c r="J254" s="2">
        <f t="shared" si="61"/>
        <v>10.454511996362534</v>
      </c>
      <c r="K254" s="2">
        <f t="shared" si="61"/>
        <v>0.77521300501092649</v>
      </c>
      <c r="L254" s="2">
        <f t="shared" si="50"/>
        <v>352.56470309445297</v>
      </c>
      <c r="O254">
        <f t="shared" si="51"/>
        <v>6638</v>
      </c>
      <c r="P254" s="2">
        <f t="shared" si="54"/>
        <v>16.111577464788734</v>
      </c>
      <c r="Q254" s="2">
        <f t="shared" si="55"/>
        <v>22.751539377488548</v>
      </c>
      <c r="R254" s="2">
        <f t="shared" si="56"/>
        <v>27.471861250802188</v>
      </c>
      <c r="S254" s="2">
        <f t="shared" si="57"/>
        <v>10.454511996362534</v>
      </c>
      <c r="T254" s="2">
        <f t="shared" si="58"/>
        <v>0.77521300501092649</v>
      </c>
      <c r="U254" s="2">
        <f t="shared" si="52"/>
        <v>352.56470309445297</v>
      </c>
      <c r="V254" s="13">
        <f t="shared" si="53"/>
        <v>0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>
      <c r="A255" s="5"/>
      <c r="B255" s="5"/>
      <c r="C255">
        <v>1978.9583</v>
      </c>
      <c r="D255">
        <v>334.91</v>
      </c>
      <c r="E255" s="1">
        <f t="shared" si="48"/>
        <v>1999</v>
      </c>
      <c r="F255">
        <v>6584</v>
      </c>
      <c r="G255" s="2">
        <f t="shared" si="61"/>
        <v>16.516713615023477</v>
      </c>
      <c r="H255" s="2">
        <f t="shared" si="61"/>
        <v>23.312235597379065</v>
      </c>
      <c r="I255" s="2">
        <f t="shared" si="61"/>
        <v>28.100375225160043</v>
      </c>
      <c r="J255" s="2">
        <f t="shared" si="61"/>
        <v>10.636386574699504</v>
      </c>
      <c r="K255" s="2">
        <f t="shared" si="61"/>
        <v>0.78183364783535314</v>
      </c>
      <c r="L255" s="2">
        <f t="shared" si="50"/>
        <v>354.34754466009747</v>
      </c>
      <c r="O255">
        <f t="shared" si="51"/>
        <v>6584</v>
      </c>
      <c r="P255" s="2">
        <f t="shared" si="54"/>
        <v>16.516713615023477</v>
      </c>
      <c r="Q255" s="2">
        <f t="shared" si="55"/>
        <v>23.312235597379065</v>
      </c>
      <c r="R255" s="2">
        <f t="shared" si="56"/>
        <v>28.100375225160043</v>
      </c>
      <c r="S255" s="2">
        <f t="shared" si="57"/>
        <v>10.636386574699504</v>
      </c>
      <c r="T255" s="2">
        <f t="shared" si="58"/>
        <v>0.78183364783535314</v>
      </c>
      <c r="U255" s="2">
        <f t="shared" si="52"/>
        <v>354.34754466009747</v>
      </c>
      <c r="V255" s="13">
        <f t="shared" si="53"/>
        <v>0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>
      <c r="A256" s="5"/>
      <c r="B256" s="2"/>
      <c r="C256">
        <v>1979.0417</v>
      </c>
      <c r="D256">
        <v>336.14</v>
      </c>
      <c r="E256" s="1">
        <f t="shared" si="48"/>
        <v>2000</v>
      </c>
      <c r="F256">
        <v>6750</v>
      </c>
      <c r="G256" s="2">
        <f t="shared" si="61"/>
        <v>16.918553990610331</v>
      </c>
      <c r="H256" s="2">
        <f t="shared" si="61"/>
        <v>23.86631890266894</v>
      </c>
      <c r="I256" s="2">
        <f t="shared" si="61"/>
        <v>28.712340221796499</v>
      </c>
      <c r="J256" s="2">
        <f t="shared" si="61"/>
        <v>10.801533201994349</v>
      </c>
      <c r="K256" s="2">
        <f t="shared" si="61"/>
        <v>0.78331405942776877</v>
      </c>
      <c r="L256" s="2">
        <f t="shared" si="50"/>
        <v>356.08206037649791</v>
      </c>
      <c r="O256">
        <f t="shared" si="51"/>
        <v>6750</v>
      </c>
      <c r="P256" s="2">
        <f t="shared" si="54"/>
        <v>16.918553990610331</v>
      </c>
      <c r="Q256" s="2">
        <f t="shared" si="55"/>
        <v>23.86631890266894</v>
      </c>
      <c r="R256" s="2">
        <f t="shared" si="56"/>
        <v>28.712340221796499</v>
      </c>
      <c r="S256" s="2">
        <f t="shared" si="57"/>
        <v>10.801533201994349</v>
      </c>
      <c r="T256" s="2">
        <f t="shared" si="58"/>
        <v>0.78331405942776877</v>
      </c>
      <c r="U256" s="2">
        <f t="shared" si="52"/>
        <v>356.08206037649791</v>
      </c>
      <c r="V256" s="13">
        <f t="shared" si="53"/>
        <v>0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>
      <c r="A257" s="5"/>
      <c r="B257" s="2"/>
      <c r="C257">
        <v>1979.125</v>
      </c>
      <c r="D257">
        <v>336.69</v>
      </c>
      <c r="E257" s="1">
        <f t="shared" si="48"/>
        <v>2001</v>
      </c>
      <c r="F257">
        <v>6916</v>
      </c>
      <c r="G257" s="2">
        <f t="shared" si="61"/>
        <v>17.330525821596247</v>
      </c>
      <c r="H257" s="2">
        <f t="shared" si="61"/>
        <v>24.434464762679269</v>
      </c>
      <c r="I257" s="2">
        <f t="shared" si="61"/>
        <v>29.341030014475518</v>
      </c>
      <c r="J257" s="2">
        <f t="shared" si="61"/>
        <v>10.976729089743987</v>
      </c>
      <c r="K257" s="2">
        <f t="shared" si="61"/>
        <v>0.7920054016776098</v>
      </c>
      <c r="L257" s="2">
        <f t="shared" si="50"/>
        <v>357.87475509017264</v>
      </c>
      <c r="O257">
        <f t="shared" si="51"/>
        <v>6916</v>
      </c>
      <c r="P257" s="2">
        <f t="shared" si="54"/>
        <v>17.330525821596247</v>
      </c>
      <c r="Q257" s="2">
        <f t="shared" si="55"/>
        <v>24.434464762679269</v>
      </c>
      <c r="R257" s="2">
        <f t="shared" si="56"/>
        <v>29.341030014475518</v>
      </c>
      <c r="S257" s="2">
        <f t="shared" si="57"/>
        <v>10.976729089743987</v>
      </c>
      <c r="T257" s="2">
        <f t="shared" si="58"/>
        <v>0.7920054016776098</v>
      </c>
      <c r="U257" s="2">
        <f t="shared" si="52"/>
        <v>357.87475509017264</v>
      </c>
      <c r="V257" s="13">
        <f t="shared" si="53"/>
        <v>0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>
      <c r="A258" s="5"/>
      <c r="B258" s="2"/>
      <c r="C258">
        <v>1979.2083</v>
      </c>
      <c r="D258">
        <v>338.27</v>
      </c>
      <c r="E258" s="1">
        <f t="shared" si="48"/>
        <v>2002</v>
      </c>
      <c r="F258">
        <v>6981</v>
      </c>
      <c r="G258" s="2">
        <f t="shared" si="61"/>
        <v>17.752629107981225</v>
      </c>
      <c r="H258" s="2">
        <f t="shared" si="61"/>
        <v>25.016634490901552</v>
      </c>
      <c r="I258" s="2">
        <f t="shared" si="61"/>
        <v>29.986220112683835</v>
      </c>
      <c r="J258" s="2">
        <f t="shared" si="61"/>
        <v>11.161400155292052</v>
      </c>
      <c r="K258" s="2">
        <f t="shared" si="61"/>
        <v>0.80507039445624107</v>
      </c>
      <c r="L258" s="2">
        <f t="shared" si="50"/>
        <v>359.72195426131492</v>
      </c>
      <c r="O258">
        <f t="shared" si="51"/>
        <v>6981</v>
      </c>
      <c r="P258" s="2">
        <f t="shared" si="54"/>
        <v>17.752629107981225</v>
      </c>
      <c r="Q258" s="2">
        <f t="shared" si="55"/>
        <v>25.016634490901552</v>
      </c>
      <c r="R258" s="2">
        <f t="shared" si="56"/>
        <v>29.986220112683835</v>
      </c>
      <c r="S258" s="2">
        <f t="shared" si="57"/>
        <v>11.161400155292052</v>
      </c>
      <c r="T258" s="2">
        <f t="shared" si="58"/>
        <v>0.80507039445624107</v>
      </c>
      <c r="U258" s="2">
        <f t="shared" si="52"/>
        <v>359.72195426131492</v>
      </c>
      <c r="V258" s="13">
        <f t="shared" si="53"/>
        <v>0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>
      <c r="A259" s="5"/>
      <c r="B259" s="2"/>
      <c r="C259">
        <v>1979.2917</v>
      </c>
      <c r="D259">
        <v>338.82</v>
      </c>
      <c r="E259" s="1">
        <f t="shared" si="48"/>
        <v>2003</v>
      </c>
      <c r="F259">
        <v>7397</v>
      </c>
      <c r="G259" s="2">
        <f t="shared" si="61"/>
        <v>18.178699530516436</v>
      </c>
      <c r="H259" s="2">
        <f t="shared" si="61"/>
        <v>25.603305939179918</v>
      </c>
      <c r="I259" s="2">
        <f t="shared" si="61"/>
        <v>30.632515330237922</v>
      </c>
      <c r="J259" s="2">
        <f t="shared" si="61"/>
        <v>11.343150651425605</v>
      </c>
      <c r="K259" s="2">
        <f t="shared" si="61"/>
        <v>0.81604635633789335</v>
      </c>
      <c r="L259" s="2">
        <f t="shared" si="50"/>
        <v>361.57371780769779</v>
      </c>
      <c r="O259">
        <f t="shared" si="51"/>
        <v>7397</v>
      </c>
      <c r="P259" s="2">
        <f t="shared" si="54"/>
        <v>18.178699530516436</v>
      </c>
      <c r="Q259" s="2">
        <f t="shared" si="55"/>
        <v>25.603305939179918</v>
      </c>
      <c r="R259" s="2">
        <f t="shared" si="56"/>
        <v>30.632515330237922</v>
      </c>
      <c r="S259" s="2">
        <f t="shared" si="57"/>
        <v>11.343150651425605</v>
      </c>
      <c r="T259" s="2">
        <f t="shared" si="58"/>
        <v>0.81604635633789335</v>
      </c>
      <c r="U259" s="2">
        <f t="shared" si="52"/>
        <v>361.57371780769779</v>
      </c>
      <c r="V259" s="13">
        <f t="shared" si="53"/>
        <v>0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>
      <c r="A260" s="5"/>
      <c r="B260" s="2"/>
      <c r="C260">
        <v>1979.375</v>
      </c>
      <c r="D260">
        <v>339.24</v>
      </c>
      <c r="E260" s="1">
        <f t="shared" si="48"/>
        <v>2004</v>
      </c>
      <c r="F260">
        <v>7782</v>
      </c>
      <c r="G260" s="2">
        <f t="shared" si="61"/>
        <v>18.63015962441315</v>
      </c>
      <c r="H260" s="2">
        <f t="shared" si="61"/>
        <v>26.227424469626765</v>
      </c>
      <c r="I260" s="2">
        <f t="shared" si="61"/>
        <v>31.332633227911476</v>
      </c>
      <c r="J260" s="2">
        <f t="shared" si="61"/>
        <v>11.563344604192045</v>
      </c>
      <c r="K260" s="2">
        <f t="shared" si="61"/>
        <v>0.84223413017087756</v>
      </c>
      <c r="L260" s="2">
        <f t="shared" si="50"/>
        <v>363.59579605631433</v>
      </c>
      <c r="O260">
        <f t="shared" si="51"/>
        <v>7782</v>
      </c>
      <c r="P260" s="2">
        <f t="shared" si="54"/>
        <v>18.63015962441315</v>
      </c>
      <c r="Q260" s="2">
        <f t="shared" si="55"/>
        <v>26.227424469626765</v>
      </c>
      <c r="R260" s="2">
        <f t="shared" si="56"/>
        <v>31.332633227911476</v>
      </c>
      <c r="S260" s="2">
        <f t="shared" si="57"/>
        <v>11.563344604192045</v>
      </c>
      <c r="T260" s="2">
        <f t="shared" si="58"/>
        <v>0.84223413017087756</v>
      </c>
      <c r="U260" s="2">
        <f t="shared" si="52"/>
        <v>363.59579605631433</v>
      </c>
      <c r="V260" s="13">
        <f t="shared" si="53"/>
        <v>0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>
      <c r="A261" s="5"/>
      <c r="B261" s="2"/>
      <c r="C261">
        <v>1979.4583</v>
      </c>
      <c r="D261">
        <v>339.26</v>
      </c>
      <c r="E261" s="1">
        <f t="shared" si="48"/>
        <v>2005</v>
      </c>
      <c r="F261">
        <v>8086</v>
      </c>
      <c r="G261" s="2">
        <f t="shared" si="61"/>
        <v>19.105117370892025</v>
      </c>
      <c r="H261" s="2">
        <f t="shared" si="61"/>
        <v>26.885976266077336</v>
      </c>
      <c r="I261" s="2">
        <f t="shared" si="61"/>
        <v>32.081194087547281</v>
      </c>
      <c r="J261" s="2">
        <f t="shared" si="61"/>
        <v>11.816147362121999</v>
      </c>
      <c r="K261" s="2">
        <f t="shared" si="61"/>
        <v>0.87619293528109476</v>
      </c>
      <c r="L261" s="2">
        <f t="shared" si="50"/>
        <v>365.76462802191975</v>
      </c>
      <c r="O261">
        <f t="shared" si="51"/>
        <v>8086</v>
      </c>
      <c r="P261" s="2">
        <f t="shared" si="54"/>
        <v>19.105117370892025</v>
      </c>
      <c r="Q261" s="2">
        <f t="shared" si="55"/>
        <v>26.885976266077336</v>
      </c>
      <c r="R261" s="2">
        <f t="shared" si="56"/>
        <v>32.081194087547281</v>
      </c>
      <c r="S261" s="2">
        <f t="shared" si="57"/>
        <v>11.816147362121999</v>
      </c>
      <c r="T261" s="2">
        <f t="shared" si="58"/>
        <v>0.87619293528109476</v>
      </c>
      <c r="U261" s="2">
        <f t="shared" si="52"/>
        <v>365.76462802191975</v>
      </c>
      <c r="V261" s="13">
        <f t="shared" si="53"/>
        <v>0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>
      <c r="A262" s="5"/>
      <c r="B262" s="2"/>
      <c r="C262">
        <v>1979.5417</v>
      </c>
      <c r="D262">
        <v>337.54</v>
      </c>
      <c r="E262" s="1">
        <f t="shared" si="48"/>
        <v>2006</v>
      </c>
      <c r="F262">
        <v>8350</v>
      </c>
      <c r="G262" s="2">
        <f t="shared" si="61"/>
        <v>19.598629107981225</v>
      </c>
      <c r="H262" s="2">
        <f t="shared" si="61"/>
        <v>27.571260967784504</v>
      </c>
      <c r="I262" s="2">
        <f t="shared" si="61"/>
        <v>32.8653786637894</v>
      </c>
      <c r="J262" s="2">
        <f t="shared" si="61"/>
        <v>12.090189044440306</v>
      </c>
      <c r="K262" s="2">
        <f t="shared" si="61"/>
        <v>0.91106229221713098</v>
      </c>
      <c r="L262" s="2">
        <f t="shared" si="50"/>
        <v>368.03652007621258</v>
      </c>
      <c r="O262">
        <f t="shared" si="51"/>
        <v>8350</v>
      </c>
      <c r="P262" s="2">
        <f t="shared" si="54"/>
        <v>19.598629107981225</v>
      </c>
      <c r="Q262" s="2">
        <f t="shared" si="55"/>
        <v>27.571260967784504</v>
      </c>
      <c r="R262" s="2">
        <f t="shared" si="56"/>
        <v>32.8653786637894</v>
      </c>
      <c r="S262" s="2">
        <f t="shared" si="57"/>
        <v>12.090189044440306</v>
      </c>
      <c r="T262" s="2">
        <f t="shared" si="58"/>
        <v>0.91106229221713098</v>
      </c>
      <c r="U262" s="2">
        <f t="shared" si="52"/>
        <v>368.03652007621258</v>
      </c>
      <c r="V262" s="13">
        <f t="shared" si="53"/>
        <v>0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>
      <c r="A263" s="5"/>
      <c r="B263" s="2"/>
      <c r="C263">
        <v>1979.625</v>
      </c>
      <c r="D263">
        <v>335.72</v>
      </c>
      <c r="E263" s="1">
        <f t="shared" ref="E263:E264" si="62">1+E262</f>
        <v>2007</v>
      </c>
      <c r="F263">
        <v>8543</v>
      </c>
      <c r="G263" s="2">
        <f t="shared" ref="G263:K278" si="63">G262*(1-G$5)+G$4*$F262*$L$4/1000</f>
        <v>20.108253521126766</v>
      </c>
      <c r="H263" s="2">
        <f t="shared" si="63"/>
        <v>28.279449163182001</v>
      </c>
      <c r="I263" s="2">
        <f t="shared" si="63"/>
        <v>33.678699403501554</v>
      </c>
      <c r="J263" s="2">
        <f t="shared" si="63"/>
        <v>12.379561502488006</v>
      </c>
      <c r="K263" s="2">
        <f t="shared" si="63"/>
        <v>0.94460599248048349</v>
      </c>
      <c r="L263" s="2">
        <f>SUM(G263:K263,L$5)</f>
        <v>370.39056958277882</v>
      </c>
      <c r="O263">
        <f t="shared" ref="O263:O326" si="64">F263+N263</f>
        <v>8543</v>
      </c>
      <c r="P263" s="2">
        <f t="shared" si="54"/>
        <v>20.108253521126766</v>
      </c>
      <c r="Q263" s="2">
        <f t="shared" si="55"/>
        <v>28.279449163182001</v>
      </c>
      <c r="R263" s="2">
        <f t="shared" si="56"/>
        <v>33.678699403501554</v>
      </c>
      <c r="S263" s="2">
        <f t="shared" si="57"/>
        <v>12.379561502488006</v>
      </c>
      <c r="T263" s="2">
        <f t="shared" si="58"/>
        <v>0.94460599248048349</v>
      </c>
      <c r="U263" s="2">
        <f>SUM(P263:T263,U$5)</f>
        <v>370.39056958277882</v>
      </c>
      <c r="V263" s="13">
        <f t="shared" ref="V263:V326" si="65">U263-L263</f>
        <v>0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>
      <c r="A264" s="5"/>
      <c r="B264" s="2"/>
      <c r="C264">
        <v>1979.7083</v>
      </c>
      <c r="D264">
        <v>333.97</v>
      </c>
      <c r="E264" s="1">
        <f t="shared" si="62"/>
        <v>2008</v>
      </c>
      <c r="F264">
        <v>8749</v>
      </c>
      <c r="G264" s="2">
        <f t="shared" si="63"/>
        <v>20.62965727699531</v>
      </c>
      <c r="H264" s="2">
        <f t="shared" si="63"/>
        <v>29.003811177407222</v>
      </c>
      <c r="I264" s="2">
        <f t="shared" si="63"/>
        <v>34.510098556486049</v>
      </c>
      <c r="J264" s="2">
        <f t="shared" si="63"/>
        <v>12.675055603912078</v>
      </c>
      <c r="K264" s="2">
        <f t="shared" si="63"/>
        <v>0.9740123079942673</v>
      </c>
      <c r="L264" s="2">
        <f>SUM(G264:K264,L$5)</f>
        <v>372.79263492279495</v>
      </c>
      <c r="O264">
        <f t="shared" si="64"/>
        <v>8749</v>
      </c>
      <c r="P264" s="2">
        <f t="shared" ref="P264:P327" si="66">P263*(1-P$5)+P$4*$O263*$L$4/1000</f>
        <v>20.62965727699531</v>
      </c>
      <c r="Q264" s="2">
        <f t="shared" ref="Q264:Q327" si="67">Q263*(1-Q$5)+Q$4*$O263*$L$4/1000</f>
        <v>29.003811177407222</v>
      </c>
      <c r="R264" s="2">
        <f t="shared" ref="R264:R327" si="68">R263*(1-R$5)+R$4*$O263*$L$4/1000</f>
        <v>34.510098556486049</v>
      </c>
      <c r="S264" s="2">
        <f t="shared" ref="S264:S327" si="69">S263*(1-S$5)+S$4*$O263*$L$4/1000</f>
        <v>12.675055603912078</v>
      </c>
      <c r="T264" s="2">
        <f t="shared" ref="T264:T327" si="70">T263*(1-T$5)+T$4*$O263*$L$4/1000</f>
        <v>0.9740123079942673</v>
      </c>
      <c r="U264" s="2">
        <f>SUM(P264:T264,U$5)</f>
        <v>372.79263492279495</v>
      </c>
      <c r="V264" s="13">
        <f t="shared" si="65"/>
        <v>0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>
      <c r="A265" s="5"/>
      <c r="B265" s="2"/>
      <c r="C265">
        <v>1979.7917</v>
      </c>
      <c r="D265">
        <v>334.24</v>
      </c>
      <c r="E265" s="1">
        <f>1+E264</f>
        <v>2009</v>
      </c>
      <c r="F265" s="14">
        <v>9155.4950363392491</v>
      </c>
      <c r="G265" s="2">
        <f t="shared" si="63"/>
        <v>21.163633802816907</v>
      </c>
      <c r="H265" s="2">
        <f t="shared" si="63"/>
        <v>29.745523173077977</v>
      </c>
      <c r="I265" s="2">
        <f t="shared" si="63"/>
        <v>35.361286514788659</v>
      </c>
      <c r="J265" s="2">
        <f t="shared" si="63"/>
        <v>12.977847460068233</v>
      </c>
      <c r="K265" s="2">
        <f t="shared" si="63"/>
        <v>1.0015195014449079</v>
      </c>
      <c r="L265" s="2">
        <f t="shared" ref="L265:L328" si="71">SUM(G265:K265,L$5)</f>
        <v>375.2498104521967</v>
      </c>
      <c r="O265">
        <f t="shared" si="64"/>
        <v>9155.4950363392491</v>
      </c>
      <c r="P265" s="2">
        <f t="shared" si="66"/>
        <v>21.163633802816907</v>
      </c>
      <c r="Q265" s="2">
        <f t="shared" si="67"/>
        <v>29.745523173077977</v>
      </c>
      <c r="R265" s="2">
        <f t="shared" si="68"/>
        <v>35.361286514788659</v>
      </c>
      <c r="S265" s="2">
        <f t="shared" si="69"/>
        <v>12.977847460068233</v>
      </c>
      <c r="T265" s="2">
        <f t="shared" si="70"/>
        <v>1.0015195014449079</v>
      </c>
      <c r="U265" s="2">
        <f t="shared" ref="U265:U328" si="72">SUM(P265:T265,U$5)</f>
        <v>375.2498104521967</v>
      </c>
      <c r="V265" s="13">
        <f t="shared" si="65"/>
        <v>0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>
      <c r="A266" s="5"/>
      <c r="B266" s="2"/>
      <c r="C266">
        <v>1979.875</v>
      </c>
      <c r="D266">
        <v>335.32</v>
      </c>
      <c r="E266" s="1">
        <f t="shared" ref="E266:E329" si="73">1+E265</f>
        <v>2010</v>
      </c>
      <c r="F266" s="14">
        <v>9498.9534144443514</v>
      </c>
      <c r="G266" s="2">
        <f t="shared" si="63"/>
        <v>21.722419884847003</v>
      </c>
      <c r="H266" s="2">
        <f t="shared" si="63"/>
        <v>30.523363244884937</v>
      </c>
      <c r="I266" s="2">
        <f t="shared" si="63"/>
        <v>36.262118980889902</v>
      </c>
      <c r="J266" s="2">
        <f t="shared" si="63"/>
        <v>13.311052454432183</v>
      </c>
      <c r="K266" s="2">
        <f t="shared" si="63"/>
        <v>1.0372877316419054</v>
      </c>
      <c r="L266" s="2">
        <f t="shared" si="71"/>
        <v>377.85624229669594</v>
      </c>
      <c r="O266">
        <f t="shared" si="64"/>
        <v>9498.9534144443514</v>
      </c>
      <c r="P266" s="2">
        <f t="shared" si="66"/>
        <v>21.722419884847003</v>
      </c>
      <c r="Q266" s="2">
        <f t="shared" si="67"/>
        <v>30.523363244884937</v>
      </c>
      <c r="R266" s="2">
        <f t="shared" si="68"/>
        <v>36.262118980889902</v>
      </c>
      <c r="S266" s="2">
        <f t="shared" si="69"/>
        <v>13.311052454432183</v>
      </c>
      <c r="T266" s="2">
        <f t="shared" si="70"/>
        <v>1.0372877316419054</v>
      </c>
      <c r="U266" s="2">
        <f t="shared" si="72"/>
        <v>377.85624229669594</v>
      </c>
      <c r="V266" s="13">
        <f t="shared" si="65"/>
        <v>0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>
      <c r="A267" s="5"/>
      <c r="B267" s="2"/>
      <c r="C267">
        <v>1979.9583</v>
      </c>
      <c r="D267">
        <v>336.82</v>
      </c>
      <c r="E267" s="1">
        <f t="shared" si="73"/>
        <v>2011</v>
      </c>
      <c r="F267" s="14">
        <v>9812.2726100693326</v>
      </c>
      <c r="G267" s="2">
        <f t="shared" si="63"/>
        <v>22.302168215306047</v>
      </c>
      <c r="H267" s="2">
        <f t="shared" si="63"/>
        <v>31.331313068364981</v>
      </c>
      <c r="I267" s="2">
        <f t="shared" si="63"/>
        <v>37.202459299557354</v>
      </c>
      <c r="J267" s="2">
        <f t="shared" si="63"/>
        <v>13.665534511225784</v>
      </c>
      <c r="K267" s="2">
        <f t="shared" si="63"/>
        <v>1.0751070663838513</v>
      </c>
      <c r="L267" s="2">
        <f t="shared" si="71"/>
        <v>380.57658216083803</v>
      </c>
      <c r="O267">
        <f t="shared" si="64"/>
        <v>9812.2726100693326</v>
      </c>
      <c r="P267" s="2">
        <f t="shared" si="66"/>
        <v>22.302168215306047</v>
      </c>
      <c r="Q267" s="2">
        <f t="shared" si="67"/>
        <v>31.331313068364981</v>
      </c>
      <c r="R267" s="2">
        <f t="shared" si="68"/>
        <v>37.202459299557354</v>
      </c>
      <c r="S267" s="2">
        <f t="shared" si="69"/>
        <v>13.665534511225784</v>
      </c>
      <c r="T267" s="2">
        <f t="shared" si="70"/>
        <v>1.0751070663838513</v>
      </c>
      <c r="U267" s="2">
        <f t="shared" si="72"/>
        <v>380.57658216083803</v>
      </c>
      <c r="V267" s="13">
        <f t="shared" si="65"/>
        <v>0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>
      <c r="A268" s="5"/>
      <c r="B268" s="2"/>
      <c r="C268">
        <v>1980.0417</v>
      </c>
      <c r="D268">
        <v>337.9</v>
      </c>
      <c r="E268" s="1">
        <f t="shared" si="73"/>
        <v>2012</v>
      </c>
      <c r="F268" s="14">
        <v>10189.375344508617</v>
      </c>
      <c r="G268" s="2">
        <f t="shared" si="63"/>
        <v>22.90103931357319</v>
      </c>
      <c r="H268" s="2">
        <f t="shared" si="63"/>
        <v>32.166459840505063</v>
      </c>
      <c r="I268" s="2">
        <f t="shared" si="63"/>
        <v>38.177249219763546</v>
      </c>
      <c r="J268" s="2">
        <f t="shared" si="63"/>
        <v>14.036540676032022</v>
      </c>
      <c r="K268" s="2">
        <f t="shared" si="63"/>
        <v>1.1127554738256209</v>
      </c>
      <c r="L268" s="2">
        <f t="shared" si="71"/>
        <v>383.39404452369945</v>
      </c>
      <c r="O268">
        <f t="shared" si="64"/>
        <v>10189.375344508617</v>
      </c>
      <c r="P268" s="2">
        <f t="shared" si="66"/>
        <v>22.90103931357319</v>
      </c>
      <c r="Q268" s="2">
        <f t="shared" si="67"/>
        <v>32.166459840505063</v>
      </c>
      <c r="R268" s="2">
        <f t="shared" si="68"/>
        <v>38.177249219763546</v>
      </c>
      <c r="S268" s="2">
        <f t="shared" si="69"/>
        <v>14.036540676032022</v>
      </c>
      <c r="T268" s="2">
        <f t="shared" si="70"/>
        <v>1.1127554738256209</v>
      </c>
      <c r="U268" s="2">
        <f t="shared" si="72"/>
        <v>383.39404452369945</v>
      </c>
      <c r="V268" s="13">
        <f t="shared" si="65"/>
        <v>0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>
      <c r="A269" s="5"/>
      <c r="B269" s="2"/>
      <c r="C269">
        <v>1980.125</v>
      </c>
      <c r="D269">
        <v>338.34</v>
      </c>
      <c r="E269" s="1">
        <f t="shared" si="73"/>
        <v>2013</v>
      </c>
      <c r="F269" s="14">
        <v>10274.768020488516</v>
      </c>
      <c r="G269" s="2">
        <f t="shared" si="63"/>
        <v>23.52292607168874</v>
      </c>
      <c r="H269" s="2">
        <f t="shared" si="63"/>
        <v>33.034717806363645</v>
      </c>
      <c r="I269" s="2">
        <f t="shared" si="63"/>
        <v>39.19560884122297</v>
      </c>
      <c r="J269" s="2">
        <f t="shared" si="63"/>
        <v>14.430613309356279</v>
      </c>
      <c r="K269" s="2">
        <f t="shared" si="63"/>
        <v>1.1532947409579513</v>
      </c>
      <c r="L269" s="2">
        <f t="shared" si="71"/>
        <v>386.33716076958956</v>
      </c>
      <c r="O269">
        <f t="shared" si="64"/>
        <v>10274.768020488516</v>
      </c>
      <c r="P269" s="2">
        <f t="shared" si="66"/>
        <v>23.52292607168874</v>
      </c>
      <c r="Q269" s="2">
        <f t="shared" si="67"/>
        <v>33.034717806363645</v>
      </c>
      <c r="R269" s="2">
        <f t="shared" si="68"/>
        <v>39.19560884122297</v>
      </c>
      <c r="S269" s="2">
        <f t="shared" si="69"/>
        <v>14.430613309356279</v>
      </c>
      <c r="T269" s="2">
        <f t="shared" si="70"/>
        <v>1.1532947409579513</v>
      </c>
      <c r="U269" s="2">
        <f t="shared" si="72"/>
        <v>386.33716076958956</v>
      </c>
      <c r="V269" s="13">
        <f t="shared" si="65"/>
        <v>0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>
      <c r="A270" s="5"/>
      <c r="B270" s="2"/>
      <c r="C270">
        <v>1980.2083</v>
      </c>
      <c r="D270">
        <v>340.07</v>
      </c>
      <c r="E270" s="1">
        <f t="shared" si="73"/>
        <v>2014</v>
      </c>
      <c r="F270" s="14">
        <v>10158.274238369077</v>
      </c>
      <c r="G270" s="2">
        <f t="shared" si="63"/>
        <v>24.150024589371139</v>
      </c>
      <c r="H270" s="2">
        <f t="shared" si="63"/>
        <v>33.908605260239021</v>
      </c>
      <c r="I270" s="2">
        <f t="shared" si="63"/>
        <v>40.21312835926242</v>
      </c>
      <c r="J270" s="2">
        <f t="shared" si="63"/>
        <v>14.812196426597522</v>
      </c>
      <c r="K270" s="2">
        <f t="shared" si="63"/>
        <v>1.1818920952166427</v>
      </c>
      <c r="L270" s="2">
        <f t="shared" si="71"/>
        <v>389.26584673068675</v>
      </c>
      <c r="O270">
        <f t="shared" si="64"/>
        <v>10158.274238369077</v>
      </c>
      <c r="P270" s="2">
        <f t="shared" si="66"/>
        <v>24.150024589371139</v>
      </c>
      <c r="Q270" s="2">
        <f t="shared" si="67"/>
        <v>33.908605260239021</v>
      </c>
      <c r="R270" s="2">
        <f t="shared" si="68"/>
        <v>40.21312835926242</v>
      </c>
      <c r="S270" s="2">
        <f t="shared" si="69"/>
        <v>14.812196426597522</v>
      </c>
      <c r="T270" s="2">
        <f t="shared" si="70"/>
        <v>1.1818920952166427</v>
      </c>
      <c r="U270" s="2">
        <f t="shared" si="72"/>
        <v>389.26584673068675</v>
      </c>
      <c r="V270" s="13">
        <f t="shared" si="65"/>
        <v>0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>
      <c r="A271" s="5"/>
      <c r="B271" s="2"/>
      <c r="C271">
        <v>1980.2917</v>
      </c>
      <c r="D271">
        <v>340.93</v>
      </c>
      <c r="E271" s="1">
        <f t="shared" si="73"/>
        <v>2015</v>
      </c>
      <c r="F271" s="14">
        <v>10774.92826930818</v>
      </c>
      <c r="G271" s="2">
        <f t="shared" si="63"/>
        <v>24.770013157910096</v>
      </c>
      <c r="H271" s="2">
        <f t="shared" si="63"/>
        <v>34.76915024030243</v>
      </c>
      <c r="I271" s="2">
        <f t="shared" si="63"/>
        <v>41.199488690365158</v>
      </c>
      <c r="J271" s="2">
        <f t="shared" si="63"/>
        <v>15.158307920870715</v>
      </c>
      <c r="K271" s="2">
        <f t="shared" si="63"/>
        <v>1.1937680757124027</v>
      </c>
      <c r="L271" s="2">
        <f t="shared" si="71"/>
        <v>392.09072808516078</v>
      </c>
      <c r="O271">
        <f t="shared" si="64"/>
        <v>10774.92826930818</v>
      </c>
      <c r="P271" s="2">
        <f t="shared" si="66"/>
        <v>24.770013157910096</v>
      </c>
      <c r="Q271" s="2">
        <f t="shared" si="67"/>
        <v>34.76915024030243</v>
      </c>
      <c r="R271" s="2">
        <f t="shared" si="68"/>
        <v>41.199488690365158</v>
      </c>
      <c r="S271" s="2">
        <f t="shared" si="69"/>
        <v>15.158307920870715</v>
      </c>
      <c r="T271" s="2">
        <f t="shared" si="70"/>
        <v>1.1937680757124027</v>
      </c>
      <c r="U271" s="2">
        <f t="shared" si="72"/>
        <v>392.09072808516078</v>
      </c>
      <c r="V271" s="13">
        <f t="shared" si="65"/>
        <v>0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>
      <c r="A272" s="5"/>
      <c r="B272" s="2"/>
      <c r="C272">
        <v>1980.375</v>
      </c>
      <c r="D272">
        <v>341.45</v>
      </c>
      <c r="E272" s="1">
        <f t="shared" si="73"/>
        <v>2016</v>
      </c>
      <c r="F272" s="14">
        <v>11110.268959968891</v>
      </c>
      <c r="G272" s="2">
        <f t="shared" si="63"/>
        <v>25.427637887961769</v>
      </c>
      <c r="H272" s="2">
        <f t="shared" si="63"/>
        <v>35.685229622338497</v>
      </c>
      <c r="I272" s="2">
        <f t="shared" si="63"/>
        <v>42.265252344713559</v>
      </c>
      <c r="J272" s="2">
        <f t="shared" si="63"/>
        <v>15.557024387278689</v>
      </c>
      <c r="K272" s="2">
        <f t="shared" si="63"/>
        <v>1.22992211546855</v>
      </c>
      <c r="L272" s="2">
        <f t="shared" si="71"/>
        <v>395.16506635776108</v>
      </c>
      <c r="O272">
        <f t="shared" si="64"/>
        <v>11110.268959968891</v>
      </c>
      <c r="P272" s="2">
        <f t="shared" si="66"/>
        <v>25.427637887961769</v>
      </c>
      <c r="Q272" s="2">
        <f t="shared" si="67"/>
        <v>35.685229622338497</v>
      </c>
      <c r="R272" s="2">
        <f t="shared" si="68"/>
        <v>42.265252344713559</v>
      </c>
      <c r="S272" s="2">
        <f t="shared" si="69"/>
        <v>15.557024387278689</v>
      </c>
      <c r="T272" s="2">
        <f t="shared" si="70"/>
        <v>1.22992211546855</v>
      </c>
      <c r="U272" s="2">
        <f t="shared" si="72"/>
        <v>395.16506635776108</v>
      </c>
      <c r="V272" s="13">
        <f t="shared" si="65"/>
        <v>0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>
      <c r="A273" s="5"/>
      <c r="B273" s="2"/>
      <c r="C273">
        <v>1980.4583</v>
      </c>
      <c r="D273">
        <v>341.36</v>
      </c>
      <c r="E273" s="1">
        <f t="shared" si="73"/>
        <v>2017</v>
      </c>
      <c r="F273" s="14">
        <v>11256.830468363096</v>
      </c>
      <c r="G273" s="2">
        <f t="shared" si="63"/>
        <v>26.105729420729823</v>
      </c>
      <c r="H273" s="2">
        <f t="shared" si="63"/>
        <v>36.630276231398746</v>
      </c>
      <c r="I273" s="2">
        <f t="shared" si="63"/>
        <v>43.367090484961452</v>
      </c>
      <c r="J273" s="2">
        <f t="shared" si="63"/>
        <v>15.972322671460523</v>
      </c>
      <c r="K273" s="2">
        <f t="shared" si="63"/>
        <v>1.2675943434503392</v>
      </c>
      <c r="L273" s="2">
        <f t="shared" si="71"/>
        <v>398.34301315200088</v>
      </c>
      <c r="O273">
        <f t="shared" si="64"/>
        <v>11256.830468363096</v>
      </c>
      <c r="P273" s="2">
        <f t="shared" si="66"/>
        <v>26.105729420729823</v>
      </c>
      <c r="Q273" s="2">
        <f t="shared" si="67"/>
        <v>36.630276231398746</v>
      </c>
      <c r="R273" s="2">
        <f t="shared" si="68"/>
        <v>43.367090484961452</v>
      </c>
      <c r="S273" s="2">
        <f t="shared" si="69"/>
        <v>15.972322671460523</v>
      </c>
      <c r="T273" s="2">
        <f t="shared" si="70"/>
        <v>1.2675943434503392</v>
      </c>
      <c r="U273" s="2">
        <f t="shared" si="72"/>
        <v>398.34301315200088</v>
      </c>
      <c r="V273" s="13">
        <f t="shared" si="65"/>
        <v>0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>
      <c r="A274" s="5"/>
      <c r="B274" s="2"/>
      <c r="C274">
        <v>1980.5417</v>
      </c>
      <c r="D274">
        <v>339.45</v>
      </c>
      <c r="E274" s="1">
        <f t="shared" si="73"/>
        <v>2018</v>
      </c>
      <c r="F274" s="14">
        <v>11467.297756108754</v>
      </c>
      <c r="G274" s="2">
        <f t="shared" si="63"/>
        <v>26.792766022085317</v>
      </c>
      <c r="H274" s="2">
        <f t="shared" si="63"/>
        <v>37.586484632961771</v>
      </c>
      <c r="I274" s="2">
        <f t="shared" si="63"/>
        <v>44.47615770543883</v>
      </c>
      <c r="J274" s="2">
        <f t="shared" si="63"/>
        <v>16.38109832528043</v>
      </c>
      <c r="K274" s="2">
        <f t="shared" si="63"/>
        <v>1.2973245267313167</v>
      </c>
      <c r="L274" s="2">
        <f t="shared" si="71"/>
        <v>401.53383121249766</v>
      </c>
      <c r="O274">
        <f t="shared" si="64"/>
        <v>11467.297756108754</v>
      </c>
      <c r="P274" s="2">
        <f t="shared" si="66"/>
        <v>26.792766022085317</v>
      </c>
      <c r="Q274" s="2">
        <f t="shared" si="67"/>
        <v>37.586484632961771</v>
      </c>
      <c r="R274" s="2">
        <f t="shared" si="68"/>
        <v>44.47615770543883</v>
      </c>
      <c r="S274" s="2">
        <f t="shared" si="69"/>
        <v>16.38109832528043</v>
      </c>
      <c r="T274" s="2">
        <f t="shared" si="70"/>
        <v>1.2973245267313167</v>
      </c>
      <c r="U274" s="2">
        <f t="shared" si="72"/>
        <v>401.53383121249766</v>
      </c>
      <c r="V274" s="13">
        <f t="shared" si="65"/>
        <v>0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>
      <c r="A275" s="5"/>
      <c r="B275" s="2"/>
      <c r="C275">
        <v>1980.625</v>
      </c>
      <c r="D275">
        <v>337.67</v>
      </c>
      <c r="E275" s="1">
        <f t="shared" si="73"/>
        <v>2019</v>
      </c>
      <c r="F275" s="14">
        <v>11476.535739799836</v>
      </c>
      <c r="G275" s="2">
        <f t="shared" si="63"/>
        <v>27.492648044758621</v>
      </c>
      <c r="H275" s="2">
        <f t="shared" si="63"/>
        <v>38.559824663264777</v>
      </c>
      <c r="I275" s="2">
        <f t="shared" si="63"/>
        <v>45.601957841237848</v>
      </c>
      <c r="J275" s="2">
        <f t="shared" si="63"/>
        <v>16.791224644432418</v>
      </c>
      <c r="K275" s="2">
        <f t="shared" si="63"/>
        <v>1.3252378877314979</v>
      </c>
      <c r="L275" s="2">
        <f t="shared" si="71"/>
        <v>404.77089308142513</v>
      </c>
      <c r="O275">
        <f t="shared" si="64"/>
        <v>11476.535739799836</v>
      </c>
      <c r="P275" s="2">
        <f t="shared" si="66"/>
        <v>27.492648044758621</v>
      </c>
      <c r="Q275" s="2">
        <f t="shared" si="67"/>
        <v>38.559824663264777</v>
      </c>
      <c r="R275" s="2">
        <f t="shared" si="68"/>
        <v>45.601957841237848</v>
      </c>
      <c r="S275" s="2">
        <f t="shared" si="69"/>
        <v>16.791224644432418</v>
      </c>
      <c r="T275" s="2">
        <f t="shared" si="70"/>
        <v>1.3252378877314979</v>
      </c>
      <c r="U275" s="2">
        <f t="shared" si="72"/>
        <v>404.77089308142513</v>
      </c>
      <c r="V275" s="13">
        <f t="shared" si="65"/>
        <v>0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>
      <c r="A276" s="5"/>
      <c r="B276" s="2"/>
      <c r="C276">
        <v>1980.7083</v>
      </c>
      <c r="D276">
        <v>336.25</v>
      </c>
      <c r="E276" s="1">
        <f t="shared" si="73"/>
        <v>2020</v>
      </c>
      <c r="F276" s="14">
        <v>11432.231813496866</v>
      </c>
      <c r="G276" s="2">
        <f t="shared" si="63"/>
        <v>28.193093888032788</v>
      </c>
      <c r="H276" s="2">
        <f t="shared" si="63"/>
        <v>39.531354422351107</v>
      </c>
      <c r="I276" s="2">
        <f t="shared" si="63"/>
        <v>46.714034660329247</v>
      </c>
      <c r="J276" s="2">
        <f t="shared" si="63"/>
        <v>17.179006006735158</v>
      </c>
      <c r="K276" s="2">
        <f t="shared" si="63"/>
        <v>1.3426019051482458</v>
      </c>
      <c r="L276" s="2">
        <f t="shared" si="71"/>
        <v>407.96009088259655</v>
      </c>
      <c r="M276">
        <f>AVERAGE(D748:D759)</f>
        <v>414.23833333333329</v>
      </c>
      <c r="N276">
        <v>1</v>
      </c>
      <c r="O276">
        <f t="shared" si="64"/>
        <v>11433.231813496866</v>
      </c>
      <c r="P276" s="2">
        <f t="shared" si="66"/>
        <v>28.193093888032788</v>
      </c>
      <c r="Q276" s="2">
        <f t="shared" si="67"/>
        <v>39.531354422351107</v>
      </c>
      <c r="R276" s="2">
        <f t="shared" si="68"/>
        <v>46.714034660329247</v>
      </c>
      <c r="S276" s="2">
        <f t="shared" si="69"/>
        <v>17.179006006735158</v>
      </c>
      <c r="T276" s="2">
        <f t="shared" si="70"/>
        <v>1.3426019051482458</v>
      </c>
      <c r="U276" s="2">
        <f t="shared" si="72"/>
        <v>407.96009088259655</v>
      </c>
      <c r="V276" s="13">
        <f t="shared" si="65"/>
        <v>0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>
      <c r="A277" s="5"/>
      <c r="B277" s="2"/>
      <c r="C277">
        <v>1980.7917</v>
      </c>
      <c r="D277">
        <v>336.14</v>
      </c>
      <c r="E277" s="1">
        <f t="shared" si="73"/>
        <v>2021</v>
      </c>
      <c r="F277" s="4">
        <f>F276*SUM(economy!Z67:AB67)/SUM(economy!Z66:AB66)</f>
        <v>10108.07108233886</v>
      </c>
      <c r="G277" s="9">
        <f t="shared" si="63"/>
        <v>28.890835735804899</v>
      </c>
      <c r="H277" s="9">
        <f t="shared" si="63"/>
        <v>40.496051480941894</v>
      </c>
      <c r="I277" s="9">
        <f t="shared" si="63"/>
        <v>47.804528510499473</v>
      </c>
      <c r="J277" s="9">
        <f t="shared" si="63"/>
        <v>17.539434647587754</v>
      </c>
      <c r="K277" s="9">
        <f t="shared" si="63"/>
        <v>1.3510537175472419</v>
      </c>
      <c r="L277" s="9">
        <f t="shared" si="71"/>
        <v>411.08190409238125</v>
      </c>
      <c r="O277">
        <f t="shared" si="64"/>
        <v>10108.07108233886</v>
      </c>
      <c r="P277" s="2">
        <f t="shared" si="66"/>
        <v>28.890896768668746</v>
      </c>
      <c r="Q277" s="2">
        <f t="shared" si="67"/>
        <v>40.496145377655509</v>
      </c>
      <c r="R277" s="2">
        <f t="shared" si="68"/>
        <v>47.804678745241254</v>
      </c>
      <c r="S277" s="2">
        <f t="shared" si="69"/>
        <v>17.539552018479775</v>
      </c>
      <c r="T277" s="2">
        <f t="shared" si="70"/>
        <v>1.3511006659040494</v>
      </c>
      <c r="U277" s="9">
        <f t="shared" si="72"/>
        <v>411.08237357594936</v>
      </c>
      <c r="V277" s="13">
        <f t="shared" si="65"/>
        <v>4.694835681107179E-4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>
      <c r="A278" s="5"/>
      <c r="B278" s="2"/>
      <c r="C278">
        <v>1980.875</v>
      </c>
      <c r="D278">
        <v>337.3</v>
      </c>
      <c r="E278" s="1">
        <f t="shared" si="73"/>
        <v>2022</v>
      </c>
      <c r="F278" s="4">
        <f>F277*SUM(economy!Z68:AB68)/SUM(economy!Z67:AB67)</f>
        <v>10578.640738513126</v>
      </c>
      <c r="G278" s="9">
        <f t="shared" si="63"/>
        <v>29.507760261957035</v>
      </c>
      <c r="H278" s="9">
        <f t="shared" si="63"/>
        <v>41.333760288126783</v>
      </c>
      <c r="I278" s="9">
        <f t="shared" si="63"/>
        <v>48.681450135052373</v>
      </c>
      <c r="J278" s="9">
        <f t="shared" si="63"/>
        <v>17.723855207131528</v>
      </c>
      <c r="K278" s="9">
        <f t="shared" si="63"/>
        <v>1.2940128304204708</v>
      </c>
      <c r="L278" s="9">
        <f t="shared" si="71"/>
        <v>413.54083872268819</v>
      </c>
      <c r="O278">
        <f t="shared" si="64"/>
        <v>10578.640738513126</v>
      </c>
      <c r="P278" s="2">
        <f t="shared" si="66"/>
        <v>29.507821294820882</v>
      </c>
      <c r="Q278" s="2">
        <f t="shared" si="67"/>
        <v>41.33385392652773</v>
      </c>
      <c r="R278" s="2">
        <f t="shared" si="68"/>
        <v>48.681598353250919</v>
      </c>
      <c r="S278" s="2">
        <f t="shared" si="69"/>
        <v>17.723965872993482</v>
      </c>
      <c r="T278" s="2">
        <f t="shared" si="70"/>
        <v>1.2940413060382976</v>
      </c>
      <c r="U278" s="9">
        <f t="shared" si="72"/>
        <v>413.54128075363133</v>
      </c>
      <c r="V278" s="13">
        <f t="shared" si="65"/>
        <v>4.4203094313388647E-4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>
      <c r="A279" s="5"/>
      <c r="B279" s="2"/>
      <c r="C279">
        <v>1980.9583</v>
      </c>
      <c r="D279">
        <v>338.29</v>
      </c>
      <c r="E279" s="1">
        <f t="shared" si="73"/>
        <v>2023</v>
      </c>
      <c r="F279" s="4">
        <f>F278*SUM(economy!Z69:AB69)/SUM(economy!Z68:AB68)</f>
        <v>10856.657334230955</v>
      </c>
      <c r="G279" s="9">
        <f t="shared" ref="G279:K294" si="74">G278*(1-G$5)+G$4*$F278*$L$4/1000</f>
        <v>30.153405001866286</v>
      </c>
      <c r="H279" s="9">
        <f t="shared" si="74"/>
        <v>42.213349477577786</v>
      </c>
      <c r="I279" s="9">
        <f t="shared" si="74"/>
        <v>49.617297088251981</v>
      </c>
      <c r="J279" s="9">
        <f t="shared" si="74"/>
        <v>17.952971580202185</v>
      </c>
      <c r="K279" s="9">
        <f t="shared" si="74"/>
        <v>1.2815082556417341</v>
      </c>
      <c r="L279" s="9">
        <f t="shared" si="71"/>
        <v>416.21853140353994</v>
      </c>
      <c r="O279">
        <f t="shared" si="64"/>
        <v>10856.657334230955</v>
      </c>
      <c r="P279" s="2">
        <f t="shared" si="66"/>
        <v>30.153466034730133</v>
      </c>
      <c r="Q279" s="2">
        <f t="shared" si="67"/>
        <v>42.213442858376688</v>
      </c>
      <c r="R279" s="2">
        <f t="shared" si="68"/>
        <v>49.61744331697458</v>
      </c>
      <c r="S279" s="2">
        <f t="shared" si="69"/>
        <v>17.95307592407136</v>
      </c>
      <c r="T279" s="2">
        <f t="shared" si="70"/>
        <v>1.2815255269770001</v>
      </c>
      <c r="U279" s="9">
        <f t="shared" si="72"/>
        <v>416.21895366112972</v>
      </c>
      <c r="V279" s="13">
        <f t="shared" si="65"/>
        <v>4.222575897756542E-4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>
      <c r="A280" s="5"/>
      <c r="B280" s="2"/>
      <c r="C280">
        <v>1981.0417</v>
      </c>
      <c r="D280">
        <v>339.29</v>
      </c>
      <c r="E280" s="1">
        <f t="shared" si="73"/>
        <v>2024</v>
      </c>
      <c r="F280" s="4">
        <f>F279*SUM(economy!Z70:AB70)/SUM(economy!Z69:AB69)</f>
        <v>11135.470385830051</v>
      </c>
      <c r="G280" s="9">
        <f t="shared" si="74"/>
        <v>30.81601789080996</v>
      </c>
      <c r="H280" s="9">
        <f t="shared" si="74"/>
        <v>43.116623735537715</v>
      </c>
      <c r="I280" s="9">
        <f t="shared" si="74"/>
        <v>50.582350278727731</v>
      </c>
      <c r="J280" s="9">
        <f t="shared" si="74"/>
        <v>18.201630311023369</v>
      </c>
      <c r="K280" s="9">
        <f t="shared" si="74"/>
        <v>1.2869762699859311</v>
      </c>
      <c r="L280" s="9">
        <f t="shared" si="71"/>
        <v>419.00359848608468</v>
      </c>
      <c r="O280">
        <f t="shared" si="64"/>
        <v>11135.470385830051</v>
      </c>
      <c r="P280" s="2">
        <f t="shared" si="66"/>
        <v>30.816078923673807</v>
      </c>
      <c r="Q280" s="2">
        <f t="shared" si="67"/>
        <v>43.116716859443244</v>
      </c>
      <c r="R280" s="2">
        <f t="shared" si="68"/>
        <v>50.582494544678354</v>
      </c>
      <c r="S280" s="2">
        <f t="shared" si="69"/>
        <v>18.20172869405534</v>
      </c>
      <c r="T280" s="2">
        <f t="shared" si="70"/>
        <v>1.2869867455803041</v>
      </c>
      <c r="U280" s="9">
        <f t="shared" si="72"/>
        <v>419.00400576743107</v>
      </c>
      <c r="V280" s="13">
        <f t="shared" si="65"/>
        <v>4.0728134638357005E-4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>
      <c r="A281" s="5"/>
      <c r="B281" s="2"/>
      <c r="C281">
        <v>1981.125</v>
      </c>
      <c r="D281">
        <v>340.55</v>
      </c>
      <c r="E281" s="1">
        <f t="shared" si="73"/>
        <v>2025</v>
      </c>
      <c r="F281" s="4">
        <f>F280*SUM(economy!Z71:AB71)/SUM(economy!Z70:AB70)</f>
        <v>11413.72231489084</v>
      </c>
      <c r="G281" s="9">
        <f t="shared" si="74"/>
        <v>31.495647538771419</v>
      </c>
      <c r="H281" s="9">
        <f t="shared" si="74"/>
        <v>44.043592688264724</v>
      </c>
      <c r="I281" s="9">
        <f t="shared" si="74"/>
        <v>51.576337337718478</v>
      </c>
      <c r="J281" s="9">
        <f t="shared" si="74"/>
        <v>18.468808486872362</v>
      </c>
      <c r="K281" s="9">
        <f t="shared" si="74"/>
        <v>1.3033826029625006</v>
      </c>
      <c r="L281" s="9">
        <f t="shared" si="71"/>
        <v>421.88776865458954</v>
      </c>
      <c r="O281">
        <f t="shared" si="64"/>
        <v>11413.72231489084</v>
      </c>
      <c r="P281" s="2">
        <f t="shared" si="66"/>
        <v>31.495708571635266</v>
      </c>
      <c r="Q281" s="2">
        <f t="shared" si="67"/>
        <v>44.043685555983608</v>
      </c>
      <c r="R281" s="2">
        <f t="shared" si="68"/>
        <v>51.576479667242658</v>
      </c>
      <c r="S281" s="2">
        <f t="shared" si="69"/>
        <v>18.468901249591021</v>
      </c>
      <c r="T281" s="2">
        <f t="shared" si="70"/>
        <v>1.3033889567316668</v>
      </c>
      <c r="U281" s="9">
        <f t="shared" si="72"/>
        <v>421.88816400118424</v>
      </c>
      <c r="V281" s="13">
        <f t="shared" si="65"/>
        <v>3.9534659470064071E-4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>
      <c r="A282" s="5"/>
      <c r="B282" s="2"/>
      <c r="C282">
        <v>1981.2083</v>
      </c>
      <c r="D282">
        <v>341.63</v>
      </c>
      <c r="E282" s="1">
        <f t="shared" si="73"/>
        <v>2026</v>
      </c>
      <c r="F282" s="4">
        <f>F281*SUM(economy!Z72:AB72)/SUM(economy!Z71:AB71)</f>
        <v>11691.207445203667</v>
      </c>
      <c r="G282" s="9">
        <f t="shared" si="74"/>
        <v>32.19225969883518</v>
      </c>
      <c r="H282" s="9">
        <f t="shared" si="74"/>
        <v>44.994138463382761</v>
      </c>
      <c r="I282" s="9">
        <f t="shared" si="74"/>
        <v>52.598785596921012</v>
      </c>
      <c r="J282" s="9">
        <f t="shared" si="74"/>
        <v>18.753382290624327</v>
      </c>
      <c r="K282" s="9">
        <f t="shared" si="74"/>
        <v>1.3263970177741689</v>
      </c>
      <c r="L282" s="9">
        <f t="shared" si="71"/>
        <v>424.86496306753747</v>
      </c>
      <c r="O282">
        <f t="shared" si="64"/>
        <v>11691.207445203667</v>
      </c>
      <c r="P282" s="2">
        <f t="shared" si="66"/>
        <v>32.192320731699027</v>
      </c>
      <c r="Q282" s="2">
        <f t="shared" si="67"/>
        <v>44.994231075619773</v>
      </c>
      <c r="R282" s="2">
        <f t="shared" si="68"/>
        <v>52.598926016010658</v>
      </c>
      <c r="S282" s="2">
        <f t="shared" si="69"/>
        <v>18.7534697541005</v>
      </c>
      <c r="T282" s="2">
        <f t="shared" si="70"/>
        <v>1.3264008715299729</v>
      </c>
      <c r="U282" s="9">
        <f t="shared" si="72"/>
        <v>424.86534844895994</v>
      </c>
      <c r="V282" s="13">
        <f t="shared" si="65"/>
        <v>3.8538142246125062E-4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>
      <c r="A283" s="5"/>
      <c r="B283" s="2"/>
      <c r="C283">
        <v>1981.2917</v>
      </c>
      <c r="D283">
        <v>342.6</v>
      </c>
      <c r="E283" s="1">
        <f t="shared" si="73"/>
        <v>2027</v>
      </c>
      <c r="F283" s="4">
        <f>F282*SUM(economy!Z73:AB73)/SUM(economy!Z72:AB72)</f>
        <v>11967.721931550181</v>
      </c>
      <c r="G283" s="9">
        <f t="shared" si="74"/>
        <v>32.905807571077659</v>
      </c>
      <c r="H283" s="9">
        <f t="shared" si="74"/>
        <v>45.968124200466065</v>
      </c>
      <c r="I283" s="9">
        <f t="shared" si="74"/>
        <v>53.649197832764962</v>
      </c>
      <c r="J283" s="9">
        <f t="shared" si="74"/>
        <v>19.054267964893445</v>
      </c>
      <c r="K283" s="9">
        <f t="shared" si="74"/>
        <v>1.3533834368794957</v>
      </c>
      <c r="L283" s="9">
        <f t="shared" si="71"/>
        <v>427.93078100608159</v>
      </c>
      <c r="O283">
        <f t="shared" si="64"/>
        <v>11967.721931550181</v>
      </c>
      <c r="P283" s="2">
        <f t="shared" si="66"/>
        <v>32.905868603941506</v>
      </c>
      <c r="Q283" s="2">
        <f t="shared" si="67"/>
        <v>45.968216557924045</v>
      </c>
      <c r="R283" s="2">
        <f t="shared" si="68"/>
        <v>53.6493363670631</v>
      </c>
      <c r="S283" s="2">
        <f t="shared" si="69"/>
        <v>19.054350431856196</v>
      </c>
      <c r="T283" s="2">
        <f t="shared" si="70"/>
        <v>1.353385774300546</v>
      </c>
      <c r="U283" s="9">
        <f t="shared" si="72"/>
        <v>427.93115773508538</v>
      </c>
      <c r="V283" s="13">
        <f t="shared" si="65"/>
        <v>3.767290037899329E-4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>
      <c r="A284" s="5"/>
      <c r="B284" s="2"/>
      <c r="C284">
        <v>1981.375</v>
      </c>
      <c r="D284">
        <v>343.04</v>
      </c>
      <c r="E284" s="1">
        <f t="shared" si="73"/>
        <v>2028</v>
      </c>
      <c r="F284" s="4">
        <f>F283*SUM(economy!Z74:AB74)/SUM(economy!Z73:AB73)</f>
        <v>12243.071068024319</v>
      </c>
      <c r="G284" s="9">
        <f t="shared" si="74"/>
        <v>33.636231914317811</v>
      </c>
      <c r="H284" s="9">
        <f t="shared" si="74"/>
        <v>46.965394275199898</v>
      </c>
      <c r="I284" s="9">
        <f t="shared" si="74"/>
        <v>54.72705287108721</v>
      </c>
      <c r="J284" s="9">
        <f t="shared" si="74"/>
        <v>19.370419738451069</v>
      </c>
      <c r="K284" s="9">
        <f t="shared" si="74"/>
        <v>1.3827334282301731</v>
      </c>
      <c r="L284" s="9">
        <f t="shared" si="71"/>
        <v>431.08183222728616</v>
      </c>
      <c r="O284">
        <f t="shared" si="64"/>
        <v>12243.071068024319</v>
      </c>
      <c r="P284" s="2">
        <f t="shared" si="66"/>
        <v>33.636292947181659</v>
      </c>
      <c r="Q284" s="2">
        <f t="shared" si="67"/>
        <v>46.965486378579755</v>
      </c>
      <c r="R284" s="2">
        <f t="shared" si="68"/>
        <v>54.727189545892678</v>
      </c>
      <c r="S284" s="2">
        <f t="shared" si="69"/>
        <v>19.370497494335503</v>
      </c>
      <c r="T284" s="2">
        <f t="shared" si="70"/>
        <v>1.3827348459477049</v>
      </c>
      <c r="U284" s="9">
        <f t="shared" si="72"/>
        <v>431.08220121193733</v>
      </c>
      <c r="V284" s="13">
        <f t="shared" si="65"/>
        <v>3.6898465117474188E-4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>
      <c r="A285" s="5"/>
      <c r="B285" s="2"/>
      <c r="C285">
        <v>1981.4583</v>
      </c>
      <c r="D285">
        <v>342.54</v>
      </c>
      <c r="E285" s="1">
        <f t="shared" si="73"/>
        <v>2029</v>
      </c>
      <c r="F285" s="4">
        <f>F284*SUM(economy!Z75:AB75)/SUM(economy!Z74:AB74)</f>
        <v>12517.06909218799</v>
      </c>
      <c r="G285" s="9">
        <f t="shared" si="74"/>
        <v>34.383461603915542</v>
      </c>
      <c r="H285" s="9">
        <f t="shared" si="74"/>
        <v>47.985775209151967</v>
      </c>
      <c r="I285" s="9">
        <f t="shared" si="74"/>
        <v>55.831807281653738</v>
      </c>
      <c r="J285" s="9">
        <f t="shared" si="74"/>
        <v>19.700828728885206</v>
      </c>
      <c r="K285" s="9">
        <f t="shared" si="74"/>
        <v>1.4134622873524878</v>
      </c>
      <c r="L285" s="9">
        <f t="shared" si="71"/>
        <v>434.31533511095893</v>
      </c>
      <c r="O285">
        <f t="shared" si="64"/>
        <v>12517.06909218799</v>
      </c>
      <c r="P285" s="2">
        <f t="shared" si="66"/>
        <v>34.383522636779389</v>
      </c>
      <c r="Q285" s="2">
        <f t="shared" si="67"/>
        <v>47.985867059152675</v>
      </c>
      <c r="R285" s="2">
        <f t="shared" si="68"/>
        <v>55.831942121925785</v>
      </c>
      <c r="S285" s="2">
        <f t="shared" si="69"/>
        <v>19.700902042820417</v>
      </c>
      <c r="T285" s="2">
        <f t="shared" si="70"/>
        <v>1.4134631472416377</v>
      </c>
      <c r="U285" s="9">
        <f t="shared" si="72"/>
        <v>434.31569700791988</v>
      </c>
      <c r="V285" s="13">
        <f t="shared" si="65"/>
        <v>3.6189696095334511E-4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>
      <c r="A286" s="5"/>
      <c r="B286" s="2"/>
      <c r="C286">
        <v>1981.5417</v>
      </c>
      <c r="D286">
        <v>340.82</v>
      </c>
      <c r="E286" s="1">
        <f t="shared" si="73"/>
        <v>2030</v>
      </c>
      <c r="F286" s="4">
        <f>F285*SUM(economy!Z76:AB76)/SUM(economy!Z75:AB75)</f>
        <v>12789.538980420246</v>
      </c>
      <c r="G286" s="9">
        <f t="shared" si="74"/>
        <v>35.147414177617158</v>
      </c>
      <c r="H286" s="9">
        <f t="shared" si="74"/>
        <v>49.029076558651887</v>
      </c>
      <c r="I286" s="9">
        <f t="shared" si="74"/>
        <v>56.962897020513886</v>
      </c>
      <c r="J286" s="9">
        <f t="shared" si="74"/>
        <v>20.044521884961231</v>
      </c>
      <c r="K286" s="9">
        <f t="shared" si="74"/>
        <v>1.4449640395511512</v>
      </c>
      <c r="L286" s="9">
        <f t="shared" si="71"/>
        <v>437.62887368129532</v>
      </c>
      <c r="O286">
        <f t="shared" si="64"/>
        <v>12789.538980420246</v>
      </c>
      <c r="P286" s="2">
        <f t="shared" si="66"/>
        <v>35.147475210481005</v>
      </c>
      <c r="Q286" s="2">
        <f t="shared" si="67"/>
        <v>49.029168155970495</v>
      </c>
      <c r="R286" s="2">
        <f t="shared" si="68"/>
        <v>56.963030050876753</v>
      </c>
      <c r="S286" s="2">
        <f t="shared" si="69"/>
        <v>20.044591010701811</v>
      </c>
      <c r="T286" s="2">
        <f t="shared" si="70"/>
        <v>1.4449645611002846</v>
      </c>
      <c r="U286" s="9">
        <f t="shared" si="72"/>
        <v>437.62922898913035</v>
      </c>
      <c r="V286" s="13">
        <f t="shared" si="65"/>
        <v>3.553078350364558E-4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>
      <c r="A287" s="5"/>
      <c r="B287" s="2"/>
      <c r="C287">
        <v>1981.625</v>
      </c>
      <c r="D287">
        <v>338.48</v>
      </c>
      <c r="E287" s="1">
        <f t="shared" si="73"/>
        <v>2031</v>
      </c>
      <c r="F287" s="4">
        <f>F286*SUM(economy!Z77:AB77)/SUM(economy!Z76:AB76)</f>
        <v>12446.08787277836</v>
      </c>
      <c r="G287" s="9">
        <f t="shared" si="74"/>
        <v>35.927996368910414</v>
      </c>
      <c r="H287" s="9">
        <f t="shared" si="74"/>
        <v>50.095091782009256</v>
      </c>
      <c r="I287" s="9">
        <f t="shared" si="74"/>
        <v>58.119739019564335</v>
      </c>
      <c r="J287" s="9">
        <f t="shared" si="74"/>
        <v>20.400560965382112</v>
      </c>
      <c r="K287" s="9">
        <f t="shared" si="74"/>
        <v>1.4768628316263412</v>
      </c>
      <c r="L287" s="9">
        <f t="shared" si="71"/>
        <v>441.02025096749242</v>
      </c>
      <c r="O287">
        <f t="shared" si="64"/>
        <v>12446.08787277836</v>
      </c>
      <c r="P287" s="2">
        <f t="shared" si="66"/>
        <v>35.928057401774261</v>
      </c>
      <c r="Q287" s="2">
        <f t="shared" si="67"/>
        <v>50.095183127340903</v>
      </c>
      <c r="R287" s="2">
        <f t="shared" si="68"/>
        <v>58.119870264311736</v>
      </c>
      <c r="S287" s="2">
        <f t="shared" si="69"/>
        <v>20.400626142186457</v>
      </c>
      <c r="T287" s="2">
        <f t="shared" si="70"/>
        <v>1.4768631479618812</v>
      </c>
      <c r="U287" s="9">
        <f t="shared" si="72"/>
        <v>441.02060008357523</v>
      </c>
      <c r="V287" s="13">
        <f t="shared" si="65"/>
        <v>3.4911608281618101E-4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>
      <c r="A288" s="5"/>
      <c r="B288" s="2"/>
      <c r="C288">
        <v>1981.7083</v>
      </c>
      <c r="D288">
        <v>336.95</v>
      </c>
      <c r="E288" s="1">
        <f t="shared" si="73"/>
        <v>2032</v>
      </c>
      <c r="F288" s="4">
        <f>F287*SUM(economy!Z78:AB78)/SUM(economy!Z77:AB77)</f>
        <v>12687.069915443382</v>
      </c>
      <c r="G288" s="9">
        <f t="shared" si="74"/>
        <v>36.687616755511911</v>
      </c>
      <c r="H288" s="9">
        <f t="shared" si="74"/>
        <v>51.125925435318884</v>
      </c>
      <c r="I288" s="9">
        <f t="shared" si="74"/>
        <v>59.209454884333489</v>
      </c>
      <c r="J288" s="9">
        <f t="shared" si="74"/>
        <v>20.695949489604985</v>
      </c>
      <c r="K288" s="9">
        <f t="shared" si="74"/>
        <v>1.4800859618802358</v>
      </c>
      <c r="L288" s="9">
        <f t="shared" si="71"/>
        <v>444.19903252664949</v>
      </c>
      <c r="O288">
        <f t="shared" si="64"/>
        <v>12687.069915443382</v>
      </c>
      <c r="P288" s="2">
        <f t="shared" si="66"/>
        <v>36.687677788375758</v>
      </c>
      <c r="Q288" s="2">
        <f t="shared" si="67"/>
        <v>51.126016529356797</v>
      </c>
      <c r="R288" s="2">
        <f t="shared" si="68"/>
        <v>59.20958436743306</v>
      </c>
      <c r="S288" s="2">
        <f t="shared" si="69"/>
        <v>20.696010943063403</v>
      </c>
      <c r="T288" s="2">
        <f t="shared" si="70"/>
        <v>1.4800861537474397</v>
      </c>
      <c r="U288" s="9">
        <f t="shared" si="72"/>
        <v>444.19937578197647</v>
      </c>
      <c r="V288" s="13">
        <f t="shared" si="65"/>
        <v>3.4325532698176175E-4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>
      <c r="A289" s="5"/>
      <c r="B289" s="2"/>
      <c r="C289">
        <v>1981.7917</v>
      </c>
      <c r="D289">
        <v>337.05</v>
      </c>
      <c r="E289" s="1">
        <f t="shared" si="73"/>
        <v>2033</v>
      </c>
      <c r="F289" s="4">
        <f>F288*SUM(economy!Z79:AB79)/SUM(economy!Z78:AB78)</f>
        <v>12940.440949923928</v>
      </c>
      <c r="G289" s="9">
        <f t="shared" si="74"/>
        <v>37.461944966313617</v>
      </c>
      <c r="H289" s="9">
        <f t="shared" si="74"/>
        <v>52.176550656273378</v>
      </c>
      <c r="I289" s="9">
        <f t="shared" si="74"/>
        <v>60.320747786564993</v>
      </c>
      <c r="J289" s="9">
        <f t="shared" si="74"/>
        <v>21.002747673405754</v>
      </c>
      <c r="K289" s="9">
        <f t="shared" si="74"/>
        <v>1.4933546001227107</v>
      </c>
      <c r="L289" s="9">
        <f t="shared" si="71"/>
        <v>447.45534568268044</v>
      </c>
      <c r="O289">
        <f t="shared" si="64"/>
        <v>12940.440949923928</v>
      </c>
      <c r="P289" s="2">
        <f t="shared" si="66"/>
        <v>37.462005999177464</v>
      </c>
      <c r="Q289" s="2">
        <f t="shared" si="67"/>
        <v>52.176641499708872</v>
      </c>
      <c r="R289" s="2">
        <f t="shared" si="68"/>
        <v>60.320875531662651</v>
      </c>
      <c r="S289" s="2">
        <f t="shared" si="69"/>
        <v>21.002805616221295</v>
      </c>
      <c r="T289" s="2">
        <f t="shared" si="70"/>
        <v>1.4933547164960523</v>
      </c>
      <c r="U289" s="9">
        <f t="shared" si="72"/>
        <v>447.4556833632663</v>
      </c>
      <c r="V289" s="13">
        <f t="shared" si="65"/>
        <v>3.376805858579246E-4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>
      <c r="A290" s="5"/>
      <c r="B290" s="2"/>
      <c r="C290">
        <v>1981.875</v>
      </c>
      <c r="D290">
        <v>338.57</v>
      </c>
      <c r="E290" s="1">
        <f t="shared" si="73"/>
        <v>2034</v>
      </c>
      <c r="F290" s="4">
        <f>F289*SUM(economy!Z80:AB80)/SUM(economy!Z79:AB79)</f>
        <v>13191.689632709507</v>
      </c>
      <c r="G290" s="9">
        <f t="shared" si="74"/>
        <v>38.251737136966248</v>
      </c>
      <c r="H290" s="9">
        <f t="shared" si="74"/>
        <v>53.248076283294864</v>
      </c>
      <c r="I290" s="9">
        <f t="shared" si="74"/>
        <v>61.455189362959118</v>
      </c>
      <c r="J290" s="9">
        <f t="shared" si="74"/>
        <v>21.321757825823656</v>
      </c>
      <c r="K290" s="9">
        <f t="shared" si="74"/>
        <v>1.5132977897608884</v>
      </c>
      <c r="L290" s="9">
        <f t="shared" si="71"/>
        <v>450.79005839880477</v>
      </c>
      <c r="O290">
        <f t="shared" si="64"/>
        <v>13191.689632709507</v>
      </c>
      <c r="P290" s="2">
        <f t="shared" si="66"/>
        <v>38.251798169830096</v>
      </c>
      <c r="Q290" s="2">
        <f t="shared" si="67"/>
        <v>53.248166876817351</v>
      </c>
      <c r="R290" s="2">
        <f t="shared" si="68"/>
        <v>61.455315393383394</v>
      </c>
      <c r="S290" s="2">
        <f t="shared" si="69"/>
        <v>21.321812458548312</v>
      </c>
      <c r="T290" s="2">
        <f t="shared" si="70"/>
        <v>1.5132978603448881</v>
      </c>
      <c r="U290" s="9">
        <f t="shared" si="72"/>
        <v>450.79039075892405</v>
      </c>
      <c r="V290" s="13">
        <f t="shared" si="65"/>
        <v>3.3236011927328946E-4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>
      <c r="A291" s="5"/>
      <c r="B291" s="2"/>
      <c r="C291">
        <v>1981.9583</v>
      </c>
      <c r="D291">
        <v>339.91</v>
      </c>
      <c r="E291" s="1">
        <f t="shared" si="73"/>
        <v>2035</v>
      </c>
      <c r="F291" s="4">
        <f>F290*SUM(economy!Z81:AB81)/SUM(economy!Z80:AB80)</f>
        <v>13440.758656490423</v>
      </c>
      <c r="G291" s="9">
        <f t="shared" si="74"/>
        <v>39.056863734267765</v>
      </c>
      <c r="H291" s="9">
        <f t="shared" si="74"/>
        <v>54.340245536892063</v>
      </c>
      <c r="I291" s="9">
        <f t="shared" si="74"/>
        <v>62.612150046795136</v>
      </c>
      <c r="J291" s="9">
        <f t="shared" si="74"/>
        <v>21.652033213172633</v>
      </c>
      <c r="K291" s="9">
        <f t="shared" si="74"/>
        <v>1.5371896585357412</v>
      </c>
      <c r="L291" s="9">
        <f t="shared" si="71"/>
        <v>454.19848218966331</v>
      </c>
      <c r="O291">
        <f t="shared" si="64"/>
        <v>13440.758656490423</v>
      </c>
      <c r="P291" s="2">
        <f t="shared" si="66"/>
        <v>39.056924767131612</v>
      </c>
      <c r="Q291" s="2">
        <f t="shared" si="67"/>
        <v>54.340335881189063</v>
      </c>
      <c r="R291" s="2">
        <f t="shared" si="68"/>
        <v>62.612274385561435</v>
      </c>
      <c r="S291" s="2">
        <f t="shared" si="69"/>
        <v>21.652084724901485</v>
      </c>
      <c r="T291" s="2">
        <f t="shared" si="70"/>
        <v>1.537189701347101</v>
      </c>
      <c r="U291" s="9">
        <f t="shared" si="72"/>
        <v>454.19880946013075</v>
      </c>
      <c r="V291" s="13">
        <f t="shared" si="65"/>
        <v>3.272704674373017E-4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>
      <c r="A292" s="5"/>
      <c r="B292" s="2"/>
      <c r="C292">
        <v>1982.0417</v>
      </c>
      <c r="D292">
        <v>340.93</v>
      </c>
      <c r="E292" s="1">
        <f t="shared" si="73"/>
        <v>2036</v>
      </c>
      <c r="F292" s="4">
        <f>F291*SUM(economy!Z82:AB82)/SUM(economy!Z81:AB81)</f>
        <v>13687.523256708098</v>
      </c>
      <c r="G292" s="9">
        <f t="shared" si="74"/>
        <v>39.877191727386901</v>
      </c>
      <c r="H292" s="9">
        <f t="shared" si="74"/>
        <v>55.452796963013682</v>
      </c>
      <c r="I292" s="9">
        <f t="shared" si="74"/>
        <v>63.791000112235722</v>
      </c>
      <c r="J292" s="9">
        <f t="shared" si="74"/>
        <v>21.992674459475662</v>
      </c>
      <c r="K292" s="9">
        <f t="shared" si="74"/>
        <v>1.5633741908636853</v>
      </c>
      <c r="L292" s="9">
        <f t="shared" si="71"/>
        <v>457.6770374529757</v>
      </c>
      <c r="O292">
        <f t="shared" si="64"/>
        <v>13687.523256708098</v>
      </c>
      <c r="P292" s="2">
        <f t="shared" si="66"/>
        <v>39.877252760250748</v>
      </c>
      <c r="Q292" s="2">
        <f t="shared" si="67"/>
        <v>55.45288705877082</v>
      </c>
      <c r="R292" s="2">
        <f t="shared" si="68"/>
        <v>63.791122782050515</v>
      </c>
      <c r="S292" s="2">
        <f t="shared" si="69"/>
        <v>21.992723028501388</v>
      </c>
      <c r="T292" s="2">
        <f t="shared" si="70"/>
        <v>1.5633742168300877</v>
      </c>
      <c r="U292" s="9">
        <f t="shared" si="72"/>
        <v>457.67735984640353</v>
      </c>
      <c r="V292" s="13">
        <f t="shared" si="65"/>
        <v>3.223934278366869E-4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>
      <c r="A293" s="5"/>
      <c r="B293" s="2"/>
      <c r="C293">
        <v>1982.125</v>
      </c>
      <c r="D293">
        <v>341.76</v>
      </c>
      <c r="E293" s="1">
        <f t="shared" si="73"/>
        <v>2037</v>
      </c>
      <c r="F293" s="4">
        <f>F292*SUM(economy!Z83:AB83)/SUM(economy!Z82:AB82)</f>
        <v>13931.865769284381</v>
      </c>
      <c r="G293" s="9">
        <f t="shared" si="74"/>
        <v>40.712580470754062</v>
      </c>
      <c r="H293" s="9">
        <f t="shared" si="74"/>
        <v>56.585458111894333</v>
      </c>
      <c r="I293" s="9">
        <f t="shared" si="74"/>
        <v>64.991099542040331</v>
      </c>
      <c r="J293" s="9">
        <f t="shared" si="74"/>
        <v>22.342818923550247</v>
      </c>
      <c r="K293" s="9">
        <f t="shared" si="74"/>
        <v>1.5908411050293023</v>
      </c>
      <c r="L293" s="9">
        <f t="shared" si="71"/>
        <v>461.22279815326829</v>
      </c>
      <c r="O293">
        <f t="shared" si="64"/>
        <v>13931.865769284381</v>
      </c>
      <c r="P293" s="2">
        <f t="shared" si="66"/>
        <v>40.71264150361791</v>
      </c>
      <c r="Q293" s="2">
        <f t="shared" si="67"/>
        <v>56.585547959795342</v>
      </c>
      <c r="R293" s="2">
        <f t="shared" si="68"/>
        <v>64.991220565305326</v>
      </c>
      <c r="S293" s="2">
        <f t="shared" si="69"/>
        <v>22.342864717980227</v>
      </c>
      <c r="T293" s="2">
        <f t="shared" si="70"/>
        <v>1.5908411207787216</v>
      </c>
      <c r="U293" s="9">
        <f t="shared" si="72"/>
        <v>461.22311586747753</v>
      </c>
      <c r="V293" s="13">
        <f t="shared" si="65"/>
        <v>3.1771420924542326E-4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>
      <c r="A294" s="5"/>
      <c r="B294" s="2"/>
      <c r="C294">
        <v>1982.2083</v>
      </c>
      <c r="D294">
        <v>342.77</v>
      </c>
      <c r="E294" s="1">
        <f t="shared" si="73"/>
        <v>2038</v>
      </c>
      <c r="F294" s="4">
        <f>F293*SUM(economy!Z84:AB84)/SUM(economy!Z83:AB83)</f>
        <v>14173.67492621595</v>
      </c>
      <c r="G294" s="9">
        <f t="shared" si="74"/>
        <v>41.562882137423998</v>
      </c>
      <c r="H294" s="9">
        <f t="shared" si="74"/>
        <v>57.737946235015812</v>
      </c>
      <c r="I294" s="9">
        <f t="shared" si="74"/>
        <v>66.211799232441635</v>
      </c>
      <c r="J294" s="9">
        <f t="shared" si="74"/>
        <v>22.701639433854819</v>
      </c>
      <c r="K294" s="9">
        <f t="shared" si="74"/>
        <v>1.6189721100621197</v>
      </c>
      <c r="L294" s="9">
        <f t="shared" si="71"/>
        <v>464.83323914879838</v>
      </c>
      <c r="O294">
        <f t="shared" si="64"/>
        <v>14173.67492621595</v>
      </c>
      <c r="P294" s="2">
        <f t="shared" si="66"/>
        <v>41.562943170287852</v>
      </c>
      <c r="Q294" s="2">
        <f t="shared" si="67"/>
        <v>57.738035835742565</v>
      </c>
      <c r="R294" s="2">
        <f t="shared" si="68"/>
        <v>66.211918631257831</v>
      </c>
      <c r="S294" s="2">
        <f t="shared" si="69"/>
        <v>22.701682612192986</v>
      </c>
      <c r="T294" s="2">
        <f t="shared" si="70"/>
        <v>1.6189721196146252</v>
      </c>
      <c r="U294" s="9">
        <f t="shared" si="72"/>
        <v>464.83355236909586</v>
      </c>
      <c r="V294" s="13">
        <f t="shared" si="65"/>
        <v>3.1322029747116176E-4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>
      <c r="A295" s="5"/>
      <c r="B295" s="2"/>
      <c r="C295">
        <v>1982.2917</v>
      </c>
      <c r="D295">
        <v>343.96</v>
      </c>
      <c r="E295" s="1">
        <f t="shared" si="73"/>
        <v>2039</v>
      </c>
      <c r="F295" s="4">
        <f>F294*SUM(economy!Z85:AB85)/SUM(economy!Z84:AB84)</f>
        <v>14412.845576384305</v>
      </c>
      <c r="G295" s="9">
        <f t="shared" ref="G295:K310" si="75">G294*(1-G$5)+G$4*$F294*$L$4/1000</f>
        <v>42.427942109446569</v>
      </c>
      <c r="H295" s="9">
        <f t="shared" si="75"/>
        <v>58.90996891400971</v>
      </c>
      <c r="I295" s="9">
        <f t="shared" si="75"/>
        <v>67.45244207602309</v>
      </c>
      <c r="J295" s="9">
        <f t="shared" si="75"/>
        <v>23.068343012932672</v>
      </c>
      <c r="K295" s="9">
        <f t="shared" si="75"/>
        <v>1.6473869696820007</v>
      </c>
      <c r="L295" s="9">
        <f t="shared" si="71"/>
        <v>468.50608308209405</v>
      </c>
      <c r="O295">
        <f t="shared" si="64"/>
        <v>14412.845576384305</v>
      </c>
      <c r="P295" s="2">
        <f t="shared" si="66"/>
        <v>42.428003142310423</v>
      </c>
      <c r="Q295" s="2">
        <f t="shared" si="67"/>
        <v>58.910058268242196</v>
      </c>
      <c r="R295" s="2">
        <f t="shared" si="68"/>
        <v>67.45255987219484</v>
      </c>
      <c r="S295" s="2">
        <f t="shared" si="69"/>
        <v>23.068383724628124</v>
      </c>
      <c r="T295" s="2">
        <f t="shared" si="70"/>
        <v>1.6473869754758881</v>
      </c>
      <c r="U295" s="9">
        <f t="shared" si="72"/>
        <v>468.50639198285148</v>
      </c>
      <c r="V295" s="13">
        <f t="shared" si="65"/>
        <v>3.0890075743172929E-4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>
      <c r="A296" s="5"/>
      <c r="B296" s="2"/>
      <c r="C296">
        <v>1982.375</v>
      </c>
      <c r="D296">
        <v>344.77</v>
      </c>
      <c r="E296" s="1">
        <f t="shared" si="73"/>
        <v>2040</v>
      </c>
      <c r="F296" s="4">
        <f>F295*SUM(economy!Z86:AB86)/SUM(economy!Z85:AB85)</f>
        <v>14649.278408262269</v>
      </c>
      <c r="G296" s="9">
        <f t="shared" si="75"/>
        <v>43.307599351197723</v>
      </c>
      <c r="H296" s="9">
        <f t="shared" si="75"/>
        <v>60.101224661614843</v>
      </c>
      <c r="I296" s="9">
        <f t="shared" si="75"/>
        <v>68.71236398811746</v>
      </c>
      <c r="J296" s="9">
        <f t="shared" si="75"/>
        <v>23.442169641955608</v>
      </c>
      <c r="K296" s="9">
        <f t="shared" si="75"/>
        <v>1.6758501222548776</v>
      </c>
      <c r="L296" s="9">
        <f t="shared" si="71"/>
        <v>472.23920776514052</v>
      </c>
      <c r="O296">
        <f t="shared" si="64"/>
        <v>14649.278408262269</v>
      </c>
      <c r="P296" s="2">
        <f t="shared" si="66"/>
        <v>43.307660384061577</v>
      </c>
      <c r="Q296" s="2">
        <f t="shared" si="67"/>
        <v>60.101313770031162</v>
      </c>
      <c r="R296" s="2">
        <f t="shared" si="68"/>
        <v>68.712480203156446</v>
      </c>
      <c r="S296" s="2">
        <f t="shared" si="69"/>
        <v>23.442208027919893</v>
      </c>
      <c r="T296" s="2">
        <f t="shared" si="70"/>
        <v>1.6758501257690479</v>
      </c>
      <c r="U296" s="9">
        <f t="shared" si="72"/>
        <v>472.23951251093808</v>
      </c>
      <c r="V296" s="13">
        <f t="shared" si="65"/>
        <v>3.0474579756400999E-4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>
      <c r="A297" s="5"/>
      <c r="B297" s="2"/>
      <c r="C297">
        <v>1982.4583</v>
      </c>
      <c r="D297">
        <v>343.88</v>
      </c>
      <c r="E297" s="1">
        <f t="shared" si="73"/>
        <v>2041</v>
      </c>
      <c r="F297" s="4">
        <f>F296*SUM(economy!Z87:AB87)/SUM(economy!Z86:AB86)</f>
        <v>12791.618449846826</v>
      </c>
      <c r="G297" s="9">
        <f t="shared" si="75"/>
        <v>44.201686765786498</v>
      </c>
      <c r="H297" s="9">
        <f t="shared" si="75"/>
        <v>61.311403494944457</v>
      </c>
      <c r="I297" s="9">
        <f t="shared" si="75"/>
        <v>69.990894877769307</v>
      </c>
      <c r="J297" s="9">
        <f t="shared" si="75"/>
        <v>23.822391063299179</v>
      </c>
      <c r="K297" s="9">
        <f t="shared" si="75"/>
        <v>1.7042140299144228</v>
      </c>
      <c r="L297" s="9">
        <f t="shared" si="71"/>
        <v>476.03059023171386</v>
      </c>
      <c r="O297">
        <f t="shared" si="64"/>
        <v>12791.618449846826</v>
      </c>
      <c r="P297" s="2">
        <f t="shared" si="66"/>
        <v>44.201747798650352</v>
      </c>
      <c r="Q297" s="2">
        <f t="shared" si="67"/>
        <v>61.31149235822086</v>
      </c>
      <c r="R297" s="2">
        <f t="shared" si="68"/>
        <v>69.991009532898474</v>
      </c>
      <c r="S297" s="2">
        <f t="shared" si="69"/>
        <v>23.822427256394004</v>
      </c>
      <c r="T297" s="2">
        <f t="shared" si="70"/>
        <v>1.7042140320458752</v>
      </c>
      <c r="U297" s="9">
        <f t="shared" si="72"/>
        <v>476.03089097820953</v>
      </c>
      <c r="V297" s="13">
        <f t="shared" si="65"/>
        <v>3.0074649566813605E-4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>
      <c r="A298" s="5"/>
      <c r="B298" s="2"/>
      <c r="C298">
        <v>1982.5417</v>
      </c>
      <c r="D298">
        <v>342.42</v>
      </c>
      <c r="E298" s="1">
        <f t="shared" si="73"/>
        <v>2042</v>
      </c>
      <c r="F298" s="4">
        <f>F297*SUM(economy!Z88:AB88)/SUM(economy!Z87:AB87)</f>
        <v>12915.028830548694</v>
      </c>
      <c r="G298" s="9">
        <f t="shared" si="75"/>
        <v>44.982395873054145</v>
      </c>
      <c r="H298" s="9">
        <f t="shared" si="75"/>
        <v>62.343824925010466</v>
      </c>
      <c r="I298" s="9">
        <f t="shared" si="75"/>
        <v>70.973179474199057</v>
      </c>
      <c r="J298" s="9">
        <f t="shared" si="75"/>
        <v>23.96285642381557</v>
      </c>
      <c r="K298" s="9">
        <f t="shared" si="75"/>
        <v>1.6342035269844795</v>
      </c>
      <c r="L298" s="9">
        <f t="shared" si="71"/>
        <v>478.89646022306374</v>
      </c>
      <c r="O298">
        <f t="shared" si="64"/>
        <v>12915.028830548694</v>
      </c>
      <c r="P298" s="2">
        <f t="shared" si="66"/>
        <v>44.982456905917999</v>
      </c>
      <c r="Q298" s="2">
        <f t="shared" si="67"/>
        <v>62.343913543821344</v>
      </c>
      <c r="R298" s="2">
        <f t="shared" si="68"/>
        <v>70.973292590356465</v>
      </c>
      <c r="S298" s="2">
        <f t="shared" si="69"/>
        <v>23.962890549312675</v>
      </c>
      <c r="T298" s="2">
        <f t="shared" si="70"/>
        <v>1.6342035282772707</v>
      </c>
      <c r="U298" s="9">
        <f t="shared" si="72"/>
        <v>478.89675711768575</v>
      </c>
      <c r="V298" s="13">
        <f t="shared" si="65"/>
        <v>2.9689462201076822E-4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>
      <c r="A299" s="5"/>
      <c r="B299" s="2"/>
      <c r="C299">
        <v>1982.625</v>
      </c>
      <c r="D299">
        <v>340.24</v>
      </c>
      <c r="E299" s="1">
        <f t="shared" si="73"/>
        <v>2043</v>
      </c>
      <c r="F299" s="4">
        <f>F298*SUM(economy!Z89:AB89)/SUM(economy!Z88:AB88)</f>
        <v>13102.493004979211</v>
      </c>
      <c r="G299" s="9">
        <f t="shared" si="75"/>
        <v>45.770637069284817</v>
      </c>
      <c r="H299" s="9">
        <f t="shared" si="75"/>
        <v>63.384993962027416</v>
      </c>
      <c r="I299" s="9">
        <f t="shared" si="75"/>
        <v>71.96081976846547</v>
      </c>
      <c r="J299" s="9">
        <f t="shared" si="75"/>
        <v>24.109782226355726</v>
      </c>
      <c r="K299" s="9">
        <f t="shared" si="75"/>
        <v>1.5975339250425098</v>
      </c>
      <c r="L299" s="9">
        <f t="shared" si="71"/>
        <v>481.82376695117591</v>
      </c>
      <c r="O299">
        <f t="shared" si="64"/>
        <v>13102.493004979211</v>
      </c>
      <c r="P299" s="2">
        <f t="shared" si="66"/>
        <v>45.770698102148671</v>
      </c>
      <c r="Q299" s="2">
        <f t="shared" si="67"/>
        <v>63.385082337045297</v>
      </c>
      <c r="R299" s="2">
        <f t="shared" si="68"/>
        <v>71.960931366308145</v>
      </c>
      <c r="S299" s="2">
        <f t="shared" si="69"/>
        <v>24.109814402370468</v>
      </c>
      <c r="T299" s="2">
        <f t="shared" si="70"/>
        <v>1.5975339258266272</v>
      </c>
      <c r="U299" s="9">
        <f t="shared" si="72"/>
        <v>481.82406013369922</v>
      </c>
      <c r="V299" s="13">
        <f t="shared" si="65"/>
        <v>2.9318252330767791E-4</v>
      </c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>
      <c r="A300" s="5"/>
      <c r="B300" s="2"/>
      <c r="C300">
        <v>1982.7083</v>
      </c>
      <c r="D300">
        <v>338.38</v>
      </c>
      <c r="E300" s="1">
        <f t="shared" si="73"/>
        <v>2044</v>
      </c>
      <c r="F300" s="4">
        <f>F299*SUM(economy!Z90:AB90)/SUM(economy!Z89:AB89)</f>
        <v>13287.082424517281</v>
      </c>
      <c r="G300" s="9">
        <f t="shared" si="75"/>
        <v>46.570319740950218</v>
      </c>
      <c r="H300" s="9">
        <f t="shared" si="75"/>
        <v>64.440900981792723</v>
      </c>
      <c r="I300" s="9">
        <f t="shared" si="75"/>
        <v>72.963366978254754</v>
      </c>
      <c r="J300" s="9">
        <f t="shared" si="75"/>
        <v>24.270317457084637</v>
      </c>
      <c r="K300" s="9">
        <f t="shared" si="75"/>
        <v>1.5840938221350367</v>
      </c>
      <c r="L300" s="9">
        <f t="shared" si="71"/>
        <v>484.82899898021736</v>
      </c>
      <c r="O300">
        <f t="shared" si="64"/>
        <v>13287.082424517281</v>
      </c>
      <c r="P300" s="2">
        <f t="shared" si="66"/>
        <v>46.570380773814072</v>
      </c>
      <c r="Q300" s="2">
        <f t="shared" si="67"/>
        <v>64.440989113688289</v>
      </c>
      <c r="R300" s="2">
        <f t="shared" si="68"/>
        <v>72.963477078162441</v>
      </c>
      <c r="S300" s="2">
        <f t="shared" si="69"/>
        <v>24.270347794984811</v>
      </c>
      <c r="T300" s="2">
        <f t="shared" si="70"/>
        <v>1.5840938226106283</v>
      </c>
      <c r="U300" s="9">
        <f t="shared" si="72"/>
        <v>484.82928858326022</v>
      </c>
      <c r="V300" s="13">
        <f t="shared" si="65"/>
        <v>2.8960304285874372E-4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>
      <c r="A301" s="5"/>
      <c r="B301" s="2"/>
      <c r="C301">
        <v>1982.7917</v>
      </c>
      <c r="D301">
        <v>338.41</v>
      </c>
      <c r="E301" s="1">
        <f t="shared" si="73"/>
        <v>2045</v>
      </c>
      <c r="F301" s="4">
        <f>F300*SUM(economy!Z91:AB91)/SUM(economy!Z90:AB90)</f>
        <v>13469.010659162075</v>
      </c>
      <c r="G301" s="9">
        <f t="shared" si="75"/>
        <v>47.381268433526387</v>
      </c>
      <c r="H301" s="9">
        <f t="shared" si="75"/>
        <v>65.511235509638354</v>
      </c>
      <c r="I301" s="9">
        <f t="shared" si="75"/>
        <v>73.980189125706616</v>
      </c>
      <c r="J301" s="9">
        <f t="shared" si="75"/>
        <v>24.443347239609885</v>
      </c>
      <c r="K301" s="9">
        <f t="shared" si="75"/>
        <v>1.5846081575833262</v>
      </c>
      <c r="L301" s="9">
        <f t="shared" si="71"/>
        <v>487.90064846606458</v>
      </c>
      <c r="O301">
        <f t="shared" si="64"/>
        <v>13469.010659162075</v>
      </c>
      <c r="P301" s="2">
        <f t="shared" si="66"/>
        <v>47.381329466390241</v>
      </c>
      <c r="Q301" s="2">
        <f t="shared" si="67"/>
        <v>65.511323399080439</v>
      </c>
      <c r="R301" s="2">
        <f t="shared" si="68"/>
        <v>73.980297747785542</v>
      </c>
      <c r="S301" s="2">
        <f t="shared" si="69"/>
        <v>24.443375844401199</v>
      </c>
      <c r="T301" s="2">
        <f t="shared" si="70"/>
        <v>1.5846081578717872</v>
      </c>
      <c r="U301" s="9">
        <f t="shared" si="72"/>
        <v>487.9009346155292</v>
      </c>
      <c r="V301" s="13">
        <f t="shared" si="65"/>
        <v>2.8614946461402724E-4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>
      <c r="A302" s="5"/>
      <c r="B302" s="2"/>
      <c r="C302">
        <v>1982.875</v>
      </c>
      <c r="D302">
        <v>339.44</v>
      </c>
      <c r="E302" s="1">
        <f t="shared" si="73"/>
        <v>2046</v>
      </c>
      <c r="F302" s="4">
        <f>F301*SUM(economy!Z92:AB92)/SUM(economy!Z91:AB91)</f>
        <v>13648.21739374879</v>
      </c>
      <c r="G302" s="9">
        <f t="shared" si="75"/>
        <v>48.203320727278061</v>
      </c>
      <c r="H302" s="9">
        <f t="shared" si="75"/>
        <v>66.595707978542393</v>
      </c>
      <c r="I302" s="9">
        <f t="shared" si="75"/>
        <v>75.010694801390557</v>
      </c>
      <c r="J302" s="9">
        <f t="shared" si="75"/>
        <v>24.627845453823653</v>
      </c>
      <c r="K302" s="9">
        <f t="shared" si="75"/>
        <v>1.5934613494755556</v>
      </c>
      <c r="L302" s="9">
        <f t="shared" si="71"/>
        <v>491.03103031051023</v>
      </c>
      <c r="O302">
        <f t="shared" si="64"/>
        <v>13648.21739374879</v>
      </c>
      <c r="P302" s="2">
        <f t="shared" si="66"/>
        <v>48.203381760141916</v>
      </c>
      <c r="Q302" s="2">
        <f t="shared" si="67"/>
        <v>66.595795626197983</v>
      </c>
      <c r="R302" s="2">
        <f t="shared" si="68"/>
        <v>75.010801965477043</v>
      </c>
      <c r="S302" s="2">
        <f t="shared" si="69"/>
        <v>24.627872424513168</v>
      </c>
      <c r="T302" s="2">
        <f t="shared" si="70"/>
        <v>1.5934613496505159</v>
      </c>
      <c r="U302" s="9">
        <f t="shared" si="72"/>
        <v>491.0313131259806</v>
      </c>
      <c r="V302" s="13">
        <f t="shared" si="65"/>
        <v>2.8281547037067867E-4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>
      <c r="A303" s="5"/>
      <c r="B303" s="2"/>
      <c r="C303">
        <v>1982.9583</v>
      </c>
      <c r="D303">
        <v>340.78</v>
      </c>
      <c r="E303" s="1">
        <f t="shared" si="73"/>
        <v>2047</v>
      </c>
      <c r="F303" s="4">
        <f>F302*SUM(economy!Z93:AB93)/SUM(economy!Z92:AB92)</f>
        <v>13824.647925766463</v>
      </c>
      <c r="G303" s="9">
        <f t="shared" si="75"/>
        <v>49.036310521262727</v>
      </c>
      <c r="H303" s="9">
        <f t="shared" si="75"/>
        <v>67.694023954694714</v>
      </c>
      <c r="I303" s="9">
        <f t="shared" si="75"/>
        <v>76.054291472704477</v>
      </c>
      <c r="J303" s="9">
        <f t="shared" si="75"/>
        <v>24.822837519389211</v>
      </c>
      <c r="K303" s="9">
        <f t="shared" si="75"/>
        <v>1.607244543512198</v>
      </c>
      <c r="L303" s="9">
        <f t="shared" si="71"/>
        <v>494.21470801156335</v>
      </c>
      <c r="O303">
        <f t="shared" si="64"/>
        <v>13824.647925766463</v>
      </c>
      <c r="P303" s="2">
        <f t="shared" si="66"/>
        <v>49.036371554126582</v>
      </c>
      <c r="Q303" s="2">
        <f t="shared" si="67"/>
        <v>67.694111361228977</v>
      </c>
      <c r="R303" s="2">
        <f t="shared" si="68"/>
        <v>76.054397198368591</v>
      </c>
      <c r="S303" s="2">
        <f t="shared" si="69"/>
        <v>24.822862949328027</v>
      </c>
      <c r="T303" s="2">
        <f t="shared" si="70"/>
        <v>1.6072445436183167</v>
      </c>
      <c r="U303" s="9">
        <f t="shared" si="72"/>
        <v>494.21498760667055</v>
      </c>
      <c r="V303" s="13">
        <f t="shared" si="65"/>
        <v>2.7959510720165781E-4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>
      <c r="A304" s="5"/>
      <c r="B304" s="2"/>
      <c r="C304">
        <v>1983.0417</v>
      </c>
      <c r="D304">
        <v>341.57</v>
      </c>
      <c r="E304" s="1">
        <f t="shared" si="73"/>
        <v>2048</v>
      </c>
      <c r="F304" s="4">
        <f>F303*SUM(economy!Z94:AB94)/SUM(economy!Z93:AB93)</f>
        <v>13998.251693542294</v>
      </c>
      <c r="G304" s="9">
        <f t="shared" si="75"/>
        <v>49.880068375886971</v>
      </c>
      <c r="H304" s="9">
        <f t="shared" si="75"/>
        <v>68.805884677895406</v>
      </c>
      <c r="I304" s="9">
        <f t="shared" si="75"/>
        <v>77.110386342166223</v>
      </c>
      <c r="J304" s="9">
        <f t="shared" si="75"/>
        <v>25.027398110198028</v>
      </c>
      <c r="K304" s="9">
        <f t="shared" si="75"/>
        <v>1.6238875968530948</v>
      </c>
      <c r="L304" s="9">
        <f t="shared" si="71"/>
        <v>497.44762510299972</v>
      </c>
      <c r="O304">
        <f t="shared" si="64"/>
        <v>13998.251693542294</v>
      </c>
      <c r="P304" s="2">
        <f t="shared" si="66"/>
        <v>49.880129408750825</v>
      </c>
      <c r="Q304" s="2">
        <f t="shared" si="67"/>
        <v>68.80597184397169</v>
      </c>
      <c r="R304" s="2">
        <f t="shared" si="68"/>
        <v>77.110490648715356</v>
      </c>
      <c r="S304" s="2">
        <f t="shared" si="69"/>
        <v>25.027422087404389</v>
      </c>
      <c r="T304" s="2">
        <f t="shared" si="70"/>
        <v>1.6238875969174591</v>
      </c>
      <c r="U304" s="9">
        <f t="shared" si="72"/>
        <v>497.44790158575972</v>
      </c>
      <c r="V304" s="13">
        <f t="shared" si="65"/>
        <v>2.7648276000036276E-4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>
      <c r="A305" s="5"/>
      <c r="B305" s="2"/>
      <c r="C305">
        <v>1983.125</v>
      </c>
      <c r="D305">
        <v>342.79</v>
      </c>
      <c r="E305" s="1">
        <f t="shared" si="73"/>
        <v>2049</v>
      </c>
      <c r="F305" s="4">
        <f>F304*SUM(economy!Z95:AB95)/SUM(economy!Z94:AB94)</f>
        <v>14168.982046132594</v>
      </c>
      <c r="G305" s="9">
        <f t="shared" si="75"/>
        <v>50.734421765633684</v>
      </c>
      <c r="H305" s="9">
        <f t="shared" si="75"/>
        <v>69.930987462267879</v>
      </c>
      <c r="I305" s="9">
        <f t="shared" si="75"/>
        <v>78.178386973066637</v>
      </c>
      <c r="J305" s="9">
        <f t="shared" si="75"/>
        <v>25.240648826644417</v>
      </c>
      <c r="K305" s="9">
        <f t="shared" si="75"/>
        <v>1.6421325306082495</v>
      </c>
      <c r="L305" s="9">
        <f t="shared" si="71"/>
        <v>500.72657755822087</v>
      </c>
      <c r="O305">
        <f t="shared" si="64"/>
        <v>14168.982046132594</v>
      </c>
      <c r="P305" s="2">
        <f t="shared" si="66"/>
        <v>50.734482798497538</v>
      </c>
      <c r="Q305" s="2">
        <f t="shared" si="67"/>
        <v>69.931074388547685</v>
      </c>
      <c r="R305" s="2">
        <f t="shared" si="68"/>
        <v>78.178489879549034</v>
      </c>
      <c r="S305" s="2">
        <f t="shared" si="69"/>
        <v>25.240671434108364</v>
      </c>
      <c r="T305" s="2">
        <f t="shared" si="70"/>
        <v>1.6421325306472885</v>
      </c>
      <c r="U305" s="9">
        <f t="shared" si="72"/>
        <v>500.72685103134995</v>
      </c>
      <c r="V305" s="13">
        <f t="shared" si="65"/>
        <v>2.7347312908432286E-4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>
      <c r="A306" s="5"/>
      <c r="B306" s="2"/>
      <c r="C306">
        <v>1983.2083</v>
      </c>
      <c r="D306">
        <v>343.37</v>
      </c>
      <c r="E306" s="1">
        <f t="shared" si="73"/>
        <v>2050</v>
      </c>
      <c r="F306" s="4">
        <f>F305*SUM(economy!Z96:AB96)/SUM(economy!Z95:AB95)</f>
        <v>14336.796019522202</v>
      </c>
      <c r="G306" s="9">
        <f t="shared" si="75"/>
        <v>51.599195317745064</v>
      </c>
      <c r="H306" s="9">
        <f t="shared" si="75"/>
        <v>71.069026074263149</v>
      </c>
      <c r="I306" s="9">
        <f t="shared" si="75"/>
        <v>79.257701872154513</v>
      </c>
      <c r="J306" s="9">
        <f t="shared" si="75"/>
        <v>25.461755973867735</v>
      </c>
      <c r="K306" s="9">
        <f t="shared" si="75"/>
        <v>1.6612141518264587</v>
      </c>
      <c r="L306" s="9">
        <f t="shared" si="71"/>
        <v>504.04889338985691</v>
      </c>
      <c r="O306">
        <f t="shared" si="64"/>
        <v>14336.796019522202</v>
      </c>
      <c r="P306" s="2">
        <f t="shared" si="66"/>
        <v>51.599256350608918</v>
      </c>
      <c r="Q306" s="2">
        <f t="shared" si="67"/>
        <v>71.06911276140616</v>
      </c>
      <c r="R306" s="2">
        <f t="shared" si="68"/>
        <v>79.257803397362721</v>
      </c>
      <c r="S306" s="2">
        <f t="shared" si="69"/>
        <v>25.461777289838341</v>
      </c>
      <c r="T306" s="2">
        <f t="shared" si="70"/>
        <v>1.6612141518501371</v>
      </c>
      <c r="U306" s="9">
        <f t="shared" si="72"/>
        <v>504.0491639510663</v>
      </c>
      <c r="V306" s="13">
        <f t="shared" si="65"/>
        <v>2.7056120939050743E-4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>
      <c r="A307" s="5"/>
      <c r="B307" s="2"/>
      <c r="C307">
        <v>1983.2917</v>
      </c>
      <c r="D307">
        <v>345.4</v>
      </c>
      <c r="E307" s="1">
        <f t="shared" si="73"/>
        <v>2051</v>
      </c>
      <c r="F307" s="4">
        <f>F306*SUM(economy!Z97:AB97)/SUM(economy!Z96:AB96)</f>
        <v>14501.65412698464</v>
      </c>
      <c r="G307" s="9">
        <f t="shared" si="75"/>
        <v>52.47421103724642</v>
      </c>
      <c r="H307" s="9">
        <f t="shared" si="75"/>
        <v>72.219691088610048</v>
      </c>
      <c r="I307" s="9">
        <f t="shared" si="75"/>
        <v>80.347741030877629</v>
      </c>
      <c r="J307" s="9">
        <f t="shared" si="75"/>
        <v>25.68992844064892</v>
      </c>
      <c r="K307" s="9">
        <f t="shared" si="75"/>
        <v>1.6806663304323073</v>
      </c>
      <c r="L307" s="9">
        <f t="shared" si="71"/>
        <v>507.41223792781534</v>
      </c>
      <c r="O307">
        <f t="shared" si="64"/>
        <v>14501.65412698464</v>
      </c>
      <c r="P307" s="2">
        <f t="shared" si="66"/>
        <v>52.474272070110274</v>
      </c>
      <c r="Q307" s="2">
        <f t="shared" si="67"/>
        <v>72.21977753727414</v>
      </c>
      <c r="R307" s="2">
        <f t="shared" si="68"/>
        <v>80.347841193351954</v>
      </c>
      <c r="S307" s="2">
        <f t="shared" si="69"/>
        <v>25.689948538905142</v>
      </c>
      <c r="T307" s="2">
        <f t="shared" si="70"/>
        <v>1.6806663304466689</v>
      </c>
      <c r="U307" s="9">
        <f t="shared" si="72"/>
        <v>507.41250567008819</v>
      </c>
      <c r="V307" s="13">
        <f t="shared" si="65"/>
        <v>2.6774227285386587E-4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>
      <c r="A308" s="5"/>
      <c r="B308" s="2"/>
      <c r="C308">
        <v>1983.375</v>
      </c>
      <c r="D308">
        <v>346.14</v>
      </c>
      <c r="E308" s="1">
        <f t="shared" si="73"/>
        <v>2052</v>
      </c>
      <c r="F308" s="4">
        <f>F307*SUM(economy!Z98:AB98)/SUM(economy!Z97:AB97)</f>
        <v>14663.520163959423</v>
      </c>
      <c r="G308" s="9">
        <f t="shared" si="75"/>
        <v>53.35928851917506</v>
      </c>
      <c r="H308" s="9">
        <f t="shared" si="75"/>
        <v>73.38267022360175</v>
      </c>
      <c r="I308" s="9">
        <f t="shared" si="75"/>
        <v>81.447916427863788</v>
      </c>
      <c r="J308" s="9">
        <f t="shared" si="75"/>
        <v>25.924415674873412</v>
      </c>
      <c r="K308" s="9">
        <f t="shared" si="75"/>
        <v>1.7002044904067182</v>
      </c>
      <c r="L308" s="9">
        <f t="shared" si="71"/>
        <v>510.8144953359207</v>
      </c>
      <c r="O308">
        <f t="shared" si="64"/>
        <v>14663.520163959423</v>
      </c>
      <c r="P308" s="2">
        <f t="shared" si="66"/>
        <v>53.359349552038914</v>
      </c>
      <c r="Q308" s="2">
        <f t="shared" si="67"/>
        <v>73.382756434442982</v>
      </c>
      <c r="R308" s="2">
        <f t="shared" si="68"/>
        <v>81.448015245895689</v>
      </c>
      <c r="S308" s="2">
        <f t="shared" si="69"/>
        <v>25.924434624979444</v>
      </c>
      <c r="T308" s="2">
        <f t="shared" si="70"/>
        <v>1.7002044904154288</v>
      </c>
      <c r="U308" s="9">
        <f t="shared" si="72"/>
        <v>510.81476034777245</v>
      </c>
      <c r="V308" s="13">
        <f t="shared" si="65"/>
        <v>2.6501185175220598E-4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>
      <c r="A309" s="5"/>
      <c r="B309" s="2"/>
      <c r="C309">
        <v>1983.4583</v>
      </c>
      <c r="D309">
        <v>345.76</v>
      </c>
      <c r="E309" s="1">
        <f t="shared" si="73"/>
        <v>2053</v>
      </c>
      <c r="F309" s="4">
        <f>F308*SUM(economy!Z99:AB99)/SUM(economy!Z98:AB98)</f>
        <v>14822.361027102432</v>
      </c>
      <c r="G309" s="9">
        <f t="shared" si="75"/>
        <v>54.254245148900281</v>
      </c>
      <c r="H309" s="9">
        <f t="shared" si="75"/>
        <v>74.557648657138472</v>
      </c>
      <c r="I309" s="9">
        <f t="shared" si="75"/>
        <v>82.557642495343003</v>
      </c>
      <c r="J309" s="9">
        <f t="shared" si="75"/>
        <v>26.164505751747768</v>
      </c>
      <c r="K309" s="9">
        <f t="shared" si="75"/>
        <v>1.7196543279244785</v>
      </c>
      <c r="L309" s="9">
        <f t="shared" si="71"/>
        <v>514.25369638105406</v>
      </c>
      <c r="O309">
        <f t="shared" si="64"/>
        <v>14822.361027102432</v>
      </c>
      <c r="P309" s="2">
        <f t="shared" si="66"/>
        <v>54.254306181764136</v>
      </c>
      <c r="Q309" s="2">
        <f t="shared" si="67"/>
        <v>74.557734630811112</v>
      </c>
      <c r="R309" s="2">
        <f t="shared" si="68"/>
        <v>82.557739986978419</v>
      </c>
      <c r="S309" s="2">
        <f t="shared" si="69"/>
        <v>26.164523619293821</v>
      </c>
      <c r="T309" s="2">
        <f t="shared" si="70"/>
        <v>1.7196543279297618</v>
      </c>
      <c r="U309" s="9">
        <f t="shared" si="72"/>
        <v>514.25395874677724</v>
      </c>
      <c r="V309" s="13">
        <f t="shared" si="65"/>
        <v>2.623657231879406E-4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>
      <c r="A310" s="5"/>
      <c r="B310" s="2"/>
      <c r="C310">
        <v>1983.5417</v>
      </c>
      <c r="D310">
        <v>344.32</v>
      </c>
      <c r="E310" s="1">
        <f t="shared" si="73"/>
        <v>2054</v>
      </c>
      <c r="F310" s="4">
        <f>F309*SUM(economy!Z100:AB100)/SUM(economy!Z99:AB99)</f>
        <v>14978.146546827011</v>
      </c>
      <c r="G310" s="9">
        <f t="shared" si="75"/>
        <v>55.158896291399493</v>
      </c>
      <c r="H310" s="9">
        <f t="shared" si="75"/>
        <v>75.744309324910233</v>
      </c>
      <c r="I310" s="9">
        <f t="shared" si="75"/>
        <v>83.676336552124198</v>
      </c>
      <c r="J310" s="9">
        <f t="shared" si="75"/>
        <v>26.409523531134781</v>
      </c>
      <c r="K310" s="9">
        <f t="shared" si="75"/>
        <v>1.7389085682238803</v>
      </c>
      <c r="L310" s="9">
        <f t="shared" si="71"/>
        <v>517.72797426779255</v>
      </c>
      <c r="O310">
        <f t="shared" si="64"/>
        <v>14978.146546827011</v>
      </c>
      <c r="P310" s="2">
        <f t="shared" si="66"/>
        <v>55.158957324263348</v>
      </c>
      <c r="Q310" s="2">
        <f t="shared" si="67"/>
        <v>75.744395062066729</v>
      </c>
      <c r="R310" s="2">
        <f t="shared" si="68"/>
        <v>83.676432735166841</v>
      </c>
      <c r="S310" s="2">
        <f t="shared" si="69"/>
        <v>26.409540377964099</v>
      </c>
      <c r="T310" s="2">
        <f t="shared" si="70"/>
        <v>1.7389085682270848</v>
      </c>
      <c r="U310" s="9">
        <f t="shared" si="72"/>
        <v>517.72823406768816</v>
      </c>
      <c r="V310" s="13">
        <f t="shared" si="65"/>
        <v>2.5979989561619732E-4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>
      <c r="A311" s="5"/>
      <c r="B311" s="2"/>
      <c r="C311">
        <v>1983.625</v>
      </c>
      <c r="D311">
        <v>342.51</v>
      </c>
      <c r="E311" s="1">
        <f t="shared" si="73"/>
        <v>2055</v>
      </c>
      <c r="F311" s="4">
        <f>F310*SUM(economy!Z101:AB101)/SUM(economy!Z100:AB100)</f>
        <v>15130.849332517715</v>
      </c>
      <c r="G311" s="9">
        <f t="shared" ref="G311:K326" si="76">G310*(1-G$5)+G$4*$F310*$L$4/1000</f>
        <v>56.073055470313818</v>
      </c>
      <c r="H311" s="9">
        <f t="shared" si="76"/>
        <v>76.9423332020354</v>
      </c>
      <c r="I311" s="9">
        <f t="shared" si="76"/>
        <v>84.803419205602054</v>
      </c>
      <c r="J311" s="9">
        <f t="shared" si="76"/>
        <v>26.658828900499437</v>
      </c>
      <c r="K311" s="9">
        <f t="shared" si="76"/>
        <v>1.7579007294604152</v>
      </c>
      <c r="L311" s="9">
        <f t="shared" si="71"/>
        <v>521.23553750791109</v>
      </c>
      <c r="O311">
        <f t="shared" si="64"/>
        <v>15130.849332517715</v>
      </c>
      <c r="P311" s="2">
        <f t="shared" si="66"/>
        <v>56.073116503177673</v>
      </c>
      <c r="Q311" s="2">
        <f t="shared" si="67"/>
        <v>76.94241870332641</v>
      </c>
      <c r="R311" s="2">
        <f t="shared" si="68"/>
        <v>84.803514097616656</v>
      </c>
      <c r="S311" s="2">
        <f t="shared" si="69"/>
        <v>26.658844784922358</v>
      </c>
      <c r="T311" s="2">
        <f t="shared" si="70"/>
        <v>1.757900729462359</v>
      </c>
      <c r="U311" s="9">
        <f t="shared" si="72"/>
        <v>521.23579481850538</v>
      </c>
      <c r="V311" s="13">
        <f t="shared" si="65"/>
        <v>2.5731059429290326E-4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>
      <c r="A312" s="5"/>
      <c r="B312" s="2"/>
      <c r="C312">
        <v>1983.7083</v>
      </c>
      <c r="D312">
        <v>340.46</v>
      </c>
      <c r="E312" s="1">
        <f t="shared" si="73"/>
        <v>2056</v>
      </c>
      <c r="F312" s="4">
        <f>F311*SUM(economy!Z102:AB102)/SUM(economy!Z101:AB101)</f>
        <v>15280.444629561614</v>
      </c>
      <c r="G312" s="9">
        <f t="shared" si="76"/>
        <v>56.996534537556684</v>
      </c>
      <c r="H312" s="9">
        <f t="shared" si="76"/>
        <v>78.151399569390549</v>
      </c>
      <c r="I312" s="9">
        <f t="shared" si="76"/>
        <v>85.938314725113614</v>
      </c>
      <c r="J312" s="9">
        <f t="shared" si="76"/>
        <v>26.911815100062459</v>
      </c>
      <c r="K312" s="9">
        <f t="shared" si="76"/>
        <v>1.7765892024126877</v>
      </c>
      <c r="L312" s="9">
        <f t="shared" si="71"/>
        <v>524.77465313453604</v>
      </c>
      <c r="O312">
        <f t="shared" si="64"/>
        <v>15280.444629561614</v>
      </c>
      <c r="P312" s="2">
        <f t="shared" si="66"/>
        <v>56.996595570420538</v>
      </c>
      <c r="Q312" s="2">
        <f t="shared" si="67"/>
        <v>78.151484835464956</v>
      </c>
      <c r="R312" s="2">
        <f t="shared" si="68"/>
        <v>85.93840834342916</v>
      </c>
      <c r="S312" s="2">
        <f t="shared" si="69"/>
        <v>26.911830077058237</v>
      </c>
      <c r="T312" s="2">
        <f t="shared" si="70"/>
        <v>1.7765892024138665</v>
      </c>
      <c r="U312" s="9">
        <f t="shared" si="72"/>
        <v>524.77490802878674</v>
      </c>
      <c r="V312" s="13">
        <f t="shared" si="65"/>
        <v>2.5489425070190919E-4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>
      <c r="A313" s="5"/>
      <c r="B313" s="2"/>
      <c r="C313">
        <v>1983.7917</v>
      </c>
      <c r="D313">
        <v>340.53</v>
      </c>
      <c r="E313" s="1">
        <f t="shared" si="73"/>
        <v>2057</v>
      </c>
      <c r="F313" s="4">
        <f>F312*SUM(economy!Z103:AB103)/SUM(economy!Z102:AB102)</f>
        <v>15426.910187352847</v>
      </c>
      <c r="G313" s="9">
        <f t="shared" si="76"/>
        <v>57.929143834196594</v>
      </c>
      <c r="H313" s="9">
        <f t="shared" si="76"/>
        <v>79.371186265783379</v>
      </c>
      <c r="I313" s="9">
        <f t="shared" si="76"/>
        <v>87.080451388804605</v>
      </c>
      <c r="J313" s="9">
        <f t="shared" si="76"/>
        <v>27.167907126852199</v>
      </c>
      <c r="K313" s="9">
        <f t="shared" si="76"/>
        <v>1.7949475876237941</v>
      </c>
      <c r="L313" s="9">
        <f t="shared" si="71"/>
        <v>528.34363620326053</v>
      </c>
      <c r="O313">
        <f t="shared" si="64"/>
        <v>15426.910187352847</v>
      </c>
      <c r="P313" s="2">
        <f t="shared" si="66"/>
        <v>57.929204867060449</v>
      </c>
      <c r="Q313" s="2">
        <f t="shared" si="67"/>
        <v>79.37127129728826</v>
      </c>
      <c r="R313" s="2">
        <f t="shared" si="68"/>
        <v>87.08054375051745</v>
      </c>
      <c r="S313" s="2">
        <f t="shared" si="69"/>
        <v>27.167921248259294</v>
      </c>
      <c r="T313" s="2">
        <f t="shared" si="70"/>
        <v>1.7949475876245091</v>
      </c>
      <c r="U313" s="9">
        <f t="shared" si="72"/>
        <v>528.34388875075001</v>
      </c>
      <c r="V313" s="13">
        <f t="shared" si="65"/>
        <v>2.5254748948100314E-4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>
      <c r="A314" s="5"/>
      <c r="B314" s="2"/>
      <c r="C314">
        <v>1983.875</v>
      </c>
      <c r="D314">
        <v>341.79</v>
      </c>
      <c r="E314" s="1">
        <f t="shared" si="73"/>
        <v>2058</v>
      </c>
      <c r="F314" s="4">
        <f>F313*SUM(economy!Z104:AB104)/SUM(economy!Z103:AB103)</f>
        <v>15570.226137457668</v>
      </c>
      <c r="G314" s="9">
        <f t="shared" si="76"/>
        <v>58.870692343283856</v>
      </c>
      <c r="H314" s="9">
        <f t="shared" si="76"/>
        <v>80.601369927037865</v>
      </c>
      <c r="I314" s="9">
        <f t="shared" si="76"/>
        <v>88.229261806009532</v>
      </c>
      <c r="J314" s="9">
        <f t="shared" si="76"/>
        <v>27.426560214435593</v>
      </c>
      <c r="K314" s="9">
        <f t="shared" si="76"/>
        <v>1.812958828384339</v>
      </c>
      <c r="L314" s="9">
        <f t="shared" si="71"/>
        <v>531.94084311915117</v>
      </c>
      <c r="O314">
        <f t="shared" si="64"/>
        <v>15570.226137457668</v>
      </c>
      <c r="P314" s="2">
        <f t="shared" si="66"/>
        <v>58.870753376147711</v>
      </c>
      <c r="Q314" s="2">
        <f t="shared" si="67"/>
        <v>80.601454724618534</v>
      </c>
      <c r="R314" s="2">
        <f t="shared" si="68"/>
        <v>88.229352927986582</v>
      </c>
      <c r="S314" s="2">
        <f t="shared" si="69"/>
        <v>27.426573529131097</v>
      </c>
      <c r="T314" s="2">
        <f t="shared" si="70"/>
        <v>1.8129588283847728</v>
      </c>
      <c r="U314" s="9">
        <f t="shared" si="72"/>
        <v>531.94109338626868</v>
      </c>
      <c r="V314" s="13">
        <f t="shared" si="65"/>
        <v>2.5026711750797404E-4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>
      <c r="A315" s="5"/>
      <c r="B315" s="2"/>
      <c r="C315">
        <v>1983.9583</v>
      </c>
      <c r="D315">
        <v>343.2</v>
      </c>
      <c r="E315" s="1">
        <f t="shared" si="73"/>
        <v>2059</v>
      </c>
      <c r="F315" s="4">
        <f>F314*SUM(economy!Z105:AB105)/SUM(economy!Z104:AB104)</f>
        <v>15710.374881166039</v>
      </c>
      <c r="G315" s="9">
        <f t="shared" si="76"/>
        <v>59.820987835241368</v>
      </c>
      <c r="H315" s="9">
        <f t="shared" si="76"/>
        <v>81.841626212981879</v>
      </c>
      <c r="I315" s="9">
        <f t="shared" si="76"/>
        <v>89.384183217000896</v>
      </c>
      <c r="J315" s="9">
        <f t="shared" si="76"/>
        <v>27.687258385197438</v>
      </c>
      <c r="K315" s="9">
        <f t="shared" si="76"/>
        <v>1.8306116464868039</v>
      </c>
      <c r="L315" s="9">
        <f t="shared" si="71"/>
        <v>535.5646672969084</v>
      </c>
      <c r="O315">
        <f t="shared" si="64"/>
        <v>15710.374881166039</v>
      </c>
      <c r="P315" s="2">
        <f t="shared" si="66"/>
        <v>59.821048868105223</v>
      </c>
      <c r="Q315" s="2">
        <f t="shared" si="67"/>
        <v>81.841710777281861</v>
      </c>
      <c r="R315" s="2">
        <f t="shared" si="68"/>
        <v>89.38427311588265</v>
      </c>
      <c r="S315" s="2">
        <f t="shared" si="69"/>
        <v>27.687270939266249</v>
      </c>
      <c r="T315" s="2">
        <f t="shared" si="70"/>
        <v>1.8306116464870672</v>
      </c>
      <c r="U315" s="9">
        <f t="shared" si="72"/>
        <v>535.56491534702309</v>
      </c>
      <c r="V315" s="13">
        <f t="shared" si="65"/>
        <v>2.480501146919778E-4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>
      <c r="A316" s="5"/>
      <c r="B316" s="2"/>
      <c r="C316">
        <v>1984.0417</v>
      </c>
      <c r="D316">
        <v>344.21</v>
      </c>
      <c r="E316" s="1">
        <f t="shared" si="73"/>
        <v>2060</v>
      </c>
      <c r="F316" s="4">
        <f>F315*SUM(economy!Z106:AB106)/SUM(economy!Z105:AB105)</f>
        <v>15847.340985697927</v>
      </c>
      <c r="G316" s="9">
        <f t="shared" si="76"/>
        <v>60.779837006392349</v>
      </c>
      <c r="H316" s="9">
        <f t="shared" si="76"/>
        <v>83.091630023251753</v>
      </c>
      <c r="I316" s="9">
        <f t="shared" si="76"/>
        <v>90.544657771821178</v>
      </c>
      <c r="J316" s="9">
        <f t="shared" si="76"/>
        <v>27.949513072125242</v>
      </c>
      <c r="K316" s="9">
        <f t="shared" si="76"/>
        <v>1.8478983751220244</v>
      </c>
      <c r="L316" s="9">
        <f t="shared" si="71"/>
        <v>539.21353624871256</v>
      </c>
      <c r="O316">
        <f t="shared" si="64"/>
        <v>15847.340985697927</v>
      </c>
      <c r="P316" s="2">
        <f t="shared" si="66"/>
        <v>60.779898039256203</v>
      </c>
      <c r="Q316" s="2">
        <f t="shared" si="67"/>
        <v>83.091714354912824</v>
      </c>
      <c r="R316" s="2">
        <f t="shared" si="68"/>
        <v>90.544746464024769</v>
      </c>
      <c r="S316" s="2">
        <f t="shared" si="69"/>
        <v>27.949524909019566</v>
      </c>
      <c r="T316" s="2">
        <f t="shared" si="70"/>
        <v>1.847898375122184</v>
      </c>
      <c r="U316" s="9">
        <f t="shared" si="72"/>
        <v>539.2137821423355</v>
      </c>
      <c r="V316" s="13">
        <f t="shared" si="65"/>
        <v>2.458936229459141E-4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>
      <c r="A317" s="5"/>
      <c r="B317" s="2"/>
      <c r="C317">
        <v>1984.125</v>
      </c>
      <c r="D317">
        <v>344.92</v>
      </c>
      <c r="E317" s="1">
        <f t="shared" si="73"/>
        <v>2061</v>
      </c>
      <c r="F317" s="4">
        <f>F316*SUM(economy!Z107:AB107)/SUM(economy!Z106:AB106)</f>
        <v>15981.11108837264</v>
      </c>
      <c r="G317" s="9">
        <f t="shared" si="76"/>
        <v>61.747045611153254</v>
      </c>
      <c r="H317" s="9">
        <f t="shared" si="76"/>
        <v>84.35105570275735</v>
      </c>
      <c r="I317" s="9">
        <f t="shared" si="76"/>
        <v>91.710132789778882</v>
      </c>
      <c r="J317" s="9">
        <f t="shared" si="76"/>
        <v>28.21286180714478</v>
      </c>
      <c r="K317" s="9">
        <f t="shared" si="76"/>
        <v>1.864813639591516</v>
      </c>
      <c r="L317" s="9">
        <f t="shared" si="71"/>
        <v>542.88590955042582</v>
      </c>
      <c r="O317">
        <f t="shared" si="64"/>
        <v>15981.11108837264</v>
      </c>
      <c r="P317" s="2">
        <f t="shared" si="66"/>
        <v>61.747106644017109</v>
      </c>
      <c r="Q317" s="2">
        <f t="shared" si="67"/>
        <v>84.351139802419496</v>
      </c>
      <c r="R317" s="2">
        <f t="shared" si="68"/>
        <v>91.710220291501088</v>
      </c>
      <c r="S317" s="2">
        <f t="shared" si="69"/>
        <v>28.212872967834546</v>
      </c>
      <c r="T317" s="2">
        <f t="shared" si="70"/>
        <v>1.8648136395916128</v>
      </c>
      <c r="U317" s="9">
        <f t="shared" si="72"/>
        <v>542.88615334536382</v>
      </c>
      <c r="V317" s="13">
        <f t="shared" si="65"/>
        <v>2.4379493800097407E-4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>
      <c r="A318" s="5"/>
      <c r="B318" s="2"/>
      <c r="C318">
        <v>1984.2083</v>
      </c>
      <c r="D318">
        <v>345.68</v>
      </c>
      <c r="E318" s="1">
        <f t="shared" si="73"/>
        <v>2062</v>
      </c>
      <c r="F318" s="4">
        <f>F317*SUM(economy!Z108:AB108)/SUM(economy!Z107:AB107)</f>
        <v>16111.673808090689</v>
      </c>
      <c r="G318" s="9">
        <f t="shared" si="76"/>
        <v>62.722418588377877</v>
      </c>
      <c r="H318" s="9">
        <f t="shared" si="76"/>
        <v>85.619577237583599</v>
      </c>
      <c r="I318" s="9">
        <f t="shared" si="76"/>
        <v>92.880061001064234</v>
      </c>
      <c r="J318" s="9">
        <f t="shared" si="76"/>
        <v>28.476866973139231</v>
      </c>
      <c r="K318" s="9">
        <f t="shared" si="76"/>
        <v>1.8813535526199603</v>
      </c>
      <c r="L318" s="9">
        <f t="shared" si="71"/>
        <v>546.58027735278483</v>
      </c>
      <c r="O318">
        <f t="shared" si="64"/>
        <v>16111.673808090689</v>
      </c>
      <c r="P318" s="2">
        <f t="shared" si="66"/>
        <v>62.722479621241732</v>
      </c>
      <c r="Q318" s="2">
        <f t="shared" si="67"/>
        <v>85.619661105885058</v>
      </c>
      <c r="R318" s="2">
        <f t="shared" si="68"/>
        <v>92.880147328284423</v>
      </c>
      <c r="S318" s="2">
        <f t="shared" si="69"/>
        <v>28.476877496253877</v>
      </c>
      <c r="T318" s="2">
        <f t="shared" si="70"/>
        <v>1.8813535526200189</v>
      </c>
      <c r="U318" s="9">
        <f t="shared" si="72"/>
        <v>546.58051910428503</v>
      </c>
      <c r="V318" s="13">
        <f t="shared" si="65"/>
        <v>2.417515001980064E-4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>
      <c r="A319" s="5"/>
      <c r="B319" s="2"/>
      <c r="C319">
        <v>1984.2917</v>
      </c>
      <c r="D319">
        <v>347.14</v>
      </c>
      <c r="E319" s="1">
        <f t="shared" si="73"/>
        <v>2063</v>
      </c>
      <c r="F319" s="4">
        <f>F318*SUM(economy!Z109:AB109)/SUM(economy!Z108:AB108)</f>
        <v>16239.019663514444</v>
      </c>
      <c r="G319" s="9">
        <f t="shared" si="76"/>
        <v>63.705760182298903</v>
      </c>
      <c r="H319" s="9">
        <f t="shared" si="76"/>
        <v>86.896868442041608</v>
      </c>
      <c r="I319" s="9">
        <f t="shared" si="76"/>
        <v>94.053900771823365</v>
      </c>
      <c r="J319" s="9">
        <f t="shared" si="76"/>
        <v>28.74111461687205</v>
      </c>
      <c r="K319" s="9">
        <f t="shared" si="76"/>
        <v>1.8975152221317741</v>
      </c>
      <c r="L319" s="9">
        <f t="shared" si="71"/>
        <v>550.29515923516772</v>
      </c>
      <c r="O319">
        <f t="shared" si="64"/>
        <v>16239.019663514444</v>
      </c>
      <c r="P319" s="2">
        <f t="shared" si="66"/>
        <v>63.705821215162757</v>
      </c>
      <c r="Q319" s="2">
        <f t="shared" si="67"/>
        <v>86.896952079618856</v>
      </c>
      <c r="R319" s="2">
        <f t="shared" si="68"/>
        <v>94.053985940306433</v>
      </c>
      <c r="S319" s="2">
        <f t="shared" si="69"/>
        <v>28.741124538834242</v>
      </c>
      <c r="T319" s="2">
        <f t="shared" si="70"/>
        <v>1.8975152221318097</v>
      </c>
      <c r="U319" s="9">
        <f t="shared" si="72"/>
        <v>550.29539899605413</v>
      </c>
      <c r="V319" s="13">
        <f t="shared" si="65"/>
        <v>2.3976088641575188E-4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>
      <c r="A320" s="5"/>
      <c r="B320" s="2"/>
      <c r="C320">
        <v>1984.375</v>
      </c>
      <c r="D320">
        <v>347.78</v>
      </c>
      <c r="E320" s="1">
        <f t="shared" si="73"/>
        <v>2064</v>
      </c>
      <c r="F320" s="4">
        <f>F319*SUM(economy!Z110:AB110)/SUM(economy!Z109:AB109)</f>
        <v>16363.140997372173</v>
      </c>
      <c r="G320" s="9">
        <f t="shared" si="76"/>
        <v>64.696874058475842</v>
      </c>
      <c r="H320" s="9">
        <f t="shared" si="76"/>
        <v>88.182603137522634</v>
      </c>
      <c r="I320" s="9">
        <f t="shared" si="76"/>
        <v>95.231116313919287</v>
      </c>
      <c r="J320" s="9">
        <f t="shared" si="76"/>
        <v>29.005213320120639</v>
      </c>
      <c r="K320" s="9">
        <f t="shared" si="76"/>
        <v>1.9132964488612245</v>
      </c>
      <c r="L320" s="9">
        <f t="shared" si="71"/>
        <v>554.02910327889958</v>
      </c>
      <c r="O320">
        <f t="shared" si="64"/>
        <v>16363.140997372173</v>
      </c>
      <c r="P320" s="2">
        <f t="shared" si="66"/>
        <v>64.696935091339697</v>
      </c>
      <c r="Q320" s="2">
        <f t="shared" si="67"/>
        <v>88.182686545010398</v>
      </c>
      <c r="R320" s="2">
        <f t="shared" si="68"/>
        <v>95.231200339218518</v>
      </c>
      <c r="S320" s="2">
        <f t="shared" si="69"/>
        <v>29.005222675272325</v>
      </c>
      <c r="T320" s="2">
        <f t="shared" si="70"/>
        <v>1.9132964488612463</v>
      </c>
      <c r="U320" s="9">
        <f t="shared" si="72"/>
        <v>554.02934109970215</v>
      </c>
      <c r="V320" s="13">
        <f t="shared" si="65"/>
        <v>2.3782080256751215E-4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>
      <c r="A321" s="5"/>
      <c r="B321" s="2"/>
      <c r="C321">
        <v>1984.4583</v>
      </c>
      <c r="D321">
        <v>347.16</v>
      </c>
      <c r="E321" s="1">
        <f t="shared" si="73"/>
        <v>2065</v>
      </c>
      <c r="F321" s="4">
        <f>F320*SUM(economy!Z111:AB111)/SUM(economy!Z110:AB110)</f>
        <v>16484.031906345041</v>
      </c>
      <c r="G321" s="9">
        <f t="shared" si="76"/>
        <v>65.695563415122976</v>
      </c>
      <c r="H321" s="9">
        <f t="shared" si="76"/>
        <v>89.476455323752376</v>
      </c>
      <c r="I321" s="9">
        <f t="shared" si="76"/>
        <v>96.411177880505136</v>
      </c>
      <c r="J321" s="9">
        <f t="shared" si="76"/>
        <v>29.268793126414071</v>
      </c>
      <c r="K321" s="9">
        <f t="shared" si="76"/>
        <v>1.9286955393898895</v>
      </c>
      <c r="L321" s="9">
        <f t="shared" si="71"/>
        <v>557.78068528518452</v>
      </c>
      <c r="O321">
        <f t="shared" si="64"/>
        <v>16484.031906345041</v>
      </c>
      <c r="P321" s="2">
        <f t="shared" si="66"/>
        <v>65.69562444798683</v>
      </c>
      <c r="Q321" s="2">
        <f t="shared" si="67"/>
        <v>89.476538501783651</v>
      </c>
      <c r="R321" s="2">
        <f t="shared" si="68"/>
        <v>96.411260777965055</v>
      </c>
      <c r="S321" s="2">
        <f t="shared" si="69"/>
        <v>29.268801947135355</v>
      </c>
      <c r="T321" s="2">
        <f t="shared" si="70"/>
        <v>1.9286955393899028</v>
      </c>
      <c r="U321" s="9">
        <f t="shared" si="72"/>
        <v>557.78092121426084</v>
      </c>
      <c r="V321" s="13">
        <f t="shared" si="65"/>
        <v>2.35929076325192E-4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>
      <c r="A322" s="5"/>
      <c r="B322" s="2"/>
      <c r="C322">
        <v>1984.5417</v>
      </c>
      <c r="D322">
        <v>345.79</v>
      </c>
      <c r="E322" s="1">
        <f t="shared" si="73"/>
        <v>2066</v>
      </c>
      <c r="F322" s="4">
        <f>F321*SUM(economy!Z112:AB112)/SUM(economy!Z111:AB111)</f>
        <v>16601.688176031032</v>
      </c>
      <c r="G322" s="9">
        <f t="shared" si="76"/>
        <v>66.701631090158116</v>
      </c>
      <c r="H322" s="9">
        <f t="shared" si="76"/>
        <v>90.778099342990814</v>
      </c>
      <c r="I322" s="9">
        <f t="shared" si="76"/>
        <v>97.593561948438918</v>
      </c>
      <c r="J322" s="9">
        <f t="shared" si="76"/>
        <v>29.531504520853726</v>
      </c>
      <c r="K322" s="9">
        <f t="shared" si="76"/>
        <v>1.943711189456458</v>
      </c>
      <c r="L322" s="9">
        <f t="shared" si="71"/>
        <v>561.54850809189793</v>
      </c>
      <c r="O322">
        <f t="shared" si="64"/>
        <v>16601.688176031032</v>
      </c>
      <c r="P322" s="2">
        <f t="shared" si="66"/>
        <v>66.701692123021971</v>
      </c>
      <c r="Q322" s="2">
        <f t="shared" si="67"/>
        <v>90.778182292196831</v>
      </c>
      <c r="R322" s="2">
        <f t="shared" si="68"/>
        <v>97.593643733198078</v>
      </c>
      <c r="S322" s="2">
        <f t="shared" si="69"/>
        <v>29.531512837674935</v>
      </c>
      <c r="T322" s="2">
        <f t="shared" si="70"/>
        <v>1.943711189456466</v>
      </c>
      <c r="U322" s="9">
        <f t="shared" si="72"/>
        <v>561.54874217554834</v>
      </c>
      <c r="V322" s="13">
        <f t="shared" si="65"/>
        <v>2.3408365041177603E-4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>
      <c r="A323" s="5"/>
      <c r="B323" s="2"/>
      <c r="C323">
        <v>1984.625</v>
      </c>
      <c r="D323">
        <v>343.74</v>
      </c>
      <c r="E323" s="1">
        <f t="shared" si="73"/>
        <v>2067</v>
      </c>
      <c r="F323" s="4">
        <f>F322*SUM(economy!Z113:AB113)/SUM(economy!Z112:AB112)</f>
        <v>16716.107220513095</v>
      </c>
      <c r="G323" s="9">
        <f t="shared" si="76"/>
        <v>67.71487966428208</v>
      </c>
      <c r="H323" s="9">
        <f t="shared" si="76"/>
        <v>92.087210037673614</v>
      </c>
      <c r="I323" s="9">
        <f t="shared" si="76"/>
        <v>98.777751388479075</v>
      </c>
      <c r="J323" s="9">
        <f t="shared" si="76"/>
        <v>29.793017460580192</v>
      </c>
      <c r="K323" s="9">
        <f t="shared" si="76"/>
        <v>1.9583424101272067</v>
      </c>
      <c r="L323" s="9">
        <f t="shared" si="71"/>
        <v>565.33120096114226</v>
      </c>
      <c r="O323">
        <f t="shared" si="64"/>
        <v>16716.107220513095</v>
      </c>
      <c r="P323" s="2">
        <f t="shared" si="66"/>
        <v>67.714940697145934</v>
      </c>
      <c r="Q323" s="2">
        <f t="shared" si="67"/>
        <v>92.087292758683887</v>
      </c>
      <c r="R323" s="2">
        <f t="shared" si="68"/>
        <v>98.77783207547283</v>
      </c>
      <c r="S323" s="2">
        <f t="shared" si="69"/>
        <v>29.79302530228755</v>
      </c>
      <c r="T323" s="2">
        <f t="shared" si="70"/>
        <v>1.9583424101272116</v>
      </c>
      <c r="U323" s="9">
        <f t="shared" si="72"/>
        <v>565.33143324371736</v>
      </c>
      <c r="V323" s="13">
        <f t="shared" si="65"/>
        <v>2.3228257509799732E-4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>
      <c r="A324" s="5"/>
      <c r="B324" s="2"/>
      <c r="C324">
        <v>1984.7083</v>
      </c>
      <c r="D324">
        <v>341.59</v>
      </c>
      <c r="E324" s="1">
        <f t="shared" si="73"/>
        <v>2068</v>
      </c>
      <c r="F324" s="4">
        <f>F323*SUM(economy!Z114:AB114)/SUM(economy!Z113:AB113)</f>
        <v>16827.288026090766</v>
      </c>
      <c r="G324" s="9">
        <f t="shared" si="76"/>
        <v>68.735111560369731</v>
      </c>
      <c r="H324" s="9">
        <f t="shared" si="76"/>
        <v>93.403462901945474</v>
      </c>
      <c r="I324" s="9">
        <f t="shared" si="76"/>
        <v>99.963235624116678</v>
      </c>
      <c r="J324" s="9">
        <f t="shared" si="76"/>
        <v>30.053020453533609</v>
      </c>
      <c r="K324" s="9">
        <f t="shared" si="76"/>
        <v>1.9725884801789553</v>
      </c>
      <c r="L324" s="9">
        <f t="shared" si="71"/>
        <v>569.12741902014454</v>
      </c>
      <c r="O324">
        <f t="shared" si="64"/>
        <v>16827.288026090766</v>
      </c>
      <c r="P324" s="2">
        <f t="shared" si="66"/>
        <v>68.735172593233585</v>
      </c>
      <c r="Q324" s="2">
        <f t="shared" si="67"/>
        <v>93.403545395387766</v>
      </c>
      <c r="R324" s="2">
        <f t="shared" si="68"/>
        <v>99.963315228079907</v>
      </c>
      <c r="S324" s="2">
        <f t="shared" si="69"/>
        <v>30.053027847268879</v>
      </c>
      <c r="T324" s="2">
        <f t="shared" si="70"/>
        <v>1.9725884801789582</v>
      </c>
      <c r="U324" s="9">
        <f t="shared" si="72"/>
        <v>569.12764954414911</v>
      </c>
      <c r="V324" s="13">
        <f t="shared" si="65"/>
        <v>2.3052400456435862E-4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>
      <c r="A325" s="5"/>
      <c r="B325" s="2"/>
      <c r="C325">
        <v>1984.7917</v>
      </c>
      <c r="D325">
        <v>341.86</v>
      </c>
      <c r="E325" s="1">
        <f t="shared" si="73"/>
        <v>2069</v>
      </c>
      <c r="F325" s="4">
        <f>F324*SUM(economy!Z115:AB115)/SUM(economy!Z114:AB114)</f>
        <v>16935.231098765449</v>
      </c>
      <c r="G325" s="9">
        <f t="shared" si="76"/>
        <v>69.762129139426918</v>
      </c>
      <c r="H325" s="9">
        <f t="shared" si="76"/>
        <v>94.726534227493303</v>
      </c>
      <c r="I325" s="9">
        <f t="shared" si="76"/>
        <v>101.14951077982211</v>
      </c>
      <c r="J325" s="9">
        <f t="shared" si="76"/>
        <v>30.31121968323729</v>
      </c>
      <c r="K325" s="9">
        <f t="shared" si="76"/>
        <v>1.9864489145761617</v>
      </c>
      <c r="L325" s="9">
        <f t="shared" si="71"/>
        <v>572.93584274455577</v>
      </c>
      <c r="O325">
        <f t="shared" si="64"/>
        <v>16935.231098765449</v>
      </c>
      <c r="P325" s="2">
        <f t="shared" si="66"/>
        <v>69.762190172290772</v>
      </c>
      <c r="Q325" s="2">
        <f t="shared" si="67"/>
        <v>94.72661649399366</v>
      </c>
      <c r="R325" s="2">
        <f t="shared" si="68"/>
        <v>101.14958931529192</v>
      </c>
      <c r="S325" s="2">
        <f t="shared" si="69"/>
        <v>30.311226654591714</v>
      </c>
      <c r="T325" s="2">
        <f t="shared" si="70"/>
        <v>1.9864489145761635</v>
      </c>
      <c r="U325" s="9">
        <f t="shared" si="72"/>
        <v>572.93607155074426</v>
      </c>
      <c r="V325" s="13">
        <f t="shared" si="65"/>
        <v>2.2880618848830636E-4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>
      <c r="A326" s="5"/>
      <c r="B326" s="2"/>
      <c r="C326">
        <v>1984.875</v>
      </c>
      <c r="D326">
        <v>343.31</v>
      </c>
      <c r="E326" s="1">
        <f t="shared" si="73"/>
        <v>2070</v>
      </c>
      <c r="F326" s="4">
        <f>F325*SUM(economy!Z116:AB116)/SUM(economy!Z115:AB115)</f>
        <v>17039.938415098673</v>
      </c>
      <c r="G326" s="9">
        <f t="shared" si="76"/>
        <v>70.795734793342177</v>
      </c>
      <c r="H326" s="9">
        <f t="shared" si="76"/>
        <v>96.056101244047113</v>
      </c>
      <c r="I326" s="9">
        <f t="shared" si="76"/>
        <v>102.33607981941245</v>
      </c>
      <c r="J326" s="9">
        <f t="shared" si="76"/>
        <v>30.567338177415987</v>
      </c>
      <c r="K326" s="9">
        <f t="shared" si="76"/>
        <v>1.9999234428858332</v>
      </c>
      <c r="L326" s="9">
        <f t="shared" si="71"/>
        <v>576.75517747710364</v>
      </c>
      <c r="O326">
        <f t="shared" si="64"/>
        <v>17039.938415098673</v>
      </c>
      <c r="P326" s="2">
        <f t="shared" si="66"/>
        <v>70.795795826206032</v>
      </c>
      <c r="Q326" s="2">
        <f t="shared" si="67"/>
        <v>96.05618328422986</v>
      </c>
      <c r="R326" s="2">
        <f t="shared" si="68"/>
        <v>102.3361573007308</v>
      </c>
      <c r="S326" s="2">
        <f t="shared" si="69"/>
        <v>30.567344750518849</v>
      </c>
      <c r="T326" s="2">
        <f t="shared" si="70"/>
        <v>1.9999234428858343</v>
      </c>
      <c r="U326" s="9">
        <f t="shared" si="72"/>
        <v>576.75540460457137</v>
      </c>
      <c r="V326" s="13">
        <f t="shared" si="65"/>
        <v>2.2712746772413084E-4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>
      <c r="A327" s="5"/>
      <c r="B327" s="2"/>
      <c r="C327">
        <v>1984.9583</v>
      </c>
      <c r="D327">
        <v>345</v>
      </c>
      <c r="E327" s="1">
        <f t="shared" si="73"/>
        <v>2071</v>
      </c>
      <c r="F327" s="4">
        <f>F326*SUM(economy!Z117:AB117)/SUM(economy!Z116:AB116)</f>
        <v>17141.413376091758</v>
      </c>
      <c r="G327" s="9">
        <f t="shared" ref="G327:K342" si="77">G326*(1-G$5)+G$4*$F326*$L$4/1000</f>
        <v>71.835731034639281</v>
      </c>
      <c r="H327" s="9">
        <f t="shared" si="77"/>
        <v>97.391842254880189</v>
      </c>
      <c r="I327" s="9">
        <f t="shared" si="77"/>
        <v>103.52245267517876</v>
      </c>
      <c r="J327" s="9">
        <f t="shared" si="77"/>
        <v>30.821115018340553</v>
      </c>
      <c r="K327" s="9">
        <f t="shared" si="77"/>
        <v>2.0130119938783841</v>
      </c>
      <c r="L327" s="9">
        <f t="shared" si="71"/>
        <v>580.58415297691715</v>
      </c>
      <c r="O327">
        <f t="shared" ref="O327:O390" si="78">F327+N327</f>
        <v>17141.413376091758</v>
      </c>
      <c r="P327" s="2">
        <f t="shared" si="66"/>
        <v>71.835792067503135</v>
      </c>
      <c r="Q327" s="2">
        <f t="shared" si="67"/>
        <v>97.391924069367931</v>
      </c>
      <c r="R327" s="2">
        <f t="shared" si="68"/>
        <v>103.52252911649514</v>
      </c>
      <c r="S327" s="2">
        <f t="shared" si="69"/>
        <v>30.821121215942714</v>
      </c>
      <c r="T327" s="2">
        <f t="shared" si="70"/>
        <v>2.013011993878385</v>
      </c>
      <c r="U327" s="9">
        <f t="shared" si="72"/>
        <v>580.58437846318725</v>
      </c>
      <c r="V327" s="13">
        <f t="shared" ref="V327:V390" si="79">U327-L327</f>
        <v>2.254862700965532E-4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>
      <c r="A328" s="5"/>
      <c r="B328" s="2"/>
      <c r="C328">
        <v>1985.0417</v>
      </c>
      <c r="D328">
        <v>345.48</v>
      </c>
      <c r="E328" s="1">
        <f t="shared" si="73"/>
        <v>2072</v>
      </c>
      <c r="F328" s="4">
        <f>F327*SUM(economy!Z118:AB118)/SUM(economy!Z117:AB117)</f>
        <v>17239.660763762044</v>
      </c>
      <c r="G328" s="9">
        <f t="shared" si="77"/>
        <v>72.881920583414839</v>
      </c>
      <c r="H328" s="9">
        <f t="shared" si="77"/>
        <v>98.733436767606008</v>
      </c>
      <c r="I328" s="9">
        <f t="shared" si="77"/>
        <v>104.70814636835125</v>
      </c>
      <c r="J328" s="9">
        <f t="shared" si="77"/>
        <v>31.072304592869987</v>
      </c>
      <c r="K328" s="9">
        <f t="shared" si="77"/>
        <v>2.0257146840223101</v>
      </c>
      <c r="L328" s="9">
        <f t="shared" si="71"/>
        <v>584.42152299626446</v>
      </c>
      <c r="O328">
        <f t="shared" si="78"/>
        <v>17239.660763762044</v>
      </c>
      <c r="P328" s="2">
        <f t="shared" ref="P328:P391" si="80">P327*(1-P$5)+P$4*$O327*$L$4/1000</f>
        <v>72.881981616278694</v>
      </c>
      <c r="Q328" s="2">
        <f t="shared" ref="Q328:Q391" si="81">Q327*(1-Q$5)+Q$4*$O327*$L$4/1000</f>
        <v>98.733518357019648</v>
      </c>
      <c r="R328" s="2">
        <f t="shared" ref="R328:R391" si="82">R327*(1-R$5)+R$4*$O327*$L$4/1000</f>
        <v>104.70822178362521</v>
      </c>
      <c r="S328" s="2">
        <f t="shared" ref="S328:S391" si="83">S327*(1-S$5)+S$4*$O327*$L$4/1000</f>
        <v>31.072310436422619</v>
      </c>
      <c r="T328" s="2">
        <f t="shared" ref="T328:T391" si="84">T327*(1-T$5)+T$4*$O327*$L$4/1000</f>
        <v>2.0257146840223106</v>
      </c>
      <c r="U328" s="9">
        <f t="shared" si="72"/>
        <v>584.42174687736849</v>
      </c>
      <c r="V328" s="13">
        <f t="shared" si="79"/>
        <v>2.2388110403426253E-4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>
      <c r="A329" s="5"/>
      <c r="B329" s="2"/>
      <c r="C329">
        <v>1985.125</v>
      </c>
      <c r="D329">
        <v>346.41</v>
      </c>
      <c r="E329" s="1">
        <f t="shared" si="73"/>
        <v>2073</v>
      </c>
      <c r="F329" s="4">
        <f>F328*SUM(economy!Z119:AB119)/SUM(economy!Z118:AB118)</f>
        <v>17334.686700116221</v>
      </c>
      <c r="G329" s="9">
        <f t="shared" si="77"/>
        <v>73.934106451625667</v>
      </c>
      <c r="H329" s="9">
        <f t="shared" si="77"/>
        <v>100.08056562053787</v>
      </c>
      <c r="I329" s="9">
        <f t="shared" si="77"/>
        <v>105.89268512142384</v>
      </c>
      <c r="J329" s="9">
        <f t="shared" si="77"/>
        <v>31.320675880239499</v>
      </c>
      <c r="K329" s="9">
        <f t="shared" si="77"/>
        <v>2.0380318084671813</v>
      </c>
      <c r="L329" s="9">
        <f t="shared" ref="L329:L392" si="85">SUM(G329:K329,L$5)</f>
        <v>588.26606488229402</v>
      </c>
      <c r="O329">
        <f t="shared" si="78"/>
        <v>17334.686700116221</v>
      </c>
      <c r="P329" s="2">
        <f t="shared" si="80"/>
        <v>73.934167484489521</v>
      </c>
      <c r="Q329" s="2">
        <f t="shared" si="81"/>
        <v>100.08064698549659</v>
      </c>
      <c r="R329" s="2">
        <f t="shared" si="82"/>
        <v>105.89275952442753</v>
      </c>
      <c r="S329" s="2">
        <f t="shared" si="83"/>
        <v>31.320681389968339</v>
      </c>
      <c r="T329" s="2">
        <f t="shared" si="84"/>
        <v>2.0380318084671813</v>
      </c>
      <c r="U329" s="9">
        <f t="shared" ref="U329:U392" si="86">SUM(P329:T329,U$5)</f>
        <v>588.26628719284918</v>
      </c>
      <c r="V329" s="13">
        <f t="shared" si="79"/>
        <v>2.2231055515931075E-4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>
      <c r="A330" s="5"/>
      <c r="B330" s="2"/>
      <c r="C330">
        <v>1985.2083</v>
      </c>
      <c r="D330">
        <v>347.91</v>
      </c>
      <c r="E330" s="1">
        <f t="shared" ref="E330:E393" si="87">1+E329</f>
        <v>2074</v>
      </c>
      <c r="F330" s="4">
        <f>F329*SUM(economy!Z120:AB120)/SUM(economy!Z119:AB119)</f>
        <v>17426.498608247413</v>
      </c>
      <c r="G330" s="9">
        <f t="shared" si="77"/>
        <v>74.992092024872193</v>
      </c>
      <c r="H330" s="9">
        <f t="shared" si="77"/>
        <v>101.43291110484876</v>
      </c>
      <c r="I330" s="9">
        <f t="shared" si="77"/>
        <v>107.07560046280722</v>
      </c>
      <c r="J330" s="9">
        <f t="shared" si="77"/>
        <v>31.56601177571968</v>
      </c>
      <c r="K330" s="9">
        <f t="shared" si="77"/>
        <v>2.0499638336484152</v>
      </c>
      <c r="L330" s="9">
        <f t="shared" si="85"/>
        <v>592.11657920189623</v>
      </c>
      <c r="O330">
        <f t="shared" si="78"/>
        <v>17426.498608247413</v>
      </c>
      <c r="P330" s="2">
        <f t="shared" si="80"/>
        <v>74.992153057736047</v>
      </c>
      <c r="Q330" s="2">
        <f t="shared" si="81"/>
        <v>101.43299224597004</v>
      </c>
      <c r="R330" s="2">
        <f t="shared" si="82"/>
        <v>107.07567386712796</v>
      </c>
      <c r="S330" s="2">
        <f t="shared" si="83"/>
        <v>31.566016970695035</v>
      </c>
      <c r="T330" s="2">
        <f t="shared" si="84"/>
        <v>2.0499638336484152</v>
      </c>
      <c r="U330" s="9">
        <f t="shared" si="86"/>
        <v>592.1167999751774</v>
      </c>
      <c r="V330" s="13">
        <f t="shared" si="79"/>
        <v>2.2077328117120487E-4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>
      <c r="A331" s="5"/>
      <c r="B331" s="2"/>
      <c r="C331">
        <v>1985.2917</v>
      </c>
      <c r="D331">
        <v>348.66</v>
      </c>
      <c r="E331" s="1">
        <f t="shared" si="87"/>
        <v>2075</v>
      </c>
      <c r="F331" s="4">
        <f>F330*SUM(economy!Z121:AB121)/SUM(economy!Z120:AB120)</f>
        <v>17515.105175304205</v>
      </c>
      <c r="G331" s="9">
        <f t="shared" si="77"/>
        <v>76.055681141807483</v>
      </c>
      <c r="H331" s="9">
        <f t="shared" si="77"/>
        <v>102.79015708274216</v>
      </c>
      <c r="I331" s="9">
        <f t="shared" si="77"/>
        <v>108.25643132423276</v>
      </c>
      <c r="J331" s="9">
        <f t="shared" si="77"/>
        <v>31.808108448346836</v>
      </c>
      <c r="K331" s="9">
        <f t="shared" si="77"/>
        <v>2.0615113909754186</v>
      </c>
      <c r="L331" s="9">
        <f t="shared" si="85"/>
        <v>595.97188938810473</v>
      </c>
      <c r="O331">
        <f t="shared" si="78"/>
        <v>17515.105175304205</v>
      </c>
      <c r="P331" s="2">
        <f t="shared" si="80"/>
        <v>76.055742174671337</v>
      </c>
      <c r="Q331" s="2">
        <f t="shared" si="81"/>
        <v>102.79023800064178</v>
      </c>
      <c r="R331" s="2">
        <f t="shared" si="82"/>
        <v>108.25650374327552</v>
      </c>
      <c r="S331" s="2">
        <f t="shared" si="83"/>
        <v>31.808113346549582</v>
      </c>
      <c r="T331" s="2">
        <f t="shared" si="84"/>
        <v>2.0615113909754186</v>
      </c>
      <c r="U331" s="9">
        <f t="shared" si="86"/>
        <v>595.97210865611362</v>
      </c>
      <c r="V331" s="13">
        <f t="shared" si="79"/>
        <v>2.1926800889104925E-4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>
      <c r="A332" s="5"/>
      <c r="B332" s="2"/>
      <c r="C332">
        <v>1985.375</v>
      </c>
      <c r="D332">
        <v>349.28</v>
      </c>
      <c r="E332" s="1">
        <f t="shared" si="87"/>
        <v>2076</v>
      </c>
      <c r="F332" s="4">
        <f>F331*SUM(economy!Z122:AB122)/SUM(economy!Z121:AB121)</f>
        <v>17600.516317103138</v>
      </c>
      <c r="G332" s="9">
        <f t="shared" si="77"/>
        <v>77.124678171286149</v>
      </c>
      <c r="H332" s="9">
        <f t="shared" si="77"/>
        <v>104.15198910182079</v>
      </c>
      <c r="I332" s="9">
        <f t="shared" si="77"/>
        <v>109.43472413128568</v>
      </c>
      <c r="J332" s="9">
        <f t="shared" si="77"/>
        <v>32.046774730997782</v>
      </c>
      <c r="K332" s="9">
        <f t="shared" si="77"/>
        <v>2.0726752712647065</v>
      </c>
      <c r="L332" s="9">
        <f t="shared" si="85"/>
        <v>599.83084140665505</v>
      </c>
      <c r="O332">
        <f t="shared" si="78"/>
        <v>17600.516317103138</v>
      </c>
      <c r="P332" s="2">
        <f t="shared" si="80"/>
        <v>77.124739204150004</v>
      </c>
      <c r="Q332" s="2">
        <f t="shared" si="81"/>
        <v>104.15206979711286</v>
      </c>
      <c r="R332" s="2">
        <f t="shared" si="82"/>
        <v>109.43479557827543</v>
      </c>
      <c r="S332" s="2">
        <f t="shared" si="83"/>
        <v>32.046779349381602</v>
      </c>
      <c r="T332" s="2">
        <f t="shared" si="84"/>
        <v>2.0726752712647065</v>
      </c>
      <c r="U332" s="9">
        <f t="shared" si="86"/>
        <v>599.83105920018465</v>
      </c>
      <c r="V332" s="13">
        <f t="shared" si="79"/>
        <v>2.1779352960038523E-4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>
      <c r="A333" s="5"/>
      <c r="B333" s="2"/>
      <c r="C333">
        <v>1985.4583</v>
      </c>
      <c r="D333">
        <v>348.65</v>
      </c>
      <c r="E333" s="1">
        <f t="shared" si="87"/>
        <v>2077</v>
      </c>
      <c r="F333" s="4">
        <f>F332*SUM(economy!Z123:AB123)/SUM(economy!Z122:AB122)</f>
        <v>17682.743144176933</v>
      </c>
      <c r="G333" s="9">
        <f t="shared" si="77"/>
        <v>78.198888087353481</v>
      </c>
      <c r="H333" s="9">
        <f t="shared" si="77"/>
        <v>105.51809450581794</v>
      </c>
      <c r="I333" s="9">
        <f t="shared" si="77"/>
        <v>110.61003288740642</v>
      </c>
      <c r="J333" s="9">
        <f t="shared" si="77"/>
        <v>32.281831541154318</v>
      </c>
      <c r="K333" s="9">
        <f t="shared" si="77"/>
        <v>2.0834564197020344</v>
      </c>
      <c r="L333" s="9">
        <f t="shared" si="85"/>
        <v>603.69230344143421</v>
      </c>
      <c r="O333">
        <f t="shared" si="78"/>
        <v>17682.743144176933</v>
      </c>
      <c r="P333" s="2">
        <f t="shared" si="80"/>
        <v>78.198949120217335</v>
      </c>
      <c r="Q333" s="2">
        <f t="shared" si="81"/>
        <v>105.51817497911486</v>
      </c>
      <c r="R333" s="2">
        <f t="shared" si="82"/>
        <v>110.61010337539066</v>
      </c>
      <c r="S333" s="2">
        <f t="shared" si="83"/>
        <v>32.28183589570439</v>
      </c>
      <c r="T333" s="2">
        <f t="shared" si="84"/>
        <v>2.0834564197020344</v>
      </c>
      <c r="U333" s="9">
        <f t="shared" si="86"/>
        <v>603.69251979012927</v>
      </c>
      <c r="V333" s="13">
        <f t="shared" si="79"/>
        <v>2.1634869506215182E-4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>
      <c r="A334" s="5"/>
      <c r="B334" s="2"/>
      <c r="C334">
        <v>1985.5417</v>
      </c>
      <c r="D334">
        <v>346.9</v>
      </c>
      <c r="E334" s="1">
        <f t="shared" si="87"/>
        <v>2078</v>
      </c>
      <c r="F334" s="4">
        <f>F333*SUM(economy!Z124:AB124)/SUM(economy!Z123:AB123)</f>
        <v>17761.797929069457</v>
      </c>
      <c r="G334" s="9">
        <f t="shared" si="77"/>
        <v>79.278116542162408</v>
      </c>
      <c r="H334" s="9">
        <f t="shared" si="77"/>
        <v>106.88816254183611</v>
      </c>
      <c r="I334" s="9">
        <f t="shared" si="77"/>
        <v>111.78191925166398</v>
      </c>
      <c r="J334" s="9">
        <f t="shared" si="77"/>
        <v>32.513111330772638</v>
      </c>
      <c r="K334" s="9">
        <f t="shared" si="77"/>
        <v>2.0938559311927971</v>
      </c>
      <c r="L334" s="9">
        <f t="shared" si="85"/>
        <v>607.55516559762793</v>
      </c>
      <c r="O334">
        <f t="shared" si="78"/>
        <v>17761.797929069457</v>
      </c>
      <c r="P334" s="2">
        <f t="shared" si="80"/>
        <v>79.278177575026263</v>
      </c>
      <c r="Q334" s="2">
        <f t="shared" si="81"/>
        <v>106.88824279374859</v>
      </c>
      <c r="R334" s="2">
        <f t="shared" si="82"/>
        <v>111.78198879351508</v>
      </c>
      <c r="S334" s="2">
        <f t="shared" si="83"/>
        <v>32.513115436560952</v>
      </c>
      <c r="T334" s="2">
        <f t="shared" si="84"/>
        <v>2.0938559311927971</v>
      </c>
      <c r="U334" s="9">
        <f t="shared" si="86"/>
        <v>607.55538053004375</v>
      </c>
      <c r="V334" s="13">
        <f t="shared" si="79"/>
        <v>2.1493241581538314E-4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>
      <c r="A335" s="5"/>
      <c r="B335" s="2"/>
      <c r="C335">
        <v>1985.625</v>
      </c>
      <c r="D335">
        <v>345.26</v>
      </c>
      <c r="E335" s="1">
        <f t="shared" si="87"/>
        <v>2079</v>
      </c>
      <c r="F335" s="4">
        <f>F334*SUM(economy!Z125:AB125)/SUM(economy!Z124:AB124)</f>
        <v>17837.694074708201</v>
      </c>
      <c r="G335" s="9">
        <f t="shared" si="77"/>
        <v>80.362169936894347</v>
      </c>
      <c r="H335" s="9">
        <f t="shared" si="77"/>
        <v>108.26188446421988</v>
      </c>
      <c r="I335" s="9">
        <f t="shared" si="77"/>
        <v>112.94995261057176</v>
      </c>
      <c r="J335" s="9">
        <f t="shared" si="77"/>
        <v>32.740457563741344</v>
      </c>
      <c r="K335" s="9">
        <f t="shared" si="77"/>
        <v>2.1038750460064537</v>
      </c>
      <c r="L335" s="9">
        <f t="shared" si="85"/>
        <v>611.4183396214338</v>
      </c>
      <c r="O335">
        <f t="shared" si="78"/>
        <v>17837.694074708201</v>
      </c>
      <c r="P335" s="2">
        <f t="shared" si="80"/>
        <v>80.362230969758201</v>
      </c>
      <c r="Q335" s="2">
        <f t="shared" si="81"/>
        <v>108.26196449535693</v>
      </c>
      <c r="R335" s="2">
        <f t="shared" si="82"/>
        <v>112.95002121898931</v>
      </c>
      <c r="S335" s="2">
        <f t="shared" si="83"/>
        <v>32.740461434978883</v>
      </c>
      <c r="T335" s="2">
        <f t="shared" si="84"/>
        <v>2.1038750460064537</v>
      </c>
      <c r="U335" s="9">
        <f t="shared" si="86"/>
        <v>611.41855316508986</v>
      </c>
      <c r="V335" s="13">
        <f t="shared" si="79"/>
        <v>2.135436560593007E-4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>
      <c r="A336" s="5"/>
      <c r="B336" s="2"/>
      <c r="C336">
        <v>1985.7083</v>
      </c>
      <c r="D336">
        <v>343.47</v>
      </c>
      <c r="E336" s="1">
        <f t="shared" si="87"/>
        <v>2080</v>
      </c>
      <c r="F336" s="4">
        <f>F335*SUM(economy!Z126:AB126)/SUM(economy!Z125:AB125)</f>
        <v>17910.446083701267</v>
      </c>
      <c r="G336" s="9">
        <f t="shared" si="77"/>
        <v>81.450855490749774</v>
      </c>
      <c r="H336" s="9">
        <f t="shared" si="77"/>
        <v>109.63895363517315</v>
      </c>
      <c r="I336" s="9">
        <f t="shared" si="77"/>
        <v>114.11371014418796</v>
      </c>
      <c r="J336" s="9">
        <f t="shared" si="77"/>
        <v>32.963724219478522</v>
      </c>
      <c r="K336" s="9">
        <f t="shared" si="77"/>
        <v>2.1135151456498802</v>
      </c>
      <c r="L336" s="9">
        <f t="shared" si="85"/>
        <v>615.28075863523929</v>
      </c>
      <c r="O336">
        <f t="shared" si="78"/>
        <v>17910.446083701267</v>
      </c>
      <c r="P336" s="2">
        <f t="shared" si="80"/>
        <v>81.450916523613628</v>
      </c>
      <c r="Q336" s="2">
        <f t="shared" si="81"/>
        <v>109.63903344614215</v>
      </c>
      <c r="R336" s="2">
        <f t="shared" si="82"/>
        <v>114.11377783170107</v>
      </c>
      <c r="S336" s="2">
        <f t="shared" si="83"/>
        <v>32.96372786956443</v>
      </c>
      <c r="T336" s="2">
        <f t="shared" si="84"/>
        <v>2.1135151456498802</v>
      </c>
      <c r="U336" s="9">
        <f t="shared" si="86"/>
        <v>615.28097081667113</v>
      </c>
      <c r="V336" s="13">
        <f t="shared" si="79"/>
        <v>2.1218143183432403E-4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>
      <c r="A337" s="5"/>
      <c r="B337" s="2"/>
      <c r="C337">
        <v>1985.7917</v>
      </c>
      <c r="D337">
        <v>343.35</v>
      </c>
      <c r="E337" s="1">
        <f t="shared" si="87"/>
        <v>2081</v>
      </c>
      <c r="F337" s="4">
        <f>F336*SUM(economy!Z127:AB127)/SUM(economy!Z126:AB126)</f>
        <v>17980.069528422395</v>
      </c>
      <c r="G337" s="9">
        <f t="shared" si="77"/>
        <v>82.543981308064872</v>
      </c>
      <c r="H337" s="9">
        <f t="shared" si="77"/>
        <v>111.01906562221686</v>
      </c>
      <c r="I337" s="9">
        <f t="shared" si="77"/>
        <v>115.27277688671602</v>
      </c>
      <c r="J337" s="9">
        <f t="shared" si="77"/>
        <v>33.182775321283067</v>
      </c>
      <c r="K337" s="9">
        <f t="shared" si="77"/>
        <v>2.1227777489229727</v>
      </c>
      <c r="L337" s="9">
        <f t="shared" si="85"/>
        <v>619.14137688720382</v>
      </c>
      <c r="O337">
        <f t="shared" si="78"/>
        <v>17980.069528422395</v>
      </c>
      <c r="P337" s="2">
        <f t="shared" si="80"/>
        <v>82.544042340928726</v>
      </c>
      <c r="Q337" s="2">
        <f t="shared" si="81"/>
        <v>111.0191452136235</v>
      </c>
      <c r="R337" s="2">
        <f t="shared" si="82"/>
        <v>115.27284366568564</v>
      </c>
      <c r="S337" s="2">
        <f t="shared" si="83"/>
        <v>33.182778762851044</v>
      </c>
      <c r="T337" s="2">
        <f t="shared" si="84"/>
        <v>2.1227777489229727</v>
      </c>
      <c r="U337" s="9">
        <f t="shared" si="86"/>
        <v>619.14158773201189</v>
      </c>
      <c r="V337" s="13">
        <f t="shared" si="79"/>
        <v>2.1084480806621286E-4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>
      <c r="A338" s="5"/>
      <c r="B338" s="2"/>
      <c r="C338">
        <v>1985.875</v>
      </c>
      <c r="D338">
        <v>344.73</v>
      </c>
      <c r="E338" s="1">
        <f t="shared" si="87"/>
        <v>2082</v>
      </c>
      <c r="F338" s="4">
        <f>F337*SUM(economy!Z128:AB128)/SUM(economy!Z127:AB127)</f>
        <v>18046.581021762937</v>
      </c>
      <c r="G338" s="9">
        <f t="shared" si="77"/>
        <v>83.64135644360239</v>
      </c>
      <c r="H338" s="9">
        <f t="shared" si="77"/>
        <v>112.40191829256949</v>
      </c>
      <c r="I338" s="9">
        <f t="shared" si="77"/>
        <v>116.42674578179742</v>
      </c>
      <c r="J338" s="9">
        <f t="shared" si="77"/>
        <v>33.397484488118735</v>
      </c>
      <c r="K338" s="9">
        <f t="shared" si="77"/>
        <v>2.1316645081217933</v>
      </c>
      <c r="L338" s="9">
        <f t="shared" si="85"/>
        <v>622.99916951420983</v>
      </c>
      <c r="O338">
        <f t="shared" si="78"/>
        <v>18046.581021762937</v>
      </c>
      <c r="P338" s="2">
        <f t="shared" si="80"/>
        <v>83.641417476466245</v>
      </c>
      <c r="Q338" s="2">
        <f t="shared" si="81"/>
        <v>112.4019976650178</v>
      </c>
      <c r="R338" s="2">
        <f t="shared" si="82"/>
        <v>116.42681166441858</v>
      </c>
      <c r="S338" s="2">
        <f t="shared" si="83"/>
        <v>33.397487733080752</v>
      </c>
      <c r="T338" s="2">
        <f t="shared" si="84"/>
        <v>2.1316645081217933</v>
      </c>
      <c r="U338" s="9">
        <f t="shared" si="86"/>
        <v>622.99937904710509</v>
      </c>
      <c r="V338" s="13">
        <f t="shared" si="79"/>
        <v>2.0953289526914887E-4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>
      <c r="A339" s="5"/>
      <c r="B339" s="2"/>
      <c r="C339">
        <v>1985.9583</v>
      </c>
      <c r="D339">
        <v>346.12</v>
      </c>
      <c r="E339" s="1">
        <f t="shared" si="87"/>
        <v>2083</v>
      </c>
      <c r="F339" s="4">
        <f>F338*SUM(economy!Z129:AB129)/SUM(economy!Z128:AB128)</f>
        <v>18109.998188442838</v>
      </c>
      <c r="G339" s="9">
        <f t="shared" si="77"/>
        <v>84.742790966057399</v>
      </c>
      <c r="H339" s="9">
        <f t="shared" si="77"/>
        <v>113.78721190452175</v>
      </c>
      <c r="I339" s="9">
        <f t="shared" si="77"/>
        <v>117.57521773266825</v>
      </c>
      <c r="J339" s="9">
        <f t="shared" si="77"/>
        <v>33.607734508570424</v>
      </c>
      <c r="K339" s="9">
        <f t="shared" si="77"/>
        <v>2.1401772053625137</v>
      </c>
      <c r="L339" s="9">
        <f t="shared" si="85"/>
        <v>626.85313231718033</v>
      </c>
      <c r="O339">
        <f t="shared" si="78"/>
        <v>18109.998188442838</v>
      </c>
      <c r="P339" s="2">
        <f t="shared" si="80"/>
        <v>84.742851998921253</v>
      </c>
      <c r="Q339" s="2">
        <f t="shared" si="81"/>
        <v>113.78729105861409</v>
      </c>
      <c r="R339" s="2">
        <f t="shared" si="82"/>
        <v>117.57528273097229</v>
      </c>
      <c r="S339" s="2">
        <f t="shared" si="83"/>
        <v>33.607737568157958</v>
      </c>
      <c r="T339" s="2">
        <f t="shared" si="84"/>
        <v>2.1401772053625137</v>
      </c>
      <c r="U339" s="9">
        <f t="shared" si="86"/>
        <v>626.85334056202805</v>
      </c>
      <c r="V339" s="13">
        <f t="shared" si="79"/>
        <v>2.0824484772674623E-4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>
      <c r="A340" s="5"/>
      <c r="B340" s="2"/>
      <c r="C340">
        <v>1986.0417</v>
      </c>
      <c r="D340">
        <v>346.78</v>
      </c>
      <c r="E340" s="1">
        <f t="shared" si="87"/>
        <v>2084</v>
      </c>
      <c r="F340" s="4">
        <f>F339*SUM(economy!Z130:AB130)/SUM(economy!Z129:AB129)</f>
        <v>18170.339636786812</v>
      </c>
      <c r="G340" s="9">
        <f t="shared" si="77"/>
        <v>85.848096019812132</v>
      </c>
      <c r="H340" s="9">
        <f t="shared" si="77"/>
        <v>115.17464919586604</v>
      </c>
      <c r="I340" s="9">
        <f t="shared" si="77"/>
        <v>118.71780164733242</v>
      </c>
      <c r="J340" s="9">
        <f t="shared" si="77"/>
        <v>33.813416935771784</v>
      </c>
      <c r="K340" s="9">
        <f t="shared" si="77"/>
        <v>2.148317749004871</v>
      </c>
      <c r="L340" s="9">
        <f t="shared" si="85"/>
        <v>630.70228154778727</v>
      </c>
      <c r="O340">
        <f t="shared" si="78"/>
        <v>18170.339636786812</v>
      </c>
      <c r="P340" s="2">
        <f t="shared" si="80"/>
        <v>85.848157052675987</v>
      </c>
      <c r="Q340" s="2">
        <f t="shared" si="81"/>
        <v>115.1747281322031</v>
      </c>
      <c r="R340" s="2">
        <f t="shared" si="82"/>
        <v>118.71786577318919</v>
      </c>
      <c r="S340" s="2">
        <f t="shared" si="83"/>
        <v>33.813419820574701</v>
      </c>
      <c r="T340" s="2">
        <f t="shared" si="84"/>
        <v>2.148317749004871</v>
      </c>
      <c r="U340" s="9">
        <f t="shared" si="86"/>
        <v>630.70248852764792</v>
      </c>
      <c r="V340" s="13">
        <f t="shared" si="79"/>
        <v>2.0697986064988072E-4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>
      <c r="A341" s="5"/>
      <c r="B341" s="2"/>
      <c r="C341">
        <v>1986.125</v>
      </c>
      <c r="D341">
        <v>347.48</v>
      </c>
      <c r="E341" s="1">
        <f t="shared" si="87"/>
        <v>2085</v>
      </c>
      <c r="F341" s="4">
        <f>F340*SUM(economy!Z131:AB131)/SUM(economy!Z130:AB130)</f>
        <v>18227.624930882939</v>
      </c>
      <c r="G341" s="9">
        <f t="shared" si="77"/>
        <v>86.957083884968142</v>
      </c>
      <c r="H341" s="9">
        <f t="shared" si="77"/>
        <v>116.56393546943248</v>
      </c>
      <c r="I341" s="9">
        <f t="shared" si="77"/>
        <v>119.85411447888832</v>
      </c>
      <c r="J341" s="9">
        <f t="shared" si="77"/>
        <v>34.014431702160664</v>
      </c>
      <c r="K341" s="9">
        <f t="shared" si="77"/>
        <v>2.1560881701578243</v>
      </c>
      <c r="L341" s="9">
        <f t="shared" si="85"/>
        <v>634.54565370560749</v>
      </c>
      <c r="O341">
        <f t="shared" si="78"/>
        <v>18227.624930882939</v>
      </c>
      <c r="P341" s="2">
        <f t="shared" si="80"/>
        <v>86.957144917831982</v>
      </c>
      <c r="Q341" s="2">
        <f t="shared" si="81"/>
        <v>116.56401418861333</v>
      </c>
      <c r="R341" s="2">
        <f t="shared" si="82"/>
        <v>119.85417774400834</v>
      </c>
      <c r="S341" s="2">
        <f t="shared" si="83"/>
        <v>34.014434422163859</v>
      </c>
      <c r="T341" s="2">
        <f t="shared" si="84"/>
        <v>2.1560881701578243</v>
      </c>
      <c r="U341" s="9">
        <f t="shared" si="86"/>
        <v>634.54585944277528</v>
      </c>
      <c r="V341" s="13">
        <f t="shared" si="79"/>
        <v>2.057371677892661E-4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>
      <c r="A342" s="5"/>
      <c r="B342" s="2"/>
      <c r="C342">
        <v>1986.2083</v>
      </c>
      <c r="D342">
        <v>348.25</v>
      </c>
      <c r="E342" s="1">
        <f t="shared" si="87"/>
        <v>2086</v>
      </c>
      <c r="F342" s="4">
        <f>F341*SUM(economy!Z132:AB132)/SUM(economy!Z131:AB131)</f>
        <v>18281.874563052585</v>
      </c>
      <c r="G342" s="9">
        <f t="shared" si="77"/>
        <v>88.06956803567931</v>
      </c>
      <c r="H342" s="9">
        <f t="shared" si="77"/>
        <v>117.95477867577554</v>
      </c>
      <c r="I342" s="9">
        <f t="shared" si="77"/>
        <v>120.9837812611315</v>
      </c>
      <c r="J342" s="9">
        <f t="shared" si="77"/>
        <v>34.210686752974624</v>
      </c>
      <c r="K342" s="9">
        <f t="shared" si="77"/>
        <v>2.1634906192530186</v>
      </c>
      <c r="L342" s="9">
        <f t="shared" si="85"/>
        <v>638.38230534481397</v>
      </c>
      <c r="O342">
        <f t="shared" si="78"/>
        <v>18281.874563052585</v>
      </c>
      <c r="P342" s="2">
        <f t="shared" si="80"/>
        <v>88.069629068543151</v>
      </c>
      <c r="Q342" s="2">
        <f t="shared" si="81"/>
        <v>117.95485717839757</v>
      </c>
      <c r="R342" s="2">
        <f t="shared" si="82"/>
        <v>120.98384367706812</v>
      </c>
      <c r="S342" s="2">
        <f t="shared" si="83"/>
        <v>34.210689317592589</v>
      </c>
      <c r="T342" s="2">
        <f t="shared" si="84"/>
        <v>2.1634906192530186</v>
      </c>
      <c r="U342" s="9">
        <f t="shared" si="86"/>
        <v>638.3825098608545</v>
      </c>
      <c r="V342" s="13">
        <f t="shared" si="79"/>
        <v>2.045160405259594E-4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>
      <c r="A343" s="5"/>
      <c r="B343" s="2"/>
      <c r="C343">
        <v>1986.2917</v>
      </c>
      <c r="D343">
        <v>349.86</v>
      </c>
      <c r="E343" s="1">
        <f t="shared" si="87"/>
        <v>2087</v>
      </c>
      <c r="F343" s="4">
        <f>F342*SUM(economy!Z133:AB133)/SUM(economy!Z132:AB132)</f>
        <v>18333.109926570643</v>
      </c>
      <c r="G343" s="9">
        <f t="shared" ref="G343:K358" si="88">G342*(1-G$5)+G$4*$F342*$L$4/1000</f>
        <v>89.185363196804587</v>
      </c>
      <c r="H343" s="9">
        <f t="shared" si="88"/>
        <v>119.34688949304807</v>
      </c>
      <c r="I343" s="9">
        <f t="shared" si="88"/>
        <v>122.10643513954346</v>
      </c>
      <c r="J343" s="9">
        <f t="shared" si="88"/>
        <v>34.402097697452426</v>
      </c>
      <c r="K343" s="9">
        <f t="shared" si="88"/>
        <v>2.1705273626739929</v>
      </c>
      <c r="L343" s="9">
        <f t="shared" si="85"/>
        <v>642.21131288952256</v>
      </c>
      <c r="O343">
        <f t="shared" si="78"/>
        <v>18333.109926570643</v>
      </c>
      <c r="P343" s="2">
        <f t="shared" si="80"/>
        <v>89.185424229668428</v>
      </c>
      <c r="Q343" s="2">
        <f t="shared" si="81"/>
        <v>119.34696777970704</v>
      </c>
      <c r="R343" s="2">
        <f t="shared" si="82"/>
        <v>122.10649671769495</v>
      </c>
      <c r="S343" s="2">
        <f t="shared" si="83"/>
        <v>34.402100115561829</v>
      </c>
      <c r="T343" s="2">
        <f t="shared" si="84"/>
        <v>2.1705273626739929</v>
      </c>
      <c r="U343" s="9">
        <f t="shared" si="86"/>
        <v>642.21151620530622</v>
      </c>
      <c r="V343" s="13">
        <f t="shared" si="79"/>
        <v>2.0331578366494796E-4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>
      <c r="A344" s="5"/>
      <c r="B344" s="2"/>
      <c r="C344">
        <v>1986.375</v>
      </c>
      <c r="D344">
        <v>350.52</v>
      </c>
      <c r="E344" s="1">
        <f t="shared" si="87"/>
        <v>2088</v>
      </c>
      <c r="F344" s="4">
        <f>F343*SUM(economy!Z134:AB134)/SUM(economy!Z133:AB133)</f>
        <v>18381.353288584374</v>
      </c>
      <c r="G344" s="9">
        <f t="shared" si="88"/>
        <v>90.304285398895757</v>
      </c>
      <c r="H344" s="9">
        <f t="shared" si="88"/>
        <v>120.73998140409414</v>
      </c>
      <c r="I344" s="9">
        <f t="shared" si="88"/>
        <v>123.22171739776616</v>
      </c>
      <c r="J344" s="9">
        <f t="shared" si="88"/>
        <v>34.588587476759457</v>
      </c>
      <c r="K344" s="9">
        <f t="shared" si="88"/>
        <v>2.1772007794309531</v>
      </c>
      <c r="L344" s="9">
        <f t="shared" si="85"/>
        <v>646.03177245694656</v>
      </c>
      <c r="O344">
        <f t="shared" si="78"/>
        <v>18381.353288584374</v>
      </c>
      <c r="P344" s="2">
        <f t="shared" si="80"/>
        <v>90.304346431759598</v>
      </c>
      <c r="Q344" s="2">
        <f t="shared" si="81"/>
        <v>120.74005947538417</v>
      </c>
      <c r="R344" s="2">
        <f t="shared" si="82"/>
        <v>123.22177814937777</v>
      </c>
      <c r="S344" s="2">
        <f t="shared" si="83"/>
        <v>34.588589756729874</v>
      </c>
      <c r="T344" s="2">
        <f t="shared" si="84"/>
        <v>2.1772007794309531</v>
      </c>
      <c r="U344" s="9">
        <f t="shared" si="86"/>
        <v>646.03197459268245</v>
      </c>
      <c r="V344" s="13">
        <f t="shared" si="79"/>
        <v>2.0213573588989675E-4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>
      <c r="A345" s="5"/>
      <c r="B345" s="2"/>
      <c r="C345">
        <v>1986.4583</v>
      </c>
      <c r="D345">
        <v>349.98</v>
      </c>
      <c r="E345" s="1">
        <f t="shared" si="87"/>
        <v>2089</v>
      </c>
      <c r="F345" s="4">
        <f>F344*SUM(economy!Z135:AB135)/SUM(economy!Z134:AB134)</f>
        <v>18426.627763187884</v>
      </c>
      <c r="G345" s="9">
        <f t="shared" si="88"/>
        <v>91.426152031532368</v>
      </c>
      <c r="H345" s="9">
        <f t="shared" si="88"/>
        <v>122.13377077078707</v>
      </c>
      <c r="I345" s="9">
        <f t="shared" si="88"/>
        <v>124.3292774796525</v>
      </c>
      <c r="J345" s="9">
        <f t="shared" si="88"/>
        <v>34.770086047705021</v>
      </c>
      <c r="K345" s="9">
        <f t="shared" si="88"/>
        <v>2.1835133578725041</v>
      </c>
      <c r="L345" s="9">
        <f t="shared" si="85"/>
        <v>649.84279968754947</v>
      </c>
      <c r="O345">
        <f t="shared" si="78"/>
        <v>18426.627763187884</v>
      </c>
      <c r="P345" s="2">
        <f t="shared" si="80"/>
        <v>91.426213064396208</v>
      </c>
      <c r="Q345" s="2">
        <f t="shared" si="81"/>
        <v>122.13384862730065</v>
      </c>
      <c r="R345" s="2">
        <f t="shared" si="82"/>
        <v>124.32933741581857</v>
      </c>
      <c r="S345" s="2">
        <f t="shared" si="83"/>
        <v>34.770088197427896</v>
      </c>
      <c r="T345" s="2">
        <f t="shared" si="84"/>
        <v>2.1835133578725041</v>
      </c>
      <c r="U345" s="9">
        <f t="shared" si="86"/>
        <v>649.84300066281594</v>
      </c>
      <c r="V345" s="13">
        <f t="shared" si="79"/>
        <v>2.009752664662301E-4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>
      <c r="A346" s="5"/>
      <c r="B346" s="2"/>
      <c r="C346">
        <v>1986.5417</v>
      </c>
      <c r="D346">
        <v>348.25</v>
      </c>
      <c r="E346" s="1">
        <f t="shared" si="87"/>
        <v>2090</v>
      </c>
      <c r="F346" s="4">
        <f>F345*SUM(economy!Z136:AB136)/SUM(economy!Z135:AB135)</f>
        <v>18468.957284617332</v>
      </c>
      <c r="G346" s="9">
        <f t="shared" si="88"/>
        <v>92.550781895013316</v>
      </c>
      <c r="H346" s="9">
        <f t="shared" si="88"/>
        <v>123.52797690563462</v>
      </c>
      <c r="I346" s="9">
        <f t="shared" si="88"/>
        <v>125.42877300697592</v>
      </c>
      <c r="J346" s="9">
        <f t="shared" si="88"/>
        <v>34.94653008136752</v>
      </c>
      <c r="K346" s="9">
        <f t="shared" si="88"/>
        <v>2.1894676924271042</v>
      </c>
      <c r="L346" s="9">
        <f t="shared" si="85"/>
        <v>653.64352958141853</v>
      </c>
      <c r="O346">
        <f t="shared" si="78"/>
        <v>18468.957284617332</v>
      </c>
      <c r="P346" s="2">
        <f t="shared" si="80"/>
        <v>92.550842927877156</v>
      </c>
      <c r="Q346" s="2">
        <f t="shared" si="81"/>
        <v>123.5280545479626</v>
      </c>
      <c r="R346" s="2">
        <f t="shared" si="82"/>
        <v>125.42883213864184</v>
      </c>
      <c r="S346" s="2">
        <f t="shared" si="83"/>
        <v>34.946532108283485</v>
      </c>
      <c r="T346" s="2">
        <f t="shared" si="84"/>
        <v>2.1894676924271042</v>
      </c>
      <c r="U346" s="9">
        <f t="shared" si="86"/>
        <v>653.64372941519218</v>
      </c>
      <c r="V346" s="13">
        <f t="shared" si="79"/>
        <v>1.9983377364951593E-4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>
      <c r="A347" s="5"/>
      <c r="B347" s="2"/>
      <c r="C347">
        <v>1986.625</v>
      </c>
      <c r="D347">
        <v>346.17</v>
      </c>
      <c r="E347" s="1">
        <f t="shared" si="87"/>
        <v>2091</v>
      </c>
      <c r="F347" s="4">
        <f>F346*SUM(economy!Z137:AB137)/SUM(economy!Z136:AB136)</f>
        <v>18508.366580538212</v>
      </c>
      <c r="G347" s="9">
        <f t="shared" si="88"/>
        <v>93.677995250412494</v>
      </c>
      <c r="H347" s="9">
        <f t="shared" si="88"/>
        <v>124.92232214067032</v>
      </c>
      <c r="I347" s="9">
        <f t="shared" si="88"/>
        <v>126.51986979287501</v>
      </c>
      <c r="J347" s="9">
        <f t="shared" si="88"/>
        <v>35.117862675790221</v>
      </c>
      <c r="K347" s="9">
        <f t="shared" si="88"/>
        <v>2.1950664803682161</v>
      </c>
      <c r="L347" s="9">
        <f t="shared" si="85"/>
        <v>657.43311634011616</v>
      </c>
      <c r="O347">
        <f t="shared" si="78"/>
        <v>18508.366580538212</v>
      </c>
      <c r="P347" s="2">
        <f t="shared" si="80"/>
        <v>93.678056283276334</v>
      </c>
      <c r="Q347" s="2">
        <f t="shared" si="81"/>
        <v>124.92239956940193</v>
      </c>
      <c r="R347" s="2">
        <f t="shared" si="82"/>
        <v>126.5199281308393</v>
      </c>
      <c r="S347" s="2">
        <f t="shared" si="83"/>
        <v>35.117864586914848</v>
      </c>
      <c r="T347" s="2">
        <f t="shared" si="84"/>
        <v>2.1950664803682161</v>
      </c>
      <c r="U347" s="9">
        <f t="shared" si="86"/>
        <v>657.43331505080062</v>
      </c>
      <c r="V347" s="13">
        <f t="shared" si="79"/>
        <v>1.9871068445809215E-4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>
      <c r="A348" s="5"/>
      <c r="B348" s="2"/>
      <c r="C348">
        <v>1986.7083</v>
      </c>
      <c r="D348">
        <v>345.48</v>
      </c>
      <c r="E348" s="1">
        <f t="shared" si="87"/>
        <v>2092</v>
      </c>
      <c r="F348" s="4">
        <f>F347*SUM(economy!Z138:AB138)/SUM(economy!Z137:AB137)</f>
        <v>18544.881145403993</v>
      </c>
      <c r="G348" s="9">
        <f t="shared" si="88"/>
        <v>94.807613868004026</v>
      </c>
      <c r="H348" s="9">
        <f t="shared" si="88"/>
        <v>126.31653189364712</v>
      </c>
      <c r="I348" s="9">
        <f t="shared" si="88"/>
        <v>127.60224185110474</v>
      </c>
      <c r="J348" s="9">
        <f t="shared" si="88"/>
        <v>35.284033081954433</v>
      </c>
      <c r="K348" s="9">
        <f t="shared" si="88"/>
        <v>2.2003125185981562</v>
      </c>
      <c r="L348" s="9">
        <f t="shared" si="85"/>
        <v>661.21073321330846</v>
      </c>
      <c r="O348">
        <f t="shared" si="78"/>
        <v>18544.881145403993</v>
      </c>
      <c r="P348" s="2">
        <f t="shared" si="80"/>
        <v>94.807674900867866</v>
      </c>
      <c r="Q348" s="2">
        <f t="shared" si="81"/>
        <v>126.31660910936998</v>
      </c>
      <c r="R348" s="2">
        <f t="shared" si="82"/>
        <v>127.60229940602095</v>
      </c>
      <c r="S348" s="2">
        <f t="shared" si="83"/>
        <v>35.284034883902521</v>
      </c>
      <c r="T348" s="2">
        <f t="shared" si="84"/>
        <v>2.2003125185981562</v>
      </c>
      <c r="U348" s="9">
        <f t="shared" si="86"/>
        <v>661.21093081875938</v>
      </c>
      <c r="V348" s="13">
        <f t="shared" si="79"/>
        <v>1.9760545092140092E-4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>
      <c r="A349" s="5"/>
      <c r="B349" s="2"/>
      <c r="C349">
        <v>1986.7917</v>
      </c>
      <c r="D349">
        <v>344.82</v>
      </c>
      <c r="E349" s="1">
        <f t="shared" si="87"/>
        <v>2093</v>
      </c>
      <c r="F349" s="4">
        <f>F348*SUM(economy!Z139:AB139)/SUM(economy!Z138:AB138)</f>
        <v>18578.527213869878</v>
      </c>
      <c r="G349" s="9">
        <f t="shared" si="88"/>
        <v>95.939461074061541</v>
      </c>
      <c r="H349" s="9">
        <f t="shared" si="88"/>
        <v>127.71033473154736</v>
      </c>
      <c r="I349" s="9">
        <f t="shared" si="88"/>
        <v>128.67557140116082</v>
      </c>
      <c r="J349" s="9">
        <f t="shared" si="88"/>
        <v>35.4449964422801</v>
      </c>
      <c r="K349" s="9">
        <f t="shared" si="88"/>
        <v>2.2052087004466294</v>
      </c>
      <c r="L349" s="9">
        <f t="shared" si="85"/>
        <v>664.97557234949647</v>
      </c>
      <c r="O349">
        <f t="shared" si="78"/>
        <v>18578.527213869878</v>
      </c>
      <c r="P349" s="2">
        <f t="shared" si="80"/>
        <v>95.939522106925381</v>
      </c>
      <c r="Q349" s="2">
        <f t="shared" si="81"/>
        <v>127.71041173484745</v>
      </c>
      <c r="R349" s="2">
        <f t="shared" si="82"/>
        <v>128.67562818353952</v>
      </c>
      <c r="S349" s="2">
        <f t="shared" si="83"/>
        <v>35.444998141288558</v>
      </c>
      <c r="T349" s="2">
        <f t="shared" si="84"/>
        <v>2.2052087004466294</v>
      </c>
      <c r="U349" s="9">
        <f t="shared" si="86"/>
        <v>664.97576886704758</v>
      </c>
      <c r="V349" s="13">
        <f t="shared" si="79"/>
        <v>1.9651755110317026E-4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>
      <c r="A350" s="5"/>
      <c r="B350" s="2"/>
      <c r="C350">
        <v>1986.875</v>
      </c>
      <c r="D350">
        <v>346.22</v>
      </c>
      <c r="E350" s="1">
        <f t="shared" si="87"/>
        <v>2094</v>
      </c>
      <c r="F350" s="4">
        <f>F349*SUM(economy!Z140:AB140)/SUM(economy!Z139:AB139)</f>
        <v>18609.331734251537</v>
      </c>
      <c r="G350" s="9">
        <f t="shared" si="88"/>
        <v>97.073361796034817</v>
      </c>
      <c r="H350" s="9">
        <f t="shared" si="88"/>
        <v>129.10346243142163</v>
      </c>
      <c r="I350" s="9">
        <f t="shared" si="88"/>
        <v>129.73954886934132</v>
      </c>
      <c r="J350" s="9">
        <f t="shared" si="88"/>
        <v>35.600713540944568</v>
      </c>
      <c r="K350" s="9">
        <f t="shared" si="88"/>
        <v>2.209758012480763</v>
      </c>
      <c r="L350" s="9">
        <f t="shared" si="85"/>
        <v>668.72684465022314</v>
      </c>
      <c r="O350">
        <f t="shared" si="78"/>
        <v>18609.331734251537</v>
      </c>
      <c r="P350" s="2">
        <f t="shared" si="80"/>
        <v>97.073422828898657</v>
      </c>
      <c r="Q350" s="2">
        <f t="shared" si="81"/>
        <v>129.10353922288334</v>
      </c>
      <c r="R350" s="2">
        <f t="shared" si="82"/>
        <v>129.73960488955194</v>
      </c>
      <c r="S350" s="2">
        <f t="shared" si="83"/>
        <v>35.600715142894018</v>
      </c>
      <c r="T350" s="2">
        <f t="shared" si="84"/>
        <v>2.209758012480763</v>
      </c>
      <c r="U350" s="9">
        <f t="shared" si="86"/>
        <v>668.72704009670883</v>
      </c>
      <c r="V350" s="13">
        <f t="shared" si="79"/>
        <v>1.9544648569080891E-4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>
      <c r="A351" s="5"/>
      <c r="B351" s="2"/>
      <c r="C351">
        <v>1986.9583</v>
      </c>
      <c r="D351">
        <v>347.49</v>
      </c>
      <c r="E351" s="1">
        <f t="shared" si="87"/>
        <v>2095</v>
      </c>
      <c r="F351" s="4">
        <f>F350*SUM(economy!Z141:AB141)/SUM(economy!Z140:AB140)</f>
        <v>18637.322342023072</v>
      </c>
      <c r="G351" s="9">
        <f t="shared" si="88"/>
        <v>98.209142606106511</v>
      </c>
      <c r="H351" s="9">
        <f t="shared" si="88"/>
        <v>130.4956500385681</v>
      </c>
      <c r="I351" s="9">
        <f t="shared" si="88"/>
        <v>130.79387288580637</v>
      </c>
      <c r="J351" s="9">
        <f t="shared" si="88"/>
        <v>35.751150565349704</v>
      </c>
      <c r="K351" s="9">
        <f t="shared" si="88"/>
        <v>2.213963531324227</v>
      </c>
      <c r="L351" s="9">
        <f t="shared" si="85"/>
        <v>672.46377962715496</v>
      </c>
      <c r="O351">
        <f t="shared" si="78"/>
        <v>18637.322342023072</v>
      </c>
      <c r="P351" s="2">
        <f t="shared" si="80"/>
        <v>98.209203638970351</v>
      </c>
      <c r="Q351" s="2">
        <f t="shared" si="81"/>
        <v>130.4957266187742</v>
      </c>
      <c r="R351" s="2">
        <f t="shared" si="82"/>
        <v>130.79392815407923</v>
      </c>
      <c r="S351" s="2">
        <f t="shared" si="83"/>
        <v>35.751152075784816</v>
      </c>
      <c r="T351" s="2">
        <f t="shared" si="84"/>
        <v>2.213963531324227</v>
      </c>
      <c r="U351" s="9">
        <f t="shared" si="86"/>
        <v>672.46397401893284</v>
      </c>
      <c r="V351" s="13">
        <f t="shared" si="79"/>
        <v>1.9439177788171946E-4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>
      <c r="A352" s="5"/>
      <c r="B352" s="2"/>
      <c r="C352">
        <v>1987.0417</v>
      </c>
      <c r="D352">
        <v>348.73</v>
      </c>
      <c r="E352" s="1">
        <f t="shared" si="87"/>
        <v>2096</v>
      </c>
      <c r="F352" s="4">
        <f>F351*SUM(economy!Z142:AB142)/SUM(economy!Z141:AB141)</f>
        <v>18662.527333352653</v>
      </c>
      <c r="G352" s="9">
        <f t="shared" si="88"/>
        <v>99.346631763131398</v>
      </c>
      <c r="H352" s="9">
        <f t="shared" si="88"/>
        <v>131.8866359220635</v>
      </c>
      <c r="I352" s="9">
        <f t="shared" si="88"/>
        <v>131.83825027769609</v>
      </c>
      <c r="J352" s="9">
        <f t="shared" si="88"/>
        <v>35.896278878105036</v>
      </c>
      <c r="K352" s="9">
        <f t="shared" si="88"/>
        <v>2.2178284204837047</v>
      </c>
      <c r="L352" s="9">
        <f t="shared" si="85"/>
        <v>676.1856252614798</v>
      </c>
      <c r="O352">
        <f t="shared" si="78"/>
        <v>18662.527333352653</v>
      </c>
      <c r="P352" s="2">
        <f t="shared" si="80"/>
        <v>99.346692795995239</v>
      </c>
      <c r="Q352" s="2">
        <f t="shared" si="81"/>
        <v>131.88671229159516</v>
      </c>
      <c r="R352" s="2">
        <f t="shared" si="82"/>
        <v>131.83830480412416</v>
      </c>
      <c r="S352" s="2">
        <f t="shared" si="83"/>
        <v>35.896280302253743</v>
      </c>
      <c r="T352" s="2">
        <f t="shared" si="84"/>
        <v>2.2178284204837047</v>
      </c>
      <c r="U352" s="9">
        <f t="shared" si="86"/>
        <v>676.18581861445205</v>
      </c>
      <c r="V352" s="13">
        <f t="shared" si="79"/>
        <v>1.9335297224643E-4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>
      <c r="A353" s="5"/>
      <c r="B353" s="2"/>
      <c r="C353">
        <v>1987.125</v>
      </c>
      <c r="D353">
        <v>348.92</v>
      </c>
      <c r="E353" s="1">
        <f t="shared" si="87"/>
        <v>2097</v>
      </c>
      <c r="F353" s="4">
        <f>F352*SUM(economy!Z143:AB143)/SUM(economy!Z142:AB142)</f>
        <v>18684.975638678392</v>
      </c>
      <c r="G353" s="9">
        <f t="shared" si="88"/>
        <v>100.48565925296043</v>
      </c>
      <c r="H353" s="9">
        <f t="shared" si="88"/>
        <v>133.27616182765621</v>
      </c>
      <c r="I353" s="9">
        <f t="shared" si="88"/>
        <v>132.87239605836479</v>
      </c>
      <c r="J353" s="9">
        <f t="shared" si="88"/>
        <v>36.036074798930692</v>
      </c>
      <c r="K353" s="9">
        <f t="shared" si="88"/>
        <v>2.2213559271815901</v>
      </c>
      <c r="L353" s="9">
        <f t="shared" si="85"/>
        <v>679.89164786509377</v>
      </c>
      <c r="O353">
        <f t="shared" si="78"/>
        <v>18684.975638678392</v>
      </c>
      <c r="P353" s="2">
        <f t="shared" si="80"/>
        <v>100.48572028582427</v>
      </c>
      <c r="Q353" s="2">
        <f t="shared" si="81"/>
        <v>133.27623798709303</v>
      </c>
      <c r="R353" s="2">
        <f t="shared" si="82"/>
        <v>132.87244985290556</v>
      </c>
      <c r="S353" s="2">
        <f t="shared" si="83"/>
        <v>36.036076141722262</v>
      </c>
      <c r="T353" s="2">
        <f t="shared" si="84"/>
        <v>2.2213559271815901</v>
      </c>
      <c r="U353" s="9">
        <f t="shared" si="86"/>
        <v>679.89184019472668</v>
      </c>
      <c r="V353" s="13">
        <f t="shared" si="79"/>
        <v>1.923296329096047E-4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>
      <c r="A354" s="5"/>
      <c r="B354" s="2"/>
      <c r="C354">
        <v>1987.2083</v>
      </c>
      <c r="D354">
        <v>349.81</v>
      </c>
      <c r="E354" s="1">
        <f t="shared" si="87"/>
        <v>2098</v>
      </c>
      <c r="F354" s="4">
        <f>F353*SUM(economy!Z144:AB144)/SUM(economy!Z143:AB143)</f>
        <v>18704.69679632951</v>
      </c>
      <c r="G354" s="9">
        <f t="shared" si="88"/>
        <v>101.62605682715207</v>
      </c>
      <c r="H354" s="9">
        <f t="shared" si="88"/>
        <v>134.6639729280329</v>
      </c>
      <c r="I354" s="9">
        <f t="shared" si="88"/>
        <v>133.89603341278993</v>
      </c>
      <c r="J354" s="9">
        <f t="shared" si="88"/>
        <v>36.170519395918056</v>
      </c>
      <c r="K354" s="9">
        <f t="shared" si="88"/>
        <v>2.224549379194356</v>
      </c>
      <c r="L354" s="9">
        <f t="shared" si="85"/>
        <v>683.58113194308726</v>
      </c>
      <c r="O354">
        <f t="shared" si="78"/>
        <v>18704.69679632951</v>
      </c>
      <c r="P354" s="2">
        <f t="shared" si="80"/>
        <v>101.62611786001591</v>
      </c>
      <c r="Q354" s="2">
        <f t="shared" si="81"/>
        <v>134.66404887795284</v>
      </c>
      <c r="R354" s="2">
        <f t="shared" si="82"/>
        <v>133.89608648526723</v>
      </c>
      <c r="S354" s="2">
        <f t="shared" si="83"/>
        <v>36.170520662000165</v>
      </c>
      <c r="T354" s="2">
        <f t="shared" si="84"/>
        <v>2.224549379194356</v>
      </c>
      <c r="U354" s="9">
        <f t="shared" si="86"/>
        <v>683.58132326443047</v>
      </c>
      <c r="V354" s="13">
        <f t="shared" si="79"/>
        <v>1.9132134320898331E-4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>
      <c r="A355" s="5"/>
      <c r="B355" s="2"/>
      <c r="C355">
        <v>1987.2917</v>
      </c>
      <c r="D355">
        <v>351.4</v>
      </c>
      <c r="E355" s="1">
        <f t="shared" si="87"/>
        <v>2099</v>
      </c>
      <c r="F355" s="4">
        <f>F354*SUM(economy!Z145:AB145)/SUM(economy!Z144:AB144)</f>
        <v>18721.720926201524</v>
      </c>
      <c r="G355" s="9">
        <f t="shared" si="88"/>
        <v>102.76765804007358</v>
      </c>
      <c r="H355" s="9">
        <f t="shared" si="88"/>
        <v>136.04981787046981</v>
      </c>
      <c r="I355" s="9">
        <f t="shared" si="88"/>
        <v>134.90889367921397</v>
      </c>
      <c r="J355" s="9">
        <f t="shared" si="88"/>
        <v>36.299598285618984</v>
      </c>
      <c r="K355" s="9">
        <f t="shared" si="88"/>
        <v>2.2274121816964816</v>
      </c>
      <c r="L355" s="9">
        <f t="shared" si="85"/>
        <v>687.25338005707283</v>
      </c>
      <c r="O355">
        <f t="shared" si="78"/>
        <v>18721.720926201524</v>
      </c>
      <c r="P355" s="2">
        <f t="shared" si="80"/>
        <v>102.76771907293742</v>
      </c>
      <c r="Q355" s="2">
        <f t="shared" si="81"/>
        <v>136.04989361144922</v>
      </c>
      <c r="R355" s="2">
        <f t="shared" si="82"/>
        <v>134.9089460393198</v>
      </c>
      <c r="S355" s="2">
        <f t="shared" si="83"/>
        <v>36.299599479373803</v>
      </c>
      <c r="T355" s="2">
        <f t="shared" si="84"/>
        <v>2.2274121816964816</v>
      </c>
      <c r="U355" s="9">
        <f t="shared" si="86"/>
        <v>687.25357038477671</v>
      </c>
      <c r="V355" s="13">
        <f t="shared" si="79"/>
        <v>1.9032770387639175E-4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>
      <c r="A356" s="2"/>
      <c r="B356" s="2"/>
      <c r="C356">
        <v>1987.375</v>
      </c>
      <c r="D356">
        <v>352.15</v>
      </c>
      <c r="E356" s="1">
        <f t="shared" si="87"/>
        <v>2100</v>
      </c>
      <c r="F356" s="4">
        <f>F355*SUM(economy!Z146:AB146)/SUM(economy!Z145:AB145)</f>
        <v>18736.078703496114</v>
      </c>
      <c r="G356" s="9">
        <f t="shared" si="88"/>
        <v>103.91029828439574</v>
      </c>
      <c r="H356" s="9">
        <f t="shared" si="88"/>
        <v>137.4334488218812</v>
      </c>
      <c r="I356" s="9">
        <f t="shared" si="88"/>
        <v>135.91071632707772</v>
      </c>
      <c r="J356" s="9">
        <f t="shared" si="88"/>
        <v>36.423301441465519</v>
      </c>
      <c r="K356" s="9">
        <f t="shared" si="88"/>
        <v>2.2299478141102913</v>
      </c>
      <c r="L356" s="9">
        <f t="shared" si="85"/>
        <v>690.90771268893047</v>
      </c>
      <c r="O356">
        <f t="shared" si="78"/>
        <v>18736.078703496114</v>
      </c>
      <c r="P356" s="2">
        <f t="shared" si="80"/>
        <v>103.91035931725958</v>
      </c>
      <c r="Q356" s="2">
        <f t="shared" si="81"/>
        <v>137.43352435449489</v>
      </c>
      <c r="R356" s="2">
        <f t="shared" si="82"/>
        <v>135.91076798437396</v>
      </c>
      <c r="S356" s="2">
        <f t="shared" si="83"/>
        <v>36.423302567024884</v>
      </c>
      <c r="T356" s="2">
        <f t="shared" si="84"/>
        <v>2.2299478141102913</v>
      </c>
      <c r="U356" s="9">
        <f t="shared" si="86"/>
        <v>690.90790203726363</v>
      </c>
      <c r="V356" s="13">
        <f t="shared" si="79"/>
        <v>1.8934833315142896E-4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>
      <c r="A357" s="2"/>
      <c r="B357" s="2"/>
      <c r="C357">
        <v>1987.4583</v>
      </c>
      <c r="D357">
        <v>351.59</v>
      </c>
      <c r="E357" s="1">
        <f t="shared" si="87"/>
        <v>2101</v>
      </c>
      <c r="F357" s="4">
        <f>F356*SUM(economy!Z147:AB147)/SUM(economy!Z146:AB146)</f>
        <v>18747.801332538864</v>
      </c>
      <c r="G357" s="9">
        <f t="shared" si="88"/>
        <v>105.0538148249847</v>
      </c>
      <c r="H357" s="9">
        <f t="shared" si="88"/>
        <v>138.8146215112782</v>
      </c>
      <c r="I357" s="9">
        <f t="shared" si="88"/>
        <v>136.90124893130454</v>
      </c>
      <c r="J357" s="9">
        <f t="shared" si="88"/>
        <v>36.541623010051786</v>
      </c>
      <c r="K357" s="9">
        <f t="shared" si="88"/>
        <v>2.2321598269624174</v>
      </c>
      <c r="L357" s="9">
        <f t="shared" si="85"/>
        <v>694.54346810458162</v>
      </c>
      <c r="O357">
        <f t="shared" si="78"/>
        <v>18747.801332538864</v>
      </c>
      <c r="P357" s="2">
        <f t="shared" si="80"/>
        <v>105.05387585784854</v>
      </c>
      <c r="Q357" s="2">
        <f t="shared" si="81"/>
        <v>138.81469683609944</v>
      </c>
      <c r="R357" s="2">
        <f t="shared" si="82"/>
        <v>136.90129989522472</v>
      </c>
      <c r="S357" s="2">
        <f t="shared" si="83"/>
        <v>36.541624071311482</v>
      </c>
      <c r="T357" s="2">
        <f t="shared" si="84"/>
        <v>2.2321598269624174</v>
      </c>
      <c r="U357" s="9">
        <f t="shared" si="86"/>
        <v>694.54365648744658</v>
      </c>
      <c r="V357" s="13">
        <f t="shared" si="79"/>
        <v>1.8838286496247747E-4</v>
      </c>
    </row>
    <row r="358" spans="1:38">
      <c r="A358" s="2"/>
      <c r="B358" s="2"/>
      <c r="C358">
        <v>1987.5417</v>
      </c>
      <c r="D358">
        <v>350.21</v>
      </c>
      <c r="E358" s="1">
        <f t="shared" si="87"/>
        <v>2102</v>
      </c>
      <c r="F358" s="4">
        <f>F357*SUM(economy!Z148:AB148)/SUM(economy!Z147:AB147)</f>
        <v>18756.920520689055</v>
      </c>
      <c r="G358" s="9">
        <f t="shared" si="88"/>
        <v>106.198046831196</v>
      </c>
      <c r="H358" s="9">
        <f t="shared" si="88"/>
        <v>140.19309526965245</v>
      </c>
      <c r="I358" s="9">
        <f t="shared" si="88"/>
        <v>137.88024714299647</v>
      </c>
      <c r="J358" s="9">
        <f t="shared" si="88"/>
        <v>36.654561134838119</v>
      </c>
      <c r="K358" s="9">
        <f t="shared" si="88"/>
        <v>2.2340518387479316</v>
      </c>
      <c r="L358" s="9">
        <f t="shared" si="85"/>
        <v>698.16000221743093</v>
      </c>
      <c r="O358">
        <f t="shared" si="78"/>
        <v>18756.920520689055</v>
      </c>
      <c r="P358" s="2">
        <f t="shared" si="80"/>
        <v>106.19810786405984</v>
      </c>
      <c r="Q358" s="2">
        <f t="shared" si="81"/>
        <v>140.19317038725285</v>
      </c>
      <c r="R358" s="2">
        <f t="shared" si="82"/>
        <v>137.88029742284755</v>
      </c>
      <c r="S358" s="2">
        <f t="shared" si="83"/>
        <v>36.65456213547138</v>
      </c>
      <c r="T358" s="2">
        <f t="shared" si="84"/>
        <v>2.2340518387479316</v>
      </c>
      <c r="U358" s="9">
        <f t="shared" si="86"/>
        <v>698.16018964837951</v>
      </c>
      <c r="V358" s="13">
        <f t="shared" si="79"/>
        <v>1.8743094858564291E-4</v>
      </c>
    </row>
    <row r="359" spans="1:38">
      <c r="A359" s="2"/>
      <c r="B359" s="2"/>
      <c r="C359">
        <v>1987.625</v>
      </c>
      <c r="D359">
        <v>348.2</v>
      </c>
      <c r="E359" s="1">
        <f t="shared" si="87"/>
        <v>2103</v>
      </c>
      <c r="F359" s="4">
        <f>F358*SUM(economy!Z149:AB149)/SUM(economy!Z148:AB148)</f>
        <v>18763.468452358466</v>
      </c>
      <c r="G359" s="9">
        <f t="shared" ref="G359:K374" si="89">G358*(1-G$5)+G$4*$F358*$L$4/1000</f>
        <v>107.34283540757608</v>
      </c>
      <c r="H359" s="9">
        <f t="shared" si="89"/>
        <v>141.56863306729991</v>
      </c>
      <c r="I359" s="9">
        <f t="shared" si="89"/>
        <v>138.84747465660394</v>
      </c>
      <c r="J359" s="9">
        <f t="shared" si="89"/>
        <v>36.762117786864152</v>
      </c>
      <c r="K359" s="9">
        <f t="shared" si="89"/>
        <v>2.2356275328034534</v>
      </c>
      <c r="L359" s="9">
        <f t="shared" si="85"/>
        <v>701.75668845114751</v>
      </c>
      <c r="O359">
        <f t="shared" si="78"/>
        <v>18763.468452358466</v>
      </c>
      <c r="P359" s="2">
        <f t="shared" si="80"/>
        <v>107.34289644043992</v>
      </c>
      <c r="Q359" s="2">
        <f t="shared" si="81"/>
        <v>141.56870797824956</v>
      </c>
      <c r="R359" s="2">
        <f t="shared" si="82"/>
        <v>138.84752426156788</v>
      </c>
      <c r="S359" s="2">
        <f t="shared" si="83"/>
        <v>36.762118730334379</v>
      </c>
      <c r="T359" s="2">
        <f t="shared" si="84"/>
        <v>2.2356275328034534</v>
      </c>
      <c r="U359" s="9">
        <f t="shared" si="86"/>
        <v>701.75687494339513</v>
      </c>
      <c r="V359" s="13">
        <f t="shared" si="79"/>
        <v>1.8649224762157246E-4</v>
      </c>
    </row>
    <row r="360" spans="1:38">
      <c r="A360" s="2"/>
      <c r="B360" s="2"/>
      <c r="C360">
        <v>1987.7083</v>
      </c>
      <c r="D360">
        <v>346.66</v>
      </c>
      <c r="E360" s="1">
        <f t="shared" si="87"/>
        <v>2104</v>
      </c>
      <c r="F360" s="4">
        <f>F359*SUM(economy!Z150:AB150)/SUM(economy!Z149:AB149)</f>
        <v>18767.477763156079</v>
      </c>
      <c r="G360" s="9">
        <f t="shared" si="89"/>
        <v>108.48802362297823</v>
      </c>
      <c r="H360" s="9">
        <f t="shared" si="89"/>
        <v>142.94100154860297</v>
      </c>
      <c r="I360" s="9">
        <f t="shared" si="89"/>
        <v>139.80270317363272</v>
      </c>
      <c r="J360" s="9">
        <f t="shared" si="89"/>
        <v>36.864298602083359</v>
      </c>
      <c r="K360" s="9">
        <f t="shared" si="89"/>
        <v>2.2368906541908209</v>
      </c>
      <c r="L360" s="9">
        <f t="shared" si="85"/>
        <v>705.33291760148813</v>
      </c>
      <c r="O360">
        <f t="shared" si="78"/>
        <v>18767.477763156079</v>
      </c>
      <c r="P360" s="2">
        <f t="shared" si="80"/>
        <v>108.48808465584207</v>
      </c>
      <c r="Q360" s="2">
        <f t="shared" si="81"/>
        <v>142.94107625347036</v>
      </c>
      <c r="R360" s="2">
        <f t="shared" si="82"/>
        <v>139.8027521127683</v>
      </c>
      <c r="S360" s="2">
        <f t="shared" si="83"/>
        <v>36.864299491656098</v>
      </c>
      <c r="T360" s="2">
        <f t="shared" si="84"/>
        <v>2.2368906541908209</v>
      </c>
      <c r="U360" s="9">
        <f t="shared" si="86"/>
        <v>705.33310316792767</v>
      </c>
      <c r="V360" s="13">
        <f t="shared" si="79"/>
        <v>1.8556643954070751E-4</v>
      </c>
    </row>
    <row r="361" spans="1:38">
      <c r="A361" s="2"/>
      <c r="B361" s="2"/>
      <c r="C361">
        <v>1987.7917</v>
      </c>
      <c r="D361">
        <v>346.72</v>
      </c>
      <c r="E361" s="1">
        <f t="shared" si="87"/>
        <v>2105</v>
      </c>
      <c r="F361" s="4">
        <f>F360*SUM(economy!Z151:AB151)/SUM(economy!Z150:AB150)</f>
        <v>18768.981514176987</v>
      </c>
      <c r="G361" s="9">
        <f t="shared" si="89"/>
        <v>109.63345653810043</v>
      </c>
      <c r="H361" s="9">
        <f t="shared" si="89"/>
        <v>144.30997106428865</v>
      </c>
      <c r="I361" s="9">
        <f t="shared" si="89"/>
        <v>140.74571236295392</v>
      </c>
      <c r="J361" s="9">
        <f t="shared" si="89"/>
        <v>36.961112724955441</v>
      </c>
      <c r="K361" s="9">
        <f t="shared" si="89"/>
        <v>2.2378450065930768</v>
      </c>
      <c r="L361" s="9">
        <f t="shared" si="85"/>
        <v>708.88809769689146</v>
      </c>
      <c r="O361">
        <f t="shared" si="78"/>
        <v>18768.981514176987</v>
      </c>
      <c r="P361" s="2">
        <f t="shared" si="80"/>
        <v>109.63351757096427</v>
      </c>
      <c r="Q361" s="2">
        <f t="shared" si="81"/>
        <v>144.31004556364073</v>
      </c>
      <c r="R361" s="2">
        <f t="shared" si="82"/>
        <v>140.74576064519826</v>
      </c>
      <c r="S361" s="2">
        <f t="shared" si="83"/>
        <v>36.961113563709688</v>
      </c>
      <c r="T361" s="2">
        <f t="shared" si="84"/>
        <v>2.2378450065930768</v>
      </c>
      <c r="U361" s="9">
        <f t="shared" si="86"/>
        <v>708.88828235010601</v>
      </c>
      <c r="V361" s="13">
        <f t="shared" si="79"/>
        <v>1.8465321454641526E-4</v>
      </c>
    </row>
    <row r="362" spans="1:38">
      <c r="A362" s="2"/>
      <c r="B362" s="2"/>
      <c r="C362">
        <v>1987.875</v>
      </c>
      <c r="D362">
        <v>348.08</v>
      </c>
      <c r="E362" s="1">
        <f t="shared" si="87"/>
        <v>2106</v>
      </c>
      <c r="F362" s="4">
        <f>F361*SUM(economy!Z152:AB152)/SUM(economy!Z151:AB151)</f>
        <v>18768.013166455032</v>
      </c>
      <c r="G362" s="9">
        <f t="shared" si="89"/>
        <v>110.77898123145395</v>
      </c>
      <c r="H362" s="9">
        <f t="shared" si="89"/>
        <v>145.67531570118422</v>
      </c>
      <c r="I362" s="9">
        <f t="shared" si="89"/>
        <v>141.67628981778384</v>
      </c>
      <c r="J362" s="9">
        <f t="shared" si="89"/>
        <v>37.052572657956091</v>
      </c>
      <c r="K362" s="9">
        <f t="shared" si="89"/>
        <v>2.2384944492246945</v>
      </c>
      <c r="L362" s="9">
        <f t="shared" si="85"/>
        <v>712.42165385760279</v>
      </c>
      <c r="O362">
        <f t="shared" si="78"/>
        <v>18768.013166455032</v>
      </c>
      <c r="P362" s="2">
        <f t="shared" si="80"/>
        <v>110.77904226431779</v>
      </c>
      <c r="Q362" s="2">
        <f t="shared" si="81"/>
        <v>145.67538999558633</v>
      </c>
      <c r="R362" s="2">
        <f t="shared" si="82"/>
        <v>141.67633745195414</v>
      </c>
      <c r="S362" s="2">
        <f t="shared" si="83"/>
        <v>37.052573448794945</v>
      </c>
      <c r="T362" s="2">
        <f t="shared" si="84"/>
        <v>2.2384944492246945</v>
      </c>
      <c r="U362" s="9">
        <f t="shared" si="86"/>
        <v>712.42183760987791</v>
      </c>
      <c r="V362" s="13">
        <f t="shared" si="79"/>
        <v>1.8375227512024139E-4</v>
      </c>
    </row>
    <row r="363" spans="1:38">
      <c r="A363" s="2"/>
      <c r="B363" s="2"/>
      <c r="C363">
        <v>1987.9583</v>
      </c>
      <c r="D363">
        <v>349.28</v>
      </c>
      <c r="E363" s="1">
        <f t="shared" si="87"/>
        <v>2107</v>
      </c>
      <c r="F363" s="4">
        <f>F362*SUM(economy!Z153:AB153)/SUM(economy!Z152:AB152)</f>
        <v>18764.60655559817</v>
      </c>
      <c r="G363" s="9">
        <f t="shared" si="89"/>
        <v>111.92444682377281</v>
      </c>
      <c r="H363" s="9">
        <f t="shared" si="89"/>
        <v>147.03681330949189</v>
      </c>
      <c r="I363" s="9">
        <f t="shared" si="89"/>
        <v>142.59423100940316</v>
      </c>
      <c r="J363" s="9">
        <f t="shared" si="89"/>
        <v>37.138694116685265</v>
      </c>
      <c r="K363" s="9">
        <f t="shared" si="89"/>
        <v>2.2388428937581311</v>
      </c>
      <c r="L363" s="9">
        <f t="shared" si="85"/>
        <v>715.93302815311131</v>
      </c>
      <c r="O363">
        <f t="shared" si="78"/>
        <v>18764.60655559817</v>
      </c>
      <c r="P363" s="2">
        <f t="shared" si="80"/>
        <v>111.92450785663665</v>
      </c>
      <c r="Q363" s="2">
        <f t="shared" si="81"/>
        <v>147.03688739950786</v>
      </c>
      <c r="R363" s="2">
        <f t="shared" si="82"/>
        <v>142.59427800419829</v>
      </c>
      <c r="S363" s="2">
        <f t="shared" si="83"/>
        <v>37.138694862345986</v>
      </c>
      <c r="T363" s="2">
        <f t="shared" si="84"/>
        <v>2.2388428937581311</v>
      </c>
      <c r="U363" s="9">
        <f t="shared" si="86"/>
        <v>715.93321101644688</v>
      </c>
      <c r="V363" s="13">
        <f t="shared" si="79"/>
        <v>1.8286333556716272E-4</v>
      </c>
    </row>
    <row r="364" spans="1:38">
      <c r="A364" s="2"/>
      <c r="B364" s="2"/>
      <c r="C364">
        <v>1988.0417</v>
      </c>
      <c r="D364">
        <v>350.51</v>
      </c>
      <c r="E364" s="1">
        <f t="shared" si="87"/>
        <v>2108</v>
      </c>
      <c r="F364" s="4">
        <f>F363*SUM(economy!Z154:AB154)/SUM(economy!Z153:AB153)</f>
        <v>18758.795866626671</v>
      </c>
      <c r="G364" s="9">
        <f t="shared" si="89"/>
        <v>113.06970450087505</v>
      </c>
      <c r="H364" s="9">
        <f t="shared" si="89"/>
        <v>148.39424552760707</v>
      </c>
      <c r="I364" s="9">
        <f t="shared" si="89"/>
        <v>143.49933923768691</v>
      </c>
      <c r="J364" s="9">
        <f t="shared" si="89"/>
        <v>37.219495890275574</v>
      </c>
      <c r="K364" s="9">
        <f t="shared" si="89"/>
        <v>2.2388943012688571</v>
      </c>
      <c r="L364" s="9">
        <f t="shared" si="85"/>
        <v>719.42167945771348</v>
      </c>
      <c r="O364">
        <f t="shared" si="78"/>
        <v>18758.795866626671</v>
      </c>
      <c r="P364" s="2">
        <f t="shared" si="80"/>
        <v>113.06976553373889</v>
      </c>
      <c r="Q364" s="2">
        <f t="shared" si="81"/>
        <v>148.3943194137992</v>
      </c>
      <c r="R364" s="2">
        <f t="shared" si="82"/>
        <v>143.49938560168897</v>
      </c>
      <c r="S364" s="2">
        <f t="shared" si="83"/>
        <v>37.219496593339045</v>
      </c>
      <c r="T364" s="2">
        <f t="shared" si="84"/>
        <v>2.2388943012688571</v>
      </c>
      <c r="U364" s="9">
        <f t="shared" si="86"/>
        <v>719.42186144383493</v>
      </c>
      <c r="V364" s="13">
        <f t="shared" si="79"/>
        <v>1.8198612144715298E-4</v>
      </c>
    </row>
    <row r="365" spans="1:38">
      <c r="A365" s="2"/>
      <c r="B365" s="2"/>
      <c r="C365">
        <v>1988.125</v>
      </c>
      <c r="D365">
        <v>351.7</v>
      </c>
      <c r="E365" s="1">
        <f t="shared" si="87"/>
        <v>2109</v>
      </c>
      <c r="F365" s="4">
        <f>F364*SUM(economy!Z155:AB155)/SUM(economy!Z154:AB154)</f>
        <v>18750.615609034176</v>
      </c>
      <c r="G365" s="9">
        <f t="shared" si="89"/>
        <v>114.21460753498842</v>
      </c>
      <c r="H365" s="9">
        <f t="shared" si="89"/>
        <v>149.74739780450545</v>
      </c>
      <c r="I365" s="9">
        <f t="shared" si="89"/>
        <v>144.39142557851801</v>
      </c>
      <c r="J365" s="9">
        <f t="shared" si="89"/>
        <v>37.294999706821898</v>
      </c>
      <c r="K365" s="9">
        <f t="shared" si="89"/>
        <v>2.2386526792011208</v>
      </c>
      <c r="L365" s="9">
        <f t="shared" si="85"/>
        <v>722.88708330403483</v>
      </c>
      <c r="O365">
        <f t="shared" si="78"/>
        <v>18750.615609034176</v>
      </c>
      <c r="P365" s="2">
        <f t="shared" si="80"/>
        <v>114.21466856785226</v>
      </c>
      <c r="Q365" s="2">
        <f t="shared" si="81"/>
        <v>149.74747148743447</v>
      </c>
      <c r="R365" s="2">
        <f t="shared" si="82"/>
        <v>144.39147132019389</v>
      </c>
      <c r="S365" s="2">
        <f t="shared" si="83"/>
        <v>37.295000369721564</v>
      </c>
      <c r="T365" s="2">
        <f t="shared" si="84"/>
        <v>2.2386526792011208</v>
      </c>
      <c r="U365" s="9">
        <f t="shared" si="86"/>
        <v>722.88726442440327</v>
      </c>
      <c r="V365" s="13">
        <f t="shared" si="79"/>
        <v>1.8112036843831447E-4</v>
      </c>
    </row>
    <row r="366" spans="1:38">
      <c r="A366" s="2"/>
      <c r="B366" s="2"/>
      <c r="C366">
        <v>1988.2083</v>
      </c>
      <c r="D366">
        <v>352.5</v>
      </c>
      <c r="E366" s="1">
        <f t="shared" si="87"/>
        <v>2110</v>
      </c>
      <c r="F366" s="4">
        <f>F365*SUM(economy!Z156:AB156)/SUM(economy!Z155:AB155)</f>
        <v>18740.10059209117</v>
      </c>
      <c r="G366" s="9">
        <f t="shared" si="89"/>
        <v>115.35901130455389</v>
      </c>
      <c r="H366" s="9">
        <f t="shared" si="89"/>
        <v>151.09605941972714</v>
      </c>
      <c r="I366" s="9">
        <f t="shared" si="89"/>
        <v>145.27030882816015</v>
      </c>
      <c r="J366" s="9">
        <f t="shared" si="89"/>
        <v>37.365230103571392</v>
      </c>
      <c r="K366" s="9">
        <f t="shared" si="89"/>
        <v>2.2381220783567457</v>
      </c>
      <c r="L366" s="9">
        <f t="shared" si="85"/>
        <v>726.32873173436928</v>
      </c>
      <c r="O366">
        <f t="shared" si="78"/>
        <v>18740.10059209117</v>
      </c>
      <c r="P366" s="2">
        <f t="shared" si="80"/>
        <v>115.35907233741773</v>
      </c>
      <c r="Q366" s="2">
        <f t="shared" si="81"/>
        <v>151.09613289995221</v>
      </c>
      <c r="R366" s="2">
        <f t="shared" si="82"/>
        <v>145.27035395586307</v>
      </c>
      <c r="S366" s="2">
        <f t="shared" si="83"/>
        <v>37.365230728601681</v>
      </c>
      <c r="T366" s="2">
        <f t="shared" si="84"/>
        <v>2.2381220783567457</v>
      </c>
      <c r="U366" s="9">
        <f t="shared" si="86"/>
        <v>726.32891200019139</v>
      </c>
      <c r="V366" s="13">
        <f t="shared" si="79"/>
        <v>1.8026582210950437E-4</v>
      </c>
    </row>
    <row r="367" spans="1:38">
      <c r="A367" s="2"/>
      <c r="B367" s="2"/>
      <c r="C367">
        <v>1988.2917</v>
      </c>
      <c r="D367">
        <v>353.67</v>
      </c>
      <c r="E367" s="1">
        <f t="shared" si="87"/>
        <v>2111</v>
      </c>
      <c r="F367" s="4">
        <f>F366*SUM(economy!Z157:AB157)/SUM(economy!Z156:AB156)</f>
        <v>18727.285900411156</v>
      </c>
      <c r="G367" s="9">
        <f t="shared" si="89"/>
        <v>116.5027733125219</v>
      </c>
      <c r="H367" s="9">
        <f t="shared" si="89"/>
        <v>152.44002350098654</v>
      </c>
      <c r="I367" s="9">
        <f t="shared" si="89"/>
        <v>146.13581544466683</v>
      </c>
      <c r="J367" s="9">
        <f t="shared" si="89"/>
        <v>37.430214301630564</v>
      </c>
      <c r="K367" s="9">
        <f t="shared" si="89"/>
        <v>2.2373065899092857</v>
      </c>
      <c r="L367" s="9">
        <f t="shared" si="85"/>
        <v>729.74613314971509</v>
      </c>
      <c r="O367">
        <f t="shared" si="78"/>
        <v>18727.285900411156</v>
      </c>
      <c r="P367" s="2">
        <f t="shared" si="80"/>
        <v>116.50283434538574</v>
      </c>
      <c r="Q367" s="2">
        <f t="shared" si="81"/>
        <v>152.4400967790653</v>
      </c>
      <c r="R367" s="2">
        <f t="shared" si="82"/>
        <v>146.13585996663792</v>
      </c>
      <c r="S367" s="2">
        <f t="shared" si="83"/>
        <v>37.430214890954844</v>
      </c>
      <c r="T367" s="2">
        <f t="shared" si="84"/>
        <v>2.2373065899092857</v>
      </c>
      <c r="U367" s="9">
        <f t="shared" si="86"/>
        <v>729.74631257195313</v>
      </c>
      <c r="V367" s="13">
        <f t="shared" si="79"/>
        <v>1.7942223803402158E-4</v>
      </c>
    </row>
    <row r="368" spans="1:38">
      <c r="A368" s="2"/>
      <c r="B368" s="2"/>
      <c r="C368">
        <v>1988.375</v>
      </c>
      <c r="D368">
        <v>354.35</v>
      </c>
      <c r="E368" s="1">
        <f t="shared" si="87"/>
        <v>2112</v>
      </c>
      <c r="F368" s="4">
        <f>F367*SUM(economy!Z158:AB158)/SUM(economy!Z157:AB157)</f>
        <v>18712.206869798316</v>
      </c>
      <c r="G368" s="9">
        <f t="shared" si="89"/>
        <v>117.64575320315731</v>
      </c>
      <c r="H368" s="9">
        <f t="shared" si="89"/>
        <v>153.77908703943984</v>
      </c>
      <c r="I368" s="9">
        <f t="shared" si="89"/>
        <v>146.98777948640637</v>
      </c>
      <c r="J368" s="9">
        <f t="shared" si="89"/>
        <v>37.48998208496208</v>
      </c>
      <c r="K368" s="9">
        <f t="shared" si="89"/>
        <v>2.2362103424458879</v>
      </c>
      <c r="L368" s="9">
        <f t="shared" si="85"/>
        <v>733.1388121564114</v>
      </c>
      <c r="O368">
        <f t="shared" si="78"/>
        <v>18712.206869798316</v>
      </c>
      <c r="P368" s="2">
        <f t="shared" si="80"/>
        <v>117.64581423602115</v>
      </c>
      <c r="Q368" s="2">
        <f t="shared" si="81"/>
        <v>153.77916011592842</v>
      </c>
      <c r="R368" s="2">
        <f t="shared" si="82"/>
        <v>146.98782341077614</v>
      </c>
      <c r="S368" s="2">
        <f t="shared" si="83"/>
        <v>37.489982640620113</v>
      </c>
      <c r="T368" s="2">
        <f t="shared" si="84"/>
        <v>2.2362103424458879</v>
      </c>
      <c r="U368" s="9">
        <f t="shared" si="86"/>
        <v>733.13899074579172</v>
      </c>
      <c r="V368" s="13">
        <f t="shared" si="79"/>
        <v>1.7858938031167781E-4</v>
      </c>
    </row>
    <row r="369" spans="1:22">
      <c r="A369" s="2"/>
      <c r="B369" s="2"/>
      <c r="C369">
        <v>1988.4583</v>
      </c>
      <c r="D369">
        <v>353.88</v>
      </c>
      <c r="E369" s="1">
        <f t="shared" si="87"/>
        <v>2113</v>
      </c>
      <c r="F369" s="4">
        <f>F368*SUM(economy!Z159:AB159)/SUM(economy!Z158:AB158)</f>
        <v>18694.899063396257</v>
      </c>
      <c r="G369" s="9">
        <f t="shared" si="89"/>
        <v>118.78781277737035</v>
      </c>
      <c r="H369" s="9">
        <f t="shared" si="89"/>
        <v>155.11305090264258</v>
      </c>
      <c r="I369" s="9">
        <f t="shared" si="89"/>
        <v>147.82604254778326</v>
      </c>
      <c r="J369" s="9">
        <f t="shared" si="89"/>
        <v>37.544565683459297</v>
      </c>
      <c r="K369" s="9">
        <f t="shared" si="89"/>
        <v>2.2348374990391822</v>
      </c>
      <c r="L369" s="9">
        <f t="shared" si="85"/>
        <v>736.50630941029476</v>
      </c>
      <c r="O369">
        <f t="shared" si="78"/>
        <v>18694.899063396257</v>
      </c>
      <c r="P369" s="2">
        <f t="shared" si="80"/>
        <v>118.78787381023419</v>
      </c>
      <c r="Q369" s="2">
        <f t="shared" si="81"/>
        <v>155.11312377809554</v>
      </c>
      <c r="R369" s="2">
        <f t="shared" si="82"/>
        <v>147.8260858825731</v>
      </c>
      <c r="S369" s="2">
        <f t="shared" si="83"/>
        <v>37.544566207374331</v>
      </c>
      <c r="T369" s="2">
        <f t="shared" si="84"/>
        <v>2.2348374990391822</v>
      </c>
      <c r="U369" s="9">
        <f t="shared" si="86"/>
        <v>736.50648717731633</v>
      </c>
      <c r="V369" s="13">
        <f t="shared" si="79"/>
        <v>1.7776702156879765E-4</v>
      </c>
    </row>
    <row r="370" spans="1:22">
      <c r="A370" s="2"/>
      <c r="B370" s="2"/>
      <c r="C370">
        <v>1988.5417</v>
      </c>
      <c r="D370">
        <v>352.8</v>
      </c>
      <c r="E370" s="1">
        <f t="shared" si="87"/>
        <v>2114</v>
      </c>
      <c r="F370" s="4">
        <f>F369*SUM(economy!Z160:AB160)/SUM(economy!Z159:AB159)</f>
        <v>18675.398248156005</v>
      </c>
      <c r="G370" s="9">
        <f t="shared" si="89"/>
        <v>119.92881600659172</v>
      </c>
      <c r="H370" s="9">
        <f t="shared" si="89"/>
        <v>156.4417198452318</v>
      </c>
      <c r="I370" s="9">
        <f t="shared" si="89"/>
        <v>148.65045369223918</v>
      </c>
      <c r="J370" s="9">
        <f t="shared" si="89"/>
        <v>37.59399965990098</v>
      </c>
      <c r="K370" s="9">
        <f t="shared" si="89"/>
        <v>2.2331922543515113</v>
      </c>
      <c r="L370" s="9">
        <f t="shared" si="85"/>
        <v>739.84818145831525</v>
      </c>
      <c r="O370">
        <f t="shared" si="78"/>
        <v>18675.398248156005</v>
      </c>
      <c r="P370" s="2">
        <f t="shared" si="80"/>
        <v>119.92887703945556</v>
      </c>
      <c r="Q370" s="2">
        <f t="shared" si="81"/>
        <v>156.44179252020223</v>
      </c>
      <c r="R370" s="2">
        <f t="shared" si="82"/>
        <v>148.65049644536276</v>
      </c>
      <c r="S370" s="2">
        <f t="shared" si="83"/>
        <v>37.594000153886398</v>
      </c>
      <c r="T370" s="2">
        <f t="shared" si="84"/>
        <v>2.2331922543515113</v>
      </c>
      <c r="U370" s="9">
        <f t="shared" si="86"/>
        <v>739.84835841325844</v>
      </c>
      <c r="V370" s="13">
        <f t="shared" si="79"/>
        <v>1.7695494318559213E-4</v>
      </c>
    </row>
    <row r="371" spans="1:22">
      <c r="A371" s="2"/>
      <c r="B371" s="2"/>
      <c r="C371">
        <v>1988.625</v>
      </c>
      <c r="D371">
        <v>350.49</v>
      </c>
      <c r="E371" s="1">
        <f t="shared" si="87"/>
        <v>2115</v>
      </c>
      <c r="F371" s="4">
        <f>F370*SUM(economy!Z161:AB161)/SUM(economy!Z160:AB160)</f>
        <v>18653.740371640935</v>
      </c>
      <c r="G371" s="9">
        <f t="shared" si="89"/>
        <v>121.06862904521157</v>
      </c>
      <c r="H371" s="9">
        <f t="shared" si="89"/>
        <v>157.76490251736962</v>
      </c>
      <c r="I371" s="9">
        <f t="shared" si="89"/>
        <v>149.46086938261789</v>
      </c>
      <c r="J371" s="9">
        <f t="shared" si="89"/>
        <v>37.63832080060196</v>
      </c>
      <c r="K371" s="9">
        <f t="shared" si="89"/>
        <v>2.2312788317737731</v>
      </c>
      <c r="L371" s="9">
        <f t="shared" si="85"/>
        <v>743.16400057757483</v>
      </c>
      <c r="O371">
        <f t="shared" si="78"/>
        <v>18653.740371640935</v>
      </c>
      <c r="P371" s="2">
        <f t="shared" si="80"/>
        <v>121.06869007807541</v>
      </c>
      <c r="Q371" s="2">
        <f t="shared" si="81"/>
        <v>157.76497499240904</v>
      </c>
      <c r="R371" s="2">
        <f t="shared" si="82"/>
        <v>149.46091156188271</v>
      </c>
      <c r="S371" s="2">
        <f t="shared" si="83"/>
        <v>37.638321266367541</v>
      </c>
      <c r="T371" s="2">
        <f t="shared" si="84"/>
        <v>2.2312788317737731</v>
      </c>
      <c r="U371" s="9">
        <f t="shared" si="86"/>
        <v>743.16417673050842</v>
      </c>
      <c r="V371" s="13">
        <f t="shared" si="79"/>
        <v>1.7615293359085626E-4</v>
      </c>
    </row>
    <row r="372" spans="1:22">
      <c r="A372" s="2"/>
      <c r="B372" s="2"/>
      <c r="C372">
        <v>1988.7083</v>
      </c>
      <c r="D372">
        <v>348.97</v>
      </c>
      <c r="E372" s="1">
        <f t="shared" si="87"/>
        <v>2116</v>
      </c>
      <c r="F372" s="4">
        <f>F371*SUM(economy!Z162:AB162)/SUM(economy!Z161:AB161)</f>
        <v>18629.961539186581</v>
      </c>
      <c r="G372" s="9">
        <f t="shared" si="89"/>
        <v>122.20712024160279</v>
      </c>
      <c r="H372" s="9">
        <f t="shared" si="89"/>
        <v>159.08241147098531</v>
      </c>
      <c r="I372" s="9">
        <f t="shared" si="89"/>
        <v>150.25715340898014</v>
      </c>
      <c r="J372" s="9">
        <f t="shared" si="89"/>
        <v>37.677568009588121</v>
      </c>
      <c r="K372" s="9">
        <f t="shared" si="89"/>
        <v>2.2291014806010656</v>
      </c>
      <c r="L372" s="9">
        <f t="shared" si="85"/>
        <v>746.45335461175739</v>
      </c>
      <c r="O372">
        <f t="shared" si="78"/>
        <v>18629.961539186581</v>
      </c>
      <c r="P372" s="2">
        <f t="shared" si="80"/>
        <v>122.20718127446663</v>
      </c>
      <c r="Q372" s="2">
        <f t="shared" si="81"/>
        <v>159.0824837466437</v>
      </c>
      <c r="R372" s="2">
        <f t="shared" si="82"/>
        <v>150.25719502208889</v>
      </c>
      <c r="S372" s="2">
        <f t="shared" si="83"/>
        <v>37.67756844874598</v>
      </c>
      <c r="T372" s="2">
        <f t="shared" si="84"/>
        <v>2.2291014806010656</v>
      </c>
      <c r="U372" s="9">
        <f t="shared" si="86"/>
        <v>746.45352997254622</v>
      </c>
      <c r="V372" s="13">
        <f t="shared" si="79"/>
        <v>1.7536078883040318E-4</v>
      </c>
    </row>
    <row r="373" spans="1:22">
      <c r="A373" s="2"/>
      <c r="B373" s="2"/>
      <c r="C373">
        <v>1988.7917</v>
      </c>
      <c r="D373">
        <v>349.37</v>
      </c>
      <c r="E373" s="1">
        <f t="shared" si="87"/>
        <v>2117</v>
      </c>
      <c r="F373" s="4">
        <f>F372*SUM(economy!Z163:AB163)/SUM(economy!Z162:AB162)</f>
        <v>18604.097991430834</v>
      </c>
      <c r="G373" s="9">
        <f t="shared" si="89"/>
        <v>123.34416014775033</v>
      </c>
      <c r="H373" s="9">
        <f t="shared" si="89"/>
        <v>160.39406316385572</v>
      </c>
      <c r="I373" s="9">
        <f t="shared" si="89"/>
        <v>151.0391768139562</v>
      </c>
      <c r="J373" s="9">
        <f t="shared" si="89"/>
        <v>37.711782206136093</v>
      </c>
      <c r="K373" s="9">
        <f t="shared" si="89"/>
        <v>2.2266644732473244</v>
      </c>
      <c r="L373" s="9">
        <f t="shared" si="85"/>
        <v>749.71584680494561</v>
      </c>
      <c r="O373">
        <f t="shared" si="78"/>
        <v>18604.097991430834</v>
      </c>
      <c r="P373" s="2">
        <f t="shared" si="80"/>
        <v>123.34422118061417</v>
      </c>
      <c r="Q373" s="2">
        <f t="shared" si="81"/>
        <v>160.39413524068161</v>
      </c>
      <c r="R373" s="2">
        <f t="shared" si="82"/>
        <v>151.03921786850819</v>
      </c>
      <c r="S373" s="2">
        <f t="shared" si="83"/>
        <v>37.711782620206243</v>
      </c>
      <c r="T373" s="2">
        <f t="shared" si="84"/>
        <v>2.2266644732473244</v>
      </c>
      <c r="U373" s="9">
        <f t="shared" si="86"/>
        <v>749.7160213832575</v>
      </c>
      <c r="V373" s="13">
        <f t="shared" si="79"/>
        <v>1.745783118849431E-4</v>
      </c>
    </row>
    <row r="374" spans="1:22">
      <c r="A374" s="2"/>
      <c r="B374" s="2"/>
      <c r="C374">
        <v>1988.875</v>
      </c>
      <c r="D374">
        <v>350.43</v>
      </c>
      <c r="E374" s="1">
        <f t="shared" si="87"/>
        <v>2118</v>
      </c>
      <c r="F374" s="4">
        <f>F373*SUM(economy!Z164:AB164)/SUM(economy!Z163:AB163)</f>
        <v>18576.18608223083</v>
      </c>
      <c r="G374" s="9">
        <f t="shared" si="89"/>
        <v>124.47962152750902</v>
      </c>
      <c r="H374" s="9">
        <f t="shared" si="89"/>
        <v>161.6996779615647</v>
      </c>
      <c r="I374" s="9">
        <f t="shared" si="89"/>
        <v>151.80681781572443</v>
      </c>
      <c r="J374" s="9">
        <f t="shared" si="89"/>
        <v>37.741006225528885</v>
      </c>
      <c r="K374" s="9">
        <f t="shared" si="89"/>
        <v>2.2239721025009906</v>
      </c>
      <c r="L374" s="9">
        <f t="shared" si="85"/>
        <v>752.95109563282813</v>
      </c>
      <c r="O374">
        <f t="shared" si="78"/>
        <v>18576.18608223083</v>
      </c>
      <c r="P374" s="2">
        <f t="shared" si="80"/>
        <v>124.47968256037286</v>
      </c>
      <c r="Q374" s="2">
        <f t="shared" si="81"/>
        <v>161.69974984010508</v>
      </c>
      <c r="R374" s="2">
        <f t="shared" si="82"/>
        <v>151.80685831921693</v>
      </c>
      <c r="S374" s="2">
        <f t="shared" si="83"/>
        <v>37.741006615944514</v>
      </c>
      <c r="T374" s="2">
        <f t="shared" si="84"/>
        <v>2.2239721025009906</v>
      </c>
      <c r="U374" s="9">
        <f t="shared" si="86"/>
        <v>752.95126943814034</v>
      </c>
      <c r="V374" s="13">
        <f t="shared" si="79"/>
        <v>1.7380531221533602E-4</v>
      </c>
    </row>
    <row r="375" spans="1:22">
      <c r="A375" s="2"/>
      <c r="B375" s="2"/>
      <c r="C375">
        <v>1988.9583</v>
      </c>
      <c r="D375">
        <v>351.62</v>
      </c>
      <c r="E375" s="1">
        <f t="shared" si="87"/>
        <v>2119</v>
      </c>
      <c r="F375" s="4">
        <f>F374*SUM(economy!Z165:AB165)/SUM(economy!Z164:AB164)</f>
        <v>18546.262256981281</v>
      </c>
      <c r="G375" s="9">
        <f t="shared" ref="G375:K390" si="90">G374*(1-G$5)+G$4*$F374*$L$4/1000</f>
        <v>125.61337936351373</v>
      </c>
      <c r="H375" s="9">
        <f t="shared" si="90"/>
        <v>162.9990801373834</v>
      </c>
      <c r="I375" s="9">
        <f t="shared" si="90"/>
        <v>152.5599617287061</v>
      </c>
      <c r="J375" s="9">
        <f t="shared" si="90"/>
        <v>37.765284722889099</v>
      </c>
      <c r="K375" s="9">
        <f t="shared" si="90"/>
        <v>2.2210286788237248</v>
      </c>
      <c r="L375" s="9">
        <f t="shared" si="85"/>
        <v>756.15873463131595</v>
      </c>
      <c r="O375">
        <f t="shared" si="78"/>
        <v>18546.262256981281</v>
      </c>
      <c r="P375" s="2">
        <f t="shared" si="80"/>
        <v>125.61344039637757</v>
      </c>
      <c r="Q375" s="2">
        <f t="shared" si="81"/>
        <v>162.99915181818378</v>
      </c>
      <c r="R375" s="2">
        <f t="shared" si="82"/>
        <v>152.56000168853578</v>
      </c>
      <c r="S375" s="2">
        <f t="shared" si="83"/>
        <v>37.765285091001509</v>
      </c>
      <c r="T375" s="2">
        <f t="shared" si="84"/>
        <v>2.2210286788237248</v>
      </c>
      <c r="U375" s="9">
        <f t="shared" si="86"/>
        <v>756.15890767292228</v>
      </c>
      <c r="V375" s="13">
        <f t="shared" si="79"/>
        <v>1.7304160633102583E-4</v>
      </c>
    </row>
    <row r="376" spans="1:22">
      <c r="A376" s="2"/>
      <c r="B376" s="2"/>
      <c r="C376">
        <v>1989.0417</v>
      </c>
      <c r="D376">
        <v>353.07</v>
      </c>
      <c r="E376" s="1">
        <f t="shared" si="87"/>
        <v>2120</v>
      </c>
      <c r="F376" s="4">
        <f>F375*SUM(economy!Z166:AB166)/SUM(economy!Z165:AB165)</f>
        <v>18514.363031347733</v>
      </c>
      <c r="G376" s="9">
        <f t="shared" si="90"/>
        <v>126.7453108627661</v>
      </c>
      <c r="H376" s="9">
        <f t="shared" si="90"/>
        <v>164.29209787011533</v>
      </c>
      <c r="I376" s="9">
        <f t="shared" si="90"/>
        <v>153.29850088206746</v>
      </c>
      <c r="J376" s="9">
        <f t="shared" si="90"/>
        <v>37.78466407996104</v>
      </c>
      <c r="K376" s="9">
        <f t="shared" si="90"/>
        <v>2.2178385276940773</v>
      </c>
      <c r="L376" s="9">
        <f t="shared" si="85"/>
        <v>759.33841222260401</v>
      </c>
      <c r="O376">
        <f t="shared" si="78"/>
        <v>18514.363031347733</v>
      </c>
      <c r="P376" s="2">
        <f t="shared" si="80"/>
        <v>126.74537189562994</v>
      </c>
      <c r="Q376" s="2">
        <f t="shared" si="81"/>
        <v>164.29216935371966</v>
      </c>
      <c r="R376" s="2">
        <f t="shared" si="82"/>
        <v>153.29854030553167</v>
      </c>
      <c r="S376" s="2">
        <f t="shared" si="83"/>
        <v>37.784664427044348</v>
      </c>
      <c r="T376" s="2">
        <f t="shared" si="84"/>
        <v>2.2178385276940773</v>
      </c>
      <c r="U376" s="9">
        <f t="shared" si="86"/>
        <v>759.33858450961975</v>
      </c>
      <c r="V376" s="13">
        <f t="shared" si="79"/>
        <v>1.7228701574367733E-4</v>
      </c>
    </row>
    <row r="377" spans="1:22">
      <c r="A377" s="2"/>
      <c r="B377" s="2"/>
      <c r="C377">
        <v>1989.125</v>
      </c>
      <c r="D377">
        <v>353.43</v>
      </c>
      <c r="E377" s="1">
        <f t="shared" si="87"/>
        <v>2121</v>
      </c>
      <c r="F377" s="4">
        <f>F376*SUM(economy!Z167:AB167)/SUM(economy!Z166:AB166)</f>
        <v>18480.524970428349</v>
      </c>
      <c r="G377" s="9">
        <f t="shared" si="90"/>
        <v>127.87529546092348</v>
      </c>
      <c r="H377" s="9">
        <f t="shared" si="90"/>
        <v>165.57856323995011</v>
      </c>
      <c r="I377" s="9">
        <f t="shared" si="90"/>
        <v>154.02233453612058</v>
      </c>
      <c r="J377" s="9">
        <f t="shared" si="90"/>
        <v>37.799192314722028</v>
      </c>
      <c r="K377" s="9">
        <f t="shared" si="90"/>
        <v>2.2144059869979023</v>
      </c>
      <c r="L377" s="9">
        <f t="shared" si="85"/>
        <v>762.48979153871414</v>
      </c>
      <c r="O377">
        <f t="shared" si="78"/>
        <v>18480.524970428349</v>
      </c>
      <c r="P377" s="2">
        <f t="shared" si="80"/>
        <v>127.87535649378732</v>
      </c>
      <c r="Q377" s="2">
        <f t="shared" si="81"/>
        <v>165.57863452690091</v>
      </c>
      <c r="R377" s="2">
        <f t="shared" si="82"/>
        <v>154.02237343041878</v>
      </c>
      <c r="S377" s="2">
        <f t="shared" si="83"/>
        <v>37.799192641977555</v>
      </c>
      <c r="T377" s="2">
        <f t="shared" si="84"/>
        <v>2.2144059869979023</v>
      </c>
      <c r="U377" s="9">
        <f t="shared" si="86"/>
        <v>762.48996308008248</v>
      </c>
      <c r="V377" s="13">
        <f t="shared" si="79"/>
        <v>1.715413683314182E-4</v>
      </c>
    </row>
    <row r="378" spans="1:22">
      <c r="A378" s="2"/>
      <c r="B378" s="2"/>
      <c r="C378">
        <v>1989.2083</v>
      </c>
      <c r="D378">
        <v>354.08</v>
      </c>
      <c r="E378" s="1">
        <f t="shared" si="87"/>
        <v>2122</v>
      </c>
      <c r="F378" s="4">
        <f>F377*SUM(economy!Z168:AB168)/SUM(economy!Z167:AB167)</f>
        <v>18444.784668355791</v>
      </c>
      <c r="G378" s="9">
        <f t="shared" si="90"/>
        <v>129.00321482531581</v>
      </c>
      <c r="H378" s="9">
        <f t="shared" si="90"/>
        <v>166.85831222237243</v>
      </c>
      <c r="I378" s="9">
        <f t="shared" si="90"/>
        <v>154.73136879671577</v>
      </c>
      <c r="J378" s="9">
        <f t="shared" si="90"/>
        <v>37.808918993711494</v>
      </c>
      <c r="K378" s="9">
        <f t="shared" si="90"/>
        <v>2.2107354044672434</v>
      </c>
      <c r="L378" s="9">
        <f t="shared" si="85"/>
        <v>765.61255024258276</v>
      </c>
      <c r="O378">
        <f t="shared" si="78"/>
        <v>18444.784668355791</v>
      </c>
      <c r="P378" s="2">
        <f t="shared" si="80"/>
        <v>129.00327585817968</v>
      </c>
      <c r="Q378" s="2">
        <f t="shared" si="81"/>
        <v>166.85838331321071</v>
      </c>
      <c r="R378" s="2">
        <f t="shared" si="82"/>
        <v>154.73140716895077</v>
      </c>
      <c r="S378" s="2">
        <f t="shared" si="83"/>
        <v>37.808919302271939</v>
      </c>
      <c r="T378" s="2">
        <f t="shared" si="84"/>
        <v>2.2107354044672434</v>
      </c>
      <c r="U378" s="9">
        <f t="shared" si="86"/>
        <v>765.6127210470803</v>
      </c>
      <c r="V378" s="13">
        <f t="shared" si="79"/>
        <v>1.7080449754303118E-4</v>
      </c>
    </row>
    <row r="379" spans="1:22">
      <c r="A379" s="2"/>
      <c r="B379" s="2"/>
      <c r="C379">
        <v>1989.2917</v>
      </c>
      <c r="D379">
        <v>355.72</v>
      </c>
      <c r="E379" s="1">
        <f t="shared" si="87"/>
        <v>2123</v>
      </c>
      <c r="F379" s="4">
        <f>F378*SUM(economy!Z169:AB169)/SUM(economy!Z168:AB168)</f>
        <v>18407.178728350849</v>
      </c>
      <c r="G379" s="9">
        <f t="shared" si="90"/>
        <v>130.1289528567178</v>
      </c>
      <c r="H379" s="9">
        <f t="shared" si="90"/>
        <v>168.13118468017211</v>
      </c>
      <c r="I379" s="9">
        <f t="shared" si="90"/>
        <v>155.42551652771849</v>
      </c>
      <c r="J379" s="9">
        <f t="shared" si="90"/>
        <v>37.813895146974275</v>
      </c>
      <c r="K379" s="9">
        <f t="shared" si="90"/>
        <v>2.2068311351692822</v>
      </c>
      <c r="L379" s="9">
        <f t="shared" si="85"/>
        <v>768.70638034675198</v>
      </c>
      <c r="O379">
        <f t="shared" si="78"/>
        <v>18407.178728350849</v>
      </c>
      <c r="P379" s="2">
        <f t="shared" si="80"/>
        <v>130.12901388958167</v>
      </c>
      <c r="Q379" s="2">
        <f t="shared" si="81"/>
        <v>168.13125557543736</v>
      </c>
      <c r="R379" s="2">
        <f t="shared" si="82"/>
        <v>155.42555438489774</v>
      </c>
      <c r="S379" s="2">
        <f t="shared" si="83"/>
        <v>37.813895437907632</v>
      </c>
      <c r="T379" s="2">
        <f t="shared" si="84"/>
        <v>2.2068311351692822</v>
      </c>
      <c r="U379" s="9">
        <f t="shared" si="86"/>
        <v>768.7065504229937</v>
      </c>
      <c r="V379" s="13">
        <f t="shared" si="79"/>
        <v>1.7007624171583302E-4</v>
      </c>
    </row>
    <row r="380" spans="1:22">
      <c r="A380" s="2"/>
      <c r="B380" s="2"/>
      <c r="C380">
        <v>1989.375</v>
      </c>
      <c r="D380">
        <v>355.95</v>
      </c>
      <c r="E380" s="1">
        <f t="shared" si="87"/>
        <v>2124</v>
      </c>
      <c r="F380" s="4">
        <f>F379*SUM(economy!Z170:AB170)/SUM(economy!Z169:AB169)</f>
        <v>18367.743743237308</v>
      </c>
      <c r="G380" s="9">
        <f t="shared" si="90"/>
        <v>131.25239568990352</v>
      </c>
      <c r="H380" s="9">
        <f t="shared" si="90"/>
        <v>169.39702435360331</v>
      </c>
      <c r="I380" s="9">
        <f t="shared" si="90"/>
        <v>156.10469726166451</v>
      </c>
      <c r="J380" s="9">
        <f t="shared" si="90"/>
        <v>37.814173185521874</v>
      </c>
      <c r="K380" s="9">
        <f t="shared" si="90"/>
        <v>2.2026975390468602</v>
      </c>
      <c r="L380" s="9">
        <f t="shared" si="85"/>
        <v>771.77098802974012</v>
      </c>
      <c r="O380">
        <f t="shared" si="78"/>
        <v>18367.743743237308</v>
      </c>
      <c r="P380" s="2">
        <f t="shared" si="80"/>
        <v>131.25245672276739</v>
      </c>
      <c r="Q380" s="2">
        <f t="shared" si="81"/>
        <v>169.39709505383357</v>
      </c>
      <c r="R380" s="2">
        <f t="shared" si="82"/>
        <v>156.10473461070137</v>
      </c>
      <c r="S380" s="2">
        <f t="shared" si="83"/>
        <v>37.814173459835125</v>
      </c>
      <c r="T380" s="2">
        <f t="shared" si="84"/>
        <v>2.2026975390468602</v>
      </c>
      <c r="U380" s="9">
        <f t="shared" si="86"/>
        <v>771.77115738618431</v>
      </c>
      <c r="V380" s="13">
        <f t="shared" si="79"/>
        <v>1.6935644418936135E-4</v>
      </c>
    </row>
    <row r="381" spans="1:22">
      <c r="A381" s="2"/>
      <c r="B381" s="2"/>
      <c r="C381">
        <v>1989.4583</v>
      </c>
      <c r="D381">
        <v>355.44</v>
      </c>
      <c r="E381" s="1">
        <f t="shared" si="87"/>
        <v>2125</v>
      </c>
      <c r="F381" s="4">
        <f>F380*SUM(economy!Z171:AB171)/SUM(economy!Z170:AB170)</f>
        <v>18326.516276428036</v>
      </c>
      <c r="G381" s="9">
        <f t="shared" si="90"/>
        <v>132.3734316930119</v>
      </c>
      <c r="H381" s="9">
        <f t="shared" si="90"/>
        <v>170.65567884874139</v>
      </c>
      <c r="I381" s="9">
        <f t="shared" si="90"/>
        <v>156.76883710868688</v>
      </c>
      <c r="J381" s="9">
        <f t="shared" si="90"/>
        <v>37.809806821221841</v>
      </c>
      <c r="K381" s="9">
        <f t="shared" si="90"/>
        <v>2.1983389785119325</v>
      </c>
      <c r="L381" s="9">
        <f t="shared" si="85"/>
        <v>774.80609345017388</v>
      </c>
      <c r="O381">
        <f t="shared" si="78"/>
        <v>18326.516276428036</v>
      </c>
      <c r="P381" s="2">
        <f t="shared" si="80"/>
        <v>132.37349272587576</v>
      </c>
      <c r="Q381" s="2">
        <f t="shared" si="81"/>
        <v>170.65574935447322</v>
      </c>
      <c r="R381" s="2">
        <f t="shared" si="82"/>
        <v>156.76887395640196</v>
      </c>
      <c r="S381" s="2">
        <f t="shared" si="83"/>
        <v>37.809807079864441</v>
      </c>
      <c r="T381" s="2">
        <f t="shared" si="84"/>
        <v>2.1983389785119325</v>
      </c>
      <c r="U381" s="9">
        <f t="shared" si="86"/>
        <v>774.80626209512729</v>
      </c>
      <c r="V381" s="13">
        <f t="shared" si="79"/>
        <v>1.6864495341906149E-4</v>
      </c>
    </row>
    <row r="382" spans="1:22">
      <c r="A382" s="2"/>
      <c r="B382" s="2"/>
      <c r="C382">
        <v>1989.5417</v>
      </c>
      <c r="D382">
        <v>354.05</v>
      </c>
      <c r="E382" s="1">
        <f t="shared" si="87"/>
        <v>2126</v>
      </c>
      <c r="F382" s="4">
        <f>F381*SUM(economy!Z172:AB172)/SUM(economy!Z171:AB171)</f>
        <v>18283.532843389854</v>
      </c>
      <c r="G382" s="9">
        <f t="shared" si="90"/>
        <v>133.49195146575164</v>
      </c>
      <c r="H382" s="9">
        <f t="shared" si="90"/>
        <v>171.90699962408618</v>
      </c>
      <c r="I382" s="9">
        <f t="shared" si="90"/>
        <v>157.4178686638088</v>
      </c>
      <c r="J382" s="9">
        <f t="shared" si="90"/>
        <v>37.800850989031971</v>
      </c>
      <c r="K382" s="9">
        <f t="shared" si="90"/>
        <v>2.1937598160932543</v>
      </c>
      <c r="L382" s="9">
        <f t="shared" si="85"/>
        <v>777.81143055877192</v>
      </c>
      <c r="O382">
        <f t="shared" si="78"/>
        <v>18283.532843389854</v>
      </c>
      <c r="P382" s="2">
        <f t="shared" si="80"/>
        <v>133.49201249861551</v>
      </c>
      <c r="Q382" s="2">
        <f t="shared" si="81"/>
        <v>171.90706993585465</v>
      </c>
      <c r="R382" s="2">
        <f t="shared" si="82"/>
        <v>157.41790501693117</v>
      </c>
      <c r="S382" s="2">
        <f t="shared" si="83"/>
        <v>37.800851232899134</v>
      </c>
      <c r="T382" s="2">
        <f t="shared" si="84"/>
        <v>2.1937598160932543</v>
      </c>
      <c r="U382" s="9">
        <f t="shared" si="86"/>
        <v>777.81159850039376</v>
      </c>
      <c r="V382" s="13">
        <f t="shared" si="79"/>
        <v>1.6794162183941808E-4</v>
      </c>
    </row>
    <row r="383" spans="1:22">
      <c r="A383" s="2"/>
      <c r="B383" s="2"/>
      <c r="C383">
        <v>1989.625</v>
      </c>
      <c r="D383">
        <v>351.84</v>
      </c>
      <c r="E383" s="1">
        <f t="shared" si="87"/>
        <v>2127</v>
      </c>
      <c r="F383" s="4">
        <f>F382*SUM(economy!Z173:AB173)/SUM(economy!Z172:AB172)</f>
        <v>18238.829893594957</v>
      </c>
      <c r="G383" s="9">
        <f t="shared" si="90"/>
        <v>134.60784783647497</v>
      </c>
      <c r="H383" s="9">
        <f t="shared" si="90"/>
        <v>173.15084197546201</v>
      </c>
      <c r="I383" s="9">
        <f t="shared" si="90"/>
        <v>158.0517309126964</v>
      </c>
      <c r="J383" s="9">
        <f t="shared" si="90"/>
        <v>37.787361771501551</v>
      </c>
      <c r="K383" s="9">
        <f t="shared" si="90"/>
        <v>2.1889644121394336</v>
      </c>
      <c r="L383" s="9">
        <f t="shared" si="85"/>
        <v>780.78674690827438</v>
      </c>
      <c r="O383">
        <f t="shared" si="78"/>
        <v>18238.829893594957</v>
      </c>
      <c r="P383" s="2">
        <f t="shared" si="80"/>
        <v>134.60790886933884</v>
      </c>
      <c r="Q383" s="2">
        <f t="shared" si="81"/>
        <v>173.15091209380071</v>
      </c>
      <c r="R383" s="2">
        <f t="shared" si="82"/>
        <v>158.05176677786477</v>
      </c>
      <c r="S383" s="2">
        <f t="shared" si="83"/>
        <v>37.787362001437351</v>
      </c>
      <c r="T383" s="2">
        <f t="shared" si="84"/>
        <v>2.1889644121394336</v>
      </c>
      <c r="U383" s="9">
        <f t="shared" si="86"/>
        <v>780.78691415458115</v>
      </c>
      <c r="V383" s="13">
        <f t="shared" si="79"/>
        <v>1.6724630677344976E-4</v>
      </c>
    </row>
    <row r="384" spans="1:22">
      <c r="A384" s="2"/>
      <c r="B384" s="2"/>
      <c r="C384">
        <v>1989.7083</v>
      </c>
      <c r="D384">
        <v>350.09</v>
      </c>
      <c r="E384" s="1">
        <f t="shared" si="87"/>
        <v>2128</v>
      </c>
      <c r="F384" s="4">
        <f>F383*SUM(economy!Z174:AB174)/SUM(economy!Z173:AB173)</f>
        <v>18192.443792964983</v>
      </c>
      <c r="G384" s="9">
        <f t="shared" si="90"/>
        <v>135.7210158581498</v>
      </c>
      <c r="H384" s="9">
        <f t="shared" si="90"/>
        <v>174.38706501926438</v>
      </c>
      <c r="I384" s="9">
        <f t="shared" si="90"/>
        <v>158.67036913596479</v>
      </c>
      <c r="J384" s="9">
        <f t="shared" si="90"/>
        <v>37.769396325467206</v>
      </c>
      <c r="K384" s="9">
        <f t="shared" si="90"/>
        <v>2.1839571225784145</v>
      </c>
      <c r="L384" s="9">
        <f t="shared" si="85"/>
        <v>783.73180346142453</v>
      </c>
      <c r="O384">
        <f t="shared" si="78"/>
        <v>18192.443792964983</v>
      </c>
      <c r="P384" s="2">
        <f t="shared" si="80"/>
        <v>135.72107689101367</v>
      </c>
      <c r="Q384" s="2">
        <f t="shared" si="81"/>
        <v>174.38713494470542</v>
      </c>
      <c r="R384" s="2">
        <f t="shared" si="82"/>
        <v>158.67040451972881</v>
      </c>
      <c r="S384" s="2">
        <f t="shared" si="83"/>
        <v>37.769396542267494</v>
      </c>
      <c r="T384" s="2">
        <f t="shared" si="84"/>
        <v>2.1839571225784145</v>
      </c>
      <c r="U384" s="9">
        <f t="shared" si="86"/>
        <v>783.73197002029383</v>
      </c>
      <c r="V384" s="13">
        <f t="shared" si="79"/>
        <v>1.6655886929584085E-4</v>
      </c>
    </row>
    <row r="385" spans="1:22">
      <c r="A385" s="2"/>
      <c r="B385" s="2"/>
      <c r="C385">
        <v>1989.7917</v>
      </c>
      <c r="D385">
        <v>350.33</v>
      </c>
      <c r="E385" s="1">
        <f t="shared" si="87"/>
        <v>2129</v>
      </c>
      <c r="F385" s="4">
        <f>F384*SUM(economy!Z175:AB175)/SUM(economy!Z174:AB174)</f>
        <v>18144.410806813194</v>
      </c>
      <c r="G385" s="9">
        <f t="shared" si="90"/>
        <v>136.83135280326033</v>
      </c>
      <c r="H385" s="9">
        <f t="shared" si="90"/>
        <v>175.61553167410429</v>
      </c>
      <c r="I385" s="9">
        <f t="shared" si="90"/>
        <v>159.27373481213121</v>
      </c>
      <c r="J385" s="9">
        <f t="shared" si="90"/>
        <v>37.74701281087583</v>
      </c>
      <c r="K385" s="9">
        <f t="shared" si="90"/>
        <v>2.1787422967343124</v>
      </c>
      <c r="L385" s="9">
        <f t="shared" si="85"/>
        <v>786.646374397106</v>
      </c>
      <c r="O385">
        <f t="shared" si="78"/>
        <v>18144.410806813194</v>
      </c>
      <c r="P385" s="2">
        <f t="shared" si="80"/>
        <v>136.8314138361242</v>
      </c>
      <c r="Q385" s="2">
        <f t="shared" si="81"/>
        <v>175.61560140717836</v>
      </c>
      <c r="R385" s="2">
        <f t="shared" si="82"/>
        <v>159.27376972095254</v>
      </c>
      <c r="S385" s="2">
        <f t="shared" si="83"/>
        <v>37.747013015291003</v>
      </c>
      <c r="T385" s="2">
        <f t="shared" si="84"/>
        <v>2.1787422967343124</v>
      </c>
      <c r="U385" s="9">
        <f t="shared" si="86"/>
        <v>786.64654027628035</v>
      </c>
      <c r="V385" s="13">
        <f t="shared" si="79"/>
        <v>1.6587917434662813E-4</v>
      </c>
    </row>
    <row r="386" spans="1:22">
      <c r="A386" s="2"/>
      <c r="B386" s="2"/>
      <c r="C386">
        <v>1989.875</v>
      </c>
      <c r="D386">
        <v>351.55</v>
      </c>
      <c r="E386" s="1">
        <f t="shared" si="87"/>
        <v>2130</v>
      </c>
      <c r="F386" s="4">
        <f>F385*SUM(economy!Z176:AB176)/SUM(economy!Z175:AB175)</f>
        <v>18094.767083289411</v>
      </c>
      <c r="G386" s="9">
        <f t="shared" si="90"/>
        <v>137.93875815766677</v>
      </c>
      <c r="H386" s="9">
        <f t="shared" si="90"/>
        <v>176.8361086409015</v>
      </c>
      <c r="I386" s="9">
        <f t="shared" si="90"/>
        <v>159.86178551930806</v>
      </c>
      <c r="J386" s="9">
        <f t="shared" si="90"/>
        <v>37.720270321671578</v>
      </c>
      <c r="K386" s="9">
        <f t="shared" si="90"/>
        <v>2.1733242752024182</v>
      </c>
      <c r="L386" s="9">
        <f t="shared" si="85"/>
        <v>789.53024691475025</v>
      </c>
      <c r="O386">
        <f t="shared" si="78"/>
        <v>18094.767083289411</v>
      </c>
      <c r="P386" s="2">
        <f t="shared" si="80"/>
        <v>137.93881919053064</v>
      </c>
      <c r="Q386" s="2">
        <f t="shared" si="81"/>
        <v>176.83617818213779</v>
      </c>
      <c r="R386" s="2">
        <f t="shared" si="82"/>
        <v>159.8618199595617</v>
      </c>
      <c r="S386" s="2">
        <f t="shared" si="83"/>
        <v>37.720270514409151</v>
      </c>
      <c r="T386" s="2">
        <f t="shared" si="84"/>
        <v>2.1733242752024182</v>
      </c>
      <c r="U386" s="9">
        <f t="shared" si="86"/>
        <v>789.53041212184155</v>
      </c>
      <c r="V386" s="13">
        <f t="shared" si="79"/>
        <v>1.6520709129963507E-4</v>
      </c>
    </row>
    <row r="387" spans="1:22">
      <c r="A387" s="2"/>
      <c r="B387" s="2"/>
      <c r="C387">
        <v>1989.9583</v>
      </c>
      <c r="D387">
        <v>352.91</v>
      </c>
      <c r="E387" s="1">
        <f t="shared" si="87"/>
        <v>2131</v>
      </c>
      <c r="F387" s="4">
        <f>F386*SUM(economy!Z177:AB177)/SUM(economy!Z176:AB176)</f>
        <v>18043.548637330918</v>
      </c>
      <c r="G387" s="9">
        <f t="shared" si="90"/>
        <v>139.04313361345439</v>
      </c>
      <c r="H387" s="9">
        <f t="shared" si="90"/>
        <v>178.04866638147797</v>
      </c>
      <c r="I387" s="9">
        <f t="shared" si="90"/>
        <v>160.43448483572845</v>
      </c>
      <c r="J387" s="9">
        <f t="shared" si="90"/>
        <v>37.689228818687937</v>
      </c>
      <c r="K387" s="9">
        <f t="shared" si="90"/>
        <v>2.1677073877830937</v>
      </c>
      <c r="L387" s="9">
        <f t="shared" si="85"/>
        <v>792.38322103713188</v>
      </c>
      <c r="O387">
        <f t="shared" si="78"/>
        <v>18043.548637330918</v>
      </c>
      <c r="P387" s="2">
        <f t="shared" si="80"/>
        <v>139.04319464631826</v>
      </c>
      <c r="Q387" s="2">
        <f t="shared" si="81"/>
        <v>178.04873573140424</v>
      </c>
      <c r="R387" s="2">
        <f t="shared" si="82"/>
        <v>160.43451881370382</v>
      </c>
      <c r="S387" s="2">
        <f t="shared" si="83"/>
        <v>37.689229000415025</v>
      </c>
      <c r="T387" s="2">
        <f t="shared" si="84"/>
        <v>2.1677073877830937</v>
      </c>
      <c r="U387" s="9">
        <f t="shared" si="86"/>
        <v>792.38338557962447</v>
      </c>
      <c r="V387" s="13">
        <f t="shared" si="79"/>
        <v>1.6454249259822973E-4</v>
      </c>
    </row>
    <row r="388" spans="1:22">
      <c r="A388" s="2"/>
      <c r="B388" s="2"/>
      <c r="C388">
        <v>1990.0417</v>
      </c>
      <c r="D388">
        <v>353.86</v>
      </c>
      <c r="E388" s="1">
        <f t="shared" si="87"/>
        <v>2132</v>
      </c>
      <c r="F388" s="4">
        <f>F387*SUM(economy!Z178:AB178)/SUM(economy!Z177:AB177)</f>
        <v>17990.791335122642</v>
      </c>
      <c r="G388" s="9">
        <f t="shared" si="90"/>
        <v>140.14438306080322</v>
      </c>
      <c r="H388" s="9">
        <f t="shared" si="90"/>
        <v>179.25307909570333</v>
      </c>
      <c r="I388" s="9">
        <f t="shared" si="90"/>
        <v>160.99180223919566</v>
      </c>
      <c r="J388" s="9">
        <f t="shared" si="90"/>
        <v>37.653949064489808</v>
      </c>
      <c r="K388" s="9">
        <f t="shared" si="90"/>
        <v>2.1618959514751332</v>
      </c>
      <c r="L388" s="9">
        <f t="shared" si="85"/>
        <v>795.20510941166708</v>
      </c>
      <c r="O388">
        <f t="shared" si="78"/>
        <v>17990.791335122642</v>
      </c>
      <c r="P388" s="2">
        <f t="shared" si="80"/>
        <v>140.14444409366709</v>
      </c>
      <c r="Q388" s="2">
        <f t="shared" si="81"/>
        <v>179.25314825484588</v>
      </c>
      <c r="R388" s="2">
        <f t="shared" si="82"/>
        <v>160.99183576109772</v>
      </c>
      <c r="S388" s="2">
        <f t="shared" si="83"/>
        <v>37.653949235835398</v>
      </c>
      <c r="T388" s="2">
        <f t="shared" si="84"/>
        <v>2.1618959514751332</v>
      </c>
      <c r="U388" s="9">
        <f t="shared" si="86"/>
        <v>795.20527329692118</v>
      </c>
      <c r="V388" s="13">
        <f t="shared" si="79"/>
        <v>1.6388525409638532E-4</v>
      </c>
    </row>
    <row r="389" spans="1:22">
      <c r="A389" s="2"/>
      <c r="B389" s="2"/>
      <c r="C389">
        <v>1990.125</v>
      </c>
      <c r="D389">
        <v>355.1</v>
      </c>
      <c r="E389" s="1">
        <f t="shared" si="87"/>
        <v>2133</v>
      </c>
      <c r="F389" s="4">
        <f>F388*SUM(economy!Z179:AB179)/SUM(economy!Z178:AB178)</f>
        <v>17936.530879067861</v>
      </c>
      <c r="G389" s="9">
        <f t="shared" si="90"/>
        <v>141.2424125789093</v>
      </c>
      <c r="H389" s="9">
        <f t="shared" si="90"/>
        <v>180.44922469724401</v>
      </c>
      <c r="I389" s="9">
        <f t="shared" si="90"/>
        <v>161.53371300554775</v>
      </c>
      <c r="J389" s="9">
        <f t="shared" si="90"/>
        <v>37.614492560113902</v>
      </c>
      <c r="K389" s="9">
        <f t="shared" si="90"/>
        <v>2.1558942685291118</v>
      </c>
      <c r="L389" s="9">
        <f t="shared" si="85"/>
        <v>797.99573711034407</v>
      </c>
      <c r="O389">
        <f t="shared" si="78"/>
        <v>17936.530879067861</v>
      </c>
      <c r="P389" s="2">
        <f t="shared" si="80"/>
        <v>141.24247361177316</v>
      </c>
      <c r="Q389" s="2">
        <f t="shared" si="81"/>
        <v>180.44929366612769</v>
      </c>
      <c r="R389" s="2">
        <f t="shared" si="82"/>
        <v>161.53374607749819</v>
      </c>
      <c r="S389" s="2">
        <f t="shared" si="83"/>
        <v>37.614492721671056</v>
      </c>
      <c r="T389" s="2">
        <f t="shared" si="84"/>
        <v>2.1558942685291118</v>
      </c>
      <c r="U389" s="9">
        <f t="shared" si="86"/>
        <v>797.99590034559913</v>
      </c>
      <c r="V389" s="13">
        <f t="shared" si="79"/>
        <v>1.632352550586802E-4</v>
      </c>
    </row>
    <row r="390" spans="1:22">
      <c r="A390" s="2"/>
      <c r="B390" s="2"/>
      <c r="C390">
        <v>1990.2083</v>
      </c>
      <c r="D390">
        <v>355.75</v>
      </c>
      <c r="E390" s="1">
        <f t="shared" si="87"/>
        <v>2134</v>
      </c>
      <c r="F390" s="4">
        <f>F389*SUM(economy!Z180:AB180)/SUM(economy!Z179:AB179)</f>
        <v>17880.802793271007</v>
      </c>
      <c r="G390" s="9">
        <f t="shared" si="90"/>
        <v>142.33713042598856</v>
      </c>
      <c r="H390" s="9">
        <f t="shared" si="90"/>
        <v>181.63698478796798</v>
      </c>
      <c r="I390" s="9">
        <f t="shared" si="90"/>
        <v>162.06019810622701</v>
      </c>
      <c r="J390" s="9">
        <f t="shared" si="90"/>
        <v>37.570921483658971</v>
      </c>
      <c r="K390" s="9">
        <f t="shared" si="90"/>
        <v>2.1497066245610776</v>
      </c>
      <c r="L390" s="9">
        <f t="shared" si="85"/>
        <v>800.75494142840364</v>
      </c>
      <c r="O390">
        <f t="shared" si="78"/>
        <v>17880.802793271007</v>
      </c>
      <c r="P390" s="2">
        <f t="shared" si="80"/>
        <v>142.33719145885243</v>
      </c>
      <c r="Q390" s="2">
        <f t="shared" si="81"/>
        <v>181.6370535671162</v>
      </c>
      <c r="R390" s="2">
        <f t="shared" si="82"/>
        <v>162.06023073426536</v>
      </c>
      <c r="S390" s="2">
        <f t="shared" si="83"/>
        <v>37.570921635986871</v>
      </c>
      <c r="T390" s="2">
        <f t="shared" si="84"/>
        <v>2.1497066245610776</v>
      </c>
      <c r="U390" s="9">
        <f t="shared" si="86"/>
        <v>800.75510402078191</v>
      </c>
      <c r="V390" s="13">
        <f t="shared" si="79"/>
        <v>1.6259237827398465E-4</v>
      </c>
    </row>
    <row r="391" spans="1:22">
      <c r="A391" s="2"/>
      <c r="B391" s="2"/>
      <c r="C391">
        <v>1990.2917</v>
      </c>
      <c r="D391">
        <v>356.38</v>
      </c>
      <c r="E391" s="1">
        <f t="shared" si="87"/>
        <v>2135</v>
      </c>
      <c r="F391" s="4">
        <f>F390*SUM(economy!Z181:AB181)/SUM(economy!Z180:AB180)</f>
        <v>17823.64240953244</v>
      </c>
      <c r="G391" s="9">
        <f t="shared" ref="G391:K406" si="91">G390*(1-G$5)+G$4*$F390*$L$4/1000</f>
        <v>143.42844702839477</v>
      </c>
      <c r="H391" s="9">
        <f t="shared" si="91"/>
        <v>182.81624463105658</v>
      </c>
      <c r="I391" s="9">
        <f t="shared" si="91"/>
        <v>162.57124410504341</v>
      </c>
      <c r="J391" s="9">
        <f t="shared" si="91"/>
        <v>37.523298630680301</v>
      </c>
      <c r="K391" s="9">
        <f t="shared" si="91"/>
        <v>2.1433372867268883</v>
      </c>
      <c r="L391" s="9">
        <f t="shared" si="85"/>
        <v>803.48257168190196</v>
      </c>
      <c r="O391">
        <f t="shared" ref="O391:O454" si="92">F391+N391</f>
        <v>17823.64240953244</v>
      </c>
      <c r="P391" s="2">
        <f t="shared" si="80"/>
        <v>143.42850806125864</v>
      </c>
      <c r="Q391" s="2">
        <f t="shared" si="81"/>
        <v>182.8163132209913</v>
      </c>
      <c r="R391" s="2">
        <f t="shared" si="82"/>
        <v>162.57127629512811</v>
      </c>
      <c r="S391" s="2">
        <f t="shared" si="83"/>
        <v>37.523298774306184</v>
      </c>
      <c r="T391" s="2">
        <f t="shared" si="84"/>
        <v>2.1433372867268883</v>
      </c>
      <c r="U391" s="9">
        <f t="shared" si="86"/>
        <v>803.48273363841122</v>
      </c>
      <c r="V391" s="13">
        <f t="shared" ref="V391:V454" si="93">U391-L391</f>
        <v>1.619565092596531E-4</v>
      </c>
    </row>
    <row r="392" spans="1:22">
      <c r="A392" s="2"/>
      <c r="B392" s="2"/>
      <c r="C392">
        <v>1990.375</v>
      </c>
      <c r="D392">
        <v>357.38</v>
      </c>
      <c r="E392" s="1">
        <f t="shared" si="87"/>
        <v>2136</v>
      </c>
      <c r="F392" s="4">
        <f>F391*SUM(economy!Z182:AB182)/SUM(economy!Z181:AB181)</f>
        <v>17765.084853854969</v>
      </c>
      <c r="G392" s="9">
        <f t="shared" si="91"/>
        <v>144.51627496888267</v>
      </c>
      <c r="H392" s="9">
        <f t="shared" si="91"/>
        <v>183.98689312287561</v>
      </c>
      <c r="I392" s="9">
        <f t="shared" si="91"/>
        <v>163.06684305421962</v>
      </c>
      <c r="J392" s="9">
        <f t="shared" si="91"/>
        <v>37.471687356345427</v>
      </c>
      <c r="K392" s="9">
        <f t="shared" si="91"/>
        <v>2.1367905019573725</v>
      </c>
      <c r="L392" s="9">
        <f t="shared" si="85"/>
        <v>806.17848900428078</v>
      </c>
      <c r="O392">
        <f t="shared" si="92"/>
        <v>17765.084853854969</v>
      </c>
      <c r="P392" s="2">
        <f t="shared" ref="P392:P455" si="94">P391*(1-P$5)+P$4*$O391*$L$4/1000</f>
        <v>144.51633600174654</v>
      </c>
      <c r="Q392" s="2">
        <f t="shared" ref="Q392:Q455" si="95">Q391*(1-Q$5)+Q$4*$O391*$L$4/1000</f>
        <v>183.98696152411736</v>
      </c>
      <c r="R392" s="2">
        <f t="shared" ref="R392:R455" si="96">R391*(1-R$5)+R$4*$O391*$L$4/1000</f>
        <v>163.0668748122292</v>
      </c>
      <c r="S392" s="2">
        <f t="shared" ref="S392:S455" si="97">S391*(1-S$5)+S$4*$O391*$L$4/1000</f>
        <v>37.471687491766417</v>
      </c>
      <c r="T392" s="2">
        <f t="shared" ref="T392:T455" si="98">T391*(1-T$5)+T$4*$O391*$L$4/1000</f>
        <v>2.1367905019573725</v>
      </c>
      <c r="U392" s="9">
        <f t="shared" si="86"/>
        <v>806.17865033181693</v>
      </c>
      <c r="V392" s="13">
        <f t="shared" si="93"/>
        <v>1.6132753614783724E-4</v>
      </c>
    </row>
    <row r="393" spans="1:22">
      <c r="A393" s="2"/>
      <c r="B393" s="2"/>
      <c r="C393">
        <v>1990.4583</v>
      </c>
      <c r="D393">
        <v>356.39</v>
      </c>
      <c r="E393" s="1">
        <f t="shared" si="87"/>
        <v>2137</v>
      </c>
      <c r="F393" s="4">
        <f>F392*SUM(economy!Z183:AB183)/SUM(economy!Z182:AB182)</f>
        <v>17705.165033460624</v>
      </c>
      <c r="G393" s="9">
        <f t="shared" si="91"/>
        <v>145.60052897404753</v>
      </c>
      <c r="H393" s="9">
        <f t="shared" si="91"/>
        <v>185.14882276365645</v>
      </c>
      <c r="I393" s="9">
        <f t="shared" si="91"/>
        <v>163.54699238980433</v>
      </c>
      <c r="J393" s="9">
        <f t="shared" si="91"/>
        <v>37.416151519310645</v>
      </c>
      <c r="K393" s="9">
        <f t="shared" si="91"/>
        <v>2.1300704952544001</v>
      </c>
      <c r="L393" s="9">
        <f t="shared" ref="L393:L456" si="99">SUM(G393:K393,L$5)</f>
        <v>808.84256614207334</v>
      </c>
      <c r="O393">
        <f t="shared" si="92"/>
        <v>17705.165033460624</v>
      </c>
      <c r="P393" s="2">
        <f t="shared" si="94"/>
        <v>145.6005900069114</v>
      </c>
      <c r="Q393" s="2">
        <f t="shared" si="95"/>
        <v>185.14889097672435</v>
      </c>
      <c r="R393" s="2">
        <f t="shared" si="96"/>
        <v>163.54702372153835</v>
      </c>
      <c r="S393" s="2">
        <f t="shared" si="97"/>
        <v>37.416151646995459</v>
      </c>
      <c r="T393" s="2">
        <f t="shared" si="98"/>
        <v>2.1300704952544001</v>
      </c>
      <c r="U393" s="9">
        <f t="shared" ref="U393:U456" si="100">SUM(P393:T393,U$5)</f>
        <v>808.84272684742393</v>
      </c>
      <c r="V393" s="13">
        <f t="shared" si="93"/>
        <v>1.607053505949807E-4</v>
      </c>
    </row>
    <row r="394" spans="1:22">
      <c r="A394" s="2"/>
      <c r="B394" s="2"/>
      <c r="C394">
        <v>1990.5417</v>
      </c>
      <c r="D394">
        <v>354.89</v>
      </c>
      <c r="E394" s="1">
        <f t="shared" ref="E394:E457" si="101">1+E393</f>
        <v>2138</v>
      </c>
      <c r="F394" s="4">
        <f>F393*SUM(economy!Z184:AB184)/SUM(economy!Z183:AB183)</f>
        <v>17643.917624315891</v>
      </c>
      <c r="G394" s="9">
        <f t="shared" si="91"/>
        <v>146.68112590097238</v>
      </c>
      <c r="H394" s="9">
        <f t="shared" si="91"/>
        <v>186.30192962703902</v>
      </c>
      <c r="I394" s="9">
        <f t="shared" si="91"/>
        <v>164.01169482653856</v>
      </c>
      <c r="J394" s="9">
        <f t="shared" si="91"/>
        <v>37.356755427279758</v>
      </c>
      <c r="K394" s="9">
        <f t="shared" si="91"/>
        <v>2.1231814680478571</v>
      </c>
      <c r="L394" s="9">
        <f t="shared" si="99"/>
        <v>811.47468724987755</v>
      </c>
      <c r="O394">
        <f t="shared" si="92"/>
        <v>17643.917624315891</v>
      </c>
      <c r="P394" s="2">
        <f t="shared" si="94"/>
        <v>146.68118693383624</v>
      </c>
      <c r="Q394" s="2">
        <f t="shared" si="95"/>
        <v>186.30199765245072</v>
      </c>
      <c r="R394" s="2">
        <f t="shared" si="96"/>
        <v>164.01172573771876</v>
      </c>
      <c r="S394" s="2">
        <f t="shared" si="97"/>
        <v>37.356755547670339</v>
      </c>
      <c r="T394" s="2">
        <f t="shared" si="98"/>
        <v>2.1231814680478571</v>
      </c>
      <c r="U394" s="9">
        <f t="shared" si="100"/>
        <v>811.47484733972385</v>
      </c>
      <c r="V394" s="13">
        <f t="shared" si="93"/>
        <v>1.6008984630389023E-4</v>
      </c>
    </row>
    <row r="395" spans="1:22">
      <c r="A395" s="2"/>
      <c r="B395" s="2"/>
      <c r="C395">
        <v>1990.625</v>
      </c>
      <c r="D395">
        <v>353.06</v>
      </c>
      <c r="E395" s="1">
        <f t="shared" si="101"/>
        <v>2139</v>
      </c>
      <c r="F395" s="4">
        <f>F394*SUM(economy!Z185:AB185)/SUM(economy!Z184:AB184)</f>
        <v>17581.3770591627</v>
      </c>
      <c r="G395" s="9">
        <f t="shared" si="91"/>
        <v>147.75798472311371</v>
      </c>
      <c r="H395" s="9">
        <f t="shared" si="91"/>
        <v>187.44611332852705</v>
      </c>
      <c r="I395" s="9">
        <f t="shared" si="91"/>
        <v>164.4609582522593</v>
      </c>
      <c r="J395" s="9">
        <f t="shared" si="91"/>
        <v>37.293563784208743</v>
      </c>
      <c r="K395" s="9">
        <f t="shared" si="91"/>
        <v>2.1161275966134316</v>
      </c>
      <c r="L395" s="9">
        <f t="shared" si="99"/>
        <v>814.07474768472218</v>
      </c>
      <c r="O395">
        <f t="shared" si="92"/>
        <v>17581.3770591627</v>
      </c>
      <c r="P395" s="2">
        <f t="shared" si="94"/>
        <v>147.75804575597758</v>
      </c>
      <c r="Q395" s="2">
        <f t="shared" si="95"/>
        <v>187.44618116679879</v>
      </c>
      <c r="R395" s="2">
        <f t="shared" si="96"/>
        <v>164.46098874853061</v>
      </c>
      <c r="S395" s="2">
        <f t="shared" si="97"/>
        <v>37.293563897721789</v>
      </c>
      <c r="T395" s="2">
        <f t="shared" si="98"/>
        <v>2.1161275966134316</v>
      </c>
      <c r="U395" s="9">
        <f t="shared" si="100"/>
        <v>814.07490716564212</v>
      </c>
      <c r="V395" s="13">
        <f t="shared" si="93"/>
        <v>1.5948091993323033E-4</v>
      </c>
    </row>
    <row r="396" spans="1:22">
      <c r="A396" s="2"/>
      <c r="B396" s="2"/>
      <c r="C396">
        <v>1990.7083</v>
      </c>
      <c r="D396">
        <v>351.38</v>
      </c>
      <c r="E396" s="1">
        <f t="shared" si="101"/>
        <v>2140</v>
      </c>
      <c r="F396" s="4">
        <f>F395*SUM(economy!Z186:AB186)/SUM(economy!Z185:AB185)</f>
        <v>17517.577516051893</v>
      </c>
      <c r="G396" s="9">
        <f t="shared" si="91"/>
        <v>148.83102651545698</v>
      </c>
      <c r="H396" s="9">
        <f t="shared" si="91"/>
        <v>188.58127699290628</v>
      </c>
      <c r="I396" s="9">
        <f t="shared" si="91"/>
        <v>164.89479562192224</v>
      </c>
      <c r="J396" s="9">
        <f t="shared" si="91"/>
        <v>37.226641639121631</v>
      </c>
      <c r="K396" s="9">
        <f t="shared" si="91"/>
        <v>2.108913030551026</v>
      </c>
      <c r="L396" s="9">
        <f t="shared" si="99"/>
        <v>816.64265379995811</v>
      </c>
      <c r="O396">
        <f t="shared" si="92"/>
        <v>17517.577516051893</v>
      </c>
      <c r="P396" s="2">
        <f t="shared" si="94"/>
        <v>148.83108754832085</v>
      </c>
      <c r="Q396" s="2">
        <f t="shared" si="95"/>
        <v>188.58134464455293</v>
      </c>
      <c r="R396" s="2">
        <f t="shared" si="96"/>
        <v>164.8948257088538</v>
      </c>
      <c r="S396" s="2">
        <f t="shared" si="97"/>
        <v>37.226641746150037</v>
      </c>
      <c r="T396" s="2">
        <f t="shared" si="98"/>
        <v>2.108913030551026</v>
      </c>
      <c r="U396" s="9">
        <f t="shared" si="100"/>
        <v>816.64281267842853</v>
      </c>
      <c r="V396" s="13">
        <f t="shared" si="93"/>
        <v>1.5887847041540226E-4</v>
      </c>
    </row>
    <row r="397" spans="1:22">
      <c r="A397" s="2"/>
      <c r="B397" s="2"/>
      <c r="C397">
        <v>1990.7917</v>
      </c>
      <c r="D397">
        <v>351.69</v>
      </c>
      <c r="E397" s="1">
        <f t="shared" si="101"/>
        <v>2141</v>
      </c>
      <c r="F397" s="4">
        <f>F396*SUM(economy!Z187:AB187)/SUM(economy!Z186:AB186)</f>
        <v>17452.552907375361</v>
      </c>
      <c r="G397" s="9">
        <f t="shared" si="91"/>
        <v>149.90017443897187</v>
      </c>
      <c r="H397" s="9">
        <f t="shared" si="91"/>
        <v>189.70732722067581</v>
      </c>
      <c r="I397" s="9">
        <f t="shared" si="91"/>
        <v>165.31322485132429</v>
      </c>
      <c r="J397" s="9">
        <f t="shared" si="91"/>
        <v>37.156054336504532</v>
      </c>
      <c r="K397" s="9">
        <f t="shared" si="91"/>
        <v>2.1015418913235324</v>
      </c>
      <c r="L397" s="9">
        <f t="shared" si="99"/>
        <v>819.17832273880015</v>
      </c>
      <c r="O397">
        <f t="shared" si="92"/>
        <v>17452.552907375361</v>
      </c>
      <c r="P397" s="2">
        <f t="shared" si="94"/>
        <v>149.90023547183574</v>
      </c>
      <c r="Q397" s="2">
        <f t="shared" si="95"/>
        <v>189.70739468621076</v>
      </c>
      <c r="R397" s="2">
        <f t="shared" si="96"/>
        <v>165.3132545344105</v>
      </c>
      <c r="S397" s="2">
        <f t="shared" si="97"/>
        <v>37.156054437418739</v>
      </c>
      <c r="T397" s="2">
        <f t="shared" si="98"/>
        <v>2.1015418913235324</v>
      </c>
      <c r="U397" s="9">
        <f t="shared" si="100"/>
        <v>819.17848102119933</v>
      </c>
      <c r="V397" s="13">
        <f t="shared" si="93"/>
        <v>1.5828239918391773E-4</v>
      </c>
    </row>
    <row r="398" spans="1:22">
      <c r="A398" s="2"/>
      <c r="B398" s="2"/>
      <c r="C398">
        <v>1990.875</v>
      </c>
      <c r="D398">
        <v>353.14</v>
      </c>
      <c r="E398" s="1">
        <f t="shared" si="101"/>
        <v>2142</v>
      </c>
      <c r="F398" s="4">
        <f>F397*SUM(economy!Z188:AB188)/SUM(economy!Z187:AB187)</f>
        <v>17386.336869392173</v>
      </c>
      <c r="G398" s="9">
        <f t="shared" si="91"/>
        <v>150.96535372439854</v>
      </c>
      <c r="H398" s="9">
        <f t="shared" si="91"/>
        <v>190.82417405354161</v>
      </c>
      <c r="I398" s="9">
        <f t="shared" si="91"/>
        <v>165.71626871060499</v>
      </c>
      <c r="J398" s="9">
        <f t="shared" si="91"/>
        <v>37.08186746824618</v>
      </c>
      <c r="K398" s="9">
        <f t="shared" si="91"/>
        <v>2.0940182708556323</v>
      </c>
      <c r="L398" s="9">
        <f t="shared" si="99"/>
        <v>821.681682227647</v>
      </c>
      <c r="O398">
        <f t="shared" si="92"/>
        <v>17386.336869392173</v>
      </c>
      <c r="P398" s="2">
        <f t="shared" si="94"/>
        <v>150.96541475726241</v>
      </c>
      <c r="Q398" s="2">
        <f t="shared" si="95"/>
        <v>190.82424133347686</v>
      </c>
      <c r="R398" s="2">
        <f t="shared" si="96"/>
        <v>165.71629799526653</v>
      </c>
      <c r="S398" s="2">
        <f t="shared" si="97"/>
        <v>37.08186756339547</v>
      </c>
      <c r="T398" s="2">
        <f t="shared" si="98"/>
        <v>2.0940182708556323</v>
      </c>
      <c r="U398" s="9">
        <f t="shared" si="100"/>
        <v>821.68183992025695</v>
      </c>
      <c r="V398" s="13">
        <f t="shared" si="93"/>
        <v>1.5769260994602519E-4</v>
      </c>
    </row>
    <row r="399" spans="1:22">
      <c r="A399" s="2"/>
      <c r="B399" s="2"/>
      <c r="C399">
        <v>1990.9583</v>
      </c>
      <c r="D399">
        <v>354.41</v>
      </c>
      <c r="E399" s="1">
        <f t="shared" si="101"/>
        <v>2143</v>
      </c>
      <c r="F399" s="4">
        <f>F398*SUM(economy!Z189:AB189)/SUM(economy!Z188:AB188)</f>
        <v>17318.962752244021</v>
      </c>
      <c r="G399" s="9">
        <f t="shared" si="91"/>
        <v>152.0264916553943</v>
      </c>
      <c r="H399" s="9">
        <f t="shared" si="91"/>
        <v>191.93173093902186</v>
      </c>
      <c r="I399" s="9">
        <f t="shared" si="91"/>
        <v>166.10395471760367</v>
      </c>
      <c r="J399" s="9">
        <f t="shared" si="91"/>
        <v>37.004146827094637</v>
      </c>
      <c r="K399" s="9">
        <f t="shared" si="91"/>
        <v>2.0863462301921949</v>
      </c>
      <c r="L399" s="9">
        <f t="shared" si="99"/>
        <v>824.15267036930663</v>
      </c>
      <c r="O399">
        <f t="shared" si="92"/>
        <v>17318.962752244021</v>
      </c>
      <c r="P399" s="2">
        <f t="shared" si="94"/>
        <v>152.02655268825816</v>
      </c>
      <c r="Q399" s="2">
        <f t="shared" si="95"/>
        <v>191.93179803386801</v>
      </c>
      <c r="R399" s="2">
        <f t="shared" si="96"/>
        <v>166.10398360918842</v>
      </c>
      <c r="S399" s="2">
        <f t="shared" si="97"/>
        <v>37.004146916808345</v>
      </c>
      <c r="T399" s="2">
        <f t="shared" si="98"/>
        <v>2.0863462301921949</v>
      </c>
      <c r="U399" s="9">
        <f t="shared" si="100"/>
        <v>824.1528274783152</v>
      </c>
      <c r="V399" s="13">
        <f t="shared" si="93"/>
        <v>1.5710900856902299E-4</v>
      </c>
    </row>
    <row r="400" spans="1:22">
      <c r="A400" s="2"/>
      <c r="B400" s="2"/>
      <c r="C400">
        <v>1991.0417</v>
      </c>
      <c r="D400">
        <v>354.93</v>
      </c>
      <c r="E400" s="1">
        <f t="shared" si="101"/>
        <v>2144</v>
      </c>
      <c r="F400" s="4">
        <f>F399*SUM(economy!Z190:AB190)/SUM(economy!Z189:AB189)</f>
        <v>17250.463610454161</v>
      </c>
      <c r="G400" s="9">
        <f t="shared" si="91"/>
        <v>153.08351755107117</v>
      </c>
      <c r="H400" s="9">
        <f t="shared" si="91"/>
        <v>193.0299146942119</v>
      </c>
      <c r="I400" s="9">
        <f t="shared" si="91"/>
        <v>166.47631503114823</v>
      </c>
      <c r="J400" s="9">
        <f t="shared" si="91"/>
        <v>36.922958361601012</v>
      </c>
      <c r="K400" s="9">
        <f t="shared" si="91"/>
        <v>2.0785297982157953</v>
      </c>
      <c r="L400" s="9">
        <f t="shared" si="99"/>
        <v>826.5912354362481</v>
      </c>
      <c r="O400">
        <f t="shared" si="92"/>
        <v>17250.463610454161</v>
      </c>
      <c r="P400" s="2">
        <f t="shared" si="94"/>
        <v>153.08357858393504</v>
      </c>
      <c r="Q400" s="2">
        <f t="shared" si="95"/>
        <v>193.02998160447811</v>
      </c>
      <c r="R400" s="2">
        <f t="shared" si="96"/>
        <v>166.47634353493234</v>
      </c>
      <c r="S400" s="2">
        <f t="shared" si="97"/>
        <v>36.922958446189661</v>
      </c>
      <c r="T400" s="2">
        <f t="shared" si="98"/>
        <v>2.0785297982157953</v>
      </c>
      <c r="U400" s="9">
        <f t="shared" si="100"/>
        <v>826.59139196775095</v>
      </c>
      <c r="V400" s="13">
        <f t="shared" si="93"/>
        <v>1.5653150285288575E-4</v>
      </c>
    </row>
    <row r="401" spans="1:22">
      <c r="A401" s="2"/>
      <c r="B401" s="2"/>
      <c r="C401">
        <v>1991.125</v>
      </c>
      <c r="D401">
        <v>355.82</v>
      </c>
      <c r="E401" s="1">
        <f t="shared" si="101"/>
        <v>2145</v>
      </c>
      <c r="F401" s="4">
        <f>F400*SUM(economy!Z191:AB191)/SUM(economy!Z190:AB190)</f>
        <v>17180.872193903993</v>
      </c>
      <c r="G401" s="9">
        <f t="shared" si="91"/>
        <v>154.13636274795334</v>
      </c>
      <c r="H401" s="9">
        <f t="shared" si="91"/>
        <v>194.1186454687568</v>
      </c>
      <c r="I401" s="9">
        <f t="shared" si="91"/>
        <v>166.83338634434875</v>
      </c>
      <c r="J401" s="9">
        <f t="shared" si="91"/>
        <v>36.838368132521893</v>
      </c>
      <c r="K401" s="9">
        <f t="shared" si="91"/>
        <v>2.0705729704227922</v>
      </c>
      <c r="L401" s="9">
        <f t="shared" si="99"/>
        <v>828.99733566400357</v>
      </c>
      <c r="O401">
        <f t="shared" si="92"/>
        <v>17180.872193903993</v>
      </c>
      <c r="P401" s="2">
        <f t="shared" si="94"/>
        <v>154.13642378081721</v>
      </c>
      <c r="Q401" s="2">
        <f t="shared" si="95"/>
        <v>194.11871219495086</v>
      </c>
      <c r="R401" s="2">
        <f t="shared" si="96"/>
        <v>166.83341446553752</v>
      </c>
      <c r="S401" s="2">
        <f t="shared" si="97"/>
        <v>36.838368212278255</v>
      </c>
      <c r="T401" s="2">
        <f t="shared" si="98"/>
        <v>2.0705729704227922</v>
      </c>
      <c r="U401" s="9">
        <f t="shared" si="100"/>
        <v>828.99749162400667</v>
      </c>
      <c r="V401" s="13">
        <f t="shared" si="93"/>
        <v>1.5596000309869851E-4</v>
      </c>
    </row>
    <row r="402" spans="1:22">
      <c r="A402" s="2"/>
      <c r="B402" s="2"/>
      <c r="C402">
        <v>1991.2083</v>
      </c>
      <c r="D402">
        <v>357.33</v>
      </c>
      <c r="E402" s="1">
        <f t="shared" si="101"/>
        <v>2146</v>
      </c>
      <c r="F402" s="4">
        <f>F401*SUM(economy!Z192:AB192)/SUM(economy!Z191:AB191)</f>
        <v>17110.220939280771</v>
      </c>
      <c r="G402" s="9">
        <f t="shared" si="91"/>
        <v>155.1849605813841</v>
      </c>
      <c r="H402" s="9">
        <f t="shared" si="91"/>
        <v>195.19784670707858</v>
      </c>
      <c r="I402" s="9">
        <f t="shared" si="91"/>
        <v>167.17520977796778</v>
      </c>
      <c r="J402" s="9">
        <f t="shared" si="91"/>
        <v>36.750442270653309</v>
      </c>
      <c r="K402" s="9">
        <f t="shared" si="91"/>
        <v>2.0624797077573449</v>
      </c>
      <c r="L402" s="9">
        <f t="shared" si="99"/>
        <v>831.37093904484118</v>
      </c>
      <c r="O402">
        <f t="shared" si="92"/>
        <v>17110.220939280771</v>
      </c>
      <c r="P402" s="2">
        <f t="shared" si="94"/>
        <v>155.18502161424797</v>
      </c>
      <c r="Q402" s="2">
        <f t="shared" si="95"/>
        <v>195.19791324970689</v>
      </c>
      <c r="R402" s="2">
        <f t="shared" si="96"/>
        <v>167.17523752169663</v>
      </c>
      <c r="S402" s="2">
        <f t="shared" si="97"/>
        <v>36.750442345853443</v>
      </c>
      <c r="T402" s="2">
        <f t="shared" si="98"/>
        <v>2.0624797077573449</v>
      </c>
      <c r="U402" s="9">
        <f t="shared" si="100"/>
        <v>831.37109443926227</v>
      </c>
      <c r="V402" s="13">
        <f t="shared" si="93"/>
        <v>1.5539442108547519E-4</v>
      </c>
    </row>
    <row r="403" spans="1:22">
      <c r="A403" s="2"/>
      <c r="B403" s="2"/>
      <c r="C403">
        <v>1991.2917</v>
      </c>
      <c r="D403">
        <v>358.77</v>
      </c>
      <c r="E403" s="1">
        <f t="shared" si="101"/>
        <v>2147</v>
      </c>
      <c r="F403" s="4">
        <f>F402*SUM(economy!Z193:AB193)/SUM(economy!Z192:AB192)</f>
        <v>17038.541961989718</v>
      </c>
      <c r="G403" s="9">
        <f t="shared" si="91"/>
        <v>156.22924636641062</v>
      </c>
      <c r="H403" s="9">
        <f t="shared" si="91"/>
        <v>196.26744510990434</v>
      </c>
      <c r="I403" s="9">
        <f t="shared" si="91"/>
        <v>167.50183077393697</v>
      </c>
      <c r="J403" s="9">
        <f t="shared" si="91"/>
        <v>36.659246936069756</v>
      </c>
      <c r="K403" s="9">
        <f t="shared" si="91"/>
        <v>2.0542539355026941</v>
      </c>
      <c r="L403" s="9">
        <f t="shared" si="99"/>
        <v>833.71202312182436</v>
      </c>
      <c r="O403">
        <f t="shared" si="92"/>
        <v>17038.541961989718</v>
      </c>
      <c r="P403" s="2">
        <f t="shared" si="94"/>
        <v>156.22930739927449</v>
      </c>
      <c r="Q403" s="2">
        <f t="shared" si="95"/>
        <v>196.26751146947188</v>
      </c>
      <c r="R403" s="2">
        <f t="shared" si="96"/>
        <v>167.50185814527239</v>
      </c>
      <c r="S403" s="2">
        <f t="shared" si="97"/>
        <v>36.659247006973942</v>
      </c>
      <c r="T403" s="2">
        <f t="shared" si="98"/>
        <v>2.0542539355026941</v>
      </c>
      <c r="U403" s="9">
        <f t="shared" si="100"/>
        <v>833.71217795649545</v>
      </c>
      <c r="V403" s="13">
        <f t="shared" si="93"/>
        <v>1.5483467109334015E-4</v>
      </c>
    </row>
    <row r="404" spans="1:22">
      <c r="A404" s="2"/>
      <c r="B404" s="2"/>
      <c r="C404">
        <v>1991.375</v>
      </c>
      <c r="D404">
        <v>359.23</v>
      </c>
      <c r="E404" s="1">
        <f t="shared" si="101"/>
        <v>2148</v>
      </c>
      <c r="F404" s="4">
        <f>F403*SUM(economy!Z194:AB194)/SUM(economy!Z193:AB193)</f>
        <v>16965.867048523043</v>
      </c>
      <c r="G404" s="9">
        <f t="shared" si="91"/>
        <v>157.26915737817527</v>
      </c>
      <c r="H404" s="9">
        <f t="shared" si="91"/>
        <v>197.32737059514059</v>
      </c>
      <c r="I404" s="9">
        <f t="shared" si="91"/>
        <v>167.81329898908803</v>
      </c>
      <c r="J404" s="9">
        <f t="shared" si="91"/>
        <v>36.564848278742424</v>
      </c>
      <c r="K404" s="9">
        <f t="shared" si="91"/>
        <v>2.0458995422289767</v>
      </c>
      <c r="L404" s="9">
        <f t="shared" si="99"/>
        <v>836.02057478337531</v>
      </c>
      <c r="O404">
        <f t="shared" si="92"/>
        <v>16965.867048523043</v>
      </c>
      <c r="P404" s="2">
        <f t="shared" si="94"/>
        <v>157.26921841103913</v>
      </c>
      <c r="Q404" s="2">
        <f t="shared" si="95"/>
        <v>197.32743677215097</v>
      </c>
      <c r="R404" s="2">
        <f t="shared" si="96"/>
        <v>167.81332599302851</v>
      </c>
      <c r="S404" s="2">
        <f t="shared" si="97"/>
        <v>36.564848345596076</v>
      </c>
      <c r="T404" s="2">
        <f t="shared" si="98"/>
        <v>2.0458995422289767</v>
      </c>
      <c r="U404" s="9">
        <f t="shared" si="100"/>
        <v>836.02072906404373</v>
      </c>
      <c r="V404" s="13">
        <f t="shared" si="93"/>
        <v>1.5428066842559929E-4</v>
      </c>
    </row>
    <row r="405" spans="1:22">
      <c r="A405" s="2"/>
      <c r="B405" s="2"/>
      <c r="C405">
        <v>1991.4583</v>
      </c>
      <c r="D405">
        <v>358.23</v>
      </c>
      <c r="E405" s="1">
        <f t="shared" si="101"/>
        <v>2149</v>
      </c>
      <c r="F405" s="4">
        <f>F404*SUM(economy!Z195:AB195)/SUM(economy!Z194:AB194)</f>
        <v>16892.227649278509</v>
      </c>
      <c r="G405" s="9">
        <f t="shared" si="91"/>
        <v>158.30463283184099</v>
      </c>
      <c r="H405" s="9">
        <f t="shared" si="91"/>
        <v>198.37755625813901</v>
      </c>
      <c r="I405" s="9">
        <f t="shared" si="91"/>
        <v>168.10966818916344</v>
      </c>
      <c r="J405" s="9">
        <f t="shared" si="91"/>
        <v>36.467312400511553</v>
      </c>
      <c r="K405" s="9">
        <f t="shared" si="91"/>
        <v>2.037420378796782</v>
      </c>
      <c r="L405" s="9">
        <f t="shared" si="99"/>
        <v>838.29659005845178</v>
      </c>
      <c r="O405">
        <f t="shared" si="92"/>
        <v>16892.227649278509</v>
      </c>
      <c r="P405" s="2">
        <f t="shared" si="94"/>
        <v>158.30469386470486</v>
      </c>
      <c r="Q405" s="2">
        <f t="shared" si="95"/>
        <v>198.37762225309444</v>
      </c>
      <c r="R405" s="2">
        <f t="shared" si="96"/>
        <v>168.10969483064042</v>
      </c>
      <c r="S405" s="2">
        <f t="shared" si="97"/>
        <v>36.467312463546058</v>
      </c>
      <c r="T405" s="2">
        <f t="shared" si="98"/>
        <v>2.037420378796782</v>
      </c>
      <c r="U405" s="9">
        <f t="shared" si="100"/>
        <v>838.29674379078256</v>
      </c>
      <c r="V405" s="13">
        <f t="shared" si="93"/>
        <v>1.537323307729821E-4</v>
      </c>
    </row>
    <row r="406" spans="1:22">
      <c r="A406" s="2"/>
      <c r="B406" s="2"/>
      <c r="C406">
        <v>1991.5417</v>
      </c>
      <c r="D406">
        <v>356.3</v>
      </c>
      <c r="E406" s="1">
        <f t="shared" si="101"/>
        <v>2150</v>
      </c>
      <c r="F406" s="4">
        <f>F405*SUM(economy!Z196:AB196)/SUM(economy!Z195:AB195)</f>
        <v>16817.654871819512</v>
      </c>
      <c r="G406" s="9">
        <f t="shared" si="91"/>
        <v>159.33561386207865</v>
      </c>
      <c r="H406" s="9">
        <f t="shared" si="91"/>
        <v>199.4179383313969</v>
      </c>
      <c r="I406" s="9">
        <f t="shared" si="91"/>
        <v>168.39099614317129</v>
      </c>
      <c r="J406" s="9">
        <f t="shared" si="91"/>
        <v>36.366705318388298</v>
      </c>
      <c r="K406" s="9">
        <f t="shared" si="91"/>
        <v>2.0288202574156182</v>
      </c>
      <c r="L406" s="9">
        <f t="shared" si="99"/>
        <v>840.54007391245079</v>
      </c>
      <c r="O406">
        <f t="shared" si="92"/>
        <v>16817.654871819512</v>
      </c>
      <c r="P406" s="2">
        <f t="shared" si="94"/>
        <v>159.33567489494251</v>
      </c>
      <c r="Q406" s="2">
        <f t="shared" si="95"/>
        <v>199.41800414479823</v>
      </c>
      <c r="R406" s="2">
        <f t="shared" si="96"/>
        <v>168.39102242704993</v>
      </c>
      <c r="S406" s="2">
        <f t="shared" si="97"/>
        <v>36.366705377821845</v>
      </c>
      <c r="T406" s="2">
        <f t="shared" si="98"/>
        <v>2.0288202574156182</v>
      </c>
      <c r="U406" s="9">
        <f t="shared" si="100"/>
        <v>840.54022710202821</v>
      </c>
      <c r="V406" s="13">
        <f t="shared" si="93"/>
        <v>1.5318957741783379E-4</v>
      </c>
    </row>
    <row r="407" spans="1:22">
      <c r="A407" s="2"/>
      <c r="B407" s="2"/>
      <c r="C407">
        <v>1991.625</v>
      </c>
      <c r="D407">
        <v>353.97</v>
      </c>
      <c r="E407" s="1">
        <f t="shared" si="101"/>
        <v>2151</v>
      </c>
      <c r="F407" s="4">
        <f>F406*SUM(economy!Z197:AB197)/SUM(economy!Z196:AB196)</f>
        <v>16742.179474568369</v>
      </c>
      <c r="G407" s="9">
        <f t="shared" ref="G407:K422" si="102">G406*(1-G$5)+G$4*$F406*$L$4/1000</f>
        <v>160.36204350214274</v>
      </c>
      <c r="H407" s="9">
        <f t="shared" si="102"/>
        <v>200.44845614373583</v>
      </c>
      <c r="I407" s="9">
        <f t="shared" si="102"/>
        <v>168.65734451814512</v>
      </c>
      <c r="J407" s="9">
        <f t="shared" si="102"/>
        <v>36.263092929161999</v>
      </c>
      <c r="K407" s="9">
        <f t="shared" si="102"/>
        <v>2.0201029507564199</v>
      </c>
      <c r="L407" s="9">
        <f t="shared" si="99"/>
        <v>842.75104004394211</v>
      </c>
      <c r="O407">
        <f t="shared" si="92"/>
        <v>16742.179474568369</v>
      </c>
      <c r="P407" s="2">
        <f t="shared" si="94"/>
        <v>160.36210453500661</v>
      </c>
      <c r="Q407" s="2">
        <f t="shared" si="95"/>
        <v>200.44852177608254</v>
      </c>
      <c r="R407" s="2">
        <f t="shared" si="96"/>
        <v>168.65737044922537</v>
      </c>
      <c r="S407" s="2">
        <f t="shared" si="97"/>
        <v>36.263092985200295</v>
      </c>
      <c r="T407" s="2">
        <f t="shared" si="98"/>
        <v>2.0201029507564199</v>
      </c>
      <c r="U407" s="9">
        <f t="shared" si="100"/>
        <v>842.75119269627112</v>
      </c>
      <c r="V407" s="13">
        <f t="shared" si="93"/>
        <v>1.5265232900674164E-4</v>
      </c>
    </row>
    <row r="408" spans="1:22">
      <c r="A408" s="2"/>
      <c r="B408" s="2"/>
      <c r="C408">
        <v>1991.7083</v>
      </c>
      <c r="D408">
        <v>352.34</v>
      </c>
      <c r="E408" s="1">
        <f t="shared" si="101"/>
        <v>2152</v>
      </c>
      <c r="F408" s="4">
        <f>F407*SUM(economy!Z198:AB198)/SUM(economy!Z197:AB197)</f>
        <v>16665.831860924565</v>
      </c>
      <c r="G408" s="9">
        <f t="shared" si="102"/>
        <v>161.38386666256241</v>
      </c>
      <c r="H408" s="9">
        <f t="shared" si="102"/>
        <v>201.46905207900045</v>
      </c>
      <c r="I408" s="9">
        <f t="shared" si="102"/>
        <v>168.90877877436921</v>
      </c>
      <c r="J408" s="9">
        <f t="shared" si="102"/>
        <v>36.156540975289047</v>
      </c>
      <c r="K408" s="9">
        <f t="shared" si="102"/>
        <v>2.0112721911171638</v>
      </c>
      <c r="L408" s="9">
        <f t="shared" si="99"/>
        <v>844.92951068233833</v>
      </c>
      <c r="O408">
        <f t="shared" si="92"/>
        <v>16665.831860924565</v>
      </c>
      <c r="P408" s="2">
        <f t="shared" si="94"/>
        <v>161.38392769542628</v>
      </c>
      <c r="Q408" s="2">
        <f t="shared" si="95"/>
        <v>201.46911753079061</v>
      </c>
      <c r="R408" s="2">
        <f t="shared" si="96"/>
        <v>168.90880435738654</v>
      </c>
      <c r="S408" s="2">
        <f t="shared" si="97"/>
        <v>36.156541028126057</v>
      </c>
      <c r="T408" s="2">
        <f t="shared" si="98"/>
        <v>2.0112721911171638</v>
      </c>
      <c r="U408" s="9">
        <f t="shared" si="100"/>
        <v>844.92966280284668</v>
      </c>
      <c r="V408" s="13">
        <f t="shared" si="93"/>
        <v>1.5212050834634283E-4</v>
      </c>
    </row>
    <row r="409" spans="1:22">
      <c r="A409" s="2"/>
      <c r="B409" s="2"/>
      <c r="C409">
        <v>1991.7917</v>
      </c>
      <c r="D409">
        <v>352.43</v>
      </c>
      <c r="E409" s="1">
        <f t="shared" si="101"/>
        <v>2153</v>
      </c>
      <c r="F409" s="4">
        <f>F408*SUM(economy!Z199:AB199)/SUM(economy!Z198:AB198)</f>
        <v>16588.642073798896</v>
      </c>
      <c r="G409" s="9">
        <f t="shared" si="102"/>
        <v>162.40103010947331</v>
      </c>
      <c r="H409" s="9">
        <f t="shared" si="102"/>
        <v>202.47967153431838</v>
      </c>
      <c r="I409" s="9">
        <f t="shared" si="102"/>
        <v>169.14536806112653</v>
      </c>
      <c r="J409" s="9">
        <f t="shared" si="102"/>
        <v>36.047115012040102</v>
      </c>
      <c r="K409" s="9">
        <f t="shared" si="102"/>
        <v>2.0023316696406508</v>
      </c>
      <c r="L409" s="9">
        <f t="shared" si="99"/>
        <v>847.07551638659891</v>
      </c>
      <c r="O409">
        <f t="shared" si="92"/>
        <v>16588.642073798896</v>
      </c>
      <c r="P409" s="2">
        <f t="shared" si="94"/>
        <v>162.40109114233718</v>
      </c>
      <c r="Q409" s="2">
        <f t="shared" si="95"/>
        <v>202.47973680604872</v>
      </c>
      <c r="R409" s="2">
        <f t="shared" si="96"/>
        <v>169.14539330075286</v>
      </c>
      <c r="S409" s="2">
        <f t="shared" si="97"/>
        <v>36.047115061858698</v>
      </c>
      <c r="T409" s="2">
        <f t="shared" si="98"/>
        <v>2.0023316696406508</v>
      </c>
      <c r="U409" s="9">
        <f t="shared" si="100"/>
        <v>847.07566798063806</v>
      </c>
      <c r="V409" s="13">
        <f t="shared" si="93"/>
        <v>1.5159403915276926E-4</v>
      </c>
    </row>
    <row r="410" spans="1:22">
      <c r="A410" s="2"/>
      <c r="B410" s="2"/>
      <c r="C410">
        <v>1991.875</v>
      </c>
      <c r="D410">
        <v>353.89</v>
      </c>
      <c r="E410" s="1">
        <f t="shared" si="101"/>
        <v>2154</v>
      </c>
      <c r="F410" s="4">
        <f>F409*SUM(economy!Z200:AB200)/SUM(economy!Z199:AB199)</f>
        <v>16510.639790554793</v>
      </c>
      <c r="G410" s="9">
        <f t="shared" si="102"/>
        <v>163.41348244261596</v>
      </c>
      <c r="H410" s="9">
        <f t="shared" si="102"/>
        <v>203.48026287796205</v>
      </c>
      <c r="I410" s="9">
        <f t="shared" si="102"/>
        <v>169.36718511302465</v>
      </c>
      <c r="J410" s="9">
        <f t="shared" si="102"/>
        <v>35.934880375882535</v>
      </c>
      <c r="K410" s="9">
        <f t="shared" si="102"/>
        <v>1.9932850355834546</v>
      </c>
      <c r="L410" s="9">
        <f t="shared" si="99"/>
        <v>849.18909584506866</v>
      </c>
      <c r="O410">
        <f t="shared" si="92"/>
        <v>16510.639790554793</v>
      </c>
      <c r="P410" s="2">
        <f t="shared" si="94"/>
        <v>163.41354347547983</v>
      </c>
      <c r="Q410" s="2">
        <f t="shared" si="95"/>
        <v>203.48032797012792</v>
      </c>
      <c r="R410" s="2">
        <f t="shared" si="96"/>
        <v>169.36721001386917</v>
      </c>
      <c r="S410" s="2">
        <f t="shared" si="97"/>
        <v>35.934880422855151</v>
      </c>
      <c r="T410" s="2">
        <f t="shared" si="98"/>
        <v>1.9932850355834546</v>
      </c>
      <c r="U410" s="9">
        <f t="shared" si="100"/>
        <v>849.1892469179154</v>
      </c>
      <c r="V410" s="13">
        <f t="shared" si="93"/>
        <v>1.5107284673376853E-4</v>
      </c>
    </row>
    <row r="411" spans="1:22">
      <c r="A411" s="2"/>
      <c r="B411" s="2"/>
      <c r="C411">
        <v>1991.9583</v>
      </c>
      <c r="D411">
        <v>355.21</v>
      </c>
      <c r="E411" s="1">
        <f t="shared" si="101"/>
        <v>2155</v>
      </c>
      <c r="F411" s="4">
        <f>F410*SUM(economy!Z201:AB201)/SUM(economy!Z200:AB200)</f>
        <v>16431.854318347854</v>
      </c>
      <c r="G411" s="9">
        <f t="shared" si="102"/>
        <v>164.42117407302541</v>
      </c>
      <c r="H411" s="9">
        <f t="shared" si="102"/>
        <v>204.47077740685114</v>
      </c>
      <c r="I411" s="9">
        <f t="shared" si="102"/>
        <v>169.57430614695352</v>
      </c>
      <c r="J411" s="9">
        <f t="shared" si="102"/>
        <v>35.819902154075386</v>
      </c>
      <c r="K411" s="9">
        <f t="shared" si="102"/>
        <v>1.9841358956350201</v>
      </c>
      <c r="L411" s="9">
        <f t="shared" si="99"/>
        <v>851.27029567654051</v>
      </c>
      <c r="O411">
        <f t="shared" si="92"/>
        <v>16431.854318347854</v>
      </c>
      <c r="P411" s="2">
        <f t="shared" si="94"/>
        <v>164.42123510588928</v>
      </c>
      <c r="Q411" s="2">
        <f t="shared" si="95"/>
        <v>204.47084231994651</v>
      </c>
      <c r="R411" s="2">
        <f t="shared" si="96"/>
        <v>169.57433071356354</v>
      </c>
      <c r="S411" s="2">
        <f t="shared" si="97"/>
        <v>35.819902198364609</v>
      </c>
      <c r="T411" s="2">
        <f t="shared" si="98"/>
        <v>1.9841358956350201</v>
      </c>
      <c r="U411" s="9">
        <f t="shared" si="100"/>
        <v>851.27044623339907</v>
      </c>
      <c r="V411" s="13">
        <f t="shared" si="93"/>
        <v>1.5055685855713818E-4</v>
      </c>
    </row>
    <row r="412" spans="1:22">
      <c r="A412" s="2"/>
      <c r="B412" s="2"/>
      <c r="C412">
        <v>1992.0417</v>
      </c>
      <c r="D412">
        <v>356.34</v>
      </c>
      <c r="E412" s="1">
        <f t="shared" si="101"/>
        <v>2156</v>
      </c>
      <c r="F412" s="4">
        <f>F411*SUM(economy!Z202:AB202)/SUM(economy!Z201:AB201)</f>
        <v>16352.31458985365</v>
      </c>
      <c r="G412" s="9">
        <f t="shared" si="102"/>
        <v>165.42405720043632</v>
      </c>
      <c r="H412" s="9">
        <f t="shared" si="102"/>
        <v>205.45116930373456</v>
      </c>
      <c r="I412" s="9">
        <f t="shared" si="102"/>
        <v>169.76681075972598</v>
      </c>
      <c r="J412" s="9">
        <f t="shared" si="102"/>
        <v>35.702245155454193</v>
      </c>
      <c r="K412" s="9">
        <f t="shared" si="102"/>
        <v>1.9748878132858732</v>
      </c>
      <c r="L412" s="9">
        <f t="shared" si="99"/>
        <v>853.31917023263691</v>
      </c>
      <c r="O412">
        <f t="shared" si="92"/>
        <v>16352.31458985365</v>
      </c>
      <c r="P412" s="2">
        <f t="shared" si="94"/>
        <v>165.42411823330019</v>
      </c>
      <c r="Q412" s="2">
        <f t="shared" si="95"/>
        <v>205.45123403825207</v>
      </c>
      <c r="R412" s="2">
        <f t="shared" si="96"/>
        <v>169.76683499658782</v>
      </c>
      <c r="S412" s="2">
        <f t="shared" si="97"/>
        <v>35.702245197213308</v>
      </c>
      <c r="T412" s="2">
        <f t="shared" si="98"/>
        <v>1.9748878132858732</v>
      </c>
      <c r="U412" s="9">
        <f t="shared" si="100"/>
        <v>853.31932027863922</v>
      </c>
      <c r="V412" s="13">
        <f t="shared" si="93"/>
        <v>1.5004600231804943E-4</v>
      </c>
    </row>
    <row r="413" spans="1:22">
      <c r="A413" s="2"/>
      <c r="B413" s="2"/>
      <c r="C413">
        <v>1992.125</v>
      </c>
      <c r="D413">
        <v>357.21</v>
      </c>
      <c r="E413" s="1">
        <f t="shared" si="101"/>
        <v>2157</v>
      </c>
      <c r="F413" s="4">
        <f>F412*SUM(economy!Z203:AB203)/SUM(economy!Z202:AB202)</f>
        <v>16272.049159375281</v>
      </c>
      <c r="G413" s="9">
        <f t="shared" si="102"/>
        <v>166.42208579042739</v>
      </c>
      <c r="H413" s="9">
        <f t="shared" si="102"/>
        <v>206.42139559408903</v>
      </c>
      <c r="I413" s="9">
        <f t="shared" si="102"/>
        <v>169.94478182645048</v>
      </c>
      <c r="J413" s="9">
        <f t="shared" si="102"/>
        <v>35.581973882383394</v>
      </c>
      <c r="K413" s="9">
        <f t="shared" si="102"/>
        <v>1.96554430824385</v>
      </c>
      <c r="L413" s="9">
        <f t="shared" si="99"/>
        <v>855.33578140159409</v>
      </c>
      <c r="O413">
        <f t="shared" si="92"/>
        <v>16272.049159375281</v>
      </c>
      <c r="P413" s="2">
        <f t="shared" si="94"/>
        <v>166.42214682329126</v>
      </c>
      <c r="Q413" s="2">
        <f t="shared" si="95"/>
        <v>206.42146015051995</v>
      </c>
      <c r="R413" s="2">
        <f t="shared" si="96"/>
        <v>169.94480573799021</v>
      </c>
      <c r="S413" s="2">
        <f t="shared" si="97"/>
        <v>35.581973921756941</v>
      </c>
      <c r="T413" s="2">
        <f t="shared" si="98"/>
        <v>1.96554430824385</v>
      </c>
      <c r="U413" s="9">
        <f t="shared" si="100"/>
        <v>855.33593094180219</v>
      </c>
      <c r="V413" s="13">
        <f t="shared" si="93"/>
        <v>1.4954020809909707E-4</v>
      </c>
    </row>
    <row r="414" spans="1:22">
      <c r="A414" s="2"/>
      <c r="B414" s="2"/>
      <c r="C414">
        <v>1992.2083</v>
      </c>
      <c r="D414">
        <v>357.97</v>
      </c>
      <c r="E414" s="1">
        <f t="shared" si="101"/>
        <v>2158</v>
      </c>
      <c r="F414" s="4">
        <f>F413*SUM(economy!Z204:AB204)/SUM(economy!Z203:AB203)</f>
        <v>16191.086199320283</v>
      </c>
      <c r="G414" s="9">
        <f t="shared" si="102"/>
        <v>167.41521555132823</v>
      </c>
      <c r="H414" s="9">
        <f t="shared" si="102"/>
        <v>207.38141610277071</v>
      </c>
      <c r="I414" s="9">
        <f t="shared" si="102"/>
        <v>170.10830539968308</v>
      </c>
      <c r="J414" s="9">
        <f t="shared" si="102"/>
        <v>35.459152503854185</v>
      </c>
      <c r="K414" s="9">
        <f t="shared" si="102"/>
        <v>1.9561088558972761</v>
      </c>
      <c r="L414" s="9">
        <f t="shared" si="99"/>
        <v>857.32019841353349</v>
      </c>
      <c r="O414">
        <f t="shared" si="92"/>
        <v>16191.086199320283</v>
      </c>
      <c r="P414" s="2">
        <f t="shared" si="94"/>
        <v>167.4152765841921</v>
      </c>
      <c r="Q414" s="2">
        <f t="shared" si="95"/>
        <v>207.38148048160494</v>
      </c>
      <c r="R414" s="2">
        <f t="shared" si="96"/>
        <v>170.10832899026738</v>
      </c>
      <c r="S414" s="2">
        <f t="shared" si="97"/>
        <v>35.459152540978444</v>
      </c>
      <c r="T414" s="2">
        <f t="shared" si="98"/>
        <v>1.9561088558972761</v>
      </c>
      <c r="U414" s="9">
        <f t="shared" si="100"/>
        <v>857.32034745294015</v>
      </c>
      <c r="V414" s="13">
        <f t="shared" si="93"/>
        <v>1.4903940666499693E-4</v>
      </c>
    </row>
    <row r="415" spans="1:22">
      <c r="A415" s="2"/>
      <c r="B415" s="2"/>
      <c r="C415">
        <v>1992.2917</v>
      </c>
      <c r="D415">
        <v>359.22</v>
      </c>
      <c r="E415" s="1">
        <f t="shared" si="101"/>
        <v>2159</v>
      </c>
      <c r="F415" s="4">
        <f>F414*SUM(economy!Z205:AB205)/SUM(economy!Z204:AB204)</f>
        <v>16109.453497037859</v>
      </c>
      <c r="G415" s="9">
        <f t="shared" si="102"/>
        <v>168.40340391091115</v>
      </c>
      <c r="H415" s="9">
        <f t="shared" si="102"/>
        <v>208.3311934104552</v>
      </c>
      <c r="I415" s="9">
        <f t="shared" si="102"/>
        <v>170.25747060940378</v>
      </c>
      <c r="J415" s="9">
        <f t="shared" si="102"/>
        <v>35.333844829705626</v>
      </c>
      <c r="K415" s="9">
        <f t="shared" si="102"/>
        <v>1.9465848868239672</v>
      </c>
      <c r="L415" s="9">
        <f t="shared" si="99"/>
        <v>859.2724976472997</v>
      </c>
      <c r="O415">
        <f t="shared" si="92"/>
        <v>16109.453497037859</v>
      </c>
      <c r="P415" s="2">
        <f t="shared" si="94"/>
        <v>168.40346494377502</v>
      </c>
      <c r="Q415" s="2">
        <f t="shared" si="95"/>
        <v>208.33125761218133</v>
      </c>
      <c r="R415" s="2">
        <f t="shared" si="96"/>
        <v>170.25749388334071</v>
      </c>
      <c r="S415" s="2">
        <f t="shared" si="97"/>
        <v>35.333844864709093</v>
      </c>
      <c r="T415" s="2">
        <f t="shared" si="98"/>
        <v>1.9465848868239672</v>
      </c>
      <c r="U415" s="9">
        <f t="shared" si="100"/>
        <v>859.27264619083019</v>
      </c>
      <c r="V415" s="13">
        <f t="shared" si="93"/>
        <v>1.4854353048576741E-4</v>
      </c>
    </row>
    <row r="416" spans="1:22">
      <c r="A416" s="2"/>
      <c r="B416" s="2"/>
      <c r="C416">
        <v>1992.375</v>
      </c>
      <c r="D416">
        <v>359.71</v>
      </c>
      <c r="E416" s="1">
        <f t="shared" si="101"/>
        <v>2160</v>
      </c>
      <c r="F416" s="4">
        <f>F415*SUM(economy!Z206:AB206)/SUM(economy!Z205:AB205)</f>
        <v>16027.178452006323</v>
      </c>
      <c r="G416" s="9">
        <f t="shared" si="102"/>
        <v>169.38660999288999</v>
      </c>
      <c r="H416" s="9">
        <f t="shared" si="102"/>
        <v>209.27069280990059</v>
      </c>
      <c r="I416" s="9">
        <f t="shared" si="102"/>
        <v>170.39236956386034</v>
      </c>
      <c r="J416" s="9">
        <f t="shared" si="102"/>
        <v>35.206114285947244</v>
      </c>
      <c r="K416" s="9">
        <f t="shared" si="102"/>
        <v>1.9369757863449339</v>
      </c>
      <c r="L416" s="9">
        <f t="shared" si="99"/>
        <v>861.19276243894319</v>
      </c>
      <c r="O416">
        <f t="shared" si="92"/>
        <v>16027.178452006323</v>
      </c>
      <c r="P416" s="2">
        <f t="shared" si="94"/>
        <v>169.38667102575386</v>
      </c>
      <c r="Q416" s="2">
        <f t="shared" si="95"/>
        <v>209.27075683500584</v>
      </c>
      <c r="R416" s="2">
        <f t="shared" si="96"/>
        <v>170.39239252540017</v>
      </c>
      <c r="S416" s="2">
        <f t="shared" si="97"/>
        <v>35.206114318951073</v>
      </c>
      <c r="T416" s="2">
        <f t="shared" si="98"/>
        <v>1.9369757863449339</v>
      </c>
      <c r="U416" s="9">
        <f t="shared" si="100"/>
        <v>861.1929104914559</v>
      </c>
      <c r="V416" s="13">
        <f t="shared" si="93"/>
        <v>1.4805251271354791E-4</v>
      </c>
    </row>
    <row r="417" spans="1:22">
      <c r="A417" s="2"/>
      <c r="B417" s="2"/>
      <c r="C417">
        <v>1992.4583</v>
      </c>
      <c r="D417">
        <v>359.43</v>
      </c>
      <c r="E417" s="1">
        <f t="shared" si="101"/>
        <v>2161</v>
      </c>
      <c r="F417" s="4">
        <f>F416*SUM(economy!Z207:AB207)/SUM(economy!Z206:AB206)</f>
        <v>15944.288073361162</v>
      </c>
      <c r="G417" s="9">
        <f t="shared" si="102"/>
        <v>170.36479459324718</v>
      </c>
      <c r="H417" s="9">
        <f t="shared" si="102"/>
        <v>210.19988226206661</v>
      </c>
      <c r="I417" s="9">
        <f t="shared" si="102"/>
        <v>170.51309725132046</v>
      </c>
      <c r="J417" s="9">
        <f t="shared" si="102"/>
        <v>35.076023891161249</v>
      </c>
      <c r="K417" s="9">
        <f t="shared" si="102"/>
        <v>1.9272848941216463</v>
      </c>
      <c r="L417" s="9">
        <f t="shared" si="99"/>
        <v>863.08108289191716</v>
      </c>
      <c r="O417">
        <f t="shared" si="92"/>
        <v>15944.288073361162</v>
      </c>
      <c r="P417" s="2">
        <f t="shared" si="94"/>
        <v>170.36485562611105</v>
      </c>
      <c r="Q417" s="2">
        <f t="shared" si="95"/>
        <v>210.19994611103687</v>
      </c>
      <c r="R417" s="2">
        <f t="shared" si="96"/>
        <v>170.51311990465635</v>
      </c>
      <c r="S417" s="2">
        <f t="shared" si="97"/>
        <v>35.076023922279667</v>
      </c>
      <c r="T417" s="2">
        <f t="shared" si="98"/>
        <v>1.9272848941216463</v>
      </c>
      <c r="U417" s="9">
        <f t="shared" si="100"/>
        <v>863.0812304582056</v>
      </c>
      <c r="V417" s="13">
        <f t="shared" si="93"/>
        <v>1.4756628843315411E-4</v>
      </c>
    </row>
    <row r="418" spans="1:22">
      <c r="A418" s="2"/>
      <c r="B418" s="2"/>
      <c r="C418">
        <v>1992.5417</v>
      </c>
      <c r="D418">
        <v>357.15</v>
      </c>
      <c r="E418" s="1">
        <f t="shared" si="101"/>
        <v>2162</v>
      </c>
      <c r="F418" s="4">
        <f>F417*SUM(economy!Z208:AB208)/SUM(economy!Z207:AB207)</f>
        <v>15860.80897775413</v>
      </c>
      <c r="G418" s="9">
        <f t="shared" si="102"/>
        <v>171.33792015641006</v>
      </c>
      <c r="H418" s="9">
        <f t="shared" si="102"/>
        <v>211.11873235212238</v>
      </c>
      <c r="I418" s="9">
        <f t="shared" si="102"/>
        <v>170.61975144277127</v>
      </c>
      <c r="J418" s="9">
        <f t="shared" si="102"/>
        <v>34.943636233962692</v>
      </c>
      <c r="K418" s="9">
        <f t="shared" si="102"/>
        <v>1.9175155037957086</v>
      </c>
      <c r="L418" s="9">
        <f t="shared" si="99"/>
        <v>864.93755568906215</v>
      </c>
      <c r="O418">
        <f t="shared" si="92"/>
        <v>15860.80897775413</v>
      </c>
      <c r="P418" s="2">
        <f t="shared" si="94"/>
        <v>171.33798118927393</v>
      </c>
      <c r="Q418" s="2">
        <f t="shared" si="95"/>
        <v>211.11879602544221</v>
      </c>
      <c r="R418" s="2">
        <f t="shared" si="96"/>
        <v>170.61977379204012</v>
      </c>
      <c r="S418" s="2">
        <f t="shared" si="97"/>
        <v>34.943636263303418</v>
      </c>
      <c r="T418" s="2">
        <f t="shared" si="98"/>
        <v>1.9175155037957086</v>
      </c>
      <c r="U418" s="9">
        <f t="shared" si="100"/>
        <v>864.93770277385545</v>
      </c>
      <c r="V418" s="13">
        <f t="shared" si="93"/>
        <v>1.4708479329783586E-4</v>
      </c>
    </row>
    <row r="419" spans="1:22">
      <c r="A419" s="2"/>
      <c r="B419" s="2"/>
      <c r="C419">
        <v>1992.625</v>
      </c>
      <c r="D419">
        <v>354.99</v>
      </c>
      <c r="E419" s="1">
        <f t="shared" si="101"/>
        <v>2163</v>
      </c>
      <c r="F419" s="4">
        <f>F418*SUM(economy!Z209:AB209)/SUM(economy!Z208:AB208)</f>
        <v>15776.767387532906</v>
      </c>
      <c r="G419" s="9">
        <f t="shared" si="102"/>
        <v>172.30595075129648</v>
      </c>
      <c r="H419" s="9">
        <f t="shared" si="102"/>
        <v>212.02721624537423</v>
      </c>
      <c r="I419" s="9">
        <f t="shared" si="102"/>
        <v>170.7124325956033</v>
      </c>
      <c r="J419" s="9">
        <f t="shared" si="102"/>
        <v>34.809013451495993</v>
      </c>
      <c r="K419" s="9">
        <f t="shared" si="102"/>
        <v>1.9076708626698005</v>
      </c>
      <c r="L419" s="9">
        <f t="shared" si="99"/>
        <v>866.76228390643973</v>
      </c>
      <c r="O419">
        <f t="shared" si="92"/>
        <v>15776.767387532906</v>
      </c>
      <c r="P419" s="2">
        <f t="shared" si="94"/>
        <v>172.30601178416035</v>
      </c>
      <c r="Q419" s="2">
        <f t="shared" si="95"/>
        <v>212.02727974352683</v>
      </c>
      <c r="R419" s="2">
        <f t="shared" si="96"/>
        <v>170.71245464488649</v>
      </c>
      <c r="S419" s="2">
        <f t="shared" si="97"/>
        <v>34.809013479160576</v>
      </c>
      <c r="T419" s="2">
        <f t="shared" si="98"/>
        <v>1.9076708626698005</v>
      </c>
      <c r="U419" s="9">
        <f t="shared" si="100"/>
        <v>866.76243051440406</v>
      </c>
      <c r="V419" s="13">
        <f t="shared" si="93"/>
        <v>1.4660796432508505E-4</v>
      </c>
    </row>
    <row r="420" spans="1:22">
      <c r="A420" s="2"/>
      <c r="B420" s="2"/>
      <c r="C420">
        <v>1992.7083</v>
      </c>
      <c r="D420">
        <v>353.01</v>
      </c>
      <c r="E420" s="1">
        <f t="shared" si="101"/>
        <v>2164</v>
      </c>
      <c r="F420" s="4">
        <f>F419*SUM(economy!Z210:AB210)/SUM(economy!Z209:AB209)</f>
        <v>15692.189129232345</v>
      </c>
      <c r="G420" s="9">
        <f t="shared" si="102"/>
        <v>173.2688520472492</v>
      </c>
      <c r="H420" s="9">
        <f t="shared" si="102"/>
        <v>212.92530964314383</v>
      </c>
      <c r="I420" s="9">
        <f t="shared" si="102"/>
        <v>170.79124375831378</v>
      </c>
      <c r="J420" s="9">
        <f t="shared" si="102"/>
        <v>34.672217208946179</v>
      </c>
      <c r="K420" s="9">
        <f t="shared" si="102"/>
        <v>1.8977541714286925</v>
      </c>
      <c r="L420" s="9">
        <f t="shared" si="99"/>
        <v>868.55537682908175</v>
      </c>
      <c r="O420">
        <f t="shared" si="92"/>
        <v>15692.189129232345</v>
      </c>
      <c r="P420" s="2">
        <f t="shared" si="94"/>
        <v>173.26891308011307</v>
      </c>
      <c r="Q420" s="2">
        <f t="shared" si="95"/>
        <v>212.92537296661112</v>
      </c>
      <c r="R420" s="2">
        <f t="shared" si="96"/>
        <v>170.7912655116379</v>
      </c>
      <c r="S420" s="2">
        <f t="shared" si="97"/>
        <v>34.672217235030374</v>
      </c>
      <c r="T420" s="2">
        <f t="shared" si="98"/>
        <v>1.8977541714286925</v>
      </c>
      <c r="U420" s="9">
        <f t="shared" si="100"/>
        <v>868.55552296482119</v>
      </c>
      <c r="V420" s="13">
        <f t="shared" si="93"/>
        <v>1.4613573944188829E-4</v>
      </c>
    </row>
    <row r="421" spans="1:22">
      <c r="A421" s="2"/>
      <c r="B421" s="2"/>
      <c r="C421">
        <v>1992.7917</v>
      </c>
      <c r="D421">
        <v>353.41</v>
      </c>
      <c r="E421" s="1">
        <f t="shared" si="101"/>
        <v>2165</v>
      </c>
      <c r="F421" s="4">
        <f>F420*SUM(economy!Z211:AB211)/SUM(economy!Z210:AB210)</f>
        <v>15607.099632366775</v>
      </c>
      <c r="G421" s="9">
        <f t="shared" si="102"/>
        <v>174.2265912898784</v>
      </c>
      <c r="H421" s="9">
        <f t="shared" si="102"/>
        <v>213.81299073862596</v>
      </c>
      <c r="I421" s="9">
        <f t="shared" si="102"/>
        <v>170.8562904762623</v>
      </c>
      <c r="J421" s="9">
        <f t="shared" si="102"/>
        <v>34.533308680043575</v>
      </c>
      <c r="K421" s="9">
        <f t="shared" si="102"/>
        <v>1.887768583899204</v>
      </c>
      <c r="L421" s="9">
        <f t="shared" si="99"/>
        <v>870.31694976870938</v>
      </c>
      <c r="O421">
        <f t="shared" si="92"/>
        <v>15607.099632366775</v>
      </c>
      <c r="P421" s="2">
        <f t="shared" si="94"/>
        <v>174.22665232274227</v>
      </c>
      <c r="Q421" s="2">
        <f t="shared" si="95"/>
        <v>213.81305388788849</v>
      </c>
      <c r="R421" s="2">
        <f t="shared" si="96"/>
        <v>170.85631193759991</v>
      </c>
      <c r="S421" s="2">
        <f t="shared" si="97"/>
        <v>34.533308704637662</v>
      </c>
      <c r="T421" s="2">
        <f t="shared" si="98"/>
        <v>1.887768583899204</v>
      </c>
      <c r="U421" s="9">
        <f t="shared" si="100"/>
        <v>870.31709543676754</v>
      </c>
      <c r="V421" s="13">
        <f t="shared" si="93"/>
        <v>1.4566805816684791E-4</v>
      </c>
    </row>
    <row r="422" spans="1:22">
      <c r="A422" s="2"/>
      <c r="B422" s="2"/>
      <c r="C422">
        <v>1992.875</v>
      </c>
      <c r="D422">
        <v>354.42</v>
      </c>
      <c r="E422" s="1">
        <f t="shared" si="101"/>
        <v>2166</v>
      </c>
      <c r="F422" s="4">
        <f>F421*SUM(economy!Z212:AB212)/SUM(economy!Z211:AB211)</f>
        <v>15521.52392851418</v>
      </c>
      <c r="G422" s="9">
        <f t="shared" si="102"/>
        <v>175.17913727683037</v>
      </c>
      <c r="H422" s="9">
        <f t="shared" si="102"/>
        <v>214.69024017275439</v>
      </c>
      <c r="I422" s="9">
        <f t="shared" si="102"/>
        <v>170.90768069851018</v>
      </c>
      <c r="J422" s="9">
        <f t="shared" si="102"/>
        <v>34.392348528540381</v>
      </c>
      <c r="K422" s="9">
        <f t="shared" si="102"/>
        <v>1.8777172068479087</v>
      </c>
      <c r="L422" s="9">
        <f t="shared" si="99"/>
        <v>872.04712388348332</v>
      </c>
      <c r="O422">
        <f t="shared" si="92"/>
        <v>15521.52392851418</v>
      </c>
      <c r="P422" s="2">
        <f t="shared" si="94"/>
        <v>175.17919830969424</v>
      </c>
      <c r="Q422" s="2">
        <f t="shared" si="95"/>
        <v>214.69030314829141</v>
      </c>
      <c r="R422" s="2">
        <f t="shared" si="96"/>
        <v>170.90770187178049</v>
      </c>
      <c r="S422" s="2">
        <f t="shared" si="97"/>
        <v>34.392348551729484</v>
      </c>
      <c r="T422" s="2">
        <f t="shared" si="98"/>
        <v>1.8777172068479087</v>
      </c>
      <c r="U422" s="9">
        <f t="shared" si="100"/>
        <v>872.04726908834346</v>
      </c>
      <c r="V422" s="13">
        <f t="shared" si="93"/>
        <v>1.4520486013225309E-4</v>
      </c>
    </row>
    <row r="423" spans="1:22">
      <c r="A423" s="2"/>
      <c r="B423" s="2"/>
      <c r="C423">
        <v>1992.9583</v>
      </c>
      <c r="D423">
        <v>355.68</v>
      </c>
      <c r="E423" s="1">
        <f t="shared" si="101"/>
        <v>2167</v>
      </c>
      <c r="F423" s="4">
        <f>F422*SUM(economy!Z213:AB213)/SUM(economy!Z212:AB212)</f>
        <v>15435.48665068196</v>
      </c>
      <c r="G423" s="9">
        <f t="shared" ref="G423:K438" si="103">G422*(1-G$5)+G$4*$F422*$L$4/1000</f>
        <v>176.12646033350026</v>
      </c>
      <c r="H423" s="9">
        <f t="shared" si="103"/>
        <v>215.55704099010322</v>
      </c>
      <c r="I423" s="9">
        <f t="shared" si="103"/>
        <v>170.94552468577254</v>
      </c>
      <c r="J423" s="9">
        <f t="shared" si="103"/>
        <v>34.249396890637989</v>
      </c>
      <c r="K423" s="9">
        <f t="shared" si="103"/>
        <v>1.8676030998154403</v>
      </c>
      <c r="L423" s="9">
        <f t="shared" si="99"/>
        <v>873.7460259998295</v>
      </c>
      <c r="O423">
        <f t="shared" si="92"/>
        <v>15435.48665068196</v>
      </c>
      <c r="P423" s="2">
        <f t="shared" si="94"/>
        <v>176.12652136636413</v>
      </c>
      <c r="Q423" s="2">
        <f t="shared" si="95"/>
        <v>215.55710379239264</v>
      </c>
      <c r="R423" s="2">
        <f t="shared" si="96"/>
        <v>170.94554557484219</v>
      </c>
      <c r="S423" s="2">
        <f t="shared" si="97"/>
        <v>34.249396912502377</v>
      </c>
      <c r="T423" s="2">
        <f t="shared" si="98"/>
        <v>1.8676030998154403</v>
      </c>
      <c r="U423" s="9">
        <f t="shared" si="100"/>
        <v>873.74617074591674</v>
      </c>
      <c r="V423" s="13">
        <f t="shared" si="93"/>
        <v>1.4474608724412974E-4</v>
      </c>
    </row>
    <row r="424" spans="1:22">
      <c r="A424" s="2"/>
      <c r="B424" s="2"/>
      <c r="C424">
        <v>1993.0417</v>
      </c>
      <c r="D424">
        <v>357.1</v>
      </c>
      <c r="E424" s="1">
        <f t="shared" si="101"/>
        <v>2168</v>
      </c>
      <c r="F424" s="4">
        <f>F423*SUM(economy!Z214:AB214)/SUM(economy!Z213:AB213)</f>
        <v>15349.012032945306</v>
      </c>
      <c r="G424" s="9">
        <f t="shared" si="103"/>
        <v>177.06853228870619</v>
      </c>
      <c r="H424" s="9">
        <f t="shared" si="103"/>
        <v>216.4133785948498</v>
      </c>
      <c r="I424" s="9">
        <f t="shared" si="103"/>
        <v>170.96993491951088</v>
      </c>
      <c r="J424" s="9">
        <f t="shared" si="103"/>
        <v>34.104513358343723</v>
      </c>
      <c r="K424" s="9">
        <f t="shared" si="103"/>
        <v>1.8574292749862189</v>
      </c>
      <c r="L424" s="9">
        <f t="shared" si="99"/>
        <v>875.41378843639677</v>
      </c>
      <c r="O424">
        <f t="shared" si="92"/>
        <v>15349.012032945306</v>
      </c>
      <c r="P424" s="2">
        <f t="shared" si="94"/>
        <v>177.06859332157006</v>
      </c>
      <c r="Q424" s="2">
        <f t="shared" si="95"/>
        <v>216.41344122436826</v>
      </c>
      <c r="R424" s="2">
        <f t="shared" si="96"/>
        <v>170.96995552819456</v>
      </c>
      <c r="S424" s="2">
        <f t="shared" si="97"/>
        <v>34.104513378959069</v>
      </c>
      <c r="T424" s="2">
        <f t="shared" si="98"/>
        <v>1.8574292749862189</v>
      </c>
      <c r="U424" s="9">
        <f t="shared" si="100"/>
        <v>875.41393272807807</v>
      </c>
      <c r="V424" s="13">
        <f t="shared" si="93"/>
        <v>1.4429168129481695E-4</v>
      </c>
    </row>
    <row r="425" spans="1:22">
      <c r="A425" s="2"/>
      <c r="B425" s="2"/>
      <c r="C425">
        <v>1993.125</v>
      </c>
      <c r="D425">
        <v>357.42</v>
      </c>
      <c r="E425" s="1">
        <f t="shared" si="101"/>
        <v>2169</v>
      </c>
      <c r="F425" s="4">
        <f>F424*SUM(economy!Z215:AB215)/SUM(economy!Z214:AB214)</f>
        <v>15262.123910347993</v>
      </c>
      <c r="G425" s="9">
        <f t="shared" si="103"/>
        <v>178.00532645034136</v>
      </c>
      <c r="H425" s="9">
        <f t="shared" si="103"/>
        <v>217.25924070682512</v>
      </c>
      <c r="I425" s="9">
        <f t="shared" si="103"/>
        <v>170.98102601219117</v>
      </c>
      <c r="J425" s="9">
        <f t="shared" si="103"/>
        <v>33.957756963735896</v>
      </c>
      <c r="K425" s="9">
        <f t="shared" si="103"/>
        <v>1.847198697092457</v>
      </c>
      <c r="L425" s="9">
        <f t="shared" si="99"/>
        <v>877.05054883018602</v>
      </c>
      <c r="O425">
        <f t="shared" si="92"/>
        <v>15262.123910347993</v>
      </c>
      <c r="P425" s="2">
        <f t="shared" si="94"/>
        <v>178.00538748320523</v>
      </c>
      <c r="Q425" s="2">
        <f t="shared" si="95"/>
        <v>217.25930316404791</v>
      </c>
      <c r="R425" s="2">
        <f t="shared" si="96"/>
        <v>170.98104634425241</v>
      </c>
      <c r="S425" s="2">
        <f t="shared" si="97"/>
        <v>33.957756983173546</v>
      </c>
      <c r="T425" s="2">
        <f t="shared" si="98"/>
        <v>1.847198697092457</v>
      </c>
      <c r="U425" s="9">
        <f t="shared" si="100"/>
        <v>877.05069267177157</v>
      </c>
      <c r="V425" s="13">
        <f t="shared" si="93"/>
        <v>1.4384158555458271E-4</v>
      </c>
    </row>
    <row r="426" spans="1:22">
      <c r="A426" s="2"/>
      <c r="B426" s="2"/>
      <c r="C426">
        <v>1993.2083</v>
      </c>
      <c r="D426">
        <v>358.59</v>
      </c>
      <c r="E426" s="1">
        <f t="shared" si="101"/>
        <v>2170</v>
      </c>
      <c r="F426" s="4">
        <f>F425*SUM(economy!Z216:AB216)/SUM(economy!Z215:AB215)</f>
        <v>15174.845719056308</v>
      </c>
      <c r="G426" s="9">
        <f t="shared" si="103"/>
        <v>178.93681758101988</v>
      </c>
      <c r="H426" s="9">
        <f t="shared" si="103"/>
        <v>218.09461731767553</v>
      </c>
      <c r="I426" s="9">
        <f t="shared" si="103"/>
        <v>170.97891461873203</v>
      </c>
      <c r="J426" s="9">
        <f t="shared" si="103"/>
        <v>33.809186164116127</v>
      </c>
      <c r="K426" s="9">
        <f t="shared" si="103"/>
        <v>1.8369142833512786</v>
      </c>
      <c r="L426" s="9">
        <f t="shared" si="99"/>
        <v>878.65644996489482</v>
      </c>
      <c r="O426">
        <f t="shared" si="92"/>
        <v>15174.845719056308</v>
      </c>
      <c r="P426" s="2">
        <f t="shared" si="94"/>
        <v>178.93687861388375</v>
      </c>
      <c r="Q426" s="2">
        <f t="shared" si="95"/>
        <v>218.09467960307663</v>
      </c>
      <c r="R426" s="2">
        <f t="shared" si="96"/>
        <v>170.97893467788381</v>
      </c>
      <c r="S426" s="2">
        <f t="shared" si="97"/>
        <v>33.809186182443362</v>
      </c>
      <c r="T426" s="2">
        <f t="shared" si="98"/>
        <v>1.8369142833512786</v>
      </c>
      <c r="U426" s="9">
        <f t="shared" si="100"/>
        <v>878.65659336063879</v>
      </c>
      <c r="V426" s="13">
        <f t="shared" si="93"/>
        <v>1.43395743975816E-4</v>
      </c>
    </row>
    <row r="427" spans="1:22">
      <c r="A427" s="2"/>
      <c r="B427" s="2"/>
      <c r="C427">
        <v>1993.2917</v>
      </c>
      <c r="D427">
        <v>359.39</v>
      </c>
      <c r="E427" s="1">
        <f t="shared" si="101"/>
        <v>2171</v>
      </c>
      <c r="F427" s="4">
        <f>F426*SUM(economy!Z217:AB217)/SUM(economy!Z216:AB216)</f>
        <v>15087.200496756923</v>
      </c>
      <c r="G427" s="9">
        <f t="shared" si="103"/>
        <v>179.86298187373222</v>
      </c>
      <c r="H427" s="9">
        <f t="shared" si="103"/>
        <v>218.91950064715965</v>
      </c>
      <c r="I427" s="9">
        <f t="shared" si="103"/>
        <v>170.96371934916422</v>
      </c>
      <c r="J427" s="9">
        <f t="shared" si="103"/>
        <v>33.658858828027903</v>
      </c>
      <c r="K427" s="9">
        <f t="shared" si="103"/>
        <v>1.826578903433808</v>
      </c>
      <c r="L427" s="9">
        <f t="shared" si="99"/>
        <v>880.23163960151771</v>
      </c>
      <c r="O427">
        <f t="shared" si="92"/>
        <v>15087.200496756923</v>
      </c>
      <c r="P427" s="2">
        <f t="shared" si="94"/>
        <v>179.86304290659609</v>
      </c>
      <c r="Q427" s="2">
        <f t="shared" si="95"/>
        <v>218.91956276121175</v>
      </c>
      <c r="R427" s="2">
        <f t="shared" si="96"/>
        <v>170.9637391390697</v>
      </c>
      <c r="S427" s="2">
        <f t="shared" si="97"/>
        <v>33.65885884530816</v>
      </c>
      <c r="T427" s="2">
        <f t="shared" si="98"/>
        <v>1.826578903433808</v>
      </c>
      <c r="U427" s="9">
        <f t="shared" si="100"/>
        <v>880.23178255561947</v>
      </c>
      <c r="V427" s="13">
        <f t="shared" si="93"/>
        <v>1.4295410176146106E-4</v>
      </c>
    </row>
    <row r="428" spans="1:22">
      <c r="A428" s="2"/>
      <c r="B428" s="2"/>
      <c r="C428">
        <v>1993.375</v>
      </c>
      <c r="D428">
        <v>360.3</v>
      </c>
      <c r="E428" s="1">
        <f t="shared" si="101"/>
        <v>2172</v>
      </c>
      <c r="F428" s="4">
        <f>F427*SUM(economy!Z218:AB218)/SUM(economy!Z217:AB217)</f>
        <v>14999.210883289181</v>
      </c>
      <c r="G428" s="9">
        <f t="shared" si="103"/>
        <v>180.78379692752489</v>
      </c>
      <c r="H428" s="9">
        <f t="shared" si="103"/>
        <v>219.73388509960282</v>
      </c>
      <c r="I428" s="9">
        <f t="shared" si="103"/>
        <v>170.93556068252255</v>
      </c>
      <c r="J428" s="9">
        <f t="shared" si="103"/>
        <v>33.506832222120615</v>
      </c>
      <c r="K428" s="9">
        <f t="shared" si="103"/>
        <v>1.8161953794650985</v>
      </c>
      <c r="L428" s="9">
        <f t="shared" si="99"/>
        <v>881.77627031123586</v>
      </c>
      <c r="O428">
        <f t="shared" si="92"/>
        <v>14999.210883289181</v>
      </c>
      <c r="P428" s="2">
        <f t="shared" si="94"/>
        <v>180.78385796038876</v>
      </c>
      <c r="Q428" s="2">
        <f t="shared" si="95"/>
        <v>219.73394704277732</v>
      </c>
      <c r="R428" s="2">
        <f t="shared" si="96"/>
        <v>170.93558020679575</v>
      </c>
      <c r="S428" s="2">
        <f t="shared" si="97"/>
        <v>33.506832238413701</v>
      </c>
      <c r="T428" s="2">
        <f t="shared" si="98"/>
        <v>1.8161953794650985</v>
      </c>
      <c r="U428" s="9">
        <f t="shared" si="100"/>
        <v>881.77641282784066</v>
      </c>
      <c r="V428" s="13">
        <f t="shared" si="93"/>
        <v>1.4251660479658312E-4</v>
      </c>
    </row>
    <row r="429" spans="1:22">
      <c r="A429" s="2"/>
      <c r="B429" s="2"/>
      <c r="C429">
        <v>1993.4583</v>
      </c>
      <c r="D429">
        <v>359.64</v>
      </c>
      <c r="E429" s="1">
        <f t="shared" si="101"/>
        <v>2173</v>
      </c>
      <c r="F429" s="4">
        <f>F428*SUM(economy!Z219:AB219)/SUM(economy!Z218:AB218)</f>
        <v>14910.899121502682</v>
      </c>
      <c r="G429" s="9">
        <f t="shared" si="103"/>
        <v>181.69924172321859</v>
      </c>
      <c r="H429" s="9">
        <f t="shared" si="103"/>
        <v>220.53776722053078</v>
      </c>
      <c r="I429" s="9">
        <f t="shared" si="103"/>
        <v>170.89456088198844</v>
      </c>
      <c r="J429" s="9">
        <f t="shared" si="103"/>
        <v>33.353162998838123</v>
      </c>
      <c r="K429" s="9">
        <f t="shared" si="103"/>
        <v>1.8057664860537765</v>
      </c>
      <c r="L429" s="9">
        <f t="shared" si="99"/>
        <v>883.2904993106298</v>
      </c>
      <c r="O429">
        <f t="shared" si="92"/>
        <v>14910.899121502682</v>
      </c>
      <c r="P429" s="2">
        <f t="shared" si="94"/>
        <v>181.69930275608246</v>
      </c>
      <c r="Q429" s="2">
        <f t="shared" si="95"/>
        <v>220.53782899329775</v>
      </c>
      <c r="R429" s="2">
        <f t="shared" si="96"/>
        <v>170.8945801441948</v>
      </c>
      <c r="S429" s="2">
        <f t="shared" si="97"/>
        <v>33.353163014200433</v>
      </c>
      <c r="T429" s="2">
        <f t="shared" si="98"/>
        <v>1.8057664860537765</v>
      </c>
      <c r="U429" s="9">
        <f t="shared" si="100"/>
        <v>883.29064139382922</v>
      </c>
      <c r="V429" s="13">
        <f t="shared" si="93"/>
        <v>1.4208319942099479E-4</v>
      </c>
    </row>
    <row r="430" spans="1:22">
      <c r="A430" s="2"/>
      <c r="B430" s="2"/>
      <c r="C430">
        <v>1993.5417</v>
      </c>
      <c r="D430">
        <v>357.45</v>
      </c>
      <c r="E430" s="1">
        <f t="shared" si="101"/>
        <v>2174</v>
      </c>
      <c r="F430" s="4">
        <f>F429*SUM(economy!Z220:AB220)/SUM(economy!Z219:AB219)</f>
        <v>14822.287058331041</v>
      </c>
      <c r="G430" s="9">
        <f t="shared" si="103"/>
        <v>182.60929659917886</v>
      </c>
      <c r="H430" s="9">
        <f t="shared" si="103"/>
        <v>221.33114565350314</v>
      </c>
      <c r="I430" s="9">
        <f t="shared" si="103"/>
        <v>170.84084391130037</v>
      </c>
      <c r="J430" s="9">
        <f t="shared" si="103"/>
        <v>33.197907184911394</v>
      </c>
      <c r="K430" s="9">
        <f t="shared" si="103"/>
        <v>1.7952949503502822</v>
      </c>
      <c r="L430" s="9">
        <f t="shared" si="99"/>
        <v>884.77448829924401</v>
      </c>
      <c r="O430">
        <f t="shared" si="92"/>
        <v>14822.287058331041</v>
      </c>
      <c r="P430" s="2">
        <f t="shared" si="94"/>
        <v>182.60935763204273</v>
      </c>
      <c r="Q430" s="2">
        <f t="shared" si="95"/>
        <v>221.3312072563314</v>
      </c>
      <c r="R430" s="2">
        <f t="shared" si="96"/>
        <v>170.84086291495754</v>
      </c>
      <c r="S430" s="2">
        <f t="shared" si="97"/>
        <v>33.197907199396099</v>
      </c>
      <c r="T430" s="2">
        <f t="shared" si="98"/>
        <v>1.7952949503502822</v>
      </c>
      <c r="U430" s="9">
        <f t="shared" si="100"/>
        <v>884.77462995307803</v>
      </c>
      <c r="V430" s="13">
        <f t="shared" si="93"/>
        <v>1.4165383402087173E-4</v>
      </c>
    </row>
    <row r="431" spans="1:22">
      <c r="A431" s="2"/>
      <c r="B431" s="2"/>
      <c r="C431">
        <v>1993.625</v>
      </c>
      <c r="D431">
        <v>355.76</v>
      </c>
      <c r="E431" s="1">
        <f t="shared" si="101"/>
        <v>2175</v>
      </c>
      <c r="F431" s="4">
        <f>F430*SUM(economy!Z221:AB221)/SUM(economy!Z220:AB220)</f>
        <v>14733.396146073184</v>
      </c>
      <c r="G431" s="9">
        <f t="shared" si="103"/>
        <v>183.51394322715211</v>
      </c>
      <c r="H431" s="9">
        <f t="shared" si="103"/>
        <v>222.11402109716636</v>
      </c>
      <c r="I431" s="9">
        <f t="shared" si="103"/>
        <v>170.77453535244754</v>
      </c>
      <c r="J431" s="9">
        <f t="shared" si="103"/>
        <v>33.041120170634471</v>
      </c>
      <c r="K431" s="9">
        <f t="shared" si="103"/>
        <v>1.7847834521326056</v>
      </c>
      <c r="L431" s="9">
        <f t="shared" si="99"/>
        <v>886.22840329953306</v>
      </c>
      <c r="O431">
        <f t="shared" si="92"/>
        <v>14733.396146073184</v>
      </c>
      <c r="P431" s="2">
        <f t="shared" si="94"/>
        <v>183.51400426001598</v>
      </c>
      <c r="Q431" s="2">
        <f t="shared" si="95"/>
        <v>222.11408253052338</v>
      </c>
      <c r="R431" s="2">
        <f t="shared" si="96"/>
        <v>170.77455410102593</v>
      </c>
      <c r="S431" s="2">
        <f t="shared" si="97"/>
        <v>33.041120184291714</v>
      </c>
      <c r="T431" s="2">
        <f t="shared" si="98"/>
        <v>1.7847834521326056</v>
      </c>
      <c r="U431" s="9">
        <f t="shared" si="100"/>
        <v>886.22854452798958</v>
      </c>
      <c r="V431" s="13">
        <f t="shared" si="93"/>
        <v>1.4122845652764227E-4</v>
      </c>
    </row>
    <row r="432" spans="1:22">
      <c r="A432" s="2"/>
      <c r="B432" s="2"/>
      <c r="C432">
        <v>1993.7083</v>
      </c>
      <c r="D432">
        <v>354.14</v>
      </c>
      <c r="E432" s="1">
        <f t="shared" si="101"/>
        <v>2176</v>
      </c>
      <c r="F432" s="4">
        <f>F431*SUM(economy!Z222:AB222)/SUM(economy!Z221:AB221)</f>
        <v>14644.247443873041</v>
      </c>
      <c r="G432" s="9">
        <f t="shared" si="103"/>
        <v>184.41316458818005</v>
      </c>
      <c r="H432" s="9">
        <f t="shared" si="103"/>
        <v>222.88639626254525</v>
      </c>
      <c r="I432" s="9">
        <f t="shared" si="103"/>
        <v>170.69576232466102</v>
      </c>
      <c r="J432" s="9">
        <f t="shared" si="103"/>
        <v>32.882856699903506</v>
      </c>
      <c r="K432" s="9">
        <f t="shared" si="103"/>
        <v>1.7742346239184426</v>
      </c>
      <c r="L432" s="9">
        <f t="shared" si="99"/>
        <v>887.65241449920836</v>
      </c>
      <c r="O432">
        <f t="shared" si="92"/>
        <v>14644.247443873041</v>
      </c>
      <c r="P432" s="2">
        <f t="shared" si="94"/>
        <v>184.41322562104392</v>
      </c>
      <c r="Q432" s="2">
        <f t="shared" si="95"/>
        <v>222.88645752689726</v>
      </c>
      <c r="R432" s="2">
        <f t="shared" si="96"/>
        <v>170.69578082158444</v>
      </c>
      <c r="S432" s="2">
        <f t="shared" si="97"/>
        <v>32.882856712780551</v>
      </c>
      <c r="T432" s="2">
        <f t="shared" si="98"/>
        <v>1.7742346239184426</v>
      </c>
      <c r="U432" s="9">
        <f t="shared" si="100"/>
        <v>887.6525553062246</v>
      </c>
      <c r="V432" s="13">
        <f t="shared" si="93"/>
        <v>1.4080701623697678E-4</v>
      </c>
    </row>
    <row r="433" spans="1:22">
      <c r="A433" s="2"/>
      <c r="B433" s="2"/>
      <c r="C433">
        <v>1993.7917</v>
      </c>
      <c r="D433">
        <v>354.23</v>
      </c>
      <c r="E433" s="1">
        <f t="shared" si="101"/>
        <v>2177</v>
      </c>
      <c r="F433" s="4">
        <f>F432*SUM(economy!Z223:AB223)/SUM(economy!Z222:AB222)</f>
        <v>14554.861619389336</v>
      </c>
      <c r="G433" s="9">
        <f t="shared" si="103"/>
        <v>185.30694494860424</v>
      </c>
      <c r="H433" s="9">
        <f t="shared" si="103"/>
        <v>223.64827583059093</v>
      </c>
      <c r="I433" s="9">
        <f t="shared" si="103"/>
        <v>170.60465340471427</v>
      </c>
      <c r="J433" s="9">
        <f t="shared" si="103"/>
        <v>32.723170860998465</v>
      </c>
      <c r="K433" s="9">
        <f t="shared" si="103"/>
        <v>1.7636510511026924</v>
      </c>
      <c r="L433" s="9">
        <f t="shared" si="99"/>
        <v>889.04669609601058</v>
      </c>
      <c r="O433">
        <f t="shared" si="92"/>
        <v>14554.861619389336</v>
      </c>
      <c r="P433" s="2">
        <f t="shared" si="94"/>
        <v>185.30700598146811</v>
      </c>
      <c r="Q433" s="2">
        <f t="shared" si="95"/>
        <v>223.64833692640289</v>
      </c>
      <c r="R433" s="2">
        <f t="shared" si="96"/>
        <v>170.60467165336058</v>
      </c>
      <c r="S433" s="2">
        <f t="shared" si="97"/>
        <v>32.723170873139885</v>
      </c>
      <c r="T433" s="2">
        <f t="shared" si="98"/>
        <v>1.7636510511026924</v>
      </c>
      <c r="U433" s="9">
        <f t="shared" si="100"/>
        <v>889.04683648547416</v>
      </c>
      <c r="V433" s="13">
        <f t="shared" si="93"/>
        <v>1.4038946358141402E-4</v>
      </c>
    </row>
    <row r="434" spans="1:22">
      <c r="A434" s="2"/>
      <c r="B434" s="2"/>
      <c r="C434">
        <v>1993.875</v>
      </c>
      <c r="D434">
        <v>355.53</v>
      </c>
      <c r="E434" s="1">
        <f t="shared" si="101"/>
        <v>2178</v>
      </c>
      <c r="F434" s="4">
        <f>F433*SUM(economy!Z224:AB224)/SUM(economy!Z223:AB223)</f>
        <v>14465.258950646614</v>
      </c>
      <c r="G434" s="9">
        <f t="shared" si="103"/>
        <v>186.1952698361726</v>
      </c>
      <c r="H434" s="9">
        <f t="shared" si="103"/>
        <v>224.39966641000237</v>
      </c>
      <c r="I434" s="9">
        <f t="shared" si="103"/>
        <v>170.50133854854451</v>
      </c>
      <c r="J434" s="9">
        <f t="shared" si="103"/>
        <v>32.562116078087485</v>
      </c>
      <c r="K434" s="9">
        <f t="shared" si="103"/>
        <v>1.7530352721192441</v>
      </c>
      <c r="L434" s="9">
        <f t="shared" si="99"/>
        <v>890.41142614492617</v>
      </c>
      <c r="O434">
        <f t="shared" si="92"/>
        <v>14465.258950646614</v>
      </c>
      <c r="P434" s="2">
        <f t="shared" si="94"/>
        <v>186.19533086903647</v>
      </c>
      <c r="Q434" s="2">
        <f t="shared" si="95"/>
        <v>224.39972733773791</v>
      </c>
      <c r="R434" s="2">
        <f t="shared" si="96"/>
        <v>170.50135655224625</v>
      </c>
      <c r="S434" s="2">
        <f t="shared" si="97"/>
        <v>32.562116089535301</v>
      </c>
      <c r="T434" s="2">
        <f t="shared" si="98"/>
        <v>1.7530352721192441</v>
      </c>
      <c r="U434" s="9">
        <f t="shared" si="100"/>
        <v>890.41156612067527</v>
      </c>
      <c r="V434" s="13">
        <f t="shared" si="93"/>
        <v>1.3997574910717958E-4</v>
      </c>
    </row>
    <row r="435" spans="1:22">
      <c r="A435" s="2"/>
      <c r="B435" s="2"/>
      <c r="C435">
        <v>1993.9583</v>
      </c>
      <c r="D435">
        <v>357.03</v>
      </c>
      <c r="E435" s="1">
        <f t="shared" si="101"/>
        <v>2179</v>
      </c>
      <c r="F435" s="4">
        <f>F434*SUM(economy!Z225:AB225)/SUM(economy!Z224:AB224)</f>
        <v>14375.459328059784</v>
      </c>
      <c r="G435" s="9">
        <f t="shared" si="103"/>
        <v>187.07812601625901</v>
      </c>
      <c r="H435" s="9">
        <f t="shared" si="103"/>
        <v>225.1405764953376</v>
      </c>
      <c r="I435" s="9">
        <f t="shared" si="103"/>
        <v>170.38594901420407</v>
      </c>
      <c r="J435" s="9">
        <f t="shared" si="103"/>
        <v>32.399745103433744</v>
      </c>
      <c r="K435" s="9">
        <f t="shared" si="103"/>
        <v>1.7423897786260112</v>
      </c>
      <c r="L435" s="9">
        <f t="shared" si="99"/>
        <v>891.74678640786033</v>
      </c>
      <c r="O435">
        <f t="shared" si="92"/>
        <v>14375.459328059784</v>
      </c>
      <c r="P435" s="2">
        <f t="shared" si="94"/>
        <v>187.07818704912287</v>
      </c>
      <c r="Q435" s="2">
        <f t="shared" si="95"/>
        <v>225.14063725545913</v>
      </c>
      <c r="R435" s="2">
        <f t="shared" si="96"/>
        <v>170.38596677624903</v>
      </c>
      <c r="S435" s="2">
        <f t="shared" si="97"/>
        <v>32.399745114227578</v>
      </c>
      <c r="T435" s="2">
        <f t="shared" si="98"/>
        <v>1.7423897786260112</v>
      </c>
      <c r="U435" s="9">
        <f t="shared" si="100"/>
        <v>891.7469259736846</v>
      </c>
      <c r="V435" s="13">
        <f t="shared" si="93"/>
        <v>1.3956582426999375E-4</v>
      </c>
    </row>
    <row r="436" spans="1:22">
      <c r="A436" s="2"/>
      <c r="B436" s="2"/>
      <c r="C436">
        <v>1994.0417</v>
      </c>
      <c r="D436">
        <v>358.36</v>
      </c>
      <c r="E436" s="1">
        <f t="shared" si="101"/>
        <v>2180</v>
      </c>
      <c r="F436" s="4">
        <f>F435*SUM(economy!Z226:AB226)/SUM(economy!Z225:AB225)</f>
        <v>14285.48225662322</v>
      </c>
      <c r="G436" s="9">
        <f t="shared" si="103"/>
        <v>187.95550146820631</v>
      </c>
      <c r="H436" s="9">
        <f t="shared" si="103"/>
        <v>225.87101642543047</v>
      </c>
      <c r="I436" s="9">
        <f t="shared" si="103"/>
        <v>170.25861728615021</v>
      </c>
      <c r="J436" s="9">
        <f t="shared" si="103"/>
        <v>32.236110010285223</v>
      </c>
      <c r="K436" s="9">
        <f t="shared" si="103"/>
        <v>1.7317170157122073</v>
      </c>
      <c r="L436" s="9">
        <f t="shared" si="99"/>
        <v>893.05296220578441</v>
      </c>
      <c r="O436">
        <f t="shared" si="92"/>
        <v>14285.48225662322</v>
      </c>
      <c r="P436" s="2">
        <f t="shared" si="94"/>
        <v>187.95556250107018</v>
      </c>
      <c r="Q436" s="2">
        <f t="shared" si="95"/>
        <v>225.87107701839909</v>
      </c>
      <c r="R436" s="2">
        <f t="shared" si="96"/>
        <v>170.25863480978208</v>
      </c>
      <c r="S436" s="2">
        <f t="shared" si="97"/>
        <v>32.236110020462441</v>
      </c>
      <c r="T436" s="2">
        <f t="shared" si="98"/>
        <v>1.7317170157122073</v>
      </c>
      <c r="U436" s="9">
        <f t="shared" si="100"/>
        <v>893.05310136542596</v>
      </c>
      <c r="V436" s="13">
        <f t="shared" si="93"/>
        <v>1.3915964154875837E-4</v>
      </c>
    </row>
    <row r="437" spans="1:22">
      <c r="A437" s="2"/>
      <c r="B437" s="2"/>
      <c r="C437">
        <v>1994.125</v>
      </c>
      <c r="D437">
        <v>359.04</v>
      </c>
      <c r="E437" s="1">
        <f t="shared" si="101"/>
        <v>2181</v>
      </c>
      <c r="F437" s="4">
        <f>F436*SUM(economy!Z227:AB227)/SUM(economy!Z226:AB226)</f>
        <v>14195.34685825727</v>
      </c>
      <c r="G437" s="9">
        <f t="shared" si="103"/>
        <v>188.82738536180304</v>
      </c>
      <c r="H437" s="9">
        <f t="shared" si="103"/>
        <v>226.59099834212731</v>
      </c>
      <c r="I437" s="9">
        <f t="shared" si="103"/>
        <v>170.11947700088007</v>
      </c>
      <c r="J437" s="9">
        <f t="shared" si="103"/>
        <v>32.071262186427546</v>
      </c>
      <c r="K437" s="9">
        <f t="shared" si="103"/>
        <v>1.7210193821268427</v>
      </c>
      <c r="L437" s="9">
        <f t="shared" si="99"/>
        <v>894.3301422733648</v>
      </c>
      <c r="O437">
        <f t="shared" si="92"/>
        <v>14195.34685825727</v>
      </c>
      <c r="P437" s="2">
        <f t="shared" si="94"/>
        <v>188.82744639466691</v>
      </c>
      <c r="Q437" s="2">
        <f t="shared" si="95"/>
        <v>226.59105876840289</v>
      </c>
      <c r="R437" s="2">
        <f t="shared" si="96"/>
        <v>170.11949428929896</v>
      </c>
      <c r="S437" s="2">
        <f t="shared" si="97"/>
        <v>32.071262196023376</v>
      </c>
      <c r="T437" s="2">
        <f t="shared" si="98"/>
        <v>1.7210193821268427</v>
      </c>
      <c r="U437" s="9">
        <f t="shared" si="100"/>
        <v>894.3302810305189</v>
      </c>
      <c r="V437" s="13">
        <f t="shared" si="93"/>
        <v>1.3875715410449629E-4</v>
      </c>
    </row>
    <row r="438" spans="1:22">
      <c r="A438" s="2"/>
      <c r="B438" s="2"/>
      <c r="C438">
        <v>1994.2083</v>
      </c>
      <c r="D438">
        <v>360.11</v>
      </c>
      <c r="E438" s="1">
        <f t="shared" si="101"/>
        <v>2182</v>
      </c>
      <c r="F438" s="4">
        <f>F437*SUM(economy!Z228:AB228)/SUM(economy!Z227:AB227)</f>
        <v>14105.071874303687</v>
      </c>
      <c r="G438" s="9">
        <f t="shared" si="103"/>
        <v>189.69376803390324</v>
      </c>
      <c r="H438" s="9">
        <f t="shared" si="103"/>
        <v>227.30053614935733</v>
      </c>
      <c r="I438" s="9">
        <f t="shared" si="103"/>
        <v>169.96866287391609</v>
      </c>
      <c r="J438" s="9">
        <f t="shared" si="103"/>
        <v>31.905252328380545</v>
      </c>
      <c r="K438" s="9">
        <f t="shared" si="103"/>
        <v>1.7102992305274758</v>
      </c>
      <c r="L438" s="9">
        <f t="shared" si="99"/>
        <v>895.57851861608469</v>
      </c>
      <c r="O438">
        <f t="shared" si="92"/>
        <v>14105.071874303687</v>
      </c>
      <c r="P438" s="2">
        <f t="shared" si="94"/>
        <v>189.69382906676711</v>
      </c>
      <c r="Q438" s="2">
        <f t="shared" si="95"/>
        <v>227.30059640939842</v>
      </c>
      <c r="R438" s="2">
        <f t="shared" si="96"/>
        <v>169.96867993027917</v>
      </c>
      <c r="S438" s="2">
        <f t="shared" si="97"/>
        <v>31.905252337428195</v>
      </c>
      <c r="T438" s="2">
        <f t="shared" si="98"/>
        <v>1.7102992305274758</v>
      </c>
      <c r="U438" s="9">
        <f t="shared" si="100"/>
        <v>895.57865697440036</v>
      </c>
      <c r="V438" s="13">
        <f t="shared" si="93"/>
        <v>1.3835831566666457E-4</v>
      </c>
    </row>
    <row r="439" spans="1:22">
      <c r="A439" s="2"/>
      <c r="B439" s="2"/>
      <c r="C439">
        <v>1994.2917</v>
      </c>
      <c r="D439">
        <v>361.36</v>
      </c>
      <c r="E439" s="1">
        <f t="shared" si="101"/>
        <v>2183</v>
      </c>
      <c r="F439" s="4">
        <f>F438*SUM(economy!Z229:AB229)/SUM(economy!Z228:AB228)</f>
        <v>14014.675668162763</v>
      </c>
      <c r="G439" s="9">
        <f t="shared" ref="G439:K454" si="104">G438*(1-G$5)+G$4*$F438*$L$4/1000</f>
        <v>190.55464096519876</v>
      </c>
      <c r="H439" s="9">
        <f t="shared" si="104"/>
        <v>227.99964547254996</v>
      </c>
      <c r="I439" s="9">
        <f t="shared" si="104"/>
        <v>169.80631062814666</v>
      </c>
      <c r="J439" s="9">
        <f t="shared" si="104"/>
        <v>31.738130436219251</v>
      </c>
      <c r="K439" s="9">
        <f t="shared" si="104"/>
        <v>1.6995588677482472</v>
      </c>
      <c r="L439" s="9">
        <f t="shared" si="99"/>
        <v>896.79828636986281</v>
      </c>
      <c r="O439">
        <f t="shared" si="92"/>
        <v>14014.675668162763</v>
      </c>
      <c r="P439" s="2">
        <f t="shared" si="94"/>
        <v>190.55470199806263</v>
      </c>
      <c r="Q439" s="2">
        <f t="shared" si="95"/>
        <v>227.99970556681387</v>
      </c>
      <c r="R439" s="2">
        <f t="shared" si="96"/>
        <v>169.80632745556872</v>
      </c>
      <c r="S439" s="2">
        <f t="shared" si="97"/>
        <v>31.738130444750041</v>
      </c>
      <c r="T439" s="2">
        <f t="shared" si="98"/>
        <v>1.6995588677482472</v>
      </c>
      <c r="U439" s="9">
        <f t="shared" si="100"/>
        <v>896.79842433294345</v>
      </c>
      <c r="V439" s="13">
        <f t="shared" si="93"/>
        <v>1.3796308064684126E-4</v>
      </c>
    </row>
    <row r="440" spans="1:22">
      <c r="A440" s="2"/>
      <c r="B440" s="2"/>
      <c r="C440">
        <v>1994.375</v>
      </c>
      <c r="D440">
        <v>361.78</v>
      </c>
      <c r="E440" s="1">
        <f t="shared" si="101"/>
        <v>2184</v>
      </c>
      <c r="F440" s="4">
        <f>F439*SUM(economy!Z230:AB230)/SUM(economy!Z229:AB229)</f>
        <v>13924.176228064487</v>
      </c>
      <c r="G440" s="9">
        <f t="shared" si="104"/>
        <v>191.40999675715236</v>
      </c>
      <c r="H440" s="9">
        <f t="shared" si="104"/>
        <v>228.68834361841164</v>
      </c>
      <c r="I440" s="9">
        <f t="shared" si="104"/>
        <v>169.63255692352473</v>
      </c>
      <c r="J440" s="9">
        <f t="shared" si="104"/>
        <v>31.569945809000284</v>
      </c>
      <c r="K440" s="9">
        <f t="shared" si="104"/>
        <v>1.6888005550862593</v>
      </c>
      <c r="L440" s="9">
        <f t="shared" si="99"/>
        <v>897.98964366317523</v>
      </c>
      <c r="O440">
        <f t="shared" si="92"/>
        <v>13924.176228064487</v>
      </c>
      <c r="P440" s="2">
        <f t="shared" si="94"/>
        <v>191.41005779001622</v>
      </c>
      <c r="Q440" s="2">
        <f t="shared" si="95"/>
        <v>228.68840354735443</v>
      </c>
      <c r="R440" s="2">
        <f t="shared" si="96"/>
        <v>169.63257352507878</v>
      </c>
      <c r="S440" s="2">
        <f t="shared" si="97"/>
        <v>31.569945817043738</v>
      </c>
      <c r="T440" s="2">
        <f t="shared" si="98"/>
        <v>1.6888005550862593</v>
      </c>
      <c r="U440" s="9">
        <f t="shared" si="100"/>
        <v>897.98978123457937</v>
      </c>
      <c r="V440" s="13">
        <f t="shared" si="93"/>
        <v>1.3757140413872548E-4</v>
      </c>
    </row>
    <row r="441" spans="1:22">
      <c r="A441" s="2"/>
      <c r="B441" s="2"/>
      <c r="C441">
        <v>1994.4583</v>
      </c>
      <c r="D441">
        <v>360.94</v>
      </c>
      <c r="E441" s="1">
        <f t="shared" si="101"/>
        <v>2185</v>
      </c>
      <c r="F441" s="4">
        <f>F440*SUM(economy!Z231:AB231)/SUM(economy!Z230:AB230)</f>
        <v>13833.591169966476</v>
      </c>
      <c r="G441" s="9">
        <f t="shared" si="104"/>
        <v>192.25982910909997</v>
      </c>
      <c r="H441" s="9">
        <f t="shared" si="104"/>
        <v>229.36664953507312</v>
      </c>
      <c r="I441" s="9">
        <f t="shared" si="104"/>
        <v>169.44753928812622</v>
      </c>
      <c r="J441" s="9">
        <f t="shared" si="104"/>
        <v>31.400747040774746</v>
      </c>
      <c r="K441" s="9">
        <f t="shared" si="104"/>
        <v>1.6780265086053749</v>
      </c>
      <c r="L441" s="9">
        <f t="shared" si="99"/>
        <v>899.1527914816794</v>
      </c>
      <c r="O441">
        <f t="shared" si="92"/>
        <v>13833.591169966476</v>
      </c>
      <c r="P441" s="2">
        <f t="shared" si="94"/>
        <v>192.25989014196384</v>
      </c>
      <c r="Q441" s="2">
        <f t="shared" si="95"/>
        <v>229.36670929914959</v>
      </c>
      <c r="R441" s="2">
        <f t="shared" si="96"/>
        <v>169.44755566684401</v>
      </c>
      <c r="S441" s="2">
        <f t="shared" si="97"/>
        <v>31.400747048358703</v>
      </c>
      <c r="T441" s="2">
        <f t="shared" si="98"/>
        <v>1.6780265086053749</v>
      </c>
      <c r="U441" s="9">
        <f t="shared" si="100"/>
        <v>899.15292866492143</v>
      </c>
      <c r="V441" s="13">
        <f t="shared" si="93"/>
        <v>1.3718324203182419E-4</v>
      </c>
    </row>
    <row r="442" spans="1:22">
      <c r="A442" s="2"/>
      <c r="B442" s="2"/>
      <c r="C442">
        <v>1994.5417</v>
      </c>
      <c r="D442">
        <v>359.51</v>
      </c>
      <c r="E442" s="1">
        <f t="shared" si="101"/>
        <v>2186</v>
      </c>
      <c r="F442" s="4">
        <f>F441*SUM(economy!Z232:AB232)/SUM(economy!Z231:AB231)</f>
        <v>13742.937740571666</v>
      </c>
      <c r="G442" s="9">
        <f t="shared" si="104"/>
        <v>193.10413279552984</v>
      </c>
      <c r="H442" s="9">
        <f t="shared" si="104"/>
        <v>230.03458377261884</v>
      </c>
      <c r="I442" s="9">
        <f t="shared" si="104"/>
        <v>169.25139605056941</v>
      </c>
      <c r="J442" s="9">
        <f t="shared" si="104"/>
        <v>31.230582017169024</v>
      </c>
      <c r="K442" s="9">
        <f t="shared" si="104"/>
        <v>1.6672388994565348</v>
      </c>
      <c r="L442" s="9">
        <f t="shared" si="99"/>
        <v>900.28793353534354</v>
      </c>
      <c r="O442">
        <f t="shared" si="92"/>
        <v>13742.937740571666</v>
      </c>
      <c r="P442" s="2">
        <f t="shared" si="94"/>
        <v>193.1041938283937</v>
      </c>
      <c r="Q442" s="2">
        <f t="shared" si="95"/>
        <v>230.03464337228255</v>
      </c>
      <c r="R442" s="2">
        <f t="shared" si="96"/>
        <v>169.25141220944198</v>
      </c>
      <c r="S442" s="2">
        <f t="shared" si="97"/>
        <v>31.23058202431973</v>
      </c>
      <c r="T442" s="2">
        <f t="shared" si="98"/>
        <v>1.6672388994565348</v>
      </c>
      <c r="U442" s="9">
        <f t="shared" si="100"/>
        <v>900.28807033389444</v>
      </c>
      <c r="V442" s="13">
        <f t="shared" si="93"/>
        <v>1.3679855089776538E-4</v>
      </c>
    </row>
    <row r="443" spans="1:22">
      <c r="A443" s="2"/>
      <c r="B443" s="2"/>
      <c r="C443">
        <v>1994.625</v>
      </c>
      <c r="D443">
        <v>357.59</v>
      </c>
      <c r="E443" s="1">
        <f t="shared" si="101"/>
        <v>2187</v>
      </c>
      <c r="F443" s="4">
        <f>F442*SUM(economy!Z233:AB233)/SUM(economy!Z232:AB232)</f>
        <v>13652.232820458683</v>
      </c>
      <c r="G443" s="9">
        <f t="shared" si="104"/>
        <v>193.94290364354595</v>
      </c>
      <c r="H443" s="9">
        <f t="shared" si="104"/>
        <v>230.6921684440081</v>
      </c>
      <c r="I443" s="9">
        <f t="shared" si="104"/>
        <v>169.04426627379459</v>
      </c>
      <c r="J443" s="9">
        <f t="shared" si="104"/>
        <v>31.059497912515127</v>
      </c>
      <c r="K443" s="9">
        <f t="shared" si="104"/>
        <v>1.6564398542137149</v>
      </c>
      <c r="L443" s="9">
        <f t="shared" si="99"/>
        <v>901.3952761280774</v>
      </c>
      <c r="O443">
        <f t="shared" si="92"/>
        <v>13652.232820458683</v>
      </c>
      <c r="P443" s="2">
        <f t="shared" si="94"/>
        <v>193.94296467640982</v>
      </c>
      <c r="Q443" s="2">
        <f t="shared" si="95"/>
        <v>230.69222787971137</v>
      </c>
      <c r="R443" s="2">
        <f t="shared" si="96"/>
        <v>169.0442822157728</v>
      </c>
      <c r="S443" s="2">
        <f t="shared" si="97"/>
        <v>31.059497919257335</v>
      </c>
      <c r="T443" s="2">
        <f t="shared" si="98"/>
        <v>1.6564398542137149</v>
      </c>
      <c r="U443" s="9">
        <f t="shared" si="100"/>
        <v>901.39541254536493</v>
      </c>
      <c r="V443" s="13">
        <f t="shared" si="93"/>
        <v>1.3641728753555071E-4</v>
      </c>
    </row>
    <row r="444" spans="1:22">
      <c r="A444" s="2"/>
      <c r="B444" s="2"/>
      <c r="C444">
        <v>1994.7083</v>
      </c>
      <c r="D444">
        <v>355.86</v>
      </c>
      <c r="E444" s="1">
        <f t="shared" si="101"/>
        <v>2188</v>
      </c>
      <c r="F444" s="4">
        <f>F443*SUM(economy!Z234:AB234)/SUM(economy!Z233:AB233)</f>
        <v>13561.492927318282</v>
      </c>
      <c r="G444" s="9">
        <f t="shared" si="104"/>
        <v>194.77613851052229</v>
      </c>
      <c r="H444" s="9">
        <f t="shared" si="104"/>
        <v>231.33942718639764</v>
      </c>
      <c r="I444" s="9">
        <f t="shared" si="104"/>
        <v>168.82628969020297</v>
      </c>
      <c r="J444" s="9">
        <f t="shared" si="104"/>
        <v>30.887541187512355</v>
      </c>
      <c r="K444" s="9">
        <f t="shared" si="104"/>
        <v>1.6456314552246594</v>
      </c>
      <c r="L444" s="9">
        <f t="shared" si="99"/>
        <v>902.47502802986003</v>
      </c>
      <c r="O444">
        <f t="shared" si="92"/>
        <v>13561.492927318282</v>
      </c>
      <c r="P444" s="2">
        <f t="shared" si="94"/>
        <v>194.77619954338616</v>
      </c>
      <c r="Q444" s="2">
        <f t="shared" si="95"/>
        <v>231.33948645859152</v>
      </c>
      <c r="R444" s="2">
        <f t="shared" si="96"/>
        <v>168.82630541819813</v>
      </c>
      <c r="S444" s="2">
        <f t="shared" si="97"/>
        <v>30.887541193869403</v>
      </c>
      <c r="T444" s="2">
        <f t="shared" si="98"/>
        <v>1.6456314552246594</v>
      </c>
      <c r="U444" s="9">
        <f t="shared" si="100"/>
        <v>902.47516406926991</v>
      </c>
      <c r="V444" s="13">
        <f t="shared" si="93"/>
        <v>1.3603940988105023E-4</v>
      </c>
    </row>
    <row r="445" spans="1:22">
      <c r="C445">
        <v>1994.7917</v>
      </c>
      <c r="D445">
        <v>356.21</v>
      </c>
      <c r="E445" s="1">
        <f t="shared" si="101"/>
        <v>2189</v>
      </c>
      <c r="F445" s="4">
        <f>F444*SUM(economy!Z235:AB235)/SUM(economy!Z234:AB234)</f>
        <v>13470.734219289188</v>
      </c>
      <c r="G445" s="9">
        <f t="shared" si="104"/>
        <v>195.60383526195486</v>
      </c>
      <c r="H445" s="9">
        <f t="shared" si="104"/>
        <v>231.97638512287452</v>
      </c>
      <c r="I445" s="9">
        <f t="shared" si="104"/>
        <v>168.59760663815243</v>
      </c>
      <c r="J445" s="9">
        <f t="shared" si="104"/>
        <v>30.714757587402428</v>
      </c>
      <c r="K445" s="9">
        <f t="shared" si="104"/>
        <v>1.6348157409755593</v>
      </c>
      <c r="L445" s="9">
        <f t="shared" si="99"/>
        <v>903.5274003513598</v>
      </c>
      <c r="O445">
        <f t="shared" si="92"/>
        <v>13470.734219289188</v>
      </c>
      <c r="P445" s="2">
        <f t="shared" si="94"/>
        <v>195.60389629481872</v>
      </c>
      <c r="Q445" s="2">
        <f t="shared" si="95"/>
        <v>231.97644423200882</v>
      </c>
      <c r="R445" s="2">
        <f t="shared" si="96"/>
        <v>168.59762215503676</v>
      </c>
      <c r="S445" s="2">
        <f t="shared" si="97"/>
        <v>30.714757593396318</v>
      </c>
      <c r="T445" s="2">
        <f t="shared" si="98"/>
        <v>1.6348157409755593</v>
      </c>
      <c r="U445" s="9">
        <f t="shared" si="100"/>
        <v>903.52753601623624</v>
      </c>
      <c r="V445" s="13">
        <f t="shared" si="93"/>
        <v>1.3566487643856817E-4</v>
      </c>
    </row>
    <row r="446" spans="1:22">
      <c r="C446">
        <v>1994.875</v>
      </c>
      <c r="D446">
        <v>357.65</v>
      </c>
      <c r="E446" s="1">
        <f t="shared" si="101"/>
        <v>2190</v>
      </c>
      <c r="F446" s="4">
        <f>F445*SUM(economy!Z236:AB236)/SUM(economy!Z235:AB235)</f>
        <v>13379.97249838708</v>
      </c>
      <c r="G446" s="9">
        <f t="shared" si="104"/>
        <v>196.42599274951712</v>
      </c>
      <c r="H446" s="9">
        <f t="shared" si="104"/>
        <v>232.60306882460756</v>
      </c>
      <c r="I446" s="9">
        <f t="shared" si="104"/>
        <v>168.35835799980683</v>
      </c>
      <c r="J446" s="9">
        <f t="shared" si="104"/>
        <v>30.541192140640369</v>
      </c>
      <c r="K446" s="9">
        <f t="shared" si="104"/>
        <v>1.6239947064688505</v>
      </c>
      <c r="L446" s="9">
        <f t="shared" si="99"/>
        <v>904.55260642104076</v>
      </c>
      <c r="O446">
        <f t="shared" si="92"/>
        <v>13379.97249838708</v>
      </c>
      <c r="P446" s="2">
        <f t="shared" si="94"/>
        <v>196.42605378238099</v>
      </c>
      <c r="Q446" s="2">
        <f t="shared" si="95"/>
        <v>232.60312777113089</v>
      </c>
      <c r="R446" s="2">
        <f t="shared" si="96"/>
        <v>168.35837330841397</v>
      </c>
      <c r="S446" s="2">
        <f t="shared" si="97"/>
        <v>30.541192146291845</v>
      </c>
      <c r="T446" s="2">
        <f t="shared" si="98"/>
        <v>1.6239947064688505</v>
      </c>
      <c r="U446" s="9">
        <f t="shared" si="100"/>
        <v>904.55274171468648</v>
      </c>
      <c r="V446" s="13">
        <f t="shared" si="93"/>
        <v>1.3529364571240876E-4</v>
      </c>
    </row>
    <row r="447" spans="1:22">
      <c r="C447">
        <v>1994.9583</v>
      </c>
      <c r="D447">
        <v>359.1</v>
      </c>
      <c r="E447" s="1">
        <f t="shared" si="101"/>
        <v>2191</v>
      </c>
      <c r="F447" s="4">
        <f>F446*SUM(economy!Z237:AB237)/SUM(economy!Z236:AB236)</f>
        <v>13289.223214020345</v>
      </c>
      <c r="G447" s="9">
        <f t="shared" si="104"/>
        <v>197.24261078932477</v>
      </c>
      <c r="H447" s="9">
        <f t="shared" si="104"/>
        <v>233.21950627342488</v>
      </c>
      <c r="I447" s="9">
        <f t="shared" si="104"/>
        <v>168.10868514033453</v>
      </c>
      <c r="J447" s="9">
        <f t="shared" si="104"/>
        <v>30.366889158043811</v>
      </c>
      <c r="K447" s="9">
        <f t="shared" si="104"/>
        <v>1.6131703036133471</v>
      </c>
      <c r="L447" s="9">
        <f t="shared" si="99"/>
        <v>905.55086166474143</v>
      </c>
      <c r="O447">
        <f t="shared" si="92"/>
        <v>13289.223214020345</v>
      </c>
      <c r="P447" s="2">
        <f t="shared" si="94"/>
        <v>197.24267182218864</v>
      </c>
      <c r="Q447" s="2">
        <f t="shared" si="95"/>
        <v>233.21956505778456</v>
      </c>
      <c r="R447" s="2">
        <f t="shared" si="96"/>
        <v>168.10870024346011</v>
      </c>
      <c r="S447" s="2">
        <f t="shared" si="97"/>
        <v>30.366889163372438</v>
      </c>
      <c r="T447" s="2">
        <f t="shared" si="98"/>
        <v>1.6131703036133471</v>
      </c>
      <c r="U447" s="9">
        <f t="shared" si="100"/>
        <v>905.55099659041912</v>
      </c>
      <c r="V447" s="13">
        <f t="shared" si="93"/>
        <v>1.3492567768480512E-4</v>
      </c>
    </row>
    <row r="448" spans="1:22">
      <c r="C448">
        <v>1995.0417</v>
      </c>
      <c r="D448">
        <v>360.04</v>
      </c>
      <c r="E448" s="1">
        <f t="shared" si="101"/>
        <v>2192</v>
      </c>
      <c r="F448" s="4">
        <f>F447*SUM(economy!Z238:AB238)/SUM(economy!Z237:AB237)</f>
        <v>13198.501466586724</v>
      </c>
      <c r="G448" s="9">
        <f t="shared" si="104"/>
        <v>198.05369014041523</v>
      </c>
      <c r="H448" s="9">
        <f t="shared" si="104"/>
        <v>233.82572682482444</v>
      </c>
      <c r="I448" s="9">
        <f t="shared" si="104"/>
        <v>167.84872984845146</v>
      </c>
      <c r="J448" s="9">
        <f t="shared" si="104"/>
        <v>30.191892232403521</v>
      </c>
      <c r="K448" s="9">
        <f t="shared" si="104"/>
        <v>1.6023444416259278</v>
      </c>
      <c r="L448" s="9">
        <f t="shared" si="99"/>
        <v>906.52238348772073</v>
      </c>
      <c r="O448">
        <f t="shared" si="92"/>
        <v>13198.501466586724</v>
      </c>
      <c r="P448" s="2">
        <f t="shared" si="94"/>
        <v>198.0537511732791</v>
      </c>
      <c r="Q448" s="2">
        <f t="shared" si="95"/>
        <v>233.82578544746659</v>
      </c>
      <c r="R448" s="2">
        <f t="shared" si="96"/>
        <v>167.84874474885356</v>
      </c>
      <c r="S448" s="2">
        <f t="shared" si="97"/>
        <v>30.191892237427741</v>
      </c>
      <c r="T448" s="2">
        <f t="shared" si="98"/>
        <v>1.6023444416259278</v>
      </c>
      <c r="U448" s="9">
        <f t="shared" si="100"/>
        <v>906.52251804865296</v>
      </c>
      <c r="V448" s="13">
        <f t="shared" si="93"/>
        <v>1.3456093222430354E-4</v>
      </c>
    </row>
    <row r="449" spans="3:22">
      <c r="C449">
        <v>1995.125</v>
      </c>
      <c r="D449">
        <v>361</v>
      </c>
      <c r="E449" s="1">
        <f t="shared" si="101"/>
        <v>2193</v>
      </c>
      <c r="F449" s="4">
        <f>F448*SUM(economy!Z239:AB239)/SUM(economy!Z238:AB238)</f>
        <v>13107.822011145028</v>
      </c>
      <c r="G449" s="9">
        <f t="shared" si="104"/>
        <v>198.85923248344633</v>
      </c>
      <c r="H449" s="9">
        <f t="shared" si="104"/>
        <v>234.42176117142401</v>
      </c>
      <c r="I449" s="9">
        <f t="shared" si="104"/>
        <v>167.57863427830242</v>
      </c>
      <c r="J449" s="9">
        <f t="shared" si="104"/>
        <v>30.016244238538338</v>
      </c>
      <c r="K449" s="9">
        <f t="shared" si="104"/>
        <v>1.5915189874440259</v>
      </c>
      <c r="L449" s="9">
        <f t="shared" si="99"/>
        <v>907.46739115915511</v>
      </c>
      <c r="O449">
        <f t="shared" si="92"/>
        <v>13107.822011145028</v>
      </c>
      <c r="P449" s="2">
        <f t="shared" si="94"/>
        <v>198.8592935163102</v>
      </c>
      <c r="Q449" s="2">
        <f t="shared" si="95"/>
        <v>234.42181963279353</v>
      </c>
      <c r="R449" s="2">
        <f t="shared" si="96"/>
        <v>167.57864897870215</v>
      </c>
      <c r="S449" s="2">
        <f t="shared" si="97"/>
        <v>30.016244243275541</v>
      </c>
      <c r="T449" s="2">
        <f t="shared" si="98"/>
        <v>1.5915189874440259</v>
      </c>
      <c r="U449" s="9">
        <f t="shared" si="100"/>
        <v>907.46752535852545</v>
      </c>
      <c r="V449" s="13">
        <f t="shared" si="93"/>
        <v>1.3419937033631868E-4</v>
      </c>
    </row>
    <row r="450" spans="3:22">
      <c r="C450">
        <v>1995.2083</v>
      </c>
      <c r="D450">
        <v>361.98</v>
      </c>
      <c r="E450" s="1">
        <f t="shared" si="101"/>
        <v>2194</v>
      </c>
      <c r="F450" s="4">
        <f>F449*SUM(economy!Z240:AB240)/SUM(economy!Z239:AB239)</f>
        <v>13017.199261156089</v>
      </c>
      <c r="G450" s="9">
        <f t="shared" si="104"/>
        <v>199.65924039961951</v>
      </c>
      <c r="H450" s="9">
        <f t="shared" si="104"/>
        <v>235.00764130685658</v>
      </c>
      <c r="I450" s="9">
        <f t="shared" si="104"/>
        <v>167.29854089267414</v>
      </c>
      <c r="J450" s="9">
        <f t="shared" si="104"/>
        <v>29.839987333777902</v>
      </c>
      <c r="K450" s="9">
        <f t="shared" si="104"/>
        <v>1.5806957661482004</v>
      </c>
      <c r="L450" s="9">
        <f t="shared" si="99"/>
        <v>908.38610569907632</v>
      </c>
      <c r="O450">
        <f t="shared" si="92"/>
        <v>13017.199261156089</v>
      </c>
      <c r="P450" s="2">
        <f t="shared" si="94"/>
        <v>199.65930143248337</v>
      </c>
      <c r="Q450" s="2">
        <f t="shared" si="95"/>
        <v>235.00769960739714</v>
      </c>
      <c r="R450" s="2">
        <f t="shared" si="96"/>
        <v>167.29855539575604</v>
      </c>
      <c r="S450" s="2">
        <f t="shared" si="97"/>
        <v>29.839987338244484</v>
      </c>
      <c r="T450" s="2">
        <f t="shared" si="98"/>
        <v>1.5806957661482004</v>
      </c>
      <c r="U450" s="9">
        <f t="shared" si="100"/>
        <v>908.38623954002924</v>
      </c>
      <c r="V450" s="13">
        <f t="shared" si="93"/>
        <v>1.3384095291257836E-4</v>
      </c>
    </row>
    <row r="451" spans="3:22">
      <c r="C451">
        <v>1995.2917</v>
      </c>
      <c r="D451">
        <v>363.44</v>
      </c>
      <c r="E451" s="1">
        <f t="shared" si="101"/>
        <v>2195</v>
      </c>
      <c r="F451" s="4">
        <f>F450*SUM(economy!Z241:AB241)/SUM(economy!Z240:AB240)</f>
        <v>12926.647292287684</v>
      </c>
      <c r="G451" s="9">
        <f t="shared" si="104"/>
        <v>200.45371734983092</v>
      </c>
      <c r="H451" s="9">
        <f t="shared" si="104"/>
        <v>235.58340049011639</v>
      </c>
      <c r="I451" s="9">
        <f t="shared" si="104"/>
        <v>167.00859240753269</v>
      </c>
      <c r="J451" s="9">
        <f t="shared" si="104"/>
        <v>29.663162958856905</v>
      </c>
      <c r="K451" s="9">
        <f t="shared" si="104"/>
        <v>1.5698765613940688</v>
      </c>
      <c r="L451" s="9">
        <f t="shared" si="99"/>
        <v>909.27874976773091</v>
      </c>
      <c r="O451">
        <f t="shared" si="92"/>
        <v>12926.647292287684</v>
      </c>
      <c r="P451" s="2">
        <f t="shared" si="94"/>
        <v>200.45377838269479</v>
      </c>
      <c r="Q451" s="2">
        <f t="shared" si="95"/>
        <v>235.58345863027043</v>
      </c>
      <c r="R451" s="2">
        <f t="shared" si="96"/>
        <v>167.00860671594529</v>
      </c>
      <c r="S451" s="2">
        <f t="shared" si="97"/>
        <v>29.663162963068324</v>
      </c>
      <c r="T451" s="2">
        <f t="shared" si="98"/>
        <v>1.5698765613940688</v>
      </c>
      <c r="U451" s="9">
        <f t="shared" si="100"/>
        <v>909.2788832533729</v>
      </c>
      <c r="V451" s="13">
        <f t="shared" si="93"/>
        <v>1.3348564198167878E-4</v>
      </c>
    </row>
    <row r="452" spans="3:22">
      <c r="C452">
        <v>1995.375</v>
      </c>
      <c r="D452">
        <v>363.83</v>
      </c>
      <c r="E452" s="1">
        <f t="shared" si="101"/>
        <v>2196</v>
      </c>
      <c r="F452" s="4">
        <f>F451*SUM(economy!Z242:AB242)/SUM(economy!Z241:AB241)</f>
        <v>12836.17984627803</v>
      </c>
      <c r="G452" s="9">
        <f t="shared" si="104"/>
        <v>201.24266765405505</v>
      </c>
      <c r="H452" s="9">
        <f t="shared" si="104"/>
        <v>236.14907321036003</v>
      </c>
      <c r="I452" s="9">
        <f t="shared" si="104"/>
        <v>166.70893173787687</v>
      </c>
      <c r="J452" s="9">
        <f t="shared" si="104"/>
        <v>29.485811839204828</v>
      </c>
      <c r="K452" s="9">
        <f t="shared" si="104"/>
        <v>1.5590631158529227</v>
      </c>
      <c r="L452" s="9">
        <f t="shared" si="99"/>
        <v>910.1455475573498</v>
      </c>
      <c r="O452">
        <f t="shared" si="92"/>
        <v>12836.17984627803</v>
      </c>
      <c r="P452" s="2">
        <f t="shared" si="94"/>
        <v>201.24272868691892</v>
      </c>
      <c r="Q452" s="2">
        <f t="shared" si="95"/>
        <v>236.14913119056877</v>
      </c>
      <c r="R452" s="2">
        <f t="shared" si="96"/>
        <v>166.70894585423312</v>
      </c>
      <c r="S452" s="2">
        <f t="shared" si="97"/>
        <v>29.485811843175661</v>
      </c>
      <c r="T452" s="2">
        <f t="shared" si="98"/>
        <v>1.5590631158529227</v>
      </c>
      <c r="U452" s="9">
        <f t="shared" si="100"/>
        <v>910.14568069074937</v>
      </c>
      <c r="V452" s="13">
        <f t="shared" si="93"/>
        <v>1.3313339957221615E-4</v>
      </c>
    </row>
    <row r="453" spans="3:22">
      <c r="C453">
        <v>1995.4583</v>
      </c>
      <c r="D453">
        <v>363.33</v>
      </c>
      <c r="E453" s="1">
        <f t="shared" si="101"/>
        <v>2197</v>
      </c>
      <c r="F453" s="4">
        <f>F452*SUM(economy!Z243:AB243)/SUM(economy!Z242:AB242)</f>
        <v>12745.810334852693</v>
      </c>
      <c r="G453" s="9">
        <f t="shared" si="104"/>
        <v>202.02609647096403</v>
      </c>
      <c r="H453" s="9">
        <f t="shared" si="104"/>
        <v>236.70469515216755</v>
      </c>
      <c r="I453" s="9">
        <f t="shared" si="104"/>
        <v>166.39970194489879</v>
      </c>
      <c r="J453" s="9">
        <f t="shared" si="104"/>
        <v>29.30797398661548</v>
      </c>
      <c r="K453" s="9">
        <f t="shared" si="104"/>
        <v>1.5482571316603591</v>
      </c>
      <c r="L453" s="9">
        <f t="shared" si="99"/>
        <v>910.98672468630616</v>
      </c>
      <c r="O453">
        <f t="shared" si="92"/>
        <v>12745.810334852693</v>
      </c>
      <c r="P453" s="2">
        <f t="shared" si="94"/>
        <v>202.0261575038279</v>
      </c>
      <c r="Q453" s="2">
        <f t="shared" si="95"/>
        <v>236.70475297287098</v>
      </c>
      <c r="R453" s="2">
        <f t="shared" si="96"/>
        <v>166.39971587177661</v>
      </c>
      <c r="S453" s="2">
        <f t="shared" si="97"/>
        <v>29.307973990359471</v>
      </c>
      <c r="T453" s="2">
        <f t="shared" si="98"/>
        <v>1.5482571316603591</v>
      </c>
      <c r="U453" s="9">
        <f t="shared" si="100"/>
        <v>910.98685747049524</v>
      </c>
      <c r="V453" s="13">
        <f t="shared" si="93"/>
        <v>1.3278418907702871E-4</v>
      </c>
    </row>
    <row r="454" spans="3:22">
      <c r="C454">
        <v>1995.5417</v>
      </c>
      <c r="D454">
        <v>361.78</v>
      </c>
      <c r="E454" s="1">
        <f t="shared" si="101"/>
        <v>2198</v>
      </c>
      <c r="F454" s="4">
        <f>F453*SUM(economy!Z244:AB244)/SUM(economy!Z243:AB243)</f>
        <v>12655.551843689957</v>
      </c>
      <c r="G454" s="9">
        <f t="shared" si="104"/>
        <v>202.80400977778604</v>
      </c>
      <c r="H454" s="9">
        <f t="shared" si="104"/>
        <v>237.25030316126652</v>
      </c>
      <c r="I454" s="9">
        <f t="shared" si="104"/>
        <v>166.0810461844423</v>
      </c>
      <c r="J454" s="9">
        <f t="shared" si="104"/>
        <v>29.12968870128087</v>
      </c>
      <c r="K454" s="9">
        <f t="shared" si="104"/>
        <v>1.5374602708722822</v>
      </c>
      <c r="L454" s="9">
        <f t="shared" si="99"/>
        <v>911.80250809564814</v>
      </c>
      <c r="O454">
        <f t="shared" si="92"/>
        <v>12655.551843689957</v>
      </c>
      <c r="P454" s="2">
        <f t="shared" si="94"/>
        <v>202.8040708106499</v>
      </c>
      <c r="Q454" s="2">
        <f t="shared" si="95"/>
        <v>237.25036082290347</v>
      </c>
      <c r="R454" s="2">
        <f t="shared" si="96"/>
        <v>166.08105992438496</v>
      </c>
      <c r="S454" s="2">
        <f t="shared" si="97"/>
        <v>29.129688704810977</v>
      </c>
      <c r="T454" s="2">
        <f t="shared" si="98"/>
        <v>1.5374602708722822</v>
      </c>
      <c r="U454" s="9">
        <f t="shared" si="100"/>
        <v>911.80264053362157</v>
      </c>
      <c r="V454" s="13">
        <f t="shared" si="93"/>
        <v>1.3243797343420738E-4</v>
      </c>
    </row>
    <row r="455" spans="3:22">
      <c r="C455">
        <v>1995.625</v>
      </c>
      <c r="D455">
        <v>359.33</v>
      </c>
      <c r="E455" s="1">
        <f t="shared" si="101"/>
        <v>2199</v>
      </c>
      <c r="F455" s="4">
        <f>F454*SUM(economy!Z245:AB245)/SUM(economy!Z244:AB244)</f>
        <v>12565.417136430011</v>
      </c>
      <c r="G455" s="9">
        <f t="shared" ref="G455:K470" si="105">G454*(1-G$5)+G$4*$F454*$L$4/1000</f>
        <v>203.5764143504056</v>
      </c>
      <c r="H455" s="9">
        <f t="shared" si="105"/>
        <v>237.78593521072304</v>
      </c>
      <c r="I455" s="9">
        <f t="shared" si="105"/>
        <v>165.75310765674882</v>
      </c>
      <c r="J455" s="9">
        <f t="shared" si="105"/>
        <v>28.95099457417432</v>
      </c>
      <c r="K455" s="9">
        <f t="shared" si="105"/>
        <v>1.5266741559276484</v>
      </c>
      <c r="L455" s="9">
        <f t="shared" si="99"/>
        <v>912.59312594797939</v>
      </c>
      <c r="O455">
        <f t="shared" ref="O455:O518" si="106">F455+N455</f>
        <v>12565.417136430011</v>
      </c>
      <c r="P455" s="2">
        <f t="shared" si="94"/>
        <v>203.57647538326947</v>
      </c>
      <c r="Q455" s="2">
        <f t="shared" si="95"/>
        <v>237.78599271373113</v>
      </c>
      <c r="R455" s="2">
        <f t="shared" si="96"/>
        <v>165.75312121226551</v>
      </c>
      <c r="S455" s="2">
        <f t="shared" si="97"/>
        <v>28.950994577502765</v>
      </c>
      <c r="T455" s="2">
        <f t="shared" si="98"/>
        <v>1.5266741559276484</v>
      </c>
      <c r="U455" s="9">
        <f t="shared" si="100"/>
        <v>912.59325804269656</v>
      </c>
      <c r="V455" s="13">
        <f t="shared" ref="V455:V518" si="107">U455-L455</f>
        <v>1.3209471717345878E-4</v>
      </c>
    </row>
    <row r="456" spans="3:22">
      <c r="C456">
        <v>1995.7083</v>
      </c>
      <c r="D456">
        <v>358.32</v>
      </c>
      <c r="E456" s="1">
        <f t="shared" si="101"/>
        <v>2200</v>
      </c>
      <c r="F456" s="4">
        <f>F455*SUM(economy!Z246:AB246)/SUM(economy!Z245:AB245)</f>
        <v>12475.418658723107</v>
      </c>
      <c r="G456" s="9">
        <f t="shared" si="105"/>
        <v>204.34331774370884</v>
      </c>
      <c r="H456" s="9">
        <f t="shared" si="105"/>
        <v>238.31163036760205</v>
      </c>
      <c r="I456" s="9">
        <f t="shared" si="105"/>
        <v>165.41602955748013</v>
      </c>
      <c r="J456" s="9">
        <f t="shared" si="105"/>
        <v>28.771929489768013</v>
      </c>
      <c r="K456" s="9">
        <f t="shared" si="105"/>
        <v>1.515900370117363</v>
      </c>
      <c r="L456" s="9">
        <f t="shared" si="99"/>
        <v>913.35880752867638</v>
      </c>
      <c r="O456">
        <f t="shared" si="106"/>
        <v>12475.418658723107</v>
      </c>
      <c r="P456" s="2">
        <f t="shared" ref="P456:P519" si="108">P455*(1-P$5)+P$4*$O455*$L$4/1000</f>
        <v>204.34337877657271</v>
      </c>
      <c r="Q456" s="2">
        <f t="shared" ref="Q456:Q519" si="109">Q455*(1-Q$5)+Q$4*$O455*$L$4/1000</f>
        <v>238.31168771241764</v>
      </c>
      <c r="R456" s="2">
        <f t="shared" ref="R456:R519" si="110">R455*(1-R$5)+R$4*$O455*$L$4/1000</f>
        <v>165.41604293104632</v>
      </c>
      <c r="S456" s="2">
        <f t="shared" ref="S456:S519" si="111">S455*(1-S$5)+S$4*$O455*$L$4/1000</f>
        <v>28.771929492906317</v>
      </c>
      <c r="T456" s="2">
        <f t="shared" ref="T456:T519" si="112">T455*(1-T$5)+T$4*$O455*$L$4/1000</f>
        <v>1.515900370117363</v>
      </c>
      <c r="U456" s="9">
        <f t="shared" si="100"/>
        <v>913.35893928306041</v>
      </c>
      <c r="V456" s="13">
        <f t="shared" si="107"/>
        <v>1.3175438402868167E-4</v>
      </c>
    </row>
    <row r="457" spans="3:22">
      <c r="C457">
        <v>1995.7917</v>
      </c>
      <c r="D457">
        <v>358.14</v>
      </c>
      <c r="E457" s="1">
        <f t="shared" si="101"/>
        <v>2201</v>
      </c>
      <c r="F457" s="4">
        <f>F456*SUM(economy!Z247:AB247)/SUM(economy!Z246:AB246)</f>
        <v>12385.568542312523</v>
      </c>
      <c r="G457" s="9">
        <f t="shared" si="105"/>
        <v>205.10472827217549</v>
      </c>
      <c r="H457" s="9">
        <f t="shared" si="105"/>
        <v>238.82742876009948</v>
      </c>
      <c r="I457" s="9">
        <f t="shared" si="105"/>
        <v>165.06995503000667</v>
      </c>
      <c r="J457" s="9">
        <f t="shared" si="105"/>
        <v>28.59253062907041</v>
      </c>
      <c r="K457" s="9">
        <f t="shared" si="105"/>
        <v>1.5051404580587313</v>
      </c>
      <c r="L457" s="9">
        <f t="shared" ref="L457:L520" si="113">SUM(G457:K457,L$5)</f>
        <v>914.09978314941077</v>
      </c>
      <c r="O457">
        <f t="shared" si="106"/>
        <v>12385.568542312523</v>
      </c>
      <c r="P457" s="2">
        <f t="shared" si="108"/>
        <v>205.10478930503936</v>
      </c>
      <c r="Q457" s="2">
        <f t="shared" si="109"/>
        <v>238.82748594715775</v>
      </c>
      <c r="R457" s="2">
        <f t="shared" si="110"/>
        <v>165.06996822406464</v>
      </c>
      <c r="S457" s="2">
        <f t="shared" si="111"/>
        <v>28.592530632029433</v>
      </c>
      <c r="T457" s="2">
        <f t="shared" si="112"/>
        <v>1.5051404580587313</v>
      </c>
      <c r="U457" s="9">
        <f t="shared" ref="U457:U520" si="114">SUM(P457:T457,U$5)</f>
        <v>914.09991456634987</v>
      </c>
      <c r="V457" s="13">
        <f t="shared" si="107"/>
        <v>1.3141693909801688E-4</v>
      </c>
    </row>
    <row r="458" spans="3:22">
      <c r="C458">
        <v>1995.875</v>
      </c>
      <c r="D458">
        <v>359.61</v>
      </c>
      <c r="E458" s="1">
        <f t="shared" ref="E458:E521" si="115">1+E457</f>
        <v>2202</v>
      </c>
      <c r="F458" s="4">
        <f>F457*SUM(economy!Z248:AB248)/SUM(economy!Z247:AB247)</f>
        <v>12295.878609147683</v>
      </c>
      <c r="G458" s="9">
        <f t="shared" si="105"/>
        <v>205.86065499072038</v>
      </c>
      <c r="H458" s="9">
        <f t="shared" si="105"/>
        <v>239.33337154514814</v>
      </c>
      <c r="I458" s="9">
        <f t="shared" si="105"/>
        <v>164.71502711894976</v>
      </c>
      <c r="J458" s="9">
        <f t="shared" si="105"/>
        <v>28.412834472969376</v>
      </c>
      <c r="K458" s="9">
        <f t="shared" si="105"/>
        <v>1.4943959261749189</v>
      </c>
      <c r="L458" s="9">
        <f t="shared" si="113"/>
        <v>914.81628405396259</v>
      </c>
      <c r="O458">
        <f t="shared" si="106"/>
        <v>12295.878609147683</v>
      </c>
      <c r="P458" s="2">
        <f t="shared" si="108"/>
        <v>205.86071602358425</v>
      </c>
      <c r="Q458" s="2">
        <f t="shared" si="109"/>
        <v>239.33342857488313</v>
      </c>
      <c r="R458" s="2">
        <f t="shared" si="110"/>
        <v>164.71504013590896</v>
      </c>
      <c r="S458" s="2">
        <f t="shared" si="111"/>
        <v>28.412834475759361</v>
      </c>
      <c r="T458" s="2">
        <f t="shared" si="112"/>
        <v>1.4943959261749189</v>
      </c>
      <c r="U458" s="9">
        <f t="shared" si="114"/>
        <v>914.81641513631064</v>
      </c>
      <c r="V458" s="13">
        <f t="shared" si="107"/>
        <v>1.3108234804803942E-4</v>
      </c>
    </row>
    <row r="459" spans="3:22">
      <c r="C459">
        <v>1995.9583</v>
      </c>
      <c r="D459">
        <v>360.82</v>
      </c>
      <c r="E459" s="1">
        <f t="shared" si="115"/>
        <v>2203</v>
      </c>
      <c r="F459" s="4">
        <f>F458*SUM(economy!Z249:AB249)/SUM(economy!Z248:AB248)</f>
        <v>12206.360375523704</v>
      </c>
      <c r="G459" s="9">
        <f t="shared" si="105"/>
        <v>206.61110767578572</v>
      </c>
      <c r="H459" s="9">
        <f t="shared" si="105"/>
        <v>239.8295008764992</v>
      </c>
      <c r="I459" s="9">
        <f t="shared" si="105"/>
        <v>164.35138872496523</v>
      </c>
      <c r="J459" s="9">
        <f t="shared" si="105"/>
        <v>28.232876805867097</v>
      </c>
      <c r="K459" s="9">
        <f t="shared" si="105"/>
        <v>1.4836682431788621</v>
      </c>
      <c r="L459" s="9">
        <f t="shared" si="113"/>
        <v>915.50854232629615</v>
      </c>
      <c r="O459">
        <f t="shared" si="106"/>
        <v>12206.360375523704</v>
      </c>
      <c r="P459" s="2">
        <f t="shared" si="108"/>
        <v>206.61116870864959</v>
      </c>
      <c r="Q459" s="2">
        <f t="shared" si="109"/>
        <v>239.82955774934368</v>
      </c>
      <c r="R459" s="2">
        <f t="shared" si="110"/>
        <v>164.3514015672028</v>
      </c>
      <c r="S459" s="2">
        <f t="shared" si="111"/>
        <v>28.2328768084977</v>
      </c>
      <c r="T459" s="2">
        <f t="shared" si="112"/>
        <v>1.4836682431788621</v>
      </c>
      <c r="U459" s="9">
        <f t="shared" si="114"/>
        <v>915.50867307687258</v>
      </c>
      <c r="V459" s="13">
        <f t="shared" si="107"/>
        <v>1.3075057643163746E-4</v>
      </c>
    </row>
    <row r="460" spans="3:22">
      <c r="C460">
        <v>1996.0417</v>
      </c>
      <c r="D460">
        <v>362.2</v>
      </c>
      <c r="E460" s="1">
        <f t="shared" si="115"/>
        <v>2204</v>
      </c>
      <c r="F460" s="4">
        <f>F459*SUM(economy!Z250:AB250)/SUM(economy!Z249:AB249)</f>
        <v>12117.025056243081</v>
      </c>
      <c r="G460" s="9">
        <f t="shared" si="105"/>
        <v>207.35609680668622</v>
      </c>
      <c r="H460" s="9">
        <f t="shared" si="105"/>
        <v>240.31585987327981</v>
      </c>
      <c r="I460" s="9">
        <f t="shared" si="105"/>
        <v>163.97918256075587</v>
      </c>
      <c r="J460" s="9">
        <f t="shared" si="105"/>
        <v>28.052692719593189</v>
      </c>
      <c r="K460" s="9">
        <f t="shared" si="105"/>
        <v>1.4729588405611189</v>
      </c>
      <c r="L460" s="9">
        <f t="shared" si="113"/>
        <v>916.17679080087623</v>
      </c>
      <c r="O460">
        <f t="shared" si="106"/>
        <v>12117.025056243081</v>
      </c>
      <c r="P460" s="2">
        <f t="shared" si="108"/>
        <v>207.35615783955009</v>
      </c>
      <c r="Q460" s="2">
        <f t="shared" si="109"/>
        <v>240.31591658966539</v>
      </c>
      <c r="R460" s="2">
        <f t="shared" si="110"/>
        <v>163.97919523061702</v>
      </c>
      <c r="S460" s="2">
        <f t="shared" si="111"/>
        <v>28.052692722073516</v>
      </c>
      <c r="T460" s="2">
        <f t="shared" si="112"/>
        <v>1.4729588405611189</v>
      </c>
      <c r="U460" s="9">
        <f t="shared" si="114"/>
        <v>916.17692122246717</v>
      </c>
      <c r="V460" s="13">
        <f t="shared" si="107"/>
        <v>1.3042159093856753E-4</v>
      </c>
    </row>
    <row r="461" spans="3:22">
      <c r="C461">
        <v>1996.125</v>
      </c>
      <c r="D461">
        <v>363.36</v>
      </c>
      <c r="E461" s="1">
        <f t="shared" si="115"/>
        <v>2205</v>
      </c>
      <c r="F461" s="4">
        <f>F460*SUM(economy!Z251:AB251)/SUM(economy!Z250:AB250)</f>
        <v>12027.883568795965</v>
      </c>
      <c r="G461" s="9">
        <f t="shared" si="105"/>
        <v>208.09563354720811</v>
      </c>
      <c r="H461" s="9">
        <f t="shared" si="105"/>
        <v>240.7924925890282</v>
      </c>
      <c r="I461" s="9">
        <f t="shared" si="105"/>
        <v>163.59855110829969</v>
      </c>
      <c r="J461" s="9">
        <f t="shared" si="105"/>
        <v>27.872316617582744</v>
      </c>
      <c r="K461" s="9">
        <f t="shared" si="105"/>
        <v>1.4622691130811512</v>
      </c>
      <c r="L461" s="9">
        <f t="shared" si="113"/>
        <v>916.82126297519994</v>
      </c>
      <c r="O461">
        <f t="shared" si="106"/>
        <v>12027.883568795965</v>
      </c>
      <c r="P461" s="2">
        <f t="shared" si="108"/>
        <v>208.09569458007198</v>
      </c>
      <c r="Q461" s="2">
        <f t="shared" si="109"/>
        <v>240.79254914938531</v>
      </c>
      <c r="R461" s="2">
        <f t="shared" si="110"/>
        <v>163.59856360809817</v>
      </c>
      <c r="S461" s="2">
        <f t="shared" si="111"/>
        <v>27.872316619921374</v>
      </c>
      <c r="T461" s="2">
        <f t="shared" si="112"/>
        <v>1.4622691130811512</v>
      </c>
      <c r="U461" s="9">
        <f t="shared" si="114"/>
        <v>916.82139307055786</v>
      </c>
      <c r="V461" s="13">
        <f t="shared" si="107"/>
        <v>1.3009535791752569E-4</v>
      </c>
    </row>
    <row r="462" spans="3:22">
      <c r="C462">
        <v>1996.2083</v>
      </c>
      <c r="D462">
        <v>364.28</v>
      </c>
      <c r="E462" s="1">
        <f t="shared" si="115"/>
        <v>2206</v>
      </c>
      <c r="F462" s="4">
        <f>F461*SUM(economy!Z252:AB252)/SUM(economy!Z251:AB251)</f>
        <v>11938.946537555074</v>
      </c>
      <c r="G462" s="9">
        <f t="shared" si="105"/>
        <v>208.82972972746327</v>
      </c>
      <c r="H462" s="9">
        <f t="shared" si="105"/>
        <v>241.25944398120649</v>
      </c>
      <c r="I462" s="9">
        <f t="shared" si="105"/>
        <v>163.20963657728012</v>
      </c>
      <c r="J462" s="9">
        <f t="shared" si="105"/>
        <v>27.691782219306319</v>
      </c>
      <c r="K462" s="9">
        <f t="shared" si="105"/>
        <v>1.4516004192615586</v>
      </c>
      <c r="L462" s="9">
        <f t="shared" si="113"/>
        <v>917.44219292451783</v>
      </c>
      <c r="O462">
        <f t="shared" si="106"/>
        <v>11938.946537555074</v>
      </c>
      <c r="P462" s="2">
        <f t="shared" si="108"/>
        <v>208.82979076032714</v>
      </c>
      <c r="Q462" s="2">
        <f t="shared" si="109"/>
        <v>241.25950038596437</v>
      </c>
      <c r="R462" s="2">
        <f t="shared" si="110"/>
        <v>163.20964890929861</v>
      </c>
      <c r="S462" s="2">
        <f t="shared" si="111"/>
        <v>27.69178222151135</v>
      </c>
      <c r="T462" s="2">
        <f t="shared" si="112"/>
        <v>1.4516004192615586</v>
      </c>
      <c r="U462" s="9">
        <f t="shared" si="114"/>
        <v>917.44232269636314</v>
      </c>
      <c r="V462" s="13">
        <f t="shared" si="107"/>
        <v>1.2977184530882369E-4</v>
      </c>
    </row>
    <row r="463" spans="3:22">
      <c r="C463">
        <v>1996.2917</v>
      </c>
      <c r="D463">
        <v>364.69</v>
      </c>
      <c r="E463" s="1">
        <f t="shared" si="115"/>
        <v>2207</v>
      </c>
      <c r="F463" s="4">
        <f>F462*SUM(economy!Z253:AB253)/SUM(economy!Z252:AB252)</f>
        <v>11850.224297982028</v>
      </c>
      <c r="G463" s="9">
        <f t="shared" si="105"/>
        <v>209.55839782599949</v>
      </c>
      <c r="H463" s="9">
        <f t="shared" si="105"/>
        <v>241.71675988119111</v>
      </c>
      <c r="I463" s="9">
        <f t="shared" si="105"/>
        <v>162.8125808647045</v>
      </c>
      <c r="J463" s="9">
        <f t="shared" si="105"/>
        <v>27.511122564939232</v>
      </c>
      <c r="K463" s="9">
        <f t="shared" si="105"/>
        <v>1.4409540818847908</v>
      </c>
      <c r="L463" s="9">
        <f t="shared" si="113"/>
        <v>918.03981521871913</v>
      </c>
      <c r="O463">
        <f t="shared" si="106"/>
        <v>11850.224297982028</v>
      </c>
      <c r="P463" s="2">
        <f t="shared" si="108"/>
        <v>209.55845885886336</v>
      </c>
      <c r="Q463" s="2">
        <f t="shared" si="109"/>
        <v>241.7168161307778</v>
      </c>
      <c r="R463" s="2">
        <f t="shared" si="110"/>
        <v>162.81259303119504</v>
      </c>
      <c r="S463" s="2">
        <f t="shared" si="111"/>
        <v>27.511122567018298</v>
      </c>
      <c r="T463" s="2">
        <f t="shared" si="112"/>
        <v>1.4409540818847908</v>
      </c>
      <c r="U463" s="9">
        <f t="shared" si="114"/>
        <v>918.03994466973927</v>
      </c>
      <c r="V463" s="13">
        <f t="shared" si="107"/>
        <v>1.2945102014327858E-4</v>
      </c>
    </row>
    <row r="464" spans="3:22">
      <c r="C464">
        <v>1996.375</v>
      </c>
      <c r="D464">
        <v>365.25</v>
      </c>
      <c r="E464" s="1">
        <f t="shared" si="115"/>
        <v>2208</v>
      </c>
      <c r="F464" s="4">
        <f>F463*SUM(economy!Z254:AB254)/SUM(economy!Z253:AB253)</f>
        <v>11761.726900841542</v>
      </c>
      <c r="G464" s="9">
        <f t="shared" si="105"/>
        <v>210.28165095216741</v>
      </c>
      <c r="H464" s="9">
        <f t="shared" si="105"/>
        <v>242.16448696474089</v>
      </c>
      <c r="I464" s="9">
        <f t="shared" si="105"/>
        <v>162.40752551569659</v>
      </c>
      <c r="J464" s="9">
        <f t="shared" si="105"/>
        <v>27.33037002025781</v>
      </c>
      <c r="K464" s="9">
        <f t="shared" si="105"/>
        <v>1.4303313884918998</v>
      </c>
      <c r="L464" s="9">
        <f t="shared" si="113"/>
        <v>918.61436484135459</v>
      </c>
      <c r="O464">
        <f t="shared" si="106"/>
        <v>11761.726900841542</v>
      </c>
      <c r="P464" s="2">
        <f t="shared" si="108"/>
        <v>210.28171198503128</v>
      </c>
      <c r="Q464" s="2">
        <f t="shared" si="109"/>
        <v>242.16454305958328</v>
      </c>
      <c r="R464" s="2">
        <f t="shared" si="110"/>
        <v>162.40753751888099</v>
      </c>
      <c r="S464" s="2">
        <f t="shared" si="111"/>
        <v>27.330370022218105</v>
      </c>
      <c r="T464" s="2">
        <f t="shared" si="112"/>
        <v>1.4303313884918998</v>
      </c>
      <c r="U464" s="9">
        <f t="shared" si="114"/>
        <v>918.61449397420552</v>
      </c>
      <c r="V464" s="13">
        <f t="shared" si="107"/>
        <v>1.2913285092963633E-4</v>
      </c>
    </row>
    <row r="465" spans="3:22">
      <c r="C465">
        <v>1996.4583</v>
      </c>
      <c r="D465">
        <v>365.06</v>
      </c>
      <c r="E465" s="1">
        <f t="shared" si="115"/>
        <v>2209</v>
      </c>
      <c r="F465" s="4">
        <f>F464*SUM(economy!Z255:AB255)/SUM(economy!Z254:AB254)</f>
        <v>11673.464116420348</v>
      </c>
      <c r="G465" s="9">
        <f t="shared" si="105"/>
        <v>210.9995028287446</v>
      </c>
      <c r="H465" s="9">
        <f t="shared" si="105"/>
        <v>242.60267272294209</v>
      </c>
      <c r="I465" s="9">
        <f t="shared" si="105"/>
        <v>161.99461168544835</v>
      </c>
      <c r="J465" s="9">
        <f t="shared" si="105"/>
        <v>27.149556281750549</v>
      </c>
      <c r="K465" s="9">
        <f t="shared" si="105"/>
        <v>1.4197335918828968</v>
      </c>
      <c r="L465" s="9">
        <f t="shared" si="113"/>
        <v>919.16607711076836</v>
      </c>
      <c r="O465">
        <f t="shared" si="106"/>
        <v>11673.464116420348</v>
      </c>
      <c r="P465" s="2">
        <f t="shared" si="108"/>
        <v>210.99956386160846</v>
      </c>
      <c r="Q465" s="2">
        <f t="shared" si="109"/>
        <v>242.60272866346588</v>
      </c>
      <c r="R465" s="2">
        <f t="shared" si="110"/>
        <v>161.9946235275186</v>
      </c>
      <c r="S465" s="2">
        <f t="shared" si="111"/>
        <v>27.149556283598859</v>
      </c>
      <c r="T465" s="2">
        <f t="shared" si="112"/>
        <v>1.4197335918828968</v>
      </c>
      <c r="U465" s="9">
        <f t="shared" si="114"/>
        <v>919.16620592807465</v>
      </c>
      <c r="V465" s="13">
        <f t="shared" si="107"/>
        <v>1.2881730629032973E-4</v>
      </c>
    </row>
    <row r="466" spans="3:22">
      <c r="C466">
        <v>1996.5417</v>
      </c>
      <c r="D466">
        <v>363.69</v>
      </c>
      <c r="E466" s="1">
        <f t="shared" si="115"/>
        <v>2210</v>
      </c>
      <c r="F466" s="4">
        <f>F465*SUM(economy!Z256:AB256)/SUM(economy!Z255:AB255)</f>
        <v>11585.4454387477</v>
      </c>
      <c r="G466" s="9">
        <f t="shared" si="105"/>
        <v>211.7119677748172</v>
      </c>
      <c r="H466" s="9">
        <f t="shared" si="105"/>
        <v>243.03136543362928</v>
      </c>
      <c r="I466" s="9">
        <f t="shared" si="105"/>
        <v>161.57398010231631</v>
      </c>
      <c r="J466" s="9">
        <f t="shared" si="105"/>
        <v>26.968712381932477</v>
      </c>
      <c r="K466" s="9">
        <f t="shared" si="105"/>
        <v>1.4091619106183073</v>
      </c>
      <c r="L466" s="9">
        <f t="shared" si="113"/>
        <v>919.69518760331357</v>
      </c>
      <c r="O466">
        <f t="shared" si="106"/>
        <v>11585.4454387477</v>
      </c>
      <c r="P466" s="2">
        <f t="shared" si="108"/>
        <v>211.71202880768107</v>
      </c>
      <c r="Q466" s="2">
        <f t="shared" si="109"/>
        <v>243.03142122025901</v>
      </c>
      <c r="R466" s="2">
        <f t="shared" si="110"/>
        <v>161.57399178543503</v>
      </c>
      <c r="S466" s="2">
        <f t="shared" si="111"/>
        <v>26.9687123836752</v>
      </c>
      <c r="T466" s="2">
        <f t="shared" si="112"/>
        <v>1.4091619106183073</v>
      </c>
      <c r="U466" s="9">
        <f t="shared" si="114"/>
        <v>919.69531610766865</v>
      </c>
      <c r="V466" s="13">
        <f t="shared" si="107"/>
        <v>1.2850435507516522E-4</v>
      </c>
    </row>
    <row r="467" spans="3:22">
      <c r="C467">
        <v>1996.625</v>
      </c>
      <c r="D467">
        <v>361.55</v>
      </c>
      <c r="E467" s="1">
        <f t="shared" si="115"/>
        <v>2211</v>
      </c>
      <c r="F467" s="4">
        <f>F466*SUM(economy!Z257:AB257)/SUM(economy!Z256:AB256)</f>
        <v>11497.680089814601</v>
      </c>
      <c r="G467" s="9">
        <f t="shared" si="105"/>
        <v>212.41906068891916</v>
      </c>
      <c r="H467" s="9">
        <f t="shared" si="105"/>
        <v>243.45061413328148</v>
      </c>
      <c r="I467" s="9">
        <f t="shared" si="105"/>
        <v>161.14577103204741</v>
      </c>
      <c r="J467" s="9">
        <f t="shared" si="105"/>
        <v>26.787868694851284</v>
      </c>
      <c r="K467" s="9">
        <f t="shared" si="105"/>
        <v>1.3986175295215233</v>
      </c>
      <c r="L467" s="9">
        <f t="shared" si="113"/>
        <v>920.20193207862076</v>
      </c>
      <c r="O467">
        <f t="shared" si="106"/>
        <v>11497.680089814601</v>
      </c>
      <c r="P467" s="2">
        <f t="shared" si="108"/>
        <v>212.41912172178303</v>
      </c>
      <c r="Q467" s="2">
        <f t="shared" si="109"/>
        <v>243.45066976644054</v>
      </c>
      <c r="R467" s="2">
        <f t="shared" si="110"/>
        <v>161.14578255834809</v>
      </c>
      <c r="S467" s="2">
        <f t="shared" si="111"/>
        <v>26.787868696494449</v>
      </c>
      <c r="T467" s="2">
        <f t="shared" si="112"/>
        <v>1.3986175295215233</v>
      </c>
      <c r="U467" s="9">
        <f t="shared" si="114"/>
        <v>920.20206027258757</v>
      </c>
      <c r="V467" s="13">
        <f t="shared" si="107"/>
        <v>1.2819396681607031E-4</v>
      </c>
    </row>
    <row r="468" spans="3:22">
      <c r="C468">
        <v>1996.7083</v>
      </c>
      <c r="D468">
        <v>359.69</v>
      </c>
      <c r="E468" s="1">
        <f t="shared" si="115"/>
        <v>2212</v>
      </c>
      <c r="F468" s="4">
        <f>F467*SUM(economy!Z258:AB258)/SUM(economy!Z257:AB257)</f>
        <v>11410.177023788792</v>
      </c>
      <c r="G468" s="9">
        <f t="shared" si="105"/>
        <v>213.12079703242898</v>
      </c>
      <c r="H468" s="9">
        <f t="shared" si="105"/>
        <v>243.86046858939156</v>
      </c>
      <c r="I468" s="9">
        <f t="shared" si="105"/>
        <v>160.71012424311871</v>
      </c>
      <c r="J468" s="9">
        <f t="shared" si="105"/>
        <v>26.607054941774116</v>
      </c>
      <c r="K468" s="9">
        <f t="shared" si="105"/>
        <v>1.3881016001815825</v>
      </c>
      <c r="L468" s="9">
        <f t="shared" si="113"/>
        <v>920.68654640689488</v>
      </c>
      <c r="O468">
        <f t="shared" si="106"/>
        <v>11410.177023788792</v>
      </c>
      <c r="P468" s="2">
        <f t="shared" si="108"/>
        <v>213.12085806529285</v>
      </c>
      <c r="Q468" s="2">
        <f t="shared" si="109"/>
        <v>243.86052406950213</v>
      </c>
      <c r="R468" s="2">
        <f t="shared" si="110"/>
        <v>160.71013561470627</v>
      </c>
      <c r="S468" s="2">
        <f t="shared" si="111"/>
        <v>26.607054943323412</v>
      </c>
      <c r="T468" s="2">
        <f t="shared" si="112"/>
        <v>1.3881016001815825</v>
      </c>
      <c r="U468" s="9">
        <f t="shared" si="114"/>
        <v>920.68667429300626</v>
      </c>
      <c r="V468" s="13">
        <f t="shared" si="107"/>
        <v>1.2788611138603301E-4</v>
      </c>
    </row>
    <row r="469" spans="3:22">
      <c r="C469">
        <v>1996.7917</v>
      </c>
      <c r="D469">
        <v>359.72</v>
      </c>
      <c r="E469" s="1">
        <f t="shared" si="115"/>
        <v>2213</v>
      </c>
      <c r="F469" s="4">
        <f>F468*SUM(economy!Z259:AB259)/SUM(economy!Z258:AB258)</f>
        <v>11322.944931222974</v>
      </c>
      <c r="G469" s="9">
        <f t="shared" si="105"/>
        <v>213.81719281322361</v>
      </c>
      <c r="H469" s="9">
        <f t="shared" si="105"/>
        <v>244.26097927330738</v>
      </c>
      <c r="I469" s="9">
        <f t="shared" si="105"/>
        <v>160.26717897317582</v>
      </c>
      <c r="J469" s="9">
        <f t="shared" si="105"/>
        <v>26.42630019704422</v>
      </c>
      <c r="K469" s="9">
        <f t="shared" si="105"/>
        <v>1.3776152414560059</v>
      </c>
      <c r="L469" s="9">
        <f t="shared" si="113"/>
        <v>921.14926649820723</v>
      </c>
      <c r="O469">
        <f t="shared" si="106"/>
        <v>11322.944931222974</v>
      </c>
      <c r="P469" s="2">
        <f t="shared" si="108"/>
        <v>213.81725384608748</v>
      </c>
      <c r="Q469" s="2">
        <f t="shared" si="109"/>
        <v>244.26103460079054</v>
      </c>
      <c r="R469" s="2">
        <f t="shared" si="110"/>
        <v>160.26719019212692</v>
      </c>
      <c r="S469" s="2">
        <f t="shared" si="111"/>
        <v>26.426300198505011</v>
      </c>
      <c r="T469" s="2">
        <f t="shared" si="112"/>
        <v>1.3776152414560059</v>
      </c>
      <c r="U469" s="9">
        <f t="shared" si="114"/>
        <v>921.149394078966</v>
      </c>
      <c r="V469" s="13">
        <f t="shared" si="107"/>
        <v>1.2758075877172814E-4</v>
      </c>
    </row>
    <row r="470" spans="3:22">
      <c r="C470">
        <v>1996.875</v>
      </c>
      <c r="D470">
        <v>361.04</v>
      </c>
      <c r="E470" s="1">
        <f t="shared" si="115"/>
        <v>2214</v>
      </c>
      <c r="F470" s="4">
        <f>F469*SUM(economy!Z260:AB260)/SUM(economy!Z259:AB259)</f>
        <v>11235.992243253613</v>
      </c>
      <c r="G470" s="9">
        <f t="shared" si="105"/>
        <v>214.50826456958933</v>
      </c>
      <c r="H470" s="9">
        <f t="shared" si="105"/>
        <v>244.652197333543</v>
      </c>
      <c r="I470" s="9">
        <f t="shared" si="105"/>
        <v>159.81707389655381</v>
      </c>
      <c r="J470" s="9">
        <f t="shared" si="105"/>
        <v>26.245632894096943</v>
      </c>
      <c r="K470" s="9">
        <f t="shared" si="105"/>
        <v>1.3671595399733527</v>
      </c>
      <c r="L470" s="9">
        <f t="shared" si="113"/>
        <v>921.59032823375651</v>
      </c>
      <c r="O470">
        <f t="shared" si="106"/>
        <v>11235.992243253613</v>
      </c>
      <c r="P470" s="2">
        <f t="shared" si="108"/>
        <v>214.5083256024532</v>
      </c>
      <c r="Q470" s="2">
        <f t="shared" si="109"/>
        <v>244.65225250881861</v>
      </c>
      <c r="R470" s="2">
        <f t="shared" si="110"/>
        <v>159.81708496491723</v>
      </c>
      <c r="S470" s="2">
        <f t="shared" si="111"/>
        <v>26.245632895474284</v>
      </c>
      <c r="T470" s="2">
        <f t="shared" si="112"/>
        <v>1.3671595399733527</v>
      </c>
      <c r="U470" s="9">
        <f t="shared" si="114"/>
        <v>921.59045551163661</v>
      </c>
      <c r="V470" s="13">
        <f t="shared" si="107"/>
        <v>1.2727788009669894E-4</v>
      </c>
    </row>
    <row r="471" spans="3:22">
      <c r="C471">
        <v>1996.9583</v>
      </c>
      <c r="D471">
        <v>362.39</v>
      </c>
      <c r="E471" s="1">
        <f t="shared" si="115"/>
        <v>2215</v>
      </c>
      <c r="F471" s="4">
        <f>F470*SUM(economy!Z261:AB261)/SUM(economy!Z260:AB260)</f>
        <v>11149.327135787971</v>
      </c>
      <c r="G471" s="9">
        <f t="shared" ref="G471:K486" si="116">G470*(1-G$5)+G$4*$F470*$L$4/1000</f>
        <v>215.19402935438885</v>
      </c>
      <c r="H471" s="9">
        <f t="shared" si="116"/>
        <v>245.03417456955739</v>
      </c>
      <c r="I471" s="9">
        <f t="shared" si="116"/>
        <v>159.35994709286504</v>
      </c>
      <c r="J471" s="9">
        <f t="shared" si="116"/>
        <v>26.065080831624865</v>
      </c>
      <c r="K471" s="9">
        <f t="shared" si="116"/>
        <v>1.3567355506351628</v>
      </c>
      <c r="L471" s="9">
        <f t="shared" si="113"/>
        <v>922.00996739907123</v>
      </c>
      <c r="O471">
        <f t="shared" si="106"/>
        <v>11149.327135787971</v>
      </c>
      <c r="P471" s="2">
        <f t="shared" si="108"/>
        <v>215.19409038725271</v>
      </c>
      <c r="Q471" s="2">
        <f t="shared" si="109"/>
        <v>245.03422959304416</v>
      </c>
      <c r="R471" s="2">
        <f t="shared" si="110"/>
        <v>159.35995801266208</v>
      </c>
      <c r="S471" s="2">
        <f t="shared" si="111"/>
        <v>26.065080832923524</v>
      </c>
      <c r="T471" s="2">
        <f t="shared" si="112"/>
        <v>1.3567355506351628</v>
      </c>
      <c r="U471" s="9">
        <f t="shared" si="114"/>
        <v>922.0100943765176</v>
      </c>
      <c r="V471" s="13">
        <f t="shared" si="107"/>
        <v>1.2697744637080177E-4</v>
      </c>
    </row>
    <row r="472" spans="3:22">
      <c r="C472">
        <v>1997.0417</v>
      </c>
      <c r="D472">
        <v>363.24</v>
      </c>
      <c r="E472" s="1">
        <f t="shared" si="115"/>
        <v>2216</v>
      </c>
      <c r="F472" s="4">
        <f>F471*SUM(economy!Z262:AB262)/SUM(economy!Z261:AB261)</f>
        <v>11062.957533676861</v>
      </c>
      <c r="G472" s="9">
        <f t="shared" si="116"/>
        <v>215.87450471948389</v>
      </c>
      <c r="H472" s="9">
        <f t="shared" si="116"/>
        <v>245.40696340599851</v>
      </c>
      <c r="I472" s="9">
        <f t="shared" si="116"/>
        <v>158.89593601663762</v>
      </c>
      <c r="J472" s="9">
        <f t="shared" si="116"/>
        <v>25.884671179882194</v>
      </c>
      <c r="K472" s="9">
        <f t="shared" si="116"/>
        <v>1.3463442971169748</v>
      </c>
      <c r="L472" s="9">
        <f t="shared" si="113"/>
        <v>922.40841961911917</v>
      </c>
      <c r="O472">
        <f t="shared" si="106"/>
        <v>11062.957533676861</v>
      </c>
      <c r="P472" s="2">
        <f t="shared" si="108"/>
        <v>215.87456575234776</v>
      </c>
      <c r="Q472" s="2">
        <f t="shared" si="109"/>
        <v>245.40701827811401</v>
      </c>
      <c r="R472" s="2">
        <f t="shared" si="110"/>
        <v>158.89594678986242</v>
      </c>
      <c r="S472" s="2">
        <f t="shared" si="111"/>
        <v>25.884671181106665</v>
      </c>
      <c r="T472" s="2">
        <f t="shared" si="112"/>
        <v>1.3463442971169748</v>
      </c>
      <c r="U472" s="9">
        <f t="shared" si="114"/>
        <v>922.40854629854778</v>
      </c>
      <c r="V472" s="13">
        <f t="shared" si="107"/>
        <v>1.2667942860389303E-4</v>
      </c>
    </row>
    <row r="473" spans="3:22">
      <c r="C473">
        <v>1997.125</v>
      </c>
      <c r="D473">
        <v>364.21</v>
      </c>
      <c r="E473" s="1">
        <f t="shared" si="115"/>
        <v>2217</v>
      </c>
      <c r="F473" s="4">
        <f>F472*SUM(economy!Z263:AB263)/SUM(economy!Z262:AB262)</f>
        <v>10976.891114871099</v>
      </c>
      <c r="G473" s="9">
        <f t="shared" si="116"/>
        <v>216.54970870041254</v>
      </c>
      <c r="H473" s="9">
        <f t="shared" si="116"/>
        <v>245.7706168674099</v>
      </c>
      <c r="I473" s="9">
        <f t="shared" si="116"/>
        <v>158.42517746798819</v>
      </c>
      <c r="J473" s="9">
        <f t="shared" si="116"/>
        <v>25.704430487118728</v>
      </c>
      <c r="K473" s="9">
        <f t="shared" si="116"/>
        <v>1.3359867723681118</v>
      </c>
      <c r="L473" s="9">
        <f t="shared" si="113"/>
        <v>922.7859202952975</v>
      </c>
      <c r="O473">
        <f t="shared" si="106"/>
        <v>10976.891114871099</v>
      </c>
      <c r="P473" s="2">
        <f t="shared" si="108"/>
        <v>216.54976973327641</v>
      </c>
      <c r="Q473" s="2">
        <f t="shared" si="109"/>
        <v>245.77067158857056</v>
      </c>
      <c r="R473" s="2">
        <f t="shared" si="110"/>
        <v>158.42518809660814</v>
      </c>
      <c r="S473" s="2">
        <f t="shared" si="111"/>
        <v>25.70443048827325</v>
      </c>
      <c r="T473" s="2">
        <f t="shared" si="112"/>
        <v>1.3359867723681118</v>
      </c>
      <c r="U473" s="9">
        <f t="shared" si="114"/>
        <v>922.78604667909644</v>
      </c>
      <c r="V473" s="13">
        <f t="shared" si="107"/>
        <v>1.2638379894269747E-4</v>
      </c>
    </row>
    <row r="474" spans="3:22">
      <c r="C474">
        <v>1997.2083</v>
      </c>
      <c r="D474">
        <v>364.65</v>
      </c>
      <c r="E474" s="1">
        <f t="shared" si="115"/>
        <v>2218</v>
      </c>
      <c r="F474" s="4">
        <f>F473*SUM(economy!Z264:AB264)/SUM(economy!Z263:AB263)</f>
        <v>10891.135314559619</v>
      </c>
      <c r="G474" s="9">
        <f t="shared" si="116"/>
        <v>217.21965980132018</v>
      </c>
      <c r="H474" s="9">
        <f t="shared" si="116"/>
        <v>246.12518855339744</v>
      </c>
      <c r="I474" s="9">
        <f t="shared" si="116"/>
        <v>157.94780756431297</v>
      </c>
      <c r="J474" s="9">
        <f t="shared" si="116"/>
        <v>25.524384686134162</v>
      </c>
      <c r="K474" s="9">
        <f t="shared" si="116"/>
        <v>1.3256639391099565</v>
      </c>
      <c r="L474" s="9">
        <f t="shared" si="113"/>
        <v>923.14270454427469</v>
      </c>
      <c r="O474">
        <f t="shared" si="106"/>
        <v>10891.135314559619</v>
      </c>
      <c r="P474" s="2">
        <f t="shared" si="108"/>
        <v>217.21972083418405</v>
      </c>
      <c r="Q474" s="2">
        <f t="shared" si="109"/>
        <v>246.12524312401854</v>
      </c>
      <c r="R474" s="2">
        <f t="shared" si="110"/>
        <v>157.94781805026903</v>
      </c>
      <c r="S474" s="2">
        <f t="shared" si="111"/>
        <v>25.524384687222732</v>
      </c>
      <c r="T474" s="2">
        <f t="shared" si="112"/>
        <v>1.3256639391099565</v>
      </c>
      <c r="U474" s="9">
        <f t="shared" si="114"/>
        <v>923.14283063480434</v>
      </c>
      <c r="V474" s="13">
        <f t="shared" si="107"/>
        <v>1.2609052964762668E-4</v>
      </c>
    </row>
    <row r="475" spans="3:22">
      <c r="C475">
        <v>1997.2917</v>
      </c>
      <c r="D475">
        <v>366.49</v>
      </c>
      <c r="E475" s="1">
        <f t="shared" si="115"/>
        <v>2219</v>
      </c>
      <c r="F475" s="4">
        <f>F474*SUM(economy!Z265:AB265)/SUM(economy!Z264:AB264)</f>
        <v>10805.697329286993</v>
      </c>
      <c r="G475" s="9">
        <f t="shared" si="116"/>
        <v>217.88437698014306</v>
      </c>
      <c r="H475" s="9">
        <f t="shared" si="116"/>
        <v>246.47073261425265</v>
      </c>
      <c r="I475" s="9">
        <f t="shared" si="116"/>
        <v>157.46396171298034</v>
      </c>
      <c r="J475" s="9">
        <f t="shared" si="116"/>
        <v>25.344559100943634</v>
      </c>
      <c r="K475" s="9">
        <f t="shared" si="116"/>
        <v>1.3153767303324468</v>
      </c>
      <c r="L475" s="9">
        <f t="shared" si="113"/>
        <v>923.47900713865215</v>
      </c>
      <c r="O475">
        <f t="shared" si="106"/>
        <v>10805.697329286993</v>
      </c>
      <c r="P475" s="2">
        <f t="shared" si="108"/>
        <v>217.88443801300693</v>
      </c>
      <c r="Q475" s="2">
        <f t="shared" si="109"/>
        <v>246.47078703474833</v>
      </c>
      <c r="R475" s="2">
        <f t="shared" si="110"/>
        <v>157.46397205818744</v>
      </c>
      <c r="S475" s="2">
        <f t="shared" si="111"/>
        <v>25.34455910197002</v>
      </c>
      <c r="T475" s="2">
        <f t="shared" si="112"/>
        <v>1.3153767303324468</v>
      </c>
      <c r="U475" s="9">
        <f t="shared" si="114"/>
        <v>923.47913293824524</v>
      </c>
      <c r="V475" s="13">
        <f t="shared" si="107"/>
        <v>1.2579959309277911E-4</v>
      </c>
    </row>
    <row r="476" spans="3:22">
      <c r="C476">
        <v>1997.375</v>
      </c>
      <c r="D476">
        <v>366.77</v>
      </c>
      <c r="E476" s="1">
        <f t="shared" si="115"/>
        <v>2220</v>
      </c>
      <c r="F476" s="4">
        <f>F475*SUM(economy!Z266:AB266)/SUM(economy!Z265:AB265)</f>
        <v>10720.584121048743</v>
      </c>
      <c r="G476" s="9">
        <f t="shared" si="116"/>
        <v>218.54387963404321</v>
      </c>
      <c r="H476" s="9">
        <f t="shared" si="116"/>
        <v>246.8073037270299</v>
      </c>
      <c r="I476" s="9">
        <f t="shared" si="116"/>
        <v>156.97377458500856</v>
      </c>
      <c r="J476" s="9">
        <f t="shared" si="116"/>
        <v>25.164978453545764</v>
      </c>
      <c r="K476" s="9">
        <f t="shared" si="116"/>
        <v>1.305126049788528</v>
      </c>
      <c r="L476" s="9">
        <f t="shared" si="113"/>
        <v>923.79506244941604</v>
      </c>
      <c r="O476">
        <f t="shared" si="106"/>
        <v>10720.584121048743</v>
      </c>
      <c r="P476" s="2">
        <f t="shared" si="108"/>
        <v>218.54394066690708</v>
      </c>
      <c r="Q476" s="2">
        <f t="shared" si="109"/>
        <v>246.80735799781317</v>
      </c>
      <c r="R476" s="2">
        <f t="shared" si="110"/>
        <v>156.97378479135591</v>
      </c>
      <c r="S476" s="2">
        <f t="shared" si="111"/>
        <v>25.164978454513516</v>
      </c>
      <c r="T476" s="2">
        <f t="shared" si="112"/>
        <v>1.305126049788528</v>
      </c>
      <c r="U476" s="9">
        <f t="shared" si="114"/>
        <v>923.79518796037826</v>
      </c>
      <c r="V476" s="13">
        <f t="shared" si="107"/>
        <v>1.2551096222068736E-4</v>
      </c>
    </row>
    <row r="477" spans="3:22">
      <c r="C477">
        <v>1997.4583</v>
      </c>
      <c r="D477">
        <v>365.73</v>
      </c>
      <c r="E477" s="1">
        <f t="shared" si="115"/>
        <v>2221</v>
      </c>
      <c r="F477" s="4">
        <f>F476*SUM(economy!Z267:AB267)/SUM(economy!Z266:AB266)</f>
        <v>10635.802421362532</v>
      </c>
      <c r="G477" s="9">
        <f t="shared" si="116"/>
        <v>219.19818758509314</v>
      </c>
      <c r="H477" s="9">
        <f t="shared" si="116"/>
        <v>247.1349570720738</v>
      </c>
      <c r="I477" s="9">
        <f t="shared" si="116"/>
        <v>156.47738008971217</v>
      </c>
      <c r="J477" s="9">
        <f t="shared" si="116"/>
        <v>24.985666870784737</v>
      </c>
      <c r="K477" s="9">
        <f t="shared" si="116"/>
        <v>1.2949127724863201</v>
      </c>
      <c r="L477" s="9">
        <f t="shared" si="113"/>
        <v>924.09110439015012</v>
      </c>
      <c r="O477">
        <f t="shared" si="106"/>
        <v>10635.802421362532</v>
      </c>
      <c r="P477" s="2">
        <f t="shared" si="108"/>
        <v>219.19824861795701</v>
      </c>
      <c r="Q477" s="2">
        <f t="shared" si="109"/>
        <v>247.13501119355652</v>
      </c>
      <c r="R477" s="2">
        <f t="shared" si="110"/>
        <v>156.47739015906365</v>
      </c>
      <c r="S477" s="2">
        <f t="shared" si="111"/>
        <v>24.985666871697205</v>
      </c>
      <c r="T477" s="2">
        <f t="shared" si="112"/>
        <v>1.2949127724863201</v>
      </c>
      <c r="U477" s="9">
        <f t="shared" si="114"/>
        <v>924.09122961476066</v>
      </c>
      <c r="V477" s="13">
        <f t="shared" si="107"/>
        <v>1.2522461054231826E-4</v>
      </c>
    </row>
    <row r="478" spans="3:22">
      <c r="C478">
        <v>1997.5417</v>
      </c>
      <c r="D478">
        <v>364.46</v>
      </c>
      <c r="E478" s="1">
        <f t="shared" si="115"/>
        <v>2222</v>
      </c>
      <c r="F478" s="4">
        <f>F477*SUM(economy!Z268:AB268)/SUM(economy!Z267:AB267)</f>
        <v>10551.358735313723</v>
      </c>
      <c r="G478" s="9">
        <f t="shared" si="116"/>
        <v>219.84732106620916</v>
      </c>
      <c r="H478" s="9">
        <f t="shared" si="116"/>
        <v>247.45374830999359</v>
      </c>
      <c r="I478" s="9">
        <f t="shared" si="116"/>
        <v>155.97491135030023</v>
      </c>
      <c r="J478" s="9">
        <f t="shared" si="116"/>
        <v>24.806647891298216</v>
      </c>
      <c r="K478" s="9">
        <f t="shared" si="116"/>
        <v>1.2847377451787683</v>
      </c>
      <c r="L478" s="9">
        <f t="shared" si="113"/>
        <v>924.36736636297996</v>
      </c>
      <c r="O478">
        <f t="shared" si="106"/>
        <v>10551.358735313723</v>
      </c>
      <c r="P478" s="2">
        <f t="shared" si="108"/>
        <v>219.84738209907303</v>
      </c>
      <c r="Q478" s="2">
        <f t="shared" si="109"/>
        <v>247.45380228258648</v>
      </c>
      <c r="R478" s="2">
        <f t="shared" si="110"/>
        <v>155.97492128449466</v>
      </c>
      <c r="S478" s="2">
        <f t="shared" si="111"/>
        <v>24.806647892158558</v>
      </c>
      <c r="T478" s="2">
        <f t="shared" si="112"/>
        <v>1.2847377451787683</v>
      </c>
      <c r="U478" s="9">
        <f t="shared" si="114"/>
        <v>924.36749130349142</v>
      </c>
      <c r="V478" s="13">
        <f t="shared" si="107"/>
        <v>1.2494051145495177E-4</v>
      </c>
    </row>
    <row r="479" spans="3:22">
      <c r="C479">
        <v>1997.625</v>
      </c>
      <c r="D479">
        <v>362.4</v>
      </c>
      <c r="E479" s="1">
        <f t="shared" si="115"/>
        <v>2223</v>
      </c>
      <c r="F479" s="4">
        <f>F478*SUM(economy!Z269:AB269)/SUM(economy!Z268:AB268)</f>
        <v>10467.259345573442</v>
      </c>
      <c r="G479" s="9">
        <f t="shared" si="116"/>
        <v>220.49130070733159</v>
      </c>
      <c r="H479" s="9">
        <f t="shared" si="116"/>
        <v>247.76373355908063</v>
      </c>
      <c r="I479" s="9">
        <f t="shared" si="116"/>
        <v>155.46650068040992</v>
      </c>
      <c r="J479" s="9">
        <f t="shared" si="116"/>
        <v>24.627944472543167</v>
      </c>
      <c r="K479" s="9">
        <f t="shared" si="116"/>
        <v>1.2746017868505639</v>
      </c>
      <c r="L479" s="9">
        <f t="shared" si="113"/>
        <v>924.62408120621592</v>
      </c>
      <c r="O479">
        <f t="shared" si="106"/>
        <v>10467.259345573442</v>
      </c>
      <c r="P479" s="2">
        <f t="shared" si="108"/>
        <v>220.49136174019546</v>
      </c>
      <c r="Q479" s="2">
        <f t="shared" si="109"/>
        <v>247.76378738319332</v>
      </c>
      <c r="R479" s="2">
        <f t="shared" si="110"/>
        <v>155.46651048126148</v>
      </c>
      <c r="S479" s="2">
        <f t="shared" si="111"/>
        <v>24.627944473354361</v>
      </c>
      <c r="T479" s="2">
        <f t="shared" si="112"/>
        <v>1.2746017868505639</v>
      </c>
      <c r="U479" s="9">
        <f t="shared" si="114"/>
        <v>924.62420586485518</v>
      </c>
      <c r="V479" s="13">
        <f t="shared" si="107"/>
        <v>1.2465863926536258E-4</v>
      </c>
    </row>
    <row r="480" spans="3:22">
      <c r="C480">
        <v>1997.7083</v>
      </c>
      <c r="D480">
        <v>360.44</v>
      </c>
      <c r="E480" s="1">
        <f t="shared" si="115"/>
        <v>2224</v>
      </c>
      <c r="F480" s="4">
        <f>F479*SUM(economy!Z270:AB270)/SUM(economy!Z269:AB269)</f>
        <v>10383.510316387978</v>
      </c>
      <c r="G480" s="9">
        <f t="shared" si="116"/>
        <v>221.13014752185015</v>
      </c>
      <c r="H480" s="9">
        <f t="shared" si="116"/>
        <v>248.06496937316541</v>
      </c>
      <c r="I480" s="9">
        <f t="shared" si="116"/>
        <v>154.95227956155875</v>
      </c>
      <c r="J480" s="9">
        <f t="shared" si="116"/>
        <v>24.449578997891926</v>
      </c>
      <c r="K480" s="9">
        <f t="shared" si="116"/>
        <v>1.2645056892021178</v>
      </c>
      <c r="L480" s="9">
        <f t="shared" si="113"/>
        <v>924.86148114366824</v>
      </c>
      <c r="O480">
        <f t="shared" si="106"/>
        <v>10383.510316387978</v>
      </c>
      <c r="P480" s="2">
        <f t="shared" si="108"/>
        <v>221.13020855471402</v>
      </c>
      <c r="Q480" s="2">
        <f t="shared" si="109"/>
        <v>248.06502304920636</v>
      </c>
      <c r="R480" s="2">
        <f t="shared" si="110"/>
        <v>154.95228923085725</v>
      </c>
      <c r="S480" s="2">
        <f t="shared" si="111"/>
        <v>24.449578998656779</v>
      </c>
      <c r="T480" s="2">
        <f t="shared" si="112"/>
        <v>1.2645056892021178</v>
      </c>
      <c r="U480" s="9">
        <f t="shared" si="114"/>
        <v>924.86160552263652</v>
      </c>
      <c r="V480" s="13">
        <f t="shared" si="107"/>
        <v>1.2437896828032535E-4</v>
      </c>
    </row>
    <row r="481" spans="3:22">
      <c r="C481">
        <v>1997.7917</v>
      </c>
      <c r="D481">
        <v>360.98</v>
      </c>
      <c r="E481" s="1">
        <f t="shared" si="115"/>
        <v>2225</v>
      </c>
      <c r="F481" s="4">
        <f>F480*SUM(economy!Z271:AB271)/SUM(economy!Z270:AB270)</f>
        <v>10300.117497537914</v>
      </c>
      <c r="G481" s="9">
        <f t="shared" si="116"/>
        <v>221.76388289327289</v>
      </c>
      <c r="H481" s="9">
        <f t="shared" si="116"/>
        <v>248.35751271990992</v>
      </c>
      <c r="I481" s="9">
        <f t="shared" si="116"/>
        <v>154.43237862149883</v>
      </c>
      <c r="J481" s="9">
        <f t="shared" si="116"/>
        <v>24.271573283791138</v>
      </c>
      <c r="K481" s="9">
        <f t="shared" si="116"/>
        <v>1.2544502171304006</v>
      </c>
      <c r="L481" s="9">
        <f t="shared" si="113"/>
        <v>925.07979773560317</v>
      </c>
      <c r="O481">
        <f t="shared" si="106"/>
        <v>10300.117497537914</v>
      </c>
      <c r="P481" s="2">
        <f t="shared" si="108"/>
        <v>221.76394392613676</v>
      </c>
      <c r="Q481" s="2">
        <f t="shared" si="109"/>
        <v>248.35756624828647</v>
      </c>
      <c r="R481" s="2">
        <f t="shared" si="110"/>
        <v>154.43238816101007</v>
      </c>
      <c r="S481" s="2">
        <f t="shared" si="111"/>
        <v>24.271573284512296</v>
      </c>
      <c r="T481" s="2">
        <f t="shared" si="112"/>
        <v>1.2544502171304006</v>
      </c>
      <c r="U481" s="9">
        <f t="shared" si="114"/>
        <v>925.07992183707609</v>
      </c>
      <c r="V481" s="13">
        <f t="shared" si="107"/>
        <v>1.241014729203016E-4</v>
      </c>
    </row>
    <row r="482" spans="3:22">
      <c r="C482">
        <v>1997.875</v>
      </c>
      <c r="D482">
        <v>362.65</v>
      </c>
      <c r="E482" s="1">
        <f t="shared" si="115"/>
        <v>2226</v>
      </c>
      <c r="F482" s="4">
        <f>F481*SUM(economy!Z272:AB272)/SUM(economy!Z271:AB271)</f>
        <v>10217.086528265811</v>
      </c>
      <c r="G482" s="9">
        <f t="shared" si="116"/>
        <v>222.3925285621367</v>
      </c>
      <c r="H482" s="9">
        <f t="shared" si="116"/>
        <v>248.64142095953153</v>
      </c>
      <c r="I482" s="9">
        <f t="shared" si="116"/>
        <v>153.90692761345636</v>
      </c>
      <c r="J482" s="9">
        <f t="shared" si="116"/>
        <v>24.093948586976406</v>
      </c>
      <c r="K482" s="9">
        <f t="shared" si="116"/>
        <v>1.2444361092064631</v>
      </c>
      <c r="L482" s="9">
        <f t="shared" si="113"/>
        <v>925.27926183130739</v>
      </c>
      <c r="O482">
        <f t="shared" si="106"/>
        <v>10217.086528265811</v>
      </c>
      <c r="P482" s="2">
        <f t="shared" si="108"/>
        <v>222.39258959500057</v>
      </c>
      <c r="Q482" s="2">
        <f t="shared" si="109"/>
        <v>248.64147434064992</v>
      </c>
      <c r="R482" s="2">
        <f t="shared" si="110"/>
        <v>153.9069370249224</v>
      </c>
      <c r="S482" s="2">
        <f t="shared" si="111"/>
        <v>24.093948587656364</v>
      </c>
      <c r="T482" s="2">
        <f t="shared" si="112"/>
        <v>1.2444361092064631</v>
      </c>
      <c r="U482" s="9">
        <f t="shared" si="114"/>
        <v>925.27938565743568</v>
      </c>
      <c r="V482" s="13">
        <f t="shared" si="107"/>
        <v>1.2382612828787387E-4</v>
      </c>
    </row>
    <row r="483" spans="3:22">
      <c r="C483">
        <v>1997.9583</v>
      </c>
      <c r="D483">
        <v>364.51</v>
      </c>
      <c r="E483" s="1">
        <f t="shared" si="115"/>
        <v>2227</v>
      </c>
      <c r="F483" s="4">
        <f>F482*SUM(economy!Z273:AB273)/SUM(economy!Z272:AB272)</f>
        <v>10134.422841171086</v>
      </c>
      <c r="G483" s="9">
        <f t="shared" si="116"/>
        <v>223.01610661315763</v>
      </c>
      <c r="H483" s="9">
        <f t="shared" si="116"/>
        <v>248.91675182395431</v>
      </c>
      <c r="I483" s="9">
        <f t="shared" si="116"/>
        <v>153.37605539624002</v>
      </c>
      <c r="J483" s="9">
        <f t="shared" si="116"/>
        <v>23.916725611735778</v>
      </c>
      <c r="K483" s="9">
        <f t="shared" si="116"/>
        <v>1.2344640781494634</v>
      </c>
      <c r="L483" s="9">
        <f t="shared" si="113"/>
        <v>925.46010352323708</v>
      </c>
      <c r="O483">
        <f t="shared" si="106"/>
        <v>10134.422841171086</v>
      </c>
      <c r="P483" s="2">
        <f t="shared" si="108"/>
        <v>223.0161676460215</v>
      </c>
      <c r="Q483" s="2">
        <f t="shared" si="109"/>
        <v>248.91680505821967</v>
      </c>
      <c r="R483" s="2">
        <f t="shared" si="110"/>
        <v>153.37606468137955</v>
      </c>
      <c r="S483" s="2">
        <f t="shared" si="111"/>
        <v>23.91672561237689</v>
      </c>
      <c r="T483" s="2">
        <f t="shared" si="112"/>
        <v>1.2344640781494634</v>
      </c>
      <c r="U483" s="9">
        <f t="shared" si="114"/>
        <v>925.46022707614713</v>
      </c>
      <c r="V483" s="13">
        <f t="shared" si="107"/>
        <v>1.2355291005405888E-4</v>
      </c>
    </row>
    <row r="484" spans="3:22">
      <c r="C484">
        <v>1998.0417</v>
      </c>
      <c r="D484">
        <v>365.39</v>
      </c>
      <c r="E484" s="1">
        <f t="shared" si="115"/>
        <v>2228</v>
      </c>
      <c r="F484" s="4">
        <f>F483*SUM(economy!Z274:AB274)/SUM(economy!Z273:AB273)</f>
        <v>10052.131666071149</v>
      </c>
      <c r="G484" s="9">
        <f t="shared" si="116"/>
        <v>223.63463946261876</v>
      </c>
      <c r="H484" s="9">
        <f t="shared" si="116"/>
        <v>249.18356339638336</v>
      </c>
      <c r="I484" s="9">
        <f t="shared" si="116"/>
        <v>152.8398899152013</v>
      </c>
      <c r="J484" s="9">
        <f t="shared" si="116"/>
        <v>23.739924517215464</v>
      </c>
      <c r="K484" s="9">
        <f t="shared" si="116"/>
        <v>1.2245348112970389</v>
      </c>
      <c r="L484" s="9">
        <f t="shared" si="113"/>
        <v>925.62255210271599</v>
      </c>
      <c r="O484">
        <f t="shared" si="106"/>
        <v>10052.131666071149</v>
      </c>
      <c r="P484" s="2">
        <f t="shared" si="108"/>
        <v>223.63470049548263</v>
      </c>
      <c r="Q484" s="2">
        <f t="shared" si="109"/>
        <v>249.18361648419966</v>
      </c>
      <c r="R484" s="2">
        <f t="shared" si="110"/>
        <v>152.83989907570995</v>
      </c>
      <c r="S484" s="2">
        <f t="shared" si="111"/>
        <v>23.739924517819951</v>
      </c>
      <c r="T484" s="2">
        <f t="shared" si="112"/>
        <v>1.2245348112970389</v>
      </c>
      <c r="U484" s="9">
        <f t="shared" si="114"/>
        <v>925.62267538450931</v>
      </c>
      <c r="V484" s="13">
        <f t="shared" si="107"/>
        <v>1.2328179332143918E-4</v>
      </c>
    </row>
    <row r="485" spans="3:22">
      <c r="C485">
        <v>1998.125</v>
      </c>
      <c r="D485">
        <v>366.1</v>
      </c>
      <c r="E485" s="1">
        <f t="shared" si="115"/>
        <v>2229</v>
      </c>
      <c r="F485" s="4">
        <f>F484*SUM(economy!Z275:AB275)/SUM(economy!Z274:AB274)</f>
        <v>9970.2180338274593</v>
      </c>
      <c r="G485" s="9">
        <f t="shared" si="116"/>
        <v>224.24814984599399</v>
      </c>
      <c r="H485" s="9">
        <f t="shared" si="116"/>
        <v>249.44191409129772</v>
      </c>
      <c r="I485" s="9">
        <f t="shared" si="116"/>
        <v>152.29855818403072</v>
      </c>
      <c r="J485" s="9">
        <f t="shared" si="116"/>
        <v>23.563564924761359</v>
      </c>
      <c r="K485" s="9">
        <f t="shared" si="116"/>
        <v>1.214648971071874</v>
      </c>
      <c r="L485" s="9">
        <f t="shared" si="113"/>
        <v>925.7668360171557</v>
      </c>
      <c r="O485">
        <f t="shared" si="106"/>
        <v>9970.2180338274593</v>
      </c>
      <c r="P485" s="2">
        <f t="shared" si="108"/>
        <v>224.24821087885786</v>
      </c>
      <c r="Q485" s="2">
        <f t="shared" si="109"/>
        <v>249.44196703306784</v>
      </c>
      <c r="R485" s="2">
        <f t="shared" si="110"/>
        <v>152.29856722158138</v>
      </c>
      <c r="S485" s="2">
        <f t="shared" si="111"/>
        <v>23.563564925331313</v>
      </c>
      <c r="T485" s="2">
        <f t="shared" si="112"/>
        <v>1.214648971071874</v>
      </c>
      <c r="U485" s="9">
        <f t="shared" si="114"/>
        <v>925.76695902991025</v>
      </c>
      <c r="V485" s="13">
        <f t="shared" si="107"/>
        <v>1.2301275455683935E-4</v>
      </c>
    </row>
    <row r="486" spans="3:22">
      <c r="C486">
        <v>1998.2083</v>
      </c>
      <c r="D486">
        <v>367.36</v>
      </c>
      <c r="E486" s="1">
        <f t="shared" si="115"/>
        <v>2230</v>
      </c>
      <c r="F486" s="4">
        <f>F485*SUM(economy!Z276:AB276)/SUM(economy!Z275:AB275)</f>
        <v>9888.6867801358858</v>
      </c>
      <c r="G486" s="9">
        <f t="shared" si="116"/>
        <v>224.85666080580506</v>
      </c>
      <c r="H486" s="9">
        <f t="shared" si="116"/>
        <v>249.69186263485784</v>
      </c>
      <c r="I486" s="9">
        <f t="shared" si="116"/>
        <v>151.75218626737293</v>
      </c>
      <c r="J486" s="9">
        <f t="shared" si="116"/>
        <v>23.38766592529025</v>
      </c>
      <c r="K486" s="9">
        <f t="shared" si="116"/>
        <v>1.2048071954443147</v>
      </c>
      <c r="L486" s="9">
        <f t="shared" si="113"/>
        <v>925.89318282877036</v>
      </c>
      <c r="O486">
        <f t="shared" si="106"/>
        <v>9888.6867801358858</v>
      </c>
      <c r="P486" s="2">
        <f t="shared" si="108"/>
        <v>224.85672183866893</v>
      </c>
      <c r="Q486" s="2">
        <f t="shared" si="109"/>
        <v>249.69191543098358</v>
      </c>
      <c r="R486" s="2">
        <f t="shared" si="110"/>
        <v>151.75219518361601</v>
      </c>
      <c r="S486" s="2">
        <f t="shared" si="111"/>
        <v>23.387665925827648</v>
      </c>
      <c r="T486" s="2">
        <f t="shared" si="112"/>
        <v>1.2048071954443147</v>
      </c>
      <c r="U486" s="9">
        <f t="shared" si="114"/>
        <v>925.89330557454048</v>
      </c>
      <c r="V486" s="13">
        <f t="shared" si="107"/>
        <v>1.2274577011339716E-4</v>
      </c>
    </row>
    <row r="487" spans="3:22">
      <c r="C487">
        <v>1998.2917</v>
      </c>
      <c r="D487">
        <v>368.79</v>
      </c>
      <c r="E487" s="1">
        <f t="shared" si="115"/>
        <v>2231</v>
      </c>
      <c r="F487" s="4">
        <f>F486*SUM(economy!Z277:AB277)/SUM(economy!Z276:AB276)</f>
        <v>9807.5425492800368</v>
      </c>
      <c r="G487" s="9">
        <f t="shared" ref="G487:K502" si="117">G486*(1-G$5)+G$4*$F486*$L$4/1000</f>
        <v>225.46019567971007</v>
      </c>
      <c r="H487" s="9">
        <f t="shared" si="117"/>
        <v>249.93346804572275</v>
      </c>
      <c r="I487" s="9">
        <f t="shared" si="117"/>
        <v>151.20089926424487</v>
      </c>
      <c r="J487" s="9">
        <f t="shared" si="117"/>
        <v>23.212246086684811</v>
      </c>
      <c r="K487" s="9">
        <f t="shared" si="117"/>
        <v>1.1950100983909118</v>
      </c>
      <c r="L487" s="9">
        <f t="shared" si="113"/>
        <v>926.00181917475334</v>
      </c>
      <c r="O487">
        <f t="shared" si="106"/>
        <v>9807.5425492800368</v>
      </c>
      <c r="P487" s="2">
        <f t="shared" si="108"/>
        <v>225.46025671257394</v>
      </c>
      <c r="Q487" s="2">
        <f t="shared" si="109"/>
        <v>249.93352069660477</v>
      </c>
      <c r="R487" s="2">
        <f t="shared" si="110"/>
        <v>151.20090806080862</v>
      </c>
      <c r="S487" s="2">
        <f t="shared" si="111"/>
        <v>23.21224608719151</v>
      </c>
      <c r="T487" s="2">
        <f t="shared" si="112"/>
        <v>1.1950100983909118</v>
      </c>
      <c r="U487" s="9">
        <f t="shared" si="114"/>
        <v>926.00194165556968</v>
      </c>
      <c r="V487" s="13">
        <f t="shared" si="107"/>
        <v>1.2248081634425034E-4</v>
      </c>
    </row>
    <row r="488" spans="3:22">
      <c r="C488">
        <v>1998.375</v>
      </c>
      <c r="D488">
        <v>369.56</v>
      </c>
      <c r="E488" s="1">
        <f t="shared" si="115"/>
        <v>2232</v>
      </c>
      <c r="F488" s="4">
        <f>F487*SUM(economy!Z278:AB278)/SUM(economy!Z277:AB277)</f>
        <v>9726.7897978470064</v>
      </c>
      <c r="G488" s="9">
        <f t="shared" si="117"/>
        <v>226.05877808882104</v>
      </c>
      <c r="H488" s="9">
        <f t="shared" si="117"/>
        <v>250.16678961627233</v>
      </c>
      <c r="I488" s="9">
        <f t="shared" si="117"/>
        <v>150.6448212922401</v>
      </c>
      <c r="J488" s="9">
        <f t="shared" si="117"/>
        <v>23.037323461206658</v>
      </c>
      <c r="K488" s="9">
        <f t="shared" si="117"/>
        <v>1.1852582703487511</v>
      </c>
      <c r="L488" s="9">
        <f t="shared" si="113"/>
        <v>926.09297072888887</v>
      </c>
      <c r="O488">
        <f t="shared" si="106"/>
        <v>9726.7897978470064</v>
      </c>
      <c r="P488" s="2">
        <f t="shared" si="108"/>
        <v>226.05883912168491</v>
      </c>
      <c r="Q488" s="2">
        <f t="shared" si="109"/>
        <v>250.16684212231021</v>
      </c>
      <c r="R488" s="2">
        <f t="shared" si="110"/>
        <v>150.64482997073094</v>
      </c>
      <c r="S488" s="2">
        <f t="shared" si="111"/>
        <v>23.037323461684409</v>
      </c>
      <c r="T488" s="2">
        <f t="shared" si="112"/>
        <v>1.1852582703487511</v>
      </c>
      <c r="U488" s="9">
        <f t="shared" si="114"/>
        <v>926.09309294675927</v>
      </c>
      <c r="V488" s="13">
        <f t="shared" si="107"/>
        <v>1.2221787039834453E-4</v>
      </c>
    </row>
    <row r="489" spans="3:22">
      <c r="C489">
        <v>1998.4583</v>
      </c>
      <c r="D489">
        <v>369.13</v>
      </c>
      <c r="E489" s="1">
        <f t="shared" si="115"/>
        <v>2233</v>
      </c>
      <c r="F489" s="4">
        <f>F488*SUM(economy!Z279:AB279)/SUM(economy!Z278:AB278)</f>
        <v>9646.432798404785</v>
      </c>
      <c r="G489" s="9">
        <f t="shared" si="117"/>
        <v>226.65243192624831</v>
      </c>
      <c r="H489" s="9">
        <f t="shared" si="117"/>
        <v>250.39188689423023</v>
      </c>
      <c r="I489" s="9">
        <f t="shared" si="117"/>
        <v>150.08407547250363</v>
      </c>
      <c r="J489" s="9">
        <f t="shared" si="117"/>
        <v>22.862915592922057</v>
      </c>
      <c r="K489" s="9">
        <f t="shared" si="117"/>
        <v>1.1755522786654691</v>
      </c>
      <c r="L489" s="9">
        <f t="shared" si="113"/>
        <v>926.16686216456969</v>
      </c>
      <c r="O489">
        <f t="shared" si="106"/>
        <v>9646.432798404785</v>
      </c>
      <c r="P489" s="2">
        <f t="shared" si="108"/>
        <v>226.65249295911218</v>
      </c>
      <c r="Q489" s="2">
        <f t="shared" si="109"/>
        <v>250.39193925582242</v>
      </c>
      <c r="R489" s="2">
        <f t="shared" si="110"/>
        <v>150.08408403450642</v>
      </c>
      <c r="S489" s="2">
        <f t="shared" si="111"/>
        <v>22.862915593372517</v>
      </c>
      <c r="T489" s="2">
        <f t="shared" si="112"/>
        <v>1.1755522786654691</v>
      </c>
      <c r="U489" s="9">
        <f t="shared" si="114"/>
        <v>926.16698412147889</v>
      </c>
      <c r="V489" s="13">
        <f t="shared" si="107"/>
        <v>1.2195690919725166E-4</v>
      </c>
    </row>
    <row r="490" spans="3:22">
      <c r="C490">
        <v>1998.5417</v>
      </c>
      <c r="D490">
        <v>367.98</v>
      </c>
      <c r="E490" s="1">
        <f t="shared" si="115"/>
        <v>2234</v>
      </c>
      <c r="F490" s="4">
        <f>F489*SUM(economy!Z280:AB280)/SUM(economy!Z279:AB279)</f>
        <v>9566.4756431403566</v>
      </c>
      <c r="G490" s="9">
        <f t="shared" si="117"/>
        <v>227.24118134586925</v>
      </c>
      <c r="H490" s="9">
        <f t="shared" si="117"/>
        <v>250.60881966468258</v>
      </c>
      <c r="I490" s="9">
        <f t="shared" si="117"/>
        <v>149.5187839154608</v>
      </c>
      <c r="J490" s="9">
        <f t="shared" si="117"/>
        <v>22.689039525135044</v>
      </c>
      <c r="K490" s="9">
        <f t="shared" si="117"/>
        <v>1.1658926680448483</v>
      </c>
      <c r="L490" s="9">
        <f t="shared" si="113"/>
        <v>926.22371711919266</v>
      </c>
      <c r="O490">
        <f t="shared" si="106"/>
        <v>9566.4756431403566</v>
      </c>
      <c r="P490" s="2">
        <f t="shared" si="108"/>
        <v>227.24124237873312</v>
      </c>
      <c r="Q490" s="2">
        <f t="shared" si="109"/>
        <v>250.60887188222648</v>
      </c>
      <c r="R490" s="2">
        <f t="shared" si="110"/>
        <v>149.51879236253913</v>
      </c>
      <c r="S490" s="2">
        <f t="shared" si="111"/>
        <v>22.689039525559771</v>
      </c>
      <c r="T490" s="2">
        <f t="shared" si="112"/>
        <v>1.1658926680448483</v>
      </c>
      <c r="U490" s="9">
        <f t="shared" si="114"/>
        <v>926.22383881710334</v>
      </c>
      <c r="V490" s="13">
        <f t="shared" si="107"/>
        <v>1.2169791068572522E-4</v>
      </c>
    </row>
    <row r="491" spans="3:22">
      <c r="C491">
        <v>1998.625</v>
      </c>
      <c r="D491">
        <v>366.1</v>
      </c>
      <c r="E491" s="1">
        <f t="shared" si="115"/>
        <v>2235</v>
      </c>
      <c r="F491" s="4">
        <f>F490*SUM(economy!Z281:AB281)/SUM(economy!Z280:AB280)</f>
        <v>9486.9222474580929</v>
      </c>
      <c r="G491" s="9">
        <f t="shared" si="117"/>
        <v>227.82505075131914</v>
      </c>
      <c r="H491" s="9">
        <f t="shared" si="117"/>
        <v>250.81764793248794</v>
      </c>
      <c r="I491" s="9">
        <f t="shared" si="117"/>
        <v>148.94906770728426</v>
      </c>
      <c r="J491" s="9">
        <f t="shared" si="117"/>
        <v>22.515711807822907</v>
      </c>
      <c r="K491" s="9">
        <f t="shared" si="117"/>
        <v>1.156279960987888</v>
      </c>
      <c r="L491" s="9">
        <f t="shared" si="113"/>
        <v>926.26375815990218</v>
      </c>
      <c r="O491">
        <f t="shared" si="106"/>
        <v>9486.9222474580929</v>
      </c>
      <c r="P491" s="2">
        <f t="shared" si="108"/>
        <v>227.82511178418301</v>
      </c>
      <c r="Q491" s="2">
        <f t="shared" si="109"/>
        <v>250.81770000637977</v>
      </c>
      <c r="R491" s="2">
        <f t="shared" si="110"/>
        <v>148.94907604098069</v>
      </c>
      <c r="S491" s="2">
        <f t="shared" si="111"/>
        <v>22.515711808223372</v>
      </c>
      <c r="T491" s="2">
        <f t="shared" si="112"/>
        <v>1.156279960987888</v>
      </c>
      <c r="U491" s="9">
        <f t="shared" si="114"/>
        <v>926.26387960075476</v>
      </c>
      <c r="V491" s="13">
        <f t="shared" si="107"/>
        <v>1.2144085258114501E-4</v>
      </c>
    </row>
    <row r="492" spans="3:22">
      <c r="C492">
        <v>1998.7083</v>
      </c>
      <c r="D492">
        <v>364.16</v>
      </c>
      <c r="E492" s="1">
        <f t="shared" si="115"/>
        <v>2236</v>
      </c>
      <c r="F492" s="4">
        <f>F491*SUM(economy!Z282:AB282)/SUM(economy!Z281:AB281)</f>
        <v>9407.7763535377908</v>
      </c>
      <c r="G492" s="9">
        <f t="shared" si="117"/>
        <v>228.40406478520157</v>
      </c>
      <c r="H492" s="9">
        <f t="shared" si="117"/>
        <v>251.01843190507321</v>
      </c>
      <c r="I492" s="9">
        <f t="shared" si="117"/>
        <v>148.37504689708322</v>
      </c>
      <c r="J492" s="9">
        <f t="shared" si="117"/>
        <v>22.342948505069273</v>
      </c>
      <c r="K492" s="9">
        <f t="shared" si="117"/>
        <v>1.1467146582292655</v>
      </c>
      <c r="L492" s="9">
        <f t="shared" si="113"/>
        <v>926.28720675065642</v>
      </c>
      <c r="O492">
        <f t="shared" si="106"/>
        <v>9407.7763535377908</v>
      </c>
      <c r="P492" s="2">
        <f t="shared" si="108"/>
        <v>228.40412581806544</v>
      </c>
      <c r="Q492" s="2">
        <f t="shared" si="109"/>
        <v>251.0184838357082</v>
      </c>
      <c r="R492" s="2">
        <f t="shared" si="110"/>
        <v>148.37505511891962</v>
      </c>
      <c r="S492" s="2">
        <f t="shared" si="111"/>
        <v>22.342948505446863</v>
      </c>
      <c r="T492" s="2">
        <f t="shared" si="112"/>
        <v>1.1467146582292655</v>
      </c>
      <c r="U492" s="9">
        <f t="shared" si="114"/>
        <v>926.28732793636937</v>
      </c>
      <c r="V492" s="13">
        <f t="shared" si="107"/>
        <v>1.2118571294195135E-4</v>
      </c>
    </row>
    <row r="493" spans="3:22">
      <c r="C493">
        <v>1998.7917</v>
      </c>
      <c r="D493">
        <v>364.54</v>
      </c>
      <c r="E493" s="1">
        <f t="shared" si="115"/>
        <v>2237</v>
      </c>
      <c r="F493" s="4">
        <f>F492*SUM(economy!Z283:AB283)/SUM(economy!Z282:AB282)</f>
        <v>9329.041533851725</v>
      </c>
      <c r="G493" s="9">
        <f t="shared" si="117"/>
        <v>228.97824831851608</v>
      </c>
      <c r="H493" s="9">
        <f t="shared" si="117"/>
        <v>251.21123197561133</v>
      </c>
      <c r="I493" s="9">
        <f t="shared" si="117"/>
        <v>147.79684048479925</v>
      </c>
      <c r="J493" s="9">
        <f t="shared" si="117"/>
        <v>22.170765202490156</v>
      </c>
      <c r="K493" s="9">
        <f t="shared" si="117"/>
        <v>1.1371972391691074</v>
      </c>
      <c r="L493" s="9">
        <f t="shared" si="113"/>
        <v>926.29428322058607</v>
      </c>
      <c r="O493">
        <f t="shared" si="106"/>
        <v>9329.041533851725</v>
      </c>
      <c r="P493" s="2">
        <f t="shared" si="108"/>
        <v>228.97830935137995</v>
      </c>
      <c r="Q493" s="2">
        <f t="shared" si="109"/>
        <v>251.21128376338359</v>
      </c>
      <c r="R493" s="2">
        <f t="shared" si="110"/>
        <v>147.7968485962771</v>
      </c>
      <c r="S493" s="2">
        <f t="shared" si="111"/>
        <v>22.170765202846173</v>
      </c>
      <c r="T493" s="2">
        <f t="shared" si="112"/>
        <v>1.1371972391691074</v>
      </c>
      <c r="U493" s="9">
        <f t="shared" si="114"/>
        <v>926.29440415305589</v>
      </c>
      <c r="V493" s="13">
        <f t="shared" si="107"/>
        <v>1.2093246982658457E-4</v>
      </c>
    </row>
    <row r="494" spans="3:22">
      <c r="C494">
        <v>1998.875</v>
      </c>
      <c r="D494">
        <v>365.67</v>
      </c>
      <c r="E494" s="1">
        <f t="shared" si="115"/>
        <v>2238</v>
      </c>
      <c r="F494" s="4">
        <f>F493*SUM(economy!Z284:AB284)/SUM(economy!Z283:AB283)</f>
        <v>9250.7211946403295</v>
      </c>
      <c r="G494" s="9">
        <f t="shared" si="117"/>
        <v>229.54762644030046</v>
      </c>
      <c r="H494" s="9">
        <f t="shared" si="117"/>
        <v>251.39610870657521</v>
      </c>
      <c r="I494" s="9">
        <f t="shared" si="117"/>
        <v>147.21456640979287</v>
      </c>
      <c r="J494" s="9">
        <f t="shared" si="117"/>
        <v>21.999177014648573</v>
      </c>
      <c r="K494" s="9">
        <f t="shared" si="117"/>
        <v>1.1277281622999915</v>
      </c>
      <c r="L494" s="9">
        <f t="shared" si="113"/>
        <v>926.28520673361709</v>
      </c>
      <c r="O494">
        <f t="shared" si="106"/>
        <v>9250.7211946403295</v>
      </c>
      <c r="P494" s="2">
        <f t="shared" si="108"/>
        <v>229.54768747316433</v>
      </c>
      <c r="Q494" s="2">
        <f t="shared" si="109"/>
        <v>251.39616035187774</v>
      </c>
      <c r="R494" s="2">
        <f t="shared" si="110"/>
        <v>147.21457441239346</v>
      </c>
      <c r="S494" s="2">
        <f t="shared" si="111"/>
        <v>21.999177014984255</v>
      </c>
      <c r="T494" s="2">
        <f t="shared" si="112"/>
        <v>1.1277281622999915</v>
      </c>
      <c r="U494" s="9">
        <f t="shared" si="114"/>
        <v>926.28532741471986</v>
      </c>
      <c r="V494" s="13">
        <f t="shared" si="107"/>
        <v>1.2068110277141386E-4</v>
      </c>
    </row>
    <row r="495" spans="3:22">
      <c r="C495">
        <v>1998.9583</v>
      </c>
      <c r="D495">
        <v>367.3</v>
      </c>
      <c r="E495" s="1">
        <f t="shared" si="115"/>
        <v>2239</v>
      </c>
      <c r="F495" s="4">
        <f>F494*SUM(economy!Z285:AB285)/SUM(economy!Z284:AB284)</f>
        <v>9172.8185793461307</v>
      </c>
      <c r="G495" s="9">
        <f t="shared" si="117"/>
        <v>230.11222444748509</v>
      </c>
      <c r="H495" s="9">
        <f t="shared" si="117"/>
        <v>251.5731228136633</v>
      </c>
      <c r="I495" s="9">
        <f t="shared" si="117"/>
        <v>146.62834154010548</v>
      </c>
      <c r="J495" s="9">
        <f t="shared" si="117"/>
        <v>21.828198592453568</v>
      </c>
      <c r="K495" s="9">
        <f t="shared" si="117"/>
        <v>1.118307865629115</v>
      </c>
      <c r="L495" s="9">
        <f t="shared" si="113"/>
        <v>926.26019525933657</v>
      </c>
      <c r="O495">
        <f t="shared" si="106"/>
        <v>9172.8185793461307</v>
      </c>
      <c r="P495" s="2">
        <f t="shared" si="108"/>
        <v>230.11228548034896</v>
      </c>
      <c r="Q495" s="2">
        <f t="shared" si="109"/>
        <v>251.57317431688807</v>
      </c>
      <c r="R495" s="2">
        <f t="shared" si="110"/>
        <v>146.62834943529023</v>
      </c>
      <c r="S495" s="2">
        <f t="shared" si="111"/>
        <v>21.828198592770072</v>
      </c>
      <c r="T495" s="2">
        <f t="shared" si="112"/>
        <v>1.118307865629115</v>
      </c>
      <c r="U495" s="9">
        <f t="shared" si="114"/>
        <v>926.26031569092652</v>
      </c>
      <c r="V495" s="13">
        <f t="shared" si="107"/>
        <v>1.204315899485664E-4</v>
      </c>
    </row>
    <row r="496" spans="3:22">
      <c r="C496">
        <v>1999.0417</v>
      </c>
      <c r="D496">
        <v>368.35</v>
      </c>
      <c r="E496" s="1">
        <f t="shared" si="115"/>
        <v>2240</v>
      </c>
      <c r="F496" s="4">
        <f>F495*SUM(economy!Z286:AB286)/SUM(economy!Z285:AB285)</f>
        <v>9095.3367720054448</v>
      </c>
      <c r="G496" s="9">
        <f t="shared" si="117"/>
        <v>230.67206783495692</v>
      </c>
      <c r="H496" s="9">
        <f t="shared" si="117"/>
        <v>251.74233515009203</v>
      </c>
      <c r="I496" s="9">
        <f t="shared" si="117"/>
        <v>146.03828166238142</v>
      </c>
      <c r="J496" s="9">
        <f t="shared" si="117"/>
        <v>21.657844130539541</v>
      </c>
      <c r="K496" s="9">
        <f t="shared" si="117"/>
        <v>1.1089367670955692</v>
      </c>
      <c r="L496" s="9">
        <f t="shared" si="113"/>
        <v>926.21946554506542</v>
      </c>
      <c r="O496">
        <f t="shared" si="106"/>
        <v>9095.3367720054448</v>
      </c>
      <c r="P496" s="2">
        <f t="shared" si="108"/>
        <v>230.67212886782079</v>
      </c>
      <c r="Q496" s="2">
        <f t="shared" si="109"/>
        <v>251.74238651162989</v>
      </c>
      <c r="R496" s="2">
        <f t="shared" si="110"/>
        <v>146.03828945159214</v>
      </c>
      <c r="S496" s="2">
        <f t="shared" si="111"/>
        <v>21.657844130837965</v>
      </c>
      <c r="T496" s="2">
        <f t="shared" si="112"/>
        <v>1.1089367670955692</v>
      </c>
      <c r="U496" s="9">
        <f t="shared" si="114"/>
        <v>926.21958572897631</v>
      </c>
      <c r="V496" s="13">
        <f t="shared" si="107"/>
        <v>1.2018391089441138E-4</v>
      </c>
    </row>
    <row r="497" spans="3:22">
      <c r="C497">
        <v>1999.125</v>
      </c>
      <c r="D497">
        <v>369.28</v>
      </c>
      <c r="E497" s="1">
        <f t="shared" si="115"/>
        <v>2241</v>
      </c>
      <c r="F497" s="4">
        <f>F496*SUM(economy!Z287:AB287)/SUM(economy!Z286:AB286)</f>
        <v>9018.2787005975824</v>
      </c>
      <c r="G497" s="9">
        <f t="shared" si="117"/>
        <v>231.22718228583048</v>
      </c>
      <c r="H497" s="9">
        <f t="shared" si="117"/>
        <v>251.90380669124966</v>
      </c>
      <c r="I497" s="9">
        <f t="shared" si="117"/>
        <v>145.44450147243475</v>
      </c>
      <c r="J497" s="9">
        <f t="shared" si="117"/>
        <v>21.488127374622152</v>
      </c>
      <c r="K497" s="9">
        <f t="shared" si="117"/>
        <v>1.0996152649826643</v>
      </c>
      <c r="L497" s="9">
        <f t="shared" si="113"/>
        <v>926.16323308911979</v>
      </c>
      <c r="O497">
        <f t="shared" si="106"/>
        <v>9018.2787005975824</v>
      </c>
      <c r="P497" s="2">
        <f t="shared" si="108"/>
        <v>231.22724331869435</v>
      </c>
      <c r="Q497" s="2">
        <f t="shared" si="109"/>
        <v>251.90385791149038</v>
      </c>
      <c r="R497" s="2">
        <f t="shared" si="110"/>
        <v>145.44450915709388</v>
      </c>
      <c r="S497" s="2">
        <f t="shared" si="111"/>
        <v>21.488127374903527</v>
      </c>
      <c r="T497" s="2">
        <f t="shared" si="112"/>
        <v>1.0996152649826643</v>
      </c>
      <c r="U497" s="9">
        <f t="shared" si="114"/>
        <v>926.16335302716482</v>
      </c>
      <c r="V497" s="13">
        <f t="shared" si="107"/>
        <v>1.1993804503163119E-4</v>
      </c>
    </row>
    <row r="498" spans="3:22">
      <c r="C498">
        <v>1999.2083</v>
      </c>
      <c r="D498">
        <v>369.84</v>
      </c>
      <c r="E498" s="1">
        <f t="shared" si="115"/>
        <v>2242</v>
      </c>
      <c r="F498" s="4">
        <f>F497*SUM(economy!Z288:AB288)/SUM(economy!Z287:AB287)</f>
        <v>8941.647140351246</v>
      </c>
      <c r="G498" s="9">
        <f t="shared" si="117"/>
        <v>231.77759366192328</v>
      </c>
      <c r="H498" s="9">
        <f t="shared" si="117"/>
        <v>252.05759851970694</v>
      </c>
      <c r="I498" s="9">
        <f t="shared" si="117"/>
        <v>144.84711456644592</v>
      </c>
      <c r="J498" s="9">
        <f t="shared" si="117"/>
        <v>21.319061628827086</v>
      </c>
      <c r="K498" s="9">
        <f t="shared" si="117"/>
        <v>1.0903437383252563</v>
      </c>
      <c r="L498" s="9">
        <f t="shared" si="113"/>
        <v>926.09171211522846</v>
      </c>
      <c r="O498">
        <f t="shared" si="106"/>
        <v>8941.647140351246</v>
      </c>
      <c r="P498" s="2">
        <f t="shared" si="108"/>
        <v>231.77765469478715</v>
      </c>
      <c r="Q498" s="2">
        <f t="shared" si="109"/>
        <v>252.05764959903925</v>
      </c>
      <c r="R498" s="2">
        <f t="shared" si="110"/>
        <v>144.84712214795681</v>
      </c>
      <c r="S498" s="2">
        <f t="shared" si="111"/>
        <v>21.319061629092385</v>
      </c>
      <c r="T498" s="2">
        <f t="shared" si="112"/>
        <v>1.0903437383252563</v>
      </c>
      <c r="U498" s="9">
        <f t="shared" si="114"/>
        <v>926.09183180920093</v>
      </c>
      <c r="V498" s="13">
        <f t="shared" si="107"/>
        <v>1.1969397246502922E-4</v>
      </c>
    </row>
    <row r="499" spans="3:22">
      <c r="C499">
        <v>1999.2917</v>
      </c>
      <c r="D499">
        <v>371.15</v>
      </c>
      <c r="E499" s="1">
        <f t="shared" si="115"/>
        <v>2243</v>
      </c>
      <c r="F499" s="4">
        <f>F498*SUM(economy!Z289:AB289)/SUM(economy!Z288:AB288)</f>
        <v>8865.4447170080002</v>
      </c>
      <c r="G499" s="9">
        <f t="shared" si="117"/>
        <v>232.32332799443299</v>
      </c>
      <c r="H499" s="9">
        <f t="shared" si="117"/>
        <v>252.20377181057952</v>
      </c>
      <c r="I499" s="9">
        <f t="shared" si="117"/>
        <v>144.24623343277327</v>
      </c>
      <c r="J499" s="9">
        <f t="shared" si="117"/>
        <v>21.150659762988219</v>
      </c>
      <c r="K499" s="9">
        <f t="shared" si="117"/>
        <v>1.0811225473120341</v>
      </c>
      <c r="L499" s="9">
        <f t="shared" si="113"/>
        <v>926.005115548086</v>
      </c>
      <c r="O499">
        <f t="shared" si="106"/>
        <v>8865.4447170080002</v>
      </c>
      <c r="P499" s="2">
        <f t="shared" si="108"/>
        <v>232.32338902729686</v>
      </c>
      <c r="Q499" s="2">
        <f t="shared" si="109"/>
        <v>252.20382274939107</v>
      </c>
      <c r="R499" s="2">
        <f t="shared" si="110"/>
        <v>144.24624091252045</v>
      </c>
      <c r="S499" s="2">
        <f t="shared" si="111"/>
        <v>21.150659763238362</v>
      </c>
      <c r="T499" s="2">
        <f t="shared" si="112"/>
        <v>1.0811225473120341</v>
      </c>
      <c r="U499" s="9">
        <f t="shared" si="114"/>
        <v>926.00523499975873</v>
      </c>
      <c r="V499" s="13">
        <f t="shared" si="107"/>
        <v>1.1945167273097468E-4</v>
      </c>
    </row>
    <row r="500" spans="3:22">
      <c r="C500">
        <v>1999.375</v>
      </c>
      <c r="D500">
        <v>371.12</v>
      </c>
      <c r="E500" s="1">
        <f t="shared" si="115"/>
        <v>2244</v>
      </c>
      <c r="F500" s="4">
        <f>F499*SUM(economy!Z290:AB290)/SUM(economy!Z289:AB289)</f>
        <v>8789.6739100424293</v>
      </c>
      <c r="G500" s="9">
        <f t="shared" si="117"/>
        <v>232.86441147481375</v>
      </c>
      <c r="H500" s="9">
        <f t="shared" si="117"/>
        <v>252.34238781723698</v>
      </c>
      <c r="I500" s="9">
        <f t="shared" si="117"/>
        <v>143.64196944436466</v>
      </c>
      <c r="J500" s="9">
        <f t="shared" si="117"/>
        <v>20.982934219911911</v>
      </c>
      <c r="K500" s="9">
        <f t="shared" si="117"/>
        <v>1.0719520336827322</v>
      </c>
      <c r="L500" s="9">
        <f t="shared" si="113"/>
        <v>925.90365499001007</v>
      </c>
      <c r="O500">
        <f t="shared" si="106"/>
        <v>8789.6739100424293</v>
      </c>
      <c r="P500" s="2">
        <f t="shared" si="108"/>
        <v>232.86447250767762</v>
      </c>
      <c r="Q500" s="2">
        <f t="shared" si="109"/>
        <v>252.34243861591432</v>
      </c>
      <c r="R500" s="2">
        <f t="shared" si="110"/>
        <v>143.64197682371406</v>
      </c>
      <c r="S500" s="2">
        <f t="shared" si="111"/>
        <v>20.982934220147765</v>
      </c>
      <c r="T500" s="2">
        <f t="shared" si="112"/>
        <v>1.0719520336827322</v>
      </c>
      <c r="U500" s="9">
        <f t="shared" si="114"/>
        <v>925.90377420113634</v>
      </c>
      <c r="V500" s="13">
        <f t="shared" si="107"/>
        <v>1.1921112627533148E-4</v>
      </c>
    </row>
    <row r="501" spans="3:22">
      <c r="C501">
        <v>1999.4583</v>
      </c>
      <c r="D501">
        <v>370.46</v>
      </c>
      <c r="E501" s="1">
        <f t="shared" si="115"/>
        <v>2245</v>
      </c>
      <c r="F501" s="4">
        <f>F500*SUM(economy!Z291:AB291)/SUM(economy!Z290:AB290)</f>
        <v>8714.3370558390106</v>
      </c>
      <c r="G501" s="9">
        <f t="shared" si="117"/>
        <v>233.40087044584919</v>
      </c>
      <c r="H501" s="9">
        <f t="shared" si="117"/>
        <v>252.47350785735355</v>
      </c>
      <c r="I501" s="9">
        <f t="shared" si="117"/>
        <v>143.03443285175493</v>
      </c>
      <c r="J501" s="9">
        <f t="shared" si="117"/>
        <v>20.815897022604254</v>
      </c>
      <c r="K501" s="9">
        <f t="shared" si="117"/>
        <v>1.0628325211202354</v>
      </c>
      <c r="L501" s="9">
        <f t="shared" si="113"/>
        <v>925.78754069868216</v>
      </c>
      <c r="O501">
        <f t="shared" si="106"/>
        <v>8714.3370558390106</v>
      </c>
      <c r="P501" s="2">
        <f t="shared" si="108"/>
        <v>233.40093147871306</v>
      </c>
      <c r="Q501" s="2">
        <f t="shared" si="109"/>
        <v>252.47355851628222</v>
      </c>
      <c r="R501" s="2">
        <f t="shared" si="110"/>
        <v>143.03444013205416</v>
      </c>
      <c r="S501" s="2">
        <f t="shared" si="111"/>
        <v>20.815897022826633</v>
      </c>
      <c r="T501" s="2">
        <f t="shared" si="112"/>
        <v>1.0628325211202354</v>
      </c>
      <c r="U501" s="9">
        <f t="shared" si="114"/>
        <v>925.78765967099628</v>
      </c>
      <c r="V501" s="13">
        <f t="shared" si="107"/>
        <v>1.1897231411239773E-4</v>
      </c>
    </row>
    <row r="502" spans="3:22">
      <c r="C502">
        <v>1999.5417</v>
      </c>
      <c r="D502">
        <v>369.61</v>
      </c>
      <c r="E502" s="1">
        <f t="shared" si="115"/>
        <v>2246</v>
      </c>
      <c r="F502" s="4">
        <f>F501*SUM(economy!Z292:AB292)/SUM(economy!Z291:AB291)</f>
        <v>8639.4363508255265</v>
      </c>
      <c r="G502" s="9">
        <f t="shared" si="117"/>
        <v>233.93273139291918</v>
      </c>
      <c r="H502" s="9">
        <f t="shared" si="117"/>
        <v>252.59719329929555</v>
      </c>
      <c r="I502" s="9">
        <f t="shared" si="117"/>
        <v>142.42373277663438</v>
      </c>
      <c r="J502" s="9">
        <f t="shared" si="117"/>
        <v>20.649559781458329</v>
      </c>
      <c r="K502" s="9">
        <f t="shared" si="117"/>
        <v>1.0537643156375489</v>
      </c>
      <c r="L502" s="9">
        <f t="shared" si="113"/>
        <v>925.65698156594499</v>
      </c>
      <c r="O502">
        <f t="shared" si="106"/>
        <v>8639.4363508255265</v>
      </c>
      <c r="P502" s="2">
        <f t="shared" si="108"/>
        <v>233.93279242578305</v>
      </c>
      <c r="Q502" s="2">
        <f t="shared" si="109"/>
        <v>252.59724381885999</v>
      </c>
      <c r="R502" s="2">
        <f t="shared" si="110"/>
        <v>142.42373995921295</v>
      </c>
      <c r="S502" s="2">
        <f t="shared" si="111"/>
        <v>20.64955978166801</v>
      </c>
      <c r="T502" s="2">
        <f t="shared" si="112"/>
        <v>1.0537643156375489</v>
      </c>
      <c r="U502" s="9">
        <f t="shared" si="114"/>
        <v>925.65710030116156</v>
      </c>
      <c r="V502" s="13">
        <f t="shared" si="107"/>
        <v>1.1873521657435049E-4</v>
      </c>
    </row>
    <row r="503" spans="3:22">
      <c r="C503">
        <v>1999.625</v>
      </c>
      <c r="D503">
        <v>367.06</v>
      </c>
      <c r="E503" s="1">
        <f t="shared" si="115"/>
        <v>2247</v>
      </c>
      <c r="F503" s="4">
        <f>F502*SUM(economy!Z293:AB293)/SUM(economy!Z292:AB292)</f>
        <v>8564.9738545629134</v>
      </c>
      <c r="G503" s="9">
        <f t="shared" ref="G503:K518" si="118">G502*(1-G$5)+G$4*$F502*$L$4/1000</f>
        <v>234.46002093545783</v>
      </c>
      <c r="H503" s="9">
        <f t="shared" si="118"/>
        <v>252.71350554884043</v>
      </c>
      <c r="I503" s="9">
        <f t="shared" si="118"/>
        <v>141.80997720597463</v>
      </c>
      <c r="J503" s="9">
        <f t="shared" si="118"/>
        <v>20.483933701398662</v>
      </c>
      <c r="K503" s="9">
        <f t="shared" si="118"/>
        <v>1.0447477059596182</v>
      </c>
      <c r="L503" s="9">
        <f t="shared" si="113"/>
        <v>925.51218509763112</v>
      </c>
      <c r="O503">
        <f t="shared" si="106"/>
        <v>8564.9738545629134</v>
      </c>
      <c r="P503" s="2">
        <f t="shared" si="108"/>
        <v>234.4600819683217</v>
      </c>
      <c r="Q503" s="2">
        <f t="shared" si="109"/>
        <v>252.71355592942405</v>
      </c>
      <c r="R503" s="2">
        <f t="shared" si="110"/>
        <v>141.80998429214421</v>
      </c>
      <c r="S503" s="2">
        <f t="shared" si="111"/>
        <v>20.483933701596364</v>
      </c>
      <c r="T503" s="2">
        <f t="shared" si="112"/>
        <v>1.0447477059596182</v>
      </c>
      <c r="U503" s="9">
        <f t="shared" si="114"/>
        <v>925.51230359744591</v>
      </c>
      <c r="V503" s="13">
        <f t="shared" si="107"/>
        <v>1.1849981478917471E-4</v>
      </c>
    </row>
    <row r="504" spans="3:22">
      <c r="C504">
        <v>1999.7083</v>
      </c>
      <c r="D504">
        <v>364.95</v>
      </c>
      <c r="E504" s="1">
        <f t="shared" si="115"/>
        <v>2248</v>
      </c>
      <c r="F504" s="4">
        <f>F503*SUM(economy!Z294:AB294)/SUM(economy!Z293:AB293)</f>
        <v>8490.9514927914915</v>
      </c>
      <c r="G504" s="9">
        <f t="shared" si="118"/>
        <v>234.98276581860017</v>
      </c>
      <c r="H504" s="9">
        <f t="shared" si="118"/>
        <v>252.82250603622251</v>
      </c>
      <c r="I504" s="9">
        <f t="shared" si="118"/>
        <v>141.1932729866972</v>
      </c>
      <c r="J504" s="9">
        <f t="shared" si="118"/>
        <v>20.319029588980154</v>
      </c>
      <c r="K504" s="9">
        <f t="shared" si="118"/>
        <v>1.0357829638999765</v>
      </c>
      <c r="L504" s="9">
        <f t="shared" si="113"/>
        <v>925.35335739439995</v>
      </c>
      <c r="O504">
        <f t="shared" si="106"/>
        <v>8490.9514927914915</v>
      </c>
      <c r="P504" s="2">
        <f t="shared" si="108"/>
        <v>234.98282685146404</v>
      </c>
      <c r="Q504" s="2">
        <f t="shared" si="109"/>
        <v>252.82255627820763</v>
      </c>
      <c r="R504" s="2">
        <f t="shared" si="110"/>
        <v>141.19327997775184</v>
      </c>
      <c r="S504" s="2">
        <f t="shared" si="111"/>
        <v>20.319029589166561</v>
      </c>
      <c r="T504" s="2">
        <f t="shared" si="112"/>
        <v>1.0357829638999765</v>
      </c>
      <c r="U504" s="9">
        <f t="shared" si="114"/>
        <v>925.35347566049006</v>
      </c>
      <c r="V504" s="13">
        <f t="shared" si="107"/>
        <v>1.1826609011222899E-4</v>
      </c>
    </row>
    <row r="505" spans="3:22">
      <c r="C505">
        <v>1999.7917</v>
      </c>
      <c r="D505">
        <v>365.52</v>
      </c>
      <c r="E505" s="1">
        <f t="shared" si="115"/>
        <v>2249</v>
      </c>
      <c r="F505" s="4">
        <f>F504*SUM(economy!Z295:AB295)/SUM(economy!Z294:AB294)</f>
        <v>8417.3710604337248</v>
      </c>
      <c r="G505" s="9">
        <f t="shared" si="118"/>
        <v>235.50099290501467</v>
      </c>
      <c r="H505" s="9">
        <f t="shared" si="118"/>
        <v>252.92425620350036</v>
      </c>
      <c r="I505" s="9">
        <f t="shared" si="118"/>
        <v>140.57372582087157</v>
      </c>
      <c r="J505" s="9">
        <f t="shared" si="118"/>
        <v>20.154857859439069</v>
      </c>
      <c r="K505" s="9">
        <f t="shared" si="118"/>
        <v>1.0268703447322087</v>
      </c>
      <c r="L505" s="9">
        <f t="shared" si="113"/>
        <v>925.18070313355781</v>
      </c>
      <c r="O505">
        <f t="shared" si="106"/>
        <v>8417.3710604337248</v>
      </c>
      <c r="P505" s="2">
        <f t="shared" si="108"/>
        <v>235.50105393787854</v>
      </c>
      <c r="Q505" s="2">
        <f t="shared" si="109"/>
        <v>252.9243063072683</v>
      </c>
      <c r="R505" s="2">
        <f t="shared" si="110"/>
        <v>140.57373271808797</v>
      </c>
      <c r="S505" s="2">
        <f t="shared" si="111"/>
        <v>20.154857859614829</v>
      </c>
      <c r="T505" s="2">
        <f t="shared" si="112"/>
        <v>1.0268703447322087</v>
      </c>
      <c r="U505" s="9">
        <f t="shared" si="114"/>
        <v>925.18082116758183</v>
      </c>
      <c r="V505" s="13">
        <f t="shared" si="107"/>
        <v>1.180340240125588E-4</v>
      </c>
    </row>
    <row r="506" spans="3:22">
      <c r="C506">
        <v>1999.875</v>
      </c>
      <c r="D506">
        <v>366.88</v>
      </c>
      <c r="E506" s="1">
        <f t="shared" si="115"/>
        <v>2250</v>
      </c>
      <c r="F506" s="4">
        <f>F505*SUM(economy!Z296:AB296)/SUM(economy!Z295:AB295)</f>
        <v>8344.2342245532636</v>
      </c>
      <c r="G506" s="9">
        <f t="shared" si="118"/>
        <v>236.01472916691907</v>
      </c>
      <c r="H506" s="9">
        <f t="shared" si="118"/>
        <v>253.01881749224103</v>
      </c>
      <c r="I506" s="9">
        <f t="shared" si="118"/>
        <v>139.95144026142859</v>
      </c>
      <c r="J506" s="9">
        <f t="shared" si="118"/>
        <v>19.991428543693615</v>
      </c>
      <c r="K506" s="9">
        <f t="shared" si="118"/>
        <v>1.0180100875562319</v>
      </c>
      <c r="L506" s="9">
        <f t="shared" si="113"/>
        <v>924.9944255518385</v>
      </c>
      <c r="O506">
        <f t="shared" si="106"/>
        <v>8344.2342245532636</v>
      </c>
      <c r="P506" s="2">
        <f t="shared" si="108"/>
        <v>236.01479019978294</v>
      </c>
      <c r="Q506" s="2">
        <f t="shared" si="109"/>
        <v>253.018867458172</v>
      </c>
      <c r="R506" s="2">
        <f t="shared" si="110"/>
        <v>139.95144706606629</v>
      </c>
      <c r="S506" s="2">
        <f t="shared" si="111"/>
        <v>19.991428543859335</v>
      </c>
      <c r="T506" s="2">
        <f t="shared" si="112"/>
        <v>1.0180100875562319</v>
      </c>
      <c r="U506" s="9">
        <f t="shared" si="114"/>
        <v>924.9945433554368</v>
      </c>
      <c r="V506" s="13">
        <f t="shared" si="107"/>
        <v>1.178035983002701E-4</v>
      </c>
    </row>
    <row r="507" spans="3:22">
      <c r="C507">
        <v>1999.9583</v>
      </c>
      <c r="D507">
        <v>368.26</v>
      </c>
      <c r="E507" s="1">
        <f t="shared" si="115"/>
        <v>2251</v>
      </c>
      <c r="F507" s="4">
        <f>F506*SUM(economy!Z297:AB297)/SUM(economy!Z296:AB296)</f>
        <v>8271.5425272706707</v>
      </c>
      <c r="G507" s="9">
        <f t="shared" si="118"/>
        <v>236.52400167827679</v>
      </c>
      <c r="H507" s="9">
        <f t="shared" si="118"/>
        <v>253.10625133151564</v>
      </c>
      <c r="I507" s="9">
        <f t="shared" si="118"/>
        <v>139.32651970837622</v>
      </c>
      <c r="J507" s="9">
        <f t="shared" si="118"/>
        <v>19.828751295291926</v>
      </c>
      <c r="K507" s="9">
        <f t="shared" si="118"/>
        <v>1.0092024156593746</v>
      </c>
      <c r="L507" s="9">
        <f t="shared" si="113"/>
        <v>924.79472642911992</v>
      </c>
      <c r="O507">
        <f t="shared" si="106"/>
        <v>8271.5425272706707</v>
      </c>
      <c r="P507" s="2">
        <f t="shared" si="108"/>
        <v>236.52406271114066</v>
      </c>
      <c r="Q507" s="2">
        <f t="shared" si="109"/>
        <v>253.10630115998882</v>
      </c>
      <c r="R507" s="2">
        <f t="shared" si="110"/>
        <v>139.32652642167787</v>
      </c>
      <c r="S507" s="2">
        <f t="shared" si="111"/>
        <v>19.828751295448182</v>
      </c>
      <c r="T507" s="2">
        <f t="shared" si="112"/>
        <v>1.0092024156593746</v>
      </c>
      <c r="U507" s="9">
        <f t="shared" si="114"/>
        <v>924.79484400391493</v>
      </c>
      <c r="V507" s="13">
        <f t="shared" si="107"/>
        <v>1.1757479501284251E-4</v>
      </c>
    </row>
    <row r="508" spans="3:22">
      <c r="C508">
        <v>2000.0417</v>
      </c>
      <c r="D508">
        <v>369.45</v>
      </c>
      <c r="E508" s="1">
        <f t="shared" si="115"/>
        <v>2252</v>
      </c>
      <c r="F508" s="4">
        <f>F507*SUM(economy!Z298:AB298)/SUM(economy!Z297:AB297)</f>
        <v>8199.2973886355121</v>
      </c>
      <c r="G508" s="9">
        <f t="shared" si="118"/>
        <v>237.02883760717125</v>
      </c>
      <c r="H508" s="9">
        <f t="shared" si="118"/>
        <v>253.18661912620226</v>
      </c>
      <c r="I508" s="9">
        <f t="shared" si="118"/>
        <v>138.69906640550388</v>
      </c>
      <c r="J508" s="9">
        <f t="shared" si="118"/>
        <v>19.666835397305348</v>
      </c>
      <c r="K508" s="9">
        <f t="shared" si="118"/>
        <v>1.0004475368722747</v>
      </c>
      <c r="L508" s="9">
        <f t="shared" si="113"/>
        <v>924.58180607305496</v>
      </c>
      <c r="O508">
        <f t="shared" si="106"/>
        <v>8199.2973886355121</v>
      </c>
      <c r="P508" s="2">
        <f t="shared" si="108"/>
        <v>237.02889864003512</v>
      </c>
      <c r="Q508" s="2">
        <f t="shared" si="109"/>
        <v>253.18666881759583</v>
      </c>
      <c r="R508" s="2">
        <f t="shared" si="110"/>
        <v>138.69907302869544</v>
      </c>
      <c r="S508" s="2">
        <f t="shared" si="111"/>
        <v>19.66683539745268</v>
      </c>
      <c r="T508" s="2">
        <f t="shared" si="112"/>
        <v>1.0004475368722747</v>
      </c>
      <c r="U508" s="9">
        <f t="shared" si="114"/>
        <v>924.58192342065138</v>
      </c>
      <c r="V508" s="13">
        <f t="shared" si="107"/>
        <v>1.1734759641512937E-4</v>
      </c>
    </row>
    <row r="509" spans="3:22">
      <c r="C509">
        <v>2000.125</v>
      </c>
      <c r="D509">
        <v>369.71</v>
      </c>
      <c r="E509" s="1">
        <f t="shared" si="115"/>
        <v>2253</v>
      </c>
      <c r="F509" s="4">
        <f>F508*SUM(economy!Z299:AB299)/SUM(economy!Z298:AB298)</f>
        <v>8127.5001094553218</v>
      </c>
      <c r="G509" s="9">
        <f t="shared" si="118"/>
        <v>237.52926420835558</v>
      </c>
      <c r="H509" s="9">
        <f t="shared" si="118"/>
        <v>253.25998224559024</v>
      </c>
      <c r="I509" s="9">
        <f t="shared" si="118"/>
        <v>138.06918143756263</v>
      </c>
      <c r="J509" s="9">
        <f t="shared" si="118"/>
        <v>19.505689769165031</v>
      </c>
      <c r="K509" s="9">
        <f t="shared" si="118"/>
        <v>0.99174564391957931</v>
      </c>
      <c r="L509" s="9">
        <f t="shared" si="113"/>
        <v>924.35586330459296</v>
      </c>
      <c r="O509">
        <f t="shared" si="106"/>
        <v>8127.5001094553218</v>
      </c>
      <c r="P509" s="2">
        <f t="shared" si="108"/>
        <v>237.52932524121945</v>
      </c>
      <c r="Q509" s="2">
        <f t="shared" si="109"/>
        <v>253.2600318002813</v>
      </c>
      <c r="R509" s="2">
        <f t="shared" si="110"/>
        <v>138.06918797185364</v>
      </c>
      <c r="S509" s="2">
        <f t="shared" si="111"/>
        <v>19.505689769303949</v>
      </c>
      <c r="T509" s="2">
        <f t="shared" si="112"/>
        <v>0.99174564391957931</v>
      </c>
      <c r="U509" s="9">
        <f t="shared" si="114"/>
        <v>924.35598042657784</v>
      </c>
      <c r="V509" s="13">
        <f t="shared" si="107"/>
        <v>1.1712198488567083E-4</v>
      </c>
    </row>
    <row r="510" spans="3:22">
      <c r="C510">
        <v>2000.2083</v>
      </c>
      <c r="D510">
        <v>370.75</v>
      </c>
      <c r="E510" s="1">
        <f t="shared" si="115"/>
        <v>2254</v>
      </c>
      <c r="F510" s="4">
        <f>F509*SUM(economy!Z300:AB300)/SUM(economy!Z299:AB299)</f>
        <v>8056.1518740812835</v>
      </c>
      <c r="G510" s="9">
        <f t="shared" si="118"/>
        <v>238.02530881597491</v>
      </c>
      <c r="H510" s="9">
        <f t="shared" si="118"/>
        <v>253.32640201228173</v>
      </c>
      <c r="I510" s="9">
        <f t="shared" si="118"/>
        <v>137.4369647279083</v>
      </c>
      <c r="J510" s="9">
        <f t="shared" si="118"/>
        <v>19.345322973439998</v>
      </c>
      <c r="K510" s="9">
        <f t="shared" si="118"/>
        <v>0.98309691476547212</v>
      </c>
      <c r="L510" s="9">
        <f t="shared" si="113"/>
        <v>924.11709544437042</v>
      </c>
      <c r="O510">
        <f t="shared" si="106"/>
        <v>8056.1518740812835</v>
      </c>
      <c r="P510" s="2">
        <f t="shared" si="108"/>
        <v>238.02536984883878</v>
      </c>
      <c r="Q510" s="2">
        <f t="shared" si="109"/>
        <v>253.32645143064636</v>
      </c>
      <c r="R510" s="2">
        <f t="shared" si="110"/>
        <v>137.43697117449202</v>
      </c>
      <c r="S510" s="2">
        <f t="shared" si="111"/>
        <v>19.345322973570983</v>
      </c>
      <c r="T510" s="2">
        <f t="shared" si="112"/>
        <v>0.98309691476547212</v>
      </c>
      <c r="U510" s="9">
        <f t="shared" si="114"/>
        <v>924.11721234231368</v>
      </c>
      <c r="V510" s="13">
        <f t="shared" si="107"/>
        <v>1.1689794325775438E-4</v>
      </c>
    </row>
    <row r="511" spans="3:22">
      <c r="C511">
        <v>2000.2917</v>
      </c>
      <c r="D511">
        <v>371.98</v>
      </c>
      <c r="E511" s="1">
        <f t="shared" si="115"/>
        <v>2255</v>
      </c>
      <c r="F511" s="4">
        <f>F510*SUM(economy!Z301:AB301)/SUM(economy!Z300:AB300)</f>
        <v>7985.2537531509197</v>
      </c>
      <c r="G511" s="9">
        <f t="shared" si="118"/>
        <v>238.51699883645875</v>
      </c>
      <c r="H511" s="9">
        <f t="shared" si="118"/>
        <v>253.38593969138529</v>
      </c>
      <c r="I511" s="9">
        <f t="shared" si="118"/>
        <v>136.80251503659451</v>
      </c>
      <c r="J511" s="9">
        <f t="shared" si="118"/>
        <v>19.18574322255499</v>
      </c>
      <c r="K511" s="9">
        <f t="shared" si="118"/>
        <v>0.97450151295402887</v>
      </c>
      <c r="L511" s="9">
        <f t="shared" si="113"/>
        <v>923.86569829994755</v>
      </c>
      <c r="O511">
        <f t="shared" si="106"/>
        <v>7985.2537531509197</v>
      </c>
      <c r="P511" s="2">
        <f t="shared" si="108"/>
        <v>238.51705986932262</v>
      </c>
      <c r="Q511" s="2">
        <f t="shared" si="109"/>
        <v>253.38598897379853</v>
      </c>
      <c r="R511" s="2">
        <f t="shared" si="110"/>
        <v>136.80252139664822</v>
      </c>
      <c r="S511" s="2">
        <f t="shared" si="111"/>
        <v>19.185743222678489</v>
      </c>
      <c r="T511" s="2">
        <f t="shared" si="112"/>
        <v>0.97450151295402887</v>
      </c>
      <c r="U511" s="9">
        <f t="shared" si="114"/>
        <v>923.86581497540192</v>
      </c>
      <c r="V511" s="13">
        <f t="shared" si="107"/>
        <v>1.1667545436466753E-4</v>
      </c>
    </row>
    <row r="512" spans="3:22">
      <c r="C512">
        <v>2000.375</v>
      </c>
      <c r="D512">
        <v>371.75</v>
      </c>
      <c r="E512" s="1">
        <f t="shared" si="115"/>
        <v>2256</v>
      </c>
      <c r="F512" s="4">
        <f>F511*SUM(economy!Z302:AB302)/SUM(economy!Z301:AB301)</f>
        <v>7914.8067062879263</v>
      </c>
      <c r="G512" s="9">
        <f t="shared" si="118"/>
        <v>239.00436174158065</v>
      </c>
      <c r="H512" s="9">
        <f t="shared" si="118"/>
        <v>253.43865647999664</v>
      </c>
      <c r="I512" s="9">
        <f t="shared" si="118"/>
        <v>136.16592995890363</v>
      </c>
      <c r="J512" s="9">
        <f t="shared" si="118"/>
        <v>19.026958385446413</v>
      </c>
      <c r="K512" s="9">
        <f t="shared" si="118"/>
        <v>0.96595958794441827</v>
      </c>
      <c r="L512" s="9">
        <f t="shared" si="113"/>
        <v>923.6018661538717</v>
      </c>
      <c r="O512">
        <f t="shared" si="106"/>
        <v>7914.8067062879263</v>
      </c>
      <c r="P512" s="2">
        <f t="shared" si="108"/>
        <v>239.00442277444452</v>
      </c>
      <c r="Q512" s="2">
        <f t="shared" si="109"/>
        <v>253.4387056268325</v>
      </c>
      <c r="R512" s="2">
        <f t="shared" si="110"/>
        <v>136.16593623358875</v>
      </c>
      <c r="S512" s="2">
        <f t="shared" si="111"/>
        <v>19.026958385562857</v>
      </c>
      <c r="T512" s="2">
        <f t="shared" si="112"/>
        <v>0.96595958794441827</v>
      </c>
      <c r="U512" s="9">
        <f t="shared" si="114"/>
        <v>923.60198260837296</v>
      </c>
      <c r="V512" s="13">
        <f t="shared" si="107"/>
        <v>1.1645450126707146E-4</v>
      </c>
    </row>
    <row r="513" spans="3:22">
      <c r="C513">
        <v>2000.4583</v>
      </c>
      <c r="D513">
        <v>371.87</v>
      </c>
      <c r="E513" s="1">
        <f t="shared" si="115"/>
        <v>2257</v>
      </c>
      <c r="F513" s="4">
        <f>F512*SUM(economy!Z303:AB303)/SUM(economy!Z302:AB302)</f>
        <v>7844.8115847594536</v>
      </c>
      <c r="G513" s="9">
        <f t="shared" si="118"/>
        <v>239.48742506168273</v>
      </c>
      <c r="H513" s="9">
        <f t="shared" si="118"/>
        <v>253.48461349696203</v>
      </c>
      <c r="I513" s="9">
        <f t="shared" si="118"/>
        <v>135.52730592430282</v>
      </c>
      <c r="J513" s="9">
        <f t="shared" si="118"/>
        <v>18.868975994154965</v>
      </c>
      <c r="K513" s="9">
        <f t="shared" si="118"/>
        <v>0.95747127544096378</v>
      </c>
      <c r="L513" s="9">
        <f t="shared" si="113"/>
        <v>923.32579175254352</v>
      </c>
      <c r="O513">
        <f t="shared" si="106"/>
        <v>7844.8115847594536</v>
      </c>
      <c r="P513" s="2">
        <f t="shared" si="108"/>
        <v>239.4874860945466</v>
      </c>
      <c r="Q513" s="2">
        <f t="shared" si="109"/>
        <v>253.48466250859346</v>
      </c>
      <c r="R513" s="2">
        <f t="shared" si="110"/>
        <v>135.52731211476527</v>
      </c>
      <c r="S513" s="2">
        <f t="shared" si="111"/>
        <v>18.868975994264758</v>
      </c>
      <c r="T513" s="2">
        <f t="shared" si="112"/>
        <v>0.95747127544096378</v>
      </c>
      <c r="U513" s="9">
        <f t="shared" si="114"/>
        <v>923.325907987611</v>
      </c>
      <c r="V513" s="13">
        <f t="shared" si="107"/>
        <v>1.1623506748037471E-4</v>
      </c>
    </row>
    <row r="514" spans="3:22">
      <c r="C514">
        <v>2000.5417</v>
      </c>
      <c r="D514">
        <v>370.02</v>
      </c>
      <c r="E514" s="1">
        <f t="shared" si="115"/>
        <v>2258</v>
      </c>
      <c r="F514" s="4">
        <f>F513*SUM(economy!Z304:AB304)/SUM(economy!Z303:AB303)</f>
        <v>7775.2691340908859</v>
      </c>
      <c r="G514" s="9">
        <f t="shared" si="118"/>
        <v>239.96621637906242</v>
      </c>
      <c r="H514" s="9">
        <f t="shared" si="118"/>
        <v>253.52387177291905</v>
      </c>
      <c r="I514" s="9">
        <f t="shared" si="118"/>
        <v>134.88673819581345</v>
      </c>
      <c r="J514" s="9">
        <f t="shared" si="118"/>
        <v>18.71180325035353</v>
      </c>
      <c r="K514" s="9">
        <f t="shared" si="118"/>
        <v>0.94903669771809285</v>
      </c>
      <c r="L514" s="9">
        <f t="shared" si="113"/>
        <v>923.03766629586653</v>
      </c>
      <c r="O514">
        <f t="shared" si="106"/>
        <v>7775.2691340908859</v>
      </c>
      <c r="P514" s="2">
        <f t="shared" si="108"/>
        <v>239.96627741192628</v>
      </c>
      <c r="Q514" s="2">
        <f t="shared" si="109"/>
        <v>253.52392064971801</v>
      </c>
      <c r="R514" s="2">
        <f t="shared" si="110"/>
        <v>134.88674430318369</v>
      </c>
      <c r="S514" s="2">
        <f t="shared" si="111"/>
        <v>18.711803250457052</v>
      </c>
      <c r="T514" s="2">
        <f t="shared" si="112"/>
        <v>0.94903669771809285</v>
      </c>
      <c r="U514" s="9">
        <f t="shared" si="114"/>
        <v>923.03778231300305</v>
      </c>
      <c r="V514" s="13">
        <f t="shared" si="107"/>
        <v>1.160171365199858E-4</v>
      </c>
    </row>
    <row r="515" spans="3:22">
      <c r="C515">
        <v>2000.625</v>
      </c>
      <c r="D515">
        <v>368.27</v>
      </c>
      <c r="E515" s="1">
        <f t="shared" si="115"/>
        <v>2259</v>
      </c>
      <c r="F515" s="4">
        <f>F514*SUM(economy!Z305:AB305)/SUM(economy!Z304:AB304)</f>
        <v>7706.1799966384724</v>
      </c>
      <c r="G515" s="9">
        <f t="shared" si="118"/>
        <v>240.44076332151866</v>
      </c>
      <c r="H515" s="9">
        <f t="shared" si="118"/>
        <v>253.55649224061059</v>
      </c>
      <c r="I515" s="9">
        <f t="shared" si="118"/>
        <v>134.24432086978177</v>
      </c>
      <c r="J515" s="9">
        <f t="shared" si="118"/>
        <v>18.555447031809031</v>
      </c>
      <c r="K515" s="9">
        <f t="shared" si="118"/>
        <v>0.94065596394018569</v>
      </c>
      <c r="L515" s="9">
        <f t="shared" si="113"/>
        <v>922.73767942766028</v>
      </c>
      <c r="O515">
        <f t="shared" si="106"/>
        <v>7706.1799966384724</v>
      </c>
      <c r="P515" s="2">
        <f t="shared" si="108"/>
        <v>240.44082435438253</v>
      </c>
      <c r="Q515" s="2">
        <f t="shared" si="109"/>
        <v>253.55654098294801</v>
      </c>
      <c r="R515" s="2">
        <f t="shared" si="110"/>
        <v>134.24432689517513</v>
      </c>
      <c r="S515" s="2">
        <f t="shared" si="111"/>
        <v>18.555447031906638</v>
      </c>
      <c r="T515" s="2">
        <f t="shared" si="112"/>
        <v>0.94065596394018569</v>
      </c>
      <c r="U515" s="9">
        <f t="shared" si="114"/>
        <v>922.73779522835252</v>
      </c>
      <c r="V515" s="13">
        <f t="shared" si="107"/>
        <v>1.1580069224237377E-4</v>
      </c>
    </row>
    <row r="516" spans="3:22">
      <c r="C516">
        <v>2000.7083</v>
      </c>
      <c r="D516">
        <v>367.15</v>
      </c>
      <c r="E516" s="1">
        <f t="shared" si="115"/>
        <v>2260</v>
      </c>
      <c r="F516" s="4">
        <f>F515*SUM(economy!Z306:AB306)/SUM(economy!Z305:AB305)</f>
        <v>7637.5447141201648</v>
      </c>
      <c r="G516" s="9">
        <f t="shared" si="118"/>
        <v>240.91109355605528</v>
      </c>
      <c r="H516" s="9">
        <f t="shared" si="118"/>
        <v>253.5825357254669</v>
      </c>
      <c r="I516" s="9">
        <f t="shared" si="118"/>
        <v>133.60014687603913</v>
      </c>
      <c r="J516" s="9">
        <f t="shared" si="118"/>
        <v>18.399913898777122</v>
      </c>
      <c r="K516" s="9">
        <f t="shared" si="118"/>
        <v>0.93232917047635655</v>
      </c>
      <c r="L516" s="9">
        <f t="shared" si="113"/>
        <v>922.42601922681479</v>
      </c>
      <c r="O516">
        <f t="shared" si="106"/>
        <v>7637.5447141201648</v>
      </c>
      <c r="P516" s="2">
        <f t="shared" si="108"/>
        <v>240.91115458891915</v>
      </c>
      <c r="Q516" s="2">
        <f t="shared" si="109"/>
        <v>253.58258433371267</v>
      </c>
      <c r="R516" s="2">
        <f t="shared" si="110"/>
        <v>133.60015282055593</v>
      </c>
      <c r="S516" s="2">
        <f t="shared" si="111"/>
        <v>18.399913898869151</v>
      </c>
      <c r="T516" s="2">
        <f t="shared" si="112"/>
        <v>0.93232917047635655</v>
      </c>
      <c r="U516" s="9">
        <f t="shared" si="114"/>
        <v>922.42613481253318</v>
      </c>
      <c r="V516" s="13">
        <f t="shared" si="107"/>
        <v>1.1558571839032084E-4</v>
      </c>
    </row>
    <row r="517" spans="3:22">
      <c r="C517">
        <v>2000.7917</v>
      </c>
      <c r="D517">
        <v>367.18</v>
      </c>
      <c r="E517" s="1">
        <f t="shared" si="115"/>
        <v>2261</v>
      </c>
      <c r="F517" s="4">
        <f>F516*SUM(economy!Z307:AB307)/SUM(economy!Z306:AB306)</f>
        <v>7569.3637301046401</v>
      </c>
      <c r="G517" s="9">
        <f t="shared" si="118"/>
        <v>241.37723478273867</v>
      </c>
      <c r="H517" s="9">
        <f t="shared" si="118"/>
        <v>253.60206293645115</v>
      </c>
      <c r="I517" s="9">
        <f t="shared" si="118"/>
        <v>132.95430797844034</v>
      </c>
      <c r="J517" s="9">
        <f t="shared" si="118"/>
        <v>18.245210100328592</v>
      </c>
      <c r="K517" s="9">
        <f t="shared" si="118"/>
        <v>0.9240564012101955</v>
      </c>
      <c r="L517" s="9">
        <f t="shared" si="113"/>
        <v>922.10287219916893</v>
      </c>
      <c r="O517">
        <f t="shared" si="106"/>
        <v>7569.3637301046401</v>
      </c>
      <c r="P517" s="2">
        <f t="shared" si="108"/>
        <v>241.37729581560254</v>
      </c>
      <c r="Q517" s="2">
        <f t="shared" si="109"/>
        <v>253.6021114109742</v>
      </c>
      <c r="R517" s="2">
        <f t="shared" si="110"/>
        <v>132.95431384316618</v>
      </c>
      <c r="S517" s="2">
        <f t="shared" si="111"/>
        <v>18.245210100415363</v>
      </c>
      <c r="T517" s="2">
        <f t="shared" si="112"/>
        <v>0.9240564012101955</v>
      </c>
      <c r="U517" s="9">
        <f t="shared" si="114"/>
        <v>922.10298757136843</v>
      </c>
      <c r="V517" s="13">
        <f t="shared" si="107"/>
        <v>1.1537219950241706E-4</v>
      </c>
    </row>
    <row r="518" spans="3:22">
      <c r="C518">
        <v>2000.875</v>
      </c>
      <c r="D518">
        <v>368.53</v>
      </c>
      <c r="E518" s="1">
        <f t="shared" si="115"/>
        <v>2262</v>
      </c>
      <c r="F518" s="4">
        <f>F517*SUM(economy!Z308:AB308)/SUM(economy!Z307:AB307)</f>
        <v>7501.6373924591553</v>
      </c>
      <c r="G518" s="9">
        <f t="shared" si="118"/>
        <v>241.8392147287075</v>
      </c>
      <c r="H518" s="9">
        <f t="shared" si="118"/>
        <v>253.61513445716406</v>
      </c>
      <c r="I518" s="9">
        <f t="shared" si="118"/>
        <v>132.30689477576857</v>
      </c>
      <c r="J518" s="9">
        <f t="shared" si="118"/>
        <v>18.091341580606514</v>
      </c>
      <c r="K518" s="9">
        <f t="shared" si="118"/>
        <v>0.91583772784449247</v>
      </c>
      <c r="L518" s="9">
        <f t="shared" si="113"/>
        <v>921.76842327009115</v>
      </c>
      <c r="O518">
        <f t="shared" si="106"/>
        <v>7501.6373924591553</v>
      </c>
      <c r="P518" s="2">
        <f t="shared" si="108"/>
        <v>241.83927576157137</v>
      </c>
      <c r="Q518" s="2">
        <f t="shared" si="109"/>
        <v>253.61518279833226</v>
      </c>
      <c r="R518" s="2">
        <f t="shared" si="110"/>
        <v>132.30690056177446</v>
      </c>
      <c r="S518" s="2">
        <f t="shared" si="111"/>
        <v>18.091341580688329</v>
      </c>
      <c r="T518" s="2">
        <f t="shared" si="112"/>
        <v>0.91583772784449247</v>
      </c>
      <c r="U518" s="9">
        <f t="shared" si="114"/>
        <v>921.76853843021092</v>
      </c>
      <c r="V518" s="13">
        <f t="shared" si="107"/>
        <v>1.15160119776192E-4</v>
      </c>
    </row>
    <row r="519" spans="3:22">
      <c r="C519">
        <v>2000.9583</v>
      </c>
      <c r="D519">
        <v>369.83</v>
      </c>
      <c r="E519" s="1">
        <f t="shared" si="115"/>
        <v>2263</v>
      </c>
      <c r="F519" s="4">
        <f>F518*SUM(economy!Z309:AB309)/SUM(economy!Z308:AB308)</f>
        <v>7434.3659557562996</v>
      </c>
      <c r="G519" s="9">
        <f t="shared" ref="G519:K534" si="119">G518*(1-G$5)+G$4*$F518*$L$4/1000</f>
        <v>242.29706114233178</v>
      </c>
      <c r="H519" s="9">
        <f t="shared" si="119"/>
        <v>253.62181073720254</v>
      </c>
      <c r="I519" s="9">
        <f t="shared" si="119"/>
        <v>131.6579967029962</v>
      </c>
      <c r="J519" s="9">
        <f t="shared" si="119"/>
        <v>17.938313985013249</v>
      </c>
      <c r="K519" s="9">
        <f t="shared" si="119"/>
        <v>0.90767321020098368</v>
      </c>
      <c r="L519" s="9">
        <f t="shared" si="113"/>
        <v>921.42285577774476</v>
      </c>
      <c r="O519">
        <f t="shared" ref="O519:O556" si="120">F519+N519</f>
        <v>7434.3659557562996</v>
      </c>
      <c r="P519" s="2">
        <f t="shared" si="108"/>
        <v>242.29712217519565</v>
      </c>
      <c r="Q519" s="2">
        <f t="shared" si="109"/>
        <v>253.62185894538274</v>
      </c>
      <c r="R519" s="2">
        <f t="shared" si="110"/>
        <v>131.65800241133874</v>
      </c>
      <c r="S519" s="2">
        <f t="shared" si="111"/>
        <v>17.938313985090389</v>
      </c>
      <c r="T519" s="2">
        <f t="shared" si="112"/>
        <v>0.90767321020098368</v>
      </c>
      <c r="U519" s="9">
        <f t="shared" si="114"/>
        <v>921.42297072720851</v>
      </c>
      <c r="V519" s="13">
        <f t="shared" ref="V519:V556" si="121">U519-L519</f>
        <v>1.1494946375023574E-4</v>
      </c>
    </row>
    <row r="520" spans="3:22">
      <c r="C520">
        <v>2001.0417</v>
      </c>
      <c r="D520">
        <v>370.76</v>
      </c>
      <c r="E520" s="1">
        <f t="shared" si="115"/>
        <v>2264</v>
      </c>
      <c r="F520" s="4">
        <f>F519*SUM(economy!Z310:AB310)/SUM(economy!Z309:AB309)</f>
        <v>7367.5495836400714</v>
      </c>
      <c r="G520" s="9">
        <f t="shared" si="119"/>
        <v>242.75080178751878</v>
      </c>
      <c r="H520" s="9">
        <f t="shared" si="119"/>
        <v>253.62215208376847</v>
      </c>
      <c r="I520" s="9">
        <f t="shared" si="119"/>
        <v>131.00770203288982</v>
      </c>
      <c r="J520" s="9">
        <f t="shared" si="119"/>
        <v>17.786132666326477</v>
      </c>
      <c r="K520" s="9">
        <f t="shared" si="119"/>
        <v>0.8995628965151512</v>
      </c>
      <c r="L520" s="9">
        <f t="shared" si="113"/>
        <v>921.06635146701865</v>
      </c>
      <c r="O520">
        <f t="shared" si="120"/>
        <v>7367.5495836400714</v>
      </c>
      <c r="P520" s="2">
        <f t="shared" ref="P520:P556" si="122">P519*(1-P$5)+P$4*$O519*$L$4/1000</f>
        <v>242.75086282038265</v>
      </c>
      <c r="Q520" s="2">
        <f t="shared" ref="Q520:Q556" si="123">Q519*(1-Q$5)+Q$4*$O519*$L$4/1000</f>
        <v>253.62220015932652</v>
      </c>
      <c r="R520" s="2">
        <f t="shared" ref="R520:R556" si="124">R519*(1-R$5)+R$4*$O519*$L$4/1000</f>
        <v>131.0077076646115</v>
      </c>
      <c r="S520" s="2">
        <f t="shared" ref="S520:S556" si="125">S519*(1-S$5)+S$4*$O519*$L$4/1000</f>
        <v>17.786132666399208</v>
      </c>
      <c r="T520" s="2">
        <f t="shared" ref="T520:T556" si="126">T519*(1-T$5)+T$4*$O519*$L$4/1000</f>
        <v>0.8995628965151512</v>
      </c>
      <c r="U520" s="9">
        <f t="shared" si="114"/>
        <v>921.06646620723507</v>
      </c>
      <c r="V520" s="13">
        <f t="shared" si="121"/>
        <v>1.1474021641788568E-4</v>
      </c>
    </row>
    <row r="521" spans="3:22">
      <c r="C521">
        <v>2001.125</v>
      </c>
      <c r="D521">
        <v>371.69</v>
      </c>
      <c r="E521" s="1">
        <f t="shared" si="115"/>
        <v>2265</v>
      </c>
      <c r="F521" s="4">
        <f>F520*SUM(economy!Z311:AB311)/SUM(economy!Z310:AB310)</f>
        <v>7301.1883511515844</v>
      </c>
      <c r="G521" s="9">
        <f t="shared" si="119"/>
        <v>243.20046443816349</v>
      </c>
      <c r="H521" s="9">
        <f t="shared" si="119"/>
        <v>253.6162186535224</v>
      </c>
      <c r="I521" s="9">
        <f t="shared" si="119"/>
        <v>130.35609787794974</v>
      </c>
      <c r="J521" s="9">
        <f t="shared" si="119"/>
        <v>17.634802690743555</v>
      </c>
      <c r="K521" s="9">
        <f t="shared" si="119"/>
        <v>0.89150682372611079</v>
      </c>
      <c r="L521" s="9">
        <f t="shared" ref="L521:L556" si="127">SUM(G521:K521,L$5)</f>
        <v>920.69909048410523</v>
      </c>
      <c r="O521">
        <f t="shared" si="120"/>
        <v>7301.1883511515844</v>
      </c>
      <c r="P521" s="2">
        <f t="shared" si="122"/>
        <v>243.20052547102736</v>
      </c>
      <c r="Q521" s="2">
        <f t="shared" si="123"/>
        <v>253.61626659682315</v>
      </c>
      <c r="R521" s="2">
        <f t="shared" si="124"/>
        <v>130.35610343407896</v>
      </c>
      <c r="S521" s="2">
        <f t="shared" si="125"/>
        <v>17.634802690812133</v>
      </c>
      <c r="T521" s="2">
        <f t="shared" si="126"/>
        <v>0.89150682372611079</v>
      </c>
      <c r="U521" s="9">
        <f t="shared" ref="U521:U556" si="128">SUM(P521:T521,U$5)</f>
        <v>920.69920501646766</v>
      </c>
      <c r="V521" s="13">
        <f t="shared" si="121"/>
        <v>1.1453236243141873E-4</v>
      </c>
    </row>
    <row r="522" spans="3:22">
      <c r="C522">
        <v>2001.2083</v>
      </c>
      <c r="D522">
        <v>372.63</v>
      </c>
      <c r="E522" s="1">
        <f t="shared" ref="E522:E556" si="129">1+E521</f>
        <v>2266</v>
      </c>
      <c r="F522" s="4">
        <f>F521*SUM(economy!Z312:AB312)/SUM(economy!Z311:AB311)</f>
        <v>7235.2822470147239</v>
      </c>
      <c r="G522" s="9">
        <f t="shared" si="119"/>
        <v>243.64607687274082</v>
      </c>
      <c r="H522" s="9">
        <f t="shared" si="119"/>
        <v>253.60407044467823</v>
      </c>
      <c r="I522" s="9">
        <f t="shared" si="119"/>
        <v>129.70327019267233</v>
      </c>
      <c r="J522" s="9">
        <f t="shared" si="119"/>
        <v>17.484328843853564</v>
      </c>
      <c r="K522" s="9">
        <f t="shared" si="119"/>
        <v>0.88350501776162538</v>
      </c>
      <c r="L522" s="9">
        <f t="shared" si="127"/>
        <v>920.32125137170658</v>
      </c>
      <c r="O522">
        <f t="shared" si="120"/>
        <v>7235.2822470147239</v>
      </c>
      <c r="P522" s="2">
        <f t="shared" si="122"/>
        <v>243.64613790560469</v>
      </c>
      <c r="Q522" s="2">
        <f t="shared" si="123"/>
        <v>253.60411825608551</v>
      </c>
      <c r="R522" s="2">
        <f t="shared" si="124"/>
        <v>129.70327567422376</v>
      </c>
      <c r="S522" s="2">
        <f t="shared" si="125"/>
        <v>17.484328843918227</v>
      </c>
      <c r="T522" s="2">
        <f t="shared" si="126"/>
        <v>0.88350501776162538</v>
      </c>
      <c r="U522" s="9">
        <f t="shared" si="128"/>
        <v>920.32136569759382</v>
      </c>
      <c r="V522" s="13">
        <f t="shared" si="121"/>
        <v>1.1432588723891968E-4</v>
      </c>
    </row>
    <row r="523" spans="3:22">
      <c r="C523">
        <v>2001.2917</v>
      </c>
      <c r="D523">
        <v>373.55</v>
      </c>
      <c r="E523" s="1">
        <f t="shared" si="129"/>
        <v>2267</v>
      </c>
      <c r="F523" s="4">
        <f>F522*SUM(economy!Z313:AB313)/SUM(economy!Z312:AB312)</f>
        <v>7169.8311758821565</v>
      </c>
      <c r="G523" s="9">
        <f t="shared" si="119"/>
        <v>244.08766686903749</v>
      </c>
      <c r="H523" s="9">
        <f t="shared" si="119"/>
        <v>253.5857672893342</v>
      </c>
      <c r="I523" s="9">
        <f t="shared" si="119"/>
        <v>129.04930377612578</v>
      </c>
      <c r="J523" s="9">
        <f t="shared" si="119"/>
        <v>17.334715636536437</v>
      </c>
      <c r="K523" s="9">
        <f t="shared" si="119"/>
        <v>0.87555749381828307</v>
      </c>
      <c r="L523" s="9">
        <f t="shared" si="127"/>
        <v>919.93301106485217</v>
      </c>
      <c r="O523">
        <f t="shared" si="120"/>
        <v>7169.8311758821565</v>
      </c>
      <c r="P523" s="2">
        <f t="shared" si="122"/>
        <v>244.08772790190136</v>
      </c>
      <c r="Q523" s="2">
        <f t="shared" si="123"/>
        <v>253.58581496921087</v>
      </c>
      <c r="R523" s="2">
        <f t="shared" si="124"/>
        <v>129.04930918410042</v>
      </c>
      <c r="S523" s="2">
        <f t="shared" si="125"/>
        <v>17.334715636597405</v>
      </c>
      <c r="T523" s="2">
        <f t="shared" si="126"/>
        <v>0.87555749381828307</v>
      </c>
      <c r="U523" s="9">
        <f t="shared" si="128"/>
        <v>919.93312518562823</v>
      </c>
      <c r="V523" s="13">
        <f t="shared" si="121"/>
        <v>1.141207760610996E-4</v>
      </c>
    </row>
    <row r="524" spans="3:22">
      <c r="C524">
        <v>2001.375</v>
      </c>
      <c r="D524">
        <v>374.03</v>
      </c>
      <c r="E524" s="1">
        <f t="shared" si="129"/>
        <v>2268</v>
      </c>
      <c r="F524" s="4">
        <f>F523*SUM(economy!Z314:AB314)/SUM(economy!Z313:AB313)</f>
        <v>7104.8349605420881</v>
      </c>
      <c r="G524" s="9">
        <f t="shared" si="119"/>
        <v>244.52526219902091</v>
      </c>
      <c r="H524" s="9">
        <f t="shared" si="119"/>
        <v>253.56136884603583</v>
      </c>
      <c r="I524" s="9">
        <f t="shared" si="119"/>
        <v>128.39428227482838</v>
      </c>
      <c r="J524" s="9">
        <f t="shared" si="119"/>
        <v>17.185967310788712</v>
      </c>
      <c r="K524" s="9">
        <f t="shared" si="119"/>
        <v>0.86766425663688018</v>
      </c>
      <c r="L524" s="9">
        <f t="shared" si="127"/>
        <v>919.53454488731063</v>
      </c>
      <c r="O524">
        <f t="shared" si="120"/>
        <v>7104.8349605420881</v>
      </c>
      <c r="P524" s="2">
        <f t="shared" si="122"/>
        <v>244.52532323188478</v>
      </c>
      <c r="Q524" s="2">
        <f t="shared" si="123"/>
        <v>253.56141639474373</v>
      </c>
      <c r="R524" s="2">
        <f t="shared" si="124"/>
        <v>128.39428761021384</v>
      </c>
      <c r="S524" s="2">
        <f t="shared" si="125"/>
        <v>17.185967310846198</v>
      </c>
      <c r="T524" s="2">
        <f t="shared" si="126"/>
        <v>0.86766425663688018</v>
      </c>
      <c r="U524" s="9">
        <f t="shared" si="128"/>
        <v>919.53465880432543</v>
      </c>
      <c r="V524" s="13">
        <f t="shared" si="121"/>
        <v>1.1391701480079064E-4</v>
      </c>
    </row>
    <row r="525" spans="3:22">
      <c r="C525">
        <v>2001.4583</v>
      </c>
      <c r="D525">
        <v>373.4</v>
      </c>
      <c r="E525" s="1">
        <f t="shared" si="129"/>
        <v>2269</v>
      </c>
      <c r="F525" s="4">
        <f>F524*SUM(economy!Z315:AB315)/SUM(economy!Z314:AB314)</f>
        <v>7040.2933440860133</v>
      </c>
      <c r="G525" s="9">
        <f t="shared" si="119"/>
        <v>244.95889062384273</v>
      </c>
      <c r="H525" s="9">
        <f t="shared" si="119"/>
        <v>253.53093459256664</v>
      </c>
      <c r="I525" s="9">
        <f t="shared" si="119"/>
        <v>127.73828818592004</v>
      </c>
      <c r="J525" s="9">
        <f t="shared" si="119"/>
        <v>17.038087845475498</v>
      </c>
      <c r="K525" s="9">
        <f t="shared" si="119"/>
        <v>0.85982530077305219</v>
      </c>
      <c r="L525" s="9">
        <f t="shared" si="127"/>
        <v>919.12602654857801</v>
      </c>
      <c r="O525">
        <f t="shared" si="120"/>
        <v>7040.2933440860133</v>
      </c>
      <c r="P525" s="2">
        <f t="shared" si="122"/>
        <v>244.9589516567066</v>
      </c>
      <c r="Q525" s="2">
        <f t="shared" si="123"/>
        <v>253.53098201046663</v>
      </c>
      <c r="R525" s="2">
        <f t="shared" si="124"/>
        <v>127.73829344969066</v>
      </c>
      <c r="S525" s="2">
        <f t="shared" si="125"/>
        <v>17.038087845529702</v>
      </c>
      <c r="T525" s="2">
        <f t="shared" si="126"/>
        <v>0.85982530077305219</v>
      </c>
      <c r="U525" s="9">
        <f t="shared" si="128"/>
        <v>919.12614026316669</v>
      </c>
      <c r="V525" s="13">
        <f t="shared" si="121"/>
        <v>1.1371458867870388E-4</v>
      </c>
    </row>
    <row r="526" spans="3:22">
      <c r="C526">
        <v>2001.5417</v>
      </c>
      <c r="D526">
        <v>371.68</v>
      </c>
      <c r="E526" s="1">
        <f t="shared" si="129"/>
        <v>2270</v>
      </c>
      <c r="F526" s="4">
        <f>F525*SUM(economy!Z316:AB316)/SUM(economy!Z315:AB315)</f>
        <v>6976.2059920380061</v>
      </c>
      <c r="G526" s="9">
        <f t="shared" si="119"/>
        <v>245.38857988897473</v>
      </c>
      <c r="H526" s="9">
        <f t="shared" si="119"/>
        <v>253.49452381896208</v>
      </c>
      <c r="I526" s="9">
        <f t="shared" si="119"/>
        <v>127.08140286061662</v>
      </c>
      <c r="J526" s="9">
        <f t="shared" si="119"/>
        <v>16.891080962008267</v>
      </c>
      <c r="K526" s="9">
        <f t="shared" si="119"/>
        <v>0.85204061086319294</v>
      </c>
      <c r="L526" s="9">
        <f t="shared" si="127"/>
        <v>918.70762814142495</v>
      </c>
      <c r="O526">
        <f t="shared" si="120"/>
        <v>6976.2059920380061</v>
      </c>
      <c r="P526" s="2">
        <f t="shared" si="122"/>
        <v>245.3886409218386</v>
      </c>
      <c r="Q526" s="2">
        <f t="shared" si="123"/>
        <v>253.49457110641401</v>
      </c>
      <c r="R526" s="2">
        <f t="shared" si="124"/>
        <v>127.08140805373367</v>
      </c>
      <c r="S526" s="2">
        <f t="shared" si="125"/>
        <v>16.891080962059373</v>
      </c>
      <c r="T526" s="2">
        <f t="shared" si="126"/>
        <v>0.85204061086319294</v>
      </c>
      <c r="U526" s="9">
        <f t="shared" si="128"/>
        <v>918.70774165490889</v>
      </c>
      <c r="V526" s="13">
        <f t="shared" si="121"/>
        <v>1.1351348393873195E-4</v>
      </c>
    </row>
    <row r="527" spans="3:22">
      <c r="C527">
        <v>2001.625</v>
      </c>
      <c r="D527">
        <v>369.78</v>
      </c>
      <c r="E527" s="1">
        <f t="shared" si="129"/>
        <v>2271</v>
      </c>
      <c r="F527" s="4">
        <f>F526*SUM(economy!Z317:AB317)/SUM(economy!Z316:AB316)</f>
        <v>6912.572494445827</v>
      </c>
      <c r="G527" s="9">
        <f t="shared" si="119"/>
        <v>245.81435771947471</v>
      </c>
      <c r="H527" s="9">
        <f t="shared" si="119"/>
        <v>253.45219562074277</v>
      </c>
      <c r="I527" s="9">
        <f t="shared" si="119"/>
        <v>126.42370650793799</v>
      </c>
      <c r="J527" s="9">
        <f t="shared" si="119"/>
        <v>16.744950129948215</v>
      </c>
      <c r="K527" s="9">
        <f t="shared" si="119"/>
        <v>0.8443101618857094</v>
      </c>
      <c r="L527" s="9">
        <f t="shared" si="127"/>
        <v>918.27952013998924</v>
      </c>
      <c r="O527">
        <f t="shared" si="120"/>
        <v>6912.572494445827</v>
      </c>
      <c r="P527" s="2">
        <f t="shared" si="122"/>
        <v>245.81441875233858</v>
      </c>
      <c r="Q527" s="2">
        <f t="shared" si="123"/>
        <v>253.45224277810553</v>
      </c>
      <c r="R527" s="2">
        <f t="shared" si="124"/>
        <v>126.42371163134983</v>
      </c>
      <c r="S527" s="2">
        <f t="shared" si="125"/>
        <v>16.744950129996401</v>
      </c>
      <c r="T527" s="2">
        <f t="shared" si="126"/>
        <v>0.8443101618857094</v>
      </c>
      <c r="U527" s="9">
        <f t="shared" si="128"/>
        <v>918.27963345367607</v>
      </c>
      <c r="V527" s="13">
        <f t="shared" si="121"/>
        <v>1.133136868247675E-4</v>
      </c>
    </row>
    <row r="528" spans="3:22">
      <c r="C528">
        <v>2001.7083</v>
      </c>
      <c r="D528">
        <v>368.34</v>
      </c>
      <c r="E528" s="1">
        <f t="shared" si="129"/>
        <v>2272</v>
      </c>
      <c r="F528" s="4">
        <f>F527*SUM(economy!Z318:AB318)/SUM(economy!Z317:AB317)</f>
        <v>6849.3923679343079</v>
      </c>
      <c r="G528" s="9">
        <f t="shared" si="119"/>
        <v>246.23625181537986</v>
      </c>
      <c r="H528" s="9">
        <f t="shared" si="119"/>
        <v>253.40400889236261</v>
      </c>
      <c r="I528" s="9">
        <f t="shared" si="119"/>
        <v>125.76527819870007</v>
      </c>
      <c r="J528" s="9">
        <f t="shared" si="119"/>
        <v>16.599698572534958</v>
      </c>
      <c r="K528" s="9">
        <f t="shared" si="119"/>
        <v>0.83663391941765386</v>
      </c>
      <c r="L528" s="9">
        <f t="shared" si="127"/>
        <v>917.84187139839514</v>
      </c>
      <c r="O528">
        <f t="shared" si="120"/>
        <v>6849.3923679343079</v>
      </c>
      <c r="P528" s="2">
        <f t="shared" si="122"/>
        <v>246.23631284824373</v>
      </c>
      <c r="Q528" s="2">
        <f t="shared" si="123"/>
        <v>253.40405591999408</v>
      </c>
      <c r="R528" s="2">
        <f t="shared" si="124"/>
        <v>125.76528325334232</v>
      </c>
      <c r="S528" s="2">
        <f t="shared" si="125"/>
        <v>16.59969857258039</v>
      </c>
      <c r="T528" s="2">
        <f t="shared" si="126"/>
        <v>0.83663391941765386</v>
      </c>
      <c r="U528" s="9">
        <f t="shared" si="128"/>
        <v>917.84198451357815</v>
      </c>
      <c r="V528" s="13">
        <f t="shared" si="121"/>
        <v>1.1311518301226897E-4</v>
      </c>
    </row>
    <row r="529" spans="3:22">
      <c r="C529">
        <v>2001.7917</v>
      </c>
      <c r="D529">
        <v>368.61</v>
      </c>
      <c r="E529" s="1">
        <f t="shared" si="129"/>
        <v>2273</v>
      </c>
      <c r="F529" s="4">
        <f>F528*SUM(economy!Z319:AB319)/SUM(economy!Z318:AB318)</f>
        <v>6786.6650577213713</v>
      </c>
      <c r="G529" s="9">
        <f t="shared" si="119"/>
        <v>246.65428984722561</v>
      </c>
      <c r="H529" s="9">
        <f t="shared" si="119"/>
        <v>253.35002232086777</v>
      </c>
      <c r="I529" s="9">
        <f t="shared" si="119"/>
        <v>125.10619586976185</v>
      </c>
      <c r="J529" s="9">
        <f t="shared" si="119"/>
        <v>16.455329272140386</v>
      </c>
      <c r="K529" s="9">
        <f t="shared" si="119"/>
        <v>0.8290118398867834</v>
      </c>
      <c r="L529" s="9">
        <f t="shared" si="127"/>
        <v>917.39484914988236</v>
      </c>
      <c r="O529">
        <f t="shared" si="120"/>
        <v>6786.6650577213713</v>
      </c>
      <c r="P529" s="2">
        <f t="shared" si="122"/>
        <v>246.65435088008948</v>
      </c>
      <c r="Q529" s="2">
        <f t="shared" si="123"/>
        <v>253.35006921912483</v>
      </c>
      <c r="R529" s="2">
        <f t="shared" si="124"/>
        <v>125.10620085655756</v>
      </c>
      <c r="S529" s="2">
        <f t="shared" si="125"/>
        <v>16.455329272183221</v>
      </c>
      <c r="T529" s="2">
        <f t="shared" si="126"/>
        <v>0.8290118398867834</v>
      </c>
      <c r="U529" s="9">
        <f t="shared" si="128"/>
        <v>917.3949620678419</v>
      </c>
      <c r="V529" s="13">
        <f t="shared" si="121"/>
        <v>1.1291795954093686E-4</v>
      </c>
    </row>
    <row r="530" spans="3:22">
      <c r="C530">
        <v>2001.875</v>
      </c>
      <c r="D530">
        <v>369.94</v>
      </c>
      <c r="E530" s="1">
        <f t="shared" si="129"/>
        <v>2274</v>
      </c>
      <c r="F530" s="4">
        <f>F529*SUM(economy!Z320:AB320)/SUM(economy!Z319:AB319)</f>
        <v>6724.3899395971894</v>
      </c>
      <c r="G530" s="9">
        <f t="shared" si="119"/>
        <v>247.06849945168747</v>
      </c>
      <c r="H530" s="9">
        <f t="shared" si="119"/>
        <v>253.29029437976237</v>
      </c>
      <c r="I530" s="9">
        <f t="shared" si="119"/>
        <v>124.44653632851823</v>
      </c>
      <c r="J530" s="9">
        <f t="shared" si="119"/>
        <v>16.311844975647595</v>
      </c>
      <c r="K530" s="9">
        <f t="shared" si="119"/>
        <v>0.82144387081908987</v>
      </c>
      <c r="L530" s="9">
        <f t="shared" si="127"/>
        <v>916.93861900643469</v>
      </c>
      <c r="O530">
        <f t="shared" si="120"/>
        <v>6724.3899395971894</v>
      </c>
      <c r="P530" s="2">
        <f t="shared" si="122"/>
        <v>247.06856048455134</v>
      </c>
      <c r="Q530" s="2">
        <f t="shared" si="123"/>
        <v>253.29034114900094</v>
      </c>
      <c r="R530" s="2">
        <f t="shared" si="124"/>
        <v>124.4465412483781</v>
      </c>
      <c r="S530" s="2">
        <f t="shared" si="125"/>
        <v>16.311844975687983</v>
      </c>
      <c r="T530" s="2">
        <f t="shared" si="126"/>
        <v>0.82144387081908987</v>
      </c>
      <c r="U530" s="9">
        <f t="shared" si="128"/>
        <v>916.93873172843746</v>
      </c>
      <c r="V530" s="13">
        <f t="shared" si="121"/>
        <v>1.1272200276835065E-4</v>
      </c>
    </row>
    <row r="531" spans="3:22">
      <c r="C531">
        <v>2001.9583</v>
      </c>
      <c r="D531">
        <v>371.42</v>
      </c>
      <c r="E531" s="1">
        <f t="shared" si="129"/>
        <v>2275</v>
      </c>
      <c r="F531" s="4">
        <f>F530*SUM(economy!Z321:AB321)/SUM(economy!Z320:AB320)</f>
        <v>6662.566321866715</v>
      </c>
      <c r="G531" s="9">
        <f t="shared" si="119"/>
        <v>247.47890822734365</v>
      </c>
      <c r="H531" s="9">
        <f t="shared" si="119"/>
        <v>253.22488332307697</v>
      </c>
      <c r="I531" s="9">
        <f t="shared" si="119"/>
        <v>123.78637525763</v>
      </c>
      <c r="J531" s="9">
        <f t="shared" si="119"/>
        <v>16.169248199754822</v>
      </c>
      <c r="K531" s="9">
        <f t="shared" si="119"/>
        <v>0.81392995108185306</v>
      </c>
      <c r="L531" s="9">
        <f t="shared" si="127"/>
        <v>916.47334495888731</v>
      </c>
      <c r="O531">
        <f t="shared" si="120"/>
        <v>6662.566321866715</v>
      </c>
      <c r="P531" s="2">
        <f t="shared" si="122"/>
        <v>247.47896926020752</v>
      </c>
      <c r="Q531" s="2">
        <f t="shared" si="123"/>
        <v>253.22492996365196</v>
      </c>
      <c r="R531" s="2">
        <f t="shared" si="124"/>
        <v>123.78638011145247</v>
      </c>
      <c r="S531" s="2">
        <f t="shared" si="125"/>
        <v>16.169248199792904</v>
      </c>
      <c r="T531" s="2">
        <f t="shared" si="126"/>
        <v>0.81392995108185306</v>
      </c>
      <c r="U531" s="9">
        <f t="shared" si="128"/>
        <v>916.4734574861867</v>
      </c>
      <c r="V531" s="13">
        <f t="shared" si="121"/>
        <v>1.1252729939315032E-4</v>
      </c>
    </row>
    <row r="532" spans="3:22">
      <c r="C532">
        <v>2002.0417</v>
      </c>
      <c r="D532">
        <v>372.7</v>
      </c>
      <c r="E532" s="1">
        <f t="shared" si="129"/>
        <v>2276</v>
      </c>
      <c r="F532" s="4">
        <f>F531*SUM(economy!Z322:AB322)/SUM(economy!Z321:AB321)</f>
        <v>6601.1934472563098</v>
      </c>
      <c r="G532" s="9">
        <f t="shared" si="119"/>
        <v>247.88554373055618</v>
      </c>
      <c r="H532" s="9">
        <f t="shared" si="119"/>
        <v>253.15384717963556</v>
      </c>
      <c r="I532" s="9">
        <f t="shared" si="119"/>
        <v>123.12578721998199</v>
      </c>
      <c r="J532" s="9">
        <f t="shared" si="119"/>
        <v>16.027541236204378</v>
      </c>
      <c r="K532" s="9">
        <f t="shared" si="119"/>
        <v>0.80647001112225736</v>
      </c>
      <c r="L532" s="9">
        <f t="shared" si="127"/>
        <v>915.99918937750022</v>
      </c>
      <c r="O532">
        <f t="shared" si="120"/>
        <v>6601.1934472563098</v>
      </c>
      <c r="P532" s="2">
        <f t="shared" si="122"/>
        <v>247.88560476342005</v>
      </c>
      <c r="Q532" s="2">
        <f t="shared" si="123"/>
        <v>253.15389369190095</v>
      </c>
      <c r="R532" s="2">
        <f t="shared" si="124"/>
        <v>123.12579200865346</v>
      </c>
      <c r="S532" s="2">
        <f t="shared" si="125"/>
        <v>16.027541236240289</v>
      </c>
      <c r="T532" s="2">
        <f t="shared" si="126"/>
        <v>0.80647001112225736</v>
      </c>
      <c r="U532" s="9">
        <f t="shared" si="128"/>
        <v>915.9993017113369</v>
      </c>
      <c r="V532" s="13">
        <f t="shared" si="121"/>
        <v>1.1233383668241004E-4</v>
      </c>
    </row>
    <row r="533" spans="3:22">
      <c r="C533">
        <v>2002.125</v>
      </c>
      <c r="D533">
        <v>373.37</v>
      </c>
      <c r="E533" s="1">
        <f t="shared" si="129"/>
        <v>2277</v>
      </c>
      <c r="F533" s="4">
        <f>F532*SUM(economy!Z323:AB323)/SUM(economy!Z322:AB322)</f>
        <v>6540.2704947845632</v>
      </c>
      <c r="G533" s="9">
        <f t="shared" si="119"/>
        <v>248.28843347146852</v>
      </c>
      <c r="H533" s="9">
        <f t="shared" si="119"/>
        <v>253.07724374751768</v>
      </c>
      <c r="I533" s="9">
        <f t="shared" si="119"/>
        <v>122.46484566386125</v>
      </c>
      <c r="J533" s="9">
        <f t="shared" si="119"/>
        <v>15.886726156936666</v>
      </c>
      <c r="K533" s="9">
        <f t="shared" si="119"/>
        <v>0.79906397320163514</v>
      </c>
      <c r="L533" s="9">
        <f t="shared" si="127"/>
        <v>915.51631301298585</v>
      </c>
      <c r="O533">
        <f t="shared" si="120"/>
        <v>6540.2704947845632</v>
      </c>
      <c r="P533" s="2">
        <f t="shared" si="122"/>
        <v>248.28849450433239</v>
      </c>
      <c r="Q533" s="2">
        <f t="shared" si="123"/>
        <v>253.07729013182643</v>
      </c>
      <c r="R533" s="2">
        <f t="shared" si="124"/>
        <v>122.46485038825622</v>
      </c>
      <c r="S533" s="2">
        <f t="shared" si="125"/>
        <v>15.886726156970525</v>
      </c>
      <c r="T533" s="2">
        <f t="shared" si="126"/>
        <v>0.79906397320163514</v>
      </c>
      <c r="U533" s="9">
        <f t="shared" si="128"/>
        <v>915.5164251545873</v>
      </c>
      <c r="V533" s="13">
        <f t="shared" si="121"/>
        <v>1.1214160144845664E-4</v>
      </c>
    </row>
    <row r="534" spans="3:22">
      <c r="C534">
        <v>2002.2083</v>
      </c>
      <c r="D534">
        <v>374.3</v>
      </c>
      <c r="E534" s="1">
        <f t="shared" si="129"/>
        <v>2278</v>
      </c>
      <c r="F534" s="4">
        <f>F533*SUM(economy!Z324:AB324)/SUM(economy!Z323:AB323)</f>
        <v>6479.796581597896</v>
      </c>
      <c r="G534" s="9">
        <f t="shared" si="119"/>
        <v>248.68760491011736</v>
      </c>
      <c r="H534" s="9">
        <f t="shared" si="119"/>
        <v>252.99513058871113</v>
      </c>
      <c r="I534" s="9">
        <f t="shared" si="119"/>
        <v>121.80362292834683</v>
      </c>
      <c r="J534" s="9">
        <f t="shared" si="119"/>
        <v>15.746804819169318</v>
      </c>
      <c r="K534" s="9">
        <f t="shared" si="119"/>
        <v>0.79171175162537288</v>
      </c>
      <c r="L534" s="9">
        <f t="shared" si="127"/>
        <v>915.02487499797007</v>
      </c>
      <c r="O534">
        <f t="shared" si="120"/>
        <v>6479.796581597896</v>
      </c>
      <c r="P534" s="2">
        <f t="shared" si="122"/>
        <v>248.68766594298123</v>
      </c>
      <c r="Q534" s="2">
        <f t="shared" si="123"/>
        <v>252.99517684541524</v>
      </c>
      <c r="R534" s="2">
        <f t="shared" si="124"/>
        <v>121.80362758932806</v>
      </c>
      <c r="S534" s="2">
        <f t="shared" si="125"/>
        <v>15.746804819201243</v>
      </c>
      <c r="T534" s="2">
        <f t="shared" si="126"/>
        <v>0.79171175162537288</v>
      </c>
      <c r="U534" s="9">
        <f t="shared" si="128"/>
        <v>915.02498694855103</v>
      </c>
      <c r="V534" s="13">
        <f t="shared" si="121"/>
        <v>1.119505809583643E-4</v>
      </c>
    </row>
    <row r="535" spans="3:22">
      <c r="C535">
        <v>2002.2917</v>
      </c>
      <c r="D535">
        <v>375.19</v>
      </c>
      <c r="E535" s="1">
        <f t="shared" si="129"/>
        <v>2279</v>
      </c>
      <c r="F535" s="4">
        <f>F534*SUM(economy!Z325:AB325)/SUM(economy!Z324:AB324)</f>
        <v>6419.7707647714869</v>
      </c>
      <c r="G535" s="9">
        <f t="shared" ref="G535:K550" si="130">G534*(1-G$5)+G$4*$F534*$L$4/1000</f>
        <v>249.08308545265621</v>
      </c>
      <c r="H535" s="9">
        <f t="shared" si="130"/>
        <v>252.90756502395192</v>
      </c>
      <c r="I535" s="9">
        <f t="shared" si="130"/>
        <v>121.14219024890272</v>
      </c>
      <c r="J535" s="9">
        <f t="shared" si="130"/>
        <v>15.607778870401654</v>
      </c>
      <c r="K535" s="9">
        <f t="shared" si="130"/>
        <v>0.78441325296853481</v>
      </c>
      <c r="L535" s="9">
        <f t="shared" si="127"/>
        <v>914.52503284888098</v>
      </c>
      <c r="O535">
        <f t="shared" si="120"/>
        <v>6419.7707647714869</v>
      </c>
      <c r="P535" s="2">
        <f t="shared" si="122"/>
        <v>249.08314648552007</v>
      </c>
      <c r="Q535" s="2">
        <f t="shared" si="123"/>
        <v>252.90761115340246</v>
      </c>
      <c r="R535" s="2">
        <f t="shared" si="124"/>
        <v>121.14219484732139</v>
      </c>
      <c r="S535" s="2">
        <f t="shared" si="125"/>
        <v>15.607778870431755</v>
      </c>
      <c r="T535" s="2">
        <f t="shared" si="126"/>
        <v>0.78441325296853481</v>
      </c>
      <c r="U535" s="9">
        <f t="shared" si="128"/>
        <v>914.52514460964426</v>
      </c>
      <c r="V535" s="13">
        <f t="shared" si="121"/>
        <v>1.1176076327501505E-4</v>
      </c>
    </row>
    <row r="536" spans="3:22">
      <c r="C536">
        <v>2002.375</v>
      </c>
      <c r="D536">
        <v>375.93</v>
      </c>
      <c r="E536" s="1">
        <f t="shared" si="129"/>
        <v>2280</v>
      </c>
      <c r="F536" s="4">
        <f>F535*SUM(economy!Z326:AB326)/SUM(economy!Z325:AB325)</f>
        <v>6360.19204307569</v>
      </c>
      <c r="G536" s="9">
        <f t="shared" si="130"/>
        <v>249.4749024476892</v>
      </c>
      <c r="H536" s="9">
        <f t="shared" si="130"/>
        <v>252.81460412774749</v>
      </c>
      <c r="I536" s="9">
        <f t="shared" si="130"/>
        <v>120.48061776316666</v>
      </c>
      <c r="J536" s="9">
        <f t="shared" si="130"/>
        <v>15.469649753344608</v>
      </c>
      <c r="K536" s="9">
        <f t="shared" si="130"/>
        <v>0.77716837629726254</v>
      </c>
      <c r="L536" s="9">
        <f t="shared" si="127"/>
        <v>914.01694246824525</v>
      </c>
      <c r="O536">
        <f t="shared" si="120"/>
        <v>6360.19204307569</v>
      </c>
      <c r="P536" s="2">
        <f t="shared" si="122"/>
        <v>249.47496348055307</v>
      </c>
      <c r="Q536" s="2">
        <f t="shared" si="123"/>
        <v>252.81465013029452</v>
      </c>
      <c r="R536" s="2">
        <f t="shared" si="124"/>
        <v>120.48062229986252</v>
      </c>
      <c r="S536" s="2">
        <f t="shared" si="125"/>
        <v>15.469649753372989</v>
      </c>
      <c r="T536" s="2">
        <f t="shared" si="126"/>
        <v>0.77716837629726254</v>
      </c>
      <c r="U536" s="9">
        <f t="shared" si="128"/>
        <v>914.01705404038034</v>
      </c>
      <c r="V536" s="13">
        <f t="shared" si="121"/>
        <v>1.1157213509704889E-4</v>
      </c>
    </row>
    <row r="537" spans="3:22">
      <c r="C537">
        <v>2002.4583</v>
      </c>
      <c r="D537">
        <v>375.69</v>
      </c>
      <c r="E537" s="1">
        <f t="shared" si="129"/>
        <v>2281</v>
      </c>
      <c r="F537" s="4">
        <f>F536*SUM(economy!Z327:AB327)/SUM(economy!Z326:AB326)</f>
        <v>6301.0593587086505</v>
      </c>
      <c r="G537" s="9">
        <f t="shared" si="130"/>
        <v>249.86308318271261</v>
      </c>
      <c r="H537" s="9">
        <f t="shared" si="130"/>
        <v>252.71630472357936</v>
      </c>
      <c r="I537" s="9">
        <f t="shared" si="130"/>
        <v>119.8189745169263</v>
      </c>
      <c r="J537" s="9">
        <f t="shared" si="130"/>
        <v>15.332418710776357</v>
      </c>
      <c r="K537" s="9">
        <f t="shared" si="130"/>
        <v>0.76997701338598934</v>
      </c>
      <c r="L537" s="9">
        <f t="shared" si="127"/>
        <v>913.50075814738057</v>
      </c>
      <c r="O537">
        <f t="shared" si="120"/>
        <v>6301.0593587086505</v>
      </c>
      <c r="P537" s="2">
        <f t="shared" si="122"/>
        <v>249.86314421557648</v>
      </c>
      <c r="Q537" s="2">
        <f t="shared" si="123"/>
        <v>252.716350599572</v>
      </c>
      <c r="R537" s="2">
        <f t="shared" si="124"/>
        <v>119.81897899272784</v>
      </c>
      <c r="S537" s="2">
        <f t="shared" si="125"/>
        <v>15.332418710803118</v>
      </c>
      <c r="T537" s="2">
        <f t="shared" si="126"/>
        <v>0.76997701338598934</v>
      </c>
      <c r="U537" s="9">
        <f t="shared" si="128"/>
        <v>913.50086953206539</v>
      </c>
      <c r="V537" s="13">
        <f t="shared" si="121"/>
        <v>1.1138468482840835E-4</v>
      </c>
    </row>
    <row r="538" spans="3:22">
      <c r="C538">
        <v>2002.5417</v>
      </c>
      <c r="D538">
        <v>374.16</v>
      </c>
      <c r="E538" s="1">
        <f t="shared" si="129"/>
        <v>2282</v>
      </c>
      <c r="F538" s="4">
        <f>F537*SUM(economy!Z328:AB328)/SUM(economy!Z327:AB327)</f>
        <v>6242.3715989953334</v>
      </c>
      <c r="G538" s="9">
        <f t="shared" si="130"/>
        <v>250.24765488066197</v>
      </c>
      <c r="H538" s="9">
        <f t="shared" si="130"/>
        <v>252.6127233792819</v>
      </c>
      <c r="I538" s="9">
        <f t="shared" si="130"/>
        <v>119.15732847027562</v>
      </c>
      <c r="J538" s="9">
        <f t="shared" si="130"/>
        <v>15.196086790323927</v>
      </c>
      <c r="K538" s="9">
        <f t="shared" si="130"/>
        <v>0.76283904893053212</v>
      </c>
      <c r="L538" s="9">
        <f t="shared" si="127"/>
        <v>912.97663256947396</v>
      </c>
      <c r="O538">
        <f t="shared" si="120"/>
        <v>6242.3715989953334</v>
      </c>
      <c r="P538" s="2">
        <f t="shared" si="122"/>
        <v>250.24771591352584</v>
      </c>
      <c r="Q538" s="2">
        <f t="shared" si="123"/>
        <v>252.61276912906831</v>
      </c>
      <c r="R538" s="2">
        <f t="shared" si="124"/>
        <v>119.15733288600018</v>
      </c>
      <c r="S538" s="2">
        <f t="shared" si="125"/>
        <v>15.196086790349158</v>
      </c>
      <c r="T538" s="2">
        <f t="shared" si="126"/>
        <v>0.76283904893053212</v>
      </c>
      <c r="U538" s="9">
        <f t="shared" si="128"/>
        <v>912.97674376787404</v>
      </c>
      <c r="V538" s="13">
        <f t="shared" si="121"/>
        <v>1.1119840007722814E-4</v>
      </c>
    </row>
    <row r="539" spans="3:22">
      <c r="C539">
        <v>2002.625</v>
      </c>
      <c r="D539">
        <v>372.03</v>
      </c>
      <c r="E539" s="1">
        <f t="shared" si="129"/>
        <v>2283</v>
      </c>
      <c r="F539" s="4">
        <f>F538*SUM(economy!Z329:AB329)/SUM(economy!Z328:AB328)</f>
        <v>6184.1275980536175</v>
      </c>
      <c r="G539" s="9">
        <f t="shared" si="130"/>
        <v>250.6286446965631</v>
      </c>
      <c r="H539" s="9">
        <f t="shared" si="130"/>
        <v>252.50391640259312</v>
      </c>
      <c r="I539" s="9">
        <f t="shared" si="130"/>
        <v>118.49574650394391</v>
      </c>
      <c r="J539" s="9">
        <f t="shared" si="130"/>
        <v>15.060654849171033</v>
      </c>
      <c r="K539" s="9">
        <f t="shared" si="130"/>
        <v>0.755754360757104</v>
      </c>
      <c r="L539" s="9">
        <f t="shared" si="127"/>
        <v>912.44471681302821</v>
      </c>
      <c r="O539">
        <f t="shared" si="120"/>
        <v>6184.1275980536175</v>
      </c>
      <c r="P539" s="2">
        <f t="shared" si="122"/>
        <v>250.62870572942697</v>
      </c>
      <c r="Q539" s="2">
        <f t="shared" si="123"/>
        <v>252.5039620265205</v>
      </c>
      <c r="R539" s="2">
        <f t="shared" si="124"/>
        <v>118.49575086039789</v>
      </c>
      <c r="S539" s="2">
        <f t="shared" si="125"/>
        <v>15.060654849194822</v>
      </c>
      <c r="T539" s="2">
        <f t="shared" si="126"/>
        <v>0.755754360757104</v>
      </c>
      <c r="U539" s="9">
        <f t="shared" si="128"/>
        <v>912.44482782629734</v>
      </c>
      <c r="V539" s="13">
        <f t="shared" si="121"/>
        <v>1.1101326913376397E-4</v>
      </c>
    </row>
    <row r="540" spans="3:22">
      <c r="C540">
        <v>2002.7083</v>
      </c>
      <c r="D540">
        <v>370.92</v>
      </c>
      <c r="E540" s="1">
        <f t="shared" si="129"/>
        <v>2284</v>
      </c>
      <c r="F540" s="4">
        <f>F539*SUM(economy!Z330:AB330)/SUM(economy!Z329:AB329)</f>
        <v>6126.3261384276821</v>
      </c>
      <c r="G540" s="9">
        <f t="shared" si="130"/>
        <v>251.00607971428468</v>
      </c>
      <c r="H540" s="9">
        <f t="shared" si="130"/>
        <v>252.38993983687425</v>
      </c>
      <c r="I540" s="9">
        <f t="shared" si="130"/>
        <v>117.83429442579013</v>
      </c>
      <c r="J540" s="9">
        <f t="shared" si="130"/>
        <v>14.926123558692565</v>
      </c>
      <c r="K540" s="9">
        <f t="shared" si="130"/>
        <v>0.74872282002730761</v>
      </c>
      <c r="L540" s="9">
        <f t="shared" si="127"/>
        <v>911.90516035566895</v>
      </c>
      <c r="O540">
        <f t="shared" si="120"/>
        <v>6126.3261384276821</v>
      </c>
      <c r="P540" s="2">
        <f t="shared" si="122"/>
        <v>251.00614074714855</v>
      </c>
      <c r="Q540" s="2">
        <f t="shared" si="123"/>
        <v>252.38998533528886</v>
      </c>
      <c r="R540" s="2">
        <f t="shared" si="124"/>
        <v>117.83429872376911</v>
      </c>
      <c r="S540" s="2">
        <f t="shared" si="125"/>
        <v>14.926123558714995</v>
      </c>
      <c r="T540" s="2">
        <f t="shared" si="126"/>
        <v>0.74872282002730761</v>
      </c>
      <c r="U540" s="9">
        <f t="shared" si="128"/>
        <v>911.90527118494867</v>
      </c>
      <c r="V540" s="13">
        <f t="shared" si="121"/>
        <v>1.1082927971983736E-4</v>
      </c>
    </row>
    <row r="541" spans="3:22">
      <c r="C541">
        <v>2002.7917</v>
      </c>
      <c r="D541">
        <v>370.73</v>
      </c>
      <c r="E541" s="1">
        <f t="shared" si="129"/>
        <v>2285</v>
      </c>
      <c r="F541" s="4">
        <f>F540*SUM(economy!Z331:AB331)/SUM(economy!Z330:AB330)</f>
        <v>6068.9659526893001</v>
      </c>
      <c r="G541" s="9">
        <f t="shared" si="130"/>
        <v>251.37998694339061</v>
      </c>
      <c r="H541" s="9">
        <f t="shared" si="130"/>
        <v>252.27084945699448</v>
      </c>
      <c r="I541" s="9">
        <f t="shared" si="130"/>
        <v>117.17303697745547</v>
      </c>
      <c r="J541" s="9">
        <f t="shared" si="130"/>
        <v>14.792493409015993</v>
      </c>
      <c r="K541" s="9">
        <f t="shared" si="130"/>
        <v>0.74174429143915455</v>
      </c>
      <c r="L541" s="9">
        <f t="shared" si="127"/>
        <v>911.35811107829568</v>
      </c>
      <c r="O541">
        <f t="shared" si="120"/>
        <v>6068.9659526893001</v>
      </c>
      <c r="P541" s="2">
        <f t="shared" si="122"/>
        <v>251.38004797625447</v>
      </c>
      <c r="Q541" s="2">
        <f t="shared" si="123"/>
        <v>252.27089483024162</v>
      </c>
      <c r="R541" s="2">
        <f t="shared" si="124"/>
        <v>117.17304121774433</v>
      </c>
      <c r="S541" s="2">
        <f t="shared" si="125"/>
        <v>14.792493409037142</v>
      </c>
      <c r="T541" s="2">
        <f t="shared" si="126"/>
        <v>0.74174429143915455</v>
      </c>
      <c r="U541" s="9">
        <f t="shared" si="128"/>
        <v>911.35822172471671</v>
      </c>
      <c r="V541" s="13">
        <f t="shared" si="121"/>
        <v>1.1064642103519873E-4</v>
      </c>
    </row>
    <row r="542" spans="3:22">
      <c r="C542">
        <v>2002.875</v>
      </c>
      <c r="D542">
        <v>372.43</v>
      </c>
      <c r="E542" s="1">
        <f t="shared" si="129"/>
        <v>2286</v>
      </c>
      <c r="F542" s="4">
        <f>F541*SUM(economy!Z332:AB332)/SUM(economy!Z331:AB331)</f>
        <v>6012.0457250073923</v>
      </c>
      <c r="G542" s="9">
        <f t="shared" si="130"/>
        <v>251.75039331608994</v>
      </c>
      <c r="H542" s="9">
        <f t="shared" si="130"/>
        <v>252.14670076537732</v>
      </c>
      <c r="I542" s="9">
        <f t="shared" si="130"/>
        <v>116.51203784116717</v>
      </c>
      <c r="J542" s="9">
        <f t="shared" si="130"/>
        <v>14.659764713510169</v>
      </c>
      <c r="K542" s="9">
        <f t="shared" si="130"/>
        <v>0.73481863342416798</v>
      </c>
      <c r="L542" s="9">
        <f t="shared" si="127"/>
        <v>910.80371526956878</v>
      </c>
      <c r="O542">
        <f t="shared" si="120"/>
        <v>6012.0457250073923</v>
      </c>
      <c r="P542" s="2">
        <f t="shared" si="122"/>
        <v>251.75045434895381</v>
      </c>
      <c r="Q542" s="2">
        <f t="shared" si="123"/>
        <v>252.14674601380131</v>
      </c>
      <c r="R542" s="2">
        <f t="shared" si="124"/>
        <v>116.51204202454026</v>
      </c>
      <c r="S542" s="2">
        <f t="shared" si="125"/>
        <v>14.659764713530111</v>
      </c>
      <c r="T542" s="2">
        <f t="shared" si="126"/>
        <v>0.73481863342416798</v>
      </c>
      <c r="U542" s="9">
        <f t="shared" si="128"/>
        <v>910.8038257342497</v>
      </c>
      <c r="V542" s="13">
        <f t="shared" si="121"/>
        <v>1.1046468091535644E-4</v>
      </c>
    </row>
    <row r="543" spans="3:22">
      <c r="C543">
        <v>2002.9583</v>
      </c>
      <c r="D543">
        <v>373.98</v>
      </c>
      <c r="E543" s="1">
        <f t="shared" si="129"/>
        <v>2287</v>
      </c>
      <c r="F543" s="4">
        <f>F542*SUM(economy!Z333:AB333)/SUM(economy!Z332:AB332)</f>
        <v>5955.5640926863143</v>
      </c>
      <c r="G543" s="9">
        <f t="shared" si="130"/>
        <v>252.11732568428289</v>
      </c>
      <c r="H543" s="9">
        <f t="shared" si="130"/>
        <v>252.01754898820525</v>
      </c>
      <c r="I543" s="9">
        <f t="shared" si="130"/>
        <v>115.85135964668687</v>
      </c>
      <c r="J543" s="9">
        <f t="shared" si="130"/>
        <v>14.5279376132019</v>
      </c>
      <c r="K543" s="9">
        <f t="shared" si="130"/>
        <v>0.72794569834061895</v>
      </c>
      <c r="L543" s="9">
        <f t="shared" si="127"/>
        <v>910.24211763071742</v>
      </c>
      <c r="O543">
        <f t="shared" si="120"/>
        <v>5955.5640926863143</v>
      </c>
      <c r="P543" s="2">
        <f t="shared" si="122"/>
        <v>252.11738671714676</v>
      </c>
      <c r="Q543" s="2">
        <f t="shared" si="123"/>
        <v>252.01759411214948</v>
      </c>
      <c r="R543" s="2">
        <f t="shared" si="124"/>
        <v>115.85136377390815</v>
      </c>
      <c r="S543" s="2">
        <f t="shared" si="125"/>
        <v>14.527937613220702</v>
      </c>
      <c r="T543" s="2">
        <f t="shared" si="126"/>
        <v>0.72794569834061895</v>
      </c>
      <c r="U543" s="9">
        <f t="shared" si="128"/>
        <v>910.24222791476575</v>
      </c>
      <c r="V543" s="13">
        <f t="shared" si="121"/>
        <v>1.1028404833268723E-4</v>
      </c>
    </row>
    <row r="544" spans="3:22">
      <c r="C544">
        <v>2003.0417</v>
      </c>
      <c r="D544">
        <v>375.07</v>
      </c>
      <c r="E544" s="1">
        <f t="shared" si="129"/>
        <v>2288</v>
      </c>
      <c r="F544" s="4">
        <f>F543*SUM(economy!Z334:AB334)/SUM(economy!Z333:AB333)</f>
        <v>5899.5196476732808</v>
      </c>
      <c r="G544" s="9">
        <f t="shared" si="130"/>
        <v>252.48081081670037</v>
      </c>
      <c r="H544" s="9">
        <f t="shared" si="130"/>
        <v>251.88344907177918</v>
      </c>
      <c r="I544" s="9">
        <f t="shared" si="130"/>
        <v>115.19106397839674</v>
      </c>
      <c r="J544" s="9">
        <f t="shared" si="130"/>
        <v>14.397012081120769</v>
      </c>
      <c r="K544" s="9">
        <f t="shared" si="130"/>
        <v>0.7211253326629512</v>
      </c>
      <c r="L544" s="9">
        <f t="shared" si="127"/>
        <v>909.67346128066004</v>
      </c>
      <c r="O544">
        <f t="shared" si="120"/>
        <v>5899.5196476732808</v>
      </c>
      <c r="P544" s="2">
        <f t="shared" si="122"/>
        <v>252.48087184956424</v>
      </c>
      <c r="Q544" s="2">
        <f t="shared" si="123"/>
        <v>251.88349407158609</v>
      </c>
      <c r="R544" s="2">
        <f t="shared" si="124"/>
        <v>115.19106805021991</v>
      </c>
      <c r="S544" s="2">
        <f t="shared" si="125"/>
        <v>14.397012081138497</v>
      </c>
      <c r="T544" s="2">
        <f t="shared" si="126"/>
        <v>0.7211253326629512</v>
      </c>
      <c r="U544" s="9">
        <f t="shared" si="128"/>
        <v>909.67357138517173</v>
      </c>
      <c r="V544" s="13">
        <f t="shared" si="121"/>
        <v>1.1010451169113367E-4</v>
      </c>
    </row>
    <row r="545" spans="3:22">
      <c r="C545">
        <v>2003.125</v>
      </c>
      <c r="D545">
        <v>375.82</v>
      </c>
      <c r="E545" s="1">
        <f t="shared" si="129"/>
        <v>2289</v>
      </c>
      <c r="F545" s="4">
        <f>F544*SUM(economy!Z335:AB335)/SUM(economy!Z334:AB334)</f>
        <v>5843.9109380354403</v>
      </c>
      <c r="G545" s="9">
        <f t="shared" si="130"/>
        <v>252.84087539613583</v>
      </c>
      <c r="H545" s="9">
        <f t="shared" si="130"/>
        <v>251.74445567902961</v>
      </c>
      <c r="I545" s="9">
        <f t="shared" si="130"/>
        <v>114.53121138251699</v>
      </c>
      <c r="J545" s="9">
        <f t="shared" si="130"/>
        <v>14.266987926572684</v>
      </c>
      <c r="K545" s="9">
        <f t="shared" si="130"/>
        <v>0.71435737716744319</v>
      </c>
      <c r="L545" s="9">
        <f t="shared" si="127"/>
        <v>909.0978877614225</v>
      </c>
      <c r="O545">
        <f t="shared" si="120"/>
        <v>5843.9109380354403</v>
      </c>
      <c r="P545" s="2">
        <f t="shared" si="122"/>
        <v>252.8409364289997</v>
      </c>
      <c r="Q545" s="2">
        <f t="shared" si="123"/>
        <v>251.7445005550407</v>
      </c>
      <c r="R545" s="2">
        <f t="shared" si="124"/>
        <v>114.53121539968564</v>
      </c>
      <c r="S545" s="2">
        <f t="shared" si="125"/>
        <v>14.266987926589399</v>
      </c>
      <c r="T545" s="2">
        <f t="shared" si="126"/>
        <v>0.71435737716744319</v>
      </c>
      <c r="U545" s="9">
        <f t="shared" si="128"/>
        <v>909.0979976874828</v>
      </c>
      <c r="V545" s="13">
        <f t="shared" si="121"/>
        <v>1.0992606030413299E-4</v>
      </c>
    </row>
    <row r="546" spans="3:22">
      <c r="C546">
        <v>2003.2083</v>
      </c>
      <c r="D546">
        <v>376.64</v>
      </c>
      <c r="E546" s="1">
        <f t="shared" si="129"/>
        <v>2290</v>
      </c>
      <c r="F546" s="4">
        <f>F545*SUM(economy!Z336:AB336)/SUM(economy!Z335:AB335)</f>
        <v>5788.7364694068974</v>
      </c>
      <c r="G546" s="9">
        <f t="shared" si="130"/>
        <v>253.19754601676709</v>
      </c>
      <c r="H546" s="9">
        <f t="shared" si="130"/>
        <v>251.60062318617597</v>
      </c>
      <c r="I546" s="9">
        <f t="shared" si="130"/>
        <v>113.8718613744484</v>
      </c>
      <c r="J546" s="9">
        <f t="shared" si="130"/>
        <v>14.137864799342651</v>
      </c>
      <c r="K546" s="9">
        <f t="shared" si="130"/>
        <v>0.70764166711416432</v>
      </c>
      <c r="L546" s="9">
        <f t="shared" si="127"/>
        <v>908.51553704384833</v>
      </c>
      <c r="O546">
        <f t="shared" si="120"/>
        <v>5788.7364694068974</v>
      </c>
      <c r="P546" s="2">
        <f t="shared" si="122"/>
        <v>253.19760704963096</v>
      </c>
      <c r="Q546" s="2">
        <f t="shared" si="123"/>
        <v>251.60066793873179</v>
      </c>
      <c r="R546" s="2">
        <f t="shared" si="124"/>
        <v>113.87186533769614</v>
      </c>
      <c r="S546" s="2">
        <f t="shared" si="125"/>
        <v>14.137864799358413</v>
      </c>
      <c r="T546" s="2">
        <f t="shared" si="126"/>
        <v>0.70764166711416432</v>
      </c>
      <c r="U546" s="9">
        <f t="shared" si="128"/>
        <v>908.51564679253158</v>
      </c>
      <c r="V546" s="13">
        <f t="shared" si="121"/>
        <v>1.0974868325774878E-4</v>
      </c>
    </row>
    <row r="547" spans="3:22">
      <c r="C547">
        <v>2003.2917</v>
      </c>
      <c r="D547">
        <v>377.92</v>
      </c>
      <c r="E547" s="1">
        <f t="shared" si="129"/>
        <v>2291</v>
      </c>
      <c r="F547" s="4">
        <f>F546*SUM(economy!Z337:AB337)/SUM(economy!Z336:AB336)</f>
        <v>5733.9947064063736</v>
      </c>
      <c r="G547" s="9">
        <f t="shared" si="130"/>
        <v>253.55084918156658</v>
      </c>
      <c r="H547" s="9">
        <f t="shared" si="130"/>
        <v>251.452005679531</v>
      </c>
      <c r="I547" s="9">
        <f t="shared" si="130"/>
        <v>113.21307244623375</v>
      </c>
      <c r="J547" s="9">
        <f t="shared" si="130"/>
        <v>14.009642193827304</v>
      </c>
      <c r="K547" s="9">
        <f t="shared" si="130"/>
        <v>0.70097803242527257</v>
      </c>
      <c r="L547" s="9">
        <f t="shared" si="127"/>
        <v>907.92654753358397</v>
      </c>
      <c r="O547">
        <f t="shared" si="120"/>
        <v>5733.9947064063736</v>
      </c>
      <c r="P547" s="2">
        <f t="shared" si="122"/>
        <v>253.55091021443044</v>
      </c>
      <c r="Q547" s="2">
        <f t="shared" si="123"/>
        <v>251.4520503089712</v>
      </c>
      <c r="R547" s="2">
        <f t="shared" si="124"/>
        <v>113.21307635628433</v>
      </c>
      <c r="S547" s="2">
        <f t="shared" si="125"/>
        <v>14.009642193842165</v>
      </c>
      <c r="T547" s="2">
        <f t="shared" si="126"/>
        <v>0.70097803242527257</v>
      </c>
      <c r="U547" s="9">
        <f t="shared" si="128"/>
        <v>907.92665710595338</v>
      </c>
      <c r="V547" s="13">
        <f t="shared" si="121"/>
        <v>1.0957236941067094E-4</v>
      </c>
    </row>
    <row r="548" spans="3:22">
      <c r="C548">
        <v>2003.375</v>
      </c>
      <c r="D548">
        <v>378.78</v>
      </c>
      <c r="E548" s="1">
        <f t="shared" si="129"/>
        <v>2292</v>
      </c>
      <c r="F548" s="4">
        <f>F547*SUM(economy!Z338:AB338)/SUM(economy!Z337:AB337)</f>
        <v>5679.6840740256139</v>
      </c>
      <c r="G548" s="9">
        <f t="shared" si="130"/>
        <v>253.90081129979797</v>
      </c>
      <c r="H548" s="9">
        <f t="shared" si="130"/>
        <v>251.29865695244715</v>
      </c>
      <c r="I548" s="9">
        <f t="shared" si="130"/>
        <v>112.55490207413196</v>
      </c>
      <c r="J548" s="9">
        <f t="shared" si="130"/>
        <v>13.882319453097733</v>
      </c>
      <c r="K548" s="9">
        <f t="shared" si="130"/>
        <v>0.69436629785971427</v>
      </c>
      <c r="L548" s="9">
        <f t="shared" si="127"/>
        <v>907.33105607733444</v>
      </c>
      <c r="O548">
        <f t="shared" si="120"/>
        <v>5679.6840740256139</v>
      </c>
      <c r="P548" s="2">
        <f t="shared" si="122"/>
        <v>253.90087233266183</v>
      </c>
      <c r="Q548" s="2">
        <f t="shared" si="123"/>
        <v>251.29870145911042</v>
      </c>
      <c r="R548" s="2">
        <f t="shared" si="124"/>
        <v>112.55490593169944</v>
      </c>
      <c r="S548" s="2">
        <f t="shared" si="125"/>
        <v>13.882319453111744</v>
      </c>
      <c r="T548" s="2">
        <f t="shared" si="126"/>
        <v>0.69436629785971427</v>
      </c>
      <c r="U548" s="9">
        <f t="shared" si="128"/>
        <v>907.3311654744432</v>
      </c>
      <c r="V548" s="13">
        <f t="shared" si="121"/>
        <v>1.0939710875845776E-4</v>
      </c>
    </row>
    <row r="549" spans="3:22">
      <c r="C549">
        <v>2003.4583</v>
      </c>
      <c r="D549">
        <v>378.46</v>
      </c>
      <c r="E549" s="1">
        <f t="shared" si="129"/>
        <v>2293</v>
      </c>
      <c r="F549" s="4">
        <f>F548*SUM(economy!Z339:AB339)/SUM(economy!Z338:AB338)</f>
        <v>5625.8029589892494</v>
      </c>
      <c r="G549" s="9">
        <f t="shared" si="130"/>
        <v>254.24745868459766</v>
      </c>
      <c r="H549" s="9">
        <f t="shared" si="130"/>
        <v>251.14063050240162</v>
      </c>
      <c r="I549" s="9">
        <f t="shared" si="130"/>
        <v>111.89740672629925</v>
      </c>
      <c r="J549" s="9">
        <f t="shared" si="130"/>
        <v>13.75589577289319</v>
      </c>
      <c r="K549" s="9">
        <f t="shared" si="130"/>
        <v>0.68780628318436787</v>
      </c>
      <c r="L549" s="9">
        <f t="shared" si="127"/>
        <v>906.72919796937606</v>
      </c>
      <c r="O549">
        <f t="shared" si="120"/>
        <v>5625.8029589892494</v>
      </c>
      <c r="P549" s="2">
        <f t="shared" si="122"/>
        <v>254.24751971746153</v>
      </c>
      <c r="Q549" s="2">
        <f t="shared" si="123"/>
        <v>251.14067488662573</v>
      </c>
      <c r="R549" s="2">
        <f t="shared" si="124"/>
        <v>111.89741053208809</v>
      </c>
      <c r="S549" s="2">
        <f t="shared" si="125"/>
        <v>13.755895772906401</v>
      </c>
      <c r="T549" s="2">
        <f t="shared" si="126"/>
        <v>0.68780628318436787</v>
      </c>
      <c r="U549" s="9">
        <f t="shared" si="128"/>
        <v>906.72930719226622</v>
      </c>
      <c r="V549" s="13">
        <f t="shared" si="121"/>
        <v>1.0922289015979914E-4</v>
      </c>
    </row>
    <row r="550" spans="3:22">
      <c r="C550">
        <v>2003.5417</v>
      </c>
      <c r="D550">
        <v>376.88</v>
      </c>
      <c r="E550" s="1">
        <f t="shared" si="129"/>
        <v>2294</v>
      </c>
      <c r="F550" s="4">
        <f>F549*SUM(economy!Z340:AB340)/SUM(economy!Z339:AB339)</f>
        <v>5572.3497110864446</v>
      </c>
      <c r="G550" s="9">
        <f t="shared" si="130"/>
        <v>254.59081755063926</v>
      </c>
      <c r="H550" s="9">
        <f t="shared" si="130"/>
        <v>250.97797952821725</v>
      </c>
      <c r="I550" s="9">
        <f t="shared" si="130"/>
        <v>111.24064187057145</v>
      </c>
      <c r="J550" s="9">
        <f t="shared" si="130"/>
        <v>13.630370205546244</v>
      </c>
      <c r="K550" s="9">
        <f t="shared" si="130"/>
        <v>0.68129780334169165</v>
      </c>
      <c r="L550" s="9">
        <f t="shared" si="127"/>
        <v>906.12110695831586</v>
      </c>
      <c r="O550">
        <f t="shared" si="120"/>
        <v>5572.3497110864446</v>
      </c>
      <c r="P550" s="2">
        <f t="shared" si="122"/>
        <v>254.59087858350313</v>
      </c>
      <c r="Q550" s="2">
        <f t="shared" si="123"/>
        <v>250.97802379033902</v>
      </c>
      <c r="R550" s="2">
        <f t="shared" si="124"/>
        <v>111.24064562527666</v>
      </c>
      <c r="S550" s="2">
        <f t="shared" si="125"/>
        <v>13.6303702055587</v>
      </c>
      <c r="T550" s="2">
        <f t="shared" si="126"/>
        <v>0.68129780334169165</v>
      </c>
      <c r="U550" s="9">
        <f t="shared" si="128"/>
        <v>906.12121600801913</v>
      </c>
      <c r="V550" s="13">
        <f t="shared" si="121"/>
        <v>1.0904970326919283E-4</v>
      </c>
    </row>
    <row r="551" spans="3:22">
      <c r="C551">
        <v>2003.625</v>
      </c>
      <c r="D551">
        <v>374.57</v>
      </c>
      <c r="E551" s="1">
        <f t="shared" si="129"/>
        <v>2295</v>
      </c>
      <c r="F551" s="4">
        <f>F550*SUM(economy!Z341:AB341)/SUM(economy!Z340:AB340)</f>
        <v>5519.3226444746815</v>
      </c>
      <c r="G551" s="9">
        <f t="shared" ref="G551:K556" si="131">G550*(1-G$5)+G$4*$F550*$L$4/1000</f>
        <v>254.93091401187928</v>
      </c>
      <c r="H551" s="9">
        <f t="shared" si="131"/>
        <v>250.81075692741592</v>
      </c>
      <c r="I551" s="9">
        <f t="shared" si="131"/>
        <v>110.58466198234197</v>
      </c>
      <c r="J551" s="9">
        <f t="shared" si="131"/>
        <v>13.505741663840009</v>
      </c>
      <c r="K551" s="9">
        <f t="shared" si="131"/>
        <v>0.67484066861392555</v>
      </c>
      <c r="L551" s="9">
        <f t="shared" si="127"/>
        <v>905.50691525409115</v>
      </c>
      <c r="O551">
        <f t="shared" si="120"/>
        <v>5519.3226444746815</v>
      </c>
      <c r="P551" s="2">
        <f t="shared" si="122"/>
        <v>254.93097504474315</v>
      </c>
      <c r="Q551" s="2">
        <f t="shared" si="123"/>
        <v>250.81080106777128</v>
      </c>
      <c r="R551" s="2">
        <f t="shared" si="124"/>
        <v>110.5846656866492</v>
      </c>
      <c r="S551" s="2">
        <f t="shared" si="125"/>
        <v>13.505741663851753</v>
      </c>
      <c r="T551" s="2">
        <f t="shared" si="126"/>
        <v>0.67484066861392555</v>
      </c>
      <c r="U551" s="9">
        <f t="shared" si="128"/>
        <v>905.50702413162924</v>
      </c>
      <c r="V551" s="13">
        <f t="shared" si="121"/>
        <v>1.0887753808219713E-4</v>
      </c>
    </row>
    <row r="552" spans="3:22">
      <c r="C552">
        <v>2003.7083</v>
      </c>
      <c r="D552">
        <v>373.34</v>
      </c>
      <c r="E552" s="1">
        <f t="shared" si="129"/>
        <v>2296</v>
      </c>
      <c r="F552" s="4">
        <f>F551*SUM(economy!Z342:AB342)/SUM(economy!Z341:AB341)</f>
        <v>5466.720038956254</v>
      </c>
      <c r="G552" s="9">
        <f t="shared" si="131"/>
        <v>255.26777407938243</v>
      </c>
      <c r="H552" s="9">
        <f t="shared" si="131"/>
        <v>250.63901529370176</v>
      </c>
      <c r="I552" s="9">
        <f t="shared" si="131"/>
        <v>109.92952055252978</v>
      </c>
      <c r="J552" s="9">
        <f t="shared" si="131"/>
        <v>13.382008924798042</v>
      </c>
      <c r="K552" s="9">
        <f t="shared" si="131"/>
        <v>0.66843468478389556</v>
      </c>
      <c r="L552" s="9">
        <f t="shared" si="127"/>
        <v>904.88675353519579</v>
      </c>
      <c r="O552">
        <f t="shared" si="120"/>
        <v>5466.720038956254</v>
      </c>
      <c r="P552" s="2">
        <f t="shared" si="122"/>
        <v>255.2678351122463</v>
      </c>
      <c r="Q552" s="2">
        <f t="shared" si="123"/>
        <v>250.63905931262568</v>
      </c>
      <c r="R552" s="2">
        <f t="shared" si="124"/>
        <v>109.92952420711552</v>
      </c>
      <c r="S552" s="2">
        <f t="shared" si="125"/>
        <v>13.382008924809114</v>
      </c>
      <c r="T552" s="2">
        <f t="shared" si="126"/>
        <v>0.66843468478389556</v>
      </c>
      <c r="U552" s="9">
        <f t="shared" si="128"/>
        <v>904.8868622415805</v>
      </c>
      <c r="V552" s="13">
        <f t="shared" si="121"/>
        <v>1.0870638470805716E-4</v>
      </c>
    </row>
    <row r="553" spans="3:22">
      <c r="C553">
        <v>2003.7917</v>
      </c>
      <c r="D553">
        <v>373.31</v>
      </c>
      <c r="E553" s="1">
        <f t="shared" si="129"/>
        <v>2297</v>
      </c>
      <c r="F553" s="4">
        <f>F552*SUM(economy!Z343:AB343)/SUM(economy!Z342:AB342)</f>
        <v>5414.5401412278088</v>
      </c>
      <c r="G553" s="9">
        <f t="shared" si="131"/>
        <v>255.60142365922482</v>
      </c>
      <c r="H553" s="9">
        <f t="shared" si="131"/>
        <v>250.46280691457116</v>
      </c>
      <c r="I553" s="9">
        <f t="shared" si="131"/>
        <v>109.27527009563237</v>
      </c>
      <c r="J553" s="9">
        <f t="shared" si="131"/>
        <v>13.259170633407557</v>
      </c>
      <c r="K553" s="9">
        <f t="shared" si="131"/>
        <v>0.66207965329247498</v>
      </c>
      <c r="L553" s="9">
        <f t="shared" si="127"/>
        <v>904.26075095612828</v>
      </c>
      <c r="O553">
        <f t="shared" si="120"/>
        <v>5414.5401412278088</v>
      </c>
      <c r="P553" s="2">
        <f t="shared" si="122"/>
        <v>255.60148469208869</v>
      </c>
      <c r="Q553" s="2">
        <f t="shared" si="123"/>
        <v>250.4628508123977</v>
      </c>
      <c r="R553" s="2">
        <f t="shared" si="124"/>
        <v>109.275273701164</v>
      </c>
      <c r="S553" s="2">
        <f t="shared" si="125"/>
        <v>13.259170633417996</v>
      </c>
      <c r="T553" s="2">
        <f t="shared" si="126"/>
        <v>0.66207965329247498</v>
      </c>
      <c r="U553" s="9">
        <f t="shared" si="128"/>
        <v>904.26085949236085</v>
      </c>
      <c r="V553" s="13">
        <f t="shared" si="121"/>
        <v>1.08536232573897E-4</v>
      </c>
    </row>
    <row r="554" spans="3:22">
      <c r="C554">
        <v>2003.875</v>
      </c>
      <c r="D554">
        <v>374.84</v>
      </c>
      <c r="E554" s="1">
        <f t="shared" si="129"/>
        <v>2298</v>
      </c>
      <c r="F554" s="4">
        <f>F553*SUM(economy!Z344:AB344)/SUM(economy!Z343:AB343)</f>
        <v>5362.7811661033647</v>
      </c>
      <c r="G554" s="9">
        <f t="shared" si="131"/>
        <v>255.93188855047347</v>
      </c>
      <c r="H554" s="9">
        <f t="shared" si="131"/>
        <v>250.28218376904661</v>
      </c>
      <c r="I554" s="9">
        <f t="shared" si="131"/>
        <v>108.62196215785818</v>
      </c>
      <c r="J554" s="9">
        <f t="shared" si="131"/>
        <v>13.137225306276612</v>
      </c>
      <c r="K554" s="9">
        <f t="shared" si="131"/>
        <v>0.65577537139275466</v>
      </c>
      <c r="L554" s="9">
        <f t="shared" si="127"/>
        <v>903.62903515504763</v>
      </c>
      <c r="O554">
        <f t="shared" si="120"/>
        <v>5362.7811661033647</v>
      </c>
      <c r="P554" s="2">
        <f t="shared" si="122"/>
        <v>255.93194958333734</v>
      </c>
      <c r="Q554" s="2">
        <f t="shared" si="123"/>
        <v>250.28222754610894</v>
      </c>
      <c r="R554" s="2">
        <f t="shared" si="124"/>
        <v>108.62196571499415</v>
      </c>
      <c r="S554" s="2">
        <f t="shared" si="125"/>
        <v>13.137225306286457</v>
      </c>
      <c r="T554" s="2">
        <f t="shared" si="126"/>
        <v>0.65577537139275466</v>
      </c>
      <c r="U554" s="9">
        <f t="shared" si="128"/>
        <v>903.62914352211976</v>
      </c>
      <c r="V554" s="13">
        <f t="shared" si="121"/>
        <v>1.0836707213002228E-4</v>
      </c>
    </row>
    <row r="555" spans="3:22">
      <c r="C555">
        <v>2003.9583</v>
      </c>
      <c r="D555">
        <v>376.17</v>
      </c>
      <c r="E555" s="1">
        <f t="shared" si="129"/>
        <v>2299</v>
      </c>
      <c r="F555" s="4">
        <f>F554*SUM(economy!Z345:AB345)/SUM(economy!Z344:AB344)</f>
        <v>5311.4412977112215</v>
      </c>
      <c r="G555" s="9">
        <f t="shared" si="131"/>
        <v>256.25919444324035</v>
      </c>
      <c r="H555" s="9">
        <f t="shared" si="131"/>
        <v>250.09719752553167</v>
      </c>
      <c r="I555" s="9">
        <f t="shared" si="131"/>
        <v>107.96964732533378</v>
      </c>
      <c r="J555" s="9">
        <f t="shared" si="131"/>
        <v>13.016171335225913</v>
      </c>
      <c r="K555" s="9">
        <f t="shared" si="131"/>
        <v>0.64952163230096938</v>
      </c>
      <c r="L555" s="9">
        <f t="shared" si="127"/>
        <v>902.99173226163271</v>
      </c>
      <c r="O555">
        <f t="shared" si="120"/>
        <v>5311.4412977112215</v>
      </c>
      <c r="P555" s="2">
        <f t="shared" si="122"/>
        <v>256.25925547610422</v>
      </c>
      <c r="Q555" s="2">
        <f t="shared" si="123"/>
        <v>250.09724118216198</v>
      </c>
      <c r="R555" s="2">
        <f t="shared" si="124"/>
        <v>107.96965083472368</v>
      </c>
      <c r="S555" s="2">
        <f t="shared" si="125"/>
        <v>13.016171335235194</v>
      </c>
      <c r="T555" s="2">
        <f t="shared" si="126"/>
        <v>0.64952163230096938</v>
      </c>
      <c r="U555" s="9">
        <f t="shared" si="128"/>
        <v>902.99184046052608</v>
      </c>
      <c r="V555" s="13">
        <f t="shared" si="121"/>
        <v>1.0819889337199129E-4</v>
      </c>
    </row>
    <row r="556" spans="3:22">
      <c r="C556">
        <v>2004.0417</v>
      </c>
      <c r="D556">
        <v>377.17</v>
      </c>
      <c r="E556" s="1">
        <f t="shared" si="129"/>
        <v>2300</v>
      </c>
      <c r="F556" s="4">
        <f>F555*SUM(economy!Z346:AB346)/SUM(economy!Z345:AB345)</f>
        <v>5260.5186906652661</v>
      </c>
      <c r="G556" s="9">
        <f t="shared" si="131"/>
        <v>256.58336691680955</v>
      </c>
      <c r="H556" s="9">
        <f t="shared" si="131"/>
        <v>249.90789953978418</v>
      </c>
      <c r="I556" s="9">
        <f t="shared" si="131"/>
        <v>107.31837523238057</v>
      </c>
      <c r="J556" s="9">
        <f t="shared" si="131"/>
        <v>12.896006990815911</v>
      </c>
      <c r="K556" s="9">
        <f t="shared" si="131"/>
        <v>0.64331822534423311</v>
      </c>
      <c r="L556" s="9">
        <f t="shared" si="127"/>
        <v>902.34896690513449</v>
      </c>
      <c r="O556">
        <f t="shared" si="120"/>
        <v>5260.5186906652661</v>
      </c>
      <c r="P556" s="2">
        <f t="shared" si="122"/>
        <v>256.58342794967342</v>
      </c>
      <c r="Q556" s="2">
        <f t="shared" si="123"/>
        <v>249.90794307631379</v>
      </c>
      <c r="R556" s="2">
        <f t="shared" si="124"/>
        <v>107.31837869466527</v>
      </c>
      <c r="S556" s="2">
        <f t="shared" si="125"/>
        <v>12.896006990824663</v>
      </c>
      <c r="T556" s="2">
        <f t="shared" si="126"/>
        <v>0.64331822534423311</v>
      </c>
      <c r="U556" s="9">
        <f t="shared" si="128"/>
        <v>902.34907493682135</v>
      </c>
      <c r="V556" s="13">
        <f t="shared" si="121"/>
        <v>1.0803168686379649E-4</v>
      </c>
    </row>
    <row r="557" spans="3:22">
      <c r="C557">
        <v>2004.125</v>
      </c>
      <c r="D557">
        <v>378.05</v>
      </c>
      <c r="E557" s="1"/>
    </row>
    <row r="558" spans="3:22">
      <c r="C558">
        <v>2004.2083</v>
      </c>
      <c r="D558">
        <v>379.06</v>
      </c>
      <c r="E558" s="1"/>
    </row>
    <row r="559" spans="3:22">
      <c r="C559">
        <v>2004.2917</v>
      </c>
      <c r="D559">
        <v>380.54</v>
      </c>
      <c r="E559" s="1"/>
    </row>
    <row r="560" spans="3:22">
      <c r="C560">
        <v>2004.375</v>
      </c>
      <c r="D560">
        <v>380.8</v>
      </c>
      <c r="E560" s="1"/>
    </row>
    <row r="561" spans="3:5">
      <c r="C561">
        <v>2004.4583</v>
      </c>
      <c r="D561">
        <v>379.87</v>
      </c>
      <c r="E561" s="1"/>
    </row>
    <row r="562" spans="3:5">
      <c r="C562">
        <v>2004.5417</v>
      </c>
      <c r="D562">
        <v>377.65</v>
      </c>
      <c r="E562" s="1"/>
    </row>
    <row r="563" spans="3:5">
      <c r="C563">
        <v>2004.625</v>
      </c>
      <c r="D563">
        <v>376.17</v>
      </c>
      <c r="E563" s="1"/>
    </row>
    <row r="564" spans="3:5">
      <c r="C564">
        <v>2004.7083</v>
      </c>
      <c r="D564">
        <v>374.43</v>
      </c>
      <c r="E564" s="1"/>
    </row>
    <row r="565" spans="3:5">
      <c r="C565">
        <v>2004.7917</v>
      </c>
      <c r="D565">
        <v>374.63</v>
      </c>
      <c r="E565" s="1"/>
    </row>
    <row r="566" spans="3:5">
      <c r="C566">
        <v>2004.875</v>
      </c>
      <c r="D566">
        <v>376.33</v>
      </c>
      <c r="E566" s="1"/>
    </row>
    <row r="567" spans="3:5">
      <c r="C567">
        <v>2004.9583</v>
      </c>
      <c r="D567">
        <v>377.68</v>
      </c>
      <c r="E567" s="1"/>
    </row>
    <row r="568" spans="3:5">
      <c r="C568">
        <v>2005.0417</v>
      </c>
      <c r="D568">
        <v>378.63</v>
      </c>
      <c r="E568" s="1"/>
    </row>
    <row r="569" spans="3:5">
      <c r="C569">
        <v>2005.125</v>
      </c>
      <c r="D569">
        <v>379.91</v>
      </c>
      <c r="E569" s="1"/>
    </row>
    <row r="570" spans="3:5">
      <c r="C570">
        <v>2005.2083</v>
      </c>
      <c r="D570">
        <v>380.95</v>
      </c>
      <c r="E570" s="1"/>
    </row>
    <row r="571" spans="3:5">
      <c r="C571">
        <v>2005.2917</v>
      </c>
      <c r="D571">
        <v>382.48</v>
      </c>
      <c r="E571" s="1"/>
    </row>
    <row r="572" spans="3:5">
      <c r="C572">
        <v>2005.375</v>
      </c>
      <c r="D572">
        <v>382.64</v>
      </c>
      <c r="E572" s="1"/>
    </row>
    <row r="573" spans="3:5">
      <c r="C573">
        <v>2005.4583</v>
      </c>
      <c r="D573">
        <v>382.4</v>
      </c>
      <c r="E573" s="1"/>
    </row>
    <row r="574" spans="3:5">
      <c r="C574">
        <v>2005.5417</v>
      </c>
      <c r="D574">
        <v>380.93</v>
      </c>
      <c r="E574" s="1"/>
    </row>
    <row r="575" spans="3:5">
      <c r="C575">
        <v>2005.625</v>
      </c>
      <c r="D575">
        <v>378.93</v>
      </c>
      <c r="E575" s="1"/>
    </row>
    <row r="576" spans="3:5">
      <c r="C576">
        <v>2005.7083</v>
      </c>
      <c r="D576">
        <v>376.89</v>
      </c>
      <c r="E576" s="1"/>
    </row>
    <row r="577" spans="3:5">
      <c r="C577">
        <v>2005.7917</v>
      </c>
      <c r="D577">
        <v>377.19</v>
      </c>
      <c r="E577" s="1"/>
    </row>
    <row r="578" spans="3:5">
      <c r="C578">
        <v>2005.875</v>
      </c>
      <c r="D578">
        <v>378.54</v>
      </c>
      <c r="E578" s="1"/>
    </row>
    <row r="579" spans="3:5">
      <c r="C579">
        <v>2005.9583</v>
      </c>
      <c r="D579">
        <v>380.31</v>
      </c>
      <c r="E579" s="1"/>
    </row>
    <row r="580" spans="3:5">
      <c r="C580">
        <v>2006.0417</v>
      </c>
      <c r="D580">
        <v>381.58</v>
      </c>
      <c r="E580" s="1"/>
    </row>
    <row r="581" spans="3:5">
      <c r="C581">
        <v>2006.125</v>
      </c>
      <c r="D581">
        <v>382.4</v>
      </c>
      <c r="E581" s="1"/>
    </row>
    <row r="582" spans="3:5">
      <c r="C582">
        <v>2006.2083</v>
      </c>
      <c r="D582">
        <v>382.86</v>
      </c>
      <c r="E582" s="1"/>
    </row>
    <row r="583" spans="3:5">
      <c r="C583">
        <v>2006.2917</v>
      </c>
      <c r="D583">
        <v>384.8</v>
      </c>
      <c r="E583" s="1"/>
    </row>
    <row r="584" spans="3:5">
      <c r="C584">
        <v>2006.375</v>
      </c>
      <c r="D584">
        <v>385.22</v>
      </c>
      <c r="E584" s="1"/>
    </row>
    <row r="585" spans="3:5">
      <c r="C585">
        <v>2006.4583</v>
      </c>
      <c r="D585">
        <v>384.24</v>
      </c>
      <c r="E585" s="1"/>
    </row>
    <row r="586" spans="3:5">
      <c r="C586">
        <v>2006.5417</v>
      </c>
      <c r="D586">
        <v>382.65</v>
      </c>
      <c r="E586" s="1"/>
    </row>
    <row r="587" spans="3:5">
      <c r="C587">
        <v>2006.625</v>
      </c>
      <c r="D587">
        <v>380.6</v>
      </c>
      <c r="E587" s="1"/>
    </row>
    <row r="588" spans="3:5">
      <c r="C588">
        <v>2006.7083</v>
      </c>
      <c r="D588">
        <v>379.04</v>
      </c>
      <c r="E588" s="1"/>
    </row>
    <row r="589" spans="3:5">
      <c r="C589">
        <v>2006.7917</v>
      </c>
      <c r="D589">
        <v>379.33</v>
      </c>
      <c r="E589" s="1"/>
    </row>
    <row r="590" spans="3:5">
      <c r="C590">
        <v>2006.875</v>
      </c>
      <c r="D590">
        <v>380.35</v>
      </c>
      <c r="E590" s="1"/>
    </row>
    <row r="591" spans="3:5">
      <c r="C591">
        <v>2006.9583</v>
      </c>
      <c r="D591">
        <v>382.02</v>
      </c>
      <c r="E591" s="1"/>
    </row>
    <row r="592" spans="3:5">
      <c r="C592">
        <v>2007.0417</v>
      </c>
      <c r="D592">
        <v>383.1</v>
      </c>
      <c r="E592" s="1"/>
    </row>
    <row r="593" spans="3:5">
      <c r="C593">
        <v>2007.125</v>
      </c>
      <c r="D593">
        <v>384.12</v>
      </c>
      <c r="E593" s="1"/>
    </row>
    <row r="594" spans="3:5">
      <c r="C594">
        <v>2007.2083</v>
      </c>
      <c r="D594">
        <v>384.81</v>
      </c>
      <c r="E594" s="1"/>
    </row>
    <row r="595" spans="3:5">
      <c r="C595">
        <v>2007.2917</v>
      </c>
      <c r="D595">
        <v>386.73</v>
      </c>
      <c r="E595" s="1"/>
    </row>
    <row r="596" spans="3:5">
      <c r="C596">
        <v>2007.375</v>
      </c>
      <c r="D596">
        <v>386.78</v>
      </c>
      <c r="E596" s="1"/>
    </row>
    <row r="597" spans="3:5">
      <c r="C597">
        <v>2007.4583</v>
      </c>
      <c r="D597">
        <v>386.33</v>
      </c>
      <c r="E597" s="1"/>
    </row>
    <row r="598" spans="3:5">
      <c r="C598">
        <v>2007.5417</v>
      </c>
      <c r="D598">
        <v>384.73</v>
      </c>
      <c r="E598" s="1"/>
    </row>
    <row r="599" spans="3:5">
      <c r="C599">
        <v>2007.625</v>
      </c>
      <c r="D599">
        <v>382.24</v>
      </c>
      <c r="E599" s="1"/>
    </row>
    <row r="600" spans="3:5">
      <c r="C600">
        <v>2007.7083</v>
      </c>
      <c r="D600">
        <v>381.2</v>
      </c>
      <c r="E600" s="1"/>
    </row>
    <row r="601" spans="3:5">
      <c r="C601">
        <v>2007.7917</v>
      </c>
      <c r="D601">
        <v>381.37</v>
      </c>
      <c r="E601" s="1"/>
    </row>
    <row r="602" spans="3:5">
      <c r="C602">
        <v>2007.875</v>
      </c>
      <c r="D602">
        <v>382.7</v>
      </c>
      <c r="E602" s="1"/>
    </row>
    <row r="603" spans="3:5">
      <c r="C603">
        <v>2007.9583</v>
      </c>
      <c r="D603">
        <v>384.19</v>
      </c>
      <c r="E603" s="1"/>
    </row>
    <row r="604" spans="3:5">
      <c r="C604">
        <v>2008.0417</v>
      </c>
      <c r="D604">
        <v>385.78</v>
      </c>
      <c r="E604" s="1"/>
    </row>
    <row r="605" spans="3:5">
      <c r="C605">
        <v>2008.125</v>
      </c>
      <c r="D605">
        <v>386.06</v>
      </c>
      <c r="E605" s="1"/>
    </row>
    <row r="606" spans="3:5">
      <c r="C606">
        <v>2008.2083</v>
      </c>
      <c r="D606">
        <v>386.28</v>
      </c>
      <c r="E606" s="1"/>
    </row>
    <row r="607" spans="3:5">
      <c r="C607">
        <v>2008.2917</v>
      </c>
      <c r="D607">
        <v>387.33</v>
      </c>
      <c r="E607" s="1"/>
    </row>
    <row r="608" spans="3:5">
      <c r="C608">
        <v>2008.375</v>
      </c>
      <c r="D608">
        <v>388.78</v>
      </c>
      <c r="E608" s="1"/>
    </row>
    <row r="609" spans="3:5">
      <c r="C609">
        <v>2008.4583</v>
      </c>
      <c r="D609">
        <v>387.99</v>
      </c>
      <c r="E609" s="1"/>
    </row>
    <row r="610" spans="3:5">
      <c r="C610">
        <v>2008.5417</v>
      </c>
      <c r="D610">
        <v>386.61</v>
      </c>
      <c r="E610" s="1"/>
    </row>
    <row r="611" spans="3:5">
      <c r="C611">
        <v>2008.625</v>
      </c>
      <c r="D611">
        <v>384.32</v>
      </c>
      <c r="E611" s="1"/>
    </row>
    <row r="612" spans="3:5">
      <c r="C612">
        <v>2008.7083</v>
      </c>
      <c r="D612">
        <v>383.41</v>
      </c>
      <c r="E612" s="1"/>
    </row>
    <row r="613" spans="3:5">
      <c r="C613">
        <v>2008.7917</v>
      </c>
      <c r="D613">
        <v>383.21</v>
      </c>
      <c r="E613" s="1"/>
    </row>
    <row r="614" spans="3:5">
      <c r="C614">
        <v>2008.875</v>
      </c>
      <c r="D614">
        <v>384.41</v>
      </c>
      <c r="E614" s="1"/>
    </row>
    <row r="615" spans="3:5">
      <c r="C615">
        <v>2008.9583</v>
      </c>
      <c r="D615">
        <v>385.79</v>
      </c>
      <c r="E615" s="1"/>
    </row>
    <row r="616" spans="3:5">
      <c r="C616">
        <v>2009.0417</v>
      </c>
      <c r="D616">
        <v>387.17</v>
      </c>
      <c r="E616" s="1"/>
    </row>
    <row r="617" spans="3:5">
      <c r="C617">
        <v>2009.125</v>
      </c>
      <c r="D617">
        <v>387.7</v>
      </c>
      <c r="E617" s="1"/>
    </row>
    <row r="618" spans="3:5">
      <c r="C618">
        <v>2009.2083</v>
      </c>
      <c r="D618">
        <v>389.04</v>
      </c>
      <c r="E618" s="1"/>
    </row>
    <row r="619" spans="3:5">
      <c r="C619">
        <v>2009.2917</v>
      </c>
      <c r="D619">
        <v>389.76</v>
      </c>
      <c r="E619" s="1"/>
    </row>
    <row r="620" spans="3:5">
      <c r="C620">
        <v>2009.375</v>
      </c>
      <c r="D620">
        <v>390.36</v>
      </c>
      <c r="E620" s="1"/>
    </row>
    <row r="621" spans="3:5">
      <c r="C621">
        <v>2009.4583</v>
      </c>
      <c r="D621">
        <v>389.7</v>
      </c>
      <c r="E621" s="1"/>
    </row>
    <row r="622" spans="3:5">
      <c r="C622">
        <v>2009.5417</v>
      </c>
      <c r="D622">
        <v>388.25</v>
      </c>
      <c r="E622" s="1"/>
    </row>
    <row r="623" spans="3:5">
      <c r="C623">
        <v>2009.625</v>
      </c>
      <c r="D623">
        <v>386.29</v>
      </c>
      <c r="E623" s="1"/>
    </row>
    <row r="624" spans="3:5">
      <c r="C624">
        <v>2009.7083</v>
      </c>
      <c r="D624">
        <v>384.95</v>
      </c>
      <c r="E624" s="1"/>
    </row>
    <row r="625" spans="3:5">
      <c r="C625">
        <v>2009.7917</v>
      </c>
      <c r="D625">
        <v>384.64</v>
      </c>
      <c r="E625" s="1"/>
    </row>
    <row r="626" spans="3:5">
      <c r="C626">
        <v>2009.875</v>
      </c>
      <c r="D626">
        <v>386.23</v>
      </c>
      <c r="E626" s="1"/>
    </row>
    <row r="627" spans="3:5">
      <c r="C627">
        <v>2009.9583</v>
      </c>
      <c r="D627">
        <v>387.63</v>
      </c>
      <c r="E627" s="1"/>
    </row>
    <row r="628" spans="3:5">
      <c r="C628">
        <v>2010.0417</v>
      </c>
      <c r="D628">
        <v>388.91</v>
      </c>
      <c r="E628" s="1"/>
    </row>
    <row r="629" spans="3:5">
      <c r="C629">
        <v>2010.125</v>
      </c>
      <c r="D629">
        <v>390.41</v>
      </c>
      <c r="E629" s="1"/>
    </row>
    <row r="630" spans="3:5">
      <c r="C630">
        <v>2010.2083</v>
      </c>
      <c r="D630">
        <v>391.37</v>
      </c>
      <c r="E630" s="1"/>
    </row>
    <row r="631" spans="3:5">
      <c r="C631">
        <v>2010.2917</v>
      </c>
      <c r="D631">
        <v>392.67</v>
      </c>
      <c r="E631" s="1"/>
    </row>
    <row r="632" spans="3:5">
      <c r="C632">
        <v>2010.375</v>
      </c>
      <c r="D632">
        <v>393.21</v>
      </c>
      <c r="E632" s="1"/>
    </row>
    <row r="633" spans="3:5">
      <c r="C633">
        <v>2010.4583</v>
      </c>
      <c r="D633">
        <v>392.38</v>
      </c>
      <c r="E633" s="1"/>
    </row>
    <row r="634" spans="3:5">
      <c r="C634">
        <v>2010.5417</v>
      </c>
      <c r="D634">
        <v>390.41</v>
      </c>
      <c r="E634" s="1"/>
    </row>
    <row r="635" spans="3:5">
      <c r="C635">
        <v>2010.625</v>
      </c>
      <c r="D635">
        <v>388.54</v>
      </c>
      <c r="E635" s="1"/>
    </row>
    <row r="636" spans="3:5">
      <c r="C636">
        <v>2010.7083</v>
      </c>
      <c r="D636">
        <v>387.03</v>
      </c>
      <c r="E636" s="1"/>
    </row>
    <row r="637" spans="3:5">
      <c r="C637">
        <v>2010.7917</v>
      </c>
      <c r="D637">
        <v>387.43</v>
      </c>
      <c r="E637" s="1"/>
    </row>
    <row r="638" spans="3:5">
      <c r="C638">
        <v>2010.875</v>
      </c>
      <c r="D638">
        <v>388.87</v>
      </c>
      <c r="E638" s="1"/>
    </row>
    <row r="639" spans="3:5">
      <c r="C639">
        <v>2010.9583</v>
      </c>
      <c r="D639">
        <v>389.99</v>
      </c>
      <c r="E639" s="1"/>
    </row>
    <row r="640" spans="3:5">
      <c r="C640">
        <v>2011.0417</v>
      </c>
      <c r="D640">
        <v>391.5</v>
      </c>
      <c r="E640" s="1"/>
    </row>
    <row r="641" spans="3:5">
      <c r="C641">
        <v>2011.125</v>
      </c>
      <c r="D641">
        <v>392.05</v>
      </c>
      <c r="E641" s="1"/>
    </row>
    <row r="642" spans="3:5">
      <c r="C642">
        <v>2011.2083</v>
      </c>
      <c r="D642">
        <v>392.8</v>
      </c>
      <c r="E642" s="1"/>
    </row>
    <row r="643" spans="3:5">
      <c r="C643">
        <v>2011.2917</v>
      </c>
      <c r="D643">
        <v>393.44</v>
      </c>
      <c r="E643" s="1"/>
    </row>
    <row r="644" spans="3:5">
      <c r="C644">
        <v>2011.375</v>
      </c>
      <c r="D644">
        <v>394.41</v>
      </c>
      <c r="E644" s="1"/>
    </row>
    <row r="645" spans="3:5">
      <c r="C645">
        <v>2011.4583</v>
      </c>
      <c r="D645">
        <v>393.95</v>
      </c>
      <c r="E645" s="1"/>
    </row>
    <row r="646" spans="3:5">
      <c r="C646">
        <v>2011.5417</v>
      </c>
      <c r="D646">
        <v>392.72</v>
      </c>
      <c r="E646" s="1"/>
    </row>
    <row r="647" spans="3:5">
      <c r="C647">
        <v>2011.625</v>
      </c>
      <c r="D647">
        <v>390.33</v>
      </c>
      <c r="E647" s="1"/>
    </row>
    <row r="648" spans="3:5">
      <c r="C648">
        <v>2011.7083</v>
      </c>
      <c r="D648">
        <v>389.28</v>
      </c>
      <c r="E648" s="1"/>
    </row>
    <row r="649" spans="3:5">
      <c r="C649">
        <v>2011.7917</v>
      </c>
      <c r="D649">
        <v>389.19</v>
      </c>
      <c r="E649" s="1"/>
    </row>
    <row r="650" spans="3:5">
      <c r="C650">
        <v>2011.875</v>
      </c>
      <c r="D650">
        <v>390.48</v>
      </c>
      <c r="E650" s="1"/>
    </row>
    <row r="651" spans="3:5">
      <c r="C651">
        <v>2011.9583</v>
      </c>
      <c r="D651">
        <v>392.06</v>
      </c>
      <c r="E651" s="1"/>
    </row>
    <row r="652" spans="3:5">
      <c r="C652">
        <v>2012.0417</v>
      </c>
      <c r="D652">
        <v>393.31</v>
      </c>
      <c r="E652" s="1"/>
    </row>
    <row r="653" spans="3:5">
      <c r="C653">
        <v>2012.125</v>
      </c>
      <c r="D653">
        <v>394.04</v>
      </c>
      <c r="E653" s="1"/>
    </row>
    <row r="654" spans="3:5">
      <c r="C654">
        <v>2012.2083</v>
      </c>
      <c r="D654">
        <v>394.59</v>
      </c>
      <c r="E654" s="1"/>
    </row>
    <row r="655" spans="3:5">
      <c r="C655">
        <v>2012.2917</v>
      </c>
      <c r="D655">
        <v>396.38</v>
      </c>
      <c r="E655" s="1"/>
    </row>
    <row r="656" spans="3:5">
      <c r="C656">
        <v>2012.375</v>
      </c>
      <c r="D656">
        <v>396.93</v>
      </c>
      <c r="E656" s="1"/>
    </row>
    <row r="657" spans="3:5">
      <c r="C657">
        <v>2012.4583</v>
      </c>
      <c r="D657">
        <v>395.91</v>
      </c>
      <c r="E657" s="1"/>
    </row>
    <row r="658" spans="3:5">
      <c r="C658">
        <v>2012.5417</v>
      </c>
      <c r="D658">
        <v>394.56</v>
      </c>
      <c r="E658" s="1"/>
    </row>
    <row r="659" spans="3:5">
      <c r="C659">
        <v>2012.625</v>
      </c>
      <c r="D659">
        <v>392.59</v>
      </c>
      <c r="E659" s="1"/>
    </row>
    <row r="660" spans="3:5">
      <c r="C660">
        <v>2012.7083</v>
      </c>
      <c r="D660">
        <v>391.32</v>
      </c>
      <c r="E660" s="1"/>
    </row>
    <row r="661" spans="3:5">
      <c r="C661">
        <v>2012.7917</v>
      </c>
      <c r="D661">
        <v>391.27</v>
      </c>
      <c r="E661" s="1"/>
    </row>
    <row r="662" spans="3:5">
      <c r="C662">
        <v>2012.875</v>
      </c>
      <c r="D662">
        <v>393.2</v>
      </c>
      <c r="E662" s="1"/>
    </row>
    <row r="663" spans="3:5">
      <c r="C663">
        <v>2012.9583</v>
      </c>
      <c r="D663">
        <v>394.57</v>
      </c>
      <c r="E663" s="1"/>
    </row>
    <row r="664" spans="3:5">
      <c r="C664">
        <v>2013.0417</v>
      </c>
      <c r="D664">
        <v>395.78</v>
      </c>
      <c r="E664" s="1"/>
    </row>
    <row r="665" spans="3:5">
      <c r="C665">
        <v>2013.125</v>
      </c>
      <c r="D665">
        <v>397.03</v>
      </c>
      <c r="E665" s="1"/>
    </row>
    <row r="666" spans="3:5">
      <c r="C666">
        <v>2013.2083</v>
      </c>
      <c r="D666">
        <v>397.66</v>
      </c>
      <c r="E666" s="1"/>
    </row>
    <row r="667" spans="3:5">
      <c r="C667">
        <v>2013.2917</v>
      </c>
      <c r="D667">
        <v>398.64</v>
      </c>
      <c r="E667" s="1"/>
    </row>
    <row r="668" spans="3:5">
      <c r="C668">
        <v>2013.375</v>
      </c>
      <c r="D668">
        <v>400.02</v>
      </c>
      <c r="E668" s="1"/>
    </row>
    <row r="669" spans="3:5">
      <c r="C669">
        <v>2013.4583</v>
      </c>
      <c r="D669">
        <v>398.81</v>
      </c>
      <c r="E669" s="1"/>
    </row>
    <row r="670" spans="3:5">
      <c r="C670">
        <v>2013.5417</v>
      </c>
      <c r="D670">
        <v>397.51</v>
      </c>
    </row>
    <row r="671" spans="3:5">
      <c r="C671">
        <v>2013.625</v>
      </c>
      <c r="D671">
        <v>395.39</v>
      </c>
    </row>
    <row r="672" spans="3:5">
      <c r="C672">
        <v>2013.7083</v>
      </c>
      <c r="D672">
        <v>393.72</v>
      </c>
    </row>
    <row r="673" spans="3:4">
      <c r="C673">
        <v>2013.7917</v>
      </c>
      <c r="D673">
        <v>393.9</v>
      </c>
    </row>
    <row r="674" spans="3:4">
      <c r="C674">
        <v>2013.875</v>
      </c>
      <c r="D674">
        <v>395.36</v>
      </c>
    </row>
    <row r="675" spans="3:4">
      <c r="C675">
        <v>2013.9583</v>
      </c>
      <c r="D675">
        <v>397.03</v>
      </c>
    </row>
    <row r="676" spans="3:4">
      <c r="C676">
        <v>2014.0417</v>
      </c>
      <c r="D676">
        <v>398.04</v>
      </c>
    </row>
    <row r="677" spans="3:4">
      <c r="C677">
        <v>2014.125</v>
      </c>
      <c r="D677">
        <v>398.27</v>
      </c>
    </row>
    <row r="678" spans="3:4">
      <c r="C678">
        <v>2014.2083</v>
      </c>
      <c r="D678">
        <v>399.91</v>
      </c>
    </row>
    <row r="679" spans="3:4">
      <c r="C679">
        <v>2014.2917</v>
      </c>
      <c r="D679">
        <v>401.51</v>
      </c>
    </row>
    <row r="680" spans="3:4">
      <c r="C680">
        <v>2014.375</v>
      </c>
      <c r="D680">
        <v>401.96</v>
      </c>
    </row>
    <row r="681" spans="3:4">
      <c r="C681">
        <v>2014.4583</v>
      </c>
      <c r="D681">
        <v>401.43</v>
      </c>
    </row>
    <row r="682" spans="3:4">
      <c r="C682">
        <v>2014.5417</v>
      </c>
      <c r="D682">
        <v>399.27</v>
      </c>
    </row>
    <row r="683" spans="3:4">
      <c r="C683">
        <v>2014.625</v>
      </c>
      <c r="D683">
        <v>397.18</v>
      </c>
    </row>
    <row r="684" spans="3:4">
      <c r="C684">
        <v>2014.7083</v>
      </c>
      <c r="D684">
        <v>395.54</v>
      </c>
    </row>
    <row r="685" spans="3:4">
      <c r="C685">
        <v>2014.7917</v>
      </c>
      <c r="D685">
        <v>396.16</v>
      </c>
    </row>
    <row r="686" spans="3:4">
      <c r="C686">
        <v>2014.875</v>
      </c>
      <c r="D686">
        <v>397.4</v>
      </c>
    </row>
    <row r="687" spans="3:4">
      <c r="C687">
        <v>2014.9583</v>
      </c>
      <c r="D687">
        <v>399.08</v>
      </c>
    </row>
    <row r="688" spans="3:4">
      <c r="C688">
        <v>2015.0417</v>
      </c>
      <c r="D688">
        <v>400.18</v>
      </c>
    </row>
    <row r="689" spans="3:4">
      <c r="C689">
        <v>2015.125</v>
      </c>
      <c r="D689">
        <v>400.55</v>
      </c>
    </row>
    <row r="690" spans="3:4">
      <c r="C690">
        <v>2015.2083</v>
      </c>
      <c r="D690">
        <v>401.74</v>
      </c>
    </row>
    <row r="691" spans="3:4">
      <c r="C691">
        <v>2015.2917</v>
      </c>
      <c r="D691">
        <v>403.35</v>
      </c>
    </row>
    <row r="692" spans="3:4">
      <c r="C692">
        <v>2015.375</v>
      </c>
      <c r="D692">
        <v>404.15</v>
      </c>
    </row>
    <row r="693" spans="3:4">
      <c r="C693">
        <v>2015.4583</v>
      </c>
      <c r="D693">
        <v>402.97</v>
      </c>
    </row>
    <row r="694" spans="3:4">
      <c r="C694">
        <v>2015.5417</v>
      </c>
      <c r="D694">
        <v>401.46</v>
      </c>
    </row>
    <row r="695" spans="3:4">
      <c r="C695">
        <v>2015.625</v>
      </c>
      <c r="D695">
        <v>399.11</v>
      </c>
    </row>
    <row r="696" spans="3:4">
      <c r="C696">
        <v>2015.7083</v>
      </c>
      <c r="D696">
        <v>397.82</v>
      </c>
    </row>
    <row r="697" spans="3:4">
      <c r="C697">
        <v>2015.7917</v>
      </c>
      <c r="D697">
        <v>398.49</v>
      </c>
    </row>
    <row r="698" spans="3:4">
      <c r="C698">
        <v>2015.875</v>
      </c>
      <c r="D698">
        <v>400.27</v>
      </c>
    </row>
    <row r="699" spans="3:4">
      <c r="C699">
        <v>2015.9583</v>
      </c>
      <c r="D699">
        <v>402.06</v>
      </c>
    </row>
    <row r="700" spans="3:4">
      <c r="C700">
        <v>2016.0417</v>
      </c>
      <c r="D700">
        <v>402.73</v>
      </c>
    </row>
    <row r="701" spans="3:4">
      <c r="C701">
        <v>2016.125</v>
      </c>
      <c r="D701">
        <v>404.25</v>
      </c>
    </row>
    <row r="702" spans="3:4">
      <c r="C702">
        <v>2016.2083</v>
      </c>
      <c r="D702">
        <v>405.06</v>
      </c>
    </row>
    <row r="703" spans="3:4">
      <c r="C703">
        <v>2016.2917</v>
      </c>
      <c r="D703">
        <v>407.6</v>
      </c>
    </row>
    <row r="704" spans="3:4">
      <c r="C704">
        <v>2016.375</v>
      </c>
      <c r="D704">
        <v>407.9</v>
      </c>
    </row>
    <row r="705" spans="3:4">
      <c r="C705">
        <v>2016.4583</v>
      </c>
      <c r="D705">
        <v>406.99</v>
      </c>
    </row>
    <row r="706" spans="3:4">
      <c r="C706">
        <v>2016.5417</v>
      </c>
      <c r="D706">
        <v>404.59</v>
      </c>
    </row>
    <row r="707" spans="3:4">
      <c r="C707">
        <v>2016.625</v>
      </c>
      <c r="D707">
        <v>402.45</v>
      </c>
    </row>
    <row r="708" spans="3:4">
      <c r="C708">
        <v>2016.7083</v>
      </c>
      <c r="D708">
        <v>401.23</v>
      </c>
    </row>
    <row r="709" spans="3:4">
      <c r="C709">
        <v>2016.7917</v>
      </c>
      <c r="D709">
        <v>401.79</v>
      </c>
    </row>
    <row r="710" spans="3:4">
      <c r="C710">
        <v>2016.875</v>
      </c>
      <c r="D710">
        <v>403.72</v>
      </c>
    </row>
    <row r="711" spans="3:4">
      <c r="C711">
        <v>2016.9583</v>
      </c>
      <c r="D711">
        <v>404.64</v>
      </c>
    </row>
    <row r="712" spans="3:4">
      <c r="C712">
        <v>2017.0417</v>
      </c>
      <c r="D712">
        <v>406.36</v>
      </c>
    </row>
    <row r="713" spans="3:4">
      <c r="C713">
        <v>2017.125</v>
      </c>
      <c r="D713">
        <v>406.66</v>
      </c>
    </row>
    <row r="714" spans="3:4">
      <c r="C714">
        <v>2017.2083</v>
      </c>
      <c r="D714">
        <v>407.54</v>
      </c>
    </row>
    <row r="715" spans="3:4">
      <c r="C715">
        <v>2017.2917</v>
      </c>
      <c r="D715">
        <v>409.22</v>
      </c>
    </row>
    <row r="716" spans="3:4">
      <c r="C716">
        <v>2017.375</v>
      </c>
      <c r="D716">
        <v>409.89</v>
      </c>
    </row>
    <row r="717" spans="3:4">
      <c r="C717">
        <v>2017.4583</v>
      </c>
      <c r="D717">
        <v>409.08</v>
      </c>
    </row>
    <row r="718" spans="3:4">
      <c r="C718">
        <v>2017.5417</v>
      </c>
      <c r="D718">
        <v>407.33</v>
      </c>
    </row>
    <row r="719" spans="3:4">
      <c r="C719">
        <v>2017.625</v>
      </c>
      <c r="D719">
        <v>405.32</v>
      </c>
    </row>
    <row r="720" spans="3:4">
      <c r="C720">
        <v>2017.7083</v>
      </c>
      <c r="D720">
        <v>403.57</v>
      </c>
    </row>
    <row r="721" spans="3:4">
      <c r="C721">
        <v>2017.7917</v>
      </c>
      <c r="D721">
        <v>403.82</v>
      </c>
    </row>
    <row r="722" spans="3:4">
      <c r="C722">
        <v>2017.875</v>
      </c>
      <c r="D722">
        <v>405.31</v>
      </c>
    </row>
    <row r="723" spans="3:4">
      <c r="C723">
        <v>2017.9583</v>
      </c>
      <c r="D723">
        <v>407</v>
      </c>
    </row>
    <row r="724" spans="3:4">
      <c r="C724">
        <v>2018.0417</v>
      </c>
      <c r="D724">
        <v>408.15</v>
      </c>
    </row>
    <row r="725" spans="3:4">
      <c r="C725">
        <v>2018.125</v>
      </c>
      <c r="D725">
        <v>408.52</v>
      </c>
    </row>
    <row r="726" spans="3:4">
      <c r="C726">
        <v>2018.2083</v>
      </c>
      <c r="D726">
        <v>409.59</v>
      </c>
    </row>
    <row r="727" spans="3:4">
      <c r="C727">
        <v>2018.2917</v>
      </c>
      <c r="D727">
        <v>410.45</v>
      </c>
    </row>
    <row r="728" spans="3:4">
      <c r="C728">
        <v>2018.375</v>
      </c>
      <c r="D728">
        <v>411.44</v>
      </c>
    </row>
    <row r="729" spans="3:4">
      <c r="C729">
        <v>2018.4583</v>
      </c>
      <c r="D729">
        <v>410.99</v>
      </c>
    </row>
    <row r="730" spans="3:4">
      <c r="C730">
        <v>2018.5417</v>
      </c>
      <c r="D730">
        <v>408.9</v>
      </c>
    </row>
    <row r="731" spans="3:4">
      <c r="C731">
        <v>2018.625</v>
      </c>
      <c r="D731">
        <v>407.16</v>
      </c>
    </row>
    <row r="732" spans="3:4">
      <c r="C732">
        <v>2018.7083</v>
      </c>
      <c r="D732">
        <v>405.71</v>
      </c>
    </row>
    <row r="733" spans="3:4">
      <c r="C733">
        <v>2018.7917</v>
      </c>
      <c r="D733">
        <v>406.19</v>
      </c>
    </row>
    <row r="734" spans="3:4">
      <c r="C734">
        <v>2018.875</v>
      </c>
      <c r="D734">
        <v>408.21</v>
      </c>
    </row>
    <row r="735" spans="3:4">
      <c r="C735">
        <v>2018.9583</v>
      </c>
      <c r="D735">
        <v>409.27</v>
      </c>
    </row>
    <row r="736" spans="3:4">
      <c r="C736">
        <v>2019.0417</v>
      </c>
      <c r="D736">
        <v>411.03</v>
      </c>
    </row>
    <row r="737" spans="3:4">
      <c r="C737">
        <v>2019.125</v>
      </c>
      <c r="D737">
        <v>411.96</v>
      </c>
    </row>
    <row r="738" spans="3:4">
      <c r="C738">
        <v>2019.2083</v>
      </c>
      <c r="D738">
        <v>412.18</v>
      </c>
    </row>
    <row r="739" spans="3:4">
      <c r="C739">
        <v>2019.2917</v>
      </c>
      <c r="D739">
        <v>413.54</v>
      </c>
    </row>
    <row r="740" spans="3:4">
      <c r="C740">
        <v>2019.375</v>
      </c>
      <c r="D740">
        <v>414.86</v>
      </c>
    </row>
    <row r="741" spans="3:4">
      <c r="C741">
        <v>2019.4583</v>
      </c>
      <c r="D741">
        <v>414.16</v>
      </c>
    </row>
    <row r="742" spans="3:4">
      <c r="C742">
        <v>2019.5417</v>
      </c>
      <c r="D742">
        <v>411.97</v>
      </c>
    </row>
    <row r="743" spans="3:4">
      <c r="C743">
        <v>2019.625</v>
      </c>
      <c r="D743">
        <v>410.18</v>
      </c>
    </row>
    <row r="744" spans="3:4">
      <c r="C744">
        <v>2019.7083</v>
      </c>
      <c r="D744">
        <v>408.76</v>
      </c>
    </row>
    <row r="745" spans="3:4">
      <c r="C745">
        <v>2019.7917</v>
      </c>
      <c r="D745">
        <v>408.75</v>
      </c>
    </row>
    <row r="746" spans="3:4">
      <c r="C746">
        <v>2019.875</v>
      </c>
      <c r="D746">
        <v>410.48</v>
      </c>
    </row>
    <row r="747" spans="3:4">
      <c r="C747">
        <v>2019.9583</v>
      </c>
      <c r="D747">
        <v>411.98</v>
      </c>
    </row>
    <row r="748" spans="3:4">
      <c r="C748">
        <v>2020.0417</v>
      </c>
      <c r="D748">
        <v>413.61</v>
      </c>
    </row>
    <row r="749" spans="3:4">
      <c r="C749">
        <v>2020.125</v>
      </c>
      <c r="D749">
        <v>414.34</v>
      </c>
    </row>
    <row r="750" spans="3:4">
      <c r="C750">
        <v>2020.2083</v>
      </c>
      <c r="D750">
        <v>414.74</v>
      </c>
    </row>
    <row r="751" spans="3:4">
      <c r="C751">
        <v>2020.2917</v>
      </c>
      <c r="D751">
        <v>416.45</v>
      </c>
    </row>
    <row r="752" spans="3:4">
      <c r="C752">
        <v>2020.375</v>
      </c>
      <c r="D752">
        <v>417.31</v>
      </c>
    </row>
    <row r="753" spans="3:4">
      <c r="C753">
        <v>2020.4583</v>
      </c>
      <c r="D753">
        <v>416.6</v>
      </c>
    </row>
    <row r="754" spans="3:4">
      <c r="C754">
        <v>2020.5417</v>
      </c>
      <c r="D754">
        <v>414.62</v>
      </c>
    </row>
    <row r="755" spans="3:4">
      <c r="C755">
        <v>2020.625</v>
      </c>
      <c r="D755">
        <v>412.78</v>
      </c>
    </row>
    <row r="756" spans="3:4">
      <c r="C756">
        <v>2020.7083</v>
      </c>
      <c r="D756">
        <v>411.52</v>
      </c>
    </row>
    <row r="757" spans="3:4">
      <c r="C757">
        <v>2020.7917</v>
      </c>
      <c r="D757">
        <v>411.51</v>
      </c>
    </row>
    <row r="758" spans="3:4">
      <c r="C758">
        <v>2020.875</v>
      </c>
      <c r="D758">
        <v>413.12</v>
      </c>
    </row>
    <row r="759" spans="3:4">
      <c r="C759">
        <v>2020.9583</v>
      </c>
      <c r="D759">
        <v>414.26</v>
      </c>
    </row>
    <row r="760" spans="3:4">
      <c r="C760">
        <v>2021.0417</v>
      </c>
      <c r="D760">
        <v>415.52</v>
      </c>
    </row>
    <row r="761" spans="3:4">
      <c r="C761">
        <v>2021.125</v>
      </c>
      <c r="D761">
        <v>416.75</v>
      </c>
    </row>
    <row r="762" spans="3:4">
      <c r="C762">
        <v>2021.2083</v>
      </c>
      <c r="D762">
        <v>417.64</v>
      </c>
    </row>
    <row r="763" spans="3:4">
      <c r="C763">
        <v>2021.2917</v>
      </c>
      <c r="D763">
        <v>419.05</v>
      </c>
    </row>
    <row r="764" spans="3:4">
      <c r="C764">
        <v>2021.375</v>
      </c>
      <c r="D764">
        <v>419.13</v>
      </c>
    </row>
    <row r="765" spans="3:4">
      <c r="C765">
        <v>2021.4583</v>
      </c>
      <c r="D765">
        <v>418.94</v>
      </c>
    </row>
    <row r="766" spans="3:4">
      <c r="C766">
        <v>2021.5417</v>
      </c>
      <c r="D766">
        <v>416.96</v>
      </c>
    </row>
    <row r="767" spans="3:4">
      <c r="C767">
        <v>2021.625</v>
      </c>
      <c r="D767">
        <v>414.47</v>
      </c>
    </row>
    <row r="768" spans="3:4">
      <c r="C768">
        <v>2021.7083</v>
      </c>
      <c r="D768">
        <v>413.3</v>
      </c>
    </row>
    <row r="769" spans="3:4">
      <c r="C769">
        <v>2021.7917</v>
      </c>
      <c r="D769">
        <v>413.93</v>
      </c>
    </row>
    <row r="770" spans="3:4">
      <c r="C770">
        <v>2021.875</v>
      </c>
      <c r="D770">
        <v>415.01</v>
      </c>
    </row>
    <row r="771" spans="3:4">
      <c r="C771">
        <v>2021.9583</v>
      </c>
      <c r="D771">
        <v>416.71</v>
      </c>
    </row>
    <row r="772" spans="3:4">
      <c r="C772">
        <v>2022.0417</v>
      </c>
      <c r="D772">
        <v>418.19</v>
      </c>
    </row>
    <row r="773" spans="3:4">
      <c r="C773">
        <v>2022.125</v>
      </c>
      <c r="D773">
        <v>419.28</v>
      </c>
    </row>
    <row r="774" spans="3:4">
      <c r="C774">
        <v>2022.2083</v>
      </c>
      <c r="D774">
        <v>418.81</v>
      </c>
    </row>
    <row r="775" spans="3:4">
      <c r="C775">
        <v>2022.2917</v>
      </c>
      <c r="D775">
        <v>420.23</v>
      </c>
    </row>
    <row r="776" spans="3:4">
      <c r="C776">
        <v>2022.375</v>
      </c>
      <c r="D776">
        <v>420.99</v>
      </c>
    </row>
    <row r="777" spans="3:4">
      <c r="C777">
        <v>2022.4583</v>
      </c>
      <c r="D777">
        <v>420.99</v>
      </c>
    </row>
    <row r="778" spans="3:4">
      <c r="C778" s="15"/>
    </row>
    <row r="779" spans="3:4">
      <c r="C779" s="15"/>
    </row>
    <row r="780" spans="3:4">
      <c r="C780" s="15"/>
    </row>
    <row r="781" spans="3:4">
      <c r="C781" s="15"/>
    </row>
    <row r="782" spans="3:4">
      <c r="C782" s="15"/>
    </row>
    <row r="783" spans="3:4">
      <c r="C783" s="15"/>
    </row>
    <row r="784" spans="3:4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5"/>
    </row>
    <row r="891" spans="3:3">
      <c r="C891" s="15"/>
    </row>
    <row r="892" spans="3:3">
      <c r="C892" s="15"/>
    </row>
    <row r="893" spans="3:3">
      <c r="C893" s="15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5"/>
    </row>
    <row r="1168" spans="3:3">
      <c r="C1168" s="15"/>
    </row>
    <row r="1169" spans="3:3">
      <c r="C1169" s="15"/>
    </row>
    <row r="1170" spans="3:3">
      <c r="C1170" s="15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45638-9062-41D3-8CD4-E6D763EA3F13}">
  <dimension ref="A1:AL1231"/>
  <sheetViews>
    <sheetView workbookViewId="0">
      <pane xSplit="5" ySplit="5" topLeftCell="F536" activePane="bottomRight" state="frozen"/>
      <selection pane="topRight" activeCell="F1" sqref="F1"/>
      <selection pane="bottomLeft" activeCell="A6" sqref="A6"/>
      <selection pane="bottomRight" activeCell="F278" sqref="F278:F556"/>
    </sheetView>
  </sheetViews>
  <sheetFormatPr defaultRowHeight="14.5"/>
  <cols>
    <col min="12" max="12" width="9.453125" customWidth="1"/>
  </cols>
  <sheetData>
    <row r="1" spans="1:38">
      <c r="A1" t="s">
        <v>49</v>
      </c>
      <c r="C1" t="s">
        <v>10</v>
      </c>
      <c r="E1" t="s">
        <v>10</v>
      </c>
      <c r="G1" t="s">
        <v>11</v>
      </c>
      <c r="P1" t="s">
        <v>67</v>
      </c>
    </row>
    <row r="2" spans="1:38">
      <c r="A2" t="s">
        <v>9</v>
      </c>
      <c r="B2" t="s">
        <v>5</v>
      </c>
      <c r="C2" t="s">
        <v>9</v>
      </c>
      <c r="D2" t="s">
        <v>5</v>
      </c>
      <c r="E2" t="s">
        <v>9</v>
      </c>
      <c r="F2" t="s">
        <v>8</v>
      </c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50</v>
      </c>
      <c r="N2" t="s">
        <v>68</v>
      </c>
      <c r="O2" t="s">
        <v>8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69</v>
      </c>
    </row>
    <row r="3" spans="1:38">
      <c r="B3" t="s">
        <v>6</v>
      </c>
      <c r="D3" t="s">
        <v>6</v>
      </c>
      <c r="F3" t="s">
        <v>7</v>
      </c>
      <c r="G3" t="s">
        <v>6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6</v>
      </c>
      <c r="O3" t="s">
        <v>7</v>
      </c>
      <c r="P3" t="s">
        <v>6</v>
      </c>
      <c r="Q3" t="s">
        <v>6</v>
      </c>
      <c r="R3" t="s">
        <v>6</v>
      </c>
      <c r="S3" t="s">
        <v>6</v>
      </c>
      <c r="T3" t="s">
        <v>6</v>
      </c>
      <c r="U3" t="s">
        <v>6</v>
      </c>
    </row>
    <row r="4" spans="1:38">
      <c r="A4" s="3" t="s">
        <v>51</v>
      </c>
      <c r="G4">
        <v>0.13</v>
      </c>
      <c r="H4">
        <v>0.2</v>
      </c>
      <c r="I4">
        <v>0.32</v>
      </c>
      <c r="J4">
        <v>0.25</v>
      </c>
      <c r="K4">
        <v>0.1</v>
      </c>
      <c r="L4">
        <f>1/2.13</f>
        <v>0.46948356807511737</v>
      </c>
      <c r="P4">
        <f>G4</f>
        <v>0.13</v>
      </c>
      <c r="Q4">
        <f t="shared" ref="Q4:U5" si="0">H4</f>
        <v>0.2</v>
      </c>
      <c r="R4">
        <f t="shared" si="0"/>
        <v>0.32</v>
      </c>
      <c r="S4">
        <f t="shared" si="0"/>
        <v>0.25</v>
      </c>
      <c r="T4">
        <f t="shared" si="0"/>
        <v>0.1</v>
      </c>
      <c r="U4">
        <f t="shared" si="0"/>
        <v>0.46948356807511737</v>
      </c>
    </row>
    <row r="5" spans="1:38">
      <c r="H5">
        <f>1-EXP(-1/363)</f>
        <v>2.7510298994511961E-3</v>
      </c>
      <c r="I5">
        <f>1-EXP(-1/74)</f>
        <v>1.3422615899161938E-2</v>
      </c>
      <c r="J5">
        <f>1-EXP(-1/17)</f>
        <v>5.7126856145125027E-2</v>
      </c>
      <c r="K5">
        <f>1-EXP(-1/2)</f>
        <v>0.39346934028736658</v>
      </c>
      <c r="L5">
        <v>275</v>
      </c>
      <c r="M5" s="2">
        <f>AVERAGE(B6:B77)</f>
        <v>279.35608006944443</v>
      </c>
      <c r="N5" s="2"/>
      <c r="Q5">
        <f t="shared" si="0"/>
        <v>2.7510298994511961E-3</v>
      </c>
      <c r="R5">
        <f t="shared" si="0"/>
        <v>1.3422615899161938E-2</v>
      </c>
      <c r="S5">
        <f t="shared" si="0"/>
        <v>5.7126856145125027E-2</v>
      </c>
      <c r="T5">
        <f t="shared" si="0"/>
        <v>0.39346934028736658</v>
      </c>
      <c r="U5">
        <f t="shared" si="0"/>
        <v>275</v>
      </c>
      <c r="V5" s="2"/>
    </row>
    <row r="6" spans="1:38">
      <c r="A6" s="5">
        <v>13.3</v>
      </c>
      <c r="B6" s="5">
        <v>276.74810000000002</v>
      </c>
      <c r="C6">
        <v>1958.2027</v>
      </c>
      <c r="D6">
        <v>315.7</v>
      </c>
      <c r="E6">
        <v>1750</v>
      </c>
      <c r="F6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f>SUM(G6:K6,L$5)</f>
        <v>275</v>
      </c>
      <c r="O6">
        <f>F6+N6</f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f>SUM(P6:T6,U$5)</f>
        <v>275</v>
      </c>
      <c r="V6" s="13">
        <f>U6-L6</f>
        <v>0</v>
      </c>
      <c r="X6" s="2"/>
      <c r="Y6" s="2"/>
      <c r="Z6" s="2"/>
      <c r="AA6" s="2"/>
      <c r="AB6" s="2"/>
      <c r="AC6" s="2"/>
      <c r="AD6" s="2"/>
      <c r="AF6" s="2"/>
      <c r="AG6" s="2"/>
      <c r="AH6" s="2"/>
      <c r="AI6" s="2"/>
      <c r="AJ6" s="2"/>
      <c r="AK6" s="2"/>
      <c r="AL6" s="2"/>
    </row>
    <row r="7" spans="1:38">
      <c r="A7" s="5">
        <v>29.524057891659709</v>
      </c>
      <c r="B7" s="5">
        <v>277.88297</v>
      </c>
      <c r="C7">
        <v>1958.2877000000001</v>
      </c>
      <c r="D7">
        <v>317.45</v>
      </c>
      <c r="E7" s="1">
        <f t="shared" ref="E7:E70" si="1">1+E6</f>
        <v>1751</v>
      </c>
      <c r="F7">
        <v>3</v>
      </c>
      <c r="G7" s="2">
        <f t="shared" ref="G7:K22" si="2">G6*(1-G$5)+G$4*$F6*$L$4/1000</f>
        <v>0</v>
      </c>
      <c r="H7" s="2">
        <f t="shared" si="2"/>
        <v>0</v>
      </c>
      <c r="I7" s="2">
        <f t="shared" si="2"/>
        <v>0</v>
      </c>
      <c r="J7" s="2">
        <f t="shared" si="2"/>
        <v>0</v>
      </c>
      <c r="K7" s="2">
        <f t="shared" si="2"/>
        <v>0</v>
      </c>
      <c r="L7" s="2">
        <f t="shared" ref="L7:L70" si="3">SUM(G7:K7,L$5)</f>
        <v>275</v>
      </c>
      <c r="O7">
        <f t="shared" ref="O7:O70" si="4">F7+N7</f>
        <v>3</v>
      </c>
      <c r="P7" s="2">
        <f>P6*(1-P$5)+P$4*$O6*$L$4/1000</f>
        <v>0</v>
      </c>
      <c r="Q7" s="2">
        <f>Q6*(1-Q$5)+Q$4*$O6*$L$4/1000</f>
        <v>0</v>
      </c>
      <c r="R7" s="2">
        <f>R6*(1-R$5)+R$4*$O6*$L$4/1000</f>
        <v>0</v>
      </c>
      <c r="S7" s="2">
        <f>S6*(1-S$5)+S$4*$O6*$L$4/1000</f>
        <v>0</v>
      </c>
      <c r="T7" s="2">
        <f>T6*(1-T$5)+T$4*$O6*$L$4/1000</f>
        <v>0</v>
      </c>
      <c r="U7" s="2">
        <f t="shared" ref="U7:U70" si="5">SUM(P7:T7,U$5)</f>
        <v>275</v>
      </c>
      <c r="V7" s="13">
        <f t="shared" ref="V7:V70" si="6">U7-L7</f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>
      <c r="A8" s="5">
        <v>55.959143681423186</v>
      </c>
      <c r="B8" s="5">
        <v>277.37526500000001</v>
      </c>
      <c r="C8">
        <v>1958.3698999999999</v>
      </c>
      <c r="D8">
        <v>317.51</v>
      </c>
      <c r="E8" s="1">
        <f t="shared" si="1"/>
        <v>1752</v>
      </c>
      <c r="F8">
        <v>3</v>
      </c>
      <c r="G8" s="2">
        <f t="shared" si="2"/>
        <v>1.8309859154929577E-4</v>
      </c>
      <c r="H8" s="2">
        <f t="shared" si="2"/>
        <v>2.8169014084507049E-4</v>
      </c>
      <c r="I8" s="2">
        <f t="shared" si="2"/>
        <v>4.5070422535211269E-4</v>
      </c>
      <c r="J8" s="2">
        <f t="shared" si="2"/>
        <v>3.5211267605633799E-4</v>
      </c>
      <c r="K8" s="2">
        <f t="shared" si="2"/>
        <v>1.4084507042253525E-4</v>
      </c>
      <c r="L8" s="2">
        <f t="shared" si="3"/>
        <v>275.00140845070422</v>
      </c>
      <c r="O8">
        <f t="shared" si="4"/>
        <v>3</v>
      </c>
      <c r="P8" s="2">
        <f t="shared" ref="P8:T23" si="7">P7*(1-P$5)+P$4*$O7*$L$4/1000</f>
        <v>1.8309859154929577E-4</v>
      </c>
      <c r="Q8" s="2">
        <f t="shared" si="7"/>
        <v>2.8169014084507049E-4</v>
      </c>
      <c r="R8" s="2">
        <f t="shared" si="7"/>
        <v>4.5070422535211269E-4</v>
      </c>
      <c r="S8" s="2">
        <f t="shared" si="7"/>
        <v>3.5211267605633799E-4</v>
      </c>
      <c r="T8" s="2">
        <f t="shared" si="7"/>
        <v>1.4084507042253525E-4</v>
      </c>
      <c r="U8" s="2">
        <f t="shared" si="5"/>
        <v>275.00140845070422</v>
      </c>
      <c r="V8" s="13">
        <f t="shared" si="6"/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>
      <c r="A9" s="5">
        <v>104.48192862208691</v>
      </c>
      <c r="B9" s="5">
        <v>277.51463500000006</v>
      </c>
      <c r="C9">
        <v>1958.4548</v>
      </c>
      <c r="D9">
        <v>317.24</v>
      </c>
      <c r="E9" s="1">
        <f t="shared" si="1"/>
        <v>1753</v>
      </c>
      <c r="F9">
        <v>3</v>
      </c>
      <c r="G9" s="2">
        <f t="shared" si="2"/>
        <v>3.6619718309859154E-4</v>
      </c>
      <c r="H9" s="2">
        <f t="shared" si="2"/>
        <v>5.626053436902955E-4</v>
      </c>
      <c r="I9" s="2">
        <f t="shared" si="2"/>
        <v>8.9535882100319464E-4</v>
      </c>
      <c r="J9" s="2">
        <f t="shared" si="2"/>
        <v>6.8411026192073058E-4</v>
      </c>
      <c r="K9" s="2">
        <f t="shared" si="2"/>
        <v>2.2627192390318784E-4</v>
      </c>
      <c r="L9" s="2">
        <f t="shared" si="3"/>
        <v>275.00273454353362</v>
      </c>
      <c r="O9">
        <f t="shared" si="4"/>
        <v>3</v>
      </c>
      <c r="P9" s="2">
        <f t="shared" si="7"/>
        <v>3.6619718309859154E-4</v>
      </c>
      <c r="Q9" s="2">
        <f t="shared" si="7"/>
        <v>5.626053436902955E-4</v>
      </c>
      <c r="R9" s="2">
        <f t="shared" si="7"/>
        <v>8.9535882100319464E-4</v>
      </c>
      <c r="S9" s="2">
        <f t="shared" si="7"/>
        <v>6.8411026192073058E-4</v>
      </c>
      <c r="T9" s="2">
        <f t="shared" si="7"/>
        <v>2.2627192390318784E-4</v>
      </c>
      <c r="U9" s="2">
        <f t="shared" si="5"/>
        <v>275.00273454353362</v>
      </c>
      <c r="V9" s="13">
        <f t="shared" si="6"/>
        <v>0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>
      <c r="A10" s="5">
        <v>135.98307171747592</v>
      </c>
      <c r="B10" s="5">
        <v>278.131845</v>
      </c>
      <c r="C10">
        <v>1958.537</v>
      </c>
      <c r="D10">
        <v>315.86</v>
      </c>
      <c r="E10" s="1">
        <f t="shared" si="1"/>
        <v>1754</v>
      </c>
      <c r="F10">
        <v>3</v>
      </c>
      <c r="G10" s="2">
        <f t="shared" si="2"/>
        <v>5.4929577464788728E-4</v>
      </c>
      <c r="H10" s="2">
        <f t="shared" si="2"/>
        <v>8.4274774041328301E-4</v>
      </c>
      <c r="I10" s="2">
        <f t="shared" si="2"/>
        <v>1.334044988809055E-3</v>
      </c>
      <c r="J10" s="2">
        <f t="shared" si="2"/>
        <v>9.9714186945691922E-4</v>
      </c>
      <c r="K10" s="2">
        <f t="shared" si="2"/>
        <v>2.7808592970198257E-4</v>
      </c>
      <c r="L10" s="2">
        <f t="shared" si="3"/>
        <v>275.004001316303</v>
      </c>
      <c r="O10">
        <f t="shared" si="4"/>
        <v>3</v>
      </c>
      <c r="P10" s="2">
        <f t="shared" si="7"/>
        <v>5.4929577464788728E-4</v>
      </c>
      <c r="Q10" s="2">
        <f t="shared" si="7"/>
        <v>8.4274774041328301E-4</v>
      </c>
      <c r="R10" s="2">
        <f t="shared" si="7"/>
        <v>1.334044988809055E-3</v>
      </c>
      <c r="S10" s="2">
        <f t="shared" si="7"/>
        <v>9.9714186945691922E-4</v>
      </c>
      <c r="T10" s="2">
        <f t="shared" si="7"/>
        <v>2.7808592970198257E-4</v>
      </c>
      <c r="U10" s="2">
        <f t="shared" si="5"/>
        <v>275.004001316303</v>
      </c>
      <c r="V10" s="13">
        <f t="shared" si="6"/>
        <v>0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>
      <c r="A11" s="5">
        <v>168.21349890930378</v>
      </c>
      <c r="B11" s="5">
        <v>280.05315999999999</v>
      </c>
      <c r="C11">
        <v>1958.6219000000001</v>
      </c>
      <c r="D11">
        <v>314.93</v>
      </c>
      <c r="E11" s="1">
        <f t="shared" si="1"/>
        <v>1755</v>
      </c>
      <c r="F11">
        <v>3</v>
      </c>
      <c r="G11" s="2">
        <f t="shared" si="2"/>
        <v>7.3239436619718307E-4</v>
      </c>
      <c r="H11" s="2">
        <f t="shared" si="2"/>
        <v>1.1221194570267816E-3</v>
      </c>
      <c r="I11" s="2">
        <f t="shared" si="2"/>
        <v>1.766842840684182E-3</v>
      </c>
      <c r="J11" s="2">
        <f t="shared" si="2"/>
        <v>1.2922909653805107E-3</v>
      </c>
      <c r="K11" s="2">
        <f t="shared" si="2"/>
        <v>3.0951271282147975E-4</v>
      </c>
      <c r="L11" s="2">
        <f t="shared" si="3"/>
        <v>275.0052231603421</v>
      </c>
      <c r="O11">
        <f t="shared" si="4"/>
        <v>3</v>
      </c>
      <c r="P11" s="2">
        <f t="shared" si="7"/>
        <v>7.3239436619718307E-4</v>
      </c>
      <c r="Q11" s="2">
        <f t="shared" si="7"/>
        <v>1.1221194570267816E-3</v>
      </c>
      <c r="R11" s="2">
        <f t="shared" si="7"/>
        <v>1.766842840684182E-3</v>
      </c>
      <c r="S11" s="2">
        <f t="shared" si="7"/>
        <v>1.2922909653805107E-3</v>
      </c>
      <c r="T11" s="2">
        <f t="shared" si="7"/>
        <v>3.0951271282147975E-4</v>
      </c>
      <c r="U11" s="2">
        <f t="shared" si="5"/>
        <v>275.0052231603421</v>
      </c>
      <c r="V11" s="13">
        <f t="shared" si="6"/>
        <v>0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>
      <c r="A12" s="5">
        <v>202.4849869723617</v>
      </c>
      <c r="B12" s="5">
        <v>280.720145</v>
      </c>
      <c r="C12">
        <v>1958.7067999999999</v>
      </c>
      <c r="D12">
        <v>313.2</v>
      </c>
      <c r="E12" s="1">
        <f t="shared" si="1"/>
        <v>1756</v>
      </c>
      <c r="F12">
        <v>3</v>
      </c>
      <c r="G12" s="2">
        <f t="shared" si="2"/>
        <v>9.1549295774647887E-4</v>
      </c>
      <c r="H12" s="2">
        <f t="shared" si="2"/>
        <v>1.4007226136948155E-3</v>
      </c>
      <c r="I12" s="2">
        <f t="shared" si="2"/>
        <v>2.1938314132316067E-3</v>
      </c>
      <c r="J12" s="2">
        <f t="shared" si="2"/>
        <v>1.5705791213599116E-3</v>
      </c>
      <c r="K12" s="2">
        <f t="shared" si="2"/>
        <v>3.2857402031959419E-4</v>
      </c>
      <c r="L12" s="2">
        <f t="shared" si="3"/>
        <v>275.00640920012637</v>
      </c>
      <c r="O12">
        <f t="shared" si="4"/>
        <v>3</v>
      </c>
      <c r="P12" s="2">
        <f t="shared" si="7"/>
        <v>9.1549295774647887E-4</v>
      </c>
      <c r="Q12" s="2">
        <f t="shared" si="7"/>
        <v>1.4007226136948155E-3</v>
      </c>
      <c r="R12" s="2">
        <f t="shared" si="7"/>
        <v>2.1938314132316067E-3</v>
      </c>
      <c r="S12" s="2">
        <f t="shared" si="7"/>
        <v>1.5705791213599116E-3</v>
      </c>
      <c r="T12" s="2">
        <f t="shared" si="7"/>
        <v>3.2857402031959419E-4</v>
      </c>
      <c r="U12" s="2">
        <f t="shared" si="5"/>
        <v>275.00640920012637</v>
      </c>
      <c r="V12" s="13">
        <f t="shared" si="6"/>
        <v>0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>
      <c r="A13" s="5">
        <v>227.90304089821478</v>
      </c>
      <c r="B13" s="5">
        <v>281.48667999999998</v>
      </c>
      <c r="C13">
        <v>1958.789</v>
      </c>
      <c r="D13">
        <v>312.43</v>
      </c>
      <c r="E13" s="1">
        <f t="shared" si="1"/>
        <v>1757</v>
      </c>
      <c r="F13">
        <v>3</v>
      </c>
      <c r="G13" s="2">
        <f t="shared" si="2"/>
        <v>1.0985915492957746E-3</v>
      </c>
      <c r="H13" s="2">
        <f t="shared" si="2"/>
        <v>1.6785593247487741E-3</v>
      </c>
      <c r="I13" s="2">
        <f t="shared" si="2"/>
        <v>2.6150886821763959E-3</v>
      </c>
      <c r="J13" s="2">
        <f t="shared" si="2"/>
        <v>1.832969549885785E-3</v>
      </c>
      <c r="K13" s="2">
        <f t="shared" si="2"/>
        <v>3.4013528773141094E-4</v>
      </c>
      <c r="L13" s="2">
        <f t="shared" si="3"/>
        <v>275.00756534439381</v>
      </c>
      <c r="O13">
        <f t="shared" si="4"/>
        <v>3</v>
      </c>
      <c r="P13" s="2">
        <f t="shared" si="7"/>
        <v>1.0985915492957746E-3</v>
      </c>
      <c r="Q13" s="2">
        <f t="shared" si="7"/>
        <v>1.6785593247487741E-3</v>
      </c>
      <c r="R13" s="2">
        <f t="shared" si="7"/>
        <v>2.6150886821763959E-3</v>
      </c>
      <c r="S13" s="2">
        <f t="shared" si="7"/>
        <v>1.832969549885785E-3</v>
      </c>
      <c r="T13" s="2">
        <f t="shared" si="7"/>
        <v>3.4013528773141094E-4</v>
      </c>
      <c r="U13" s="2">
        <f t="shared" si="5"/>
        <v>275.00756534439381</v>
      </c>
      <c r="V13" s="13">
        <f t="shared" si="6"/>
        <v>0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>
      <c r="A14" s="5">
        <v>274.1568772034243</v>
      </c>
      <c r="B14" s="5">
        <v>280.13280000000003</v>
      </c>
      <c r="C14">
        <v>1958.874</v>
      </c>
      <c r="D14">
        <v>313.33</v>
      </c>
      <c r="E14" s="1">
        <f t="shared" si="1"/>
        <v>1758</v>
      </c>
      <c r="F14">
        <v>3</v>
      </c>
      <c r="G14" s="2">
        <f t="shared" si="2"/>
        <v>1.2816901408450702E-3</v>
      </c>
      <c r="H14" s="2">
        <f t="shared" si="2"/>
        <v>1.9556316987034581E-3</v>
      </c>
      <c r="I14" s="2">
        <f t="shared" si="2"/>
        <v>3.0306915766054091E-3</v>
      </c>
      <c r="J14" s="2">
        <f t="shared" si="2"/>
        <v>2.0803704381474031E-3</v>
      </c>
      <c r="K14" s="2">
        <f t="shared" si="2"/>
        <v>3.4714755088181436E-4</v>
      </c>
      <c r="L14" s="2">
        <f t="shared" si="3"/>
        <v>275.00869553140518</v>
      </c>
      <c r="O14">
        <f t="shared" si="4"/>
        <v>3</v>
      </c>
      <c r="P14" s="2">
        <f t="shared" si="7"/>
        <v>1.2816901408450702E-3</v>
      </c>
      <c r="Q14" s="2">
        <f t="shared" si="7"/>
        <v>1.9556316987034581E-3</v>
      </c>
      <c r="R14" s="2">
        <f t="shared" si="7"/>
        <v>3.0306915766054091E-3</v>
      </c>
      <c r="S14" s="2">
        <f t="shared" si="7"/>
        <v>2.0803704381474031E-3</v>
      </c>
      <c r="T14" s="2">
        <f t="shared" si="7"/>
        <v>3.4714755088181436E-4</v>
      </c>
      <c r="U14" s="2">
        <f t="shared" si="5"/>
        <v>275.00869553140518</v>
      </c>
      <c r="V14" s="13">
        <f t="shared" si="6"/>
        <v>0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>
      <c r="A15" s="5">
        <v>302.34742552285286</v>
      </c>
      <c r="B15" s="5">
        <v>279.83415000000002</v>
      </c>
      <c r="C15">
        <v>1958.9562000000001</v>
      </c>
      <c r="D15">
        <v>314.67</v>
      </c>
      <c r="E15" s="1">
        <f t="shared" si="1"/>
        <v>1759</v>
      </c>
      <c r="F15">
        <v>3</v>
      </c>
      <c r="G15" s="2">
        <f t="shared" si="2"/>
        <v>1.4647887323943659E-3</v>
      </c>
      <c r="H15" s="2">
        <f t="shared" si="2"/>
        <v>2.231941838273081E-3</v>
      </c>
      <c r="I15" s="2">
        <f t="shared" si="2"/>
        <v>3.4407159930159217E-3</v>
      </c>
      <c r="J15" s="2">
        <f t="shared" si="2"/>
        <v>2.3136380914551237E-3</v>
      </c>
      <c r="K15" s="2">
        <f t="shared" si="2"/>
        <v>3.5140070347650706E-4</v>
      </c>
      <c r="L15" s="2">
        <f t="shared" si="3"/>
        <v>275.00980248535859</v>
      </c>
      <c r="O15">
        <f t="shared" si="4"/>
        <v>3</v>
      </c>
      <c r="P15" s="2">
        <f t="shared" si="7"/>
        <v>1.4647887323943659E-3</v>
      </c>
      <c r="Q15" s="2">
        <f t="shared" si="7"/>
        <v>2.231941838273081E-3</v>
      </c>
      <c r="R15" s="2">
        <f t="shared" si="7"/>
        <v>3.4407159930159217E-3</v>
      </c>
      <c r="S15" s="2">
        <f t="shared" si="7"/>
        <v>2.3136380914551237E-3</v>
      </c>
      <c r="T15" s="2">
        <f t="shared" si="7"/>
        <v>3.5140070347650706E-4</v>
      </c>
      <c r="U15" s="2">
        <f t="shared" si="5"/>
        <v>275.00980248535859</v>
      </c>
      <c r="V15" s="13">
        <f t="shared" si="6"/>
        <v>0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>
      <c r="A16" s="5">
        <v>329.24210070529784</v>
      </c>
      <c r="B16" s="5">
        <v>278.91829000000001</v>
      </c>
      <c r="C16">
        <v>1959.0410999999999</v>
      </c>
      <c r="D16">
        <v>315.58</v>
      </c>
      <c r="E16" s="1">
        <f t="shared" si="1"/>
        <v>1760</v>
      </c>
      <c r="F16">
        <v>3</v>
      </c>
      <c r="G16" s="2">
        <f t="shared" si="2"/>
        <v>1.6478873239436616E-3</v>
      </c>
      <c r="H16" s="2">
        <f t="shared" si="2"/>
        <v>2.5074918403872265E-3</v>
      </c>
      <c r="I16" s="2">
        <f t="shared" si="2"/>
        <v>3.845236809175678E-3</v>
      </c>
      <c r="J16" s="2">
        <f t="shared" si="2"/>
        <v>2.5335798970890231E-3</v>
      </c>
      <c r="K16" s="2">
        <f t="shared" si="2"/>
        <v>3.5398037092562458E-4</v>
      </c>
      <c r="L16" s="2">
        <f t="shared" si="3"/>
        <v>275.01088817624151</v>
      </c>
      <c r="O16">
        <f t="shared" si="4"/>
        <v>3</v>
      </c>
      <c r="P16" s="2">
        <f t="shared" si="7"/>
        <v>1.6478873239436616E-3</v>
      </c>
      <c r="Q16" s="2">
        <f t="shared" si="7"/>
        <v>2.5074918403872265E-3</v>
      </c>
      <c r="R16" s="2">
        <f t="shared" si="7"/>
        <v>3.845236809175678E-3</v>
      </c>
      <c r="S16" s="2">
        <f t="shared" si="7"/>
        <v>2.5335798970890231E-3</v>
      </c>
      <c r="T16" s="2">
        <f t="shared" si="7"/>
        <v>3.5398037092562458E-4</v>
      </c>
      <c r="U16" s="2">
        <f t="shared" si="5"/>
        <v>275.01088817624151</v>
      </c>
      <c r="V16" s="13">
        <f t="shared" si="6"/>
        <v>0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>
      <c r="A17" s="5">
        <v>364.64069483611263</v>
      </c>
      <c r="B17" s="5">
        <v>277.04675000000003</v>
      </c>
      <c r="C17">
        <v>1959.126</v>
      </c>
      <c r="D17">
        <v>316.48</v>
      </c>
      <c r="E17" s="1">
        <f t="shared" si="1"/>
        <v>1761</v>
      </c>
      <c r="F17">
        <v>3</v>
      </c>
      <c r="G17" s="2">
        <f t="shared" si="2"/>
        <v>1.8309859154929573E-3</v>
      </c>
      <c r="H17" s="2">
        <f t="shared" si="2"/>
        <v>2.782283796206762E-3</v>
      </c>
      <c r="I17" s="2">
        <f t="shared" si="2"/>
        <v>4.2443278977969063E-3</v>
      </c>
      <c r="J17" s="2">
        <f t="shared" si="2"/>
        <v>2.7409571188321759E-3</v>
      </c>
      <c r="K17" s="2">
        <f t="shared" si="2"/>
        <v>3.5554501832537699E-4</v>
      </c>
      <c r="L17" s="2">
        <f t="shared" si="3"/>
        <v>275.01195409974667</v>
      </c>
      <c r="O17">
        <f t="shared" si="4"/>
        <v>3</v>
      </c>
      <c r="P17" s="2">
        <f t="shared" si="7"/>
        <v>1.8309859154929573E-3</v>
      </c>
      <c r="Q17" s="2">
        <f t="shared" si="7"/>
        <v>2.782283796206762E-3</v>
      </c>
      <c r="R17" s="2">
        <f t="shared" si="7"/>
        <v>4.2443278977969063E-3</v>
      </c>
      <c r="S17" s="2">
        <f t="shared" si="7"/>
        <v>2.7409571188321759E-3</v>
      </c>
      <c r="T17" s="2">
        <f t="shared" si="7"/>
        <v>3.5554501832537699E-4</v>
      </c>
      <c r="U17" s="2">
        <f t="shared" si="5"/>
        <v>275.01195409974667</v>
      </c>
      <c r="V17" s="13">
        <f t="shared" si="6"/>
        <v>0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>
      <c r="A18" s="5">
        <v>428.38085402493795</v>
      </c>
      <c r="B18" s="5">
        <v>276.90738000000005</v>
      </c>
      <c r="C18">
        <v>1959.2027</v>
      </c>
      <c r="D18">
        <v>316.64999999999998</v>
      </c>
      <c r="E18" s="1">
        <f t="shared" si="1"/>
        <v>1762</v>
      </c>
      <c r="F18">
        <v>3</v>
      </c>
      <c r="G18" s="2">
        <f t="shared" si="2"/>
        <v>2.014084507042253E-3</v>
      </c>
      <c r="H18" s="2">
        <f t="shared" si="2"/>
        <v>3.0563197911397093E-3</v>
      </c>
      <c r="I18" s="2">
        <f t="shared" si="2"/>
        <v>4.6380621400267932E-3</v>
      </c>
      <c r="J18" s="2">
        <f t="shared" si="2"/>
        <v>2.936487531861032E-3</v>
      </c>
      <c r="K18" s="2">
        <f t="shared" si="2"/>
        <v>3.5649402494496651E-4</v>
      </c>
      <c r="L18" s="2">
        <f t="shared" si="3"/>
        <v>275.01300144799501</v>
      </c>
      <c r="O18">
        <f t="shared" si="4"/>
        <v>3</v>
      </c>
      <c r="P18" s="2">
        <f t="shared" si="7"/>
        <v>2.014084507042253E-3</v>
      </c>
      <c r="Q18" s="2">
        <f t="shared" si="7"/>
        <v>3.0563197911397093E-3</v>
      </c>
      <c r="R18" s="2">
        <f t="shared" si="7"/>
        <v>4.6380621400267932E-3</v>
      </c>
      <c r="S18" s="2">
        <f t="shared" si="7"/>
        <v>2.936487531861032E-3</v>
      </c>
      <c r="T18" s="2">
        <f t="shared" si="7"/>
        <v>3.5649402494496651E-4</v>
      </c>
      <c r="U18" s="2">
        <f t="shared" si="5"/>
        <v>275.01300144799501</v>
      </c>
      <c r="V18" s="13">
        <f t="shared" si="6"/>
        <v>0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>
      <c r="A19" s="5">
        <v>461.23531057480534</v>
      </c>
      <c r="B19" s="5">
        <v>276.71823500000005</v>
      </c>
      <c r="C19">
        <v>1959.2877000000001</v>
      </c>
      <c r="D19">
        <v>317.72000000000003</v>
      </c>
      <c r="E19" s="1">
        <f t="shared" si="1"/>
        <v>1763</v>
      </c>
      <c r="F19">
        <v>3</v>
      </c>
      <c r="G19" s="2">
        <f t="shared" si="2"/>
        <v>2.1971830985915487E-3</v>
      </c>
      <c r="H19" s="2">
        <f t="shared" si="2"/>
        <v>3.3296019048570701E-3</v>
      </c>
      <c r="I19" s="2">
        <f t="shared" si="2"/>
        <v>5.0265114387568807E-3</v>
      </c>
      <c r="J19" s="2">
        <f t="shared" si="2"/>
        <v>3.1208479071127915E-3</v>
      </c>
      <c r="K19" s="2">
        <f t="shared" si="2"/>
        <v>3.570696265560178E-4</v>
      </c>
      <c r="L19" s="2">
        <f t="shared" si="3"/>
        <v>275.0140312139759</v>
      </c>
      <c r="O19">
        <f t="shared" si="4"/>
        <v>3</v>
      </c>
      <c r="P19" s="2">
        <f t="shared" si="7"/>
        <v>2.1971830985915487E-3</v>
      </c>
      <c r="Q19" s="2">
        <f t="shared" si="7"/>
        <v>3.3296019048570701E-3</v>
      </c>
      <c r="R19" s="2">
        <f t="shared" si="7"/>
        <v>5.0265114387568807E-3</v>
      </c>
      <c r="S19" s="2">
        <f t="shared" si="7"/>
        <v>3.1208479071127915E-3</v>
      </c>
      <c r="T19" s="2">
        <f t="shared" si="7"/>
        <v>3.570696265560178E-4</v>
      </c>
      <c r="U19" s="2">
        <f t="shared" si="5"/>
        <v>275.0140312139759</v>
      </c>
      <c r="V19" s="13">
        <f t="shared" si="6"/>
        <v>0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>
      <c r="A20" s="5">
        <v>499.79633604650161</v>
      </c>
      <c r="B20" s="5">
        <v>276.35985500000004</v>
      </c>
      <c r="C20">
        <v>1959.3698999999999</v>
      </c>
      <c r="D20">
        <v>318.29000000000002</v>
      </c>
      <c r="E20" s="1">
        <f t="shared" si="1"/>
        <v>1764</v>
      </c>
      <c r="F20">
        <v>3</v>
      </c>
      <c r="G20" s="2">
        <f t="shared" si="2"/>
        <v>2.3802816901408444E-3</v>
      </c>
      <c r="H20" s="2">
        <f t="shared" si="2"/>
        <v>3.6021322113086091E-3</v>
      </c>
      <c r="I20" s="2">
        <f t="shared" si="2"/>
        <v>5.4097467317538155E-3</v>
      </c>
      <c r="J20" s="2">
        <f t="shared" si="2"/>
        <v>3.2946763537286825E-3</v>
      </c>
      <c r="K20" s="2">
        <f t="shared" si="2"/>
        <v>3.5741874658090037E-4</v>
      </c>
      <c r="L20" s="2">
        <f t="shared" si="3"/>
        <v>275.01504425573353</v>
      </c>
      <c r="O20">
        <f t="shared" si="4"/>
        <v>3</v>
      </c>
      <c r="P20" s="2">
        <f t="shared" si="7"/>
        <v>2.3802816901408444E-3</v>
      </c>
      <c r="Q20" s="2">
        <f t="shared" si="7"/>
        <v>3.6021322113086091E-3</v>
      </c>
      <c r="R20" s="2">
        <f t="shared" si="7"/>
        <v>5.4097467317538155E-3</v>
      </c>
      <c r="S20" s="2">
        <f t="shared" si="7"/>
        <v>3.2946763537286825E-3</v>
      </c>
      <c r="T20" s="2">
        <f t="shared" si="7"/>
        <v>3.5741874658090037E-4</v>
      </c>
      <c r="U20" s="2">
        <f t="shared" si="5"/>
        <v>275.01504425573353</v>
      </c>
      <c r="V20" s="13">
        <f t="shared" si="6"/>
        <v>0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>
      <c r="A21" s="5">
        <v>536.67317783497401</v>
      </c>
      <c r="B21" s="5">
        <v>276.00147500000003</v>
      </c>
      <c r="C21">
        <v>1959.4548</v>
      </c>
      <c r="D21">
        <v>318.14999999999998</v>
      </c>
      <c r="E21" s="1">
        <f t="shared" si="1"/>
        <v>1765</v>
      </c>
      <c r="F21">
        <v>3</v>
      </c>
      <c r="G21" s="2">
        <f t="shared" si="2"/>
        <v>2.56338028169014E-3</v>
      </c>
      <c r="H21" s="2">
        <f t="shared" si="2"/>
        <v>3.8739127787385938E-3</v>
      </c>
      <c r="I21" s="2">
        <f t="shared" si="2"/>
        <v>5.7878380046138501E-3</v>
      </c>
      <c r="J21" s="2">
        <f t="shared" si="2"/>
        <v>3.4585745276808169E-3</v>
      </c>
      <c r="K21" s="2">
        <f t="shared" si="2"/>
        <v>3.576304985799113E-4</v>
      </c>
      <c r="L21" s="2">
        <f t="shared" si="3"/>
        <v>275.01604133609129</v>
      </c>
      <c r="O21">
        <f t="shared" si="4"/>
        <v>3</v>
      </c>
      <c r="P21" s="2">
        <f t="shared" si="7"/>
        <v>2.56338028169014E-3</v>
      </c>
      <c r="Q21" s="2">
        <f t="shared" si="7"/>
        <v>3.8739127787385938E-3</v>
      </c>
      <c r="R21" s="2">
        <f t="shared" si="7"/>
        <v>5.7878380046138501E-3</v>
      </c>
      <c r="S21" s="2">
        <f t="shared" si="7"/>
        <v>3.4585745276808169E-3</v>
      </c>
      <c r="T21" s="2">
        <f t="shared" si="7"/>
        <v>3.576304985799113E-4</v>
      </c>
      <c r="U21" s="2">
        <f t="shared" si="5"/>
        <v>275.01604133609129</v>
      </c>
      <c r="V21" s="13">
        <f t="shared" si="6"/>
        <v>0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>
      <c r="A22" s="5">
        <v>572.00461163900115</v>
      </c>
      <c r="B22" s="5">
        <v>277.56441000000001</v>
      </c>
      <c r="C22">
        <v>1959.537</v>
      </c>
      <c r="D22">
        <v>316.54000000000002</v>
      </c>
      <c r="E22" s="1">
        <f t="shared" si="1"/>
        <v>1766</v>
      </c>
      <c r="F22">
        <v>3</v>
      </c>
      <c r="G22" s="2">
        <f t="shared" si="2"/>
        <v>2.7464788732394357E-3</v>
      </c>
      <c r="H22" s="2">
        <f t="shared" si="2"/>
        <v>4.1449456697014884E-3</v>
      </c>
      <c r="I22" s="2">
        <f t="shared" si="2"/>
        <v>6.1608543035434589E-3</v>
      </c>
      <c r="J22" s="2">
        <f t="shared" si="2"/>
        <v>3.613109714227139E-3</v>
      </c>
      <c r="K22" s="2">
        <f t="shared" si="2"/>
        <v>3.5775893265956689E-4</v>
      </c>
      <c r="L22" s="2">
        <f t="shared" si="3"/>
        <v>275.01702314749338</v>
      </c>
      <c r="O22">
        <f t="shared" si="4"/>
        <v>3</v>
      </c>
      <c r="P22" s="2">
        <f t="shared" si="7"/>
        <v>2.7464788732394357E-3</v>
      </c>
      <c r="Q22" s="2">
        <f t="shared" si="7"/>
        <v>4.1449456697014884E-3</v>
      </c>
      <c r="R22" s="2">
        <f t="shared" si="7"/>
        <v>6.1608543035434589E-3</v>
      </c>
      <c r="S22" s="2">
        <f t="shared" si="7"/>
        <v>3.613109714227139E-3</v>
      </c>
      <c r="T22" s="2">
        <f t="shared" si="7"/>
        <v>3.5775893265956689E-4</v>
      </c>
      <c r="U22" s="2">
        <f t="shared" si="5"/>
        <v>275.01702314749338</v>
      </c>
      <c r="V22" s="13">
        <f t="shared" si="6"/>
        <v>0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>
      <c r="A23" s="5">
        <v>595.63840159634913</v>
      </c>
      <c r="B23" s="5">
        <v>276.89742500000006</v>
      </c>
      <c r="C23">
        <v>1959.6219000000001</v>
      </c>
      <c r="D23">
        <v>314.8</v>
      </c>
      <c r="E23" s="1">
        <f t="shared" si="1"/>
        <v>1767</v>
      </c>
      <c r="F23">
        <v>3</v>
      </c>
      <c r="G23" s="2">
        <f t="shared" ref="G23:K38" si="8">G22*(1-G$5)+G$4*$F22*$L$4/1000</f>
        <v>2.9295774647887314E-3</v>
      </c>
      <c r="H23" s="2">
        <f t="shared" si="8"/>
        <v>4.4152329410776089E-3</v>
      </c>
      <c r="I23" s="2">
        <f t="shared" si="8"/>
        <v>6.5288637479684088E-3</v>
      </c>
      <c r="J23" s="2">
        <f t="shared" si="8"/>
        <v>3.7588167914022696E-3</v>
      </c>
      <c r="K23" s="2">
        <f t="shared" si="8"/>
        <v>3.5783683186662994E-4</v>
      </c>
      <c r="L23" s="2">
        <f t="shared" si="3"/>
        <v>275.01799032777711</v>
      </c>
      <c r="O23">
        <f t="shared" si="4"/>
        <v>3</v>
      </c>
      <c r="P23" s="2">
        <f t="shared" si="7"/>
        <v>2.9295774647887314E-3</v>
      </c>
      <c r="Q23" s="2">
        <f t="shared" si="7"/>
        <v>4.4152329410776089E-3</v>
      </c>
      <c r="R23" s="2">
        <f t="shared" si="7"/>
        <v>6.5288637479684088E-3</v>
      </c>
      <c r="S23" s="2">
        <f t="shared" si="7"/>
        <v>3.7588167914022696E-3</v>
      </c>
      <c r="T23" s="2">
        <f t="shared" si="7"/>
        <v>3.5783683186662994E-4</v>
      </c>
      <c r="U23" s="2">
        <f t="shared" si="5"/>
        <v>275.01799032777711</v>
      </c>
      <c r="V23" s="13">
        <f t="shared" si="6"/>
        <v>0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>
      <c r="A24" s="5">
        <v>631.98424029684861</v>
      </c>
      <c r="B24" s="5">
        <v>278.251305</v>
      </c>
      <c r="C24">
        <v>1959.7067999999999</v>
      </c>
      <c r="D24">
        <v>313.83999999999997</v>
      </c>
      <c r="E24" s="1">
        <f t="shared" si="1"/>
        <v>1768</v>
      </c>
      <c r="F24">
        <v>3</v>
      </c>
      <c r="G24" s="2">
        <f t="shared" si="8"/>
        <v>3.1126760563380271E-3</v>
      </c>
      <c r="H24" s="2">
        <f t="shared" si="8"/>
        <v>4.6847766440887327E-3</v>
      </c>
      <c r="I24" s="2">
        <f t="shared" si="8"/>
        <v>6.8919335429735787E-3</v>
      </c>
      <c r="J24" s="2">
        <f t="shared" si="8"/>
        <v>3.8962000813402898E-3</v>
      </c>
      <c r="K24" s="2">
        <f t="shared" si="8"/>
        <v>3.5788408012408103E-4</v>
      </c>
      <c r="L24" s="2">
        <f t="shared" si="3"/>
        <v>275.01894347040485</v>
      </c>
      <c r="O24">
        <f t="shared" si="4"/>
        <v>3</v>
      </c>
      <c r="P24" s="2">
        <f t="shared" ref="P24:T39" si="9">P23*(1-P$5)+P$4*$O23*$L$4/1000</f>
        <v>3.1126760563380271E-3</v>
      </c>
      <c r="Q24" s="2">
        <f t="shared" si="9"/>
        <v>4.6847766440887327E-3</v>
      </c>
      <c r="R24" s="2">
        <f t="shared" si="9"/>
        <v>6.8919335429735787E-3</v>
      </c>
      <c r="S24" s="2">
        <f t="shared" si="9"/>
        <v>3.8962000813402898E-3</v>
      </c>
      <c r="T24" s="2">
        <f t="shared" si="9"/>
        <v>3.5788408012408103E-4</v>
      </c>
      <c r="U24" s="2">
        <f t="shared" si="5"/>
        <v>275.01894347040485</v>
      </c>
      <c r="V24" s="13">
        <f t="shared" si="6"/>
        <v>0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>
      <c r="A25" s="5">
        <v>667.93828448427166</v>
      </c>
      <c r="B25" s="5">
        <v>279.38617500000004</v>
      </c>
      <c r="C25">
        <v>1959.789</v>
      </c>
      <c r="D25">
        <v>313.33</v>
      </c>
      <c r="E25" s="1">
        <f t="shared" si="1"/>
        <v>1769</v>
      </c>
      <c r="F25">
        <v>3</v>
      </c>
      <c r="G25" s="2">
        <f t="shared" si="8"/>
        <v>3.2957746478873228E-3</v>
      </c>
      <c r="H25" s="2">
        <f t="shared" si="8"/>
        <v>4.9535788243136643E-3</v>
      </c>
      <c r="I25" s="2">
        <f t="shared" si="8"/>
        <v>7.2501299915758068E-3</v>
      </c>
      <c r="J25" s="2">
        <f t="shared" si="8"/>
        <v>4.0257350958372764E-3</v>
      </c>
      <c r="K25" s="2">
        <f t="shared" si="8"/>
        <v>3.579127376408431E-4</v>
      </c>
      <c r="L25" s="2">
        <f t="shared" si="3"/>
        <v>275.01988313129726</v>
      </c>
      <c r="O25">
        <f t="shared" si="4"/>
        <v>3</v>
      </c>
      <c r="P25" s="2">
        <f t="shared" si="9"/>
        <v>3.2957746478873228E-3</v>
      </c>
      <c r="Q25" s="2">
        <f t="shared" si="9"/>
        <v>4.9535788243136643E-3</v>
      </c>
      <c r="R25" s="2">
        <f t="shared" si="9"/>
        <v>7.2501299915758068E-3</v>
      </c>
      <c r="S25" s="2">
        <f t="shared" si="9"/>
        <v>4.0257350958372764E-3</v>
      </c>
      <c r="T25" s="2">
        <f t="shared" si="9"/>
        <v>3.579127376408431E-4</v>
      </c>
      <c r="U25" s="2">
        <f t="shared" si="5"/>
        <v>275.01988313129726</v>
      </c>
      <c r="V25" s="13">
        <f t="shared" si="6"/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>
      <c r="A26" s="5">
        <v>698.42128056304807</v>
      </c>
      <c r="B26" s="5">
        <v>279.70473500000003</v>
      </c>
      <c r="C26">
        <v>1959.874</v>
      </c>
      <c r="D26">
        <v>314.81</v>
      </c>
      <c r="E26" s="1">
        <f t="shared" si="1"/>
        <v>1770</v>
      </c>
      <c r="F26">
        <v>3</v>
      </c>
      <c r="G26" s="2">
        <f t="shared" si="8"/>
        <v>3.4788732394366185E-3</v>
      </c>
      <c r="H26" s="2">
        <f t="shared" si="8"/>
        <v>5.2216415217037591E-3</v>
      </c>
      <c r="I26" s="2">
        <f t="shared" si="8"/>
        <v>7.6035185068320035E-3</v>
      </c>
      <c r="J26" s="2">
        <f t="shared" si="8"/>
        <v>4.1478701821953366E-3</v>
      </c>
      <c r="K26" s="2">
        <f t="shared" si="8"/>
        <v>3.5793011930339053E-4</v>
      </c>
      <c r="L26" s="2">
        <f t="shared" si="3"/>
        <v>275.02080983356944</v>
      </c>
      <c r="O26">
        <f t="shared" si="4"/>
        <v>3</v>
      </c>
      <c r="P26" s="2">
        <f t="shared" si="9"/>
        <v>3.4788732394366185E-3</v>
      </c>
      <c r="Q26" s="2">
        <f t="shared" si="9"/>
        <v>5.2216415217037591E-3</v>
      </c>
      <c r="R26" s="2">
        <f t="shared" si="9"/>
        <v>7.6035185068320035E-3</v>
      </c>
      <c r="S26" s="2">
        <f t="shared" si="9"/>
        <v>4.1478701821953366E-3</v>
      </c>
      <c r="T26" s="2">
        <f t="shared" si="9"/>
        <v>3.5793011930339053E-4</v>
      </c>
      <c r="U26" s="2">
        <f t="shared" si="5"/>
        <v>275.02080983356944</v>
      </c>
      <c r="V26" s="13">
        <f t="shared" si="6"/>
        <v>0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>
      <c r="A27" s="5">
        <v>729.67119819346613</v>
      </c>
      <c r="B27" s="5">
        <v>278.52599499999997</v>
      </c>
      <c r="C27">
        <v>1959.9562000000001</v>
      </c>
      <c r="D27">
        <v>315.58</v>
      </c>
      <c r="E27" s="1">
        <f t="shared" si="1"/>
        <v>1771</v>
      </c>
      <c r="F27">
        <v>4</v>
      </c>
      <c r="G27" s="2">
        <f t="shared" si="8"/>
        <v>3.6619718309859142E-3</v>
      </c>
      <c r="H27" s="2">
        <f t="shared" si="8"/>
        <v>5.4889667705984068E-3</v>
      </c>
      <c r="I27" s="2">
        <f t="shared" si="8"/>
        <v>7.9521636237847408E-3</v>
      </c>
      <c r="J27" s="2">
        <f t="shared" si="8"/>
        <v>4.2630280750447485E-3</v>
      </c>
      <c r="K27" s="2">
        <f t="shared" si="8"/>
        <v>3.5794066181464232E-4</v>
      </c>
      <c r="L27" s="2">
        <f t="shared" si="3"/>
        <v>275.02172407096225</v>
      </c>
      <c r="O27">
        <f t="shared" si="4"/>
        <v>4</v>
      </c>
      <c r="P27" s="2">
        <f t="shared" si="9"/>
        <v>3.6619718309859142E-3</v>
      </c>
      <c r="Q27" s="2">
        <f t="shared" si="9"/>
        <v>5.4889667705984068E-3</v>
      </c>
      <c r="R27" s="2">
        <f t="shared" si="9"/>
        <v>7.9521636237847408E-3</v>
      </c>
      <c r="S27" s="2">
        <f t="shared" si="9"/>
        <v>4.2630280750447485E-3</v>
      </c>
      <c r="T27" s="2">
        <f t="shared" si="9"/>
        <v>3.5794066181464232E-4</v>
      </c>
      <c r="U27" s="2">
        <f t="shared" si="5"/>
        <v>275.02172407096225</v>
      </c>
      <c r="V27" s="13">
        <f t="shared" si="6"/>
        <v>0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>
      <c r="A28" s="5">
        <v>764.49516100553888</v>
      </c>
      <c r="B28" s="5">
        <v>278.52599499999997</v>
      </c>
      <c r="C28">
        <v>1960.0409999999999</v>
      </c>
      <c r="D28">
        <v>316.43</v>
      </c>
      <c r="E28" s="1">
        <f t="shared" si="1"/>
        <v>1772</v>
      </c>
      <c r="F28">
        <v>4</v>
      </c>
      <c r="G28" s="2">
        <f t="shared" si="8"/>
        <v>3.9061032863849754E-3</v>
      </c>
      <c r="H28" s="2">
        <f t="shared" si="8"/>
        <v>5.8494533133554901E-3</v>
      </c>
      <c r="I28" s="2">
        <f t="shared" si="8"/>
        <v>8.44636375303154E-3</v>
      </c>
      <c r="J28" s="2">
        <f t="shared" si="8"/>
        <v>4.4889782515341549E-3</v>
      </c>
      <c r="K28" s="2">
        <f t="shared" si="8"/>
        <v>4.0489541297845856E-4</v>
      </c>
      <c r="L28" s="2">
        <f t="shared" si="3"/>
        <v>275.02309579401731</v>
      </c>
      <c r="O28">
        <f t="shared" si="4"/>
        <v>4</v>
      </c>
      <c r="P28" s="2">
        <f t="shared" si="9"/>
        <v>3.9061032863849754E-3</v>
      </c>
      <c r="Q28" s="2">
        <f t="shared" si="9"/>
        <v>5.8494533133554901E-3</v>
      </c>
      <c r="R28" s="2">
        <f t="shared" si="9"/>
        <v>8.44636375303154E-3</v>
      </c>
      <c r="S28" s="2">
        <f t="shared" si="9"/>
        <v>4.4889782515341549E-3</v>
      </c>
      <c r="T28" s="2">
        <f t="shared" si="9"/>
        <v>4.0489541297845856E-4</v>
      </c>
      <c r="U28" s="2">
        <f t="shared" si="5"/>
        <v>275.02309579401731</v>
      </c>
      <c r="V28" s="13">
        <f t="shared" si="6"/>
        <v>0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>
      <c r="A29" s="5">
        <v>799.24277413704067</v>
      </c>
      <c r="B29" s="5">
        <v>278.54995500000001</v>
      </c>
      <c r="C29">
        <v>1960.1257000000001</v>
      </c>
      <c r="D29">
        <v>316.98</v>
      </c>
      <c r="E29" s="1">
        <f t="shared" si="1"/>
        <v>1773</v>
      </c>
      <c r="F29">
        <v>4</v>
      </c>
      <c r="G29" s="2">
        <f t="shared" si="8"/>
        <v>4.1502347417840361E-3</v>
      </c>
      <c r="H29" s="2">
        <f t="shared" si="8"/>
        <v>6.208948146855099E-3</v>
      </c>
      <c r="I29" s="2">
        <f t="shared" si="8"/>
        <v>8.9339304237661434E-3</v>
      </c>
      <c r="J29" s="2">
        <f t="shared" si="8"/>
        <v>4.7020206047952854E-3</v>
      </c>
      <c r="K29" s="2">
        <f t="shared" si="8"/>
        <v>4.3337490917849062E-4</v>
      </c>
      <c r="L29" s="2">
        <f t="shared" si="3"/>
        <v>275.02442850882636</v>
      </c>
      <c r="O29">
        <f t="shared" si="4"/>
        <v>4</v>
      </c>
      <c r="P29" s="2">
        <f t="shared" si="9"/>
        <v>4.1502347417840361E-3</v>
      </c>
      <c r="Q29" s="2">
        <f t="shared" si="9"/>
        <v>6.208948146855099E-3</v>
      </c>
      <c r="R29" s="2">
        <f t="shared" si="9"/>
        <v>8.9339304237661434E-3</v>
      </c>
      <c r="S29" s="2">
        <f t="shared" si="9"/>
        <v>4.7020206047952854E-3</v>
      </c>
      <c r="T29" s="2">
        <f t="shared" si="9"/>
        <v>4.3337490917849062E-4</v>
      </c>
      <c r="U29" s="2">
        <f t="shared" si="5"/>
        <v>275.02442850882636</v>
      </c>
      <c r="V29" s="13">
        <f t="shared" si="6"/>
        <v>0</v>
      </c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>
      <c r="A30" s="5">
        <v>857.30982198049514</v>
      </c>
      <c r="B30" s="5">
        <v>279.33640000000003</v>
      </c>
      <c r="C30">
        <v>1960.2049</v>
      </c>
      <c r="D30">
        <v>317.58</v>
      </c>
      <c r="E30" s="1">
        <f t="shared" si="1"/>
        <v>1774</v>
      </c>
      <c r="F30">
        <v>4</v>
      </c>
      <c r="G30" s="2">
        <f t="shared" si="8"/>
        <v>4.3943661971830974E-3</v>
      </c>
      <c r="H30" s="2">
        <f t="shared" si="8"/>
        <v>6.567453999319052E-3</v>
      </c>
      <c r="I30" s="2">
        <f t="shared" si="8"/>
        <v>9.4149526743542433E-3</v>
      </c>
      <c r="J30" s="2">
        <f t="shared" si="8"/>
        <v>4.9028925181888484E-3</v>
      </c>
      <c r="K30" s="2">
        <f t="shared" si="8"/>
        <v>4.5064859679697951E-4</v>
      </c>
      <c r="L30" s="2">
        <f t="shared" si="3"/>
        <v>275.02573031398583</v>
      </c>
      <c r="O30">
        <f t="shared" si="4"/>
        <v>4</v>
      </c>
      <c r="P30" s="2">
        <f t="shared" si="9"/>
        <v>4.3943661971830974E-3</v>
      </c>
      <c r="Q30" s="2">
        <f t="shared" si="9"/>
        <v>6.567453999319052E-3</v>
      </c>
      <c r="R30" s="2">
        <f t="shared" si="9"/>
        <v>9.4149526743542433E-3</v>
      </c>
      <c r="S30" s="2">
        <f t="shared" si="9"/>
        <v>4.9028925181888484E-3</v>
      </c>
      <c r="T30" s="2">
        <f t="shared" si="9"/>
        <v>4.5064859679697951E-4</v>
      </c>
      <c r="U30" s="2">
        <f t="shared" si="5"/>
        <v>275.02573031398583</v>
      </c>
      <c r="V30" s="13">
        <f t="shared" si="6"/>
        <v>0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>
      <c r="A31" s="5">
        <v>897.43654891130177</v>
      </c>
      <c r="B31" s="5">
        <v>278.91423999999995</v>
      </c>
      <c r="C31">
        <v>1960.2896000000001</v>
      </c>
      <c r="D31">
        <v>319.02999999999997</v>
      </c>
      <c r="E31" s="1">
        <f t="shared" si="1"/>
        <v>1775</v>
      </c>
      <c r="F31">
        <v>4</v>
      </c>
      <c r="G31" s="2">
        <f t="shared" si="8"/>
        <v>4.6384976525821586E-3</v>
      </c>
      <c r="H31" s="2">
        <f t="shared" si="8"/>
        <v>6.9249735914637487E-3</v>
      </c>
      <c r="I31" s="2">
        <f t="shared" si="8"/>
        <v>9.8895183480337476E-3</v>
      </c>
      <c r="J31" s="2">
        <f t="shared" si="8"/>
        <v>5.0922892506823809E-3</v>
      </c>
      <c r="K31" s="2">
        <f t="shared" si="8"/>
        <v>4.6112561794389148E-4</v>
      </c>
      <c r="L31" s="2">
        <f t="shared" si="3"/>
        <v>275.02700640446068</v>
      </c>
      <c r="O31">
        <f t="shared" si="4"/>
        <v>4</v>
      </c>
      <c r="P31" s="2">
        <f t="shared" si="9"/>
        <v>4.6384976525821586E-3</v>
      </c>
      <c r="Q31" s="2">
        <f t="shared" si="9"/>
        <v>6.9249735914637487E-3</v>
      </c>
      <c r="R31" s="2">
        <f t="shared" si="9"/>
        <v>9.8895183480337476E-3</v>
      </c>
      <c r="S31" s="2">
        <f t="shared" si="9"/>
        <v>5.0922892506823809E-3</v>
      </c>
      <c r="T31" s="2">
        <f t="shared" si="9"/>
        <v>4.6112561794389148E-4</v>
      </c>
      <c r="U31" s="2">
        <f t="shared" si="5"/>
        <v>275.02700640446068</v>
      </c>
      <c r="V31" s="13">
        <f t="shared" si="6"/>
        <v>0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>
      <c r="A32" s="5">
        <v>944.23650758208908</v>
      </c>
      <c r="B32" s="5">
        <v>279.11739</v>
      </c>
      <c r="C32">
        <v>1960.3715999999999</v>
      </c>
      <c r="D32">
        <v>320.04000000000002</v>
      </c>
      <c r="E32" s="1">
        <f t="shared" si="1"/>
        <v>1776</v>
      </c>
      <c r="F32">
        <v>4</v>
      </c>
      <c r="G32" s="2">
        <f t="shared" si="8"/>
        <v>4.8826291079812198E-3</v>
      </c>
      <c r="H32" s="2">
        <f t="shared" si="8"/>
        <v>7.2815096365208155E-3</v>
      </c>
      <c r="I32" s="2">
        <f t="shared" si="8"/>
        <v>1.0357714108956525E-2</v>
      </c>
      <c r="J32" s="2">
        <f t="shared" si="8"/>
        <v>5.2708663432843991E-3</v>
      </c>
      <c r="K32" s="2">
        <f t="shared" si="8"/>
        <v>4.6748025249195122E-4</v>
      </c>
      <c r="L32" s="2">
        <f t="shared" si="3"/>
        <v>275.02826019944922</v>
      </c>
      <c r="O32">
        <f t="shared" si="4"/>
        <v>4</v>
      </c>
      <c r="P32" s="2">
        <f t="shared" si="9"/>
        <v>4.8826291079812198E-3</v>
      </c>
      <c r="Q32" s="2">
        <f t="shared" si="9"/>
        <v>7.2815096365208155E-3</v>
      </c>
      <c r="R32" s="2">
        <f t="shared" si="9"/>
        <v>1.0357714108956525E-2</v>
      </c>
      <c r="S32" s="2">
        <f t="shared" si="9"/>
        <v>5.2708663432843991E-3</v>
      </c>
      <c r="T32" s="2">
        <f t="shared" si="9"/>
        <v>4.6748025249195122E-4</v>
      </c>
      <c r="U32" s="2">
        <f t="shared" si="5"/>
        <v>275.02826019944922</v>
      </c>
      <c r="V32" s="13">
        <f t="shared" si="6"/>
        <v>0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>
      <c r="A33" s="5">
        <v>968.20091040480986</v>
      </c>
      <c r="B33" s="5">
        <v>278.45946000000004</v>
      </c>
      <c r="C33">
        <v>1960.4563000000001</v>
      </c>
      <c r="D33">
        <v>319.58999999999997</v>
      </c>
      <c r="E33" s="1">
        <f t="shared" si="1"/>
        <v>1777</v>
      </c>
      <c r="F33">
        <v>4</v>
      </c>
      <c r="G33" s="2">
        <f t="shared" si="8"/>
        <v>5.126760563380281E-3</v>
      </c>
      <c r="H33" s="2">
        <f t="shared" si="8"/>
        <v>7.6370648402576983E-3</v>
      </c>
      <c r="I33" s="2">
        <f t="shared" si="8"/>
        <v>1.081962545801482E-2</v>
      </c>
      <c r="J33" s="2">
        <f t="shared" si="8"/>
        <v>5.4392418880065269E-3</v>
      </c>
      <c r="K33" s="2">
        <f t="shared" si="8"/>
        <v>4.7133453317661859E-4</v>
      </c>
      <c r="L33" s="2">
        <f t="shared" si="3"/>
        <v>275.02949402728285</v>
      </c>
      <c r="O33">
        <f t="shared" si="4"/>
        <v>4</v>
      </c>
      <c r="P33" s="2">
        <f t="shared" si="9"/>
        <v>5.126760563380281E-3</v>
      </c>
      <c r="Q33" s="2">
        <f t="shared" si="9"/>
        <v>7.6370648402576983E-3</v>
      </c>
      <c r="R33" s="2">
        <f t="shared" si="9"/>
        <v>1.081962545801482E-2</v>
      </c>
      <c r="S33" s="2">
        <f t="shared" si="9"/>
        <v>5.4392418880065269E-3</v>
      </c>
      <c r="T33" s="2">
        <f t="shared" si="9"/>
        <v>4.7133453317661859E-4</v>
      </c>
      <c r="U33" s="2">
        <f t="shared" si="5"/>
        <v>275.02949402728285</v>
      </c>
      <c r="V33" s="13">
        <f t="shared" si="6"/>
        <v>0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>
      <c r="A34" s="5">
        <v>1004.9747775064998</v>
      </c>
      <c r="B34" s="5">
        <v>279.36356499999999</v>
      </c>
      <c r="C34">
        <v>1960.5382999999999</v>
      </c>
      <c r="D34">
        <v>318.18</v>
      </c>
      <c r="E34" s="1">
        <f t="shared" si="1"/>
        <v>1778</v>
      </c>
      <c r="F34">
        <v>4</v>
      </c>
      <c r="G34" s="2">
        <f t="shared" si="8"/>
        <v>5.3708920187793422E-3</v>
      </c>
      <c r="H34" s="2">
        <f t="shared" si="8"/>
        <v>7.9916419009981952E-3</v>
      </c>
      <c r="I34" s="2">
        <f t="shared" si="8"/>
        <v>1.1275336748455243E-2</v>
      </c>
      <c r="J34" s="2">
        <f t="shared" si="8"/>
        <v>5.5979986672069571E-3</v>
      </c>
      <c r="K34" s="2">
        <f t="shared" si="8"/>
        <v>4.7367227258300756E-4</v>
      </c>
      <c r="L34" s="2">
        <f t="shared" si="3"/>
        <v>275.03070954160802</v>
      </c>
      <c r="O34">
        <f t="shared" si="4"/>
        <v>4</v>
      </c>
      <c r="P34" s="2">
        <f t="shared" si="9"/>
        <v>5.3708920187793422E-3</v>
      </c>
      <c r="Q34" s="2">
        <f t="shared" si="9"/>
        <v>7.9916419009981952E-3</v>
      </c>
      <c r="R34" s="2">
        <f t="shared" si="9"/>
        <v>1.1275336748455243E-2</v>
      </c>
      <c r="S34" s="2">
        <f t="shared" si="9"/>
        <v>5.5979986672069571E-3</v>
      </c>
      <c r="T34" s="2">
        <f t="shared" si="9"/>
        <v>4.7367227258300756E-4</v>
      </c>
      <c r="U34" s="2">
        <f t="shared" si="5"/>
        <v>275.03070954160802</v>
      </c>
      <c r="V34" s="13">
        <f t="shared" si="6"/>
        <v>0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>
      <c r="A35" s="5">
        <v>1005</v>
      </c>
      <c r="B35" s="5">
        <v>280.5</v>
      </c>
      <c r="C35">
        <v>1960.623</v>
      </c>
      <c r="D35">
        <v>315.89999999999998</v>
      </c>
      <c r="E35" s="1">
        <f t="shared" si="1"/>
        <v>1779</v>
      </c>
      <c r="F35">
        <v>4</v>
      </c>
      <c r="G35" s="2">
        <f t="shared" si="8"/>
        <v>5.6150234741784034E-3</v>
      </c>
      <c r="H35" s="2">
        <f t="shared" si="8"/>
        <v>8.3452435096429359E-3</v>
      </c>
      <c r="I35" s="2">
        <f t="shared" si="8"/>
        <v>1.1724931201283172E-2</v>
      </c>
      <c r="J35" s="2">
        <f t="shared" si="8"/>
        <v>5.7476861707199409E-3</v>
      </c>
      <c r="K35" s="2">
        <f t="shared" si="8"/>
        <v>4.7509018320740086E-4</v>
      </c>
      <c r="L35" s="2">
        <f t="shared" si="3"/>
        <v>275.03190797453902</v>
      </c>
      <c r="O35">
        <f t="shared" si="4"/>
        <v>4</v>
      </c>
      <c r="P35" s="2">
        <f t="shared" si="9"/>
        <v>5.6150234741784034E-3</v>
      </c>
      <c r="Q35" s="2">
        <f t="shared" si="9"/>
        <v>8.3452435096429359E-3</v>
      </c>
      <c r="R35" s="2">
        <f t="shared" si="9"/>
        <v>1.1724931201283172E-2</v>
      </c>
      <c r="S35" s="2">
        <f t="shared" si="9"/>
        <v>5.7476861707199409E-3</v>
      </c>
      <c r="T35" s="2">
        <f t="shared" si="9"/>
        <v>4.7509018320740086E-4</v>
      </c>
      <c r="U35" s="2">
        <f t="shared" si="5"/>
        <v>275.03190797453902</v>
      </c>
      <c r="V35" s="13">
        <f t="shared" si="6"/>
        <v>0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>
      <c r="A36" s="5">
        <v>1025.1723309203073</v>
      </c>
      <c r="B36" s="5">
        <v>280.82965000000002</v>
      </c>
      <c r="C36">
        <v>1960.7076999999999</v>
      </c>
      <c r="D36">
        <v>314.17</v>
      </c>
      <c r="E36" s="1">
        <f t="shared" si="1"/>
        <v>1780</v>
      </c>
      <c r="F36">
        <v>4</v>
      </c>
      <c r="G36" s="2">
        <f t="shared" si="8"/>
        <v>5.8591549295774646E-3</v>
      </c>
      <c r="H36" s="2">
        <f t="shared" si="8"/>
        <v>8.6978723496898003E-3</v>
      </c>
      <c r="I36" s="2">
        <f t="shared" si="8"/>
        <v>1.2168490920460398E-2</v>
      </c>
      <c r="J36" s="2">
        <f t="shared" si="8"/>
        <v>5.8888224977530152E-3</v>
      </c>
      <c r="K36" s="2">
        <f t="shared" si="8"/>
        <v>4.7595018947382768E-4</v>
      </c>
      <c r="L36" s="2">
        <f t="shared" si="3"/>
        <v>275.03309029088695</v>
      </c>
      <c r="O36">
        <f t="shared" si="4"/>
        <v>4</v>
      </c>
      <c r="P36" s="2">
        <f t="shared" si="9"/>
        <v>5.8591549295774646E-3</v>
      </c>
      <c r="Q36" s="2">
        <f t="shared" si="9"/>
        <v>8.6978723496898003E-3</v>
      </c>
      <c r="R36" s="2">
        <f t="shared" si="9"/>
        <v>1.2168490920460398E-2</v>
      </c>
      <c r="S36" s="2">
        <f t="shared" si="9"/>
        <v>5.8888224977530152E-3</v>
      </c>
      <c r="T36" s="2">
        <f t="shared" si="9"/>
        <v>4.7595018947382768E-4</v>
      </c>
      <c r="U36" s="2">
        <f t="shared" si="5"/>
        <v>275.03309029088695</v>
      </c>
      <c r="V36" s="13">
        <f t="shared" si="6"/>
        <v>0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>
      <c r="A37" s="5">
        <v>1036.7968998901797</v>
      </c>
      <c r="B37" s="5">
        <v>280.26947000000001</v>
      </c>
      <c r="C37">
        <v>1960.7896000000001</v>
      </c>
      <c r="D37">
        <v>313.83</v>
      </c>
      <c r="E37" s="1">
        <f t="shared" si="1"/>
        <v>1781</v>
      </c>
      <c r="F37">
        <v>5</v>
      </c>
      <c r="G37" s="2">
        <f t="shared" si="8"/>
        <v>6.1032863849765258E-3</v>
      </c>
      <c r="H37" s="2">
        <f t="shared" si="8"/>
        <v>9.0495310972542875E-3</v>
      </c>
      <c r="I37" s="2">
        <f t="shared" si="8"/>
        <v>1.2606096907898767E-2</v>
      </c>
      <c r="J37" s="2">
        <f t="shared" si="8"/>
        <v>6.02189615013482E-3</v>
      </c>
      <c r="K37" s="2">
        <f t="shared" si="8"/>
        <v>4.7647180964196053E-4</v>
      </c>
      <c r="L37" s="2">
        <f t="shared" si="3"/>
        <v>275.03425728234993</v>
      </c>
      <c r="O37">
        <f t="shared" si="4"/>
        <v>5</v>
      </c>
      <c r="P37" s="2">
        <f t="shared" si="9"/>
        <v>6.1032863849765258E-3</v>
      </c>
      <c r="Q37" s="2">
        <f t="shared" si="9"/>
        <v>9.0495310972542875E-3</v>
      </c>
      <c r="R37" s="2">
        <f t="shared" si="9"/>
        <v>1.2606096907898767E-2</v>
      </c>
      <c r="S37" s="2">
        <f t="shared" si="9"/>
        <v>6.02189615013482E-3</v>
      </c>
      <c r="T37" s="2">
        <f t="shared" si="9"/>
        <v>4.7647180964196053E-4</v>
      </c>
      <c r="U37" s="2">
        <f t="shared" si="5"/>
        <v>275.03425728234993</v>
      </c>
      <c r="V37" s="13">
        <f t="shared" si="6"/>
        <v>0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>
      <c r="A38" s="5">
        <v>1058.0112997238571</v>
      </c>
      <c r="B38" s="5">
        <v>282.76092</v>
      </c>
      <c r="C38">
        <v>1960.8742999999999</v>
      </c>
      <c r="D38">
        <v>315</v>
      </c>
      <c r="E38" s="1">
        <f t="shared" si="1"/>
        <v>1782</v>
      </c>
      <c r="F38">
        <v>5</v>
      </c>
      <c r="G38" s="2">
        <f t="shared" si="8"/>
        <v>6.4084507042253521E-3</v>
      </c>
      <c r="H38" s="2">
        <f t="shared" si="8"/>
        <v>9.494119134704845E-3</v>
      </c>
      <c r="I38" s="2">
        <f t="shared" si="8"/>
        <v>1.3188063820036617E-2</v>
      </c>
      <c r="J38" s="2">
        <f t="shared" si="8"/>
        <v>6.2647386151390826E-3</v>
      </c>
      <c r="K38" s="2">
        <f t="shared" si="8"/>
        <v>5.237365450741693E-4</v>
      </c>
      <c r="L38" s="2">
        <f t="shared" si="3"/>
        <v>275.03587910881919</v>
      </c>
      <c r="O38">
        <f t="shared" si="4"/>
        <v>5</v>
      </c>
      <c r="P38" s="2">
        <f t="shared" si="9"/>
        <v>6.4084507042253521E-3</v>
      </c>
      <c r="Q38" s="2">
        <f t="shared" si="9"/>
        <v>9.494119134704845E-3</v>
      </c>
      <c r="R38" s="2">
        <f t="shared" si="9"/>
        <v>1.3188063820036617E-2</v>
      </c>
      <c r="S38" s="2">
        <f t="shared" si="9"/>
        <v>6.2647386151390826E-3</v>
      </c>
      <c r="T38" s="2">
        <f t="shared" si="9"/>
        <v>5.237365450741693E-4</v>
      </c>
      <c r="U38" s="2">
        <f t="shared" si="5"/>
        <v>275.03587910881919</v>
      </c>
      <c r="V38" s="13">
        <f t="shared" si="6"/>
        <v>0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>
      <c r="A39" s="5">
        <v>1087.5374858030018</v>
      </c>
      <c r="B39" s="5">
        <v>282.39983999999998</v>
      </c>
      <c r="C39">
        <v>1960.9563000000001</v>
      </c>
      <c r="D39">
        <v>316.19</v>
      </c>
      <c r="E39" s="1">
        <f t="shared" si="1"/>
        <v>1783</v>
      </c>
      <c r="F39">
        <v>5</v>
      </c>
      <c r="G39" s="2">
        <f t="shared" ref="G39:K54" si="10">G38*(1-G$5)+G$4*$F38*$L$4/1000</f>
        <v>6.7136150234741784E-3</v>
      </c>
      <c r="H39" s="2">
        <f t="shared" si="10"/>
        <v>9.9374840971714375E-3</v>
      </c>
      <c r="I39" s="2">
        <f t="shared" si="10"/>
        <v>1.3762219213846818E-2</v>
      </c>
      <c r="J39" s="2">
        <f t="shared" si="10"/>
        <v>6.4937082535791186E-3</v>
      </c>
      <c r="K39" s="2">
        <f t="shared" si="10"/>
        <v>5.5240405623700989E-4</v>
      </c>
      <c r="L39" s="2">
        <f t="shared" si="3"/>
        <v>275.03745943064433</v>
      </c>
      <c r="O39">
        <f t="shared" si="4"/>
        <v>5</v>
      </c>
      <c r="P39" s="2">
        <f t="shared" si="9"/>
        <v>6.7136150234741784E-3</v>
      </c>
      <c r="Q39" s="2">
        <f t="shared" si="9"/>
        <v>9.9374840971714375E-3</v>
      </c>
      <c r="R39" s="2">
        <f t="shared" si="9"/>
        <v>1.3762219213846818E-2</v>
      </c>
      <c r="S39" s="2">
        <f t="shared" si="9"/>
        <v>6.4937082535791186E-3</v>
      </c>
      <c r="T39" s="2">
        <f t="shared" si="9"/>
        <v>5.5240405623700989E-4</v>
      </c>
      <c r="U39" s="2">
        <f t="shared" si="5"/>
        <v>275.03745943064433</v>
      </c>
      <c r="V39" s="13">
        <f t="shared" si="6"/>
        <v>0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>
      <c r="A40" s="5">
        <v>1105.3739406361235</v>
      </c>
      <c r="B40" s="5">
        <v>282.75096500000001</v>
      </c>
      <c r="C40">
        <v>1961.0410999999999</v>
      </c>
      <c r="D40">
        <v>316.89</v>
      </c>
      <c r="E40" s="1">
        <f t="shared" si="1"/>
        <v>1784</v>
      </c>
      <c r="F40">
        <v>5</v>
      </c>
      <c r="G40" s="2">
        <f t="shared" si="10"/>
        <v>7.0187793427230047E-3</v>
      </c>
      <c r="H40" s="2">
        <f t="shared" si="10"/>
        <v>1.0379629349369916E-2</v>
      </c>
      <c r="I40" s="2">
        <f t="shared" si="10"/>
        <v>1.4328667940339473E-2</v>
      </c>
      <c r="J40" s="2">
        <f t="shared" si="10"/>
        <v>6.7095975764223893E-3</v>
      </c>
      <c r="K40" s="2">
        <f t="shared" si="10"/>
        <v>5.6979178069492694E-4</v>
      </c>
      <c r="L40" s="2">
        <f t="shared" si="3"/>
        <v>275.03900646598953</v>
      </c>
      <c r="O40">
        <f t="shared" si="4"/>
        <v>5</v>
      </c>
      <c r="P40" s="2">
        <f t="shared" ref="P40:T55" si="11">P39*(1-P$5)+P$4*$O39*$L$4/1000</f>
        <v>7.0187793427230047E-3</v>
      </c>
      <c r="Q40" s="2">
        <f t="shared" si="11"/>
        <v>1.0379629349369916E-2</v>
      </c>
      <c r="R40" s="2">
        <f t="shared" si="11"/>
        <v>1.4328667940339473E-2</v>
      </c>
      <c r="S40" s="2">
        <f t="shared" si="11"/>
        <v>6.7095975764223893E-3</v>
      </c>
      <c r="T40" s="2">
        <f t="shared" si="11"/>
        <v>5.6979178069492694E-4</v>
      </c>
      <c r="U40" s="2">
        <f t="shared" si="5"/>
        <v>275.03900646598953</v>
      </c>
      <c r="V40" s="13">
        <f t="shared" si="6"/>
        <v>0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>
      <c r="A41" s="5">
        <v>1136.7946841810672</v>
      </c>
      <c r="B41" s="5">
        <v>283.81344999999999</v>
      </c>
      <c r="C41">
        <v>1961.126</v>
      </c>
      <c r="D41">
        <v>317.7</v>
      </c>
      <c r="E41" s="1">
        <f t="shared" si="1"/>
        <v>1785</v>
      </c>
      <c r="F41">
        <v>5</v>
      </c>
      <c r="G41" s="2">
        <f t="shared" si="10"/>
        <v>7.3239436619718309E-3</v>
      </c>
      <c r="H41" s="2">
        <f t="shared" si="10"/>
        <v>1.0820558246759697E-2</v>
      </c>
      <c r="I41" s="2">
        <f t="shared" si="10"/>
        <v>1.4887513443149848E-2</v>
      </c>
      <c r="J41" s="2">
        <f t="shared" si="10"/>
        <v>6.9131538209763243E-3</v>
      </c>
      <c r="K41" s="2">
        <f t="shared" si="10"/>
        <v>5.8033796868128882E-4</v>
      </c>
      <c r="L41" s="2">
        <f t="shared" si="3"/>
        <v>275.04052550714152</v>
      </c>
      <c r="O41">
        <f t="shared" si="4"/>
        <v>5</v>
      </c>
      <c r="P41" s="2">
        <f t="shared" si="11"/>
        <v>7.3239436619718309E-3</v>
      </c>
      <c r="Q41" s="2">
        <f t="shared" si="11"/>
        <v>1.0820558246759697E-2</v>
      </c>
      <c r="R41" s="2">
        <f t="shared" si="11"/>
        <v>1.4887513443149848E-2</v>
      </c>
      <c r="S41" s="2">
        <f t="shared" si="11"/>
        <v>6.9131538209763243E-3</v>
      </c>
      <c r="T41" s="2">
        <f t="shared" si="11"/>
        <v>5.8033796868128882E-4</v>
      </c>
      <c r="U41" s="2">
        <f t="shared" si="5"/>
        <v>275.04052550714152</v>
      </c>
      <c r="V41" s="13">
        <f t="shared" si="6"/>
        <v>0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>
      <c r="A42" s="5">
        <v>1159.6127749214806</v>
      </c>
      <c r="B42" s="5">
        <v>283.87588000000005</v>
      </c>
      <c r="C42">
        <v>1961.2027</v>
      </c>
      <c r="D42">
        <v>318.54000000000002</v>
      </c>
      <c r="E42" s="1">
        <f t="shared" si="1"/>
        <v>1786</v>
      </c>
      <c r="F42">
        <v>5</v>
      </c>
      <c r="G42" s="2">
        <f t="shared" si="10"/>
        <v>7.6291079812206572E-3</v>
      </c>
      <c r="H42" s="2">
        <f t="shared" si="10"/>
        <v>1.1260274135569225E-2</v>
      </c>
      <c r="I42" s="2">
        <f t="shared" si="10"/>
        <v>1.5438857777429026E-2</v>
      </c>
      <c r="J42" s="2">
        <f t="shared" si="10"/>
        <v>7.1050815372301849E-3</v>
      </c>
      <c r="K42" s="2">
        <f t="shared" si="10"/>
        <v>5.867345550381103E-4</v>
      </c>
      <c r="L42" s="2">
        <f t="shared" si="3"/>
        <v>275.04202005598648</v>
      </c>
      <c r="O42">
        <f t="shared" si="4"/>
        <v>5</v>
      </c>
      <c r="P42" s="2">
        <f t="shared" si="11"/>
        <v>7.6291079812206572E-3</v>
      </c>
      <c r="Q42" s="2">
        <f t="shared" si="11"/>
        <v>1.1260274135569225E-2</v>
      </c>
      <c r="R42" s="2">
        <f t="shared" si="11"/>
        <v>1.5438857777429026E-2</v>
      </c>
      <c r="S42" s="2">
        <f t="shared" si="11"/>
        <v>7.1050815372301849E-3</v>
      </c>
      <c r="T42" s="2">
        <f t="shared" si="11"/>
        <v>5.867345550381103E-4</v>
      </c>
      <c r="U42" s="2">
        <f t="shared" si="5"/>
        <v>275.04202005598648</v>
      </c>
      <c r="V42" s="13">
        <f t="shared" si="6"/>
        <v>0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>
      <c r="A43" s="5">
        <v>1192.6199335903211</v>
      </c>
      <c r="B43" s="5">
        <v>283.85327000000001</v>
      </c>
      <c r="C43">
        <v>1961.2877000000001</v>
      </c>
      <c r="D43">
        <v>319.48</v>
      </c>
      <c r="E43" s="1">
        <f t="shared" si="1"/>
        <v>1787</v>
      </c>
      <c r="F43">
        <v>5</v>
      </c>
      <c r="G43" s="2">
        <f t="shared" si="10"/>
        <v>7.9342723004694835E-3</v>
      </c>
      <c r="H43" s="2">
        <f t="shared" si="10"/>
        <v>1.1698780352821375E-2</v>
      </c>
      <c r="I43" s="2">
        <f t="shared" si="10"/>
        <v>1.5982801628480994E-2</v>
      </c>
      <c r="J43" s="2">
        <f t="shared" si="10"/>
        <v>7.2860450264473492E-3</v>
      </c>
      <c r="K43" s="2">
        <f t="shared" si="10"/>
        <v>5.9061428078102207E-4</v>
      </c>
      <c r="L43" s="2">
        <f t="shared" si="3"/>
        <v>275.043492513589</v>
      </c>
      <c r="O43">
        <f t="shared" si="4"/>
        <v>5</v>
      </c>
      <c r="P43" s="2">
        <f t="shared" si="11"/>
        <v>7.9342723004694835E-3</v>
      </c>
      <c r="Q43" s="2">
        <f t="shared" si="11"/>
        <v>1.1698780352821375E-2</v>
      </c>
      <c r="R43" s="2">
        <f t="shared" si="11"/>
        <v>1.5982801628480994E-2</v>
      </c>
      <c r="S43" s="2">
        <f t="shared" si="11"/>
        <v>7.2860450264473492E-3</v>
      </c>
      <c r="T43" s="2">
        <f t="shared" si="11"/>
        <v>5.9061428078102207E-4</v>
      </c>
      <c r="U43" s="2">
        <f t="shared" si="5"/>
        <v>275.043492513589</v>
      </c>
      <c r="V43" s="13">
        <f t="shared" si="6"/>
        <v>0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>
      <c r="A44" s="5">
        <v>1207.4211739643513</v>
      </c>
      <c r="B44" s="5">
        <v>283.59713999999997</v>
      </c>
      <c r="C44">
        <v>1961.3698999999999</v>
      </c>
      <c r="D44">
        <v>320.58</v>
      </c>
      <c r="E44" s="1">
        <f t="shared" si="1"/>
        <v>1788</v>
      </c>
      <c r="F44">
        <v>5</v>
      </c>
      <c r="G44" s="2">
        <f t="shared" si="10"/>
        <v>8.2394366197183107E-3</v>
      </c>
      <c r="H44" s="2">
        <f t="shared" si="10"/>
        <v>1.2136080226358769E-2</v>
      </c>
      <c r="I44" s="2">
        <f t="shared" si="10"/>
        <v>1.6519444330149582E-2</v>
      </c>
      <c r="J44" s="2">
        <f t="shared" si="10"/>
        <v>7.4566706404484845E-3</v>
      </c>
      <c r="K44" s="2">
        <f t="shared" si="10"/>
        <v>5.9296745339537443E-4</v>
      </c>
      <c r="L44" s="2">
        <f t="shared" si="3"/>
        <v>275.04494459927008</v>
      </c>
      <c r="O44">
        <f t="shared" si="4"/>
        <v>5</v>
      </c>
      <c r="P44" s="2">
        <f t="shared" si="11"/>
        <v>8.2394366197183107E-3</v>
      </c>
      <c r="Q44" s="2">
        <f t="shared" si="11"/>
        <v>1.2136080226358769E-2</v>
      </c>
      <c r="R44" s="2">
        <f t="shared" si="11"/>
        <v>1.6519444330149582E-2</v>
      </c>
      <c r="S44" s="2">
        <f t="shared" si="11"/>
        <v>7.4566706404484845E-3</v>
      </c>
      <c r="T44" s="2">
        <f t="shared" si="11"/>
        <v>5.9296745339537443E-4</v>
      </c>
      <c r="U44" s="2">
        <f t="shared" si="5"/>
        <v>275.04494459927008</v>
      </c>
      <c r="V44" s="13">
        <f t="shared" si="6"/>
        <v>0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>
      <c r="A45" s="5">
        <v>1246.2740771419012</v>
      </c>
      <c r="B45" s="5">
        <v>281.72289999999998</v>
      </c>
      <c r="C45">
        <v>1961.4548</v>
      </c>
      <c r="D45">
        <v>319.77</v>
      </c>
      <c r="E45" s="1">
        <f t="shared" si="1"/>
        <v>1789</v>
      </c>
      <c r="F45">
        <v>5</v>
      </c>
      <c r="G45" s="2">
        <f t="shared" si="10"/>
        <v>8.5446009389671361E-3</v>
      </c>
      <c r="H45" s="2">
        <f t="shared" si="10"/>
        <v>1.2572177074869035E-2</v>
      </c>
      <c r="I45" s="2">
        <f t="shared" si="10"/>
        <v>1.7048883882958582E-2</v>
      </c>
      <c r="J45" s="2">
        <f t="shared" si="10"/>
        <v>7.6175489495439027E-3</v>
      </c>
      <c r="K45" s="2">
        <f t="shared" si="10"/>
        <v>5.9439472473357528E-4</v>
      </c>
      <c r="L45" s="2">
        <f t="shared" si="3"/>
        <v>275.04637760557108</v>
      </c>
      <c r="O45">
        <f t="shared" si="4"/>
        <v>5</v>
      </c>
      <c r="P45" s="2">
        <f t="shared" si="11"/>
        <v>8.5446009389671361E-3</v>
      </c>
      <c r="Q45" s="2">
        <f t="shared" si="11"/>
        <v>1.2572177074869035E-2</v>
      </c>
      <c r="R45" s="2">
        <f t="shared" si="11"/>
        <v>1.7048883882958582E-2</v>
      </c>
      <c r="S45" s="2">
        <f t="shared" si="11"/>
        <v>7.6175489495439027E-3</v>
      </c>
      <c r="T45" s="2">
        <f t="shared" si="11"/>
        <v>5.9439472473357528E-4</v>
      </c>
      <c r="U45" s="2">
        <f t="shared" si="5"/>
        <v>275.04637760557108</v>
      </c>
      <c r="V45" s="13">
        <f t="shared" si="6"/>
        <v>0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>
      <c r="A46" s="5">
        <v>1257.5572759254273</v>
      </c>
      <c r="B46" s="5">
        <v>282.11384499999997</v>
      </c>
      <c r="C46">
        <v>1961.537</v>
      </c>
      <c r="D46">
        <v>318.57</v>
      </c>
      <c r="E46" s="1">
        <f t="shared" si="1"/>
        <v>1790</v>
      </c>
      <c r="F46">
        <v>5</v>
      </c>
      <c r="G46" s="2">
        <f t="shared" si="10"/>
        <v>8.8497652582159615E-3</v>
      </c>
      <c r="H46" s="2">
        <f t="shared" si="10"/>
        <v>1.3007074207909993E-2</v>
      </c>
      <c r="I46" s="2">
        <f t="shared" si="10"/>
        <v>1.7571216972008405E-2</v>
      </c>
      <c r="J46" s="2">
        <f t="shared" si="10"/>
        <v>7.7692367866187568E-3</v>
      </c>
      <c r="K46" s="2">
        <f t="shared" si="10"/>
        <v>5.9526040855992321E-4</v>
      </c>
      <c r="L46" s="2">
        <f t="shared" si="3"/>
        <v>275.04779255363331</v>
      </c>
      <c r="O46">
        <f t="shared" si="4"/>
        <v>5</v>
      </c>
      <c r="P46" s="2">
        <f t="shared" si="11"/>
        <v>8.8497652582159615E-3</v>
      </c>
      <c r="Q46" s="2">
        <f t="shared" si="11"/>
        <v>1.3007074207909993E-2</v>
      </c>
      <c r="R46" s="2">
        <f t="shared" si="11"/>
        <v>1.7571216972008405E-2</v>
      </c>
      <c r="S46" s="2">
        <f t="shared" si="11"/>
        <v>7.7692367866187568E-3</v>
      </c>
      <c r="T46" s="2">
        <f t="shared" si="11"/>
        <v>5.9526040855992321E-4</v>
      </c>
      <c r="U46" s="2">
        <f t="shared" si="5"/>
        <v>275.04779255363331</v>
      </c>
      <c r="V46" s="13">
        <f t="shared" si="6"/>
        <v>0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>
      <c r="A47" s="5">
        <v>1275.7548259945549</v>
      </c>
      <c r="B47" s="5">
        <v>281.12830000000002</v>
      </c>
      <c r="C47">
        <v>1961.6219000000001</v>
      </c>
      <c r="D47">
        <v>316.79000000000002</v>
      </c>
      <c r="E47" s="1">
        <f t="shared" si="1"/>
        <v>1791</v>
      </c>
      <c r="F47">
        <v>6</v>
      </c>
      <c r="G47" s="2">
        <f t="shared" si="10"/>
        <v>9.1549295774647869E-3</v>
      </c>
      <c r="H47" s="2">
        <f t="shared" si="10"/>
        <v>1.3440774925934771E-2</v>
      </c>
      <c r="I47" s="2">
        <f t="shared" si="10"/>
        <v>1.8086538984632489E-2</v>
      </c>
      <c r="J47" s="2">
        <f t="shared" si="10"/>
        <v>7.91225917444607E-3</v>
      </c>
      <c r="K47" s="2">
        <f t="shared" si="10"/>
        <v>5.9578547234222061E-4</v>
      </c>
      <c r="L47" s="2">
        <f t="shared" si="3"/>
        <v>275.04919028813481</v>
      </c>
      <c r="O47">
        <f t="shared" si="4"/>
        <v>6</v>
      </c>
      <c r="P47" s="2">
        <f t="shared" si="11"/>
        <v>9.1549295774647869E-3</v>
      </c>
      <c r="Q47" s="2">
        <f t="shared" si="11"/>
        <v>1.3440774925934771E-2</v>
      </c>
      <c r="R47" s="2">
        <f t="shared" si="11"/>
        <v>1.8086538984632489E-2</v>
      </c>
      <c r="S47" s="2">
        <f t="shared" si="11"/>
        <v>7.91225917444607E-3</v>
      </c>
      <c r="T47" s="2">
        <f t="shared" si="11"/>
        <v>5.9578547234222061E-4</v>
      </c>
      <c r="U47" s="2">
        <f t="shared" si="5"/>
        <v>275.04919028813481</v>
      </c>
      <c r="V47" s="13">
        <f t="shared" si="6"/>
        <v>0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>
      <c r="A48" s="5">
        <v>1306.4533214161377</v>
      </c>
      <c r="B48" s="5">
        <v>281.49663500000003</v>
      </c>
      <c r="C48">
        <v>1961.7067999999999</v>
      </c>
      <c r="D48">
        <v>314.99</v>
      </c>
      <c r="E48" s="1">
        <f t="shared" si="1"/>
        <v>1792</v>
      </c>
      <c r="F48">
        <v>6</v>
      </c>
      <c r="G48" s="2">
        <f t="shared" si="10"/>
        <v>9.5211267605633792E-3</v>
      </c>
      <c r="H48" s="2">
        <f t="shared" si="10"/>
        <v>1.396717923393187E-2</v>
      </c>
      <c r="I48" s="2">
        <f t="shared" si="10"/>
        <v>1.8745178769600777E-2</v>
      </c>
      <c r="J48" s="2">
        <f t="shared" si="10"/>
        <v>8.1644820349172191E-3</v>
      </c>
      <c r="K48" s="2">
        <f t="shared" si="10"/>
        <v>6.4305229643200055E-4</v>
      </c>
      <c r="L48" s="2">
        <f t="shared" si="3"/>
        <v>275.05104101909546</v>
      </c>
      <c r="O48">
        <f t="shared" si="4"/>
        <v>6</v>
      </c>
      <c r="P48" s="2">
        <f t="shared" si="11"/>
        <v>9.5211267605633792E-3</v>
      </c>
      <c r="Q48" s="2">
        <f t="shared" si="11"/>
        <v>1.396717923393187E-2</v>
      </c>
      <c r="R48" s="2">
        <f t="shared" si="11"/>
        <v>1.8745178769600777E-2</v>
      </c>
      <c r="S48" s="2">
        <f t="shared" si="11"/>
        <v>8.1644820349172191E-3</v>
      </c>
      <c r="T48" s="2">
        <f t="shared" si="11"/>
        <v>6.4305229643200055E-4</v>
      </c>
      <c r="U48" s="2">
        <f t="shared" si="5"/>
        <v>275.05104101909546</v>
      </c>
      <c r="V48" s="13">
        <f t="shared" si="6"/>
        <v>0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>
      <c r="A49" s="5">
        <v>1330.0781298190848</v>
      </c>
      <c r="B49" s="5">
        <v>283.41525000000001</v>
      </c>
      <c r="C49">
        <v>1961.789</v>
      </c>
      <c r="D49">
        <v>315.31</v>
      </c>
      <c r="E49" s="1">
        <f t="shared" si="1"/>
        <v>1793</v>
      </c>
      <c r="F49">
        <v>6</v>
      </c>
      <c r="G49" s="2">
        <f t="shared" si="10"/>
        <v>9.8873239436619714E-3</v>
      </c>
      <c r="H49" s="2">
        <f t="shared" si="10"/>
        <v>1.4492135387938469E-2</v>
      </c>
      <c r="I49" s="2">
        <f t="shared" si="10"/>
        <v>1.9394977885719526E-2</v>
      </c>
      <c r="J49" s="2">
        <f t="shared" si="10"/>
        <v>8.4022961963217211E-3</v>
      </c>
      <c r="K49" s="2">
        <f t="shared" si="10"/>
        <v>6.7172107442969571E-4</v>
      </c>
      <c r="L49" s="2">
        <f t="shared" si="3"/>
        <v>275.05284845448807</v>
      </c>
      <c r="O49">
        <f t="shared" si="4"/>
        <v>6</v>
      </c>
      <c r="P49" s="2">
        <f t="shared" si="11"/>
        <v>9.8873239436619714E-3</v>
      </c>
      <c r="Q49" s="2">
        <f t="shared" si="11"/>
        <v>1.4492135387938469E-2</v>
      </c>
      <c r="R49" s="2">
        <f t="shared" si="11"/>
        <v>1.9394977885719526E-2</v>
      </c>
      <c r="S49" s="2">
        <f t="shared" si="11"/>
        <v>8.4022961963217211E-3</v>
      </c>
      <c r="T49" s="2">
        <f t="shared" si="11"/>
        <v>6.7172107442969571E-4</v>
      </c>
      <c r="U49" s="2">
        <f t="shared" si="5"/>
        <v>275.05284845448807</v>
      </c>
      <c r="V49" s="13">
        <f t="shared" si="6"/>
        <v>0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>
      <c r="A50" s="5">
        <v>1349.657371124722</v>
      </c>
      <c r="B50" s="5">
        <v>280.06311499999998</v>
      </c>
      <c r="C50">
        <v>1961.874</v>
      </c>
      <c r="D50">
        <v>316.10000000000002</v>
      </c>
      <c r="E50" s="1">
        <f t="shared" si="1"/>
        <v>1794</v>
      </c>
      <c r="F50">
        <v>6</v>
      </c>
      <c r="G50" s="2">
        <f t="shared" si="10"/>
        <v>1.0253521126760564E-2</v>
      </c>
      <c r="H50" s="2">
        <f t="shared" si="10"/>
        <v>1.5015647371869497E-2</v>
      </c>
      <c r="I50" s="2">
        <f t="shared" si="10"/>
        <v>2.0036054997891E-2</v>
      </c>
      <c r="J50" s="2">
        <f t="shared" si="10"/>
        <v>8.6265247823383955E-3</v>
      </c>
      <c r="K50" s="2">
        <f t="shared" si="10"/>
        <v>6.8910956726179269E-4</v>
      </c>
      <c r="L50" s="2">
        <f t="shared" si="3"/>
        <v>275.05462085784615</v>
      </c>
      <c r="O50">
        <f t="shared" si="4"/>
        <v>6</v>
      </c>
      <c r="P50" s="2">
        <f t="shared" si="11"/>
        <v>1.0253521126760564E-2</v>
      </c>
      <c r="Q50" s="2">
        <f t="shared" si="11"/>
        <v>1.5015647371869497E-2</v>
      </c>
      <c r="R50" s="2">
        <f t="shared" si="11"/>
        <v>2.0036054997891E-2</v>
      </c>
      <c r="S50" s="2">
        <f t="shared" si="11"/>
        <v>8.6265247823383955E-3</v>
      </c>
      <c r="T50" s="2">
        <f t="shared" si="11"/>
        <v>6.8910956726179269E-4</v>
      </c>
      <c r="U50" s="2">
        <f t="shared" si="5"/>
        <v>275.05462085784615</v>
      </c>
      <c r="V50" s="13">
        <f t="shared" si="6"/>
        <v>0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>
      <c r="A51" s="5">
        <v>1390.4552610634835</v>
      </c>
      <c r="B51" s="5">
        <v>280.40884</v>
      </c>
      <c r="C51">
        <v>1961.9562000000001</v>
      </c>
      <c r="D51">
        <v>317.01</v>
      </c>
      <c r="E51" s="1">
        <f t="shared" si="1"/>
        <v>1795</v>
      </c>
      <c r="F51">
        <v>6</v>
      </c>
      <c r="G51" s="2">
        <f t="shared" si="10"/>
        <v>1.0619718309859156E-2</v>
      </c>
      <c r="H51" s="2">
        <f t="shared" si="10"/>
        <v>1.5537719158680009E-2</v>
      </c>
      <c r="I51" s="2">
        <f t="shared" si="10"/>
        <v>2.0668527178224053E-2</v>
      </c>
      <c r="J51" s="2">
        <f t="shared" si="10"/>
        <v>8.8379438941780693E-3</v>
      </c>
      <c r="K51" s="2">
        <f t="shared" si="10"/>
        <v>6.9965622129065301E-4</v>
      </c>
      <c r="L51" s="2">
        <f t="shared" si="3"/>
        <v>275.05636356476225</v>
      </c>
      <c r="O51">
        <f t="shared" si="4"/>
        <v>6</v>
      </c>
      <c r="P51" s="2">
        <f t="shared" si="11"/>
        <v>1.0619718309859156E-2</v>
      </c>
      <c r="Q51" s="2">
        <f t="shared" si="11"/>
        <v>1.5537719158680009E-2</v>
      </c>
      <c r="R51" s="2">
        <f t="shared" si="11"/>
        <v>2.0668527178224053E-2</v>
      </c>
      <c r="S51" s="2">
        <f t="shared" si="11"/>
        <v>8.8379438941780693E-3</v>
      </c>
      <c r="T51" s="2">
        <f t="shared" si="11"/>
        <v>6.9965622129065301E-4</v>
      </c>
      <c r="U51" s="2">
        <f t="shared" si="5"/>
        <v>275.05636356476225</v>
      </c>
      <c r="V51" s="13">
        <f t="shared" si="6"/>
        <v>0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>
      <c r="A52" s="5">
        <v>1390.5117738192309</v>
      </c>
      <c r="B52" s="5">
        <v>279.97579749999994</v>
      </c>
      <c r="C52">
        <v>1962.0410999999999</v>
      </c>
      <c r="D52">
        <v>317.94</v>
      </c>
      <c r="E52" s="1">
        <f t="shared" si="1"/>
        <v>1796</v>
      </c>
      <c r="F52">
        <v>6</v>
      </c>
      <c r="G52" s="2">
        <f t="shared" si="10"/>
        <v>1.0985915492957748E-2</v>
      </c>
      <c r="H52" s="2">
        <f t="shared" si="10"/>
        <v>1.6058354710395347E-2</v>
      </c>
      <c r="I52" s="2">
        <f t="shared" si="10"/>
        <v>2.1292509927413588E-2</v>
      </c>
      <c r="J52" s="2">
        <f t="shared" si="10"/>
        <v>9.0372852968293484E-3</v>
      </c>
      <c r="K52" s="2">
        <f t="shared" si="10"/>
        <v>7.0605309031653843E-4</v>
      </c>
      <c r="L52" s="2">
        <f t="shared" si="3"/>
        <v>275.05808011851792</v>
      </c>
      <c r="O52">
        <f t="shared" si="4"/>
        <v>6</v>
      </c>
      <c r="P52" s="2">
        <f t="shared" si="11"/>
        <v>1.0985915492957748E-2</v>
      </c>
      <c r="Q52" s="2">
        <f t="shared" si="11"/>
        <v>1.6058354710395347E-2</v>
      </c>
      <c r="R52" s="2">
        <f t="shared" si="11"/>
        <v>2.1292509927413588E-2</v>
      </c>
      <c r="S52" s="2">
        <f t="shared" si="11"/>
        <v>9.0372852968293484E-3</v>
      </c>
      <c r="T52" s="2">
        <f t="shared" si="11"/>
        <v>7.0605309031653843E-4</v>
      </c>
      <c r="U52" s="2">
        <f t="shared" si="5"/>
        <v>275.05808011851792</v>
      </c>
      <c r="V52" s="13">
        <f t="shared" si="6"/>
        <v>0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>
      <c r="A53" s="5">
        <v>1411.2538389565966</v>
      </c>
      <c r="B53" s="5">
        <v>279.61514</v>
      </c>
      <c r="C53">
        <v>1962.126</v>
      </c>
      <c r="D53">
        <v>318.55</v>
      </c>
      <c r="E53" s="1">
        <f t="shared" si="1"/>
        <v>1797</v>
      </c>
      <c r="F53">
        <v>7</v>
      </c>
      <c r="G53" s="2">
        <f t="shared" si="10"/>
        <v>1.135211267605634E-2</v>
      </c>
      <c r="H53" s="2">
        <f t="shared" si="10"/>
        <v>1.65775579781412E-2</v>
      </c>
      <c r="I53" s="2">
        <f t="shared" si="10"/>
        <v>2.1908117195833049E-2</v>
      </c>
      <c r="J53" s="2">
        <f t="shared" si="10"/>
        <v>9.2252389518476009E-3</v>
      </c>
      <c r="K53" s="2">
        <f t="shared" si="10"/>
        <v>7.0993298750690408E-4</v>
      </c>
      <c r="L53" s="2">
        <f t="shared" si="3"/>
        <v>275.05977295978937</v>
      </c>
      <c r="O53">
        <f t="shared" si="4"/>
        <v>7</v>
      </c>
      <c r="P53" s="2">
        <f t="shared" si="11"/>
        <v>1.135211267605634E-2</v>
      </c>
      <c r="Q53" s="2">
        <f t="shared" si="11"/>
        <v>1.65775579781412E-2</v>
      </c>
      <c r="R53" s="2">
        <f t="shared" si="11"/>
        <v>2.1908117195833049E-2</v>
      </c>
      <c r="S53" s="2">
        <f t="shared" si="11"/>
        <v>9.2252389518476009E-3</v>
      </c>
      <c r="T53" s="2">
        <f t="shared" si="11"/>
        <v>7.0993298750690408E-4</v>
      </c>
      <c r="U53" s="2">
        <f t="shared" si="5"/>
        <v>275.05977295978937</v>
      </c>
      <c r="V53" s="13">
        <f t="shared" si="6"/>
        <v>0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>
      <c r="A54" s="5">
        <v>1429.3261215367718</v>
      </c>
      <c r="B54" s="5">
        <v>279.53550000000001</v>
      </c>
      <c r="C54">
        <v>1962.2027</v>
      </c>
      <c r="D54">
        <v>319.68</v>
      </c>
      <c r="E54" s="1">
        <f t="shared" si="1"/>
        <v>1798</v>
      </c>
      <c r="F54">
        <v>7</v>
      </c>
      <c r="G54" s="2">
        <f t="shared" si="10"/>
        <v>1.1779342723004698E-2</v>
      </c>
      <c r="H54" s="2">
        <f t="shared" si="10"/>
        <v>1.7189229615788611E-2</v>
      </c>
      <c r="I54" s="2">
        <f t="shared" si="10"/>
        <v>2.2665696146127821E-2</v>
      </c>
      <c r="J54" s="2">
        <f t="shared" si="10"/>
        <v>9.519826297472455E-3</v>
      </c>
      <c r="K54" s="2">
        <f t="shared" si="10"/>
        <v>7.5923462091690547E-4</v>
      </c>
      <c r="L54" s="2">
        <f t="shared" si="3"/>
        <v>275.0619133294033</v>
      </c>
      <c r="O54">
        <f t="shared" si="4"/>
        <v>7</v>
      </c>
      <c r="P54" s="2">
        <f t="shared" si="11"/>
        <v>1.1779342723004698E-2</v>
      </c>
      <c r="Q54" s="2">
        <f t="shared" si="11"/>
        <v>1.7189229615788611E-2</v>
      </c>
      <c r="R54" s="2">
        <f t="shared" si="11"/>
        <v>2.2665696146127821E-2</v>
      </c>
      <c r="S54" s="2">
        <f t="shared" si="11"/>
        <v>9.519826297472455E-3</v>
      </c>
      <c r="T54" s="2">
        <f t="shared" si="11"/>
        <v>7.5923462091690547E-4</v>
      </c>
      <c r="U54" s="2">
        <f t="shared" si="5"/>
        <v>275.0619133294033</v>
      </c>
      <c r="V54" s="13">
        <f t="shared" si="6"/>
        <v>0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>
      <c r="A55" s="5">
        <v>1431</v>
      </c>
      <c r="B55" s="5">
        <v>282.51929999999999</v>
      </c>
      <c r="C55">
        <v>1962.2877000000001</v>
      </c>
      <c r="D55">
        <v>320.57</v>
      </c>
      <c r="E55" s="1">
        <f t="shared" si="1"/>
        <v>1799</v>
      </c>
      <c r="F55">
        <v>7</v>
      </c>
      <c r="G55" s="2">
        <f t="shared" ref="G55:K70" si="12">G54*(1-G$5)+G$4*$F54*$L$4/1000</f>
        <v>1.2206572769953055E-2</v>
      </c>
      <c r="H55" s="2">
        <f t="shared" si="12"/>
        <v>1.7799218526472208E-2</v>
      </c>
      <c r="I55" s="2">
        <f t="shared" si="12"/>
        <v>2.3413106405159496E-2</v>
      </c>
      <c r="J55" s="2">
        <f t="shared" si="12"/>
        <v>9.797584794181623E-3</v>
      </c>
      <c r="K55" s="2">
        <f t="shared" si="12"/>
        <v>7.8913757315398399E-4</v>
      </c>
      <c r="L55" s="2">
        <f t="shared" si="3"/>
        <v>275.06400562006894</v>
      </c>
      <c r="O55">
        <f t="shared" si="4"/>
        <v>7</v>
      </c>
      <c r="P55" s="2">
        <f t="shared" si="11"/>
        <v>1.2206572769953055E-2</v>
      </c>
      <c r="Q55" s="2">
        <f t="shared" si="11"/>
        <v>1.7799218526472208E-2</v>
      </c>
      <c r="R55" s="2">
        <f t="shared" si="11"/>
        <v>2.3413106405159496E-2</v>
      </c>
      <c r="S55" s="2">
        <f t="shared" si="11"/>
        <v>9.797584794181623E-3</v>
      </c>
      <c r="T55" s="2">
        <f t="shared" si="11"/>
        <v>7.8913757315398399E-4</v>
      </c>
      <c r="U55" s="2">
        <f t="shared" si="5"/>
        <v>275.06400562006894</v>
      </c>
      <c r="V55" s="13">
        <f t="shared" si="6"/>
        <v>0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>
      <c r="A56" s="5">
        <v>1449.1350714777568</v>
      </c>
      <c r="B56" s="5">
        <v>281.66316999999998</v>
      </c>
      <c r="C56">
        <v>1962.3698999999999</v>
      </c>
      <c r="D56">
        <v>321.02</v>
      </c>
      <c r="E56" s="1">
        <f t="shared" si="1"/>
        <v>1800</v>
      </c>
      <c r="F56">
        <v>8</v>
      </c>
      <c r="G56" s="2">
        <f t="shared" si="12"/>
        <v>1.2633802816901412E-2</v>
      </c>
      <c r="H56" s="2">
        <f t="shared" si="12"/>
        <v>1.8407529339424182E-2</v>
      </c>
      <c r="I56" s="2">
        <f t="shared" si="12"/>
        <v>2.4150484463365096E-2</v>
      </c>
      <c r="J56" s="2">
        <f t="shared" si="12"/>
        <v>1.00594758212062E-2</v>
      </c>
      <c r="K56" s="2">
        <f t="shared" si="12"/>
        <v>8.0727463050169466E-4</v>
      </c>
      <c r="L56" s="2">
        <f t="shared" si="3"/>
        <v>275.06605856707142</v>
      </c>
      <c r="O56">
        <f t="shared" si="4"/>
        <v>8</v>
      </c>
      <c r="P56" s="2">
        <f t="shared" ref="P56:T71" si="13">P55*(1-P$5)+P$4*$O55*$L$4/1000</f>
        <v>1.2633802816901412E-2</v>
      </c>
      <c r="Q56" s="2">
        <f t="shared" si="13"/>
        <v>1.8407529339424182E-2</v>
      </c>
      <c r="R56" s="2">
        <f t="shared" si="13"/>
        <v>2.4150484463365096E-2</v>
      </c>
      <c r="S56" s="2">
        <f t="shared" si="13"/>
        <v>1.00594758212062E-2</v>
      </c>
      <c r="T56" s="2">
        <f t="shared" si="13"/>
        <v>8.0727463050169466E-4</v>
      </c>
      <c r="U56" s="2">
        <f t="shared" si="5"/>
        <v>275.06605856707142</v>
      </c>
      <c r="V56" s="13">
        <f t="shared" si="6"/>
        <v>0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>
      <c r="A57" s="5">
        <v>1469.472350000392</v>
      </c>
      <c r="B57" s="5">
        <v>279.63234999999997</v>
      </c>
      <c r="C57">
        <v>1962.4548</v>
      </c>
      <c r="D57">
        <v>320.62</v>
      </c>
      <c r="E57" s="1">
        <f t="shared" si="1"/>
        <v>1801</v>
      </c>
      <c r="F57">
        <v>8</v>
      </c>
      <c r="G57" s="2">
        <f t="shared" si="12"/>
        <v>1.3122065727699535E-2</v>
      </c>
      <c r="H57" s="2">
        <f t="shared" si="12"/>
        <v>1.9108063384756589E-2</v>
      </c>
      <c r="I57" s="2">
        <f t="shared" si="12"/>
        <v>2.5028199720906967E-2</v>
      </c>
      <c r="J57" s="2">
        <f t="shared" si="12"/>
        <v>1.0423776729223025E-2</v>
      </c>
      <c r="K57" s="2">
        <f t="shared" si="12"/>
        <v>8.6522366866755918E-4</v>
      </c>
      <c r="L57" s="2">
        <f t="shared" si="3"/>
        <v>275.06854732923125</v>
      </c>
      <c r="O57">
        <f t="shared" si="4"/>
        <v>8</v>
      </c>
      <c r="P57" s="2">
        <f t="shared" si="13"/>
        <v>1.3122065727699535E-2</v>
      </c>
      <c r="Q57" s="2">
        <f t="shared" si="13"/>
        <v>1.9108063384756589E-2</v>
      </c>
      <c r="R57" s="2">
        <f t="shared" si="13"/>
        <v>2.5028199720906967E-2</v>
      </c>
      <c r="S57" s="2">
        <f t="shared" si="13"/>
        <v>1.0423776729223025E-2</v>
      </c>
      <c r="T57" s="2">
        <f t="shared" si="13"/>
        <v>8.6522366866755918E-4</v>
      </c>
      <c r="U57" s="2">
        <f t="shared" si="5"/>
        <v>275.06854732923125</v>
      </c>
      <c r="V57" s="13">
        <f t="shared" si="6"/>
        <v>0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>
      <c r="A58" s="5">
        <v>1501.5236039760064</v>
      </c>
      <c r="B58" s="5">
        <v>282.40979499999997</v>
      </c>
      <c r="C58">
        <v>1962.537</v>
      </c>
      <c r="D58">
        <v>319.61</v>
      </c>
      <c r="E58" s="1">
        <f t="shared" si="1"/>
        <v>1802</v>
      </c>
      <c r="F58">
        <v>10</v>
      </c>
      <c r="G58" s="2">
        <f t="shared" si="12"/>
        <v>1.3610328638497657E-2</v>
      </c>
      <c r="H58" s="2">
        <f t="shared" si="12"/>
        <v>1.9806670239984704E-2</v>
      </c>
      <c r="I58" s="2">
        <f t="shared" si="12"/>
        <v>2.5894133743678018E-2</v>
      </c>
      <c r="J58" s="2">
        <f t="shared" si="12"/>
        <v>1.0767266271674033E-2</v>
      </c>
      <c r="K58" s="2">
        <f t="shared" si="12"/>
        <v>9.0037153701601354E-4</v>
      </c>
      <c r="L58" s="2">
        <f t="shared" si="3"/>
        <v>275.07097877043083</v>
      </c>
      <c r="O58">
        <f t="shared" si="4"/>
        <v>10</v>
      </c>
      <c r="P58" s="2">
        <f t="shared" si="13"/>
        <v>1.3610328638497657E-2</v>
      </c>
      <c r="Q58" s="2">
        <f t="shared" si="13"/>
        <v>1.9806670239984704E-2</v>
      </c>
      <c r="R58" s="2">
        <f t="shared" si="13"/>
        <v>2.5894133743678018E-2</v>
      </c>
      <c r="S58" s="2">
        <f t="shared" si="13"/>
        <v>1.0767266271674033E-2</v>
      </c>
      <c r="T58" s="2">
        <f t="shared" si="13"/>
        <v>9.0037153701601354E-4</v>
      </c>
      <c r="U58" s="2">
        <f t="shared" si="5"/>
        <v>275.07097877043083</v>
      </c>
      <c r="V58" s="13">
        <f t="shared" si="6"/>
        <v>0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>
      <c r="A59" s="5">
        <v>1529.6778032850689</v>
      </c>
      <c r="B59" s="5">
        <v>283.21615000000003</v>
      </c>
      <c r="C59">
        <v>1962.6219000000001</v>
      </c>
      <c r="D59">
        <v>317.39999999999998</v>
      </c>
      <c r="E59" s="1">
        <f t="shared" si="1"/>
        <v>1803</v>
      </c>
      <c r="F59">
        <v>9</v>
      </c>
      <c r="G59" s="2">
        <f t="shared" si="12"/>
        <v>1.422065727699531E-2</v>
      </c>
      <c r="H59" s="2">
        <f t="shared" si="12"/>
        <v>2.0691148634096171E-2</v>
      </c>
      <c r="I59" s="2">
        <f t="shared" si="12"/>
        <v>2.7048914150235474E-2</v>
      </c>
      <c r="J59" s="2">
        <f t="shared" si="12"/>
        <v>1.1325875120483647E-2</v>
      </c>
      <c r="K59" s="2">
        <f t="shared" si="12"/>
        <v>1.0155865104079179E-3</v>
      </c>
      <c r="L59" s="2">
        <f t="shared" si="3"/>
        <v>275.07430218169225</v>
      </c>
      <c r="O59">
        <f t="shared" si="4"/>
        <v>9</v>
      </c>
      <c r="P59" s="2">
        <f t="shared" si="13"/>
        <v>1.422065727699531E-2</v>
      </c>
      <c r="Q59" s="2">
        <f t="shared" si="13"/>
        <v>2.0691148634096171E-2</v>
      </c>
      <c r="R59" s="2">
        <f t="shared" si="13"/>
        <v>2.7048914150235474E-2</v>
      </c>
      <c r="S59" s="2">
        <f t="shared" si="13"/>
        <v>1.1325875120483647E-2</v>
      </c>
      <c r="T59" s="2">
        <f t="shared" si="13"/>
        <v>1.0155865104079179E-3</v>
      </c>
      <c r="U59" s="2">
        <f t="shared" si="5"/>
        <v>275.07430218169225</v>
      </c>
      <c r="V59" s="13">
        <f t="shared" si="6"/>
        <v>0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>
      <c r="A60" s="5">
        <v>1549.7130622291177</v>
      </c>
      <c r="B60" s="5">
        <v>282.81794999999994</v>
      </c>
      <c r="C60">
        <v>1962.7067999999999</v>
      </c>
      <c r="D60">
        <v>316.25</v>
      </c>
      <c r="E60" s="1">
        <f t="shared" si="1"/>
        <v>1804</v>
      </c>
      <c r="F60">
        <v>9</v>
      </c>
      <c r="G60" s="2">
        <f t="shared" si="12"/>
        <v>1.4769953051643197E-2</v>
      </c>
      <c r="H60" s="2">
        <f t="shared" si="12"/>
        <v>2.1479297088084996E-2</v>
      </c>
      <c r="I60" s="2">
        <f t="shared" si="12"/>
        <v>2.8037959641163793E-2</v>
      </c>
      <c r="J60" s="2">
        <f t="shared" si="12"/>
        <v>1.1735201509927141E-2</v>
      </c>
      <c r="K60" s="2">
        <f t="shared" si="12"/>
        <v>1.0385195674205714E-3</v>
      </c>
      <c r="L60" s="2">
        <f t="shared" si="3"/>
        <v>275.07706093085824</v>
      </c>
      <c r="O60">
        <f t="shared" si="4"/>
        <v>9</v>
      </c>
      <c r="P60" s="2">
        <f t="shared" si="13"/>
        <v>1.4769953051643197E-2</v>
      </c>
      <c r="Q60" s="2">
        <f t="shared" si="13"/>
        <v>2.1479297088084996E-2</v>
      </c>
      <c r="R60" s="2">
        <f t="shared" si="13"/>
        <v>2.8037959641163793E-2</v>
      </c>
      <c r="S60" s="2">
        <f t="shared" si="13"/>
        <v>1.1735201509927141E-2</v>
      </c>
      <c r="T60" s="2">
        <f t="shared" si="13"/>
        <v>1.0385195674205714E-3</v>
      </c>
      <c r="U60" s="2">
        <f t="shared" si="5"/>
        <v>275.07706093085824</v>
      </c>
      <c r="V60" s="13">
        <f t="shared" si="6"/>
        <v>0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spans="1:38">
      <c r="A61" s="5">
        <v>1560.4303488641633</v>
      </c>
      <c r="B61" s="5">
        <v>281.74551000000002</v>
      </c>
      <c r="C61">
        <v>1962.789</v>
      </c>
      <c r="D61">
        <v>315.42</v>
      </c>
      <c r="E61" s="1">
        <f t="shared" si="1"/>
        <v>1805</v>
      </c>
      <c r="F61">
        <v>9</v>
      </c>
      <c r="G61" s="2">
        <f t="shared" si="12"/>
        <v>1.5319248826291085E-2</v>
      </c>
      <c r="H61" s="2">
        <f t="shared" si="12"/>
        <v>2.2265277322111691E-2</v>
      </c>
      <c r="I61" s="2">
        <f t="shared" si="12"/>
        <v>2.9013729554360587E-2</v>
      </c>
      <c r="J61" s="2">
        <f t="shared" si="12"/>
        <v>1.2121144369604493E-2</v>
      </c>
      <c r="K61" s="2">
        <f t="shared" si="12"/>
        <v>1.0524291696196834E-3</v>
      </c>
      <c r="L61" s="2">
        <f t="shared" si="3"/>
        <v>275.07977182924196</v>
      </c>
      <c r="O61">
        <f t="shared" si="4"/>
        <v>9</v>
      </c>
      <c r="P61" s="2">
        <f t="shared" si="13"/>
        <v>1.5319248826291085E-2</v>
      </c>
      <c r="Q61" s="2">
        <f t="shared" si="13"/>
        <v>2.2265277322111691E-2</v>
      </c>
      <c r="R61" s="2">
        <f t="shared" si="13"/>
        <v>2.9013729554360587E-2</v>
      </c>
      <c r="S61" s="2">
        <f t="shared" si="13"/>
        <v>1.2121144369604493E-2</v>
      </c>
      <c r="T61" s="2">
        <f t="shared" si="13"/>
        <v>1.0524291696196834E-3</v>
      </c>
      <c r="U61" s="2">
        <f t="shared" si="5"/>
        <v>275.07977182924196</v>
      </c>
      <c r="V61" s="13">
        <f t="shared" si="6"/>
        <v>0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>
      <c r="A62" s="5">
        <v>1572.9808941479982</v>
      </c>
      <c r="B62" s="5">
        <v>281.92199999999997</v>
      </c>
      <c r="C62">
        <v>1962.874</v>
      </c>
      <c r="D62">
        <v>316.69</v>
      </c>
      <c r="E62" s="1">
        <f t="shared" si="1"/>
        <v>1806</v>
      </c>
      <c r="F62">
        <v>10</v>
      </c>
      <c r="G62" s="2">
        <f t="shared" si="12"/>
        <v>1.5868544600938971E-2</v>
      </c>
      <c r="H62" s="2">
        <f t="shared" si="12"/>
        <v>2.3049095301014202E-2</v>
      </c>
      <c r="I62" s="2">
        <f t="shared" si="12"/>
        <v>2.997640208280658E-2</v>
      </c>
      <c r="J62" s="2">
        <f t="shared" si="12"/>
        <v>1.248503952705682E-2</v>
      </c>
      <c r="K62" s="2">
        <f t="shared" si="12"/>
        <v>1.0608657698178512E-3</v>
      </c>
      <c r="L62" s="2">
        <f t="shared" si="3"/>
        <v>275.08243994728161</v>
      </c>
      <c r="O62">
        <f t="shared" si="4"/>
        <v>10</v>
      </c>
      <c r="P62" s="2">
        <f t="shared" si="13"/>
        <v>1.5868544600938971E-2</v>
      </c>
      <c r="Q62" s="2">
        <f t="shared" si="13"/>
        <v>2.3049095301014202E-2</v>
      </c>
      <c r="R62" s="2">
        <f t="shared" si="13"/>
        <v>2.997640208280658E-2</v>
      </c>
      <c r="S62" s="2">
        <f t="shared" si="13"/>
        <v>1.248503952705682E-2</v>
      </c>
      <c r="T62" s="2">
        <f t="shared" si="13"/>
        <v>1.0608657698178512E-3</v>
      </c>
      <c r="U62" s="2">
        <f t="shared" si="5"/>
        <v>275.08243994728161</v>
      </c>
      <c r="V62" s="13">
        <f t="shared" si="6"/>
        <v>0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>
      <c r="A63" s="5">
        <v>1588.2982673501078</v>
      </c>
      <c r="B63" s="5">
        <v>281.02875</v>
      </c>
      <c r="C63">
        <v>1962.9562000000001</v>
      </c>
      <c r="D63">
        <v>317.7</v>
      </c>
      <c r="E63" s="1">
        <f t="shared" si="1"/>
        <v>1807</v>
      </c>
      <c r="F63">
        <v>10</v>
      </c>
      <c r="G63" s="2">
        <f t="shared" si="12"/>
        <v>1.6478873239436621E-2</v>
      </c>
      <c r="H63" s="2">
        <f t="shared" si="12"/>
        <v>2.3924653686836047E-2</v>
      </c>
      <c r="I63" s="2">
        <f t="shared" si="12"/>
        <v>3.1076387769450604E-2</v>
      </c>
      <c r="J63" s="2">
        <f t="shared" si="12"/>
        <v>1.2945517390216238E-2</v>
      </c>
      <c r="K63" s="2">
        <f t="shared" si="12"/>
        <v>1.1129311833092894E-3</v>
      </c>
      <c r="L63" s="2">
        <f t="shared" si="3"/>
        <v>275.08553836326922</v>
      </c>
      <c r="O63">
        <f t="shared" si="4"/>
        <v>10</v>
      </c>
      <c r="P63" s="2">
        <f t="shared" si="13"/>
        <v>1.6478873239436621E-2</v>
      </c>
      <c r="Q63" s="2">
        <f t="shared" si="13"/>
        <v>2.3924653686836047E-2</v>
      </c>
      <c r="R63" s="2">
        <f t="shared" si="13"/>
        <v>3.1076387769450604E-2</v>
      </c>
      <c r="S63" s="2">
        <f t="shared" si="13"/>
        <v>1.2945517390216238E-2</v>
      </c>
      <c r="T63" s="2">
        <f t="shared" si="13"/>
        <v>1.1129311833092894E-3</v>
      </c>
      <c r="U63" s="2">
        <f t="shared" si="5"/>
        <v>275.08553836326922</v>
      </c>
      <c r="V63" s="13">
        <f t="shared" si="6"/>
        <v>0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>
      <c r="A64" s="5">
        <v>1591.1074635134278</v>
      </c>
      <c r="B64" s="5">
        <v>278.65676000000002</v>
      </c>
      <c r="C64">
        <v>1963.0410999999999</v>
      </c>
      <c r="D64">
        <v>318.74</v>
      </c>
      <c r="E64" s="1">
        <f t="shared" si="1"/>
        <v>1808</v>
      </c>
      <c r="F64">
        <v>10</v>
      </c>
      <c r="G64" s="2">
        <f t="shared" si="12"/>
        <v>1.7089201877934272E-2</v>
      </c>
      <c r="H64" s="2">
        <f t="shared" si="12"/>
        <v>2.4797803385359782E-2</v>
      </c>
      <c r="I64" s="2">
        <f t="shared" si="12"/>
        <v>3.2161608770728232E-2</v>
      </c>
      <c r="J64" s="2">
        <f t="shared" si="12"/>
        <v>1.3379689600728934E-2</v>
      </c>
      <c r="K64" s="2">
        <f t="shared" si="12"/>
        <v>1.1445104529024626E-3</v>
      </c>
      <c r="L64" s="2">
        <f t="shared" si="3"/>
        <v>275.08857281408763</v>
      </c>
      <c r="O64">
        <f t="shared" si="4"/>
        <v>10</v>
      </c>
      <c r="P64" s="2">
        <f t="shared" si="13"/>
        <v>1.7089201877934272E-2</v>
      </c>
      <c r="Q64" s="2">
        <f t="shared" si="13"/>
        <v>2.4797803385359782E-2</v>
      </c>
      <c r="R64" s="2">
        <f t="shared" si="13"/>
        <v>3.2161608770728232E-2</v>
      </c>
      <c r="S64" s="2">
        <f t="shared" si="13"/>
        <v>1.3379689600728934E-2</v>
      </c>
      <c r="T64" s="2">
        <f t="shared" si="13"/>
        <v>1.1445104529024626E-3</v>
      </c>
      <c r="U64" s="2">
        <f t="shared" si="5"/>
        <v>275.08857281408763</v>
      </c>
      <c r="V64" s="13">
        <f t="shared" si="6"/>
        <v>0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>
      <c r="A65" s="5">
        <v>1603.4209810085183</v>
      </c>
      <c r="B65" s="5">
        <v>274.25664999999998</v>
      </c>
      <c r="C65">
        <v>1963.126</v>
      </c>
      <c r="D65">
        <v>319.07</v>
      </c>
      <c r="E65" s="1">
        <f t="shared" si="1"/>
        <v>1809</v>
      </c>
      <c r="F65">
        <v>10</v>
      </c>
      <c r="G65" s="2">
        <f t="shared" si="12"/>
        <v>1.7699530516431923E-2</v>
      </c>
      <c r="H65" s="2">
        <f t="shared" si="12"/>
        <v>2.566855102295618E-2</v>
      </c>
      <c r="I65" s="2">
        <f t="shared" si="12"/>
        <v>3.3232263267340002E-2</v>
      </c>
      <c r="J65" s="2">
        <f t="shared" si="12"/>
        <v>1.378905891782946E-2</v>
      </c>
      <c r="K65" s="2">
        <f t="shared" si="12"/>
        <v>1.1636642481220529E-3</v>
      </c>
      <c r="L65" s="2">
        <f t="shared" si="3"/>
        <v>275.09155306797265</v>
      </c>
      <c r="O65">
        <f t="shared" si="4"/>
        <v>10</v>
      </c>
      <c r="P65" s="2">
        <f t="shared" si="13"/>
        <v>1.7699530516431923E-2</v>
      </c>
      <c r="Q65" s="2">
        <f t="shared" si="13"/>
        <v>2.566855102295618E-2</v>
      </c>
      <c r="R65" s="2">
        <f t="shared" si="13"/>
        <v>3.3232263267340002E-2</v>
      </c>
      <c r="S65" s="2">
        <f t="shared" si="13"/>
        <v>1.378905891782946E-2</v>
      </c>
      <c r="T65" s="2">
        <f t="shared" si="13"/>
        <v>1.1636642481220529E-3</v>
      </c>
      <c r="U65" s="2">
        <f t="shared" si="5"/>
        <v>275.09155306797265</v>
      </c>
      <c r="V65" s="13">
        <f t="shared" si="6"/>
        <v>0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>
      <c r="A66" s="5">
        <v>1610.4072095287759</v>
      </c>
      <c r="B66" s="5">
        <v>271.83033</v>
      </c>
      <c r="C66">
        <v>1963.2027</v>
      </c>
      <c r="D66">
        <v>319.86</v>
      </c>
      <c r="E66" s="1">
        <f t="shared" si="1"/>
        <v>1810</v>
      </c>
      <c r="F66">
        <v>10</v>
      </c>
      <c r="G66" s="2">
        <f t="shared" si="12"/>
        <v>1.8309859154929574E-2</v>
      </c>
      <c r="H66" s="2">
        <f t="shared" si="12"/>
        <v>2.6536903207766676E-2</v>
      </c>
      <c r="I66" s="2">
        <f t="shared" si="12"/>
        <v>3.4288546779883043E-2</v>
      </c>
      <c r="J66" s="2">
        <f t="shared" si="12"/>
        <v>1.4175042252841757E-2</v>
      </c>
      <c r="K66" s="2">
        <f t="shared" si="12"/>
        <v>1.1752816121725915E-3</v>
      </c>
      <c r="L66" s="2">
        <f t="shared" si="3"/>
        <v>275.09448563300759</v>
      </c>
      <c r="O66">
        <f t="shared" si="4"/>
        <v>10</v>
      </c>
      <c r="P66" s="2">
        <f t="shared" si="13"/>
        <v>1.8309859154929574E-2</v>
      </c>
      <c r="Q66" s="2">
        <f t="shared" si="13"/>
        <v>2.6536903207766676E-2</v>
      </c>
      <c r="R66" s="2">
        <f t="shared" si="13"/>
        <v>3.4288546779883043E-2</v>
      </c>
      <c r="S66" s="2">
        <f t="shared" si="13"/>
        <v>1.4175042252841757E-2</v>
      </c>
      <c r="T66" s="2">
        <f t="shared" si="13"/>
        <v>1.1752816121725915E-3</v>
      </c>
      <c r="U66" s="2">
        <f t="shared" si="5"/>
        <v>275.09448563300759</v>
      </c>
      <c r="V66" s="13">
        <f t="shared" si="6"/>
        <v>0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>
      <c r="A67" s="5">
        <v>1628.9303455233619</v>
      </c>
      <c r="B67" s="5">
        <v>274.49826999999999</v>
      </c>
      <c r="C67">
        <v>1963.2877000000001</v>
      </c>
      <c r="D67">
        <v>321.38</v>
      </c>
      <c r="E67" s="1">
        <f t="shared" si="1"/>
        <v>1811</v>
      </c>
      <c r="F67">
        <v>11</v>
      </c>
      <c r="G67" s="2">
        <f t="shared" si="12"/>
        <v>1.8920187793427225E-2</v>
      </c>
      <c r="H67" s="2">
        <f t="shared" si="12"/>
        <v>2.7402866529753503E-2</v>
      </c>
      <c r="I67" s="2">
        <f t="shared" si="12"/>
        <v>3.5330652204556605E-2</v>
      </c>
      <c r="J67" s="2">
        <f t="shared" si="12"/>
        <v>1.4538975573400391E-2</v>
      </c>
      <c r="K67" s="2">
        <f t="shared" si="12"/>
        <v>1.1823278996542868E-3</v>
      </c>
      <c r="L67" s="2">
        <f t="shared" si="3"/>
        <v>275.0973750100008</v>
      </c>
      <c r="O67">
        <f t="shared" si="4"/>
        <v>11</v>
      </c>
      <c r="P67" s="2">
        <f t="shared" si="13"/>
        <v>1.8920187793427225E-2</v>
      </c>
      <c r="Q67" s="2">
        <f t="shared" si="13"/>
        <v>2.7402866529753503E-2</v>
      </c>
      <c r="R67" s="2">
        <f t="shared" si="13"/>
        <v>3.5330652204556605E-2</v>
      </c>
      <c r="S67" s="2">
        <f t="shared" si="13"/>
        <v>1.4538975573400391E-2</v>
      </c>
      <c r="T67" s="2">
        <f t="shared" si="13"/>
        <v>1.1823278996542868E-3</v>
      </c>
      <c r="U67" s="2">
        <f t="shared" si="5"/>
        <v>275.0973750100008</v>
      </c>
      <c r="V67" s="13">
        <f t="shared" si="6"/>
        <v>0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>
      <c r="A68" s="5">
        <v>1640.0803605579961</v>
      </c>
      <c r="B68" s="5">
        <v>276.61868500000003</v>
      </c>
      <c r="C68">
        <v>1963.3698999999999</v>
      </c>
      <c r="D68">
        <v>322.25</v>
      </c>
      <c r="E68" s="1">
        <f t="shared" si="1"/>
        <v>1812</v>
      </c>
      <c r="F68">
        <v>11</v>
      </c>
      <c r="G68" s="2">
        <f t="shared" si="12"/>
        <v>1.9591549295774644E-2</v>
      </c>
      <c r="H68" s="2">
        <f t="shared" si="12"/>
        <v>2.8360344274364742E-2</v>
      </c>
      <c r="I68" s="2">
        <f t="shared" si="12"/>
        <v>3.6509004590172374E-2</v>
      </c>
      <c r="J68" s="2">
        <f t="shared" si="12"/>
        <v>1.4999489419527834E-2</v>
      </c>
      <c r="K68" s="2">
        <f t="shared" si="12"/>
        <v>1.233550045856596E-3</v>
      </c>
      <c r="L68" s="2">
        <f t="shared" si="3"/>
        <v>275.10069393762569</v>
      </c>
      <c r="O68">
        <f t="shared" si="4"/>
        <v>11</v>
      </c>
      <c r="P68" s="2">
        <f t="shared" si="13"/>
        <v>1.9591549295774644E-2</v>
      </c>
      <c r="Q68" s="2">
        <f t="shared" si="13"/>
        <v>2.8360344274364742E-2</v>
      </c>
      <c r="R68" s="2">
        <f t="shared" si="13"/>
        <v>3.6509004590172374E-2</v>
      </c>
      <c r="S68" s="2">
        <f t="shared" si="13"/>
        <v>1.4999489419527834E-2</v>
      </c>
      <c r="T68" s="2">
        <f t="shared" si="13"/>
        <v>1.233550045856596E-3</v>
      </c>
      <c r="U68" s="2">
        <f t="shared" si="5"/>
        <v>275.10069393762569</v>
      </c>
      <c r="V68" s="13">
        <f t="shared" si="6"/>
        <v>0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>
      <c r="A69" s="5">
        <v>1649.1941028937104</v>
      </c>
      <c r="B69" s="5">
        <v>277.24315000000001</v>
      </c>
      <c r="C69">
        <v>1963.4548</v>
      </c>
      <c r="D69">
        <v>321.48</v>
      </c>
      <c r="E69" s="1">
        <f t="shared" si="1"/>
        <v>1813</v>
      </c>
      <c r="F69">
        <v>11</v>
      </c>
      <c r="G69" s="2">
        <f t="shared" si="12"/>
        <v>2.0262910798122064E-2</v>
      </c>
      <c r="H69" s="2">
        <f t="shared" si="12"/>
        <v>2.9315187969072495E-2</v>
      </c>
      <c r="I69" s="2">
        <f t="shared" si="12"/>
        <v>3.7671540404322162E-2</v>
      </c>
      <c r="J69" s="2">
        <f t="shared" si="12"/>
        <v>1.5433695557414716E-2</v>
      </c>
      <c r="K69" s="2">
        <f t="shared" si="12"/>
        <v>1.2646178479845797E-3</v>
      </c>
      <c r="L69" s="2">
        <f t="shared" si="3"/>
        <v>275.1039479525769</v>
      </c>
      <c r="O69">
        <f t="shared" si="4"/>
        <v>11</v>
      </c>
      <c r="P69" s="2">
        <f t="shared" si="13"/>
        <v>2.0262910798122064E-2</v>
      </c>
      <c r="Q69" s="2">
        <f t="shared" si="13"/>
        <v>2.9315187969072495E-2</v>
      </c>
      <c r="R69" s="2">
        <f t="shared" si="13"/>
        <v>3.7671540404322162E-2</v>
      </c>
      <c r="S69" s="2">
        <f t="shared" si="13"/>
        <v>1.5433695557414716E-2</v>
      </c>
      <c r="T69" s="2">
        <f t="shared" si="13"/>
        <v>1.2646178479845797E-3</v>
      </c>
      <c r="U69" s="2">
        <f t="shared" si="5"/>
        <v>275.1039479525769</v>
      </c>
      <c r="V69" s="13">
        <f t="shared" si="6"/>
        <v>0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>
      <c r="A70" s="5">
        <v>1681.8876961189101</v>
      </c>
      <c r="B70" s="5">
        <v>275.91913500000004</v>
      </c>
      <c r="C70">
        <v>1963.537</v>
      </c>
      <c r="D70">
        <v>319.74</v>
      </c>
      <c r="E70" s="1">
        <f t="shared" si="1"/>
        <v>1814</v>
      </c>
      <c r="F70">
        <v>11</v>
      </c>
      <c r="G70" s="2">
        <f t="shared" si="12"/>
        <v>2.0934272300469483E-2</v>
      </c>
      <c r="H70" s="2">
        <f t="shared" si="12"/>
        <v>3.0267404860226804E-2</v>
      </c>
      <c r="I70" s="2">
        <f t="shared" si="12"/>
        <v>3.88184719467696E-2</v>
      </c>
      <c r="J70" s="2">
        <f t="shared" si="12"/>
        <v>1.5843096863725203E-2</v>
      </c>
      <c r="K70" s="2">
        <f t="shared" si="12"/>
        <v>1.283461422505087E-3</v>
      </c>
      <c r="L70" s="2">
        <f t="shared" si="3"/>
        <v>275.10714670739372</v>
      </c>
      <c r="O70">
        <f t="shared" si="4"/>
        <v>11</v>
      </c>
      <c r="P70" s="2">
        <f t="shared" si="13"/>
        <v>2.0934272300469483E-2</v>
      </c>
      <c r="Q70" s="2">
        <f t="shared" si="13"/>
        <v>3.0267404860226804E-2</v>
      </c>
      <c r="R70" s="2">
        <f t="shared" si="13"/>
        <v>3.88184719467696E-2</v>
      </c>
      <c r="S70" s="2">
        <f t="shared" si="13"/>
        <v>1.5843096863725203E-2</v>
      </c>
      <c r="T70" s="2">
        <f t="shared" si="13"/>
        <v>1.283461422505087E-3</v>
      </c>
      <c r="U70" s="2">
        <f t="shared" si="5"/>
        <v>275.10714670739372</v>
      </c>
      <c r="V70" s="13">
        <f t="shared" si="6"/>
        <v>0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>
      <c r="A71" s="5">
        <v>1689.5911247320805</v>
      </c>
      <c r="B71" s="5">
        <v>276.25035000000003</v>
      </c>
      <c r="C71">
        <v>1963.6219000000001</v>
      </c>
      <c r="D71">
        <v>317.77</v>
      </c>
      <c r="E71" s="1">
        <f t="shared" ref="E71:E134" si="14">1+E70</f>
        <v>1815</v>
      </c>
      <c r="F71">
        <v>12</v>
      </c>
      <c r="G71" s="2">
        <f t="shared" ref="G71:K86" si="15">G70*(1-G$5)+G$4*$F70*$L$4/1000</f>
        <v>2.1605633802816902E-2</v>
      </c>
      <c r="H71" s="2">
        <f t="shared" si="15"/>
        <v>3.1217002174242788E-2</v>
      </c>
      <c r="I71" s="2">
        <f t="shared" si="15"/>
        <v>3.9950008667660131E-2</v>
      </c>
      <c r="J71" s="2">
        <f t="shared" si="15"/>
        <v>1.6229110360504465E-2</v>
      </c>
      <c r="K71" s="2">
        <f t="shared" si="15"/>
        <v>1.2948906281903545E-3</v>
      </c>
      <c r="L71" s="2">
        <f t="shared" ref="L71:L134" si="16">SUM(G71:K71,L$5)</f>
        <v>275.11029664563341</v>
      </c>
      <c r="O71">
        <f t="shared" ref="O71:O134" si="17">F71+N71</f>
        <v>12</v>
      </c>
      <c r="P71" s="2">
        <f t="shared" si="13"/>
        <v>2.1605633802816902E-2</v>
      </c>
      <c r="Q71" s="2">
        <f t="shared" si="13"/>
        <v>3.1217002174242788E-2</v>
      </c>
      <c r="R71" s="2">
        <f t="shared" si="13"/>
        <v>3.9950008667660131E-2</v>
      </c>
      <c r="S71" s="2">
        <f t="shared" si="13"/>
        <v>1.6229110360504465E-2</v>
      </c>
      <c r="T71" s="2">
        <f t="shared" si="13"/>
        <v>1.2948906281903545E-3</v>
      </c>
      <c r="U71" s="2">
        <f t="shared" ref="U71:U134" si="18">SUM(P71:T71,U$5)</f>
        <v>275.11029664563341</v>
      </c>
      <c r="V71" s="13">
        <f t="shared" ref="V71:V134" si="19">U71-L71</f>
        <v>0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>
      <c r="A72" s="5">
        <v>1694.0641586920481</v>
      </c>
      <c r="B72" s="5">
        <v>276.54630000000003</v>
      </c>
      <c r="C72">
        <v>1963.7067999999999</v>
      </c>
      <c r="D72">
        <v>316.20999999999998</v>
      </c>
      <c r="E72" s="1">
        <f t="shared" si="14"/>
        <v>1816</v>
      </c>
      <c r="F72">
        <v>13</v>
      </c>
      <c r="G72" s="2">
        <f t="shared" si="15"/>
        <v>2.2338028169014087E-2</v>
      </c>
      <c r="H72" s="2">
        <f t="shared" si="15"/>
        <v>3.2257883831270498E-2</v>
      </c>
      <c r="I72" s="2">
        <f t="shared" si="15"/>
        <v>4.1216591947554393E-2</v>
      </c>
      <c r="J72" s="2">
        <f t="shared" si="15"/>
        <v>1.6710443011801919E-2</v>
      </c>
      <c r="K72" s="2">
        <f t="shared" si="15"/>
        <v>1.3487711486621431E-3</v>
      </c>
      <c r="L72" s="2">
        <f t="shared" si="16"/>
        <v>275.11387171810833</v>
      </c>
      <c r="O72">
        <f t="shared" si="17"/>
        <v>13</v>
      </c>
      <c r="P72" s="2">
        <f t="shared" ref="P72:T87" si="20">P71*(1-P$5)+P$4*$O71*$L$4/1000</f>
        <v>2.2338028169014087E-2</v>
      </c>
      <c r="Q72" s="2">
        <f t="shared" si="20"/>
        <v>3.2257883831270498E-2</v>
      </c>
      <c r="R72" s="2">
        <f t="shared" si="20"/>
        <v>4.1216591947554393E-2</v>
      </c>
      <c r="S72" s="2">
        <f t="shared" si="20"/>
        <v>1.6710443011801919E-2</v>
      </c>
      <c r="T72" s="2">
        <f t="shared" si="20"/>
        <v>1.3487711486621431E-3</v>
      </c>
      <c r="U72" s="2">
        <f t="shared" si="18"/>
        <v>275.11387171810833</v>
      </c>
      <c r="V72" s="13">
        <f t="shared" si="19"/>
        <v>0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>
      <c r="A73" s="5">
        <v>1722.7948339536329</v>
      </c>
      <c r="B73" s="5">
        <v>276.93724500000002</v>
      </c>
      <c r="C73">
        <v>1963.789</v>
      </c>
      <c r="D73">
        <v>315.99</v>
      </c>
      <c r="E73" s="1">
        <f t="shared" si="14"/>
        <v>1817</v>
      </c>
      <c r="F73">
        <v>14</v>
      </c>
      <c r="G73" s="2">
        <f t="shared" si="15"/>
        <v>2.3131455399061036E-2</v>
      </c>
      <c r="H73" s="2">
        <f t="shared" si="15"/>
        <v>3.3389798705352955E-2</v>
      </c>
      <c r="I73" s="2">
        <f t="shared" si="15"/>
        <v>4.2616409108362369E-2</v>
      </c>
      <c r="J73" s="2">
        <f t="shared" si="15"/>
        <v>1.7281649533989533E-2</v>
      </c>
      <c r="K73" s="2">
        <f t="shared" si="15"/>
        <v>1.4283996930970686E-3</v>
      </c>
      <c r="L73" s="2">
        <f t="shared" si="16"/>
        <v>275.11784771243987</v>
      </c>
      <c r="O73">
        <f t="shared" si="17"/>
        <v>14</v>
      </c>
      <c r="P73" s="2">
        <f t="shared" si="20"/>
        <v>2.3131455399061036E-2</v>
      </c>
      <c r="Q73" s="2">
        <f t="shared" si="20"/>
        <v>3.3389798705352955E-2</v>
      </c>
      <c r="R73" s="2">
        <f t="shared" si="20"/>
        <v>4.2616409108362369E-2</v>
      </c>
      <c r="S73" s="2">
        <f t="shared" si="20"/>
        <v>1.7281649533989533E-2</v>
      </c>
      <c r="T73" s="2">
        <f t="shared" si="20"/>
        <v>1.4283996930970686E-3</v>
      </c>
      <c r="U73" s="2">
        <f t="shared" si="18"/>
        <v>275.11784771243987</v>
      </c>
      <c r="V73" s="13">
        <f t="shared" si="19"/>
        <v>0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>
      <c r="A74" s="5">
        <v>1722.9403332482652</v>
      </c>
      <c r="B74" s="5">
        <v>277.54180000000002</v>
      </c>
      <c r="C74">
        <v>1963.874</v>
      </c>
      <c r="D74">
        <v>317.07</v>
      </c>
      <c r="E74" s="1">
        <f t="shared" si="14"/>
        <v>1818</v>
      </c>
      <c r="F74">
        <v>14</v>
      </c>
      <c r="G74" s="2">
        <f t="shared" si="15"/>
        <v>2.3985915492957751E-2</v>
      </c>
      <c r="H74" s="2">
        <f t="shared" si="15"/>
        <v>3.4612496361388197E-2</v>
      </c>
      <c r="I74" s="2">
        <f t="shared" si="15"/>
        <v>4.41476718028758E-2</v>
      </c>
      <c r="J74" s="2">
        <f t="shared" si="15"/>
        <v>1.7937595715373757E-2</v>
      </c>
      <c r="K74" s="2">
        <f t="shared" si="15"/>
        <v>1.5236452034926525E-3</v>
      </c>
      <c r="L74" s="2">
        <f t="shared" si="16"/>
        <v>275.1222073245761</v>
      </c>
      <c r="O74">
        <f t="shared" si="17"/>
        <v>14</v>
      </c>
      <c r="P74" s="2">
        <f t="shared" si="20"/>
        <v>2.3985915492957751E-2</v>
      </c>
      <c r="Q74" s="2">
        <f t="shared" si="20"/>
        <v>3.4612496361388197E-2</v>
      </c>
      <c r="R74" s="2">
        <f t="shared" si="20"/>
        <v>4.41476718028758E-2</v>
      </c>
      <c r="S74" s="2">
        <f t="shared" si="20"/>
        <v>1.7937595715373757E-2</v>
      </c>
      <c r="T74" s="2">
        <f t="shared" si="20"/>
        <v>1.5236452034926525E-3</v>
      </c>
      <c r="U74" s="2">
        <f t="shared" si="18"/>
        <v>275.1222073245761</v>
      </c>
      <c r="V74" s="13">
        <f t="shared" si="19"/>
        <v>0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>
      <c r="A75" s="5">
        <v>1734.0939348733066</v>
      </c>
      <c r="B75" s="5">
        <v>278.23139500000002</v>
      </c>
      <c r="C75">
        <v>1963.9562000000001</v>
      </c>
      <c r="D75">
        <v>318.35000000000002</v>
      </c>
      <c r="E75" s="1">
        <f t="shared" si="14"/>
        <v>1819</v>
      </c>
      <c r="F75">
        <v>14</v>
      </c>
      <c r="G75" s="2">
        <f t="shared" si="15"/>
        <v>2.4840375586854466E-2</v>
      </c>
      <c r="H75" s="2">
        <f t="shared" si="15"/>
        <v>3.58318303396137E-2</v>
      </c>
      <c r="I75" s="2">
        <f t="shared" si="15"/>
        <v>4.5658380946400061E-2</v>
      </c>
      <c r="J75" s="2">
        <f t="shared" si="15"/>
        <v>1.8556069753615102E-2</v>
      </c>
      <c r="K75" s="2">
        <f t="shared" si="15"/>
        <v>1.5814145257475524E-3</v>
      </c>
      <c r="L75" s="2">
        <f t="shared" si="16"/>
        <v>275.1264680711522</v>
      </c>
      <c r="O75">
        <f t="shared" si="17"/>
        <v>14</v>
      </c>
      <c r="P75" s="2">
        <f t="shared" si="20"/>
        <v>2.4840375586854466E-2</v>
      </c>
      <c r="Q75" s="2">
        <f t="shared" si="20"/>
        <v>3.58318303396137E-2</v>
      </c>
      <c r="R75" s="2">
        <f t="shared" si="20"/>
        <v>4.5658380946400061E-2</v>
      </c>
      <c r="S75" s="2">
        <f t="shared" si="20"/>
        <v>1.8556069753615102E-2</v>
      </c>
      <c r="T75" s="2">
        <f t="shared" si="20"/>
        <v>1.5814145257475524E-3</v>
      </c>
      <c r="U75" s="2">
        <f t="shared" si="18"/>
        <v>275.1264680711522</v>
      </c>
      <c r="V75" s="13">
        <f t="shared" si="19"/>
        <v>0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>
      <c r="A76" s="5">
        <v>1742.7269730444052</v>
      </c>
      <c r="B76" s="5">
        <v>276.73814500000003</v>
      </c>
      <c r="C76">
        <v>1964.0409999999999</v>
      </c>
      <c r="D76">
        <v>319.57</v>
      </c>
      <c r="E76" s="1">
        <f t="shared" si="14"/>
        <v>1820</v>
      </c>
      <c r="F76">
        <v>14</v>
      </c>
      <c r="G76" s="2">
        <f t="shared" si="15"/>
        <v>2.569483568075118E-2</v>
      </c>
      <c r="H76" s="2">
        <f t="shared" si="15"/>
        <v>3.7047809893607689E-2</v>
      </c>
      <c r="I76" s="2">
        <f t="shared" si="15"/>
        <v>4.7148812421355442E-2</v>
      </c>
      <c r="J76" s="2">
        <f t="shared" si="15"/>
        <v>1.9139212314444338E-2</v>
      </c>
      <c r="K76" s="2">
        <f t="shared" si="15"/>
        <v>1.6164533908859687E-3</v>
      </c>
      <c r="L76" s="2">
        <f t="shared" si="16"/>
        <v>275.13064712370107</v>
      </c>
      <c r="O76">
        <f t="shared" si="17"/>
        <v>14</v>
      </c>
      <c r="P76" s="2">
        <f t="shared" si="20"/>
        <v>2.569483568075118E-2</v>
      </c>
      <c r="Q76" s="2">
        <f t="shared" si="20"/>
        <v>3.7047809893607689E-2</v>
      </c>
      <c r="R76" s="2">
        <f t="shared" si="20"/>
        <v>4.7148812421355442E-2</v>
      </c>
      <c r="S76" s="2">
        <f t="shared" si="20"/>
        <v>1.9139212314444338E-2</v>
      </c>
      <c r="T76" s="2">
        <f t="shared" si="20"/>
        <v>1.6164533908859687E-3</v>
      </c>
      <c r="U76" s="2">
        <f t="shared" si="18"/>
        <v>275.13064712370107</v>
      </c>
      <c r="V76" s="13">
        <f t="shared" si="19"/>
        <v>0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>
      <c r="A77" s="5">
        <v>1749.2367976916082</v>
      </c>
      <c r="B77" s="5">
        <v>276.85988249999997</v>
      </c>
      <c r="C77">
        <v>1964.1257000000001</v>
      </c>
      <c r="D77">
        <v>320.01</v>
      </c>
      <c r="E77" s="1">
        <f t="shared" si="14"/>
        <v>1821</v>
      </c>
      <c r="F77">
        <v>14</v>
      </c>
      <c r="G77" s="2">
        <f t="shared" si="15"/>
        <v>2.6549295774647895E-2</v>
      </c>
      <c r="H77" s="2">
        <f t="shared" si="15"/>
        <v>3.826044425149152E-2</v>
      </c>
      <c r="I77" s="2">
        <f t="shared" si="15"/>
        <v>4.8619238407098475E-2</v>
      </c>
      <c r="J77" s="2">
        <f t="shared" si="15"/>
        <v>1.9689041774088981E-2</v>
      </c>
      <c r="K77" s="2">
        <f t="shared" si="15"/>
        <v>1.6377055368739543E-3</v>
      </c>
      <c r="L77" s="2">
        <f t="shared" si="16"/>
        <v>275.13475572574418</v>
      </c>
      <c r="O77">
        <f t="shared" si="17"/>
        <v>14</v>
      </c>
      <c r="P77" s="2">
        <f t="shared" si="20"/>
        <v>2.6549295774647895E-2</v>
      </c>
      <c r="Q77" s="2">
        <f t="shared" si="20"/>
        <v>3.826044425149152E-2</v>
      </c>
      <c r="R77" s="2">
        <f t="shared" si="20"/>
        <v>4.8619238407098475E-2</v>
      </c>
      <c r="S77" s="2">
        <f t="shared" si="20"/>
        <v>1.9689041774088981E-2</v>
      </c>
      <c r="T77" s="2">
        <f t="shared" si="20"/>
        <v>1.6377055368739543E-3</v>
      </c>
      <c r="U77" s="2">
        <f t="shared" si="18"/>
        <v>275.13475572574418</v>
      </c>
      <c r="V77" s="13">
        <f t="shared" si="19"/>
        <v>0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>
      <c r="A78" s="5">
        <v>1752.0162762002508</v>
      </c>
      <c r="B78" s="5">
        <v>276.38972000000001</v>
      </c>
      <c r="C78">
        <v>1964.2049</v>
      </c>
      <c r="D78">
        <v>320.74</v>
      </c>
      <c r="E78" s="1">
        <f t="shared" si="14"/>
        <v>1822</v>
      </c>
      <c r="F78">
        <v>15</v>
      </c>
      <c r="G78" s="2">
        <f t="shared" si="15"/>
        <v>2.740375586854461E-2</v>
      </c>
      <c r="H78" s="2">
        <f t="shared" si="15"/>
        <v>3.9469742615999705E-2</v>
      </c>
      <c r="I78" s="2">
        <f t="shared" si="15"/>
        <v>5.0069927429626737E-2</v>
      </c>
      <c r="J78" s="2">
        <f t="shared" si="15"/>
        <v>2.0207461205288154E-2</v>
      </c>
      <c r="K78" s="2">
        <f t="shared" si="15"/>
        <v>1.6505956150003566E-3</v>
      </c>
      <c r="L78" s="2">
        <f t="shared" si="16"/>
        <v>275.13880148273444</v>
      </c>
      <c r="O78">
        <f t="shared" si="17"/>
        <v>15</v>
      </c>
      <c r="P78" s="2">
        <f t="shared" si="20"/>
        <v>2.740375586854461E-2</v>
      </c>
      <c r="Q78" s="2">
        <f t="shared" si="20"/>
        <v>3.9469742615999705E-2</v>
      </c>
      <c r="R78" s="2">
        <f t="shared" si="20"/>
        <v>5.0069927429626737E-2</v>
      </c>
      <c r="S78" s="2">
        <f t="shared" si="20"/>
        <v>2.0207461205288154E-2</v>
      </c>
      <c r="T78" s="2">
        <f t="shared" si="20"/>
        <v>1.6505956150003566E-3</v>
      </c>
      <c r="U78" s="2">
        <f t="shared" si="18"/>
        <v>275.13880148273444</v>
      </c>
      <c r="V78" s="13">
        <f t="shared" si="19"/>
        <v>0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>
      <c r="A79" s="5">
        <v>1752.2200533292632</v>
      </c>
      <c r="B79" s="5">
        <v>277.24315000000001</v>
      </c>
      <c r="C79">
        <v>1964.2896000000001</v>
      </c>
      <c r="D79">
        <v>321.83999999999997</v>
      </c>
      <c r="E79" s="1">
        <f t="shared" si="14"/>
        <v>1823</v>
      </c>
      <c r="F79">
        <v>16</v>
      </c>
      <c r="G79" s="2">
        <f t="shared" si="15"/>
        <v>2.8319248826291089E-2</v>
      </c>
      <c r="H79" s="2">
        <f t="shared" si="15"/>
        <v>4.0769610878164796E-2</v>
      </c>
      <c r="I79" s="2">
        <f t="shared" si="15"/>
        <v>5.1651379152400506E-2</v>
      </c>
      <c r="J79" s="2">
        <f t="shared" si="15"/>
        <v>2.0813635856237155E-2</v>
      </c>
      <c r="K79" s="2">
        <f t="shared" si="15"/>
        <v>1.7053621993976221E-3</v>
      </c>
      <c r="L79" s="2">
        <f t="shared" si="16"/>
        <v>275.14325923691251</v>
      </c>
      <c r="O79">
        <f t="shared" si="17"/>
        <v>16</v>
      </c>
      <c r="P79" s="2">
        <f t="shared" si="20"/>
        <v>2.8319248826291089E-2</v>
      </c>
      <c r="Q79" s="2">
        <f t="shared" si="20"/>
        <v>4.0769610878164796E-2</v>
      </c>
      <c r="R79" s="2">
        <f t="shared" si="20"/>
        <v>5.1651379152400506E-2</v>
      </c>
      <c r="S79" s="2">
        <f t="shared" si="20"/>
        <v>2.0813635856237155E-2</v>
      </c>
      <c r="T79" s="2">
        <f t="shared" si="20"/>
        <v>1.7053621993976221E-3</v>
      </c>
      <c r="U79" s="2">
        <f t="shared" si="18"/>
        <v>275.14325923691251</v>
      </c>
      <c r="V79" s="13">
        <f t="shared" si="19"/>
        <v>0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>
      <c r="A80" s="5">
        <v>1762.8144271076649</v>
      </c>
      <c r="B80" s="5">
        <v>276.74540000000002</v>
      </c>
      <c r="C80">
        <v>1964.3715999999999</v>
      </c>
      <c r="D80">
        <v>322.26</v>
      </c>
      <c r="E80" s="1">
        <f t="shared" si="14"/>
        <v>1824</v>
      </c>
      <c r="F80">
        <v>16</v>
      </c>
      <c r="G80" s="2">
        <f t="shared" si="15"/>
        <v>2.9295774647887334E-2</v>
      </c>
      <c r="H80" s="2">
        <f t="shared" si="15"/>
        <v>4.2159799877490349E-2</v>
      </c>
      <c r="I80" s="2">
        <f t="shared" si="15"/>
        <v>5.3361838397920448E-2</v>
      </c>
      <c r="J80" s="2">
        <f t="shared" si="15"/>
        <v>2.1502552547121346E-2</v>
      </c>
      <c r="K80" s="2">
        <f t="shared" si="15"/>
        <v>1.7855281687698152E-3</v>
      </c>
      <c r="L80" s="2">
        <f t="shared" si="16"/>
        <v>275.14810549363921</v>
      </c>
      <c r="O80">
        <f t="shared" si="17"/>
        <v>16</v>
      </c>
      <c r="P80" s="2">
        <f t="shared" si="20"/>
        <v>2.9295774647887334E-2</v>
      </c>
      <c r="Q80" s="2">
        <f t="shared" si="20"/>
        <v>4.2159799877490349E-2</v>
      </c>
      <c r="R80" s="2">
        <f t="shared" si="20"/>
        <v>5.3361838397920448E-2</v>
      </c>
      <c r="S80" s="2">
        <f t="shared" si="20"/>
        <v>2.1502552547121346E-2</v>
      </c>
      <c r="T80" s="2">
        <f t="shared" si="20"/>
        <v>1.7855281687698152E-3</v>
      </c>
      <c r="U80" s="2">
        <f t="shared" si="18"/>
        <v>275.14810549363921</v>
      </c>
      <c r="V80" s="13">
        <f t="shared" si="19"/>
        <v>0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>
      <c r="A81" s="5">
        <v>1763.4988310826725</v>
      </c>
      <c r="B81" s="5">
        <v>276.32003500000002</v>
      </c>
      <c r="C81">
        <v>1964.4563000000001</v>
      </c>
      <c r="D81">
        <v>321.89</v>
      </c>
      <c r="E81" s="1">
        <f t="shared" si="14"/>
        <v>1825</v>
      </c>
      <c r="F81">
        <v>17</v>
      </c>
      <c r="G81" s="2">
        <f t="shared" si="15"/>
        <v>3.0272300469483579E-2</v>
      </c>
      <c r="H81" s="2">
        <f t="shared" si="15"/>
        <v>4.3546164425312867E-2</v>
      </c>
      <c r="I81" s="2">
        <f t="shared" si="15"/>
        <v>5.5049338805976608E-2</v>
      </c>
      <c r="J81" s="2">
        <f t="shared" si="15"/>
        <v>2.215211359330942E-2</v>
      </c>
      <c r="K81" s="2">
        <f t="shared" si="15"/>
        <v>1.8341512870596341E-3</v>
      </c>
      <c r="L81" s="2">
        <f t="shared" si="16"/>
        <v>275.15285406858112</v>
      </c>
      <c r="O81">
        <f t="shared" si="17"/>
        <v>17</v>
      </c>
      <c r="P81" s="2">
        <f t="shared" si="20"/>
        <v>3.0272300469483579E-2</v>
      </c>
      <c r="Q81" s="2">
        <f t="shared" si="20"/>
        <v>4.3546164425312867E-2</v>
      </c>
      <c r="R81" s="2">
        <f t="shared" si="20"/>
        <v>5.5049338805976608E-2</v>
      </c>
      <c r="S81" s="2">
        <f t="shared" si="20"/>
        <v>2.215211359330942E-2</v>
      </c>
      <c r="T81" s="2">
        <f t="shared" si="20"/>
        <v>1.8341512870596341E-3</v>
      </c>
      <c r="U81" s="2">
        <f t="shared" si="18"/>
        <v>275.15285406858112</v>
      </c>
      <c r="V81" s="13">
        <f t="shared" si="19"/>
        <v>0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>
      <c r="A82" s="5">
        <v>1773.7353531166873</v>
      </c>
      <c r="B82" s="5">
        <v>277.78342000000004</v>
      </c>
      <c r="C82">
        <v>1964.5382999999999</v>
      </c>
      <c r="D82">
        <v>320.44</v>
      </c>
      <c r="E82" s="1">
        <f t="shared" si="14"/>
        <v>1826</v>
      </c>
      <c r="F82">
        <v>17</v>
      </c>
      <c r="G82" s="2">
        <f t="shared" si="15"/>
        <v>3.1309859154929585E-2</v>
      </c>
      <c r="H82" s="2">
        <f t="shared" si="15"/>
        <v>4.5022611756427813E-2</v>
      </c>
      <c r="I82" s="2">
        <f t="shared" si="15"/>
        <v>5.6864423286009796E-2</v>
      </c>
      <c r="J82" s="2">
        <f t="shared" si="15"/>
        <v>2.2881938151073214E-2</v>
      </c>
      <c r="K82" s="2">
        <f t="shared" si="15"/>
        <v>1.9105910558807552E-3</v>
      </c>
      <c r="L82" s="2">
        <f t="shared" si="16"/>
        <v>275.15798942340433</v>
      </c>
      <c r="O82">
        <f t="shared" si="17"/>
        <v>17</v>
      </c>
      <c r="P82" s="2">
        <f t="shared" si="20"/>
        <v>3.1309859154929585E-2</v>
      </c>
      <c r="Q82" s="2">
        <f t="shared" si="20"/>
        <v>4.5022611756427813E-2</v>
      </c>
      <c r="R82" s="2">
        <f t="shared" si="20"/>
        <v>5.6864423286009796E-2</v>
      </c>
      <c r="S82" s="2">
        <f t="shared" si="20"/>
        <v>2.2881938151073214E-2</v>
      </c>
      <c r="T82" s="2">
        <f t="shared" si="20"/>
        <v>1.9105910558807552E-3</v>
      </c>
      <c r="U82" s="2">
        <f t="shared" si="18"/>
        <v>275.15798942340433</v>
      </c>
      <c r="V82" s="13">
        <f t="shared" si="19"/>
        <v>0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>
      <c r="A83" s="5">
        <v>1779.61585700662</v>
      </c>
      <c r="B83" s="5">
        <v>279.50293499999998</v>
      </c>
      <c r="C83">
        <v>1964.623</v>
      </c>
      <c r="D83">
        <v>318.69</v>
      </c>
      <c r="E83" s="1">
        <f t="shared" si="14"/>
        <v>1827</v>
      </c>
      <c r="F83">
        <v>18</v>
      </c>
      <c r="G83" s="2">
        <f t="shared" si="15"/>
        <v>3.2347417840375592E-2</v>
      </c>
      <c r="H83" s="2">
        <f t="shared" si="15"/>
        <v>4.6494997336789898E-2</v>
      </c>
      <c r="I83" s="2">
        <f t="shared" si="15"/>
        <v>5.8655144584242966E-2</v>
      </c>
      <c r="J83" s="2">
        <f t="shared" si="15"/>
        <v>2.3570070126314454E-2</v>
      </c>
      <c r="K83" s="2">
        <f t="shared" si="15"/>
        <v>1.9569541192921112E-3</v>
      </c>
      <c r="L83" s="2">
        <f t="shared" si="16"/>
        <v>275.16302458400702</v>
      </c>
      <c r="O83">
        <f t="shared" si="17"/>
        <v>18</v>
      </c>
      <c r="P83" s="2">
        <f t="shared" si="20"/>
        <v>3.2347417840375592E-2</v>
      </c>
      <c r="Q83" s="2">
        <f t="shared" si="20"/>
        <v>4.6494997336789898E-2</v>
      </c>
      <c r="R83" s="2">
        <f t="shared" si="20"/>
        <v>5.8655144584242966E-2</v>
      </c>
      <c r="S83" s="2">
        <f t="shared" si="20"/>
        <v>2.3570070126314454E-2</v>
      </c>
      <c r="T83" s="2">
        <f t="shared" si="20"/>
        <v>1.9569541192921112E-3</v>
      </c>
      <c r="U83" s="2">
        <f t="shared" si="18"/>
        <v>275.16302458400702</v>
      </c>
      <c r="V83" s="13">
        <f t="shared" si="19"/>
        <v>0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>
      <c r="A84" s="5">
        <v>1780.5946006281674</v>
      </c>
      <c r="B84" s="5">
        <v>276.77796500000005</v>
      </c>
      <c r="C84">
        <v>1964.7076999999999</v>
      </c>
      <c r="D84">
        <v>316.7</v>
      </c>
      <c r="E84" s="1">
        <f t="shared" si="14"/>
        <v>1828</v>
      </c>
      <c r="F84">
        <v>18</v>
      </c>
      <c r="G84" s="2">
        <f t="shared" si="15"/>
        <v>3.3446009389671363E-2</v>
      </c>
      <c r="H84" s="2">
        <f t="shared" si="15"/>
        <v>4.8057229054011906E-2</v>
      </c>
      <c r="I84" s="2">
        <f t="shared" si="15"/>
        <v>6.0572064460091543E-2</v>
      </c>
      <c r="J84" s="2">
        <f t="shared" si="15"/>
        <v>2.4336262177216007E-2</v>
      </c>
      <c r="K84" s="2">
        <f t="shared" si="15"/>
        <v>2.0320230955368111E-3</v>
      </c>
      <c r="L84" s="2">
        <f t="shared" si="16"/>
        <v>275.1684435881765</v>
      </c>
      <c r="O84">
        <f t="shared" si="17"/>
        <v>18</v>
      </c>
      <c r="P84" s="2">
        <f t="shared" si="20"/>
        <v>3.3446009389671363E-2</v>
      </c>
      <c r="Q84" s="2">
        <f t="shared" si="20"/>
        <v>4.8057229054011906E-2</v>
      </c>
      <c r="R84" s="2">
        <f t="shared" si="20"/>
        <v>6.0572064460091543E-2</v>
      </c>
      <c r="S84" s="2">
        <f t="shared" si="20"/>
        <v>2.4336262177216007E-2</v>
      </c>
      <c r="T84" s="2">
        <f t="shared" si="20"/>
        <v>2.0320230955368111E-3</v>
      </c>
      <c r="U84" s="2">
        <f t="shared" si="18"/>
        <v>275.1684435881765</v>
      </c>
      <c r="V84" s="13">
        <f t="shared" si="19"/>
        <v>0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>
      <c r="A85" s="5">
        <v>1794.4109867808286</v>
      </c>
      <c r="B85" s="5">
        <v>281.53645499999999</v>
      </c>
      <c r="C85">
        <v>1964.7896000000001</v>
      </c>
      <c r="D85">
        <v>316.87</v>
      </c>
      <c r="E85" s="1">
        <f t="shared" si="14"/>
        <v>1829</v>
      </c>
      <c r="F85">
        <v>18</v>
      </c>
      <c r="G85" s="2">
        <f t="shared" si="15"/>
        <v>3.4544600938967135E-2</v>
      </c>
      <c r="H85" s="2">
        <f t="shared" si="15"/>
        <v>4.9615163025069971E-2</v>
      </c>
      <c r="I85" s="2">
        <f t="shared" si="15"/>
        <v>6.2463254256737134E-2</v>
      </c>
      <c r="J85" s="2">
        <f t="shared" si="15"/>
        <v>2.5058684085046169E-2</v>
      </c>
      <c r="K85" s="2">
        <f t="shared" si="15"/>
        <v>2.0775547312224607E-3</v>
      </c>
      <c r="L85" s="2">
        <f t="shared" si="16"/>
        <v>275.17375925703703</v>
      </c>
      <c r="O85">
        <f t="shared" si="17"/>
        <v>18</v>
      </c>
      <c r="P85" s="2">
        <f t="shared" si="20"/>
        <v>3.4544600938967135E-2</v>
      </c>
      <c r="Q85" s="2">
        <f t="shared" si="20"/>
        <v>4.9615163025069971E-2</v>
      </c>
      <c r="R85" s="2">
        <f t="shared" si="20"/>
        <v>6.2463254256737134E-2</v>
      </c>
      <c r="S85" s="2">
        <f t="shared" si="20"/>
        <v>2.5058684085046169E-2</v>
      </c>
      <c r="T85" s="2">
        <f t="shared" si="20"/>
        <v>2.0775547312224607E-3</v>
      </c>
      <c r="U85" s="2">
        <f t="shared" si="18"/>
        <v>275.17375925703703</v>
      </c>
      <c r="V85" s="13">
        <f t="shared" si="19"/>
        <v>0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>
      <c r="A86" s="5">
        <v>1796.0687260662141</v>
      </c>
      <c r="B86" s="5">
        <v>281.61339499999997</v>
      </c>
      <c r="C86">
        <v>1964.8742999999999</v>
      </c>
      <c r="D86">
        <v>317.68</v>
      </c>
      <c r="E86" s="1">
        <f t="shared" si="14"/>
        <v>1830</v>
      </c>
      <c r="F86">
        <v>24</v>
      </c>
      <c r="G86" s="2">
        <f t="shared" si="15"/>
        <v>3.5643192488262906E-2</v>
      </c>
      <c r="H86" s="2">
        <f t="shared" si="15"/>
        <v>5.116881107319228E-2</v>
      </c>
      <c r="I86" s="2">
        <f t="shared" si="15"/>
        <v>6.4329059339149938E-2</v>
      </c>
      <c r="J86" s="2">
        <f t="shared" si="15"/>
        <v>2.5739836300471632E-2</v>
      </c>
      <c r="K86" s="2">
        <f t="shared" si="15"/>
        <v>2.1051710642526729E-3</v>
      </c>
      <c r="L86" s="2">
        <f t="shared" si="16"/>
        <v>275.17898607026535</v>
      </c>
      <c r="O86">
        <f t="shared" si="17"/>
        <v>24</v>
      </c>
      <c r="P86" s="2">
        <f t="shared" si="20"/>
        <v>3.5643192488262906E-2</v>
      </c>
      <c r="Q86" s="2">
        <f t="shared" si="20"/>
        <v>5.116881107319228E-2</v>
      </c>
      <c r="R86" s="2">
        <f t="shared" si="20"/>
        <v>6.4329059339149938E-2</v>
      </c>
      <c r="S86" s="2">
        <f t="shared" si="20"/>
        <v>2.5739836300471632E-2</v>
      </c>
      <c r="T86" s="2">
        <f t="shared" si="20"/>
        <v>2.1051710642526729E-3</v>
      </c>
      <c r="U86" s="2">
        <f t="shared" si="18"/>
        <v>275.17898607026535</v>
      </c>
      <c r="V86" s="13">
        <f t="shared" si="19"/>
        <v>0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>
      <c r="A87" s="5">
        <v>1799.3172594498767</v>
      </c>
      <c r="B87" s="5">
        <v>283.65417000000002</v>
      </c>
      <c r="C87">
        <v>1964.9563000000001</v>
      </c>
      <c r="D87">
        <v>318.70999999999998</v>
      </c>
      <c r="E87" s="1">
        <f t="shared" si="14"/>
        <v>1831</v>
      </c>
      <c r="F87">
        <v>23</v>
      </c>
      <c r="G87" s="2">
        <f t="shared" ref="G87:K102" si="21">G86*(1-G$5)+G$4*$F86*$L$4/1000</f>
        <v>3.7107981220657275E-2</v>
      </c>
      <c r="H87" s="2">
        <f t="shared" si="21"/>
        <v>5.3281565270771124E-2</v>
      </c>
      <c r="I87" s="2">
        <f t="shared" si="21"/>
        <v>6.7071228887303033E-2</v>
      </c>
      <c r="J87" s="2">
        <f t="shared" si="21"/>
        <v>2.7086301783386228E-2</v>
      </c>
      <c r="K87" s="2">
        <f t="shared" si="21"/>
        <v>2.4036113577894022E-3</v>
      </c>
      <c r="L87" s="2">
        <f t="shared" si="16"/>
        <v>275.18695068851991</v>
      </c>
      <c r="O87">
        <f t="shared" si="17"/>
        <v>23</v>
      </c>
      <c r="P87" s="2">
        <f t="shared" si="20"/>
        <v>3.7107981220657275E-2</v>
      </c>
      <c r="Q87" s="2">
        <f t="shared" si="20"/>
        <v>5.3281565270771124E-2</v>
      </c>
      <c r="R87" s="2">
        <f t="shared" si="20"/>
        <v>6.7071228887303033E-2</v>
      </c>
      <c r="S87" s="2">
        <f t="shared" si="20"/>
        <v>2.7086301783386228E-2</v>
      </c>
      <c r="T87" s="2">
        <f t="shared" si="20"/>
        <v>2.4036113577894022E-3</v>
      </c>
      <c r="U87" s="2">
        <f t="shared" si="18"/>
        <v>275.18695068851991</v>
      </c>
      <c r="V87" s="13">
        <f t="shared" si="19"/>
        <v>0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>
      <c r="A88" s="5">
        <v>1799.5582892886305</v>
      </c>
      <c r="B88" s="5">
        <v>281.14821000000001</v>
      </c>
      <c r="C88">
        <v>1965.0410999999999</v>
      </c>
      <c r="D88">
        <v>319.44</v>
      </c>
      <c r="E88" s="1">
        <f t="shared" si="14"/>
        <v>1832</v>
      </c>
      <c r="F88">
        <v>23</v>
      </c>
      <c r="G88" s="2">
        <f t="shared" si="21"/>
        <v>3.8511737089201879E-2</v>
      </c>
      <c r="H88" s="2">
        <f t="shared" si="21"/>
        <v>5.5294610504767208E-2</v>
      </c>
      <c r="I88" s="2">
        <f t="shared" si="21"/>
        <v>6.9626356605096862E-2</v>
      </c>
      <c r="J88" s="2">
        <f t="shared" si="21"/>
        <v>2.8238477034335203E-2</v>
      </c>
      <c r="K88" s="2">
        <f t="shared" si="21"/>
        <v>2.537676189105555E-3</v>
      </c>
      <c r="L88" s="2">
        <f t="shared" si="16"/>
        <v>275.1942088574225</v>
      </c>
      <c r="O88">
        <f t="shared" si="17"/>
        <v>23</v>
      </c>
      <c r="P88" s="2">
        <f t="shared" ref="P88:T103" si="22">P87*(1-P$5)+P$4*$O87*$L$4/1000</f>
        <v>3.8511737089201879E-2</v>
      </c>
      <c r="Q88" s="2">
        <f t="shared" si="22"/>
        <v>5.5294610504767208E-2</v>
      </c>
      <c r="R88" s="2">
        <f t="shared" si="22"/>
        <v>6.9626356605096862E-2</v>
      </c>
      <c r="S88" s="2">
        <f t="shared" si="22"/>
        <v>2.8238477034335203E-2</v>
      </c>
      <c r="T88" s="2">
        <f t="shared" si="22"/>
        <v>2.537676189105555E-3</v>
      </c>
      <c r="U88" s="2">
        <f t="shared" si="18"/>
        <v>275.1942088574225</v>
      </c>
      <c r="V88" s="13">
        <f t="shared" si="19"/>
        <v>0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>
      <c r="A89" s="5">
        <v>1814.2331866062311</v>
      </c>
      <c r="B89" s="5">
        <v>284.34376500000002</v>
      </c>
      <c r="C89">
        <v>1965.126</v>
      </c>
      <c r="D89">
        <v>320.44</v>
      </c>
      <c r="E89" s="1">
        <f t="shared" si="14"/>
        <v>1833</v>
      </c>
      <c r="F89">
        <v>24</v>
      </c>
      <c r="G89" s="2">
        <f t="shared" si="21"/>
        <v>3.9915492957746483E-2</v>
      </c>
      <c r="H89" s="2">
        <f t="shared" si="21"/>
        <v>5.7302117791135622E-2</v>
      </c>
      <c r="I89" s="2">
        <f t="shared" si="21"/>
        <v>7.2147187824961434E-2</v>
      </c>
      <c r="J89" s="2">
        <f t="shared" si="21"/>
        <v>2.9324832135469242E-2</v>
      </c>
      <c r="K89" s="2">
        <f t="shared" si="21"/>
        <v>2.6189906196880039E-3</v>
      </c>
      <c r="L89" s="2">
        <f t="shared" si="16"/>
        <v>275.20130862132902</v>
      </c>
      <c r="O89">
        <f t="shared" si="17"/>
        <v>24</v>
      </c>
      <c r="P89" s="2">
        <f t="shared" si="22"/>
        <v>3.9915492957746483E-2</v>
      </c>
      <c r="Q89" s="2">
        <f t="shared" si="22"/>
        <v>5.7302117791135622E-2</v>
      </c>
      <c r="R89" s="2">
        <f t="shared" si="22"/>
        <v>7.2147187824961434E-2</v>
      </c>
      <c r="S89" s="2">
        <f t="shared" si="22"/>
        <v>2.9324832135469242E-2</v>
      </c>
      <c r="T89" s="2">
        <f t="shared" si="22"/>
        <v>2.6189906196880039E-3</v>
      </c>
      <c r="U89" s="2">
        <f t="shared" si="18"/>
        <v>275.20130862132902</v>
      </c>
      <c r="V89" s="13">
        <f t="shared" si="19"/>
        <v>0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>
      <c r="A90" s="5">
        <v>1826.1583955909055</v>
      </c>
      <c r="B90" s="5">
        <v>281.277625</v>
      </c>
      <c r="C90">
        <v>1965.2027</v>
      </c>
      <c r="D90">
        <v>320.89</v>
      </c>
      <c r="E90" s="1">
        <f t="shared" si="14"/>
        <v>1834</v>
      </c>
      <c r="F90">
        <v>24</v>
      </c>
      <c r="G90" s="2">
        <f t="shared" si="21"/>
        <v>4.1380281690140852E-2</v>
      </c>
      <c r="H90" s="2">
        <f t="shared" si="21"/>
        <v>5.9397999078550895E-2</v>
      </c>
      <c r="I90" s="2">
        <f t="shared" si="21"/>
        <v>7.4784417637399195E-2</v>
      </c>
      <c r="J90" s="2">
        <f t="shared" si="21"/>
        <v>3.0466498077037055E-2</v>
      </c>
      <c r="K90" s="2">
        <f t="shared" si="21"/>
        <v>2.7152586717208455E-3</v>
      </c>
      <c r="L90" s="2">
        <f t="shared" si="16"/>
        <v>275.20874445515483</v>
      </c>
      <c r="O90">
        <f t="shared" si="17"/>
        <v>24</v>
      </c>
      <c r="P90" s="2">
        <f t="shared" si="22"/>
        <v>4.1380281690140852E-2</v>
      </c>
      <c r="Q90" s="2">
        <f t="shared" si="22"/>
        <v>5.9397999078550895E-2</v>
      </c>
      <c r="R90" s="2">
        <f t="shared" si="22"/>
        <v>7.4784417637399195E-2</v>
      </c>
      <c r="S90" s="2">
        <f t="shared" si="22"/>
        <v>3.0466498077037055E-2</v>
      </c>
      <c r="T90" s="2">
        <f t="shared" si="22"/>
        <v>2.7152586717208455E-3</v>
      </c>
      <c r="U90" s="2">
        <f t="shared" si="18"/>
        <v>275.20874445515483</v>
      </c>
      <c r="V90" s="13">
        <f t="shared" si="19"/>
        <v>0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>
      <c r="A91" s="5">
        <v>1826.8838349409536</v>
      </c>
      <c r="B91" s="5">
        <v>285.10759999999999</v>
      </c>
      <c r="C91">
        <v>1965.2877000000001</v>
      </c>
      <c r="D91">
        <v>322.14</v>
      </c>
      <c r="E91" s="1">
        <f t="shared" si="14"/>
        <v>1835</v>
      </c>
      <c r="F91">
        <v>25</v>
      </c>
      <c r="G91" s="2">
        <f t="shared" si="21"/>
        <v>4.2845070422535221E-2</v>
      </c>
      <c r="H91" s="2">
        <f t="shared" si="21"/>
        <v>6.1488114533878792E-2</v>
      </c>
      <c r="I91" s="2">
        <f t="shared" si="21"/>
        <v>7.7386248927026779E-2</v>
      </c>
      <c r="J91" s="2">
        <f t="shared" si="21"/>
        <v>3.1542944232595134E-2</v>
      </c>
      <c r="K91" s="2">
        <f t="shared" si="21"/>
        <v>2.7736481968295753E-3</v>
      </c>
      <c r="L91" s="2">
        <f t="shared" si="16"/>
        <v>275.21603602631285</v>
      </c>
      <c r="O91">
        <f t="shared" si="17"/>
        <v>25</v>
      </c>
      <c r="P91" s="2">
        <f t="shared" si="22"/>
        <v>4.2845070422535221E-2</v>
      </c>
      <c r="Q91" s="2">
        <f t="shared" si="22"/>
        <v>6.1488114533878792E-2</v>
      </c>
      <c r="R91" s="2">
        <f t="shared" si="22"/>
        <v>7.7386248927026779E-2</v>
      </c>
      <c r="S91" s="2">
        <f t="shared" si="22"/>
        <v>3.1542944232595134E-2</v>
      </c>
      <c r="T91" s="2">
        <f t="shared" si="22"/>
        <v>2.7736481968295753E-3</v>
      </c>
      <c r="U91" s="2">
        <f t="shared" si="18"/>
        <v>275.21603602631285</v>
      </c>
      <c r="V91" s="13">
        <f t="shared" si="19"/>
        <v>0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>
      <c r="A92" s="5">
        <v>1833</v>
      </c>
      <c r="B92" s="5">
        <v>284.46052500000002</v>
      </c>
      <c r="C92">
        <v>1965.3698999999999</v>
      </c>
      <c r="D92">
        <v>322.17</v>
      </c>
      <c r="E92" s="1">
        <f t="shared" si="14"/>
        <v>1836</v>
      </c>
      <c r="F92">
        <v>29</v>
      </c>
      <c r="G92" s="2">
        <f t="shared" si="21"/>
        <v>4.4370892018779355E-2</v>
      </c>
      <c r="H92" s="2">
        <f t="shared" si="21"/>
        <v>6.3666376732710805E-2</v>
      </c>
      <c r="I92" s="2">
        <f t="shared" si="21"/>
        <v>8.010339157640331E-2</v>
      </c>
      <c r="J92" s="2">
        <f t="shared" si="21"/>
        <v>3.2675267295495455E-2</v>
      </c>
      <c r="K92" s="2">
        <f t="shared" si="21"/>
        <v>2.8560115908215916E-3</v>
      </c>
      <c r="L92" s="2">
        <f t="shared" si="16"/>
        <v>275.22367193921423</v>
      </c>
      <c r="O92">
        <f t="shared" si="17"/>
        <v>29</v>
      </c>
      <c r="P92" s="2">
        <f t="shared" si="22"/>
        <v>4.4370892018779355E-2</v>
      </c>
      <c r="Q92" s="2">
        <f t="shared" si="22"/>
        <v>6.3666376732710805E-2</v>
      </c>
      <c r="R92" s="2">
        <f t="shared" si="22"/>
        <v>8.010339157640331E-2</v>
      </c>
      <c r="S92" s="2">
        <f t="shared" si="22"/>
        <v>3.2675267295495455E-2</v>
      </c>
      <c r="T92" s="2">
        <f t="shared" si="22"/>
        <v>2.8560115908215916E-3</v>
      </c>
      <c r="U92" s="2">
        <f t="shared" si="18"/>
        <v>275.22367193921423</v>
      </c>
      <c r="V92" s="13">
        <f t="shared" si="19"/>
        <v>0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>
      <c r="A93" s="5">
        <v>1834.5106230131994</v>
      </c>
      <c r="B93" s="5">
        <v>283.72655500000002</v>
      </c>
      <c r="C93">
        <v>1965.4548</v>
      </c>
      <c r="D93">
        <v>321.87</v>
      </c>
      <c r="E93" s="1">
        <f t="shared" si="14"/>
        <v>1837</v>
      </c>
      <c r="F93">
        <v>29</v>
      </c>
      <c r="G93" s="2">
        <f t="shared" si="21"/>
        <v>4.614084507042255E-2</v>
      </c>
      <c r="H93" s="2">
        <f t="shared" si="21"/>
        <v>6.6214233321565064E-2</v>
      </c>
      <c r="I93" s="2">
        <f t="shared" si="21"/>
        <v>8.3385002030790176E-2</v>
      </c>
      <c r="J93" s="2">
        <f t="shared" si="21"/>
        <v>3.4212387869746778E-2</v>
      </c>
      <c r="K93" s="2">
        <f t="shared" si="21"/>
        <v>3.0937609417457882E-3</v>
      </c>
      <c r="L93" s="2">
        <f t="shared" si="16"/>
        <v>275.23304622923428</v>
      </c>
      <c r="O93">
        <f t="shared" si="17"/>
        <v>29</v>
      </c>
      <c r="P93" s="2">
        <f t="shared" si="22"/>
        <v>4.614084507042255E-2</v>
      </c>
      <c r="Q93" s="2">
        <f t="shared" si="22"/>
        <v>6.6214233321565064E-2</v>
      </c>
      <c r="R93" s="2">
        <f t="shared" si="22"/>
        <v>8.3385002030790176E-2</v>
      </c>
      <c r="S93" s="2">
        <f t="shared" si="22"/>
        <v>3.4212387869746778E-2</v>
      </c>
      <c r="T93" s="2">
        <f t="shared" si="22"/>
        <v>3.0937609417457882E-3</v>
      </c>
      <c r="U93" s="2">
        <f t="shared" si="18"/>
        <v>275.23304622923428</v>
      </c>
      <c r="V93" s="13">
        <f t="shared" si="19"/>
        <v>0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>
      <c r="A94" s="5">
        <v>1838.009354335828</v>
      </c>
      <c r="B94" s="5">
        <v>284.06502500000005</v>
      </c>
      <c r="C94">
        <v>1965.537</v>
      </c>
      <c r="D94">
        <v>321.20999999999998</v>
      </c>
      <c r="E94" s="1">
        <f t="shared" si="14"/>
        <v>1838</v>
      </c>
      <c r="F94">
        <v>30</v>
      </c>
      <c r="G94" s="2">
        <f t="shared" si="21"/>
        <v>4.7910798122065744E-2</v>
      </c>
      <c r="H94" s="2">
        <f t="shared" si="21"/>
        <v>6.8755080680763872E-2</v>
      </c>
      <c r="I94" s="2">
        <f t="shared" si="21"/>
        <v>8.6622564688517131E-2</v>
      </c>
      <c r="J94" s="2">
        <f t="shared" si="21"/>
        <v>3.5661697578075136E-2</v>
      </c>
      <c r="K94" s="2">
        <f t="shared" si="21"/>
        <v>3.2379632124080915E-3</v>
      </c>
      <c r="L94" s="2">
        <f t="shared" si="16"/>
        <v>275.24218810428181</v>
      </c>
      <c r="O94">
        <f t="shared" si="17"/>
        <v>30</v>
      </c>
      <c r="P94" s="2">
        <f t="shared" si="22"/>
        <v>4.7910798122065744E-2</v>
      </c>
      <c r="Q94" s="2">
        <f t="shared" si="22"/>
        <v>6.8755080680763872E-2</v>
      </c>
      <c r="R94" s="2">
        <f t="shared" si="22"/>
        <v>8.6622564688517131E-2</v>
      </c>
      <c r="S94" s="2">
        <f t="shared" si="22"/>
        <v>3.5661697578075136E-2</v>
      </c>
      <c r="T94" s="2">
        <f t="shared" si="22"/>
        <v>3.2379632124080915E-3</v>
      </c>
      <c r="U94" s="2">
        <f t="shared" si="18"/>
        <v>275.24218810428181</v>
      </c>
      <c r="V94" s="13">
        <f t="shared" si="19"/>
        <v>0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>
      <c r="A95" s="6">
        <v>1841</v>
      </c>
      <c r="B95" s="6">
        <v>283.01704999999998</v>
      </c>
      <c r="C95">
        <v>1965.6219000000001</v>
      </c>
      <c r="D95">
        <v>318.87</v>
      </c>
      <c r="E95" s="1">
        <f t="shared" si="14"/>
        <v>1839</v>
      </c>
      <c r="F95">
        <v>31</v>
      </c>
      <c r="G95" s="2">
        <f t="shared" si="21"/>
        <v>4.9741784037558703E-2</v>
      </c>
      <c r="H95" s="2">
        <f t="shared" si="21"/>
        <v>7.1382834806522619E-2</v>
      </c>
      <c r="I95" s="2">
        <f t="shared" si="21"/>
        <v>8.9966905528023985E-2</v>
      </c>
      <c r="J95" s="2">
        <f t="shared" si="21"/>
        <v>3.7145583671204865E-2</v>
      </c>
      <c r="K95" s="2">
        <f t="shared" si="21"/>
        <v>3.3723746675724696E-3</v>
      </c>
      <c r="L95" s="2">
        <f t="shared" si="16"/>
        <v>275.25160948271088</v>
      </c>
      <c r="O95">
        <f t="shared" si="17"/>
        <v>31</v>
      </c>
      <c r="P95" s="2">
        <f t="shared" si="22"/>
        <v>4.9741784037558703E-2</v>
      </c>
      <c r="Q95" s="2">
        <f t="shared" si="22"/>
        <v>7.1382834806522619E-2</v>
      </c>
      <c r="R95" s="2">
        <f t="shared" si="22"/>
        <v>8.9966905528023985E-2</v>
      </c>
      <c r="S95" s="2">
        <f t="shared" si="22"/>
        <v>3.7145583671204865E-2</v>
      </c>
      <c r="T95" s="2">
        <f t="shared" si="22"/>
        <v>3.3723746675724696E-3</v>
      </c>
      <c r="U95" s="2">
        <f t="shared" si="18"/>
        <v>275.25160948271088</v>
      </c>
      <c r="V95" s="13">
        <f t="shared" si="19"/>
        <v>0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>
      <c r="A96" s="5">
        <v>1844</v>
      </c>
      <c r="B96" s="5">
        <v>286.49905000000001</v>
      </c>
      <c r="C96">
        <v>1965.7067999999999</v>
      </c>
      <c r="D96">
        <v>317.81</v>
      </c>
      <c r="E96" s="1">
        <f t="shared" si="14"/>
        <v>1840</v>
      </c>
      <c r="F96">
        <v>33</v>
      </c>
      <c r="G96" s="2">
        <f t="shared" si="21"/>
        <v>5.1633802816901428E-2</v>
      </c>
      <c r="H96" s="2">
        <f t="shared" si="21"/>
        <v>7.409725661572801E-2</v>
      </c>
      <c r="I96" s="2">
        <f t="shared" si="21"/>
        <v>9.3416591306790295E-2</v>
      </c>
      <c r="J96" s="2">
        <f t="shared" si="21"/>
        <v>3.8662070908975402E-2</v>
      </c>
      <c r="K96" s="2">
        <f t="shared" si="21"/>
        <v>3.5008476929537669E-3</v>
      </c>
      <c r="L96" s="2">
        <f t="shared" si="16"/>
        <v>275.26131056934133</v>
      </c>
      <c r="O96">
        <f t="shared" si="17"/>
        <v>33</v>
      </c>
      <c r="P96" s="2">
        <f t="shared" si="22"/>
        <v>5.1633802816901428E-2</v>
      </c>
      <c r="Q96" s="2">
        <f t="shared" si="22"/>
        <v>7.409725661572801E-2</v>
      </c>
      <c r="R96" s="2">
        <f t="shared" si="22"/>
        <v>9.3416591306790295E-2</v>
      </c>
      <c r="S96" s="2">
        <f t="shared" si="22"/>
        <v>3.8662070908975402E-2</v>
      </c>
      <c r="T96" s="2">
        <f t="shared" si="22"/>
        <v>3.5008476929537669E-3</v>
      </c>
      <c r="U96" s="2">
        <f t="shared" si="18"/>
        <v>275.26131056934133</v>
      </c>
      <c r="V96" s="13">
        <f t="shared" si="19"/>
        <v>0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>
      <c r="A97" s="5">
        <v>1846</v>
      </c>
      <c r="B97" s="5">
        <v>283.29579000000001</v>
      </c>
      <c r="C97">
        <v>1965.789</v>
      </c>
      <c r="D97">
        <v>317.3</v>
      </c>
      <c r="E97" s="1">
        <f t="shared" si="14"/>
        <v>1841</v>
      </c>
      <c r="F97">
        <v>34</v>
      </c>
      <c r="G97" s="2">
        <f t="shared" si="21"/>
        <v>5.3647887323943683E-2</v>
      </c>
      <c r="H97" s="2">
        <f t="shared" si="21"/>
        <v>7.6992004396606611E-2</v>
      </c>
      <c r="I97" s="2">
        <f t="shared" si="21"/>
        <v>9.712044276194351E-2</v>
      </c>
      <c r="J97" s="2">
        <f t="shared" si="21"/>
        <v>4.032666778250546E-2</v>
      </c>
      <c r="K97" s="2">
        <f t="shared" si="21"/>
        <v>3.6726672354085864E-3</v>
      </c>
      <c r="L97" s="2">
        <f t="shared" si="16"/>
        <v>275.2717596695004</v>
      </c>
      <c r="O97">
        <f t="shared" si="17"/>
        <v>34</v>
      </c>
      <c r="P97" s="2">
        <f t="shared" si="22"/>
        <v>5.3647887323943683E-2</v>
      </c>
      <c r="Q97" s="2">
        <f t="shared" si="22"/>
        <v>7.6992004396606611E-2</v>
      </c>
      <c r="R97" s="2">
        <f t="shared" si="22"/>
        <v>9.712044276194351E-2</v>
      </c>
      <c r="S97" s="2">
        <f t="shared" si="22"/>
        <v>4.032666778250546E-2</v>
      </c>
      <c r="T97" s="2">
        <f t="shared" si="22"/>
        <v>3.6726672354085864E-3</v>
      </c>
      <c r="U97" s="2">
        <f t="shared" si="18"/>
        <v>275.2717596695004</v>
      </c>
      <c r="V97" s="13">
        <f t="shared" si="19"/>
        <v>0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>
      <c r="A98" s="5">
        <v>1846</v>
      </c>
      <c r="B98" s="5">
        <v>284.95827500000001</v>
      </c>
      <c r="C98">
        <v>1965.874</v>
      </c>
      <c r="D98">
        <v>318.87</v>
      </c>
      <c r="E98" s="1">
        <f t="shared" si="14"/>
        <v>1842</v>
      </c>
      <c r="F98">
        <v>36</v>
      </c>
      <c r="G98" s="2">
        <f t="shared" si="21"/>
        <v>5.5723004694835702E-2</v>
      </c>
      <c r="H98" s="2">
        <f t="shared" si="21"/>
        <v>7.9972685353403669E-2</v>
      </c>
      <c r="I98" s="2">
        <f t="shared" si="21"/>
        <v>0.10092481358345068</v>
      </c>
      <c r="J98" s="2">
        <f t="shared" si="21"/>
        <v>4.2013542361920522E-2</v>
      </c>
      <c r="K98" s="2">
        <f t="shared" si="21"/>
        <v>3.8238294126527426E-3</v>
      </c>
      <c r="L98" s="2">
        <f t="shared" si="16"/>
        <v>275.28245787540624</v>
      </c>
      <c r="O98">
        <f t="shared" si="17"/>
        <v>36</v>
      </c>
      <c r="P98" s="2">
        <f t="shared" si="22"/>
        <v>5.5723004694835702E-2</v>
      </c>
      <c r="Q98" s="2">
        <f t="shared" si="22"/>
        <v>7.9972685353403669E-2</v>
      </c>
      <c r="R98" s="2">
        <f t="shared" si="22"/>
        <v>0.10092481358345068</v>
      </c>
      <c r="S98" s="2">
        <f t="shared" si="22"/>
        <v>4.2013542361920522E-2</v>
      </c>
      <c r="T98" s="2">
        <f t="shared" si="22"/>
        <v>3.8238294126527426E-3</v>
      </c>
      <c r="U98" s="2">
        <f t="shared" si="18"/>
        <v>275.28245787540624</v>
      </c>
      <c r="V98" s="13">
        <f t="shared" si="19"/>
        <v>0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>
      <c r="A99" s="5">
        <v>1847.5023593764215</v>
      </c>
      <c r="B99" s="5">
        <v>286.10309999999998</v>
      </c>
      <c r="C99">
        <v>1965.9562000000001</v>
      </c>
      <c r="D99">
        <v>319.42</v>
      </c>
      <c r="E99" s="1">
        <f t="shared" si="14"/>
        <v>1843</v>
      </c>
      <c r="F99">
        <v>37</v>
      </c>
      <c r="G99" s="2">
        <f t="shared" si="21"/>
        <v>5.7920187793427252E-2</v>
      </c>
      <c r="H99" s="2">
        <f t="shared" si="21"/>
        <v>8.3132959794997893E-2</v>
      </c>
      <c r="I99" s="2">
        <f t="shared" si="21"/>
        <v>0.10497858928025085</v>
      </c>
      <c r="J99" s="2">
        <f t="shared" si="21"/>
        <v>4.3838792883940027E-2</v>
      </c>
      <c r="K99" s="2">
        <f t="shared" si="21"/>
        <v>4.0094106213552621E-3</v>
      </c>
      <c r="L99" s="2">
        <f t="shared" si="16"/>
        <v>275.29387994037398</v>
      </c>
      <c r="O99">
        <f t="shared" si="17"/>
        <v>37</v>
      </c>
      <c r="P99" s="2">
        <f t="shared" si="22"/>
        <v>5.7920187793427252E-2</v>
      </c>
      <c r="Q99" s="2">
        <f t="shared" si="22"/>
        <v>8.3132959794997893E-2</v>
      </c>
      <c r="R99" s="2">
        <f t="shared" si="22"/>
        <v>0.10497858928025085</v>
      </c>
      <c r="S99" s="2">
        <f t="shared" si="22"/>
        <v>4.3838792883940027E-2</v>
      </c>
      <c r="T99" s="2">
        <f t="shared" si="22"/>
        <v>4.0094106213552621E-3</v>
      </c>
      <c r="U99" s="2">
        <f t="shared" si="18"/>
        <v>275.29387994037398</v>
      </c>
      <c r="V99" s="13">
        <f t="shared" si="19"/>
        <v>0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>
      <c r="A100" s="5">
        <v>1849</v>
      </c>
      <c r="B100" s="5">
        <v>287.73346999999995</v>
      </c>
      <c r="C100">
        <v>1966.0410999999999</v>
      </c>
      <c r="D100">
        <v>320.62</v>
      </c>
      <c r="E100" s="1">
        <f t="shared" si="14"/>
        <v>1844</v>
      </c>
      <c r="F100">
        <v>39</v>
      </c>
      <c r="G100" s="2">
        <f t="shared" si="21"/>
        <v>6.0178403755868567E-2</v>
      </c>
      <c r="H100" s="2">
        <f t="shared" si="21"/>
        <v>8.6378436940727846E-2</v>
      </c>
      <c r="I100" s="2">
        <f t="shared" si="21"/>
        <v>0.10912818744471556</v>
      </c>
      <c r="J100" s="2">
        <f t="shared" si="21"/>
        <v>4.5677143473978089E-2</v>
      </c>
      <c r="K100" s="2">
        <f t="shared" si="21"/>
        <v>4.1689196711073816E-3</v>
      </c>
      <c r="L100" s="2">
        <f t="shared" si="16"/>
        <v>275.30553109128641</v>
      </c>
      <c r="O100">
        <f t="shared" si="17"/>
        <v>39</v>
      </c>
      <c r="P100" s="2">
        <f t="shared" si="22"/>
        <v>6.0178403755868567E-2</v>
      </c>
      <c r="Q100" s="2">
        <f t="shared" si="22"/>
        <v>8.6378436940727846E-2</v>
      </c>
      <c r="R100" s="2">
        <f t="shared" si="22"/>
        <v>0.10912818744471556</v>
      </c>
      <c r="S100" s="2">
        <f t="shared" si="22"/>
        <v>4.5677143473978089E-2</v>
      </c>
      <c r="T100" s="2">
        <f t="shared" si="22"/>
        <v>4.1689196711073816E-3</v>
      </c>
      <c r="U100" s="2">
        <f t="shared" si="18"/>
        <v>275.30553109128641</v>
      </c>
      <c r="V100" s="13">
        <f t="shared" si="19"/>
        <v>0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>
      <c r="A101" s="5">
        <v>1851</v>
      </c>
      <c r="B101" s="5">
        <v>285.17396666666662</v>
      </c>
      <c r="C101">
        <v>1966.126</v>
      </c>
      <c r="D101">
        <v>321.60000000000002</v>
      </c>
      <c r="E101" s="1">
        <f t="shared" si="14"/>
        <v>1845</v>
      </c>
      <c r="F101">
        <v>43</v>
      </c>
      <c r="G101" s="2">
        <f t="shared" si="21"/>
        <v>6.2558685446009413E-2</v>
      </c>
      <c r="H101" s="2">
        <f t="shared" si="21"/>
        <v>8.9802779109021957E-2</v>
      </c>
      <c r="I101" s="2">
        <f t="shared" si="21"/>
        <v>0.11352255663045085</v>
      </c>
      <c r="J101" s="2">
        <f t="shared" si="21"/>
        <v>4.76452166583523E-2</v>
      </c>
      <c r="K101" s="2">
        <f t="shared" si="21"/>
        <v>4.359563513898693E-3</v>
      </c>
      <c r="L101" s="2">
        <f t="shared" si="16"/>
        <v>275.31788880135775</v>
      </c>
      <c r="O101">
        <f t="shared" si="17"/>
        <v>43</v>
      </c>
      <c r="P101" s="2">
        <f t="shared" si="22"/>
        <v>6.2558685446009413E-2</v>
      </c>
      <c r="Q101" s="2">
        <f t="shared" si="22"/>
        <v>8.9802779109021957E-2</v>
      </c>
      <c r="R101" s="2">
        <f t="shared" si="22"/>
        <v>0.11352255663045085</v>
      </c>
      <c r="S101" s="2">
        <f t="shared" si="22"/>
        <v>4.76452166583523E-2</v>
      </c>
      <c r="T101" s="2">
        <f t="shared" si="22"/>
        <v>4.359563513898693E-3</v>
      </c>
      <c r="U101" s="2">
        <f t="shared" si="18"/>
        <v>275.31788880135775</v>
      </c>
      <c r="V101" s="13">
        <f t="shared" si="19"/>
        <v>0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>
      <c r="A102" s="5">
        <v>1852.2881866570406</v>
      </c>
      <c r="B102" s="5">
        <v>288.57463999999999</v>
      </c>
      <c r="C102">
        <v>1966.2027</v>
      </c>
      <c r="D102">
        <v>322.39</v>
      </c>
      <c r="E102" s="1">
        <f t="shared" si="14"/>
        <v>1846</v>
      </c>
      <c r="F102">
        <v>43</v>
      </c>
      <c r="G102" s="2">
        <f t="shared" si="21"/>
        <v>6.5183098591549318E-2</v>
      </c>
      <c r="H102" s="2">
        <f t="shared" si="21"/>
        <v>9.3593287664085228E-2</v>
      </c>
      <c r="I102" s="2">
        <f t="shared" si="21"/>
        <v>0.11845888085362308</v>
      </c>
      <c r="J102" s="2">
        <f t="shared" si="21"/>
        <v>4.9970343577114801E-2</v>
      </c>
      <c r="K102" s="2">
        <f t="shared" si="21"/>
        <v>4.6629882768671055E-3</v>
      </c>
      <c r="L102" s="2">
        <f t="shared" si="16"/>
        <v>275.33186859896324</v>
      </c>
      <c r="O102">
        <f t="shared" si="17"/>
        <v>43</v>
      </c>
      <c r="P102" s="2">
        <f t="shared" si="22"/>
        <v>6.5183098591549318E-2</v>
      </c>
      <c r="Q102" s="2">
        <f t="shared" si="22"/>
        <v>9.3593287664085228E-2</v>
      </c>
      <c r="R102" s="2">
        <f t="shared" si="22"/>
        <v>0.11845888085362308</v>
      </c>
      <c r="S102" s="2">
        <f t="shared" si="22"/>
        <v>4.9970343577114801E-2</v>
      </c>
      <c r="T102" s="2">
        <f t="shared" si="22"/>
        <v>4.6629882768671055E-3</v>
      </c>
      <c r="U102" s="2">
        <f t="shared" si="18"/>
        <v>275.33186859896324</v>
      </c>
      <c r="V102" s="13">
        <f t="shared" si="19"/>
        <v>0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>
      <c r="A103" s="5">
        <v>1854</v>
      </c>
      <c r="B103" s="5">
        <v>287.02756499999998</v>
      </c>
      <c r="C103">
        <v>1966.2877000000001</v>
      </c>
      <c r="D103">
        <v>323.7</v>
      </c>
      <c r="E103" s="1">
        <f t="shared" si="14"/>
        <v>1847</v>
      </c>
      <c r="F103">
        <v>46</v>
      </c>
      <c r="G103" s="2">
        <f t="shared" ref="G103:K118" si="23">G102*(1-G$5)+G$4*$F102*$L$4/1000</f>
        <v>6.7807511737089224E-2</v>
      </c>
      <c r="H103" s="2">
        <f t="shared" si="23"/>
        <v>9.7373368416779404E-2</v>
      </c>
      <c r="I103" s="2">
        <f t="shared" si="23"/>
        <v>0.12332894669279393</v>
      </c>
      <c r="J103" s="2">
        <f t="shared" si="23"/>
        <v>5.2162643304869999E-2</v>
      </c>
      <c r="K103" s="2">
        <f t="shared" si="23"/>
        <v>4.8470246985234857E-3</v>
      </c>
      <c r="L103" s="2">
        <f t="shared" si="16"/>
        <v>275.34551949485007</v>
      </c>
      <c r="O103">
        <f t="shared" si="17"/>
        <v>46</v>
      </c>
      <c r="P103" s="2">
        <f t="shared" si="22"/>
        <v>6.7807511737089224E-2</v>
      </c>
      <c r="Q103" s="2">
        <f t="shared" si="22"/>
        <v>9.7373368416779404E-2</v>
      </c>
      <c r="R103" s="2">
        <f t="shared" si="22"/>
        <v>0.12332894669279393</v>
      </c>
      <c r="S103" s="2">
        <f t="shared" si="22"/>
        <v>5.2162643304869999E-2</v>
      </c>
      <c r="T103" s="2">
        <f t="shared" si="22"/>
        <v>4.8470246985234857E-3</v>
      </c>
      <c r="U103" s="2">
        <f t="shared" si="18"/>
        <v>275.34551949485007</v>
      </c>
      <c r="V103" s="13">
        <f t="shared" si="19"/>
        <v>0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>
      <c r="A104" s="5">
        <v>1855</v>
      </c>
      <c r="B104" s="5">
        <v>284.9085</v>
      </c>
      <c r="C104">
        <v>1966.3698999999999</v>
      </c>
      <c r="D104">
        <v>324.08</v>
      </c>
      <c r="E104" s="1">
        <f t="shared" si="14"/>
        <v>1848</v>
      </c>
      <c r="F104">
        <v>47</v>
      </c>
      <c r="G104" s="2">
        <f t="shared" si="23"/>
        <v>7.0615023474178432E-2</v>
      </c>
      <c r="H104" s="2">
        <f t="shared" si="23"/>
        <v>0.10142474019514565</v>
      </c>
      <c r="I104" s="2">
        <f t="shared" si="23"/>
        <v>0.12858434773415406</v>
      </c>
      <c r="J104" s="2">
        <f t="shared" si="23"/>
        <v>5.458181651750707E-2</v>
      </c>
      <c r="K104" s="2">
        <f t="shared" si="23"/>
        <v>5.0994935011844178E-3</v>
      </c>
      <c r="L104" s="2">
        <f t="shared" si="16"/>
        <v>275.3603054214222</v>
      </c>
      <c r="O104">
        <f t="shared" si="17"/>
        <v>47</v>
      </c>
      <c r="P104" s="2">
        <f t="shared" ref="P104:T119" si="24">P103*(1-P$5)+P$4*$O103*$L$4/1000</f>
        <v>7.0615023474178432E-2</v>
      </c>
      <c r="Q104" s="2">
        <f t="shared" si="24"/>
        <v>0.10142474019514565</v>
      </c>
      <c r="R104" s="2">
        <f t="shared" si="24"/>
        <v>0.12858434773415406</v>
      </c>
      <c r="S104" s="2">
        <f t="shared" si="24"/>
        <v>5.458181651750707E-2</v>
      </c>
      <c r="T104" s="2">
        <f t="shared" si="24"/>
        <v>5.0994935011844178E-3</v>
      </c>
      <c r="U104" s="2">
        <f t="shared" si="18"/>
        <v>275.3603054214222</v>
      </c>
      <c r="V104" s="13">
        <f t="shared" si="19"/>
        <v>0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>
      <c r="A105" s="5">
        <v>1859</v>
      </c>
      <c r="B105" s="5">
        <v>286.48409000000004</v>
      </c>
      <c r="C105">
        <v>1966.4548</v>
      </c>
      <c r="D105">
        <v>323.75</v>
      </c>
      <c r="E105" s="1">
        <f t="shared" si="14"/>
        <v>1849</v>
      </c>
      <c r="F105">
        <v>50</v>
      </c>
      <c r="G105" s="2">
        <f t="shared" si="23"/>
        <v>7.3483568075117398E-2</v>
      </c>
      <c r="H105" s="2">
        <f t="shared" si="23"/>
        <v>0.10555886324223084</v>
      </c>
      <c r="I105" s="2">
        <f t="shared" si="23"/>
        <v>0.13391944228772401</v>
      </c>
      <c r="J105" s="2">
        <f t="shared" si="23"/>
        <v>5.6980160862054464E-2</v>
      </c>
      <c r="K105" s="2">
        <f t="shared" si="23"/>
        <v>5.2995719274267234E-3</v>
      </c>
      <c r="L105" s="2">
        <f t="shared" si="16"/>
        <v>275.37524160639458</v>
      </c>
      <c r="O105">
        <f t="shared" si="17"/>
        <v>50</v>
      </c>
      <c r="P105" s="2">
        <f t="shared" si="24"/>
        <v>7.3483568075117398E-2</v>
      </c>
      <c r="Q105" s="2">
        <f t="shared" si="24"/>
        <v>0.10555886324223084</v>
      </c>
      <c r="R105" s="2">
        <f t="shared" si="24"/>
        <v>0.13391944228772401</v>
      </c>
      <c r="S105" s="2">
        <f t="shared" si="24"/>
        <v>5.6980160862054464E-2</v>
      </c>
      <c r="T105" s="2">
        <f t="shared" si="24"/>
        <v>5.2995719274267234E-3</v>
      </c>
      <c r="U105" s="2">
        <f t="shared" si="18"/>
        <v>275.37524160639458</v>
      </c>
      <c r="V105" s="13">
        <f t="shared" si="19"/>
        <v>0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>
      <c r="A106" s="5">
        <v>1862</v>
      </c>
      <c r="B106" s="5">
        <v>286.55107499999997</v>
      </c>
      <c r="C106">
        <v>1966.537</v>
      </c>
      <c r="D106">
        <v>322.38</v>
      </c>
      <c r="E106" s="1">
        <f t="shared" si="14"/>
        <v>1850</v>
      </c>
      <c r="F106">
        <v>54</v>
      </c>
      <c r="G106" s="2">
        <f t="shared" si="23"/>
        <v>7.6535211267605666E-2</v>
      </c>
      <c r="H106" s="2">
        <f t="shared" si="23"/>
        <v>0.10996330333405055</v>
      </c>
      <c r="I106" s="2">
        <f t="shared" si="23"/>
        <v>0.1396336301416678</v>
      </c>
      <c r="J106" s="2">
        <f t="shared" si="23"/>
        <v>5.9593608010300766E-2</v>
      </c>
      <c r="K106" s="2">
        <f t="shared" si="23"/>
        <v>5.5617706977122696E-3</v>
      </c>
      <c r="L106" s="2">
        <f t="shared" si="16"/>
        <v>275.39128752345135</v>
      </c>
      <c r="M106" s="2">
        <f>B100</f>
        <v>287.73346999999995</v>
      </c>
      <c r="N106" s="2"/>
      <c r="O106">
        <f t="shared" si="17"/>
        <v>54</v>
      </c>
      <c r="P106" s="2">
        <f t="shared" si="24"/>
        <v>7.6535211267605666E-2</v>
      </c>
      <c r="Q106" s="2">
        <f t="shared" si="24"/>
        <v>0.10996330333405055</v>
      </c>
      <c r="R106" s="2">
        <f t="shared" si="24"/>
        <v>0.1396336301416678</v>
      </c>
      <c r="S106" s="2">
        <f t="shared" si="24"/>
        <v>5.9593608010300766E-2</v>
      </c>
      <c r="T106" s="2">
        <f t="shared" si="24"/>
        <v>5.5617706977122696E-3</v>
      </c>
      <c r="U106" s="2">
        <f t="shared" si="18"/>
        <v>275.39128752345135</v>
      </c>
      <c r="V106" s="13">
        <f t="shared" si="19"/>
        <v>0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>
      <c r="A107" s="5">
        <v>1864</v>
      </c>
      <c r="B107" s="5">
        <v>285.40895</v>
      </c>
      <c r="C107">
        <v>1966.6219000000001</v>
      </c>
      <c r="D107">
        <v>320.36</v>
      </c>
      <c r="E107" s="1">
        <f t="shared" si="14"/>
        <v>1851</v>
      </c>
      <c r="F107">
        <v>54</v>
      </c>
      <c r="G107" s="2">
        <f t="shared" si="23"/>
        <v>7.9830985915492994E-2</v>
      </c>
      <c r="H107" s="2">
        <f t="shared" si="23"/>
        <v>0.11473121353394743</v>
      </c>
      <c r="I107" s="2">
        <f t="shared" si="23"/>
        <v>0.14587205761400859</v>
      </c>
      <c r="J107" s="2">
        <f t="shared" si="23"/>
        <v>6.2527240707341433E-2</v>
      </c>
      <c r="K107" s="2">
        <f t="shared" si="23"/>
        <v>5.9085957180594504E-3</v>
      </c>
      <c r="L107" s="2">
        <f t="shared" si="16"/>
        <v>275.40887009348887</v>
      </c>
      <c r="O107">
        <f t="shared" si="17"/>
        <v>54</v>
      </c>
      <c r="P107" s="2">
        <f t="shared" si="24"/>
        <v>7.9830985915492994E-2</v>
      </c>
      <c r="Q107" s="2">
        <f t="shared" si="24"/>
        <v>0.11473121353394743</v>
      </c>
      <c r="R107" s="2">
        <f t="shared" si="24"/>
        <v>0.14587205761400859</v>
      </c>
      <c r="S107" s="2">
        <f t="shared" si="24"/>
        <v>6.2527240707341433E-2</v>
      </c>
      <c r="T107" s="2">
        <f t="shared" si="24"/>
        <v>5.9085957180594504E-3</v>
      </c>
      <c r="U107" s="2">
        <f t="shared" si="18"/>
        <v>275.40887009348887</v>
      </c>
      <c r="V107" s="13">
        <f t="shared" si="19"/>
        <v>0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>
      <c r="A108" s="5">
        <v>1867</v>
      </c>
      <c r="B108" s="5">
        <v>285.217105</v>
      </c>
      <c r="C108">
        <v>1966.7067999999999</v>
      </c>
      <c r="D108">
        <v>318.64</v>
      </c>
      <c r="E108" s="1">
        <f t="shared" si="14"/>
        <v>1852</v>
      </c>
      <c r="F108">
        <v>57</v>
      </c>
      <c r="G108" s="2">
        <f t="shared" si="23"/>
        <v>8.3126760563380322E-2</v>
      </c>
      <c r="H108" s="2">
        <f t="shared" si="23"/>
        <v>0.11948600707032649</v>
      </c>
      <c r="I108" s="2">
        <f t="shared" si="23"/>
        <v>0.15202674907057337</v>
      </c>
      <c r="J108" s="2">
        <f t="shared" si="23"/>
        <v>6.5293284191315623E-2</v>
      </c>
      <c r="K108" s="2">
        <f t="shared" si="23"/>
        <v>6.1189557264554736E-3</v>
      </c>
      <c r="L108" s="2">
        <f t="shared" si="16"/>
        <v>275.42605175662203</v>
      </c>
      <c r="M108" s="2">
        <f>B101</f>
        <v>285.17396666666662</v>
      </c>
      <c r="N108" s="2"/>
      <c r="O108">
        <f t="shared" si="17"/>
        <v>57</v>
      </c>
      <c r="P108" s="2">
        <f t="shared" si="24"/>
        <v>8.3126760563380322E-2</v>
      </c>
      <c r="Q108" s="2">
        <f t="shared" si="24"/>
        <v>0.11948600707032649</v>
      </c>
      <c r="R108" s="2">
        <f t="shared" si="24"/>
        <v>0.15202674907057337</v>
      </c>
      <c r="S108" s="2">
        <f t="shared" si="24"/>
        <v>6.5293284191315623E-2</v>
      </c>
      <c r="T108" s="2">
        <f t="shared" si="24"/>
        <v>6.1189557264554736E-3</v>
      </c>
      <c r="U108" s="2">
        <f t="shared" si="18"/>
        <v>275.42605175662203</v>
      </c>
      <c r="V108" s="13">
        <f t="shared" si="19"/>
        <v>0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>
      <c r="A109" s="5">
        <v>1869.092161647889</v>
      </c>
      <c r="B109" s="5">
        <v>287.68864500000001</v>
      </c>
      <c r="C109">
        <v>1966.789</v>
      </c>
      <c r="D109">
        <v>318.10000000000002</v>
      </c>
      <c r="E109" s="1">
        <f t="shared" si="14"/>
        <v>1853</v>
      </c>
      <c r="F109">
        <v>59</v>
      </c>
      <c r="G109" s="2">
        <f t="shared" si="23"/>
        <v>8.6605633802816939E-2</v>
      </c>
      <c r="H109" s="2">
        <f t="shared" si="23"/>
        <v>0.12450941016836632</v>
      </c>
      <c r="I109" s="2">
        <f t="shared" si="23"/>
        <v>0.15854953269309094</v>
      </c>
      <c r="J109" s="2">
        <f t="shared" si="23"/>
        <v>6.8253424983145988E-2</v>
      </c>
      <c r="K109" s="2">
        <f t="shared" si="23"/>
        <v>6.3873905915476032E-3</v>
      </c>
      <c r="L109" s="2">
        <f t="shared" si="16"/>
        <v>275.44430539223896</v>
      </c>
      <c r="O109">
        <f t="shared" si="17"/>
        <v>59</v>
      </c>
      <c r="P109" s="2">
        <f t="shared" si="24"/>
        <v>8.6605633802816939E-2</v>
      </c>
      <c r="Q109" s="2">
        <f t="shared" si="24"/>
        <v>0.12450941016836632</v>
      </c>
      <c r="R109" s="2">
        <f t="shared" si="24"/>
        <v>0.15854953269309094</v>
      </c>
      <c r="S109" s="2">
        <f t="shared" si="24"/>
        <v>6.8253424983145988E-2</v>
      </c>
      <c r="T109" s="2">
        <f t="shared" si="24"/>
        <v>6.3873905915476032E-3</v>
      </c>
      <c r="U109" s="2">
        <f t="shared" si="18"/>
        <v>275.44430539223896</v>
      </c>
      <c r="V109" s="13">
        <f t="shared" si="19"/>
        <v>0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>
      <c r="A110" s="5">
        <v>1870</v>
      </c>
      <c r="B110" s="5">
        <v>287.39724999999999</v>
      </c>
      <c r="C110">
        <v>1966.874</v>
      </c>
      <c r="D110">
        <v>319.77999999999997</v>
      </c>
      <c r="E110" s="1">
        <f t="shared" si="14"/>
        <v>1854</v>
      </c>
      <c r="F110">
        <v>69</v>
      </c>
      <c r="G110" s="2">
        <f t="shared" si="23"/>
        <v>9.0206572769953086E-2</v>
      </c>
      <c r="H110" s="2">
        <f t="shared" si="23"/>
        <v>0.12970678716151648</v>
      </c>
      <c r="I110" s="2">
        <f t="shared" si="23"/>
        <v>0.16528523298001818</v>
      </c>
      <c r="J110" s="2">
        <f t="shared" si="23"/>
        <v>7.1279204021829703E-2</v>
      </c>
      <c r="K110" s="2">
        <f t="shared" si="23"/>
        <v>6.6441012809768281E-3</v>
      </c>
      <c r="L110" s="2">
        <f t="shared" si="16"/>
        <v>275.4631218982143</v>
      </c>
      <c r="O110">
        <f t="shared" si="17"/>
        <v>69</v>
      </c>
      <c r="P110" s="2">
        <f t="shared" si="24"/>
        <v>9.0206572769953086E-2</v>
      </c>
      <c r="Q110" s="2">
        <f t="shared" si="24"/>
        <v>0.12970678716151648</v>
      </c>
      <c r="R110" s="2">
        <f t="shared" si="24"/>
        <v>0.16528523298001818</v>
      </c>
      <c r="S110" s="2">
        <f t="shared" si="24"/>
        <v>7.1279204021829703E-2</v>
      </c>
      <c r="T110" s="2">
        <f t="shared" si="24"/>
        <v>6.6441012809768281E-3</v>
      </c>
      <c r="U110" s="2">
        <f t="shared" si="18"/>
        <v>275.4631218982143</v>
      </c>
      <c r="V110" s="13">
        <f t="shared" si="19"/>
        <v>0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>
      <c r="A111" s="5">
        <v>1873</v>
      </c>
      <c r="B111" s="5">
        <v>287.16828499999997</v>
      </c>
      <c r="C111">
        <v>1966.9562000000001</v>
      </c>
      <c r="D111">
        <v>321.02999999999997</v>
      </c>
      <c r="E111" s="1">
        <f t="shared" si="14"/>
        <v>1855</v>
      </c>
      <c r="F111">
        <v>71</v>
      </c>
      <c r="G111" s="2">
        <f t="shared" si="23"/>
        <v>9.4417840375586884E-2</v>
      </c>
      <c r="H111" s="2">
        <f t="shared" si="23"/>
        <v>0.13582883315131003</v>
      </c>
      <c r="I111" s="2">
        <f t="shared" si="23"/>
        <v>0.17343286996702248</v>
      </c>
      <c r="J111" s="2">
        <f t="shared" si="23"/>
        <v>7.5305838736831401E-2</v>
      </c>
      <c r="K111" s="2">
        <f t="shared" si="23"/>
        <v>7.2692877528667387E-3</v>
      </c>
      <c r="L111" s="2">
        <f t="shared" si="16"/>
        <v>275.48625466998362</v>
      </c>
      <c r="O111">
        <f t="shared" si="17"/>
        <v>71</v>
      </c>
      <c r="P111" s="2">
        <f t="shared" si="24"/>
        <v>9.4417840375586884E-2</v>
      </c>
      <c r="Q111" s="2">
        <f t="shared" si="24"/>
        <v>0.13582883315131003</v>
      </c>
      <c r="R111" s="2">
        <f t="shared" si="24"/>
        <v>0.17343286996702248</v>
      </c>
      <c r="S111" s="2">
        <f t="shared" si="24"/>
        <v>7.5305838736831401E-2</v>
      </c>
      <c r="T111" s="2">
        <f t="shared" si="24"/>
        <v>7.2692877528667387E-3</v>
      </c>
      <c r="U111" s="2">
        <f t="shared" si="18"/>
        <v>275.48625466998362</v>
      </c>
      <c r="V111" s="13">
        <f t="shared" si="19"/>
        <v>0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>
      <c r="A112" s="5">
        <v>1874</v>
      </c>
      <c r="B112" s="5">
        <v>290.52176999999995</v>
      </c>
      <c r="C112">
        <v>1967.0410999999999</v>
      </c>
      <c r="D112">
        <v>322.33</v>
      </c>
      <c r="E112" s="1">
        <f t="shared" si="14"/>
        <v>1856</v>
      </c>
      <c r="F112">
        <v>76</v>
      </c>
      <c r="G112" s="2">
        <f t="shared" si="23"/>
        <v>9.8751173708920212E-2</v>
      </c>
      <c r="H112" s="2">
        <f t="shared" si="23"/>
        <v>0.14212183063676986</v>
      </c>
      <c r="I112" s="2">
        <f t="shared" si="23"/>
        <v>0.18177161383583249</v>
      </c>
      <c r="J112" s="2">
        <f t="shared" si="23"/>
        <v>7.9337186253757783E-2</v>
      </c>
      <c r="K112" s="2">
        <f t="shared" si="23"/>
        <v>7.7423792297205626E-3</v>
      </c>
      <c r="L112" s="2">
        <f t="shared" si="16"/>
        <v>275.50972418366501</v>
      </c>
      <c r="O112">
        <f t="shared" si="17"/>
        <v>76</v>
      </c>
      <c r="P112" s="2">
        <f t="shared" si="24"/>
        <v>9.8751173708920212E-2</v>
      </c>
      <c r="Q112" s="2">
        <f t="shared" si="24"/>
        <v>0.14212183063676986</v>
      </c>
      <c r="R112" s="2">
        <f t="shared" si="24"/>
        <v>0.18177161383583249</v>
      </c>
      <c r="S112" s="2">
        <f t="shared" si="24"/>
        <v>7.9337186253757783E-2</v>
      </c>
      <c r="T112" s="2">
        <f t="shared" si="24"/>
        <v>7.7423792297205626E-3</v>
      </c>
      <c r="U112" s="2">
        <f t="shared" si="18"/>
        <v>275.50972418366501</v>
      </c>
      <c r="V112" s="13">
        <f t="shared" si="19"/>
        <v>0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>
      <c r="A113" s="5">
        <v>1878</v>
      </c>
      <c r="B113" s="5">
        <v>288.79094999999995</v>
      </c>
      <c r="C113">
        <v>1967.126</v>
      </c>
      <c r="D113">
        <v>322.5</v>
      </c>
      <c r="E113" s="1">
        <f t="shared" si="14"/>
        <v>1857</v>
      </c>
      <c r="F113">
        <v>77</v>
      </c>
      <c r="G113" s="2">
        <f t="shared" si="23"/>
        <v>0.10338967136150237</v>
      </c>
      <c r="H113" s="2">
        <f t="shared" si="23"/>
        <v>0.14886699946606516</v>
      </c>
      <c r="I113" s="2">
        <f t="shared" si="23"/>
        <v>0.19074960365753016</v>
      </c>
      <c r="J113" s="2">
        <f t="shared" si="23"/>
        <v>8.372509002110759E-2</v>
      </c>
      <c r="K113" s="2">
        <f t="shared" si="23"/>
        <v>8.2640654993186968E-3</v>
      </c>
      <c r="L113" s="2">
        <f t="shared" si="16"/>
        <v>275.53499543000555</v>
      </c>
      <c r="O113">
        <f t="shared" si="17"/>
        <v>77</v>
      </c>
      <c r="P113" s="2">
        <f t="shared" si="24"/>
        <v>0.10338967136150237</v>
      </c>
      <c r="Q113" s="2">
        <f t="shared" si="24"/>
        <v>0.14886699946606516</v>
      </c>
      <c r="R113" s="2">
        <f t="shared" si="24"/>
        <v>0.19074960365753016</v>
      </c>
      <c r="S113" s="2">
        <f t="shared" si="24"/>
        <v>8.372509002110759E-2</v>
      </c>
      <c r="T113" s="2">
        <f t="shared" si="24"/>
        <v>8.2640654993186968E-3</v>
      </c>
      <c r="U113" s="2">
        <f t="shared" si="18"/>
        <v>275.53499543000555</v>
      </c>
      <c r="V113" s="13">
        <f t="shared" si="19"/>
        <v>0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>
      <c r="A114" s="5">
        <v>1883</v>
      </c>
      <c r="B114" s="5">
        <v>291.87700000000001</v>
      </c>
      <c r="C114">
        <v>1967.2027</v>
      </c>
      <c r="D114">
        <v>323.04000000000002</v>
      </c>
      <c r="E114" s="1">
        <f t="shared" si="14"/>
        <v>1858</v>
      </c>
      <c r="F114">
        <v>78</v>
      </c>
      <c r="G114" s="2">
        <f t="shared" si="23"/>
        <v>0.1080892018779343</v>
      </c>
      <c r="H114" s="2">
        <f t="shared" si="23"/>
        <v>0.15568750884784924</v>
      </c>
      <c r="I114" s="2">
        <f t="shared" si="23"/>
        <v>0.19975732011208866</v>
      </c>
      <c r="J114" s="2">
        <f t="shared" si="23"/>
        <v>8.7979697533180135E-2</v>
      </c>
      <c r="K114" s="2">
        <f t="shared" si="23"/>
        <v>8.6274325733885857E-3</v>
      </c>
      <c r="L114" s="2">
        <f t="shared" si="16"/>
        <v>275.56014116094445</v>
      </c>
      <c r="O114">
        <f t="shared" si="17"/>
        <v>78</v>
      </c>
      <c r="P114" s="2">
        <f t="shared" si="24"/>
        <v>0.1080892018779343</v>
      </c>
      <c r="Q114" s="2">
        <f t="shared" si="24"/>
        <v>0.15568750884784924</v>
      </c>
      <c r="R114" s="2">
        <f t="shared" si="24"/>
        <v>0.19975732011208866</v>
      </c>
      <c r="S114" s="2">
        <f t="shared" si="24"/>
        <v>8.7979697533180135E-2</v>
      </c>
      <c r="T114" s="2">
        <f t="shared" si="24"/>
        <v>8.6274325733885857E-3</v>
      </c>
      <c r="U114" s="2">
        <f t="shared" si="18"/>
        <v>275.56014116094445</v>
      </c>
      <c r="V114" s="13">
        <f t="shared" si="19"/>
        <v>0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>
      <c r="A115" s="5">
        <v>1884</v>
      </c>
      <c r="B115" s="5">
        <v>289.80905999999999</v>
      </c>
      <c r="C115">
        <v>1967.2877000000001</v>
      </c>
      <c r="D115">
        <v>324.42</v>
      </c>
      <c r="E115" s="1">
        <f t="shared" si="14"/>
        <v>1859</v>
      </c>
      <c r="F115">
        <v>83</v>
      </c>
      <c r="G115" s="2">
        <f t="shared" si="23"/>
        <v>0.11284976525821599</v>
      </c>
      <c r="H115" s="2">
        <f t="shared" si="23"/>
        <v>0.16258315151800956</v>
      </c>
      <c r="I115" s="2">
        <f t="shared" si="23"/>
        <v>0.20879436419033309</v>
      </c>
      <c r="J115" s="2">
        <f t="shared" si="23"/>
        <v>9.2108623585975338E-2</v>
      </c>
      <c r="K115" s="2">
        <f t="shared" si="23"/>
        <v>8.8947742013495579E-3</v>
      </c>
      <c r="L115" s="2">
        <f t="shared" si="16"/>
        <v>275.58523067875387</v>
      </c>
      <c r="O115">
        <f t="shared" si="17"/>
        <v>83</v>
      </c>
      <c r="P115" s="2">
        <f t="shared" si="24"/>
        <v>0.11284976525821599</v>
      </c>
      <c r="Q115" s="2">
        <f t="shared" si="24"/>
        <v>0.16258315151800956</v>
      </c>
      <c r="R115" s="2">
        <f t="shared" si="24"/>
        <v>0.20879436419033309</v>
      </c>
      <c r="S115" s="2">
        <f t="shared" si="24"/>
        <v>9.2108623585975338E-2</v>
      </c>
      <c r="T115" s="2">
        <f t="shared" si="24"/>
        <v>8.8947742013495579E-3</v>
      </c>
      <c r="U115" s="2">
        <f t="shared" si="18"/>
        <v>275.58523067875387</v>
      </c>
      <c r="V115" s="13">
        <f t="shared" si="19"/>
        <v>0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>
      <c r="A116" s="5">
        <v>1884.3545217441565</v>
      </c>
      <c r="B116" s="5">
        <v>289.01265999999998</v>
      </c>
      <c r="C116">
        <v>1967.3698999999999</v>
      </c>
      <c r="D116">
        <v>325</v>
      </c>
      <c r="E116" s="1">
        <f t="shared" si="14"/>
        <v>1860</v>
      </c>
      <c r="F116">
        <v>91</v>
      </c>
      <c r="G116" s="2">
        <f t="shared" si="23"/>
        <v>0.11791549295774652</v>
      </c>
      <c r="H116" s="2">
        <f t="shared" si="23"/>
        <v>0.16992930763708347</v>
      </c>
      <c r="I116" s="2">
        <f t="shared" si="23"/>
        <v>0.21846128120597164</v>
      </c>
      <c r="J116" s="2">
        <f t="shared" si="23"/>
        <v>9.6588531534212541E-2</v>
      </c>
      <c r="K116" s="2">
        <f t="shared" si="23"/>
        <v>9.2916668793629337E-3</v>
      </c>
      <c r="L116" s="2">
        <f t="shared" si="16"/>
        <v>275.61218628021436</v>
      </c>
      <c r="O116">
        <f t="shared" si="17"/>
        <v>91</v>
      </c>
      <c r="P116" s="2">
        <f t="shared" si="24"/>
        <v>0.11791549295774652</v>
      </c>
      <c r="Q116" s="2">
        <f t="shared" si="24"/>
        <v>0.16992930763708347</v>
      </c>
      <c r="R116" s="2">
        <f t="shared" si="24"/>
        <v>0.21846128120597164</v>
      </c>
      <c r="S116" s="2">
        <f t="shared" si="24"/>
        <v>9.6588531534212541E-2</v>
      </c>
      <c r="T116" s="2">
        <f t="shared" si="24"/>
        <v>9.2916668793629337E-3</v>
      </c>
      <c r="U116" s="2">
        <f t="shared" si="18"/>
        <v>275.61218628021436</v>
      </c>
      <c r="V116" s="13">
        <f t="shared" si="19"/>
        <v>0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>
      <c r="A117" s="5">
        <v>1886</v>
      </c>
      <c r="B117" s="5">
        <v>290.62266999999997</v>
      </c>
      <c r="C117">
        <v>1967.4548</v>
      </c>
      <c r="D117">
        <v>324.08999999999997</v>
      </c>
      <c r="E117" s="1">
        <f t="shared" si="14"/>
        <v>1861</v>
      </c>
      <c r="F117">
        <v>95</v>
      </c>
      <c r="G117" s="2">
        <f t="shared" si="23"/>
        <v>0.12346948356807516</v>
      </c>
      <c r="H117" s="2">
        <f t="shared" si="23"/>
        <v>0.17800642796994795</v>
      </c>
      <c r="I117" s="2">
        <f t="shared" si="23"/>
        <v>0.22920032084185249</v>
      </c>
      <c r="J117" s="2">
        <f t="shared" si="23"/>
        <v>0.10175148356169764</v>
      </c>
      <c r="K117" s="2">
        <f t="shared" si="23"/>
        <v>9.907981311653595E-3</v>
      </c>
      <c r="L117" s="2">
        <f t="shared" si="16"/>
        <v>275.6423356972532</v>
      </c>
      <c r="O117">
        <f t="shared" si="17"/>
        <v>95</v>
      </c>
      <c r="P117" s="2">
        <f t="shared" si="24"/>
        <v>0.12346948356807516</v>
      </c>
      <c r="Q117" s="2">
        <f t="shared" si="24"/>
        <v>0.17800642796994795</v>
      </c>
      <c r="R117" s="2">
        <f t="shared" si="24"/>
        <v>0.22920032084185249</v>
      </c>
      <c r="S117" s="2">
        <f t="shared" si="24"/>
        <v>0.10175148356169764</v>
      </c>
      <c r="T117" s="2">
        <f t="shared" si="24"/>
        <v>9.907981311653595E-3</v>
      </c>
      <c r="U117" s="2">
        <f t="shared" si="18"/>
        <v>275.6423356972532</v>
      </c>
      <c r="V117" s="13">
        <f t="shared" si="19"/>
        <v>0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>
      <c r="A118" s="5">
        <v>1887</v>
      </c>
      <c r="B118" s="5">
        <v>293.71867500000002</v>
      </c>
      <c r="C118">
        <v>1967.537</v>
      </c>
      <c r="D118">
        <v>322.54000000000002</v>
      </c>
      <c r="E118" s="1">
        <f t="shared" si="14"/>
        <v>1862</v>
      </c>
      <c r="F118">
        <v>97</v>
      </c>
      <c r="G118" s="2">
        <f t="shared" si="23"/>
        <v>0.12926760563380285</v>
      </c>
      <c r="H118" s="2">
        <f t="shared" si="23"/>
        <v>0.18643691475773536</v>
      </c>
      <c r="I118" s="2">
        <f t="shared" si="23"/>
        <v>0.24039615344071119</v>
      </c>
      <c r="J118" s="2">
        <f t="shared" si="23"/>
        <v>0.10708897593949951</v>
      </c>
      <c r="K118" s="2">
        <f t="shared" si="23"/>
        <v>1.0469588338091314E-2</v>
      </c>
      <c r="L118" s="2">
        <f t="shared" si="16"/>
        <v>275.67365923810985</v>
      </c>
      <c r="O118">
        <f t="shared" si="17"/>
        <v>97</v>
      </c>
      <c r="P118" s="2">
        <f t="shared" si="24"/>
        <v>0.12926760563380285</v>
      </c>
      <c r="Q118" s="2">
        <f t="shared" si="24"/>
        <v>0.18643691475773536</v>
      </c>
      <c r="R118" s="2">
        <f t="shared" si="24"/>
        <v>0.24039615344071119</v>
      </c>
      <c r="S118" s="2">
        <f t="shared" si="24"/>
        <v>0.10708897593949951</v>
      </c>
      <c r="T118" s="2">
        <f t="shared" si="24"/>
        <v>1.0469588338091314E-2</v>
      </c>
      <c r="U118" s="2">
        <f t="shared" si="18"/>
        <v>275.67365923810985</v>
      </c>
      <c r="V118" s="13">
        <f t="shared" si="19"/>
        <v>0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>
      <c r="A119" s="5">
        <v>1889</v>
      </c>
      <c r="B119" s="5">
        <v>291.51727</v>
      </c>
      <c r="C119">
        <v>1967.6219000000001</v>
      </c>
      <c r="D119">
        <v>320.92</v>
      </c>
      <c r="E119" s="1">
        <f t="shared" si="14"/>
        <v>1863</v>
      </c>
      <c r="F119">
        <v>104</v>
      </c>
      <c r="G119" s="2">
        <f t="shared" ref="G119:K134" si="25">G118*(1-G$5)+G$4*$F118*$L$4/1000</f>
        <v>0.13518779342723009</v>
      </c>
      <c r="H119" s="2">
        <f t="shared" si="25"/>
        <v>0.19503200245153268</v>
      </c>
      <c r="I119" s="2">
        <f t="shared" si="25"/>
        <v>0.25174217816249217</v>
      </c>
      <c r="J119" s="2">
        <f t="shared" si="25"/>
        <v>0.11235629594209656</v>
      </c>
      <c r="K119" s="2">
        <f t="shared" si="25"/>
        <v>1.0904116931950857E-2</v>
      </c>
      <c r="L119" s="2">
        <f t="shared" si="16"/>
        <v>275.7052223869153</v>
      </c>
      <c r="O119">
        <f t="shared" si="17"/>
        <v>104</v>
      </c>
      <c r="P119" s="2">
        <f t="shared" si="24"/>
        <v>0.13518779342723009</v>
      </c>
      <c r="Q119" s="2">
        <f t="shared" si="24"/>
        <v>0.19503200245153268</v>
      </c>
      <c r="R119" s="2">
        <f t="shared" si="24"/>
        <v>0.25174217816249217</v>
      </c>
      <c r="S119" s="2">
        <f t="shared" si="24"/>
        <v>0.11235629594209656</v>
      </c>
      <c r="T119" s="2">
        <f t="shared" si="24"/>
        <v>1.0904116931950857E-2</v>
      </c>
      <c r="U119" s="2">
        <f t="shared" si="18"/>
        <v>275.7052223869153</v>
      </c>
      <c r="V119" s="13">
        <f t="shared" si="19"/>
        <v>0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>
      <c r="A120" s="5">
        <v>1889</v>
      </c>
      <c r="B120" s="5">
        <v>292.22812499999998</v>
      </c>
      <c r="C120">
        <v>1967.7067999999999</v>
      </c>
      <c r="D120">
        <v>319.25</v>
      </c>
      <c r="E120" s="1">
        <f t="shared" si="14"/>
        <v>1864</v>
      </c>
      <c r="F120">
        <v>112</v>
      </c>
      <c r="G120" s="2">
        <f t="shared" si="25"/>
        <v>0.14153521126760568</v>
      </c>
      <c r="H120" s="2">
        <f t="shared" si="25"/>
        <v>0.20426072179740112</v>
      </c>
      <c r="I120" s="2">
        <f t="shared" si="25"/>
        <v>0.26398755274493857</v>
      </c>
      <c r="J120" s="2">
        <f t="shared" si="25"/>
        <v>0.11814430675676638</v>
      </c>
      <c r="K120" s="2">
        <f t="shared" si="25"/>
        <v>1.1496310344301069E-2</v>
      </c>
      <c r="L120" s="2">
        <f t="shared" si="16"/>
        <v>275.73942410291102</v>
      </c>
      <c r="O120">
        <f t="shared" si="17"/>
        <v>112</v>
      </c>
      <c r="P120" s="2">
        <f t="shared" ref="P120:T135" si="26">P119*(1-P$5)+P$4*$O119*$L$4/1000</f>
        <v>0.14153521126760568</v>
      </c>
      <c r="Q120" s="2">
        <f t="shared" si="26"/>
        <v>0.20426072179740112</v>
      </c>
      <c r="R120" s="2">
        <f t="shared" si="26"/>
        <v>0.26398755274493857</v>
      </c>
      <c r="S120" s="2">
        <f t="shared" si="26"/>
        <v>0.11814430675676638</v>
      </c>
      <c r="T120" s="2">
        <f t="shared" si="26"/>
        <v>1.1496310344301069E-2</v>
      </c>
      <c r="U120" s="2">
        <f t="shared" si="18"/>
        <v>275.73942410291102</v>
      </c>
      <c r="V120" s="13">
        <f t="shared" si="19"/>
        <v>0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>
      <c r="A121" s="5">
        <v>1892.0852779669451</v>
      </c>
      <c r="B121" s="5">
        <v>294.65444500000001</v>
      </c>
      <c r="C121">
        <v>1967.789</v>
      </c>
      <c r="D121">
        <v>319.39</v>
      </c>
      <c r="E121" s="1">
        <f t="shared" si="14"/>
        <v>1865</v>
      </c>
      <c r="F121">
        <v>119</v>
      </c>
      <c r="G121" s="2">
        <f t="shared" si="25"/>
        <v>0.1483708920187794</v>
      </c>
      <c r="H121" s="2">
        <f t="shared" si="25"/>
        <v>0.21421522636933563</v>
      </c>
      <c r="I121" s="2">
        <f t="shared" si="25"/>
        <v>0.27727044030209569</v>
      </c>
      <c r="J121" s="2">
        <f t="shared" si="25"/>
        <v>0.12454063384641034</v>
      </c>
      <c r="K121" s="2">
        <f t="shared" si="25"/>
        <v>1.2231080659831414E-2</v>
      </c>
      <c r="L121" s="2">
        <f t="shared" si="16"/>
        <v>275.77662827319648</v>
      </c>
      <c r="O121">
        <f t="shared" si="17"/>
        <v>119</v>
      </c>
      <c r="P121" s="2">
        <f t="shared" si="26"/>
        <v>0.1483708920187794</v>
      </c>
      <c r="Q121" s="2">
        <f t="shared" si="26"/>
        <v>0.21421522636933563</v>
      </c>
      <c r="R121" s="2">
        <f t="shared" si="26"/>
        <v>0.27727044030209569</v>
      </c>
      <c r="S121" s="2">
        <f t="shared" si="26"/>
        <v>0.12454063384641034</v>
      </c>
      <c r="T121" s="2">
        <f t="shared" si="26"/>
        <v>1.2231080659831414E-2</v>
      </c>
      <c r="U121" s="2">
        <f t="shared" si="18"/>
        <v>275.77662827319648</v>
      </c>
      <c r="V121" s="13">
        <f t="shared" si="19"/>
        <v>0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>
      <c r="A122" s="5">
        <v>1893</v>
      </c>
      <c r="B122" s="5">
        <v>294.59803333333332</v>
      </c>
      <c r="C122">
        <v>1967.874</v>
      </c>
      <c r="D122">
        <v>320.73</v>
      </c>
      <c r="E122" s="1">
        <f t="shared" si="14"/>
        <v>1866</v>
      </c>
      <c r="F122">
        <v>122</v>
      </c>
      <c r="G122" s="2">
        <f t="shared" si="25"/>
        <v>0.15563380281690148</v>
      </c>
      <c r="H122" s="2">
        <f t="shared" si="25"/>
        <v>0.22479962279686366</v>
      </c>
      <c r="I122" s="2">
        <f t="shared" si="25"/>
        <v>0.2914266799540296</v>
      </c>
      <c r="J122" s="2">
        <f t="shared" si="25"/>
        <v>0.13139315512267852</v>
      </c>
      <c r="K122" s="2">
        <f t="shared" si="25"/>
        <v>1.3005379881699876E-2</v>
      </c>
      <c r="L122" s="2">
        <f t="shared" si="16"/>
        <v>275.81625864057219</v>
      </c>
      <c r="O122">
        <f t="shared" si="17"/>
        <v>122</v>
      </c>
      <c r="P122" s="2">
        <f t="shared" si="26"/>
        <v>0.15563380281690148</v>
      </c>
      <c r="Q122" s="2">
        <f t="shared" si="26"/>
        <v>0.22479962279686366</v>
      </c>
      <c r="R122" s="2">
        <f t="shared" si="26"/>
        <v>0.2914266799540296</v>
      </c>
      <c r="S122" s="2">
        <f t="shared" si="26"/>
        <v>0.13139315512267852</v>
      </c>
      <c r="T122" s="2">
        <f t="shared" si="26"/>
        <v>1.3005379881699876E-2</v>
      </c>
      <c r="U122" s="2">
        <f t="shared" si="18"/>
        <v>275.81625864057219</v>
      </c>
      <c r="V122" s="13">
        <f t="shared" si="19"/>
        <v>0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>
      <c r="A123" s="5">
        <v>1894</v>
      </c>
      <c r="B123" s="5">
        <v>293.84083500000003</v>
      </c>
      <c r="C123">
        <v>1967.9562000000001</v>
      </c>
      <c r="D123">
        <v>321.95999999999998</v>
      </c>
      <c r="E123" s="1">
        <f t="shared" si="14"/>
        <v>1867</v>
      </c>
      <c r="F123">
        <v>130</v>
      </c>
      <c r="G123" s="2">
        <f t="shared" si="25"/>
        <v>0.16307981220657283</v>
      </c>
      <c r="H123" s="2">
        <f t="shared" si="25"/>
        <v>0.23563659137419701</v>
      </c>
      <c r="I123" s="2">
        <f t="shared" si="25"/>
        <v>0.30584361006389127</v>
      </c>
      <c r="J123" s="2">
        <f t="shared" si="25"/>
        <v>0.13820632607782224</v>
      </c>
      <c r="K123" s="2">
        <f t="shared" si="25"/>
        <v>1.3615861169977268E-2</v>
      </c>
      <c r="L123" s="2">
        <f t="shared" si="16"/>
        <v>275.85638220089248</v>
      </c>
      <c r="O123">
        <f t="shared" si="17"/>
        <v>130</v>
      </c>
      <c r="P123" s="2">
        <f t="shared" si="26"/>
        <v>0.16307981220657283</v>
      </c>
      <c r="Q123" s="2">
        <f t="shared" si="26"/>
        <v>0.23563659137419701</v>
      </c>
      <c r="R123" s="2">
        <f t="shared" si="26"/>
        <v>0.30584361006389127</v>
      </c>
      <c r="S123" s="2">
        <f t="shared" si="26"/>
        <v>0.13820632607782224</v>
      </c>
      <c r="T123" s="2">
        <f t="shared" si="26"/>
        <v>1.3615861169977268E-2</v>
      </c>
      <c r="U123" s="2">
        <f t="shared" si="18"/>
        <v>275.85638220089248</v>
      </c>
      <c r="V123" s="13">
        <f t="shared" si="19"/>
        <v>0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>
      <c r="A124" s="5">
        <v>1896</v>
      </c>
      <c r="B124" s="5">
        <v>298.15635500000002</v>
      </c>
      <c r="C124">
        <v>1968.0409999999999</v>
      </c>
      <c r="D124">
        <v>322.57</v>
      </c>
      <c r="E124" s="1">
        <f t="shared" si="14"/>
        <v>1868</v>
      </c>
      <c r="F124">
        <v>135</v>
      </c>
      <c r="G124" s="2">
        <f t="shared" si="25"/>
        <v>0.17101408450704231</v>
      </c>
      <c r="H124" s="2">
        <f t="shared" si="25"/>
        <v>0.24719492083587488</v>
      </c>
      <c r="I124" s="2">
        <f t="shared" si="25"/>
        <v>0.3212689051927155</v>
      </c>
      <c r="J124" s="2">
        <f t="shared" si="25"/>
        <v>0.14556924913206956</v>
      </c>
      <c r="K124" s="2">
        <f t="shared" si="25"/>
        <v>1.4361723642958468E-2</v>
      </c>
      <c r="L124" s="2">
        <f t="shared" si="16"/>
        <v>275.89940888331068</v>
      </c>
      <c r="O124">
        <f t="shared" si="17"/>
        <v>135</v>
      </c>
      <c r="P124" s="2">
        <f t="shared" si="26"/>
        <v>0.17101408450704231</v>
      </c>
      <c r="Q124" s="2">
        <f t="shared" si="26"/>
        <v>0.24719492083587488</v>
      </c>
      <c r="R124" s="2">
        <f t="shared" si="26"/>
        <v>0.3212689051927155</v>
      </c>
      <c r="S124" s="2">
        <f t="shared" si="26"/>
        <v>0.14556924913206956</v>
      </c>
      <c r="T124" s="2">
        <f t="shared" si="26"/>
        <v>1.4361723642958468E-2</v>
      </c>
      <c r="U124" s="2">
        <f t="shared" si="18"/>
        <v>275.89940888331068</v>
      </c>
      <c r="V124" s="13">
        <f t="shared" si="19"/>
        <v>0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>
      <c r="A125" s="5">
        <v>1899</v>
      </c>
      <c r="B125" s="5">
        <v>294.71417500000001</v>
      </c>
      <c r="C125">
        <v>1968.1257000000001</v>
      </c>
      <c r="D125">
        <v>323.14999999999998</v>
      </c>
      <c r="E125" s="1">
        <f t="shared" si="14"/>
        <v>1869</v>
      </c>
      <c r="F125">
        <v>142</v>
      </c>
      <c r="G125" s="2">
        <f t="shared" si="25"/>
        <v>0.17925352112676063</v>
      </c>
      <c r="H125" s="2">
        <f t="shared" si="25"/>
        <v>0.25919093655569109</v>
      </c>
      <c r="I125" s="2">
        <f t="shared" si="25"/>
        <v>0.3372383262188145</v>
      </c>
      <c r="J125" s="2">
        <f t="shared" si="25"/>
        <v>0.15309840600028318</v>
      </c>
      <c r="K125" s="2">
        <f t="shared" si="25"/>
        <v>1.5048853884788209E-2</v>
      </c>
      <c r="L125" s="2">
        <f t="shared" si="16"/>
        <v>275.94383004378636</v>
      </c>
      <c r="O125">
        <f t="shared" si="17"/>
        <v>142</v>
      </c>
      <c r="P125" s="2">
        <f t="shared" si="26"/>
        <v>0.17925352112676063</v>
      </c>
      <c r="Q125" s="2">
        <f t="shared" si="26"/>
        <v>0.25919093655569109</v>
      </c>
      <c r="R125" s="2">
        <f t="shared" si="26"/>
        <v>0.3372383262188145</v>
      </c>
      <c r="S125" s="2">
        <f t="shared" si="26"/>
        <v>0.15309840600028318</v>
      </c>
      <c r="T125" s="2">
        <f t="shared" si="26"/>
        <v>1.5048853884788209E-2</v>
      </c>
      <c r="U125" s="2">
        <f t="shared" si="18"/>
        <v>275.94383004378636</v>
      </c>
      <c r="V125" s="13">
        <f t="shared" si="19"/>
        <v>0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>
      <c r="A126" s="5">
        <v>1899</v>
      </c>
      <c r="B126" s="5">
        <v>295.99701999999996</v>
      </c>
      <c r="C126">
        <v>1968.2049</v>
      </c>
      <c r="D126">
        <v>323.89</v>
      </c>
      <c r="E126" s="1">
        <f t="shared" si="14"/>
        <v>1870</v>
      </c>
      <c r="F126">
        <v>147</v>
      </c>
      <c r="G126" s="2">
        <f t="shared" si="25"/>
        <v>0.18792018779342728</v>
      </c>
      <c r="H126" s="2">
        <f t="shared" si="25"/>
        <v>0.27181122787289291</v>
      </c>
      <c r="I126" s="2">
        <f t="shared" si="25"/>
        <v>0.35404503903283641</v>
      </c>
      <c r="J126" s="2">
        <f t="shared" si="25"/>
        <v>0.16101904205132372</v>
      </c>
      <c r="K126" s="2">
        <f t="shared" si="25"/>
        <v>1.5794257941326287E-2</v>
      </c>
      <c r="L126" s="2">
        <f t="shared" si="16"/>
        <v>275.99058975469183</v>
      </c>
      <c r="O126">
        <f t="shared" si="17"/>
        <v>147</v>
      </c>
      <c r="P126" s="2">
        <f t="shared" si="26"/>
        <v>0.18792018779342728</v>
      </c>
      <c r="Q126" s="2">
        <f t="shared" si="26"/>
        <v>0.27181122787289291</v>
      </c>
      <c r="R126" s="2">
        <f t="shared" si="26"/>
        <v>0.35404503903283641</v>
      </c>
      <c r="S126" s="2">
        <f t="shared" si="26"/>
        <v>0.16101904205132372</v>
      </c>
      <c r="T126" s="2">
        <f t="shared" si="26"/>
        <v>1.5794257941326287E-2</v>
      </c>
      <c r="U126" s="2">
        <f t="shared" si="18"/>
        <v>275.99058975469183</v>
      </c>
      <c r="V126" s="13">
        <f t="shared" si="19"/>
        <v>0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>
      <c r="A127" s="5">
        <v>1899</v>
      </c>
      <c r="B127" s="5">
        <v>296.207425</v>
      </c>
      <c r="C127">
        <v>1968.2896000000001</v>
      </c>
      <c r="D127">
        <v>325.02</v>
      </c>
      <c r="E127" s="1">
        <f t="shared" si="14"/>
        <v>1871</v>
      </c>
      <c r="F127">
        <v>156</v>
      </c>
      <c r="G127" s="2">
        <f t="shared" si="25"/>
        <v>0.19689201877934279</v>
      </c>
      <c r="H127" s="2">
        <f t="shared" si="25"/>
        <v>0.28486628395941649</v>
      </c>
      <c r="I127" s="2">
        <f t="shared" si="25"/>
        <v>0.37137733550514834</v>
      </c>
      <c r="J127" s="2">
        <f t="shared" si="25"/>
        <v>0.16907405152619248</v>
      </c>
      <c r="K127" s="2">
        <f t="shared" si="25"/>
        <v>1.6481110139528358E-2</v>
      </c>
      <c r="L127" s="2">
        <f t="shared" si="16"/>
        <v>276.0386907999096</v>
      </c>
      <c r="O127">
        <f t="shared" si="17"/>
        <v>156</v>
      </c>
      <c r="P127" s="2">
        <f t="shared" si="26"/>
        <v>0.19689201877934279</v>
      </c>
      <c r="Q127" s="2">
        <f t="shared" si="26"/>
        <v>0.28486628395941649</v>
      </c>
      <c r="R127" s="2">
        <f t="shared" si="26"/>
        <v>0.37137733550514834</v>
      </c>
      <c r="S127" s="2">
        <f t="shared" si="26"/>
        <v>0.16907405152619248</v>
      </c>
      <c r="T127" s="2">
        <f t="shared" si="26"/>
        <v>1.6481110139528358E-2</v>
      </c>
      <c r="U127" s="2">
        <f t="shared" si="18"/>
        <v>276.0386907999096</v>
      </c>
      <c r="V127" s="13">
        <f t="shared" si="19"/>
        <v>0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>
      <c r="A128" s="5">
        <v>1900.7815002589052</v>
      </c>
      <c r="B128" s="5">
        <v>296.4563</v>
      </c>
      <c r="C128">
        <v>1968.3715999999999</v>
      </c>
      <c r="D128">
        <v>325.57</v>
      </c>
      <c r="E128" s="1">
        <f t="shared" si="14"/>
        <v>1872</v>
      </c>
      <c r="F128">
        <v>173</v>
      </c>
      <c r="G128" s="2">
        <f t="shared" si="25"/>
        <v>0.20641314553990617</v>
      </c>
      <c r="H128" s="2">
        <f t="shared" si="25"/>
        <v>0.29873049561884224</v>
      </c>
      <c r="I128" s="2">
        <f t="shared" si="25"/>
        <v>0.38982909989531839</v>
      </c>
      <c r="J128" s="2">
        <f t="shared" si="25"/>
        <v>0.1777252416617118</v>
      </c>
      <c r="K128" s="2">
        <f t="shared" si="25"/>
        <v>1.7320242267696538E-2</v>
      </c>
      <c r="L128" s="2">
        <f t="shared" si="16"/>
        <v>276.09001822498345</v>
      </c>
      <c r="O128">
        <f t="shared" si="17"/>
        <v>173</v>
      </c>
      <c r="P128" s="2">
        <f t="shared" si="26"/>
        <v>0.20641314553990617</v>
      </c>
      <c r="Q128" s="2">
        <f t="shared" si="26"/>
        <v>0.29873049561884224</v>
      </c>
      <c r="R128" s="2">
        <f t="shared" si="26"/>
        <v>0.38982909989531839</v>
      </c>
      <c r="S128" s="2">
        <f t="shared" si="26"/>
        <v>0.1777252416617118</v>
      </c>
      <c r="T128" s="2">
        <f t="shared" si="26"/>
        <v>1.7320242267696538E-2</v>
      </c>
      <c r="U128" s="2">
        <f t="shared" si="18"/>
        <v>276.09001822498345</v>
      </c>
      <c r="V128" s="13">
        <f t="shared" si="19"/>
        <v>0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>
      <c r="A129" s="5">
        <v>1902</v>
      </c>
      <c r="B129" s="5">
        <v>295.67980999999997</v>
      </c>
      <c r="C129">
        <v>1968.4563000000001</v>
      </c>
      <c r="D129">
        <v>325.36</v>
      </c>
      <c r="E129" s="1">
        <f t="shared" si="14"/>
        <v>1873</v>
      </c>
      <c r="F129">
        <v>184</v>
      </c>
      <c r="G129" s="2">
        <f t="shared" si="25"/>
        <v>0.21697183098591555</v>
      </c>
      <c r="H129" s="2">
        <f t="shared" si="25"/>
        <v>0.31415281054891597</v>
      </c>
      <c r="I129" s="2">
        <f t="shared" si="25"/>
        <v>0.41058718394974597</v>
      </c>
      <c r="J129" s="2">
        <f t="shared" si="25"/>
        <v>0.18787752166719446</v>
      </c>
      <c r="K129" s="2">
        <f t="shared" si="25"/>
        <v>1.8627323696708151E-2</v>
      </c>
      <c r="L129" s="2">
        <f t="shared" si="16"/>
        <v>276.14821667084846</v>
      </c>
      <c r="O129">
        <f t="shared" si="17"/>
        <v>184</v>
      </c>
      <c r="P129" s="2">
        <f t="shared" si="26"/>
        <v>0.21697183098591555</v>
      </c>
      <c r="Q129" s="2">
        <f t="shared" si="26"/>
        <v>0.31415281054891597</v>
      </c>
      <c r="R129" s="2">
        <f t="shared" si="26"/>
        <v>0.41058718394974597</v>
      </c>
      <c r="S129" s="2">
        <f t="shared" si="26"/>
        <v>0.18787752166719446</v>
      </c>
      <c r="T129" s="2">
        <f t="shared" si="26"/>
        <v>1.8627323696708151E-2</v>
      </c>
      <c r="U129" s="2">
        <f t="shared" si="18"/>
        <v>276.14821667084846</v>
      </c>
      <c r="V129" s="13">
        <f t="shared" si="19"/>
        <v>0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>
      <c r="A130" s="5">
        <v>1902</v>
      </c>
      <c r="B130" s="5">
        <v>294.96305000000001</v>
      </c>
      <c r="C130">
        <v>1968.5382999999999</v>
      </c>
      <c r="D130">
        <v>324.14</v>
      </c>
      <c r="E130" s="1">
        <f t="shared" si="14"/>
        <v>1874</v>
      </c>
      <c r="F130">
        <v>174</v>
      </c>
      <c r="G130" s="2">
        <f t="shared" si="25"/>
        <v>0.22820187793427235</v>
      </c>
      <c r="H130" s="2">
        <f t="shared" si="25"/>
        <v>0.33056556207926358</v>
      </c>
      <c r="I130" s="2">
        <f t="shared" si="25"/>
        <v>0.43271922237473287</v>
      </c>
      <c r="J130" s="2">
        <f t="shared" si="25"/>
        <v>0.19874091364546542</v>
      </c>
      <c r="K130" s="2">
        <f t="shared" si="25"/>
        <v>1.9936540583027323E-2</v>
      </c>
      <c r="L130" s="2">
        <f t="shared" si="16"/>
        <v>276.21016411661674</v>
      </c>
      <c r="O130">
        <f t="shared" si="17"/>
        <v>174</v>
      </c>
      <c r="P130" s="2">
        <f t="shared" si="26"/>
        <v>0.22820187793427235</v>
      </c>
      <c r="Q130" s="2">
        <f t="shared" si="26"/>
        <v>0.33056556207926358</v>
      </c>
      <c r="R130" s="2">
        <f t="shared" si="26"/>
        <v>0.43271922237473287</v>
      </c>
      <c r="S130" s="2">
        <f t="shared" si="26"/>
        <v>0.19874091364546542</v>
      </c>
      <c r="T130" s="2">
        <f t="shared" si="26"/>
        <v>1.9936540583027323E-2</v>
      </c>
      <c r="U130" s="2">
        <f t="shared" si="18"/>
        <v>276.21016411661674</v>
      </c>
      <c r="V130" s="13">
        <f t="shared" si="19"/>
        <v>0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>
      <c r="A131" s="5">
        <v>1904</v>
      </c>
      <c r="B131" s="5">
        <v>295.12097999999997</v>
      </c>
      <c r="C131">
        <v>1968.623</v>
      </c>
      <c r="D131">
        <v>322.11</v>
      </c>
      <c r="E131" s="1">
        <f t="shared" si="14"/>
        <v>1875</v>
      </c>
      <c r="F131">
        <v>188</v>
      </c>
      <c r="G131" s="2">
        <f t="shared" si="25"/>
        <v>0.23882159624413152</v>
      </c>
      <c r="H131" s="2">
        <f t="shared" si="25"/>
        <v>0.34599419450326874</v>
      </c>
      <c r="I131" s="2">
        <f t="shared" si="25"/>
        <v>0.45305184353103534</v>
      </c>
      <c r="J131" s="2">
        <f t="shared" si="25"/>
        <v>0.20781000527275781</v>
      </c>
      <c r="K131" s="2">
        <f t="shared" si="25"/>
        <v>2.0261137196718296E-2</v>
      </c>
      <c r="L131" s="2">
        <f t="shared" si="16"/>
        <v>276.26593877674793</v>
      </c>
      <c r="O131">
        <f t="shared" si="17"/>
        <v>188</v>
      </c>
      <c r="P131" s="2">
        <f t="shared" si="26"/>
        <v>0.23882159624413152</v>
      </c>
      <c r="Q131" s="2">
        <f t="shared" si="26"/>
        <v>0.34599419450326874</v>
      </c>
      <c r="R131" s="2">
        <f t="shared" si="26"/>
        <v>0.45305184353103534</v>
      </c>
      <c r="S131" s="2">
        <f t="shared" si="26"/>
        <v>0.20781000527275781</v>
      </c>
      <c r="T131" s="2">
        <f t="shared" si="26"/>
        <v>2.0261137196718296E-2</v>
      </c>
      <c r="U131" s="2">
        <f t="shared" si="18"/>
        <v>276.26593877674793</v>
      </c>
      <c r="V131" s="13">
        <f t="shared" si="19"/>
        <v>0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>
      <c r="A132" s="5">
        <v>1904.7531922755438</v>
      </c>
      <c r="B132" s="5">
        <v>299.0446</v>
      </c>
      <c r="C132">
        <v>1968.7076999999999</v>
      </c>
      <c r="D132">
        <v>320.33</v>
      </c>
      <c r="E132" s="1">
        <f t="shared" si="14"/>
        <v>1876</v>
      </c>
      <c r="F132">
        <v>191</v>
      </c>
      <c r="G132" s="2">
        <f t="shared" si="25"/>
        <v>0.25029577464788738</v>
      </c>
      <c r="H132" s="2">
        <f t="shared" si="25"/>
        <v>0.36269493628877814</v>
      </c>
      <c r="I132" s="2">
        <f t="shared" si="25"/>
        <v>0.47521483410831011</v>
      </c>
      <c r="J132" s="2">
        <f t="shared" si="25"/>
        <v>0.21800420069555382</v>
      </c>
      <c r="K132" s="2">
        <f t="shared" si="25"/>
        <v>2.1115291990265933E-2</v>
      </c>
      <c r="L132" s="2">
        <f t="shared" si="16"/>
        <v>276.32732503773082</v>
      </c>
      <c r="O132">
        <f t="shared" si="17"/>
        <v>191</v>
      </c>
      <c r="P132" s="2">
        <f t="shared" si="26"/>
        <v>0.25029577464788738</v>
      </c>
      <c r="Q132" s="2">
        <f t="shared" si="26"/>
        <v>0.36269493628877814</v>
      </c>
      <c r="R132" s="2">
        <f t="shared" si="26"/>
        <v>0.47521483410831011</v>
      </c>
      <c r="S132" s="2">
        <f t="shared" si="26"/>
        <v>0.21800420069555382</v>
      </c>
      <c r="T132" s="2">
        <f t="shared" si="26"/>
        <v>2.1115291990265933E-2</v>
      </c>
      <c r="U132" s="2">
        <f t="shared" si="18"/>
        <v>276.32732503773082</v>
      </c>
      <c r="V132" s="13">
        <f t="shared" si="19"/>
        <v>0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>
      <c r="A133" s="5">
        <v>1906</v>
      </c>
      <c r="B133" s="5">
        <v>296.85449999999997</v>
      </c>
      <c r="C133">
        <v>1968.7896000000001</v>
      </c>
      <c r="D133">
        <v>320.25</v>
      </c>
      <c r="E133" s="1">
        <f t="shared" si="14"/>
        <v>1877</v>
      </c>
      <c r="F133">
        <v>194</v>
      </c>
      <c r="G133" s="2">
        <f t="shared" si="25"/>
        <v>0.26195305164319255</v>
      </c>
      <c r="H133" s="2">
        <f t="shared" si="25"/>
        <v>0.37963142397513761</v>
      </c>
      <c r="I133" s="2">
        <f t="shared" si="25"/>
        <v>0.49753104360124145</v>
      </c>
      <c r="J133" s="2">
        <f t="shared" si="25"/>
        <v>0.22796814645897281</v>
      </c>
      <c r="K133" s="2">
        <f t="shared" si="25"/>
        <v>2.1774208131115622E-2</v>
      </c>
      <c r="L133" s="2">
        <f t="shared" si="16"/>
        <v>276.38885787380968</v>
      </c>
      <c r="O133">
        <f t="shared" si="17"/>
        <v>194</v>
      </c>
      <c r="P133" s="2">
        <f t="shared" si="26"/>
        <v>0.26195305164319255</v>
      </c>
      <c r="Q133" s="2">
        <f t="shared" si="26"/>
        <v>0.37963142397513761</v>
      </c>
      <c r="R133" s="2">
        <f t="shared" si="26"/>
        <v>0.49753104360124145</v>
      </c>
      <c r="S133" s="2">
        <f t="shared" si="26"/>
        <v>0.22796814645897281</v>
      </c>
      <c r="T133" s="2">
        <f t="shared" si="26"/>
        <v>2.1774208131115622E-2</v>
      </c>
      <c r="U133" s="2">
        <f t="shared" si="18"/>
        <v>276.38885787380968</v>
      </c>
      <c r="V133" s="13">
        <f t="shared" si="19"/>
        <v>0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>
      <c r="A134" s="5">
        <v>1906</v>
      </c>
      <c r="B134" s="5">
        <v>298.54685000000001</v>
      </c>
      <c r="C134">
        <v>1968.8742999999999</v>
      </c>
      <c r="D134">
        <v>321.32</v>
      </c>
      <c r="E134" s="1">
        <f t="shared" si="14"/>
        <v>1878</v>
      </c>
      <c r="F134">
        <v>196</v>
      </c>
      <c r="G134" s="2">
        <f t="shared" si="25"/>
        <v>0.27379342723004702</v>
      </c>
      <c r="H134" s="2">
        <f t="shared" si="25"/>
        <v>0.39680300901832533</v>
      </c>
      <c r="I134" s="2">
        <f t="shared" si="25"/>
        <v>0.51999841541117608</v>
      </c>
      <c r="J134" s="2">
        <f t="shared" si="25"/>
        <v>0.23771499600218349</v>
      </c>
      <c r="K134" s="2">
        <f t="shared" si="25"/>
        <v>2.2314706043143024E-2</v>
      </c>
      <c r="L134" s="2">
        <f t="shared" si="16"/>
        <v>276.45062455370487</v>
      </c>
      <c r="O134">
        <f t="shared" si="17"/>
        <v>196</v>
      </c>
      <c r="P134" s="2">
        <f t="shared" si="26"/>
        <v>0.27379342723004702</v>
      </c>
      <c r="Q134" s="2">
        <f t="shared" si="26"/>
        <v>0.39680300901832533</v>
      </c>
      <c r="R134" s="2">
        <f t="shared" si="26"/>
        <v>0.51999841541117608</v>
      </c>
      <c r="S134" s="2">
        <f t="shared" si="26"/>
        <v>0.23771499600218349</v>
      </c>
      <c r="T134" s="2">
        <f t="shared" si="26"/>
        <v>2.2314706043143024E-2</v>
      </c>
      <c r="U134" s="2">
        <f t="shared" si="18"/>
        <v>276.45062455370487</v>
      </c>
      <c r="V134" s="13">
        <f t="shared" si="19"/>
        <v>0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>
      <c r="A135" s="5">
        <v>1909</v>
      </c>
      <c r="B135" s="5">
        <v>300.44690500000002</v>
      </c>
      <c r="C135">
        <v>1968.9563000000001</v>
      </c>
      <c r="D135">
        <v>322.89</v>
      </c>
      <c r="E135" s="1">
        <f t="shared" ref="E135:E198" si="27">1+E134</f>
        <v>1879</v>
      </c>
      <c r="F135">
        <v>210</v>
      </c>
      <c r="G135" s="2">
        <f t="shared" ref="G135:K150" si="28">G134*(1-G$5)+G$4*$F134*$L$4/1000</f>
        <v>0.285755868544601</v>
      </c>
      <c r="H135" s="2">
        <f t="shared" si="28"/>
        <v>0.41411514794486831</v>
      </c>
      <c r="I135" s="2">
        <f t="shared" si="28"/>
        <v>0.54246468580261031</v>
      </c>
      <c r="J135" s="2">
        <f t="shared" si="28"/>
        <v>0.24713978045770851</v>
      </c>
      <c r="K135" s="2">
        <f t="shared" si="28"/>
        <v>2.273643131191333E-2</v>
      </c>
      <c r="L135" s="2">
        <f t="shared" ref="L135:L198" si="29">SUM(G135:K135,L$5)</f>
        <v>276.51221191406171</v>
      </c>
      <c r="O135">
        <f t="shared" ref="O135:O198" si="30">F135+N135</f>
        <v>210</v>
      </c>
      <c r="P135" s="2">
        <f t="shared" si="26"/>
        <v>0.285755868544601</v>
      </c>
      <c r="Q135" s="2">
        <f t="shared" si="26"/>
        <v>0.41411514794486831</v>
      </c>
      <c r="R135" s="2">
        <f t="shared" si="26"/>
        <v>0.54246468580261031</v>
      </c>
      <c r="S135" s="2">
        <f t="shared" si="26"/>
        <v>0.24713978045770851</v>
      </c>
      <c r="T135" s="2">
        <f t="shared" si="26"/>
        <v>2.273643131191333E-2</v>
      </c>
      <c r="U135" s="2">
        <f t="shared" ref="U135:U198" si="31">SUM(P135:T135,U$5)</f>
        <v>276.51221191406171</v>
      </c>
      <c r="V135" s="13">
        <f t="shared" ref="V135:V198" si="32">U135-L135</f>
        <v>0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>
      <c r="A136" s="5">
        <v>1911.5</v>
      </c>
      <c r="B136" s="5">
        <v>298.39029749999997</v>
      </c>
      <c r="C136">
        <v>1969.0410999999999</v>
      </c>
      <c r="D136">
        <v>324</v>
      </c>
      <c r="E136" s="1">
        <f t="shared" si="27"/>
        <v>1880</v>
      </c>
      <c r="F136">
        <v>236</v>
      </c>
      <c r="G136" s="2">
        <f t="shared" si="28"/>
        <v>0.29857276995305171</v>
      </c>
      <c r="H136" s="2">
        <f t="shared" si="28"/>
        <v>0.43269421465021124</v>
      </c>
      <c r="I136" s="2">
        <f t="shared" si="28"/>
        <v>0.56673268646087027</v>
      </c>
      <c r="J136" s="2">
        <f t="shared" si="28"/>
        <v>0.25766934909570688</v>
      </c>
      <c r="K136" s="2">
        <f t="shared" si="28"/>
        <v>2.364949761270323E-2</v>
      </c>
      <c r="L136" s="2">
        <f t="shared" si="29"/>
        <v>276.57931851777255</v>
      </c>
      <c r="O136">
        <f t="shared" si="30"/>
        <v>236</v>
      </c>
      <c r="P136" s="2">
        <f t="shared" ref="P136:T151" si="33">P135*(1-P$5)+P$4*$O135*$L$4/1000</f>
        <v>0.29857276995305171</v>
      </c>
      <c r="Q136" s="2">
        <f t="shared" si="33"/>
        <v>0.43269421465021124</v>
      </c>
      <c r="R136" s="2">
        <f t="shared" si="33"/>
        <v>0.56673268646087027</v>
      </c>
      <c r="S136" s="2">
        <f t="shared" si="33"/>
        <v>0.25766934909570688</v>
      </c>
      <c r="T136" s="2">
        <f t="shared" si="33"/>
        <v>2.364949761270323E-2</v>
      </c>
      <c r="U136" s="2">
        <f t="shared" si="31"/>
        <v>276.57931851777255</v>
      </c>
      <c r="V136" s="13">
        <f t="shared" si="32"/>
        <v>0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>
      <c r="A137" s="5">
        <v>1913</v>
      </c>
      <c r="B137" s="5">
        <v>300.73694999999998</v>
      </c>
      <c r="C137">
        <v>1969.126</v>
      </c>
      <c r="D137">
        <v>324.42</v>
      </c>
      <c r="E137" s="1">
        <f t="shared" si="27"/>
        <v>1881</v>
      </c>
      <c r="F137">
        <v>243</v>
      </c>
      <c r="G137" s="2">
        <f t="shared" si="28"/>
        <v>0.3129765258215963</v>
      </c>
      <c r="H137" s="2">
        <f t="shared" si="28"/>
        <v>0.45366348434153453</v>
      </c>
      <c r="I137" s="2">
        <f t="shared" si="28"/>
        <v>0.59458105035403874</v>
      </c>
      <c r="J137" s="2">
        <f t="shared" si="28"/>
        <v>0.27064903977334032</v>
      </c>
      <c r="K137" s="2">
        <f t="shared" si="28"/>
        <v>2.5423957595478011E-2</v>
      </c>
      <c r="L137" s="2">
        <f t="shared" si="29"/>
        <v>276.65729405788596</v>
      </c>
      <c r="O137">
        <f t="shared" si="30"/>
        <v>243</v>
      </c>
      <c r="P137" s="2">
        <f t="shared" si="33"/>
        <v>0.3129765258215963</v>
      </c>
      <c r="Q137" s="2">
        <f t="shared" si="33"/>
        <v>0.45366348434153453</v>
      </c>
      <c r="R137" s="2">
        <f t="shared" si="33"/>
        <v>0.59458105035403874</v>
      </c>
      <c r="S137" s="2">
        <f t="shared" si="33"/>
        <v>0.27064903977334032</v>
      </c>
      <c r="T137" s="2">
        <f t="shared" si="33"/>
        <v>2.5423957595478011E-2</v>
      </c>
      <c r="U137" s="2">
        <f t="shared" si="31"/>
        <v>276.65729405788596</v>
      </c>
      <c r="V137" s="13">
        <f t="shared" si="32"/>
        <v>0</v>
      </c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>
      <c r="A138" s="5">
        <v>1914</v>
      </c>
      <c r="B138" s="5">
        <v>300.01884000000001</v>
      </c>
      <c r="C138">
        <v>1969.2027</v>
      </c>
      <c r="D138">
        <v>325.63</v>
      </c>
      <c r="E138" s="1">
        <f t="shared" si="27"/>
        <v>1882</v>
      </c>
      <c r="F138">
        <v>256</v>
      </c>
      <c r="G138" s="2">
        <f t="shared" si="28"/>
        <v>0.32780751173708927</v>
      </c>
      <c r="H138" s="2">
        <f t="shared" si="28"/>
        <v>0.47523234394027247</v>
      </c>
      <c r="I138" s="2">
        <f t="shared" si="28"/>
        <v>0.62310725954773727</v>
      </c>
      <c r="J138" s="2">
        <f t="shared" si="28"/>
        <v>0.28370883777295586</v>
      </c>
      <c r="K138" s="2">
        <f t="shared" si="28"/>
        <v>2.6828860477116648E-2</v>
      </c>
      <c r="L138" s="2">
        <f t="shared" si="29"/>
        <v>276.73668481347516</v>
      </c>
      <c r="O138">
        <f t="shared" si="30"/>
        <v>256</v>
      </c>
      <c r="P138" s="2">
        <f t="shared" si="33"/>
        <v>0.32780751173708927</v>
      </c>
      <c r="Q138" s="2">
        <f t="shared" si="33"/>
        <v>0.47523234394027247</v>
      </c>
      <c r="R138" s="2">
        <f t="shared" si="33"/>
        <v>0.62310725954773727</v>
      </c>
      <c r="S138" s="2">
        <f t="shared" si="33"/>
        <v>0.28370883777295586</v>
      </c>
      <c r="T138" s="2">
        <f t="shared" si="33"/>
        <v>2.6828860477116648E-2</v>
      </c>
      <c r="U138" s="2">
        <f t="shared" si="31"/>
        <v>276.73668481347516</v>
      </c>
      <c r="V138" s="13">
        <f t="shared" si="32"/>
        <v>0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>
      <c r="A139" s="5">
        <v>1914</v>
      </c>
      <c r="B139" s="5">
        <v>300.68717500000002</v>
      </c>
      <c r="C139">
        <v>1969.2877000000001</v>
      </c>
      <c r="D139">
        <v>326.66000000000003</v>
      </c>
      <c r="E139" s="1">
        <f t="shared" si="27"/>
        <v>1883</v>
      </c>
      <c r="F139">
        <v>272</v>
      </c>
      <c r="G139" s="2">
        <f t="shared" si="28"/>
        <v>0.34343192488262919</v>
      </c>
      <c r="H139" s="2">
        <f t="shared" si="28"/>
        <v>0.49796252423835252</v>
      </c>
      <c r="I139" s="2">
        <f t="shared" si="28"/>
        <v>0.6532036240355622</v>
      </c>
      <c r="J139" s="2">
        <f t="shared" si="28"/>
        <v>0.29754839216720708</v>
      </c>
      <c r="K139" s="2">
        <f t="shared" si="28"/>
        <v>2.8291305787246764E-2</v>
      </c>
      <c r="L139" s="2">
        <f t="shared" si="29"/>
        <v>276.82043777111102</v>
      </c>
      <c r="O139">
        <f t="shared" si="30"/>
        <v>272</v>
      </c>
      <c r="P139" s="2">
        <f t="shared" si="33"/>
        <v>0.34343192488262919</v>
      </c>
      <c r="Q139" s="2">
        <f t="shared" si="33"/>
        <v>0.49796252423835252</v>
      </c>
      <c r="R139" s="2">
        <f t="shared" si="33"/>
        <v>0.6532036240355622</v>
      </c>
      <c r="S139" s="2">
        <f t="shared" si="33"/>
        <v>0.29754839216720708</v>
      </c>
      <c r="T139" s="2">
        <f t="shared" si="33"/>
        <v>2.8291305787246764E-2</v>
      </c>
      <c r="U139" s="2">
        <f t="shared" si="31"/>
        <v>276.82043777111102</v>
      </c>
      <c r="V139" s="13">
        <f t="shared" si="32"/>
        <v>0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>
      <c r="A140" s="5">
        <v>1916</v>
      </c>
      <c r="B140" s="5">
        <v>301.33425</v>
      </c>
      <c r="C140">
        <v>1969.3698999999999</v>
      </c>
      <c r="D140">
        <v>327.38</v>
      </c>
      <c r="E140" s="1">
        <f t="shared" si="27"/>
        <v>1884</v>
      </c>
      <c r="F140">
        <v>275</v>
      </c>
      <c r="G140" s="2">
        <f t="shared" si="28"/>
        <v>0.36003286384976535</v>
      </c>
      <c r="H140" s="2">
        <f t="shared" si="28"/>
        <v>0.522132520548653</v>
      </c>
      <c r="I140" s="2">
        <f t="shared" si="28"/>
        <v>0.68529977245145057</v>
      </c>
      <c r="J140" s="2">
        <f t="shared" si="28"/>
        <v>0.31247527060076574</v>
      </c>
      <c r="K140" s="2">
        <f t="shared" si="28"/>
        <v>2.9929497414913818E-2</v>
      </c>
      <c r="L140" s="2">
        <f t="shared" si="29"/>
        <v>276.90986992486557</v>
      </c>
      <c r="O140">
        <f t="shared" si="30"/>
        <v>275</v>
      </c>
      <c r="P140" s="2">
        <f t="shared" si="33"/>
        <v>0.36003286384976535</v>
      </c>
      <c r="Q140" s="2">
        <f t="shared" si="33"/>
        <v>0.522132520548653</v>
      </c>
      <c r="R140" s="2">
        <f t="shared" si="33"/>
        <v>0.68529977245145057</v>
      </c>
      <c r="S140" s="2">
        <f t="shared" si="33"/>
        <v>0.31247527060076574</v>
      </c>
      <c r="T140" s="2">
        <f t="shared" si="33"/>
        <v>2.9929497414913818E-2</v>
      </c>
      <c r="U140" s="2">
        <f t="shared" si="31"/>
        <v>276.90986992486557</v>
      </c>
      <c r="V140" s="13">
        <f t="shared" si="32"/>
        <v>0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>
      <c r="A141" s="5">
        <v>1918.625</v>
      </c>
      <c r="B141" s="5">
        <v>303.26575874999997</v>
      </c>
      <c r="C141">
        <v>1969.4548</v>
      </c>
      <c r="D141">
        <v>326.70999999999998</v>
      </c>
      <c r="E141" s="1">
        <f t="shared" si="27"/>
        <v>1885</v>
      </c>
      <c r="F141">
        <v>277</v>
      </c>
      <c r="G141" s="2">
        <f t="shared" si="28"/>
        <v>0.37681690140845081</v>
      </c>
      <c r="H141" s="2">
        <f t="shared" si="28"/>
        <v>0.54651771461727938</v>
      </c>
      <c r="I141" s="2">
        <f t="shared" si="28"/>
        <v>0.71741581082066197</v>
      </c>
      <c r="J141" s="2">
        <f t="shared" si="28"/>
        <v>0.3269015360734111</v>
      </c>
      <c r="K141" s="2">
        <f t="shared" si="28"/>
        <v>3.1063955934000964E-2</v>
      </c>
      <c r="L141" s="2">
        <f t="shared" si="29"/>
        <v>276.9987159188538</v>
      </c>
      <c r="O141">
        <f t="shared" si="30"/>
        <v>277</v>
      </c>
      <c r="P141" s="2">
        <f t="shared" si="33"/>
        <v>0.37681690140845081</v>
      </c>
      <c r="Q141" s="2">
        <f t="shared" si="33"/>
        <v>0.54651771461727938</v>
      </c>
      <c r="R141" s="2">
        <f t="shared" si="33"/>
        <v>0.71741581082066197</v>
      </c>
      <c r="S141" s="2">
        <f t="shared" si="33"/>
        <v>0.3269015360734111</v>
      </c>
      <c r="T141" s="2">
        <f t="shared" si="33"/>
        <v>3.1063955934000964E-2</v>
      </c>
      <c r="U141" s="2">
        <f t="shared" si="31"/>
        <v>276.9987159188538</v>
      </c>
      <c r="V141" s="13">
        <f t="shared" si="32"/>
        <v>0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>
      <c r="A142" s="5">
        <v>1919</v>
      </c>
      <c r="B142" s="5">
        <v>303.55286499999994</v>
      </c>
      <c r="C142">
        <v>1969.537</v>
      </c>
      <c r="D142">
        <v>325.88</v>
      </c>
      <c r="E142" s="1">
        <f t="shared" si="27"/>
        <v>1886</v>
      </c>
      <c r="F142">
        <v>281</v>
      </c>
      <c r="G142" s="2">
        <f t="shared" si="28"/>
        <v>0.39372300469483579</v>
      </c>
      <c r="H142" s="2">
        <f t="shared" si="28"/>
        <v>0.57102361771514898</v>
      </c>
      <c r="I142" s="2">
        <f t="shared" si="28"/>
        <v>0.7494012374262089</v>
      </c>
      <c r="J142" s="2">
        <f t="shared" si="28"/>
        <v>0.34073841613772682</v>
      </c>
      <c r="K142" s="2">
        <f t="shared" si="28"/>
        <v>3.1845936521614535E-2</v>
      </c>
      <c r="L142" s="2">
        <f t="shared" si="29"/>
        <v>277.08673221249552</v>
      </c>
      <c r="O142">
        <f t="shared" si="30"/>
        <v>281</v>
      </c>
      <c r="P142" s="2">
        <f t="shared" si="33"/>
        <v>0.39372300469483579</v>
      </c>
      <c r="Q142" s="2">
        <f t="shared" si="33"/>
        <v>0.57102361771514898</v>
      </c>
      <c r="R142" s="2">
        <f t="shared" si="33"/>
        <v>0.7494012374262089</v>
      </c>
      <c r="S142" s="2">
        <f t="shared" si="33"/>
        <v>0.34073841613772682</v>
      </c>
      <c r="T142" s="2">
        <f t="shared" si="33"/>
        <v>3.1845936521614535E-2</v>
      </c>
      <c r="U142" s="2">
        <f t="shared" si="31"/>
        <v>277.08673221249552</v>
      </c>
      <c r="V142" s="13">
        <f t="shared" si="32"/>
        <v>0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>
      <c r="A143" s="5">
        <v>1923</v>
      </c>
      <c r="B143" s="5">
        <v>303.19853499999999</v>
      </c>
      <c r="C143">
        <v>1969.6219000000001</v>
      </c>
      <c r="D143">
        <v>323.66000000000003</v>
      </c>
      <c r="E143" s="1">
        <f t="shared" si="27"/>
        <v>1887</v>
      </c>
      <c r="F143">
        <v>295</v>
      </c>
      <c r="G143" s="2">
        <f t="shared" si="28"/>
        <v>0.41087323943661985</v>
      </c>
      <c r="H143" s="2">
        <f t="shared" si="28"/>
        <v>0.59583769119534347</v>
      </c>
      <c r="I143" s="2">
        <f t="shared" si="28"/>
        <v>0.78155827490319474</v>
      </c>
      <c r="J143" s="2">
        <f t="shared" si="28"/>
        <v>0.35425432231318615</v>
      </c>
      <c r="K143" s="2">
        <f t="shared" si="28"/>
        <v>3.2508025150532305E-2</v>
      </c>
      <c r="L143" s="2">
        <f t="shared" si="29"/>
        <v>277.17503155299886</v>
      </c>
      <c r="O143">
        <f t="shared" si="30"/>
        <v>295</v>
      </c>
      <c r="P143" s="2">
        <f t="shared" si="33"/>
        <v>0.41087323943661985</v>
      </c>
      <c r="Q143" s="2">
        <f t="shared" si="33"/>
        <v>0.59583769119534347</v>
      </c>
      <c r="R143" s="2">
        <f t="shared" si="33"/>
        <v>0.78155827490319474</v>
      </c>
      <c r="S143" s="2">
        <f t="shared" si="33"/>
        <v>0.35425432231318615</v>
      </c>
      <c r="T143" s="2">
        <f t="shared" si="33"/>
        <v>3.2508025150532305E-2</v>
      </c>
      <c r="U143" s="2">
        <f t="shared" si="31"/>
        <v>277.17503155299886</v>
      </c>
      <c r="V143" s="13">
        <f t="shared" si="32"/>
        <v>0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>
      <c r="A144" s="5">
        <v>1923.5833333333333</v>
      </c>
      <c r="B144" s="5">
        <v>305.20449499999995</v>
      </c>
      <c r="C144">
        <v>1969.7067999999999</v>
      </c>
      <c r="D144">
        <v>322.38</v>
      </c>
      <c r="E144" s="1">
        <f t="shared" si="27"/>
        <v>1888</v>
      </c>
      <c r="F144">
        <v>327</v>
      </c>
      <c r="G144" s="2">
        <f t="shared" si="28"/>
        <v>0.42887793427230059</v>
      </c>
      <c r="H144" s="2">
        <f t="shared" si="28"/>
        <v>0.62189805440807699</v>
      </c>
      <c r="I144" s="2">
        <f t="shared" si="28"/>
        <v>0.81538696720264869</v>
      </c>
      <c r="J144" s="2">
        <f t="shared" si="28"/>
        <v>0.36864129974915194</v>
      </c>
      <c r="K144" s="2">
        <f t="shared" si="28"/>
        <v>3.3566879198723198E-2</v>
      </c>
      <c r="L144" s="2">
        <f t="shared" si="29"/>
        <v>277.26837113483089</v>
      </c>
      <c r="O144">
        <f t="shared" si="30"/>
        <v>327</v>
      </c>
      <c r="P144" s="2">
        <f t="shared" si="33"/>
        <v>0.42887793427230059</v>
      </c>
      <c r="Q144" s="2">
        <f t="shared" si="33"/>
        <v>0.62189805440807699</v>
      </c>
      <c r="R144" s="2">
        <f t="shared" si="33"/>
        <v>0.81538696720264869</v>
      </c>
      <c r="S144" s="2">
        <f t="shared" si="33"/>
        <v>0.36864129974915194</v>
      </c>
      <c r="T144" s="2">
        <f t="shared" si="33"/>
        <v>3.3566879198723198E-2</v>
      </c>
      <c r="U144" s="2">
        <f t="shared" si="31"/>
        <v>277.26837113483089</v>
      </c>
      <c r="V144" s="13">
        <f t="shared" si="32"/>
        <v>0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>
      <c r="A145" s="5">
        <v>1925</v>
      </c>
      <c r="B145" s="5">
        <v>304.07187499999998</v>
      </c>
      <c r="C145">
        <v>1969.789</v>
      </c>
      <c r="D145">
        <v>321.77999999999997</v>
      </c>
      <c r="E145" s="1">
        <f t="shared" si="27"/>
        <v>1889</v>
      </c>
      <c r="F145">
        <v>327</v>
      </c>
      <c r="G145" s="2">
        <f t="shared" si="28"/>
        <v>0.4488356807511738</v>
      </c>
      <c r="H145" s="2">
        <f t="shared" si="28"/>
        <v>0.6508914196181026</v>
      </c>
      <c r="I145" s="2">
        <f t="shared" si="28"/>
        <v>0.85356910169608524</v>
      </c>
      <c r="J145" s="2">
        <f t="shared" si="28"/>
        <v>0.38596226293937108</v>
      </c>
      <c r="K145" s="2">
        <f t="shared" si="28"/>
        <v>3.5711454060952191E-2</v>
      </c>
      <c r="L145" s="2">
        <f t="shared" si="29"/>
        <v>277.37496991906568</v>
      </c>
      <c r="O145">
        <f t="shared" si="30"/>
        <v>327</v>
      </c>
      <c r="P145" s="2">
        <f t="shared" si="33"/>
        <v>0.4488356807511738</v>
      </c>
      <c r="Q145" s="2">
        <f t="shared" si="33"/>
        <v>0.6508914196181026</v>
      </c>
      <c r="R145" s="2">
        <f t="shared" si="33"/>
        <v>0.85356910169608524</v>
      </c>
      <c r="S145" s="2">
        <f t="shared" si="33"/>
        <v>0.38596226293937108</v>
      </c>
      <c r="T145" s="2">
        <f t="shared" si="33"/>
        <v>3.5711454060952191E-2</v>
      </c>
      <c r="U145" s="2">
        <f t="shared" si="31"/>
        <v>277.37496991906568</v>
      </c>
      <c r="V145" s="13">
        <f t="shared" si="32"/>
        <v>0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>
      <c r="A146" s="5">
        <v>1925</v>
      </c>
      <c r="B146" s="5">
        <v>304.81849999999997</v>
      </c>
      <c r="C146">
        <v>1969.874</v>
      </c>
      <c r="D146">
        <v>322.86</v>
      </c>
      <c r="E146" s="1">
        <f t="shared" si="27"/>
        <v>1890</v>
      </c>
      <c r="F146">
        <v>356</v>
      </c>
      <c r="G146" s="2">
        <f t="shared" si="28"/>
        <v>0.46879342723004702</v>
      </c>
      <c r="H146" s="2">
        <f t="shared" si="28"/>
        <v>0.67980502321354963</v>
      </c>
      <c r="I146" s="2">
        <f t="shared" si="28"/>
        <v>0.89123873206400628</v>
      </c>
      <c r="J146" s="2">
        <f t="shared" si="28"/>
        <v>0.40229373395712759</v>
      </c>
      <c r="K146" s="2">
        <f t="shared" si="28"/>
        <v>3.7012204466943074E-2</v>
      </c>
      <c r="L146" s="2">
        <f t="shared" si="29"/>
        <v>277.47914312093167</v>
      </c>
      <c r="O146">
        <f t="shared" si="30"/>
        <v>356</v>
      </c>
      <c r="P146" s="2">
        <f t="shared" si="33"/>
        <v>0.46879342723004702</v>
      </c>
      <c r="Q146" s="2">
        <f t="shared" si="33"/>
        <v>0.67980502321354963</v>
      </c>
      <c r="R146" s="2">
        <f t="shared" si="33"/>
        <v>0.89123873206400628</v>
      </c>
      <c r="S146" s="2">
        <f t="shared" si="33"/>
        <v>0.40229373395712759</v>
      </c>
      <c r="T146" s="2">
        <f t="shared" si="33"/>
        <v>3.7012204466943074E-2</v>
      </c>
      <c r="U146" s="2">
        <f t="shared" si="31"/>
        <v>277.47914312093167</v>
      </c>
      <c r="V146" s="13">
        <f t="shared" si="32"/>
        <v>0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>
      <c r="A147" s="5">
        <v>1927.1770631691543</v>
      </c>
      <c r="B147" s="5">
        <v>305.01759999999996</v>
      </c>
      <c r="C147">
        <v>1969.9562000000001</v>
      </c>
      <c r="D147">
        <v>324.12</v>
      </c>
      <c r="E147" s="1">
        <f t="shared" si="27"/>
        <v>1891</v>
      </c>
      <c r="F147">
        <v>372</v>
      </c>
      <c r="G147" s="2">
        <f t="shared" si="28"/>
        <v>0.49052112676056348</v>
      </c>
      <c r="H147" s="2">
        <f t="shared" si="28"/>
        <v>0.71136208931584044</v>
      </c>
      <c r="I147" s="2">
        <f t="shared" si="28"/>
        <v>0.93275954496417235</v>
      </c>
      <c r="J147" s="2">
        <f t="shared" si="28"/>
        <v>0.42109599524795899</v>
      </c>
      <c r="K147" s="2">
        <f t="shared" si="28"/>
        <v>3.9162651816228036E-2</v>
      </c>
      <c r="L147" s="2">
        <f t="shared" si="29"/>
        <v>277.59490140810476</v>
      </c>
      <c r="O147">
        <f t="shared" si="30"/>
        <v>372</v>
      </c>
      <c r="P147" s="2">
        <f t="shared" si="33"/>
        <v>0.49052112676056348</v>
      </c>
      <c r="Q147" s="2">
        <f t="shared" si="33"/>
        <v>0.71136208931584044</v>
      </c>
      <c r="R147" s="2">
        <f t="shared" si="33"/>
        <v>0.93275954496417235</v>
      </c>
      <c r="S147" s="2">
        <f t="shared" si="33"/>
        <v>0.42109599524795899</v>
      </c>
      <c r="T147" s="2">
        <f t="shared" si="33"/>
        <v>3.9162651816228036E-2</v>
      </c>
      <c r="U147" s="2">
        <f t="shared" si="31"/>
        <v>277.59490140810476</v>
      </c>
      <c r="V147" s="13">
        <f t="shared" si="32"/>
        <v>0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>
      <c r="A148" s="5">
        <v>1927.7580148055886</v>
      </c>
      <c r="B148" s="5">
        <v>305.18683499999997</v>
      </c>
      <c r="C148">
        <v>1970.0410999999999</v>
      </c>
      <c r="D148">
        <v>325.06</v>
      </c>
      <c r="E148" s="1">
        <f t="shared" si="27"/>
        <v>1892</v>
      </c>
      <c r="F148">
        <v>374</v>
      </c>
      <c r="G148" s="2">
        <f t="shared" si="28"/>
        <v>0.51322535211267617</v>
      </c>
      <c r="H148" s="2">
        <f t="shared" si="28"/>
        <v>0.7443346884035853</v>
      </c>
      <c r="I148" s="2">
        <f t="shared" si="28"/>
        <v>0.97612679580950323</v>
      </c>
      <c r="J148" s="2">
        <f t="shared" si="28"/>
        <v>0.44070207673512651</v>
      </c>
      <c r="K148" s="2">
        <f t="shared" si="28"/>
        <v>4.1218137774587327E-2</v>
      </c>
      <c r="L148" s="2">
        <f t="shared" si="29"/>
        <v>277.7156070508355</v>
      </c>
      <c r="O148">
        <f t="shared" si="30"/>
        <v>374</v>
      </c>
      <c r="P148" s="2">
        <f t="shared" si="33"/>
        <v>0.51322535211267617</v>
      </c>
      <c r="Q148" s="2">
        <f t="shared" si="33"/>
        <v>0.7443346884035853</v>
      </c>
      <c r="R148" s="2">
        <f t="shared" si="33"/>
        <v>0.97612679580950323</v>
      </c>
      <c r="S148" s="2">
        <f t="shared" si="33"/>
        <v>0.44070207673512651</v>
      </c>
      <c r="T148" s="2">
        <f t="shared" si="33"/>
        <v>4.1218137774587327E-2</v>
      </c>
      <c r="U148" s="2">
        <f t="shared" si="31"/>
        <v>277.7156070508355</v>
      </c>
      <c r="V148" s="13">
        <f t="shared" si="32"/>
        <v>0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>
      <c r="A149" s="5">
        <v>1928.75</v>
      </c>
      <c r="B149" s="5">
        <v>307.76790750000004</v>
      </c>
      <c r="C149">
        <v>1970.126</v>
      </c>
      <c r="D149">
        <v>325.98</v>
      </c>
      <c r="E149" s="1">
        <f t="shared" si="27"/>
        <v>1893</v>
      </c>
      <c r="F149">
        <v>370</v>
      </c>
      <c r="G149" s="2">
        <f t="shared" si="28"/>
        <v>0.53605164319248833</v>
      </c>
      <c r="H149" s="2">
        <f t="shared" si="28"/>
        <v>0.77740437231260717</v>
      </c>
      <c r="I149" s="2">
        <f t="shared" si="28"/>
        <v>1.0192124141877026</v>
      </c>
      <c r="J149" s="2">
        <f t="shared" si="28"/>
        <v>0.45942286620964456</v>
      </c>
      <c r="K149" s="2">
        <f t="shared" si="28"/>
        <v>4.2558749742556051E-2</v>
      </c>
      <c r="L149" s="2">
        <f t="shared" si="29"/>
        <v>277.83465004564499</v>
      </c>
      <c r="O149">
        <f t="shared" si="30"/>
        <v>370</v>
      </c>
      <c r="P149" s="2">
        <f t="shared" si="33"/>
        <v>0.53605164319248833</v>
      </c>
      <c r="Q149" s="2">
        <f t="shared" si="33"/>
        <v>0.77740437231260717</v>
      </c>
      <c r="R149" s="2">
        <f t="shared" si="33"/>
        <v>1.0192124141877026</v>
      </c>
      <c r="S149" s="2">
        <f t="shared" si="33"/>
        <v>0.45942286620964456</v>
      </c>
      <c r="T149" s="2">
        <f t="shared" si="33"/>
        <v>4.2558749742556051E-2</v>
      </c>
      <c r="U149" s="2">
        <f t="shared" si="31"/>
        <v>277.83465004564499</v>
      </c>
      <c r="V149" s="13">
        <f t="shared" si="32"/>
        <v>0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>
      <c r="A150" s="5">
        <v>1929</v>
      </c>
      <c r="B150" s="5">
        <v>305.71715</v>
      </c>
      <c r="C150">
        <v>1970.2027</v>
      </c>
      <c r="D150">
        <v>326.93</v>
      </c>
      <c r="E150" s="1">
        <f t="shared" si="27"/>
        <v>1894</v>
      </c>
      <c r="F150">
        <v>383</v>
      </c>
      <c r="G150" s="2">
        <f t="shared" si="28"/>
        <v>0.55863380281690145</v>
      </c>
      <c r="H150" s="2">
        <f t="shared" si="28"/>
        <v>0.81000749367796976</v>
      </c>
      <c r="I150" s="2">
        <f t="shared" si="28"/>
        <v>1.0611187718924975</v>
      </c>
      <c r="J150" s="2">
        <f t="shared" si="28"/>
        <v>0.47660471226885354</v>
      </c>
      <c r="K150" s="2">
        <f t="shared" si="28"/>
        <v>4.3184078576676735E-2</v>
      </c>
      <c r="L150" s="2">
        <f t="shared" si="29"/>
        <v>277.94954885923289</v>
      </c>
      <c r="O150">
        <f t="shared" si="30"/>
        <v>383</v>
      </c>
      <c r="P150" s="2">
        <f t="shared" si="33"/>
        <v>0.55863380281690145</v>
      </c>
      <c r="Q150" s="2">
        <f t="shared" si="33"/>
        <v>0.81000749367796976</v>
      </c>
      <c r="R150" s="2">
        <f t="shared" si="33"/>
        <v>1.0611187718924975</v>
      </c>
      <c r="S150" s="2">
        <f t="shared" si="33"/>
        <v>0.47660471226885354</v>
      </c>
      <c r="T150" s="2">
        <f t="shared" si="33"/>
        <v>4.3184078576676735E-2</v>
      </c>
      <c r="U150" s="2">
        <f t="shared" si="31"/>
        <v>277.94954885923289</v>
      </c>
      <c r="V150" s="13">
        <f t="shared" si="32"/>
        <v>0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>
      <c r="A151" s="5">
        <v>1933</v>
      </c>
      <c r="B151" s="5">
        <v>307.80500000000001</v>
      </c>
      <c r="C151">
        <v>1970.2877000000001</v>
      </c>
      <c r="D151">
        <v>328.13</v>
      </c>
      <c r="E151" s="1">
        <f t="shared" si="27"/>
        <v>1895</v>
      </c>
      <c r="F151">
        <v>406</v>
      </c>
      <c r="G151" s="2">
        <f t="shared" ref="G151:K166" si="34">G150*(1-G$5)+G$4*$F150*$L$4/1000</f>
        <v>0.58200938967136151</v>
      </c>
      <c r="H151" s="2">
        <f t="shared" si="34"/>
        <v>0.8437415801586361</v>
      </c>
      <c r="I151" s="2">
        <f t="shared" si="34"/>
        <v>1.1044156882972804</v>
      </c>
      <c r="J151" s="2">
        <f t="shared" si="34"/>
        <v>0.49433083507617448</v>
      </c>
      <c r="K151" s="2">
        <f t="shared" si="34"/>
        <v>4.4173688325470931E-2</v>
      </c>
      <c r="L151" s="2">
        <f t="shared" si="29"/>
        <v>278.06867118152894</v>
      </c>
      <c r="O151">
        <f t="shared" si="30"/>
        <v>406</v>
      </c>
      <c r="P151" s="2">
        <f t="shared" si="33"/>
        <v>0.58200938967136151</v>
      </c>
      <c r="Q151" s="2">
        <f t="shared" si="33"/>
        <v>0.8437415801586361</v>
      </c>
      <c r="R151" s="2">
        <f t="shared" si="33"/>
        <v>1.1044156882972804</v>
      </c>
      <c r="S151" s="2">
        <f t="shared" si="33"/>
        <v>0.49433083507617448</v>
      </c>
      <c r="T151" s="2">
        <f t="shared" si="33"/>
        <v>4.4173688325470931E-2</v>
      </c>
      <c r="U151" s="2">
        <f t="shared" si="31"/>
        <v>278.06867118152894</v>
      </c>
      <c r="V151" s="13">
        <f t="shared" si="32"/>
        <v>0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>
      <c r="A152" s="5">
        <v>1933</v>
      </c>
      <c r="B152" s="5">
        <v>307.20634999999999</v>
      </c>
      <c r="C152">
        <v>1970.3698999999999</v>
      </c>
      <c r="D152">
        <v>328.08</v>
      </c>
      <c r="E152" s="1">
        <f t="shared" si="27"/>
        <v>1896</v>
      </c>
      <c r="F152">
        <v>419</v>
      </c>
      <c r="G152" s="2">
        <f t="shared" si="34"/>
        <v>0.60678873239436626</v>
      </c>
      <c r="H152" s="2">
        <f t="shared" si="34"/>
        <v>0.879542487571909</v>
      </c>
      <c r="I152" s="2">
        <f t="shared" si="34"/>
        <v>1.1505868458845767</v>
      </c>
      <c r="J152" s="2">
        <f t="shared" si="34"/>
        <v>0.51374385073230278</v>
      </c>
      <c r="K152" s="2">
        <f t="shared" si="34"/>
        <v>4.5853729185837903E-2</v>
      </c>
      <c r="L152" s="2">
        <f t="shared" si="29"/>
        <v>278.19651564576901</v>
      </c>
      <c r="O152">
        <f t="shared" si="30"/>
        <v>419</v>
      </c>
      <c r="P152" s="2">
        <f t="shared" ref="P152:T167" si="35">P151*(1-P$5)+P$4*$O151*$L$4/1000</f>
        <v>0.60678873239436626</v>
      </c>
      <c r="Q152" s="2">
        <f t="shared" si="35"/>
        <v>0.879542487571909</v>
      </c>
      <c r="R152" s="2">
        <f t="shared" si="35"/>
        <v>1.1505868458845767</v>
      </c>
      <c r="S152" s="2">
        <f t="shared" si="35"/>
        <v>0.51374385073230278</v>
      </c>
      <c r="T152" s="2">
        <f t="shared" si="35"/>
        <v>4.5853729185837903E-2</v>
      </c>
      <c r="U152" s="2">
        <f t="shared" si="31"/>
        <v>278.19651564576901</v>
      </c>
      <c r="V152" s="13">
        <f t="shared" si="32"/>
        <v>0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>
      <c r="A153" s="5">
        <v>1934.5</v>
      </c>
      <c r="B153" s="5">
        <v>307.81867799999998</v>
      </c>
      <c r="C153">
        <v>1970.4548</v>
      </c>
      <c r="D153">
        <v>327.67</v>
      </c>
      <c r="E153" s="1">
        <f t="shared" si="27"/>
        <v>1897</v>
      </c>
      <c r="F153">
        <v>440</v>
      </c>
      <c r="G153" s="2">
        <f t="shared" si="34"/>
        <v>0.63236150234741795</v>
      </c>
      <c r="H153" s="2">
        <f t="shared" si="34"/>
        <v>0.91646556289545589</v>
      </c>
      <c r="I153" s="2">
        <f t="shared" si="34"/>
        <v>1.1980913174011516</v>
      </c>
      <c r="J153" s="2">
        <f t="shared" si="34"/>
        <v>0.53357368343194445</v>
      </c>
      <c r="K153" s="2">
        <f t="shared" si="34"/>
        <v>4.7483054115718112E-2</v>
      </c>
      <c r="L153" s="2">
        <f t="shared" si="29"/>
        <v>278.3279751201917</v>
      </c>
      <c r="O153">
        <f t="shared" si="30"/>
        <v>440</v>
      </c>
      <c r="P153" s="2">
        <f t="shared" si="35"/>
        <v>0.63236150234741795</v>
      </c>
      <c r="Q153" s="2">
        <f t="shared" si="35"/>
        <v>0.91646556289545589</v>
      </c>
      <c r="R153" s="2">
        <f t="shared" si="35"/>
        <v>1.1980913174011516</v>
      </c>
      <c r="S153" s="2">
        <f t="shared" si="35"/>
        <v>0.53357368343194445</v>
      </c>
      <c r="T153" s="2">
        <f t="shared" si="35"/>
        <v>4.7483054115718112E-2</v>
      </c>
      <c r="U153" s="2">
        <f t="shared" si="31"/>
        <v>278.3279751201917</v>
      </c>
      <c r="V153" s="13">
        <f t="shared" si="32"/>
        <v>0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>
      <c r="A154" s="5">
        <v>1935</v>
      </c>
      <c r="B154" s="5">
        <v>309.18874499999998</v>
      </c>
      <c r="C154">
        <v>1970.537</v>
      </c>
      <c r="D154">
        <v>326.33999999999997</v>
      </c>
      <c r="E154" s="1">
        <f t="shared" si="27"/>
        <v>1898</v>
      </c>
      <c r="F154">
        <v>465</v>
      </c>
      <c r="G154" s="2">
        <f t="shared" si="34"/>
        <v>0.65921596244131464</v>
      </c>
      <c r="H154" s="2">
        <f t="shared" si="34"/>
        <v>0.95525889272072351</v>
      </c>
      <c r="I154" s="2">
        <f t="shared" si="34"/>
        <v>1.2481130842205315</v>
      </c>
      <c r="J154" s="2">
        <f t="shared" si="34"/>
        <v>0.55473548886396618</v>
      </c>
      <c r="K154" s="2">
        <f t="shared" si="34"/>
        <v>4.9457205133282348E-2</v>
      </c>
      <c r="L154" s="2">
        <f t="shared" si="29"/>
        <v>278.46678063337981</v>
      </c>
      <c r="O154">
        <f t="shared" si="30"/>
        <v>465</v>
      </c>
      <c r="P154" s="2">
        <f t="shared" si="35"/>
        <v>0.65921596244131464</v>
      </c>
      <c r="Q154" s="2">
        <f t="shared" si="35"/>
        <v>0.95525889272072351</v>
      </c>
      <c r="R154" s="2">
        <f t="shared" si="35"/>
        <v>1.2481130842205315</v>
      </c>
      <c r="S154" s="2">
        <f t="shared" si="35"/>
        <v>0.55473548886396618</v>
      </c>
      <c r="T154" s="2">
        <f t="shared" si="35"/>
        <v>4.9457205133282348E-2</v>
      </c>
      <c r="U154" s="2">
        <f t="shared" si="31"/>
        <v>278.46678063337981</v>
      </c>
      <c r="V154" s="13">
        <f t="shared" si="32"/>
        <v>0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>
      <c r="A155" s="5">
        <v>1936.5</v>
      </c>
      <c r="B155" s="5">
        <v>308.99237250000004</v>
      </c>
      <c r="C155">
        <v>1970.6219000000001</v>
      </c>
      <c r="D155">
        <v>324.69</v>
      </c>
      <c r="E155" s="1">
        <f t="shared" si="27"/>
        <v>1899</v>
      </c>
      <c r="F155">
        <v>507</v>
      </c>
      <c r="G155" s="2">
        <f t="shared" si="34"/>
        <v>0.68759624413145548</v>
      </c>
      <c r="H155" s="2">
        <f t="shared" si="34"/>
        <v>0.99629291877611803</v>
      </c>
      <c r="I155" s="2">
        <f t="shared" si="34"/>
        <v>1.3012192966218985</v>
      </c>
      <c r="J155" s="2">
        <f t="shared" si="34"/>
        <v>0.57762265918177114</v>
      </c>
      <c r="K155" s="2">
        <f t="shared" si="34"/>
        <v>5.1828297172525739E-2</v>
      </c>
      <c r="L155" s="2">
        <f t="shared" si="29"/>
        <v>278.61455941588378</v>
      </c>
      <c r="O155">
        <f t="shared" si="30"/>
        <v>507</v>
      </c>
      <c r="P155" s="2">
        <f t="shared" si="35"/>
        <v>0.68759624413145548</v>
      </c>
      <c r="Q155" s="2">
        <f t="shared" si="35"/>
        <v>0.99629291877611803</v>
      </c>
      <c r="R155" s="2">
        <f t="shared" si="35"/>
        <v>1.3012192966218985</v>
      </c>
      <c r="S155" s="2">
        <f t="shared" si="35"/>
        <v>0.57762265918177114</v>
      </c>
      <c r="T155" s="2">
        <f t="shared" si="35"/>
        <v>5.1828297172525739E-2</v>
      </c>
      <c r="U155" s="2">
        <f t="shared" si="31"/>
        <v>278.61455941588378</v>
      </c>
      <c r="V155" s="13">
        <f t="shared" si="32"/>
        <v>0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>
      <c r="A156" s="5">
        <v>1937.1576825081356</v>
      </c>
      <c r="B156" s="5">
        <v>307.874685</v>
      </c>
      <c r="C156">
        <v>1970.7067999999999</v>
      </c>
      <c r="D156">
        <v>323.10000000000002</v>
      </c>
      <c r="E156" s="1">
        <f t="shared" si="27"/>
        <v>1900</v>
      </c>
      <c r="F156">
        <v>534</v>
      </c>
      <c r="G156" s="2">
        <f t="shared" si="34"/>
        <v>0.71853990610328644</v>
      </c>
      <c r="H156" s="2">
        <f t="shared" si="34"/>
        <v>1.0411577209707703</v>
      </c>
      <c r="I156" s="2">
        <f t="shared" si="34"/>
        <v>1.3599225438872722</v>
      </c>
      <c r="J156" s="2">
        <f t="shared" si="34"/>
        <v>0.60413193487805061</v>
      </c>
      <c r="K156" s="2">
        <f t="shared" si="34"/>
        <v>5.5238268177242901E-2</v>
      </c>
      <c r="L156" s="2">
        <f t="shared" si="29"/>
        <v>278.77899037401664</v>
      </c>
      <c r="O156">
        <f t="shared" si="30"/>
        <v>534</v>
      </c>
      <c r="P156" s="2">
        <f t="shared" si="35"/>
        <v>0.71853990610328644</v>
      </c>
      <c r="Q156" s="2">
        <f t="shared" si="35"/>
        <v>1.0411577209707703</v>
      </c>
      <c r="R156" s="2">
        <f t="shared" si="35"/>
        <v>1.3599225438872722</v>
      </c>
      <c r="S156" s="2">
        <f t="shared" si="35"/>
        <v>0.60413193487805061</v>
      </c>
      <c r="T156" s="2">
        <f t="shared" si="35"/>
        <v>5.5238268177242901E-2</v>
      </c>
      <c r="U156" s="2">
        <f t="shared" si="31"/>
        <v>278.77899037401664</v>
      </c>
      <c r="V156" s="13">
        <f t="shared" si="32"/>
        <v>0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>
      <c r="A157" s="5">
        <v>1938</v>
      </c>
      <c r="B157" s="5">
        <v>309.55572999999998</v>
      </c>
      <c r="C157">
        <v>1970.789</v>
      </c>
      <c r="D157">
        <v>323.06</v>
      </c>
      <c r="E157" s="1">
        <f t="shared" si="27"/>
        <v>1901</v>
      </c>
      <c r="F157">
        <v>552</v>
      </c>
      <c r="G157" s="2">
        <f t="shared" si="34"/>
        <v>0.75113145539906112</v>
      </c>
      <c r="H157" s="2">
        <f t="shared" si="34"/>
        <v>1.0884343100207579</v>
      </c>
      <c r="I157" s="2">
        <f t="shared" si="34"/>
        <v>1.4218941780407381</v>
      </c>
      <c r="J157" s="2">
        <f t="shared" si="34"/>
        <v>0.63229583307962434</v>
      </c>
      <c r="K157" s="2">
        <f t="shared" si="34"/>
        <v>5.8574125774137772E-2</v>
      </c>
      <c r="L157" s="2">
        <f t="shared" si="29"/>
        <v>278.95232990231432</v>
      </c>
      <c r="O157">
        <f t="shared" si="30"/>
        <v>552</v>
      </c>
      <c r="P157" s="2">
        <f t="shared" si="35"/>
        <v>0.75113145539906112</v>
      </c>
      <c r="Q157" s="2">
        <f t="shared" si="35"/>
        <v>1.0884343100207579</v>
      </c>
      <c r="R157" s="2">
        <f t="shared" si="35"/>
        <v>1.4218941780407381</v>
      </c>
      <c r="S157" s="2">
        <f t="shared" si="35"/>
        <v>0.63229583307962434</v>
      </c>
      <c r="T157" s="2">
        <f t="shared" si="35"/>
        <v>5.8574125774137772E-2</v>
      </c>
      <c r="U157" s="2">
        <f t="shared" si="31"/>
        <v>278.95232990231432</v>
      </c>
      <c r="V157" s="13">
        <f t="shared" si="32"/>
        <v>0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>
      <c r="A158" s="5">
        <v>1939</v>
      </c>
      <c r="B158" s="5">
        <v>310.52603333333332</v>
      </c>
      <c r="C158">
        <v>1970.874</v>
      </c>
      <c r="D158">
        <v>324.01</v>
      </c>
      <c r="E158" s="1">
        <f t="shared" si="27"/>
        <v>1902</v>
      </c>
      <c r="F158">
        <v>566</v>
      </c>
      <c r="G158" s="2">
        <f t="shared" si="34"/>
        <v>0.7848215962441315</v>
      </c>
      <c r="H158" s="2">
        <f t="shared" si="34"/>
        <v>1.1372709806057952</v>
      </c>
      <c r="I158" s="2">
        <f t="shared" si="34"/>
        <v>1.4857382161044315</v>
      </c>
      <c r="J158" s="2">
        <f t="shared" si="34"/>
        <v>0.66096349237648888</v>
      </c>
      <c r="K158" s="2">
        <f t="shared" si="34"/>
        <v>6.1442496105625036E-2</v>
      </c>
      <c r="L158" s="2">
        <f t="shared" si="29"/>
        <v>279.13023678143645</v>
      </c>
      <c r="O158">
        <f t="shared" si="30"/>
        <v>566</v>
      </c>
      <c r="P158" s="2">
        <f t="shared" si="35"/>
        <v>0.7848215962441315</v>
      </c>
      <c r="Q158" s="2">
        <f t="shared" si="35"/>
        <v>1.1372709806057952</v>
      </c>
      <c r="R158" s="2">
        <f t="shared" si="35"/>
        <v>1.4857382161044315</v>
      </c>
      <c r="S158" s="2">
        <f t="shared" si="35"/>
        <v>0.66096349237648888</v>
      </c>
      <c r="T158" s="2">
        <f t="shared" si="35"/>
        <v>6.1442496105625036E-2</v>
      </c>
      <c r="U158" s="2">
        <f t="shared" si="31"/>
        <v>279.13023678143645</v>
      </c>
      <c r="V158" s="13">
        <f t="shared" si="32"/>
        <v>0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>
      <c r="A159" s="5">
        <v>1939</v>
      </c>
      <c r="B159" s="5">
        <v>310.93947499999996</v>
      </c>
      <c r="C159">
        <v>1970.9562000000001</v>
      </c>
      <c r="D159">
        <v>325.13</v>
      </c>
      <c r="E159" s="1">
        <f t="shared" si="27"/>
        <v>1903</v>
      </c>
      <c r="F159">
        <v>617</v>
      </c>
      <c r="G159" s="2">
        <f t="shared" si="34"/>
        <v>0.81936619718309867</v>
      </c>
      <c r="H159" s="2">
        <f t="shared" si="34"/>
        <v>1.1872878540404739</v>
      </c>
      <c r="I159" s="2">
        <f t="shared" si="34"/>
        <v>1.5508285865527209</v>
      </c>
      <c r="J159" s="2">
        <f t="shared" si="34"/>
        <v>0.68963665091294679</v>
      </c>
      <c r="K159" s="2">
        <f t="shared" si="34"/>
        <v>6.3839527650387307E-2</v>
      </c>
      <c r="L159" s="2">
        <f t="shared" si="29"/>
        <v>279.31095881633962</v>
      </c>
      <c r="O159">
        <f t="shared" si="30"/>
        <v>617</v>
      </c>
      <c r="P159" s="2">
        <f t="shared" si="35"/>
        <v>0.81936619718309867</v>
      </c>
      <c r="Q159" s="2">
        <f t="shared" si="35"/>
        <v>1.1872878540404739</v>
      </c>
      <c r="R159" s="2">
        <f t="shared" si="35"/>
        <v>1.5508285865527209</v>
      </c>
      <c r="S159" s="2">
        <f t="shared" si="35"/>
        <v>0.68963665091294679</v>
      </c>
      <c r="T159" s="2">
        <f t="shared" si="35"/>
        <v>6.3839527650387307E-2</v>
      </c>
      <c r="U159" s="2">
        <f t="shared" si="31"/>
        <v>279.31095881633962</v>
      </c>
      <c r="V159" s="13">
        <f t="shared" si="32"/>
        <v>0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>
      <c r="A160" s="5">
        <v>1939.0618319488251</v>
      </c>
      <c r="B160" s="5">
        <v>309.24847499999998</v>
      </c>
      <c r="C160">
        <v>1971.0410999999999</v>
      </c>
      <c r="D160">
        <v>326.17</v>
      </c>
      <c r="E160" s="1">
        <f t="shared" si="27"/>
        <v>1904</v>
      </c>
      <c r="F160">
        <v>624</v>
      </c>
      <c r="G160" s="2">
        <f t="shared" si="34"/>
        <v>0.85702347417840385</v>
      </c>
      <c r="H160" s="2">
        <f t="shared" si="34"/>
        <v>1.2419558619552227</v>
      </c>
      <c r="I160" s="2">
        <f t="shared" si="34"/>
        <v>1.6227072457907346</v>
      </c>
      <c r="J160" s="2">
        <f t="shared" si="34"/>
        <v>0.72265771753942387</v>
      </c>
      <c r="K160" s="2">
        <f t="shared" si="34"/>
        <v>6.7687766971767052E-2</v>
      </c>
      <c r="L160" s="2">
        <f t="shared" si="29"/>
        <v>279.51203206643555</v>
      </c>
      <c r="O160">
        <f t="shared" si="30"/>
        <v>624</v>
      </c>
      <c r="P160" s="2">
        <f t="shared" si="35"/>
        <v>0.85702347417840385</v>
      </c>
      <c r="Q160" s="2">
        <f t="shared" si="35"/>
        <v>1.2419558619552227</v>
      </c>
      <c r="R160" s="2">
        <f t="shared" si="35"/>
        <v>1.6227072457907346</v>
      </c>
      <c r="S160" s="2">
        <f t="shared" si="35"/>
        <v>0.72265771753942387</v>
      </c>
      <c r="T160" s="2">
        <f t="shared" si="35"/>
        <v>6.7687766971767052E-2</v>
      </c>
      <c r="U160" s="2">
        <f t="shared" si="31"/>
        <v>279.51203206643555</v>
      </c>
      <c r="V160" s="13">
        <f t="shared" si="32"/>
        <v>0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>
      <c r="A161" s="5">
        <v>1940</v>
      </c>
      <c r="B161" s="5">
        <v>310.95575749999995</v>
      </c>
      <c r="C161">
        <v>1971.126</v>
      </c>
      <c r="D161">
        <v>326.68</v>
      </c>
      <c r="E161" s="1">
        <f t="shared" si="27"/>
        <v>1905</v>
      </c>
      <c r="F161">
        <v>663</v>
      </c>
      <c r="G161" s="2">
        <f t="shared" si="34"/>
        <v>0.89510798122065738</v>
      </c>
      <c r="H161" s="2">
        <f t="shared" si="34"/>
        <v>1.29713075354096</v>
      </c>
      <c r="I161" s="2">
        <f t="shared" si="34"/>
        <v>1.6946727485869379</v>
      </c>
      <c r="J161" s="2">
        <f t="shared" si="34"/>
        <v>0.75461399068710311</v>
      </c>
      <c r="K161" s="2">
        <f t="shared" si="34"/>
        <v>7.0350480603748197E-2</v>
      </c>
      <c r="L161" s="2">
        <f t="shared" si="29"/>
        <v>279.71187595463942</v>
      </c>
      <c r="O161">
        <f t="shared" si="30"/>
        <v>663</v>
      </c>
      <c r="P161" s="2">
        <f t="shared" si="35"/>
        <v>0.89510798122065738</v>
      </c>
      <c r="Q161" s="2">
        <f t="shared" si="35"/>
        <v>1.29713075354096</v>
      </c>
      <c r="R161" s="2">
        <f t="shared" si="35"/>
        <v>1.6946727485869379</v>
      </c>
      <c r="S161" s="2">
        <f t="shared" si="35"/>
        <v>0.75461399068710311</v>
      </c>
      <c r="T161" s="2">
        <f t="shared" si="35"/>
        <v>7.0350480603748197E-2</v>
      </c>
      <c r="U161" s="2">
        <f t="shared" si="31"/>
        <v>279.71187595463942</v>
      </c>
      <c r="V161" s="13">
        <f t="shared" si="32"/>
        <v>0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>
      <c r="A162" s="5">
        <v>1940</v>
      </c>
      <c r="B162" s="5">
        <v>311.89999999999998</v>
      </c>
      <c r="C162">
        <v>1971.2027</v>
      </c>
      <c r="D162">
        <v>327.17</v>
      </c>
      <c r="E162" s="1">
        <f t="shared" si="27"/>
        <v>1906</v>
      </c>
      <c r="F162">
        <v>707</v>
      </c>
      <c r="G162" s="2">
        <f t="shared" si="34"/>
        <v>0.93557276995305172</v>
      </c>
      <c r="H162" s="2">
        <f t="shared" si="34"/>
        <v>1.3558158291812317</v>
      </c>
      <c r="I162" s="2">
        <f t="shared" si="34"/>
        <v>1.7715314410106953</v>
      </c>
      <c r="J162" s="2">
        <f t="shared" si="34"/>
        <v>0.7893221672044729</v>
      </c>
      <c r="K162" s="2">
        <f t="shared" si="34"/>
        <v>7.3796483975072491E-2</v>
      </c>
      <c r="L162" s="2">
        <f t="shared" si="29"/>
        <v>279.92603869132455</v>
      </c>
      <c r="O162">
        <f t="shared" si="30"/>
        <v>707</v>
      </c>
      <c r="P162" s="2">
        <f t="shared" si="35"/>
        <v>0.93557276995305172</v>
      </c>
      <c r="Q162" s="2">
        <f t="shared" si="35"/>
        <v>1.3558158291812317</v>
      </c>
      <c r="R162" s="2">
        <f t="shared" si="35"/>
        <v>1.7715314410106953</v>
      </c>
      <c r="S162" s="2">
        <f t="shared" si="35"/>
        <v>0.7893221672044729</v>
      </c>
      <c r="T162" s="2">
        <f t="shared" si="35"/>
        <v>7.3796483975072491E-2</v>
      </c>
      <c r="U162" s="2">
        <f t="shared" si="31"/>
        <v>279.92603869132455</v>
      </c>
      <c r="V162" s="13">
        <f t="shared" si="32"/>
        <v>0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>
      <c r="A163" s="5">
        <v>1941</v>
      </c>
      <c r="B163" s="5">
        <v>310.70055499999995</v>
      </c>
      <c r="C163">
        <v>1971.2877000000001</v>
      </c>
      <c r="D163">
        <v>327.79</v>
      </c>
      <c r="E163" s="1">
        <f t="shared" si="27"/>
        <v>1907</v>
      </c>
      <c r="F163">
        <v>784</v>
      </c>
      <c r="G163" s="2">
        <f t="shared" si="34"/>
        <v>0.97872300469483575</v>
      </c>
      <c r="H163" s="2">
        <f t="shared" si="34"/>
        <v>1.4184709158228264</v>
      </c>
      <c r="I163" s="2">
        <f t="shared" si="34"/>
        <v>1.8539688173660345</v>
      </c>
      <c r="J163" s="2">
        <f t="shared" si="34"/>
        <v>0.82721189396370165</v>
      </c>
      <c r="K163" s="2">
        <f t="shared" si="34"/>
        <v>7.7952318372784296E-2</v>
      </c>
      <c r="L163" s="2">
        <f t="shared" si="29"/>
        <v>280.1563269502202</v>
      </c>
      <c r="O163">
        <f t="shared" si="30"/>
        <v>784</v>
      </c>
      <c r="P163" s="2">
        <f t="shared" si="35"/>
        <v>0.97872300469483575</v>
      </c>
      <c r="Q163" s="2">
        <f t="shared" si="35"/>
        <v>1.4184709158228264</v>
      </c>
      <c r="R163" s="2">
        <f t="shared" si="35"/>
        <v>1.8539688173660345</v>
      </c>
      <c r="S163" s="2">
        <f t="shared" si="35"/>
        <v>0.82721189396370165</v>
      </c>
      <c r="T163" s="2">
        <f t="shared" si="35"/>
        <v>7.7952318372784296E-2</v>
      </c>
      <c r="U163" s="2">
        <f t="shared" si="31"/>
        <v>280.1563269502202</v>
      </c>
      <c r="V163" s="13">
        <f t="shared" si="32"/>
        <v>0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>
      <c r="A164" s="5">
        <v>1941</v>
      </c>
      <c r="B164" s="5">
        <v>310.52271500000001</v>
      </c>
      <c r="C164">
        <v>1971.3698999999999</v>
      </c>
      <c r="D164">
        <v>328.93</v>
      </c>
      <c r="E164" s="1">
        <f t="shared" si="27"/>
        <v>1908</v>
      </c>
      <c r="F164">
        <v>750</v>
      </c>
      <c r="G164" s="2">
        <f t="shared" si="34"/>
        <v>1.0265727699530518</v>
      </c>
      <c r="H164" s="2">
        <f t="shared" si="34"/>
        <v>1.4881836833960742</v>
      </c>
      <c r="I164" s="2">
        <f t="shared" si="34"/>
        <v>1.946867743600192</v>
      </c>
      <c r="J164" s="2">
        <f t="shared" si="34"/>
        <v>0.87197465843842381</v>
      </c>
      <c r="K164" s="2">
        <f t="shared" si="34"/>
        <v>8.40879828258633E-2</v>
      </c>
      <c r="L164" s="2">
        <f t="shared" si="29"/>
        <v>280.41768683821363</v>
      </c>
      <c r="O164">
        <f t="shared" si="30"/>
        <v>750</v>
      </c>
      <c r="P164" s="2">
        <f t="shared" si="35"/>
        <v>1.0265727699530518</v>
      </c>
      <c r="Q164" s="2">
        <f t="shared" si="35"/>
        <v>1.4881836833960742</v>
      </c>
      <c r="R164" s="2">
        <f t="shared" si="35"/>
        <v>1.946867743600192</v>
      </c>
      <c r="S164" s="2">
        <f t="shared" si="35"/>
        <v>0.87197465843842381</v>
      </c>
      <c r="T164" s="2">
        <f t="shared" si="35"/>
        <v>8.40879828258633E-2</v>
      </c>
      <c r="U164" s="2">
        <f t="shared" si="31"/>
        <v>280.41768683821363</v>
      </c>
      <c r="V164" s="13">
        <f t="shared" si="32"/>
        <v>0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>
      <c r="A165" s="5">
        <v>1941.5</v>
      </c>
      <c r="B165" s="5">
        <v>310.30370499999998</v>
      </c>
      <c r="C165">
        <v>1971.4548</v>
      </c>
      <c r="D165">
        <v>328.57</v>
      </c>
      <c r="E165" s="1">
        <f t="shared" si="27"/>
        <v>1909</v>
      </c>
      <c r="F165">
        <v>785</v>
      </c>
      <c r="G165" s="2">
        <f t="shared" si="34"/>
        <v>1.0723474178403758</v>
      </c>
      <c r="H165" s="2">
        <f t="shared" si="34"/>
        <v>1.5545121807984437</v>
      </c>
      <c r="I165" s="2">
        <f t="shared" si="34"/>
        <v>2.0334117420094064</v>
      </c>
      <c r="J165" s="2">
        <f t="shared" si="34"/>
        <v>0.9101896565777019</v>
      </c>
      <c r="K165" s="2">
        <f t="shared" si="34"/>
        <v>8.6213207302909253E-2</v>
      </c>
      <c r="L165" s="2">
        <f t="shared" si="29"/>
        <v>280.65667420452883</v>
      </c>
      <c r="O165">
        <f t="shared" si="30"/>
        <v>785</v>
      </c>
      <c r="P165" s="2">
        <f t="shared" si="35"/>
        <v>1.0723474178403758</v>
      </c>
      <c r="Q165" s="2">
        <f t="shared" si="35"/>
        <v>1.5545121807984437</v>
      </c>
      <c r="R165" s="2">
        <f t="shared" si="35"/>
        <v>2.0334117420094064</v>
      </c>
      <c r="S165" s="2">
        <f t="shared" si="35"/>
        <v>0.9101896565777019</v>
      </c>
      <c r="T165" s="2">
        <f t="shared" si="35"/>
        <v>8.6213207302909253E-2</v>
      </c>
      <c r="U165" s="2">
        <f t="shared" si="31"/>
        <v>280.65667420452883</v>
      </c>
      <c r="V165" s="13">
        <f t="shared" si="32"/>
        <v>0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>
      <c r="A166" s="5">
        <v>1942</v>
      </c>
      <c r="B166" s="5">
        <v>310.94942999999995</v>
      </c>
      <c r="C166">
        <v>1971.537</v>
      </c>
      <c r="D166">
        <v>327.36</v>
      </c>
      <c r="E166" s="1">
        <f t="shared" si="27"/>
        <v>1910</v>
      </c>
      <c r="F166">
        <v>819</v>
      </c>
      <c r="G166" s="2">
        <f t="shared" si="34"/>
        <v>1.1202582159624415</v>
      </c>
      <c r="H166" s="2">
        <f t="shared" si="34"/>
        <v>1.6239445914977995</v>
      </c>
      <c r="I166" s="2">
        <f t="shared" si="34"/>
        <v>2.1240523095320381</v>
      </c>
      <c r="J166" s="2">
        <f t="shared" si="34"/>
        <v>0.9503295332363485</v>
      </c>
      <c r="K166" s="2">
        <f t="shared" si="34"/>
        <v>8.9145413595272283E-2</v>
      </c>
      <c r="L166" s="2">
        <f t="shared" si="29"/>
        <v>280.90773006382392</v>
      </c>
      <c r="O166">
        <f t="shared" si="30"/>
        <v>819</v>
      </c>
      <c r="P166" s="2">
        <f t="shared" si="35"/>
        <v>1.1202582159624415</v>
      </c>
      <c r="Q166" s="2">
        <f t="shared" si="35"/>
        <v>1.6239445914977995</v>
      </c>
      <c r="R166" s="2">
        <f t="shared" si="35"/>
        <v>2.1240523095320381</v>
      </c>
      <c r="S166" s="2">
        <f t="shared" si="35"/>
        <v>0.9503295332363485</v>
      </c>
      <c r="T166" s="2">
        <f t="shared" si="35"/>
        <v>8.9145413595272283E-2</v>
      </c>
      <c r="U166" s="2">
        <f t="shared" si="31"/>
        <v>280.90773006382392</v>
      </c>
      <c r="V166" s="13">
        <f t="shared" si="32"/>
        <v>0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>
      <c r="A167" s="5">
        <v>1942</v>
      </c>
      <c r="B167" s="5">
        <v>311.62636999999995</v>
      </c>
      <c r="C167">
        <v>1971.6219000000001</v>
      </c>
      <c r="D167">
        <v>325.43</v>
      </c>
      <c r="E167" s="1">
        <f t="shared" si="27"/>
        <v>1911</v>
      </c>
      <c r="F167">
        <v>836</v>
      </c>
      <c r="G167" s="2">
        <f t="shared" ref="G167:K182" si="36">G166*(1-G$5)+G$4*$F166*$L$4/1000</f>
        <v>1.1702441314553993</v>
      </c>
      <c r="H167" s="2">
        <f t="shared" si="36"/>
        <v>1.6963784798222412</v>
      </c>
      <c r="I167" s="2">
        <f t="shared" si="36"/>
        <v>2.2185842247525884</v>
      </c>
      <c r="J167" s="2">
        <f t="shared" si="36"/>
        <v>0.99216695526407217</v>
      </c>
      <c r="K167" s="2">
        <f t="shared" si="36"/>
        <v>9.2520130743648177E-2</v>
      </c>
      <c r="L167" s="2">
        <f t="shared" si="29"/>
        <v>281.16989392203794</v>
      </c>
      <c r="O167">
        <f t="shared" si="30"/>
        <v>836</v>
      </c>
      <c r="P167" s="2">
        <f t="shared" si="35"/>
        <v>1.1702441314553993</v>
      </c>
      <c r="Q167" s="2">
        <f t="shared" si="35"/>
        <v>1.6963784798222412</v>
      </c>
      <c r="R167" s="2">
        <f t="shared" si="35"/>
        <v>2.2185842247525884</v>
      </c>
      <c r="S167" s="2">
        <f t="shared" si="35"/>
        <v>0.99216695526407217</v>
      </c>
      <c r="T167" s="2">
        <f t="shared" si="35"/>
        <v>9.2520130743648177E-2</v>
      </c>
      <c r="U167" s="2">
        <f t="shared" si="31"/>
        <v>281.16989392203794</v>
      </c>
      <c r="V167" s="13">
        <f t="shared" si="32"/>
        <v>0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>
      <c r="A168" s="5">
        <v>1943</v>
      </c>
      <c r="B168" s="5">
        <v>310.51140999999996</v>
      </c>
      <c r="C168">
        <v>1971.7067999999999</v>
      </c>
      <c r="D168">
        <v>323.36</v>
      </c>
      <c r="E168" s="1">
        <f t="shared" si="27"/>
        <v>1912</v>
      </c>
      <c r="F168">
        <v>879</v>
      </c>
      <c r="G168" s="2">
        <f t="shared" si="36"/>
        <v>1.221267605633803</v>
      </c>
      <c r="H168" s="2">
        <f t="shared" si="36"/>
        <v>1.7702093444856244</v>
      </c>
      <c r="I168" s="2">
        <f t="shared" si="36"/>
        <v>2.3144012649952499</v>
      </c>
      <c r="J168" s="2">
        <f t="shared" si="36"/>
        <v>1.0336096420664542</v>
      </c>
      <c r="K168" s="2">
        <f t="shared" si="36"/>
        <v>9.5365122227723836E-2</v>
      </c>
      <c r="L168" s="2">
        <f t="shared" si="29"/>
        <v>281.43485297940884</v>
      </c>
      <c r="O168">
        <f t="shared" si="30"/>
        <v>879</v>
      </c>
      <c r="P168" s="2">
        <f t="shared" ref="P168:T183" si="37">P167*(1-P$5)+P$4*$O167*$L$4/1000</f>
        <v>1.221267605633803</v>
      </c>
      <c r="Q168" s="2">
        <f t="shared" si="37"/>
        <v>1.7702093444856244</v>
      </c>
      <c r="R168" s="2">
        <f t="shared" si="37"/>
        <v>2.3144012649952499</v>
      </c>
      <c r="S168" s="2">
        <f t="shared" si="37"/>
        <v>1.0336096420664542</v>
      </c>
      <c r="T168" s="2">
        <f t="shared" si="37"/>
        <v>9.5365122227723836E-2</v>
      </c>
      <c r="U168" s="2">
        <f t="shared" si="31"/>
        <v>281.43485297940884</v>
      </c>
      <c r="V168" s="13">
        <f t="shared" si="32"/>
        <v>0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>
      <c r="A169" s="5">
        <v>1943</v>
      </c>
      <c r="B169" s="5">
        <v>311.02906999999999</v>
      </c>
      <c r="C169">
        <v>1971.789</v>
      </c>
      <c r="D169">
        <v>323.56</v>
      </c>
      <c r="E169" s="1">
        <f t="shared" si="27"/>
        <v>1913</v>
      </c>
      <c r="F169">
        <v>943</v>
      </c>
      <c r="G169" s="2">
        <f t="shared" si="36"/>
        <v>1.2749154929577466</v>
      </c>
      <c r="H169" s="2">
        <f t="shared" si="36"/>
        <v>1.8478746569182622</v>
      </c>
      <c r="I169" s="2">
        <f t="shared" si="36"/>
        <v>2.4153922838068533</v>
      </c>
      <c r="J169" s="2">
        <f t="shared" si="36"/>
        <v>1.0777317868184166</v>
      </c>
      <c r="K169" s="2">
        <f t="shared" si="36"/>
        <v>9.910947613216009E-2</v>
      </c>
      <c r="L169" s="2">
        <f t="shared" si="29"/>
        <v>281.71502369663347</v>
      </c>
      <c r="O169">
        <f t="shared" si="30"/>
        <v>943</v>
      </c>
      <c r="P169" s="2">
        <f t="shared" si="37"/>
        <v>1.2749154929577466</v>
      </c>
      <c r="Q169" s="2">
        <f t="shared" si="37"/>
        <v>1.8478746569182622</v>
      </c>
      <c r="R169" s="2">
        <f t="shared" si="37"/>
        <v>2.4153922838068533</v>
      </c>
      <c r="S169" s="2">
        <f t="shared" si="37"/>
        <v>1.0777317868184166</v>
      </c>
      <c r="T169" s="2">
        <f t="shared" si="37"/>
        <v>9.910947613216009E-2</v>
      </c>
      <c r="U169" s="2">
        <f t="shared" si="31"/>
        <v>281.71502369663347</v>
      </c>
      <c r="V169" s="13">
        <f t="shared" si="32"/>
        <v>0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>
      <c r="A170" s="5">
        <v>1944</v>
      </c>
      <c r="B170" s="5">
        <v>311.28789999999998</v>
      </c>
      <c r="C170">
        <v>1971.874</v>
      </c>
      <c r="D170">
        <v>324.8</v>
      </c>
      <c r="E170" s="1">
        <f t="shared" si="27"/>
        <v>1914</v>
      </c>
      <c r="F170">
        <v>850</v>
      </c>
      <c r="G170" s="2">
        <f t="shared" si="36"/>
        <v>1.3324694835680753</v>
      </c>
      <c r="H170" s="2">
        <f t="shared" si="36"/>
        <v>1.9313356994256092</v>
      </c>
      <c r="I170" s="2">
        <f t="shared" si="36"/>
        <v>2.5246427624378618</v>
      </c>
      <c r="J170" s="2">
        <f t="shared" si="36"/>
        <v>1.1268451092435212</v>
      </c>
      <c r="K170" s="2">
        <f t="shared" si="36"/>
        <v>0.10438523641169614</v>
      </c>
      <c r="L170" s="2">
        <f t="shared" si="29"/>
        <v>282.01967829108679</v>
      </c>
      <c r="O170">
        <f t="shared" si="30"/>
        <v>850</v>
      </c>
      <c r="P170" s="2">
        <f t="shared" si="37"/>
        <v>1.3324694835680753</v>
      </c>
      <c r="Q170" s="2">
        <f t="shared" si="37"/>
        <v>1.9313356994256092</v>
      </c>
      <c r="R170" s="2">
        <f t="shared" si="37"/>
        <v>2.5246427624378618</v>
      </c>
      <c r="S170" s="2">
        <f t="shared" si="37"/>
        <v>1.1268451092435212</v>
      </c>
      <c r="T170" s="2">
        <f t="shared" si="37"/>
        <v>0.10438523641169614</v>
      </c>
      <c r="U170" s="2">
        <f t="shared" si="31"/>
        <v>282.01967829108679</v>
      </c>
      <c r="V170" s="13">
        <f t="shared" si="32"/>
        <v>0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>
      <c r="A171" s="5">
        <v>1944</v>
      </c>
      <c r="B171" s="5">
        <v>311.35668499999997</v>
      </c>
      <c r="C171">
        <v>1971.9562000000001</v>
      </c>
      <c r="D171">
        <v>326.01</v>
      </c>
      <c r="E171" s="1">
        <f t="shared" si="27"/>
        <v>1915</v>
      </c>
      <c r="F171">
        <v>838</v>
      </c>
      <c r="G171" s="2">
        <f t="shared" si="36"/>
        <v>1.3843474178403756</v>
      </c>
      <c r="H171" s="2">
        <f t="shared" si="36"/>
        <v>2.0058347437433817</v>
      </c>
      <c r="I171" s="2">
        <f t="shared" si="36"/>
        <v>2.6184549828714911</v>
      </c>
      <c r="J171" s="2">
        <f t="shared" si="36"/>
        <v>1.1622372490058914</v>
      </c>
      <c r="K171" s="2">
        <f t="shared" si="36"/>
        <v>0.10321894959143024</v>
      </c>
      <c r="L171" s="2">
        <f t="shared" si="29"/>
        <v>282.27409334305258</v>
      </c>
      <c r="O171">
        <f t="shared" si="30"/>
        <v>838</v>
      </c>
      <c r="P171" s="2">
        <f t="shared" si="37"/>
        <v>1.3843474178403756</v>
      </c>
      <c r="Q171" s="2">
        <f t="shared" si="37"/>
        <v>2.0058347437433817</v>
      </c>
      <c r="R171" s="2">
        <f t="shared" si="37"/>
        <v>2.6184549828714911</v>
      </c>
      <c r="S171" s="2">
        <f t="shared" si="37"/>
        <v>1.1622372490058914</v>
      </c>
      <c r="T171" s="2">
        <f t="shared" si="37"/>
        <v>0.10321894959143024</v>
      </c>
      <c r="U171" s="2">
        <f t="shared" si="31"/>
        <v>282.27409334305258</v>
      </c>
      <c r="V171" s="13">
        <f t="shared" si="32"/>
        <v>0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>
      <c r="A172" s="5">
        <v>1944</v>
      </c>
      <c r="B172" s="5">
        <v>312.13815249999999</v>
      </c>
      <c r="C172">
        <v>1972.0409999999999</v>
      </c>
      <c r="D172">
        <v>326.77</v>
      </c>
      <c r="E172" s="1">
        <f t="shared" si="27"/>
        <v>1916</v>
      </c>
      <c r="F172">
        <v>901</v>
      </c>
      <c r="G172" s="2">
        <f t="shared" si="36"/>
        <v>1.435492957746479</v>
      </c>
      <c r="H172" s="2">
        <f t="shared" si="36"/>
        <v>2.079002078399375</v>
      </c>
      <c r="I172" s="2">
        <f t="shared" si="36"/>
        <v>2.7092051810021838</v>
      </c>
      <c r="J172" s="2">
        <f t="shared" si="36"/>
        <v>1.1941990963871632</v>
      </c>
      <c r="K172" s="2">
        <f t="shared" si="36"/>
        <v>0.10194818059523007</v>
      </c>
      <c r="L172" s="2">
        <f t="shared" si="29"/>
        <v>282.51984749413043</v>
      </c>
      <c r="O172">
        <f t="shared" si="30"/>
        <v>901</v>
      </c>
      <c r="P172" s="2">
        <f t="shared" si="37"/>
        <v>1.435492957746479</v>
      </c>
      <c r="Q172" s="2">
        <f t="shared" si="37"/>
        <v>2.079002078399375</v>
      </c>
      <c r="R172" s="2">
        <f t="shared" si="37"/>
        <v>2.7092051810021838</v>
      </c>
      <c r="S172" s="2">
        <f t="shared" si="37"/>
        <v>1.1941990963871632</v>
      </c>
      <c r="T172" s="2">
        <f t="shared" si="37"/>
        <v>0.10194818059523007</v>
      </c>
      <c r="U172" s="2">
        <f t="shared" si="31"/>
        <v>282.51984749413043</v>
      </c>
      <c r="V172" s="13">
        <f t="shared" si="32"/>
        <v>0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>
      <c r="A173" s="5">
        <v>1945</v>
      </c>
      <c r="B173" s="5">
        <v>309.57969000000003</v>
      </c>
      <c r="C173">
        <v>1972.1257000000001</v>
      </c>
      <c r="D173">
        <v>327.63</v>
      </c>
      <c r="E173" s="1">
        <f t="shared" si="27"/>
        <v>1917</v>
      </c>
      <c r="F173">
        <v>955</v>
      </c>
      <c r="G173" s="2">
        <f t="shared" si="36"/>
        <v>1.4904835680751174</v>
      </c>
      <c r="H173" s="2">
        <f t="shared" si="36"/>
        <v>2.1578836204878131</v>
      </c>
      <c r="I173" s="2">
        <f t="shared" si="36"/>
        <v>2.80820206281299</v>
      </c>
      <c r="J173" s="2">
        <f t="shared" si="36"/>
        <v>1.2317294301081356</v>
      </c>
      <c r="K173" s="2">
        <f t="shared" si="36"/>
        <v>0.10413516671649567</v>
      </c>
      <c r="L173" s="2">
        <f t="shared" si="29"/>
        <v>282.79243384820057</v>
      </c>
      <c r="O173">
        <f t="shared" si="30"/>
        <v>955</v>
      </c>
      <c r="P173" s="2">
        <f t="shared" si="37"/>
        <v>1.4904835680751174</v>
      </c>
      <c r="Q173" s="2">
        <f t="shared" si="37"/>
        <v>2.1578836204878131</v>
      </c>
      <c r="R173" s="2">
        <f t="shared" si="37"/>
        <v>2.80820206281299</v>
      </c>
      <c r="S173" s="2">
        <f t="shared" si="37"/>
        <v>1.2317294301081356</v>
      </c>
      <c r="T173" s="2">
        <f t="shared" si="37"/>
        <v>0.10413516671649567</v>
      </c>
      <c r="U173" s="2">
        <f t="shared" si="31"/>
        <v>282.79243384820057</v>
      </c>
      <c r="V173" s="13">
        <f t="shared" si="32"/>
        <v>0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>
      <c r="A174" s="5">
        <v>1945</v>
      </c>
      <c r="B174" s="5">
        <v>309.74622499999998</v>
      </c>
      <c r="C174">
        <v>1972.2049</v>
      </c>
      <c r="D174">
        <v>327.75</v>
      </c>
      <c r="E174" s="1">
        <f t="shared" si="27"/>
        <v>1918</v>
      </c>
      <c r="F174">
        <v>936</v>
      </c>
      <c r="G174" s="2">
        <f t="shared" si="36"/>
        <v>1.5487699530516432</v>
      </c>
      <c r="H174" s="2">
        <f t="shared" si="36"/>
        <v>2.2416185796306625</v>
      </c>
      <c r="I174" s="2">
        <f t="shared" si="36"/>
        <v>2.9139828235603726</v>
      </c>
      <c r="J174" s="2">
        <f t="shared" si="36"/>
        <v>1.2734538020225656</v>
      </c>
      <c r="K174" s="2">
        <f t="shared" si="36"/>
        <v>0.1079968521190149</v>
      </c>
      <c r="L174" s="2">
        <f t="shared" si="29"/>
        <v>283.08582201038428</v>
      </c>
      <c r="O174">
        <f t="shared" si="30"/>
        <v>936</v>
      </c>
      <c r="P174" s="2">
        <f t="shared" si="37"/>
        <v>1.5487699530516432</v>
      </c>
      <c r="Q174" s="2">
        <f t="shared" si="37"/>
        <v>2.2416185796306625</v>
      </c>
      <c r="R174" s="2">
        <f t="shared" si="37"/>
        <v>2.9139828235603726</v>
      </c>
      <c r="S174" s="2">
        <f t="shared" si="37"/>
        <v>1.2734538020225656</v>
      </c>
      <c r="T174" s="2">
        <f t="shared" si="37"/>
        <v>0.1079968521190149</v>
      </c>
      <c r="U174" s="2">
        <f t="shared" si="31"/>
        <v>283.08582201038428</v>
      </c>
      <c r="V174" s="13">
        <f t="shared" si="32"/>
        <v>0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>
      <c r="A175" s="5">
        <v>1946</v>
      </c>
      <c r="B175" s="5">
        <v>311.45713499999999</v>
      </c>
      <c r="C175">
        <v>1972.2896000000001</v>
      </c>
      <c r="D175">
        <v>329.72</v>
      </c>
      <c r="E175" s="1">
        <f t="shared" si="27"/>
        <v>1919</v>
      </c>
      <c r="F175">
        <v>806</v>
      </c>
      <c r="G175" s="2">
        <f t="shared" si="36"/>
        <v>1.6058967136150235</v>
      </c>
      <c r="H175" s="2">
        <f t="shared" si="36"/>
        <v>2.3233391438385951</v>
      </c>
      <c r="I175" s="2">
        <f t="shared" si="36"/>
        <v>3.0154892696928255</v>
      </c>
      <c r="J175" s="2">
        <f t="shared" si="36"/>
        <v>1.3105645447965375</v>
      </c>
      <c r="K175" s="2">
        <f t="shared" si="36"/>
        <v>0.10944706393446482</v>
      </c>
      <c r="L175" s="2">
        <f t="shared" si="29"/>
        <v>283.36473673587744</v>
      </c>
      <c r="O175">
        <f t="shared" si="30"/>
        <v>806</v>
      </c>
      <c r="P175" s="2">
        <f t="shared" si="37"/>
        <v>1.6058967136150235</v>
      </c>
      <c r="Q175" s="2">
        <f t="shared" si="37"/>
        <v>2.3233391438385951</v>
      </c>
      <c r="R175" s="2">
        <f t="shared" si="37"/>
        <v>3.0154892696928255</v>
      </c>
      <c r="S175" s="2">
        <f t="shared" si="37"/>
        <v>1.3105645447965375</v>
      </c>
      <c r="T175" s="2">
        <f t="shared" si="37"/>
        <v>0.10944706393446482</v>
      </c>
      <c r="U175" s="2">
        <f t="shared" si="31"/>
        <v>283.36473673587744</v>
      </c>
      <c r="V175" s="13">
        <f t="shared" si="32"/>
        <v>0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>
      <c r="A176" s="5">
        <v>1947</v>
      </c>
      <c r="B176" s="5">
        <v>309.98379499999999</v>
      </c>
      <c r="C176">
        <v>1972.3715999999999</v>
      </c>
      <c r="D176">
        <v>330.07</v>
      </c>
      <c r="E176" s="1">
        <f t="shared" si="27"/>
        <v>1920</v>
      </c>
      <c r="F176">
        <v>932</v>
      </c>
      <c r="G176" s="2">
        <f t="shared" si="36"/>
        <v>1.6550892018779344</v>
      </c>
      <c r="H176" s="2">
        <f t="shared" si="36"/>
        <v>2.3926283195610387</v>
      </c>
      <c r="I176" s="2">
        <f t="shared" si="36"/>
        <v>3.0961027173556288</v>
      </c>
      <c r="J176" s="2">
        <f t="shared" si="36"/>
        <v>1.3302970515441805</v>
      </c>
      <c r="K176" s="2">
        <f t="shared" si="36"/>
        <v>0.10422337547863618</v>
      </c>
      <c r="L176" s="2">
        <f t="shared" si="29"/>
        <v>283.57834066581739</v>
      </c>
      <c r="O176">
        <f t="shared" si="30"/>
        <v>932</v>
      </c>
      <c r="P176" s="2">
        <f t="shared" si="37"/>
        <v>1.6550892018779344</v>
      </c>
      <c r="Q176" s="2">
        <f t="shared" si="37"/>
        <v>2.3926283195610387</v>
      </c>
      <c r="R176" s="2">
        <f t="shared" si="37"/>
        <v>3.0961027173556288</v>
      </c>
      <c r="S176" s="2">
        <f t="shared" si="37"/>
        <v>1.3302970515441805</v>
      </c>
      <c r="T176" s="2">
        <f t="shared" si="37"/>
        <v>0.10422337547863618</v>
      </c>
      <c r="U176" s="2">
        <f t="shared" si="31"/>
        <v>283.57834066581739</v>
      </c>
      <c r="V176" s="13">
        <f t="shared" si="32"/>
        <v>0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>
      <c r="A177" s="5">
        <v>1947</v>
      </c>
      <c r="B177" s="5">
        <v>311.45713499999999</v>
      </c>
      <c r="C177">
        <v>1972.4563000000001</v>
      </c>
      <c r="D177">
        <v>329.09</v>
      </c>
      <c r="E177" s="1">
        <f t="shared" si="27"/>
        <v>1921</v>
      </c>
      <c r="F177">
        <v>803</v>
      </c>
      <c r="G177" s="2">
        <f t="shared" si="36"/>
        <v>1.7119718309859155</v>
      </c>
      <c r="H177" s="2">
        <f t="shared" si="36"/>
        <v>2.4735578646048544</v>
      </c>
      <c r="I177" s="2">
        <f t="shared" si="36"/>
        <v>3.1945636991389357</v>
      </c>
      <c r="J177" s="2">
        <f t="shared" si="36"/>
        <v>1.3636910346118345</v>
      </c>
      <c r="K177" s="2">
        <f t="shared" si="36"/>
        <v>0.10697054123113564</v>
      </c>
      <c r="L177" s="2">
        <f t="shared" si="29"/>
        <v>283.85075497057267</v>
      </c>
      <c r="O177">
        <f t="shared" si="30"/>
        <v>803</v>
      </c>
      <c r="P177" s="2">
        <f t="shared" si="37"/>
        <v>1.7119718309859155</v>
      </c>
      <c r="Q177" s="2">
        <f t="shared" si="37"/>
        <v>2.4735578646048544</v>
      </c>
      <c r="R177" s="2">
        <f t="shared" si="37"/>
        <v>3.1945636991389357</v>
      </c>
      <c r="S177" s="2">
        <f t="shared" si="37"/>
        <v>1.3636910346118345</v>
      </c>
      <c r="T177" s="2">
        <f t="shared" si="37"/>
        <v>0.10697054123113564</v>
      </c>
      <c r="U177" s="2">
        <f t="shared" si="31"/>
        <v>283.85075497057267</v>
      </c>
      <c r="V177" s="13">
        <f t="shared" si="32"/>
        <v>0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>
      <c r="A178" s="5">
        <v>1947</v>
      </c>
      <c r="B178" s="5">
        <v>310.79920499999997</v>
      </c>
      <c r="C178">
        <v>1972.5382999999999</v>
      </c>
      <c r="D178">
        <v>328.04</v>
      </c>
      <c r="E178" s="1">
        <f t="shared" si="27"/>
        <v>1922</v>
      </c>
      <c r="F178">
        <v>845</v>
      </c>
      <c r="G178" s="2">
        <f t="shared" si="36"/>
        <v>1.760981220657277</v>
      </c>
      <c r="H178" s="2">
        <f t="shared" si="36"/>
        <v>2.5421520939941673</v>
      </c>
      <c r="I178" s="2">
        <f t="shared" si="36"/>
        <v>3.27232279529257</v>
      </c>
      <c r="J178" s="2">
        <f t="shared" si="36"/>
        <v>1.3800364793422475</v>
      </c>
      <c r="K178" s="2">
        <f t="shared" si="36"/>
        <v>0.10258044345917008</v>
      </c>
      <c r="L178" s="2">
        <f t="shared" si="29"/>
        <v>284.05807303274543</v>
      </c>
      <c r="O178">
        <f t="shared" si="30"/>
        <v>845</v>
      </c>
      <c r="P178" s="2">
        <f t="shared" si="37"/>
        <v>1.760981220657277</v>
      </c>
      <c r="Q178" s="2">
        <f t="shared" si="37"/>
        <v>2.5421520939941673</v>
      </c>
      <c r="R178" s="2">
        <f t="shared" si="37"/>
        <v>3.27232279529257</v>
      </c>
      <c r="S178" s="2">
        <f t="shared" si="37"/>
        <v>1.3800364793422475</v>
      </c>
      <c r="T178" s="2">
        <f t="shared" si="37"/>
        <v>0.10258044345917008</v>
      </c>
      <c r="U178" s="2">
        <f t="shared" si="31"/>
        <v>284.05807303274543</v>
      </c>
      <c r="V178" s="13">
        <f t="shared" si="32"/>
        <v>0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>
      <c r="A179" s="5">
        <v>1948</v>
      </c>
      <c r="B179" s="5">
        <v>310.47158999999999</v>
      </c>
      <c r="C179">
        <v>1972.623</v>
      </c>
      <c r="D179">
        <v>326.32</v>
      </c>
      <c r="E179" s="1">
        <f t="shared" si="27"/>
        <v>1923</v>
      </c>
      <c r="F179">
        <v>970</v>
      </c>
      <c r="G179" s="2">
        <f t="shared" si="36"/>
        <v>1.8125539906103287</v>
      </c>
      <c r="H179" s="2">
        <f t="shared" si="36"/>
        <v>2.6145012805793315</v>
      </c>
      <c r="I179" s="2">
        <f t="shared" si="36"/>
        <v>3.3553480201207977</v>
      </c>
      <c r="J179" s="2">
        <f t="shared" si="36"/>
        <v>1.4003777376677067</v>
      </c>
      <c r="K179" s="2">
        <f t="shared" si="36"/>
        <v>0.10188954554725234</v>
      </c>
      <c r="L179" s="2">
        <f t="shared" si="29"/>
        <v>284.28467057452542</v>
      </c>
      <c r="O179">
        <f t="shared" si="30"/>
        <v>970</v>
      </c>
      <c r="P179" s="2">
        <f t="shared" si="37"/>
        <v>1.8125539906103287</v>
      </c>
      <c r="Q179" s="2">
        <f t="shared" si="37"/>
        <v>2.6145012805793315</v>
      </c>
      <c r="R179" s="2">
        <f t="shared" si="37"/>
        <v>3.3553480201207977</v>
      </c>
      <c r="S179" s="2">
        <f t="shared" si="37"/>
        <v>1.4003777376677067</v>
      </c>
      <c r="T179" s="2">
        <f t="shared" si="37"/>
        <v>0.10188954554725234</v>
      </c>
      <c r="U179" s="2">
        <f t="shared" si="31"/>
        <v>284.28467057452542</v>
      </c>
      <c r="V179" s="13">
        <f t="shared" si="32"/>
        <v>0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>
      <c r="A180" s="5">
        <v>1949</v>
      </c>
      <c r="B180" s="5">
        <v>311.15258</v>
      </c>
      <c r="C180">
        <v>1972.7076999999999</v>
      </c>
      <c r="D180">
        <v>324.83999999999997</v>
      </c>
      <c r="E180" s="1">
        <f t="shared" si="27"/>
        <v>1924</v>
      </c>
      <c r="F180">
        <v>963</v>
      </c>
      <c r="G180" s="2">
        <f t="shared" si="36"/>
        <v>1.871755868544601</v>
      </c>
      <c r="H180" s="2">
        <f t="shared" si="36"/>
        <v>2.6983885215908772</v>
      </c>
      <c r="I180" s="2">
        <f t="shared" si="36"/>
        <v>3.4560381719692193</v>
      </c>
      <c r="J180" s="2">
        <f t="shared" si="36"/>
        <v>1.434228325357344</v>
      </c>
      <c r="K180" s="2">
        <f t="shared" si="36"/>
        <v>0.10733903938188176</v>
      </c>
      <c r="L180" s="2">
        <f t="shared" si="29"/>
        <v>284.56774992684393</v>
      </c>
      <c r="O180">
        <f t="shared" si="30"/>
        <v>963</v>
      </c>
      <c r="P180" s="2">
        <f t="shared" si="37"/>
        <v>1.871755868544601</v>
      </c>
      <c r="Q180" s="2">
        <f t="shared" si="37"/>
        <v>2.6983885215908772</v>
      </c>
      <c r="R180" s="2">
        <f t="shared" si="37"/>
        <v>3.4560381719692193</v>
      </c>
      <c r="S180" s="2">
        <f t="shared" si="37"/>
        <v>1.434228325357344</v>
      </c>
      <c r="T180" s="2">
        <f t="shared" si="37"/>
        <v>0.10733903938188176</v>
      </c>
      <c r="U180" s="2">
        <f t="shared" si="31"/>
        <v>284.56774992684393</v>
      </c>
      <c r="V180" s="13">
        <f t="shared" si="32"/>
        <v>0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>
      <c r="A181" s="5">
        <v>1949</v>
      </c>
      <c r="B181" s="5">
        <v>309.88559499999997</v>
      </c>
      <c r="C181">
        <v>1972.7896000000001</v>
      </c>
      <c r="D181">
        <v>325.2</v>
      </c>
      <c r="E181" s="1">
        <f t="shared" si="27"/>
        <v>1925</v>
      </c>
      <c r="F181">
        <v>975</v>
      </c>
      <c r="G181" s="2">
        <f t="shared" si="36"/>
        <v>1.9305305164319249</v>
      </c>
      <c r="H181" s="2">
        <f t="shared" si="36"/>
        <v>2.7813877092989121</v>
      </c>
      <c r="I181" s="2">
        <f t="shared" si="36"/>
        <v>3.5543251553920627</v>
      </c>
      <c r="J181" s="2">
        <f t="shared" si="36"/>
        <v>1.4653235391494759</v>
      </c>
      <c r="K181" s="2">
        <f t="shared" si="36"/>
        <v>0.11031568597484689</v>
      </c>
      <c r="L181" s="2">
        <f t="shared" si="29"/>
        <v>284.84188260624722</v>
      </c>
      <c r="O181">
        <f t="shared" si="30"/>
        <v>975</v>
      </c>
      <c r="P181" s="2">
        <f t="shared" si="37"/>
        <v>1.9305305164319249</v>
      </c>
      <c r="Q181" s="2">
        <f t="shared" si="37"/>
        <v>2.7813877092989121</v>
      </c>
      <c r="R181" s="2">
        <f t="shared" si="37"/>
        <v>3.5543251553920627</v>
      </c>
      <c r="S181" s="2">
        <f t="shared" si="37"/>
        <v>1.4653235391494759</v>
      </c>
      <c r="T181" s="2">
        <f t="shared" si="37"/>
        <v>0.11031568597484689</v>
      </c>
      <c r="U181" s="2">
        <f t="shared" si="31"/>
        <v>284.84188260624722</v>
      </c>
      <c r="V181" s="13">
        <f t="shared" si="32"/>
        <v>0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>
      <c r="A182" s="5">
        <v>1949.3243294617719</v>
      </c>
      <c r="B182" s="5">
        <v>311.41866499999998</v>
      </c>
      <c r="C182">
        <v>1972.8742999999999</v>
      </c>
      <c r="D182">
        <v>326.5</v>
      </c>
      <c r="E182" s="1">
        <f t="shared" si="27"/>
        <v>1926</v>
      </c>
      <c r="F182">
        <v>983</v>
      </c>
      <c r="G182" s="2">
        <f t="shared" si="36"/>
        <v>1.990037558685446</v>
      </c>
      <c r="H182" s="2">
        <f t="shared" si="36"/>
        <v>2.8652853243233127</v>
      </c>
      <c r="I182" s="2">
        <f t="shared" si="36"/>
        <v>3.6530956872899423</v>
      </c>
      <c r="J182" s="2">
        <f t="shared" si="36"/>
        <v>1.496050831840728</v>
      </c>
      <c r="K182" s="2">
        <f t="shared" si="36"/>
        <v>0.11268449367829952</v>
      </c>
      <c r="L182" s="2">
        <f t="shared" si="29"/>
        <v>285.11715389581775</v>
      </c>
      <c r="O182">
        <f t="shared" si="30"/>
        <v>983</v>
      </c>
      <c r="P182" s="2">
        <f t="shared" si="37"/>
        <v>1.990037558685446</v>
      </c>
      <c r="Q182" s="2">
        <f t="shared" si="37"/>
        <v>2.8652853243233127</v>
      </c>
      <c r="R182" s="2">
        <f t="shared" si="37"/>
        <v>3.6530956872899423</v>
      </c>
      <c r="S182" s="2">
        <f t="shared" si="37"/>
        <v>1.496050831840728</v>
      </c>
      <c r="T182" s="2">
        <f t="shared" si="37"/>
        <v>0.11268449367829952</v>
      </c>
      <c r="U182" s="2">
        <f t="shared" si="31"/>
        <v>285.11715389581775</v>
      </c>
      <c r="V182" s="13">
        <f t="shared" si="32"/>
        <v>0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>
      <c r="A183" s="5">
        <v>1950</v>
      </c>
      <c r="B183" s="5">
        <v>312.55218499999995</v>
      </c>
      <c r="C183">
        <v>1972.9563000000001</v>
      </c>
      <c r="D183">
        <v>327.55</v>
      </c>
      <c r="E183" s="1">
        <f t="shared" si="27"/>
        <v>1927</v>
      </c>
      <c r="F183">
        <v>1062</v>
      </c>
      <c r="G183" s="2">
        <f t="shared" ref="G183:K198" si="38">G182*(1-G$5)+G$4*$F182*$L$4/1000</f>
        <v>2.0500328638497654</v>
      </c>
      <c r="H183" s="2">
        <f t="shared" si="38"/>
        <v>2.9497033082092088</v>
      </c>
      <c r="I183" s="2">
        <f t="shared" si="38"/>
        <v>3.7517423382102733</v>
      </c>
      <c r="J183" s="2">
        <f t="shared" si="38"/>
        <v>1.5259617380388282</v>
      </c>
      <c r="K183" s="2">
        <f t="shared" si="38"/>
        <v>0.11449683503186711</v>
      </c>
      <c r="L183" s="2">
        <f t="shared" si="29"/>
        <v>285.39193708333994</v>
      </c>
      <c r="O183">
        <f t="shared" si="30"/>
        <v>1062</v>
      </c>
      <c r="P183" s="2">
        <f t="shared" si="37"/>
        <v>2.0500328638497654</v>
      </c>
      <c r="Q183" s="2">
        <f t="shared" si="37"/>
        <v>2.9497033082092088</v>
      </c>
      <c r="R183" s="2">
        <f t="shared" si="37"/>
        <v>3.7517423382102733</v>
      </c>
      <c r="S183" s="2">
        <f t="shared" si="37"/>
        <v>1.5259617380388282</v>
      </c>
      <c r="T183" s="2">
        <f t="shared" si="37"/>
        <v>0.11449683503186711</v>
      </c>
      <c r="U183" s="2">
        <f t="shared" si="31"/>
        <v>285.39193708333994</v>
      </c>
      <c r="V183" s="13">
        <f t="shared" si="32"/>
        <v>0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>
      <c r="A184" s="5">
        <v>1953</v>
      </c>
      <c r="B184" s="5">
        <v>312.05848500000002</v>
      </c>
      <c r="C184">
        <v>1973.0410999999999</v>
      </c>
      <c r="D184">
        <v>328.55</v>
      </c>
      <c r="E184" s="1">
        <f t="shared" si="27"/>
        <v>1928</v>
      </c>
      <c r="F184">
        <v>1065</v>
      </c>
      <c r="G184" s="2">
        <f t="shared" si="38"/>
        <v>2.1148497652582159</v>
      </c>
      <c r="H184" s="2">
        <f t="shared" si="38"/>
        <v>3.0413068960729701</v>
      </c>
      <c r="I184" s="2">
        <f t="shared" si="38"/>
        <v>3.860933437626501</v>
      </c>
      <c r="J184" s="2">
        <f t="shared" si="38"/>
        <v>1.5634362286708627</v>
      </c>
      <c r="K184" s="2">
        <f t="shared" si="38"/>
        <v>0.11930499581646439</v>
      </c>
      <c r="L184" s="2">
        <f t="shared" si="29"/>
        <v>285.69983132344504</v>
      </c>
      <c r="O184">
        <f t="shared" si="30"/>
        <v>1065</v>
      </c>
      <c r="P184" s="2">
        <f t="shared" ref="P184:T199" si="39">P183*(1-P$5)+P$4*$O183*$L$4/1000</f>
        <v>2.1148497652582159</v>
      </c>
      <c r="Q184" s="2">
        <f t="shared" si="39"/>
        <v>3.0413068960729701</v>
      </c>
      <c r="R184" s="2">
        <f t="shared" si="39"/>
        <v>3.860933437626501</v>
      </c>
      <c r="S184" s="2">
        <f t="shared" si="39"/>
        <v>1.5634362286708627</v>
      </c>
      <c r="T184" s="2">
        <f t="shared" si="39"/>
        <v>0.11930499581646439</v>
      </c>
      <c r="U184" s="2">
        <f t="shared" si="31"/>
        <v>285.69983132344504</v>
      </c>
      <c r="V184" s="13">
        <f t="shared" si="32"/>
        <v>0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>
      <c r="A185" s="5">
        <v>1954</v>
      </c>
      <c r="B185" s="5">
        <v>310.99059999999997</v>
      </c>
      <c r="C185">
        <v>1973.126</v>
      </c>
      <c r="D185">
        <v>329.56</v>
      </c>
      <c r="E185" s="1">
        <f t="shared" si="27"/>
        <v>1929</v>
      </c>
      <c r="F185">
        <v>1145</v>
      </c>
      <c r="G185" s="2">
        <f t="shared" si="38"/>
        <v>2.1798497652582158</v>
      </c>
      <c r="H185" s="2">
        <f t="shared" si="38"/>
        <v>3.1329401698684665</v>
      </c>
      <c r="I185" s="2">
        <f t="shared" si="38"/>
        <v>3.9691096110810098</v>
      </c>
      <c r="J185" s="2">
        <f t="shared" si="38"/>
        <v>1.5991220321435056</v>
      </c>
      <c r="K185" s="2">
        <f t="shared" si="38"/>
        <v>0.12236213781957313</v>
      </c>
      <c r="L185" s="2">
        <f t="shared" si="29"/>
        <v>286.00338371617079</v>
      </c>
      <c r="O185">
        <f t="shared" si="30"/>
        <v>1145</v>
      </c>
      <c r="P185" s="2">
        <f t="shared" si="39"/>
        <v>2.1798497652582158</v>
      </c>
      <c r="Q185" s="2">
        <f t="shared" si="39"/>
        <v>3.1329401698684665</v>
      </c>
      <c r="R185" s="2">
        <f t="shared" si="39"/>
        <v>3.9691096110810098</v>
      </c>
      <c r="S185" s="2">
        <f t="shared" si="39"/>
        <v>1.5991220321435056</v>
      </c>
      <c r="T185" s="2">
        <f t="shared" si="39"/>
        <v>0.12236213781957313</v>
      </c>
      <c r="U185" s="2">
        <f t="shared" si="31"/>
        <v>286.00338371617079</v>
      </c>
      <c r="V185" s="13">
        <f t="shared" si="32"/>
        <v>0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>
      <c r="A186" s="5">
        <v>1954</v>
      </c>
      <c r="B186" s="5">
        <v>311.88655</v>
      </c>
      <c r="C186">
        <v>1973.2027</v>
      </c>
      <c r="D186">
        <v>330.3</v>
      </c>
      <c r="E186" s="1">
        <f t="shared" si="27"/>
        <v>1930</v>
      </c>
      <c r="F186">
        <v>1053</v>
      </c>
      <c r="G186" s="2">
        <f t="shared" si="38"/>
        <v>2.2497323943661969</v>
      </c>
      <c r="H186" s="2">
        <f t="shared" si="38"/>
        <v>3.2318330948771683</v>
      </c>
      <c r="I186" s="2">
        <f t="shared" si="38"/>
        <v>4.0878525566525203</v>
      </c>
      <c r="J186" s="2">
        <f t="shared" si="38"/>
        <v>1.6421588892162458</v>
      </c>
      <c r="K186" s="2">
        <f t="shared" si="38"/>
        <v>0.1279722567201548</v>
      </c>
      <c r="L186" s="2">
        <f t="shared" si="29"/>
        <v>286.3395491918323</v>
      </c>
      <c r="O186">
        <f t="shared" si="30"/>
        <v>1053</v>
      </c>
      <c r="P186" s="2">
        <f t="shared" si="39"/>
        <v>2.2497323943661969</v>
      </c>
      <c r="Q186" s="2">
        <f t="shared" si="39"/>
        <v>3.2318330948771683</v>
      </c>
      <c r="R186" s="2">
        <f t="shared" si="39"/>
        <v>4.0878525566525203</v>
      </c>
      <c r="S186" s="2">
        <f t="shared" si="39"/>
        <v>1.6421588892162458</v>
      </c>
      <c r="T186" s="2">
        <f t="shared" si="39"/>
        <v>0.1279722567201548</v>
      </c>
      <c r="U186" s="2">
        <f t="shared" si="31"/>
        <v>286.3395491918323</v>
      </c>
      <c r="V186" s="13">
        <f t="shared" si="32"/>
        <v>0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>
      <c r="A187" s="5">
        <v>1954</v>
      </c>
      <c r="B187" s="5">
        <v>312.68294999999995</v>
      </c>
      <c r="C187">
        <v>1973.2877000000001</v>
      </c>
      <c r="D187">
        <v>331.5</v>
      </c>
      <c r="E187" s="1">
        <f t="shared" si="27"/>
        <v>1931</v>
      </c>
      <c r="F187">
        <v>940</v>
      </c>
      <c r="G187" s="2">
        <f t="shared" si="38"/>
        <v>2.3139999999999996</v>
      </c>
      <c r="H187" s="2">
        <f t="shared" si="38"/>
        <v>3.3218154648397449</v>
      </c>
      <c r="I187" s="2">
        <f t="shared" si="38"/>
        <v>4.1911800650307578</v>
      </c>
      <c r="J187" s="2">
        <f t="shared" si="38"/>
        <v>1.6719390638803255</v>
      </c>
      <c r="K187" s="2">
        <f t="shared" si="38"/>
        <v>0.12705571701169985</v>
      </c>
      <c r="L187" s="2">
        <f t="shared" si="29"/>
        <v>286.62599031076252</v>
      </c>
      <c r="O187">
        <f t="shared" si="30"/>
        <v>940</v>
      </c>
      <c r="P187" s="2">
        <f t="shared" si="39"/>
        <v>2.3139999999999996</v>
      </c>
      <c r="Q187" s="2">
        <f t="shared" si="39"/>
        <v>3.3218154648397449</v>
      </c>
      <c r="R187" s="2">
        <f t="shared" si="39"/>
        <v>4.1911800650307578</v>
      </c>
      <c r="S187" s="2">
        <f t="shared" si="39"/>
        <v>1.6719390638803255</v>
      </c>
      <c r="T187" s="2">
        <f t="shared" si="39"/>
        <v>0.12705571701169985</v>
      </c>
      <c r="U187" s="2">
        <f t="shared" si="31"/>
        <v>286.62599031076252</v>
      </c>
      <c r="V187" s="13">
        <f t="shared" si="32"/>
        <v>0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>
      <c r="A188" s="5">
        <v>1954</v>
      </c>
      <c r="B188" s="5">
        <v>311.67614499999996</v>
      </c>
      <c r="C188">
        <v>1973.3698999999999</v>
      </c>
      <c r="D188">
        <v>332.48</v>
      </c>
      <c r="E188" s="1">
        <f t="shared" si="27"/>
        <v>1932</v>
      </c>
      <c r="F188">
        <v>847</v>
      </c>
      <c r="G188" s="2">
        <f t="shared" si="38"/>
        <v>2.371370892018779</v>
      </c>
      <c r="H188" s="2">
        <f t="shared" si="38"/>
        <v>3.4009399619736334</v>
      </c>
      <c r="I188" s="2">
        <f t="shared" si="38"/>
        <v>4.2761441221306207</v>
      </c>
      <c r="J188" s="2">
        <f t="shared" si="38"/>
        <v>1.6867550799922717</v>
      </c>
      <c r="K188" s="2">
        <f t="shared" si="38"/>
        <v>0.12119464325842901</v>
      </c>
      <c r="L188" s="2">
        <f t="shared" si="29"/>
        <v>286.85640469937374</v>
      </c>
      <c r="O188">
        <f t="shared" si="30"/>
        <v>847</v>
      </c>
      <c r="P188" s="2">
        <f t="shared" si="39"/>
        <v>2.371370892018779</v>
      </c>
      <c r="Q188" s="2">
        <f t="shared" si="39"/>
        <v>3.4009399619736334</v>
      </c>
      <c r="R188" s="2">
        <f t="shared" si="39"/>
        <v>4.2761441221306207</v>
      </c>
      <c r="S188" s="2">
        <f t="shared" si="39"/>
        <v>1.6867550799922717</v>
      </c>
      <c r="T188" s="2">
        <f t="shared" si="39"/>
        <v>0.12119464325842901</v>
      </c>
      <c r="U188" s="2">
        <f t="shared" si="31"/>
        <v>286.85640469937374</v>
      </c>
      <c r="V188" s="13">
        <f t="shared" si="32"/>
        <v>0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>
      <c r="A189" s="5">
        <v>1955</v>
      </c>
      <c r="B189" s="5">
        <v>313.48795499999994</v>
      </c>
      <c r="C189">
        <v>1973.4548</v>
      </c>
      <c r="D189">
        <v>332.07</v>
      </c>
      <c r="E189" s="1">
        <f t="shared" si="27"/>
        <v>1933</v>
      </c>
      <c r="F189">
        <v>893</v>
      </c>
      <c r="G189" s="2">
        <f t="shared" si="38"/>
        <v>2.4230657276995302</v>
      </c>
      <c r="H189" s="2">
        <f t="shared" si="38"/>
        <v>3.4711143908839301</v>
      </c>
      <c r="I189" s="2">
        <f t="shared" si="38"/>
        <v>4.3459959083408819</v>
      </c>
      <c r="J189" s="2">
        <f t="shared" si="38"/>
        <v>1.6898092107254004</v>
      </c>
      <c r="K189" s="2">
        <f t="shared" si="38"/>
        <v>0.11327352514513464</v>
      </c>
      <c r="L189" s="2">
        <f t="shared" si="29"/>
        <v>287.04325876279489</v>
      </c>
      <c r="O189">
        <f t="shared" si="30"/>
        <v>893</v>
      </c>
      <c r="P189" s="2">
        <f t="shared" si="39"/>
        <v>2.4230657276995302</v>
      </c>
      <c r="Q189" s="2">
        <f t="shared" si="39"/>
        <v>3.4711143908839301</v>
      </c>
      <c r="R189" s="2">
        <f t="shared" si="39"/>
        <v>4.3459959083408819</v>
      </c>
      <c r="S189" s="2">
        <f t="shared" si="39"/>
        <v>1.6898092107254004</v>
      </c>
      <c r="T189" s="2">
        <f t="shared" si="39"/>
        <v>0.11327352514513464</v>
      </c>
      <c r="U189" s="2">
        <f t="shared" si="31"/>
        <v>287.04325876279489</v>
      </c>
      <c r="V189" s="13">
        <f t="shared" si="32"/>
        <v>0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>
      <c r="A190" s="5">
        <v>1955</v>
      </c>
      <c r="B190" s="5">
        <v>313.79655999999994</v>
      </c>
      <c r="C190">
        <v>1973.537</v>
      </c>
      <c r="D190">
        <v>330.87</v>
      </c>
      <c r="E190" s="1">
        <f t="shared" si="27"/>
        <v>1934</v>
      </c>
      <c r="F190">
        <v>973</v>
      </c>
      <c r="G190" s="2">
        <f t="shared" si="38"/>
        <v>2.4775680751173708</v>
      </c>
      <c r="H190" s="2">
        <f t="shared" si="38"/>
        <v>3.5454150166684091</v>
      </c>
      <c r="I190" s="2">
        <f t="shared" si="38"/>
        <v>4.421820898977038</v>
      </c>
      <c r="J190" s="2">
        <f t="shared" si="38"/>
        <v>1.698087929604353</v>
      </c>
      <c r="K190" s="2">
        <f t="shared" si="38"/>
        <v>0.11062874856336206</v>
      </c>
      <c r="L190" s="2">
        <f t="shared" si="29"/>
        <v>287.25352066893055</v>
      </c>
      <c r="O190">
        <f t="shared" si="30"/>
        <v>973</v>
      </c>
      <c r="P190" s="2">
        <f t="shared" si="39"/>
        <v>2.4775680751173708</v>
      </c>
      <c r="Q190" s="2">
        <f t="shared" si="39"/>
        <v>3.5454150166684091</v>
      </c>
      <c r="R190" s="2">
        <f t="shared" si="39"/>
        <v>4.421820898977038</v>
      </c>
      <c r="S190" s="2">
        <f t="shared" si="39"/>
        <v>1.698087929604353</v>
      </c>
      <c r="T190" s="2">
        <f t="shared" si="39"/>
        <v>0.11062874856336206</v>
      </c>
      <c r="U190" s="2">
        <f t="shared" si="31"/>
        <v>287.25352066893055</v>
      </c>
      <c r="V190" s="13">
        <f t="shared" si="32"/>
        <v>0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>
      <c r="A191" s="5">
        <v>1955.1946053516383</v>
      </c>
      <c r="B191" s="5">
        <v>313.6452666666666</v>
      </c>
      <c r="C191">
        <v>1973.6219000000001</v>
      </c>
      <c r="D191">
        <v>329.31</v>
      </c>
      <c r="E191" s="1">
        <f t="shared" si="27"/>
        <v>1935</v>
      </c>
      <c r="F191">
        <v>1027</v>
      </c>
      <c r="G191" s="2">
        <f t="shared" si="38"/>
        <v>2.5369530516431924</v>
      </c>
      <c r="H191" s="2">
        <f t="shared" si="38"/>
        <v>3.6270229762990089</v>
      </c>
      <c r="I191" s="2">
        <f t="shared" si="38"/>
        <v>4.5086468992310511</v>
      </c>
      <c r="J191" s="2">
        <f t="shared" si="38"/>
        <v>1.7152833826623444</v>
      </c>
      <c r="K191" s="2">
        <f t="shared" si="38"/>
        <v>0.11278047902302797</v>
      </c>
      <c r="L191" s="2">
        <f t="shared" si="29"/>
        <v>287.50068678885862</v>
      </c>
      <c r="O191">
        <f t="shared" si="30"/>
        <v>1027</v>
      </c>
      <c r="P191" s="2">
        <f t="shared" si="39"/>
        <v>2.5369530516431924</v>
      </c>
      <c r="Q191" s="2">
        <f t="shared" si="39"/>
        <v>3.6270229762990089</v>
      </c>
      <c r="R191" s="2">
        <f t="shared" si="39"/>
        <v>4.5086468992310511</v>
      </c>
      <c r="S191" s="2">
        <f t="shared" si="39"/>
        <v>1.7152833826623444</v>
      </c>
      <c r="T191" s="2">
        <f t="shared" si="39"/>
        <v>0.11278047902302797</v>
      </c>
      <c r="U191" s="2">
        <f t="shared" si="31"/>
        <v>287.50068678885862</v>
      </c>
      <c r="V191" s="13">
        <f t="shared" si="32"/>
        <v>0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>
      <c r="A192" s="5">
        <v>1955.1946053516383</v>
      </c>
      <c r="B192" s="5">
        <v>314.10153749999995</v>
      </c>
      <c r="C192">
        <v>1973.7067999999999</v>
      </c>
      <c r="D192">
        <v>327.51</v>
      </c>
      <c r="E192" s="1">
        <f t="shared" si="27"/>
        <v>1936</v>
      </c>
      <c r="F192">
        <v>1130</v>
      </c>
      <c r="G192" s="2">
        <f t="shared" si="38"/>
        <v>2.5996338028169013</v>
      </c>
      <c r="H192" s="2">
        <f t="shared" si="38"/>
        <v>3.713476852527843</v>
      </c>
      <c r="I192" s="2">
        <f t="shared" si="38"/>
        <v>4.6024201434899314</v>
      </c>
      <c r="J192" s="2">
        <f t="shared" si="38"/>
        <v>1.7378345417161556</v>
      </c>
      <c r="K192" s="2">
        <f t="shared" si="38"/>
        <v>0.11662078078585852</v>
      </c>
      <c r="L192" s="2">
        <f t="shared" si="29"/>
        <v>287.76998612133667</v>
      </c>
      <c r="O192">
        <f t="shared" si="30"/>
        <v>1130</v>
      </c>
      <c r="P192" s="2">
        <f t="shared" si="39"/>
        <v>2.5996338028169013</v>
      </c>
      <c r="Q192" s="2">
        <f t="shared" si="39"/>
        <v>3.713476852527843</v>
      </c>
      <c r="R192" s="2">
        <f t="shared" si="39"/>
        <v>4.6024201434899314</v>
      </c>
      <c r="S192" s="2">
        <f t="shared" si="39"/>
        <v>1.7378345417161556</v>
      </c>
      <c r="T192" s="2">
        <f t="shared" si="39"/>
        <v>0.11662078078585852</v>
      </c>
      <c r="U192" s="2">
        <f t="shared" si="31"/>
        <v>287.76998612133667</v>
      </c>
      <c r="V192" s="13">
        <f t="shared" si="32"/>
        <v>0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>
      <c r="A193" s="5">
        <v>1955.1946053516383</v>
      </c>
      <c r="B193" s="5">
        <v>314.723725</v>
      </c>
      <c r="C193">
        <v>1973.789</v>
      </c>
      <c r="D193">
        <v>327.18</v>
      </c>
      <c r="E193" s="1">
        <f t="shared" si="27"/>
        <v>1937</v>
      </c>
      <c r="F193">
        <v>1209</v>
      </c>
      <c r="G193" s="2">
        <f t="shared" si="38"/>
        <v>2.6686009389671361</v>
      </c>
      <c r="H193" s="2">
        <f t="shared" si="38"/>
        <v>3.8093642530605956</v>
      </c>
      <c r="I193" s="2">
        <f t="shared" si="38"/>
        <v>4.7104088839132627</v>
      </c>
      <c r="J193" s="2">
        <f t="shared" si="38"/>
        <v>1.7711866258287283</v>
      </c>
      <c r="K193" s="2">
        <f t="shared" si="38"/>
        <v>0.12378572229873744</v>
      </c>
      <c r="L193" s="2">
        <f t="shared" si="29"/>
        <v>288.08334642406845</v>
      </c>
      <c r="O193">
        <f t="shared" si="30"/>
        <v>1209</v>
      </c>
      <c r="P193" s="2">
        <f t="shared" si="39"/>
        <v>2.6686009389671361</v>
      </c>
      <c r="Q193" s="2">
        <f t="shared" si="39"/>
        <v>3.8093642530605956</v>
      </c>
      <c r="R193" s="2">
        <f t="shared" si="39"/>
        <v>4.7104088839132627</v>
      </c>
      <c r="S193" s="2">
        <f t="shared" si="39"/>
        <v>1.7711866258287283</v>
      </c>
      <c r="T193" s="2">
        <f t="shared" si="39"/>
        <v>0.12378572229873744</v>
      </c>
      <c r="U193" s="2">
        <f t="shared" si="31"/>
        <v>288.08334642406845</v>
      </c>
      <c r="V193" s="13">
        <f t="shared" si="32"/>
        <v>0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>
      <c r="A194" s="5">
        <v>1957</v>
      </c>
      <c r="B194" s="5">
        <v>314.03953000000001</v>
      </c>
      <c r="C194">
        <v>1973.874</v>
      </c>
      <c r="D194">
        <v>328.16</v>
      </c>
      <c r="E194" s="1">
        <f t="shared" si="27"/>
        <v>1938</v>
      </c>
      <c r="F194">
        <v>1142</v>
      </c>
      <c r="G194" s="2">
        <f t="shared" si="38"/>
        <v>2.7423896713615021</v>
      </c>
      <c r="H194" s="2">
        <f t="shared" si="38"/>
        <v>3.9124057048630885</v>
      </c>
      <c r="I194" s="2">
        <f t="shared" si="38"/>
        <v>4.8288166775533963</v>
      </c>
      <c r="J194" s="2">
        <f t="shared" si="38"/>
        <v>1.8119057106995453</v>
      </c>
      <c r="K194" s="2">
        <f t="shared" si="38"/>
        <v>0.13184039918913976</v>
      </c>
      <c r="L194" s="2">
        <f t="shared" si="29"/>
        <v>288.42735816366667</v>
      </c>
      <c r="O194">
        <f t="shared" si="30"/>
        <v>1142</v>
      </c>
      <c r="P194" s="2">
        <f t="shared" si="39"/>
        <v>2.7423896713615021</v>
      </c>
      <c r="Q194" s="2">
        <f t="shared" si="39"/>
        <v>3.9124057048630885</v>
      </c>
      <c r="R194" s="2">
        <f t="shared" si="39"/>
        <v>4.8288166775533963</v>
      </c>
      <c r="S194" s="2">
        <f t="shared" si="39"/>
        <v>1.8119057106995453</v>
      </c>
      <c r="T194" s="2">
        <f t="shared" si="39"/>
        <v>0.13184039918913976</v>
      </c>
      <c r="U194" s="2">
        <f t="shared" si="31"/>
        <v>288.42735816366667</v>
      </c>
      <c r="V194" s="13">
        <f t="shared" si="32"/>
        <v>0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>
      <c r="A195" s="5">
        <v>1958</v>
      </c>
      <c r="B195" s="5">
        <v>314.37799999999999</v>
      </c>
      <c r="C195">
        <v>1973.9562000000001</v>
      </c>
      <c r="D195">
        <v>328.64</v>
      </c>
      <c r="E195" s="1">
        <f t="shared" si="27"/>
        <v>1939</v>
      </c>
      <c r="F195">
        <v>1192</v>
      </c>
      <c r="G195" s="2">
        <f t="shared" si="38"/>
        <v>2.8120892018779342</v>
      </c>
      <c r="H195" s="2">
        <f t="shared" si="38"/>
        <v>4.008872606738584</v>
      </c>
      <c r="I195" s="2">
        <f t="shared" si="38"/>
        <v>4.9355694011605005</v>
      </c>
      <c r="J195" s="2">
        <f t="shared" si="38"/>
        <v>1.842434792501328</v>
      </c>
      <c r="K195" s="2">
        <f t="shared" si="38"/>
        <v>0.13358026777114429</v>
      </c>
      <c r="L195" s="2">
        <f t="shared" si="29"/>
        <v>288.73254627004951</v>
      </c>
      <c r="O195">
        <f t="shared" si="30"/>
        <v>1192</v>
      </c>
      <c r="P195" s="2">
        <f t="shared" si="39"/>
        <v>2.8120892018779342</v>
      </c>
      <c r="Q195" s="2">
        <f t="shared" si="39"/>
        <v>4.008872606738584</v>
      </c>
      <c r="R195" s="2">
        <f t="shared" si="39"/>
        <v>4.9355694011605005</v>
      </c>
      <c r="S195" s="2">
        <f t="shared" si="39"/>
        <v>1.842434792501328</v>
      </c>
      <c r="T195" s="2">
        <f t="shared" si="39"/>
        <v>0.13358026777114429</v>
      </c>
      <c r="U195" s="2">
        <f t="shared" si="31"/>
        <v>288.73254627004951</v>
      </c>
      <c r="V195" s="13">
        <f t="shared" si="32"/>
        <v>0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>
      <c r="A196" s="5">
        <v>1959</v>
      </c>
      <c r="B196" s="5">
        <v>316.26945000000001</v>
      </c>
      <c r="C196">
        <v>1974.0410999999999</v>
      </c>
      <c r="D196">
        <v>329.35</v>
      </c>
      <c r="E196" s="1">
        <f t="shared" si="27"/>
        <v>1940</v>
      </c>
      <c r="F196">
        <v>1299</v>
      </c>
      <c r="G196" s="2">
        <f t="shared" si="38"/>
        <v>2.8848403755868546</v>
      </c>
      <c r="H196" s="2">
        <f t="shared" si="38"/>
        <v>4.1097689609634633</v>
      </c>
      <c r="I196" s="2">
        <f t="shared" si="38"/>
        <v>5.0484009610516392</v>
      </c>
      <c r="J196" s="2">
        <f t="shared" si="38"/>
        <v>1.8770883884397165</v>
      </c>
      <c r="K196" s="2">
        <f t="shared" si="38"/>
        <v>0.13698296925037637</v>
      </c>
      <c r="L196" s="2">
        <f t="shared" si="29"/>
        <v>289.05708165529205</v>
      </c>
      <c r="O196">
        <f t="shared" si="30"/>
        <v>1299</v>
      </c>
      <c r="P196" s="2">
        <f t="shared" si="39"/>
        <v>2.8848403755868546</v>
      </c>
      <c r="Q196" s="2">
        <f t="shared" si="39"/>
        <v>4.1097689609634633</v>
      </c>
      <c r="R196" s="2">
        <f t="shared" si="39"/>
        <v>5.0484009610516392</v>
      </c>
      <c r="S196" s="2">
        <f t="shared" si="39"/>
        <v>1.8770883884397165</v>
      </c>
      <c r="T196" s="2">
        <f t="shared" si="39"/>
        <v>0.13698296925037637</v>
      </c>
      <c r="U196" s="2">
        <f t="shared" si="31"/>
        <v>289.05708165529205</v>
      </c>
      <c r="V196" s="13">
        <f t="shared" si="32"/>
        <v>0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>
      <c r="A197" s="5">
        <v>1960.7390289576404</v>
      </c>
      <c r="B197" s="5">
        <v>315.71922500000005</v>
      </c>
      <c r="C197">
        <v>1974.126</v>
      </c>
      <c r="D197">
        <v>330.71</v>
      </c>
      <c r="E197" s="1">
        <f t="shared" si="27"/>
        <v>1941</v>
      </c>
      <c r="F197">
        <v>1334</v>
      </c>
      <c r="G197" s="2">
        <f t="shared" si="38"/>
        <v>2.9641220657276994</v>
      </c>
      <c r="H197" s="2">
        <f t="shared" si="38"/>
        <v>4.2204346946579321</v>
      </c>
      <c r="I197" s="2">
        <f t="shared" si="38"/>
        <v>5.175793143623947</v>
      </c>
      <c r="J197" s="2">
        <f t="shared" si="38"/>
        <v>1.9223210188340307</v>
      </c>
      <c r="K197" s="2">
        <f t="shared" si="38"/>
        <v>0.14407028620178391</v>
      </c>
      <c r="L197" s="2">
        <f t="shared" si="29"/>
        <v>289.42674120904542</v>
      </c>
      <c r="O197">
        <f t="shared" si="30"/>
        <v>1334</v>
      </c>
      <c r="P197" s="2">
        <f t="shared" si="39"/>
        <v>2.9641220657276994</v>
      </c>
      <c r="Q197" s="2">
        <f t="shared" si="39"/>
        <v>4.2204346946579321</v>
      </c>
      <c r="R197" s="2">
        <f t="shared" si="39"/>
        <v>5.175793143623947</v>
      </c>
      <c r="S197" s="2">
        <f t="shared" si="39"/>
        <v>1.9223210188340307</v>
      </c>
      <c r="T197" s="2">
        <f t="shared" si="39"/>
        <v>0.14407028620178391</v>
      </c>
      <c r="U197" s="2">
        <f t="shared" si="31"/>
        <v>289.42674120904542</v>
      </c>
      <c r="V197" s="13">
        <f t="shared" si="32"/>
        <v>0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>
      <c r="A198" s="5">
        <v>1963</v>
      </c>
      <c r="B198" s="5">
        <v>317.0083975</v>
      </c>
      <c r="C198">
        <v>1974.2027</v>
      </c>
      <c r="D198">
        <v>331.48</v>
      </c>
      <c r="E198" s="1">
        <f t="shared" si="27"/>
        <v>1942</v>
      </c>
      <c r="F198">
        <v>1342</v>
      </c>
      <c r="G198" s="2">
        <f t="shared" si="38"/>
        <v>3.0455399061032864</v>
      </c>
      <c r="H198" s="2">
        <f t="shared" si="38"/>
        <v>4.3340823685866887</v>
      </c>
      <c r="I198" s="2">
        <f t="shared" si="38"/>
        <v>5.3067336058234735</v>
      </c>
      <c r="J198" s="2">
        <f t="shared" si="38"/>
        <v>1.9690776324794006</v>
      </c>
      <c r="K198" s="2">
        <f t="shared" si="38"/>
        <v>0.15001215371617657</v>
      </c>
      <c r="L198" s="2">
        <f t="shared" si="29"/>
        <v>289.80544566670903</v>
      </c>
      <c r="O198">
        <f t="shared" si="30"/>
        <v>1342</v>
      </c>
      <c r="P198" s="2">
        <f t="shared" si="39"/>
        <v>3.0455399061032864</v>
      </c>
      <c r="Q198" s="2">
        <f t="shared" si="39"/>
        <v>4.3340823685866887</v>
      </c>
      <c r="R198" s="2">
        <f t="shared" si="39"/>
        <v>5.3067336058234735</v>
      </c>
      <c r="S198" s="2">
        <f t="shared" si="39"/>
        <v>1.9690776324794006</v>
      </c>
      <c r="T198" s="2">
        <f t="shared" si="39"/>
        <v>0.15001215371617657</v>
      </c>
      <c r="U198" s="2">
        <f t="shared" si="31"/>
        <v>289.80544566670903</v>
      </c>
      <c r="V198" s="13">
        <f t="shared" si="32"/>
        <v>0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>
      <c r="A199" s="5">
        <v>1963</v>
      </c>
      <c r="B199" s="5">
        <v>317.013375</v>
      </c>
      <c r="C199">
        <v>1974.2877000000001</v>
      </c>
      <c r="D199">
        <v>332.65</v>
      </c>
      <c r="E199" s="1">
        <f t="shared" ref="E199:E262" si="40">1+E198</f>
        <v>1943</v>
      </c>
      <c r="F199">
        <v>1391</v>
      </c>
      <c r="G199" s="2">
        <f t="shared" ref="G199:K214" si="41">G198*(1-G$5)+G$4*$F198*$L$4/1000</f>
        <v>3.1274460093896712</v>
      </c>
      <c r="H199" s="2">
        <f t="shared" si="41"/>
        <v>4.448168568075384</v>
      </c>
      <c r="I199" s="2">
        <f t="shared" si="41"/>
        <v>5.4371183824275091</v>
      </c>
      <c r="J199" s="2">
        <f t="shared" si="41"/>
        <v>2.0141021549193683</v>
      </c>
      <c r="K199" s="2">
        <f t="shared" si="41"/>
        <v>0.15399166539406631</v>
      </c>
      <c r="L199" s="2">
        <f t="shared" ref="L199:L262" si="42">SUM(G199:K199,L$5)</f>
        <v>290.18082678020602</v>
      </c>
      <c r="O199">
        <f t="shared" ref="O199:O262" si="43">F199+N199</f>
        <v>1391</v>
      </c>
      <c r="P199" s="2">
        <f t="shared" si="39"/>
        <v>3.1274460093896712</v>
      </c>
      <c r="Q199" s="2">
        <f t="shared" si="39"/>
        <v>4.448168568075384</v>
      </c>
      <c r="R199" s="2">
        <f t="shared" si="39"/>
        <v>5.4371183824275091</v>
      </c>
      <c r="S199" s="2">
        <f t="shared" si="39"/>
        <v>2.0141021549193683</v>
      </c>
      <c r="T199" s="2">
        <f t="shared" si="39"/>
        <v>0.15399166539406631</v>
      </c>
      <c r="U199" s="2">
        <f t="shared" ref="U199:U262" si="44">SUM(P199:T199,U$5)</f>
        <v>290.18082678020602</v>
      </c>
      <c r="V199" s="13">
        <f t="shared" ref="V199:V262" si="45">U199-L199</f>
        <v>0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>
      <c r="A200" s="5">
        <v>1963</v>
      </c>
      <c r="B200" s="5">
        <v>318.70572499999997</v>
      </c>
      <c r="C200">
        <v>1974.375</v>
      </c>
      <c r="D200">
        <v>333.19</v>
      </c>
      <c r="E200" s="1">
        <f t="shared" si="40"/>
        <v>1944</v>
      </c>
      <c r="F200">
        <v>1383</v>
      </c>
      <c r="G200" s="2">
        <f t="shared" si="41"/>
        <v>3.2123427230046948</v>
      </c>
      <c r="H200" s="2">
        <f t="shared" si="41"/>
        <v>4.5665418519853072</v>
      </c>
      <c r="I200" s="2">
        <f t="shared" si="41"/>
        <v>5.5731145566035076</v>
      </c>
      <c r="J200" s="2">
        <f t="shared" si="41"/>
        <v>2.0623057416518256</v>
      </c>
      <c r="K200" s="2">
        <f t="shared" si="41"/>
        <v>0.15870583072095895</v>
      </c>
      <c r="L200" s="2">
        <f t="shared" si="42"/>
        <v>290.5730107039663</v>
      </c>
      <c r="O200">
        <f t="shared" si="43"/>
        <v>1383</v>
      </c>
      <c r="P200" s="2">
        <f t="shared" ref="P200:T215" si="46">P199*(1-P$5)+P$4*$O199*$L$4/1000</f>
        <v>3.2123427230046948</v>
      </c>
      <c r="Q200" s="2">
        <f t="shared" si="46"/>
        <v>4.5665418519853072</v>
      </c>
      <c r="R200" s="2">
        <f t="shared" si="46"/>
        <v>5.5731145566035076</v>
      </c>
      <c r="S200" s="2">
        <f t="shared" si="46"/>
        <v>2.0623057416518256</v>
      </c>
      <c r="T200" s="2">
        <f t="shared" si="46"/>
        <v>0.15870583072095895</v>
      </c>
      <c r="U200" s="2">
        <f t="shared" si="44"/>
        <v>290.5730107039663</v>
      </c>
      <c r="V200" s="13">
        <f t="shared" si="45"/>
        <v>0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>
      <c r="A201" s="5">
        <v>1963</v>
      </c>
      <c r="B201" s="5">
        <v>319.3528</v>
      </c>
      <c r="C201">
        <v>1974.4583</v>
      </c>
      <c r="D201">
        <v>332.2</v>
      </c>
      <c r="E201" s="1">
        <f t="shared" si="40"/>
        <v>1945</v>
      </c>
      <c r="F201">
        <v>1160</v>
      </c>
      <c r="G201" s="2">
        <f t="shared" si="41"/>
        <v>3.2967511737089201</v>
      </c>
      <c r="H201" s="2">
        <f t="shared" si="41"/>
        <v>4.683838313742978</v>
      </c>
      <c r="I201" s="2">
        <f t="shared" si="41"/>
        <v>5.7060834284355142</v>
      </c>
      <c r="J201" s="2">
        <f t="shared" si="41"/>
        <v>2.1068166418831882</v>
      </c>
      <c r="K201" s="2">
        <f t="shared" si="41"/>
        <v>0.16118952967221351</v>
      </c>
      <c r="L201" s="2">
        <f t="shared" si="42"/>
        <v>290.9546790874428</v>
      </c>
      <c r="O201">
        <f t="shared" si="43"/>
        <v>1160</v>
      </c>
      <c r="P201" s="2">
        <f t="shared" si="46"/>
        <v>3.2967511737089201</v>
      </c>
      <c r="Q201" s="2">
        <f t="shared" si="46"/>
        <v>4.683838313742978</v>
      </c>
      <c r="R201" s="2">
        <f t="shared" si="46"/>
        <v>5.7060834284355142</v>
      </c>
      <c r="S201" s="2">
        <f t="shared" si="46"/>
        <v>2.1068166418831882</v>
      </c>
      <c r="T201" s="2">
        <f t="shared" si="46"/>
        <v>0.16118952967221351</v>
      </c>
      <c r="U201" s="2">
        <f t="shared" si="44"/>
        <v>290.9546790874428</v>
      </c>
      <c r="V201" s="13">
        <f t="shared" si="45"/>
        <v>0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>
      <c r="A202" s="5">
        <v>1964</v>
      </c>
      <c r="B202" s="5">
        <v>318.15819999999997</v>
      </c>
      <c r="C202">
        <v>1974.5417</v>
      </c>
      <c r="D202">
        <v>331.07</v>
      </c>
      <c r="E202" s="1">
        <f t="shared" si="40"/>
        <v>1946</v>
      </c>
      <c r="F202">
        <v>1238</v>
      </c>
      <c r="G202" s="2">
        <f t="shared" si="41"/>
        <v>3.3675492957746478</v>
      </c>
      <c r="H202" s="2">
        <f t="shared" si="41"/>
        <v>4.7798731222911037</v>
      </c>
      <c r="I202" s="2">
        <f t="shared" si="41"/>
        <v>5.8037651627565348</v>
      </c>
      <c r="J202" s="2">
        <f t="shared" si="41"/>
        <v>2.1226110653999561</v>
      </c>
      <c r="K202" s="2">
        <f t="shared" si="41"/>
        <v>0.15222648566757038</v>
      </c>
      <c r="L202" s="2">
        <f t="shared" si="42"/>
        <v>291.2260251318898</v>
      </c>
      <c r="O202">
        <f t="shared" si="43"/>
        <v>1238</v>
      </c>
      <c r="P202" s="2">
        <f t="shared" si="46"/>
        <v>3.3675492957746478</v>
      </c>
      <c r="Q202" s="2">
        <f t="shared" si="46"/>
        <v>4.7798731222911037</v>
      </c>
      <c r="R202" s="2">
        <f t="shared" si="46"/>
        <v>5.8037651627565348</v>
      </c>
      <c r="S202" s="2">
        <f t="shared" si="46"/>
        <v>2.1226110653999561</v>
      </c>
      <c r="T202" s="2">
        <f t="shared" si="46"/>
        <v>0.15222648566757038</v>
      </c>
      <c r="U202" s="2">
        <f t="shared" si="44"/>
        <v>291.2260251318898</v>
      </c>
      <c r="V202" s="13">
        <f t="shared" si="45"/>
        <v>0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>
      <c r="A203" s="5">
        <v>1964</v>
      </c>
      <c r="B203" s="5">
        <v>318.96725500000002</v>
      </c>
      <c r="C203">
        <v>1974.625</v>
      </c>
      <c r="D203">
        <v>329.15</v>
      </c>
      <c r="E203" s="1">
        <f t="shared" si="40"/>
        <v>1947</v>
      </c>
      <c r="F203">
        <v>1392</v>
      </c>
      <c r="G203" s="2">
        <f t="shared" si="41"/>
        <v>3.4431079812206571</v>
      </c>
      <c r="H203" s="2">
        <f t="shared" si="41"/>
        <v>4.8829676798714976</v>
      </c>
      <c r="I203" s="2">
        <f t="shared" si="41"/>
        <v>5.9118540625365554</v>
      </c>
      <c r="J203" s="2">
        <f t="shared" si="41"/>
        <v>2.1466581327340513</v>
      </c>
      <c r="K203" s="2">
        <f t="shared" si="41"/>
        <v>0.15045209650538674</v>
      </c>
      <c r="L203" s="2">
        <f t="shared" si="42"/>
        <v>291.53503995286815</v>
      </c>
      <c r="O203">
        <f t="shared" si="43"/>
        <v>1392</v>
      </c>
      <c r="P203" s="2">
        <f t="shared" si="46"/>
        <v>3.4431079812206571</v>
      </c>
      <c r="Q203" s="2">
        <f t="shared" si="46"/>
        <v>4.8829676798714976</v>
      </c>
      <c r="R203" s="2">
        <f t="shared" si="46"/>
        <v>5.9118540625365554</v>
      </c>
      <c r="S203" s="2">
        <f t="shared" si="46"/>
        <v>2.1466581327340513</v>
      </c>
      <c r="T203" s="2">
        <f t="shared" si="46"/>
        <v>0.15045209650538674</v>
      </c>
      <c r="U203" s="2">
        <f t="shared" si="44"/>
        <v>291.53503995286815</v>
      </c>
      <c r="V203" s="13">
        <f t="shared" si="45"/>
        <v>0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>
      <c r="A204" s="5">
        <v>1966</v>
      </c>
      <c r="B204" s="5">
        <v>318.75549999999998</v>
      </c>
      <c r="C204">
        <v>1974.7083</v>
      </c>
      <c r="D204">
        <v>327.33</v>
      </c>
      <c r="E204" s="1">
        <f t="shared" si="40"/>
        <v>1948</v>
      </c>
      <c r="F204">
        <v>1469</v>
      </c>
      <c r="G204" s="2">
        <f t="shared" si="41"/>
        <v>3.5280657276995302</v>
      </c>
      <c r="H204" s="2">
        <f t="shared" si="41"/>
        <v>5.0002387151382299</v>
      </c>
      <c r="I204" s="2">
        <f t="shared" si="41"/>
        <v>6.0416282767666081</v>
      </c>
      <c r="J204" s="2">
        <f t="shared" si="41"/>
        <v>2.1874065840827313</v>
      </c>
      <c r="K204" s="2">
        <f t="shared" si="41"/>
        <v>0.15660592202461737</v>
      </c>
      <c r="L204" s="2">
        <f t="shared" si="42"/>
        <v>291.9139452257117</v>
      </c>
      <c r="O204">
        <f t="shared" si="43"/>
        <v>1469</v>
      </c>
      <c r="P204" s="2">
        <f t="shared" si="46"/>
        <v>3.5280657276995302</v>
      </c>
      <c r="Q204" s="2">
        <f t="shared" si="46"/>
        <v>5.0002387151382299</v>
      </c>
      <c r="R204" s="2">
        <f t="shared" si="46"/>
        <v>6.0416282767666081</v>
      </c>
      <c r="S204" s="2">
        <f t="shared" si="46"/>
        <v>2.1874065840827313</v>
      </c>
      <c r="T204" s="2">
        <f t="shared" si="46"/>
        <v>0.15660592202461737</v>
      </c>
      <c r="U204" s="2">
        <f t="shared" si="44"/>
        <v>291.9139452257117</v>
      </c>
      <c r="V204" s="13">
        <f t="shared" si="45"/>
        <v>0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>
      <c r="A205" s="5">
        <v>1966</v>
      </c>
      <c r="B205" s="5">
        <v>319.45234999999997</v>
      </c>
      <c r="C205">
        <v>1974.7917</v>
      </c>
      <c r="D205">
        <v>327.27999999999997</v>
      </c>
      <c r="E205" s="1">
        <f t="shared" si="40"/>
        <v>1949</v>
      </c>
      <c r="F205">
        <v>1419</v>
      </c>
      <c r="G205" s="2">
        <f t="shared" si="41"/>
        <v>3.6177230046948354</v>
      </c>
      <c r="H205" s="2">
        <f t="shared" si="41"/>
        <v>5.1244171812289609</v>
      </c>
      <c r="I205" s="2">
        <f t="shared" si="41"/>
        <v>6.1812286566828059</v>
      </c>
      <c r="J205" s="2">
        <f t="shared" si="41"/>
        <v>2.2348647631985243</v>
      </c>
      <c r="K205" s="2">
        <f t="shared" si="41"/>
        <v>0.16395342935073115</v>
      </c>
      <c r="L205" s="2">
        <f t="shared" si="42"/>
        <v>292.32218703515588</v>
      </c>
      <c r="O205">
        <f t="shared" si="43"/>
        <v>1419</v>
      </c>
      <c r="P205" s="2">
        <f t="shared" si="46"/>
        <v>3.6177230046948354</v>
      </c>
      <c r="Q205" s="2">
        <f t="shared" si="46"/>
        <v>5.1244171812289609</v>
      </c>
      <c r="R205" s="2">
        <f t="shared" si="46"/>
        <v>6.1812286566828059</v>
      </c>
      <c r="S205" s="2">
        <f t="shared" si="46"/>
        <v>2.2348647631985243</v>
      </c>
      <c r="T205" s="2">
        <f t="shared" si="46"/>
        <v>0.16395342935073115</v>
      </c>
      <c r="U205" s="2">
        <f t="shared" si="44"/>
        <v>292.32218703515588</v>
      </c>
      <c r="V205" s="13">
        <f t="shared" si="45"/>
        <v>0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>
      <c r="A206" s="5">
        <v>1967</v>
      </c>
      <c r="B206" s="5">
        <v>322.89999999999998</v>
      </c>
      <c r="C206">
        <v>1974.875</v>
      </c>
      <c r="D206">
        <v>328.31</v>
      </c>
      <c r="E206" s="1">
        <f t="shared" si="40"/>
        <v>1950</v>
      </c>
      <c r="F206">
        <v>1630</v>
      </c>
      <c r="G206" s="2">
        <f t="shared" si="41"/>
        <v>3.7043286384976524</v>
      </c>
      <c r="H206" s="2">
        <f t="shared" si="41"/>
        <v>5.2435591929658569</v>
      </c>
      <c r="I206" s="2">
        <f t="shared" si="41"/>
        <v>6.3114434972308091</v>
      </c>
      <c r="J206" s="2">
        <f t="shared" si="41"/>
        <v>2.2737432611421209</v>
      </c>
      <c r="K206" s="2">
        <f t="shared" si="41"/>
        <v>0.16606249997610675</v>
      </c>
      <c r="L206" s="2">
        <f t="shared" si="42"/>
        <v>292.69913708981255</v>
      </c>
      <c r="O206">
        <f t="shared" si="43"/>
        <v>1630</v>
      </c>
      <c r="P206" s="2">
        <f t="shared" si="46"/>
        <v>3.7043286384976524</v>
      </c>
      <c r="Q206" s="2">
        <f t="shared" si="46"/>
        <v>5.2435591929658569</v>
      </c>
      <c r="R206" s="2">
        <f t="shared" si="46"/>
        <v>6.3114434972308091</v>
      </c>
      <c r="S206" s="2">
        <f t="shared" si="46"/>
        <v>2.2737432611421209</v>
      </c>
      <c r="T206" s="2">
        <f t="shared" si="46"/>
        <v>0.16606249997610675</v>
      </c>
      <c r="U206" s="2">
        <f t="shared" si="44"/>
        <v>292.69913708981255</v>
      </c>
      <c r="V206" s="13">
        <f t="shared" si="45"/>
        <v>0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>
      <c r="A207" s="5">
        <v>1969</v>
      </c>
      <c r="B207" s="5">
        <v>323.733</v>
      </c>
      <c r="C207">
        <v>1974.9583</v>
      </c>
      <c r="D207">
        <v>329.58</v>
      </c>
      <c r="E207" s="1">
        <f t="shared" si="40"/>
        <v>1951</v>
      </c>
      <c r="F207">
        <v>1767</v>
      </c>
      <c r="G207" s="2">
        <f t="shared" si="41"/>
        <v>3.8038122065727697</v>
      </c>
      <c r="H207" s="2">
        <f t="shared" si="41"/>
        <v>5.3821856480389538</v>
      </c>
      <c r="I207" s="2">
        <f t="shared" si="41"/>
        <v>6.4716100445061979</v>
      </c>
      <c r="J207" s="2">
        <f t="shared" si="41"/>
        <v>2.3351660109425181</v>
      </c>
      <c r="K207" s="2">
        <f t="shared" si="41"/>
        <v>0.17724781926028133</v>
      </c>
      <c r="L207" s="2">
        <f t="shared" si="42"/>
        <v>293.17002172932069</v>
      </c>
      <c r="O207">
        <f t="shared" si="43"/>
        <v>1767</v>
      </c>
      <c r="P207" s="2">
        <f t="shared" si="46"/>
        <v>3.8038122065727697</v>
      </c>
      <c r="Q207" s="2">
        <f t="shared" si="46"/>
        <v>5.3821856480389538</v>
      </c>
      <c r="R207" s="2">
        <f t="shared" si="46"/>
        <v>6.4716100445061979</v>
      </c>
      <c r="S207" s="2">
        <f t="shared" si="46"/>
        <v>2.3351660109425181</v>
      </c>
      <c r="T207" s="2">
        <f t="shared" si="46"/>
        <v>0.17724781926028133</v>
      </c>
      <c r="U207" s="2">
        <f t="shared" si="44"/>
        <v>293.17002172932069</v>
      </c>
      <c r="V207" s="13">
        <f t="shared" si="45"/>
        <v>0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>
      <c r="A208" s="5">
        <v>1970</v>
      </c>
      <c r="B208" s="5">
        <v>323.16888333333333</v>
      </c>
      <c r="C208">
        <v>1975.0417</v>
      </c>
      <c r="D208">
        <v>330.73</v>
      </c>
      <c r="E208" s="1">
        <f t="shared" si="40"/>
        <v>1952</v>
      </c>
      <c r="F208">
        <v>1795</v>
      </c>
      <c r="G208" s="2">
        <f t="shared" si="41"/>
        <v>3.9116572769953049</v>
      </c>
      <c r="H208" s="2">
        <f t="shared" si="41"/>
        <v>5.5332945873545478</v>
      </c>
      <c r="I208" s="2">
        <f t="shared" si="41"/>
        <v>6.6502088973620275</v>
      </c>
      <c r="J208" s="2">
        <f t="shared" si="41"/>
        <v>2.4091596843576024</v>
      </c>
      <c r="K208" s="2">
        <f t="shared" si="41"/>
        <v>0.19046398322743729</v>
      </c>
      <c r="L208" s="2">
        <f t="shared" si="42"/>
        <v>293.69478442929693</v>
      </c>
      <c r="O208">
        <f t="shared" si="43"/>
        <v>1795</v>
      </c>
      <c r="P208" s="2">
        <f t="shared" si="46"/>
        <v>3.9116572769953049</v>
      </c>
      <c r="Q208" s="2">
        <f t="shared" si="46"/>
        <v>5.5332945873545478</v>
      </c>
      <c r="R208" s="2">
        <f t="shared" si="46"/>
        <v>6.6502088973620275</v>
      </c>
      <c r="S208" s="2">
        <f t="shared" si="46"/>
        <v>2.4091596843576024</v>
      </c>
      <c r="T208" s="2">
        <f t="shared" si="46"/>
        <v>0.19046398322743729</v>
      </c>
      <c r="U208" s="2">
        <f t="shared" si="44"/>
        <v>293.69478442929693</v>
      </c>
      <c r="V208" s="13">
        <f t="shared" si="45"/>
        <v>0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>
      <c r="A209" s="5">
        <v>1970.7</v>
      </c>
      <c r="B209" s="5">
        <v>324.7285</v>
      </c>
      <c r="C209">
        <v>1975.125</v>
      </c>
      <c r="D209">
        <v>331.46</v>
      </c>
      <c r="E209" s="1">
        <f t="shared" si="40"/>
        <v>1953</v>
      </c>
      <c r="F209">
        <v>1841</v>
      </c>
      <c r="G209" s="2">
        <f t="shared" si="41"/>
        <v>4.0212112676056337</v>
      </c>
      <c r="H209" s="2">
        <f t="shared" si="41"/>
        <v>5.6866169294412305</v>
      </c>
      <c r="I209" s="2">
        <f t="shared" si="41"/>
        <v>6.8306170591858955</v>
      </c>
      <c r="J209" s="2">
        <f t="shared" si="41"/>
        <v>2.4822127168123798</v>
      </c>
      <c r="K209" s="2">
        <f t="shared" si="41"/>
        <v>0.19979454586791706</v>
      </c>
      <c r="L209" s="2">
        <f t="shared" si="42"/>
        <v>294.22045251891308</v>
      </c>
      <c r="O209">
        <f t="shared" si="43"/>
        <v>1841</v>
      </c>
      <c r="P209" s="2">
        <f t="shared" si="46"/>
        <v>4.0212112676056337</v>
      </c>
      <c r="Q209" s="2">
        <f t="shared" si="46"/>
        <v>5.6866169294412305</v>
      </c>
      <c r="R209" s="2">
        <f t="shared" si="46"/>
        <v>6.8306170591858955</v>
      </c>
      <c r="S209" s="2">
        <f t="shared" si="46"/>
        <v>2.4822127168123798</v>
      </c>
      <c r="T209" s="2">
        <f t="shared" si="46"/>
        <v>0.19979454586791706</v>
      </c>
      <c r="U209" s="2">
        <f t="shared" si="44"/>
        <v>294.22045251891308</v>
      </c>
      <c r="V209" s="13">
        <f t="shared" si="45"/>
        <v>0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>
      <c r="A210" s="5">
        <v>1971.2</v>
      </c>
      <c r="B210" s="5">
        <v>325.22624999999999</v>
      </c>
      <c r="C210">
        <v>1975.2083</v>
      </c>
      <c r="D210">
        <v>331.94</v>
      </c>
      <c r="E210" s="1">
        <f t="shared" si="40"/>
        <v>1954</v>
      </c>
      <c r="F210">
        <v>1865</v>
      </c>
      <c r="G210" s="2">
        <f t="shared" si="41"/>
        <v>4.1335727699530516</v>
      </c>
      <c r="H210" s="2">
        <f t="shared" si="41"/>
        <v>5.8438367260068711</v>
      </c>
      <c r="I210" s="2">
        <f t="shared" si="41"/>
        <v>7.0155144696705936</v>
      </c>
      <c r="J210" s="2">
        <f t="shared" si="41"/>
        <v>2.5564915202240117</v>
      </c>
      <c r="K210" s="2">
        <f t="shared" si="41"/>
        <v>0.20761344259488285</v>
      </c>
      <c r="L210" s="2">
        <f t="shared" si="42"/>
        <v>294.75702892844942</v>
      </c>
      <c r="O210">
        <f t="shared" si="43"/>
        <v>1865</v>
      </c>
      <c r="P210" s="2">
        <f t="shared" si="46"/>
        <v>4.1335727699530516</v>
      </c>
      <c r="Q210" s="2">
        <f t="shared" si="46"/>
        <v>5.8438367260068711</v>
      </c>
      <c r="R210" s="2">
        <f t="shared" si="46"/>
        <v>7.0155144696705936</v>
      </c>
      <c r="S210" s="2">
        <f t="shared" si="46"/>
        <v>2.5564915202240117</v>
      </c>
      <c r="T210" s="2">
        <f t="shared" si="46"/>
        <v>0.20761344259488285</v>
      </c>
      <c r="U210" s="2">
        <f t="shared" si="44"/>
        <v>294.75702892844942</v>
      </c>
      <c r="V210" s="13">
        <f t="shared" si="45"/>
        <v>0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>
      <c r="A211" s="5">
        <v>1972</v>
      </c>
      <c r="B211" s="5">
        <v>324.13119999999998</v>
      </c>
      <c r="C211">
        <v>1975.2917</v>
      </c>
      <c r="D211">
        <v>333.11</v>
      </c>
      <c r="E211" s="1">
        <f t="shared" si="40"/>
        <v>1955</v>
      </c>
      <c r="F211">
        <v>2043</v>
      </c>
      <c r="G211" s="2">
        <f t="shared" si="41"/>
        <v>4.2473990610328638</v>
      </c>
      <c r="H211" s="2">
        <f t="shared" si="41"/>
        <v>6.0028775273381338</v>
      </c>
      <c r="I211" s="2">
        <f t="shared" si="41"/>
        <v>7.201535707036423</v>
      </c>
      <c r="J211" s="2">
        <f t="shared" si="41"/>
        <v>2.6293439105269663</v>
      </c>
      <c r="K211" s="2">
        <f t="shared" si="41"/>
        <v>0.21348260374829464</v>
      </c>
      <c r="L211" s="2">
        <f t="shared" si="42"/>
        <v>295.29463880968268</v>
      </c>
      <c r="O211">
        <f t="shared" si="43"/>
        <v>2043</v>
      </c>
      <c r="P211" s="2">
        <f t="shared" si="46"/>
        <v>4.2473990610328638</v>
      </c>
      <c r="Q211" s="2">
        <f t="shared" si="46"/>
        <v>6.0028775273381338</v>
      </c>
      <c r="R211" s="2">
        <f t="shared" si="46"/>
        <v>7.201535707036423</v>
      </c>
      <c r="S211" s="2">
        <f t="shared" si="46"/>
        <v>2.6293439105269663</v>
      </c>
      <c r="T211" s="2">
        <f t="shared" si="46"/>
        <v>0.21348260374829464</v>
      </c>
      <c r="U211" s="2">
        <f t="shared" si="44"/>
        <v>295.29463880968268</v>
      </c>
      <c r="V211" s="13">
        <f t="shared" si="45"/>
        <v>0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>
      <c r="A212" s="5">
        <v>1973</v>
      </c>
      <c r="B212" s="5">
        <v>329.19694499999997</v>
      </c>
      <c r="C212">
        <v>1975.375</v>
      </c>
      <c r="D212">
        <v>333.95</v>
      </c>
      <c r="E212" s="1">
        <f t="shared" si="40"/>
        <v>1956</v>
      </c>
      <c r="F212">
        <v>2177</v>
      </c>
      <c r="G212" s="2">
        <f t="shared" si="41"/>
        <v>4.3720892018779338</v>
      </c>
      <c r="H212" s="2">
        <f t="shared" si="41"/>
        <v>6.1781944176931756</v>
      </c>
      <c r="I212" s="2">
        <f t="shared" si="41"/>
        <v>7.4118018368215628</v>
      </c>
      <c r="J212" s="2">
        <f t="shared" si="41"/>
        <v>2.718926491588598</v>
      </c>
      <c r="K212" s="2">
        <f t="shared" si="41"/>
        <v>0.22539923744637033</v>
      </c>
      <c r="L212" s="2">
        <f t="shared" si="42"/>
        <v>295.90641118542766</v>
      </c>
      <c r="O212">
        <f t="shared" si="43"/>
        <v>2177</v>
      </c>
      <c r="P212" s="2">
        <f t="shared" si="46"/>
        <v>4.3720892018779338</v>
      </c>
      <c r="Q212" s="2">
        <f t="shared" si="46"/>
        <v>6.1781944176931756</v>
      </c>
      <c r="R212" s="2">
        <f t="shared" si="46"/>
        <v>7.4118018368215628</v>
      </c>
      <c r="S212" s="2">
        <f t="shared" si="46"/>
        <v>2.718926491588598</v>
      </c>
      <c r="T212" s="2">
        <f t="shared" si="46"/>
        <v>0.22539923744637033</v>
      </c>
      <c r="U212" s="2">
        <f t="shared" si="44"/>
        <v>295.90641118542766</v>
      </c>
      <c r="V212" s="13">
        <f t="shared" si="45"/>
        <v>0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>
      <c r="A213" s="5">
        <v>1973</v>
      </c>
      <c r="B213" s="5">
        <v>326.39999999999998</v>
      </c>
      <c r="C213">
        <v>1975.4583</v>
      </c>
      <c r="D213">
        <v>333.42</v>
      </c>
      <c r="E213" s="1">
        <f t="shared" si="40"/>
        <v>1957</v>
      </c>
      <c r="F213">
        <v>2270</v>
      </c>
      <c r="G213" s="2">
        <f t="shared" si="41"/>
        <v>4.5049577464788726</v>
      </c>
      <c r="H213" s="2">
        <f t="shared" si="41"/>
        <v>6.3656111656653849</v>
      </c>
      <c r="I213" s="2">
        <f t="shared" si="41"/>
        <v>7.6393771005090541</v>
      </c>
      <c r="J213" s="2">
        <f t="shared" si="41"/>
        <v>2.8191192009593293</v>
      </c>
      <c r="K213" s="2">
        <f t="shared" si="41"/>
        <v>0.23891812095702458</v>
      </c>
      <c r="L213" s="2">
        <f t="shared" si="42"/>
        <v>296.56798333456965</v>
      </c>
      <c r="O213">
        <f t="shared" si="43"/>
        <v>2270</v>
      </c>
      <c r="P213" s="2">
        <f t="shared" si="46"/>
        <v>4.5049577464788726</v>
      </c>
      <c r="Q213" s="2">
        <f t="shared" si="46"/>
        <v>6.3656111656653849</v>
      </c>
      <c r="R213" s="2">
        <f t="shared" si="46"/>
        <v>7.6393771005090541</v>
      </c>
      <c r="S213" s="2">
        <f t="shared" si="46"/>
        <v>2.8191192009593293</v>
      </c>
      <c r="T213" s="2">
        <f t="shared" si="46"/>
        <v>0.23891812095702458</v>
      </c>
      <c r="U213" s="2">
        <f t="shared" si="44"/>
        <v>296.56798333456965</v>
      </c>
      <c r="V213" s="13">
        <f t="shared" si="45"/>
        <v>0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>
      <c r="A214" s="5">
        <v>1974</v>
      </c>
      <c r="B214" s="5">
        <v>328.063425</v>
      </c>
      <c r="C214">
        <v>1975.5417</v>
      </c>
      <c r="D214">
        <v>331.97</v>
      </c>
      <c r="E214" s="1">
        <f t="shared" si="40"/>
        <v>1958</v>
      </c>
      <c r="F214">
        <v>2330</v>
      </c>
      <c r="G214" s="2">
        <f t="shared" si="41"/>
        <v>4.6435023474178401</v>
      </c>
      <c r="H214" s="2">
        <f t="shared" si="41"/>
        <v>6.5612447189264618</v>
      </c>
      <c r="I214" s="2">
        <f t="shared" si="41"/>
        <v>7.8778695398298328</v>
      </c>
      <c r="J214" s="2">
        <f t="shared" si="41"/>
        <v>2.9245037087927948</v>
      </c>
      <c r="K214" s="2">
        <f t="shared" si="41"/>
        <v>0.2514839354744185</v>
      </c>
      <c r="L214" s="2">
        <f t="shared" si="42"/>
        <v>297.25860425044135</v>
      </c>
      <c r="M214">
        <f>AVERAGE(D6:D15)</f>
        <v>315.23200000000003</v>
      </c>
      <c r="O214">
        <f t="shared" si="43"/>
        <v>2330</v>
      </c>
      <c r="P214" s="2">
        <f t="shared" si="46"/>
        <v>4.6435023474178401</v>
      </c>
      <c r="Q214" s="2">
        <f t="shared" si="46"/>
        <v>6.5612447189264618</v>
      </c>
      <c r="R214" s="2">
        <f t="shared" si="46"/>
        <v>7.8778695398298328</v>
      </c>
      <c r="S214" s="2">
        <f t="shared" si="46"/>
        <v>2.9245037087927948</v>
      </c>
      <c r="T214" s="2">
        <f t="shared" si="46"/>
        <v>0.2514839354744185</v>
      </c>
      <c r="U214" s="2">
        <f t="shared" si="44"/>
        <v>297.25860425044135</v>
      </c>
      <c r="V214" s="13">
        <f t="shared" si="45"/>
        <v>0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>
      <c r="A215" s="5">
        <v>1976</v>
      </c>
      <c r="B215" s="5">
        <v>331.19925000000001</v>
      </c>
      <c r="C215">
        <v>1975.625</v>
      </c>
      <c r="D215">
        <v>329.95</v>
      </c>
      <c r="E215" s="1">
        <f t="shared" si="40"/>
        <v>1959</v>
      </c>
      <c r="F215">
        <v>2454</v>
      </c>
      <c r="G215" s="2">
        <f t="shared" ref="G215:K230" si="47">G214*(1-G$5)+G$4*$F214*$L$4/1000</f>
        <v>4.7857089201877931</v>
      </c>
      <c r="H215" s="2">
        <f t="shared" si="47"/>
        <v>6.7619738812500838</v>
      </c>
      <c r="I215" s="2">
        <f t="shared" si="47"/>
        <v>8.122174871249797</v>
      </c>
      <c r="J215" s="2">
        <f t="shared" si="47"/>
        <v>3.0309101845284601</v>
      </c>
      <c r="K215" s="2">
        <f t="shared" si="47"/>
        <v>0.26192238865193074</v>
      </c>
      <c r="L215" s="2">
        <f t="shared" si="42"/>
        <v>297.96269024586809</v>
      </c>
      <c r="O215">
        <f t="shared" si="43"/>
        <v>2454</v>
      </c>
      <c r="P215" s="2">
        <f t="shared" si="46"/>
        <v>4.7857089201877931</v>
      </c>
      <c r="Q215" s="2">
        <f t="shared" si="46"/>
        <v>6.7619738812500838</v>
      </c>
      <c r="R215" s="2">
        <f t="shared" si="46"/>
        <v>8.122174871249797</v>
      </c>
      <c r="S215" s="2">
        <f t="shared" si="46"/>
        <v>3.0309101845284601</v>
      </c>
      <c r="T215" s="2">
        <f t="shared" si="46"/>
        <v>0.26192238865193074</v>
      </c>
      <c r="U215" s="2">
        <f t="shared" si="44"/>
        <v>297.96269024586809</v>
      </c>
      <c r="V215" s="13">
        <f t="shared" si="45"/>
        <v>0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>
      <c r="A216" s="5">
        <v>1977</v>
      </c>
      <c r="B216" s="5">
        <v>331.73058329999998</v>
      </c>
      <c r="C216">
        <v>1975.7083</v>
      </c>
      <c r="D216">
        <v>328.5</v>
      </c>
      <c r="E216" s="1">
        <f t="shared" si="40"/>
        <v>1960</v>
      </c>
      <c r="F216">
        <v>2569</v>
      </c>
      <c r="G216" s="2">
        <f t="shared" si="47"/>
        <v>4.9354835680751172</v>
      </c>
      <c r="H216" s="2">
        <f t="shared" si="47"/>
        <v>6.9737940241347243</v>
      </c>
      <c r="I216" s="2">
        <f t="shared" si="47"/>
        <v>8.3818300940252133</v>
      </c>
      <c r="J216" s="2">
        <f t="shared" si="47"/>
        <v>3.1457919834421926</v>
      </c>
      <c r="K216" s="2">
        <f t="shared" si="47"/>
        <v>0.27407522678819812</v>
      </c>
      <c r="L216" s="2">
        <f t="shared" si="42"/>
        <v>298.71097489646547</v>
      </c>
      <c r="O216">
        <f t="shared" si="43"/>
        <v>2569</v>
      </c>
      <c r="P216" s="2">
        <f t="shared" ref="P216:T231" si="48">P215*(1-P$5)+P$4*$O215*$L$4/1000</f>
        <v>4.9354835680751172</v>
      </c>
      <c r="Q216" s="2">
        <f t="shared" si="48"/>
        <v>6.9737940241347243</v>
      </c>
      <c r="R216" s="2">
        <f t="shared" si="48"/>
        <v>8.3818300940252133</v>
      </c>
      <c r="S216" s="2">
        <f t="shared" si="48"/>
        <v>3.1457919834421926</v>
      </c>
      <c r="T216" s="2">
        <f t="shared" si="48"/>
        <v>0.27407522678819812</v>
      </c>
      <c r="U216" s="2">
        <f t="shared" si="44"/>
        <v>298.71097489646547</v>
      </c>
      <c r="V216" s="13">
        <f t="shared" si="45"/>
        <v>0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>
      <c r="A217" s="5">
        <v>1978</v>
      </c>
      <c r="B217" s="5">
        <v>333.49275</v>
      </c>
      <c r="C217">
        <v>1975.7917</v>
      </c>
      <c r="D217">
        <v>328.36</v>
      </c>
      <c r="E217" s="1">
        <f t="shared" si="40"/>
        <v>1961</v>
      </c>
      <c r="F217">
        <v>2580</v>
      </c>
      <c r="G217" s="2">
        <f t="shared" si="47"/>
        <v>5.0922769953051645</v>
      </c>
      <c r="H217" s="2">
        <f t="shared" si="47"/>
        <v>7.1958295655387117</v>
      </c>
      <c r="I217" s="2">
        <f t="shared" si="47"/>
        <v>8.6552770597842681</v>
      </c>
      <c r="J217" s="2">
        <f t="shared" si="47"/>
        <v>3.2676085989378469</v>
      </c>
      <c r="K217" s="2">
        <f t="shared" si="47"/>
        <v>0.28684535675323308</v>
      </c>
      <c r="L217" s="2">
        <f t="shared" si="42"/>
        <v>299.49783757631923</v>
      </c>
      <c r="O217">
        <f t="shared" si="43"/>
        <v>2580</v>
      </c>
      <c r="P217" s="2">
        <f t="shared" si="48"/>
        <v>5.0922769953051645</v>
      </c>
      <c r="Q217" s="2">
        <f t="shared" si="48"/>
        <v>7.1958295655387117</v>
      </c>
      <c r="R217" s="2">
        <f t="shared" si="48"/>
        <v>8.6552770597842681</v>
      </c>
      <c r="S217" s="2">
        <f t="shared" si="48"/>
        <v>3.2676085989378469</v>
      </c>
      <c r="T217" s="2">
        <f t="shared" si="48"/>
        <v>0.28684535675323308</v>
      </c>
      <c r="U217" s="2">
        <f t="shared" si="44"/>
        <v>299.49783757631923</v>
      </c>
      <c r="V217" s="13">
        <f t="shared" si="45"/>
        <v>0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>
      <c r="A218" s="5">
        <v>1979</v>
      </c>
      <c r="B218" s="5">
        <v>335.2824167</v>
      </c>
      <c r="C218">
        <v>1975.875</v>
      </c>
      <c r="D218">
        <v>329.38</v>
      </c>
      <c r="E218" s="1">
        <f t="shared" si="40"/>
        <v>1962</v>
      </c>
      <c r="F218">
        <v>2686</v>
      </c>
      <c r="G218" s="2">
        <f t="shared" si="47"/>
        <v>5.2497417840375586</v>
      </c>
      <c r="H218" s="2">
        <f t="shared" si="47"/>
        <v>7.4182871443793204</v>
      </c>
      <c r="I218" s="2">
        <f t="shared" si="47"/>
        <v>8.926706234112773</v>
      </c>
      <c r="J218" s="2">
        <f t="shared" si="47"/>
        <v>3.3837572939762017</v>
      </c>
      <c r="K218" s="2">
        <f t="shared" si="47"/>
        <v>0.29510726403042442</v>
      </c>
      <c r="L218" s="2">
        <f t="shared" si="42"/>
        <v>300.27359972053625</v>
      </c>
      <c r="O218">
        <f t="shared" si="43"/>
        <v>2686</v>
      </c>
      <c r="P218" s="2">
        <f t="shared" si="48"/>
        <v>5.2497417840375586</v>
      </c>
      <c r="Q218" s="2">
        <f t="shared" si="48"/>
        <v>7.4182871443793204</v>
      </c>
      <c r="R218" s="2">
        <f t="shared" si="48"/>
        <v>8.926706234112773</v>
      </c>
      <c r="S218" s="2">
        <f t="shared" si="48"/>
        <v>3.3837572939762017</v>
      </c>
      <c r="T218" s="2">
        <f t="shared" si="48"/>
        <v>0.29510726403042442</v>
      </c>
      <c r="U218" s="2">
        <f t="shared" si="44"/>
        <v>300.27359972053625</v>
      </c>
      <c r="V218" s="13">
        <f t="shared" si="45"/>
        <v>0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>
      <c r="A219" s="5">
        <v>1979</v>
      </c>
      <c r="B219" s="5">
        <v>332.04542500000002</v>
      </c>
      <c r="C219">
        <v>1975.9583</v>
      </c>
      <c r="D219">
        <v>330.62</v>
      </c>
      <c r="E219" s="1">
        <f t="shared" si="40"/>
        <v>1963</v>
      </c>
      <c r="F219">
        <v>2833</v>
      </c>
      <c r="G219" s="2">
        <f t="shared" si="47"/>
        <v>5.4136760563380282</v>
      </c>
      <c r="H219" s="2">
        <f t="shared" si="47"/>
        <v>7.6500857874123716</v>
      </c>
      <c r="I219" s="2">
        <f t="shared" si="47"/>
        <v>9.2104170015195468</v>
      </c>
      <c r="J219" s="2">
        <f t="shared" si="47"/>
        <v>3.5057120937756472</v>
      </c>
      <c r="K219" s="2">
        <f t="shared" si="47"/>
        <v>0.30509488992334016</v>
      </c>
      <c r="L219" s="2">
        <f t="shared" si="42"/>
        <v>301.08498582896891</v>
      </c>
      <c r="O219">
        <f t="shared" si="43"/>
        <v>2833</v>
      </c>
      <c r="P219" s="2">
        <f t="shared" si="48"/>
        <v>5.4136760563380282</v>
      </c>
      <c r="Q219" s="2">
        <f t="shared" si="48"/>
        <v>7.6500857874123716</v>
      </c>
      <c r="R219" s="2">
        <f t="shared" si="48"/>
        <v>9.2104170015195468</v>
      </c>
      <c r="S219" s="2">
        <f t="shared" si="48"/>
        <v>3.5057120937756472</v>
      </c>
      <c r="T219" s="2">
        <f t="shared" si="48"/>
        <v>0.30509488992334016</v>
      </c>
      <c r="U219" s="2">
        <f t="shared" si="44"/>
        <v>301.08498582896891</v>
      </c>
      <c r="V219" s="13">
        <f t="shared" si="45"/>
        <v>0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>
      <c r="A220" s="5">
        <v>1979</v>
      </c>
      <c r="B220" s="5">
        <v>335.24097999999998</v>
      </c>
      <c r="C220">
        <v>1976.0417</v>
      </c>
      <c r="D220">
        <v>331.56</v>
      </c>
      <c r="E220" s="1">
        <f t="shared" si="40"/>
        <v>1964</v>
      </c>
      <c r="F220">
        <v>2995</v>
      </c>
      <c r="G220" s="2">
        <f t="shared" si="47"/>
        <v>5.5865821596244132</v>
      </c>
      <c r="H220" s="2">
        <f t="shared" si="47"/>
        <v>7.895049562349195</v>
      </c>
      <c r="I220" s="2">
        <f t="shared" si="47"/>
        <v>9.5124041353112165</v>
      </c>
      <c r="J220" s="2">
        <f t="shared" si="47"/>
        <v>3.6379535203975024</v>
      </c>
      <c r="K220" s="2">
        <f t="shared" si="47"/>
        <v>0.31805409969583753</v>
      </c>
      <c r="L220" s="2">
        <f t="shared" si="42"/>
        <v>301.95004347737819</v>
      </c>
      <c r="O220">
        <f t="shared" si="43"/>
        <v>2995</v>
      </c>
      <c r="P220" s="2">
        <f t="shared" si="48"/>
        <v>5.5865821596244132</v>
      </c>
      <c r="Q220" s="2">
        <f t="shared" si="48"/>
        <v>7.895049562349195</v>
      </c>
      <c r="R220" s="2">
        <f t="shared" si="48"/>
        <v>9.5124041353112165</v>
      </c>
      <c r="S220" s="2">
        <f t="shared" si="48"/>
        <v>3.6379535203975024</v>
      </c>
      <c r="T220" s="2">
        <f t="shared" si="48"/>
        <v>0.31805409969583753</v>
      </c>
      <c r="U220" s="2">
        <f t="shared" si="44"/>
        <v>301.95004347737819</v>
      </c>
      <c r="V220" s="13">
        <f t="shared" si="45"/>
        <v>0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>
      <c r="A221" s="5">
        <v>1980</v>
      </c>
      <c r="B221" s="5">
        <v>336.58983330000001</v>
      </c>
      <c r="C221">
        <v>1976.125</v>
      </c>
      <c r="D221">
        <v>332.74</v>
      </c>
      <c r="E221" s="1">
        <f t="shared" si="40"/>
        <v>1965</v>
      </c>
      <c r="F221">
        <v>3130</v>
      </c>
      <c r="G221" s="2">
        <f t="shared" si="47"/>
        <v>5.7693755868544603</v>
      </c>
      <c r="H221" s="2">
        <f t="shared" si="47"/>
        <v>8.1545507022225188</v>
      </c>
      <c r="I221" s="2">
        <f t="shared" si="47"/>
        <v>9.8346758399685257</v>
      </c>
      <c r="J221" s="2">
        <f t="shared" si="47"/>
        <v>3.7816544945713471</v>
      </c>
      <c r="K221" s="2">
        <f t="shared" si="47"/>
        <v>0.33351989155132167</v>
      </c>
      <c r="L221" s="2">
        <f t="shared" si="42"/>
        <v>302.87377651516817</v>
      </c>
      <c r="O221">
        <f t="shared" si="43"/>
        <v>3130</v>
      </c>
      <c r="P221" s="2">
        <f t="shared" si="48"/>
        <v>5.7693755868544603</v>
      </c>
      <c r="Q221" s="2">
        <f t="shared" si="48"/>
        <v>8.1545507022225188</v>
      </c>
      <c r="R221" s="2">
        <f t="shared" si="48"/>
        <v>9.8346758399685257</v>
      </c>
      <c r="S221" s="2">
        <f t="shared" si="48"/>
        <v>3.7816544945713471</v>
      </c>
      <c r="T221" s="2">
        <f t="shared" si="48"/>
        <v>0.33351989155132167</v>
      </c>
      <c r="U221" s="2">
        <f t="shared" si="44"/>
        <v>302.87377651516817</v>
      </c>
      <c r="V221" s="13">
        <f t="shared" si="45"/>
        <v>0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>
      <c r="A222" s="5">
        <v>1981</v>
      </c>
      <c r="B222" s="5">
        <v>337.63400000000001</v>
      </c>
      <c r="C222">
        <v>1976.2083</v>
      </c>
      <c r="D222">
        <v>333.36</v>
      </c>
      <c r="E222" s="1">
        <f t="shared" si="40"/>
        <v>1966</v>
      </c>
      <c r="F222">
        <v>3288</v>
      </c>
      <c r="G222" s="2">
        <f t="shared" si="47"/>
        <v>5.9604084507042252</v>
      </c>
      <c r="H222" s="2">
        <f t="shared" si="47"/>
        <v>8.4260140030391373</v>
      </c>
      <c r="I222" s="2">
        <f t="shared" si="47"/>
        <v>10.172903505459898</v>
      </c>
      <c r="J222" s="2">
        <f t="shared" si="47"/>
        <v>3.9329913542881836</v>
      </c>
      <c r="K222" s="2">
        <f t="shared" si="47"/>
        <v>0.34923839665742085</v>
      </c>
      <c r="L222" s="2">
        <f t="shared" si="42"/>
        <v>303.84155571014884</v>
      </c>
      <c r="O222">
        <f t="shared" si="43"/>
        <v>3288</v>
      </c>
      <c r="P222" s="2">
        <f t="shared" si="48"/>
        <v>5.9604084507042252</v>
      </c>
      <c r="Q222" s="2">
        <f t="shared" si="48"/>
        <v>8.4260140030391373</v>
      </c>
      <c r="R222" s="2">
        <f t="shared" si="48"/>
        <v>10.172903505459898</v>
      </c>
      <c r="S222" s="2">
        <f t="shared" si="48"/>
        <v>3.9329913542881836</v>
      </c>
      <c r="T222" s="2">
        <f t="shared" si="48"/>
        <v>0.34923839665742085</v>
      </c>
      <c r="U222" s="2">
        <f t="shared" si="44"/>
        <v>303.84155571014884</v>
      </c>
      <c r="V222" s="13">
        <f t="shared" si="45"/>
        <v>0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>
      <c r="A223" s="5">
        <v>1982</v>
      </c>
      <c r="B223" s="5">
        <v>338.11783329999997</v>
      </c>
      <c r="C223">
        <v>1976.2917</v>
      </c>
      <c r="D223">
        <v>334.74</v>
      </c>
      <c r="E223" s="1">
        <f t="shared" si="40"/>
        <v>1967</v>
      </c>
      <c r="F223">
        <v>3393</v>
      </c>
      <c r="G223" s="2">
        <f t="shared" si="47"/>
        <v>6.1610845070422533</v>
      </c>
      <c r="H223" s="2">
        <f t="shared" si="47"/>
        <v>8.7115661809497791</v>
      </c>
      <c r="I223" s="2">
        <f t="shared" si="47"/>
        <v>10.530328360112787</v>
      </c>
      <c r="J223" s="2">
        <f t="shared" si="47"/>
        <v>4.0942274159294891</v>
      </c>
      <c r="K223" s="2">
        <f t="shared" si="47"/>
        <v>0.36618999230470639</v>
      </c>
      <c r="L223" s="2">
        <f t="shared" si="42"/>
        <v>304.86339645633899</v>
      </c>
      <c r="O223">
        <f t="shared" si="43"/>
        <v>3393</v>
      </c>
      <c r="P223" s="2">
        <f t="shared" si="48"/>
        <v>6.1610845070422533</v>
      </c>
      <c r="Q223" s="2">
        <f t="shared" si="48"/>
        <v>8.7115661809497791</v>
      </c>
      <c r="R223" s="2">
        <f t="shared" si="48"/>
        <v>10.530328360112787</v>
      </c>
      <c r="S223" s="2">
        <f t="shared" si="48"/>
        <v>4.0942274159294891</v>
      </c>
      <c r="T223" s="2">
        <f t="shared" si="48"/>
        <v>0.36618999230470639</v>
      </c>
      <c r="U223" s="2">
        <f t="shared" si="44"/>
        <v>304.86339645633899</v>
      </c>
      <c r="V223" s="13">
        <f t="shared" si="45"/>
        <v>0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>
      <c r="A224" s="5">
        <v>1983</v>
      </c>
      <c r="B224" s="5">
        <v>340.06866669999999</v>
      </c>
      <c r="C224">
        <v>1976.375</v>
      </c>
      <c r="D224">
        <v>334.72</v>
      </c>
      <c r="E224" s="1">
        <f t="shared" si="40"/>
        <v>1968</v>
      </c>
      <c r="F224">
        <v>3566</v>
      </c>
      <c r="G224" s="2">
        <f t="shared" si="47"/>
        <v>6.3681690140845069</v>
      </c>
      <c r="H224" s="2">
        <f t="shared" si="47"/>
        <v>9.0061919512107131</v>
      </c>
      <c r="I224" s="2">
        <f t="shared" si="47"/>
        <v>10.89873028611618</v>
      </c>
      <c r="J224" s="2">
        <f t="shared" si="47"/>
        <v>4.2585765119339767</v>
      </c>
      <c r="K224" s="2">
        <f t="shared" si="47"/>
        <v>0.38140123226062506</v>
      </c>
      <c r="L224" s="2">
        <f t="shared" si="42"/>
        <v>305.91306899560601</v>
      </c>
      <c r="O224">
        <f t="shared" si="43"/>
        <v>3566</v>
      </c>
      <c r="P224" s="2">
        <f t="shared" si="48"/>
        <v>6.3681690140845069</v>
      </c>
      <c r="Q224" s="2">
        <f t="shared" si="48"/>
        <v>9.0061919512107131</v>
      </c>
      <c r="R224" s="2">
        <f t="shared" si="48"/>
        <v>10.89873028611618</v>
      </c>
      <c r="S224" s="2">
        <f t="shared" si="48"/>
        <v>4.2585765119339767</v>
      </c>
      <c r="T224" s="2">
        <f t="shared" si="48"/>
        <v>0.38140123226062506</v>
      </c>
      <c r="U224" s="2">
        <f t="shared" si="44"/>
        <v>305.91306899560601</v>
      </c>
      <c r="V224" s="13">
        <f t="shared" si="45"/>
        <v>0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>
      <c r="A225" s="5">
        <v>1984</v>
      </c>
      <c r="B225" s="5">
        <v>341.84866670000002</v>
      </c>
      <c r="C225">
        <v>1976.4583</v>
      </c>
      <c r="D225">
        <v>333.98</v>
      </c>
      <c r="E225" s="1">
        <f t="shared" si="40"/>
        <v>1969</v>
      </c>
      <c r="F225">
        <v>3780</v>
      </c>
      <c r="G225" s="2">
        <f t="shared" si="47"/>
        <v>6.5858122065727702</v>
      </c>
      <c r="H225" s="2">
        <f t="shared" si="47"/>
        <v>9.3162513286239097</v>
      </c>
      <c r="I225" s="2">
        <f t="shared" si="47"/>
        <v>11.288177904898959</v>
      </c>
      <c r="J225" s="2">
        <f t="shared" si="47"/>
        <v>4.4338420250926829</v>
      </c>
      <c r="K225" s="2">
        <f t="shared" si="47"/>
        <v>0.39874938139383509</v>
      </c>
      <c r="L225" s="2">
        <f t="shared" si="42"/>
        <v>307.02283284658216</v>
      </c>
      <c r="O225">
        <f t="shared" si="43"/>
        <v>3780</v>
      </c>
      <c r="P225" s="2">
        <f t="shared" si="48"/>
        <v>6.5858122065727702</v>
      </c>
      <c r="Q225" s="2">
        <f t="shared" si="48"/>
        <v>9.3162513286239097</v>
      </c>
      <c r="R225" s="2">
        <f t="shared" si="48"/>
        <v>11.288177904898959</v>
      </c>
      <c r="S225" s="2">
        <f t="shared" si="48"/>
        <v>4.4338420250926829</v>
      </c>
      <c r="T225" s="2">
        <f t="shared" si="48"/>
        <v>0.39874938139383509</v>
      </c>
      <c r="U225" s="2">
        <f t="shared" si="44"/>
        <v>307.02283284658216</v>
      </c>
      <c r="V225" s="13">
        <f t="shared" si="45"/>
        <v>0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>
      <c r="A226" s="5">
        <v>1985</v>
      </c>
      <c r="B226" s="5">
        <v>343.24783330000002</v>
      </c>
      <c r="C226">
        <v>1976.5417</v>
      </c>
      <c r="D226">
        <v>333.08</v>
      </c>
      <c r="E226" s="1">
        <f t="shared" si="40"/>
        <v>1970</v>
      </c>
      <c r="F226">
        <v>4053</v>
      </c>
      <c r="G226" s="2">
        <f t="shared" si="47"/>
        <v>6.8165164319248825</v>
      </c>
      <c r="H226" s="2">
        <f t="shared" si="47"/>
        <v>9.6455516201328528</v>
      </c>
      <c r="I226" s="2">
        <f t="shared" si="47"/>
        <v>11.704548352623755</v>
      </c>
      <c r="J226" s="2">
        <f t="shared" si="47"/>
        <v>4.6242125413859894</v>
      </c>
      <c r="K226" s="2">
        <f t="shared" si="47"/>
        <v>0.41931851408920162</v>
      </c>
      <c r="L226" s="2">
        <f t="shared" si="42"/>
        <v>308.21014746015669</v>
      </c>
      <c r="O226">
        <f t="shared" si="43"/>
        <v>4053</v>
      </c>
      <c r="P226" s="2">
        <f t="shared" si="48"/>
        <v>6.8165164319248825</v>
      </c>
      <c r="Q226" s="2">
        <f t="shared" si="48"/>
        <v>9.6455516201328528</v>
      </c>
      <c r="R226" s="2">
        <f t="shared" si="48"/>
        <v>11.704548352623755</v>
      </c>
      <c r="S226" s="2">
        <f t="shared" si="48"/>
        <v>4.6242125413859894</v>
      </c>
      <c r="T226" s="2">
        <f t="shared" si="48"/>
        <v>0.41931851408920162</v>
      </c>
      <c r="U226" s="2">
        <f t="shared" si="44"/>
        <v>308.21014746015669</v>
      </c>
      <c r="V226" s="13">
        <f t="shared" si="45"/>
        <v>0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>
      <c r="A227" s="5">
        <v>1986</v>
      </c>
      <c r="B227" s="5">
        <v>344.45466670000002</v>
      </c>
      <c r="C227">
        <v>1976.625</v>
      </c>
      <c r="D227">
        <v>330.68</v>
      </c>
      <c r="E227" s="1">
        <f t="shared" si="40"/>
        <v>1971</v>
      </c>
      <c r="F227">
        <v>4208</v>
      </c>
      <c r="G227" s="2">
        <f t="shared" si="47"/>
        <v>7.0638826291079813</v>
      </c>
      <c r="H227" s="2">
        <f t="shared" si="47"/>
        <v>9.9995797995108582</v>
      </c>
      <c r="I227" s="2">
        <f t="shared" si="47"/>
        <v>12.156344104264022</v>
      </c>
      <c r="J227" s="2">
        <f t="shared" si="47"/>
        <v>4.8357500421018615</v>
      </c>
      <c r="K227" s="2">
        <f t="shared" si="47"/>
        <v>0.44461122512108975</v>
      </c>
      <c r="L227" s="2">
        <f t="shared" si="42"/>
        <v>309.50016780010583</v>
      </c>
      <c r="O227">
        <f t="shared" si="43"/>
        <v>4208</v>
      </c>
      <c r="P227" s="2">
        <f t="shared" si="48"/>
        <v>7.0638826291079813</v>
      </c>
      <c r="Q227" s="2">
        <f t="shared" si="48"/>
        <v>9.9995797995108582</v>
      </c>
      <c r="R227" s="2">
        <f t="shared" si="48"/>
        <v>12.156344104264022</v>
      </c>
      <c r="S227" s="2">
        <f t="shared" si="48"/>
        <v>4.8357500421018615</v>
      </c>
      <c r="T227" s="2">
        <f t="shared" si="48"/>
        <v>0.44461122512108975</v>
      </c>
      <c r="U227" s="2">
        <f t="shared" si="44"/>
        <v>309.50016780010583</v>
      </c>
      <c r="V227" s="13">
        <f t="shared" si="45"/>
        <v>0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>
      <c r="A228" s="5">
        <v>1987</v>
      </c>
      <c r="B228" s="5">
        <v>346.12925000000001</v>
      </c>
      <c r="C228">
        <v>1976.7083</v>
      </c>
      <c r="D228">
        <v>328.96</v>
      </c>
      <c r="E228" s="1">
        <f t="shared" si="40"/>
        <v>1972</v>
      </c>
      <c r="F228">
        <v>4376</v>
      </c>
      <c r="G228" s="2">
        <f t="shared" si="47"/>
        <v>7.3207089201877933</v>
      </c>
      <c r="H228" s="2">
        <f t="shared" si="47"/>
        <v>10.367188027392475</v>
      </c>
      <c r="I228" s="2">
        <f t="shared" si="47"/>
        <v>12.625361960041674</v>
      </c>
      <c r="J228" s="2">
        <f t="shared" si="47"/>
        <v>5.0533955587079493</v>
      </c>
      <c r="K228" s="2">
        <f t="shared" si="47"/>
        <v>0.46722902513434617</v>
      </c>
      <c r="L228" s="2">
        <f t="shared" si="42"/>
        <v>310.83388349146423</v>
      </c>
      <c r="O228">
        <f t="shared" si="43"/>
        <v>4376</v>
      </c>
      <c r="P228" s="2">
        <f t="shared" si="48"/>
        <v>7.3207089201877933</v>
      </c>
      <c r="Q228" s="2">
        <f t="shared" si="48"/>
        <v>10.367188027392475</v>
      </c>
      <c r="R228" s="2">
        <f t="shared" si="48"/>
        <v>12.625361960041674</v>
      </c>
      <c r="S228" s="2">
        <f t="shared" si="48"/>
        <v>5.0533955587079493</v>
      </c>
      <c r="T228" s="2">
        <f t="shared" si="48"/>
        <v>0.46722902513434617</v>
      </c>
      <c r="U228" s="2">
        <f t="shared" si="44"/>
        <v>310.83388349146423</v>
      </c>
      <c r="V228" s="13">
        <f t="shared" si="45"/>
        <v>0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>
      <c r="A229" s="5">
        <v>1988</v>
      </c>
      <c r="B229" s="5">
        <v>348.3018333</v>
      </c>
      <c r="C229">
        <v>1976.7917</v>
      </c>
      <c r="D229">
        <v>328.72</v>
      </c>
      <c r="E229" s="1">
        <f t="shared" si="40"/>
        <v>1973</v>
      </c>
      <c r="F229">
        <v>4615</v>
      </c>
      <c r="G229" s="2">
        <f t="shared" si="47"/>
        <v>7.5877887323943662</v>
      </c>
      <c r="H229" s="2">
        <f t="shared" si="47"/>
        <v>10.749559601935228</v>
      </c>
      <c r="I229" s="2">
        <f t="shared" si="47"/>
        <v>13.113323805911094</v>
      </c>
      <c r="J229" s="2">
        <f t="shared" si="47"/>
        <v>5.2783259810554055</v>
      </c>
      <c r="K229" s="2">
        <f t="shared" si="47"/>
        <v>0.48883473824129697</v>
      </c>
      <c r="L229" s="2">
        <f t="shared" si="42"/>
        <v>312.2178328595374</v>
      </c>
      <c r="O229">
        <f t="shared" si="43"/>
        <v>4615</v>
      </c>
      <c r="P229" s="2">
        <f t="shared" si="48"/>
        <v>7.5877887323943662</v>
      </c>
      <c r="Q229" s="2">
        <f t="shared" si="48"/>
        <v>10.749559601935228</v>
      </c>
      <c r="R229" s="2">
        <f t="shared" si="48"/>
        <v>13.113323805911094</v>
      </c>
      <c r="S229" s="2">
        <f t="shared" si="48"/>
        <v>5.2783259810554055</v>
      </c>
      <c r="T229" s="2">
        <f t="shared" si="48"/>
        <v>0.48883473824129697</v>
      </c>
      <c r="U229" s="2">
        <f t="shared" si="44"/>
        <v>312.2178328595374</v>
      </c>
      <c r="V229" s="13">
        <f t="shared" si="45"/>
        <v>0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>
      <c r="A230" s="5">
        <v>1989</v>
      </c>
      <c r="B230" s="5">
        <v>349.49725000000001</v>
      </c>
      <c r="C230">
        <v>1976.875</v>
      </c>
      <c r="D230">
        <v>330.16</v>
      </c>
      <c r="E230" s="1">
        <f t="shared" si="40"/>
        <v>1974</v>
      </c>
      <c r="F230">
        <v>4623</v>
      </c>
      <c r="G230" s="2">
        <f t="shared" si="47"/>
        <v>7.8694553990610325</v>
      </c>
      <c r="H230" s="2">
        <f t="shared" si="47"/>
        <v>11.153320575397705</v>
      </c>
      <c r="I230" s="2">
        <f t="shared" si="47"/>
        <v>13.630642030636347</v>
      </c>
      <c r="J230" s="2">
        <f t="shared" si="47"/>
        <v>5.5184584787152442</v>
      </c>
      <c r="K230" s="2">
        <f t="shared" si="47"/>
        <v>0.51315992294261292</v>
      </c>
      <c r="L230" s="2">
        <f t="shared" si="42"/>
        <v>313.68503640675294</v>
      </c>
      <c r="O230">
        <f t="shared" si="43"/>
        <v>4623</v>
      </c>
      <c r="P230" s="2">
        <f t="shared" si="48"/>
        <v>7.8694553990610325</v>
      </c>
      <c r="Q230" s="2">
        <f t="shared" si="48"/>
        <v>11.153320575397705</v>
      </c>
      <c r="R230" s="2">
        <f t="shared" si="48"/>
        <v>13.630642030636347</v>
      </c>
      <c r="S230" s="2">
        <f t="shared" si="48"/>
        <v>5.5184584787152442</v>
      </c>
      <c r="T230" s="2">
        <f t="shared" si="48"/>
        <v>0.51315992294261292</v>
      </c>
      <c r="U230" s="2">
        <f t="shared" si="44"/>
        <v>313.68503640675294</v>
      </c>
      <c r="V230" s="13">
        <f t="shared" si="45"/>
        <v>0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>
      <c r="A231" s="5">
        <v>1990</v>
      </c>
      <c r="B231" s="5">
        <v>350.95974999999999</v>
      </c>
      <c r="C231">
        <v>1976.9583</v>
      </c>
      <c r="D231">
        <v>331.62</v>
      </c>
      <c r="E231" s="1">
        <f t="shared" si="40"/>
        <v>1975</v>
      </c>
      <c r="F231">
        <v>4596</v>
      </c>
      <c r="G231" s="2">
        <f t="shared" ref="G231:K246" si="49">G230*(1-G$5)+G$4*$F230*$L$4/1000</f>
        <v>8.1516103286384975</v>
      </c>
      <c r="H231" s="2">
        <f t="shared" si="49"/>
        <v>11.556721964058877</v>
      </c>
      <c r="I231" s="2">
        <f t="shared" si="49"/>
        <v>14.142218369467749</v>
      </c>
      <c r="J231" s="2">
        <f t="shared" si="49"/>
        <v>5.7458119288616505</v>
      </c>
      <c r="K231" s="2">
        <f t="shared" si="49"/>
        <v>0.52828948012159394</v>
      </c>
      <c r="L231" s="2">
        <f t="shared" si="42"/>
        <v>315.12465207114838</v>
      </c>
      <c r="O231">
        <f t="shared" si="43"/>
        <v>4596</v>
      </c>
      <c r="P231" s="2">
        <f t="shared" si="48"/>
        <v>8.1516103286384975</v>
      </c>
      <c r="Q231" s="2">
        <f t="shared" si="48"/>
        <v>11.556721964058877</v>
      </c>
      <c r="R231" s="2">
        <f t="shared" si="48"/>
        <v>14.142218369467749</v>
      </c>
      <c r="S231" s="2">
        <f t="shared" si="48"/>
        <v>5.7458119288616505</v>
      </c>
      <c r="T231" s="2">
        <f t="shared" si="48"/>
        <v>0.52828948012159394</v>
      </c>
      <c r="U231" s="2">
        <f t="shared" si="44"/>
        <v>315.12465207114838</v>
      </c>
      <c r="V231" s="13">
        <f t="shared" si="45"/>
        <v>0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>
      <c r="A232" s="5">
        <v>1991</v>
      </c>
      <c r="B232" s="5">
        <v>352.5660833</v>
      </c>
      <c r="C232">
        <v>1977.0417</v>
      </c>
      <c r="D232">
        <v>332.68</v>
      </c>
      <c r="E232" s="1">
        <f t="shared" si="40"/>
        <v>1976</v>
      </c>
      <c r="F232">
        <v>4864</v>
      </c>
      <c r="G232" s="2">
        <f t="shared" si="49"/>
        <v>8.4321173708920192</v>
      </c>
      <c r="H232" s="2">
        <f t="shared" si="49"/>
        <v>11.956478372170753</v>
      </c>
      <c r="I232" s="2">
        <f t="shared" si="49"/>
        <v>14.642871677571748</v>
      </c>
      <c r="J232" s="2">
        <f t="shared" si="49"/>
        <v>5.9570083770829374</v>
      </c>
      <c r="K232" s="2">
        <f t="shared" si="49"/>
        <v>0.53619841478471852</v>
      </c>
      <c r="L232" s="2">
        <f t="shared" si="42"/>
        <v>316.52467421250219</v>
      </c>
      <c r="O232">
        <f t="shared" si="43"/>
        <v>4864</v>
      </c>
      <c r="P232" s="2">
        <f t="shared" ref="P232:T247" si="50">P231*(1-P$5)+P$4*$O231*$L$4/1000</f>
        <v>8.4321173708920192</v>
      </c>
      <c r="Q232" s="2">
        <f t="shared" si="50"/>
        <v>11.956478372170753</v>
      </c>
      <c r="R232" s="2">
        <f t="shared" si="50"/>
        <v>14.642871677571748</v>
      </c>
      <c r="S232" s="2">
        <f t="shared" si="50"/>
        <v>5.9570083770829374</v>
      </c>
      <c r="T232" s="2">
        <f t="shared" si="50"/>
        <v>0.53619841478471852</v>
      </c>
      <c r="U232" s="2">
        <f t="shared" si="44"/>
        <v>316.52467421250219</v>
      </c>
      <c r="V232" s="13">
        <f t="shared" si="45"/>
        <v>0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>
      <c r="A233" s="5">
        <v>1992</v>
      </c>
      <c r="B233" s="5">
        <v>354.07</v>
      </c>
      <c r="C233">
        <v>1977.125</v>
      </c>
      <c r="D233">
        <v>333.17</v>
      </c>
      <c r="E233" s="1">
        <f t="shared" si="40"/>
        <v>1977</v>
      </c>
      <c r="F233">
        <v>5026</v>
      </c>
      <c r="G233" s="2">
        <f t="shared" si="49"/>
        <v>8.7289812206572783</v>
      </c>
      <c r="H233" s="2">
        <f t="shared" si="49"/>
        <v>12.380299357700245</v>
      </c>
      <c r="I233" s="2">
        <f t="shared" si="49"/>
        <v>15.177067819420543</v>
      </c>
      <c r="J233" s="2">
        <f t="shared" si="49"/>
        <v>6.1875952352493577</v>
      </c>
      <c r="K233" s="2">
        <f t="shared" si="49"/>
        <v>0.55357758576798066</v>
      </c>
      <c r="L233" s="2">
        <f t="shared" si="42"/>
        <v>318.02752121879541</v>
      </c>
      <c r="O233">
        <f t="shared" si="43"/>
        <v>5026</v>
      </c>
      <c r="P233" s="2">
        <f t="shared" si="50"/>
        <v>8.7289812206572783</v>
      </c>
      <c r="Q233" s="2">
        <f t="shared" si="50"/>
        <v>12.380299357700245</v>
      </c>
      <c r="R233" s="2">
        <f t="shared" si="50"/>
        <v>15.177067819420543</v>
      </c>
      <c r="S233" s="2">
        <f t="shared" si="50"/>
        <v>6.1875952352493577</v>
      </c>
      <c r="T233" s="2">
        <f t="shared" si="50"/>
        <v>0.55357758576798066</v>
      </c>
      <c r="U233" s="2">
        <f t="shared" si="44"/>
        <v>318.02752121879541</v>
      </c>
      <c r="V233" s="13">
        <f t="shared" si="45"/>
        <v>0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>
      <c r="A234" s="5">
        <v>1993</v>
      </c>
      <c r="B234" s="5">
        <v>354.87</v>
      </c>
      <c r="C234">
        <v>1977.2083</v>
      </c>
      <c r="D234">
        <v>334.96</v>
      </c>
      <c r="E234" s="1">
        <f t="shared" si="40"/>
        <v>1978</v>
      </c>
      <c r="F234">
        <v>5087</v>
      </c>
      <c r="G234" s="2">
        <f t="shared" si="49"/>
        <v>9.0357323943661978</v>
      </c>
      <c r="H234" s="2">
        <f t="shared" si="49"/>
        <v>12.818165666632165</v>
      </c>
      <c r="I234" s="2">
        <f t="shared" si="49"/>
        <v>15.728431679811502</v>
      </c>
      <c r="J234" s="2">
        <f t="shared" si="49"/>
        <v>6.4240234756473917</v>
      </c>
      <c r="K234" s="2">
        <f t="shared" si="49"/>
        <v>0.57172421961253428</v>
      </c>
      <c r="L234" s="2">
        <f t="shared" si="42"/>
        <v>319.5780774360698</v>
      </c>
      <c r="O234">
        <f t="shared" si="43"/>
        <v>5087</v>
      </c>
      <c r="P234" s="2">
        <f t="shared" si="50"/>
        <v>9.0357323943661978</v>
      </c>
      <c r="Q234" s="2">
        <f t="shared" si="50"/>
        <v>12.818165666632165</v>
      </c>
      <c r="R234" s="2">
        <f t="shared" si="50"/>
        <v>15.728431679811502</v>
      </c>
      <c r="S234" s="2">
        <f t="shared" si="50"/>
        <v>6.4240234756473917</v>
      </c>
      <c r="T234" s="2">
        <f t="shared" si="50"/>
        <v>0.57172421961253428</v>
      </c>
      <c r="U234" s="2">
        <f t="shared" si="44"/>
        <v>319.5780774360698</v>
      </c>
      <c r="V234" s="13">
        <f t="shared" si="45"/>
        <v>0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>
      <c r="A235" s="5">
        <v>1994</v>
      </c>
      <c r="B235" s="5">
        <v>356.32</v>
      </c>
      <c r="C235">
        <v>1977.2917</v>
      </c>
      <c r="D235">
        <v>336.14</v>
      </c>
      <c r="E235" s="1">
        <f t="shared" si="40"/>
        <v>1979</v>
      </c>
      <c r="F235">
        <v>5369</v>
      </c>
      <c r="G235" s="2">
        <f t="shared" si="49"/>
        <v>9.3462065727699546</v>
      </c>
      <c r="H235" s="2">
        <f t="shared" si="49"/>
        <v>13.260555091786765</v>
      </c>
      <c r="I235" s="2">
        <f t="shared" si="49"/>
        <v>16.28155911413258</v>
      </c>
      <c r="J235" s="2">
        <f t="shared" si="49"/>
        <v>6.6541049383807076</v>
      </c>
      <c r="K235" s="2">
        <f t="shared" si="49"/>
        <v>0.58559455917509318</v>
      </c>
      <c r="L235" s="2">
        <f t="shared" si="42"/>
        <v>321.12802027624508</v>
      </c>
      <c r="O235">
        <f t="shared" si="43"/>
        <v>5369</v>
      </c>
      <c r="P235" s="2">
        <f t="shared" si="50"/>
        <v>9.3462065727699546</v>
      </c>
      <c r="Q235" s="2">
        <f t="shared" si="50"/>
        <v>13.260555091786765</v>
      </c>
      <c r="R235" s="2">
        <f t="shared" si="50"/>
        <v>16.28155911413258</v>
      </c>
      <c r="S235" s="2">
        <f t="shared" si="50"/>
        <v>6.6541049383807076</v>
      </c>
      <c r="T235" s="2">
        <f t="shared" si="50"/>
        <v>0.58559455917509318</v>
      </c>
      <c r="U235" s="2">
        <f t="shared" si="44"/>
        <v>321.12802027624508</v>
      </c>
      <c r="V235" s="13">
        <f t="shared" si="45"/>
        <v>0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>
      <c r="A236" s="5">
        <v>1995</v>
      </c>
      <c r="B236" s="5">
        <v>358.31</v>
      </c>
      <c r="C236">
        <v>1977.375</v>
      </c>
      <c r="D236">
        <v>336.93</v>
      </c>
      <c r="E236" s="1">
        <f t="shared" si="40"/>
        <v>1980</v>
      </c>
      <c r="F236">
        <v>5316</v>
      </c>
      <c r="G236" s="2">
        <f t="shared" si="49"/>
        <v>9.6738920187793447</v>
      </c>
      <c r="H236" s="2">
        <f t="shared" si="49"/>
        <v>13.728206363645002</v>
      </c>
      <c r="I236" s="2">
        <f t="shared" si="49"/>
        <v>16.869628328542579</v>
      </c>
      <c r="J236" s="2">
        <f t="shared" si="49"/>
        <v>6.9041411620400934</v>
      </c>
      <c r="K236" s="2">
        <f t="shared" si="49"/>
        <v>0.6072467820001286</v>
      </c>
      <c r="L236" s="2">
        <f t="shared" si="42"/>
        <v>322.78311465500713</v>
      </c>
      <c r="O236">
        <f t="shared" si="43"/>
        <v>5316</v>
      </c>
      <c r="P236" s="2">
        <f t="shared" si="50"/>
        <v>9.6738920187793447</v>
      </c>
      <c r="Q236" s="2">
        <f t="shared" si="50"/>
        <v>13.728206363645002</v>
      </c>
      <c r="R236" s="2">
        <f t="shared" si="50"/>
        <v>16.869628328542579</v>
      </c>
      <c r="S236" s="2">
        <f t="shared" si="50"/>
        <v>6.9041411620400934</v>
      </c>
      <c r="T236" s="2">
        <f t="shared" si="50"/>
        <v>0.6072467820001286</v>
      </c>
      <c r="U236" s="2">
        <f t="shared" si="44"/>
        <v>322.78311465500713</v>
      </c>
      <c r="V236" s="13">
        <f t="shared" si="45"/>
        <v>0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>
      <c r="A237" s="5">
        <v>1996</v>
      </c>
      <c r="B237" s="5">
        <v>359.8</v>
      </c>
      <c r="C237">
        <v>1977.4583</v>
      </c>
      <c r="D237">
        <v>336.17</v>
      </c>
      <c r="E237" s="1">
        <f t="shared" si="40"/>
        <v>1981</v>
      </c>
      <c r="F237">
        <v>5152</v>
      </c>
      <c r="G237" s="2">
        <f t="shared" si="49"/>
        <v>9.9983427230046971</v>
      </c>
      <c r="H237" s="2">
        <f t="shared" si="49"/>
        <v>14.189594587050243</v>
      </c>
      <c r="I237" s="2">
        <f t="shared" si="49"/>
        <v>17.441841674450874</v>
      </c>
      <c r="J237" s="2">
        <f t="shared" si="49"/>
        <v>7.1336729450424237</v>
      </c>
      <c r="K237" s="2">
        <f t="shared" si="49"/>
        <v>0.61789125608364415</v>
      </c>
      <c r="L237" s="2">
        <f t="shared" si="42"/>
        <v>324.38134318563186</v>
      </c>
      <c r="O237">
        <f t="shared" si="43"/>
        <v>5152</v>
      </c>
      <c r="P237" s="2">
        <f t="shared" si="50"/>
        <v>9.9983427230046971</v>
      </c>
      <c r="Q237" s="2">
        <f t="shared" si="50"/>
        <v>14.189594587050243</v>
      </c>
      <c r="R237" s="2">
        <f t="shared" si="50"/>
        <v>17.441841674450874</v>
      </c>
      <c r="S237" s="2">
        <f t="shared" si="50"/>
        <v>7.1336729450424237</v>
      </c>
      <c r="T237" s="2">
        <f t="shared" si="50"/>
        <v>0.61789125608364415</v>
      </c>
      <c r="U237" s="2">
        <f t="shared" si="44"/>
        <v>324.38134318563186</v>
      </c>
      <c r="V237" s="13">
        <f t="shared" si="45"/>
        <v>0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>
      <c r="A238" s="5">
        <v>1997</v>
      </c>
      <c r="B238" s="5">
        <v>361.13</v>
      </c>
      <c r="C238">
        <v>1977.5417</v>
      </c>
      <c r="D238">
        <v>334.89</v>
      </c>
      <c r="E238" s="1">
        <f t="shared" si="40"/>
        <v>1982</v>
      </c>
      <c r="F238">
        <v>5113</v>
      </c>
      <c r="G238" s="2">
        <f t="shared" si="49"/>
        <v>10.312784037558687</v>
      </c>
      <c r="H238" s="2">
        <f t="shared" si="49"/>
        <v>14.634314456624777</v>
      </c>
      <c r="I238" s="2">
        <f t="shared" si="49"/>
        <v>17.981735922752087</v>
      </c>
      <c r="J238" s="2">
        <f t="shared" si="49"/>
        <v>7.3308434726053662</v>
      </c>
      <c r="K238" s="2">
        <f t="shared" si="49"/>
        <v>0.61664792545538094</v>
      </c>
      <c r="L238" s="2">
        <f t="shared" si="42"/>
        <v>325.87632581499628</v>
      </c>
      <c r="O238">
        <f t="shared" si="43"/>
        <v>5113</v>
      </c>
      <c r="P238" s="2">
        <f t="shared" si="50"/>
        <v>10.312784037558687</v>
      </c>
      <c r="Q238" s="2">
        <f t="shared" si="50"/>
        <v>14.634314456624777</v>
      </c>
      <c r="R238" s="2">
        <f t="shared" si="50"/>
        <v>17.981735922752087</v>
      </c>
      <c r="S238" s="2">
        <f t="shared" si="50"/>
        <v>7.3308434726053662</v>
      </c>
      <c r="T238" s="2">
        <f t="shared" si="50"/>
        <v>0.61664792545538094</v>
      </c>
      <c r="U238" s="2">
        <f t="shared" si="44"/>
        <v>325.87632581499628</v>
      </c>
      <c r="V238" s="13">
        <f t="shared" si="45"/>
        <v>0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>
      <c r="A239" s="5">
        <v>1998</v>
      </c>
      <c r="B239" s="5">
        <v>363.6</v>
      </c>
      <c r="C239">
        <v>1977.625</v>
      </c>
      <c r="D239">
        <v>332.56</v>
      </c>
      <c r="E239" s="1">
        <f t="shared" si="40"/>
        <v>1983</v>
      </c>
      <c r="F239">
        <v>5095</v>
      </c>
      <c r="G239" s="2">
        <f t="shared" si="49"/>
        <v>10.624845070422538</v>
      </c>
      <c r="H239" s="2">
        <f t="shared" si="49"/>
        <v>15.074148916710246</v>
      </c>
      <c r="I239" s="2">
        <f t="shared" si="49"/>
        <v>18.50852422300261</v>
      </c>
      <c r="J239" s="2">
        <f t="shared" si="49"/>
        <v>7.5121728030154289</v>
      </c>
      <c r="K239" s="2">
        <f t="shared" si="49"/>
        <v>0.61406282139368651</v>
      </c>
      <c r="L239" s="2">
        <f t="shared" si="42"/>
        <v>327.3337538345445</v>
      </c>
      <c r="O239">
        <f t="shared" si="43"/>
        <v>5095</v>
      </c>
      <c r="P239" s="2">
        <f t="shared" si="50"/>
        <v>10.624845070422538</v>
      </c>
      <c r="Q239" s="2">
        <f t="shared" si="50"/>
        <v>15.074148916710246</v>
      </c>
      <c r="R239" s="2">
        <f t="shared" si="50"/>
        <v>18.50852422300261</v>
      </c>
      <c r="S239" s="2">
        <f t="shared" si="50"/>
        <v>7.5121728030154289</v>
      </c>
      <c r="T239" s="2">
        <f t="shared" si="50"/>
        <v>0.61406282139368651</v>
      </c>
      <c r="U239" s="2">
        <f t="shared" si="44"/>
        <v>327.3337538345445</v>
      </c>
      <c r="V239" s="13">
        <f t="shared" si="45"/>
        <v>0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>
      <c r="A240" s="5">
        <v>1999</v>
      </c>
      <c r="B240" s="5">
        <v>365.54</v>
      </c>
      <c r="C240">
        <v>1977.7083</v>
      </c>
      <c r="D240">
        <v>331.29</v>
      </c>
      <c r="E240" s="1">
        <f t="shared" si="40"/>
        <v>1984</v>
      </c>
      <c r="F240">
        <v>5283</v>
      </c>
      <c r="G240" s="2">
        <f t="shared" si="49"/>
        <v>10.935807511737092</v>
      </c>
      <c r="H240" s="2">
        <f t="shared" si="49"/>
        <v>15.511083238200142</v>
      </c>
      <c r="I240" s="2">
        <f t="shared" si="49"/>
        <v>19.025537420886582</v>
      </c>
      <c r="J240" s="2">
        <f t="shared" si="49"/>
        <v>7.6810306827959272</v>
      </c>
      <c r="K240" s="2">
        <f t="shared" si="49"/>
        <v>0.61164980609918596</v>
      </c>
      <c r="L240" s="2">
        <f t="shared" si="42"/>
        <v>328.76510865971892</v>
      </c>
      <c r="O240">
        <f t="shared" si="43"/>
        <v>5283</v>
      </c>
      <c r="P240" s="2">
        <f t="shared" si="50"/>
        <v>10.935807511737092</v>
      </c>
      <c r="Q240" s="2">
        <f t="shared" si="50"/>
        <v>15.511083238200142</v>
      </c>
      <c r="R240" s="2">
        <f t="shared" si="50"/>
        <v>19.025537420886582</v>
      </c>
      <c r="S240" s="2">
        <f t="shared" si="50"/>
        <v>7.6810306827959272</v>
      </c>
      <c r="T240" s="2">
        <f t="shared" si="50"/>
        <v>0.61164980609918596</v>
      </c>
      <c r="U240" s="2">
        <f t="shared" si="44"/>
        <v>328.76510865971892</v>
      </c>
      <c r="V240" s="13">
        <f t="shared" si="45"/>
        <v>0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>
      <c r="A241" s="5">
        <v>2000</v>
      </c>
      <c r="B241" s="5">
        <v>366.82</v>
      </c>
      <c r="C241">
        <v>1977.7917</v>
      </c>
      <c r="D241">
        <v>331.28</v>
      </c>
      <c r="E241" s="1">
        <f t="shared" si="40"/>
        <v>1985</v>
      </c>
      <c r="F241">
        <v>5441</v>
      </c>
      <c r="G241" s="2">
        <f t="shared" si="49"/>
        <v>11.258244131455402</v>
      </c>
      <c r="H241" s="2">
        <f t="shared" si="49"/>
        <v>15.964468122467146</v>
      </c>
      <c r="I241" s="2">
        <f t="shared" si="49"/>
        <v>19.563855080655962</v>
      </c>
      <c r="J241" s="2">
        <f t="shared" si="49"/>
        <v>7.8623079704687644</v>
      </c>
      <c r="K241" s="2">
        <f t="shared" si="49"/>
        <v>0.61901252942052809</v>
      </c>
      <c r="L241" s="2">
        <f t="shared" si="42"/>
        <v>330.26788783446779</v>
      </c>
      <c r="O241">
        <f t="shared" si="43"/>
        <v>5441</v>
      </c>
      <c r="P241" s="2">
        <f t="shared" si="50"/>
        <v>11.258244131455402</v>
      </c>
      <c r="Q241" s="2">
        <f t="shared" si="50"/>
        <v>15.964468122467146</v>
      </c>
      <c r="R241" s="2">
        <f t="shared" si="50"/>
        <v>19.563855080655962</v>
      </c>
      <c r="S241" s="2">
        <f t="shared" si="50"/>
        <v>7.8623079704687644</v>
      </c>
      <c r="T241" s="2">
        <f t="shared" si="50"/>
        <v>0.61901252942052809</v>
      </c>
      <c r="U241" s="2">
        <f t="shared" si="44"/>
        <v>330.26788783446779</v>
      </c>
      <c r="V241" s="13">
        <f t="shared" si="45"/>
        <v>0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>
      <c r="A242" s="5">
        <v>2001</v>
      </c>
      <c r="B242" s="5">
        <v>368.33</v>
      </c>
      <c r="C242">
        <v>1977.875</v>
      </c>
      <c r="D242">
        <v>332.46</v>
      </c>
      <c r="E242" s="1">
        <f t="shared" si="40"/>
        <v>1986</v>
      </c>
      <c r="F242">
        <v>5609</v>
      </c>
      <c r="G242" s="2">
        <f t="shared" si="49"/>
        <v>11.590323943661975</v>
      </c>
      <c r="H242" s="2">
        <f t="shared" si="49"/>
        <v>16.431441412112747</v>
      </c>
      <c r="I242" s="2">
        <f t="shared" si="49"/>
        <v>20.118684198448399</v>
      </c>
      <c r="J242" s="2">
        <f t="shared" si="49"/>
        <v>8.0517740575453036</v>
      </c>
      <c r="K242" s="2">
        <f t="shared" si="49"/>
        <v>0.6308960872294902</v>
      </c>
      <c r="L242" s="2">
        <f t="shared" si="42"/>
        <v>331.82311969899791</v>
      </c>
      <c r="O242">
        <f t="shared" si="43"/>
        <v>5609</v>
      </c>
      <c r="P242" s="2">
        <f t="shared" si="50"/>
        <v>11.590323943661975</v>
      </c>
      <c r="Q242" s="2">
        <f t="shared" si="50"/>
        <v>16.431441412112747</v>
      </c>
      <c r="R242" s="2">
        <f t="shared" si="50"/>
        <v>20.118684198448399</v>
      </c>
      <c r="S242" s="2">
        <f t="shared" si="50"/>
        <v>8.0517740575453036</v>
      </c>
      <c r="T242" s="2">
        <f t="shared" si="50"/>
        <v>0.6308960872294902</v>
      </c>
      <c r="U242" s="2">
        <f t="shared" si="44"/>
        <v>331.82311969899791</v>
      </c>
      <c r="V242" s="13">
        <f t="shared" si="45"/>
        <v>0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>
      <c r="A243" s="5">
        <v>2002</v>
      </c>
      <c r="B243" s="5">
        <v>370.5</v>
      </c>
      <c r="C243">
        <v>1977.9583</v>
      </c>
      <c r="D243">
        <v>333.6</v>
      </c>
      <c r="E243" s="1">
        <f t="shared" si="40"/>
        <v>1987</v>
      </c>
      <c r="F243">
        <v>5755</v>
      </c>
      <c r="G243" s="2">
        <f t="shared" si="49"/>
        <v>11.932657276995307</v>
      </c>
      <c r="H243" s="2">
        <f t="shared" si="49"/>
        <v>16.912904692163611</v>
      </c>
      <c r="I243" s="2">
        <f t="shared" si="49"/>
        <v>20.691305494722755</v>
      </c>
      <c r="J243" s="2">
        <f t="shared" si="49"/>
        <v>8.2501348525801976</v>
      </c>
      <c r="K243" s="2">
        <f t="shared" si="49"/>
        <v>0.64599115333075519</v>
      </c>
      <c r="L243" s="2">
        <f t="shared" si="42"/>
        <v>333.43299346979262</v>
      </c>
      <c r="O243">
        <f t="shared" si="43"/>
        <v>5755</v>
      </c>
      <c r="P243" s="2">
        <f t="shared" si="50"/>
        <v>11.932657276995307</v>
      </c>
      <c r="Q243" s="2">
        <f t="shared" si="50"/>
        <v>16.912904692163611</v>
      </c>
      <c r="R243" s="2">
        <f t="shared" si="50"/>
        <v>20.691305494722755</v>
      </c>
      <c r="S243" s="2">
        <f t="shared" si="50"/>
        <v>8.2501348525801976</v>
      </c>
      <c r="T243" s="2">
        <f t="shared" si="50"/>
        <v>0.64599115333075519</v>
      </c>
      <c r="U243" s="2">
        <f t="shared" si="44"/>
        <v>333.43299346979262</v>
      </c>
      <c r="V243" s="13">
        <f t="shared" si="45"/>
        <v>0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>
      <c r="A244" s="5">
        <v>2003</v>
      </c>
      <c r="B244" s="5">
        <v>372.78</v>
      </c>
      <c r="C244">
        <v>1978.0417</v>
      </c>
      <c r="D244">
        <v>334.94</v>
      </c>
      <c r="E244" s="1">
        <f t="shared" si="40"/>
        <v>1988</v>
      </c>
      <c r="F244">
        <v>5968</v>
      </c>
      <c r="G244" s="2">
        <f t="shared" si="49"/>
        <v>12.283901408450706</v>
      </c>
      <c r="H244" s="2">
        <f t="shared" si="49"/>
        <v>17.406752372523361</v>
      </c>
      <c r="I244" s="2">
        <f t="shared" si="49"/>
        <v>21.278174987582009</v>
      </c>
      <c r="J244" s="2">
        <f t="shared" si="49"/>
        <v>8.4543000692470418</v>
      </c>
      <c r="K244" s="2">
        <f t="shared" si="49"/>
        <v>0.66200123382545795</v>
      </c>
      <c r="L244" s="2">
        <f t="shared" si="42"/>
        <v>335.08513007162856</v>
      </c>
      <c r="O244">
        <f t="shared" si="43"/>
        <v>5968</v>
      </c>
      <c r="P244" s="2">
        <f t="shared" si="50"/>
        <v>12.283901408450706</v>
      </c>
      <c r="Q244" s="2">
        <f t="shared" si="50"/>
        <v>17.406752372523361</v>
      </c>
      <c r="R244" s="2">
        <f t="shared" si="50"/>
        <v>21.278174987582009</v>
      </c>
      <c r="S244" s="2">
        <f t="shared" si="50"/>
        <v>8.4543000692470418</v>
      </c>
      <c r="T244" s="2">
        <f t="shared" si="50"/>
        <v>0.66200123382545795</v>
      </c>
      <c r="U244" s="2">
        <f t="shared" si="44"/>
        <v>335.08513007162856</v>
      </c>
      <c r="V244" s="13">
        <f t="shared" si="45"/>
        <v>0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>
      <c r="A245" s="5">
        <v>2004</v>
      </c>
      <c r="B245" s="5">
        <v>374.7</v>
      </c>
      <c r="C245">
        <v>1978.125</v>
      </c>
      <c r="D245">
        <v>335.26</v>
      </c>
      <c r="E245" s="1">
        <f t="shared" si="40"/>
        <v>1989</v>
      </c>
      <c r="F245">
        <v>6088</v>
      </c>
      <c r="G245" s="2">
        <f t="shared" si="49"/>
        <v>12.648145539906105</v>
      </c>
      <c r="H245" s="2">
        <f t="shared" si="49"/>
        <v>17.919241463148666</v>
      </c>
      <c r="I245" s="2">
        <f t="shared" si="49"/>
        <v>21.889167156655677</v>
      </c>
      <c r="J245" s="2">
        <f t="shared" si="49"/>
        <v>8.6718019689515202</v>
      </c>
      <c r="K245" s="2">
        <f t="shared" si="49"/>
        <v>0.68171183850996242</v>
      </c>
      <c r="L245" s="2">
        <f t="shared" si="42"/>
        <v>336.8100679671719</v>
      </c>
      <c r="O245">
        <f t="shared" si="43"/>
        <v>6088</v>
      </c>
      <c r="P245" s="2">
        <f t="shared" si="50"/>
        <v>12.648145539906105</v>
      </c>
      <c r="Q245" s="2">
        <f t="shared" si="50"/>
        <v>17.919241463148666</v>
      </c>
      <c r="R245" s="2">
        <f t="shared" si="50"/>
        <v>21.889167156655677</v>
      </c>
      <c r="S245" s="2">
        <f t="shared" si="50"/>
        <v>8.6718019689515202</v>
      </c>
      <c r="T245" s="2">
        <f t="shared" si="50"/>
        <v>0.68171183850996242</v>
      </c>
      <c r="U245" s="2">
        <f t="shared" si="44"/>
        <v>336.8100679671719</v>
      </c>
      <c r="V245" s="13">
        <f t="shared" si="45"/>
        <v>0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>
      <c r="A246" s="5">
        <v>2005</v>
      </c>
      <c r="B246" s="5">
        <v>376.7</v>
      </c>
      <c r="C246">
        <v>1978.2083</v>
      </c>
      <c r="D246">
        <v>336.66</v>
      </c>
      <c r="E246" s="1">
        <f t="shared" si="40"/>
        <v>1990</v>
      </c>
      <c r="F246">
        <v>6151</v>
      </c>
      <c r="G246" s="2">
        <f t="shared" si="49"/>
        <v>13.019713615023477</v>
      </c>
      <c r="H246" s="2">
        <f t="shared" si="49"/>
        <v>18.441588286596321</v>
      </c>
      <c r="I246" s="2">
        <f t="shared" si="49"/>
        <v>22.509986381540557</v>
      </c>
      <c r="J246" s="2">
        <f t="shared" si="49"/>
        <v>8.8909631759625434</v>
      </c>
      <c r="K246" s="2">
        <f t="shared" si="49"/>
        <v>0.69930072738949123</v>
      </c>
      <c r="L246" s="2">
        <f t="shared" si="42"/>
        <v>338.56155218651242</v>
      </c>
      <c r="O246">
        <f t="shared" si="43"/>
        <v>6151</v>
      </c>
      <c r="P246" s="2">
        <f t="shared" si="50"/>
        <v>13.019713615023477</v>
      </c>
      <c r="Q246" s="2">
        <f t="shared" si="50"/>
        <v>18.441588286596321</v>
      </c>
      <c r="R246" s="2">
        <f t="shared" si="50"/>
        <v>22.509986381540557</v>
      </c>
      <c r="S246" s="2">
        <f t="shared" si="50"/>
        <v>8.8909631759625434</v>
      </c>
      <c r="T246" s="2">
        <f t="shared" si="50"/>
        <v>0.69930072738949123</v>
      </c>
      <c r="U246" s="2">
        <f t="shared" si="44"/>
        <v>338.56155218651242</v>
      </c>
      <c r="V246" s="13">
        <f t="shared" si="45"/>
        <v>0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>
      <c r="A247" s="5">
        <v>2006</v>
      </c>
      <c r="B247" s="5">
        <v>378.7</v>
      </c>
      <c r="C247">
        <v>1978.2917</v>
      </c>
      <c r="D247">
        <v>337.69</v>
      </c>
      <c r="E247" s="1">
        <f t="shared" si="40"/>
        <v>1991</v>
      </c>
      <c r="F247">
        <v>6239</v>
      </c>
      <c r="G247" s="2">
        <f t="shared" ref="G247:K262" si="51">G246*(1-G$5)+G$4*$F246*$L$4/1000</f>
        <v>13.395126760563382</v>
      </c>
      <c r="H247" s="2">
        <f t="shared" si="51"/>
        <v>18.968413611272538</v>
      </c>
      <c r="I247" s="2">
        <f t="shared" si="51"/>
        <v>23.131937377159385</v>
      </c>
      <c r="J247" s="2">
        <f t="shared" si="51"/>
        <v>9.1049987584252374</v>
      </c>
      <c r="K247" s="2">
        <f t="shared" si="51"/>
        <v>0.71292667424407719</v>
      </c>
      <c r="L247" s="2">
        <f t="shared" si="42"/>
        <v>340.31340318166463</v>
      </c>
      <c r="O247">
        <f t="shared" si="43"/>
        <v>6239</v>
      </c>
      <c r="P247" s="2">
        <f t="shared" si="50"/>
        <v>13.395126760563382</v>
      </c>
      <c r="Q247" s="2">
        <f t="shared" si="50"/>
        <v>18.968413611272538</v>
      </c>
      <c r="R247" s="2">
        <f t="shared" si="50"/>
        <v>23.131937377159385</v>
      </c>
      <c r="S247" s="2">
        <f t="shared" si="50"/>
        <v>9.1049987584252374</v>
      </c>
      <c r="T247" s="2">
        <f t="shared" si="50"/>
        <v>0.71292667424407719</v>
      </c>
      <c r="U247" s="2">
        <f t="shared" si="44"/>
        <v>340.31340318166463</v>
      </c>
      <c r="V247" s="13">
        <f t="shared" si="45"/>
        <v>0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>
      <c r="A248" s="5"/>
      <c r="B248" s="5"/>
      <c r="C248">
        <v>1978.375</v>
      </c>
      <c r="D248">
        <v>338.02</v>
      </c>
      <c r="E248" s="1">
        <f t="shared" si="40"/>
        <v>1992</v>
      </c>
      <c r="F248">
        <v>6178</v>
      </c>
      <c r="G248" s="2">
        <f t="shared" si="51"/>
        <v>13.775910798122068</v>
      </c>
      <c r="H248" s="2">
        <f t="shared" si="51"/>
        <v>19.5020525345269</v>
      </c>
      <c r="I248" s="2">
        <f t="shared" si="51"/>
        <v>23.758760820732917</v>
      </c>
      <c r="J248" s="2">
        <f t="shared" si="51"/>
        <v>9.3171357994563024</v>
      </c>
      <c r="K248" s="2">
        <f t="shared" si="51"/>
        <v>0.72532268417805956</v>
      </c>
      <c r="L248" s="2">
        <f t="shared" si="42"/>
        <v>342.07918263701623</v>
      </c>
      <c r="O248">
        <f t="shared" si="43"/>
        <v>6178</v>
      </c>
      <c r="P248" s="2">
        <f t="shared" ref="P248:T263" si="52">P247*(1-P$5)+P$4*$O247*$L$4/1000</f>
        <v>13.775910798122068</v>
      </c>
      <c r="Q248" s="2">
        <f t="shared" si="52"/>
        <v>19.5020525345269</v>
      </c>
      <c r="R248" s="2">
        <f t="shared" si="52"/>
        <v>23.758760820732917</v>
      </c>
      <c r="S248" s="2">
        <f t="shared" si="52"/>
        <v>9.3171357994563024</v>
      </c>
      <c r="T248" s="2">
        <f t="shared" si="52"/>
        <v>0.72532268417805956</v>
      </c>
      <c r="U248" s="2">
        <f t="shared" si="44"/>
        <v>342.07918263701623</v>
      </c>
      <c r="V248" s="13">
        <f t="shared" si="45"/>
        <v>0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>
      <c r="A249" s="5"/>
      <c r="B249" s="5"/>
      <c r="C249">
        <v>1978.4583</v>
      </c>
      <c r="D249">
        <v>338.01</v>
      </c>
      <c r="E249" s="1">
        <f t="shared" si="40"/>
        <v>1993</v>
      </c>
      <c r="F249">
        <v>6172</v>
      </c>
      <c r="G249" s="2">
        <f t="shared" si="51"/>
        <v>14.152971830985917</v>
      </c>
      <c r="H249" s="2">
        <f t="shared" si="51"/>
        <v>20.028495701617366</v>
      </c>
      <c r="I249" s="2">
        <f t="shared" si="51"/>
        <v>24.368006334737949</v>
      </c>
      <c r="J249" s="2">
        <f t="shared" si="51"/>
        <v>9.5099944938481862</v>
      </c>
      <c r="K249" s="2">
        <f t="shared" si="51"/>
        <v>0.72997739449586407</v>
      </c>
      <c r="L249" s="2">
        <f t="shared" si="42"/>
        <v>343.78944575568528</v>
      </c>
      <c r="O249">
        <f t="shared" si="43"/>
        <v>6172</v>
      </c>
      <c r="P249" s="2">
        <f t="shared" si="52"/>
        <v>14.152971830985917</v>
      </c>
      <c r="Q249" s="2">
        <f t="shared" si="52"/>
        <v>20.028495701617366</v>
      </c>
      <c r="R249" s="2">
        <f t="shared" si="52"/>
        <v>24.368006334737949</v>
      </c>
      <c r="S249" s="2">
        <f t="shared" si="52"/>
        <v>9.5099944938481862</v>
      </c>
      <c r="T249" s="2">
        <f t="shared" si="52"/>
        <v>0.72997739449586407</v>
      </c>
      <c r="U249" s="2">
        <f t="shared" si="44"/>
        <v>343.78944575568528</v>
      </c>
      <c r="V249" s="13">
        <f t="shared" si="45"/>
        <v>0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>
      <c r="A250" s="5"/>
      <c r="B250" s="5"/>
      <c r="C250">
        <v>1978.5417</v>
      </c>
      <c r="D250">
        <v>336.5</v>
      </c>
      <c r="E250" s="1">
        <f t="shared" si="40"/>
        <v>1994</v>
      </c>
      <c r="F250">
        <v>6284</v>
      </c>
      <c r="G250" s="2">
        <f t="shared" si="51"/>
        <v>14.529666666666669</v>
      </c>
      <c r="H250" s="2">
        <f t="shared" si="51"/>
        <v>20.552927227533115</v>
      </c>
      <c r="I250" s="2">
        <f t="shared" si="51"/>
        <v>24.968172771769495</v>
      </c>
      <c r="J250" s="2">
        <f t="shared" si="51"/>
        <v>9.6911315519970955</v>
      </c>
      <c r="K250" s="2">
        <f t="shared" si="51"/>
        <v>0.73251892887484815</v>
      </c>
      <c r="L250" s="2">
        <f t="shared" si="42"/>
        <v>345.47441714684123</v>
      </c>
      <c r="O250">
        <f t="shared" si="43"/>
        <v>6284</v>
      </c>
      <c r="P250" s="2">
        <f t="shared" si="52"/>
        <v>14.529666666666669</v>
      </c>
      <c r="Q250" s="2">
        <f t="shared" si="52"/>
        <v>20.552927227533115</v>
      </c>
      <c r="R250" s="2">
        <f t="shared" si="52"/>
        <v>24.968172771769495</v>
      </c>
      <c r="S250" s="2">
        <f t="shared" si="52"/>
        <v>9.6911315519970955</v>
      </c>
      <c r="T250" s="2">
        <f t="shared" si="52"/>
        <v>0.73251892887484815</v>
      </c>
      <c r="U250" s="2">
        <f t="shared" si="44"/>
        <v>345.47441714684123</v>
      </c>
      <c r="V250" s="13">
        <f t="shared" si="45"/>
        <v>0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>
      <c r="A251" s="5"/>
      <c r="B251" s="5"/>
      <c r="C251">
        <v>1978.625</v>
      </c>
      <c r="D251">
        <v>334.42</v>
      </c>
      <c r="E251" s="1">
        <f t="shared" si="40"/>
        <v>1995</v>
      </c>
      <c r="F251">
        <v>6422</v>
      </c>
      <c r="G251" s="2">
        <f t="shared" si="51"/>
        <v>14.913197183098594</v>
      </c>
      <c r="H251" s="2">
        <f t="shared" si="51"/>
        <v>21.086432458565735</v>
      </c>
      <c r="I251" s="2">
        <f t="shared" si="51"/>
        <v>25.577109696321013</v>
      </c>
      <c r="J251" s="2">
        <f t="shared" si="51"/>
        <v>9.8750663593886845</v>
      </c>
      <c r="K251" s="2">
        <f t="shared" si="51"/>
        <v>0.73931866336085705</v>
      </c>
      <c r="L251" s="2">
        <f t="shared" si="42"/>
        <v>347.19112436073488</v>
      </c>
      <c r="O251">
        <f t="shared" si="43"/>
        <v>6422</v>
      </c>
      <c r="P251" s="2">
        <f t="shared" si="52"/>
        <v>14.913197183098594</v>
      </c>
      <c r="Q251" s="2">
        <f t="shared" si="52"/>
        <v>21.086432458565735</v>
      </c>
      <c r="R251" s="2">
        <f t="shared" si="52"/>
        <v>25.577109696321013</v>
      </c>
      <c r="S251" s="2">
        <f t="shared" si="52"/>
        <v>9.8750663593886845</v>
      </c>
      <c r="T251" s="2">
        <f t="shared" si="52"/>
        <v>0.73931866336085705</v>
      </c>
      <c r="U251" s="2">
        <f t="shared" si="44"/>
        <v>347.19112436073488</v>
      </c>
      <c r="V251" s="13">
        <f t="shared" si="45"/>
        <v>0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>
      <c r="A252" s="5"/>
      <c r="B252" s="5"/>
      <c r="C252">
        <v>1978.7083</v>
      </c>
      <c r="D252">
        <v>332.36</v>
      </c>
      <c r="E252" s="1">
        <f t="shared" si="40"/>
        <v>1996</v>
      </c>
      <c r="F252">
        <v>6550</v>
      </c>
      <c r="G252" s="2">
        <f t="shared" si="51"/>
        <v>15.305150234741786</v>
      </c>
      <c r="H252" s="2">
        <f t="shared" si="51"/>
        <v>21.63142774723514</v>
      </c>
      <c r="I252" s="2">
        <f t="shared" si="51"/>
        <v>26.198605488793653</v>
      </c>
      <c r="J252" s="2">
        <f t="shared" si="51"/>
        <v>10.064690732596926</v>
      </c>
      <c r="K252" s="2">
        <f t="shared" si="51"/>
        <v>0.74992178404396337</v>
      </c>
      <c r="L252" s="2">
        <f t="shared" si="42"/>
        <v>348.94979598741145</v>
      </c>
      <c r="O252">
        <f t="shared" si="43"/>
        <v>6550</v>
      </c>
      <c r="P252" s="2">
        <f t="shared" si="52"/>
        <v>15.305150234741786</v>
      </c>
      <c r="Q252" s="2">
        <f t="shared" si="52"/>
        <v>21.63142774723514</v>
      </c>
      <c r="R252" s="2">
        <f t="shared" si="52"/>
        <v>26.198605488793653</v>
      </c>
      <c r="S252" s="2">
        <f t="shared" si="52"/>
        <v>10.064690732596926</v>
      </c>
      <c r="T252" s="2">
        <f t="shared" si="52"/>
        <v>0.74992178404396337</v>
      </c>
      <c r="U252" s="2">
        <f t="shared" si="44"/>
        <v>348.94979598741145</v>
      </c>
      <c r="V252" s="13">
        <f t="shared" si="45"/>
        <v>0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>
      <c r="A253" s="5"/>
      <c r="B253" s="5"/>
      <c r="C253">
        <v>1978.7917</v>
      </c>
      <c r="D253">
        <v>332.45</v>
      </c>
      <c r="E253" s="1">
        <f t="shared" si="40"/>
        <v>1997</v>
      </c>
      <c r="F253">
        <v>6663</v>
      </c>
      <c r="G253" s="2">
        <f t="shared" si="51"/>
        <v>15.704915492957749</v>
      </c>
      <c r="H253" s="2">
        <f t="shared" si="51"/>
        <v>22.186942516913081</v>
      </c>
      <c r="I253" s="2">
        <f t="shared" si="51"/>
        <v>26.830989228909349</v>
      </c>
      <c r="J253" s="2">
        <f t="shared" si="51"/>
        <v>10.258505935693693</v>
      </c>
      <c r="K253" s="2">
        <f t="shared" si="51"/>
        <v>0.76236229149826196</v>
      </c>
      <c r="L253" s="2">
        <f t="shared" si="42"/>
        <v>350.74371546597212</v>
      </c>
      <c r="O253">
        <f t="shared" si="43"/>
        <v>6663</v>
      </c>
      <c r="P253" s="2">
        <f t="shared" si="52"/>
        <v>15.704915492957749</v>
      </c>
      <c r="Q253" s="2">
        <f t="shared" si="52"/>
        <v>22.186942516913081</v>
      </c>
      <c r="R253" s="2">
        <f t="shared" si="52"/>
        <v>26.830989228909349</v>
      </c>
      <c r="S253" s="2">
        <f t="shared" si="52"/>
        <v>10.258505935693693</v>
      </c>
      <c r="T253" s="2">
        <f t="shared" si="52"/>
        <v>0.76236229149826196</v>
      </c>
      <c r="U253" s="2">
        <f t="shared" si="44"/>
        <v>350.74371546597212</v>
      </c>
      <c r="V253" s="13">
        <f t="shared" si="45"/>
        <v>0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>
      <c r="A254" s="5"/>
      <c r="B254" s="5"/>
      <c r="C254">
        <v>1978.875</v>
      </c>
      <c r="D254">
        <v>333.76</v>
      </c>
      <c r="E254" s="1">
        <f t="shared" si="40"/>
        <v>1998</v>
      </c>
      <c r="F254">
        <v>6638</v>
      </c>
      <c r="G254" s="2">
        <f t="shared" si="51"/>
        <v>16.111577464788734</v>
      </c>
      <c r="H254" s="2">
        <f t="shared" si="51"/>
        <v>22.751539377488548</v>
      </c>
      <c r="I254" s="2">
        <f t="shared" si="51"/>
        <v>27.471861250802188</v>
      </c>
      <c r="J254" s="2">
        <f t="shared" si="51"/>
        <v>10.454511996362534</v>
      </c>
      <c r="K254" s="2">
        <f t="shared" si="51"/>
        <v>0.77521300501092649</v>
      </c>
      <c r="L254" s="2">
        <f t="shared" si="42"/>
        <v>352.56470309445297</v>
      </c>
      <c r="O254">
        <f t="shared" si="43"/>
        <v>6638</v>
      </c>
      <c r="P254" s="2">
        <f t="shared" si="52"/>
        <v>16.111577464788734</v>
      </c>
      <c r="Q254" s="2">
        <f t="shared" si="52"/>
        <v>22.751539377488548</v>
      </c>
      <c r="R254" s="2">
        <f t="shared" si="52"/>
        <v>27.471861250802188</v>
      </c>
      <c r="S254" s="2">
        <f t="shared" si="52"/>
        <v>10.454511996362534</v>
      </c>
      <c r="T254" s="2">
        <f t="shared" si="52"/>
        <v>0.77521300501092649</v>
      </c>
      <c r="U254" s="2">
        <f t="shared" si="44"/>
        <v>352.56470309445297</v>
      </c>
      <c r="V254" s="13">
        <f t="shared" si="45"/>
        <v>0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>
      <c r="A255" s="5"/>
      <c r="B255" s="5"/>
      <c r="C255">
        <v>1978.9583</v>
      </c>
      <c r="D255">
        <v>334.91</v>
      </c>
      <c r="E255" s="1">
        <f t="shared" si="40"/>
        <v>1999</v>
      </c>
      <c r="F255">
        <v>6584</v>
      </c>
      <c r="G255" s="2">
        <f t="shared" si="51"/>
        <v>16.516713615023477</v>
      </c>
      <c r="H255" s="2">
        <f t="shared" si="51"/>
        <v>23.312235597379065</v>
      </c>
      <c r="I255" s="2">
        <f t="shared" si="51"/>
        <v>28.100375225160043</v>
      </c>
      <c r="J255" s="2">
        <f t="shared" si="51"/>
        <v>10.636386574699504</v>
      </c>
      <c r="K255" s="2">
        <f t="shared" si="51"/>
        <v>0.78183364783535314</v>
      </c>
      <c r="L255" s="2">
        <f t="shared" si="42"/>
        <v>354.34754466009747</v>
      </c>
      <c r="O255">
        <f t="shared" si="43"/>
        <v>6584</v>
      </c>
      <c r="P255" s="2">
        <f t="shared" si="52"/>
        <v>16.516713615023477</v>
      </c>
      <c r="Q255" s="2">
        <f t="shared" si="52"/>
        <v>23.312235597379065</v>
      </c>
      <c r="R255" s="2">
        <f t="shared" si="52"/>
        <v>28.100375225160043</v>
      </c>
      <c r="S255" s="2">
        <f t="shared" si="52"/>
        <v>10.636386574699504</v>
      </c>
      <c r="T255" s="2">
        <f t="shared" si="52"/>
        <v>0.78183364783535314</v>
      </c>
      <c r="U255" s="2">
        <f t="shared" si="44"/>
        <v>354.34754466009747</v>
      </c>
      <c r="V255" s="13">
        <f t="shared" si="45"/>
        <v>0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>
      <c r="A256" s="5"/>
      <c r="B256" s="2"/>
      <c r="C256">
        <v>1979.0417</v>
      </c>
      <c r="D256">
        <v>336.14</v>
      </c>
      <c r="E256" s="1">
        <f t="shared" si="40"/>
        <v>2000</v>
      </c>
      <c r="F256">
        <v>6750</v>
      </c>
      <c r="G256" s="2">
        <f t="shared" si="51"/>
        <v>16.918553990610331</v>
      </c>
      <c r="H256" s="2">
        <f t="shared" si="51"/>
        <v>23.86631890266894</v>
      </c>
      <c r="I256" s="2">
        <f t="shared" si="51"/>
        <v>28.712340221796499</v>
      </c>
      <c r="J256" s="2">
        <f t="shared" si="51"/>
        <v>10.801533201994349</v>
      </c>
      <c r="K256" s="2">
        <f t="shared" si="51"/>
        <v>0.78331405942776877</v>
      </c>
      <c r="L256" s="2">
        <f t="shared" si="42"/>
        <v>356.08206037649791</v>
      </c>
      <c r="O256">
        <f t="shared" si="43"/>
        <v>6750</v>
      </c>
      <c r="P256" s="2">
        <f t="shared" si="52"/>
        <v>16.918553990610331</v>
      </c>
      <c r="Q256" s="2">
        <f t="shared" si="52"/>
        <v>23.86631890266894</v>
      </c>
      <c r="R256" s="2">
        <f t="shared" si="52"/>
        <v>28.712340221796499</v>
      </c>
      <c r="S256" s="2">
        <f t="shared" si="52"/>
        <v>10.801533201994349</v>
      </c>
      <c r="T256" s="2">
        <f t="shared" si="52"/>
        <v>0.78331405942776877</v>
      </c>
      <c r="U256" s="2">
        <f t="shared" si="44"/>
        <v>356.08206037649791</v>
      </c>
      <c r="V256" s="13">
        <f t="shared" si="45"/>
        <v>0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>
      <c r="A257" s="5"/>
      <c r="B257" s="2"/>
      <c r="C257">
        <v>1979.125</v>
      </c>
      <c r="D257">
        <v>336.69</v>
      </c>
      <c r="E257" s="1">
        <f t="shared" si="40"/>
        <v>2001</v>
      </c>
      <c r="F257">
        <v>6916</v>
      </c>
      <c r="G257" s="2">
        <f t="shared" si="51"/>
        <v>17.330525821596247</v>
      </c>
      <c r="H257" s="2">
        <f t="shared" si="51"/>
        <v>24.434464762679269</v>
      </c>
      <c r="I257" s="2">
        <f t="shared" si="51"/>
        <v>29.341030014475518</v>
      </c>
      <c r="J257" s="2">
        <f t="shared" si="51"/>
        <v>10.976729089743987</v>
      </c>
      <c r="K257" s="2">
        <f t="shared" si="51"/>
        <v>0.7920054016776098</v>
      </c>
      <c r="L257" s="2">
        <f t="shared" si="42"/>
        <v>357.87475509017264</v>
      </c>
      <c r="O257">
        <f t="shared" si="43"/>
        <v>6916</v>
      </c>
      <c r="P257" s="2">
        <f t="shared" si="52"/>
        <v>17.330525821596247</v>
      </c>
      <c r="Q257" s="2">
        <f t="shared" si="52"/>
        <v>24.434464762679269</v>
      </c>
      <c r="R257" s="2">
        <f t="shared" si="52"/>
        <v>29.341030014475518</v>
      </c>
      <c r="S257" s="2">
        <f t="shared" si="52"/>
        <v>10.976729089743987</v>
      </c>
      <c r="T257" s="2">
        <f t="shared" si="52"/>
        <v>0.7920054016776098</v>
      </c>
      <c r="U257" s="2">
        <f t="shared" si="44"/>
        <v>357.87475509017264</v>
      </c>
      <c r="V257" s="13">
        <f t="shared" si="45"/>
        <v>0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>
      <c r="A258" s="5"/>
      <c r="B258" s="2"/>
      <c r="C258">
        <v>1979.2083</v>
      </c>
      <c r="D258">
        <v>338.27</v>
      </c>
      <c r="E258" s="1">
        <f t="shared" si="40"/>
        <v>2002</v>
      </c>
      <c r="F258">
        <v>6981</v>
      </c>
      <c r="G258" s="2">
        <f t="shared" si="51"/>
        <v>17.752629107981225</v>
      </c>
      <c r="H258" s="2">
        <f t="shared" si="51"/>
        <v>25.016634490901552</v>
      </c>
      <c r="I258" s="2">
        <f t="shared" si="51"/>
        <v>29.986220112683835</v>
      </c>
      <c r="J258" s="2">
        <f t="shared" si="51"/>
        <v>11.161400155292052</v>
      </c>
      <c r="K258" s="2">
        <f t="shared" si="51"/>
        <v>0.80507039445624107</v>
      </c>
      <c r="L258" s="2">
        <f t="shared" si="42"/>
        <v>359.72195426131492</v>
      </c>
      <c r="O258">
        <f t="shared" si="43"/>
        <v>6981</v>
      </c>
      <c r="P258" s="2">
        <f t="shared" si="52"/>
        <v>17.752629107981225</v>
      </c>
      <c r="Q258" s="2">
        <f t="shared" si="52"/>
        <v>25.016634490901552</v>
      </c>
      <c r="R258" s="2">
        <f t="shared" si="52"/>
        <v>29.986220112683835</v>
      </c>
      <c r="S258" s="2">
        <f t="shared" si="52"/>
        <v>11.161400155292052</v>
      </c>
      <c r="T258" s="2">
        <f t="shared" si="52"/>
        <v>0.80507039445624107</v>
      </c>
      <c r="U258" s="2">
        <f t="shared" si="44"/>
        <v>359.72195426131492</v>
      </c>
      <c r="V258" s="13">
        <f t="shared" si="45"/>
        <v>0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>
      <c r="A259" s="5"/>
      <c r="B259" s="2"/>
      <c r="C259">
        <v>1979.2917</v>
      </c>
      <c r="D259">
        <v>338.82</v>
      </c>
      <c r="E259" s="1">
        <f t="shared" si="40"/>
        <v>2003</v>
      </c>
      <c r="F259">
        <v>7397</v>
      </c>
      <c r="G259" s="2">
        <f t="shared" si="51"/>
        <v>18.178699530516436</v>
      </c>
      <c r="H259" s="2">
        <f t="shared" si="51"/>
        <v>25.603305939179918</v>
      </c>
      <c r="I259" s="2">
        <f t="shared" si="51"/>
        <v>30.632515330237922</v>
      </c>
      <c r="J259" s="2">
        <f t="shared" si="51"/>
        <v>11.343150651425605</v>
      </c>
      <c r="K259" s="2">
        <f t="shared" si="51"/>
        <v>0.81604635633789335</v>
      </c>
      <c r="L259" s="2">
        <f t="shared" si="42"/>
        <v>361.57371780769779</v>
      </c>
      <c r="O259">
        <f t="shared" si="43"/>
        <v>7397</v>
      </c>
      <c r="P259" s="2">
        <f t="shared" si="52"/>
        <v>18.178699530516436</v>
      </c>
      <c r="Q259" s="2">
        <f t="shared" si="52"/>
        <v>25.603305939179918</v>
      </c>
      <c r="R259" s="2">
        <f t="shared" si="52"/>
        <v>30.632515330237922</v>
      </c>
      <c r="S259" s="2">
        <f t="shared" si="52"/>
        <v>11.343150651425605</v>
      </c>
      <c r="T259" s="2">
        <f t="shared" si="52"/>
        <v>0.81604635633789335</v>
      </c>
      <c r="U259" s="2">
        <f t="shared" si="44"/>
        <v>361.57371780769779</v>
      </c>
      <c r="V259" s="13">
        <f t="shared" si="45"/>
        <v>0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>
      <c r="A260" s="5"/>
      <c r="B260" s="2"/>
      <c r="C260">
        <v>1979.375</v>
      </c>
      <c r="D260">
        <v>339.24</v>
      </c>
      <c r="E260" s="1">
        <f t="shared" si="40"/>
        <v>2004</v>
      </c>
      <c r="F260">
        <v>7782</v>
      </c>
      <c r="G260" s="2">
        <f t="shared" si="51"/>
        <v>18.63015962441315</v>
      </c>
      <c r="H260" s="2">
        <f t="shared" si="51"/>
        <v>26.227424469626765</v>
      </c>
      <c r="I260" s="2">
        <f t="shared" si="51"/>
        <v>31.332633227911476</v>
      </c>
      <c r="J260" s="2">
        <f t="shared" si="51"/>
        <v>11.563344604192045</v>
      </c>
      <c r="K260" s="2">
        <f t="shared" si="51"/>
        <v>0.84223413017087756</v>
      </c>
      <c r="L260" s="2">
        <f t="shared" si="42"/>
        <v>363.59579605631433</v>
      </c>
      <c r="O260">
        <f t="shared" si="43"/>
        <v>7782</v>
      </c>
      <c r="P260" s="2">
        <f t="shared" si="52"/>
        <v>18.63015962441315</v>
      </c>
      <c r="Q260" s="2">
        <f t="shared" si="52"/>
        <v>26.227424469626765</v>
      </c>
      <c r="R260" s="2">
        <f t="shared" si="52"/>
        <v>31.332633227911476</v>
      </c>
      <c r="S260" s="2">
        <f t="shared" si="52"/>
        <v>11.563344604192045</v>
      </c>
      <c r="T260" s="2">
        <f t="shared" si="52"/>
        <v>0.84223413017087756</v>
      </c>
      <c r="U260" s="2">
        <f t="shared" si="44"/>
        <v>363.59579605631433</v>
      </c>
      <c r="V260" s="13">
        <f t="shared" si="45"/>
        <v>0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>
      <c r="A261" s="5"/>
      <c r="B261" s="2"/>
      <c r="C261">
        <v>1979.4583</v>
      </c>
      <c r="D261">
        <v>339.26</v>
      </c>
      <c r="E261" s="1">
        <f t="shared" si="40"/>
        <v>2005</v>
      </c>
      <c r="F261">
        <v>8086</v>
      </c>
      <c r="G261" s="2">
        <f t="shared" si="51"/>
        <v>19.105117370892025</v>
      </c>
      <c r="H261" s="2">
        <f t="shared" si="51"/>
        <v>26.885976266077336</v>
      </c>
      <c r="I261" s="2">
        <f t="shared" si="51"/>
        <v>32.081194087547281</v>
      </c>
      <c r="J261" s="2">
        <f t="shared" si="51"/>
        <v>11.816147362121999</v>
      </c>
      <c r="K261" s="2">
        <f t="shared" si="51"/>
        <v>0.87619293528109476</v>
      </c>
      <c r="L261" s="2">
        <f t="shared" si="42"/>
        <v>365.76462802191975</v>
      </c>
      <c r="O261">
        <f t="shared" si="43"/>
        <v>8086</v>
      </c>
      <c r="P261" s="2">
        <f t="shared" si="52"/>
        <v>19.105117370892025</v>
      </c>
      <c r="Q261" s="2">
        <f t="shared" si="52"/>
        <v>26.885976266077336</v>
      </c>
      <c r="R261" s="2">
        <f t="shared" si="52"/>
        <v>32.081194087547281</v>
      </c>
      <c r="S261" s="2">
        <f t="shared" si="52"/>
        <v>11.816147362121999</v>
      </c>
      <c r="T261" s="2">
        <f t="shared" si="52"/>
        <v>0.87619293528109476</v>
      </c>
      <c r="U261" s="2">
        <f t="shared" si="44"/>
        <v>365.76462802191975</v>
      </c>
      <c r="V261" s="13">
        <f t="shared" si="45"/>
        <v>0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>
      <c r="A262" s="5"/>
      <c r="B262" s="2"/>
      <c r="C262">
        <v>1979.5417</v>
      </c>
      <c r="D262">
        <v>337.54</v>
      </c>
      <c r="E262" s="1">
        <f t="shared" si="40"/>
        <v>2006</v>
      </c>
      <c r="F262">
        <v>8350</v>
      </c>
      <c r="G262" s="2">
        <f t="shared" si="51"/>
        <v>19.598629107981225</v>
      </c>
      <c r="H262" s="2">
        <f t="shared" si="51"/>
        <v>27.571260967784504</v>
      </c>
      <c r="I262" s="2">
        <f t="shared" si="51"/>
        <v>32.8653786637894</v>
      </c>
      <c r="J262" s="2">
        <f t="shared" si="51"/>
        <v>12.090189044440306</v>
      </c>
      <c r="K262" s="2">
        <f t="shared" si="51"/>
        <v>0.91106229221713098</v>
      </c>
      <c r="L262" s="2">
        <f t="shared" si="42"/>
        <v>368.03652007621258</v>
      </c>
      <c r="O262">
        <f t="shared" si="43"/>
        <v>8350</v>
      </c>
      <c r="P262" s="2">
        <f t="shared" si="52"/>
        <v>19.598629107981225</v>
      </c>
      <c r="Q262" s="2">
        <f t="shared" si="52"/>
        <v>27.571260967784504</v>
      </c>
      <c r="R262" s="2">
        <f t="shared" si="52"/>
        <v>32.8653786637894</v>
      </c>
      <c r="S262" s="2">
        <f t="shared" si="52"/>
        <v>12.090189044440306</v>
      </c>
      <c r="T262" s="2">
        <f t="shared" si="52"/>
        <v>0.91106229221713098</v>
      </c>
      <c r="U262" s="2">
        <f t="shared" si="44"/>
        <v>368.03652007621258</v>
      </c>
      <c r="V262" s="13">
        <f t="shared" si="45"/>
        <v>0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>
      <c r="A263" s="5"/>
      <c r="B263" s="2"/>
      <c r="C263">
        <v>1979.625</v>
      </c>
      <c r="D263">
        <v>335.72</v>
      </c>
      <c r="E263" s="1">
        <f t="shared" ref="E263:E264" si="53">1+E262</f>
        <v>2007</v>
      </c>
      <c r="F263">
        <v>8543</v>
      </c>
      <c r="G263" s="2">
        <f t="shared" ref="G263:K278" si="54">G262*(1-G$5)+G$4*$F262*$L$4/1000</f>
        <v>20.108253521126766</v>
      </c>
      <c r="H263" s="2">
        <f t="shared" si="54"/>
        <v>28.279449163182001</v>
      </c>
      <c r="I263" s="2">
        <f t="shared" si="54"/>
        <v>33.678699403501554</v>
      </c>
      <c r="J263" s="2">
        <f t="shared" si="54"/>
        <v>12.379561502488006</v>
      </c>
      <c r="K263" s="2">
        <f t="shared" si="54"/>
        <v>0.94460599248048349</v>
      </c>
      <c r="L263" s="2">
        <f>SUM(G263:K263,L$5)</f>
        <v>370.39056958277882</v>
      </c>
      <c r="O263">
        <f t="shared" ref="O263:O326" si="55">F263+N263</f>
        <v>8543</v>
      </c>
      <c r="P263" s="2">
        <f t="shared" si="52"/>
        <v>20.108253521126766</v>
      </c>
      <c r="Q263" s="2">
        <f t="shared" si="52"/>
        <v>28.279449163182001</v>
      </c>
      <c r="R263" s="2">
        <f t="shared" si="52"/>
        <v>33.678699403501554</v>
      </c>
      <c r="S263" s="2">
        <f t="shared" si="52"/>
        <v>12.379561502488006</v>
      </c>
      <c r="T263" s="2">
        <f t="shared" si="52"/>
        <v>0.94460599248048349</v>
      </c>
      <c r="U263" s="2">
        <f>SUM(P263:T263,U$5)</f>
        <v>370.39056958277882</v>
      </c>
      <c r="V263" s="13">
        <f t="shared" ref="V263:V326" si="56">U263-L263</f>
        <v>0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>
      <c r="A264" s="5"/>
      <c r="B264" s="2"/>
      <c r="C264">
        <v>1979.7083</v>
      </c>
      <c r="D264">
        <v>333.97</v>
      </c>
      <c r="E264" s="1">
        <f t="shared" si="53"/>
        <v>2008</v>
      </c>
      <c r="F264">
        <v>8749</v>
      </c>
      <c r="G264" s="2">
        <f t="shared" si="54"/>
        <v>20.62965727699531</v>
      </c>
      <c r="H264" s="2">
        <f t="shared" si="54"/>
        <v>29.003811177407222</v>
      </c>
      <c r="I264" s="2">
        <f t="shared" si="54"/>
        <v>34.510098556486049</v>
      </c>
      <c r="J264" s="2">
        <f t="shared" si="54"/>
        <v>12.675055603912078</v>
      </c>
      <c r="K264" s="2">
        <f t="shared" si="54"/>
        <v>0.9740123079942673</v>
      </c>
      <c r="L264" s="2">
        <f>SUM(G264:K264,L$5)</f>
        <v>372.79263492279495</v>
      </c>
      <c r="O264">
        <f t="shared" si="55"/>
        <v>8749</v>
      </c>
      <c r="P264" s="2">
        <f t="shared" ref="P264:T279" si="57">P263*(1-P$5)+P$4*$O263*$L$4/1000</f>
        <v>20.62965727699531</v>
      </c>
      <c r="Q264" s="2">
        <f t="shared" si="57"/>
        <v>29.003811177407222</v>
      </c>
      <c r="R264" s="2">
        <f t="shared" si="57"/>
        <v>34.510098556486049</v>
      </c>
      <c r="S264" s="2">
        <f t="shared" si="57"/>
        <v>12.675055603912078</v>
      </c>
      <c r="T264" s="2">
        <f t="shared" si="57"/>
        <v>0.9740123079942673</v>
      </c>
      <c r="U264" s="2">
        <f>SUM(P264:T264,U$5)</f>
        <v>372.79263492279495</v>
      </c>
      <c r="V264" s="13">
        <f t="shared" si="56"/>
        <v>0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>
      <c r="A265" s="5"/>
      <c r="B265" s="2"/>
      <c r="C265">
        <v>1979.7917</v>
      </c>
      <c r="D265">
        <v>334.24</v>
      </c>
      <c r="E265" s="1">
        <f>1+E264</f>
        <v>2009</v>
      </c>
      <c r="F265" s="14">
        <v>9155.4950363392491</v>
      </c>
      <c r="G265" s="2">
        <f t="shared" si="54"/>
        <v>21.163633802816907</v>
      </c>
      <c r="H265" s="2">
        <f t="shared" si="54"/>
        <v>29.745523173077977</v>
      </c>
      <c r="I265" s="2">
        <f t="shared" si="54"/>
        <v>35.361286514788659</v>
      </c>
      <c r="J265" s="2">
        <f t="shared" si="54"/>
        <v>12.977847460068233</v>
      </c>
      <c r="K265" s="2">
        <f t="shared" si="54"/>
        <v>1.0015195014449079</v>
      </c>
      <c r="L265" s="2">
        <f t="shared" ref="L265:L328" si="58">SUM(G265:K265,L$5)</f>
        <v>375.2498104521967</v>
      </c>
      <c r="O265">
        <f t="shared" si="55"/>
        <v>9155.4950363392491</v>
      </c>
      <c r="P265" s="2">
        <f t="shared" si="57"/>
        <v>21.163633802816907</v>
      </c>
      <c r="Q265" s="2">
        <f t="shared" si="57"/>
        <v>29.745523173077977</v>
      </c>
      <c r="R265" s="2">
        <f t="shared" si="57"/>
        <v>35.361286514788659</v>
      </c>
      <c r="S265" s="2">
        <f t="shared" si="57"/>
        <v>12.977847460068233</v>
      </c>
      <c r="T265" s="2">
        <f t="shared" si="57"/>
        <v>1.0015195014449079</v>
      </c>
      <c r="U265" s="2">
        <f t="shared" ref="U265:U328" si="59">SUM(P265:T265,U$5)</f>
        <v>375.2498104521967</v>
      </c>
      <c r="V265" s="13">
        <f t="shared" si="56"/>
        <v>0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>
      <c r="A266" s="5"/>
      <c r="B266" s="2"/>
      <c r="C266">
        <v>1979.875</v>
      </c>
      <c r="D266">
        <v>335.32</v>
      </c>
      <c r="E266" s="1">
        <f t="shared" ref="E266:E329" si="60">1+E265</f>
        <v>2010</v>
      </c>
      <c r="F266" s="14">
        <v>9498.9534144443514</v>
      </c>
      <c r="G266" s="2">
        <f t="shared" si="54"/>
        <v>21.722419884847003</v>
      </c>
      <c r="H266" s="2">
        <f t="shared" si="54"/>
        <v>30.523363244884937</v>
      </c>
      <c r="I266" s="2">
        <f t="shared" si="54"/>
        <v>36.262118980889902</v>
      </c>
      <c r="J266" s="2">
        <f t="shared" si="54"/>
        <v>13.311052454432183</v>
      </c>
      <c r="K266" s="2">
        <f t="shared" si="54"/>
        <v>1.0372877316419054</v>
      </c>
      <c r="L266" s="2">
        <f t="shared" si="58"/>
        <v>377.85624229669594</v>
      </c>
      <c r="O266">
        <f t="shared" si="55"/>
        <v>9498.9534144443514</v>
      </c>
      <c r="P266" s="2">
        <f t="shared" si="57"/>
        <v>21.722419884847003</v>
      </c>
      <c r="Q266" s="2">
        <f t="shared" si="57"/>
        <v>30.523363244884937</v>
      </c>
      <c r="R266" s="2">
        <f t="shared" si="57"/>
        <v>36.262118980889902</v>
      </c>
      <c r="S266" s="2">
        <f t="shared" si="57"/>
        <v>13.311052454432183</v>
      </c>
      <c r="T266" s="2">
        <f t="shared" si="57"/>
        <v>1.0372877316419054</v>
      </c>
      <c r="U266" s="2">
        <f t="shared" si="59"/>
        <v>377.85624229669594</v>
      </c>
      <c r="V266" s="13">
        <f t="shared" si="56"/>
        <v>0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>
      <c r="A267" s="5"/>
      <c r="B267" s="2"/>
      <c r="C267">
        <v>1979.9583</v>
      </c>
      <c r="D267">
        <v>336.82</v>
      </c>
      <c r="E267" s="1">
        <f t="shared" si="60"/>
        <v>2011</v>
      </c>
      <c r="F267" s="14">
        <v>9812.2726100693326</v>
      </c>
      <c r="G267" s="2">
        <f t="shared" si="54"/>
        <v>22.302168215306047</v>
      </c>
      <c r="H267" s="2">
        <f t="shared" si="54"/>
        <v>31.331313068364981</v>
      </c>
      <c r="I267" s="2">
        <f t="shared" si="54"/>
        <v>37.202459299557354</v>
      </c>
      <c r="J267" s="2">
        <f t="shared" si="54"/>
        <v>13.665534511225784</v>
      </c>
      <c r="K267" s="2">
        <f t="shared" si="54"/>
        <v>1.0751070663838513</v>
      </c>
      <c r="L267" s="2">
        <f t="shared" si="58"/>
        <v>380.57658216083803</v>
      </c>
      <c r="O267">
        <f t="shared" si="55"/>
        <v>9812.2726100693326</v>
      </c>
      <c r="P267" s="2">
        <f t="shared" si="57"/>
        <v>22.302168215306047</v>
      </c>
      <c r="Q267" s="2">
        <f t="shared" si="57"/>
        <v>31.331313068364981</v>
      </c>
      <c r="R267" s="2">
        <f t="shared" si="57"/>
        <v>37.202459299557354</v>
      </c>
      <c r="S267" s="2">
        <f t="shared" si="57"/>
        <v>13.665534511225784</v>
      </c>
      <c r="T267" s="2">
        <f t="shared" si="57"/>
        <v>1.0751070663838513</v>
      </c>
      <c r="U267" s="2">
        <f t="shared" si="59"/>
        <v>380.57658216083803</v>
      </c>
      <c r="V267" s="13">
        <f t="shared" si="56"/>
        <v>0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>
      <c r="A268" s="5"/>
      <c r="B268" s="2"/>
      <c r="C268">
        <v>1980.0417</v>
      </c>
      <c r="D268">
        <v>337.9</v>
      </c>
      <c r="E268" s="1">
        <f t="shared" si="60"/>
        <v>2012</v>
      </c>
      <c r="F268" s="14">
        <v>10189.375344508617</v>
      </c>
      <c r="G268" s="2">
        <f t="shared" si="54"/>
        <v>22.90103931357319</v>
      </c>
      <c r="H268" s="2">
        <f t="shared" si="54"/>
        <v>32.166459840505063</v>
      </c>
      <c r="I268" s="2">
        <f t="shared" si="54"/>
        <v>38.177249219763546</v>
      </c>
      <c r="J268" s="2">
        <f t="shared" si="54"/>
        <v>14.036540676032022</v>
      </c>
      <c r="K268" s="2">
        <f t="shared" si="54"/>
        <v>1.1127554738256209</v>
      </c>
      <c r="L268" s="2">
        <f t="shared" si="58"/>
        <v>383.39404452369945</v>
      </c>
      <c r="O268">
        <f t="shared" si="55"/>
        <v>10189.375344508617</v>
      </c>
      <c r="P268" s="2">
        <f t="shared" si="57"/>
        <v>22.90103931357319</v>
      </c>
      <c r="Q268" s="2">
        <f t="shared" si="57"/>
        <v>32.166459840505063</v>
      </c>
      <c r="R268" s="2">
        <f t="shared" si="57"/>
        <v>38.177249219763546</v>
      </c>
      <c r="S268" s="2">
        <f t="shared" si="57"/>
        <v>14.036540676032022</v>
      </c>
      <c r="T268" s="2">
        <f t="shared" si="57"/>
        <v>1.1127554738256209</v>
      </c>
      <c r="U268" s="2">
        <f t="shared" si="59"/>
        <v>383.39404452369945</v>
      </c>
      <c r="V268" s="13">
        <f t="shared" si="56"/>
        <v>0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>
      <c r="A269" s="5"/>
      <c r="B269" s="2"/>
      <c r="C269">
        <v>1980.125</v>
      </c>
      <c r="D269">
        <v>338.34</v>
      </c>
      <c r="E269" s="1">
        <f t="shared" si="60"/>
        <v>2013</v>
      </c>
      <c r="F269" s="14">
        <v>10274.768020488516</v>
      </c>
      <c r="G269" s="2">
        <f t="shared" si="54"/>
        <v>23.52292607168874</v>
      </c>
      <c r="H269" s="2">
        <f t="shared" si="54"/>
        <v>33.034717806363645</v>
      </c>
      <c r="I269" s="2">
        <f t="shared" si="54"/>
        <v>39.19560884122297</v>
      </c>
      <c r="J269" s="2">
        <f t="shared" si="54"/>
        <v>14.430613309356279</v>
      </c>
      <c r="K269" s="2">
        <f t="shared" si="54"/>
        <v>1.1532947409579513</v>
      </c>
      <c r="L269" s="2">
        <f t="shared" si="58"/>
        <v>386.33716076958956</v>
      </c>
      <c r="O269">
        <f t="shared" si="55"/>
        <v>10274.768020488516</v>
      </c>
      <c r="P269" s="2">
        <f t="shared" si="57"/>
        <v>23.52292607168874</v>
      </c>
      <c r="Q269" s="2">
        <f t="shared" si="57"/>
        <v>33.034717806363645</v>
      </c>
      <c r="R269" s="2">
        <f t="shared" si="57"/>
        <v>39.19560884122297</v>
      </c>
      <c r="S269" s="2">
        <f t="shared" si="57"/>
        <v>14.430613309356279</v>
      </c>
      <c r="T269" s="2">
        <f t="shared" si="57"/>
        <v>1.1532947409579513</v>
      </c>
      <c r="U269" s="2">
        <f t="shared" si="59"/>
        <v>386.33716076958956</v>
      </c>
      <c r="V269" s="13">
        <f t="shared" si="56"/>
        <v>0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>
      <c r="A270" s="5"/>
      <c r="B270" s="2"/>
      <c r="C270">
        <v>1980.2083</v>
      </c>
      <c r="D270">
        <v>340.07</v>
      </c>
      <c r="E270" s="1">
        <f t="shared" si="60"/>
        <v>2014</v>
      </c>
      <c r="F270" s="14">
        <v>10158.274238369077</v>
      </c>
      <c r="G270" s="2">
        <f t="shared" si="54"/>
        <v>24.150024589371139</v>
      </c>
      <c r="H270" s="2">
        <f t="shared" si="54"/>
        <v>33.908605260239021</v>
      </c>
      <c r="I270" s="2">
        <f t="shared" si="54"/>
        <v>40.21312835926242</v>
      </c>
      <c r="J270" s="2">
        <f t="shared" si="54"/>
        <v>14.812196426597522</v>
      </c>
      <c r="K270" s="2">
        <f t="shared" si="54"/>
        <v>1.1818920952166427</v>
      </c>
      <c r="L270" s="2">
        <f t="shared" si="58"/>
        <v>389.26584673068675</v>
      </c>
      <c r="O270">
        <f t="shared" si="55"/>
        <v>10158.274238369077</v>
      </c>
      <c r="P270" s="2">
        <f t="shared" si="57"/>
        <v>24.150024589371139</v>
      </c>
      <c r="Q270" s="2">
        <f t="shared" si="57"/>
        <v>33.908605260239021</v>
      </c>
      <c r="R270" s="2">
        <f t="shared" si="57"/>
        <v>40.21312835926242</v>
      </c>
      <c r="S270" s="2">
        <f t="shared" si="57"/>
        <v>14.812196426597522</v>
      </c>
      <c r="T270" s="2">
        <f t="shared" si="57"/>
        <v>1.1818920952166427</v>
      </c>
      <c r="U270" s="2">
        <f t="shared" si="59"/>
        <v>389.26584673068675</v>
      </c>
      <c r="V270" s="13">
        <f t="shared" si="56"/>
        <v>0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>
      <c r="A271" s="5"/>
      <c r="B271" s="2"/>
      <c r="C271">
        <v>1980.2917</v>
      </c>
      <c r="D271">
        <v>340.93</v>
      </c>
      <c r="E271" s="1">
        <f t="shared" si="60"/>
        <v>2015</v>
      </c>
      <c r="F271" s="14">
        <v>10774.92826930818</v>
      </c>
      <c r="G271" s="2">
        <f t="shared" si="54"/>
        <v>24.770013157910096</v>
      </c>
      <c r="H271" s="2">
        <f t="shared" si="54"/>
        <v>34.76915024030243</v>
      </c>
      <c r="I271" s="2">
        <f t="shared" si="54"/>
        <v>41.199488690365158</v>
      </c>
      <c r="J271" s="2">
        <f t="shared" si="54"/>
        <v>15.158307920870715</v>
      </c>
      <c r="K271" s="2">
        <f t="shared" si="54"/>
        <v>1.1937680757124027</v>
      </c>
      <c r="L271" s="2">
        <f t="shared" si="58"/>
        <v>392.09072808516078</v>
      </c>
      <c r="O271">
        <f t="shared" si="55"/>
        <v>10774.92826930818</v>
      </c>
      <c r="P271" s="2">
        <f t="shared" si="57"/>
        <v>24.770013157910096</v>
      </c>
      <c r="Q271" s="2">
        <f t="shared" si="57"/>
        <v>34.76915024030243</v>
      </c>
      <c r="R271" s="2">
        <f t="shared" si="57"/>
        <v>41.199488690365158</v>
      </c>
      <c r="S271" s="2">
        <f t="shared" si="57"/>
        <v>15.158307920870715</v>
      </c>
      <c r="T271" s="2">
        <f t="shared" si="57"/>
        <v>1.1937680757124027</v>
      </c>
      <c r="U271" s="2">
        <f t="shared" si="59"/>
        <v>392.09072808516078</v>
      </c>
      <c r="V271" s="13">
        <f t="shared" si="56"/>
        <v>0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>
      <c r="A272" s="5"/>
      <c r="B272" s="2"/>
      <c r="C272">
        <v>1980.375</v>
      </c>
      <c r="D272">
        <v>341.45</v>
      </c>
      <c r="E272" s="1">
        <f t="shared" si="60"/>
        <v>2016</v>
      </c>
      <c r="F272" s="14">
        <v>11110.268959968891</v>
      </c>
      <c r="G272" s="2">
        <f t="shared" si="54"/>
        <v>25.427637887961769</v>
      </c>
      <c r="H272" s="2">
        <f t="shared" si="54"/>
        <v>35.685229622338497</v>
      </c>
      <c r="I272" s="2">
        <f t="shared" si="54"/>
        <v>42.265252344713559</v>
      </c>
      <c r="J272" s="2">
        <f t="shared" si="54"/>
        <v>15.557024387278689</v>
      </c>
      <c r="K272" s="2">
        <f t="shared" si="54"/>
        <v>1.22992211546855</v>
      </c>
      <c r="L272" s="2">
        <f t="shared" si="58"/>
        <v>395.16506635776108</v>
      </c>
      <c r="O272">
        <f t="shared" si="55"/>
        <v>11110.268959968891</v>
      </c>
      <c r="P272" s="2">
        <f t="shared" si="57"/>
        <v>25.427637887961769</v>
      </c>
      <c r="Q272" s="2">
        <f t="shared" si="57"/>
        <v>35.685229622338497</v>
      </c>
      <c r="R272" s="2">
        <f t="shared" si="57"/>
        <v>42.265252344713559</v>
      </c>
      <c r="S272" s="2">
        <f t="shared" si="57"/>
        <v>15.557024387278689</v>
      </c>
      <c r="T272" s="2">
        <f t="shared" si="57"/>
        <v>1.22992211546855</v>
      </c>
      <c r="U272" s="2">
        <f t="shared" si="59"/>
        <v>395.16506635776108</v>
      </c>
      <c r="V272" s="13">
        <f t="shared" si="56"/>
        <v>0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>
      <c r="A273" s="5"/>
      <c r="B273" s="2"/>
      <c r="C273">
        <v>1980.4583</v>
      </c>
      <c r="D273">
        <v>341.36</v>
      </c>
      <c r="E273" s="1">
        <f t="shared" si="60"/>
        <v>2017</v>
      </c>
      <c r="F273" s="14">
        <v>11256.830468363096</v>
      </c>
      <c r="G273" s="2">
        <f t="shared" si="54"/>
        <v>26.105729420729823</v>
      </c>
      <c r="H273" s="2">
        <f t="shared" si="54"/>
        <v>36.630276231398746</v>
      </c>
      <c r="I273" s="2">
        <f t="shared" si="54"/>
        <v>43.367090484961452</v>
      </c>
      <c r="J273" s="2">
        <f t="shared" si="54"/>
        <v>15.972322671460523</v>
      </c>
      <c r="K273" s="2">
        <f t="shared" si="54"/>
        <v>1.2675943434503392</v>
      </c>
      <c r="L273" s="2">
        <f t="shared" si="58"/>
        <v>398.34301315200088</v>
      </c>
      <c r="O273">
        <f t="shared" si="55"/>
        <v>11256.830468363096</v>
      </c>
      <c r="P273" s="2">
        <f t="shared" si="57"/>
        <v>26.105729420729823</v>
      </c>
      <c r="Q273" s="2">
        <f t="shared" si="57"/>
        <v>36.630276231398746</v>
      </c>
      <c r="R273" s="2">
        <f t="shared" si="57"/>
        <v>43.367090484961452</v>
      </c>
      <c r="S273" s="2">
        <f t="shared" si="57"/>
        <v>15.972322671460523</v>
      </c>
      <c r="T273" s="2">
        <f t="shared" si="57"/>
        <v>1.2675943434503392</v>
      </c>
      <c r="U273" s="2">
        <f t="shared" si="59"/>
        <v>398.34301315200088</v>
      </c>
      <c r="V273" s="13">
        <f t="shared" si="56"/>
        <v>0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>
      <c r="A274" s="5"/>
      <c r="B274" s="2"/>
      <c r="C274">
        <v>1980.5417</v>
      </c>
      <c r="D274">
        <v>339.45</v>
      </c>
      <c r="E274" s="1">
        <f t="shared" si="60"/>
        <v>2018</v>
      </c>
      <c r="F274" s="14">
        <v>11467.297756108754</v>
      </c>
      <c r="G274" s="2">
        <f t="shared" si="54"/>
        <v>26.792766022085317</v>
      </c>
      <c r="H274" s="2">
        <f t="shared" si="54"/>
        <v>37.586484632961771</v>
      </c>
      <c r="I274" s="2">
        <f t="shared" si="54"/>
        <v>44.47615770543883</v>
      </c>
      <c r="J274" s="2">
        <f t="shared" si="54"/>
        <v>16.38109832528043</v>
      </c>
      <c r="K274" s="2">
        <f t="shared" si="54"/>
        <v>1.2973245267313167</v>
      </c>
      <c r="L274" s="2">
        <f t="shared" si="58"/>
        <v>401.53383121249766</v>
      </c>
      <c r="O274">
        <f t="shared" si="55"/>
        <v>11467.297756108754</v>
      </c>
      <c r="P274" s="2">
        <f t="shared" si="57"/>
        <v>26.792766022085317</v>
      </c>
      <c r="Q274" s="2">
        <f t="shared" si="57"/>
        <v>37.586484632961771</v>
      </c>
      <c r="R274" s="2">
        <f t="shared" si="57"/>
        <v>44.47615770543883</v>
      </c>
      <c r="S274" s="2">
        <f t="shared" si="57"/>
        <v>16.38109832528043</v>
      </c>
      <c r="T274" s="2">
        <f t="shared" si="57"/>
        <v>1.2973245267313167</v>
      </c>
      <c r="U274" s="2">
        <f t="shared" si="59"/>
        <v>401.53383121249766</v>
      </c>
      <c r="V274" s="13">
        <f t="shared" si="56"/>
        <v>0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>
      <c r="A275" s="5"/>
      <c r="B275" s="2"/>
      <c r="C275">
        <v>1980.625</v>
      </c>
      <c r="D275">
        <v>337.67</v>
      </c>
      <c r="E275" s="1">
        <f t="shared" si="60"/>
        <v>2019</v>
      </c>
      <c r="F275" s="14">
        <v>11476.535739799836</v>
      </c>
      <c r="G275" s="2">
        <f t="shared" si="54"/>
        <v>27.492648044758621</v>
      </c>
      <c r="H275" s="2">
        <f t="shared" si="54"/>
        <v>38.559824663264777</v>
      </c>
      <c r="I275" s="2">
        <f t="shared" si="54"/>
        <v>45.601957841237848</v>
      </c>
      <c r="J275" s="2">
        <f t="shared" si="54"/>
        <v>16.791224644432418</v>
      </c>
      <c r="K275" s="2">
        <f t="shared" si="54"/>
        <v>1.3252378877314979</v>
      </c>
      <c r="L275" s="2">
        <f t="shared" si="58"/>
        <v>404.77089308142513</v>
      </c>
      <c r="O275">
        <f t="shared" si="55"/>
        <v>11476.535739799836</v>
      </c>
      <c r="P275" s="2">
        <f t="shared" si="57"/>
        <v>27.492648044758621</v>
      </c>
      <c r="Q275" s="2">
        <f t="shared" si="57"/>
        <v>38.559824663264777</v>
      </c>
      <c r="R275" s="2">
        <f t="shared" si="57"/>
        <v>45.601957841237848</v>
      </c>
      <c r="S275" s="2">
        <f t="shared" si="57"/>
        <v>16.791224644432418</v>
      </c>
      <c r="T275" s="2">
        <f t="shared" si="57"/>
        <v>1.3252378877314979</v>
      </c>
      <c r="U275" s="2">
        <f t="shared" si="59"/>
        <v>404.77089308142513</v>
      </c>
      <c r="V275" s="13">
        <f t="shared" si="56"/>
        <v>0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>
      <c r="A276" s="5"/>
      <c r="B276" s="2"/>
      <c r="C276">
        <v>1980.7083</v>
      </c>
      <c r="D276">
        <v>336.25</v>
      </c>
      <c r="E276" s="1">
        <f t="shared" si="60"/>
        <v>2020</v>
      </c>
      <c r="F276" s="14">
        <v>11432.231813496866</v>
      </c>
      <c r="G276" s="2">
        <f t="shared" si="54"/>
        <v>28.193093888032788</v>
      </c>
      <c r="H276" s="2">
        <f t="shared" si="54"/>
        <v>39.531354422351107</v>
      </c>
      <c r="I276" s="2">
        <f t="shared" si="54"/>
        <v>46.714034660329247</v>
      </c>
      <c r="J276" s="2">
        <f t="shared" si="54"/>
        <v>17.179006006735158</v>
      </c>
      <c r="K276" s="2">
        <f t="shared" si="54"/>
        <v>1.3426019051482458</v>
      </c>
      <c r="L276" s="2">
        <f t="shared" si="58"/>
        <v>407.96009088259655</v>
      </c>
      <c r="M276">
        <f>AVERAGE(D748:D759)</f>
        <v>414.23833333333329</v>
      </c>
      <c r="N276">
        <v>1</v>
      </c>
      <c r="O276">
        <f t="shared" si="55"/>
        <v>11433.231813496866</v>
      </c>
      <c r="P276" s="2">
        <f t="shared" si="57"/>
        <v>28.193093888032788</v>
      </c>
      <c r="Q276" s="2">
        <f t="shared" si="57"/>
        <v>39.531354422351107</v>
      </c>
      <c r="R276" s="2">
        <f t="shared" si="57"/>
        <v>46.714034660329247</v>
      </c>
      <c r="S276" s="2">
        <f t="shared" si="57"/>
        <v>17.179006006735158</v>
      </c>
      <c r="T276" s="2">
        <f t="shared" si="57"/>
        <v>1.3426019051482458</v>
      </c>
      <c r="U276" s="2">
        <f t="shared" si="59"/>
        <v>407.96009088259655</v>
      </c>
      <c r="V276" s="13">
        <f t="shared" si="56"/>
        <v>0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>
      <c r="A277" s="5"/>
      <c r="B277" s="2"/>
      <c r="C277">
        <v>1980.7917</v>
      </c>
      <c r="D277">
        <v>336.14</v>
      </c>
      <c r="E277" s="1">
        <f t="shared" si="60"/>
        <v>2021</v>
      </c>
      <c r="F277" s="4">
        <f>F276*SUM(econlow!Z67:AB67)/SUM(econlow!Z66:AB66)</f>
        <v>10108.07108233886</v>
      </c>
      <c r="G277" s="9">
        <f t="shared" si="54"/>
        <v>28.890835735804899</v>
      </c>
      <c r="H277" s="9">
        <f t="shared" si="54"/>
        <v>40.496051480941894</v>
      </c>
      <c r="I277" s="9">
        <f t="shared" si="54"/>
        <v>47.804528510499473</v>
      </c>
      <c r="J277" s="9">
        <f t="shared" si="54"/>
        <v>17.539434647587754</v>
      </c>
      <c r="K277" s="9">
        <f t="shared" si="54"/>
        <v>1.3510537175472419</v>
      </c>
      <c r="L277" s="9">
        <f t="shared" si="58"/>
        <v>411.08190409238125</v>
      </c>
      <c r="O277">
        <f t="shared" si="55"/>
        <v>10108.07108233886</v>
      </c>
      <c r="P277" s="2">
        <f t="shared" si="57"/>
        <v>28.890896768668746</v>
      </c>
      <c r="Q277" s="2">
        <f t="shared" si="57"/>
        <v>40.496145377655509</v>
      </c>
      <c r="R277" s="2">
        <f t="shared" si="57"/>
        <v>47.804678745241254</v>
      </c>
      <c r="S277" s="2">
        <f t="shared" si="57"/>
        <v>17.539552018479775</v>
      </c>
      <c r="T277" s="2">
        <f t="shared" si="57"/>
        <v>1.3511006659040494</v>
      </c>
      <c r="U277" s="9">
        <f t="shared" si="59"/>
        <v>411.08237357594936</v>
      </c>
      <c r="V277" s="13">
        <f t="shared" si="56"/>
        <v>4.694835681107179E-4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>
      <c r="A278" s="5"/>
      <c r="B278" s="2"/>
      <c r="C278">
        <v>1980.875</v>
      </c>
      <c r="D278">
        <v>337.3</v>
      </c>
      <c r="E278" s="1">
        <f t="shared" si="60"/>
        <v>2022</v>
      </c>
      <c r="F278" s="4">
        <f>F277*SUM(econlow!Z68:AB68)/SUM(econlow!Z67:AB67)</f>
        <v>10501.57192267236</v>
      </c>
      <c r="G278" s="9">
        <f t="shared" si="54"/>
        <v>29.507760261957035</v>
      </c>
      <c r="H278" s="9">
        <f t="shared" si="54"/>
        <v>41.333760288126783</v>
      </c>
      <c r="I278" s="9">
        <f t="shared" si="54"/>
        <v>48.681450135052373</v>
      </c>
      <c r="J278" s="9">
        <f t="shared" si="54"/>
        <v>17.723855207131528</v>
      </c>
      <c r="K278" s="9">
        <f t="shared" si="54"/>
        <v>1.2940128304204708</v>
      </c>
      <c r="L278" s="9">
        <f t="shared" si="58"/>
        <v>413.54083872268819</v>
      </c>
      <c r="O278">
        <f t="shared" si="55"/>
        <v>10501.57192267236</v>
      </c>
      <c r="P278" s="2">
        <f t="shared" si="57"/>
        <v>29.507821294820882</v>
      </c>
      <c r="Q278" s="2">
        <f t="shared" si="57"/>
        <v>41.33385392652773</v>
      </c>
      <c r="R278" s="2">
        <f t="shared" si="57"/>
        <v>48.681598353250919</v>
      </c>
      <c r="S278" s="2">
        <f t="shared" si="57"/>
        <v>17.723965872993482</v>
      </c>
      <c r="T278" s="2">
        <f t="shared" si="57"/>
        <v>1.2940413060382976</v>
      </c>
      <c r="U278" s="9">
        <f t="shared" si="59"/>
        <v>413.54128075363133</v>
      </c>
      <c r="V278" s="13">
        <f t="shared" si="56"/>
        <v>4.4203094313388647E-4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>
      <c r="A279" s="5"/>
      <c r="B279" s="2"/>
      <c r="C279">
        <v>1980.9583</v>
      </c>
      <c r="D279">
        <v>338.29</v>
      </c>
      <c r="E279" s="1">
        <f t="shared" si="60"/>
        <v>2023</v>
      </c>
      <c r="F279" s="4">
        <f>F278*SUM(econlow!Z69:AB69)/SUM(econlow!Z68:AB68)</f>
        <v>10777.496372890524</v>
      </c>
      <c r="G279" s="9">
        <f t="shared" ref="G279:K294" si="61">G278*(1-G$5)+G$4*$F278*$L$4/1000</f>
        <v>30.148701271322015</v>
      </c>
      <c r="H279" s="9">
        <f t="shared" si="61"/>
        <v>42.206112969048135</v>
      </c>
      <c r="I279" s="9">
        <f t="shared" si="61"/>
        <v>49.605718674604546</v>
      </c>
      <c r="J279" s="9">
        <f t="shared" si="61"/>
        <v>17.943925944540123</v>
      </c>
      <c r="K279" s="9">
        <f t="shared" si="61"/>
        <v>1.2778900013769092</v>
      </c>
      <c r="L279" s="9">
        <f t="shared" si="58"/>
        <v>416.18234886089169</v>
      </c>
      <c r="O279">
        <f t="shared" si="55"/>
        <v>10777.496372890524</v>
      </c>
      <c r="P279" s="2">
        <f t="shared" si="57"/>
        <v>30.148762304185862</v>
      </c>
      <c r="Q279" s="2">
        <f t="shared" si="57"/>
        <v>42.206206349847037</v>
      </c>
      <c r="R279" s="2">
        <f t="shared" si="57"/>
        <v>49.605864903327145</v>
      </c>
      <c r="S279" s="2">
        <f t="shared" si="57"/>
        <v>17.944030288409298</v>
      </c>
      <c r="T279" s="2">
        <f t="shared" si="57"/>
        <v>1.2779072727121754</v>
      </c>
      <c r="U279" s="9">
        <f t="shared" si="59"/>
        <v>416.18277111848153</v>
      </c>
      <c r="V279" s="13">
        <f t="shared" si="56"/>
        <v>4.2225758983249762E-4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>
      <c r="A280" s="5"/>
      <c r="B280" s="2"/>
      <c r="C280">
        <v>1981.0417</v>
      </c>
      <c r="D280">
        <v>339.29</v>
      </c>
      <c r="E280" s="1">
        <f t="shared" si="60"/>
        <v>2024</v>
      </c>
      <c r="F280" s="4">
        <f>F279*SUM(econlow!Z70:AB70)/SUM(econlow!Z69:AB69)</f>
        <v>11053.850419985441</v>
      </c>
      <c r="G280" s="9">
        <f t="shared" si="61"/>
        <v>30.806482740089979</v>
      </c>
      <c r="H280" s="9">
        <f t="shared" si="61"/>
        <v>43.101974180742928</v>
      </c>
      <c r="I280" s="9">
        <f t="shared" si="61"/>
        <v>50.559034551093056</v>
      </c>
      <c r="J280" s="9">
        <f t="shared" si="61"/>
        <v>18.183810231442923</v>
      </c>
      <c r="K280" s="9">
        <f t="shared" si="61"/>
        <v>1.2810652107814429</v>
      </c>
      <c r="L280" s="9">
        <f t="shared" si="58"/>
        <v>418.93236691415029</v>
      </c>
      <c r="O280">
        <f t="shared" si="55"/>
        <v>11053.850419985441</v>
      </c>
      <c r="P280" s="2">
        <f t="shared" ref="P280:T295" si="62">P279*(1-P$5)+P$4*$O279*$L$4/1000</f>
        <v>30.806543772953827</v>
      </c>
      <c r="Q280" s="2">
        <f t="shared" si="62"/>
        <v>43.102067304648457</v>
      </c>
      <c r="R280" s="2">
        <f t="shared" si="62"/>
        <v>50.559178817043673</v>
      </c>
      <c r="S280" s="2">
        <f t="shared" si="62"/>
        <v>18.183908614474895</v>
      </c>
      <c r="T280" s="2">
        <f t="shared" si="62"/>
        <v>1.2810756863758157</v>
      </c>
      <c r="U280" s="9">
        <f t="shared" si="59"/>
        <v>418.93277419549668</v>
      </c>
      <c r="V280" s="13">
        <f t="shared" si="56"/>
        <v>4.0728134638357005E-4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>
      <c r="A281" s="5"/>
      <c r="B281" s="2"/>
      <c r="C281">
        <v>1981.125</v>
      </c>
      <c r="D281">
        <v>340.55</v>
      </c>
      <c r="E281" s="1">
        <f t="shared" si="60"/>
        <v>2025</v>
      </c>
      <c r="F281" s="4">
        <f>F280*SUM(econlow!Z71:AB71)/SUM(econlow!Z70:AB70)</f>
        <v>11329.97312272375</v>
      </c>
      <c r="G281" s="9">
        <f t="shared" si="61"/>
        <v>31.48113088778862</v>
      </c>
      <c r="H281" s="9">
        <f t="shared" si="61"/>
        <v>44.021319588275013</v>
      </c>
      <c r="I281" s="9">
        <f t="shared" si="61"/>
        <v>51.541072413647164</v>
      </c>
      <c r="J281" s="9">
        <f t="shared" si="61"/>
        <v>18.44242660421688</v>
      </c>
      <c r="K281" s="9">
        <f t="shared" si="61"/>
        <v>1.2959654410445123</v>
      </c>
      <c r="L281" s="9">
        <f t="shared" si="58"/>
        <v>421.78191493497218</v>
      </c>
      <c r="O281">
        <f t="shared" si="55"/>
        <v>11329.97312272375</v>
      </c>
      <c r="P281" s="2">
        <f t="shared" si="62"/>
        <v>31.481191920652467</v>
      </c>
      <c r="Q281" s="2">
        <f t="shared" si="62"/>
        <v>44.021412455993897</v>
      </c>
      <c r="R281" s="2">
        <f t="shared" si="62"/>
        <v>51.541214743171338</v>
      </c>
      <c r="S281" s="2">
        <f t="shared" si="62"/>
        <v>18.442519366935535</v>
      </c>
      <c r="T281" s="2">
        <f t="shared" si="62"/>
        <v>1.2959717948136782</v>
      </c>
      <c r="U281" s="9">
        <f t="shared" si="59"/>
        <v>421.78231028156688</v>
      </c>
      <c r="V281" s="13">
        <f t="shared" si="56"/>
        <v>3.9534659470064071E-4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>
      <c r="A282" s="5"/>
      <c r="B282" s="2"/>
      <c r="C282">
        <v>1981.2083</v>
      </c>
      <c r="D282">
        <v>341.63</v>
      </c>
      <c r="E282" s="1">
        <f t="shared" si="60"/>
        <v>2026</v>
      </c>
      <c r="F282" s="4">
        <f>F281*SUM(econlow!Z72:AB72)/SUM(econlow!Z71:AB71)</f>
        <v>11605.65187759983</v>
      </c>
      <c r="G282" s="9">
        <f t="shared" si="61"/>
        <v>32.172631594809317</v>
      </c>
      <c r="H282" s="9">
        <f t="shared" si="61"/>
        <v>44.964062863444681</v>
      </c>
      <c r="I282" s="9">
        <f t="shared" si="61"/>
        <v>52.551411982120378</v>
      </c>
      <c r="J282" s="9">
        <f t="shared" si="61"/>
        <v>18.718677804593639</v>
      </c>
      <c r="K282" s="9">
        <f t="shared" si="61"/>
        <v>1.3179663947066547</v>
      </c>
      <c r="L282" s="9">
        <f t="shared" si="58"/>
        <v>424.72475063967465</v>
      </c>
      <c r="O282">
        <f t="shared" si="55"/>
        <v>11605.65187759983</v>
      </c>
      <c r="P282" s="2">
        <f t="shared" si="62"/>
        <v>32.172692627673165</v>
      </c>
      <c r="Q282" s="2">
        <f t="shared" si="62"/>
        <v>44.964155475681693</v>
      </c>
      <c r="R282" s="2">
        <f t="shared" si="62"/>
        <v>52.551552401210017</v>
      </c>
      <c r="S282" s="2">
        <f t="shared" si="62"/>
        <v>18.718765268069809</v>
      </c>
      <c r="T282" s="2">
        <f t="shared" si="62"/>
        <v>1.3179702484624585</v>
      </c>
      <c r="U282" s="9">
        <f t="shared" si="59"/>
        <v>424.72513602109711</v>
      </c>
      <c r="V282" s="13">
        <f t="shared" si="56"/>
        <v>3.8538142246125062E-4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>
      <c r="A283" s="5"/>
      <c r="B283" s="2"/>
      <c r="C283">
        <v>1981.2917</v>
      </c>
      <c r="D283">
        <v>342.6</v>
      </c>
      <c r="E283" s="1">
        <f t="shared" si="60"/>
        <v>2027</v>
      </c>
      <c r="F283" s="4">
        <f>F282*SUM(econlow!Z73:AB73)/SUM(econlow!Z72:AB72)</f>
        <v>11880.682530189393</v>
      </c>
      <c r="G283" s="9">
        <f t="shared" si="61"/>
        <v>32.880957765742643</v>
      </c>
      <c r="H283" s="9">
        <f t="shared" si="61"/>
        <v>45.930097952773188</v>
      </c>
      <c r="I283" s="9">
        <f t="shared" si="61"/>
        <v>53.5896066771924</v>
      </c>
      <c r="J283" s="9">
        <f t="shared" si="61"/>
        <v>19.011504303756986</v>
      </c>
      <c r="K283" s="9">
        <f t="shared" si="61"/>
        <v>1.3442533121938336</v>
      </c>
      <c r="L283" s="9">
        <f t="shared" si="58"/>
        <v>427.75642001165909</v>
      </c>
      <c r="O283">
        <f t="shared" si="55"/>
        <v>11880.682530189393</v>
      </c>
      <c r="P283" s="2">
        <f t="shared" si="62"/>
        <v>32.88101879860649</v>
      </c>
      <c r="Q283" s="2">
        <f t="shared" si="62"/>
        <v>45.930190310231168</v>
      </c>
      <c r="R283" s="2">
        <f t="shared" si="62"/>
        <v>53.589745211490538</v>
      </c>
      <c r="S283" s="2">
        <f t="shared" si="62"/>
        <v>19.011586770719738</v>
      </c>
      <c r="T283" s="2">
        <f t="shared" si="62"/>
        <v>1.3442556496148836</v>
      </c>
      <c r="U283" s="9">
        <f t="shared" si="59"/>
        <v>427.75679674066282</v>
      </c>
      <c r="V283" s="13">
        <f t="shared" si="56"/>
        <v>3.7672900373308948E-4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>
      <c r="A284" s="5"/>
      <c r="B284" s="2"/>
      <c r="C284">
        <v>1981.375</v>
      </c>
      <c r="D284">
        <v>343.04</v>
      </c>
      <c r="E284" s="1">
        <f t="shared" si="60"/>
        <v>2028</v>
      </c>
      <c r="F284" s="4">
        <f>F283*SUM(econlow!Z74:AB74)/SUM(econlow!Z73:AB73)</f>
        <v>12154.871028637312</v>
      </c>
      <c r="G284" s="9">
        <f t="shared" si="61"/>
        <v>33.60606984504998</v>
      </c>
      <c r="H284" s="9">
        <f t="shared" si="61"/>
        <v>46.919299925108589</v>
      </c>
      <c r="I284" s="9">
        <f t="shared" si="61"/>
        <v>54.65518524271841</v>
      </c>
      <c r="J284" s="9">
        <f t="shared" si="61"/>
        <v>19.319883138654095</v>
      </c>
      <c r="K284" s="9">
        <f t="shared" si="61"/>
        <v>1.3731093708099213</v>
      </c>
      <c r="L284" s="9">
        <f t="shared" si="58"/>
        <v>430.87354752234097</v>
      </c>
      <c r="O284">
        <f t="shared" si="55"/>
        <v>12154.871028637312</v>
      </c>
      <c r="P284" s="2">
        <f t="shared" si="62"/>
        <v>33.606130877913827</v>
      </c>
      <c r="Q284" s="2">
        <f t="shared" si="62"/>
        <v>46.919392028488446</v>
      </c>
      <c r="R284" s="2">
        <f t="shared" si="62"/>
        <v>54.655321917523878</v>
      </c>
      <c r="S284" s="2">
        <f t="shared" si="62"/>
        <v>19.319960894538529</v>
      </c>
      <c r="T284" s="2">
        <f t="shared" si="62"/>
        <v>1.3731107885274529</v>
      </c>
      <c r="U284" s="9">
        <f t="shared" si="59"/>
        <v>430.87391650699215</v>
      </c>
      <c r="V284" s="13">
        <f t="shared" si="56"/>
        <v>3.6898465117474188E-4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>
      <c r="A285" s="5"/>
      <c r="B285" s="2"/>
      <c r="C285">
        <v>1981.4583</v>
      </c>
      <c r="D285">
        <v>342.54</v>
      </c>
      <c r="E285" s="1">
        <f t="shared" si="60"/>
        <v>2029</v>
      </c>
      <c r="F285" s="4">
        <f>F284*SUM(econlow!Z75:AB75)/SUM(econlow!Z74:AB74)</f>
        <v>12428.033208210263</v>
      </c>
      <c r="G285" s="9">
        <f t="shared" si="61"/>
        <v>34.347916433652259</v>
      </c>
      <c r="H285" s="9">
        <f t="shared" si="61"/>
        <v>47.931525972156798</v>
      </c>
      <c r="I285" s="9">
        <f t="shared" si="61"/>
        <v>55.747653594713462</v>
      </c>
      <c r="J285" s="9">
        <f t="shared" si="61"/>
        <v>19.642827008855956</v>
      </c>
      <c r="K285" s="9">
        <f t="shared" si="61"/>
        <v>1.4034841545366925</v>
      </c>
      <c r="L285" s="9">
        <f t="shared" si="58"/>
        <v>434.07340716391514</v>
      </c>
      <c r="O285">
        <f t="shared" si="55"/>
        <v>12428.033208210263</v>
      </c>
      <c r="P285" s="2">
        <f t="shared" si="62"/>
        <v>34.347977466516106</v>
      </c>
      <c r="Q285" s="2">
        <f t="shared" si="62"/>
        <v>47.931617822157499</v>
      </c>
      <c r="R285" s="2">
        <f t="shared" si="62"/>
        <v>55.747788434985516</v>
      </c>
      <c r="S285" s="2">
        <f t="shared" si="62"/>
        <v>19.642900322791164</v>
      </c>
      <c r="T285" s="2">
        <f t="shared" si="62"/>
        <v>1.4034850144258422</v>
      </c>
      <c r="U285" s="9">
        <f t="shared" si="59"/>
        <v>434.07376906087609</v>
      </c>
      <c r="V285" s="13">
        <f t="shared" si="56"/>
        <v>3.6189696095334511E-4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>
      <c r="A286" s="5"/>
      <c r="B286" s="2"/>
      <c r="C286">
        <v>1981.5417</v>
      </c>
      <c r="D286">
        <v>340.82</v>
      </c>
      <c r="E286" s="1">
        <f t="shared" si="60"/>
        <v>2030</v>
      </c>
      <c r="F286" s="4">
        <f>F285*SUM(econlow!Z76:AB76)/SUM(econlow!Z75:AB75)</f>
        <v>12699.994521440667</v>
      </c>
      <c r="G286" s="9">
        <f t="shared" si="61"/>
        <v>35.106434892369315</v>
      </c>
      <c r="H286" s="9">
        <f t="shared" si="61"/>
        <v>48.966616386030395</v>
      </c>
      <c r="I286" s="9">
        <f t="shared" si="61"/>
        <v>56.866496613151</v>
      </c>
      <c r="J286" s="9">
        <f t="shared" si="61"/>
        <v>19.979383399724117</v>
      </c>
      <c r="K286" s="9">
        <f t="shared" si="61"/>
        <v>1.434731907622028</v>
      </c>
      <c r="L286" s="9">
        <f t="shared" si="58"/>
        <v>437.35366319889687</v>
      </c>
      <c r="O286">
        <f t="shared" si="55"/>
        <v>12699.994521440667</v>
      </c>
      <c r="P286" s="2">
        <f t="shared" si="62"/>
        <v>35.106495925233162</v>
      </c>
      <c r="Q286" s="2">
        <f t="shared" si="62"/>
        <v>48.966707983348996</v>
      </c>
      <c r="R286" s="2">
        <f t="shared" si="62"/>
        <v>56.866629643513875</v>
      </c>
      <c r="S286" s="2">
        <f t="shared" si="62"/>
        <v>19.979452525464694</v>
      </c>
      <c r="T286" s="2">
        <f t="shared" si="62"/>
        <v>1.4347324291711612</v>
      </c>
      <c r="U286" s="9">
        <f t="shared" si="59"/>
        <v>437.3540185067319</v>
      </c>
      <c r="V286" s="13">
        <f t="shared" si="56"/>
        <v>3.553078350364558E-4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>
      <c r="A287" s="5"/>
      <c r="B287" s="2"/>
      <c r="C287">
        <v>1981.625</v>
      </c>
      <c r="D287">
        <v>338.48</v>
      </c>
      <c r="E287" s="1">
        <f t="shared" si="60"/>
        <v>2031</v>
      </c>
      <c r="F287" s="4">
        <f>F286*SUM(econlow!Z77:AB77)/SUM(econlow!Z76:AB76)</f>
        <v>12360.761626547061</v>
      </c>
      <c r="G287" s="9">
        <f t="shared" si="61"/>
        <v>35.881551928889166</v>
      </c>
      <c r="H287" s="9">
        <f t="shared" si="61"/>
        <v>50.024395508769551</v>
      </c>
      <c r="I287" s="9">
        <f t="shared" si="61"/>
        <v>58.011179869169013</v>
      </c>
      <c r="J287" s="9">
        <f t="shared" si="61"/>
        <v>20.32863372399488</v>
      </c>
      <c r="K287" s="9">
        <f t="shared" si="61"/>
        <v>1.4664527646867944</v>
      </c>
      <c r="L287" s="9">
        <f t="shared" si="58"/>
        <v>440.7122137955094</v>
      </c>
      <c r="O287">
        <f t="shared" si="55"/>
        <v>12360.761626547061</v>
      </c>
      <c r="P287" s="2">
        <f t="shared" si="62"/>
        <v>35.881612961753014</v>
      </c>
      <c r="Q287" s="2">
        <f t="shared" si="62"/>
        <v>50.024486854101191</v>
      </c>
      <c r="R287" s="2">
        <f t="shared" si="62"/>
        <v>58.01131111391642</v>
      </c>
      <c r="S287" s="2">
        <f t="shared" si="62"/>
        <v>20.328698900799218</v>
      </c>
      <c r="T287" s="2">
        <f t="shared" si="62"/>
        <v>1.4664530810223342</v>
      </c>
      <c r="U287" s="9">
        <f t="shared" si="59"/>
        <v>440.71256291159216</v>
      </c>
      <c r="V287" s="13">
        <f t="shared" si="56"/>
        <v>3.4911608275933759E-4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>
      <c r="A288" s="5"/>
      <c r="B288" s="2"/>
      <c r="C288">
        <v>1981.7083</v>
      </c>
      <c r="D288">
        <v>336.95</v>
      </c>
      <c r="E288" s="1">
        <f t="shared" si="60"/>
        <v>2032</v>
      </c>
      <c r="F288" s="4">
        <f>F287*SUM(econlow!Z78:AB78)/SUM(econlow!Z77:AB77)</f>
        <v>12601.919717806149</v>
      </c>
      <c r="G288" s="9">
        <f t="shared" si="61"/>
        <v>36.635964610321615</v>
      </c>
      <c r="H288" s="9">
        <f t="shared" si="61"/>
        <v>51.047411795534416</v>
      </c>
      <c r="I288" s="9">
        <f t="shared" si="61"/>
        <v>59.089533915146305</v>
      </c>
      <c r="J288" s="9">
        <f t="shared" si="61"/>
        <v>20.618116407756613</v>
      </c>
      <c r="K288" s="9">
        <f t="shared" si="61"/>
        <v>1.4697660100586272</v>
      </c>
      <c r="L288" s="9">
        <f t="shared" si="58"/>
        <v>443.86079273881757</v>
      </c>
      <c r="O288">
        <f t="shared" si="55"/>
        <v>12601.919717806149</v>
      </c>
      <c r="P288" s="2">
        <f t="shared" si="62"/>
        <v>36.636025643185462</v>
      </c>
      <c r="Q288" s="2">
        <f t="shared" si="62"/>
        <v>51.047502889572314</v>
      </c>
      <c r="R288" s="2">
        <f t="shared" si="62"/>
        <v>59.089663398245875</v>
      </c>
      <c r="S288" s="2">
        <f t="shared" si="62"/>
        <v>20.618177861215024</v>
      </c>
      <c r="T288" s="2">
        <f t="shared" si="62"/>
        <v>1.4697662019258309</v>
      </c>
      <c r="U288" s="9">
        <f t="shared" si="59"/>
        <v>443.86113599414455</v>
      </c>
      <c r="V288" s="13">
        <f t="shared" si="56"/>
        <v>3.4325532698176175E-4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>
      <c r="A289" s="5"/>
      <c r="B289" s="2"/>
      <c r="C289">
        <v>1981.7917</v>
      </c>
      <c r="D289">
        <v>337.05</v>
      </c>
      <c r="E289" s="1">
        <f t="shared" si="60"/>
        <v>2033</v>
      </c>
      <c r="F289" s="4">
        <f>F288*SUM(econlow!Z79:AB79)/SUM(econlow!Z78:AB78)</f>
        <v>12855.752673257417</v>
      </c>
      <c r="G289" s="9">
        <f t="shared" si="61"/>
        <v>37.405095860704151</v>
      </c>
      <c r="H289" s="9">
        <f t="shared" si="61"/>
        <v>52.090257686137662</v>
      </c>
      <c r="I289" s="9">
        <f t="shared" si="61"/>
        <v>60.189643952530574</v>
      </c>
      <c r="J289" s="9">
        <f t="shared" si="61"/>
        <v>20.919366796175211</v>
      </c>
      <c r="K289" s="9">
        <f t="shared" si="61"/>
        <v>1.483097571075245</v>
      </c>
      <c r="L289" s="9">
        <f t="shared" si="58"/>
        <v>447.08746186662285</v>
      </c>
      <c r="O289">
        <f t="shared" si="55"/>
        <v>12855.752673257417</v>
      </c>
      <c r="P289" s="2">
        <f t="shared" si="62"/>
        <v>37.405156893567998</v>
      </c>
      <c r="Q289" s="2">
        <f t="shared" si="62"/>
        <v>52.090348529573141</v>
      </c>
      <c r="R289" s="2">
        <f t="shared" si="62"/>
        <v>60.189771697628231</v>
      </c>
      <c r="S289" s="2">
        <f t="shared" si="62"/>
        <v>20.919424738990745</v>
      </c>
      <c r="T289" s="2">
        <f t="shared" si="62"/>
        <v>1.4830976874485866</v>
      </c>
      <c r="U289" s="9">
        <f t="shared" si="59"/>
        <v>447.0877995472087</v>
      </c>
      <c r="V289" s="13">
        <f t="shared" si="56"/>
        <v>3.376805858579246E-4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>
      <c r="A290" s="5"/>
      <c r="B290" s="2"/>
      <c r="C290">
        <v>1981.875</v>
      </c>
      <c r="D290">
        <v>338.57</v>
      </c>
      <c r="E290" s="1">
        <f t="shared" si="60"/>
        <v>2034</v>
      </c>
      <c r="F290" s="4">
        <f>F289*SUM(econlow!Z80:AB80)/SUM(econlow!Z79:AB79)</f>
        <v>13107.80525315975</v>
      </c>
      <c r="G290" s="9">
        <f t="shared" si="61"/>
        <v>38.189719263297327</v>
      </c>
      <c r="H290" s="9">
        <f t="shared" si="61"/>
        <v>53.154068756839408</v>
      </c>
      <c r="I290" s="9">
        <f t="shared" si="61"/>
        <v>61.313122163954723</v>
      </c>
      <c r="J290" s="9">
        <f t="shared" si="61"/>
        <v>21.233200297396035</v>
      </c>
      <c r="K290" s="9">
        <f t="shared" si="61"/>
        <v>1.5031006117356847</v>
      </c>
      <c r="L290" s="9">
        <f t="shared" si="58"/>
        <v>450.39321109322316</v>
      </c>
      <c r="O290">
        <f t="shared" si="55"/>
        <v>13107.80525315975</v>
      </c>
      <c r="P290" s="2">
        <f t="shared" si="62"/>
        <v>38.189780296161175</v>
      </c>
      <c r="Q290" s="2">
        <f t="shared" si="62"/>
        <v>53.15415935036188</v>
      </c>
      <c r="R290" s="2">
        <f t="shared" si="62"/>
        <v>61.313248194379</v>
      </c>
      <c r="S290" s="2">
        <f t="shared" si="62"/>
        <v>21.233254930120683</v>
      </c>
      <c r="T290" s="2">
        <f t="shared" si="62"/>
        <v>1.5031006823196844</v>
      </c>
      <c r="U290" s="9">
        <f t="shared" si="59"/>
        <v>450.39354345334243</v>
      </c>
      <c r="V290" s="13">
        <f t="shared" si="56"/>
        <v>3.3236011927328946E-4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>
      <c r="A291" s="5"/>
      <c r="B291" s="2"/>
      <c r="C291">
        <v>1981.9583</v>
      </c>
      <c r="D291">
        <v>339.91</v>
      </c>
      <c r="E291" s="1">
        <f t="shared" si="60"/>
        <v>2035</v>
      </c>
      <c r="F291" s="4">
        <f>F290*SUM(econlow!Z81:AB81)/SUM(econlow!Z80:AB80)</f>
        <v>13358.002789246097</v>
      </c>
      <c r="G291" s="9">
        <f t="shared" si="61"/>
        <v>38.989726156682664</v>
      </c>
      <c r="H291" s="9">
        <f t="shared" si="61"/>
        <v>54.238620160389303</v>
      </c>
      <c r="I291" s="9">
        <f t="shared" si="61"/>
        <v>62.45938741313347</v>
      </c>
      <c r="J291" s="9">
        <f t="shared" si="61"/>
        <v>21.558689113477868</v>
      </c>
      <c r="K291" s="9">
        <f t="shared" si="61"/>
        <v>1.5270665236392285</v>
      </c>
      <c r="L291" s="9">
        <f t="shared" si="58"/>
        <v>453.77348936732255</v>
      </c>
      <c r="O291">
        <f t="shared" si="55"/>
        <v>13358.002789246097</v>
      </c>
      <c r="P291" s="2">
        <f t="shared" si="62"/>
        <v>38.989787189546512</v>
      </c>
      <c r="Q291" s="2">
        <f t="shared" si="62"/>
        <v>54.238710504686281</v>
      </c>
      <c r="R291" s="2">
        <f t="shared" si="62"/>
        <v>62.459511751899768</v>
      </c>
      <c r="S291" s="2">
        <f t="shared" si="62"/>
        <v>21.558740625206713</v>
      </c>
      <c r="T291" s="2">
        <f t="shared" si="62"/>
        <v>1.5270665664505882</v>
      </c>
      <c r="U291" s="9">
        <f t="shared" si="59"/>
        <v>453.77381663778988</v>
      </c>
      <c r="V291" s="13">
        <f t="shared" si="56"/>
        <v>3.2727046732361487E-4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>
      <c r="A292" s="5"/>
      <c r="B292" s="2"/>
      <c r="C292">
        <v>1982.0417</v>
      </c>
      <c r="D292">
        <v>340.93</v>
      </c>
      <c r="E292" s="1">
        <f t="shared" si="60"/>
        <v>2036</v>
      </c>
      <c r="F292" s="4">
        <f>F291*SUM(econlow!Z82:AB82)/SUM(econlow!Z81:AB81)</f>
        <v>13606.225396983094</v>
      </c>
      <c r="G292" s="9">
        <f t="shared" si="61"/>
        <v>39.805003322223506</v>
      </c>
      <c r="H292" s="9">
        <f t="shared" si="61"/>
        <v>55.343680656993619</v>
      </c>
      <c r="I292" s="9">
        <f t="shared" si="61"/>
        <v>63.627855146382871</v>
      </c>
      <c r="J292" s="9">
        <f t="shared" si="61"/>
        <v>21.894949684777902</v>
      </c>
      <c r="K292" s="9">
        <f t="shared" si="61"/>
        <v>1.5533489471932418</v>
      </c>
      <c r="L292" s="9">
        <f t="shared" si="58"/>
        <v>457.22483775757109</v>
      </c>
      <c r="O292">
        <f t="shared" si="55"/>
        <v>13606.225396983094</v>
      </c>
      <c r="P292" s="2">
        <f t="shared" si="62"/>
        <v>39.805064355087353</v>
      </c>
      <c r="Q292" s="2">
        <f t="shared" si="62"/>
        <v>55.343770752750736</v>
      </c>
      <c r="R292" s="2">
        <f t="shared" si="62"/>
        <v>63.627977816197671</v>
      </c>
      <c r="S292" s="2">
        <f t="shared" si="62"/>
        <v>21.894998253803625</v>
      </c>
      <c r="T292" s="2">
        <f t="shared" si="62"/>
        <v>1.5533489731596442</v>
      </c>
      <c r="U292" s="9">
        <f t="shared" si="59"/>
        <v>457.22516015099905</v>
      </c>
      <c r="V292" s="13">
        <f t="shared" si="56"/>
        <v>3.2239342795037373E-4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>
      <c r="A293" s="5"/>
      <c r="B293" s="2"/>
      <c r="C293">
        <v>1982.125</v>
      </c>
      <c r="D293">
        <v>341.76</v>
      </c>
      <c r="E293" s="1">
        <f t="shared" si="60"/>
        <v>2037</v>
      </c>
      <c r="F293" s="4">
        <f>F292*SUM(econlow!Z83:AB83)/SUM(econlow!Z82:AB82)</f>
        <v>13852.360422261545</v>
      </c>
      <c r="G293" s="9">
        <f t="shared" si="61"/>
        <v>40.635430224386795</v>
      </c>
      <c r="H293" s="9">
        <f t="shared" si="61"/>
        <v>56.469008386242535</v>
      </c>
      <c r="I293" s="9">
        <f t="shared" si="61"/>
        <v>64.817930645436633</v>
      </c>
      <c r="J293" s="9">
        <f t="shared" si="61"/>
        <v>22.24113485568332</v>
      </c>
      <c r="K293" s="9">
        <f t="shared" si="61"/>
        <v>1.580943686446032</v>
      </c>
      <c r="L293" s="9">
        <f t="shared" si="58"/>
        <v>460.74444779819532</v>
      </c>
      <c r="O293">
        <f t="shared" si="55"/>
        <v>13852.360422261545</v>
      </c>
      <c r="P293" s="2">
        <f t="shared" si="62"/>
        <v>40.635491257250642</v>
      </c>
      <c r="Q293" s="2">
        <f t="shared" si="62"/>
        <v>56.46909823414353</v>
      </c>
      <c r="R293" s="2">
        <f t="shared" si="62"/>
        <v>64.818051668701628</v>
      </c>
      <c r="S293" s="2">
        <f t="shared" si="62"/>
        <v>22.241180650113296</v>
      </c>
      <c r="T293" s="2">
        <f t="shared" si="62"/>
        <v>1.5809437021954511</v>
      </c>
      <c r="U293" s="9">
        <f t="shared" si="59"/>
        <v>460.74476551240457</v>
      </c>
      <c r="V293" s="13">
        <f t="shared" si="56"/>
        <v>3.1771420924542326E-4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>
      <c r="A294" s="5"/>
      <c r="B294" s="2"/>
      <c r="C294">
        <v>1982.2083</v>
      </c>
      <c r="D294">
        <v>342.77</v>
      </c>
      <c r="E294" s="1">
        <f t="shared" si="60"/>
        <v>2038</v>
      </c>
      <c r="F294" s="4">
        <f>F293*SUM(econlow!Z84:AB84)/SUM(econlow!Z83:AB83)</f>
        <v>14096.301904741926</v>
      </c>
      <c r="G294" s="9">
        <f t="shared" si="61"/>
        <v>41.480879452036561</v>
      </c>
      <c r="H294" s="9">
        <f t="shared" si="61"/>
        <v>57.614351575240796</v>
      </c>
      <c r="I294" s="9">
        <f t="shared" si="61"/>
        <v>66.029010250142306</v>
      </c>
      <c r="J294" s="9">
        <f t="shared" si="61"/>
        <v>22.596432643604846</v>
      </c>
      <c r="K294" s="9">
        <f t="shared" si="61"/>
        <v>1.6092363768392235</v>
      </c>
      <c r="L294" s="9">
        <f t="shared" si="58"/>
        <v>464.32991029786376</v>
      </c>
      <c r="O294">
        <f t="shared" si="55"/>
        <v>14096.301904741926</v>
      </c>
      <c r="P294" s="2">
        <f t="shared" si="62"/>
        <v>41.480940484900408</v>
      </c>
      <c r="Q294" s="2">
        <f t="shared" si="62"/>
        <v>57.614441175967535</v>
      </c>
      <c r="R294" s="2">
        <f t="shared" si="62"/>
        <v>66.029129648958502</v>
      </c>
      <c r="S294" s="2">
        <f t="shared" si="62"/>
        <v>22.596475821943006</v>
      </c>
      <c r="T294" s="2">
        <f t="shared" si="62"/>
        <v>1.6092363863917289</v>
      </c>
      <c r="U294" s="9">
        <f t="shared" si="59"/>
        <v>464.33022351816123</v>
      </c>
      <c r="V294" s="13">
        <f t="shared" si="56"/>
        <v>3.1322029747116176E-4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>
      <c r="A295" s="5"/>
      <c r="B295" s="2"/>
      <c r="C295">
        <v>1982.2917</v>
      </c>
      <c r="D295">
        <v>343.96</v>
      </c>
      <c r="E295" s="1">
        <f t="shared" si="60"/>
        <v>2039</v>
      </c>
      <c r="F295" s="4">
        <f>F294*SUM(econlow!Z85:AB85)/SUM(econlow!Z84:AB84)</f>
        <v>14337.950247473709</v>
      </c>
      <c r="G295" s="9">
        <f t="shared" ref="G295:K310" si="63">G294*(1-G$5)+G$4*$F294*$L$4/1000</f>
        <v>42.341217126973859</v>
      </c>
      <c r="H295" s="9">
        <f t="shared" si="63"/>
        <v>58.779449194400279</v>
      </c>
      <c r="I295" s="9">
        <f t="shared" si="63"/>
        <v>67.260482484121553</v>
      </c>
      <c r="J295" s="9">
        <f t="shared" si="63"/>
        <v>22.960065015306203</v>
      </c>
      <c r="K295" s="9">
        <f t="shared" si="63"/>
        <v>1.6378494127680936</v>
      </c>
      <c r="L295" s="9">
        <f t="shared" si="58"/>
        <v>467.97906323357</v>
      </c>
      <c r="O295">
        <f t="shared" si="55"/>
        <v>14337.950247473709</v>
      </c>
      <c r="P295" s="2">
        <f t="shared" si="62"/>
        <v>42.341278159837707</v>
      </c>
      <c r="Q295" s="2">
        <f t="shared" si="62"/>
        <v>58.779538548632743</v>
      </c>
      <c r="R295" s="2">
        <f t="shared" si="62"/>
        <v>67.260600280293303</v>
      </c>
      <c r="S295" s="2">
        <f t="shared" si="62"/>
        <v>22.96010572700165</v>
      </c>
      <c r="T295" s="2">
        <f t="shared" si="62"/>
        <v>1.637849418561981</v>
      </c>
      <c r="U295" s="9">
        <f t="shared" si="59"/>
        <v>467.97937213432738</v>
      </c>
      <c r="V295" s="13">
        <f t="shared" si="56"/>
        <v>3.0890075737488587E-4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>
      <c r="A296" s="5"/>
      <c r="B296" s="2"/>
      <c r="C296">
        <v>1982.375</v>
      </c>
      <c r="D296">
        <v>344.77</v>
      </c>
      <c r="E296" s="1">
        <f t="shared" si="60"/>
        <v>2040</v>
      </c>
      <c r="F296" s="4">
        <f>F295*SUM(econlow!Z86:AB86)/SUM(econlow!Z85:AB85)</f>
        <v>14577.21188918334</v>
      </c>
      <c r="G296" s="9">
        <f t="shared" si="63"/>
        <v>43.216303292312631</v>
      </c>
      <c r="H296" s="9">
        <f t="shared" si="63"/>
        <v>59.964031580406704</v>
      </c>
      <c r="I296" s="9">
        <f t="shared" si="63"/>
        <v>68.511729115686464</v>
      </c>
      <c r="J296" s="9">
        <f t="shared" si="63"/>
        <v>23.331286694360955</v>
      </c>
      <c r="K296" s="9">
        <f t="shared" si="63"/>
        <v>1.666549088942928</v>
      </c>
      <c r="L296" s="9">
        <f t="shared" si="58"/>
        <v>471.68989977170963</v>
      </c>
      <c r="O296">
        <f t="shared" si="55"/>
        <v>14577.21188918334</v>
      </c>
      <c r="P296" s="2">
        <f t="shared" ref="P296:T311" si="64">P295*(1-P$5)+P$4*$O295*$L$4/1000</f>
        <v>43.216364325176478</v>
      </c>
      <c r="Q296" s="2">
        <f t="shared" si="64"/>
        <v>59.964120688823002</v>
      </c>
      <c r="R296" s="2">
        <f t="shared" si="64"/>
        <v>68.51184533072545</v>
      </c>
      <c r="S296" s="2">
        <f t="shared" si="64"/>
        <v>23.331325080325232</v>
      </c>
      <c r="T296" s="2">
        <f t="shared" si="64"/>
        <v>1.6665490924570983</v>
      </c>
      <c r="U296" s="9">
        <f t="shared" si="59"/>
        <v>471.69020451750725</v>
      </c>
      <c r="V296" s="13">
        <f t="shared" si="56"/>
        <v>3.0474579762085341E-4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>
      <c r="A297" s="5"/>
      <c r="B297" s="2"/>
      <c r="C297">
        <v>1982.4583</v>
      </c>
      <c r="D297">
        <v>343.88</v>
      </c>
      <c r="E297" s="1">
        <f t="shared" si="60"/>
        <v>2041</v>
      </c>
      <c r="F297" s="4">
        <f>F296*SUM(econlow!Z87:AB87)/SUM(econlow!Z86:AB86)</f>
        <v>12731.186868640061</v>
      </c>
      <c r="G297" s="9">
        <f t="shared" si="63"/>
        <v>44.105992280854338</v>
      </c>
      <c r="H297" s="9">
        <f t="shared" si="63"/>
        <v>61.167821026701532</v>
      </c>
      <c r="I297" s="9">
        <f t="shared" si="63"/>
        <v>69.78212615528183</v>
      </c>
      <c r="J297" s="9">
        <f t="shared" si="63"/>
        <v>23.709383998271729</v>
      </c>
      <c r="K297" s="9">
        <f t="shared" si="63"/>
        <v>1.6951892633921242</v>
      </c>
      <c r="L297" s="9">
        <f t="shared" si="58"/>
        <v>475.46051272450154</v>
      </c>
      <c r="O297">
        <f t="shared" si="55"/>
        <v>12731.186868640061</v>
      </c>
      <c r="P297" s="2">
        <f t="shared" si="64"/>
        <v>44.106053313718185</v>
      </c>
      <c r="Q297" s="2">
        <f t="shared" si="64"/>
        <v>61.167909889977913</v>
      </c>
      <c r="R297" s="2">
        <f t="shared" si="64"/>
        <v>69.782240810410997</v>
      </c>
      <c r="S297" s="2">
        <f t="shared" si="64"/>
        <v>23.709420191366547</v>
      </c>
      <c r="T297" s="2">
        <f t="shared" si="64"/>
        <v>1.6951892655235761</v>
      </c>
      <c r="U297" s="9">
        <f t="shared" si="59"/>
        <v>475.46081347099721</v>
      </c>
      <c r="V297" s="13">
        <f t="shared" si="56"/>
        <v>3.0074649566813605E-4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>
      <c r="A298" s="5"/>
      <c r="B298" s="2"/>
      <c r="C298">
        <v>1982.5417</v>
      </c>
      <c r="D298">
        <v>342.42</v>
      </c>
      <c r="E298" s="1">
        <f t="shared" si="60"/>
        <v>2042</v>
      </c>
      <c r="F298" s="4">
        <f>F297*SUM(econlow!Z88:AB88)/SUM(econlow!Z87:AB87)</f>
        <v>12857.740639943602</v>
      </c>
      <c r="G298" s="9">
        <f t="shared" si="63"/>
        <v>44.883013075653963</v>
      </c>
      <c r="H298" s="9">
        <f t="shared" si="63"/>
        <v>62.194963129556839</v>
      </c>
      <c r="I298" s="9">
        <f t="shared" si="63"/>
        <v>70.758134051087083</v>
      </c>
      <c r="J298" s="9">
        <f t="shared" si="63"/>
        <v>23.849212188542985</v>
      </c>
      <c r="K298" s="9">
        <f t="shared" si="63"/>
        <v>1.6258925659550199</v>
      </c>
      <c r="L298" s="9">
        <f t="shared" si="58"/>
        <v>478.31121501079588</v>
      </c>
      <c r="O298">
        <f t="shared" si="55"/>
        <v>12857.740639943602</v>
      </c>
      <c r="P298" s="2">
        <f t="shared" si="64"/>
        <v>44.88307410851781</v>
      </c>
      <c r="Q298" s="2">
        <f t="shared" si="64"/>
        <v>62.195051748367689</v>
      </c>
      <c r="R298" s="2">
        <f t="shared" si="64"/>
        <v>70.758247167244491</v>
      </c>
      <c r="S298" s="2">
        <f t="shared" si="64"/>
        <v>23.849246314040084</v>
      </c>
      <c r="T298" s="2">
        <f t="shared" si="64"/>
        <v>1.6258925672478108</v>
      </c>
      <c r="U298" s="9">
        <f t="shared" si="59"/>
        <v>478.31151190541789</v>
      </c>
      <c r="V298" s="13">
        <f t="shared" si="56"/>
        <v>2.9689462201076822E-4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>
      <c r="A299" s="5"/>
      <c r="B299" s="2"/>
      <c r="C299">
        <v>1982.625</v>
      </c>
      <c r="D299">
        <v>340.24</v>
      </c>
      <c r="E299" s="1">
        <f t="shared" si="60"/>
        <v>2043</v>
      </c>
      <c r="F299" s="4">
        <f>F298*SUM(econlow!Z89:AB89)/SUM(econlow!Z88:AB88)</f>
        <v>13048.55177304652</v>
      </c>
      <c r="G299" s="9">
        <f t="shared" si="63"/>
        <v>45.667757809547233</v>
      </c>
      <c r="H299" s="9">
        <f t="shared" si="63"/>
        <v>63.231162516997195</v>
      </c>
      <c r="I299" s="9">
        <f t="shared" si="63"/>
        <v>71.740054140945972</v>
      </c>
      <c r="J299" s="9">
        <f t="shared" si="63"/>
        <v>23.995906162929817</v>
      </c>
      <c r="K299" s="9">
        <f t="shared" si="63"/>
        <v>1.5898034859530812</v>
      </c>
      <c r="L299" s="9">
        <f t="shared" si="58"/>
        <v>481.22468411637328</v>
      </c>
      <c r="O299">
        <f t="shared" si="55"/>
        <v>13048.55177304652</v>
      </c>
      <c r="P299" s="2">
        <f t="shared" si="64"/>
        <v>45.66781884241108</v>
      </c>
      <c r="Q299" s="2">
        <f t="shared" si="64"/>
        <v>63.231250892015048</v>
      </c>
      <c r="R299" s="2">
        <f t="shared" si="64"/>
        <v>71.740165738788647</v>
      </c>
      <c r="S299" s="2">
        <f t="shared" si="64"/>
        <v>23.995938338944551</v>
      </c>
      <c r="T299" s="2">
        <f t="shared" si="64"/>
        <v>1.5898034867371984</v>
      </c>
      <c r="U299" s="9">
        <f t="shared" si="59"/>
        <v>481.22497729889653</v>
      </c>
      <c r="V299" s="13">
        <f t="shared" si="56"/>
        <v>2.9318252325083449E-4</v>
      </c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>
      <c r="A300" s="5"/>
      <c r="B300" s="2"/>
      <c r="C300">
        <v>1982.7083</v>
      </c>
      <c r="D300">
        <v>338.38</v>
      </c>
      <c r="E300" s="1">
        <f t="shared" si="60"/>
        <v>2044</v>
      </c>
      <c r="F300" s="4">
        <f>F299*SUM(econlow!Z90:AB90)/SUM(econlow!Z89:AB89)</f>
        <v>13236.817368651509</v>
      </c>
      <c r="G300" s="9">
        <f t="shared" si="63"/>
        <v>46.464148293348195</v>
      </c>
      <c r="H300" s="9">
        <f t="shared" si="63"/>
        <v>64.282427827260435</v>
      </c>
      <c r="I300" s="9">
        <f t="shared" si="63"/>
        <v>72.73746075590627</v>
      </c>
      <c r="J300" s="9">
        <f t="shared" si="63"/>
        <v>24.1566156446439</v>
      </c>
      <c r="K300" s="9">
        <f t="shared" si="63"/>
        <v>1.5768726216108446</v>
      </c>
      <c r="L300" s="9">
        <f t="shared" si="58"/>
        <v>484.21752514276966</v>
      </c>
      <c r="O300">
        <f t="shared" si="55"/>
        <v>13236.817368651509</v>
      </c>
      <c r="P300" s="2">
        <f t="shared" si="64"/>
        <v>46.464209326212043</v>
      </c>
      <c r="Q300" s="2">
        <f t="shared" si="64"/>
        <v>64.282515959155972</v>
      </c>
      <c r="R300" s="2">
        <f t="shared" si="64"/>
        <v>72.737570855813956</v>
      </c>
      <c r="S300" s="2">
        <f t="shared" si="64"/>
        <v>24.15664598254407</v>
      </c>
      <c r="T300" s="2">
        <f t="shared" si="64"/>
        <v>1.576872622086436</v>
      </c>
      <c r="U300" s="9">
        <f t="shared" si="59"/>
        <v>484.21781474581246</v>
      </c>
      <c r="V300" s="13">
        <f t="shared" si="56"/>
        <v>2.896030428019003E-4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>
      <c r="A301" s="5"/>
      <c r="B301" s="2"/>
      <c r="C301">
        <v>1982.7917</v>
      </c>
      <c r="D301">
        <v>338.41</v>
      </c>
      <c r="E301" s="1">
        <f t="shared" si="60"/>
        <v>2045</v>
      </c>
      <c r="F301" s="4">
        <f>F300*SUM(econlow!Z91:AB91)/SUM(econlow!Z90:AB90)</f>
        <v>13422.705666879758</v>
      </c>
      <c r="G301" s="9">
        <f t="shared" si="63"/>
        <v>47.272029165613311</v>
      </c>
      <c r="H301" s="9">
        <f t="shared" si="63"/>
        <v>65.348478595936967</v>
      </c>
      <c r="I301" s="9">
        <f t="shared" si="63"/>
        <v>73.749763598121191</v>
      </c>
      <c r="J301" s="9">
        <f t="shared" si="63"/>
        <v>24.330241199807549</v>
      </c>
      <c r="K301" s="9">
        <f t="shared" si="63"/>
        <v>1.577868416287735</v>
      </c>
      <c r="L301" s="9">
        <f t="shared" si="58"/>
        <v>487.27838097576671</v>
      </c>
      <c r="O301">
        <f t="shared" si="55"/>
        <v>13422.705666879758</v>
      </c>
      <c r="P301" s="2">
        <f t="shared" si="64"/>
        <v>47.272090198477159</v>
      </c>
      <c r="Q301" s="2">
        <f t="shared" si="64"/>
        <v>65.348566485379038</v>
      </c>
      <c r="R301" s="2">
        <f t="shared" si="64"/>
        <v>73.749872220200103</v>
      </c>
      <c r="S301" s="2">
        <f t="shared" si="64"/>
        <v>24.330269804598863</v>
      </c>
      <c r="T301" s="2">
        <f t="shared" si="64"/>
        <v>1.5778684165761958</v>
      </c>
      <c r="U301" s="9">
        <f t="shared" si="59"/>
        <v>487.27866712523132</v>
      </c>
      <c r="V301" s="13">
        <f t="shared" si="56"/>
        <v>2.8614946461402724E-4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>
      <c r="A302" s="5"/>
      <c r="B302" s="2"/>
      <c r="C302">
        <v>1982.875</v>
      </c>
      <c r="D302">
        <v>339.44</v>
      </c>
      <c r="E302" s="1">
        <f t="shared" si="60"/>
        <v>2046</v>
      </c>
      <c r="F302" s="4">
        <f>F301*SUM(econlow!Z92:AB92)/SUM(econlow!Z91:AB91)</f>
        <v>13606.158068413219</v>
      </c>
      <c r="G302" s="9">
        <f t="shared" si="63"/>
        <v>48.091255333075459</v>
      </c>
      <c r="H302" s="9">
        <f t="shared" si="63"/>
        <v>66.429050927377659</v>
      </c>
      <c r="I302" s="9">
        <f t="shared" si="63"/>
        <v>74.776405568596431</v>
      </c>
      <c r="J302" s="9">
        <f t="shared" si="63"/>
        <v>24.515765948237149</v>
      </c>
      <c r="K302" s="9">
        <f t="shared" si="63"/>
        <v>1.5871995464416087</v>
      </c>
      <c r="L302" s="9">
        <f t="shared" si="58"/>
        <v>490.39967732372827</v>
      </c>
      <c r="O302">
        <f t="shared" si="55"/>
        <v>13606.158068413219</v>
      </c>
      <c r="P302" s="2">
        <f t="shared" si="64"/>
        <v>48.091316365939306</v>
      </c>
      <c r="Q302" s="2">
        <f t="shared" si="64"/>
        <v>66.429138575033249</v>
      </c>
      <c r="R302" s="2">
        <f t="shared" si="64"/>
        <v>74.776512732682903</v>
      </c>
      <c r="S302" s="2">
        <f t="shared" si="64"/>
        <v>24.515792918926664</v>
      </c>
      <c r="T302" s="2">
        <f t="shared" si="64"/>
        <v>1.5871995466165689</v>
      </c>
      <c r="U302" s="9">
        <f t="shared" si="59"/>
        <v>490.3999601391987</v>
      </c>
      <c r="V302" s="13">
        <f t="shared" si="56"/>
        <v>2.8281547042752209E-4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>
      <c r="A303" s="5"/>
      <c r="B303" s="2"/>
      <c r="C303">
        <v>1982.9583</v>
      </c>
      <c r="D303">
        <v>340.78</v>
      </c>
      <c r="E303" s="1">
        <f t="shared" si="60"/>
        <v>2047</v>
      </c>
      <c r="F303" s="4">
        <f>F302*SUM(econlow!Z93:AB93)/SUM(econlow!Z92:AB92)</f>
        <v>13787.121004700697</v>
      </c>
      <c r="G303" s="9">
        <f t="shared" si="63"/>
        <v>48.921678125983306</v>
      </c>
      <c r="H303" s="9">
        <f t="shared" si="63"/>
        <v>67.523876149634816</v>
      </c>
      <c r="I303" s="9">
        <f t="shared" si="63"/>
        <v>75.816828242410068</v>
      </c>
      <c r="J303" s="9">
        <f t="shared" si="63"/>
        <v>24.712224223062819</v>
      </c>
      <c r="K303" s="9">
        <f t="shared" si="63"/>
        <v>1.6014719517740899</v>
      </c>
      <c r="L303" s="9">
        <f t="shared" si="58"/>
        <v>493.57607869286511</v>
      </c>
      <c r="O303">
        <f t="shared" si="55"/>
        <v>13787.121004700697</v>
      </c>
      <c r="P303" s="2">
        <f t="shared" si="64"/>
        <v>48.921739158847153</v>
      </c>
      <c r="Q303" s="2">
        <f t="shared" si="64"/>
        <v>67.523963556169093</v>
      </c>
      <c r="R303" s="2">
        <f t="shared" si="64"/>
        <v>75.816933968074167</v>
      </c>
      <c r="S303" s="2">
        <f t="shared" si="64"/>
        <v>24.712249653001635</v>
      </c>
      <c r="T303" s="2">
        <f t="shared" si="64"/>
        <v>1.6014719518802087</v>
      </c>
      <c r="U303" s="9">
        <f t="shared" si="59"/>
        <v>493.57635828797225</v>
      </c>
      <c r="V303" s="13">
        <f t="shared" si="56"/>
        <v>2.7959510714481439E-4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>
      <c r="A304" s="5"/>
      <c r="B304" s="2"/>
      <c r="C304">
        <v>1983.0417</v>
      </c>
      <c r="D304">
        <v>341.57</v>
      </c>
      <c r="E304" s="1">
        <f t="shared" si="60"/>
        <v>2048</v>
      </c>
      <c r="F304" s="4">
        <f>F303*SUM(econlow!Z94:AB94)/SUM(econlow!Z93:AB93)</f>
        <v>13965.544909505652</v>
      </c>
      <c r="G304" s="9">
        <f t="shared" si="63"/>
        <v>49.763145605143443</v>
      </c>
      <c r="H304" s="9">
        <f t="shared" si="63"/>
        <v>68.632681299974394</v>
      </c>
      <c r="I304" s="9">
        <f t="shared" si="63"/>
        <v>76.870472642305955</v>
      </c>
      <c r="J304" s="9">
        <f t="shared" si="63"/>
        <v>24.918699235538405</v>
      </c>
      <c r="K304" s="9">
        <f t="shared" si="63"/>
        <v>1.6186245156978454</v>
      </c>
      <c r="L304" s="9">
        <f t="shared" si="58"/>
        <v>496.80362329866</v>
      </c>
      <c r="O304">
        <f t="shared" si="55"/>
        <v>13965.544909505652</v>
      </c>
      <c r="P304" s="2">
        <f t="shared" si="64"/>
        <v>49.76320663800729</v>
      </c>
      <c r="Q304" s="2">
        <f t="shared" si="64"/>
        <v>68.632768466050678</v>
      </c>
      <c r="R304" s="2">
        <f t="shared" si="64"/>
        <v>76.870576948855074</v>
      </c>
      <c r="S304" s="2">
        <f t="shared" si="64"/>
        <v>24.918723212744766</v>
      </c>
      <c r="T304" s="2">
        <f t="shared" si="64"/>
        <v>1.6186245157622099</v>
      </c>
      <c r="U304" s="9">
        <f t="shared" si="59"/>
        <v>496.80389978142</v>
      </c>
      <c r="V304" s="13">
        <f t="shared" si="56"/>
        <v>2.7648276000036276E-4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>
      <c r="A305" s="5"/>
      <c r="B305" s="2"/>
      <c r="C305">
        <v>1983.125</v>
      </c>
      <c r="D305">
        <v>342.79</v>
      </c>
      <c r="E305" s="1">
        <f t="shared" si="60"/>
        <v>2049</v>
      </c>
      <c r="F305" s="4">
        <f>F304*SUM(econlow!Z95:AB95)/SUM(econlow!Z94:AB94)</f>
        <v>14141.38401207676</v>
      </c>
      <c r="G305" s="9">
        <f t="shared" si="63"/>
        <v>50.615502806193085</v>
      </c>
      <c r="H305" s="9">
        <f t="shared" si="63"/>
        <v>69.755189512484264</v>
      </c>
      <c r="I305" s="9">
        <f t="shared" si="63"/>
        <v>77.93677984739422</v>
      </c>
      <c r="J305" s="9">
        <f t="shared" si="63"/>
        <v>25.134320752543168</v>
      </c>
      <c r="K305" s="9">
        <f t="shared" si="63"/>
        <v>1.6374047807560563</v>
      </c>
      <c r="L305" s="9">
        <f t="shared" si="58"/>
        <v>500.07919769937081</v>
      </c>
      <c r="O305">
        <f t="shared" si="55"/>
        <v>14141.38401207676</v>
      </c>
      <c r="P305" s="2">
        <f t="shared" si="64"/>
        <v>50.615563839056932</v>
      </c>
      <c r="Q305" s="2">
        <f t="shared" si="64"/>
        <v>69.755276438764056</v>
      </c>
      <c r="R305" s="2">
        <f t="shared" si="64"/>
        <v>77.936882753876588</v>
      </c>
      <c r="S305" s="2">
        <f t="shared" si="64"/>
        <v>25.134343360007108</v>
      </c>
      <c r="T305" s="2">
        <f t="shared" si="64"/>
        <v>1.6374047807950955</v>
      </c>
      <c r="U305" s="9">
        <f t="shared" si="59"/>
        <v>500.07947117249978</v>
      </c>
      <c r="V305" s="13">
        <f t="shared" si="56"/>
        <v>2.7347312897063603E-4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>
      <c r="A306" s="5"/>
      <c r="B306" s="2"/>
      <c r="C306">
        <v>1983.2083</v>
      </c>
      <c r="D306">
        <v>343.37</v>
      </c>
      <c r="E306" s="1">
        <f t="shared" si="60"/>
        <v>2050</v>
      </c>
      <c r="F306" s="4">
        <f>F305*SUM(econlow!Z96:AB96)/SUM(econlow!Z95:AB95)</f>
        <v>14314.596121704066</v>
      </c>
      <c r="G306" s="9">
        <f t="shared" si="63"/>
        <v>51.478591971249415</v>
      </c>
      <c r="H306" s="9">
        <f t="shared" si="63"/>
        <v>70.891120385195578</v>
      </c>
      <c r="I306" s="9">
        <f t="shared" si="63"/>
        <v>79.015191562608379</v>
      </c>
      <c r="J306" s="9">
        <f t="shared" si="63"/>
        <v>25.358262882484755</v>
      </c>
      <c r="K306" s="9">
        <f t="shared" si="63"/>
        <v>1.6570509442396122</v>
      </c>
      <c r="L306" s="9">
        <f t="shared" si="58"/>
        <v>503.40021774577775</v>
      </c>
      <c r="O306">
        <f t="shared" si="55"/>
        <v>14314.596121704066</v>
      </c>
      <c r="P306" s="2">
        <f t="shared" si="64"/>
        <v>51.478653004113262</v>
      </c>
      <c r="Q306" s="2">
        <f t="shared" si="64"/>
        <v>70.891207072338574</v>
      </c>
      <c r="R306" s="2">
        <f t="shared" si="64"/>
        <v>79.015293087816559</v>
      </c>
      <c r="S306" s="2">
        <f t="shared" si="64"/>
        <v>25.358284198455355</v>
      </c>
      <c r="T306" s="2">
        <f t="shared" si="64"/>
        <v>1.6570509442632908</v>
      </c>
      <c r="U306" s="9">
        <f t="shared" si="59"/>
        <v>503.40048830698703</v>
      </c>
      <c r="V306" s="13">
        <f t="shared" si="56"/>
        <v>2.7056120927682059E-4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>
      <c r="A307" s="5"/>
      <c r="B307" s="2"/>
      <c r="C307">
        <v>1983.2917</v>
      </c>
      <c r="D307">
        <v>345.4</v>
      </c>
      <c r="E307" s="1">
        <f t="shared" si="60"/>
        <v>2051</v>
      </c>
      <c r="F307" s="4">
        <f>F306*SUM(econlow!Z97:AB97)/SUM(econlow!Z96:AB96)</f>
        <v>14485.14241534302</v>
      </c>
      <c r="G307" s="9">
        <f t="shared" si="63"/>
        <v>52.352252767409759</v>
      </c>
      <c r="H307" s="9">
        <f t="shared" si="63"/>
        <v>72.040190325964673</v>
      </c>
      <c r="I307" s="9">
        <f t="shared" si="63"/>
        <v>80.105150648151778</v>
      </c>
      <c r="J307" s="9">
        <f t="shared" si="63"/>
        <v>25.589741962399753</v>
      </c>
      <c r="K307" s="9">
        <f t="shared" si="63"/>
        <v>1.6770989686642803</v>
      </c>
      <c r="L307" s="9">
        <f t="shared" si="58"/>
        <v>506.76443467259026</v>
      </c>
      <c r="O307">
        <f t="shared" si="55"/>
        <v>14485.14241534302</v>
      </c>
      <c r="P307" s="2">
        <f t="shared" si="64"/>
        <v>52.352313800273606</v>
      </c>
      <c r="Q307" s="2">
        <f t="shared" si="64"/>
        <v>72.040276774628751</v>
      </c>
      <c r="R307" s="2">
        <f t="shared" si="64"/>
        <v>80.105250810626089</v>
      </c>
      <c r="S307" s="2">
        <f t="shared" si="64"/>
        <v>25.589762060655964</v>
      </c>
      <c r="T307" s="2">
        <f t="shared" si="64"/>
        <v>1.6770989686786422</v>
      </c>
      <c r="U307" s="9">
        <f t="shared" si="59"/>
        <v>506.76470241486305</v>
      </c>
      <c r="V307" s="13">
        <f t="shared" si="56"/>
        <v>2.6774227279702245E-4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>
      <c r="A308" s="5"/>
      <c r="B308" s="2"/>
      <c r="C308">
        <v>1983.375</v>
      </c>
      <c r="D308">
        <v>346.14</v>
      </c>
      <c r="E308" s="1">
        <f t="shared" si="60"/>
        <v>2052</v>
      </c>
      <c r="F308" s="4">
        <f>F307*SUM(econlow!Z98:AB98)/SUM(econlow!Z97:AB97)</f>
        <v>14652.98723303519</v>
      </c>
      <c r="G308" s="9">
        <f t="shared" si="63"/>
        <v>53.236322492289851</v>
      </c>
      <c r="H308" s="9">
        <f t="shared" si="63"/>
        <v>73.202112877462085</v>
      </c>
      <c r="I308" s="9">
        <f t="shared" si="63"/>
        <v>81.20610160993121</v>
      </c>
      <c r="J308" s="9">
        <f t="shared" si="63"/>
        <v>25.82801454083074</v>
      </c>
      <c r="K308" s="9">
        <f t="shared" si="63"/>
        <v>1.6972655783904695</v>
      </c>
      <c r="L308" s="9">
        <f t="shared" si="58"/>
        <v>510.16981709890433</v>
      </c>
      <c r="O308">
        <f t="shared" si="55"/>
        <v>14652.98723303519</v>
      </c>
      <c r="P308" s="2">
        <f t="shared" si="64"/>
        <v>53.236383525153698</v>
      </c>
      <c r="Q308" s="2">
        <f t="shared" si="64"/>
        <v>73.202199088303303</v>
      </c>
      <c r="R308" s="2">
        <f t="shared" si="64"/>
        <v>81.206200427963097</v>
      </c>
      <c r="S308" s="2">
        <f t="shared" si="64"/>
        <v>25.828033490936757</v>
      </c>
      <c r="T308" s="2">
        <f t="shared" si="64"/>
        <v>1.6972655783991804</v>
      </c>
      <c r="U308" s="9">
        <f t="shared" si="59"/>
        <v>510.17008211075603</v>
      </c>
      <c r="V308" s="13">
        <f t="shared" si="56"/>
        <v>2.6501185169536257E-4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>
      <c r="A309" s="5"/>
      <c r="B309" s="2"/>
      <c r="C309">
        <v>1983.4583</v>
      </c>
      <c r="D309">
        <v>345.76</v>
      </c>
      <c r="E309" s="1">
        <f t="shared" si="60"/>
        <v>2053</v>
      </c>
      <c r="F309" s="4">
        <f>F308*SUM(econlow!Z99:AB99)/SUM(econlow!Z98:AB98)</f>
        <v>14818.09788364849</v>
      </c>
      <c r="G309" s="9">
        <f t="shared" si="63"/>
        <v>54.130636267076035</v>
      </c>
      <c r="H309" s="9">
        <f t="shared" si="63"/>
        <v>74.376599022058087</v>
      </c>
      <c r="I309" s="9">
        <f t="shared" si="63"/>
        <v>82.317491052672622</v>
      </c>
      <c r="J309" s="9">
        <f t="shared" si="63"/>
        <v>26.07237545192363</v>
      </c>
      <c r="K309" s="9">
        <f t="shared" si="63"/>
        <v>1.7173772838811661</v>
      </c>
      <c r="L309" s="9">
        <f t="shared" si="58"/>
        <v>513.61447907761158</v>
      </c>
      <c r="O309">
        <f t="shared" si="55"/>
        <v>14818.09788364849</v>
      </c>
      <c r="P309" s="2">
        <f t="shared" si="64"/>
        <v>54.130697299939882</v>
      </c>
      <c r="Q309" s="2">
        <f t="shared" si="64"/>
        <v>74.376684995730699</v>
      </c>
      <c r="R309" s="2">
        <f t="shared" si="64"/>
        <v>82.317588544308023</v>
      </c>
      <c r="S309" s="2">
        <f t="shared" si="64"/>
        <v>26.072393319469668</v>
      </c>
      <c r="T309" s="2">
        <f t="shared" si="64"/>
        <v>1.7173772838864496</v>
      </c>
      <c r="U309" s="9">
        <f t="shared" si="59"/>
        <v>513.61474144333476</v>
      </c>
      <c r="V309" s="13">
        <f t="shared" si="56"/>
        <v>2.623657231879406E-4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>
      <c r="A310" s="5"/>
      <c r="B310" s="2"/>
      <c r="C310">
        <v>1983.5417</v>
      </c>
      <c r="D310">
        <v>344.32</v>
      </c>
      <c r="E310" s="1">
        <f t="shared" si="60"/>
        <v>2054</v>
      </c>
      <c r="F310" s="4">
        <f>F309*SUM(econlow!Z100:AB100)/SUM(econlow!Z99:AB99)</f>
        <v>14980.444462129868</v>
      </c>
      <c r="G310" s="9">
        <f t="shared" si="63"/>
        <v>55.03502721772125</v>
      </c>
      <c r="H310" s="9">
        <f t="shared" si="63"/>
        <v>75.563357467629245</v>
      </c>
      <c r="I310" s="9">
        <f t="shared" si="63"/>
        <v>83.438768097770435</v>
      </c>
      <c r="J310" s="9">
        <f t="shared" si="63"/>
        <v>26.322155976745311</v>
      </c>
      <c r="K310" s="9">
        <f t="shared" si="63"/>
        <v>1.7373273236180982</v>
      </c>
      <c r="L310" s="9">
        <f t="shared" si="58"/>
        <v>517.09663608348433</v>
      </c>
      <c r="O310">
        <f t="shared" si="55"/>
        <v>14980.444462129868</v>
      </c>
      <c r="P310" s="2">
        <f t="shared" si="64"/>
        <v>55.035088250585098</v>
      </c>
      <c r="Q310" s="2">
        <f t="shared" si="64"/>
        <v>75.563443204785713</v>
      </c>
      <c r="R310" s="2">
        <f t="shared" si="64"/>
        <v>83.43886428081305</v>
      </c>
      <c r="S310" s="2">
        <f t="shared" si="64"/>
        <v>26.322172823574615</v>
      </c>
      <c r="T310" s="2">
        <f t="shared" si="64"/>
        <v>1.7373273236213027</v>
      </c>
      <c r="U310" s="9">
        <f t="shared" si="59"/>
        <v>517.09689588337983</v>
      </c>
      <c r="V310" s="13">
        <f t="shared" si="56"/>
        <v>2.5979989550251048E-4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>
      <c r="A311" s="5"/>
      <c r="B311" s="2"/>
      <c r="C311">
        <v>1983.625</v>
      </c>
      <c r="D311">
        <v>342.51</v>
      </c>
      <c r="E311" s="1">
        <f t="shared" si="60"/>
        <v>2055</v>
      </c>
      <c r="F311" s="4">
        <f>F310*SUM(econlow!Z101:AB101)/SUM(econlow!Z100:AB100)</f>
        <v>15139.999678671515</v>
      </c>
      <c r="G311" s="9">
        <f t="shared" ref="G311:K326" si="65">G310*(1-G$5)+G$4*$F310*$L$4/1000</f>
        <v>55.949326644987394</v>
      </c>
      <c r="H311" s="9">
        <f t="shared" si="65"/>
        <v>76.76209491541924</v>
      </c>
      <c r="I311" s="9">
        <f t="shared" si="65"/>
        <v>84.569384768073007</v>
      </c>
      <c r="J311" s="9">
        <f t="shared" si="65"/>
        <v>26.576722088190206</v>
      </c>
      <c r="K311" s="9">
        <f t="shared" si="65"/>
        <v>1.7570495394740553</v>
      </c>
      <c r="L311" s="9">
        <f t="shared" si="58"/>
        <v>520.61457795614388</v>
      </c>
      <c r="O311">
        <f t="shared" si="55"/>
        <v>15139.999678671515</v>
      </c>
      <c r="P311" s="2">
        <f t="shared" si="64"/>
        <v>55.949387677851242</v>
      </c>
      <c r="Q311" s="2">
        <f t="shared" si="64"/>
        <v>76.762180416710237</v>
      </c>
      <c r="R311" s="2">
        <f t="shared" si="64"/>
        <v>84.569479660087595</v>
      </c>
      <c r="S311" s="2">
        <f t="shared" si="64"/>
        <v>26.576737972613113</v>
      </c>
      <c r="T311" s="2">
        <f t="shared" si="64"/>
        <v>1.7570495394759988</v>
      </c>
      <c r="U311" s="9">
        <f t="shared" si="59"/>
        <v>520.61483526673817</v>
      </c>
      <c r="V311" s="13">
        <f t="shared" si="56"/>
        <v>2.5731059429290326E-4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>
      <c r="A312" s="5"/>
      <c r="B312" s="2"/>
      <c r="C312">
        <v>1983.7083</v>
      </c>
      <c r="D312">
        <v>340.46</v>
      </c>
      <c r="E312" s="1">
        <f t="shared" si="60"/>
        <v>2056</v>
      </c>
      <c r="F312" s="4">
        <f>F311*SUM(econlow!Z102:AB102)/SUM(econlow!Z101:AB101)</f>
        <v>15296.738699722475</v>
      </c>
      <c r="G312" s="9">
        <f t="shared" si="65"/>
        <v>56.873364184061245</v>
      </c>
      <c r="H312" s="9">
        <f t="shared" si="65"/>
        <v>77.972516311122192</v>
      </c>
      <c r="I312" s="9">
        <f t="shared" si="65"/>
        <v>85.708796341838351</v>
      </c>
      <c r="J312" s="9">
        <f t="shared" si="65"/>
        <v>26.835472776098907</v>
      </c>
      <c r="K312" s="9">
        <f t="shared" si="65"/>
        <v>1.776502523304861</v>
      </c>
      <c r="L312" s="9">
        <f t="shared" si="58"/>
        <v>524.16665213642557</v>
      </c>
      <c r="O312">
        <f t="shared" si="55"/>
        <v>15296.738699722475</v>
      </c>
      <c r="P312" s="2">
        <f t="shared" ref="P312:T327" si="66">P311*(1-P$5)+P$4*$O311*$L$4/1000</f>
        <v>56.873425216925092</v>
      </c>
      <c r="Q312" s="2">
        <f t="shared" si="66"/>
        <v>77.972601577196571</v>
      </c>
      <c r="R312" s="2">
        <f t="shared" si="66"/>
        <v>85.708889960153883</v>
      </c>
      <c r="S312" s="2">
        <f t="shared" si="66"/>
        <v>26.835487753094672</v>
      </c>
      <c r="T312" s="2">
        <f t="shared" si="66"/>
        <v>1.7765025233060399</v>
      </c>
      <c r="U312" s="9">
        <f t="shared" si="59"/>
        <v>524.16690703067627</v>
      </c>
      <c r="V312" s="13">
        <f t="shared" si="56"/>
        <v>2.5489425070190919E-4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>
      <c r="A313" s="5"/>
      <c r="B313" s="2"/>
      <c r="C313">
        <v>1983.7917</v>
      </c>
      <c r="D313">
        <v>340.53</v>
      </c>
      <c r="E313" s="1">
        <f t="shared" si="60"/>
        <v>2057</v>
      </c>
      <c r="F313" s="4">
        <f>F312*SUM(econlow!Z103:AB103)/SUM(econlow!Z102:AB102)</f>
        <v>15450.639000505207</v>
      </c>
      <c r="G313" s="9">
        <f t="shared" si="65"/>
        <v>57.806967954466842</v>
      </c>
      <c r="H313" s="9">
        <f t="shared" si="65"/>
        <v>79.19432508034653</v>
      </c>
      <c r="I313" s="9">
        <f t="shared" si="65"/>
        <v>86.856461678053051</v>
      </c>
      <c r="J313" s="9">
        <f t="shared" si="65"/>
        <v>27.097838449396896</v>
      </c>
      <c r="K313" s="9">
        <f t="shared" si="65"/>
        <v>1.7956599939070992</v>
      </c>
      <c r="L313" s="9">
        <f t="shared" si="58"/>
        <v>527.75125315617038</v>
      </c>
      <c r="O313">
        <f t="shared" si="55"/>
        <v>15450.639000505207</v>
      </c>
      <c r="P313" s="2">
        <f t="shared" si="66"/>
        <v>57.807028987330689</v>
      </c>
      <c r="Q313" s="2">
        <f t="shared" si="66"/>
        <v>79.194410111851397</v>
      </c>
      <c r="R313" s="2">
        <f t="shared" si="66"/>
        <v>86.856554039765896</v>
      </c>
      <c r="S313" s="2">
        <f t="shared" si="66"/>
        <v>27.09785257080398</v>
      </c>
      <c r="T313" s="2">
        <f t="shared" si="66"/>
        <v>1.7956599939078142</v>
      </c>
      <c r="U313" s="9">
        <f t="shared" si="59"/>
        <v>527.75150570365975</v>
      </c>
      <c r="V313" s="13">
        <f t="shared" si="56"/>
        <v>2.525474893673163E-4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>
      <c r="A314" s="5"/>
      <c r="B314" s="2"/>
      <c r="C314">
        <v>1983.875</v>
      </c>
      <c r="D314">
        <v>341.79</v>
      </c>
      <c r="E314" s="1">
        <f t="shared" si="60"/>
        <v>2058</v>
      </c>
      <c r="F314" s="4">
        <f>F313*SUM(econlow!Z104:AB104)/SUM(econlow!Z103:AB103)</f>
        <v>15601.680228542677</v>
      </c>
      <c r="G314" s="9">
        <f t="shared" si="65"/>
        <v>58.749964700976548</v>
      </c>
      <c r="H314" s="9">
        <f t="shared" si="65"/>
        <v>80.427223349583187</v>
      </c>
      <c r="I314" s="9">
        <f t="shared" si="65"/>
        <v>88.011843515227554</v>
      </c>
      <c r="J314" s="9">
        <f t="shared" si="65"/>
        <v>27.363279412203799</v>
      </c>
      <c r="K314" s="9">
        <f t="shared" si="65"/>
        <v>1.8145049534238311</v>
      </c>
      <c r="L314" s="9">
        <f t="shared" si="58"/>
        <v>531.36681593141498</v>
      </c>
      <c r="O314">
        <f t="shared" si="55"/>
        <v>15601.680228542677</v>
      </c>
      <c r="P314" s="2">
        <f t="shared" si="66"/>
        <v>58.750025733840396</v>
      </c>
      <c r="Q314" s="2">
        <f t="shared" si="66"/>
        <v>80.427308147163842</v>
      </c>
      <c r="R314" s="2">
        <f t="shared" si="66"/>
        <v>88.011934637204604</v>
      </c>
      <c r="S314" s="2">
        <f t="shared" si="66"/>
        <v>27.363292726899292</v>
      </c>
      <c r="T314" s="2">
        <f t="shared" si="66"/>
        <v>1.814504953424265</v>
      </c>
      <c r="U314" s="9">
        <f t="shared" si="59"/>
        <v>531.36706619853248</v>
      </c>
      <c r="V314" s="13">
        <f t="shared" si="56"/>
        <v>2.5026711750797404E-4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>
      <c r="A315" s="5"/>
      <c r="B315" s="2"/>
      <c r="C315">
        <v>1983.9583</v>
      </c>
      <c r="D315">
        <v>343.2</v>
      </c>
      <c r="E315" s="1">
        <f t="shared" si="60"/>
        <v>2059</v>
      </c>
      <c r="F315" s="4">
        <f>F314*SUM(econlow!Z105:AB105)/SUM(econlow!Z104:AB104)</f>
        <v>15749.844077619464</v>
      </c>
      <c r="G315" s="9">
        <f t="shared" si="65"/>
        <v>59.70217992619277</v>
      </c>
      <c r="H315" s="9">
        <f t="shared" si="65"/>
        <v>81.670912153751289</v>
      </c>
      <c r="I315" s="9">
        <f t="shared" si="65"/>
        <v>89.174408745677738</v>
      </c>
      <c r="J315" s="9">
        <f t="shared" si="65"/>
        <v>27.631284410979781</v>
      </c>
      <c r="K315" s="9">
        <f t="shared" si="65"/>
        <v>1.8330261366183205</v>
      </c>
      <c r="L315" s="9">
        <f t="shared" si="58"/>
        <v>535.01181137321987</v>
      </c>
      <c r="O315">
        <f t="shared" si="55"/>
        <v>15749.844077619464</v>
      </c>
      <c r="P315" s="2">
        <f t="shared" si="66"/>
        <v>59.702240959056617</v>
      </c>
      <c r="Q315" s="2">
        <f t="shared" si="66"/>
        <v>81.670996718051271</v>
      </c>
      <c r="R315" s="2">
        <f t="shared" si="66"/>
        <v>89.174498644559492</v>
      </c>
      <c r="S315" s="2">
        <f t="shared" si="66"/>
        <v>27.63129696504858</v>
      </c>
      <c r="T315" s="2">
        <f t="shared" si="66"/>
        <v>1.8330261366185836</v>
      </c>
      <c r="U315" s="9">
        <f t="shared" si="59"/>
        <v>535.01205942333445</v>
      </c>
      <c r="V315" s="13">
        <f t="shared" si="56"/>
        <v>2.4805011457829096E-4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>
      <c r="A316" s="5"/>
      <c r="B316" s="2"/>
      <c r="C316">
        <v>1984.0417</v>
      </c>
      <c r="D316">
        <v>344.21</v>
      </c>
      <c r="E316" s="1">
        <f t="shared" si="60"/>
        <v>2060</v>
      </c>
      <c r="F316" s="4">
        <f>F315*SUM(econlow!Z106:AB106)/SUM(econlow!Z105:AB105)</f>
        <v>15895.11417156292</v>
      </c>
      <c r="G316" s="9">
        <f t="shared" si="65"/>
        <v>60.663438015437151</v>
      </c>
      <c r="H316" s="9">
        <f t="shared" si="65"/>
        <v>82.925091631338375</v>
      </c>
      <c r="I316" s="9">
        <f t="shared" si="65"/>
        <v>90.343628667189648</v>
      </c>
      <c r="J316" s="9">
        <f t="shared" si="65"/>
        <v>27.901369249875586</v>
      </c>
      <c r="K316" s="9">
        <f t="shared" si="65"/>
        <v>1.851215851332364</v>
      </c>
      <c r="L316" s="9">
        <f t="shared" si="58"/>
        <v>538.68474341517322</v>
      </c>
      <c r="O316">
        <f t="shared" si="55"/>
        <v>15895.11417156292</v>
      </c>
      <c r="P316" s="2">
        <f t="shared" si="66"/>
        <v>60.663499048300999</v>
      </c>
      <c r="Q316" s="2">
        <f t="shared" si="66"/>
        <v>82.925175962999432</v>
      </c>
      <c r="R316" s="2">
        <f t="shared" si="66"/>
        <v>90.343717359393239</v>
      </c>
      <c r="S316" s="2">
        <f t="shared" si="66"/>
        <v>27.901381086769906</v>
      </c>
      <c r="T316" s="2">
        <f t="shared" si="66"/>
        <v>1.8512158513325234</v>
      </c>
      <c r="U316" s="9">
        <f t="shared" si="59"/>
        <v>538.68498930879605</v>
      </c>
      <c r="V316" s="13">
        <f t="shared" si="56"/>
        <v>2.4589362283222727E-4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>
      <c r="A317" s="5"/>
      <c r="B317" s="2"/>
      <c r="C317">
        <v>1984.125</v>
      </c>
      <c r="D317">
        <v>344.92</v>
      </c>
      <c r="E317" s="1">
        <f t="shared" si="60"/>
        <v>2061</v>
      </c>
      <c r="F317" s="4">
        <f>F316*SUM(econlow!Z107:AB107)/SUM(econlow!Z106:AB106)</f>
        <v>16037.475957218625</v>
      </c>
      <c r="G317" s="9">
        <f t="shared" si="65"/>
        <v>61.633562354546626</v>
      </c>
      <c r="H317" s="9">
        <f t="shared" si="65"/>
        <v>84.189461208091174</v>
      </c>
      <c r="I317" s="9">
        <f t="shared" si="65"/>
        <v>91.518979213845995</v>
      </c>
      <c r="J317" s="9">
        <f t="shared" si="65"/>
        <v>28.173075471542607</v>
      </c>
      <c r="K317" s="9">
        <f t="shared" si="65"/>
        <v>1.8690686632017754</v>
      </c>
      <c r="L317" s="9">
        <f t="shared" si="58"/>
        <v>542.38414691122819</v>
      </c>
      <c r="O317">
        <f t="shared" si="55"/>
        <v>16037.475957218625</v>
      </c>
      <c r="P317" s="2">
        <f t="shared" si="66"/>
        <v>61.633623387410474</v>
      </c>
      <c r="Q317" s="2">
        <f t="shared" si="66"/>
        <v>84.189545307753306</v>
      </c>
      <c r="R317" s="2">
        <f t="shared" si="66"/>
        <v>91.519066715568201</v>
      </c>
      <c r="S317" s="2">
        <f t="shared" si="66"/>
        <v>28.173086632232369</v>
      </c>
      <c r="T317" s="2">
        <f t="shared" si="66"/>
        <v>1.869068663201872</v>
      </c>
      <c r="U317" s="9">
        <f t="shared" si="59"/>
        <v>542.38439070616619</v>
      </c>
      <c r="V317" s="13">
        <f t="shared" si="56"/>
        <v>2.4379493800097407E-4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>
      <c r="A318" s="5"/>
      <c r="B318" s="2"/>
      <c r="C318">
        <v>1984.2083</v>
      </c>
      <c r="D318">
        <v>345.68</v>
      </c>
      <c r="E318" s="1">
        <f t="shared" si="60"/>
        <v>2062</v>
      </c>
      <c r="F318" s="4">
        <f>F317*SUM(econlow!Z108:AB108)/SUM(econlow!Z107:AB107)</f>
        <v>16176.91660600103</v>
      </c>
      <c r="G318" s="9">
        <f t="shared" si="65"/>
        <v>62.612375441137438</v>
      </c>
      <c r="H318" s="9">
        <f t="shared" si="65"/>
        <v>85.463719770151812</v>
      </c>
      <c r="I318" s="9">
        <f t="shared" si="65"/>
        <v>92.699941167675604</v>
      </c>
      <c r="J318" s="9">
        <f t="shared" si="65"/>
        <v>28.44596910074252</v>
      </c>
      <c r="K318" s="9">
        <f t="shared" si="65"/>
        <v>1.8865805928713735</v>
      </c>
      <c r="L318" s="9">
        <f t="shared" si="58"/>
        <v>546.10858607257876</v>
      </c>
      <c r="O318">
        <f t="shared" si="55"/>
        <v>16176.91660600103</v>
      </c>
      <c r="P318" s="2">
        <f t="shared" si="66"/>
        <v>62.612436474001285</v>
      </c>
      <c r="Q318" s="2">
        <f t="shared" si="66"/>
        <v>85.463803638453257</v>
      </c>
      <c r="R318" s="2">
        <f t="shared" si="66"/>
        <v>92.700027494895792</v>
      </c>
      <c r="S318" s="2">
        <f t="shared" si="66"/>
        <v>28.445979623857163</v>
      </c>
      <c r="T318" s="2">
        <f t="shared" si="66"/>
        <v>1.8865805928714321</v>
      </c>
      <c r="U318" s="9">
        <f t="shared" si="59"/>
        <v>546.10882782407896</v>
      </c>
      <c r="V318" s="13">
        <f t="shared" si="56"/>
        <v>2.417515001980064E-4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>
      <c r="A319" s="5"/>
      <c r="B319" s="2"/>
      <c r="C319">
        <v>1984.2917</v>
      </c>
      <c r="D319">
        <v>347.14</v>
      </c>
      <c r="E319" s="1">
        <f t="shared" si="60"/>
        <v>2063</v>
      </c>
      <c r="F319" s="4">
        <f>F318*SUM(econlow!Z109:AB109)/SUM(econlow!Z108:AB108)</f>
        <v>16313.424923414139</v>
      </c>
      <c r="G319" s="9">
        <f t="shared" si="65"/>
        <v>63.599698989860507</v>
      </c>
      <c r="H319" s="9">
        <f t="shared" si="65"/>
        <v>86.747565827473593</v>
      </c>
      <c r="I319" s="9">
        <f t="shared" si="65"/>
        <v>93.886000352671459</v>
      </c>
      <c r="J319" s="9">
        <f t="shared" si="65"/>
        <v>28.719639448175474</v>
      </c>
      <c r="K319" s="9">
        <f t="shared" si="65"/>
        <v>1.9037486244592232</v>
      </c>
      <c r="L319" s="9">
        <f t="shared" si="58"/>
        <v>549.85665324264028</v>
      </c>
      <c r="O319">
        <f t="shared" si="55"/>
        <v>16313.424923414139</v>
      </c>
      <c r="P319" s="2">
        <f t="shared" si="66"/>
        <v>63.599760022724354</v>
      </c>
      <c r="Q319" s="2">
        <f t="shared" si="66"/>
        <v>86.747649465050841</v>
      </c>
      <c r="R319" s="2">
        <f t="shared" si="66"/>
        <v>93.886085521154527</v>
      </c>
      <c r="S319" s="2">
        <f t="shared" si="66"/>
        <v>28.719649370137663</v>
      </c>
      <c r="T319" s="2">
        <f t="shared" si="66"/>
        <v>1.9037486244592592</v>
      </c>
      <c r="U319" s="9">
        <f t="shared" si="59"/>
        <v>549.85689300352669</v>
      </c>
      <c r="V319" s="13">
        <f t="shared" si="56"/>
        <v>2.3976088641575188E-4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>
      <c r="A320" s="5"/>
      <c r="B320" s="2"/>
      <c r="C320">
        <v>1984.375</v>
      </c>
      <c r="D320">
        <v>347.78</v>
      </c>
      <c r="E320" s="1">
        <f t="shared" si="60"/>
        <v>2064</v>
      </c>
      <c r="F320" s="4">
        <f>F319*SUM(econlow!Z110:AB110)/SUM(econlow!Z109:AB109)</f>
        <v>16446.991265959401</v>
      </c>
      <c r="G320" s="9">
        <f t="shared" si="65"/>
        <v>64.595354032134608</v>
      </c>
      <c r="H320" s="9">
        <f t="shared" si="65"/>
        <v>88.0406976682916</v>
      </c>
      <c r="I320" s="9">
        <f t="shared" si="65"/>
        <v>95.07664781261137</v>
      </c>
      <c r="J320" s="9">
        <f t="shared" si="65"/>
        <v>28.993697972022201</v>
      </c>
      <c r="K320" s="9">
        <f t="shared" si="65"/>
        <v>1.920570403177273</v>
      </c>
      <c r="L320" s="9">
        <f t="shared" si="58"/>
        <v>553.626967888237</v>
      </c>
      <c r="O320">
        <f t="shared" si="55"/>
        <v>16446.991265959401</v>
      </c>
      <c r="P320" s="2">
        <f t="shared" si="66"/>
        <v>64.595415064998463</v>
      </c>
      <c r="Q320" s="2">
        <f t="shared" si="66"/>
        <v>88.040781075779378</v>
      </c>
      <c r="R320" s="2">
        <f t="shared" si="66"/>
        <v>95.0767318379106</v>
      </c>
      <c r="S320" s="2">
        <f t="shared" si="66"/>
        <v>28.993707327173883</v>
      </c>
      <c r="T320" s="2">
        <f t="shared" si="66"/>
        <v>1.9205704031772948</v>
      </c>
      <c r="U320" s="9">
        <f t="shared" si="59"/>
        <v>553.62720570903957</v>
      </c>
      <c r="V320" s="13">
        <f t="shared" si="56"/>
        <v>2.3782080256751215E-4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>
      <c r="A321" s="5"/>
      <c r="B321" s="2"/>
      <c r="C321">
        <v>1984.4583</v>
      </c>
      <c r="D321">
        <v>347.16</v>
      </c>
      <c r="E321" s="1">
        <f t="shared" si="60"/>
        <v>2065</v>
      </c>
      <c r="F321" s="4">
        <f>F320*SUM(econlow!Z111:AB111)/SUM(econlow!Z110:AB110)</f>
        <v>16577.607464873014</v>
      </c>
      <c r="G321" s="9">
        <f t="shared" si="65"/>
        <v>65.599161010808189</v>
      </c>
      <c r="H321" s="9">
        <f t="shared" si="65"/>
        <v>89.34281350536618</v>
      </c>
      <c r="I321" s="9">
        <f t="shared" si="65"/>
        <v>96.271379974008525</v>
      </c>
      <c r="J321" s="9">
        <f t="shared" si="65"/>
        <v>29.267777194770012</v>
      </c>
      <c r="K321" s="9">
        <f t="shared" si="65"/>
        <v>1.9370440480279609</v>
      </c>
      <c r="L321" s="9">
        <f t="shared" si="58"/>
        <v>557.4181757329809</v>
      </c>
      <c r="O321">
        <f t="shared" si="55"/>
        <v>16577.607464873014</v>
      </c>
      <c r="P321" s="2">
        <f t="shared" si="66"/>
        <v>65.599222043672043</v>
      </c>
      <c r="Q321" s="2">
        <f t="shared" si="66"/>
        <v>89.342896683397456</v>
      </c>
      <c r="R321" s="2">
        <f t="shared" si="66"/>
        <v>96.271462871468444</v>
      </c>
      <c r="S321" s="2">
        <f t="shared" si="66"/>
        <v>29.267786015491289</v>
      </c>
      <c r="T321" s="2">
        <f t="shared" si="66"/>
        <v>1.9370440480279743</v>
      </c>
      <c r="U321" s="9">
        <f t="shared" si="59"/>
        <v>557.41841166205722</v>
      </c>
      <c r="V321" s="13">
        <f t="shared" si="56"/>
        <v>2.35929076325192E-4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>
      <c r="A322" s="5"/>
      <c r="B322" s="2"/>
      <c r="C322">
        <v>1984.5417</v>
      </c>
      <c r="D322">
        <v>345.79</v>
      </c>
      <c r="E322" s="1">
        <f t="shared" si="60"/>
        <v>2066</v>
      </c>
      <c r="F322" s="4">
        <f>F321*SUM(econlow!Z112:AB112)/SUM(econlow!Z111:AB111)</f>
        <v>16705.266756160803</v>
      </c>
      <c r="G322" s="9">
        <f t="shared" si="65"/>
        <v>66.610939870166632</v>
      </c>
      <c r="H322" s="9">
        <f t="shared" si="65"/>
        <v>90.653611614663291</v>
      </c>
      <c r="I322" s="9">
        <f t="shared" si="65"/>
        <v>97.469698795417472</v>
      </c>
      <c r="J322" s="9">
        <f t="shared" si="65"/>
        <v>29.541529672966135</v>
      </c>
      <c r="K322" s="9">
        <f t="shared" si="65"/>
        <v>1.9531680346185576</v>
      </c>
      <c r="L322" s="9">
        <f t="shared" si="58"/>
        <v>561.22894798783204</v>
      </c>
      <c r="O322">
        <f t="shared" si="55"/>
        <v>16705.266756160803</v>
      </c>
      <c r="P322" s="2">
        <f t="shared" si="66"/>
        <v>66.611000903030487</v>
      </c>
      <c r="Q322" s="2">
        <f t="shared" si="66"/>
        <v>90.653694563869308</v>
      </c>
      <c r="R322" s="2">
        <f t="shared" si="66"/>
        <v>97.469780580176618</v>
      </c>
      <c r="S322" s="2">
        <f t="shared" si="66"/>
        <v>29.541537989787336</v>
      </c>
      <c r="T322" s="2">
        <f t="shared" si="66"/>
        <v>1.9531680346185656</v>
      </c>
      <c r="U322" s="9">
        <f t="shared" si="59"/>
        <v>561.22918207148234</v>
      </c>
      <c r="V322" s="13">
        <f t="shared" si="56"/>
        <v>2.340836502980892E-4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>
      <c r="A323" s="5"/>
      <c r="B323" s="2"/>
      <c r="C323">
        <v>1984.625</v>
      </c>
      <c r="D323">
        <v>343.74</v>
      </c>
      <c r="E323" s="1">
        <f t="shared" si="60"/>
        <v>2067</v>
      </c>
      <c r="F323" s="4">
        <f>F322*SUM(econlow!Z113:AB113)/SUM(econlow!Z112:AB112)</f>
        <v>16829.963716427701</v>
      </c>
      <c r="G323" s="9">
        <f t="shared" si="65"/>
        <v>67.630510141669404</v>
      </c>
      <c r="H323" s="9">
        <f t="shared" si="65"/>
        <v>91.972790467083911</v>
      </c>
      <c r="I323" s="9">
        <f t="shared" si="65"/>
        <v>98.671111904224873</v>
      </c>
      <c r="J323" s="9">
        <f t="shared" si="65"/>
        <v>29.814627017613908</v>
      </c>
      <c r="K323" s="9">
        <f t="shared" si="65"/>
        <v>1.9689411207997232</v>
      </c>
      <c r="L323" s="9">
        <f t="shared" si="58"/>
        <v>565.05798065139186</v>
      </c>
      <c r="O323">
        <f t="shared" si="55"/>
        <v>16829.963716427701</v>
      </c>
      <c r="P323" s="2">
        <f t="shared" si="66"/>
        <v>67.630571174533259</v>
      </c>
      <c r="Q323" s="2">
        <f t="shared" si="66"/>
        <v>91.972873188094184</v>
      </c>
      <c r="R323" s="2">
        <f t="shared" si="66"/>
        <v>98.671192591218599</v>
      </c>
      <c r="S323" s="2">
        <f t="shared" si="66"/>
        <v>29.814634859321263</v>
      </c>
      <c r="T323" s="2">
        <f t="shared" si="66"/>
        <v>1.9689411207997278</v>
      </c>
      <c r="U323" s="9">
        <f t="shared" si="59"/>
        <v>565.05821293396707</v>
      </c>
      <c r="V323" s="13">
        <f t="shared" si="56"/>
        <v>2.3228257521168416E-4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>
      <c r="A324" s="5"/>
      <c r="B324" s="2"/>
      <c r="C324">
        <v>1984.7083</v>
      </c>
      <c r="D324">
        <v>341.59</v>
      </c>
      <c r="E324" s="1">
        <f t="shared" si="60"/>
        <v>2068</v>
      </c>
      <c r="F324" s="4">
        <f>F323*SUM(econlow!Z114:AB114)/SUM(econlow!Z113:AB113)</f>
        <v>16951.694204026058</v>
      </c>
      <c r="G324" s="9">
        <f t="shared" si="65"/>
        <v>68.657691025770632</v>
      </c>
      <c r="H324" s="9">
        <f t="shared" si="65"/>
        <v>93.300048853805649</v>
      </c>
      <c r="I324" s="9">
        <f t="shared" si="65"/>
        <v>99.875132721963467</v>
      </c>
      <c r="J324" s="9">
        <f t="shared" si="65"/>
        <v>30.086758962998928</v>
      </c>
      <c r="K324" s="9">
        <f t="shared" si="65"/>
        <v>1.984362298550312</v>
      </c>
      <c r="L324" s="9">
        <f t="shared" si="58"/>
        <v>568.903993863089</v>
      </c>
      <c r="O324">
        <f t="shared" si="55"/>
        <v>16951.694204026058</v>
      </c>
      <c r="P324" s="2">
        <f t="shared" si="66"/>
        <v>68.657752058634486</v>
      </c>
      <c r="Q324" s="2">
        <f t="shared" si="66"/>
        <v>93.300131347247941</v>
      </c>
      <c r="R324" s="2">
        <f t="shared" si="66"/>
        <v>99.875212325926668</v>
      </c>
      <c r="S324" s="2">
        <f t="shared" si="66"/>
        <v>30.086766356734195</v>
      </c>
      <c r="T324" s="2">
        <f t="shared" si="66"/>
        <v>1.9843622985503147</v>
      </c>
      <c r="U324" s="9">
        <f t="shared" si="59"/>
        <v>568.90422438709356</v>
      </c>
      <c r="V324" s="13">
        <f t="shared" si="56"/>
        <v>2.3052400456435862E-4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>
      <c r="A325" s="5"/>
      <c r="B325" s="2"/>
      <c r="C325">
        <v>1984.7917</v>
      </c>
      <c r="D325">
        <v>341.86</v>
      </c>
      <c r="E325" s="1">
        <f t="shared" si="60"/>
        <v>2069</v>
      </c>
      <c r="F325" s="4">
        <f>F324*SUM(econlow!Z115:AB115)/SUM(econlow!Z114:AB114)</f>
        <v>17070.455305075346</v>
      </c>
      <c r="G325" s="9">
        <f t="shared" si="65"/>
        <v>69.692301470147811</v>
      </c>
      <c r="H325" s="9">
        <f t="shared" si="65"/>
        <v>94.63508600575345</v>
      </c>
      <c r="I325" s="9">
        <f t="shared" si="65"/>
        <v>101.08128057910255</v>
      </c>
      <c r="J325" s="9">
        <f t="shared" si="65"/>
        <v>30.357632481802746</v>
      </c>
      <c r="K325" s="9">
        <f t="shared" si="65"/>
        <v>1.9994307620310425</v>
      </c>
      <c r="L325" s="9">
        <f t="shared" si="58"/>
        <v>572.76573129883764</v>
      </c>
      <c r="O325">
        <f t="shared" si="55"/>
        <v>17070.455305075346</v>
      </c>
      <c r="P325" s="2">
        <f t="shared" si="66"/>
        <v>69.692362503011665</v>
      </c>
      <c r="Q325" s="2">
        <f t="shared" si="66"/>
        <v>94.635168272253821</v>
      </c>
      <c r="R325" s="2">
        <f t="shared" si="66"/>
        <v>101.08135911457232</v>
      </c>
      <c r="S325" s="2">
        <f t="shared" si="66"/>
        <v>30.357639453157162</v>
      </c>
      <c r="T325" s="2">
        <f t="shared" si="66"/>
        <v>1.9994307620310441</v>
      </c>
      <c r="U325" s="9">
        <f t="shared" si="59"/>
        <v>572.76596010502601</v>
      </c>
      <c r="V325" s="13">
        <f t="shared" si="56"/>
        <v>2.2880618837461952E-4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>
      <c r="A326" s="5"/>
      <c r="B326" s="2"/>
      <c r="C326">
        <v>1984.875</v>
      </c>
      <c r="D326">
        <v>343.31</v>
      </c>
      <c r="E326" s="1">
        <f t="shared" si="60"/>
        <v>2070</v>
      </c>
      <c r="F326" s="4">
        <f>F325*SUM(econlow!Z116:AB116)/SUM(econlow!Z115:AB115)</f>
        <v>17186.245283932654</v>
      </c>
      <c r="G326" s="9">
        <f t="shared" si="65"/>
        <v>70.734160244635973</v>
      </c>
      <c r="H326" s="9">
        <f t="shared" si="65"/>
        <v>95.977601707673202</v>
      </c>
      <c r="I326" s="9">
        <f t="shared" si="65"/>
        <v>102.28908082018779</v>
      </c>
      <c r="J326" s="9">
        <f t="shared" si="65"/>
        <v>30.626970944431623</v>
      </c>
      <c r="K326" s="9">
        <f t="shared" si="65"/>
        <v>2.0141458856737806</v>
      </c>
      <c r="L326" s="9">
        <f t="shared" si="58"/>
        <v>576.64195960260236</v>
      </c>
      <c r="O326">
        <f t="shared" si="55"/>
        <v>17186.245283932654</v>
      </c>
      <c r="P326" s="2">
        <f t="shared" si="66"/>
        <v>70.734221277499827</v>
      </c>
      <c r="Q326" s="2">
        <f t="shared" si="66"/>
        <v>95.977683747855977</v>
      </c>
      <c r="R326" s="2">
        <f t="shared" si="66"/>
        <v>102.28915830150612</v>
      </c>
      <c r="S326" s="2">
        <f t="shared" si="66"/>
        <v>30.626977517534478</v>
      </c>
      <c r="T326" s="2">
        <f t="shared" si="66"/>
        <v>2.0141458856737815</v>
      </c>
      <c r="U326" s="9">
        <f t="shared" si="59"/>
        <v>576.64218673007019</v>
      </c>
      <c r="V326" s="13">
        <f t="shared" si="56"/>
        <v>2.2712746783781768E-4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>
      <c r="A327" s="5"/>
      <c r="B327" s="2"/>
      <c r="C327">
        <v>1984.9583</v>
      </c>
      <c r="D327">
        <v>345</v>
      </c>
      <c r="E327" s="1">
        <f t="shared" si="60"/>
        <v>2071</v>
      </c>
      <c r="F327" s="4">
        <f>F326*SUM(econlow!Z117:AB117)/SUM(econlow!Z116:AB116)</f>
        <v>17299.063537720322</v>
      </c>
      <c r="G327" s="9">
        <f t="shared" ref="G327:K342" si="67">G326*(1-G$5)+G$4*$F326*$L$4/1000</f>
        <v>71.783086013138899</v>
      </c>
      <c r="H327" s="9">
        <f t="shared" si="67"/>
        <v>97.327296407240752</v>
      </c>
      <c r="I327" s="9">
        <f t="shared" si="67"/>
        <v>103.49806490012884</v>
      </c>
      <c r="J327" s="9">
        <f t="shared" si="67"/>
        <v>30.894513320556868</v>
      </c>
      <c r="K327" s="9">
        <f t="shared" si="67"/>
        <v>2.0285072085666904</v>
      </c>
      <c r="L327" s="9">
        <f t="shared" si="58"/>
        <v>580.53146784963201</v>
      </c>
      <c r="O327">
        <f t="shared" ref="O327:O390" si="68">F327+N327</f>
        <v>17299.063537720322</v>
      </c>
      <c r="P327" s="2">
        <f t="shared" si="66"/>
        <v>71.783147046002753</v>
      </c>
      <c r="Q327" s="2">
        <f t="shared" si="66"/>
        <v>97.327378221728523</v>
      </c>
      <c r="R327" s="2">
        <f t="shared" si="66"/>
        <v>103.49814134144519</v>
      </c>
      <c r="S327" s="2">
        <f t="shared" si="66"/>
        <v>30.894519518159022</v>
      </c>
      <c r="T327" s="2">
        <f t="shared" si="66"/>
        <v>2.0285072085666913</v>
      </c>
      <c r="U327" s="9">
        <f t="shared" si="59"/>
        <v>580.53169333590222</v>
      </c>
      <c r="V327" s="13">
        <f t="shared" ref="V327:V390" si="69">U327-L327</f>
        <v>2.2548627021024004E-4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>
      <c r="A328" s="5"/>
      <c r="B328" s="2"/>
      <c r="C328">
        <v>1985.0417</v>
      </c>
      <c r="D328">
        <v>345.48</v>
      </c>
      <c r="E328" s="1">
        <f t="shared" si="60"/>
        <v>2072</v>
      </c>
      <c r="F328" s="4">
        <f>F327*SUM(econlow!Z118:AB118)/SUM(econlow!Z117:AB117)</f>
        <v>17408.910554542839</v>
      </c>
      <c r="G328" s="9">
        <f t="shared" si="67"/>
        <v>72.838897402765028</v>
      </c>
      <c r="H328" s="9">
        <f t="shared" si="67"/>
        <v>98.683871319601096</v>
      </c>
      <c r="I328" s="9">
        <f t="shared" si="67"/>
        <v>104.70777047236295</v>
      </c>
      <c r="J328" s="9">
        <f t="shared" si="67"/>
        <v>31.160013420931541</v>
      </c>
      <c r="K328" s="9">
        <f t="shared" si="67"/>
        <v>2.0425144228484973</v>
      </c>
      <c r="L328" s="9">
        <f t="shared" si="58"/>
        <v>584.43306703850908</v>
      </c>
      <c r="O328">
        <f t="shared" si="68"/>
        <v>17408.910554542839</v>
      </c>
      <c r="P328" s="2">
        <f t="shared" ref="P328:T343" si="70">P327*(1-P$5)+P$4*$O327*$L$4/1000</f>
        <v>72.838958435628882</v>
      </c>
      <c r="Q328" s="2">
        <f t="shared" si="70"/>
        <v>98.683952909014764</v>
      </c>
      <c r="R328" s="2">
        <f t="shared" si="70"/>
        <v>104.70784588763686</v>
      </c>
      <c r="S328" s="2">
        <f t="shared" si="70"/>
        <v>31.16001926448417</v>
      </c>
      <c r="T328" s="2">
        <f t="shared" si="70"/>
        <v>2.0425144228484977</v>
      </c>
      <c r="U328" s="9">
        <f t="shared" si="59"/>
        <v>584.43329091961323</v>
      </c>
      <c r="V328" s="13">
        <f t="shared" si="69"/>
        <v>2.2388110414794937E-4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>
      <c r="A329" s="5"/>
      <c r="B329" s="2"/>
      <c r="C329">
        <v>1985.125</v>
      </c>
      <c r="D329">
        <v>346.41</v>
      </c>
      <c r="E329" s="1">
        <f t="shared" si="60"/>
        <v>2073</v>
      </c>
      <c r="F329" s="4">
        <f>F328*SUM(econlow!Z119:AB119)/SUM(econlow!Z118:AB118)</f>
        <v>17515.787875049053</v>
      </c>
      <c r="G329" s="9">
        <f t="shared" si="67"/>
        <v>73.901413070413184</v>
      </c>
      <c r="H329" s="9">
        <f t="shared" si="67"/>
        <v>100.04702852769675</v>
      </c>
      <c r="I329" s="9">
        <f t="shared" si="67"/>
        <v>105.91774146955797</v>
      </c>
      <c r="J329" s="9">
        <f t="shared" si="67"/>
        <v>31.423239177615656</v>
      </c>
      <c r="K329" s="9">
        <f t="shared" si="67"/>
        <v>2.0561673647076022</v>
      </c>
      <c r="L329" s="9">
        <f t="shared" ref="L329:L392" si="71">SUM(G329:K329,L$5)</f>
        <v>588.34558960999107</v>
      </c>
      <c r="O329">
        <f t="shared" si="68"/>
        <v>17515.787875049053</v>
      </c>
      <c r="P329" s="2">
        <f t="shared" si="70"/>
        <v>73.901474103277039</v>
      </c>
      <c r="Q329" s="2">
        <f t="shared" si="70"/>
        <v>100.0471098926555</v>
      </c>
      <c r="R329" s="2">
        <f t="shared" si="70"/>
        <v>105.91781587256162</v>
      </c>
      <c r="S329" s="2">
        <f t="shared" si="70"/>
        <v>31.423244687344493</v>
      </c>
      <c r="T329" s="2">
        <f t="shared" si="70"/>
        <v>2.0561673647076022</v>
      </c>
      <c r="U329" s="9">
        <f t="shared" ref="U329:U392" si="72">SUM(P329:T329,U$5)</f>
        <v>588.34581192054634</v>
      </c>
      <c r="V329" s="13">
        <f t="shared" si="69"/>
        <v>2.2231055527299759E-4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>
      <c r="A330" s="5"/>
      <c r="B330" s="2"/>
      <c r="C330">
        <v>1985.2083</v>
      </c>
      <c r="D330">
        <v>347.91</v>
      </c>
      <c r="E330" s="1">
        <f t="shared" ref="E330:E393" si="73">1+E329</f>
        <v>2074</v>
      </c>
      <c r="F330" s="4">
        <f>F329*SUM(econlow!Z120:AB120)/SUM(econlow!Z119:AB119)</f>
        <v>17619.698057021018</v>
      </c>
      <c r="G330" s="9">
        <f t="shared" si="67"/>
        <v>74.97045176701242</v>
      </c>
      <c r="H330" s="9">
        <f t="shared" si="67"/>
        <v>101.4164710787108</v>
      </c>
      <c r="I330" s="9">
        <f t="shared" si="67"/>
        <v>107.12752817745732</v>
      </c>
      <c r="J330" s="9">
        <f t="shared" si="67"/>
        <v>31.683971960808375</v>
      </c>
      <c r="K330" s="9">
        <f t="shared" si="67"/>
        <v>2.0694660071181796</v>
      </c>
      <c r="L330" s="9">
        <f t="shared" si="71"/>
        <v>592.26788899110716</v>
      </c>
      <c r="O330">
        <f t="shared" si="68"/>
        <v>17619.698057021018</v>
      </c>
      <c r="P330" s="2">
        <f t="shared" si="70"/>
        <v>74.970512799876275</v>
      </c>
      <c r="Q330" s="2">
        <f t="shared" si="70"/>
        <v>101.4165522198321</v>
      </c>
      <c r="R330" s="2">
        <f t="shared" si="70"/>
        <v>107.12760158177804</v>
      </c>
      <c r="S330" s="2">
        <f t="shared" si="70"/>
        <v>31.683977155783726</v>
      </c>
      <c r="T330" s="2">
        <f t="shared" si="70"/>
        <v>2.0694660071181796</v>
      </c>
      <c r="U330" s="9">
        <f t="shared" si="72"/>
        <v>592.26810976438833</v>
      </c>
      <c r="V330" s="13">
        <f t="shared" si="69"/>
        <v>2.2077328117120487E-4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>
      <c r="A331" s="5"/>
      <c r="B331" s="2"/>
      <c r="C331">
        <v>1985.2917</v>
      </c>
      <c r="D331">
        <v>348.66</v>
      </c>
      <c r="E331" s="1">
        <f t="shared" si="73"/>
        <v>2075</v>
      </c>
      <c r="F331" s="4">
        <f>F330*SUM(econlow!Z121:AB121)/SUM(econlow!Z120:AB120)</f>
        <v>17720.644642692037</v>
      </c>
      <c r="G331" s="9">
        <f t="shared" si="67"/>
        <v>76.045832399600556</v>
      </c>
      <c r="H331" s="9">
        <f t="shared" si="67"/>
        <v>102.79190307691974</v>
      </c>
      <c r="I331" s="9">
        <f t="shared" si="67"/>
        <v>108.33668730241392</v>
      </c>
      <c r="J331" s="9">
        <f t="shared" si="67"/>
        <v>31.942005930551208</v>
      </c>
      <c r="K331" s="9">
        <f t="shared" si="67"/>
        <v>2.082410453771903</v>
      </c>
      <c r="L331" s="9">
        <f t="shared" si="71"/>
        <v>596.19883916325739</v>
      </c>
      <c r="O331">
        <f t="shared" si="68"/>
        <v>17720.644642692037</v>
      </c>
      <c r="P331" s="2">
        <f t="shared" si="70"/>
        <v>76.04589343246441</v>
      </c>
      <c r="Q331" s="2">
        <f t="shared" si="70"/>
        <v>102.79198399481938</v>
      </c>
      <c r="R331" s="2">
        <f t="shared" si="70"/>
        <v>108.33675972145664</v>
      </c>
      <c r="S331" s="2">
        <f t="shared" si="70"/>
        <v>31.942010828753951</v>
      </c>
      <c r="T331" s="2">
        <f t="shared" si="70"/>
        <v>2.082410453771903</v>
      </c>
      <c r="U331" s="9">
        <f t="shared" si="72"/>
        <v>596.19905843126628</v>
      </c>
      <c r="V331" s="13">
        <f t="shared" si="69"/>
        <v>2.1926800889104925E-4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>
      <c r="A332" s="5"/>
      <c r="B332" s="2"/>
      <c r="C332">
        <v>1985.375</v>
      </c>
      <c r="D332">
        <v>349.28</v>
      </c>
      <c r="E332" s="1">
        <f t="shared" si="73"/>
        <v>2076</v>
      </c>
      <c r="F332" s="4">
        <f>F331*SUM(econlow!Z122:AB122)/SUM(econlow!Z121:AB121)</f>
        <v>17818.632128518799</v>
      </c>
      <c r="G332" s="9">
        <f t="shared" si="67"/>
        <v>77.127374091408058</v>
      </c>
      <c r="H332" s="9">
        <f t="shared" si="67"/>
        <v>104.1730297732221</v>
      </c>
      <c r="I332" s="9">
        <f t="shared" si="67"/>
        <v>109.54478203310752</v>
      </c>
      <c r="J332" s="9">
        <f t="shared" si="67"/>
        <v>32.197147421630447</v>
      </c>
      <c r="K332" s="9">
        <f t="shared" si="67"/>
        <v>2.095000933862984</v>
      </c>
      <c r="L332" s="9">
        <f t="shared" si="71"/>
        <v>600.13733425323107</v>
      </c>
      <c r="O332">
        <f t="shared" si="68"/>
        <v>17818.632128518799</v>
      </c>
      <c r="P332" s="2">
        <f t="shared" si="70"/>
        <v>77.127435124271912</v>
      </c>
      <c r="Q332" s="2">
        <f t="shared" si="70"/>
        <v>104.17311046851418</v>
      </c>
      <c r="R332" s="2">
        <f t="shared" si="70"/>
        <v>109.54485348009726</v>
      </c>
      <c r="S332" s="2">
        <f t="shared" si="70"/>
        <v>32.197152040014267</v>
      </c>
      <c r="T332" s="2">
        <f t="shared" si="70"/>
        <v>2.095000933862984</v>
      </c>
      <c r="U332" s="9">
        <f t="shared" si="72"/>
        <v>600.13755204676056</v>
      </c>
      <c r="V332" s="13">
        <f t="shared" si="69"/>
        <v>2.1779352948669839E-4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>
      <c r="A333" s="5"/>
      <c r="B333" s="2"/>
      <c r="C333">
        <v>1985.4583</v>
      </c>
      <c r="D333">
        <v>348.65</v>
      </c>
      <c r="E333" s="1">
        <f t="shared" si="73"/>
        <v>2077</v>
      </c>
      <c r="F333" s="4">
        <f>F332*SUM(econlow!Z123:AB123)/SUM(econlow!Z122:AB122)</f>
        <v>17913.665937153321</v>
      </c>
      <c r="G333" s="9">
        <f t="shared" si="67"/>
        <v>78.214896240097005</v>
      </c>
      <c r="H333" s="9">
        <f t="shared" si="67"/>
        <v>105.55955765158254</v>
      </c>
      <c r="I333" s="9">
        <f t="shared" si="67"/>
        <v>110.75138209689248</v>
      </c>
      <c r="J333" s="9">
        <f t="shared" si="67"/>
        <v>32.449214360070314</v>
      </c>
      <c r="K333" s="9">
        <f t="shared" si="67"/>
        <v>2.1072377975059915</v>
      </c>
      <c r="L333" s="9">
        <f t="shared" si="71"/>
        <v>604.08228814614836</v>
      </c>
      <c r="O333">
        <f t="shared" si="68"/>
        <v>17913.665937153321</v>
      </c>
      <c r="P333" s="2">
        <f t="shared" si="70"/>
        <v>78.214957272960859</v>
      </c>
      <c r="Q333" s="2">
        <f t="shared" si="70"/>
        <v>105.55963812487946</v>
      </c>
      <c r="R333" s="2">
        <f t="shared" si="70"/>
        <v>110.75145258487672</v>
      </c>
      <c r="S333" s="2">
        <f t="shared" si="70"/>
        <v>32.449218714620386</v>
      </c>
      <c r="T333" s="2">
        <f t="shared" si="70"/>
        <v>2.1072377975059915</v>
      </c>
      <c r="U333" s="9">
        <f t="shared" si="72"/>
        <v>604.08250449484342</v>
      </c>
      <c r="V333" s="13">
        <f t="shared" si="69"/>
        <v>2.1634869506215182E-4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>
      <c r="A334" s="5"/>
      <c r="B334" s="2"/>
      <c r="C334">
        <v>1985.5417</v>
      </c>
      <c r="D334">
        <v>346.9</v>
      </c>
      <c r="E334" s="1">
        <f t="shared" si="73"/>
        <v>2078</v>
      </c>
      <c r="F334" s="4">
        <f>F333*SUM(econlow!Z124:AB124)/SUM(econlow!Z123:AB123)</f>
        <v>18005.75239137925</v>
      </c>
      <c r="G334" s="9">
        <f t="shared" si="67"/>
        <v>79.308218574289455</v>
      </c>
      <c r="H334" s="9">
        <f t="shared" si="67"/>
        <v>106.95119451260628</v>
      </c>
      <c r="I334" s="9">
        <f t="shared" si="67"/>
        <v>111.95606381117832</v>
      </c>
      <c r="J334" s="9">
        <f t="shared" si="67"/>
        <v>32.698035709670364</v>
      </c>
      <c r="K334" s="9">
        <f t="shared" si="67"/>
        <v>2.1191215116407491</v>
      </c>
      <c r="L334" s="9">
        <f t="shared" si="71"/>
        <v>608.03263411938519</v>
      </c>
      <c r="O334">
        <f t="shared" si="68"/>
        <v>18005.75239137925</v>
      </c>
      <c r="P334" s="2">
        <f t="shared" si="70"/>
        <v>79.30827960715331</v>
      </c>
      <c r="Q334" s="2">
        <f t="shared" si="70"/>
        <v>106.95127476451874</v>
      </c>
      <c r="R334" s="2">
        <f t="shared" si="70"/>
        <v>111.95613335302941</v>
      </c>
      <c r="S334" s="2">
        <f t="shared" si="70"/>
        <v>32.698039815458678</v>
      </c>
      <c r="T334" s="2">
        <f t="shared" si="70"/>
        <v>2.1191215116407491</v>
      </c>
      <c r="U334" s="9">
        <f t="shared" si="72"/>
        <v>608.03284905180089</v>
      </c>
      <c r="V334" s="13">
        <f t="shared" si="69"/>
        <v>2.149324157016963E-4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>
      <c r="A335" s="5"/>
      <c r="B335" s="2"/>
      <c r="C335">
        <v>1985.625</v>
      </c>
      <c r="D335">
        <v>345.26</v>
      </c>
      <c r="E335" s="1">
        <f t="shared" si="73"/>
        <v>2079</v>
      </c>
      <c r="F335" s="4">
        <f>F334*SUM(econlow!Z125:AB125)/SUM(econlow!Z124:AB124)</f>
        <v>18094.89868979614</v>
      </c>
      <c r="G335" s="9">
        <f t="shared" si="67"/>
        <v>80.407161208505087</v>
      </c>
      <c r="H335" s="9">
        <f t="shared" si="67"/>
        <v>108.34764955443644</v>
      </c>
      <c r="I335" s="9">
        <f t="shared" si="67"/>
        <v>113.158410130205</v>
      </c>
      <c r="J335" s="9">
        <f t="shared" si="67"/>
        <v>32.943450947101311</v>
      </c>
      <c r="K335" s="9">
        <f t="shared" si="67"/>
        <v>2.1306526563248775</v>
      </c>
      <c r="L335" s="9">
        <f t="shared" si="71"/>
        <v>611.98732449657268</v>
      </c>
      <c r="O335">
        <f t="shared" si="68"/>
        <v>18094.89868979614</v>
      </c>
      <c r="P335" s="2">
        <f t="shared" si="70"/>
        <v>80.407222241368942</v>
      </c>
      <c r="Q335" s="2">
        <f t="shared" si="70"/>
        <v>108.34772958557349</v>
      </c>
      <c r="R335" s="2">
        <f t="shared" si="70"/>
        <v>113.15847873862253</v>
      </c>
      <c r="S335" s="2">
        <f t="shared" si="70"/>
        <v>32.94345481833885</v>
      </c>
      <c r="T335" s="2">
        <f t="shared" si="70"/>
        <v>2.1306526563248775</v>
      </c>
      <c r="U335" s="9">
        <f t="shared" si="72"/>
        <v>611.98753804022863</v>
      </c>
      <c r="V335" s="13">
        <f t="shared" si="69"/>
        <v>2.1354365594561386E-4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>
      <c r="A336" s="5"/>
      <c r="B336" s="2"/>
      <c r="C336">
        <v>1985.7083</v>
      </c>
      <c r="D336">
        <v>343.47</v>
      </c>
      <c r="E336" s="1">
        <f t="shared" si="73"/>
        <v>2080</v>
      </c>
      <c r="F336" s="4">
        <f>F335*SUM(econlow!Z126:AB126)/SUM(econlow!Z125:AB125)</f>
        <v>18181.112884052436</v>
      </c>
      <c r="G336" s="9">
        <f t="shared" si="67"/>
        <v>81.511544696614706</v>
      </c>
      <c r="H336" s="9">
        <f t="shared" si="67"/>
        <v>109.74863345114558</v>
      </c>
      <c r="I336" s="9">
        <f t="shared" si="67"/>
        <v>114.35801068753726</v>
      </c>
      <c r="J336" s="9">
        <f t="shared" si="67"/>
        <v>33.185309564133085</v>
      </c>
      <c r="K336" s="9">
        <f t="shared" si="67"/>
        <v>2.1418319213435284</v>
      </c>
      <c r="L336" s="9">
        <f t="shared" si="71"/>
        <v>615.94533032077413</v>
      </c>
      <c r="O336">
        <f t="shared" si="68"/>
        <v>18181.112884052436</v>
      </c>
      <c r="P336" s="2">
        <f t="shared" si="70"/>
        <v>81.511605729478561</v>
      </c>
      <c r="Q336" s="2">
        <f t="shared" si="70"/>
        <v>109.74871326211458</v>
      </c>
      <c r="R336" s="2">
        <f t="shared" si="70"/>
        <v>114.35807837505035</v>
      </c>
      <c r="S336" s="2">
        <f t="shared" si="70"/>
        <v>33.185313214218993</v>
      </c>
      <c r="T336" s="2">
        <f t="shared" si="70"/>
        <v>2.1418319213435284</v>
      </c>
      <c r="U336" s="9">
        <f t="shared" si="72"/>
        <v>615.94554250220597</v>
      </c>
      <c r="V336" s="13">
        <f t="shared" si="69"/>
        <v>2.1218143183432403E-4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>
      <c r="A337" s="5"/>
      <c r="B337" s="2"/>
      <c r="C337">
        <v>1985.7917</v>
      </c>
      <c r="D337">
        <v>343.35</v>
      </c>
      <c r="E337" s="1">
        <f t="shared" si="73"/>
        <v>2081</v>
      </c>
      <c r="F337" s="4">
        <f>F336*SUM(econlow!Z127:AB127)/SUM(econlow!Z126:AB126)</f>
        <v>18264.403857444562</v>
      </c>
      <c r="G337" s="9">
        <f t="shared" si="67"/>
        <v>82.621190083904295</v>
      </c>
      <c r="H337" s="9">
        <f t="shared" si="67"/>
        <v>111.15385842877386</v>
      </c>
      <c r="I337" s="9">
        <f t="shared" si="67"/>
        <v>115.55446183456824</v>
      </c>
      <c r="J337" s="9">
        <f t="shared" si="67"/>
        <v>33.423470595626767</v>
      </c>
      <c r="K337" s="9">
        <f t="shared" si="67"/>
        <v>2.1526601030842101</v>
      </c>
      <c r="L337" s="9">
        <f t="shared" si="71"/>
        <v>619.9056410459574</v>
      </c>
      <c r="O337">
        <f t="shared" si="68"/>
        <v>18264.403857444562</v>
      </c>
      <c r="P337" s="2">
        <f t="shared" si="70"/>
        <v>82.62125111676815</v>
      </c>
      <c r="Q337" s="2">
        <f t="shared" si="70"/>
        <v>111.15393802018049</v>
      </c>
      <c r="R337" s="2">
        <f t="shared" si="70"/>
        <v>115.55452861353785</v>
      </c>
      <c r="S337" s="2">
        <f t="shared" si="70"/>
        <v>33.423474037194744</v>
      </c>
      <c r="T337" s="2">
        <f t="shared" si="70"/>
        <v>2.1526601030842101</v>
      </c>
      <c r="U337" s="9">
        <f t="shared" si="72"/>
        <v>619.90585189076546</v>
      </c>
      <c r="V337" s="13">
        <f t="shared" si="69"/>
        <v>2.1084480806621286E-4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>
      <c r="A338" s="5"/>
      <c r="B338" s="2"/>
      <c r="C338">
        <v>1985.875</v>
      </c>
      <c r="D338">
        <v>344.73</v>
      </c>
      <c r="E338" s="1">
        <f t="shared" si="73"/>
        <v>2082</v>
      </c>
      <c r="F338" s="4">
        <f>F337*SUM(econlow!Z128:AB128)/SUM(econlow!Z127:AB127)</f>
        <v>18344.781304714721</v>
      </c>
      <c r="G338" s="9">
        <f t="shared" si="67"/>
        <v>83.735918957832837</v>
      </c>
      <c r="H338" s="9">
        <f t="shared" si="67"/>
        <v>112.56303833914853</v>
      </c>
      <c r="I338" s="9">
        <f t="shared" si="67"/>
        <v>116.74736667529103</v>
      </c>
      <c r="J338" s="9">
        <f t="shared" si="67"/>
        <v>33.657802171979085</v>
      </c>
      <c r="K338" s="9">
        <f t="shared" si="67"/>
        <v>2.1631381016365325</v>
      </c>
      <c r="L338" s="9">
        <f t="shared" si="71"/>
        <v>623.86726424588801</v>
      </c>
      <c r="O338">
        <f t="shared" si="68"/>
        <v>18344.781304714721</v>
      </c>
      <c r="P338" s="2">
        <f t="shared" si="70"/>
        <v>83.735979990696691</v>
      </c>
      <c r="Q338" s="2">
        <f t="shared" si="70"/>
        <v>112.56311771159683</v>
      </c>
      <c r="R338" s="2">
        <f t="shared" si="70"/>
        <v>116.74743255791219</v>
      </c>
      <c r="S338" s="2">
        <f t="shared" si="70"/>
        <v>33.657805416941102</v>
      </c>
      <c r="T338" s="2">
        <f t="shared" si="70"/>
        <v>2.1631381016365325</v>
      </c>
      <c r="U338" s="9">
        <f t="shared" si="72"/>
        <v>623.86747377878328</v>
      </c>
      <c r="V338" s="13">
        <f t="shared" si="69"/>
        <v>2.0953289526914887E-4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>
      <c r="A339" s="5"/>
      <c r="B339" s="2"/>
      <c r="C339">
        <v>1985.9583</v>
      </c>
      <c r="D339">
        <v>346.12</v>
      </c>
      <c r="E339" s="1">
        <f t="shared" si="73"/>
        <v>2083</v>
      </c>
      <c r="F339" s="4">
        <f>F338*SUM(econlow!Z129:AB129)/SUM(econlow!Z128:AB128)</f>
        <v>18422.255712894796</v>
      </c>
      <c r="G339" s="9">
        <f t="shared" si="67"/>
        <v>84.85555349755721</v>
      </c>
      <c r="H339" s="9">
        <f t="shared" si="67"/>
        <v>113.97588873160349</v>
      </c>
      <c r="I339" s="9">
        <f t="shared" si="67"/>
        <v>117.93633509756845</v>
      </c>
      <c r="J339" s="9">
        <f t="shared" si="67"/>
        <v>33.888181094763155</v>
      </c>
      <c r="K339" s="9">
        <f t="shared" si="67"/>
        <v>2.1732669180846571</v>
      </c>
      <c r="L339" s="9">
        <f t="shared" si="71"/>
        <v>627.82922533957696</v>
      </c>
      <c r="O339">
        <f t="shared" si="68"/>
        <v>18422.255712894796</v>
      </c>
      <c r="P339" s="2">
        <f t="shared" si="70"/>
        <v>84.855614530421065</v>
      </c>
      <c r="Q339" s="2">
        <f t="shared" si="70"/>
        <v>113.97596788569581</v>
      </c>
      <c r="R339" s="2">
        <f t="shared" si="70"/>
        <v>117.93640009587249</v>
      </c>
      <c r="S339" s="2">
        <f t="shared" si="70"/>
        <v>33.888184154350689</v>
      </c>
      <c r="T339" s="2">
        <f t="shared" si="70"/>
        <v>2.1732669180846571</v>
      </c>
      <c r="U339" s="9">
        <f t="shared" si="72"/>
        <v>627.82943358442481</v>
      </c>
      <c r="V339" s="13">
        <f t="shared" si="69"/>
        <v>2.0824484784043307E-4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>
      <c r="A340" s="5"/>
      <c r="B340" s="2"/>
      <c r="C340">
        <v>1986.0417</v>
      </c>
      <c r="D340">
        <v>346.78</v>
      </c>
      <c r="E340" s="1">
        <f t="shared" si="73"/>
        <v>2084</v>
      </c>
      <c r="F340" s="4">
        <f>F339*SUM(econlow!Z130:AB130)/SUM(econlow!Z129:AB129)</f>
        <v>18496.838343057261</v>
      </c>
      <c r="G340" s="9">
        <f t="shared" si="67"/>
        <v>85.97991652228788</v>
      </c>
      <c r="H340" s="9">
        <f t="shared" si="67"/>
        <v>115.39212692270274</v>
      </c>
      <c r="I340" s="9">
        <f t="shared" si="67"/>
        <v>119.1209838011052</v>
      </c>
      <c r="J340" s="9">
        <f t="shared" si="67"/>
        <v>34.114492434363186</v>
      </c>
      <c r="K340" s="9">
        <f t="shared" si="67"/>
        <v>2.1830476519657349</v>
      </c>
      <c r="L340" s="9">
        <f t="shared" si="71"/>
        <v>631.79056733242476</v>
      </c>
      <c r="O340">
        <f t="shared" si="68"/>
        <v>18496.838343057261</v>
      </c>
      <c r="P340" s="2">
        <f t="shared" si="70"/>
        <v>85.979977555151734</v>
      </c>
      <c r="Q340" s="2">
        <f t="shared" si="70"/>
        <v>115.39220585903979</v>
      </c>
      <c r="R340" s="2">
        <f t="shared" si="70"/>
        <v>119.12104792696196</v>
      </c>
      <c r="S340" s="2">
        <f t="shared" si="70"/>
        <v>34.11449531916611</v>
      </c>
      <c r="T340" s="2">
        <f t="shared" si="70"/>
        <v>2.1830476519657349</v>
      </c>
      <c r="U340" s="9">
        <f t="shared" si="72"/>
        <v>631.79077431228529</v>
      </c>
      <c r="V340" s="13">
        <f t="shared" si="69"/>
        <v>2.0697986053619388E-4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>
      <c r="A341" s="5"/>
      <c r="B341" s="2"/>
      <c r="C341">
        <v>1986.125</v>
      </c>
      <c r="D341">
        <v>347.48</v>
      </c>
      <c r="E341" s="1">
        <f t="shared" si="73"/>
        <v>2085</v>
      </c>
      <c r="F341" s="4">
        <f>F340*SUM(econlow!Z131:AB131)/SUM(econlow!Z130:AB130)</f>
        <v>18568.541212846867</v>
      </c>
      <c r="G341" s="9">
        <f t="shared" si="67"/>
        <v>87.108831538530808</v>
      </c>
      <c r="H341" s="9">
        <f t="shared" si="67"/>
        <v>116.81147206405855</v>
      </c>
      <c r="I341" s="9">
        <f t="shared" si="67"/>
        <v>120.30093632230296</v>
      </c>
      <c r="J341" s="9">
        <f t="shared" si="67"/>
        <v>34.336629148453156</v>
      </c>
      <c r="K341" s="9">
        <f t="shared" si="67"/>
        <v>2.1924814988716088</v>
      </c>
      <c r="L341" s="9">
        <f t="shared" si="71"/>
        <v>635.75035057221703</v>
      </c>
      <c r="O341">
        <f t="shared" si="68"/>
        <v>18568.541212846867</v>
      </c>
      <c r="P341" s="2">
        <f t="shared" si="70"/>
        <v>87.108892571394662</v>
      </c>
      <c r="Q341" s="2">
        <f t="shared" si="70"/>
        <v>116.81155078323938</v>
      </c>
      <c r="R341" s="2">
        <f t="shared" si="70"/>
        <v>120.30099958742299</v>
      </c>
      <c r="S341" s="2">
        <f t="shared" si="70"/>
        <v>34.336631868456358</v>
      </c>
      <c r="T341" s="2">
        <f t="shared" si="70"/>
        <v>2.1924814988716088</v>
      </c>
      <c r="U341" s="9">
        <f t="shared" si="72"/>
        <v>635.75055630938505</v>
      </c>
      <c r="V341" s="13">
        <f t="shared" si="69"/>
        <v>2.0573716801663977E-4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>
      <c r="A342" s="5"/>
      <c r="B342" s="2"/>
      <c r="C342">
        <v>1986.2083</v>
      </c>
      <c r="D342">
        <v>348.25</v>
      </c>
      <c r="E342" s="1">
        <f t="shared" si="73"/>
        <v>2086</v>
      </c>
      <c r="F342" s="4">
        <f>F341*SUM(econlow!Z132:AB132)/SUM(econlow!Z131:AB131)</f>
        <v>18637.377079678576</v>
      </c>
      <c r="G342" s="9">
        <f t="shared" si="67"/>
        <v>88.242122786263252</v>
      </c>
      <c r="H342" s="9">
        <f t="shared" si="67"/>
        <v>118.23364520832286</v>
      </c>
      <c r="I342" s="9">
        <f t="shared" si="67"/>
        <v>121.47582305615745</v>
      </c>
      <c r="J342" s="9">
        <f t="shared" si="67"/>
        <v>34.55449172022027</v>
      </c>
      <c r="K342" s="9">
        <f t="shared" si="67"/>
        <v>2.2015697481740615</v>
      </c>
      <c r="L342" s="9">
        <f t="shared" si="71"/>
        <v>639.70765251913781</v>
      </c>
      <c r="O342">
        <f t="shared" si="68"/>
        <v>18637.377079678576</v>
      </c>
      <c r="P342" s="2">
        <f t="shared" si="70"/>
        <v>88.242183819127106</v>
      </c>
      <c r="Q342" s="2">
        <f t="shared" si="70"/>
        <v>118.23372371094487</v>
      </c>
      <c r="R342" s="2">
        <f t="shared" si="70"/>
        <v>121.47588547209408</v>
      </c>
      <c r="S342" s="2">
        <f t="shared" si="70"/>
        <v>34.554494284838242</v>
      </c>
      <c r="T342" s="2">
        <f t="shared" si="70"/>
        <v>2.2015697481740615</v>
      </c>
      <c r="U342" s="9">
        <f t="shared" si="72"/>
        <v>639.70785703517845</v>
      </c>
      <c r="V342" s="13">
        <f t="shared" si="69"/>
        <v>2.0451604063964623E-4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>
      <c r="A343" s="5"/>
      <c r="B343" s="2"/>
      <c r="C343">
        <v>1986.2917</v>
      </c>
      <c r="D343">
        <v>349.86</v>
      </c>
      <c r="E343" s="1">
        <f t="shared" si="73"/>
        <v>2087</v>
      </c>
      <c r="F343" s="4">
        <f>F342*SUM(econlow!Z133:AB133)/SUM(econlow!Z132:AB132)</f>
        <v>18703.359424498725</v>
      </c>
      <c r="G343" s="9">
        <f t="shared" ref="G343:K358" si="74">G342*(1-G$5)+G$4*$F342*$L$4/1000</f>
        <v>89.379615284084011</v>
      </c>
      <c r="H343" s="9">
        <f t="shared" si="74"/>
        <v>119.65836937341943</v>
      </c>
      <c r="I343" s="9">
        <f t="shared" si="74"/>
        <v>122.64528127533734</v>
      </c>
      <c r="J343" s="9">
        <f t="shared" si="74"/>
        <v>34.767987815283561</v>
      </c>
      <c r="K343" s="9">
        <f t="shared" si="74"/>
        <v>2.2103137808562807</v>
      </c>
      <c r="L343" s="9">
        <f t="shared" si="71"/>
        <v>643.66156752898064</v>
      </c>
      <c r="O343">
        <f t="shared" si="68"/>
        <v>18703.359424498725</v>
      </c>
      <c r="P343" s="2">
        <f t="shared" si="70"/>
        <v>89.379676316947865</v>
      </c>
      <c r="Q343" s="2">
        <f t="shared" si="70"/>
        <v>119.65844766007839</v>
      </c>
      <c r="R343" s="2">
        <f t="shared" si="70"/>
        <v>122.64534285348883</v>
      </c>
      <c r="S343" s="2">
        <f t="shared" si="70"/>
        <v>34.767990233392972</v>
      </c>
      <c r="T343" s="2">
        <f t="shared" si="70"/>
        <v>2.2103137808562807</v>
      </c>
      <c r="U343" s="9">
        <f t="shared" si="72"/>
        <v>643.66177084476431</v>
      </c>
      <c r="V343" s="13">
        <f t="shared" si="69"/>
        <v>2.0331578366494796E-4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>
      <c r="A344" s="5"/>
      <c r="B344" s="2"/>
      <c r="C344">
        <v>1986.375</v>
      </c>
      <c r="D344">
        <v>350.52</v>
      </c>
      <c r="E344" s="1">
        <f t="shared" si="73"/>
        <v>2088</v>
      </c>
      <c r="F344" s="4">
        <f>F343*SUM(econlow!Z134:AB134)/SUM(econlow!Z133:AB133)</f>
        <v>18766.50243601633</v>
      </c>
      <c r="G344" s="9">
        <f t="shared" si="74"/>
        <v>90.52113487337266</v>
      </c>
      <c r="H344" s="9">
        <f t="shared" si="74"/>
        <v>121.08536960507459</v>
      </c>
      <c r="I344" s="9">
        <f t="shared" si="74"/>
        <v>123.80895514656741</v>
      </c>
      <c r="J344" s="9">
        <f t="shared" si="74"/>
        <v>34.977031956305659</v>
      </c>
      <c r="K344" s="9">
        <f t="shared" si="74"/>
        <v>2.2187150674351885</v>
      </c>
      <c r="L344" s="9">
        <f t="shared" si="71"/>
        <v>647.61120664875557</v>
      </c>
      <c r="O344">
        <f t="shared" si="68"/>
        <v>18766.50243601633</v>
      </c>
      <c r="P344" s="2">
        <f t="shared" ref="P344:T359" si="75">P343*(1-P$5)+P$4*$O343*$L$4/1000</f>
        <v>90.521195906236514</v>
      </c>
      <c r="Q344" s="2">
        <f t="shared" si="75"/>
        <v>121.08544767636461</v>
      </c>
      <c r="R344" s="2">
        <f t="shared" si="75"/>
        <v>123.80901589817903</v>
      </c>
      <c r="S344" s="2">
        <f t="shared" si="75"/>
        <v>34.977034236276083</v>
      </c>
      <c r="T344" s="2">
        <f t="shared" si="75"/>
        <v>2.2187150674351885</v>
      </c>
      <c r="U344" s="9">
        <f t="shared" si="72"/>
        <v>647.61140878449146</v>
      </c>
      <c r="V344" s="13">
        <f t="shared" si="69"/>
        <v>2.0213573588989675E-4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>
      <c r="A345" s="5"/>
      <c r="B345" s="2"/>
      <c r="C345">
        <v>1986.4583</v>
      </c>
      <c r="D345">
        <v>349.98</v>
      </c>
      <c r="E345" s="1">
        <f t="shared" si="73"/>
        <v>2089</v>
      </c>
      <c r="F345" s="4">
        <f>F344*SUM(econlow!Z135:AB135)/SUM(econlow!Z134:AB134)</f>
        <v>18826.820995321508</v>
      </c>
      <c r="G345" s="9">
        <f t="shared" si="74"/>
        <v>91.666508261486328</v>
      </c>
      <c r="H345" s="9">
        <f t="shared" si="74"/>
        <v>122.51437303769521</v>
      </c>
      <c r="I345" s="9">
        <f t="shared" si="74"/>
        <v>124.9664957444229</v>
      </c>
      <c r="J345" s="9">
        <f t="shared" si="74"/>
        <v>35.181545214342179</v>
      </c>
      <c r="K345" s="9">
        <f t="shared" si="74"/>
        <v>2.2267751659609578</v>
      </c>
      <c r="L345" s="9">
        <f t="shared" si="71"/>
        <v>651.55569742390753</v>
      </c>
      <c r="O345">
        <f t="shared" si="68"/>
        <v>18826.820995321508</v>
      </c>
      <c r="P345" s="2">
        <f t="shared" si="75"/>
        <v>91.666569294350182</v>
      </c>
      <c r="Q345" s="2">
        <f t="shared" si="75"/>
        <v>122.51445089420876</v>
      </c>
      <c r="R345" s="2">
        <f t="shared" si="75"/>
        <v>124.96655568058897</v>
      </c>
      <c r="S345" s="2">
        <f t="shared" si="75"/>
        <v>35.181547364065054</v>
      </c>
      <c r="T345" s="2">
        <f t="shared" si="75"/>
        <v>2.2267751659609578</v>
      </c>
      <c r="U345" s="9">
        <f t="shared" si="72"/>
        <v>651.55589839917388</v>
      </c>
      <c r="V345" s="13">
        <f t="shared" si="69"/>
        <v>2.0097526635254326E-4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>
      <c r="A346" s="5"/>
      <c r="B346" s="2"/>
      <c r="C346">
        <v>1986.5417</v>
      </c>
      <c r="D346">
        <v>348.25</v>
      </c>
      <c r="E346" s="1">
        <f t="shared" si="73"/>
        <v>2090</v>
      </c>
      <c r="F346" s="4">
        <f>F345*SUM(econlow!Z136:AB136)/SUM(econlow!Z135:AB135)</f>
        <v>18884.330660816944</v>
      </c>
      <c r="G346" s="9">
        <f t="shared" si="74"/>
        <v>92.815563064017681</v>
      </c>
      <c r="H346" s="9">
        <f t="shared" si="74"/>
        <v>123.94510895363501</v>
      </c>
      <c r="I346" s="9">
        <f t="shared" si="74"/>
        <v>126.11756106262767</v>
      </c>
      <c r="J346" s="9">
        <f t="shared" si="74"/>
        <v>35.381454916018015</v>
      </c>
      <c r="K346" s="9">
        <f t="shared" si="74"/>
        <v>2.2344957200815161</v>
      </c>
      <c r="L346" s="9">
        <f t="shared" si="71"/>
        <v>655.49418371637989</v>
      </c>
      <c r="O346">
        <f t="shared" si="68"/>
        <v>18884.330660816944</v>
      </c>
      <c r="P346" s="2">
        <f t="shared" si="75"/>
        <v>92.815624096881535</v>
      </c>
      <c r="Q346" s="2">
        <f t="shared" si="75"/>
        <v>123.94518659596297</v>
      </c>
      <c r="R346" s="2">
        <f t="shared" si="75"/>
        <v>126.11762019429361</v>
      </c>
      <c r="S346" s="2">
        <f t="shared" si="75"/>
        <v>35.38145694293398</v>
      </c>
      <c r="T346" s="2">
        <f t="shared" si="75"/>
        <v>2.2344957200815161</v>
      </c>
      <c r="U346" s="9">
        <f t="shared" si="72"/>
        <v>655.49438355015354</v>
      </c>
      <c r="V346" s="13">
        <f t="shared" si="69"/>
        <v>1.9983377364951593E-4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>
      <c r="A347" s="5"/>
      <c r="B347" s="2"/>
      <c r="C347">
        <v>1986.625</v>
      </c>
      <c r="D347">
        <v>346.17</v>
      </c>
      <c r="E347" s="1">
        <f t="shared" si="73"/>
        <v>2091</v>
      </c>
      <c r="F347" s="4">
        <f>F346*SUM(econlow!Z137:AB137)/SUM(econlow!Z136:AB136)</f>
        <v>18939.047653396086</v>
      </c>
      <c r="G347" s="9">
        <f t="shared" si="74"/>
        <v>93.968127846133271</v>
      </c>
      <c r="H347" s="9">
        <f t="shared" si="74"/>
        <v>125.37730884088296</v>
      </c>
      <c r="I347" s="9">
        <f t="shared" si="74"/>
        <v>127.26181602293714</v>
      </c>
      <c r="J347" s="9">
        <f t="shared" si="74"/>
        <v>35.576694365663101</v>
      </c>
      <c r="K347" s="9">
        <f t="shared" si="74"/>
        <v>2.2418784571611656</v>
      </c>
      <c r="L347" s="9">
        <f t="shared" si="71"/>
        <v>659.42582553277771</v>
      </c>
      <c r="O347">
        <f t="shared" si="68"/>
        <v>18939.047653396086</v>
      </c>
      <c r="P347" s="2">
        <f t="shared" si="75"/>
        <v>93.968188878997125</v>
      </c>
      <c r="Q347" s="2">
        <f t="shared" si="75"/>
        <v>125.37738626961455</v>
      </c>
      <c r="R347" s="2">
        <f t="shared" si="75"/>
        <v>127.26187436090143</v>
      </c>
      <c r="S347" s="2">
        <f t="shared" si="75"/>
        <v>35.576696276787729</v>
      </c>
      <c r="T347" s="2">
        <f t="shared" si="75"/>
        <v>2.2418784571611656</v>
      </c>
      <c r="U347" s="9">
        <f t="shared" si="72"/>
        <v>659.42602424346205</v>
      </c>
      <c r="V347" s="13">
        <f t="shared" si="69"/>
        <v>1.9871068434440531E-4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>
      <c r="A348" s="5"/>
      <c r="B348" s="2"/>
      <c r="C348">
        <v>1986.7083</v>
      </c>
      <c r="D348">
        <v>345.48</v>
      </c>
      <c r="E348" s="1">
        <f t="shared" si="73"/>
        <v>2092</v>
      </c>
      <c r="F348" s="4">
        <f>F347*SUM(econlow!Z138:AB138)/SUM(econlow!Z137:AB137)</f>
        <v>18990.988841810293</v>
      </c>
      <c r="G348" s="9">
        <f t="shared" si="74"/>
        <v>95.124032163007215</v>
      </c>
      <c r="H348" s="9">
        <f t="shared" si="74"/>
        <v>126.81070644920118</v>
      </c>
      <c r="I348" s="9">
        <f t="shared" si="74"/>
        <v>128.39893248167499</v>
      </c>
      <c r="J348" s="9">
        <f t="shared" si="74"/>
        <v>35.767202581582055</v>
      </c>
      <c r="K348" s="9">
        <f t="shared" si="74"/>
        <v>2.2489251864436102</v>
      </c>
      <c r="L348" s="9">
        <f t="shared" si="71"/>
        <v>663.34979886190899</v>
      </c>
      <c r="O348">
        <f t="shared" si="68"/>
        <v>18990.988841810293</v>
      </c>
      <c r="P348" s="2">
        <f t="shared" si="75"/>
        <v>95.124093195871069</v>
      </c>
      <c r="Q348" s="2">
        <f t="shared" si="75"/>
        <v>126.81078366492402</v>
      </c>
      <c r="R348" s="2">
        <f t="shared" si="75"/>
        <v>128.39899003659119</v>
      </c>
      <c r="S348" s="2">
        <f t="shared" si="75"/>
        <v>35.767204383530135</v>
      </c>
      <c r="T348" s="2">
        <f t="shared" si="75"/>
        <v>2.2489251864436102</v>
      </c>
      <c r="U348" s="9">
        <f t="shared" si="72"/>
        <v>663.34999646736014</v>
      </c>
      <c r="V348" s="13">
        <f t="shared" si="69"/>
        <v>1.9760545114877459E-4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>
      <c r="A349" s="5"/>
      <c r="B349" s="2"/>
      <c r="C349">
        <v>1986.7917</v>
      </c>
      <c r="D349">
        <v>344.82</v>
      </c>
      <c r="E349" s="1">
        <f t="shared" si="73"/>
        <v>2093</v>
      </c>
      <c r="F349" s="4">
        <f>F348*SUM(econlow!Z139:AB139)/SUM(econlow!Z138:AB138)</f>
        <v>19040.171728173907</v>
      </c>
      <c r="G349" s="9">
        <f t="shared" si="74"/>
        <v>96.28310659936183</v>
      </c>
      <c r="H349" s="9">
        <f t="shared" si="74"/>
        <v>128.24503784473447</v>
      </c>
      <c r="I349" s="9">
        <f t="shared" si="74"/>
        <v>129.52858923398395</v>
      </c>
      <c r="J349" s="9">
        <f t="shared" si="74"/>
        <v>35.952924045672432</v>
      </c>
      <c r="K349" s="9">
        <f t="shared" si="74"/>
        <v>2.2556377972507837</v>
      </c>
      <c r="L349" s="9">
        <f t="shared" si="71"/>
        <v>667.26529552100351</v>
      </c>
      <c r="O349">
        <f t="shared" si="68"/>
        <v>19040.171728173907</v>
      </c>
      <c r="P349" s="2">
        <f t="shared" si="75"/>
        <v>96.283167632225684</v>
      </c>
      <c r="Q349" s="2">
        <f t="shared" si="75"/>
        <v>128.24511484803455</v>
      </c>
      <c r="R349" s="2">
        <f t="shared" si="75"/>
        <v>129.52864601636261</v>
      </c>
      <c r="S349" s="2">
        <f t="shared" si="75"/>
        <v>35.952925744680883</v>
      </c>
      <c r="T349" s="2">
        <f t="shared" si="75"/>
        <v>2.2556377972507837</v>
      </c>
      <c r="U349" s="9">
        <f t="shared" si="72"/>
        <v>667.2654920385545</v>
      </c>
      <c r="V349" s="13">
        <f t="shared" si="69"/>
        <v>1.9651755098948342E-4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>
      <c r="A350" s="5"/>
      <c r="B350" s="2"/>
      <c r="C350">
        <v>1986.875</v>
      </c>
      <c r="D350">
        <v>346.22</v>
      </c>
      <c r="E350" s="1">
        <f t="shared" si="73"/>
        <v>2094</v>
      </c>
      <c r="F350" s="4">
        <f>F349*SUM(econlow!Z140:AB140)/SUM(econlow!Z139:AB139)</f>
        <v>19086.61443356231</v>
      </c>
      <c r="G350" s="9">
        <f t="shared" si="74"/>
        <v>97.445182808123619</v>
      </c>
      <c r="H350" s="9">
        <f t="shared" si="74"/>
        <v>129.68004146310858</v>
      </c>
      <c r="I350" s="9">
        <f t="shared" si="74"/>
        <v>130.65047201584181</v>
      </c>
      <c r="J350" s="9">
        <f t="shared" si="74"/>
        <v>36.13380846564521</v>
      </c>
      <c r="K350" s="9">
        <f t="shared" si="74"/>
        <v>2.2620182572098755</v>
      </c>
      <c r="L350" s="9">
        <f t="shared" si="71"/>
        <v>671.17152300992905</v>
      </c>
      <c r="O350">
        <f t="shared" si="68"/>
        <v>19086.61443356231</v>
      </c>
      <c r="P350" s="2">
        <f t="shared" si="75"/>
        <v>97.445243840987473</v>
      </c>
      <c r="Q350" s="2">
        <f t="shared" si="75"/>
        <v>129.68011825457026</v>
      </c>
      <c r="R350" s="2">
        <f t="shared" si="75"/>
        <v>130.65052803605241</v>
      </c>
      <c r="S350" s="2">
        <f t="shared" si="75"/>
        <v>36.133810067594652</v>
      </c>
      <c r="T350" s="2">
        <f t="shared" si="75"/>
        <v>2.2620182572098755</v>
      </c>
      <c r="U350" s="9">
        <f t="shared" si="72"/>
        <v>671.17171845641474</v>
      </c>
      <c r="V350" s="13">
        <f t="shared" si="69"/>
        <v>1.9544648569080891E-4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>
      <c r="A351" s="5"/>
      <c r="B351" s="2"/>
      <c r="C351">
        <v>1986.9583</v>
      </c>
      <c r="D351">
        <v>347.49</v>
      </c>
      <c r="E351" s="1">
        <f t="shared" si="73"/>
        <v>2095</v>
      </c>
      <c r="F351" s="4">
        <f>F350*SUM(econlow!Z141:AB141)/SUM(econlow!Z140:AB140)</f>
        <v>19130.335683665238</v>
      </c>
      <c r="G351" s="9">
        <f t="shared" si="74"/>
        <v>98.610093548200197</v>
      </c>
      <c r="H351" s="9">
        <f t="shared" si="74"/>
        <v>131.11545816103009</v>
      </c>
      <c r="I351" s="9">
        <f t="shared" si="74"/>
        <v>131.7642735038867</v>
      </c>
      <c r="J351" s="9">
        <f t="shared" si="74"/>
        <v>36.309810549138518</v>
      </c>
      <c r="K351" s="9">
        <f t="shared" si="74"/>
        <v>2.268068610501814</v>
      </c>
      <c r="L351" s="9">
        <f t="shared" si="71"/>
        <v>675.06770437275736</v>
      </c>
      <c r="O351">
        <f t="shared" si="68"/>
        <v>19130.335683665238</v>
      </c>
      <c r="P351" s="2">
        <f t="shared" si="75"/>
        <v>98.610154581064052</v>
      </c>
      <c r="Q351" s="2">
        <f t="shared" si="75"/>
        <v>131.11553474123616</v>
      </c>
      <c r="R351" s="2">
        <f t="shared" si="75"/>
        <v>131.76432877215953</v>
      </c>
      <c r="S351" s="2">
        <f t="shared" si="75"/>
        <v>36.309812059573616</v>
      </c>
      <c r="T351" s="2">
        <f t="shared" si="75"/>
        <v>2.268068610501814</v>
      </c>
      <c r="U351" s="9">
        <f t="shared" si="72"/>
        <v>675.06789876453513</v>
      </c>
      <c r="V351" s="13">
        <f t="shared" si="69"/>
        <v>1.9439177776803263E-4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>
      <c r="A352" s="5"/>
      <c r="B352" s="2"/>
      <c r="C352">
        <v>1987.0417</v>
      </c>
      <c r="D352">
        <v>348.73</v>
      </c>
      <c r="E352" s="1">
        <f t="shared" si="73"/>
        <v>2096</v>
      </c>
      <c r="F352" s="4">
        <f>F351*SUM(econlow!Z142:AB142)/SUM(econlow!Z141:AB141)</f>
        <v>19171.354794461902</v>
      </c>
      <c r="G352" s="9">
        <f t="shared" si="74"/>
        <v>99.777672721381649</v>
      </c>
      <c r="H352" s="9">
        <f t="shared" si="74"/>
        <v>132.55103126639722</v>
      </c>
      <c r="I352" s="9">
        <f t="shared" si="74"/>
        <v>132.8696933130893</v>
      </c>
      <c r="J352" s="9">
        <f t="shared" si="74"/>
        <v>36.480889789051616</v>
      </c>
      <c r="K352" s="9">
        <f t="shared" si="74"/>
        <v>2.2737909761253707</v>
      </c>
      <c r="L352" s="9">
        <f t="shared" si="71"/>
        <v>678.95307806604512</v>
      </c>
      <c r="O352">
        <f t="shared" si="68"/>
        <v>19171.354794461902</v>
      </c>
      <c r="P352" s="2">
        <f t="shared" si="75"/>
        <v>99.777733754245503</v>
      </c>
      <c r="Q352" s="2">
        <f t="shared" si="75"/>
        <v>132.55110763592887</v>
      </c>
      <c r="R352" s="2">
        <f t="shared" si="75"/>
        <v>132.86974783951734</v>
      </c>
      <c r="S352" s="2">
        <f t="shared" si="75"/>
        <v>36.480891213200309</v>
      </c>
      <c r="T352" s="2">
        <f t="shared" si="75"/>
        <v>2.2737909761253707</v>
      </c>
      <c r="U352" s="9">
        <f t="shared" si="72"/>
        <v>678.95327141901748</v>
      </c>
      <c r="V352" s="13">
        <f t="shared" si="69"/>
        <v>1.9335297236011684E-4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>
      <c r="A353" s="5"/>
      <c r="B353" s="2"/>
      <c r="C353">
        <v>1987.125</v>
      </c>
      <c r="D353">
        <v>348.92</v>
      </c>
      <c r="E353" s="1">
        <f t="shared" si="73"/>
        <v>2097</v>
      </c>
      <c r="F353" s="4">
        <f>F352*SUM(econlow!Z143:AB143)/SUM(econlow!Z142:AB142)</f>
        <v>19209.691657890678</v>
      </c>
      <c r="G353" s="9">
        <f t="shared" si="74"/>
        <v>100.94775540836758</v>
      </c>
      <c r="H353" s="9">
        <f t="shared" si="74"/>
        <v>133.98650662692788</v>
      </c>
      <c r="I353" s="9">
        <f t="shared" si="74"/>
        <v>133.96643799230444</v>
      </c>
      <c r="J353" s="9">
        <f t="shared" si="74"/>
        <v>36.647010259460799</v>
      </c>
      <c r="K353" s="9">
        <f t="shared" si="74"/>
        <v>2.2791875461717521</v>
      </c>
      <c r="L353" s="9">
        <f t="shared" si="71"/>
        <v>682.82689783323235</v>
      </c>
      <c r="O353">
        <f t="shared" si="68"/>
        <v>19209.691657890678</v>
      </c>
      <c r="P353" s="2">
        <f t="shared" si="75"/>
        <v>100.94781644123144</v>
      </c>
      <c r="Q353" s="2">
        <f t="shared" si="75"/>
        <v>133.98658278636466</v>
      </c>
      <c r="R353" s="2">
        <f t="shared" si="75"/>
        <v>133.96649178684518</v>
      </c>
      <c r="S353" s="2">
        <f t="shared" si="75"/>
        <v>36.647011602252356</v>
      </c>
      <c r="T353" s="2">
        <f t="shared" si="75"/>
        <v>2.2791875461717521</v>
      </c>
      <c r="U353" s="9">
        <f t="shared" si="72"/>
        <v>682.82709016286537</v>
      </c>
      <c r="V353" s="13">
        <f t="shared" si="69"/>
        <v>1.9232963302329154E-4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>
      <c r="A354" s="5"/>
      <c r="B354" s="2"/>
      <c r="C354">
        <v>1987.2083</v>
      </c>
      <c r="D354">
        <v>349.81</v>
      </c>
      <c r="E354" s="1">
        <f t="shared" si="73"/>
        <v>2098</v>
      </c>
      <c r="F354" s="4">
        <f>F353*SUM(econlow!Z144:AB144)/SUM(econlow!Z143:AB143)</f>
        <v>19245.366727490036</v>
      </c>
      <c r="G354" s="9">
        <f t="shared" si="74"/>
        <v>102.1201779039196</v>
      </c>
      <c r="H354" s="9">
        <f t="shared" si="74"/>
        <v>135.42163265730807</v>
      </c>
      <c r="I354" s="9">
        <f t="shared" si="74"/>
        <v>135.05422101772902</v>
      </c>
      <c r="J354" s="9">
        <f t="shared" si="74"/>
        <v>36.808140421511993</v>
      </c>
      <c r="K354" s="9">
        <f t="shared" si="74"/>
        <v>2.2842605841053043</v>
      </c>
      <c r="L354" s="9">
        <f t="shared" si="71"/>
        <v>686.688432584574</v>
      </c>
      <c r="O354">
        <f t="shared" si="68"/>
        <v>19245.366727490036</v>
      </c>
      <c r="P354" s="2">
        <f t="shared" si="75"/>
        <v>102.12023893678345</v>
      </c>
      <c r="Q354" s="2">
        <f t="shared" si="75"/>
        <v>135.42170860722794</v>
      </c>
      <c r="R354" s="2">
        <f t="shared" si="75"/>
        <v>135.05427409020632</v>
      </c>
      <c r="S354" s="2">
        <f t="shared" si="75"/>
        <v>36.808141687594087</v>
      </c>
      <c r="T354" s="2">
        <f t="shared" si="75"/>
        <v>2.2842605841053043</v>
      </c>
      <c r="U354" s="9">
        <f t="shared" si="72"/>
        <v>686.68862390591721</v>
      </c>
      <c r="V354" s="13">
        <f t="shared" si="69"/>
        <v>1.9132134320898331E-4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>
      <c r="A355" s="5"/>
      <c r="B355" s="2"/>
      <c r="C355">
        <v>1987.2917</v>
      </c>
      <c r="D355">
        <v>351.4</v>
      </c>
      <c r="E355" s="1">
        <f t="shared" si="73"/>
        <v>2099</v>
      </c>
      <c r="F355" s="4">
        <f>F354*SUM(econlow!Z145:AB145)/SUM(econlow!Z144:AB144)</f>
        <v>19278.40100399201</v>
      </c>
      <c r="G355" s="9">
        <f t="shared" si="74"/>
        <v>103.2947777511373</v>
      </c>
      <c r="H355" s="9">
        <f t="shared" si="74"/>
        <v>136.85616038486253</v>
      </c>
      <c r="I355" s="9">
        <f t="shared" si="74"/>
        <v>136.13276278429109</v>
      </c>
      <c r="J355" s="9">
        <f t="shared" si="74"/>
        <v>36.964252938716761</v>
      </c>
      <c r="K355" s="9">
        <f t="shared" si="74"/>
        <v>2.2890124230465725</v>
      </c>
      <c r="L355" s="9">
        <f t="shared" si="71"/>
        <v>690.53696628205421</v>
      </c>
      <c r="O355">
        <f t="shared" si="68"/>
        <v>19278.40100399201</v>
      </c>
      <c r="P355" s="2">
        <f t="shared" si="75"/>
        <v>103.29483878400116</v>
      </c>
      <c r="Q355" s="2">
        <f t="shared" si="75"/>
        <v>136.85623612584192</v>
      </c>
      <c r="R355" s="2">
        <f t="shared" si="75"/>
        <v>136.13281514439691</v>
      </c>
      <c r="S355" s="2">
        <f t="shared" si="75"/>
        <v>36.964254132471567</v>
      </c>
      <c r="T355" s="2">
        <f t="shared" si="75"/>
        <v>2.2890124230465725</v>
      </c>
      <c r="U355" s="9">
        <f t="shared" si="72"/>
        <v>690.5371566097582</v>
      </c>
      <c r="V355" s="13">
        <f t="shared" si="69"/>
        <v>1.9032770399007859E-4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>
      <c r="A356" s="2"/>
      <c r="B356" s="2"/>
      <c r="C356">
        <v>1987.375</v>
      </c>
      <c r="D356">
        <v>352.15</v>
      </c>
      <c r="E356" s="1">
        <f t="shared" si="73"/>
        <v>2100</v>
      </c>
      <c r="F356" s="4">
        <f>F355*SUM(econlow!Z146:AB146)/SUM(econlow!Z145:AB145)</f>
        <v>19308.816020853414</v>
      </c>
      <c r="G356" s="9">
        <f t="shared" si="74"/>
        <v>104.47139377485513</v>
      </c>
      <c r="H356" s="9">
        <f t="shared" si="74"/>
        <v>138.28984349374713</v>
      </c>
      <c r="I356" s="9">
        <f t="shared" si="74"/>
        <v>137.20179059498972</v>
      </c>
      <c r="J356" s="9">
        <f t="shared" si="74"/>
        <v>37.115324501108951</v>
      </c>
      <c r="K356" s="9">
        <f t="shared" si="74"/>
        <v>2.2934454640545603</v>
      </c>
      <c r="L356" s="9">
        <f t="shared" si="71"/>
        <v>694.37179782875546</v>
      </c>
      <c r="O356">
        <f t="shared" si="68"/>
        <v>19308.816020853414</v>
      </c>
      <c r="P356" s="2">
        <f t="shared" si="75"/>
        <v>104.47145480771898</v>
      </c>
      <c r="Q356" s="2">
        <f t="shared" si="75"/>
        <v>138.28991902636079</v>
      </c>
      <c r="R356" s="2">
        <f t="shared" si="75"/>
        <v>137.20184225228593</v>
      </c>
      <c r="S356" s="2">
        <f t="shared" si="75"/>
        <v>37.115325626668294</v>
      </c>
      <c r="T356" s="2">
        <f t="shared" si="75"/>
        <v>2.2934454640545603</v>
      </c>
      <c r="U356" s="9">
        <f t="shared" si="72"/>
        <v>694.37198717708861</v>
      </c>
      <c r="V356" s="13">
        <f t="shared" si="69"/>
        <v>1.8934833315142896E-4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>
      <c r="A357" s="2"/>
      <c r="B357" s="2"/>
      <c r="C357">
        <v>1987.4583</v>
      </c>
      <c r="D357">
        <v>351.59</v>
      </c>
      <c r="E357" s="1">
        <f t="shared" si="73"/>
        <v>2101</v>
      </c>
      <c r="F357" s="4">
        <f>F356*SUM(econlow!Z147:AB147)/SUM(econlow!Z146:AB146)</f>
        <v>19336.633829713563</v>
      </c>
      <c r="G357" s="9">
        <f t="shared" si="74"/>
        <v>105.64986611415604</v>
      </c>
      <c r="H357" s="9">
        <f t="shared" si="74"/>
        <v>139.72243836766066</v>
      </c>
      <c r="I357" s="9">
        <f t="shared" si="74"/>
        <v>138.26103864820433</v>
      </c>
      <c r="J357" s="9">
        <f t="shared" si="74"/>
        <v>37.261335657748532</v>
      </c>
      <c r="K357" s="9">
        <f t="shared" si="74"/>
        <v>2.2975621744055843</v>
      </c>
      <c r="L357" s="9">
        <f t="shared" si="71"/>
        <v>698.19224096217511</v>
      </c>
      <c r="O357">
        <f t="shared" si="68"/>
        <v>19336.633829713563</v>
      </c>
      <c r="P357" s="2">
        <f t="shared" si="75"/>
        <v>105.64992714701989</v>
      </c>
      <c r="Q357" s="2">
        <f t="shared" si="75"/>
        <v>139.72251369248184</v>
      </c>
      <c r="R357" s="2">
        <f t="shared" si="75"/>
        <v>138.26108961212449</v>
      </c>
      <c r="S357" s="2">
        <f t="shared" si="75"/>
        <v>37.261336719008206</v>
      </c>
      <c r="T357" s="2">
        <f t="shared" si="75"/>
        <v>2.2975621744055843</v>
      </c>
      <c r="U357" s="9">
        <f t="shared" si="72"/>
        <v>698.19242934504007</v>
      </c>
      <c r="V357" s="13">
        <f t="shared" si="69"/>
        <v>1.8838286496247747E-4</v>
      </c>
    </row>
    <row r="358" spans="1:38">
      <c r="A358" s="2"/>
      <c r="B358" s="2"/>
      <c r="C358">
        <v>1987.5417</v>
      </c>
      <c r="D358">
        <v>350.21</v>
      </c>
      <c r="E358" s="1">
        <f t="shared" si="73"/>
        <v>2102</v>
      </c>
      <c r="F358" s="4">
        <f>F357*SUM(econlow!Z148:AB148)/SUM(econlow!Z147:AB147)</f>
        <v>19361.876985769955</v>
      </c>
      <c r="G358" s="9">
        <f t="shared" si="74"/>
        <v>106.83003625399772</v>
      </c>
      <c r="H358" s="9">
        <f t="shared" si="74"/>
        <v>141.15370413107419</v>
      </c>
      <c r="I358" s="9">
        <f t="shared" si="74"/>
        <v>139.31024802298981</v>
      </c>
      <c r="J358" s="9">
        <f t="shared" si="74"/>
        <v>37.402270657087101</v>
      </c>
      <c r="K358" s="9">
        <f t="shared" si="74"/>
        <v>2.3013650858666059</v>
      </c>
      <c r="L358" s="9">
        <f t="shared" si="71"/>
        <v>701.99762415101554</v>
      </c>
      <c r="O358">
        <f t="shared" si="68"/>
        <v>19361.876985769955</v>
      </c>
      <c r="P358" s="2">
        <f t="shared" si="75"/>
        <v>106.83009728686157</v>
      </c>
      <c r="Q358" s="2">
        <f t="shared" si="75"/>
        <v>141.15377924867454</v>
      </c>
      <c r="R358" s="2">
        <f t="shared" si="75"/>
        <v>139.31029830284083</v>
      </c>
      <c r="S358" s="2">
        <f t="shared" si="75"/>
        <v>37.402271657720348</v>
      </c>
      <c r="T358" s="2">
        <f t="shared" si="75"/>
        <v>2.3013650858666059</v>
      </c>
      <c r="U358" s="9">
        <f t="shared" si="72"/>
        <v>701.99781158196402</v>
      </c>
      <c r="V358" s="13">
        <f t="shared" si="69"/>
        <v>1.8743094847195607E-4</v>
      </c>
    </row>
    <row r="359" spans="1:38">
      <c r="A359" s="2"/>
      <c r="B359" s="2"/>
      <c r="C359">
        <v>1987.625</v>
      </c>
      <c r="D359">
        <v>348.2</v>
      </c>
      <c r="E359" s="1">
        <f t="shared" si="73"/>
        <v>2103</v>
      </c>
      <c r="F359" s="4">
        <f>F358*SUM(econlow!Z149:AB149)/SUM(econlow!Z148:AB148)</f>
        <v>19384.568533067377</v>
      </c>
      <c r="G359" s="9">
        <f t="shared" ref="G359:K374" si="76">G358*(1-G$5)+G$4*$F358*$L$4/1000</f>
        <v>108.01174705594612</v>
      </c>
      <c r="H359" s="9">
        <f t="shared" si="76"/>
        <v>142.58340268897348</v>
      </c>
      <c r="I359" s="9">
        <f t="shared" si="76"/>
        <v>140.34916666237169</v>
      </c>
      <c r="J359" s="9">
        <f t="shared" si="76"/>
        <v>37.538117294736345</v>
      </c>
      <c r="K359" s="9">
        <f t="shared" si="76"/>
        <v>2.3048567929613717</v>
      </c>
      <c r="L359" s="9">
        <f t="shared" si="71"/>
        <v>705.78729049498895</v>
      </c>
      <c r="O359">
        <f t="shared" si="68"/>
        <v>19384.568533067377</v>
      </c>
      <c r="P359" s="2">
        <f t="shared" si="75"/>
        <v>108.01180808880997</v>
      </c>
      <c r="Q359" s="2">
        <f t="shared" si="75"/>
        <v>142.58347759992307</v>
      </c>
      <c r="R359" s="2">
        <f t="shared" si="75"/>
        <v>140.34921626733561</v>
      </c>
      <c r="S359" s="2">
        <f t="shared" si="75"/>
        <v>37.538118238206565</v>
      </c>
      <c r="T359" s="2">
        <f t="shared" si="75"/>
        <v>2.3048567929613717</v>
      </c>
      <c r="U359" s="9">
        <f t="shared" si="72"/>
        <v>705.78747698723646</v>
      </c>
      <c r="V359" s="13">
        <f t="shared" si="69"/>
        <v>1.8649224750788562E-4</v>
      </c>
    </row>
    <row r="360" spans="1:38">
      <c r="A360" s="2"/>
      <c r="B360" s="2"/>
      <c r="C360">
        <v>1987.7083</v>
      </c>
      <c r="D360">
        <v>346.66</v>
      </c>
      <c r="E360" s="1">
        <f t="shared" si="73"/>
        <v>2104</v>
      </c>
      <c r="F360" s="4">
        <f>F359*SUM(econlow!Z150:AB150)/SUM(econlow!Z149:AB149)</f>
        <v>19404.731989697237</v>
      </c>
      <c r="G360" s="9">
        <f t="shared" si="76"/>
        <v>109.19484278801126</v>
      </c>
      <c r="H360" s="9">
        <f t="shared" si="76"/>
        <v>144.01129876511087</v>
      </c>
      <c r="I360" s="9">
        <f t="shared" si="76"/>
        <v>141.37754935465557</v>
      </c>
      <c r="J360" s="9">
        <f t="shared" si="76"/>
        <v>37.668866768206392</v>
      </c>
      <c r="K360" s="9">
        <f t="shared" si="76"/>
        <v>2.3080399512281171</v>
      </c>
      <c r="L360" s="9">
        <f t="shared" si="71"/>
        <v>709.56059762721225</v>
      </c>
      <c r="O360">
        <f t="shared" si="68"/>
        <v>19404.731989697237</v>
      </c>
      <c r="P360" s="2">
        <f t="shared" ref="P360:T375" si="77">P359*(1-P$5)+P$4*$O359*$L$4/1000</f>
        <v>109.19490382087511</v>
      </c>
      <c r="Q360" s="2">
        <f t="shared" si="77"/>
        <v>144.0113734699782</v>
      </c>
      <c r="R360" s="2">
        <f t="shared" si="77"/>
        <v>141.37759829379112</v>
      </c>
      <c r="S360" s="2">
        <f t="shared" si="77"/>
        <v>37.668867657779124</v>
      </c>
      <c r="T360" s="2">
        <f t="shared" si="77"/>
        <v>2.3080399512281171</v>
      </c>
      <c r="U360" s="9">
        <f t="shared" si="72"/>
        <v>709.56078319365167</v>
      </c>
      <c r="V360" s="13">
        <f t="shared" si="69"/>
        <v>1.8556643942702067E-4</v>
      </c>
    </row>
    <row r="361" spans="1:38">
      <c r="A361" s="2"/>
      <c r="B361" s="2"/>
      <c r="C361">
        <v>1987.7917</v>
      </c>
      <c r="D361">
        <v>346.72</v>
      </c>
      <c r="E361" s="1">
        <f t="shared" si="73"/>
        <v>2105</v>
      </c>
      <c r="F361" s="4">
        <f>F360*SUM(econlow!Z151:AB151)/SUM(econlow!Z150:AB150)</f>
        <v>19422.391332907097</v>
      </c>
      <c r="G361" s="9">
        <f t="shared" si="76"/>
        <v>110.37916915357964</v>
      </c>
      <c r="H361" s="9">
        <f t="shared" si="76"/>
        <v>145.43715993876214</v>
      </c>
      <c r="I361" s="9">
        <f t="shared" si="76"/>
        <v>142.39515771276385</v>
      </c>
      <c r="J361" s="9">
        <f t="shared" si="76"/>
        <v>37.794513538205294</v>
      </c>
      <c r="K361" s="9">
        <f t="shared" si="76"/>
        <v>2.310917275467947</v>
      </c>
      <c r="L361" s="9">
        <f t="shared" si="71"/>
        <v>713.31691761877892</v>
      </c>
      <c r="O361">
        <f t="shared" si="68"/>
        <v>19422.391332907097</v>
      </c>
      <c r="P361" s="2">
        <f t="shared" si="77"/>
        <v>110.37923018644349</v>
      </c>
      <c r="Q361" s="2">
        <f t="shared" si="77"/>
        <v>145.43723443811416</v>
      </c>
      <c r="R361" s="2">
        <f t="shared" si="77"/>
        <v>142.39520599500818</v>
      </c>
      <c r="S361" s="2">
        <f t="shared" si="77"/>
        <v>37.794514376959526</v>
      </c>
      <c r="T361" s="2">
        <f t="shared" si="77"/>
        <v>2.310917275467947</v>
      </c>
      <c r="U361" s="9">
        <f t="shared" si="72"/>
        <v>713.31710227199324</v>
      </c>
      <c r="V361" s="13">
        <f t="shared" si="69"/>
        <v>1.8465321431904158E-4</v>
      </c>
    </row>
    <row r="362" spans="1:38">
      <c r="A362" s="2"/>
      <c r="B362" s="2"/>
      <c r="C362">
        <v>1987.875</v>
      </c>
      <c r="D362">
        <v>348.08</v>
      </c>
      <c r="E362" s="1">
        <f t="shared" si="73"/>
        <v>2106</v>
      </c>
      <c r="F362" s="4">
        <f>F361*SUM(econlow!Z152:AB152)/SUM(econlow!Z151:AB151)</f>
        <v>19437.570984122387</v>
      </c>
      <c r="G362" s="9">
        <f t="shared" si="76"/>
        <v>111.56457331943781</v>
      </c>
      <c r="H362" s="9">
        <f t="shared" si="76"/>
        <v>146.86075667998421</v>
      </c>
      <c r="I362" s="9">
        <f t="shared" si="76"/>
        <v>143.40176015161268</v>
      </c>
      <c r="J362" s="9">
        <f t="shared" si="76"/>
        <v>37.91505519611438</v>
      </c>
      <c r="K362" s="9">
        <f t="shared" si="76"/>
        <v>2.3134915379833414</v>
      </c>
      <c r="L362" s="9">
        <f t="shared" si="71"/>
        <v>717.05563688513246</v>
      </c>
      <c r="O362">
        <f t="shared" si="68"/>
        <v>19437.570984122387</v>
      </c>
      <c r="P362" s="2">
        <f t="shared" si="77"/>
        <v>111.56463435230167</v>
      </c>
      <c r="Q362" s="2">
        <f t="shared" si="77"/>
        <v>146.86083097438629</v>
      </c>
      <c r="R362" s="2">
        <f t="shared" si="77"/>
        <v>143.40180778578298</v>
      </c>
      <c r="S362" s="2">
        <f t="shared" si="77"/>
        <v>37.91505598695322</v>
      </c>
      <c r="T362" s="2">
        <f t="shared" si="77"/>
        <v>2.3134915379833414</v>
      </c>
      <c r="U362" s="9">
        <f t="shared" si="72"/>
        <v>717.05582063740758</v>
      </c>
      <c r="V362" s="13">
        <f t="shared" si="69"/>
        <v>1.8375227512024139E-4</v>
      </c>
    </row>
    <row r="363" spans="1:38">
      <c r="A363" s="2"/>
      <c r="B363" s="2"/>
      <c r="C363">
        <v>1987.9583</v>
      </c>
      <c r="D363">
        <v>349.28</v>
      </c>
      <c r="E363" s="1">
        <f t="shared" si="73"/>
        <v>2107</v>
      </c>
      <c r="F363" s="4">
        <f>F362*SUM(econlow!Z153:AB153)/SUM(econlow!Z152:AB152)</f>
        <v>19450.295793883535</v>
      </c>
      <c r="G363" s="9">
        <f t="shared" si="76"/>
        <v>112.75090394288191</v>
      </c>
      <c r="H363" s="9">
        <f t="shared" si="76"/>
        <v>148.28186238336937</v>
      </c>
      <c r="I363" s="9">
        <f t="shared" si="76"/>
        <v>144.39713186354237</v>
      </c>
      <c r="J363" s="9">
        <f t="shared" si="76"/>
        <v>38.030492337276264</v>
      </c>
      <c r="K363" s="9">
        <f t="shared" si="76"/>
        <v>2.315765566806546</v>
      </c>
      <c r="L363" s="9">
        <f t="shared" si="71"/>
        <v>720.77615609387635</v>
      </c>
      <c r="O363">
        <f t="shared" si="68"/>
        <v>19450.295793883535</v>
      </c>
      <c r="P363" s="2">
        <f t="shared" si="77"/>
        <v>112.75096497574576</v>
      </c>
      <c r="Q363" s="2">
        <f t="shared" si="77"/>
        <v>148.28193647338531</v>
      </c>
      <c r="R363" s="2">
        <f t="shared" si="77"/>
        <v>144.3971788583375</v>
      </c>
      <c r="S363" s="2">
        <f t="shared" si="77"/>
        <v>38.030493082936971</v>
      </c>
      <c r="T363" s="2">
        <f t="shared" si="77"/>
        <v>2.315765566806546</v>
      </c>
      <c r="U363" s="9">
        <f t="shared" si="72"/>
        <v>720.77633895721215</v>
      </c>
      <c r="V363" s="13">
        <f t="shared" si="69"/>
        <v>1.828633357945364E-4</v>
      </c>
    </row>
    <row r="364" spans="1:38">
      <c r="A364" s="2"/>
      <c r="B364" s="2"/>
      <c r="C364">
        <v>1988.0417</v>
      </c>
      <c r="D364">
        <v>350.51</v>
      </c>
      <c r="E364" s="1">
        <f t="shared" si="73"/>
        <v>2108</v>
      </c>
      <c r="F364" s="4">
        <f>F363*SUM(econlow!Z154:AB154)/SUM(econlow!Z153:AB153)</f>
        <v>19460.591026704311</v>
      </c>
      <c r="G364" s="9">
        <f t="shared" si="76"/>
        <v>113.93801119790766</v>
      </c>
      <c r="H364" s="9">
        <f t="shared" si="76"/>
        <v>149.70025340029218</v>
      </c>
      <c r="I364" s="9">
        <f t="shared" si="76"/>
        <v>145.38105479181465</v>
      </c>
      <c r="J364" s="9">
        <f t="shared" si="76"/>
        <v>38.140828439753626</v>
      </c>
      <c r="K364" s="9">
        <f t="shared" si="76"/>
        <v>2.3177422439178637</v>
      </c>
      <c r="L364" s="9">
        <f t="shared" si="71"/>
        <v>724.47789007368601</v>
      </c>
      <c r="O364">
        <f t="shared" si="68"/>
        <v>19460.591026704311</v>
      </c>
      <c r="P364" s="2">
        <f t="shared" si="77"/>
        <v>113.93807223077151</v>
      </c>
      <c r="Q364" s="2">
        <f t="shared" si="77"/>
        <v>149.70032728648428</v>
      </c>
      <c r="R364" s="2">
        <f t="shared" si="77"/>
        <v>145.38110115581668</v>
      </c>
      <c r="S364" s="2">
        <f t="shared" si="77"/>
        <v>38.140829142817083</v>
      </c>
      <c r="T364" s="2">
        <f t="shared" si="77"/>
        <v>2.3177422439178637</v>
      </c>
      <c r="U364" s="9">
        <f t="shared" si="72"/>
        <v>724.47807205980735</v>
      </c>
      <c r="V364" s="13">
        <f t="shared" si="69"/>
        <v>1.8198612133346614E-4</v>
      </c>
    </row>
    <row r="365" spans="1:38">
      <c r="A365" s="2"/>
      <c r="B365" s="2"/>
      <c r="C365">
        <v>1988.125</v>
      </c>
      <c r="D365">
        <v>351.7</v>
      </c>
      <c r="E365" s="1">
        <f t="shared" si="73"/>
        <v>2109</v>
      </c>
      <c r="F365" s="4">
        <f>F364*SUM(econlow!Z155:AB155)/SUM(econlow!Z154:AB154)</f>
        <v>19468.48234585777</v>
      </c>
      <c r="G365" s="9">
        <f t="shared" si="76"/>
        <v>115.12574680047646</v>
      </c>
      <c r="H365" s="9">
        <f t="shared" si="76"/>
        <v>151.11570906964613</v>
      </c>
      <c r="I365" s="9">
        <f t="shared" si="76"/>
        <v>146.35331760219077</v>
      </c>
      <c r="J365" s="9">
        <f t="shared" si="76"/>
        <v>38.24606974823687</v>
      </c>
      <c r="K365" s="9">
        <f t="shared" si="76"/>
        <v>2.3194245034541163</v>
      </c>
      <c r="L365" s="9">
        <f t="shared" si="71"/>
        <v>728.16026772400437</v>
      </c>
      <c r="O365">
        <f t="shared" si="68"/>
        <v>19468.48234585777</v>
      </c>
      <c r="P365" s="2">
        <f t="shared" si="77"/>
        <v>115.12580783334032</v>
      </c>
      <c r="Q365" s="2">
        <f t="shared" si="77"/>
        <v>151.11578275257509</v>
      </c>
      <c r="R365" s="2">
        <f t="shared" si="77"/>
        <v>146.35336334386665</v>
      </c>
      <c r="S365" s="2">
        <f t="shared" si="77"/>
        <v>38.246070411136522</v>
      </c>
      <c r="T365" s="2">
        <f t="shared" si="77"/>
        <v>2.3194245034541163</v>
      </c>
      <c r="U365" s="9">
        <f t="shared" si="72"/>
        <v>728.1604488443727</v>
      </c>
      <c r="V365" s="13">
        <f t="shared" si="69"/>
        <v>1.8112036832462763E-4</v>
      </c>
    </row>
    <row r="366" spans="1:38">
      <c r="A366" s="2"/>
      <c r="B366" s="2"/>
      <c r="C366">
        <v>1988.2083</v>
      </c>
      <c r="D366">
        <v>352.5</v>
      </c>
      <c r="E366" s="1">
        <f t="shared" si="73"/>
        <v>2110</v>
      </c>
      <c r="F366" s="4">
        <f>F365*SUM(econlow!Z156:AB156)/SUM(econlow!Z155:AB155)</f>
        <v>19473.995798097894</v>
      </c>
      <c r="G366" s="9">
        <f t="shared" si="76"/>
        <v>116.31396403285277</v>
      </c>
      <c r="H366" s="9">
        <f t="shared" si="76"/>
        <v>152.52801174706693</v>
      </c>
      <c r="I366" s="9">
        <f t="shared" si="76"/>
        <v>147.31371565260554</v>
      </c>
      <c r="J366" s="9">
        <f t="shared" si="76"/>
        <v>38.346225162798106</v>
      </c>
      <c r="K366" s="9">
        <f t="shared" si="76"/>
        <v>2.3208153299077461</v>
      </c>
      <c r="L366" s="9">
        <f t="shared" si="71"/>
        <v>731.8227319252311</v>
      </c>
      <c r="O366">
        <f t="shared" si="68"/>
        <v>19473.995798097894</v>
      </c>
      <c r="P366" s="2">
        <f t="shared" si="77"/>
        <v>116.31402506571661</v>
      </c>
      <c r="Q366" s="2">
        <f t="shared" si="77"/>
        <v>152.52808522729194</v>
      </c>
      <c r="R366" s="2">
        <f t="shared" si="77"/>
        <v>147.31376078030846</v>
      </c>
      <c r="S366" s="2">
        <f t="shared" si="77"/>
        <v>38.346225787828381</v>
      </c>
      <c r="T366" s="2">
        <f t="shared" si="77"/>
        <v>2.3208153299077461</v>
      </c>
      <c r="U366" s="9">
        <f t="shared" si="72"/>
        <v>731.82291219105309</v>
      </c>
      <c r="V366" s="13">
        <f t="shared" si="69"/>
        <v>1.8026582199581753E-4</v>
      </c>
    </row>
    <row r="367" spans="1:38">
      <c r="A367" s="2"/>
      <c r="B367" s="2"/>
      <c r="C367">
        <v>1988.2917</v>
      </c>
      <c r="D367">
        <v>353.67</v>
      </c>
      <c r="E367" s="1">
        <f t="shared" si="73"/>
        <v>2111</v>
      </c>
      <c r="F367" s="4">
        <f>F366*SUM(econlow!Z157:AB157)/SUM(econlow!Z156:AB156)</f>
        <v>19477.157798326138</v>
      </c>
      <c r="G367" s="9">
        <f t="shared" si="76"/>
        <v>117.50251776700898</v>
      </c>
      <c r="H367" s="9">
        <f t="shared" si="76"/>
        <v>153.93694683264107</v>
      </c>
      <c r="I367" s="9">
        <f t="shared" si="76"/>
        <v>148.26205096095293</v>
      </c>
      <c r="J367" s="9">
        <f t="shared" si="76"/>
        <v>38.441306132207075</v>
      </c>
      <c r="K367" s="9">
        <f t="shared" si="76"/>
        <v>2.3219177563172222</v>
      </c>
      <c r="L367" s="9">
        <f t="shared" si="71"/>
        <v>735.46473944912725</v>
      </c>
      <c r="O367">
        <f t="shared" si="68"/>
        <v>19477.157798326138</v>
      </c>
      <c r="P367" s="2">
        <f t="shared" si="77"/>
        <v>117.50257879987282</v>
      </c>
      <c r="Q367" s="2">
        <f t="shared" si="77"/>
        <v>153.93702011071977</v>
      </c>
      <c r="R367" s="2">
        <f t="shared" si="77"/>
        <v>148.26209548292402</v>
      </c>
      <c r="S367" s="2">
        <f t="shared" si="77"/>
        <v>38.441306721531333</v>
      </c>
      <c r="T367" s="2">
        <f t="shared" si="77"/>
        <v>2.3219177563172222</v>
      </c>
      <c r="U367" s="9">
        <f t="shared" si="72"/>
        <v>735.46491887136517</v>
      </c>
      <c r="V367" s="13">
        <f t="shared" si="69"/>
        <v>1.7942223792033474E-4</v>
      </c>
    </row>
    <row r="368" spans="1:38">
      <c r="A368" s="2"/>
      <c r="B368" s="2"/>
      <c r="C368">
        <v>1988.375</v>
      </c>
      <c r="D368">
        <v>354.35</v>
      </c>
      <c r="E368" s="1">
        <f t="shared" si="73"/>
        <v>2112</v>
      </c>
      <c r="F368" s="4">
        <f>F367*SUM(econlow!Z158:AB158)/SUM(econlow!Z157:AB157)</f>
        <v>19477.995114212561</v>
      </c>
      <c r="G368" s="9">
        <f t="shared" si="76"/>
        <v>118.69126448709461</v>
      </c>
      <c r="H368" s="9">
        <f t="shared" si="76"/>
        <v>155.34230279709828</v>
      </c>
      <c r="I368" s="9">
        <f t="shared" si="76"/>
        <v>149.19813217100057</v>
      </c>
      <c r="J368" s="9">
        <f t="shared" si="76"/>
        <v>38.531326551541838</v>
      </c>
      <c r="K368" s="9">
        <f t="shared" si="76"/>
        <v>2.3227348624495878</v>
      </c>
      <c r="L368" s="9">
        <f t="shared" si="71"/>
        <v>739.08576086918492</v>
      </c>
      <c r="O368">
        <f t="shared" si="68"/>
        <v>19477.995114212561</v>
      </c>
      <c r="P368" s="2">
        <f t="shared" si="77"/>
        <v>118.69132551995845</v>
      </c>
      <c r="Q368" s="2">
        <f t="shared" si="77"/>
        <v>155.3423758735868</v>
      </c>
      <c r="R368" s="2">
        <f t="shared" si="77"/>
        <v>149.19817609537034</v>
      </c>
      <c r="S368" s="2">
        <f t="shared" si="77"/>
        <v>38.53132710719985</v>
      </c>
      <c r="T368" s="2">
        <f t="shared" si="77"/>
        <v>2.3227348624495878</v>
      </c>
      <c r="U368" s="9">
        <f t="shared" si="72"/>
        <v>739.08593945856501</v>
      </c>
      <c r="V368" s="13">
        <f t="shared" si="69"/>
        <v>1.7858938008430414E-4</v>
      </c>
    </row>
    <row r="369" spans="1:22">
      <c r="A369" s="2"/>
      <c r="B369" s="2"/>
      <c r="C369">
        <v>1988.4583</v>
      </c>
      <c r="D369">
        <v>353.88</v>
      </c>
      <c r="E369" s="1">
        <f t="shared" si="73"/>
        <v>2113</v>
      </c>
      <c r="F369" s="4">
        <f>F368*SUM(econlow!Z159:AB159)/SUM(econlow!Z158:AB158)</f>
        <v>19476.534850782573</v>
      </c>
      <c r="G369" s="9">
        <f t="shared" si="76"/>
        <v>119.88006231096674</v>
      </c>
      <c r="H369" s="9">
        <f t="shared" si="76"/>
        <v>156.74387120648791</v>
      </c>
      <c r="I369" s="9">
        <f t="shared" si="76"/>
        <v>150.1217745164513</v>
      </c>
      <c r="J369" s="9">
        <f t="shared" si="76"/>
        <v>38.616302663843626</v>
      </c>
      <c r="K369" s="9">
        <f t="shared" si="76"/>
        <v>2.3232697729761029</v>
      </c>
      <c r="L369" s="9">
        <f t="shared" si="71"/>
        <v>742.68528047072573</v>
      </c>
      <c r="O369">
        <f t="shared" si="68"/>
        <v>19476.534850782573</v>
      </c>
      <c r="P369" s="2">
        <f t="shared" si="77"/>
        <v>119.88012334383058</v>
      </c>
      <c r="Q369" s="2">
        <f t="shared" si="77"/>
        <v>156.74394408194084</v>
      </c>
      <c r="R369" s="2">
        <f t="shared" si="77"/>
        <v>150.12181785124113</v>
      </c>
      <c r="S369" s="2">
        <f t="shared" si="77"/>
        <v>38.616303187758639</v>
      </c>
      <c r="T369" s="2">
        <f t="shared" si="77"/>
        <v>2.3232697729761029</v>
      </c>
      <c r="U369" s="9">
        <f t="shared" si="72"/>
        <v>742.6854582377473</v>
      </c>
      <c r="V369" s="13">
        <f t="shared" si="69"/>
        <v>1.7776702156879765E-4</v>
      </c>
    </row>
    <row r="370" spans="1:22">
      <c r="A370" s="2"/>
      <c r="B370" s="2"/>
      <c r="C370">
        <v>1988.5417</v>
      </c>
      <c r="D370">
        <v>352.8</v>
      </c>
      <c r="E370" s="1">
        <f t="shared" si="73"/>
        <v>2114</v>
      </c>
      <c r="F370" s="4">
        <f>F369*SUM(econlow!Z160:AB160)/SUM(econlow!Z159:AB159)</f>
        <v>19472.804434980637</v>
      </c>
      <c r="G370" s="9">
        <f t="shared" si="76"/>
        <v>121.06877101077976</v>
      </c>
      <c r="H370" s="9">
        <f t="shared" si="76"/>
        <v>158.14144674534009</v>
      </c>
      <c r="I370" s="9">
        <f t="shared" si="76"/>
        <v>151.03279978317153</v>
      </c>
      <c r="J370" s="9">
        <f t="shared" si="76"/>
        <v>38.696252965580811</v>
      </c>
      <c r="K370" s="9">
        <f t="shared" si="76"/>
        <v>2.3235256556420936</v>
      </c>
      <c r="L370" s="9">
        <f t="shared" si="71"/>
        <v>746.2627961605142</v>
      </c>
      <c r="O370">
        <f t="shared" si="68"/>
        <v>19472.804434980637</v>
      </c>
      <c r="P370" s="2">
        <f t="shared" si="77"/>
        <v>121.0688320436436</v>
      </c>
      <c r="Q370" s="2">
        <f t="shared" si="77"/>
        <v>158.14151942031049</v>
      </c>
      <c r="R370" s="2">
        <f t="shared" si="77"/>
        <v>151.03284253629511</v>
      </c>
      <c r="S370" s="2">
        <f t="shared" si="77"/>
        <v>38.696253459566208</v>
      </c>
      <c r="T370" s="2">
        <f t="shared" si="77"/>
        <v>2.3235256556420936</v>
      </c>
      <c r="U370" s="9">
        <f t="shared" si="72"/>
        <v>746.2629731154575</v>
      </c>
      <c r="V370" s="13">
        <f t="shared" si="69"/>
        <v>1.7695494329927897E-4</v>
      </c>
    </row>
    <row r="371" spans="1:22">
      <c r="A371" s="2"/>
      <c r="B371" s="2"/>
      <c r="C371">
        <v>1988.625</v>
      </c>
      <c r="D371">
        <v>350.49</v>
      </c>
      <c r="E371" s="1">
        <f t="shared" si="73"/>
        <v>2115</v>
      </c>
      <c r="F371" s="4">
        <f>F370*SUM(econlow!Z161:AB161)/SUM(econlow!Z160:AB160)</f>
        <v>19466.831600222402</v>
      </c>
      <c r="G371" s="9">
        <f t="shared" si="76"/>
        <v>122.25725203263303</v>
      </c>
      <c r="H371" s="9">
        <f t="shared" si="76"/>
        <v>159.53482723831394</v>
      </c>
      <c r="I371" s="9">
        <f t="shared" si="76"/>
        <v>151.93103626960738</v>
      </c>
      <c r="J371" s="9">
        <f t="shared" si="76"/>
        <v>38.77119811570163</v>
      </c>
      <c r="K371" s="9">
        <f t="shared" si="76"/>
        <v>2.323505719432196</v>
      </c>
      <c r="L371" s="9">
        <f t="shared" si="71"/>
        <v>749.81781937568815</v>
      </c>
      <c r="O371">
        <f t="shared" si="68"/>
        <v>19466.831600222402</v>
      </c>
      <c r="P371" s="2">
        <f t="shared" si="77"/>
        <v>122.25731306549687</v>
      </c>
      <c r="Q371" s="2">
        <f t="shared" si="77"/>
        <v>159.53489971335333</v>
      </c>
      <c r="R371" s="2">
        <f t="shared" si="77"/>
        <v>151.9310784488722</v>
      </c>
      <c r="S371" s="2">
        <f t="shared" si="77"/>
        <v>38.771198581467196</v>
      </c>
      <c r="T371" s="2">
        <f t="shared" si="77"/>
        <v>2.323505719432196</v>
      </c>
      <c r="U371" s="9">
        <f t="shared" si="72"/>
        <v>749.81799552862185</v>
      </c>
      <c r="V371" s="13">
        <f t="shared" si="69"/>
        <v>1.761529337045431E-4</v>
      </c>
    </row>
    <row r="372" spans="1:22">
      <c r="A372" s="2"/>
      <c r="B372" s="2"/>
      <c r="C372">
        <v>1988.7083</v>
      </c>
      <c r="D372">
        <v>348.97</v>
      </c>
      <c r="E372" s="1">
        <f t="shared" si="73"/>
        <v>2116</v>
      </c>
      <c r="F372" s="4">
        <f>F371*SUM(econlow!Z162:AB162)/SUM(econlow!Z161:AB161)</f>
        <v>19458.644370948423</v>
      </c>
      <c r="G372" s="9">
        <f t="shared" si="76"/>
        <v>123.44536851527572</v>
      </c>
      <c r="H372" s="9">
        <f t="shared" si="76"/>
        <v>160.92381367033551</v>
      </c>
      <c r="I372" s="9">
        <f t="shared" si="76"/>
        <v>152.81631874541154</v>
      </c>
      <c r="J372" s="9">
        <f t="shared" si="76"/>
        <v>38.841160848069265</v>
      </c>
      <c r="K372" s="9">
        <f t="shared" si="76"/>
        <v>2.3232132127322731</v>
      </c>
      <c r="L372" s="9">
        <f t="shared" si="71"/>
        <v>753.34987499182432</v>
      </c>
      <c r="O372">
        <f t="shared" si="68"/>
        <v>19458.644370948423</v>
      </c>
      <c r="P372" s="2">
        <f t="shared" si="77"/>
        <v>123.44542954813956</v>
      </c>
      <c r="Q372" s="2">
        <f t="shared" si="77"/>
        <v>160.9238859459939</v>
      </c>
      <c r="R372" s="2">
        <f t="shared" si="77"/>
        <v>152.81636035852028</v>
      </c>
      <c r="S372" s="2">
        <f t="shared" si="77"/>
        <v>38.841161287227109</v>
      </c>
      <c r="T372" s="2">
        <f t="shared" si="77"/>
        <v>2.3232132127322731</v>
      </c>
      <c r="U372" s="9">
        <f t="shared" si="72"/>
        <v>753.35005035261315</v>
      </c>
      <c r="V372" s="13">
        <f t="shared" si="69"/>
        <v>1.7536078883040318E-4</v>
      </c>
    </row>
    <row r="373" spans="1:22">
      <c r="A373" s="2"/>
      <c r="B373" s="2"/>
      <c r="C373">
        <v>1988.7917</v>
      </c>
      <c r="D373">
        <v>349.37</v>
      </c>
      <c r="E373" s="1">
        <f t="shared" si="73"/>
        <v>2117</v>
      </c>
      <c r="F373" s="4">
        <f>F372*SUM(econlow!Z163:AB163)/SUM(econlow!Z162:AB162)</f>
        <v>19448.271047191047</v>
      </c>
      <c r="G373" s="9">
        <f t="shared" si="76"/>
        <v>124.63298530786881</v>
      </c>
      <c r="H373" s="9">
        <f t="shared" si="76"/>
        <v>162.30821020523021</v>
      </c>
      <c r="I373" s="9">
        <f t="shared" si="76"/>
        <v>153.68848840830481</v>
      </c>
      <c r="J373" s="9">
        <f t="shared" si="76"/>
        <v>38.90616588708636</v>
      </c>
      <c r="K373" s="9">
        <f t="shared" si="76"/>
        <v>2.3226514214893785</v>
      </c>
      <c r="L373" s="9">
        <f t="shared" si="71"/>
        <v>756.85850122997954</v>
      </c>
      <c r="O373">
        <f t="shared" si="68"/>
        <v>19448.271047191047</v>
      </c>
      <c r="P373" s="2">
        <f t="shared" si="77"/>
        <v>124.63304634073265</v>
      </c>
      <c r="Q373" s="2">
        <f t="shared" si="77"/>
        <v>162.30828228205613</v>
      </c>
      <c r="R373" s="2">
        <f t="shared" si="77"/>
        <v>153.68852946285679</v>
      </c>
      <c r="S373" s="2">
        <f t="shared" si="77"/>
        <v>38.906166301156503</v>
      </c>
      <c r="T373" s="2">
        <f t="shared" si="77"/>
        <v>2.3226514214893785</v>
      </c>
      <c r="U373" s="9">
        <f t="shared" si="72"/>
        <v>756.85867580829142</v>
      </c>
      <c r="V373" s="13">
        <f t="shared" si="69"/>
        <v>1.745783118849431E-4</v>
      </c>
    </row>
    <row r="374" spans="1:22">
      <c r="A374" s="2"/>
      <c r="B374" s="2"/>
      <c r="C374">
        <v>1988.875</v>
      </c>
      <c r="D374">
        <v>350.43</v>
      </c>
      <c r="E374" s="1">
        <f t="shared" si="73"/>
        <v>2118</v>
      </c>
      <c r="F374" s="4">
        <f>F373*SUM(econlow!Z164:AB164)/SUM(econlow!Z163:AB163)</f>
        <v>19435.740189167973</v>
      </c>
      <c r="G374" s="9">
        <f t="shared" si="76"/>
        <v>125.81996898680535</v>
      </c>
      <c r="H374" s="9">
        <f t="shared" si="76"/>
        <v>163.68782420285464</v>
      </c>
      <c r="I374" s="9">
        <f t="shared" si="76"/>
        <v>154.54739283919807</v>
      </c>
      <c r="J374" s="9">
        <f t="shared" si="76"/>
        <v>38.966239866328216</v>
      </c>
      <c r="K374" s="9">
        <f t="shared" si="76"/>
        <v>2.3218236673711639</v>
      </c>
      <c r="L374" s="9">
        <f t="shared" si="71"/>
        <v>760.3432495625575</v>
      </c>
      <c r="O374">
        <f t="shared" si="68"/>
        <v>19435.740189167973</v>
      </c>
      <c r="P374" s="2">
        <f t="shared" si="77"/>
        <v>125.82003001966919</v>
      </c>
      <c r="Q374" s="2">
        <f t="shared" si="77"/>
        <v>163.68789608139505</v>
      </c>
      <c r="R374" s="2">
        <f t="shared" si="77"/>
        <v>154.54743334269057</v>
      </c>
      <c r="S374" s="2">
        <f t="shared" si="77"/>
        <v>38.966240256743838</v>
      </c>
      <c r="T374" s="2">
        <f t="shared" si="77"/>
        <v>2.3218236673711639</v>
      </c>
      <c r="U374" s="9">
        <f t="shared" si="72"/>
        <v>760.34342336786983</v>
      </c>
      <c r="V374" s="13">
        <f t="shared" si="69"/>
        <v>1.7380531232902285E-4</v>
      </c>
    </row>
    <row r="375" spans="1:22">
      <c r="A375" s="2"/>
      <c r="B375" s="2"/>
      <c r="C375">
        <v>1988.9583</v>
      </c>
      <c r="D375">
        <v>351.62</v>
      </c>
      <c r="E375" s="1">
        <f t="shared" si="73"/>
        <v>2119</v>
      </c>
      <c r="F375" s="4">
        <f>F374*SUM(econlow!Z165:AB165)/SUM(econlow!Z164:AB164)</f>
        <v>19421.080601915135</v>
      </c>
      <c r="G375" s="9">
        <f t="shared" ref="G375:K390" si="78">G374*(1-G$5)+G$4*$F374*$L$4/1000</f>
        <v>127.00618787159024</v>
      </c>
      <c r="H375" s="9">
        <f t="shared" si="78"/>
        <v>165.06246623473479</v>
      </c>
      <c r="I375" s="9">
        <f t="shared" si="78"/>
        <v>155.39288595560191</v>
      </c>
      <c r="J375" s="9">
        <f t="shared" si="78"/>
        <v>39.02141125001593</v>
      </c>
      <c r="K375" s="9">
        <f t="shared" si="78"/>
        <v>2.3207333059261916</v>
      </c>
      <c r="L375" s="9">
        <f t="shared" si="71"/>
        <v>763.80368461786907</v>
      </c>
      <c r="O375">
        <f t="shared" si="68"/>
        <v>19421.080601915135</v>
      </c>
      <c r="P375" s="2">
        <f t="shared" si="77"/>
        <v>127.00624890445408</v>
      </c>
      <c r="Q375" s="2">
        <f t="shared" si="77"/>
        <v>165.06253791553519</v>
      </c>
      <c r="R375" s="2">
        <f t="shared" si="77"/>
        <v>155.39292591543159</v>
      </c>
      <c r="S375" s="2">
        <f t="shared" si="77"/>
        <v>39.021411618128333</v>
      </c>
      <c r="T375" s="2">
        <f t="shared" si="77"/>
        <v>2.3207333059261916</v>
      </c>
      <c r="U375" s="9">
        <f t="shared" si="72"/>
        <v>763.8038576594754</v>
      </c>
      <c r="V375" s="13">
        <f t="shared" si="69"/>
        <v>1.7304160633102583E-4</v>
      </c>
    </row>
    <row r="376" spans="1:22">
      <c r="A376" s="2"/>
      <c r="B376" s="2"/>
      <c r="C376">
        <v>1989.0417</v>
      </c>
      <c r="D376">
        <v>353.07</v>
      </c>
      <c r="E376" s="1">
        <f t="shared" si="73"/>
        <v>2120</v>
      </c>
      <c r="F376" s="4">
        <f>F375*SUM(econlow!Z166:AB166)/SUM(econlow!Z165:AB165)</f>
        <v>19404.321319971648</v>
      </c>
      <c r="G376" s="9">
        <f t="shared" si="78"/>
        <v>128.19151203978225</v>
      </c>
      <c r="H376" s="9">
        <f t="shared" si="78"/>
        <v>166.43195009821821</v>
      </c>
      <c r="I376" s="9">
        <f t="shared" si="78"/>
        <v>156.22482796335328</v>
      </c>
      <c r="J376" s="9">
        <f t="shared" si="78"/>
        <v>39.071710257171894</v>
      </c>
      <c r="K376" s="9">
        <f t="shared" si="78"/>
        <v>2.3193837247466504</v>
      </c>
      <c r="L376" s="9">
        <f t="shared" si="71"/>
        <v>767.2393840832724</v>
      </c>
      <c r="O376">
        <f t="shared" si="68"/>
        <v>19404.321319971648</v>
      </c>
      <c r="P376" s="2">
        <f t="shared" ref="P376:T391" si="79">P375*(1-P$5)+P$4*$O375*$L$4/1000</f>
        <v>128.19157307264609</v>
      </c>
      <c r="Q376" s="2">
        <f t="shared" si="79"/>
        <v>166.43202158182257</v>
      </c>
      <c r="R376" s="2">
        <f t="shared" si="79"/>
        <v>156.22486738681752</v>
      </c>
      <c r="S376" s="2">
        <f t="shared" si="79"/>
        <v>39.071710604255195</v>
      </c>
      <c r="T376" s="2">
        <f t="shared" si="79"/>
        <v>2.3193837247466504</v>
      </c>
      <c r="U376" s="9">
        <f t="shared" si="72"/>
        <v>767.23955637028803</v>
      </c>
      <c r="V376" s="13">
        <f t="shared" si="69"/>
        <v>1.7228701562999049E-4</v>
      </c>
    </row>
    <row r="377" spans="1:22">
      <c r="A377" s="2"/>
      <c r="B377" s="2"/>
      <c r="C377">
        <v>1989.125</v>
      </c>
      <c r="D377">
        <v>353.43</v>
      </c>
      <c r="E377" s="1">
        <f t="shared" si="73"/>
        <v>2121</v>
      </c>
      <c r="F377" s="4">
        <f>F376*SUM(econlow!Z167:AB167)/SUM(econlow!Z166:AB166)</f>
        <v>19385.491592130031</v>
      </c>
      <c r="G377" s="9">
        <f t="shared" si="78"/>
        <v>129.37581334100119</v>
      </c>
      <c r="H377" s="9">
        <f t="shared" si="78"/>
        <v>167.7960928291493</v>
      </c>
      <c r="I377" s="9">
        <f t="shared" si="78"/>
        <v>157.04308530668897</v>
      </c>
      <c r="J377" s="9">
        <f t="shared" si="78"/>
        <v>39.117168788310522</v>
      </c>
      <c r="K377" s="9">
        <f t="shared" si="78"/>
        <v>2.3177783416349671</v>
      </c>
      <c r="L377" s="9">
        <f t="shared" si="71"/>
        <v>770.64993860678487</v>
      </c>
      <c r="O377">
        <f t="shared" si="68"/>
        <v>19385.491592130031</v>
      </c>
      <c r="P377" s="2">
        <f t="shared" si="79"/>
        <v>129.37587437386503</v>
      </c>
      <c r="Q377" s="2">
        <f t="shared" si="79"/>
        <v>167.79616411610013</v>
      </c>
      <c r="R377" s="2">
        <f t="shared" si="79"/>
        <v>157.04312420098719</v>
      </c>
      <c r="S377" s="2">
        <f t="shared" si="79"/>
        <v>39.117169115566043</v>
      </c>
      <c r="T377" s="2">
        <f t="shared" si="79"/>
        <v>2.3177783416349671</v>
      </c>
      <c r="U377" s="9">
        <f t="shared" si="72"/>
        <v>770.65011014815343</v>
      </c>
      <c r="V377" s="13">
        <f t="shared" si="69"/>
        <v>1.7154136855879187E-4</v>
      </c>
    </row>
    <row r="378" spans="1:22">
      <c r="A378" s="2"/>
      <c r="B378" s="2"/>
      <c r="C378">
        <v>1989.2083</v>
      </c>
      <c r="D378">
        <v>354.08</v>
      </c>
      <c r="E378" s="1">
        <f t="shared" si="73"/>
        <v>2122</v>
      </c>
      <c r="F378" s="4">
        <f>F377*SUM(econlow!Z168:AB168)/SUM(econlow!Z167:AB167)</f>
        <v>19364.620866264191</v>
      </c>
      <c r="G378" s="9">
        <f t="shared" si="78"/>
        <v>130.55896541000442</v>
      </c>
      <c r="H378" s="9">
        <f t="shared" si="78"/>
        <v>169.15471471307791</v>
      </c>
      <c r="I378" s="9">
        <f t="shared" si="78"/>
        <v>157.84753061669824</v>
      </c>
      <c r="J378" s="9">
        <f t="shared" si="78"/>
        <v>39.157820354526983</v>
      </c>
      <c r="K378" s="9">
        <f t="shared" si="78"/>
        <v>2.3159206027758494</v>
      </c>
      <c r="L378" s="9">
        <f t="shared" si="71"/>
        <v>774.03495169708344</v>
      </c>
      <c r="O378">
        <f t="shared" si="68"/>
        <v>19364.620866264191</v>
      </c>
      <c r="P378" s="2">
        <f t="shared" si="79"/>
        <v>130.55902644286826</v>
      </c>
      <c r="Q378" s="2">
        <f t="shared" si="79"/>
        <v>169.15478580391621</v>
      </c>
      <c r="R378" s="2">
        <f t="shared" si="79"/>
        <v>157.84756898893323</v>
      </c>
      <c r="S378" s="2">
        <f t="shared" si="79"/>
        <v>39.157820663087421</v>
      </c>
      <c r="T378" s="2">
        <f t="shared" si="79"/>
        <v>2.3159206027758494</v>
      </c>
      <c r="U378" s="9">
        <f t="shared" si="72"/>
        <v>774.03512250158099</v>
      </c>
      <c r="V378" s="13">
        <f t="shared" si="69"/>
        <v>1.7080449754303118E-4</v>
      </c>
    </row>
    <row r="379" spans="1:22">
      <c r="A379" s="2"/>
      <c r="B379" s="2"/>
      <c r="C379">
        <v>1989.2917</v>
      </c>
      <c r="D379">
        <v>355.72</v>
      </c>
      <c r="E379" s="1">
        <f t="shared" si="73"/>
        <v>2123</v>
      </c>
      <c r="F379" s="4">
        <f>F378*SUM(econlow!Z169:AB169)/SUM(econlow!Z168:AB168)</f>
        <v>19341.738774248133</v>
      </c>
      <c r="G379" s="9">
        <f t="shared" si="78"/>
        <v>131.74084367883745</v>
      </c>
      <c r="H379" s="9">
        <f t="shared" si="78"/>
        <v>170.50763929501221</v>
      </c>
      <c r="I379" s="9">
        <f t="shared" si="78"/>
        <v>158.63804265818808</v>
      </c>
      <c r="J379" s="9">
        <f t="shared" si="78"/>
        <v>39.193700008856169</v>
      </c>
      <c r="K379" s="9">
        <f t="shared" si="78"/>
        <v>2.313813980915274</v>
      </c>
      <c r="L379" s="9">
        <f t="shared" si="71"/>
        <v>777.39403962180927</v>
      </c>
      <c r="O379">
        <f t="shared" si="68"/>
        <v>19341.738774248133</v>
      </c>
      <c r="P379" s="2">
        <f t="shared" si="79"/>
        <v>131.74090471170129</v>
      </c>
      <c r="Q379" s="2">
        <f t="shared" si="79"/>
        <v>170.50771019027749</v>
      </c>
      <c r="R379" s="2">
        <f t="shared" si="79"/>
        <v>158.63808051536731</v>
      </c>
      <c r="S379" s="2">
        <f t="shared" si="79"/>
        <v>39.193700299789519</v>
      </c>
      <c r="T379" s="2">
        <f t="shared" si="79"/>
        <v>2.313813980915274</v>
      </c>
      <c r="U379" s="9">
        <f t="shared" si="72"/>
        <v>777.39420969805087</v>
      </c>
      <c r="V379" s="13">
        <f t="shared" si="69"/>
        <v>1.7007624160214618E-4</v>
      </c>
    </row>
    <row r="380" spans="1:22">
      <c r="A380" s="2"/>
      <c r="B380" s="2"/>
      <c r="C380">
        <v>1989.375</v>
      </c>
      <c r="D380">
        <v>355.95</v>
      </c>
      <c r="E380" s="1">
        <f t="shared" si="73"/>
        <v>2124</v>
      </c>
      <c r="F380" s="4">
        <f>F379*SUM(econlow!Z170:AB170)/SUM(econlow!Z169:AB169)</f>
        <v>19316.875116977339</v>
      </c>
      <c r="G380" s="9">
        <f t="shared" si="78"/>
        <v>132.92132538806385</v>
      </c>
      <c r="H380" s="9">
        <f t="shared" si="78"/>
        <v>171.85469338772896</v>
      </c>
      <c r="I380" s="9">
        <f t="shared" si="78"/>
        <v>159.41450627499586</v>
      </c>
      <c r="J380" s="9">
        <f t="shared" si="78"/>
        <v>39.224844279782772</v>
      </c>
      <c r="K380" s="9">
        <f t="shared" si="78"/>
        <v>2.3114619735479418</v>
      </c>
      <c r="L380" s="9">
        <f t="shared" si="71"/>
        <v>780.72683130411929</v>
      </c>
      <c r="O380">
        <f t="shared" si="68"/>
        <v>19316.875116977339</v>
      </c>
      <c r="P380" s="2">
        <f t="shared" si="79"/>
        <v>132.92138642092769</v>
      </c>
      <c r="Q380" s="2">
        <f t="shared" si="79"/>
        <v>171.85476408795924</v>
      </c>
      <c r="R380" s="2">
        <f t="shared" si="79"/>
        <v>159.41454362403269</v>
      </c>
      <c r="S380" s="2">
        <f t="shared" si="79"/>
        <v>39.224844554096016</v>
      </c>
      <c r="T380" s="2">
        <f t="shared" si="79"/>
        <v>2.3114619735479418</v>
      </c>
      <c r="U380" s="9">
        <f t="shared" si="72"/>
        <v>780.72700066056359</v>
      </c>
      <c r="V380" s="13">
        <f t="shared" si="69"/>
        <v>1.6935644430304819E-4</v>
      </c>
    </row>
    <row r="381" spans="1:22">
      <c r="A381" s="2"/>
      <c r="B381" s="2"/>
      <c r="C381">
        <v>1989.4583</v>
      </c>
      <c r="D381">
        <v>355.44</v>
      </c>
      <c r="E381" s="1">
        <f t="shared" si="73"/>
        <v>2125</v>
      </c>
      <c r="F381" s="4">
        <f>F380*SUM(econlow!Z171:AB171)/SUM(econlow!Z170:AB170)</f>
        <v>19290.059849505407</v>
      </c>
      <c r="G381" s="9">
        <f t="shared" si="78"/>
        <v>134.10028959708126</v>
      </c>
      <c r="H381" s="9">
        <f t="shared" si="78"/>
        <v>173.19570707865429</v>
      </c>
      <c r="I381" s="9">
        <f t="shared" si="78"/>
        <v>160.17681233378565</v>
      </c>
      <c r="J381" s="9">
        <f t="shared" si="78"/>
        <v>39.25129110679169</v>
      </c>
      <c r="K381" s="9">
        <f t="shared" si="78"/>
        <v>2.3088681011146961</v>
      </c>
      <c r="L381" s="9">
        <f t="shared" si="71"/>
        <v>784.03296821742754</v>
      </c>
      <c r="O381">
        <f t="shared" si="68"/>
        <v>19290.059849505407</v>
      </c>
      <c r="P381" s="2">
        <f t="shared" si="79"/>
        <v>134.1003506299451</v>
      </c>
      <c r="Q381" s="2">
        <f t="shared" si="79"/>
        <v>173.19577758438612</v>
      </c>
      <c r="R381" s="2">
        <f t="shared" si="79"/>
        <v>160.1768491815007</v>
      </c>
      <c r="S381" s="2">
        <f t="shared" si="79"/>
        <v>39.251291365434277</v>
      </c>
      <c r="T381" s="2">
        <f t="shared" si="79"/>
        <v>2.3088681011146961</v>
      </c>
      <c r="U381" s="9">
        <f t="shared" si="72"/>
        <v>784.03313686238084</v>
      </c>
      <c r="V381" s="13">
        <f t="shared" si="69"/>
        <v>1.6864495330537466E-4</v>
      </c>
    </row>
    <row r="382" spans="1:22">
      <c r="A382" s="2"/>
      <c r="B382" s="2"/>
      <c r="C382">
        <v>1989.5417</v>
      </c>
      <c r="D382">
        <v>354.05</v>
      </c>
      <c r="E382" s="1">
        <f t="shared" si="73"/>
        <v>2126</v>
      </c>
      <c r="F382" s="4">
        <f>F381*SUM(econlow!Z172:AB172)/SUM(econlow!Z171:AB171)</f>
        <v>19261.323066307603</v>
      </c>
      <c r="G382" s="9">
        <f t="shared" si="78"/>
        <v>135.27761719352995</v>
      </c>
      <c r="H382" s="9">
        <f t="shared" si="78"/>
        <v>174.53051373533</v>
      </c>
      <c r="I382" s="9">
        <f t="shared" si="78"/>
        <v>160.92485766636619</v>
      </c>
      <c r="J382" s="9">
        <f t="shared" si="78"/>
        <v>39.273079777855664</v>
      </c>
      <c r="K382" s="9">
        <f t="shared" si="78"/>
        <v>2.3060359052113881</v>
      </c>
      <c r="L382" s="9">
        <f t="shared" si="71"/>
        <v>787.31210427829319</v>
      </c>
      <c r="O382">
        <f t="shared" si="68"/>
        <v>19261.323066307603</v>
      </c>
      <c r="P382" s="2">
        <f t="shared" si="79"/>
        <v>135.27767822639379</v>
      </c>
      <c r="Q382" s="2">
        <f t="shared" si="79"/>
        <v>174.53058404709847</v>
      </c>
      <c r="R382" s="2">
        <f t="shared" si="79"/>
        <v>160.92489401948851</v>
      </c>
      <c r="S382" s="2">
        <f t="shared" si="79"/>
        <v>39.273080021722812</v>
      </c>
      <c r="T382" s="2">
        <f t="shared" si="79"/>
        <v>2.3060359052113881</v>
      </c>
      <c r="U382" s="9">
        <f t="shared" si="72"/>
        <v>787.31227221991503</v>
      </c>
      <c r="V382" s="13">
        <f t="shared" si="69"/>
        <v>1.6794162183941808E-4</v>
      </c>
    </row>
    <row r="383" spans="1:22">
      <c r="A383" s="2"/>
      <c r="B383" s="2"/>
      <c r="C383">
        <v>1989.625</v>
      </c>
      <c r="D383">
        <v>351.84</v>
      </c>
      <c r="E383" s="1">
        <f t="shared" si="73"/>
        <v>2127</v>
      </c>
      <c r="F383" s="4">
        <f>F382*SUM(econlow!Z173:AB173)/SUM(econlow!Z172:AB172)</f>
        <v>19230.694986682833</v>
      </c>
      <c r="G383" s="9">
        <f t="shared" si="78"/>
        <v>136.45319090180223</v>
      </c>
      <c r="H383" s="9">
        <f t="shared" si="78"/>
        <v>175.85895000948108</v>
      </c>
      <c r="I383" s="9">
        <f t="shared" si="78"/>
        <v>161.6585450105689</v>
      </c>
      <c r="J383" s="9">
        <f t="shared" si="78"/>
        <v>39.290250868764495</v>
      </c>
      <c r="K383" s="9">
        <f t="shared" si="78"/>
        <v>2.3029689468106485</v>
      </c>
      <c r="L383" s="9">
        <f t="shared" si="71"/>
        <v>790.56390573742738</v>
      </c>
      <c r="O383">
        <f t="shared" si="68"/>
        <v>19230.694986682833</v>
      </c>
      <c r="P383" s="2">
        <f t="shared" si="79"/>
        <v>136.45325193466607</v>
      </c>
      <c r="Q383" s="2">
        <f t="shared" si="79"/>
        <v>175.85902012781975</v>
      </c>
      <c r="R383" s="2">
        <f t="shared" si="79"/>
        <v>161.65858087573721</v>
      </c>
      <c r="S383" s="2">
        <f t="shared" si="79"/>
        <v>39.290251098700281</v>
      </c>
      <c r="T383" s="2">
        <f t="shared" si="79"/>
        <v>2.3029689468106485</v>
      </c>
      <c r="U383" s="9">
        <f t="shared" si="72"/>
        <v>790.56407298373404</v>
      </c>
      <c r="V383" s="13">
        <f t="shared" si="69"/>
        <v>1.6724630665976292E-4</v>
      </c>
    </row>
    <row r="384" spans="1:22">
      <c r="A384" s="2"/>
      <c r="B384" s="2"/>
      <c r="C384">
        <v>1989.7083</v>
      </c>
      <c r="D384">
        <v>350.09</v>
      </c>
      <c r="E384" s="1">
        <f t="shared" si="73"/>
        <v>2128</v>
      </c>
      <c r="F384" s="4">
        <f>F383*SUM(econlow!Z174:AB174)/SUM(econlow!Z173:AB173)</f>
        <v>19198.205940305328</v>
      </c>
      <c r="G384" s="9">
        <f t="shared" si="78"/>
        <v>137.6268952906608</v>
      </c>
      <c r="H384" s="9">
        <f t="shared" si="78"/>
        <v>177.18085583970134</v>
      </c>
      <c r="I384" s="9">
        <f t="shared" si="78"/>
        <v>162.37778294972654</v>
      </c>
      <c r="J384" s="9">
        <f t="shared" si="78"/>
        <v>39.302846184206743</v>
      </c>
      <c r="K384" s="9">
        <f t="shared" si="78"/>
        <v>2.2996708044979841</v>
      </c>
      <c r="L384" s="9">
        <f t="shared" si="71"/>
        <v>793.78805106879338</v>
      </c>
      <c r="O384">
        <f t="shared" si="68"/>
        <v>19198.205940305328</v>
      </c>
      <c r="P384" s="2">
        <f t="shared" si="79"/>
        <v>137.62695632352464</v>
      </c>
      <c r="Q384" s="2">
        <f t="shared" si="79"/>
        <v>177.18092576514235</v>
      </c>
      <c r="R384" s="2">
        <f t="shared" si="79"/>
        <v>162.37781833349047</v>
      </c>
      <c r="S384" s="2">
        <f t="shared" si="79"/>
        <v>39.302846401007024</v>
      </c>
      <c r="T384" s="2">
        <f t="shared" si="79"/>
        <v>2.2996708044979841</v>
      </c>
      <c r="U384" s="9">
        <f t="shared" si="72"/>
        <v>793.78821762766245</v>
      </c>
      <c r="V384" s="13">
        <f t="shared" si="69"/>
        <v>1.6655886906846717E-4</v>
      </c>
    </row>
    <row r="385" spans="1:22">
      <c r="A385" s="2"/>
      <c r="B385" s="2"/>
      <c r="C385">
        <v>1989.7917</v>
      </c>
      <c r="D385">
        <v>350.33</v>
      </c>
      <c r="E385" s="1">
        <f t="shared" si="73"/>
        <v>2129</v>
      </c>
      <c r="F385" s="4">
        <f>F384*SUM(econlow!Z175:AB175)/SUM(econlow!Z174:AB174)</f>
        <v>19163.886352936614</v>
      </c>
      <c r="G385" s="9">
        <f t="shared" si="78"/>
        <v>138.79861677997522</v>
      </c>
      <c r="H385" s="9">
        <f t="shared" si="78"/>
        <v>178.49607445277505</v>
      </c>
      <c r="I385" s="9">
        <f t="shared" si="78"/>
        <v>163.0824858507934</v>
      </c>
      <c r="J385" s="9">
        <f t="shared" si="78"/>
        <v>39.310908700521452</v>
      </c>
      <c r="K385" s="9">
        <f t="shared" si="78"/>
        <v>2.2961450727235908</v>
      </c>
      <c r="L385" s="9">
        <f t="shared" si="71"/>
        <v>796.98423085678871</v>
      </c>
      <c r="O385">
        <f t="shared" si="68"/>
        <v>19163.886352936614</v>
      </c>
      <c r="P385" s="2">
        <f t="shared" si="79"/>
        <v>138.79867781283906</v>
      </c>
      <c r="Q385" s="2">
        <f t="shared" si="79"/>
        <v>178.49614418584909</v>
      </c>
      <c r="R385" s="2">
        <f t="shared" si="79"/>
        <v>163.08252075961465</v>
      </c>
      <c r="S385" s="2">
        <f t="shared" si="79"/>
        <v>39.31090890493661</v>
      </c>
      <c r="T385" s="2">
        <f t="shared" si="79"/>
        <v>2.2961450727235908</v>
      </c>
      <c r="U385" s="9">
        <f t="shared" si="72"/>
        <v>796.98439673596295</v>
      </c>
      <c r="V385" s="13">
        <f t="shared" si="69"/>
        <v>1.658791742329413E-4</v>
      </c>
    </row>
    <row r="386" spans="1:22">
      <c r="A386" s="2"/>
      <c r="B386" s="2"/>
      <c r="C386">
        <v>1989.875</v>
      </c>
      <c r="D386">
        <v>351.55</v>
      </c>
      <c r="E386" s="1">
        <f t="shared" si="73"/>
        <v>2130</v>
      </c>
      <c r="F386" s="4">
        <f>F385*SUM(econlow!Z176:AB176)/SUM(econlow!Z175:AB175)</f>
        <v>19127.766732308519</v>
      </c>
      <c r="G386" s="9">
        <f t="shared" si="78"/>
        <v>139.96824364658639</v>
      </c>
      <c r="H386" s="9">
        <f t="shared" si="78"/>
        <v>179.80445236365335</v>
      </c>
      <c r="I386" s="9">
        <f t="shared" si="78"/>
        <v>163.77257380114975</v>
      </c>
      <c r="J386" s="9">
        <f t="shared" si="78"/>
        <v>39.314482510043305</v>
      </c>
      <c r="K386" s="9">
        <f t="shared" si="78"/>
        <v>2.2923953600712252</v>
      </c>
      <c r="L386" s="9">
        <f t="shared" si="71"/>
        <v>800.15214768150395</v>
      </c>
      <c r="O386">
        <f t="shared" si="68"/>
        <v>19127.766732308519</v>
      </c>
      <c r="P386" s="2">
        <f t="shared" si="79"/>
        <v>139.96830467945023</v>
      </c>
      <c r="Q386" s="2">
        <f t="shared" si="79"/>
        <v>179.80452190488961</v>
      </c>
      <c r="R386" s="2">
        <f t="shared" si="79"/>
        <v>163.7726082414033</v>
      </c>
      <c r="S386" s="2">
        <f t="shared" si="79"/>
        <v>39.314482702780865</v>
      </c>
      <c r="T386" s="2">
        <f t="shared" si="79"/>
        <v>2.2923953600712252</v>
      </c>
      <c r="U386" s="9">
        <f t="shared" si="72"/>
        <v>800.15231288859513</v>
      </c>
      <c r="V386" s="13">
        <f t="shared" si="69"/>
        <v>1.6520709118594823E-4</v>
      </c>
    </row>
    <row r="387" spans="1:22">
      <c r="A387" s="2"/>
      <c r="B387" s="2"/>
      <c r="C387">
        <v>1989.9583</v>
      </c>
      <c r="D387">
        <v>352.91</v>
      </c>
      <c r="E387" s="1">
        <f t="shared" si="73"/>
        <v>2131</v>
      </c>
      <c r="F387" s="4">
        <f>F386*SUM(econlow!Z177:AB177)/SUM(econlow!Z176:AB176)</f>
        <v>19089.877654186486</v>
      </c>
      <c r="G387" s="9">
        <f t="shared" si="78"/>
        <v>141.13566602930945</v>
      </c>
      <c r="H387" s="9">
        <f t="shared" si="78"/>
        <v>181.10583937410505</v>
      </c>
      <c r="I387" s="9">
        <f t="shared" si="78"/>
        <v>164.44797254413345</v>
      </c>
      <c r="J387" s="9">
        <f t="shared" si="78"/>
        <v>39.313612766970209</v>
      </c>
      <c r="K387" s="9">
        <f t="shared" si="78"/>
        <v>2.2884252875454534</v>
      </c>
      <c r="L387" s="9">
        <f t="shared" si="71"/>
        <v>803.29151600206364</v>
      </c>
      <c r="O387">
        <f t="shared" si="68"/>
        <v>19089.877654186486</v>
      </c>
      <c r="P387" s="2">
        <f t="shared" si="79"/>
        <v>141.13572706217329</v>
      </c>
      <c r="Q387" s="2">
        <f t="shared" si="79"/>
        <v>181.10590872403128</v>
      </c>
      <c r="R387" s="2">
        <f t="shared" si="79"/>
        <v>164.4480065221087</v>
      </c>
      <c r="S387" s="2">
        <f t="shared" si="79"/>
        <v>39.313612948697276</v>
      </c>
      <c r="T387" s="2">
        <f t="shared" si="79"/>
        <v>2.2884252875454534</v>
      </c>
      <c r="U387" s="9">
        <f t="shared" si="72"/>
        <v>803.29168054455602</v>
      </c>
      <c r="V387" s="13">
        <f t="shared" si="69"/>
        <v>1.6454249237085605E-4</v>
      </c>
    </row>
    <row r="388" spans="1:22">
      <c r="A388" s="2"/>
      <c r="B388" s="2"/>
      <c r="C388">
        <v>1990.0417</v>
      </c>
      <c r="D388">
        <v>353.86</v>
      </c>
      <c r="E388" s="1">
        <f t="shared" si="73"/>
        <v>2132</v>
      </c>
      <c r="F388" s="4">
        <f>F387*SUM(econlow!Z178:AB178)/SUM(econlow!Z177:AB177)</f>
        <v>19050.249748623497</v>
      </c>
      <c r="G388" s="9">
        <f t="shared" si="78"/>
        <v>142.3007759330861</v>
      </c>
      <c r="H388" s="9">
        <f t="shared" si="78"/>
        <v>182.40008857006268</v>
      </c>
      <c r="I388" s="9">
        <f t="shared" si="78"/>
        <v>165.10861341334319</v>
      </c>
      <c r="J388" s="9">
        <f t="shared" si="78"/>
        <v>39.308345634687583</v>
      </c>
      <c r="K388" s="9">
        <f t="shared" si="78"/>
        <v>2.2842384868785088</v>
      </c>
      <c r="L388" s="9">
        <f t="shared" si="71"/>
        <v>806.40206203805803</v>
      </c>
      <c r="O388">
        <f t="shared" si="68"/>
        <v>19050.249748623497</v>
      </c>
      <c r="P388" s="2">
        <f t="shared" si="79"/>
        <v>142.30083696594994</v>
      </c>
      <c r="Q388" s="2">
        <f t="shared" si="79"/>
        <v>182.40015772920518</v>
      </c>
      <c r="R388" s="2">
        <f t="shared" si="79"/>
        <v>165.10864693524513</v>
      </c>
      <c r="S388" s="2">
        <f t="shared" si="79"/>
        <v>39.308345806033152</v>
      </c>
      <c r="T388" s="2">
        <f t="shared" si="79"/>
        <v>2.2842384868785088</v>
      </c>
      <c r="U388" s="9">
        <f t="shared" si="72"/>
        <v>806.4022259233119</v>
      </c>
      <c r="V388" s="13">
        <f t="shared" si="69"/>
        <v>1.6388525386901165E-4</v>
      </c>
    </row>
    <row r="389" spans="1:22">
      <c r="A389" s="2"/>
      <c r="B389" s="2"/>
      <c r="C389">
        <v>1990.125</v>
      </c>
      <c r="D389">
        <v>355.1</v>
      </c>
      <c r="E389" s="1">
        <f t="shared" si="73"/>
        <v>2133</v>
      </c>
      <c r="F389" s="4">
        <f>F388*SUM(econlow!Z179:AB179)/SUM(econlow!Z178:AB178)</f>
        <v>19008.913686412856</v>
      </c>
      <c r="G389" s="9">
        <f t="shared" si="78"/>
        <v>143.46346723229786</v>
      </c>
      <c r="H389" s="9">
        <f t="shared" si="78"/>
        <v>183.68705631768506</v>
      </c>
      <c r="I389" s="9">
        <f t="shared" si="78"/>
        <v>165.75443326575854</v>
      </c>
      <c r="J389" s="9">
        <f t="shared" si="78"/>
        <v>39.298728234488401</v>
      </c>
      <c r="K389" s="9">
        <f t="shared" si="78"/>
        <v>2.2798385988579963</v>
      </c>
      <c r="L389" s="9">
        <f t="shared" si="71"/>
        <v>809.48352364908783</v>
      </c>
      <c r="O389">
        <f t="shared" si="68"/>
        <v>19008.913686412856</v>
      </c>
      <c r="P389" s="2">
        <f t="shared" si="79"/>
        <v>143.4635282651617</v>
      </c>
      <c r="Q389" s="2">
        <f t="shared" si="79"/>
        <v>183.68712528656869</v>
      </c>
      <c r="R389" s="2">
        <f t="shared" si="79"/>
        <v>165.75446633770886</v>
      </c>
      <c r="S389" s="2">
        <f t="shared" si="79"/>
        <v>39.29872839604554</v>
      </c>
      <c r="T389" s="2">
        <f t="shared" si="79"/>
        <v>2.2798385988579963</v>
      </c>
      <c r="U389" s="9">
        <f t="shared" si="72"/>
        <v>809.48368688434277</v>
      </c>
      <c r="V389" s="13">
        <f t="shared" si="69"/>
        <v>1.6323525494499336E-4</v>
      </c>
    </row>
    <row r="390" spans="1:22">
      <c r="A390" s="2"/>
      <c r="B390" s="2"/>
      <c r="C390">
        <v>1990.2083</v>
      </c>
      <c r="D390">
        <v>355.75</v>
      </c>
      <c r="E390" s="1">
        <f t="shared" si="73"/>
        <v>2134</v>
      </c>
      <c r="F390" s="4">
        <f>F389*SUM(econlow!Z180:AB180)/SUM(econlow!Z179:AB179)</f>
        <v>18965.900165749077</v>
      </c>
      <c r="G390" s="9">
        <f t="shared" si="78"/>
        <v>144.62363567325264</v>
      </c>
      <c r="H390" s="9">
        <f t="shared" si="78"/>
        <v>184.96660225815876</v>
      </c>
      <c r="I390" s="9">
        <f t="shared" si="78"/>
        <v>166.38537441372227</v>
      </c>
      <c r="J390" s="9">
        <f t="shared" si="78"/>
        <v>39.284808595632676</v>
      </c>
      <c r="K390" s="9">
        <f t="shared" si="78"/>
        <v>2.2752292716765705</v>
      </c>
      <c r="L390" s="9">
        <f t="shared" si="71"/>
        <v>812.53565021244287</v>
      </c>
      <c r="O390">
        <f t="shared" si="68"/>
        <v>18965.900165749077</v>
      </c>
      <c r="P390" s="2">
        <f t="shared" si="79"/>
        <v>144.62369670611648</v>
      </c>
      <c r="Q390" s="2">
        <f t="shared" si="79"/>
        <v>184.96667103730692</v>
      </c>
      <c r="R390" s="2">
        <f t="shared" si="79"/>
        <v>166.38540704176052</v>
      </c>
      <c r="S390" s="2">
        <f t="shared" si="79"/>
        <v>39.284808747960568</v>
      </c>
      <c r="T390" s="2">
        <f t="shared" si="79"/>
        <v>2.2752292716765705</v>
      </c>
      <c r="U390" s="9">
        <f t="shared" si="72"/>
        <v>812.53581280482103</v>
      </c>
      <c r="V390" s="13">
        <f t="shared" si="69"/>
        <v>1.6259237816029781E-4</v>
      </c>
    </row>
    <row r="391" spans="1:22">
      <c r="A391" s="2"/>
      <c r="B391" s="2"/>
      <c r="C391">
        <v>1990.2917</v>
      </c>
      <c r="D391">
        <v>356.38</v>
      </c>
      <c r="E391" s="1">
        <f t="shared" si="73"/>
        <v>2135</v>
      </c>
      <c r="F391" s="4">
        <f>F390*SUM(econlow!Z181:AB181)/SUM(econlow!Z180:AB180)</f>
        <v>18921.239899104265</v>
      </c>
      <c r="G391" s="9">
        <f t="shared" ref="G391:K406" si="80">G390*(1-G$5)+G$4*$F390*$L$4/1000</f>
        <v>145.78117887585705</v>
      </c>
      <c r="H391" s="9">
        <f t="shared" si="80"/>
        <v>186.23858930126113</v>
      </c>
      <c r="I391" s="9">
        <f t="shared" si="80"/>
        <v>167.00138455583178</v>
      </c>
      <c r="J391" s="9">
        <f t="shared" si="80"/>
        <v>39.26663560669428</v>
      </c>
      <c r="K391" s="9">
        <f t="shared" si="80"/>
        <v>2.2704141593047185</v>
      </c>
      <c r="L391" s="9">
        <f t="shared" si="71"/>
        <v>815.55820249894896</v>
      </c>
      <c r="O391">
        <f t="shared" ref="O391:O454" si="81">F391+N391</f>
        <v>18921.239899104265</v>
      </c>
      <c r="P391" s="2">
        <f t="shared" si="79"/>
        <v>145.78123990872089</v>
      </c>
      <c r="Q391" s="2">
        <f t="shared" si="79"/>
        <v>186.2386578911958</v>
      </c>
      <c r="R391" s="2">
        <f t="shared" si="79"/>
        <v>167.0014167459164</v>
      </c>
      <c r="S391" s="2">
        <f t="shared" si="79"/>
        <v>39.266635750320155</v>
      </c>
      <c r="T391" s="2">
        <f t="shared" si="79"/>
        <v>2.2704141593047185</v>
      </c>
      <c r="U391" s="9">
        <f t="shared" si="72"/>
        <v>815.55836445545788</v>
      </c>
      <c r="V391" s="13">
        <f t="shared" ref="V391:V454" si="82">U391-L391</f>
        <v>1.6195650891859259E-4</v>
      </c>
    </row>
    <row r="392" spans="1:22">
      <c r="A392" s="2"/>
      <c r="B392" s="2"/>
      <c r="C392">
        <v>1990.375</v>
      </c>
      <c r="D392">
        <v>357.38</v>
      </c>
      <c r="E392" s="1">
        <f t="shared" si="73"/>
        <v>2136</v>
      </c>
      <c r="F392" s="4">
        <f>F391*SUM(econlow!Z182:AB182)/SUM(econlow!Z181:AB181)</f>
        <v>18874.96360032829</v>
      </c>
      <c r="G392" s="9">
        <f t="shared" si="80"/>
        <v>146.93599633448784</v>
      </c>
      <c r="H392" s="9">
        <f t="shared" si="80"/>
        <v>187.50288361770907</v>
      </c>
      <c r="I392" s="9">
        <f t="shared" si="80"/>
        <v>167.60241670678636</v>
      </c>
      <c r="J392" s="9">
        <f t="shared" si="80"/>
        <v>39.244258968146795</v>
      </c>
      <c r="K392" s="9">
        <f t="shared" si="80"/>
        <v>2.2653969198876691</v>
      </c>
      <c r="L392" s="9">
        <f t="shared" si="71"/>
        <v>818.55095254701769</v>
      </c>
      <c r="O392">
        <f t="shared" si="81"/>
        <v>18874.96360032829</v>
      </c>
      <c r="P392" s="2">
        <f t="shared" ref="P392:T407" si="83">P391*(1-P$5)+P$4*$O391*$L$4/1000</f>
        <v>146.93605736735168</v>
      </c>
      <c r="Q392" s="2">
        <f t="shared" si="83"/>
        <v>187.50295201895079</v>
      </c>
      <c r="R392" s="2">
        <f t="shared" si="83"/>
        <v>167.60244846479586</v>
      </c>
      <c r="S392" s="2">
        <f t="shared" si="83"/>
        <v>39.244259103567778</v>
      </c>
      <c r="T392" s="2">
        <f t="shared" si="83"/>
        <v>2.2653969198876691</v>
      </c>
      <c r="U392" s="9">
        <f t="shared" si="72"/>
        <v>818.55111387455372</v>
      </c>
      <c r="V392" s="13">
        <f t="shared" si="82"/>
        <v>1.613275360341504E-4</v>
      </c>
    </row>
    <row r="393" spans="1:22">
      <c r="A393" s="2"/>
      <c r="B393" s="2"/>
      <c r="C393">
        <v>1990.4583</v>
      </c>
      <c r="D393">
        <v>356.39</v>
      </c>
      <c r="E393" s="1">
        <f t="shared" si="73"/>
        <v>2137</v>
      </c>
      <c r="F393" s="4">
        <f>F392*SUM(econlow!Z183:AB183)/SUM(econlow!Z182:AB182)</f>
        <v>18827.101971979289</v>
      </c>
      <c r="G393" s="9">
        <f t="shared" si="80"/>
        <v>148.08798941807595</v>
      </c>
      <c r="H393" s="9">
        <f t="shared" si="80"/>
        <v>188.75935463031746</v>
      </c>
      <c r="I393" s="9">
        <f t="shared" si="80"/>
        <v>168.18842912623833</v>
      </c>
      <c r="J393" s="9">
        <f t="shared" si="80"/>
        <v>39.217729146143967</v>
      </c>
      <c r="K393" s="9">
        <f t="shared" si="80"/>
        <v>2.2601812141674449</v>
      </c>
      <c r="L393" s="9">
        <f t="shared" ref="L393:L456" si="84">SUM(G393:K393,L$5)</f>
        <v>821.5136835349432</v>
      </c>
      <c r="O393">
        <f t="shared" si="81"/>
        <v>18827.101971979289</v>
      </c>
      <c r="P393" s="2">
        <f t="shared" si="83"/>
        <v>148.08805045093979</v>
      </c>
      <c r="Q393" s="2">
        <f t="shared" si="83"/>
        <v>188.75942284338532</v>
      </c>
      <c r="R393" s="2">
        <f t="shared" si="83"/>
        <v>168.18846045797227</v>
      </c>
      <c r="S393" s="2">
        <f t="shared" si="83"/>
        <v>39.217729273828773</v>
      </c>
      <c r="T393" s="2">
        <f t="shared" si="83"/>
        <v>2.2601812141674449</v>
      </c>
      <c r="U393" s="9">
        <f t="shared" ref="U393:U456" si="85">SUM(P393:T393,U$5)</f>
        <v>821.51384424029368</v>
      </c>
      <c r="V393" s="13">
        <f t="shared" si="82"/>
        <v>1.6070535048129386E-4</v>
      </c>
    </row>
    <row r="394" spans="1:22">
      <c r="A394" s="2"/>
      <c r="B394" s="2"/>
      <c r="C394">
        <v>1990.5417</v>
      </c>
      <c r="D394">
        <v>354.89</v>
      </c>
      <c r="E394" s="1">
        <f t="shared" ref="E394:E457" si="86">1+E393</f>
        <v>2138</v>
      </c>
      <c r="F394" s="4">
        <f>F393*SUM(econlow!Z184:AB184)/SUM(econlow!Z183:AB183)</f>
        <v>18777.685692891508</v>
      </c>
      <c r="G394" s="9">
        <f t="shared" si="80"/>
        <v>149.2370613694174</v>
      </c>
      <c r="H394" s="9">
        <f t="shared" si="80"/>
        <v>190.00787500399213</v>
      </c>
      <c r="I394" s="9">
        <f t="shared" si="80"/>
        <v>168.75938524669547</v>
      </c>
      <c r="J394" s="9">
        <f t="shared" si="80"/>
        <v>39.187097327453451</v>
      </c>
      <c r="K394" s="9">
        <f t="shared" si="80"/>
        <v>2.2547707039309728</v>
      </c>
      <c r="L394" s="9">
        <f t="shared" si="84"/>
        <v>824.44618965148936</v>
      </c>
      <c r="O394">
        <f t="shared" si="81"/>
        <v>18777.685692891508</v>
      </c>
      <c r="P394" s="2">
        <f t="shared" si="83"/>
        <v>149.23712240228124</v>
      </c>
      <c r="Q394" s="2">
        <f t="shared" si="83"/>
        <v>190.0079430294038</v>
      </c>
      <c r="R394" s="2">
        <f t="shared" si="83"/>
        <v>168.75941615787556</v>
      </c>
      <c r="S394" s="2">
        <f t="shared" si="83"/>
        <v>39.187097447844025</v>
      </c>
      <c r="T394" s="2">
        <f t="shared" si="83"/>
        <v>2.2547707039309728</v>
      </c>
      <c r="U394" s="9">
        <f t="shared" si="85"/>
        <v>824.44634974133555</v>
      </c>
      <c r="V394" s="13">
        <f t="shared" si="82"/>
        <v>1.6008984619020339E-4</v>
      </c>
    </row>
    <row r="395" spans="1:22">
      <c r="A395" s="2"/>
      <c r="B395" s="2"/>
      <c r="C395">
        <v>1990.625</v>
      </c>
      <c r="D395">
        <v>353.06</v>
      </c>
      <c r="E395" s="1">
        <f t="shared" si="86"/>
        <v>2139</v>
      </c>
      <c r="F395" s="4">
        <f>F394*SUM(econlow!Z185:AB185)/SUM(econlow!Z184:AB184)</f>
        <v>18726.745405986367</v>
      </c>
      <c r="G395" s="9">
        <f t="shared" si="80"/>
        <v>150.38311730372533</v>
      </c>
      <c r="H395" s="9">
        <f t="shared" si="80"/>
        <v>191.24832063458331</v>
      </c>
      <c r="I395" s="9">
        <f t="shared" si="80"/>
        <v>169.31525360052373</v>
      </c>
      <c r="J395" s="9">
        <f t="shared" si="80"/>
        <v>39.152415375505953</v>
      </c>
      <c r="K395" s="9">
        <f t="shared" si="80"/>
        <v>2.2491690504851505</v>
      </c>
      <c r="L395" s="9">
        <f t="shared" si="84"/>
        <v>827.34827596482353</v>
      </c>
      <c r="O395">
        <f t="shared" si="81"/>
        <v>18726.745405986367</v>
      </c>
      <c r="P395" s="2">
        <f t="shared" si="83"/>
        <v>150.38317833658917</v>
      </c>
      <c r="Q395" s="2">
        <f t="shared" si="83"/>
        <v>191.24838847285505</v>
      </c>
      <c r="R395" s="2">
        <f t="shared" si="83"/>
        <v>169.31528409679493</v>
      </c>
      <c r="S395" s="2">
        <f t="shared" si="83"/>
        <v>39.152415489018992</v>
      </c>
      <c r="T395" s="2">
        <f t="shared" si="83"/>
        <v>2.2491690504851505</v>
      </c>
      <c r="U395" s="9">
        <f t="shared" si="85"/>
        <v>827.34843544574335</v>
      </c>
      <c r="V395" s="13">
        <f t="shared" si="82"/>
        <v>1.5948091981954349E-4</v>
      </c>
    </row>
    <row r="396" spans="1:22">
      <c r="A396" s="2"/>
      <c r="B396" s="2"/>
      <c r="C396">
        <v>1990.7083</v>
      </c>
      <c r="D396">
        <v>351.38</v>
      </c>
      <c r="E396" s="1">
        <f t="shared" si="86"/>
        <v>2140</v>
      </c>
      <c r="F396" s="4">
        <f>F395*SUM(econlow!Z186:AB186)/SUM(econlow!Z185:AB185)</f>
        <v>18674.311706332606</v>
      </c>
      <c r="G396" s="9">
        <f t="shared" si="80"/>
        <v>151.52606420643812</v>
      </c>
      <c r="H396" s="9">
        <f t="shared" si="80"/>
        <v>192.48057063662509</v>
      </c>
      <c r="I396" s="9">
        <f t="shared" si="80"/>
        <v>169.85600774609847</v>
      </c>
      <c r="J396" s="9">
        <f t="shared" si="80"/>
        <v>39.113735787524448</v>
      </c>
      <c r="K396" s="9">
        <f t="shared" si="80"/>
        <v>2.2433799131596746</v>
      </c>
      <c r="L396" s="9">
        <f t="shared" si="84"/>
        <v>830.2197582898458</v>
      </c>
      <c r="O396">
        <f t="shared" si="81"/>
        <v>18674.311706332606</v>
      </c>
      <c r="P396" s="2">
        <f t="shared" si="83"/>
        <v>151.52612523930196</v>
      </c>
      <c r="Q396" s="2">
        <f t="shared" si="83"/>
        <v>192.48063828827171</v>
      </c>
      <c r="R396" s="2">
        <f t="shared" si="83"/>
        <v>169.85603783302994</v>
      </c>
      <c r="S396" s="2">
        <f t="shared" si="83"/>
        <v>39.113735894552832</v>
      </c>
      <c r="T396" s="2">
        <f t="shared" si="83"/>
        <v>2.2433799131596746</v>
      </c>
      <c r="U396" s="9">
        <f t="shared" si="85"/>
        <v>830.2199171683161</v>
      </c>
      <c r="V396" s="13">
        <f t="shared" si="82"/>
        <v>1.5887847030171542E-4</v>
      </c>
    </row>
    <row r="397" spans="1:22">
      <c r="A397" s="2"/>
      <c r="B397" s="2"/>
      <c r="C397">
        <v>1990.7917</v>
      </c>
      <c r="D397">
        <v>351.69</v>
      </c>
      <c r="E397" s="1">
        <f t="shared" si="86"/>
        <v>2141</v>
      </c>
      <c r="F397" s="4">
        <f>F396*SUM(econlow!Z187:AB187)/SUM(econlow!Z186:AB186)</f>
        <v>18620.415129460634</v>
      </c>
      <c r="G397" s="9">
        <f t="shared" si="80"/>
        <v>152.66581093029879</v>
      </c>
      <c r="H397" s="9">
        <f t="shared" si="80"/>
        <v>193.70450732998751</v>
      </c>
      <c r="I397" s="9">
        <f t="shared" si="80"/>
        <v>170.38162619315301</v>
      </c>
      <c r="J397" s="9">
        <f t="shared" si="80"/>
        <v>39.071111652701099</v>
      </c>
      <c r="K397" s="9">
        <f t="shared" si="80"/>
        <v>2.2374069478384042</v>
      </c>
      <c r="L397" s="9">
        <f t="shared" si="84"/>
        <v>833.06046305397888</v>
      </c>
      <c r="O397">
        <f t="shared" si="81"/>
        <v>18620.415129460634</v>
      </c>
      <c r="P397" s="2">
        <f t="shared" si="83"/>
        <v>152.66587196316263</v>
      </c>
      <c r="Q397" s="2">
        <f t="shared" si="83"/>
        <v>193.70457479552243</v>
      </c>
      <c r="R397" s="2">
        <f t="shared" si="83"/>
        <v>170.38165587623917</v>
      </c>
      <c r="S397" s="2">
        <f t="shared" si="83"/>
        <v>39.071111753615291</v>
      </c>
      <c r="T397" s="2">
        <f t="shared" si="83"/>
        <v>2.2374069478384042</v>
      </c>
      <c r="U397" s="9">
        <f t="shared" si="85"/>
        <v>833.06062133637784</v>
      </c>
      <c r="V397" s="13">
        <f t="shared" si="82"/>
        <v>1.5828239895654406E-4</v>
      </c>
    </row>
    <row r="398" spans="1:22">
      <c r="A398" s="2"/>
      <c r="B398" s="2"/>
      <c r="C398">
        <v>1990.875</v>
      </c>
      <c r="D398">
        <v>353.14</v>
      </c>
      <c r="E398" s="1">
        <f t="shared" si="86"/>
        <v>2142</v>
      </c>
      <c r="F398" s="4">
        <f>F397*SUM(econlow!Z188:AB188)/SUM(econlow!Z187:AB187)</f>
        <v>18565.086139935705</v>
      </c>
      <c r="G398" s="9">
        <f t="shared" si="80"/>
        <v>153.80226819172128</v>
      </c>
      <c r="H398" s="9">
        <f t="shared" si="80"/>
        <v>194.92001622546806</v>
      </c>
      <c r="I398" s="9">
        <f t="shared" si="80"/>
        <v>170.89209232737383</v>
      </c>
      <c r="J398" s="9">
        <f t="shared" si="80"/>
        <v>39.024596611391893</v>
      </c>
      <c r="K398" s="9">
        <f t="shared" si="80"/>
        <v>2.2312538055199647</v>
      </c>
      <c r="L398" s="9">
        <f t="shared" si="84"/>
        <v>835.87022716147499</v>
      </c>
      <c r="O398">
        <f t="shared" si="81"/>
        <v>18565.086139935705</v>
      </c>
      <c r="P398" s="2">
        <f t="shared" si="83"/>
        <v>153.80232922458512</v>
      </c>
      <c r="Q398" s="2">
        <f t="shared" si="83"/>
        <v>194.92008350540328</v>
      </c>
      <c r="R398" s="2">
        <f t="shared" si="83"/>
        <v>170.89212161203534</v>
      </c>
      <c r="S398" s="2">
        <f t="shared" si="83"/>
        <v>39.024596706541175</v>
      </c>
      <c r="T398" s="2">
        <f t="shared" si="83"/>
        <v>2.2312538055199647</v>
      </c>
      <c r="U398" s="9">
        <f t="shared" si="85"/>
        <v>835.87038485408482</v>
      </c>
      <c r="V398" s="13">
        <f t="shared" si="82"/>
        <v>1.5769260983233835E-4</v>
      </c>
    </row>
    <row r="399" spans="1:22">
      <c r="A399" s="2"/>
      <c r="B399" s="2"/>
      <c r="C399">
        <v>1990.9583</v>
      </c>
      <c r="D399">
        <v>354.41</v>
      </c>
      <c r="E399" s="1">
        <f t="shared" si="86"/>
        <v>2143</v>
      </c>
      <c r="F399" s="4">
        <f>F398*SUM(econlow!Z189:AB189)/SUM(econlow!Z188:AB188)</f>
        <v>18508.355120194359</v>
      </c>
      <c r="G399" s="9">
        <f t="shared" si="80"/>
        <v>154.93534856645914</v>
      </c>
      <c r="H399" s="9">
        <f t="shared" si="80"/>
        <v>196.12698600935008</v>
      </c>
      <c r="I399" s="9">
        <f t="shared" si="80"/>
        <v>171.38739433429103</v>
      </c>
      <c r="J399" s="9">
        <f t="shared" si="80"/>
        <v>38.974244815301105</v>
      </c>
      <c r="K399" s="9">
        <f t="shared" si="80"/>
        <v>2.2249241309082404</v>
      </c>
      <c r="L399" s="9">
        <f t="shared" si="84"/>
        <v>838.64889785630953</v>
      </c>
      <c r="O399">
        <f t="shared" si="81"/>
        <v>18508.355120194359</v>
      </c>
      <c r="P399" s="2">
        <f t="shared" si="83"/>
        <v>154.93540959932298</v>
      </c>
      <c r="Q399" s="2">
        <f t="shared" si="83"/>
        <v>196.12705310419619</v>
      </c>
      <c r="R399" s="2">
        <f t="shared" si="83"/>
        <v>171.38742322587578</v>
      </c>
      <c r="S399" s="2">
        <f t="shared" si="83"/>
        <v>38.974244905014807</v>
      </c>
      <c r="T399" s="2">
        <f t="shared" si="83"/>
        <v>2.2249241309082404</v>
      </c>
      <c r="U399" s="9">
        <f t="shared" si="85"/>
        <v>838.64905496531787</v>
      </c>
      <c r="V399" s="13">
        <f t="shared" si="82"/>
        <v>1.5710900834164931E-4</v>
      </c>
    </row>
    <row r="400" spans="1:22">
      <c r="A400" s="2"/>
      <c r="B400" s="2"/>
      <c r="C400">
        <v>1991.0417</v>
      </c>
      <c r="D400">
        <v>354.93</v>
      </c>
      <c r="E400" s="1">
        <f t="shared" si="86"/>
        <v>2144</v>
      </c>
      <c r="F400" s="4">
        <f>F399*SUM(econlow!Z190:AB190)/SUM(econlow!Z189:AB189)</f>
        <v>18450.252359647824</v>
      </c>
      <c r="G400" s="9">
        <f t="shared" si="80"/>
        <v>156.06496648459307</v>
      </c>
      <c r="H400" s="9">
        <f t="shared" si="80"/>
        <v>197.32530852695515</v>
      </c>
      <c r="I400" s="9">
        <f t="shared" si="80"/>
        <v>171.86752512251329</v>
      </c>
      <c r="J400" s="9">
        <f t="shared" si="80"/>
        <v>38.92011088863007</v>
      </c>
      <c r="K400" s="9">
        <f t="shared" si="80"/>
        <v>2.2184215610333542</v>
      </c>
      <c r="L400" s="9">
        <f t="shared" si="84"/>
        <v>841.39633258372498</v>
      </c>
      <c r="O400">
        <f t="shared" si="81"/>
        <v>18450.252359647824</v>
      </c>
      <c r="P400" s="2">
        <f t="shared" si="83"/>
        <v>156.06502751745691</v>
      </c>
      <c r="Q400" s="2">
        <f t="shared" si="83"/>
        <v>197.32537543722134</v>
      </c>
      <c r="R400" s="2">
        <f t="shared" si="83"/>
        <v>171.86755362629739</v>
      </c>
      <c r="S400" s="2">
        <f t="shared" si="83"/>
        <v>38.920110973218712</v>
      </c>
      <c r="T400" s="2">
        <f t="shared" si="83"/>
        <v>2.2184215610333542</v>
      </c>
      <c r="U400" s="9">
        <f t="shared" si="85"/>
        <v>841.39648911522772</v>
      </c>
      <c r="V400" s="13">
        <f t="shared" si="82"/>
        <v>1.5653150273919891E-4</v>
      </c>
    </row>
    <row r="401" spans="1:22">
      <c r="A401" s="2"/>
      <c r="B401" s="2"/>
      <c r="C401">
        <v>1991.125</v>
      </c>
      <c r="D401">
        <v>355.82</v>
      </c>
      <c r="E401" s="1">
        <f t="shared" si="86"/>
        <v>2145</v>
      </c>
      <c r="F401" s="4">
        <f>F400*SUM(econlow!Z191:AB191)/SUM(econlow!Z190:AB190)</f>
        <v>18390.808044055659</v>
      </c>
      <c r="G401" s="9">
        <f t="shared" si="80"/>
        <v>157.19103822485326</v>
      </c>
      <c r="H401" s="9">
        <f t="shared" si="80"/>
        <v>198.51487876521784</v>
      </c>
      <c r="I401" s="9">
        <f t="shared" si="80"/>
        <v>172.33248224635625</v>
      </c>
      <c r="J401" s="9">
        <f t="shared" si="80"/>
        <v>38.862249890166439</v>
      </c>
      <c r="K401" s="9">
        <f t="shared" si="80"/>
        <v>2.2117497239036719</v>
      </c>
      <c r="L401" s="9">
        <f t="shared" si="84"/>
        <v>844.11239885049758</v>
      </c>
      <c r="O401">
        <f t="shared" si="81"/>
        <v>18390.808044055659</v>
      </c>
      <c r="P401" s="2">
        <f t="shared" si="83"/>
        <v>157.1910992577171</v>
      </c>
      <c r="Q401" s="2">
        <f t="shared" si="83"/>
        <v>198.51494549141188</v>
      </c>
      <c r="R401" s="2">
        <f t="shared" si="83"/>
        <v>172.33251036754501</v>
      </c>
      <c r="S401" s="2">
        <f t="shared" si="83"/>
        <v>38.8622499699228</v>
      </c>
      <c r="T401" s="2">
        <f t="shared" si="83"/>
        <v>2.2117497239036719</v>
      </c>
      <c r="U401" s="9">
        <f t="shared" si="85"/>
        <v>844.11255481050046</v>
      </c>
      <c r="V401" s="13">
        <f t="shared" si="82"/>
        <v>1.5596000287132483E-4</v>
      </c>
    </row>
    <row r="402" spans="1:22">
      <c r="A402" s="2"/>
      <c r="B402" s="2"/>
      <c r="C402">
        <v>1991.2083</v>
      </c>
      <c r="D402">
        <v>357.33</v>
      </c>
      <c r="E402" s="1">
        <f t="shared" si="86"/>
        <v>2146</v>
      </c>
      <c r="F402" s="4">
        <f>F401*SUM(econlow!Z192:AB192)/SUM(econlow!Z191:AB191)</f>
        <v>18330.052245172617</v>
      </c>
      <c r="G402" s="9">
        <f t="shared" si="80"/>
        <v>158.31348190829328</v>
      </c>
      <c r="H402" s="9">
        <f t="shared" si="80"/>
        <v>199.69559483431038</v>
      </c>
      <c r="I402" s="9">
        <f t="shared" si="80"/>
        <v>172.78226782791276</v>
      </c>
      <c r="J402" s="9">
        <f t="shared" si="80"/>
        <v>38.800717276291955</v>
      </c>
      <c r="K402" s="9">
        <f t="shared" si="80"/>
        <v>2.2049122371893111</v>
      </c>
      <c r="L402" s="9">
        <f t="shared" si="84"/>
        <v>846.79697408399772</v>
      </c>
      <c r="O402">
        <f t="shared" si="81"/>
        <v>18330.052245172617</v>
      </c>
      <c r="P402" s="2">
        <f t="shared" si="83"/>
        <v>158.31354294115712</v>
      </c>
      <c r="Q402" s="2">
        <f t="shared" si="83"/>
        <v>199.69566137693866</v>
      </c>
      <c r="R402" s="2">
        <f t="shared" si="83"/>
        <v>172.78229557164161</v>
      </c>
      <c r="S402" s="2">
        <f t="shared" si="83"/>
        <v>38.800717351492082</v>
      </c>
      <c r="T402" s="2">
        <f t="shared" si="83"/>
        <v>2.2049122371893111</v>
      </c>
      <c r="U402" s="9">
        <f t="shared" si="85"/>
        <v>846.79712947841881</v>
      </c>
      <c r="V402" s="13">
        <f t="shared" si="82"/>
        <v>1.5539442108547519E-4</v>
      </c>
    </row>
    <row r="403" spans="1:22">
      <c r="A403" s="2"/>
      <c r="B403" s="2"/>
      <c r="C403">
        <v>1991.2917</v>
      </c>
      <c r="D403">
        <v>358.77</v>
      </c>
      <c r="E403" s="1">
        <f t="shared" si="86"/>
        <v>2147</v>
      </c>
      <c r="F403" s="4">
        <f>F402*SUM(econlow!Z193:AB193)/SUM(econlow!Z192:AB192)</f>
        <v>18268.014910671416</v>
      </c>
      <c r="G403" s="9">
        <f t="shared" si="80"/>
        <v>159.43221749133198</v>
      </c>
      <c r="H403" s="9">
        <f t="shared" si="80"/>
        <v>200.8673579483459</v>
      </c>
      <c r="I403" s="9">
        <f t="shared" si="80"/>
        <v>173.21688847861398</v>
      </c>
      <c r="J403" s="9">
        <f t="shared" si="80"/>
        <v>38.7355688648883</v>
      </c>
      <c r="K403" s="9">
        <f t="shared" si="80"/>
        <v>2.1979127069375872</v>
      </c>
      <c r="L403" s="9">
        <f t="shared" si="84"/>
        <v>849.44994549011767</v>
      </c>
      <c r="O403">
        <f t="shared" si="81"/>
        <v>18268.014910671416</v>
      </c>
      <c r="P403" s="2">
        <f t="shared" si="83"/>
        <v>159.43227852419582</v>
      </c>
      <c r="Q403" s="2">
        <f t="shared" si="83"/>
        <v>200.86742430791341</v>
      </c>
      <c r="R403" s="2">
        <f t="shared" si="83"/>
        <v>173.2169158499494</v>
      </c>
      <c r="S403" s="2">
        <f t="shared" si="83"/>
        <v>38.735568935792479</v>
      </c>
      <c r="T403" s="2">
        <f t="shared" si="83"/>
        <v>2.1979127069375872</v>
      </c>
      <c r="U403" s="9">
        <f t="shared" si="85"/>
        <v>849.45010032478865</v>
      </c>
      <c r="V403" s="13">
        <f t="shared" si="82"/>
        <v>1.5483467097965331E-4</v>
      </c>
    </row>
    <row r="404" spans="1:22">
      <c r="A404" s="2"/>
      <c r="B404" s="2"/>
      <c r="C404">
        <v>1991.375</v>
      </c>
      <c r="D404">
        <v>359.23</v>
      </c>
      <c r="E404" s="1">
        <f t="shared" si="86"/>
        <v>2148</v>
      </c>
      <c r="F404" s="4">
        <f>F403*SUM(econlow!Z194:AB194)/SUM(econlow!Z193:AB193)</f>
        <v>18204.725854343087</v>
      </c>
      <c r="G404" s="9">
        <f t="shared" si="80"/>
        <v>160.54716675818048</v>
      </c>
      <c r="H404" s="9">
        <f t="shared" si="80"/>
        <v>202.03007240518855</v>
      </c>
      <c r="I404" s="9">
        <f t="shared" si="80"/>
        <v>173.63635522032925</v>
      </c>
      <c r="J404" s="9">
        <f t="shared" si="80"/>
        <v>38.666860800122109</v>
      </c>
      <c r="K404" s="9">
        <f t="shared" si="80"/>
        <v>2.1907547263207814</v>
      </c>
      <c r="L404" s="9">
        <f t="shared" si="84"/>
        <v>852.07120991014108</v>
      </c>
      <c r="O404">
        <f t="shared" si="81"/>
        <v>18204.725854343087</v>
      </c>
      <c r="P404" s="2">
        <f t="shared" si="83"/>
        <v>160.54722779104432</v>
      </c>
      <c r="Q404" s="2">
        <f t="shared" si="83"/>
        <v>202.0301385821989</v>
      </c>
      <c r="R404" s="2">
        <f t="shared" si="83"/>
        <v>173.63638222426974</v>
      </c>
      <c r="S404" s="2">
        <f t="shared" si="83"/>
        <v>38.666860866975753</v>
      </c>
      <c r="T404" s="2">
        <f t="shared" si="83"/>
        <v>2.1907547263207814</v>
      </c>
      <c r="U404" s="9">
        <f t="shared" si="85"/>
        <v>852.07136419080939</v>
      </c>
      <c r="V404" s="13">
        <f t="shared" si="82"/>
        <v>1.5428066831191245E-4</v>
      </c>
    </row>
    <row r="405" spans="1:22">
      <c r="A405" s="2"/>
      <c r="B405" s="2"/>
      <c r="C405">
        <v>1991.4583</v>
      </c>
      <c r="D405">
        <v>358.23</v>
      </c>
      <c r="E405" s="1">
        <f t="shared" si="86"/>
        <v>2149</v>
      </c>
      <c r="F405" s="4">
        <f>F404*SUM(econlow!Z195:AB195)/SUM(econlow!Z194:AB194)</f>
        <v>18140.214746576861</v>
      </c>
      <c r="G405" s="9">
        <f t="shared" si="80"/>
        <v>161.65825331267089</v>
      </c>
      <c r="H405" s="9">
        <f t="shared" si="80"/>
        <v>203.18364556539885</v>
      </c>
      <c r="I405" s="9">
        <f t="shared" si="80"/>
        <v>174.04068340605278</v>
      </c>
      <c r="J405" s="9">
        <f t="shared" si="80"/>
        <v>38.594649518091543</v>
      </c>
      <c r="K405" s="9">
        <f t="shared" si="80"/>
        <v>2.1834418744165465</v>
      </c>
      <c r="L405" s="9">
        <f t="shared" si="84"/>
        <v>854.66067367663049</v>
      </c>
      <c r="O405">
        <f t="shared" si="81"/>
        <v>18140.214746576861</v>
      </c>
      <c r="P405" s="2">
        <f t="shared" si="83"/>
        <v>161.65831434553473</v>
      </c>
      <c r="Q405" s="2">
        <f t="shared" si="83"/>
        <v>203.18371156035428</v>
      </c>
      <c r="R405" s="2">
        <f t="shared" si="83"/>
        <v>174.04071004752973</v>
      </c>
      <c r="S405" s="2">
        <f t="shared" si="83"/>
        <v>38.594649581126049</v>
      </c>
      <c r="T405" s="2">
        <f t="shared" si="83"/>
        <v>2.1834418744165465</v>
      </c>
      <c r="U405" s="9">
        <f t="shared" si="85"/>
        <v>854.66082740896138</v>
      </c>
      <c r="V405" s="13">
        <f t="shared" si="82"/>
        <v>1.5373233088666893E-4</v>
      </c>
    </row>
    <row r="406" spans="1:22">
      <c r="A406" s="2"/>
      <c r="B406" s="2"/>
      <c r="C406">
        <v>1991.5417</v>
      </c>
      <c r="D406">
        <v>356.3</v>
      </c>
      <c r="E406" s="1">
        <f t="shared" si="86"/>
        <v>2150</v>
      </c>
      <c r="F406" s="4">
        <f>F405*SUM(econlow!Z196:AB196)/SUM(econlow!Z195:AB195)</f>
        <v>18074.511105120844</v>
      </c>
      <c r="G406" s="9">
        <f t="shared" si="80"/>
        <v>162.76540256950423</v>
      </c>
      <c r="H406" s="9">
        <f t="shared" si="80"/>
        <v>204.32798783034329</v>
      </c>
      <c r="I406" s="9">
        <f t="shared" si="80"/>
        <v>174.42989264022467</v>
      </c>
      <c r="J406" s="9">
        <f t="shared" si="80"/>
        <v>38.518991713317952</v>
      </c>
      <c r="K406" s="9">
        <f t="shared" si="80"/>
        <v>2.1759777150212334</v>
      </c>
      <c r="L406" s="9">
        <f t="shared" si="84"/>
        <v>857.21825246841138</v>
      </c>
      <c r="O406">
        <f t="shared" si="81"/>
        <v>18074.511105120844</v>
      </c>
      <c r="P406" s="2">
        <f t="shared" si="83"/>
        <v>162.76546360236807</v>
      </c>
      <c r="Q406" s="2">
        <f t="shared" si="83"/>
        <v>204.32805364374462</v>
      </c>
      <c r="R406" s="2">
        <f t="shared" si="83"/>
        <v>174.4299189241033</v>
      </c>
      <c r="S406" s="2">
        <f t="shared" si="83"/>
        <v>38.518991772751491</v>
      </c>
      <c r="T406" s="2">
        <f t="shared" si="83"/>
        <v>2.1759777150212334</v>
      </c>
      <c r="U406" s="9">
        <f t="shared" si="85"/>
        <v>857.21840565798868</v>
      </c>
      <c r="V406" s="13">
        <f t="shared" si="82"/>
        <v>1.5318957730414695E-4</v>
      </c>
    </row>
    <row r="407" spans="1:22">
      <c r="A407" s="2"/>
      <c r="B407" s="2"/>
      <c r="C407">
        <v>1991.625</v>
      </c>
      <c r="D407">
        <v>353.97</v>
      </c>
      <c r="E407" s="1">
        <f t="shared" si="86"/>
        <v>2151</v>
      </c>
      <c r="F407" s="4">
        <f>F406*SUM(econlow!Z197:AB197)/SUM(econlow!Z196:AB196)</f>
        <v>18007.644286124269</v>
      </c>
      <c r="G407" s="9">
        <f t="shared" ref="G407:K422" si="87">G406*(1-G$5)+G$4*$F406*$L$4/1000</f>
        <v>163.86854174493413</v>
      </c>
      <c r="H407" s="9">
        <f t="shared" si="87"/>
        <v>205.4630126194964</v>
      </c>
      <c r="I407" s="9">
        <f t="shared" si="87"/>
        <v>174.80400669873345</v>
      </c>
      <c r="J407" s="9">
        <f t="shared" si="87"/>
        <v>38.439944306067339</v>
      </c>
      <c r="K407" s="9">
        <f t="shared" si="87"/>
        <v>2.168365795496364</v>
      </c>
      <c r="L407" s="9">
        <f t="shared" si="84"/>
        <v>859.74387116472769</v>
      </c>
      <c r="O407">
        <f t="shared" si="81"/>
        <v>18007.644286124269</v>
      </c>
      <c r="P407" s="2">
        <f t="shared" si="83"/>
        <v>163.86860277779797</v>
      </c>
      <c r="Q407" s="2">
        <f t="shared" si="83"/>
        <v>205.46307825184309</v>
      </c>
      <c r="R407" s="2">
        <f t="shared" si="83"/>
        <v>174.80403262981366</v>
      </c>
      <c r="S407" s="2">
        <f t="shared" si="83"/>
        <v>38.439944362105628</v>
      </c>
      <c r="T407" s="2">
        <f t="shared" si="83"/>
        <v>2.168365795496364</v>
      </c>
      <c r="U407" s="9">
        <f t="shared" si="85"/>
        <v>859.7440238170567</v>
      </c>
      <c r="V407" s="13">
        <f t="shared" si="82"/>
        <v>1.5265232900674164E-4</v>
      </c>
    </row>
    <row r="408" spans="1:22">
      <c r="A408" s="2"/>
      <c r="B408" s="2"/>
      <c r="C408">
        <v>1991.7083</v>
      </c>
      <c r="D408">
        <v>352.34</v>
      </c>
      <c r="E408" s="1">
        <f t="shared" si="86"/>
        <v>2152</v>
      </c>
      <c r="F408" s="4">
        <f>F407*SUM(econlow!Z198:AB198)/SUM(econlow!Z197:AB197)</f>
        <v>17939.643475461973</v>
      </c>
      <c r="G408" s="9">
        <f t="shared" si="87"/>
        <v>164.96759984690416</v>
      </c>
      <c r="H408" s="9">
        <f t="shared" si="87"/>
        <v>206.58863634696428</v>
      </c>
      <c r="I408" s="9">
        <f t="shared" si="87"/>
        <v>175.16305344864651</v>
      </c>
      <c r="J408" s="9">
        <f t="shared" si="87"/>
        <v>38.357564410487292</v>
      </c>
      <c r="K408" s="9">
        <f t="shared" si="87"/>
        <v>2.1606096456484307</v>
      </c>
      <c r="L408" s="9">
        <f t="shared" si="84"/>
        <v>862.23746369865057</v>
      </c>
      <c r="O408">
        <f t="shared" si="81"/>
        <v>17939.643475461973</v>
      </c>
      <c r="P408" s="2">
        <f t="shared" ref="P408:T423" si="88">P407*(1-P$5)+P$4*$O407*$L$4/1000</f>
        <v>164.967660879768</v>
      </c>
      <c r="Q408" s="2">
        <f t="shared" si="88"/>
        <v>206.58870179875441</v>
      </c>
      <c r="R408" s="2">
        <f t="shared" si="88"/>
        <v>175.16307903166378</v>
      </c>
      <c r="S408" s="2">
        <f t="shared" si="88"/>
        <v>38.357564463324287</v>
      </c>
      <c r="T408" s="2">
        <f t="shared" si="88"/>
        <v>2.1606096456484307</v>
      </c>
      <c r="U408" s="9">
        <f t="shared" si="85"/>
        <v>862.2376158191588</v>
      </c>
      <c r="V408" s="13">
        <f t="shared" si="82"/>
        <v>1.5212050823265599E-4</v>
      </c>
    </row>
    <row r="409" spans="1:22">
      <c r="A409" s="2"/>
      <c r="B409" s="2"/>
      <c r="C409">
        <v>1991.7917</v>
      </c>
      <c r="D409">
        <v>352.43</v>
      </c>
      <c r="E409" s="1">
        <f t="shared" si="86"/>
        <v>2153</v>
      </c>
      <c r="F409" s="4">
        <f>F408*SUM(econlow!Z199:AB199)/SUM(econlow!Z198:AB198)</f>
        <v>17870.537680341065</v>
      </c>
      <c r="G409" s="9">
        <f t="shared" si="87"/>
        <v>166.06250766465536</v>
      </c>
      <c r="H409" s="9">
        <f t="shared" si="87"/>
        <v>207.704778397258</v>
      </c>
      <c r="I409" s="9">
        <f t="shared" si="87"/>
        <v>175.50706476771467</v>
      </c>
      <c r="J409" s="9">
        <f t="shared" si="87"/>
        <v>38.271909303545861</v>
      </c>
      <c r="K409" s="9">
        <f t="shared" si="87"/>
        <v>2.1527127766421605</v>
      </c>
      <c r="L409" s="9">
        <f t="shared" si="84"/>
        <v>864.69897290981601</v>
      </c>
      <c r="O409">
        <f t="shared" si="81"/>
        <v>17870.537680341065</v>
      </c>
      <c r="P409" s="2">
        <f t="shared" si="88"/>
        <v>166.0625686975192</v>
      </c>
      <c r="Q409" s="2">
        <f t="shared" si="88"/>
        <v>207.7048436689883</v>
      </c>
      <c r="R409" s="2">
        <f t="shared" si="88"/>
        <v>175.50709000734093</v>
      </c>
      <c r="S409" s="2">
        <f t="shared" si="88"/>
        <v>38.27190935336445</v>
      </c>
      <c r="T409" s="2">
        <f t="shared" si="88"/>
        <v>2.1527127766421605</v>
      </c>
      <c r="U409" s="9">
        <f t="shared" si="85"/>
        <v>864.69912450385505</v>
      </c>
      <c r="V409" s="13">
        <f t="shared" si="82"/>
        <v>1.5159403903908242E-4</v>
      </c>
    </row>
    <row r="410" spans="1:22">
      <c r="A410" s="2"/>
      <c r="B410" s="2"/>
      <c r="C410">
        <v>1991.875</v>
      </c>
      <c r="D410">
        <v>353.89</v>
      </c>
      <c r="E410" s="1">
        <f t="shared" si="86"/>
        <v>2154</v>
      </c>
      <c r="F410" s="4">
        <f>F409*SUM(econlow!Z200:AB200)/SUM(econlow!Z199:AB199)</f>
        <v>17800.355721189946</v>
      </c>
      <c r="G410" s="9">
        <f t="shared" si="87"/>
        <v>167.15319775782172</v>
      </c>
      <c r="H410" s="9">
        <f t="shared" si="87"/>
        <v>208.81136110034572</v>
      </c>
      <c r="I410" s="9">
        <f t="shared" si="87"/>
        <v>175.83607646369626</v>
      </c>
      <c r="J410" s="9">
        <f t="shared" si="87"/>
        <v>38.18303639475976</v>
      </c>
      <c r="K410" s="9">
        <f t="shared" si="87"/>
        <v>2.1446786799473201</v>
      </c>
      <c r="L410" s="9">
        <f t="shared" si="84"/>
        <v>867.12835039657068</v>
      </c>
      <c r="O410">
        <f t="shared" si="81"/>
        <v>17800.355721189946</v>
      </c>
      <c r="P410" s="2">
        <f t="shared" si="88"/>
        <v>167.15325879068556</v>
      </c>
      <c r="Q410" s="2">
        <f t="shared" si="88"/>
        <v>208.81142619251153</v>
      </c>
      <c r="R410" s="2">
        <f t="shared" si="88"/>
        <v>175.8361013645407</v>
      </c>
      <c r="S410" s="2">
        <f t="shared" si="88"/>
        <v>38.183036441732369</v>
      </c>
      <c r="T410" s="2">
        <f t="shared" si="88"/>
        <v>2.1446786799473201</v>
      </c>
      <c r="U410" s="9">
        <f t="shared" si="85"/>
        <v>867.12850146941753</v>
      </c>
      <c r="V410" s="13">
        <f t="shared" si="82"/>
        <v>1.5107284684745537E-4</v>
      </c>
    </row>
    <row r="411" spans="1:22">
      <c r="A411" s="2"/>
      <c r="B411" s="2"/>
      <c r="C411">
        <v>1991.9583</v>
      </c>
      <c r="D411">
        <v>355.21</v>
      </c>
      <c r="E411" s="1">
        <f t="shared" si="86"/>
        <v>2155</v>
      </c>
      <c r="F411" s="4">
        <f>F410*SUM(econlow!Z201:AB201)/SUM(econlow!Z200:AB200)</f>
        <v>17729.126223829095</v>
      </c>
      <c r="G411" s="9">
        <f t="shared" si="87"/>
        <v>168.23960444503049</v>
      </c>
      <c r="H411" s="9">
        <f t="shared" si="87"/>
        <v>209.90830970601169</v>
      </c>
      <c r="I411" s="9">
        <f t="shared" si="87"/>
        <v>176.15012819354538</v>
      </c>
      <c r="J411" s="9">
        <f t="shared" si="87"/>
        <v>38.091003196699894</v>
      </c>
      <c r="K411" s="9">
        <f t="shared" si="87"/>
        <v>2.1365108263191264</v>
      </c>
      <c r="L411" s="9">
        <f t="shared" si="84"/>
        <v>869.52555636760667</v>
      </c>
      <c r="O411">
        <f t="shared" si="81"/>
        <v>17729.126223829095</v>
      </c>
      <c r="P411" s="2">
        <f t="shared" si="88"/>
        <v>168.23966547789433</v>
      </c>
      <c r="Q411" s="2">
        <f t="shared" si="88"/>
        <v>209.90837461910701</v>
      </c>
      <c r="R411" s="2">
        <f t="shared" si="88"/>
        <v>176.15015276015535</v>
      </c>
      <c r="S411" s="2">
        <f t="shared" si="88"/>
        <v>38.091003240989103</v>
      </c>
      <c r="T411" s="2">
        <f t="shared" si="88"/>
        <v>2.1365108263191264</v>
      </c>
      <c r="U411" s="9">
        <f t="shared" si="85"/>
        <v>869.525706924465</v>
      </c>
      <c r="V411" s="13">
        <f t="shared" si="82"/>
        <v>1.5055685832976451E-4</v>
      </c>
    </row>
    <row r="412" spans="1:22">
      <c r="A412" s="2"/>
      <c r="B412" s="2"/>
      <c r="C412">
        <v>1992.0417</v>
      </c>
      <c r="D412">
        <v>356.34</v>
      </c>
      <c r="E412" s="1">
        <f t="shared" si="86"/>
        <v>2156</v>
      </c>
      <c r="F412" s="4">
        <f>F411*SUM(econlow!Z202:AB202)/SUM(econlow!Z201:AB201)</f>
        <v>17656.877611922318</v>
      </c>
      <c r="G412" s="9">
        <f t="shared" si="87"/>
        <v>169.32166379202476</v>
      </c>
      <c r="H412" s="9">
        <f t="shared" si="87"/>
        <v>210.99555235755068</v>
      </c>
      <c r="I412" s="9">
        <f t="shared" si="87"/>
        <v>176.44926338250886</v>
      </c>
      <c r="J412" s="9">
        <f t="shared" si="87"/>
        <v>37.99586729626288</v>
      </c>
      <c r="K412" s="9">
        <f t="shared" si="87"/>
        <v>2.1282126648122648</v>
      </c>
      <c r="L412" s="9">
        <f t="shared" si="84"/>
        <v>871.89055949315946</v>
      </c>
      <c r="O412">
        <f t="shared" si="81"/>
        <v>17656.877611922318</v>
      </c>
      <c r="P412" s="2">
        <f t="shared" si="88"/>
        <v>169.32172482488861</v>
      </c>
      <c r="Q412" s="2">
        <f t="shared" si="88"/>
        <v>210.99561709206813</v>
      </c>
      <c r="R412" s="2">
        <f t="shared" si="88"/>
        <v>176.44928761937064</v>
      </c>
      <c r="S412" s="2">
        <f t="shared" si="88"/>
        <v>37.995867338021988</v>
      </c>
      <c r="T412" s="2">
        <f t="shared" si="88"/>
        <v>2.1282126648122648</v>
      </c>
      <c r="U412" s="9">
        <f t="shared" si="85"/>
        <v>871.89070953916166</v>
      </c>
      <c r="V412" s="13">
        <f t="shared" si="82"/>
        <v>1.5004600220436259E-4</v>
      </c>
    </row>
    <row r="413" spans="1:22">
      <c r="A413" s="2"/>
      <c r="B413" s="2"/>
      <c r="C413">
        <v>1992.125</v>
      </c>
      <c r="D413">
        <v>357.21</v>
      </c>
      <c r="E413" s="1">
        <f t="shared" si="86"/>
        <v>2157</v>
      </c>
      <c r="F413" s="4">
        <f>F412*SUM(econlow!Z203:AB203)/SUM(econlow!Z202:AB202)</f>
        <v>17583.63809970842</v>
      </c>
      <c r="G413" s="9">
        <f t="shared" si="87"/>
        <v>170.39931359932518</v>
      </c>
      <c r="H413" s="9">
        <f t="shared" si="87"/>
        <v>212.07302006482604</v>
      </c>
      <c r="I413" s="9">
        <f t="shared" si="87"/>
        <v>176.73352914317488</v>
      </c>
      <c r="J413" s="9">
        <f t="shared" si="87"/>
        <v>37.897686326697745</v>
      </c>
      <c r="K413" s="9">
        <f t="shared" si="87"/>
        <v>2.1197876218284595</v>
      </c>
      <c r="L413" s="9">
        <f t="shared" si="84"/>
        <v>874.2233367558523</v>
      </c>
      <c r="O413">
        <f t="shared" si="81"/>
        <v>17583.63809970842</v>
      </c>
      <c r="P413" s="2">
        <f t="shared" si="88"/>
        <v>170.39937463218902</v>
      </c>
      <c r="Q413" s="2">
        <f t="shared" si="88"/>
        <v>212.0730846212569</v>
      </c>
      <c r="R413" s="2">
        <f t="shared" si="88"/>
        <v>176.73355305471458</v>
      </c>
      <c r="S413" s="2">
        <f t="shared" si="88"/>
        <v>37.897686366071291</v>
      </c>
      <c r="T413" s="2">
        <f t="shared" si="88"/>
        <v>2.1197876218284595</v>
      </c>
      <c r="U413" s="9">
        <f t="shared" si="85"/>
        <v>874.22348629606017</v>
      </c>
      <c r="V413" s="13">
        <f t="shared" si="82"/>
        <v>1.495402078717234E-4</v>
      </c>
    </row>
    <row r="414" spans="1:22">
      <c r="A414" s="2"/>
      <c r="B414" s="2"/>
      <c r="C414">
        <v>1992.2083</v>
      </c>
      <c r="D414">
        <v>357.97</v>
      </c>
      <c r="E414" s="1">
        <f t="shared" si="86"/>
        <v>2158</v>
      </c>
      <c r="F414" s="4">
        <f>F413*SUM(econlow!Z204:AB204)/SUM(econlow!Z203:AB203)</f>
        <v>17509.435685010645</v>
      </c>
      <c r="G414" s="9">
        <f t="shared" si="87"/>
        <v>171.47249338944823</v>
      </c>
      <c r="H414" s="9">
        <f t="shared" si="87"/>
        <v>213.14064667671931</v>
      </c>
      <c r="I414" s="9">
        <f t="shared" si="87"/>
        <v>177.00297619451635</v>
      </c>
      <c r="J414" s="9">
        <f t="shared" si="87"/>
        <v>37.796517940377583</v>
      </c>
      <c r="K414" s="9">
        <f t="shared" si="87"/>
        <v>2.1112391001975586</v>
      </c>
      <c r="L414" s="9">
        <f t="shared" si="84"/>
        <v>876.52387330125896</v>
      </c>
      <c r="O414">
        <f t="shared" si="81"/>
        <v>17509.435685010645</v>
      </c>
      <c r="P414" s="2">
        <f t="shared" si="88"/>
        <v>171.47255442231207</v>
      </c>
      <c r="Q414" s="2">
        <f t="shared" si="88"/>
        <v>213.14071105555351</v>
      </c>
      <c r="R414" s="2">
        <f t="shared" si="88"/>
        <v>177.00299978510066</v>
      </c>
      <c r="S414" s="2">
        <f t="shared" si="88"/>
        <v>37.796517977501843</v>
      </c>
      <c r="T414" s="2">
        <f t="shared" si="88"/>
        <v>2.1112391001975586</v>
      </c>
      <c r="U414" s="9">
        <f t="shared" si="85"/>
        <v>876.52402234066551</v>
      </c>
      <c r="V414" s="13">
        <f t="shared" si="82"/>
        <v>1.4903940655131009E-4</v>
      </c>
    </row>
    <row r="415" spans="1:22">
      <c r="A415" s="2"/>
      <c r="B415" s="2"/>
      <c r="C415">
        <v>1992.2917</v>
      </c>
      <c r="D415">
        <v>359.22</v>
      </c>
      <c r="E415" s="1">
        <f t="shared" si="86"/>
        <v>2159</v>
      </c>
      <c r="F415" s="4">
        <f>F414*SUM(econlow!Z205:AB205)/SUM(econlow!Z204:AB204)</f>
        <v>17434.298142523432</v>
      </c>
      <c r="G415" s="9">
        <f t="shared" si="87"/>
        <v>172.54114439369772</v>
      </c>
      <c r="H415" s="9">
        <f t="shared" si="87"/>
        <v>214.19836885299941</v>
      </c>
      <c r="I415" s="9">
        <f t="shared" si="87"/>
        <v>177.25765878097064</v>
      </c>
      <c r="J415" s="9">
        <f t="shared" si="87"/>
        <v>37.692419782306139</v>
      </c>
      <c r="K415" s="9">
        <f t="shared" si="87"/>
        <v>2.1025704782919905</v>
      </c>
      <c r="L415" s="9">
        <f t="shared" si="84"/>
        <v>878.79216228826601</v>
      </c>
      <c r="O415">
        <f t="shared" si="81"/>
        <v>17434.298142523432</v>
      </c>
      <c r="P415" s="2">
        <f t="shared" si="88"/>
        <v>172.54120542656156</v>
      </c>
      <c r="Q415" s="2">
        <f t="shared" si="88"/>
        <v>214.19843305472551</v>
      </c>
      <c r="R415" s="2">
        <f t="shared" si="88"/>
        <v>177.25768205490758</v>
      </c>
      <c r="S415" s="2">
        <f t="shared" si="88"/>
        <v>37.692419817309606</v>
      </c>
      <c r="T415" s="2">
        <f t="shared" si="88"/>
        <v>2.1025704782919905</v>
      </c>
      <c r="U415" s="9">
        <f t="shared" si="85"/>
        <v>878.79231083179639</v>
      </c>
      <c r="V415" s="13">
        <f t="shared" si="82"/>
        <v>1.4854353037208057E-4</v>
      </c>
    </row>
    <row r="416" spans="1:22">
      <c r="A416" s="2"/>
      <c r="B416" s="2"/>
      <c r="C416">
        <v>1992.375</v>
      </c>
      <c r="D416">
        <v>359.71</v>
      </c>
      <c r="E416" s="1">
        <f t="shared" si="86"/>
        <v>2160</v>
      </c>
      <c r="F416" s="4">
        <f>F415*SUM(econlow!Z206:AB206)/SUM(econlow!Z205:AB205)</f>
        <v>17358.253017373485</v>
      </c>
      <c r="G416" s="9">
        <f t="shared" si="87"/>
        <v>173.60520953854657</v>
      </c>
      <c r="H416" s="9">
        <f t="shared" si="87"/>
        <v>215.24612603563858</v>
      </c>
      <c r="I416" s="9">
        <f t="shared" si="87"/>
        <v>177.49763459159689</v>
      </c>
      <c r="J416" s="9">
        <f t="shared" si="87"/>
        <v>37.585449464349992</v>
      </c>
      <c r="K416" s="9">
        <f t="shared" si="87"/>
        <v>2.0937851091744775</v>
      </c>
      <c r="L416" s="9">
        <f t="shared" si="84"/>
        <v>881.02820473930649</v>
      </c>
      <c r="O416">
        <f t="shared" si="81"/>
        <v>17358.253017373485</v>
      </c>
      <c r="P416" s="2">
        <f t="shared" si="88"/>
        <v>173.60527057141041</v>
      </c>
      <c r="Q416" s="2">
        <f t="shared" si="88"/>
        <v>215.24619006074383</v>
      </c>
      <c r="R416" s="2">
        <f t="shared" si="88"/>
        <v>177.49765755313672</v>
      </c>
      <c r="S416" s="2">
        <f t="shared" si="88"/>
        <v>37.585449497353821</v>
      </c>
      <c r="T416" s="2">
        <f t="shared" si="88"/>
        <v>2.0937851091744775</v>
      </c>
      <c r="U416" s="9">
        <f t="shared" si="85"/>
        <v>881.02835279181932</v>
      </c>
      <c r="V416" s="13">
        <f t="shared" si="82"/>
        <v>1.4805251282723475E-4</v>
      </c>
    </row>
    <row r="417" spans="1:22">
      <c r="A417" s="2"/>
      <c r="B417" s="2"/>
      <c r="C417">
        <v>1992.4583</v>
      </c>
      <c r="D417">
        <v>359.43</v>
      </c>
      <c r="E417" s="1">
        <f t="shared" si="86"/>
        <v>2161</v>
      </c>
      <c r="F417" s="4">
        <f>F416*SUM(econlow!Z207:AB207)/SUM(econlow!Z206:AB206)</f>
        <v>17281.327618953808</v>
      </c>
      <c r="G417" s="9">
        <f t="shared" si="87"/>
        <v>174.6646334316257</v>
      </c>
      <c r="H417" s="9">
        <f t="shared" si="87"/>
        <v>216.28386041960292</v>
      </c>
      <c r="I417" s="9">
        <f t="shared" si="87"/>
        <v>177.72296467935118</v>
      </c>
      <c r="J417" s="9">
        <f t="shared" si="87"/>
        <v>37.475664540186997</v>
      </c>
      <c r="K417" s="9">
        <f t="shared" si="87"/>
        <v>2.0848863197788017</v>
      </c>
      <c r="L417" s="9">
        <f t="shared" si="84"/>
        <v>883.23200939054561</v>
      </c>
      <c r="O417">
        <f t="shared" si="81"/>
        <v>17281.327618953808</v>
      </c>
      <c r="P417" s="2">
        <f t="shared" si="88"/>
        <v>174.66469446448954</v>
      </c>
      <c r="Q417" s="2">
        <f t="shared" si="88"/>
        <v>216.2839242685732</v>
      </c>
      <c r="R417" s="2">
        <f t="shared" si="88"/>
        <v>177.72298733268707</v>
      </c>
      <c r="S417" s="2">
        <f t="shared" si="88"/>
        <v>37.475664571305423</v>
      </c>
      <c r="T417" s="2">
        <f t="shared" si="88"/>
        <v>2.0848863197788017</v>
      </c>
      <c r="U417" s="9">
        <f t="shared" si="85"/>
        <v>883.23215695683393</v>
      </c>
      <c r="V417" s="13">
        <f t="shared" si="82"/>
        <v>1.4756628831946728E-4</v>
      </c>
    </row>
    <row r="418" spans="1:22">
      <c r="A418" s="2"/>
      <c r="B418" s="2"/>
      <c r="C418">
        <v>1992.5417</v>
      </c>
      <c r="D418">
        <v>357.15</v>
      </c>
      <c r="E418" s="1">
        <f t="shared" si="86"/>
        <v>2162</v>
      </c>
      <c r="F418" s="4">
        <f>F417*SUM(econlow!Z208:AB208)/SUM(econlow!Z207:AB207)</f>
        <v>17203.549015028089</v>
      </c>
      <c r="G418" s="9">
        <f t="shared" si="87"/>
        <v>175.7193623473365</v>
      </c>
      <c r="H418" s="9">
        <f t="shared" si="87"/>
        <v>217.31151692314415</v>
      </c>
      <c r="I418" s="9">
        <f t="shared" si="87"/>
        <v>177.93371338051881</v>
      </c>
      <c r="J418" s="9">
        <f t="shared" si="87"/>
        <v>37.363122480962147</v>
      </c>
      <c r="K418" s="9">
        <f t="shared" si="87"/>
        <v>2.0758774101234319</v>
      </c>
      <c r="L418" s="9">
        <f t="shared" si="84"/>
        <v>885.40359254208511</v>
      </c>
      <c r="O418">
        <f t="shared" si="81"/>
        <v>17203.549015028089</v>
      </c>
      <c r="P418" s="2">
        <f t="shared" si="88"/>
        <v>175.71942338020034</v>
      </c>
      <c r="Q418" s="2">
        <f t="shared" si="88"/>
        <v>217.31158059646401</v>
      </c>
      <c r="R418" s="2">
        <f t="shared" si="88"/>
        <v>177.93373572978768</v>
      </c>
      <c r="S418" s="2">
        <f t="shared" si="88"/>
        <v>37.363122510302873</v>
      </c>
      <c r="T418" s="2">
        <f t="shared" si="88"/>
        <v>2.0758774101234319</v>
      </c>
      <c r="U418" s="9">
        <f t="shared" si="85"/>
        <v>885.40373962687841</v>
      </c>
      <c r="V418" s="13">
        <f t="shared" si="82"/>
        <v>1.4708479329783586E-4</v>
      </c>
    </row>
    <row r="419" spans="1:22">
      <c r="A419" s="2"/>
      <c r="B419" s="2"/>
      <c r="C419">
        <v>1992.625</v>
      </c>
      <c r="D419">
        <v>354.99</v>
      </c>
      <c r="E419" s="1">
        <f t="shared" si="86"/>
        <v>2163</v>
      </c>
      <c r="F419" s="4">
        <f>F418*SUM(econlow!Z209:AB209)/SUM(econlow!Z208:AB208)</f>
        <v>17124.944026102301</v>
      </c>
      <c r="G419" s="9">
        <f t="shared" si="87"/>
        <v>176.76934421210348</v>
      </c>
      <c r="H419" s="9">
        <f t="shared" si="87"/>
        <v>218.32904315761959</v>
      </c>
      <c r="I419" s="9">
        <f t="shared" si="87"/>
        <v>178.12994823434229</v>
      </c>
      <c r="J419" s="9">
        <f t="shared" si="87"/>
        <v>37.24788065164217</v>
      </c>
      <c r="K419" s="9">
        <f t="shared" si="87"/>
        <v>2.0667616525577737</v>
      </c>
      <c r="L419" s="9">
        <f t="shared" si="84"/>
        <v>887.54297790826536</v>
      </c>
      <c r="O419">
        <f t="shared" si="81"/>
        <v>17124.944026102301</v>
      </c>
      <c r="P419" s="2">
        <f t="shared" si="88"/>
        <v>176.76940524496732</v>
      </c>
      <c r="Q419" s="2">
        <f t="shared" si="88"/>
        <v>218.32910665577225</v>
      </c>
      <c r="R419" s="2">
        <f t="shared" si="88"/>
        <v>178.12997028362554</v>
      </c>
      <c r="S419" s="2">
        <f t="shared" si="88"/>
        <v>37.247880679306753</v>
      </c>
      <c r="T419" s="2">
        <f t="shared" si="88"/>
        <v>2.0667616525577737</v>
      </c>
      <c r="U419" s="9">
        <f t="shared" si="85"/>
        <v>887.54312451622968</v>
      </c>
      <c r="V419" s="13">
        <f t="shared" si="82"/>
        <v>1.4660796432508505E-4</v>
      </c>
    </row>
    <row r="420" spans="1:22">
      <c r="A420" s="2"/>
      <c r="B420" s="2"/>
      <c r="C420">
        <v>1992.7083</v>
      </c>
      <c r="D420">
        <v>353.01</v>
      </c>
      <c r="E420" s="1">
        <f t="shared" si="86"/>
        <v>2164</v>
      </c>
      <c r="F420" s="4">
        <f>F419*SUM(econlow!Z210:AB210)/SUM(econlow!Z209:AB209)</f>
        <v>17045.539220061619</v>
      </c>
      <c r="G420" s="9">
        <f t="shared" si="87"/>
        <v>177.81452858928344</v>
      </c>
      <c r="H420" s="9">
        <f t="shared" si="87"/>
        <v>219.33638939686665</v>
      </c>
      <c r="I420" s="9">
        <f t="shared" si="87"/>
        <v>178.31173990288269</v>
      </c>
      <c r="J420" s="9">
        <f t="shared" si="87"/>
        <v>37.129996288060312</v>
      </c>
      <c r="K420" s="9">
        <f t="shared" si="87"/>
        <v>2.0575422910407566</v>
      </c>
      <c r="L420" s="9">
        <f t="shared" si="84"/>
        <v>889.6501964681338</v>
      </c>
      <c r="O420">
        <f t="shared" si="81"/>
        <v>17045.539220061619</v>
      </c>
      <c r="P420" s="2">
        <f t="shared" si="88"/>
        <v>177.81458962214728</v>
      </c>
      <c r="Q420" s="2">
        <f t="shared" si="88"/>
        <v>219.33645272033399</v>
      </c>
      <c r="R420" s="2">
        <f t="shared" si="88"/>
        <v>178.31176165620687</v>
      </c>
      <c r="S420" s="2">
        <f t="shared" si="88"/>
        <v>37.129996314144506</v>
      </c>
      <c r="T420" s="2">
        <f t="shared" si="88"/>
        <v>2.0575422910407566</v>
      </c>
      <c r="U420" s="9">
        <f t="shared" si="85"/>
        <v>889.65034260387336</v>
      </c>
      <c r="V420" s="13">
        <f t="shared" si="82"/>
        <v>1.4613573955557513E-4</v>
      </c>
    </row>
    <row r="421" spans="1:22">
      <c r="A421" s="2"/>
      <c r="B421" s="2"/>
      <c r="C421">
        <v>1992.7917</v>
      </c>
      <c r="D421">
        <v>353.41</v>
      </c>
      <c r="E421" s="1">
        <f t="shared" si="86"/>
        <v>2165</v>
      </c>
      <c r="F421" s="4">
        <f>F420*SUM(econlow!Z211:AB211)/SUM(econlow!Z210:AB210)</f>
        <v>16965.36090706876</v>
      </c>
      <c r="G421" s="9">
        <f t="shared" si="87"/>
        <v>178.85486666374729</v>
      </c>
      <c r="H421" s="9">
        <f t="shared" si="87"/>
        <v>220.33350854615796</v>
      </c>
      <c r="I421" s="9">
        <f t="shared" si="87"/>
        <v>178.47916209115067</v>
      </c>
      <c r="J421" s="9">
        <f t="shared" si="87"/>
        <v>37.009526474642982</v>
      </c>
      <c r="K421" s="9">
        <f t="shared" si="87"/>
        <v>2.0482225404514813</v>
      </c>
      <c r="L421" s="9">
        <f t="shared" si="84"/>
        <v>891.72528631615035</v>
      </c>
      <c r="O421">
        <f t="shared" si="81"/>
        <v>16965.36090706876</v>
      </c>
      <c r="P421" s="2">
        <f t="shared" si="88"/>
        <v>178.85492769661113</v>
      </c>
      <c r="Q421" s="2">
        <f t="shared" si="88"/>
        <v>220.33357169542057</v>
      </c>
      <c r="R421" s="2">
        <f t="shared" si="88"/>
        <v>178.47918355248834</v>
      </c>
      <c r="S421" s="2">
        <f t="shared" si="88"/>
        <v>37.009526499237069</v>
      </c>
      <c r="T421" s="2">
        <f t="shared" si="88"/>
        <v>2.0482225404514813</v>
      </c>
      <c r="U421" s="9">
        <f t="shared" si="85"/>
        <v>891.72543198420851</v>
      </c>
      <c r="V421" s="13">
        <f t="shared" si="82"/>
        <v>1.4566805816684791E-4</v>
      </c>
    </row>
    <row r="422" spans="1:22">
      <c r="A422" s="2"/>
      <c r="B422" s="2"/>
      <c r="C422">
        <v>1992.875</v>
      </c>
      <c r="D422">
        <v>354.42</v>
      </c>
      <c r="E422" s="1">
        <f t="shared" si="86"/>
        <v>2166</v>
      </c>
      <c r="F422" s="4">
        <f>F421*SUM(econlow!Z212:AB212)/SUM(econlow!Z211:AB211)</f>
        <v>16884.435134721207</v>
      </c>
      <c r="G422" s="9">
        <f t="shared" si="87"/>
        <v>179.89031122615054</v>
      </c>
      <c r="H422" s="9">
        <f t="shared" si="87"/>
        <v>221.32035611076304</v>
      </c>
      <c r="I422" s="9">
        <f t="shared" si="87"/>
        <v>178.63229146754335</v>
      </c>
      <c r="J422" s="9">
        <f t="shared" si="87"/>
        <v>36.886528122810049</v>
      </c>
      <c r="K422" s="9">
        <f t="shared" si="87"/>
        <v>2.0388055859315979</v>
      </c>
      <c r="L422" s="9">
        <f t="shared" si="84"/>
        <v>893.76829251319873</v>
      </c>
      <c r="O422">
        <f t="shared" si="81"/>
        <v>16884.435134721207</v>
      </c>
      <c r="P422" s="2">
        <f t="shared" si="88"/>
        <v>179.89037225901438</v>
      </c>
      <c r="Q422" s="2">
        <f t="shared" si="88"/>
        <v>221.32041908630015</v>
      </c>
      <c r="R422" s="2">
        <f t="shared" si="88"/>
        <v>178.63231264081372</v>
      </c>
      <c r="S422" s="2">
        <f t="shared" si="88"/>
        <v>36.886528145999151</v>
      </c>
      <c r="T422" s="2">
        <f t="shared" si="88"/>
        <v>2.0388055859315979</v>
      </c>
      <c r="U422" s="9">
        <f t="shared" si="85"/>
        <v>893.76843771805898</v>
      </c>
      <c r="V422" s="13">
        <f t="shared" si="82"/>
        <v>1.4520486024593993E-4</v>
      </c>
    </row>
    <row r="423" spans="1:22">
      <c r="A423" s="2"/>
      <c r="B423" s="2"/>
      <c r="C423">
        <v>1992.9583</v>
      </c>
      <c r="D423">
        <v>355.68</v>
      </c>
      <c r="E423" s="1">
        <f t="shared" si="86"/>
        <v>2167</v>
      </c>
      <c r="F423" s="4">
        <f>F422*SUM(econlow!Z213:AB213)/SUM(econlow!Z212:AB212)</f>
        <v>16802.787683463324</v>
      </c>
      <c r="G423" s="9">
        <f t="shared" ref="G423:K438" si="89">G422*(1-G$5)+G$4*$F422*$L$4/1000</f>
        <v>180.92081665690819</v>
      </c>
      <c r="H423" s="9">
        <f t="shared" si="89"/>
        <v>222.2968901641415</v>
      </c>
      <c r="I423" s="9">
        <f t="shared" si="89"/>
        <v>178.77120758462155</v>
      </c>
      <c r="J423" s="9">
        <f t="shared" si="89"/>
        <v>36.761057950040616</v>
      </c>
      <c r="K423" s="9">
        <f t="shared" si="89"/>
        <v>2.0292945822590731</v>
      </c>
      <c r="L423" s="9">
        <f t="shared" si="84"/>
        <v>895.77926693797099</v>
      </c>
      <c r="O423">
        <f t="shared" si="81"/>
        <v>16802.787683463324</v>
      </c>
      <c r="P423" s="2">
        <f t="shared" si="88"/>
        <v>180.92087768977203</v>
      </c>
      <c r="Q423" s="2">
        <f t="shared" si="88"/>
        <v>222.29695296643104</v>
      </c>
      <c r="R423" s="2">
        <f t="shared" si="88"/>
        <v>178.77122847369122</v>
      </c>
      <c r="S423" s="2">
        <f t="shared" si="88"/>
        <v>36.761057971904997</v>
      </c>
      <c r="T423" s="2">
        <f t="shared" si="88"/>
        <v>2.0292945822590731</v>
      </c>
      <c r="U423" s="9">
        <f t="shared" si="85"/>
        <v>895.77941168405835</v>
      </c>
      <c r="V423" s="13">
        <f t="shared" si="82"/>
        <v>1.4474608735781658E-4</v>
      </c>
    </row>
    <row r="424" spans="1:22">
      <c r="A424" s="2"/>
      <c r="B424" s="2"/>
      <c r="C424">
        <v>1993.0417</v>
      </c>
      <c r="D424">
        <v>357.1</v>
      </c>
      <c r="E424" s="1">
        <f t="shared" si="86"/>
        <v>2168</v>
      </c>
      <c r="F424" s="4">
        <f>F423*SUM(econlow!Z214:AB214)/SUM(econlow!Z213:AB213)</f>
        <v>16720.444062250601</v>
      </c>
      <c r="G424" s="9">
        <f t="shared" si="89"/>
        <v>181.9463389098895</v>
      </c>
      <c r="H424" s="9">
        <f t="shared" si="89"/>
        <v>223.26307131579313</v>
      </c>
      <c r="I424" s="9">
        <f t="shared" si="89"/>
        <v>178.89599280026096</v>
      </c>
      <c r="J424" s="9">
        <f t="shared" si="89"/>
        <v>36.633172459596288</v>
      </c>
      <c r="K424" s="9">
        <f t="shared" si="89"/>
        <v>2.0196926532529682</v>
      </c>
      <c r="L424" s="9">
        <f t="shared" si="84"/>
        <v>897.7582681387928</v>
      </c>
      <c r="O424">
        <f t="shared" si="81"/>
        <v>16720.444062250601</v>
      </c>
      <c r="P424" s="2">
        <f t="shared" ref="P424:T439" si="90">P423*(1-P$5)+P$4*$O423*$L$4/1000</f>
        <v>181.94639994275335</v>
      </c>
      <c r="Q424" s="2">
        <f t="shared" si="90"/>
        <v>223.26313394531167</v>
      </c>
      <c r="R424" s="2">
        <f t="shared" si="90"/>
        <v>178.89601340894467</v>
      </c>
      <c r="S424" s="2">
        <f t="shared" si="90"/>
        <v>36.633172480211627</v>
      </c>
      <c r="T424" s="2">
        <f t="shared" si="90"/>
        <v>2.0196926532529682</v>
      </c>
      <c r="U424" s="9">
        <f t="shared" si="85"/>
        <v>897.75841243047432</v>
      </c>
      <c r="V424" s="13">
        <f t="shared" si="82"/>
        <v>1.4429168152219063E-4</v>
      </c>
    </row>
    <row r="425" spans="1:22">
      <c r="A425" s="2"/>
      <c r="B425" s="2"/>
      <c r="C425">
        <v>1993.125</v>
      </c>
      <c r="D425">
        <v>357.42</v>
      </c>
      <c r="E425" s="1">
        <f t="shared" si="86"/>
        <v>2169</v>
      </c>
      <c r="F425" s="4">
        <f>F424*SUM(econlow!Z215:AB215)/SUM(econlow!Z214:AB214)</f>
        <v>16637.429504461565</v>
      </c>
      <c r="G425" s="9">
        <f t="shared" si="89"/>
        <v>182.96683549584847</v>
      </c>
      <c r="H425" s="9">
        <f t="shared" si="89"/>
        <v>224.21886267878924</v>
      </c>
      <c r="I425" s="9">
        <f t="shared" si="89"/>
        <v>179.00673219921046</v>
      </c>
      <c r="J425" s="9">
        <f t="shared" si="89"/>
        <v>36.502927920893832</v>
      </c>
      <c r="K425" s="9">
        <f t="shared" si="89"/>
        <v>2.0100028912088641</v>
      </c>
      <c r="L425" s="9">
        <f t="shared" si="84"/>
        <v>899.70536118595089</v>
      </c>
      <c r="O425">
        <f t="shared" si="81"/>
        <v>16637.429504461565</v>
      </c>
      <c r="P425" s="2">
        <f t="shared" si="90"/>
        <v>182.96689652871231</v>
      </c>
      <c r="Q425" s="2">
        <f t="shared" si="90"/>
        <v>224.21892513601207</v>
      </c>
      <c r="R425" s="2">
        <f t="shared" si="90"/>
        <v>179.00675253127173</v>
      </c>
      <c r="S425" s="2">
        <f t="shared" si="90"/>
        <v>36.502927940331482</v>
      </c>
      <c r="T425" s="2">
        <f t="shared" si="90"/>
        <v>2.0100028912088641</v>
      </c>
      <c r="U425" s="9">
        <f t="shared" si="85"/>
        <v>899.70550502753633</v>
      </c>
      <c r="V425" s="13">
        <f t="shared" si="82"/>
        <v>1.4384158544089587E-4</v>
      </c>
    </row>
    <row r="426" spans="1:22">
      <c r="A426" s="2"/>
      <c r="B426" s="2"/>
      <c r="C426">
        <v>1993.2083</v>
      </c>
      <c r="D426">
        <v>358.59</v>
      </c>
      <c r="E426" s="1">
        <f t="shared" si="86"/>
        <v>2170</v>
      </c>
      <c r="F426" s="4">
        <f>F425*SUM(econlow!Z216:AB216)/SUM(econlow!Z215:AB215)</f>
        <v>16553.76896405399</v>
      </c>
      <c r="G426" s="9">
        <f t="shared" si="89"/>
        <v>183.98226546560434</v>
      </c>
      <c r="H426" s="9">
        <f t="shared" si="89"/>
        <v>225.16422983700951</v>
      </c>
      <c r="I426" s="9">
        <f t="shared" si="89"/>
        <v>179.10351351508922</v>
      </c>
      <c r="J426" s="9">
        <f t="shared" si="89"/>
        <v>36.370380350519277</v>
      </c>
      <c r="K426" s="9">
        <f t="shared" si="89"/>
        <v>2.0002283563644978</v>
      </c>
      <c r="L426" s="9">
        <f t="shared" si="84"/>
        <v>901.62061752458681</v>
      </c>
      <c r="O426">
        <f t="shared" si="81"/>
        <v>16553.76896405399</v>
      </c>
      <c r="P426" s="2">
        <f t="shared" si="90"/>
        <v>183.98232649846818</v>
      </c>
      <c r="Q426" s="2">
        <f t="shared" si="90"/>
        <v>225.16429212241067</v>
      </c>
      <c r="R426" s="2">
        <f t="shared" si="90"/>
        <v>179.10353357424103</v>
      </c>
      <c r="S426" s="2">
        <f t="shared" si="90"/>
        <v>36.370380368846511</v>
      </c>
      <c r="T426" s="2">
        <f t="shared" si="90"/>
        <v>2.0002283563644978</v>
      </c>
      <c r="U426" s="9">
        <f t="shared" si="85"/>
        <v>901.62076092033089</v>
      </c>
      <c r="V426" s="13">
        <f t="shared" si="82"/>
        <v>1.4339574408950284E-4</v>
      </c>
    </row>
    <row r="427" spans="1:22">
      <c r="A427" s="2"/>
      <c r="B427" s="2"/>
      <c r="C427">
        <v>1993.2917</v>
      </c>
      <c r="D427">
        <v>359.39</v>
      </c>
      <c r="E427" s="1">
        <f t="shared" si="86"/>
        <v>2171</v>
      </c>
      <c r="F427" s="4">
        <f>F426*SUM(econlow!Z217:AB217)/SUM(econlow!Z216:AB216)</f>
        <v>16469.487111961455</v>
      </c>
      <c r="G427" s="9">
        <f t="shared" si="89"/>
        <v>184.99258939298792</v>
      </c>
      <c r="H427" s="9">
        <f t="shared" si="89"/>
        <v>226.09914081210803</v>
      </c>
      <c r="I427" s="9">
        <f t="shared" si="89"/>
        <v>179.18642705285308</v>
      </c>
      <c r="J427" s="9">
        <f t="shared" si="89"/>
        <v>36.235585493875476</v>
      </c>
      <c r="K427" s="9">
        <f t="shared" si="89"/>
        <v>1.990372076395196</v>
      </c>
      <c r="L427" s="9">
        <f t="shared" si="84"/>
        <v>903.50411482821971</v>
      </c>
      <c r="O427">
        <f t="shared" si="81"/>
        <v>16469.487111961455</v>
      </c>
      <c r="P427" s="2">
        <f t="shared" si="90"/>
        <v>184.99265042585176</v>
      </c>
      <c r="Q427" s="2">
        <f t="shared" si="90"/>
        <v>226.09920292616019</v>
      </c>
      <c r="R427" s="2">
        <f t="shared" si="90"/>
        <v>179.18644684275858</v>
      </c>
      <c r="S427" s="2">
        <f t="shared" si="90"/>
        <v>36.235585511155733</v>
      </c>
      <c r="T427" s="2">
        <f t="shared" si="90"/>
        <v>1.990372076395196</v>
      </c>
      <c r="U427" s="9">
        <f t="shared" si="85"/>
        <v>903.50425778232136</v>
      </c>
      <c r="V427" s="13">
        <f t="shared" si="82"/>
        <v>1.4295410164777422E-4</v>
      </c>
    </row>
    <row r="428" spans="1:22">
      <c r="A428" s="2"/>
      <c r="B428" s="2"/>
      <c r="C428">
        <v>1993.375</v>
      </c>
      <c r="D428">
        <v>360.3</v>
      </c>
      <c r="E428" s="1">
        <f t="shared" si="86"/>
        <v>2172</v>
      </c>
      <c r="F428" s="4">
        <f>F427*SUM(econlow!Z218:AB218)/SUM(econlow!Z217:AB217)</f>
        <v>16384.608332726089</v>
      </c>
      <c r="G428" s="9">
        <f t="shared" si="89"/>
        <v>185.99776935756773</v>
      </c>
      <c r="H428" s="9">
        <f t="shared" si="89"/>
        <v>227.02356603023185</v>
      </c>
      <c r="I428" s="9">
        <f t="shared" si="89"/>
        <v>179.25556561176052</v>
      </c>
      <c r="J428" s="9">
        <f t="shared" si="89"/>
        <v>36.098598807455176</v>
      </c>
      <c r="K428" s="9">
        <f t="shared" si="89"/>
        <v>1.9804370459386647</v>
      </c>
      <c r="L428" s="9">
        <f t="shared" si="84"/>
        <v>905.35593685295396</v>
      </c>
      <c r="O428">
        <f t="shared" si="81"/>
        <v>16384.608332726089</v>
      </c>
      <c r="P428" s="2">
        <f t="shared" si="90"/>
        <v>185.99783039043157</v>
      </c>
      <c r="Q428" s="2">
        <f t="shared" si="90"/>
        <v>227.02362797340641</v>
      </c>
      <c r="R428" s="2">
        <f t="shared" si="90"/>
        <v>179.25558513603372</v>
      </c>
      <c r="S428" s="2">
        <f t="shared" si="90"/>
        <v>36.098598823748269</v>
      </c>
      <c r="T428" s="2">
        <f t="shared" si="90"/>
        <v>1.9804370459386647</v>
      </c>
      <c r="U428" s="9">
        <f t="shared" si="85"/>
        <v>905.35607936955853</v>
      </c>
      <c r="V428" s="13">
        <f t="shared" si="82"/>
        <v>1.4251660456920945E-4</v>
      </c>
    </row>
    <row r="429" spans="1:22">
      <c r="A429" s="2"/>
      <c r="B429" s="2"/>
      <c r="C429">
        <v>1993.4583</v>
      </c>
      <c r="D429">
        <v>359.64</v>
      </c>
      <c r="E429" s="1">
        <f t="shared" si="86"/>
        <v>2173</v>
      </c>
      <c r="F429" s="4">
        <f>F428*SUM(econlow!Z219:AB219)/SUM(econlow!Z218:AB218)</f>
        <v>16299.156721363386</v>
      </c>
      <c r="G429" s="9">
        <f t="shared" si="89"/>
        <v>186.99776892717074</v>
      </c>
      <c r="H429" s="9">
        <f t="shared" si="89"/>
        <v>227.93747828851497</v>
      </c>
      <c r="I429" s="9">
        <f t="shared" si="89"/>
        <v>179.31102440886653</v>
      </c>
      <c r="J429" s="9">
        <f t="shared" si="89"/>
        <v>35.959475441731485</v>
      </c>
      <c r="K429" s="9">
        <f t="shared" si="89"/>
        <v>1.9704262261486716</v>
      </c>
      <c r="L429" s="9">
        <f t="shared" si="84"/>
        <v>907.1761732924324</v>
      </c>
      <c r="O429">
        <f t="shared" si="81"/>
        <v>16299.156721363386</v>
      </c>
      <c r="P429" s="2">
        <f t="shared" si="90"/>
        <v>186.99782996003458</v>
      </c>
      <c r="Q429" s="2">
        <f t="shared" si="90"/>
        <v>227.93754006128199</v>
      </c>
      <c r="R429" s="2">
        <f t="shared" si="90"/>
        <v>179.31104367107292</v>
      </c>
      <c r="S429" s="2">
        <f t="shared" si="90"/>
        <v>35.959475457093809</v>
      </c>
      <c r="T429" s="2">
        <f t="shared" si="90"/>
        <v>1.9704262261486716</v>
      </c>
      <c r="U429" s="9">
        <f t="shared" si="85"/>
        <v>907.17631537563204</v>
      </c>
      <c r="V429" s="13">
        <f t="shared" si="82"/>
        <v>1.4208319964836846E-4</v>
      </c>
    </row>
    <row r="430" spans="1:22">
      <c r="A430" s="2"/>
      <c r="B430" s="2"/>
      <c r="C430">
        <v>1993.5417</v>
      </c>
      <c r="D430">
        <v>357.45</v>
      </c>
      <c r="E430" s="1">
        <f t="shared" si="86"/>
        <v>2174</v>
      </c>
      <c r="F430" s="4">
        <f>F429*SUM(econlow!Z220:AB220)/SUM(econlow!Z219:AB219)</f>
        <v>16213.15608045467</v>
      </c>
      <c r="G430" s="9">
        <f t="shared" si="89"/>
        <v>187.9925531402117</v>
      </c>
      <c r="H430" s="9">
        <f t="shared" si="89"/>
        <v>228.84085272137</v>
      </c>
      <c r="I430" s="9">
        <f t="shared" si="89"/>
        <v>179.35290100307265</v>
      </c>
      <c r="J430" s="9">
        <f t="shared" si="89"/>
        <v>35.818270224657837</v>
      </c>
      <c r="K430" s="9">
        <f t="shared" si="89"/>
        <v>1.9603425442771498</v>
      </c>
      <c r="L430" s="9">
        <f t="shared" si="84"/>
        <v>908.96491963358937</v>
      </c>
      <c r="O430">
        <f t="shared" si="81"/>
        <v>16213.15608045467</v>
      </c>
      <c r="P430" s="2">
        <f t="shared" si="90"/>
        <v>187.99261417307554</v>
      </c>
      <c r="Q430" s="2">
        <f t="shared" si="90"/>
        <v>228.84091432419831</v>
      </c>
      <c r="R430" s="2">
        <f t="shared" si="90"/>
        <v>179.35292000672985</v>
      </c>
      <c r="S430" s="2">
        <f t="shared" si="90"/>
        <v>35.818270239142564</v>
      </c>
      <c r="T430" s="2">
        <f t="shared" si="90"/>
        <v>1.9603425442771498</v>
      </c>
      <c r="U430" s="9">
        <f t="shared" si="85"/>
        <v>908.9650612874234</v>
      </c>
      <c r="V430" s="13">
        <f t="shared" si="82"/>
        <v>1.4165383402087173E-4</v>
      </c>
    </row>
    <row r="431" spans="1:22">
      <c r="A431" s="2"/>
      <c r="B431" s="2"/>
      <c r="C431">
        <v>1993.625</v>
      </c>
      <c r="D431">
        <v>355.76</v>
      </c>
      <c r="E431" s="1">
        <f t="shared" si="86"/>
        <v>2175</v>
      </c>
      <c r="F431" s="4">
        <f>F430*SUM(econlow!Z221:AB221)/SUM(econlow!Z220:AB220)</f>
        <v>16126.629917463313</v>
      </c>
      <c r="G431" s="9">
        <f t="shared" si="89"/>
        <v>188.98208848784509</v>
      </c>
      <c r="H431" s="9">
        <f t="shared" si="89"/>
        <v>229.73366676659973</v>
      </c>
      <c r="I431" s="9">
        <f t="shared" si="89"/>
        <v>179.38129521975941</v>
      </c>
      <c r="J431" s="9">
        <f t="shared" si="89"/>
        <v>35.675037645769258</v>
      </c>
      <c r="K431" s="9">
        <f t="shared" si="89"/>
        <v>1.9501888932842262</v>
      </c>
      <c r="L431" s="9">
        <f t="shared" si="84"/>
        <v>910.72227701325778</v>
      </c>
      <c r="O431">
        <f t="shared" si="81"/>
        <v>16126.629917463313</v>
      </c>
      <c r="P431" s="2">
        <f t="shared" si="90"/>
        <v>188.98214952070893</v>
      </c>
      <c r="Q431" s="2">
        <f t="shared" si="90"/>
        <v>229.7337281999568</v>
      </c>
      <c r="R431" s="2">
        <f t="shared" si="90"/>
        <v>179.38131396833782</v>
      </c>
      <c r="S431" s="2">
        <f t="shared" si="90"/>
        <v>35.675037659426515</v>
      </c>
      <c r="T431" s="2">
        <f t="shared" si="90"/>
        <v>1.9501888932842262</v>
      </c>
      <c r="U431" s="9">
        <f t="shared" si="85"/>
        <v>910.72241824171431</v>
      </c>
      <c r="V431" s="13">
        <f t="shared" si="82"/>
        <v>1.4122845652764227E-4</v>
      </c>
    </row>
    <row r="432" spans="1:22">
      <c r="A432" s="2"/>
      <c r="B432" s="2"/>
      <c r="C432">
        <v>1993.7083</v>
      </c>
      <c r="D432">
        <v>354.14</v>
      </c>
      <c r="E432" s="1">
        <f t="shared" si="86"/>
        <v>2176</v>
      </c>
      <c r="F432" s="4">
        <f>F431*SUM(econlow!Z222:AB222)/SUM(econlow!Z221:AB221)</f>
        <v>16039.601442269752</v>
      </c>
      <c r="G432" s="9">
        <f t="shared" si="89"/>
        <v>189.96634289595318</v>
      </c>
      <c r="H432" s="9">
        <f t="shared" si="89"/>
        <v>230.61590013134978</v>
      </c>
      <c r="I432" s="9">
        <f t="shared" si="89"/>
        <v>179.39630907602722</v>
      </c>
      <c r="J432" s="9">
        <f t="shared" si="89"/>
        <v>35.529831840876881</v>
      </c>
      <c r="K432" s="9">
        <f t="shared" si="89"/>
        <v>1.9399681314756934</v>
      </c>
      <c r="L432" s="9">
        <f t="shared" si="84"/>
        <v>912.44835207568281</v>
      </c>
      <c r="O432">
        <f t="shared" si="81"/>
        <v>16039.601442269752</v>
      </c>
      <c r="P432" s="2">
        <f t="shared" si="90"/>
        <v>189.96640392881702</v>
      </c>
      <c r="Q432" s="2">
        <f t="shared" si="90"/>
        <v>230.61596139570185</v>
      </c>
      <c r="R432" s="2">
        <f t="shared" si="90"/>
        <v>179.39632757295067</v>
      </c>
      <c r="S432" s="2">
        <f t="shared" si="90"/>
        <v>35.529831853753947</v>
      </c>
      <c r="T432" s="2">
        <f t="shared" si="90"/>
        <v>1.9399681314756934</v>
      </c>
      <c r="U432" s="9">
        <f t="shared" si="85"/>
        <v>912.44849288269916</v>
      </c>
      <c r="V432" s="13">
        <f t="shared" si="82"/>
        <v>1.4080701635066362E-4</v>
      </c>
    </row>
    <row r="433" spans="1:22">
      <c r="A433" s="2"/>
      <c r="B433" s="2"/>
      <c r="C433">
        <v>1993.7917</v>
      </c>
      <c r="D433">
        <v>354.23</v>
      </c>
      <c r="E433" s="1">
        <f t="shared" si="86"/>
        <v>2177</v>
      </c>
      <c r="F433" s="4">
        <f>F432*SUM(econlow!Z223:AB223)/SUM(econlow!Z222:AB222)</f>
        <v>15952.093564921342</v>
      </c>
      <c r="G433" s="9">
        <f t="shared" si="89"/>
        <v>190.94528570698373</v>
      </c>
      <c r="H433" s="9">
        <f t="shared" si="89"/>
        <v>231.4875347579235</v>
      </c>
      <c r="I433" s="9">
        <f t="shared" si="89"/>
        <v>179.39804670657065</v>
      </c>
      <c r="J433" s="9">
        <f t="shared" si="89"/>
        <v>35.382706577347527</v>
      </c>
      <c r="K433" s="9">
        <f t="shared" si="89"/>
        <v>1.9296830821673971</v>
      </c>
      <c r="L433" s="9">
        <f t="shared" si="84"/>
        <v>914.14325683099275</v>
      </c>
      <c r="O433">
        <f t="shared" si="81"/>
        <v>15952.093564921342</v>
      </c>
      <c r="P433" s="2">
        <f t="shared" si="90"/>
        <v>190.94534673984757</v>
      </c>
      <c r="Q433" s="2">
        <f t="shared" si="90"/>
        <v>231.48759585373551</v>
      </c>
      <c r="R433" s="2">
        <f t="shared" si="90"/>
        <v>179.398064955217</v>
      </c>
      <c r="S433" s="2">
        <f t="shared" si="90"/>
        <v>35.382706589488969</v>
      </c>
      <c r="T433" s="2">
        <f t="shared" si="90"/>
        <v>1.9296830821673971</v>
      </c>
      <c r="U433" s="9">
        <f t="shared" si="85"/>
        <v>914.14339722045645</v>
      </c>
      <c r="V433" s="13">
        <f t="shared" si="82"/>
        <v>1.4038946369510086E-4</v>
      </c>
    </row>
    <row r="434" spans="1:22">
      <c r="A434" s="2"/>
      <c r="B434" s="2"/>
      <c r="C434">
        <v>1993.875</v>
      </c>
      <c r="D434">
        <v>355.53</v>
      </c>
      <c r="E434" s="1">
        <f t="shared" si="86"/>
        <v>2178</v>
      </c>
      <c r="F434" s="4">
        <f>F433*SUM(econlow!Z224:AB224)/SUM(econlow!Z223:AB223)</f>
        <v>15864.12889359196</v>
      </c>
      <c r="G434" s="9">
        <f t="shared" si="89"/>
        <v>191.91888766165027</v>
      </c>
      <c r="H434" s="9">
        <f t="shared" si="89"/>
        <v>232.34855478947966</v>
      </c>
      <c r="I434" s="9">
        <f t="shared" si="89"/>
        <v>179.3866142902092</v>
      </c>
      <c r="J434" s="9">
        <f t="shared" si="89"/>
        <v>35.23371523996007</v>
      </c>
      <c r="K434" s="9">
        <f t="shared" si="89"/>
        <v>1.9193365333760384</v>
      </c>
      <c r="L434" s="9">
        <f t="shared" si="84"/>
        <v>915.80710851467518</v>
      </c>
      <c r="O434">
        <f t="shared" si="81"/>
        <v>15864.12889359196</v>
      </c>
      <c r="P434" s="2">
        <f t="shared" si="90"/>
        <v>191.91894869451411</v>
      </c>
      <c r="Q434" s="2">
        <f t="shared" si="90"/>
        <v>232.3486157172153</v>
      </c>
      <c r="R434" s="2">
        <f t="shared" si="90"/>
        <v>179.38663229391096</v>
      </c>
      <c r="S434" s="2">
        <f t="shared" si="90"/>
        <v>35.233715251407908</v>
      </c>
      <c r="T434" s="2">
        <f t="shared" si="90"/>
        <v>1.9193365333760384</v>
      </c>
      <c r="U434" s="9">
        <f t="shared" si="85"/>
        <v>915.80724849042429</v>
      </c>
      <c r="V434" s="13">
        <f t="shared" si="82"/>
        <v>1.3997574910717958E-4</v>
      </c>
    </row>
    <row r="435" spans="1:22">
      <c r="A435" s="2"/>
      <c r="B435" s="2"/>
      <c r="C435">
        <v>1993.9583</v>
      </c>
      <c r="D435">
        <v>357.03</v>
      </c>
      <c r="E435" s="1">
        <f t="shared" si="86"/>
        <v>2179</v>
      </c>
      <c r="F435" s="4">
        <f>F434*SUM(econlow!Z225:AB225)/SUM(econlow!Z224:AB224)</f>
        <v>15775.729732747432</v>
      </c>
      <c r="G435" s="9">
        <f t="shared" si="89"/>
        <v>192.88712088050801</v>
      </c>
      <c r="H435" s="9">
        <f t="shared" si="89"/>
        <v>233.19894653563296</v>
      </c>
      <c r="I435" s="9">
        <f t="shared" si="89"/>
        <v>179.3621199770981</v>
      </c>
      <c r="J435" s="9">
        <f t="shared" si="89"/>
        <v>35.082910817330351</v>
      </c>
      <c r="K435" s="9">
        <f t="shared" si="89"/>
        <v>1.9089312375358394</v>
      </c>
      <c r="L435" s="9">
        <f t="shared" si="84"/>
        <v>917.44002944810529</v>
      </c>
      <c r="O435">
        <f t="shared" si="81"/>
        <v>15775.729732747432</v>
      </c>
      <c r="P435" s="2">
        <f t="shared" si="90"/>
        <v>192.88718191337185</v>
      </c>
      <c r="Q435" s="2">
        <f t="shared" si="90"/>
        <v>233.19900729575457</v>
      </c>
      <c r="R435" s="2">
        <f t="shared" si="90"/>
        <v>179.36213773914309</v>
      </c>
      <c r="S435" s="2">
        <f t="shared" si="90"/>
        <v>35.082910828124206</v>
      </c>
      <c r="T435" s="2">
        <f t="shared" si="90"/>
        <v>1.9089312375358394</v>
      </c>
      <c r="U435" s="9">
        <f t="shared" si="85"/>
        <v>917.44016901392956</v>
      </c>
      <c r="V435" s="13">
        <f t="shared" si="82"/>
        <v>1.3956582426999375E-4</v>
      </c>
    </row>
    <row r="436" spans="1:22">
      <c r="A436" s="2"/>
      <c r="B436" s="2"/>
      <c r="C436">
        <v>1994.0417</v>
      </c>
      <c r="D436">
        <v>358.36</v>
      </c>
      <c r="E436" s="1">
        <f t="shared" si="86"/>
        <v>2180</v>
      </c>
      <c r="F436" s="4">
        <f>F435*SUM(econlow!Z226:AB226)/SUM(econlow!Z225:AB225)</f>
        <v>15686.918081511421</v>
      </c>
      <c r="G436" s="9">
        <f t="shared" si="89"/>
        <v>193.84995884541746</v>
      </c>
      <c r="H436" s="9">
        <f t="shared" si="89"/>
        <v>234.03869843797671</v>
      </c>
      <c r="I436" s="9">
        <f t="shared" si="89"/>
        <v>179.32467381664017</v>
      </c>
      <c r="J436" s="9">
        <f t="shared" si="89"/>
        <v>34.93034588889622</v>
      </c>
      <c r="K436" s="9">
        <f t="shared" si="89"/>
        <v>1.8984699112405645</v>
      </c>
      <c r="L436" s="9">
        <f t="shared" si="84"/>
        <v>919.04214690017113</v>
      </c>
      <c r="O436">
        <f t="shared" si="81"/>
        <v>15686.918081511421</v>
      </c>
      <c r="P436" s="2">
        <f t="shared" si="90"/>
        <v>193.8500198782813</v>
      </c>
      <c r="Q436" s="2">
        <f t="shared" si="90"/>
        <v>234.03875903094541</v>
      </c>
      <c r="R436" s="2">
        <f t="shared" si="90"/>
        <v>179.32469134027207</v>
      </c>
      <c r="S436" s="2">
        <f t="shared" si="90"/>
        <v>34.930345899073451</v>
      </c>
      <c r="T436" s="2">
        <f t="shared" si="90"/>
        <v>1.8984699112405645</v>
      </c>
      <c r="U436" s="9">
        <f t="shared" si="85"/>
        <v>919.04228605981291</v>
      </c>
      <c r="V436" s="13">
        <f t="shared" si="82"/>
        <v>1.3915964177613205E-4</v>
      </c>
    </row>
    <row r="437" spans="1:22">
      <c r="A437" s="2"/>
      <c r="B437" s="2"/>
      <c r="C437">
        <v>1994.125</v>
      </c>
      <c r="D437">
        <v>359.04</v>
      </c>
      <c r="E437" s="1">
        <f t="shared" si="86"/>
        <v>2181</v>
      </c>
      <c r="F437" s="4">
        <f>F436*SUM(econlow!Z227:AB227)/SUM(econlow!Z226:AB226)</f>
        <v>15597.715632227835</v>
      </c>
      <c r="G437" s="9">
        <f t="shared" si="89"/>
        <v>194.80737638090878</v>
      </c>
      <c r="H437" s="9">
        <f t="shared" si="89"/>
        <v>234.86780103554722</v>
      </c>
      <c r="I437" s="9">
        <f t="shared" si="89"/>
        <v>179.27438768612012</v>
      </c>
      <c r="J437" s="9">
        <f t="shared" si="89"/>
        <v>34.7760726124543</v>
      </c>
      <c r="K437" s="9">
        <f t="shared" si="89"/>
        <v>1.8879552350103301</v>
      </c>
      <c r="L437" s="9">
        <f t="shared" si="84"/>
        <v>920.6135929500407</v>
      </c>
      <c r="O437">
        <f t="shared" si="81"/>
        <v>15597.715632227835</v>
      </c>
      <c r="P437" s="2">
        <f t="shared" si="90"/>
        <v>194.80743741377262</v>
      </c>
      <c r="Q437" s="2">
        <f t="shared" si="90"/>
        <v>234.86786146182286</v>
      </c>
      <c r="R437" s="2">
        <f t="shared" si="90"/>
        <v>179.27440497453904</v>
      </c>
      <c r="S437" s="2">
        <f t="shared" si="90"/>
        <v>34.776072622050137</v>
      </c>
      <c r="T437" s="2">
        <f t="shared" si="90"/>
        <v>1.8879552350103301</v>
      </c>
      <c r="U437" s="9">
        <f t="shared" si="85"/>
        <v>920.61373170719492</v>
      </c>
      <c r="V437" s="13">
        <f t="shared" si="82"/>
        <v>1.3875715421818313E-4</v>
      </c>
    </row>
    <row r="438" spans="1:22">
      <c r="A438" s="2"/>
      <c r="B438" s="2"/>
      <c r="C438">
        <v>1994.2083</v>
      </c>
      <c r="D438">
        <v>360.11</v>
      </c>
      <c r="E438" s="1">
        <f t="shared" si="86"/>
        <v>2182</v>
      </c>
      <c r="F438" s="4">
        <f>F437*SUM(econlow!Z228:AB228)/SUM(econlow!Z227:AB227)</f>
        <v>15508.143769214459</v>
      </c>
      <c r="G438" s="9">
        <f t="shared" si="89"/>
        <v>195.75934963545791</v>
      </c>
      <c r="H438" s="9">
        <f t="shared" si="89"/>
        <v>235.68624693024793</v>
      </c>
      <c r="I438" s="9">
        <f t="shared" si="89"/>
        <v>179.2113752200805</v>
      </c>
      <c r="J438" s="9">
        <f t="shared" si="89"/>
        <v>34.620142712240046</v>
      </c>
      <c r="K438" s="9">
        <f t="shared" si="89"/>
        <v>1.8773898530826716</v>
      </c>
      <c r="L438" s="9">
        <f t="shared" si="84"/>
        <v>922.15450435110915</v>
      </c>
      <c r="O438">
        <f t="shared" si="81"/>
        <v>15508.143769214459</v>
      </c>
      <c r="P438" s="2">
        <f t="shared" si="90"/>
        <v>195.75941066832175</v>
      </c>
      <c r="Q438" s="2">
        <f t="shared" si="90"/>
        <v>235.68630719028909</v>
      </c>
      <c r="R438" s="2">
        <f t="shared" si="90"/>
        <v>179.2113922764436</v>
      </c>
      <c r="S438" s="2">
        <f t="shared" si="90"/>
        <v>34.620142721287699</v>
      </c>
      <c r="T438" s="2">
        <f t="shared" si="90"/>
        <v>1.8773898530826716</v>
      </c>
      <c r="U438" s="9">
        <f t="shared" si="85"/>
        <v>922.15464270942482</v>
      </c>
      <c r="V438" s="13">
        <f t="shared" si="82"/>
        <v>1.3835831566666457E-4</v>
      </c>
    </row>
    <row r="439" spans="1:22">
      <c r="A439" s="2"/>
      <c r="B439" s="2"/>
      <c r="C439">
        <v>1994.2917</v>
      </c>
      <c r="D439">
        <v>361.36</v>
      </c>
      <c r="E439" s="1">
        <f t="shared" si="86"/>
        <v>2183</v>
      </c>
      <c r="F439" s="4">
        <f>F438*SUM(econlow!Z229:AB229)/SUM(econlow!Z228:AB228)</f>
        <v>15418.223567703548</v>
      </c>
      <c r="G439" s="9">
        <f t="shared" ref="G439:K454" si="91">G438*(1-G$5)+G$4*$F438*$L$4/1000</f>
        <v>196.70585606268696</v>
      </c>
      <c r="H439" s="9">
        <f t="shared" si="91"/>
        <v>236.49403075225194</v>
      </c>
      <c r="I439" s="9">
        <f t="shared" si="91"/>
        <v>179.13575174045843</v>
      </c>
      <c r="J439" s="9">
        <f t="shared" si="91"/>
        <v>34.462607467542391</v>
      </c>
      <c r="K439" s="9">
        <f t="shared" si="91"/>
        <v>1.8667763732273071</v>
      </c>
      <c r="L439" s="9">
        <f t="shared" si="84"/>
        <v>923.66502239616693</v>
      </c>
      <c r="O439">
        <f t="shared" si="81"/>
        <v>15418.223567703548</v>
      </c>
      <c r="P439" s="2">
        <f t="shared" si="90"/>
        <v>196.7059170955508</v>
      </c>
      <c r="Q439" s="2">
        <f t="shared" si="90"/>
        <v>236.49409084651592</v>
      </c>
      <c r="R439" s="2">
        <f t="shared" si="90"/>
        <v>179.13576856788052</v>
      </c>
      <c r="S439" s="2">
        <f t="shared" si="90"/>
        <v>34.462607476073181</v>
      </c>
      <c r="T439" s="2">
        <f t="shared" si="90"/>
        <v>1.8667763732273071</v>
      </c>
      <c r="U439" s="9">
        <f t="shared" si="85"/>
        <v>923.66516035924769</v>
      </c>
      <c r="V439" s="13">
        <f t="shared" si="82"/>
        <v>1.379630807605281E-4</v>
      </c>
    </row>
    <row r="440" spans="1:22">
      <c r="A440" s="2"/>
      <c r="B440" s="2"/>
      <c r="C440">
        <v>1994.375</v>
      </c>
      <c r="D440">
        <v>361.78</v>
      </c>
      <c r="E440" s="1">
        <f t="shared" si="86"/>
        <v>2184</v>
      </c>
      <c r="F440" s="4">
        <f>F439*SUM(econlow!Z230:AB230)/SUM(econlow!Z229:AB229)</f>
        <v>15327.975792964431</v>
      </c>
      <c r="G440" s="9">
        <f t="shared" si="91"/>
        <v>197.64687440249986</v>
      </c>
      <c r="H440" s="9">
        <f t="shared" si="91"/>
        <v>237.29114912539984</v>
      </c>
      <c r="I440" s="9">
        <f t="shared" si="91"/>
        <v>179.04763418750113</v>
      </c>
      <c r="J440" s="9">
        <f t="shared" si="91"/>
        <v>34.303517701844513</v>
      </c>
      <c r="K440" s="9">
        <f t="shared" si="91"/>
        <v>1.8561173665840487</v>
      </c>
      <c r="L440" s="9">
        <f t="shared" si="84"/>
        <v>925.1452927838294</v>
      </c>
      <c r="O440">
        <f t="shared" si="81"/>
        <v>15327.975792964431</v>
      </c>
      <c r="P440" s="2">
        <f t="shared" ref="P440:T455" si="92">P439*(1-P$5)+P$4*$O439*$L$4/1000</f>
        <v>197.6469354353637</v>
      </c>
      <c r="Q440" s="2">
        <f t="shared" si="92"/>
        <v>237.29120905434269</v>
      </c>
      <c r="R440" s="2">
        <f t="shared" si="92"/>
        <v>179.04765078905518</v>
      </c>
      <c r="S440" s="2">
        <f t="shared" si="92"/>
        <v>34.30351770988797</v>
      </c>
      <c r="T440" s="2">
        <f t="shared" si="92"/>
        <v>1.8561173665840487</v>
      </c>
      <c r="U440" s="9">
        <f t="shared" si="85"/>
        <v>925.14543035523354</v>
      </c>
      <c r="V440" s="13">
        <f t="shared" si="82"/>
        <v>1.3757140413872548E-4</v>
      </c>
    </row>
    <row r="441" spans="1:22">
      <c r="A441" s="2"/>
      <c r="B441" s="2"/>
      <c r="C441">
        <v>1994.4583</v>
      </c>
      <c r="D441">
        <v>360.94</v>
      </c>
      <c r="E441" s="1">
        <f t="shared" si="86"/>
        <v>2185</v>
      </c>
      <c r="F441" s="4">
        <f>F440*SUM(econlow!Z231:AB231)/SUM(econlow!Z230:AB230)</f>
        <v>15237.420899603359</v>
      </c>
      <c r="G441" s="9">
        <f t="shared" si="91"/>
        <v>198.58238466216434</v>
      </c>
      <c r="H441" s="9">
        <f t="shared" si="91"/>
        <v>238.07760063261071</v>
      </c>
      <c r="I441" s="9">
        <f t="shared" si="91"/>
        <v>178.94714105147662</v>
      </c>
      <c r="J441" s="9">
        <f t="shared" si="91"/>
        <v>34.142923772481979</v>
      </c>
      <c r="K441" s="9">
        <f t="shared" si="91"/>
        <v>1.8454153675232958</v>
      </c>
      <c r="L441" s="9">
        <f t="shared" si="84"/>
        <v>926.5954654862569</v>
      </c>
      <c r="O441">
        <f t="shared" si="81"/>
        <v>15237.420899603359</v>
      </c>
      <c r="P441" s="2">
        <f t="shared" si="92"/>
        <v>198.58244569502818</v>
      </c>
      <c r="Q441" s="2">
        <f t="shared" si="92"/>
        <v>238.07766039668724</v>
      </c>
      <c r="R441" s="2">
        <f t="shared" si="92"/>
        <v>178.94715743019441</v>
      </c>
      <c r="S441" s="2">
        <f t="shared" si="92"/>
        <v>34.142923780065942</v>
      </c>
      <c r="T441" s="2">
        <f t="shared" si="92"/>
        <v>1.8454153675232958</v>
      </c>
      <c r="U441" s="9">
        <f t="shared" si="85"/>
        <v>926.59560266949904</v>
      </c>
      <c r="V441" s="13">
        <f t="shared" si="82"/>
        <v>1.3718324214551103E-4</v>
      </c>
    </row>
    <row r="442" spans="1:22">
      <c r="A442" s="2"/>
      <c r="B442" s="2"/>
      <c r="C442">
        <v>1994.5417</v>
      </c>
      <c r="D442">
        <v>359.51</v>
      </c>
      <c r="E442" s="1">
        <f t="shared" si="86"/>
        <v>2186</v>
      </c>
      <c r="F442" s="4">
        <f>F441*SUM(econlow!Z232:AB232)/SUM(econlow!Z231:AB231)</f>
        <v>15146.579031036161</v>
      </c>
      <c r="G442" s="9">
        <f t="shared" si="91"/>
        <v>199.51236809735141</v>
      </c>
      <c r="H442" s="9">
        <f t="shared" si="91"/>
        <v>238.85338578132243</v>
      </c>
      <c r="I442" s="9">
        <f t="shared" si="91"/>
        <v>178.8343923051961</v>
      </c>
      <c r="J442" s="9">
        <f t="shared" si="91"/>
        <v>33.980875560809466</v>
      </c>
      <c r="K442" s="9">
        <f t="shared" si="91"/>
        <v>1.8346728735285514</v>
      </c>
      <c r="L442" s="9">
        <f t="shared" si="84"/>
        <v>928.01569461820793</v>
      </c>
      <c r="O442">
        <f t="shared" si="81"/>
        <v>15146.579031036161</v>
      </c>
      <c r="P442" s="2">
        <f t="shared" si="92"/>
        <v>199.51242913021525</v>
      </c>
      <c r="Q442" s="2">
        <f t="shared" si="92"/>
        <v>238.85344538098619</v>
      </c>
      <c r="R442" s="2">
        <f t="shared" si="92"/>
        <v>178.83440846406864</v>
      </c>
      <c r="S442" s="2">
        <f t="shared" si="92"/>
        <v>33.980875567960183</v>
      </c>
      <c r="T442" s="2">
        <f t="shared" si="92"/>
        <v>1.8346728735285514</v>
      </c>
      <c r="U442" s="9">
        <f t="shared" si="85"/>
        <v>928.01583141675883</v>
      </c>
      <c r="V442" s="13">
        <f t="shared" si="82"/>
        <v>1.3679855089776538E-4</v>
      </c>
    </row>
    <row r="443" spans="1:22">
      <c r="A443" s="2"/>
      <c r="B443" s="2"/>
      <c r="C443">
        <v>1994.625</v>
      </c>
      <c r="D443">
        <v>357.59</v>
      </c>
      <c r="E443" s="1">
        <f t="shared" si="86"/>
        <v>2187</v>
      </c>
      <c r="F443" s="4">
        <f>F442*SUM(econlow!Z233:AB233)/SUM(econlow!Z232:AB232)</f>
        <v>15055.470019128581</v>
      </c>
      <c r="G443" s="9">
        <f t="shared" si="91"/>
        <v>200.43680719314236</v>
      </c>
      <c r="H443" s="9">
        <f t="shared" si="91"/>
        <v>239.61850696897736</v>
      </c>
      <c r="I443" s="9">
        <f t="shared" si="91"/>
        <v>178.70950933736265</v>
      </c>
      <c r="J443" s="9">
        <f t="shared" si="91"/>
        <v>33.817422462867356</v>
      </c>
      <c r="K443" s="9">
        <f t="shared" si="91"/>
        <v>1.8238923451004063</v>
      </c>
      <c r="L443" s="9">
        <f t="shared" si="84"/>
        <v>929.40613830745019</v>
      </c>
      <c r="O443">
        <f t="shared" si="81"/>
        <v>15055.470019128581</v>
      </c>
      <c r="P443" s="2">
        <f t="shared" si="92"/>
        <v>200.4368682260062</v>
      </c>
      <c r="Q443" s="2">
        <f t="shared" si="92"/>
        <v>239.61856640468068</v>
      </c>
      <c r="R443" s="2">
        <f t="shared" si="92"/>
        <v>178.70952527934085</v>
      </c>
      <c r="S443" s="2">
        <f t="shared" si="92"/>
        <v>33.817422469609575</v>
      </c>
      <c r="T443" s="2">
        <f t="shared" si="92"/>
        <v>1.8238923451004063</v>
      </c>
      <c r="U443" s="9">
        <f t="shared" si="85"/>
        <v>929.40627472473773</v>
      </c>
      <c r="V443" s="13">
        <f t="shared" si="82"/>
        <v>1.3641728753555071E-4</v>
      </c>
    </row>
    <row r="444" spans="1:22">
      <c r="A444" s="2"/>
      <c r="B444" s="2"/>
      <c r="C444">
        <v>1994.7083</v>
      </c>
      <c r="D444">
        <v>355.86</v>
      </c>
      <c r="E444" s="1">
        <f t="shared" si="86"/>
        <v>2188</v>
      </c>
      <c r="F444" s="4">
        <f>F443*SUM(econlow!Z234:AB234)/SUM(econlow!Z233:AB233)</f>
        <v>14964.113383999933</v>
      </c>
      <c r="G444" s="9">
        <f t="shared" si="91"/>
        <v>201.35568564501406</v>
      </c>
      <c r="H444" s="9">
        <f t="shared" si="91"/>
        <v>240.37296844856954</v>
      </c>
      <c r="I444" s="9">
        <f t="shared" si="91"/>
        <v>178.57261488676065</v>
      </c>
      <c r="J444" s="9">
        <f t="shared" si="91"/>
        <v>33.652613380539321</v>
      </c>
      <c r="K444" s="9">
        <f t="shared" si="91"/>
        <v>1.8130762056814158</v>
      </c>
      <c r="L444" s="9">
        <f t="shared" si="84"/>
        <v>930.76695856656511</v>
      </c>
      <c r="O444">
        <f t="shared" si="81"/>
        <v>14964.113383999933</v>
      </c>
      <c r="P444" s="2">
        <f t="shared" si="92"/>
        <v>201.3557466778779</v>
      </c>
      <c r="Q444" s="2">
        <f t="shared" si="92"/>
        <v>240.37302772076345</v>
      </c>
      <c r="R444" s="2">
        <f t="shared" si="92"/>
        <v>178.57263061475581</v>
      </c>
      <c r="S444" s="2">
        <f t="shared" si="92"/>
        <v>33.652613386896377</v>
      </c>
      <c r="T444" s="2">
        <f t="shared" si="92"/>
        <v>1.8130762056814158</v>
      </c>
      <c r="U444" s="9">
        <f t="shared" si="85"/>
        <v>930.76709460597499</v>
      </c>
      <c r="V444" s="13">
        <f t="shared" si="82"/>
        <v>1.3603940988105023E-4</v>
      </c>
    </row>
    <row r="445" spans="1:22">
      <c r="C445">
        <v>1994.7917</v>
      </c>
      <c r="D445">
        <v>356.21</v>
      </c>
      <c r="E445" s="1">
        <f t="shared" si="86"/>
        <v>2189</v>
      </c>
      <c r="F445" s="4">
        <f>F444*SUM(econlow!Z235:AB235)/SUM(econlow!Z234:AB234)</f>
        <v>14872.528333985174</v>
      </c>
      <c r="G445" s="9">
        <f t="shared" si="91"/>
        <v>202.26898833981218</v>
      </c>
      <c r="H445" s="9">
        <f t="shared" si="91"/>
        <v>241.11677629426785</v>
      </c>
      <c r="I445" s="9">
        <f t="shared" si="91"/>
        <v>178.42383297729899</v>
      </c>
      <c r="J445" s="9">
        <f t="shared" si="91"/>
        <v>33.486496713191968</v>
      </c>
      <c r="K445" s="9">
        <f t="shared" si="91"/>
        <v>1.8022268416013181</v>
      </c>
      <c r="L445" s="9">
        <f t="shared" si="84"/>
        <v>932.09832116617224</v>
      </c>
      <c r="O445">
        <f t="shared" si="81"/>
        <v>14872.528333985174</v>
      </c>
      <c r="P445" s="2">
        <f t="shared" si="92"/>
        <v>202.26904937267602</v>
      </c>
      <c r="Q445" s="2">
        <f t="shared" si="92"/>
        <v>241.11683540340218</v>
      </c>
      <c r="R445" s="2">
        <f t="shared" si="92"/>
        <v>178.42384849418329</v>
      </c>
      <c r="S445" s="2">
        <f t="shared" si="92"/>
        <v>33.486496719185865</v>
      </c>
      <c r="T445" s="2">
        <f t="shared" si="92"/>
        <v>1.8022268416013181</v>
      </c>
      <c r="U445" s="9">
        <f t="shared" si="85"/>
        <v>932.09845683104868</v>
      </c>
      <c r="V445" s="13">
        <f t="shared" si="82"/>
        <v>1.3566487643856817E-4</v>
      </c>
    </row>
    <row r="446" spans="1:22">
      <c r="C446">
        <v>1994.875</v>
      </c>
      <c r="D446">
        <v>357.65</v>
      </c>
      <c r="E446" s="1">
        <f t="shared" si="86"/>
        <v>2190</v>
      </c>
      <c r="F446" s="4">
        <f>F445*SUM(econlow!Z236:AB236)/SUM(econlow!Z235:AB235)</f>
        <v>14780.733765750852</v>
      </c>
      <c r="G446" s="9">
        <f t="shared" si="91"/>
        <v>203.17670133672206</v>
      </c>
      <c r="H446" s="9">
        <f t="shared" si="91"/>
        <v>241.84993836713056</v>
      </c>
      <c r="I446" s="9">
        <f t="shared" si="91"/>
        <v>178.26328885392053</v>
      </c>
      <c r="J446" s="9">
        <f t="shared" si="91"/>
        <v>33.31912034978766</v>
      </c>
      <c r="K446" s="9">
        <f t="shared" si="91"/>
        <v>1.7913466020420272</v>
      </c>
      <c r="L446" s="9">
        <f t="shared" si="84"/>
        <v>933.40039550960296</v>
      </c>
      <c r="O446">
        <f t="shared" si="81"/>
        <v>14780.733765750852</v>
      </c>
      <c r="P446" s="2">
        <f t="shared" si="92"/>
        <v>203.1767623695859</v>
      </c>
      <c r="Q446" s="2">
        <f t="shared" si="92"/>
        <v>241.84999731365389</v>
      </c>
      <c r="R446" s="2">
        <f t="shared" si="92"/>
        <v>178.26330416252767</v>
      </c>
      <c r="S446" s="2">
        <f t="shared" si="92"/>
        <v>33.319120355439146</v>
      </c>
      <c r="T446" s="2">
        <f t="shared" si="92"/>
        <v>1.7913466020420272</v>
      </c>
      <c r="U446" s="9">
        <f t="shared" si="85"/>
        <v>933.40053080324867</v>
      </c>
      <c r="V446" s="13">
        <f t="shared" si="82"/>
        <v>1.3529364571240876E-4</v>
      </c>
    </row>
    <row r="447" spans="1:22">
      <c r="C447">
        <v>1994.9583</v>
      </c>
      <c r="D447">
        <v>359.1</v>
      </c>
      <c r="E447" s="1">
        <f t="shared" si="86"/>
        <v>2191</v>
      </c>
      <c r="F447" s="4">
        <f>F446*SUM(econlow!Z237:AB237)/SUM(econlow!Z236:AB236)</f>
        <v>14688.748264560105</v>
      </c>
      <c r="G447" s="9">
        <f t="shared" si="91"/>
        <v>204.07881184824677</v>
      </c>
      <c r="H447" s="9">
        <f t="shared" si="91"/>
        <v>242.57246428092478</v>
      </c>
      <c r="I447" s="9">
        <f t="shared" si="91"/>
        <v>178.09110891938917</v>
      </c>
      <c r="J447" s="9">
        <f t="shared" si="91"/>
        <v>33.1505316614615</v>
      </c>
      <c r="K447" s="9">
        <f t="shared" si="91"/>
        <v>1.7804377990218425</v>
      </c>
      <c r="L447" s="9">
        <f t="shared" si="84"/>
        <v>934.67335450904397</v>
      </c>
      <c r="O447">
        <f t="shared" si="81"/>
        <v>14688.748264560105</v>
      </c>
      <c r="P447" s="2">
        <f t="shared" si="92"/>
        <v>204.07887288111061</v>
      </c>
      <c r="Q447" s="2">
        <f t="shared" si="92"/>
        <v>242.57252306528446</v>
      </c>
      <c r="R447" s="2">
        <f t="shared" si="92"/>
        <v>178.09112402251475</v>
      </c>
      <c r="S447" s="2">
        <f t="shared" si="92"/>
        <v>33.150531666790137</v>
      </c>
      <c r="T447" s="2">
        <f t="shared" si="92"/>
        <v>1.7804377990218425</v>
      </c>
      <c r="U447" s="9">
        <f t="shared" si="85"/>
        <v>934.67348943472177</v>
      </c>
      <c r="V447" s="13">
        <f t="shared" si="82"/>
        <v>1.3492567779849196E-4</v>
      </c>
    </row>
    <row r="448" spans="1:22">
      <c r="C448">
        <v>1995.0417</v>
      </c>
      <c r="D448">
        <v>360.04</v>
      </c>
      <c r="E448" s="1">
        <f t="shared" si="86"/>
        <v>2192</v>
      </c>
      <c r="F448" s="4">
        <f>F447*SUM(econlow!Z238:AB238)/SUM(econlow!Z237:AB237)</f>
        <v>14596.590104682267</v>
      </c>
      <c r="G448" s="9">
        <f t="shared" si="91"/>
        <v>204.97530822120115</v>
      </c>
      <c r="H448" s="9">
        <f t="shared" si="91"/>
        <v>243.28436536806495</v>
      </c>
      <c r="I448" s="9">
        <f t="shared" si="91"/>
        <v>177.90742067196533</v>
      </c>
      <c r="J448" s="9">
        <f t="shared" si="91"/>
        <v>32.980777494553493</v>
      </c>
      <c r="K448" s="9">
        <f t="shared" si="91"/>
        <v>1.7695027073983138</v>
      </c>
      <c r="L448" s="9">
        <f t="shared" si="84"/>
        <v>935.91737446318314</v>
      </c>
      <c r="O448">
        <f t="shared" si="81"/>
        <v>14596.590104682267</v>
      </c>
      <c r="P448" s="2">
        <f t="shared" si="92"/>
        <v>204.97536925406499</v>
      </c>
      <c r="Q448" s="2">
        <f t="shared" si="92"/>
        <v>243.2844239907071</v>
      </c>
      <c r="R448" s="2">
        <f t="shared" si="92"/>
        <v>177.90743557236743</v>
      </c>
      <c r="S448" s="2">
        <f t="shared" si="92"/>
        <v>32.980777499577719</v>
      </c>
      <c r="T448" s="2">
        <f t="shared" si="92"/>
        <v>1.7695027073983138</v>
      </c>
      <c r="U448" s="9">
        <f t="shared" si="85"/>
        <v>935.91750902411547</v>
      </c>
      <c r="V448" s="13">
        <f t="shared" si="82"/>
        <v>1.3456093233799038E-4</v>
      </c>
    </row>
    <row r="449" spans="3:22">
      <c r="C449">
        <v>1995.125</v>
      </c>
      <c r="D449">
        <v>361</v>
      </c>
      <c r="E449" s="1">
        <f t="shared" si="86"/>
        <v>2193</v>
      </c>
      <c r="F449" s="4">
        <f>F448*SUM(econlow!Z239:AB239)/SUM(econlow!Z238:AB238)</f>
        <v>14504.277249942485</v>
      </c>
      <c r="G449" s="9">
        <f t="shared" si="91"/>
        <v>205.86617991773105</v>
      </c>
      <c r="H449" s="9">
        <f t="shared" si="91"/>
        <v>243.98565464568364</v>
      </c>
      <c r="I449" s="9">
        <f t="shared" si="91"/>
        <v>177.7123526439793</v>
      </c>
      <c r="J449" s="9">
        <f t="shared" si="91"/>
        <v>32.809904164086802</v>
      </c>
      <c r="K449" s="9">
        <f t="shared" si="91"/>
        <v>1.7585435648892085</v>
      </c>
      <c r="L449" s="9">
        <f t="shared" si="84"/>
        <v>937.13263493636998</v>
      </c>
      <c r="O449">
        <f t="shared" si="81"/>
        <v>14504.277249942485</v>
      </c>
      <c r="P449" s="2">
        <f t="shared" si="92"/>
        <v>205.86624095059489</v>
      </c>
      <c r="Q449" s="2">
        <f t="shared" si="92"/>
        <v>243.98571310705316</v>
      </c>
      <c r="R449" s="2">
        <f t="shared" si="92"/>
        <v>177.71236734437903</v>
      </c>
      <c r="S449" s="2">
        <f t="shared" si="92"/>
        <v>32.809904168824012</v>
      </c>
      <c r="T449" s="2">
        <f t="shared" si="92"/>
        <v>1.7585435648892085</v>
      </c>
      <c r="U449" s="9">
        <f t="shared" si="85"/>
        <v>937.13276913574032</v>
      </c>
      <c r="V449" s="13">
        <f t="shared" si="82"/>
        <v>1.3419937033631868E-4</v>
      </c>
    </row>
    <row r="450" spans="3:22">
      <c r="C450">
        <v>1995.2083</v>
      </c>
      <c r="D450">
        <v>361.98</v>
      </c>
      <c r="E450" s="1">
        <f t="shared" si="86"/>
        <v>2194</v>
      </c>
      <c r="F450" s="4">
        <f>F449*SUM(econlow!Z240:AB240)/SUM(econlow!Z239:AB239)</f>
        <v>14411.827354406592</v>
      </c>
      <c r="G450" s="9">
        <f t="shared" si="91"/>
        <v>206.75141749636603</v>
      </c>
      <c r="H450" s="9">
        <f t="shared" si="91"/>
        <v>244.67634678184695</v>
      </c>
      <c r="I450" s="9">
        <f t="shared" si="91"/>
        <v>177.50603434131196</v>
      </c>
      <c r="J450" s="9">
        <f t="shared" si="91"/>
        <v>32.637957447683114</v>
      </c>
      <c r="K450" s="9">
        <f t="shared" si="91"/>
        <v>1.7475625721110326</v>
      </c>
      <c r="L450" s="9">
        <f t="shared" si="84"/>
        <v>938.31931863931914</v>
      </c>
      <c r="O450">
        <f t="shared" si="81"/>
        <v>14411.827354406592</v>
      </c>
      <c r="P450" s="2">
        <f t="shared" si="92"/>
        <v>206.75147852922987</v>
      </c>
      <c r="Q450" s="2">
        <f t="shared" si="92"/>
        <v>244.6764050823875</v>
      </c>
      <c r="R450" s="2">
        <f t="shared" si="92"/>
        <v>177.50604884439389</v>
      </c>
      <c r="S450" s="2">
        <f t="shared" si="92"/>
        <v>32.637957452149706</v>
      </c>
      <c r="T450" s="2">
        <f t="shared" si="92"/>
        <v>1.7475625721110326</v>
      </c>
      <c r="U450" s="9">
        <f t="shared" si="85"/>
        <v>938.31945248027205</v>
      </c>
      <c r="V450" s="13">
        <f t="shared" si="82"/>
        <v>1.3384095291257836E-4</v>
      </c>
    </row>
    <row r="451" spans="3:22">
      <c r="C451">
        <v>1995.2917</v>
      </c>
      <c r="D451">
        <v>363.44</v>
      </c>
      <c r="E451" s="1">
        <f t="shared" si="86"/>
        <v>2195</v>
      </c>
      <c r="F451" s="4">
        <f>F450*SUM(econlow!Z241:AB241)/SUM(econlow!Z240:AB240)</f>
        <v>14319.257763197025</v>
      </c>
      <c r="G451" s="9">
        <f t="shared" si="91"/>
        <v>207.63101259311384</v>
      </c>
      <c r="H451" s="9">
        <f t="shared" si="91"/>
        <v>245.35645806192747</v>
      </c>
      <c r="I451" s="9">
        <f t="shared" si="91"/>
        <v>177.2885961837905</v>
      </c>
      <c r="J451" s="9">
        <f t="shared" si="91"/>
        <v>32.464982579905957</v>
      </c>
      <c r="K451" s="9">
        <f t="shared" si="91"/>
        <v>1.7365618926345499</v>
      </c>
      <c r="L451" s="9">
        <f t="shared" si="84"/>
        <v>939.47761131137236</v>
      </c>
      <c r="O451">
        <f t="shared" si="81"/>
        <v>14319.257763197025</v>
      </c>
      <c r="P451" s="2">
        <f t="shared" si="92"/>
        <v>207.63107362597768</v>
      </c>
      <c r="Q451" s="2">
        <f t="shared" si="92"/>
        <v>245.35651620208151</v>
      </c>
      <c r="R451" s="2">
        <f t="shared" si="92"/>
        <v>177.28861049220313</v>
      </c>
      <c r="S451" s="2">
        <f t="shared" si="92"/>
        <v>32.464982584117386</v>
      </c>
      <c r="T451" s="2">
        <f t="shared" si="92"/>
        <v>1.7365618926345499</v>
      </c>
      <c r="U451" s="9">
        <f t="shared" si="85"/>
        <v>939.47774479701422</v>
      </c>
      <c r="V451" s="13">
        <f t="shared" si="82"/>
        <v>1.3348564186799194E-4</v>
      </c>
    </row>
    <row r="452" spans="3:22">
      <c r="C452">
        <v>1995.375</v>
      </c>
      <c r="D452">
        <v>363.83</v>
      </c>
      <c r="E452" s="1">
        <f t="shared" si="86"/>
        <v>2196</v>
      </c>
      <c r="F452" s="4">
        <f>F451*SUM(econlow!Z242:AB242)/SUM(econlow!Z241:AB241)</f>
        <v>14226.585513435126</v>
      </c>
      <c r="G452" s="9">
        <f t="shared" si="91"/>
        <v>208.50495790260473</v>
      </c>
      <c r="H452" s="9">
        <f t="shared" si="91"/>
        <v>246.02600635514628</v>
      </c>
      <c r="I452" s="9">
        <f t="shared" si="91"/>
        <v>177.06016944650685</v>
      </c>
      <c r="J452" s="9">
        <f t="shared" si="91"/>
        <v>32.291024247022946</v>
      </c>
      <c r="K452" s="9">
        <f t="shared" si="91"/>
        <v>1.7255436530567594</v>
      </c>
      <c r="L452" s="9">
        <f t="shared" si="84"/>
        <v>940.60770160433754</v>
      </c>
      <c r="O452">
        <f t="shared" si="81"/>
        <v>14226.585513435126</v>
      </c>
      <c r="P452" s="2">
        <f t="shared" si="92"/>
        <v>208.50501893546857</v>
      </c>
      <c r="Q452" s="2">
        <f t="shared" si="92"/>
        <v>246.02606433535502</v>
      </c>
      <c r="R452" s="2">
        <f t="shared" si="92"/>
        <v>177.06018356286316</v>
      </c>
      <c r="S452" s="2">
        <f t="shared" si="92"/>
        <v>32.291024250993793</v>
      </c>
      <c r="T452" s="2">
        <f t="shared" si="92"/>
        <v>1.7255436530567594</v>
      </c>
      <c r="U452" s="9">
        <f t="shared" si="85"/>
        <v>940.60783473773733</v>
      </c>
      <c r="V452" s="13">
        <f t="shared" si="82"/>
        <v>1.3313339979958982E-4</v>
      </c>
    </row>
    <row r="453" spans="3:22">
      <c r="C453">
        <v>1995.4583</v>
      </c>
      <c r="D453">
        <v>363.33</v>
      </c>
      <c r="E453" s="1">
        <f t="shared" si="86"/>
        <v>2197</v>
      </c>
      <c r="F453" s="4">
        <f>F452*SUM(econlow!Z243:AB243)/SUM(econlow!Z242:AB242)</f>
        <v>14133.827335305501</v>
      </c>
      <c r="G453" s="9">
        <f t="shared" si="91"/>
        <v>209.37324715929327</v>
      </c>
      <c r="H453" s="9">
        <f t="shared" si="91"/>
        <v>246.68501108129536</v>
      </c>
      <c r="I453" s="9">
        <f t="shared" si="91"/>
        <v>176.82088620206531</v>
      </c>
      <c r="J453" s="9">
        <f t="shared" si="91"/>
        <v>32.116126582177849</v>
      </c>
      <c r="K453" s="9">
        <f t="shared" si="91"/>
        <v>1.7145099430887938</v>
      </c>
      <c r="L453" s="9">
        <f t="shared" si="84"/>
        <v>941.70978096792066</v>
      </c>
      <c r="O453">
        <f t="shared" si="81"/>
        <v>14133.827335305501</v>
      </c>
      <c r="P453" s="2">
        <f t="shared" si="92"/>
        <v>209.37330819215711</v>
      </c>
      <c r="Q453" s="2">
        <f t="shared" si="92"/>
        <v>246.68506890199879</v>
      </c>
      <c r="R453" s="2">
        <f t="shared" si="92"/>
        <v>176.82090012894321</v>
      </c>
      <c r="S453" s="2">
        <f t="shared" si="92"/>
        <v>32.116126585921847</v>
      </c>
      <c r="T453" s="2">
        <f t="shared" si="92"/>
        <v>1.7145099430887938</v>
      </c>
      <c r="U453" s="9">
        <f t="shared" si="85"/>
        <v>941.70991375210974</v>
      </c>
      <c r="V453" s="13">
        <f t="shared" si="82"/>
        <v>1.3278418907702871E-4</v>
      </c>
    </row>
    <row r="454" spans="3:22">
      <c r="C454">
        <v>1995.5417</v>
      </c>
      <c r="D454">
        <v>361.78</v>
      </c>
      <c r="E454" s="1">
        <f t="shared" si="86"/>
        <v>2198</v>
      </c>
      <c r="F454" s="4">
        <f>F453*SUM(econlow!Z244:AB244)/SUM(econlow!Z243:AB243)</f>
        <v>14040.999653237943</v>
      </c>
      <c r="G454" s="9">
        <f t="shared" si="91"/>
        <v>210.23587511872506</v>
      </c>
      <c r="H454" s="9">
        <f t="shared" si="91"/>
        <v>247.33349317765166</v>
      </c>
      <c r="I454" s="9">
        <f t="shared" si="91"/>
        <v>176.57087926376533</v>
      </c>
      <c r="J454" s="9">
        <f t="shared" si="91"/>
        <v>31.940333160963363</v>
      </c>
      <c r="K454" s="9">
        <f t="shared" si="91"/>
        <v>1.7034628156592011</v>
      </c>
      <c r="L454" s="9">
        <f t="shared" si="84"/>
        <v>942.78404353676478</v>
      </c>
      <c r="O454">
        <f t="shared" si="81"/>
        <v>14040.999653237943</v>
      </c>
      <c r="P454" s="2">
        <f t="shared" si="92"/>
        <v>210.2359361515889</v>
      </c>
      <c r="Q454" s="2">
        <f t="shared" si="92"/>
        <v>247.33355083928859</v>
      </c>
      <c r="R454" s="2">
        <f t="shared" si="92"/>
        <v>176.57089300370814</v>
      </c>
      <c r="S454" s="2">
        <f t="shared" si="92"/>
        <v>31.940333164493481</v>
      </c>
      <c r="T454" s="2">
        <f t="shared" si="92"/>
        <v>1.7034628156592011</v>
      </c>
      <c r="U454" s="9">
        <f t="shared" si="85"/>
        <v>942.78417597473833</v>
      </c>
      <c r="V454" s="13">
        <f t="shared" si="82"/>
        <v>1.3243797354789422E-4</v>
      </c>
    </row>
    <row r="455" spans="3:22">
      <c r="C455">
        <v>1995.625</v>
      </c>
      <c r="D455">
        <v>359.33</v>
      </c>
      <c r="E455" s="1">
        <f t="shared" si="86"/>
        <v>2199</v>
      </c>
      <c r="F455" s="4">
        <f>F454*SUM(econlow!Z245:AB245)/SUM(econlow!Z244:AB244)</f>
        <v>13948.118587202876</v>
      </c>
      <c r="G455" s="9">
        <f t="shared" ref="G455:K470" si="93">G454*(1-G$5)+G$4*$F454*$L$4/1000</f>
        <v>211.09283753887573</v>
      </c>
      <c r="H455" s="9">
        <f t="shared" si="93"/>
        <v>247.97147506609298</v>
      </c>
      <c r="I455" s="9">
        <f t="shared" si="93"/>
        <v>176.31028212972447</v>
      </c>
      <c r="J455" s="9">
        <f t="shared" si="93"/>
        <v>31.763686997385552</v>
      </c>
      <c r="K455" s="9">
        <f t="shared" si="93"/>
        <v>1.6924042870320788</v>
      </c>
      <c r="L455" s="9">
        <f t="shared" si="84"/>
        <v>943.83068601911077</v>
      </c>
      <c r="O455">
        <f t="shared" ref="O455:O518" si="94">F455+N455</f>
        <v>13948.118587202876</v>
      </c>
      <c r="P455" s="2">
        <f t="shared" si="92"/>
        <v>211.09289857173957</v>
      </c>
      <c r="Q455" s="2">
        <f t="shared" si="92"/>
        <v>247.97153256910102</v>
      </c>
      <c r="R455" s="2">
        <f t="shared" si="92"/>
        <v>176.3102956852413</v>
      </c>
      <c r="S455" s="2">
        <f t="shared" si="92"/>
        <v>31.763687000714008</v>
      </c>
      <c r="T455" s="2">
        <f t="shared" si="92"/>
        <v>1.6924042870320788</v>
      </c>
      <c r="U455" s="9">
        <f t="shared" si="85"/>
        <v>943.83081811382795</v>
      </c>
      <c r="V455" s="13">
        <f t="shared" ref="V455:V518" si="95">U455-L455</f>
        <v>1.3209471717345878E-4</v>
      </c>
    </row>
    <row r="456" spans="3:22">
      <c r="C456">
        <v>1995.7083</v>
      </c>
      <c r="D456">
        <v>358.32</v>
      </c>
      <c r="E456" s="1">
        <f t="shared" si="86"/>
        <v>2200</v>
      </c>
      <c r="F456" s="4">
        <f>F455*SUM(econlow!Z246:AB246)/SUM(econlow!Z245:AB245)</f>
        <v>13855.199954115744</v>
      </c>
      <c r="G456" s="9">
        <f t="shared" si="93"/>
        <v>211.94413116156886</v>
      </c>
      <c r="H456" s="9">
        <f t="shared" si="93"/>
        <v>248.59898062042609</v>
      </c>
      <c r="I456" s="9">
        <f t="shared" si="93"/>
        <v>176.03922892794586</v>
      </c>
      <c r="J456" s="9">
        <f t="shared" si="93"/>
        <v>31.586230540210849</v>
      </c>
      <c r="K456" s="9">
        <f t="shared" si="93"/>
        <v>1.6813363369395429</v>
      </c>
      <c r="L456" s="9">
        <f t="shared" si="84"/>
        <v>944.84990758709125</v>
      </c>
      <c r="O456">
        <f t="shared" si="94"/>
        <v>13855.199954115744</v>
      </c>
      <c r="P456" s="2">
        <f t="shared" ref="P456:T471" si="96">P455*(1-P$5)+P$4*$O455*$L$4/1000</f>
        <v>211.9441921944327</v>
      </c>
      <c r="Q456" s="2">
        <f t="shared" si="96"/>
        <v>248.59903796524165</v>
      </c>
      <c r="R456" s="2">
        <f t="shared" si="96"/>
        <v>176.03924230151219</v>
      </c>
      <c r="S456" s="2">
        <f t="shared" si="96"/>
        <v>31.58623054334916</v>
      </c>
      <c r="T456" s="2">
        <f t="shared" si="96"/>
        <v>1.6813363369395429</v>
      </c>
      <c r="U456" s="9">
        <f t="shared" si="85"/>
        <v>944.85003934147528</v>
      </c>
      <c r="V456" s="13">
        <f t="shared" si="95"/>
        <v>1.3175438402868167E-4</v>
      </c>
    </row>
    <row r="457" spans="3:22">
      <c r="C457">
        <v>1995.7917</v>
      </c>
      <c r="D457">
        <v>358.14</v>
      </c>
      <c r="E457" s="1">
        <f t="shared" si="86"/>
        <v>2201</v>
      </c>
      <c r="F457" s="4">
        <f>F456*SUM(econlow!Z247:AB247)/SUM(econlow!Z246:AB246)</f>
        <v>13762.259269346518</v>
      </c>
      <c r="G457" s="9">
        <f t="shared" si="93"/>
        <v>212.78975369397969</v>
      </c>
      <c r="H457" s="9">
        <f t="shared" si="93"/>
        <v>249.21603513393669</v>
      </c>
      <c r="I457" s="9">
        <f t="shared" si="93"/>
        <v>175.75785436233417</v>
      </c>
      <c r="J457" s="9">
        <f t="shared" si="93"/>
        <v>31.408005669686585</v>
      </c>
      <c r="K457" s="9">
        <f t="shared" si="93"/>
        <v>1.6702609087280096</v>
      </c>
      <c r="L457" s="9">
        <f t="shared" ref="L457:L520" si="97">SUM(G457:K457,L$5)</f>
        <v>945.84190976866512</v>
      </c>
      <c r="O457">
        <f t="shared" si="94"/>
        <v>13762.259269346518</v>
      </c>
      <c r="P457" s="2">
        <f t="shared" si="96"/>
        <v>212.78981472684353</v>
      </c>
      <c r="Q457" s="2">
        <f t="shared" si="96"/>
        <v>249.21609232099496</v>
      </c>
      <c r="R457" s="2">
        <f t="shared" si="96"/>
        <v>175.75786755639226</v>
      </c>
      <c r="S457" s="2">
        <f t="shared" si="96"/>
        <v>31.408005672645615</v>
      </c>
      <c r="T457" s="2">
        <f t="shared" si="96"/>
        <v>1.6702609087280096</v>
      </c>
      <c r="U457" s="9">
        <f t="shared" ref="U457:U520" si="98">SUM(P457:T457,U$5)</f>
        <v>945.84204118560433</v>
      </c>
      <c r="V457" s="13">
        <f t="shared" si="95"/>
        <v>1.3141693921170372E-4</v>
      </c>
    </row>
    <row r="458" spans="3:22">
      <c r="C458">
        <v>1995.875</v>
      </c>
      <c r="D458">
        <v>359.61</v>
      </c>
      <c r="E458" s="1">
        <f t="shared" ref="E458:E521" si="99">1+E457</f>
        <v>2202</v>
      </c>
      <c r="F458" s="4">
        <f>F457*SUM(econlow!Z248:AB248)/SUM(econlow!Z247:AB247)</f>
        <v>13669.311748329706</v>
      </c>
      <c r="G458" s="9">
        <f t="shared" si="93"/>
        <v>213.62970379023088</v>
      </c>
      <c r="H458" s="9">
        <f t="shared" si="93"/>
        <v>249.82266528717008</v>
      </c>
      <c r="I458" s="9">
        <f t="shared" si="93"/>
        <v>175.46629365966297</v>
      </c>
      <c r="J458" s="9">
        <f t="shared" si="93"/>
        <v>31.229053694626042</v>
      </c>
      <c r="K458" s="9">
        <f t="shared" si="93"/>
        <v>1.6591799095177884</v>
      </c>
      <c r="L458" s="9">
        <f t="shared" si="97"/>
        <v>946.80689634120768</v>
      </c>
      <c r="O458">
        <f t="shared" si="94"/>
        <v>13669.311748329706</v>
      </c>
      <c r="P458" s="2">
        <f t="shared" si="96"/>
        <v>213.62976482309472</v>
      </c>
      <c r="Q458" s="2">
        <f t="shared" si="96"/>
        <v>249.82272231690504</v>
      </c>
      <c r="R458" s="2">
        <f t="shared" si="96"/>
        <v>175.46630667662228</v>
      </c>
      <c r="S458" s="2">
        <f t="shared" si="96"/>
        <v>31.229053697416035</v>
      </c>
      <c r="T458" s="2">
        <f t="shared" si="96"/>
        <v>1.6591799095177884</v>
      </c>
      <c r="U458" s="9">
        <f t="shared" si="98"/>
        <v>946.80702742355584</v>
      </c>
      <c r="V458" s="13">
        <f t="shared" si="95"/>
        <v>1.3108234816172626E-4</v>
      </c>
    </row>
    <row r="459" spans="3:22">
      <c r="C459">
        <v>1995.9583</v>
      </c>
      <c r="D459">
        <v>360.82</v>
      </c>
      <c r="E459" s="1">
        <f t="shared" si="99"/>
        <v>2203</v>
      </c>
      <c r="F459" s="4">
        <f>F458*SUM(econlow!Z249:AB249)/SUM(econlow!Z248:AB248)</f>
        <v>13576.372308271317</v>
      </c>
      <c r="G459" s="9">
        <f t="shared" si="93"/>
        <v>214.46398103308667</v>
      </c>
      <c r="H459" s="9">
        <f t="shared" si="93"/>
        <v>250.41889911595189</v>
      </c>
      <c r="I459" s="9">
        <f t="shared" si="93"/>
        <v>175.16468251749558</v>
      </c>
      <c r="J459" s="9">
        <f t="shared" si="93"/>
        <v>31.049415349848996</v>
      </c>
      <c r="K459" s="9">
        <f t="shared" si="93"/>
        <v>1.6480952103754669</v>
      </c>
      <c r="L459" s="9">
        <f t="shared" si="97"/>
        <v>947.74507322675856</v>
      </c>
      <c r="O459">
        <f t="shared" si="94"/>
        <v>13576.372308271317</v>
      </c>
      <c r="P459" s="2">
        <f t="shared" si="96"/>
        <v>214.46404206595051</v>
      </c>
      <c r="Q459" s="2">
        <f t="shared" si="96"/>
        <v>250.41895598879634</v>
      </c>
      <c r="R459" s="2">
        <f t="shared" si="96"/>
        <v>175.16469535973326</v>
      </c>
      <c r="S459" s="2">
        <f t="shared" si="96"/>
        <v>31.049415352479603</v>
      </c>
      <c r="T459" s="2">
        <f t="shared" si="96"/>
        <v>1.6480952103754669</v>
      </c>
      <c r="U459" s="9">
        <f t="shared" si="98"/>
        <v>947.74520397733522</v>
      </c>
      <c r="V459" s="13">
        <f t="shared" si="95"/>
        <v>1.3075057665901113E-4</v>
      </c>
    </row>
    <row r="460" spans="3:22">
      <c r="C460">
        <v>1996.0417</v>
      </c>
      <c r="D460">
        <v>362.2</v>
      </c>
      <c r="E460" s="1">
        <f t="shared" si="99"/>
        <v>2204</v>
      </c>
      <c r="F460" s="4">
        <f>F459*SUM(econlow!Z250:AB250)/SUM(econlow!Z249:AB249)</f>
        <v>13483.455569948404</v>
      </c>
      <c r="G460" s="9">
        <f t="shared" si="93"/>
        <v>215.29258591575112</v>
      </c>
      <c r="H460" s="9">
        <f t="shared" si="93"/>
        <v>251.00476597965692</v>
      </c>
      <c r="I460" s="9">
        <f t="shared" si="93"/>
        <v>174.85315705306169</v>
      </c>
      <c r="J460" s="9">
        <f t="shared" si="93"/>
        <v>30.869130793968793</v>
      </c>
      <c r="K460" s="9">
        <f t="shared" si="93"/>
        <v>1.6370086464986069</v>
      </c>
      <c r="L460" s="9">
        <f t="shared" si="97"/>
        <v>948.65664838893713</v>
      </c>
      <c r="O460">
        <f t="shared" si="94"/>
        <v>13483.455569948404</v>
      </c>
      <c r="P460" s="2">
        <f t="shared" si="96"/>
        <v>215.29264694861496</v>
      </c>
      <c r="Q460" s="2">
        <f t="shared" si="96"/>
        <v>251.00482269604248</v>
      </c>
      <c r="R460" s="2">
        <f t="shared" si="96"/>
        <v>174.85316972292296</v>
      </c>
      <c r="S460" s="2">
        <f t="shared" si="96"/>
        <v>30.869130796449124</v>
      </c>
      <c r="T460" s="2">
        <f t="shared" si="96"/>
        <v>1.6370086464986069</v>
      </c>
      <c r="U460" s="9">
        <f t="shared" si="98"/>
        <v>948.65677881052818</v>
      </c>
      <c r="V460" s="13">
        <f t="shared" si="95"/>
        <v>1.3042159105225437E-4</v>
      </c>
    </row>
    <row r="461" spans="3:22">
      <c r="C461">
        <v>1996.125</v>
      </c>
      <c r="D461">
        <v>363.36</v>
      </c>
      <c r="E461" s="1">
        <f t="shared" si="99"/>
        <v>2205</v>
      </c>
      <c r="F461" s="4">
        <f>F460*SUM(econlow!Z251:AB251)/SUM(econlow!Z250:AB250)</f>
        <v>13390.57585959748</v>
      </c>
      <c r="G461" s="9">
        <f t="shared" si="93"/>
        <v>216.11551982377614</v>
      </c>
      <c r="H461" s="9">
        <f t="shared" si="93"/>
        <v>251.58029652973448</v>
      </c>
      <c r="I461" s="9">
        <f t="shared" si="93"/>
        <v>174.53185375309036</v>
      </c>
      <c r="J461" s="9">
        <f t="shared" si="93"/>
        <v>30.688239607517112</v>
      </c>
      <c r="K461" s="9">
        <f t="shared" si="93"/>
        <v>1.6259220174122544</v>
      </c>
      <c r="L461" s="9">
        <f t="shared" si="97"/>
        <v>949.54183173153024</v>
      </c>
      <c r="O461">
        <f t="shared" si="94"/>
        <v>13390.57585959748</v>
      </c>
      <c r="P461" s="2">
        <f t="shared" si="96"/>
        <v>216.11558085663998</v>
      </c>
      <c r="Q461" s="2">
        <f t="shared" si="96"/>
        <v>251.58035309009156</v>
      </c>
      <c r="R461" s="2">
        <f t="shared" si="96"/>
        <v>174.53186625288893</v>
      </c>
      <c r="S461" s="2">
        <f t="shared" si="96"/>
        <v>30.688239609855749</v>
      </c>
      <c r="T461" s="2">
        <f t="shared" si="96"/>
        <v>1.6259220174122544</v>
      </c>
      <c r="U461" s="9">
        <f t="shared" si="98"/>
        <v>949.54196182688838</v>
      </c>
      <c r="V461" s="13">
        <f t="shared" si="95"/>
        <v>1.3009535814489936E-4</v>
      </c>
    </row>
    <row r="462" spans="3:22">
      <c r="C462">
        <v>1996.2083</v>
      </c>
      <c r="D462">
        <v>364.28</v>
      </c>
      <c r="E462" s="1">
        <f t="shared" si="99"/>
        <v>2206</v>
      </c>
      <c r="F462" s="4">
        <f>F461*SUM(econlow!Z252:AB252)/SUM(econlow!Z251:AB251)</f>
        <v>13297.74721088767</v>
      </c>
      <c r="G462" s="9">
        <f t="shared" si="93"/>
        <v>216.93278501708491</v>
      </c>
      <c r="H462" s="9">
        <f t="shared" si="93"/>
        <v>252.14552267849726</v>
      </c>
      <c r="I462" s="9">
        <f t="shared" si="93"/>
        <v>174.2009094246001</v>
      </c>
      <c r="J462" s="9">
        <f t="shared" si="93"/>
        <v>30.506780791397443</v>
      </c>
      <c r="K462" s="9">
        <f t="shared" si="93"/>
        <v>1.6148370871767863</v>
      </c>
      <c r="L462" s="9">
        <f t="shared" si="97"/>
        <v>950.40083499875641</v>
      </c>
      <c r="O462">
        <f t="shared" si="94"/>
        <v>13297.74721088767</v>
      </c>
      <c r="P462" s="2">
        <f t="shared" si="96"/>
        <v>216.93284604994875</v>
      </c>
      <c r="Q462" s="2">
        <f t="shared" si="96"/>
        <v>252.14557908325509</v>
      </c>
      <c r="R462" s="2">
        <f t="shared" si="96"/>
        <v>174.2009217566187</v>
      </c>
      <c r="S462" s="2">
        <f t="shared" si="96"/>
        <v>30.506780793602481</v>
      </c>
      <c r="T462" s="2">
        <f t="shared" si="96"/>
        <v>1.6148370871767863</v>
      </c>
      <c r="U462" s="9">
        <f t="shared" si="98"/>
        <v>950.40096477060183</v>
      </c>
      <c r="V462" s="13">
        <f t="shared" si="95"/>
        <v>1.2977184542251052E-4</v>
      </c>
    </row>
    <row r="463" spans="3:22">
      <c r="C463">
        <v>1996.2917</v>
      </c>
      <c r="D463">
        <v>364.69</v>
      </c>
      <c r="E463" s="1">
        <f t="shared" si="99"/>
        <v>2207</v>
      </c>
      <c r="F463" s="4">
        <f>F462*SUM(econlow!Z253:AB253)/SUM(econlow!Z252:AB252)</f>
        <v>13204.983366975068</v>
      </c>
      <c r="G463" s="9">
        <f t="shared" si="93"/>
        <v>217.74438461211562</v>
      </c>
      <c r="H463" s="9">
        <f t="shared" si="93"/>
        <v>252.70047756818164</v>
      </c>
      <c r="I463" s="9">
        <f t="shared" si="93"/>
        <v>173.86046114664612</v>
      </c>
      <c r="J463" s="9">
        <f t="shared" si="93"/>
        <v>30.32479276565854</v>
      </c>
      <c r="K463" s="9">
        <f t="shared" si="93"/>
        <v>1.6037555846066121</v>
      </c>
      <c r="L463" s="9">
        <f t="shared" si="97"/>
        <v>951.23387167720853</v>
      </c>
      <c r="O463">
        <f t="shared" si="94"/>
        <v>13204.983366975068</v>
      </c>
      <c r="P463" s="2">
        <f t="shared" si="96"/>
        <v>217.74444564497946</v>
      </c>
      <c r="Q463" s="2">
        <f t="shared" si="96"/>
        <v>252.7005338177683</v>
      </c>
      <c r="R463" s="2">
        <f t="shared" si="96"/>
        <v>173.86047331313677</v>
      </c>
      <c r="S463" s="2">
        <f t="shared" si="96"/>
        <v>30.324792767737609</v>
      </c>
      <c r="T463" s="2">
        <f t="shared" si="96"/>
        <v>1.6037555846066121</v>
      </c>
      <c r="U463" s="9">
        <f t="shared" si="98"/>
        <v>951.23400112822867</v>
      </c>
      <c r="V463" s="13">
        <f t="shared" si="95"/>
        <v>1.2945102014327858E-4</v>
      </c>
    </row>
    <row r="464" spans="3:22">
      <c r="C464">
        <v>1996.375</v>
      </c>
      <c r="D464">
        <v>365.25</v>
      </c>
      <c r="E464" s="1">
        <f t="shared" si="99"/>
        <v>2208</v>
      </c>
      <c r="F464" s="4">
        <f>F463*SUM(econlow!Z254:AB254)/SUM(econlow!Z253:AB253)</f>
        <v>13112.29778263447</v>
      </c>
      <c r="G464" s="9">
        <f t="shared" si="93"/>
        <v>218.55032256409064</v>
      </c>
      <c r="H464" s="9">
        <f t="shared" si="93"/>
        <v>253.24519554028598</v>
      </c>
      <c r="I464" s="9">
        <f t="shared" si="93"/>
        <v>173.51064622302351</v>
      </c>
      <c r="J464" s="9">
        <f t="shared" si="93"/>
        <v>30.142313368579046</v>
      </c>
      <c r="K464" s="9">
        <f t="shared" si="93"/>
        <v>1.5926792034992716</v>
      </c>
      <c r="L464" s="9">
        <f t="shared" si="97"/>
        <v>952.04115689947844</v>
      </c>
      <c r="O464">
        <f t="shared" si="94"/>
        <v>13112.29778263447</v>
      </c>
      <c r="P464" s="2">
        <f t="shared" si="96"/>
        <v>218.55038359695448</v>
      </c>
      <c r="Q464" s="2">
        <f t="shared" si="96"/>
        <v>253.24525163512834</v>
      </c>
      <c r="R464" s="2">
        <f t="shared" si="96"/>
        <v>173.51065822620805</v>
      </c>
      <c r="S464" s="2">
        <f t="shared" si="96"/>
        <v>30.142313370539345</v>
      </c>
      <c r="T464" s="2">
        <f t="shared" si="96"/>
        <v>1.5926792034992716</v>
      </c>
      <c r="U464" s="9">
        <f t="shared" si="98"/>
        <v>952.04128603232948</v>
      </c>
      <c r="V464" s="13">
        <f t="shared" si="95"/>
        <v>1.2913285104332317E-4</v>
      </c>
    </row>
    <row r="465" spans="3:22">
      <c r="C465">
        <v>1996.4583</v>
      </c>
      <c r="D465">
        <v>365.06</v>
      </c>
      <c r="E465" s="1">
        <f t="shared" si="99"/>
        <v>2209</v>
      </c>
      <c r="F465" s="4">
        <f>F464*SUM(econlow!Z255:AB255)/SUM(econlow!Z254:AB254)</f>
        <v>13019.703626464712</v>
      </c>
      <c r="G465" s="9">
        <f t="shared" si="93"/>
        <v>219.35060364941575</v>
      </c>
      <c r="H465" s="9">
        <f t="shared" si="93"/>
        <v>253.77971210519323</v>
      </c>
      <c r="I465" s="9">
        <f t="shared" si="93"/>
        <v>173.151602135926</v>
      </c>
      <c r="J465" s="9">
        <f t="shared" si="93"/>
        <v>29.959379856054621</v>
      </c>
      <c r="K465" s="9">
        <f t="shared" si="93"/>
        <v>1.5816096028744728</v>
      </c>
      <c r="L465" s="9">
        <f t="shared" si="97"/>
        <v>952.822907349464</v>
      </c>
      <c r="O465">
        <f t="shared" si="94"/>
        <v>13019.703626464712</v>
      </c>
      <c r="P465" s="2">
        <f t="shared" si="96"/>
        <v>219.35066468227959</v>
      </c>
      <c r="Q465" s="2">
        <f t="shared" si="96"/>
        <v>253.77976804571702</v>
      </c>
      <c r="R465" s="2">
        <f t="shared" si="96"/>
        <v>173.15161397799639</v>
      </c>
      <c r="S465" s="2">
        <f t="shared" si="96"/>
        <v>29.959379857902935</v>
      </c>
      <c r="T465" s="2">
        <f t="shared" si="96"/>
        <v>1.5816096028744728</v>
      </c>
      <c r="U465" s="9">
        <f t="shared" si="98"/>
        <v>952.82303616677041</v>
      </c>
      <c r="V465" s="13">
        <f t="shared" si="95"/>
        <v>1.2881730640401656E-4</v>
      </c>
    </row>
    <row r="466" spans="3:22">
      <c r="C466">
        <v>1996.5417</v>
      </c>
      <c r="D466">
        <v>363.69</v>
      </c>
      <c r="E466" s="1">
        <f t="shared" si="99"/>
        <v>2210</v>
      </c>
      <c r="F466" s="4">
        <f>F465*SUM(econlow!Z256:AB256)/SUM(econlow!Z255:AB255)</f>
        <v>12927.213783164159</v>
      </c>
      <c r="G466" s="9">
        <f t="shared" si="93"/>
        <v>220.14523344821407</v>
      </c>
      <c r="H466" s="9">
        <f t="shared" si="93"/>
        <v>254.30406391208439</v>
      </c>
      <c r="I466" s="9">
        <f t="shared" si="93"/>
        <v>172.78346650055758</v>
      </c>
      <c r="J466" s="9">
        <f t="shared" si="93"/>
        <v>29.776028901278931</v>
      </c>
      <c r="K466" s="9">
        <f t="shared" si="93"/>
        <v>1.5705484072226099</v>
      </c>
      <c r="L466" s="9">
        <f t="shared" si="97"/>
        <v>953.57934116935758</v>
      </c>
      <c r="O466">
        <f t="shared" si="94"/>
        <v>12927.213783164159</v>
      </c>
      <c r="P466" s="2">
        <f t="shared" si="96"/>
        <v>220.14529448107791</v>
      </c>
      <c r="Q466" s="2">
        <f t="shared" si="96"/>
        <v>254.30411969871412</v>
      </c>
      <c r="R466" s="2">
        <f t="shared" si="96"/>
        <v>172.78347818367641</v>
      </c>
      <c r="S466" s="2">
        <f t="shared" si="96"/>
        <v>29.776028903021658</v>
      </c>
      <c r="T466" s="2">
        <f t="shared" si="96"/>
        <v>1.5705484072226099</v>
      </c>
      <c r="U466" s="9">
        <f t="shared" si="98"/>
        <v>953.57946967371277</v>
      </c>
      <c r="V466" s="13">
        <f t="shared" si="95"/>
        <v>1.2850435518885206E-4</v>
      </c>
    </row>
    <row r="467" spans="3:22">
      <c r="C467">
        <v>1996.625</v>
      </c>
      <c r="D467">
        <v>361.55</v>
      </c>
      <c r="E467" s="1">
        <f t="shared" si="99"/>
        <v>2211</v>
      </c>
      <c r="F467" s="4">
        <f>F466*SUM(econlow!Z257:AB257)/SUM(econlow!Z256:AB256)</f>
        <v>12834.840855872864</v>
      </c>
      <c r="G467" s="9">
        <f t="shared" si="93"/>
        <v>220.93421832699875</v>
      </c>
      <c r="H467" s="9">
        <f t="shared" si="93"/>
        <v>254.81828871914823</v>
      </c>
      <c r="I467" s="9">
        <f t="shared" si="93"/>
        <v>172.4063770206956</v>
      </c>
      <c r="J467" s="9">
        <f t="shared" si="93"/>
        <v>29.592296594709921</v>
      </c>
      <c r="K467" s="9">
        <f t="shared" si="93"/>
        <v>1.5594972067623298</v>
      </c>
      <c r="L467" s="9">
        <f t="shared" si="97"/>
        <v>954.31067786831488</v>
      </c>
      <c r="O467">
        <f t="shared" si="94"/>
        <v>12834.840855872864</v>
      </c>
      <c r="P467" s="2">
        <f t="shared" si="96"/>
        <v>220.93427935986259</v>
      </c>
      <c r="Q467" s="2">
        <f t="shared" si="96"/>
        <v>254.81834435230726</v>
      </c>
      <c r="R467" s="2">
        <f t="shared" si="96"/>
        <v>172.40638854699642</v>
      </c>
      <c r="S467" s="2">
        <f t="shared" si="96"/>
        <v>29.592296596353091</v>
      </c>
      <c r="T467" s="2">
        <f t="shared" si="96"/>
        <v>1.5594972067623298</v>
      </c>
      <c r="U467" s="9">
        <f t="shared" si="98"/>
        <v>954.3108060622817</v>
      </c>
      <c r="V467" s="13">
        <f t="shared" si="95"/>
        <v>1.2819396681607031E-4</v>
      </c>
    </row>
    <row r="468" spans="3:22">
      <c r="C468">
        <v>1996.7083</v>
      </c>
      <c r="D468">
        <v>359.69</v>
      </c>
      <c r="E468" s="1">
        <f t="shared" si="99"/>
        <v>2212</v>
      </c>
      <c r="F468" s="4">
        <f>F467*SUM(econlow!Z258:AB258)/SUM(econlow!Z257:AB257)</f>
        <v>12742.597168577662</v>
      </c>
      <c r="G468" s="9">
        <f t="shared" si="93"/>
        <v>221.71756542148864</v>
      </c>
      <c r="H468" s="9">
        <f t="shared" si="93"/>
        <v>255.32242536409316</v>
      </c>
      <c r="I468" s="9">
        <f t="shared" si="93"/>
        <v>172.02047144520199</v>
      </c>
      <c r="J468" s="9">
        <f t="shared" si="93"/>
        <v>29.408218444312926</v>
      </c>
      <c r="K468" s="9">
        <f t="shared" si="93"/>
        <v>1.5484575577067137</v>
      </c>
      <c r="L468" s="9">
        <f t="shared" si="97"/>
        <v>955.01713823280352</v>
      </c>
      <c r="O468">
        <f t="shared" si="94"/>
        <v>12742.597168577662</v>
      </c>
      <c r="P468" s="2">
        <f t="shared" si="96"/>
        <v>221.71762645435248</v>
      </c>
      <c r="Q468" s="2">
        <f t="shared" si="96"/>
        <v>255.32248084420374</v>
      </c>
      <c r="R468" s="2">
        <f t="shared" si="96"/>
        <v>172.02048281678969</v>
      </c>
      <c r="S468" s="2">
        <f t="shared" si="96"/>
        <v>29.408218445862225</v>
      </c>
      <c r="T468" s="2">
        <f t="shared" si="96"/>
        <v>1.5484575577067137</v>
      </c>
      <c r="U468" s="9">
        <f t="shared" si="98"/>
        <v>955.01726611891479</v>
      </c>
      <c r="V468" s="13">
        <f t="shared" si="95"/>
        <v>1.2788611127234617E-4</v>
      </c>
    </row>
    <row r="469" spans="3:22">
      <c r="C469">
        <v>1996.7917</v>
      </c>
      <c r="D469">
        <v>359.72</v>
      </c>
      <c r="E469" s="1">
        <f t="shared" si="99"/>
        <v>2213</v>
      </c>
      <c r="F469" s="4">
        <f>F468*SUM(econlow!Z259:AB259)/SUM(econlow!Z258:AB258)</f>
        <v>12650.4947685772</v>
      </c>
      <c r="G469" s="9">
        <f t="shared" si="93"/>
        <v>222.49528261957084</v>
      </c>
      <c r="H469" s="9">
        <f t="shared" si="93"/>
        <v>255.8165137349657</v>
      </c>
      <c r="I469" s="9">
        <f t="shared" si="93"/>
        <v>171.62588752547956</v>
      </c>
      <c r="J469" s="9">
        <f t="shared" si="93"/>
        <v>29.223829376072178</v>
      </c>
      <c r="K469" s="9">
        <f t="shared" si="93"/>
        <v>1.5374309825376391</v>
      </c>
      <c r="L469" s="9">
        <f t="shared" si="97"/>
        <v>955.69894423862604</v>
      </c>
      <c r="O469">
        <f t="shared" si="94"/>
        <v>12650.4947685772</v>
      </c>
      <c r="P469" s="2">
        <f t="shared" si="96"/>
        <v>222.49534365243468</v>
      </c>
      <c r="Q469" s="2">
        <f t="shared" si="96"/>
        <v>255.81656906244885</v>
      </c>
      <c r="R469" s="2">
        <f t="shared" si="96"/>
        <v>171.6258987444308</v>
      </c>
      <c r="S469" s="2">
        <f t="shared" si="96"/>
        <v>29.223829377532972</v>
      </c>
      <c r="T469" s="2">
        <f t="shared" si="96"/>
        <v>1.5374309825376391</v>
      </c>
      <c r="U469" s="9">
        <f t="shared" si="98"/>
        <v>955.69907181938504</v>
      </c>
      <c r="V469" s="13">
        <f t="shared" si="95"/>
        <v>1.2758075899910182E-4</v>
      </c>
    </row>
    <row r="470" spans="3:22">
      <c r="C470">
        <v>1996.875</v>
      </c>
      <c r="D470">
        <v>361.04</v>
      </c>
      <c r="E470" s="1">
        <f t="shared" si="99"/>
        <v>2214</v>
      </c>
      <c r="F470" s="4">
        <f>F469*SUM(econlow!Z260:AB260)/SUM(econlow!Z259:AB259)</f>
        <v>12558.545429003399</v>
      </c>
      <c r="G470" s="9">
        <f t="shared" si="93"/>
        <v>223.26737854441359</v>
      </c>
      <c r="H470" s="9">
        <f t="shared" si="93"/>
        <v>256.30059474128086</v>
      </c>
      <c r="I470" s="9">
        <f t="shared" si="93"/>
        <v>171.22276297386981</v>
      </c>
      <c r="J470" s="9">
        <f t="shared" si="93"/>
        <v>29.039163734762433</v>
      </c>
      <c r="K470" s="9">
        <f t="shared" si="93"/>
        <v>1.5264189702879194</v>
      </c>
      <c r="L470" s="9">
        <f t="shared" si="97"/>
        <v>956.3563189646145</v>
      </c>
      <c r="O470">
        <f t="shared" si="94"/>
        <v>12558.545429003399</v>
      </c>
      <c r="P470" s="2">
        <f t="shared" si="96"/>
        <v>223.26743957727743</v>
      </c>
      <c r="Q470" s="2">
        <f t="shared" si="96"/>
        <v>256.30064991655649</v>
      </c>
      <c r="R470" s="2">
        <f t="shared" si="96"/>
        <v>171.22277404223337</v>
      </c>
      <c r="S470" s="2">
        <f t="shared" si="96"/>
        <v>29.039163736139773</v>
      </c>
      <c r="T470" s="2">
        <f t="shared" si="96"/>
        <v>1.5264189702879194</v>
      </c>
      <c r="U470" s="9">
        <f t="shared" si="98"/>
        <v>956.35644624249494</v>
      </c>
      <c r="V470" s="13">
        <f t="shared" si="95"/>
        <v>1.2727788043775945E-4</v>
      </c>
    </row>
    <row r="471" spans="3:22">
      <c r="C471">
        <v>1996.9583</v>
      </c>
      <c r="D471">
        <v>362.39</v>
      </c>
      <c r="E471" s="1">
        <f t="shared" si="99"/>
        <v>2215</v>
      </c>
      <c r="F471" s="4">
        <f>F470*SUM(econlow!Z261:AB261)/SUM(econlow!Z260:AB260)</f>
        <v>12466.76065139616</v>
      </c>
      <c r="G471" s="9">
        <f t="shared" ref="G471:K486" si="100">G470*(1-G$5)+G$4*$F470*$L$4/1000</f>
        <v>224.03386253773306</v>
      </c>
      <c r="H471" s="9">
        <f t="shared" si="100"/>
        <v>256.77471028546887</v>
      </c>
      <c r="I471" s="9">
        <f t="shared" si="100"/>
        <v>170.81123542298772</v>
      </c>
      <c r="J471" s="9">
        <f t="shared" si="100"/>
        <v>28.854255284972417</v>
      </c>
      <c r="K471" s="9">
        <f t="shared" si="100"/>
        <v>1.5154229768308074</v>
      </c>
      <c r="L471" s="9">
        <f t="shared" si="97"/>
        <v>956.98948650799286</v>
      </c>
      <c r="O471">
        <f t="shared" si="94"/>
        <v>12466.76065139616</v>
      </c>
      <c r="P471" s="2">
        <f t="shared" si="96"/>
        <v>224.0339235705969</v>
      </c>
      <c r="Q471" s="2">
        <f t="shared" si="96"/>
        <v>256.77476530895569</v>
      </c>
      <c r="R471" s="2">
        <f t="shared" si="96"/>
        <v>170.8112463427849</v>
      </c>
      <c r="S471" s="2">
        <f t="shared" si="96"/>
        <v>28.854255286271076</v>
      </c>
      <c r="T471" s="2">
        <f t="shared" si="96"/>
        <v>1.5154229768308074</v>
      </c>
      <c r="U471" s="9">
        <f t="shared" si="98"/>
        <v>956.98961348543935</v>
      </c>
      <c r="V471" s="13">
        <f t="shared" si="95"/>
        <v>1.2697744648448861E-4</v>
      </c>
    </row>
    <row r="472" spans="3:22">
      <c r="C472">
        <v>1997.0417</v>
      </c>
      <c r="D472">
        <v>363.24</v>
      </c>
      <c r="E472" s="1">
        <f t="shared" si="99"/>
        <v>2216</v>
      </c>
      <c r="F472" s="4">
        <f>F471*SUM(econlow!Z262:AB262)/SUM(econlow!Z261:AB261)</f>
        <v>12375.151668328139</v>
      </c>
      <c r="G472" s="9">
        <f t="shared" si="100"/>
        <v>224.79474464321734</v>
      </c>
      <c r="H472" s="9">
        <f t="shared" si="100"/>
        <v>257.23890323464184</v>
      </c>
      <c r="I472" s="9">
        <f t="shared" si="100"/>
        <v>170.39144238598954</v>
      </c>
      <c r="J472" s="9">
        <f t="shared" si="100"/>
        <v>28.669137212372071</v>
      </c>
      <c r="K472" s="9">
        <f t="shared" si="100"/>
        <v>1.5044444251764668</v>
      </c>
      <c r="L472" s="9">
        <f t="shared" si="97"/>
        <v>957.59867190139721</v>
      </c>
      <c r="O472">
        <f t="shared" si="94"/>
        <v>12375.151668328139</v>
      </c>
      <c r="P472" s="2">
        <f t="shared" ref="P472:T487" si="101">P471*(1-P$5)+P$4*$O471*$L$4/1000</f>
        <v>224.79480567608118</v>
      </c>
      <c r="Q472" s="2">
        <f t="shared" si="101"/>
        <v>257.23895810675737</v>
      </c>
      <c r="R472" s="2">
        <f t="shared" si="101"/>
        <v>170.39145315921445</v>
      </c>
      <c r="S472" s="2">
        <f t="shared" si="101"/>
        <v>28.669137213596542</v>
      </c>
      <c r="T472" s="2">
        <f t="shared" si="101"/>
        <v>1.5044444251764668</v>
      </c>
      <c r="U472" s="9">
        <f t="shared" si="98"/>
        <v>957.59879858082593</v>
      </c>
      <c r="V472" s="13">
        <f t="shared" si="95"/>
        <v>1.2667942871757987E-4</v>
      </c>
    </row>
    <row r="473" spans="3:22">
      <c r="C473">
        <v>1997.125</v>
      </c>
      <c r="D473">
        <v>364.21</v>
      </c>
      <c r="E473" s="1">
        <f t="shared" si="99"/>
        <v>2217</v>
      </c>
      <c r="F473" s="4">
        <f>F472*SUM(econlow!Z263:AB263)/SUM(econlow!Z262:AB262)</f>
        <v>12283.729446076493</v>
      </c>
      <c r="G473" s="9">
        <f t="shared" si="100"/>
        <v>225.55003559011061</v>
      </c>
      <c r="H473" s="9">
        <f t="shared" si="100"/>
        <v>257.69321739268474</v>
      </c>
      <c r="I473" s="9">
        <f t="shared" si="100"/>
        <v>169.96352121776781</v>
      </c>
      <c r="J473" s="9">
        <f t="shared" si="100"/>
        <v>28.4838421252154</v>
      </c>
      <c r="K473" s="9">
        <f t="shared" si="100"/>
        <v>1.4934847057750198</v>
      </c>
      <c r="L473" s="9">
        <f t="shared" si="97"/>
        <v>958.1841010315535</v>
      </c>
      <c r="O473">
        <f t="shared" si="94"/>
        <v>12283.729446076493</v>
      </c>
      <c r="P473" s="2">
        <f t="shared" si="101"/>
        <v>225.55009662297445</v>
      </c>
      <c r="Q473" s="2">
        <f t="shared" si="101"/>
        <v>257.69327211384547</v>
      </c>
      <c r="R473" s="2">
        <f t="shared" si="101"/>
        <v>169.96353184638787</v>
      </c>
      <c r="S473" s="2">
        <f t="shared" si="101"/>
        <v>28.483842126369918</v>
      </c>
      <c r="T473" s="2">
        <f t="shared" si="101"/>
        <v>1.4934847057750198</v>
      </c>
      <c r="U473" s="9">
        <f t="shared" si="98"/>
        <v>958.18422741535267</v>
      </c>
      <c r="V473" s="13">
        <f t="shared" si="95"/>
        <v>1.2638379917007114E-4</v>
      </c>
    </row>
    <row r="474" spans="3:22">
      <c r="C474">
        <v>1997.2083</v>
      </c>
      <c r="D474">
        <v>364.65</v>
      </c>
      <c r="E474" s="1">
        <f t="shared" si="99"/>
        <v>2218</v>
      </c>
      <c r="F474" s="4">
        <f>F473*SUM(econlow!Z264:AB264)/SUM(econlow!Z263:AB263)</f>
        <v>12192.504687338769</v>
      </c>
      <c r="G474" s="9">
        <f t="shared" si="100"/>
        <v>226.29974677696035</v>
      </c>
      <c r="H474" s="9">
        <f t="shared" si="100"/>
        <v>258.1376974726744</v>
      </c>
      <c r="I474" s="9">
        <f t="shared" si="100"/>
        <v>169.52760907706894</v>
      </c>
      <c r="J474" s="9">
        <f t="shared" si="100"/>
        <v>28.298402056071112</v>
      </c>
      <c r="K474" s="9">
        <f t="shared" si="100"/>
        <v>1.4825451768257887</v>
      </c>
      <c r="L474" s="9">
        <f t="shared" si="97"/>
        <v>958.74600055960059</v>
      </c>
      <c r="O474">
        <f t="shared" si="94"/>
        <v>12192.504687338769</v>
      </c>
      <c r="P474" s="2">
        <f t="shared" si="101"/>
        <v>226.29980780982419</v>
      </c>
      <c r="Q474" s="2">
        <f t="shared" si="101"/>
        <v>258.13775204329556</v>
      </c>
      <c r="R474" s="2">
        <f t="shared" si="101"/>
        <v>169.52761956302513</v>
      </c>
      <c r="S474" s="2">
        <f t="shared" si="101"/>
        <v>28.298402057159674</v>
      </c>
      <c r="T474" s="2">
        <f t="shared" si="101"/>
        <v>1.4825451768257887</v>
      </c>
      <c r="U474" s="9">
        <f t="shared" si="98"/>
        <v>958.74612665013035</v>
      </c>
      <c r="V474" s="13">
        <f t="shared" si="95"/>
        <v>1.2609052976131352E-4</v>
      </c>
    </row>
    <row r="475" spans="3:22">
      <c r="C475">
        <v>1997.2917</v>
      </c>
      <c r="D475">
        <v>366.49</v>
      </c>
      <c r="E475" s="1">
        <f t="shared" si="99"/>
        <v>2219</v>
      </c>
      <c r="F475" s="4">
        <f>F474*SUM(econlow!Z265:AB265)/SUM(econlow!Z264:AB264)</f>
        <v>12101.487833989813</v>
      </c>
      <c r="G475" s="9">
        <f t="shared" si="100"/>
        <v>227.04389025553033</v>
      </c>
      <c r="H475" s="9">
        <f t="shared" si="100"/>
        <v>258.57238906962851</v>
      </c>
      <c r="I475" s="9">
        <f t="shared" si="100"/>
        <v>169.0838428895272</v>
      </c>
      <c r="J475" s="9">
        <f t="shared" si="100"/>
        <v>28.112848463773126</v>
      </c>
      <c r="K475" s="9">
        <f t="shared" si="100"/>
        <v>1.4716271645923684</v>
      </c>
      <c r="L475" s="9">
        <f t="shared" si="97"/>
        <v>959.28459784305164</v>
      </c>
      <c r="O475">
        <f t="shared" si="94"/>
        <v>12101.487833989813</v>
      </c>
      <c r="P475" s="2">
        <f t="shared" si="101"/>
        <v>227.04395128839417</v>
      </c>
      <c r="Q475" s="2">
        <f t="shared" si="101"/>
        <v>258.57244349012421</v>
      </c>
      <c r="R475" s="2">
        <f t="shared" si="101"/>
        <v>169.08385323473442</v>
      </c>
      <c r="S475" s="2">
        <f t="shared" si="101"/>
        <v>28.112848464799502</v>
      </c>
      <c r="T475" s="2">
        <f t="shared" si="101"/>
        <v>1.4716271645923684</v>
      </c>
      <c r="U475" s="9">
        <f t="shared" si="98"/>
        <v>959.28472364264474</v>
      </c>
      <c r="V475" s="13">
        <f t="shared" si="95"/>
        <v>1.2579959309277911E-4</v>
      </c>
    </row>
    <row r="476" spans="3:22">
      <c r="C476">
        <v>1997.375</v>
      </c>
      <c r="D476">
        <v>366.77</v>
      </c>
      <c r="E476" s="1">
        <f t="shared" si="99"/>
        <v>2220</v>
      </c>
      <c r="F476" s="4">
        <f>F475*SUM(econlow!Z266:AB266)/SUM(econlow!Z265:AB265)</f>
        <v>12010.689069876822</v>
      </c>
      <c r="G476" s="9">
        <f t="shared" si="100"/>
        <v>227.78247871488182</v>
      </c>
      <c r="H476" s="9">
        <f t="shared" si="100"/>
        <v>258.99733863358932</v>
      </c>
      <c r="I476" s="9">
        <f t="shared" si="100"/>
        <v>168.63235931160898</v>
      </c>
      <c r="J476" s="9">
        <f t="shared" si="100"/>
        <v>27.927212235583248</v>
      </c>
      <c r="K476" s="9">
        <f t="shared" si="100"/>
        <v>1.4607319637231575</v>
      </c>
      <c r="L476" s="9">
        <f t="shared" si="97"/>
        <v>959.80012085938654</v>
      </c>
      <c r="O476">
        <f t="shared" si="94"/>
        <v>12010.689069876822</v>
      </c>
      <c r="P476" s="2">
        <f t="shared" si="101"/>
        <v>227.78253974774566</v>
      </c>
      <c r="Q476" s="2">
        <f t="shared" si="101"/>
        <v>258.99739290437259</v>
      </c>
      <c r="R476" s="2">
        <f t="shared" si="101"/>
        <v>168.63236951795645</v>
      </c>
      <c r="S476" s="2">
        <f t="shared" si="101"/>
        <v>27.927212236550993</v>
      </c>
      <c r="T476" s="2">
        <f t="shared" si="101"/>
        <v>1.4607319637231575</v>
      </c>
      <c r="U476" s="9">
        <f t="shared" si="98"/>
        <v>959.80024637034876</v>
      </c>
      <c r="V476" s="13">
        <f t="shared" si="95"/>
        <v>1.2551096222068736E-4</v>
      </c>
    </row>
    <row r="477" spans="3:22">
      <c r="C477">
        <v>1997.4583</v>
      </c>
      <c r="D477">
        <v>365.73</v>
      </c>
      <c r="E477" s="1">
        <f t="shared" si="99"/>
        <v>2221</v>
      </c>
      <c r="F477" s="4">
        <f>F476*SUM(econlow!Z267:AB267)/SUM(econlow!Z266:AB266)</f>
        <v>11920.118323649969</v>
      </c>
      <c r="G477" s="9">
        <f t="shared" si="100"/>
        <v>228.51552546562547</v>
      </c>
      <c r="H477" s="9">
        <f t="shared" si="100"/>
        <v>259.41259344304336</v>
      </c>
      <c r="I477" s="9">
        <f t="shared" si="100"/>
        <v>168.1732946954611</v>
      </c>
      <c r="J477" s="9">
        <f t="shared" si="100"/>
        <v>27.741523689558356</v>
      </c>
      <c r="K477" s="9">
        <f t="shared" si="100"/>
        <v>1.4498608375769955</v>
      </c>
      <c r="L477" s="9">
        <f t="shared" si="97"/>
        <v>960.29279813126527</v>
      </c>
      <c r="O477">
        <f t="shared" si="94"/>
        <v>11920.118323649969</v>
      </c>
      <c r="P477" s="2">
        <f t="shared" si="101"/>
        <v>228.51558649848931</v>
      </c>
      <c r="Q477" s="2">
        <f t="shared" si="101"/>
        <v>259.41264756452608</v>
      </c>
      <c r="R477" s="2">
        <f t="shared" si="101"/>
        <v>168.17330476481268</v>
      </c>
      <c r="S477" s="2">
        <f t="shared" si="101"/>
        <v>27.741523690470817</v>
      </c>
      <c r="T477" s="2">
        <f t="shared" si="101"/>
        <v>1.4498608375769955</v>
      </c>
      <c r="U477" s="9">
        <f t="shared" si="98"/>
        <v>960.29292335587593</v>
      </c>
      <c r="V477" s="13">
        <f t="shared" si="95"/>
        <v>1.252246106560051E-4</v>
      </c>
    </row>
    <row r="478" spans="3:22">
      <c r="C478">
        <v>1997.5417</v>
      </c>
      <c r="D478">
        <v>364.46</v>
      </c>
      <c r="E478" s="1">
        <f t="shared" si="99"/>
        <v>2222</v>
      </c>
      <c r="F478" s="4">
        <f>F477*SUM(econlow!Z268:AB268)/SUM(econlow!Z267:AB267)</f>
        <v>11829.785271625768</v>
      </c>
      <c r="G478" s="9">
        <f t="shared" si="100"/>
        <v>229.2430444243459</v>
      </c>
      <c r="H478" s="9">
        <f t="shared" si="100"/>
        <v>259.81820157868032</v>
      </c>
      <c r="I478" s="9">
        <f t="shared" si="100"/>
        <v>167.70678505465608</v>
      </c>
      <c r="J478" s="9">
        <f t="shared" si="100"/>
        <v>27.555812577114573</v>
      </c>
      <c r="K478" s="9">
        <f t="shared" si="100"/>
        <v>1.439015018553564</v>
      </c>
      <c r="L478" s="9">
        <f t="shared" si="97"/>
        <v>960.76285865335046</v>
      </c>
      <c r="O478">
        <f t="shared" si="94"/>
        <v>11829.785271625768</v>
      </c>
      <c r="P478" s="2">
        <f t="shared" si="101"/>
        <v>229.24310545720974</v>
      </c>
      <c r="Q478" s="2">
        <f t="shared" si="101"/>
        <v>259.81825555127324</v>
      </c>
      <c r="R478" s="2">
        <f t="shared" si="101"/>
        <v>167.70679498885065</v>
      </c>
      <c r="S478" s="2">
        <f t="shared" si="101"/>
        <v>27.555812577974908</v>
      </c>
      <c r="T478" s="2">
        <f t="shared" si="101"/>
        <v>1.439015018553564</v>
      </c>
      <c r="U478" s="9">
        <f t="shared" si="98"/>
        <v>960.76298359386226</v>
      </c>
      <c r="V478" s="13">
        <f t="shared" si="95"/>
        <v>1.2494051179601229E-4</v>
      </c>
    </row>
    <row r="479" spans="3:22">
      <c r="C479">
        <v>1997.625</v>
      </c>
      <c r="D479">
        <v>362.4</v>
      </c>
      <c r="E479" s="1">
        <f t="shared" si="99"/>
        <v>2223</v>
      </c>
      <c r="F479" s="4">
        <f>F478*SUM(econlow!Z269:AB269)/SUM(econlow!Z268:AB268)</f>
        <v>11739.699340680409</v>
      </c>
      <c r="G479" s="9">
        <f t="shared" si="100"/>
        <v>229.965050098201</v>
      </c>
      <c r="H479" s="9">
        <f t="shared" si="100"/>
        <v>260.21421189749282</v>
      </c>
      <c r="I479" s="9">
        <f t="shared" si="100"/>
        <v>167.23296603082744</v>
      </c>
      <c r="J479" s="9">
        <f t="shared" si="100"/>
        <v>27.370108085781055</v>
      </c>
      <c r="K479" s="9">
        <f t="shared" si="100"/>
        <v>1.4281957084282142</v>
      </c>
      <c r="L479" s="9">
        <f t="shared" si="97"/>
        <v>961.21053182073058</v>
      </c>
      <c r="O479">
        <f t="shared" si="94"/>
        <v>11739.699340680409</v>
      </c>
      <c r="P479" s="2">
        <f t="shared" si="101"/>
        <v>229.96511113106484</v>
      </c>
      <c r="Q479" s="2">
        <f t="shared" si="101"/>
        <v>260.2142657216055</v>
      </c>
      <c r="R479" s="2">
        <f t="shared" si="101"/>
        <v>167.23297583167911</v>
      </c>
      <c r="S479" s="2">
        <f t="shared" si="101"/>
        <v>27.370108086592243</v>
      </c>
      <c r="T479" s="2">
        <f t="shared" si="101"/>
        <v>1.4281957084282142</v>
      </c>
      <c r="U479" s="9">
        <f t="shared" si="98"/>
        <v>961.21065647936996</v>
      </c>
      <c r="V479" s="13">
        <f t="shared" si="95"/>
        <v>1.2465863937904942E-4</v>
      </c>
    </row>
    <row r="480" spans="3:22">
      <c r="C480">
        <v>1997.7083</v>
      </c>
      <c r="D480">
        <v>360.44</v>
      </c>
      <c r="E480" s="1">
        <f t="shared" si="99"/>
        <v>2224</v>
      </c>
      <c r="F480" s="4">
        <f>F479*SUM(econlow!Z270:AB270)/SUM(econlow!Z269:AB269)</f>
        <v>11649.869711170795</v>
      </c>
      <c r="G480" s="9">
        <f t="shared" si="100"/>
        <v>230.68155756969793</v>
      </c>
      <c r="H480" s="9">
        <f t="shared" si="100"/>
        <v>260.60067400721903</v>
      </c>
      <c r="I480" s="9">
        <f t="shared" si="100"/>
        <v>166.7519728611874</v>
      </c>
      <c r="J480" s="9">
        <f t="shared" si="100"/>
        <v>27.184438842136053</v>
      </c>
      <c r="K480" s="9">
        <f t="shared" si="100"/>
        <v>1.4174040786908906</v>
      </c>
      <c r="L480" s="9">
        <f t="shared" si="97"/>
        <v>961.63604735893125</v>
      </c>
      <c r="O480">
        <f t="shared" si="94"/>
        <v>11649.869711170795</v>
      </c>
      <c r="P480" s="2">
        <f t="shared" si="101"/>
        <v>230.68161860256177</v>
      </c>
      <c r="Q480" s="2">
        <f t="shared" si="101"/>
        <v>260.60072768325995</v>
      </c>
      <c r="R480" s="2">
        <f t="shared" si="101"/>
        <v>166.751982530486</v>
      </c>
      <c r="S480" s="2">
        <f t="shared" si="101"/>
        <v>27.184438842900899</v>
      </c>
      <c r="T480" s="2">
        <f t="shared" si="101"/>
        <v>1.4174040786908906</v>
      </c>
      <c r="U480" s="9">
        <f t="shared" si="98"/>
        <v>961.63617173789953</v>
      </c>
      <c r="V480" s="13">
        <f t="shared" si="95"/>
        <v>1.2437896828032535E-4</v>
      </c>
    </row>
    <row r="481" spans="3:22">
      <c r="C481">
        <v>1997.7917</v>
      </c>
      <c r="D481">
        <v>360.98</v>
      </c>
      <c r="E481" s="1">
        <f t="shared" si="99"/>
        <v>2225</v>
      </c>
      <c r="F481" s="4">
        <f>F480*SUM(econlow!Z271:AB271)/SUM(econlow!Z270:AB270)</f>
        <v>11560.305319880505</v>
      </c>
      <c r="G481" s="9">
        <f t="shared" si="100"/>
        <v>231.39258248164731</v>
      </c>
      <c r="H481" s="9">
        <f t="shared" si="100"/>
        <v>260.97763824113019</v>
      </c>
      <c r="I481" s="9">
        <f t="shared" si="100"/>
        <v>166.26394034691964</v>
      </c>
      <c r="J481" s="9">
        <f t="shared" si="100"/>
        <v>26.998832914918076</v>
      </c>
      <c r="K481" s="9">
        <f t="shared" si="100"/>
        <v>1.4066412708888334</v>
      </c>
      <c r="L481" s="9">
        <f t="shared" si="97"/>
        <v>962.03963525550409</v>
      </c>
      <c r="O481">
        <f t="shared" si="94"/>
        <v>11560.305319880505</v>
      </c>
      <c r="P481" s="2">
        <f t="shared" si="101"/>
        <v>231.39264351451115</v>
      </c>
      <c r="Q481" s="2">
        <f t="shared" si="101"/>
        <v>260.97769176950675</v>
      </c>
      <c r="R481" s="2">
        <f t="shared" si="101"/>
        <v>166.26394988643096</v>
      </c>
      <c r="S481" s="2">
        <f t="shared" si="101"/>
        <v>26.998832915639227</v>
      </c>
      <c r="T481" s="2">
        <f t="shared" si="101"/>
        <v>1.4066412708888334</v>
      </c>
      <c r="U481" s="9">
        <f t="shared" si="98"/>
        <v>962.0397593569769</v>
      </c>
      <c r="V481" s="13">
        <f t="shared" si="95"/>
        <v>1.2410147280661477E-4</v>
      </c>
    </row>
    <row r="482" spans="3:22">
      <c r="C482">
        <v>1997.875</v>
      </c>
      <c r="D482">
        <v>362.65</v>
      </c>
      <c r="E482" s="1">
        <f t="shared" si="99"/>
        <v>2226</v>
      </c>
      <c r="F482" s="4">
        <f>F481*SUM(econlow!Z272:AB272)/SUM(econlow!Z271:AB271)</f>
        <v>11471.01486298847</v>
      </c>
      <c r="G482" s="9">
        <f t="shared" si="100"/>
        <v>232.09814102229728</v>
      </c>
      <c r="H482" s="9">
        <f t="shared" si="100"/>
        <v>261.34515563316376</v>
      </c>
      <c r="I482" s="9">
        <f t="shared" si="100"/>
        <v>165.76900282243867</v>
      </c>
      <c r="J482" s="9">
        <f t="shared" si="100"/>
        <v>26.813317818305098</v>
      </c>
      <c r="K482" s="9">
        <f t="shared" si="100"/>
        <v>1.3959083969727473</v>
      </c>
      <c r="L482" s="9">
        <f t="shared" si="97"/>
        <v>962.42152569317761</v>
      </c>
      <c r="O482">
        <f t="shared" si="94"/>
        <v>11471.01486298847</v>
      </c>
      <c r="P482" s="2">
        <f t="shared" si="101"/>
        <v>232.09820205516112</v>
      </c>
      <c r="Q482" s="2">
        <f t="shared" si="101"/>
        <v>261.34520901428215</v>
      </c>
      <c r="R482" s="2">
        <f t="shared" si="101"/>
        <v>165.76901223390479</v>
      </c>
      <c r="S482" s="2">
        <f t="shared" si="101"/>
        <v>26.813317818985052</v>
      </c>
      <c r="T482" s="2">
        <f t="shared" si="101"/>
        <v>1.3959083969727473</v>
      </c>
      <c r="U482" s="9">
        <f t="shared" si="98"/>
        <v>962.4216495193059</v>
      </c>
      <c r="V482" s="13">
        <f t="shared" si="95"/>
        <v>1.2382612828787387E-4</v>
      </c>
    </row>
    <row r="483" spans="3:22">
      <c r="C483">
        <v>1997.9583</v>
      </c>
      <c r="D483">
        <v>364.51</v>
      </c>
      <c r="E483" s="1">
        <f t="shared" si="99"/>
        <v>2227</v>
      </c>
      <c r="F483" s="4">
        <f>F482*SUM(econlow!Z273:AB273)/SUM(econlow!Z272:AB272)</f>
        <v>11382.006799057848</v>
      </c>
      <c r="G483" s="9">
        <f t="shared" si="100"/>
        <v>232.79824991064871</v>
      </c>
      <c r="H483" s="9">
        <f t="shared" si="100"/>
        <v>261.70327789340394</v>
      </c>
      <c r="I483" s="9">
        <f t="shared" si="100"/>
        <v>165.26729412550793</v>
      </c>
      <c r="J483" s="9">
        <f t="shared" si="100"/>
        <v>26.627920515354898</v>
      </c>
      <c r="K483" s="9">
        <f t="shared" si="100"/>
        <v>1.3852065396461382</v>
      </c>
      <c r="L483" s="9">
        <f t="shared" si="97"/>
        <v>962.7819489845615</v>
      </c>
      <c r="O483">
        <f t="shared" si="94"/>
        <v>11382.006799057848</v>
      </c>
      <c r="P483" s="2">
        <f t="shared" si="101"/>
        <v>232.79831094351255</v>
      </c>
      <c r="Q483" s="2">
        <f t="shared" si="101"/>
        <v>261.70333112766923</v>
      </c>
      <c r="R483" s="2">
        <f t="shared" si="101"/>
        <v>165.26730341064754</v>
      </c>
      <c r="S483" s="2">
        <f t="shared" si="101"/>
        <v>26.627920515996006</v>
      </c>
      <c r="T483" s="2">
        <f t="shared" si="101"/>
        <v>1.3852065396461382</v>
      </c>
      <c r="U483" s="9">
        <f t="shared" si="98"/>
        <v>962.78207253747144</v>
      </c>
      <c r="V483" s="13">
        <f t="shared" si="95"/>
        <v>1.2355290994037205E-4</v>
      </c>
    </row>
    <row r="484" spans="3:22">
      <c r="C484">
        <v>1998.0417</v>
      </c>
      <c r="D484">
        <v>365.39</v>
      </c>
      <c r="E484" s="1">
        <f t="shared" si="99"/>
        <v>2228</v>
      </c>
      <c r="F484" s="4">
        <f>F483*SUM(econlow!Z274:AB274)/SUM(econlow!Z273:AB273)</f>
        <v>11293.289352042972</v>
      </c>
      <c r="G484" s="9">
        <f t="shared" si="100"/>
        <v>233.49292638195271</v>
      </c>
      <c r="H484" s="9">
        <f t="shared" si="100"/>
        <v>262.05205738391021</v>
      </c>
      <c r="I484" s="9">
        <f t="shared" si="100"/>
        <v>164.75894756820804</v>
      </c>
      <c r="J484" s="9">
        <f t="shared" si="100"/>
        <v>26.442667421599626</v>
      </c>
      <c r="K484" s="9">
        <f t="shared" si="100"/>
        <v>1.3745367527175185</v>
      </c>
      <c r="L484" s="9">
        <f t="shared" si="97"/>
        <v>963.12113550838808</v>
      </c>
      <c r="O484">
        <f t="shared" si="94"/>
        <v>11293.289352042972</v>
      </c>
      <c r="P484" s="2">
        <f t="shared" si="101"/>
        <v>233.49298741481655</v>
      </c>
      <c r="Q484" s="2">
        <f t="shared" si="101"/>
        <v>262.05211047172645</v>
      </c>
      <c r="R484" s="2">
        <f t="shared" si="101"/>
        <v>164.75895672871678</v>
      </c>
      <c r="S484" s="2">
        <f t="shared" si="101"/>
        <v>26.44266742220411</v>
      </c>
      <c r="T484" s="2">
        <f t="shared" si="101"/>
        <v>1.3745367527175185</v>
      </c>
      <c r="U484" s="9">
        <f t="shared" si="98"/>
        <v>963.12125879018129</v>
      </c>
      <c r="V484" s="13">
        <f t="shared" si="95"/>
        <v>1.2328179320775234E-4</v>
      </c>
    </row>
    <row r="485" spans="3:22">
      <c r="C485">
        <v>1998.125</v>
      </c>
      <c r="D485">
        <v>366.1</v>
      </c>
      <c r="E485" s="1">
        <f t="shared" si="99"/>
        <v>2229</v>
      </c>
      <c r="F485" s="4">
        <f>F484*SUM(econlow!Z275:AB275)/SUM(econlow!Z274:AB274)</f>
        <v>11204.870514311968</v>
      </c>
      <c r="G485" s="9">
        <f t="shared" si="100"/>
        <v>234.18218817339195</v>
      </c>
      <c r="H485" s="9">
        <f t="shared" si="100"/>
        <v>262.39154709489475</v>
      </c>
      <c r="I485" s="9">
        <f t="shared" si="100"/>
        <v>164.24409590874643</v>
      </c>
      <c r="J485" s="9">
        <f t="shared" si="100"/>
        <v>26.257584408787988</v>
      </c>
      <c r="K485" s="9">
        <f t="shared" si="100"/>
        <v>1.3639000614552039</v>
      </c>
      <c r="L485" s="9">
        <f t="shared" si="97"/>
        <v>963.43931564727632</v>
      </c>
      <c r="O485">
        <f t="shared" si="94"/>
        <v>11204.870514311968</v>
      </c>
      <c r="P485" s="2">
        <f t="shared" si="101"/>
        <v>234.18224920625579</v>
      </c>
      <c r="Q485" s="2">
        <f t="shared" si="101"/>
        <v>262.39160003666484</v>
      </c>
      <c r="R485" s="2">
        <f t="shared" si="101"/>
        <v>164.24410494629717</v>
      </c>
      <c r="S485" s="2">
        <f t="shared" si="101"/>
        <v>26.257584409357939</v>
      </c>
      <c r="T485" s="2">
        <f t="shared" si="101"/>
        <v>1.3639000614552039</v>
      </c>
      <c r="U485" s="9">
        <f t="shared" si="98"/>
        <v>963.43943866003087</v>
      </c>
      <c r="V485" s="13">
        <f t="shared" si="95"/>
        <v>1.2301275455683935E-4</v>
      </c>
    </row>
    <row r="486" spans="3:22">
      <c r="C486">
        <v>1998.2083</v>
      </c>
      <c r="D486">
        <v>367.36</v>
      </c>
      <c r="E486" s="1">
        <f t="shared" si="99"/>
        <v>2230</v>
      </c>
      <c r="F486" s="4">
        <f>F485*SUM(econlow!Z276:AB276)/SUM(econlow!Z275:AB275)</f>
        <v>11116.758049683167</v>
      </c>
      <c r="G486" s="9">
        <f t="shared" si="100"/>
        <v>234.8660535099462</v>
      </c>
      <c r="H486" s="9">
        <f t="shared" si="100"/>
        <v>262.7218006212492</v>
      </c>
      <c r="I486" s="9">
        <f t="shared" si="100"/>
        <v>163.72287132409946</v>
      </c>
      <c r="J486" s="9">
        <f t="shared" si="100"/>
        <v>26.072696808768391</v>
      </c>
      <c r="K486" s="9">
        <f t="shared" si="100"/>
        <v>1.3532974629444119</v>
      </c>
      <c r="L486" s="9">
        <f t="shared" si="97"/>
        <v>963.73671972700765</v>
      </c>
      <c r="O486">
        <f t="shared" si="94"/>
        <v>11116.758049683167</v>
      </c>
      <c r="P486" s="2">
        <f t="shared" si="101"/>
        <v>234.86611454281004</v>
      </c>
      <c r="Q486" s="2">
        <f t="shared" si="101"/>
        <v>262.72185341737492</v>
      </c>
      <c r="R486" s="2">
        <f t="shared" si="101"/>
        <v>163.72288024034262</v>
      </c>
      <c r="S486" s="2">
        <f t="shared" si="101"/>
        <v>26.072696809305782</v>
      </c>
      <c r="T486" s="2">
        <f t="shared" si="101"/>
        <v>1.3532974629444119</v>
      </c>
      <c r="U486" s="9">
        <f t="shared" si="98"/>
        <v>963.73684247277777</v>
      </c>
      <c r="V486" s="13">
        <f t="shared" si="95"/>
        <v>1.2274577011339716E-4</v>
      </c>
    </row>
    <row r="487" spans="3:22">
      <c r="C487">
        <v>1998.2917</v>
      </c>
      <c r="D487">
        <v>368.79</v>
      </c>
      <c r="E487" s="1">
        <f t="shared" si="99"/>
        <v>2231</v>
      </c>
      <c r="F487" s="4">
        <f>F486*SUM(econlow!Z277:AB277)/SUM(econlow!Z276:AB276)</f>
        <v>11028.959496472908</v>
      </c>
      <c r="G487" s="9">
        <f t="shared" ref="G487:K502" si="102">G486*(1-G$5)+G$4*$F486*$L$4/1000</f>
        <v>235.54454109044329</v>
      </c>
      <c r="H487" s="9">
        <f t="shared" si="102"/>
        <v>263.04287213942109</v>
      </c>
      <c r="I487" s="9">
        <f t="shared" si="102"/>
        <v>163.19540538347795</v>
      </c>
      <c r="J487" s="9">
        <f t="shared" si="102"/>
        <v>25.888029417506679</v>
      </c>
      <c r="K487" s="9">
        <f t="shared" si="102"/>
        <v>1.342729926446411</v>
      </c>
      <c r="L487" s="9">
        <f t="shared" si="97"/>
        <v>964.01357795729541</v>
      </c>
      <c r="O487">
        <f t="shared" si="94"/>
        <v>11028.959496472908</v>
      </c>
      <c r="P487" s="2">
        <f t="shared" si="101"/>
        <v>235.54460212330713</v>
      </c>
      <c r="Q487" s="2">
        <f t="shared" si="101"/>
        <v>263.04292479030306</v>
      </c>
      <c r="R487" s="2">
        <f t="shared" si="101"/>
        <v>163.19541418004178</v>
      </c>
      <c r="S487" s="2">
        <f t="shared" si="101"/>
        <v>25.888029418013371</v>
      </c>
      <c r="T487" s="2">
        <f t="shared" si="101"/>
        <v>1.342729926446411</v>
      </c>
      <c r="U487" s="9">
        <f t="shared" si="98"/>
        <v>964.01370043811175</v>
      </c>
      <c r="V487" s="13">
        <f t="shared" si="95"/>
        <v>1.2248081634425034E-4</v>
      </c>
    </row>
    <row r="488" spans="3:22">
      <c r="C488">
        <v>1998.375</v>
      </c>
      <c r="D488">
        <v>369.56</v>
      </c>
      <c r="E488" s="1">
        <f t="shared" si="99"/>
        <v>2232</v>
      </c>
      <c r="F488" s="4">
        <f>F487*SUM(econlow!Z278:AB278)/SUM(econlow!Z277:AB277)</f>
        <v>10941.482170552934</v>
      </c>
      <c r="G488" s="9">
        <f t="shared" si="102"/>
        <v>236.21767007379609</v>
      </c>
      <c r="H488" s="9">
        <f t="shared" si="102"/>
        <v>263.35481638464006</v>
      </c>
      <c r="I488" s="9">
        <f t="shared" si="102"/>
        <v>162.66182902260672</v>
      </c>
      <c r="J488" s="9">
        <f t="shared" si="102"/>
        <v>25.703606499232023</v>
      </c>
      <c r="K488" s="9">
        <f t="shared" si="102"/>
        <v>1.3321983937594424</v>
      </c>
      <c r="L488" s="9">
        <f t="shared" si="97"/>
        <v>964.27012037403438</v>
      </c>
      <c r="O488">
        <f t="shared" si="94"/>
        <v>10941.482170552934</v>
      </c>
      <c r="P488" s="2">
        <f t="shared" ref="P488:T503" si="103">P487*(1-P$5)+P$4*$O487*$L$4/1000</f>
        <v>236.21773110665993</v>
      </c>
      <c r="Q488" s="2">
        <f t="shared" si="103"/>
        <v>263.35486889067784</v>
      </c>
      <c r="R488" s="2">
        <f t="shared" si="103"/>
        <v>162.66183770109765</v>
      </c>
      <c r="S488" s="2">
        <f t="shared" si="103"/>
        <v>25.703606499709771</v>
      </c>
      <c r="T488" s="2">
        <f t="shared" si="103"/>
        <v>1.3321983937594424</v>
      </c>
      <c r="U488" s="9">
        <f t="shared" si="98"/>
        <v>964.27024259190455</v>
      </c>
      <c r="V488" s="13">
        <f t="shared" si="95"/>
        <v>1.2221787017097085E-4</v>
      </c>
    </row>
    <row r="489" spans="3:22">
      <c r="C489">
        <v>1998.4583</v>
      </c>
      <c r="D489">
        <v>369.13</v>
      </c>
      <c r="E489" s="1">
        <f t="shared" si="99"/>
        <v>2233</v>
      </c>
      <c r="F489" s="4">
        <f>F488*SUM(econlow!Z279:AB279)/SUM(econlow!Z278:AB278)</f>
        <v>10854.333168415498</v>
      </c>
      <c r="G489" s="9">
        <f t="shared" si="102"/>
        <v>236.88546006542609</v>
      </c>
      <c r="H489" s="9">
        <f t="shared" si="102"/>
        <v>263.6576886284937</v>
      </c>
      <c r="I489" s="9">
        <f t="shared" si="102"/>
        <v>162.12227251880881</v>
      </c>
      <c r="J489" s="9">
        <f t="shared" si="102"/>
        <v>25.519451790704863</v>
      </c>
      <c r="K489" s="9">
        <f t="shared" si="102"/>
        <v>1.3217037795811724</v>
      </c>
      <c r="L489" s="9">
        <f t="shared" si="97"/>
        <v>964.50657678301468</v>
      </c>
      <c r="O489">
        <f t="shared" si="94"/>
        <v>10854.333168415498</v>
      </c>
      <c r="P489" s="2">
        <f t="shared" si="103"/>
        <v>236.88552109828993</v>
      </c>
      <c r="Q489" s="2">
        <f t="shared" si="103"/>
        <v>263.65774099008581</v>
      </c>
      <c r="R489" s="2">
        <f t="shared" si="103"/>
        <v>162.12228108081169</v>
      </c>
      <c r="S489" s="2">
        <f t="shared" si="103"/>
        <v>25.519451791155319</v>
      </c>
      <c r="T489" s="2">
        <f t="shared" si="103"/>
        <v>1.3217037795811724</v>
      </c>
      <c r="U489" s="9">
        <f t="shared" si="98"/>
        <v>964.50669873992399</v>
      </c>
      <c r="V489" s="13">
        <f t="shared" si="95"/>
        <v>1.219569093109385E-4</v>
      </c>
    </row>
    <row r="490" spans="3:22">
      <c r="C490">
        <v>1998.5417</v>
      </c>
      <c r="D490">
        <v>367.98</v>
      </c>
      <c r="E490" s="1">
        <f t="shared" si="99"/>
        <v>2234</v>
      </c>
      <c r="F490" s="4">
        <f>F489*SUM(econlow!Z280:AB280)/SUM(econlow!Z279:AB279)</f>
        <v>10767.519370244001</v>
      </c>
      <c r="G490" s="9">
        <f t="shared" si="102"/>
        <v>237.54793110387399</v>
      </c>
      <c r="H490" s="9">
        <f t="shared" si="102"/>
        <v>263.95154465685329</v>
      </c>
      <c r="I490" s="9">
        <f t="shared" si="102"/>
        <v>161.57686546688441</v>
      </c>
      <c r="J490" s="9">
        <f t="shared" si="102"/>
        <v>25.335588505600764</v>
      </c>
      <c r="K490" s="9">
        <f t="shared" si="102"/>
        <v>1.3112469718724298</v>
      </c>
      <c r="L490" s="9">
        <f t="shared" si="97"/>
        <v>964.72317670508482</v>
      </c>
      <c r="O490">
        <f t="shared" si="94"/>
        <v>10767.519370244001</v>
      </c>
      <c r="P490" s="2">
        <f t="shared" si="103"/>
        <v>237.54799213673783</v>
      </c>
      <c r="Q490" s="2">
        <f t="shared" si="103"/>
        <v>263.95159687439713</v>
      </c>
      <c r="R490" s="2">
        <f t="shared" si="103"/>
        <v>161.5768739139628</v>
      </c>
      <c r="S490" s="2">
        <f t="shared" si="103"/>
        <v>25.335588506025488</v>
      </c>
      <c r="T490" s="2">
        <f t="shared" si="103"/>
        <v>1.3112469718724298</v>
      </c>
      <c r="U490" s="9">
        <f t="shared" si="98"/>
        <v>964.72329840299562</v>
      </c>
      <c r="V490" s="13">
        <f t="shared" si="95"/>
        <v>1.2169791079941206E-4</v>
      </c>
    </row>
    <row r="491" spans="3:22">
      <c r="C491">
        <v>1998.625</v>
      </c>
      <c r="D491">
        <v>366.1</v>
      </c>
      <c r="E491" s="1">
        <f t="shared" si="99"/>
        <v>2235</v>
      </c>
      <c r="F491" s="4">
        <f>F490*SUM(econlow!Z281:AB281)/SUM(econlow!Z280:AB280)</f>
        <v>10681.04744298765</v>
      </c>
      <c r="G491" s="9">
        <f t="shared" si="102"/>
        <v>238.20510364759781</v>
      </c>
      <c r="H491" s="9">
        <f t="shared" si="102"/>
        <v>264.23644074814797</v>
      </c>
      <c r="I491" s="9">
        <f t="shared" si="102"/>
        <v>161.02573675577509</v>
      </c>
      <c r="J491" s="9">
        <f t="shared" si="102"/>
        <v>25.152039339004251</v>
      </c>
      <c r="K491" s="9">
        <f t="shared" si="102"/>
        <v>1.3008288322219872</v>
      </c>
      <c r="L491" s="9">
        <f t="shared" si="97"/>
        <v>964.92014932274708</v>
      </c>
      <c r="O491">
        <f t="shared" si="94"/>
        <v>10681.04744298765</v>
      </c>
      <c r="P491" s="2">
        <f t="shared" si="103"/>
        <v>238.20516468046165</v>
      </c>
      <c r="Q491" s="2">
        <f t="shared" si="103"/>
        <v>264.23649282203979</v>
      </c>
      <c r="R491" s="2">
        <f t="shared" si="103"/>
        <v>161.02574508947157</v>
      </c>
      <c r="S491" s="2">
        <f t="shared" si="103"/>
        <v>25.152039339404709</v>
      </c>
      <c r="T491" s="2">
        <f t="shared" si="103"/>
        <v>1.3008288322219872</v>
      </c>
      <c r="U491" s="9">
        <f t="shared" si="98"/>
        <v>964.92027076359977</v>
      </c>
      <c r="V491" s="13">
        <f t="shared" si="95"/>
        <v>1.2144085269483185E-4</v>
      </c>
    </row>
    <row r="492" spans="3:22">
      <c r="C492">
        <v>1998.7083</v>
      </c>
      <c r="D492">
        <v>364.16</v>
      </c>
      <c r="E492" s="1">
        <f t="shared" si="99"/>
        <v>2236</v>
      </c>
      <c r="F492" s="4">
        <f>F491*SUM(econlow!Z282:AB282)/SUM(econlow!Z281:AB281)</f>
        <v>10594.923843438211</v>
      </c>
      <c r="G492" s="9">
        <f t="shared" si="102"/>
        <v>238.85699856195856</v>
      </c>
      <c r="H492" s="9">
        <f t="shared" si="102"/>
        <v>264.51243365198792</v>
      </c>
      <c r="I492" s="9">
        <f t="shared" si="102"/>
        <v>160.46901454600305</v>
      </c>
      <c r="J492" s="9">
        <f t="shared" si="102"/>
        <v>24.968826472006793</v>
      </c>
      <c r="K492" s="9">
        <f t="shared" si="102"/>
        <v>1.2904501962121615</v>
      </c>
      <c r="L492" s="9">
        <f t="shared" si="97"/>
        <v>965.09772342816848</v>
      </c>
      <c r="O492">
        <f t="shared" si="94"/>
        <v>10594.923843438211</v>
      </c>
      <c r="P492" s="2">
        <f t="shared" si="103"/>
        <v>238.8570595948224</v>
      </c>
      <c r="Q492" s="2">
        <f t="shared" si="103"/>
        <v>264.51248558262296</v>
      </c>
      <c r="R492" s="2">
        <f t="shared" si="103"/>
        <v>160.46902276783953</v>
      </c>
      <c r="S492" s="2">
        <f t="shared" si="103"/>
        <v>24.968826472384372</v>
      </c>
      <c r="T492" s="2">
        <f t="shared" si="103"/>
        <v>1.2904501962121615</v>
      </c>
      <c r="U492" s="9">
        <f t="shared" si="98"/>
        <v>965.09784461388153</v>
      </c>
      <c r="V492" s="13">
        <f t="shared" si="95"/>
        <v>1.2118571305563819E-4</v>
      </c>
    </row>
    <row r="493" spans="3:22">
      <c r="C493">
        <v>1998.7917</v>
      </c>
      <c r="D493">
        <v>364.54</v>
      </c>
      <c r="E493" s="1">
        <f t="shared" si="99"/>
        <v>2237</v>
      </c>
      <c r="F493" s="4">
        <f>F492*SUM(econlow!Z283:AB283)/SUM(econlow!Z282:AB282)</f>
        <v>10509.154821307218</v>
      </c>
      <c r="G493" s="9">
        <f t="shared" si="102"/>
        <v>239.50363710639377</v>
      </c>
      <c r="H493" s="9">
        <f t="shared" si="102"/>
        <v>264.77958056813497</v>
      </c>
      <c r="I493" s="9">
        <f t="shared" si="102"/>
        <v>159.9068262478755</v>
      </c>
      <c r="J493" s="9">
        <f t="shared" si="102"/>
        <v>24.785971576403245</v>
      </c>
      <c r="K493" s="9">
        <f t="shared" si="102"/>
        <v>1.2801118737850103</v>
      </c>
      <c r="L493" s="9">
        <f t="shared" si="97"/>
        <v>965.25612737259246</v>
      </c>
      <c r="O493">
        <f t="shared" si="94"/>
        <v>10509.154821307218</v>
      </c>
      <c r="P493" s="2">
        <f t="shared" si="103"/>
        <v>239.50369813925761</v>
      </c>
      <c r="Q493" s="2">
        <f t="shared" si="103"/>
        <v>264.77963235590732</v>
      </c>
      <c r="R493" s="2">
        <f t="shared" si="103"/>
        <v>159.90683435935344</v>
      </c>
      <c r="S493" s="2">
        <f t="shared" si="103"/>
        <v>24.785971576759255</v>
      </c>
      <c r="T493" s="2">
        <f t="shared" si="103"/>
        <v>1.2801118737850103</v>
      </c>
      <c r="U493" s="9">
        <f t="shared" si="98"/>
        <v>965.25624830506263</v>
      </c>
      <c r="V493" s="13">
        <f t="shared" si="95"/>
        <v>1.2093247016764508E-4</v>
      </c>
    </row>
    <row r="494" spans="3:22">
      <c r="C494">
        <v>1998.875</v>
      </c>
      <c r="D494">
        <v>365.67</v>
      </c>
      <c r="E494" s="1">
        <f t="shared" si="99"/>
        <v>2238</v>
      </c>
      <c r="F494" s="4">
        <f>F493*SUM(econlow!Z284:AB284)/SUM(econlow!Z283:AB283)</f>
        <v>10423.746422301929</v>
      </c>
      <c r="G494" s="9">
        <f t="shared" si="102"/>
        <v>240.14504092177873</v>
      </c>
      <c r="H494" s="9">
        <f t="shared" si="102"/>
        <v>265.03793912582012</v>
      </c>
      <c r="I494" s="9">
        <f t="shared" si="102"/>
        <v>159.33929850044379</v>
      </c>
      <c r="J494" s="9">
        <f t="shared" si="102"/>
        <v>24.603495819481182</v>
      </c>
      <c r="K494" s="9">
        <f t="shared" si="102"/>
        <v>1.2698146496089111</v>
      </c>
      <c r="L494" s="9">
        <f t="shared" si="97"/>
        <v>965.39558901713269</v>
      </c>
      <c r="O494">
        <f t="shared" si="94"/>
        <v>10423.746422301929</v>
      </c>
      <c r="P494" s="2">
        <f t="shared" si="103"/>
        <v>240.14510195464257</v>
      </c>
      <c r="Q494" s="2">
        <f t="shared" si="103"/>
        <v>265.03799077112279</v>
      </c>
      <c r="R494" s="2">
        <f t="shared" si="103"/>
        <v>159.33930650304447</v>
      </c>
      <c r="S494" s="2">
        <f t="shared" si="103"/>
        <v>24.603495819816853</v>
      </c>
      <c r="T494" s="2">
        <f t="shared" si="103"/>
        <v>1.2698146496089111</v>
      </c>
      <c r="U494" s="9">
        <f t="shared" si="98"/>
        <v>965.39570969823558</v>
      </c>
      <c r="V494" s="13">
        <f t="shared" si="95"/>
        <v>1.206811028851007E-4</v>
      </c>
    </row>
    <row r="495" spans="3:22">
      <c r="C495">
        <v>1998.9583</v>
      </c>
      <c r="D495">
        <v>367.3</v>
      </c>
      <c r="E495" s="1">
        <f t="shared" si="99"/>
        <v>2239</v>
      </c>
      <c r="F495" s="4">
        <f>F494*SUM(econlow!Z285:AB285)/SUM(econlow!Z284:AB284)</f>
        <v>10338.70449119861</v>
      </c>
      <c r="G495" s="9">
        <f t="shared" si="102"/>
        <v>240.78123201797555</v>
      </c>
      <c r="H495" s="9">
        <f t="shared" si="102"/>
        <v>265.28756736340659</v>
      </c>
      <c r="I495" s="9">
        <f t="shared" si="102"/>
        <v>158.76655715120725</v>
      </c>
      <c r="J495" s="9">
        <f t="shared" si="102"/>
        <v>24.421419868897633</v>
      </c>
      <c r="K495" s="9">
        <f t="shared" si="102"/>
        <v>1.2595592834453142</v>
      </c>
      <c r="L495" s="9">
        <f t="shared" si="97"/>
        <v>965.51633568493241</v>
      </c>
      <c r="O495">
        <f t="shared" si="94"/>
        <v>10338.70449119861</v>
      </c>
      <c r="P495" s="2">
        <f t="shared" si="103"/>
        <v>240.78129305083939</v>
      </c>
      <c r="Q495" s="2">
        <f t="shared" si="103"/>
        <v>265.28761886663148</v>
      </c>
      <c r="R495" s="2">
        <f t="shared" si="103"/>
        <v>158.76656504639209</v>
      </c>
      <c r="S495" s="2">
        <f t="shared" si="103"/>
        <v>24.421419869214127</v>
      </c>
      <c r="T495" s="2">
        <f t="shared" si="103"/>
        <v>1.2595592834453142</v>
      </c>
      <c r="U495" s="9">
        <f t="shared" si="98"/>
        <v>965.51645611652236</v>
      </c>
      <c r="V495" s="13">
        <f t="shared" si="95"/>
        <v>1.204315899485664E-4</v>
      </c>
    </row>
    <row r="496" spans="3:22">
      <c r="C496">
        <v>1999.0417</v>
      </c>
      <c r="D496">
        <v>368.35</v>
      </c>
      <c r="E496" s="1">
        <f t="shared" si="99"/>
        <v>2240</v>
      </c>
      <c r="F496" s="4">
        <f>F495*SUM(econlow!Z286:AB286)/SUM(econlow!Z285:AB285)</f>
        <v>10254.034674911441</v>
      </c>
      <c r="G496" s="9">
        <f t="shared" si="102"/>
        <v>241.41223276156984</v>
      </c>
      <c r="H496" s="9">
        <f t="shared" si="102"/>
        <v>265.52852370839764</v>
      </c>
      <c r="I496" s="9">
        <f t="shared" si="102"/>
        <v>158.18872723655096</v>
      </c>
      <c r="J496" s="9">
        <f t="shared" si="102"/>
        <v>24.239763897637964</v>
      </c>
      <c r="K496" s="9">
        <f t="shared" si="102"/>
        <v>1.2493465105154749</v>
      </c>
      <c r="L496" s="9">
        <f t="shared" si="97"/>
        <v>965.61859411467185</v>
      </c>
      <c r="O496">
        <f t="shared" si="94"/>
        <v>10254.034674911441</v>
      </c>
      <c r="P496" s="2">
        <f t="shared" si="103"/>
        <v>241.41229379443368</v>
      </c>
      <c r="Q496" s="2">
        <f t="shared" si="103"/>
        <v>265.52857506993558</v>
      </c>
      <c r="R496" s="2">
        <f t="shared" si="103"/>
        <v>158.18873502576176</v>
      </c>
      <c r="S496" s="2">
        <f t="shared" si="103"/>
        <v>24.239763897936378</v>
      </c>
      <c r="T496" s="2">
        <f t="shared" si="103"/>
        <v>1.2493465105154749</v>
      </c>
      <c r="U496" s="9">
        <f t="shared" si="98"/>
        <v>965.61871429858286</v>
      </c>
      <c r="V496" s="13">
        <f t="shared" si="95"/>
        <v>1.2018391100809822E-4</v>
      </c>
    </row>
    <row r="497" spans="3:22">
      <c r="C497">
        <v>1999.125</v>
      </c>
      <c r="D497">
        <v>369.28</v>
      </c>
      <c r="E497" s="1">
        <f t="shared" si="99"/>
        <v>2241</v>
      </c>
      <c r="F497" s="4">
        <f>F496*SUM(econlow!Z287:AB287)/SUM(econlow!Z286:AB286)</f>
        <v>10169.742425555743</v>
      </c>
      <c r="G497" s="9">
        <f t="shared" si="102"/>
        <v>242.03806586379449</v>
      </c>
      <c r="H497" s="9">
        <f t="shared" si="102"/>
        <v>265.76086695778736</v>
      </c>
      <c r="I497" s="9">
        <f t="shared" si="102"/>
        <v>157.60593296290733</v>
      </c>
      <c r="J497" s="9">
        <f t="shared" si="102"/>
        <v>24.058547589051656</v>
      </c>
      <c r="K497" s="9">
        <f t="shared" si="102"/>
        <v>1.2391770418669674</v>
      </c>
      <c r="L497" s="9">
        <f t="shared" si="97"/>
        <v>965.70259041540771</v>
      </c>
      <c r="O497">
        <f t="shared" si="94"/>
        <v>10169.742425555743</v>
      </c>
      <c r="P497" s="2">
        <f t="shared" si="103"/>
        <v>242.03812689665833</v>
      </c>
      <c r="Q497" s="2">
        <f t="shared" si="103"/>
        <v>265.76091817802819</v>
      </c>
      <c r="R497" s="2">
        <f t="shared" si="103"/>
        <v>157.60594064756654</v>
      </c>
      <c r="S497" s="2">
        <f t="shared" si="103"/>
        <v>24.058547589333021</v>
      </c>
      <c r="T497" s="2">
        <f t="shared" si="103"/>
        <v>1.2391770418669674</v>
      </c>
      <c r="U497" s="9">
        <f t="shared" si="98"/>
        <v>965.70271035345297</v>
      </c>
      <c r="V497" s="13">
        <f t="shared" si="95"/>
        <v>1.1993804525900487E-4</v>
      </c>
    </row>
    <row r="498" spans="3:22">
      <c r="C498">
        <v>1999.2083</v>
      </c>
      <c r="D498">
        <v>369.84</v>
      </c>
      <c r="E498" s="1">
        <f t="shared" si="99"/>
        <v>2242</v>
      </c>
      <c r="F498" s="4">
        <f>F497*SUM(econlow!Z288:AB288)/SUM(econlow!Z287:AB287)</f>
        <v>10085.833003503943</v>
      </c>
      <c r="G498" s="9">
        <f t="shared" si="102"/>
        <v>242.65875436864061</v>
      </c>
      <c r="H498" s="9">
        <f t="shared" si="102"/>
        <v>265.98465625875338</v>
      </c>
      <c r="I498" s="9">
        <f t="shared" si="102"/>
        <v>157.0182976886307</v>
      </c>
      <c r="J498" s="9">
        <f t="shared" si="102"/>
        <v>23.877790141959959</v>
      </c>
      <c r="K498" s="9">
        <f t="shared" si="102"/>
        <v>1.2290515647398021</v>
      </c>
      <c r="L498" s="9">
        <f t="shared" si="97"/>
        <v>965.76855002272453</v>
      </c>
      <c r="O498">
        <f t="shared" si="94"/>
        <v>10085.833003503943</v>
      </c>
      <c r="P498" s="2">
        <f t="shared" si="103"/>
        <v>242.65881540150446</v>
      </c>
      <c r="Q498" s="2">
        <f t="shared" si="103"/>
        <v>265.9847073380858</v>
      </c>
      <c r="R498" s="2">
        <f t="shared" si="103"/>
        <v>157.0183052701417</v>
      </c>
      <c r="S498" s="2">
        <f t="shared" si="103"/>
        <v>23.877790142225251</v>
      </c>
      <c r="T498" s="2">
        <f t="shared" si="103"/>
        <v>1.2290515647398021</v>
      </c>
      <c r="U498" s="9">
        <f t="shared" si="98"/>
        <v>965.7686697166971</v>
      </c>
      <c r="V498" s="13">
        <f t="shared" si="95"/>
        <v>1.1969397257871606E-4</v>
      </c>
    </row>
    <row r="499" spans="3:22">
      <c r="C499">
        <v>1999.2917</v>
      </c>
      <c r="D499">
        <v>371.15</v>
      </c>
      <c r="E499" s="1">
        <f t="shared" si="99"/>
        <v>2243</v>
      </c>
      <c r="F499" s="4">
        <f>F498*SUM(econlow!Z289:AB289)/SUM(econlow!Z288:AB288)</f>
        <v>10002.311480433193</v>
      </c>
      <c r="G499" s="9">
        <f t="shared" si="102"/>
        <v>243.27432164115493</v>
      </c>
      <c r="H499" s="9">
        <f t="shared" si="102"/>
        <v>266.19995108968925</v>
      </c>
      <c r="I499" s="9">
        <f t="shared" si="102"/>
        <v>156.4259439065743</v>
      </c>
      <c r="J499" s="9">
        <f t="shared" si="102"/>
        <v>23.697510275830428</v>
      </c>
      <c r="K499" s="9">
        <f t="shared" si="102"/>
        <v>1.2189707429319576</v>
      </c>
      <c r="L499" s="9">
        <f t="shared" si="97"/>
        <v>965.81669765618074</v>
      </c>
      <c r="O499">
        <f t="shared" si="94"/>
        <v>10002.311480433193</v>
      </c>
      <c r="P499" s="2">
        <f t="shared" si="103"/>
        <v>243.27438267401877</v>
      </c>
      <c r="Q499" s="2">
        <f t="shared" si="103"/>
        <v>266.20000202850093</v>
      </c>
      <c r="R499" s="2">
        <f t="shared" si="103"/>
        <v>156.42595138632157</v>
      </c>
      <c r="S499" s="2">
        <f t="shared" si="103"/>
        <v>23.697510276080568</v>
      </c>
      <c r="T499" s="2">
        <f t="shared" si="103"/>
        <v>1.2189707429319576</v>
      </c>
      <c r="U499" s="9">
        <f t="shared" si="98"/>
        <v>965.81681710785381</v>
      </c>
      <c r="V499" s="13">
        <f t="shared" si="95"/>
        <v>1.1945167307203519E-4</v>
      </c>
    </row>
    <row r="500" spans="3:22">
      <c r="C500">
        <v>1999.375</v>
      </c>
      <c r="D500">
        <v>371.12</v>
      </c>
      <c r="E500" s="1">
        <f t="shared" si="99"/>
        <v>2244</v>
      </c>
      <c r="F500" s="4">
        <f>F499*SUM(econlow!Z290:AB290)/SUM(econlow!Z289:AB289)</f>
        <v>9919.1827423630111</v>
      </c>
      <c r="G500" s="9">
        <f t="shared" si="102"/>
        <v>243.88479135592314</v>
      </c>
      <c r="H500" s="9">
        <f t="shared" si="102"/>
        <v>266.40681124157555</v>
      </c>
      <c r="I500" s="9">
        <f t="shared" si="102"/>
        <v>155.82899322735889</v>
      </c>
      <c r="J500" s="9">
        <f t="shared" si="102"/>
        <v>23.517726236013562</v>
      </c>
      <c r="K500" s="9">
        <f t="shared" si="102"/>
        <v>1.2089352171641676</v>
      </c>
      <c r="L500" s="9">
        <f t="shared" si="97"/>
        <v>965.84725727803527</v>
      </c>
      <c r="O500">
        <f t="shared" si="94"/>
        <v>9919.1827423630111</v>
      </c>
      <c r="P500" s="2">
        <f t="shared" si="103"/>
        <v>243.88485238878698</v>
      </c>
      <c r="Q500" s="2">
        <f t="shared" si="103"/>
        <v>266.40686204025303</v>
      </c>
      <c r="R500" s="2">
        <f t="shared" si="103"/>
        <v>155.82900060670838</v>
      </c>
      <c r="S500" s="2">
        <f t="shared" si="103"/>
        <v>23.517726236249413</v>
      </c>
      <c r="T500" s="2">
        <f t="shared" si="103"/>
        <v>1.2089352171641676</v>
      </c>
      <c r="U500" s="9">
        <f t="shared" si="98"/>
        <v>965.84737648916189</v>
      </c>
      <c r="V500" s="13">
        <f t="shared" si="95"/>
        <v>1.1921112661639199E-4</v>
      </c>
    </row>
    <row r="501" spans="3:22">
      <c r="C501">
        <v>1999.4583</v>
      </c>
      <c r="D501">
        <v>370.46</v>
      </c>
      <c r="E501" s="1">
        <f t="shared" si="99"/>
        <v>2245</v>
      </c>
      <c r="F501" s="4">
        <f>F500*SUM(econlow!Z291:AB291)/SUM(econlow!Z290:AB290)</f>
        <v>9836.4514926819884</v>
      </c>
      <c r="G501" s="9">
        <f t="shared" si="102"/>
        <v>244.49018748573872</v>
      </c>
      <c r="H501" s="9">
        <f t="shared" si="102"/>
        <v>266.60529679968732</v>
      </c>
      <c r="I501" s="9">
        <f t="shared" si="102"/>
        <v>155.22756636332252</v>
      </c>
      <c r="J501" s="9">
        <f t="shared" si="102"/>
        <v>23.338455799036812</v>
      </c>
      <c r="K501" s="9">
        <f t="shared" si="102"/>
        <v>1.1989456054437897</v>
      </c>
      <c r="L501" s="9">
        <f t="shared" si="97"/>
        <v>965.86045205322921</v>
      </c>
      <c r="O501">
        <f t="shared" si="94"/>
        <v>9836.4514926819884</v>
      </c>
      <c r="P501" s="2">
        <f t="shared" si="103"/>
        <v>244.49024851860256</v>
      </c>
      <c r="Q501" s="2">
        <f t="shared" si="103"/>
        <v>266.60534745861611</v>
      </c>
      <c r="R501" s="2">
        <f t="shared" si="103"/>
        <v>155.22757364362184</v>
      </c>
      <c r="S501" s="2">
        <f t="shared" si="103"/>
        <v>23.33845579925919</v>
      </c>
      <c r="T501" s="2">
        <f t="shared" si="103"/>
        <v>1.1989456054437897</v>
      </c>
      <c r="U501" s="9">
        <f t="shared" si="98"/>
        <v>965.86057102554344</v>
      </c>
      <c r="V501" s="13">
        <f t="shared" si="95"/>
        <v>1.1897231422608456E-4</v>
      </c>
    </row>
    <row r="502" spans="3:22">
      <c r="C502">
        <v>1999.5417</v>
      </c>
      <c r="D502">
        <v>369.61</v>
      </c>
      <c r="E502" s="1">
        <f t="shared" si="99"/>
        <v>2246</v>
      </c>
      <c r="F502" s="4">
        <f>F501*SUM(econlow!Z292:AB292)/SUM(econlow!Z291:AB291)</f>
        <v>9754.122255162245</v>
      </c>
      <c r="G502" s="9">
        <f t="shared" si="102"/>
        <v>245.09053429045639</v>
      </c>
      <c r="H502" s="9">
        <f t="shared" si="102"/>
        <v>266.79546812563575</v>
      </c>
      <c r="I502" s="9">
        <f t="shared" si="102"/>
        <v>154.62178311314028</v>
      </c>
      <c r="J502" s="9">
        <f t="shared" si="102"/>
        <v>23.159716277951414</v>
      </c>
      <c r="K502" s="9">
        <f t="shared" si="102"/>
        <v>1.1890025034275999</v>
      </c>
      <c r="L502" s="9">
        <f t="shared" si="97"/>
        <v>965.8565043106114</v>
      </c>
      <c r="O502">
        <f t="shared" si="94"/>
        <v>9754.122255162245</v>
      </c>
      <c r="P502" s="2">
        <f t="shared" si="103"/>
        <v>245.09059532332023</v>
      </c>
      <c r="Q502" s="2">
        <f t="shared" si="103"/>
        <v>266.79551864520033</v>
      </c>
      <c r="R502" s="2">
        <f t="shared" si="103"/>
        <v>154.62179029571894</v>
      </c>
      <c r="S502" s="2">
        <f t="shared" si="103"/>
        <v>23.159716278161092</v>
      </c>
      <c r="T502" s="2">
        <f t="shared" si="103"/>
        <v>1.1890025034275999</v>
      </c>
      <c r="U502" s="9">
        <f t="shared" si="98"/>
        <v>965.8566230458282</v>
      </c>
      <c r="V502" s="13">
        <f t="shared" si="95"/>
        <v>1.1873521680172416E-4</v>
      </c>
    </row>
    <row r="503" spans="3:22">
      <c r="C503">
        <v>1999.625</v>
      </c>
      <c r="D503">
        <v>367.06</v>
      </c>
      <c r="E503" s="1">
        <f t="shared" si="99"/>
        <v>2247</v>
      </c>
      <c r="F503" s="4">
        <f>F502*SUM(econlow!Z293:AB293)/SUM(econlow!Z292:AB292)</f>
        <v>9672.199376960476</v>
      </c>
      <c r="G503" s="9">
        <f t="shared" ref="G503:K518" si="104">G502*(1-G$5)+G$4*$F502*$L$4/1000</f>
        <v>245.68585630602968</v>
      </c>
      <c r="H503" s="9">
        <f t="shared" si="104"/>
        <v>266.97738583974296</v>
      </c>
      <c r="I503" s="9">
        <f t="shared" si="104"/>
        <v>154.01176234710331</v>
      </c>
      <c r="J503" s="9">
        <f t="shared" si="104"/>
        <v>22.981524527727593</v>
      </c>
      <c r="K503" s="9">
        <f t="shared" si="104"/>
        <v>1.179106484783363</v>
      </c>
      <c r="L503" s="9">
        <f t="shared" si="97"/>
        <v>965.8356355053869</v>
      </c>
      <c r="O503">
        <f t="shared" si="94"/>
        <v>9672.199376960476</v>
      </c>
      <c r="P503" s="2">
        <f t="shared" si="103"/>
        <v>245.68591733889352</v>
      </c>
      <c r="Q503" s="2">
        <f t="shared" si="103"/>
        <v>266.97743622032669</v>
      </c>
      <c r="R503" s="2">
        <f t="shared" si="103"/>
        <v>154.01176943327297</v>
      </c>
      <c r="S503" s="2">
        <f t="shared" si="103"/>
        <v>22.981524527925295</v>
      </c>
      <c r="T503" s="2">
        <f t="shared" si="103"/>
        <v>1.179106484783363</v>
      </c>
      <c r="U503" s="9">
        <f t="shared" si="98"/>
        <v>965.83575400520192</v>
      </c>
      <c r="V503" s="13">
        <f t="shared" si="95"/>
        <v>1.1849981501654838E-4</v>
      </c>
    </row>
    <row r="504" spans="3:22">
      <c r="C504">
        <v>1999.7083</v>
      </c>
      <c r="D504">
        <v>364.95</v>
      </c>
      <c r="E504" s="1">
        <f t="shared" si="99"/>
        <v>2248</v>
      </c>
      <c r="F504" s="4">
        <f>F503*SUM(econlow!Z294:AB294)/SUM(econlow!Z293:AB293)</f>
        <v>9590.6870316044897</v>
      </c>
      <c r="G504" s="9">
        <f t="shared" si="104"/>
        <v>246.27617833373148</v>
      </c>
      <c r="H504" s="9">
        <f t="shared" si="104"/>
        <v>267.15111080374641</v>
      </c>
      <c r="I504" s="9">
        <f t="shared" si="104"/>
        <v>153.3976219930465</v>
      </c>
      <c r="J504" s="9">
        <f t="shared" si="104"/>
        <v>22.803896950693769</v>
      </c>
      <c r="K504" s="9">
        <f t="shared" si="104"/>
        <v>1.1692581015500303</v>
      </c>
      <c r="L504" s="9">
        <f t="shared" si="97"/>
        <v>965.79806618276814</v>
      </c>
      <c r="O504">
        <f t="shared" si="94"/>
        <v>9590.6870316044897</v>
      </c>
      <c r="P504" s="2">
        <f t="shared" ref="P504:T519" si="105">P503*(1-P$5)+P$4*$O503*$L$4/1000</f>
        <v>246.27623936659532</v>
      </c>
      <c r="Q504" s="2">
        <f t="shared" si="105"/>
        <v>267.15116104573161</v>
      </c>
      <c r="R504" s="2">
        <f t="shared" si="105"/>
        <v>153.39762898410123</v>
      </c>
      <c r="S504" s="2">
        <f t="shared" si="105"/>
        <v>22.803896950880176</v>
      </c>
      <c r="T504" s="2">
        <f t="shared" si="105"/>
        <v>1.1692581015500303</v>
      </c>
      <c r="U504" s="9">
        <f t="shared" si="98"/>
        <v>965.79818444885825</v>
      </c>
      <c r="V504" s="13">
        <f t="shared" si="95"/>
        <v>1.1826609011222899E-4</v>
      </c>
    </row>
    <row r="505" spans="3:22">
      <c r="C505">
        <v>1999.7917</v>
      </c>
      <c r="D505">
        <v>365.52</v>
      </c>
      <c r="E505" s="1">
        <f t="shared" si="99"/>
        <v>2249</v>
      </c>
      <c r="F505" s="4">
        <f>F504*SUM(econlow!Z295:AB295)/SUM(econlow!Z294:AB294)</f>
        <v>9509.5892219643465</v>
      </c>
      <c r="G505" s="9">
        <f t="shared" si="104"/>
        <v>246.8615254295571</v>
      </c>
      <c r="H505" s="9">
        <f t="shared" si="104"/>
        <v>267.31670410383157</v>
      </c>
      <c r="I505" s="9">
        <f t="shared" si="104"/>
        <v>152.77947902291362</v>
      </c>
      <c r="J505" s="9">
        <f t="shared" si="104"/>
        <v>22.626849502015588</v>
      </c>
      <c r="K505" s="9">
        <f t="shared" si="104"/>
        <v>1.1594578844964243</v>
      </c>
      <c r="L505" s="9">
        <f t="shared" si="97"/>
        <v>965.74401594281437</v>
      </c>
      <c r="O505">
        <f t="shared" si="94"/>
        <v>9509.5892219643465</v>
      </c>
      <c r="P505" s="2">
        <f t="shared" si="105"/>
        <v>246.86158646242095</v>
      </c>
      <c r="Q505" s="2">
        <f t="shared" si="105"/>
        <v>267.31675420759956</v>
      </c>
      <c r="R505" s="2">
        <f t="shared" si="105"/>
        <v>152.7794859201301</v>
      </c>
      <c r="S505" s="2">
        <f t="shared" si="105"/>
        <v>22.626849502191348</v>
      </c>
      <c r="T505" s="2">
        <f t="shared" si="105"/>
        <v>1.1594578844964243</v>
      </c>
      <c r="U505" s="9">
        <f t="shared" si="98"/>
        <v>965.74413397683838</v>
      </c>
      <c r="V505" s="13">
        <f t="shared" si="95"/>
        <v>1.180340240125588E-4</v>
      </c>
    </row>
    <row r="506" spans="3:22">
      <c r="C506">
        <v>1999.875</v>
      </c>
      <c r="D506">
        <v>366.88</v>
      </c>
      <c r="E506" s="1">
        <f t="shared" si="99"/>
        <v>2250</v>
      </c>
      <c r="F506" s="4">
        <f>F505*SUM(econlow!Z296:AB296)/SUM(econlow!Z295:AB295)</f>
        <v>9428.9097832068146</v>
      </c>
      <c r="G506" s="9">
        <f t="shared" si="104"/>
        <v>247.44192289380845</v>
      </c>
      <c r="H506" s="9">
        <f t="shared" si="104"/>
        <v>267.47422703399047</v>
      </c>
      <c r="I506" s="9">
        <f t="shared" si="104"/>
        <v>152.15744943994906</v>
      </c>
      <c r="J506" s="9">
        <f t="shared" si="104"/>
        <v>22.450397695210675</v>
      </c>
      <c r="K506" s="9">
        <f t="shared" si="104"/>
        <v>1.1497063434782806</v>
      </c>
      <c r="L506" s="9">
        <f t="shared" si="97"/>
        <v>965.67370340643686</v>
      </c>
      <c r="O506">
        <f t="shared" si="94"/>
        <v>9428.9097832068146</v>
      </c>
      <c r="P506" s="2">
        <f t="shared" si="105"/>
        <v>247.44198392667229</v>
      </c>
      <c r="Q506" s="2">
        <f t="shared" si="105"/>
        <v>267.47427699992147</v>
      </c>
      <c r="R506" s="2">
        <f t="shared" si="105"/>
        <v>152.15745624458685</v>
      </c>
      <c r="S506" s="2">
        <f t="shared" si="105"/>
        <v>22.450397695376395</v>
      </c>
      <c r="T506" s="2">
        <f t="shared" si="105"/>
        <v>1.1497063434782806</v>
      </c>
      <c r="U506" s="9">
        <f t="shared" si="98"/>
        <v>965.67382121003527</v>
      </c>
      <c r="V506" s="13">
        <f t="shared" si="95"/>
        <v>1.1780359841395693E-4</v>
      </c>
    </row>
    <row r="507" spans="3:22">
      <c r="C507">
        <v>1999.9583</v>
      </c>
      <c r="D507">
        <v>368.26</v>
      </c>
      <c r="E507" s="1">
        <f t="shared" si="99"/>
        <v>2251</v>
      </c>
      <c r="F507" s="4">
        <f>F506*SUM(econlow!Z297:AB297)/SUM(econlow!Z296:AB296)</f>
        <v>9348.6523857325392</v>
      </c>
      <c r="G507" s="9">
        <f t="shared" si="104"/>
        <v>248.01739626085865</v>
      </c>
      <c r="H507" s="9">
        <f t="shared" si="104"/>
        <v>267.62374107970305</v>
      </c>
      <c r="I507" s="9">
        <f t="shared" si="104"/>
        <v>151.53164826650553</v>
      </c>
      <c r="J507" s="9">
        <f t="shared" si="104"/>
        <v>22.274556607695107</v>
      </c>
      <c r="K507" s="9">
        <f t="shared" si="104"/>
        <v>1.1400039677935128</v>
      </c>
      <c r="L507" s="9">
        <f t="shared" si="97"/>
        <v>965.58734618255585</v>
      </c>
      <c r="O507">
        <f t="shared" si="94"/>
        <v>9348.6523857325392</v>
      </c>
      <c r="P507" s="2">
        <f t="shared" si="105"/>
        <v>248.01745729372249</v>
      </c>
      <c r="Q507" s="2">
        <f t="shared" si="105"/>
        <v>267.62379090817626</v>
      </c>
      <c r="R507" s="2">
        <f t="shared" si="105"/>
        <v>151.53165497980729</v>
      </c>
      <c r="S507" s="2">
        <f t="shared" si="105"/>
        <v>22.274556607851359</v>
      </c>
      <c r="T507" s="2">
        <f t="shared" si="105"/>
        <v>1.1400039677935128</v>
      </c>
      <c r="U507" s="9">
        <f t="shared" si="98"/>
        <v>965.58746375735086</v>
      </c>
      <c r="V507" s="13">
        <f t="shared" si="95"/>
        <v>1.1757479501284251E-4</v>
      </c>
    </row>
    <row r="508" spans="3:22">
      <c r="C508">
        <v>2000.0417</v>
      </c>
      <c r="D508">
        <v>369.45</v>
      </c>
      <c r="E508" s="1">
        <f t="shared" si="99"/>
        <v>2252</v>
      </c>
      <c r="F508" s="4">
        <f>F507*SUM(econlow!Z298:AB298)/SUM(econlow!Z297:AB297)</f>
        <v>9268.8205380946674</v>
      </c>
      <c r="G508" s="9">
        <f t="shared" si="104"/>
        <v>248.58797128909583</v>
      </c>
      <c r="H508" s="9">
        <f t="shared" si="104"/>
        <v>267.76530790193931</v>
      </c>
      <c r="I508" s="9">
        <f t="shared" si="104"/>
        <v>150.90218953245659</v>
      </c>
      <c r="J508" s="9">
        <f t="shared" si="104"/>
        <v>22.09934088635778</v>
      </c>
      <c r="K508" s="9">
        <f t="shared" si="104"/>
        <v>1.130351226535586</v>
      </c>
      <c r="L508" s="9">
        <f t="shared" si="97"/>
        <v>965.48516083638515</v>
      </c>
      <c r="O508">
        <f t="shared" si="94"/>
        <v>9268.8205380946674</v>
      </c>
      <c r="P508" s="2">
        <f t="shared" si="105"/>
        <v>248.58803232195967</v>
      </c>
      <c r="Q508" s="2">
        <f t="shared" si="105"/>
        <v>267.76535759333291</v>
      </c>
      <c r="R508" s="2">
        <f t="shared" si="105"/>
        <v>150.90219615564826</v>
      </c>
      <c r="S508" s="2">
        <f t="shared" si="105"/>
        <v>22.099340886505107</v>
      </c>
      <c r="T508" s="2">
        <f t="shared" si="105"/>
        <v>1.130351226535586</v>
      </c>
      <c r="U508" s="9">
        <f t="shared" si="98"/>
        <v>965.48527818398156</v>
      </c>
      <c r="V508" s="13">
        <f t="shared" si="95"/>
        <v>1.1734759641512937E-4</v>
      </c>
    </row>
    <row r="509" spans="3:22">
      <c r="C509">
        <v>2000.125</v>
      </c>
      <c r="D509">
        <v>369.71</v>
      </c>
      <c r="E509" s="1">
        <f t="shared" si="99"/>
        <v>2253</v>
      </c>
      <c r="F509" s="4">
        <f>F508*SUM(econlow!Z299:AB299)/SUM(econlow!Z298:AB298)</f>
        <v>9189.4175898983813</v>
      </c>
      <c r="G509" s="9">
        <f t="shared" si="104"/>
        <v>249.15367395104528</v>
      </c>
      <c r="H509" s="9">
        <f t="shared" si="104"/>
        <v>267.89898932147986</v>
      </c>
      <c r="I509" s="9">
        <f t="shared" si="104"/>
        <v>150.26918626420311</v>
      </c>
      <c r="J509" s="9">
        <f t="shared" si="104"/>
        <v>21.924764753158893</v>
      </c>
      <c r="K509" s="9">
        <f t="shared" si="104"/>
        <v>1.1207485689448746</v>
      </c>
      <c r="L509" s="9">
        <f t="shared" si="97"/>
        <v>965.36736285883205</v>
      </c>
      <c r="O509">
        <f t="shared" si="94"/>
        <v>9189.4175898983813</v>
      </c>
      <c r="P509" s="2">
        <f t="shared" si="105"/>
        <v>249.15373498390912</v>
      </c>
      <c r="Q509" s="2">
        <f t="shared" si="105"/>
        <v>267.89903887617095</v>
      </c>
      <c r="R509" s="2">
        <f t="shared" si="105"/>
        <v>150.26919279849423</v>
      </c>
      <c r="S509" s="2">
        <f t="shared" si="105"/>
        <v>21.924764753297804</v>
      </c>
      <c r="T509" s="2">
        <f t="shared" si="105"/>
        <v>1.1207485689448746</v>
      </c>
      <c r="U509" s="9">
        <f t="shared" si="98"/>
        <v>965.36747998081705</v>
      </c>
      <c r="V509" s="13">
        <f t="shared" si="95"/>
        <v>1.1712198499935766E-4</v>
      </c>
    </row>
    <row r="510" spans="3:22">
      <c r="C510">
        <v>2000.2083</v>
      </c>
      <c r="D510">
        <v>370.75</v>
      </c>
      <c r="E510" s="1">
        <f t="shared" si="99"/>
        <v>2254</v>
      </c>
      <c r="F510" s="4">
        <f>F509*SUM(econlow!Z300:AB300)/SUM(econlow!Z299:AB299)</f>
        <v>9110.4467346802703</v>
      </c>
      <c r="G510" s="9">
        <f t="shared" si="104"/>
        <v>249.71453042366818</v>
      </c>
      <c r="H510" s="9">
        <f t="shared" si="104"/>
        <v>268.02484730355121</v>
      </c>
      <c r="I510" s="9">
        <f t="shared" si="104"/>
        <v>149.63275047426319</v>
      </c>
      <c r="J510" s="9">
        <f t="shared" si="104"/>
        <v>21.750842010748912</v>
      </c>
      <c r="K510" s="9">
        <f t="shared" si="104"/>
        <v>1.1111964247578985</v>
      </c>
      <c r="L510" s="9">
        <f t="shared" si="97"/>
        <v>965.23416663698924</v>
      </c>
      <c r="O510">
        <f t="shared" si="94"/>
        <v>9110.4467346802703</v>
      </c>
      <c r="P510" s="2">
        <f t="shared" si="105"/>
        <v>249.71459145653202</v>
      </c>
      <c r="Q510" s="2">
        <f t="shared" si="105"/>
        <v>268.02489672191587</v>
      </c>
      <c r="R510" s="2">
        <f t="shared" si="105"/>
        <v>149.63275692084702</v>
      </c>
      <c r="S510" s="2">
        <f t="shared" si="105"/>
        <v>21.750842010879886</v>
      </c>
      <c r="T510" s="2">
        <f t="shared" si="105"/>
        <v>1.1111964247578985</v>
      </c>
      <c r="U510" s="9">
        <f t="shared" si="98"/>
        <v>965.23428353493262</v>
      </c>
      <c r="V510" s="13">
        <f t="shared" si="95"/>
        <v>1.1689794337144122E-4</v>
      </c>
    </row>
    <row r="511" spans="3:22">
      <c r="C511">
        <v>2000.2917</v>
      </c>
      <c r="D511">
        <v>371.98</v>
      </c>
      <c r="E511" s="1">
        <f t="shared" si="99"/>
        <v>2255</v>
      </c>
      <c r="F511" s="4">
        <f>F510*SUM(econlow!Z301:AB301)/SUM(econlow!Z300:AB300)</f>
        <v>9031.911012766961</v>
      </c>
      <c r="G511" s="9">
        <f t="shared" si="104"/>
        <v>250.27056707883645</v>
      </c>
      <c r="H511" s="9">
        <f t="shared" si="104"/>
        <v>268.14294394277448</v>
      </c>
      <c r="I511" s="9">
        <f t="shared" si="104"/>
        <v>148.99299315143395</v>
      </c>
      <c r="J511" s="9">
        <f t="shared" si="104"/>
        <v>21.577586048104514</v>
      </c>
      <c r="K511" s="9">
        <f t="shared" si="104"/>
        <v>1.1016952045543273</v>
      </c>
      <c r="L511" s="9">
        <f t="shared" si="97"/>
        <v>965.08578542570365</v>
      </c>
      <c r="O511">
        <f t="shared" si="94"/>
        <v>9031.911012766961</v>
      </c>
      <c r="P511" s="2">
        <f t="shared" si="105"/>
        <v>250.27062811170029</v>
      </c>
      <c r="Q511" s="2">
        <f t="shared" si="105"/>
        <v>268.14299322518775</v>
      </c>
      <c r="R511" s="2">
        <f t="shared" si="105"/>
        <v>148.99299951148774</v>
      </c>
      <c r="S511" s="2">
        <f t="shared" si="105"/>
        <v>21.577586048228007</v>
      </c>
      <c r="T511" s="2">
        <f t="shared" si="105"/>
        <v>1.1016952045543273</v>
      </c>
      <c r="U511" s="9">
        <f t="shared" si="98"/>
        <v>965.08590210115801</v>
      </c>
      <c r="V511" s="13">
        <f t="shared" si="95"/>
        <v>1.1667545436466753E-4</v>
      </c>
    </row>
    <row r="512" spans="3:22">
      <c r="C512">
        <v>2000.375</v>
      </c>
      <c r="D512">
        <v>371.75</v>
      </c>
      <c r="E512" s="1">
        <f t="shared" si="99"/>
        <v>2256</v>
      </c>
      <c r="F512" s="4">
        <f>F511*SUM(econlow!Z302:AB302)/SUM(econlow!Z301:AB301)</f>
        <v>8953.8133141120288</v>
      </c>
      <c r="G512" s="9">
        <f t="shared" si="104"/>
        <v>250.82181047398186</v>
      </c>
      <c r="H512" s="9">
        <f t="shared" si="104"/>
        <v>268.25334144842316</v>
      </c>
      <c r="I512" s="9">
        <f t="shared" si="104"/>
        <v>148.35002425151524</v>
      </c>
      <c r="J512" s="9">
        <f t="shared" si="104"/>
        <v>21.405009846178086</v>
      </c>
      <c r="K512" s="9">
        <f t="shared" si="104"/>
        <v>1.0922453001016588</v>
      </c>
      <c r="L512" s="9">
        <f t="shared" si="97"/>
        <v>964.92243132020008</v>
      </c>
      <c r="O512">
        <f t="shared" si="94"/>
        <v>8953.8133141120288</v>
      </c>
      <c r="P512" s="2">
        <f t="shared" si="105"/>
        <v>250.8218715068457</v>
      </c>
      <c r="Q512" s="2">
        <f t="shared" si="105"/>
        <v>268.25339059525908</v>
      </c>
      <c r="R512" s="2">
        <f t="shared" si="105"/>
        <v>148.35003052620047</v>
      </c>
      <c r="S512" s="2">
        <f t="shared" si="105"/>
        <v>21.405009846294522</v>
      </c>
      <c r="T512" s="2">
        <f t="shared" si="105"/>
        <v>1.0922453001016588</v>
      </c>
      <c r="U512" s="9">
        <f t="shared" si="98"/>
        <v>964.92254777470146</v>
      </c>
      <c r="V512" s="13">
        <f t="shared" si="95"/>
        <v>1.164545013807583E-4</v>
      </c>
    </row>
    <row r="513" spans="3:22">
      <c r="C513">
        <v>2000.4583</v>
      </c>
      <c r="D513">
        <v>371.87</v>
      </c>
      <c r="E513" s="1">
        <f t="shared" si="99"/>
        <v>2257</v>
      </c>
      <c r="F513" s="4">
        <f>F512*SUM(econlow!Z303:AB303)/SUM(econlow!Z302:AB302)</f>
        <v>8876.1563811108481</v>
      </c>
      <c r="G513" s="9">
        <f t="shared" si="104"/>
        <v>251.36828734291828</v>
      </c>
      <c r="H513" s="9">
        <f t="shared" si="104"/>
        <v>268.35610212998841</v>
      </c>
      <c r="I513" s="9">
        <f t="shared" si="104"/>
        <v>147.70395268858388</v>
      </c>
      <c r="J513" s="9">
        <f t="shared" si="104"/>
        <v>21.233125983557436</v>
      </c>
      <c r="K513" s="9">
        <f t="shared" si="104"/>
        <v>1.0828470846974632</v>
      </c>
      <c r="L513" s="9">
        <f t="shared" si="97"/>
        <v>964.74431522974555</v>
      </c>
      <c r="O513">
        <f t="shared" si="94"/>
        <v>8876.1563811108481</v>
      </c>
      <c r="P513" s="2">
        <f t="shared" si="105"/>
        <v>251.36834837578212</v>
      </c>
      <c r="Q513" s="2">
        <f t="shared" si="105"/>
        <v>268.35615114161993</v>
      </c>
      <c r="R513" s="2">
        <f t="shared" si="105"/>
        <v>147.70395887904644</v>
      </c>
      <c r="S513" s="2">
        <f t="shared" si="105"/>
        <v>21.233125983667222</v>
      </c>
      <c r="T513" s="2">
        <f t="shared" si="105"/>
        <v>1.0828470846974632</v>
      </c>
      <c r="U513" s="9">
        <f t="shared" si="98"/>
        <v>964.74443146481326</v>
      </c>
      <c r="V513" s="13">
        <f t="shared" si="95"/>
        <v>1.1623506770774839E-4</v>
      </c>
    </row>
    <row r="514" spans="3:22">
      <c r="C514">
        <v>2000.5417</v>
      </c>
      <c r="D514">
        <v>370.02</v>
      </c>
      <c r="E514" s="1">
        <f t="shared" si="99"/>
        <v>2258</v>
      </c>
      <c r="F514" s="4">
        <f>F513*SUM(econlow!Z304:AB304)/SUM(econlow!Z303:AB303)</f>
        <v>8798.9428113923605</v>
      </c>
      <c r="G514" s="9">
        <f t="shared" si="104"/>
        <v>251.91002458683585</v>
      </c>
      <c r="H514" s="9">
        <f t="shared" si="104"/>
        <v>268.451288383048</v>
      </c>
      <c r="I514" s="9">
        <f t="shared" si="104"/>
        <v>147.05488632680797</v>
      </c>
      <c r="J514" s="9">
        <f t="shared" si="104"/>
        <v>21.061946642132597</v>
      </c>
      <c r="K514" s="9">
        <f t="shared" si="104"/>
        <v>1.0735009135091185</v>
      </c>
      <c r="L514" s="9">
        <f t="shared" si="97"/>
        <v>964.55164685233342</v>
      </c>
      <c r="O514">
        <f t="shared" si="94"/>
        <v>8798.9428113923605</v>
      </c>
      <c r="P514" s="2">
        <f t="shared" si="105"/>
        <v>251.91008561969969</v>
      </c>
      <c r="Q514" s="2">
        <f t="shared" si="105"/>
        <v>268.45133725984704</v>
      </c>
      <c r="R514" s="2">
        <f t="shared" si="105"/>
        <v>147.05489243417833</v>
      </c>
      <c r="S514" s="2">
        <f t="shared" si="105"/>
        <v>21.061946642236109</v>
      </c>
      <c r="T514" s="2">
        <f t="shared" si="105"/>
        <v>1.0735009135091185</v>
      </c>
      <c r="U514" s="9">
        <f t="shared" si="98"/>
        <v>964.55176286947017</v>
      </c>
      <c r="V514" s="13">
        <f t="shared" si="95"/>
        <v>1.1601713674735947E-4</v>
      </c>
    </row>
    <row r="515" spans="3:22">
      <c r="C515">
        <v>2000.625</v>
      </c>
      <c r="D515">
        <v>368.27</v>
      </c>
      <c r="E515" s="1">
        <f t="shared" si="99"/>
        <v>2259</v>
      </c>
      <c r="F515" s="4">
        <f>F514*SUM(econlow!Z305:AB305)/SUM(econlow!Z304:AB304)</f>
        <v>8722.1750605872912</v>
      </c>
      <c r="G515" s="9">
        <f t="shared" si="104"/>
        <v>252.44704926546544</v>
      </c>
      <c r="H515" s="9">
        <f t="shared" si="104"/>
        <v>268.53896267543632</v>
      </c>
      <c r="I515" s="9">
        <f t="shared" si="104"/>
        <v>146.40293197279036</v>
      </c>
      <c r="J515" s="9">
        <f t="shared" si="104"/>
        <v>20.891483612766539</v>
      </c>
      <c r="K515" s="9">
        <f t="shared" si="104"/>
        <v>1.0642071239109394</v>
      </c>
      <c r="L515" s="9">
        <f t="shared" si="97"/>
        <v>964.3446346503697</v>
      </c>
      <c r="O515">
        <f t="shared" si="94"/>
        <v>8722.1750605872912</v>
      </c>
      <c r="P515" s="2">
        <f t="shared" si="105"/>
        <v>252.44711029832928</v>
      </c>
      <c r="Q515" s="2">
        <f t="shared" si="105"/>
        <v>268.53901141777385</v>
      </c>
      <c r="R515" s="2">
        <f t="shared" si="105"/>
        <v>146.40293799818383</v>
      </c>
      <c r="S515" s="2">
        <f t="shared" si="105"/>
        <v>20.891483612864135</v>
      </c>
      <c r="T515" s="2">
        <f t="shared" si="105"/>
        <v>1.0642071239109394</v>
      </c>
      <c r="U515" s="9">
        <f t="shared" si="98"/>
        <v>964.34475045106194</v>
      </c>
      <c r="V515" s="13">
        <f t="shared" si="95"/>
        <v>1.1580069224237377E-4</v>
      </c>
    </row>
    <row r="516" spans="3:22">
      <c r="C516">
        <v>2000.7083</v>
      </c>
      <c r="D516">
        <v>367.15</v>
      </c>
      <c r="E516" s="1">
        <f t="shared" si="99"/>
        <v>2260</v>
      </c>
      <c r="F516" s="4">
        <f>F515*SUM(econlow!Z306:AB306)/SUM(econlow!Z305:AB305)</f>
        <v>8645.8554450723805</v>
      </c>
      <c r="G516" s="9">
        <f t="shared" si="104"/>
        <v>252.97938858841209</v>
      </c>
      <c r="H516" s="9">
        <f t="shared" si="104"/>
        <v>268.61918753371265</v>
      </c>
      <c r="I516" s="9">
        <f t="shared" si="104"/>
        <v>145.74819536843097</v>
      </c>
      <c r="J516" s="9">
        <f t="shared" si="104"/>
        <v>20.721748300966873</v>
      </c>
      <c r="K516" s="9">
        <f t="shared" si="104"/>
        <v>1.0549660358186188</v>
      </c>
      <c r="L516" s="9">
        <f t="shared" si="97"/>
        <v>964.12348582734126</v>
      </c>
      <c r="O516">
        <f t="shared" si="94"/>
        <v>8645.8554450723805</v>
      </c>
      <c r="P516" s="2">
        <f t="shared" si="105"/>
        <v>252.97944962127593</v>
      </c>
      <c r="Q516" s="2">
        <f t="shared" si="105"/>
        <v>268.61923614195854</v>
      </c>
      <c r="R516" s="2">
        <f t="shared" si="105"/>
        <v>145.74820131294788</v>
      </c>
      <c r="S516" s="2">
        <f t="shared" si="105"/>
        <v>20.721748301058888</v>
      </c>
      <c r="T516" s="2">
        <f t="shared" si="105"/>
        <v>1.0549660358186188</v>
      </c>
      <c r="U516" s="9">
        <f t="shared" si="98"/>
        <v>964.12360141305999</v>
      </c>
      <c r="V516" s="13">
        <f t="shared" si="95"/>
        <v>1.1558571873138135E-4</v>
      </c>
    </row>
    <row r="517" spans="3:22">
      <c r="C517">
        <v>2000.7917</v>
      </c>
      <c r="D517">
        <v>367.18</v>
      </c>
      <c r="E517" s="1">
        <f t="shared" si="99"/>
        <v>2261</v>
      </c>
      <c r="F517" s="4">
        <f>F516*SUM(econlow!Z307:AB307)/SUM(econlow!Z306:AB306)</f>
        <v>8569.9861446896994</v>
      </c>
      <c r="G517" s="9">
        <f t="shared" si="104"/>
        <v>253.50706990665594</v>
      </c>
      <c r="H517" s="9">
        <f t="shared" si="104"/>
        <v>268.69202552992397</v>
      </c>
      <c r="I517" s="9">
        <f t="shared" si="104"/>
        <v>145.09078118429707</v>
      </c>
      <c r="J517" s="9">
        <f t="shared" si="104"/>
        <v>20.552751732555617</v>
      </c>
      <c r="K517" s="9">
        <f t="shared" si="104"/>
        <v>1.0457779520209149</v>
      </c>
      <c r="L517" s="9">
        <f t="shared" si="97"/>
        <v>963.88840630545349</v>
      </c>
      <c r="O517">
        <f t="shared" si="94"/>
        <v>8569.9861446896994</v>
      </c>
      <c r="P517" s="2">
        <f t="shared" si="105"/>
        <v>253.50713093951978</v>
      </c>
      <c r="Q517" s="2">
        <f t="shared" si="105"/>
        <v>268.69207400444714</v>
      </c>
      <c r="R517" s="2">
        <f t="shared" si="105"/>
        <v>145.09078704902302</v>
      </c>
      <c r="S517" s="2">
        <f t="shared" si="105"/>
        <v>20.552751732642374</v>
      </c>
      <c r="T517" s="2">
        <f t="shared" si="105"/>
        <v>1.0457779520209149</v>
      </c>
      <c r="U517" s="9">
        <f t="shared" si="98"/>
        <v>963.88852167765322</v>
      </c>
      <c r="V517" s="13">
        <f t="shared" si="95"/>
        <v>1.1537219972979074E-4</v>
      </c>
    </row>
    <row r="518" spans="3:22">
      <c r="C518">
        <v>2000.875</v>
      </c>
      <c r="D518">
        <v>368.53</v>
      </c>
      <c r="E518" s="1">
        <f t="shared" si="99"/>
        <v>2262</v>
      </c>
      <c r="F518" s="4">
        <f>F517*SUM(econlow!Z308:AB308)/SUM(econlow!Z307:AB307)</f>
        <v>8494.569205440981</v>
      </c>
      <c r="G518" s="9">
        <f t="shared" si="104"/>
        <v>254.03012070421917</v>
      </c>
      <c r="H518" s="9">
        <f t="shared" si="104"/>
        <v>268.75753926865968</v>
      </c>
      <c r="I518" s="9">
        <f t="shared" si="104"/>
        <v>144.43079301349115</v>
      </c>
      <c r="J518" s="9">
        <f t="shared" si="104"/>
        <v>20.384504559334253</v>
      </c>
      <c r="K518" s="9">
        <f t="shared" si="104"/>
        <v>1.0366431585084963</v>
      </c>
      <c r="L518" s="9">
        <f t="shared" si="97"/>
        <v>963.63960070421274</v>
      </c>
      <c r="O518">
        <f t="shared" si="94"/>
        <v>8494.569205440981</v>
      </c>
      <c r="P518" s="2">
        <f t="shared" si="105"/>
        <v>254.03018173708301</v>
      </c>
      <c r="Q518" s="2">
        <f t="shared" si="105"/>
        <v>268.75758760982802</v>
      </c>
      <c r="R518" s="2">
        <f t="shared" si="105"/>
        <v>144.43079879949713</v>
      </c>
      <c r="S518" s="2">
        <f t="shared" si="105"/>
        <v>20.384504559416051</v>
      </c>
      <c r="T518" s="2">
        <f t="shared" si="105"/>
        <v>1.0366431585084963</v>
      </c>
      <c r="U518" s="9">
        <f t="shared" si="98"/>
        <v>963.63971586433274</v>
      </c>
      <c r="V518" s="13">
        <f t="shared" si="95"/>
        <v>1.1516012000356568E-4</v>
      </c>
    </row>
    <row r="519" spans="3:22">
      <c r="C519">
        <v>2000.9583</v>
      </c>
      <c r="D519">
        <v>369.83</v>
      </c>
      <c r="E519" s="1">
        <f t="shared" si="99"/>
        <v>2263</v>
      </c>
      <c r="F519" s="4">
        <f>F518*SUM(econlow!Z309:AB309)/SUM(econlow!Z308:AB308)</f>
        <v>8419.6065421561289</v>
      </c>
      <c r="G519" s="9">
        <f t="shared" ref="G519:K534" si="106">G518*(1-G$5)+G$4*$F518*$L$4/1000</f>
        <v>254.54856858999727</v>
      </c>
      <c r="H519" s="9">
        <f t="shared" si="106"/>
        <v>268.81579137439496</v>
      </c>
      <c r="I519" s="9">
        <f t="shared" si="106"/>
        <v>143.76833336600578</v>
      </c>
      <c r="J519" s="9">
        <f t="shared" si="106"/>
        <v>20.21701706474138</v>
      </c>
      <c r="K519" s="9">
        <f t="shared" si="106"/>
        <v>1.0275619247998911</v>
      </c>
      <c r="L519" s="9">
        <f t="shared" si="97"/>
        <v>963.37727231993927</v>
      </c>
      <c r="O519">
        <f t="shared" ref="O519:O556" si="107">F519+N519</f>
        <v>8419.6065421561289</v>
      </c>
      <c r="P519" s="2">
        <f t="shared" si="105"/>
        <v>254.54862962286111</v>
      </c>
      <c r="Q519" s="2">
        <f t="shared" si="105"/>
        <v>268.81583958257528</v>
      </c>
      <c r="R519" s="2">
        <f t="shared" si="105"/>
        <v>143.7683390743484</v>
      </c>
      <c r="S519" s="2">
        <f t="shared" si="105"/>
        <v>20.217017064818506</v>
      </c>
      <c r="T519" s="2">
        <f t="shared" si="105"/>
        <v>1.0275619247998911</v>
      </c>
      <c r="U519" s="9">
        <f t="shared" si="98"/>
        <v>963.37738726940324</v>
      </c>
      <c r="V519" s="13">
        <f t="shared" ref="V519:V556" si="108">U519-L519</f>
        <v>1.1494946397760941E-4</v>
      </c>
    </row>
    <row r="520" spans="3:22">
      <c r="C520">
        <v>2001.0417</v>
      </c>
      <c r="D520">
        <v>370.76</v>
      </c>
      <c r="E520" s="1">
        <f t="shared" si="99"/>
        <v>2264</v>
      </c>
      <c r="F520" s="4">
        <f>F519*SUM(econlow!Z310:AB310)/SUM(econlow!Z309:AB309)</f>
        <v>8345.0999411356479</v>
      </c>
      <c r="G520" s="9">
        <f t="shared" si="106"/>
        <v>255.06244128975328</v>
      </c>
      <c r="H520" s="9">
        <f t="shared" si="106"/>
        <v>268.86684447911938</v>
      </c>
      <c r="I520" s="9">
        <f t="shared" si="106"/>
        <v>143.10350366355522</v>
      </c>
      <c r="J520" s="9">
        <f t="shared" si="106"/>
        <v>20.050299169500377</v>
      </c>
      <c r="K520" s="9">
        <f t="shared" si="106"/>
        <v>1.0185345042644673</v>
      </c>
      <c r="L520" s="9">
        <f t="shared" si="97"/>
        <v>963.10162310619273</v>
      </c>
      <c r="O520">
        <f t="shared" si="107"/>
        <v>8345.0999411356479</v>
      </c>
      <c r="P520" s="2">
        <f t="shared" ref="P520:T535" si="109">P519*(1-P$5)+P$4*$O519*$L$4/1000</f>
        <v>255.06250232261712</v>
      </c>
      <c r="Q520" s="2">
        <f t="shared" si="109"/>
        <v>268.86689255467758</v>
      </c>
      <c r="R520" s="2">
        <f t="shared" si="109"/>
        <v>143.10350929527695</v>
      </c>
      <c r="S520" s="2">
        <f t="shared" si="109"/>
        <v>20.050299169573094</v>
      </c>
      <c r="T520" s="2">
        <f t="shared" si="109"/>
        <v>1.0185345042644673</v>
      </c>
      <c r="U520" s="9">
        <f t="shared" si="98"/>
        <v>963.10173784640926</v>
      </c>
      <c r="V520" s="13">
        <f t="shared" si="108"/>
        <v>1.1474021653157251E-4</v>
      </c>
    </row>
    <row r="521" spans="3:22">
      <c r="C521">
        <v>2001.125</v>
      </c>
      <c r="D521">
        <v>371.69</v>
      </c>
      <c r="E521" s="1">
        <f t="shared" si="99"/>
        <v>2265</v>
      </c>
      <c r="F521" s="4">
        <f>F520*SUM(econlow!Z311:AB311)/SUM(econlow!Z310:AB310)</f>
        <v>8271.0510627665408</v>
      </c>
      <c r="G521" s="9">
        <f t="shared" si="106"/>
        <v>255.57176663827329</v>
      </c>
      <c r="H521" s="9">
        <f t="shared" si="106"/>
        <v>268.91076121024776</v>
      </c>
      <c r="I521" s="9">
        <f t="shared" si="106"/>
        <v>142.43640423487352</v>
      </c>
      <c r="J521" s="9">
        <f t="shared" si="106"/>
        <v>19.884360437254561</v>
      </c>
      <c r="K521" s="9">
        <f t="shared" si="106"/>
        <v>1.0095611344423892</v>
      </c>
      <c r="L521" s="9">
        <f t="shared" ref="L521:L556" si="110">SUM(G521:K521,L$5)</f>
        <v>962.81285365509154</v>
      </c>
      <c r="O521">
        <f t="shared" si="107"/>
        <v>8271.0510627665408</v>
      </c>
      <c r="P521" s="2">
        <f t="shared" si="109"/>
        <v>255.57182767113713</v>
      </c>
      <c r="Q521" s="2">
        <f t="shared" si="109"/>
        <v>268.91080915354866</v>
      </c>
      <c r="R521" s="2">
        <f t="shared" si="109"/>
        <v>142.4364097910028</v>
      </c>
      <c r="S521" s="2">
        <f t="shared" si="109"/>
        <v>19.884360437323124</v>
      </c>
      <c r="T521" s="2">
        <f t="shared" si="109"/>
        <v>1.0095611344423892</v>
      </c>
      <c r="U521" s="9">
        <f t="shared" ref="U521:U556" si="111">SUM(P521:T521,U$5)</f>
        <v>962.81296818745409</v>
      </c>
      <c r="V521" s="13">
        <f t="shared" si="108"/>
        <v>1.1453236254510557E-4</v>
      </c>
    </row>
    <row r="522" spans="3:22">
      <c r="C522">
        <v>2001.2083</v>
      </c>
      <c r="D522">
        <v>372.63</v>
      </c>
      <c r="E522" s="1">
        <f t="shared" ref="E522:E556" si="112">1+E521</f>
        <v>2266</v>
      </c>
      <c r="F522" s="4">
        <f>F521*SUM(econlow!Z312:AB312)/SUM(econlow!Z311:AB311)</f>
        <v>8197.4614441111898</v>
      </c>
      <c r="G522" s="9">
        <f t="shared" si="106"/>
        <v>256.0765725716816</v>
      </c>
      <c r="H522" s="9">
        <f t="shared" si="106"/>
        <v>268.94760417881002</v>
      </c>
      <c r="I522" s="9">
        <f t="shared" si="106"/>
        <v>141.76713431146837</v>
      </c>
      <c r="J522" s="9">
        <f t="shared" si="106"/>
        <v>19.719210080187487</v>
      </c>
      <c r="K522" s="9">
        <f t="shared" si="106"/>
        <v>1.0006420373614897</v>
      </c>
      <c r="L522" s="9">
        <f t="shared" si="110"/>
        <v>962.51116317950891</v>
      </c>
      <c r="O522">
        <f t="shared" si="107"/>
        <v>8197.4614441111898</v>
      </c>
      <c r="P522" s="2">
        <f t="shared" si="109"/>
        <v>256.07663360454541</v>
      </c>
      <c r="Q522" s="2">
        <f t="shared" si="109"/>
        <v>268.94765199021748</v>
      </c>
      <c r="R522" s="2">
        <f t="shared" si="109"/>
        <v>141.76713979301985</v>
      </c>
      <c r="S522" s="2">
        <f t="shared" si="109"/>
        <v>19.719210080252132</v>
      </c>
      <c r="T522" s="2">
        <f t="shared" si="109"/>
        <v>1.0006420373614897</v>
      </c>
      <c r="U522" s="9">
        <f t="shared" si="111"/>
        <v>962.51127750539627</v>
      </c>
      <c r="V522" s="13">
        <f t="shared" si="108"/>
        <v>1.1432588735260651E-4</v>
      </c>
    </row>
    <row r="523" spans="3:22">
      <c r="C523">
        <v>2001.2917</v>
      </c>
      <c r="D523">
        <v>373.55</v>
      </c>
      <c r="E523" s="1">
        <f t="shared" si="112"/>
        <v>2267</v>
      </c>
      <c r="F523" s="4">
        <f>F522*SUM(econlow!Z313:AB313)/SUM(econlow!Z312:AB312)</f>
        <v>8124.3325014690108</v>
      </c>
      <c r="G523" s="9">
        <f t="shared" si="106"/>
        <v>256.57688711991375</v>
      </c>
      <c r="H523" s="9">
        <f t="shared" si="106"/>
        <v>268.97743596791622</v>
      </c>
      <c r="I523" s="9">
        <f t="shared" si="106"/>
        <v>141.09579202382128</v>
      </c>
      <c r="J523" s="9">
        <f t="shared" si="106"/>
        <v>19.554856964626001</v>
      </c>
      <c r="K523" s="9">
        <f t="shared" si="106"/>
        <v>0.99177741985101053</v>
      </c>
      <c r="L523" s="9">
        <f t="shared" si="110"/>
        <v>962.19674949612829</v>
      </c>
      <c r="O523">
        <f t="shared" si="107"/>
        <v>8124.3325014690108</v>
      </c>
      <c r="P523" s="2">
        <f t="shared" si="109"/>
        <v>256.57694815277756</v>
      </c>
      <c r="Q523" s="2">
        <f t="shared" si="109"/>
        <v>268.97748364779306</v>
      </c>
      <c r="R523" s="2">
        <f t="shared" si="109"/>
        <v>141.095797431796</v>
      </c>
      <c r="S523" s="2">
        <f t="shared" si="109"/>
        <v>19.554856964686952</v>
      </c>
      <c r="T523" s="2">
        <f t="shared" si="109"/>
        <v>0.99177741985101053</v>
      </c>
      <c r="U523" s="9">
        <f t="shared" si="111"/>
        <v>962.19686361690458</v>
      </c>
      <c r="V523" s="13">
        <f t="shared" si="108"/>
        <v>1.1412077628847328E-4</v>
      </c>
    </row>
    <row r="524" spans="3:22">
      <c r="C524">
        <v>2001.375</v>
      </c>
      <c r="D524">
        <v>374.03</v>
      </c>
      <c r="E524" s="1">
        <f t="shared" si="112"/>
        <v>2268</v>
      </c>
      <c r="F524" s="4">
        <f>F523*SUM(econlow!Z314:AB314)/SUM(econlow!Z313:AB313)</f>
        <v>8051.6655329104597</v>
      </c>
      <c r="G524" s="9">
        <f t="shared" si="106"/>
        <v>257.07273839934612</v>
      </c>
      <c r="H524" s="9">
        <f t="shared" si="106"/>
        <v>269.00031912149444</v>
      </c>
      <c r="I524" s="9">
        <f t="shared" si="106"/>
        <v>140.42247439802335</v>
      </c>
      <c r="J524" s="9">
        <f t="shared" si="106"/>
        <v>19.391309616623897</v>
      </c>
      <c r="K524" s="9">
        <f t="shared" si="106"/>
        <v>0.98296747385215832</v>
      </c>
      <c r="L524" s="9">
        <f t="shared" si="110"/>
        <v>961.86980900933997</v>
      </c>
      <c r="O524">
        <f t="shared" si="107"/>
        <v>8051.6655329104597</v>
      </c>
      <c r="P524" s="2">
        <f t="shared" si="109"/>
        <v>257.07279943220993</v>
      </c>
      <c r="Q524" s="2">
        <f t="shared" si="109"/>
        <v>269.00036667020248</v>
      </c>
      <c r="R524" s="2">
        <f t="shared" si="109"/>
        <v>140.42247973340892</v>
      </c>
      <c r="S524" s="2">
        <f t="shared" si="109"/>
        <v>19.391309616681365</v>
      </c>
      <c r="T524" s="2">
        <f t="shared" si="109"/>
        <v>0.98296747385215832</v>
      </c>
      <c r="U524" s="9">
        <f t="shared" si="111"/>
        <v>961.86992292635477</v>
      </c>
      <c r="V524" s="13">
        <f t="shared" si="108"/>
        <v>1.1391701480079064E-4</v>
      </c>
    </row>
    <row r="525" spans="3:22">
      <c r="C525">
        <v>2001.4583</v>
      </c>
      <c r="D525">
        <v>373.4</v>
      </c>
      <c r="E525" s="1">
        <f t="shared" si="112"/>
        <v>2269</v>
      </c>
      <c r="F525" s="4">
        <f>F524*SUM(econlow!Z315:AB315)/SUM(econlow!Z314:AB314)</f>
        <v>7979.4617207831134</v>
      </c>
      <c r="G525" s="9">
        <f t="shared" si="106"/>
        <v>257.56415460558009</v>
      </c>
      <c r="H525" s="9">
        <f t="shared" si="106"/>
        <v>269.01631613329693</v>
      </c>
      <c r="I525" s="9">
        <f t="shared" si="106"/>
        <v>139.74727735283702</v>
      </c>
      <c r="J525" s="9">
        <f t="shared" si="106"/>
        <v>19.228576227524005</v>
      </c>
      <c r="K525" s="9">
        <f t="shared" si="106"/>
        <v>0.9742123767254347</v>
      </c>
      <c r="L525" s="9">
        <f t="shared" si="110"/>
        <v>961.53053669596352</v>
      </c>
      <c r="O525">
        <f t="shared" si="107"/>
        <v>7979.4617207831134</v>
      </c>
      <c r="P525" s="2">
        <f t="shared" si="109"/>
        <v>257.5642156384439</v>
      </c>
      <c r="Q525" s="2">
        <f t="shared" si="109"/>
        <v>269.01636355119706</v>
      </c>
      <c r="R525" s="2">
        <f t="shared" si="109"/>
        <v>139.74728261660775</v>
      </c>
      <c r="S525" s="2">
        <f t="shared" si="109"/>
        <v>19.228576227578191</v>
      </c>
      <c r="T525" s="2">
        <f t="shared" si="109"/>
        <v>0.9742123767254347</v>
      </c>
      <c r="U525" s="9">
        <f t="shared" si="111"/>
        <v>961.53065041055231</v>
      </c>
      <c r="V525" s="13">
        <f t="shared" si="108"/>
        <v>1.1371458879239071E-4</v>
      </c>
    </row>
    <row r="526" spans="3:22">
      <c r="C526">
        <v>2001.5417</v>
      </c>
      <c r="D526">
        <v>371.68</v>
      </c>
      <c r="E526" s="1">
        <f t="shared" si="112"/>
        <v>2270</v>
      </c>
      <c r="F526" s="4">
        <f>F525*SUM(econlow!Z316:AB316)/SUM(econlow!Z315:AB315)</f>
        <v>7907.7221341895229</v>
      </c>
      <c r="G526" s="9">
        <f t="shared" si="106"/>
        <v>258.05116400637905</v>
      </c>
      <c r="H526" s="9">
        <f t="shared" si="106"/>
        <v>269.02548943617245</v>
      </c>
      <c r="I526" s="9">
        <f t="shared" si="106"/>
        <v>139.07029569717369</v>
      </c>
      <c r="J526" s="9">
        <f t="shared" si="106"/>
        <v>19.066664659496691</v>
      </c>
      <c r="K526" s="9">
        <f t="shared" si="106"/>
        <v>0.96551229155469764</v>
      </c>
      <c r="L526" s="9">
        <f t="shared" si="110"/>
        <v>961.17912609077666</v>
      </c>
      <c r="O526">
        <f t="shared" si="107"/>
        <v>7907.7221341895229</v>
      </c>
      <c r="P526" s="2">
        <f t="shared" si="109"/>
        <v>258.05122503924287</v>
      </c>
      <c r="Q526" s="2">
        <f t="shared" si="109"/>
        <v>269.0255367236245</v>
      </c>
      <c r="R526" s="2">
        <f t="shared" si="109"/>
        <v>139.07030089029087</v>
      </c>
      <c r="S526" s="2">
        <f t="shared" si="109"/>
        <v>19.066664659547779</v>
      </c>
      <c r="T526" s="2">
        <f t="shared" si="109"/>
        <v>0.96551229155469764</v>
      </c>
      <c r="U526" s="9">
        <f t="shared" si="111"/>
        <v>961.1792396042606</v>
      </c>
      <c r="V526" s="13">
        <f t="shared" si="108"/>
        <v>1.1351348393873195E-4</v>
      </c>
    </row>
    <row r="527" spans="3:22">
      <c r="C527">
        <v>2001.625</v>
      </c>
      <c r="D527">
        <v>369.78</v>
      </c>
      <c r="E527" s="1">
        <f t="shared" si="112"/>
        <v>2271</v>
      </c>
      <c r="F527" s="4">
        <f>F526*SUM(econlow!Z317:AB317)/SUM(econlow!Z316:AB316)</f>
        <v>7836.4477314366559</v>
      </c>
      <c r="G527" s="9">
        <f t="shared" si="106"/>
        <v>258.53379493475683</v>
      </c>
      <c r="H527" s="9">
        <f t="shared" si="106"/>
        <v>269.02790139160021</v>
      </c>
      <c r="I527" s="9">
        <f t="shared" si="106"/>
        <v>138.39162312797754</v>
      </c>
      <c r="J527" s="9">
        <f t="shared" si="106"/>
        <v>18.905582451052755</v>
      </c>
      <c r="K527" s="9">
        <f t="shared" si="106"/>
        <v>0.95686736744791512</v>
      </c>
      <c r="L527" s="9">
        <f t="shared" si="110"/>
        <v>960.81576927283527</v>
      </c>
      <c r="O527">
        <f t="shared" si="107"/>
        <v>7836.4477314366559</v>
      </c>
      <c r="P527" s="2">
        <f t="shared" si="109"/>
        <v>258.53385596762064</v>
      </c>
      <c r="Q527" s="2">
        <f t="shared" si="109"/>
        <v>269.02794854896308</v>
      </c>
      <c r="R527" s="2">
        <f t="shared" si="109"/>
        <v>138.39162825138948</v>
      </c>
      <c r="S527" s="2">
        <f t="shared" si="109"/>
        <v>18.905582451100923</v>
      </c>
      <c r="T527" s="2">
        <f t="shared" si="109"/>
        <v>0.95686736744791512</v>
      </c>
      <c r="U527" s="9">
        <f t="shared" si="111"/>
        <v>960.81588258652209</v>
      </c>
      <c r="V527" s="13">
        <f t="shared" si="108"/>
        <v>1.133136868247675E-4</v>
      </c>
    </row>
    <row r="528" spans="3:22">
      <c r="C528">
        <v>2001.7083</v>
      </c>
      <c r="D528">
        <v>368.34</v>
      </c>
      <c r="E528" s="1">
        <f t="shared" si="112"/>
        <v>2272</v>
      </c>
      <c r="F528" s="4">
        <f>F527*SUM(econlow!Z318:AB318)/SUM(econlow!Z317:AB317)</f>
        <v>7765.6393624566181</v>
      </c>
      <c r="G528" s="9">
        <f t="shared" si="106"/>
        <v>259.01207578221539</v>
      </c>
      <c r="H528" s="9">
        <f t="shared" si="106"/>
        <v>269.02361427948313</v>
      </c>
      <c r="I528" s="9">
        <f t="shared" si="106"/>
        <v>137.7113522285056</v>
      </c>
      <c r="J528" s="9">
        <f t="shared" si="106"/>
        <v>18.745336822528923</v>
      </c>
      <c r="K528" s="9">
        <f t="shared" si="106"/>
        <v>0.94827773983457886</v>
      </c>
      <c r="L528" s="9">
        <f t="shared" si="110"/>
        <v>960.44065685256749</v>
      </c>
      <c r="O528">
        <f t="shared" si="107"/>
        <v>7765.6393624566181</v>
      </c>
      <c r="P528" s="2">
        <f t="shared" si="109"/>
        <v>259.0121368150792</v>
      </c>
      <c r="Q528" s="2">
        <f t="shared" si="109"/>
        <v>269.02366130711465</v>
      </c>
      <c r="R528" s="2">
        <f t="shared" si="109"/>
        <v>137.71135728314795</v>
      </c>
      <c r="S528" s="2">
        <f t="shared" si="109"/>
        <v>18.745336822574338</v>
      </c>
      <c r="T528" s="2">
        <f t="shared" si="109"/>
        <v>0.94827773983457886</v>
      </c>
      <c r="U528" s="9">
        <f t="shared" si="111"/>
        <v>960.44076996775073</v>
      </c>
      <c r="V528" s="13">
        <f t="shared" si="108"/>
        <v>1.1311518323964265E-4</v>
      </c>
    </row>
    <row r="529" spans="3:22">
      <c r="C529">
        <v>2001.7917</v>
      </c>
      <c r="D529">
        <v>368.61</v>
      </c>
      <c r="E529" s="1">
        <f t="shared" si="112"/>
        <v>2273</v>
      </c>
      <c r="F529" s="4">
        <f>F528*SUM(econlow!Z319:AB319)/SUM(econlow!Z318:AB318)</f>
        <v>7695.2977711985395</v>
      </c>
      <c r="G529" s="9">
        <f t="shared" si="106"/>
        <v>259.48603499213056</v>
      </c>
      <c r="H529" s="9">
        <f t="shared" si="106"/>
        <v>269.01269028819598</v>
      </c>
      <c r="I529" s="9">
        <f t="shared" si="106"/>
        <v>137.0295744669948</v>
      </c>
      <c r="J529" s="9">
        <f t="shared" si="106"/>
        <v>18.585934681544078</v>
      </c>
      <c r="K529" s="9">
        <f t="shared" si="106"/>
        <v>0.93974353075974326</v>
      </c>
      <c r="L529" s="9">
        <f t="shared" si="110"/>
        <v>960.05397795962529</v>
      </c>
      <c r="O529">
        <f t="shared" si="107"/>
        <v>7695.2977711985395</v>
      </c>
      <c r="P529" s="2">
        <f t="shared" si="109"/>
        <v>259.48609602499437</v>
      </c>
      <c r="Q529" s="2">
        <f t="shared" si="109"/>
        <v>269.01273718645308</v>
      </c>
      <c r="R529" s="2">
        <f t="shared" si="109"/>
        <v>137.02957945379063</v>
      </c>
      <c r="S529" s="2">
        <f t="shared" si="109"/>
        <v>18.585934681586899</v>
      </c>
      <c r="T529" s="2">
        <f t="shared" si="109"/>
        <v>0.93974353075974326</v>
      </c>
      <c r="U529" s="9">
        <f t="shared" si="111"/>
        <v>960.0540908775846</v>
      </c>
      <c r="V529" s="13">
        <f t="shared" si="108"/>
        <v>1.1291795931356319E-4</v>
      </c>
    </row>
    <row r="530" spans="3:22">
      <c r="C530">
        <v>2001.875</v>
      </c>
      <c r="D530">
        <v>369.94</v>
      </c>
      <c r="E530" s="1">
        <f t="shared" si="112"/>
        <v>2274</v>
      </c>
      <c r="F530" s="4">
        <f>F529*SUM(econlow!Z320:AB320)/SUM(econlow!Z319:AB319)</f>
        <v>7625.4235979913956</v>
      </c>
      <c r="G530" s="9">
        <f t="shared" si="106"/>
        <v>259.95570105328352</v>
      </c>
      <c r="H530" s="9">
        <f t="shared" si="106"/>
        <v>268.9951915048859</v>
      </c>
      <c r="I530" s="9">
        <f t="shared" si="106"/>
        <v>136.34638019570602</v>
      </c>
      <c r="J530" s="9">
        <f t="shared" si="106"/>
        <v>18.427382628424517</v>
      </c>
      <c r="K530" s="9">
        <f t="shared" si="106"/>
        <v>0.93126484917466534</v>
      </c>
      <c r="L530" s="9">
        <f t="shared" si="110"/>
        <v>959.65592023147474</v>
      </c>
      <c r="O530">
        <f t="shared" si="107"/>
        <v>7625.4235979913956</v>
      </c>
      <c r="P530" s="2">
        <f t="shared" si="109"/>
        <v>259.95576208614733</v>
      </c>
      <c r="Q530" s="2">
        <f t="shared" si="109"/>
        <v>268.99523827412446</v>
      </c>
      <c r="R530" s="2">
        <f t="shared" si="109"/>
        <v>136.34638511556599</v>
      </c>
      <c r="S530" s="2">
        <f t="shared" si="109"/>
        <v>18.427382628464891</v>
      </c>
      <c r="T530" s="2">
        <f t="shared" si="109"/>
        <v>0.93126484917466534</v>
      </c>
      <c r="U530" s="9">
        <f t="shared" si="111"/>
        <v>959.65603295347739</v>
      </c>
      <c r="V530" s="13">
        <f t="shared" si="108"/>
        <v>1.1272200265466381E-4</v>
      </c>
    </row>
    <row r="531" spans="3:22">
      <c r="C531">
        <v>2001.9583</v>
      </c>
      <c r="D531">
        <v>371.42</v>
      </c>
      <c r="E531" s="1">
        <f t="shared" si="112"/>
        <v>2275</v>
      </c>
      <c r="F531" s="4">
        <f>F530*SUM(econlow!Z321:AB321)/SUM(econlow!Z320:AB320)</f>
        <v>7556.0173818775838</v>
      </c>
      <c r="G531" s="9">
        <f t="shared" si="106"/>
        <v>260.42110249353652</v>
      </c>
      <c r="H531" s="9">
        <f t="shared" si="106"/>
        <v>268.97117990602118</v>
      </c>
      <c r="I531" s="9">
        <f t="shared" si="106"/>
        <v>135.66185865033611</v>
      </c>
      <c r="J531" s="9">
        <f t="shared" si="106"/>
        <v>18.269686961596637</v>
      </c>
      <c r="K531" s="9">
        <f t="shared" si="106"/>
        <v>0.92284179122401588</v>
      </c>
      <c r="L531" s="9">
        <f t="shared" si="110"/>
        <v>959.24666980271445</v>
      </c>
      <c r="O531">
        <f t="shared" si="107"/>
        <v>7556.0173818775838</v>
      </c>
      <c r="P531" s="2">
        <f t="shared" si="109"/>
        <v>260.42116352640033</v>
      </c>
      <c r="Q531" s="2">
        <f t="shared" si="109"/>
        <v>268.97122654659614</v>
      </c>
      <c r="R531" s="2">
        <f t="shared" si="109"/>
        <v>135.66186350415867</v>
      </c>
      <c r="S531" s="2">
        <f t="shared" si="109"/>
        <v>18.269686961634701</v>
      </c>
      <c r="T531" s="2">
        <f t="shared" si="109"/>
        <v>0.92284179122401588</v>
      </c>
      <c r="U531" s="9">
        <f t="shared" si="111"/>
        <v>959.24678233001373</v>
      </c>
      <c r="V531" s="13">
        <f t="shared" si="108"/>
        <v>1.1252729927946348E-4</v>
      </c>
    </row>
    <row r="532" spans="3:22">
      <c r="C532">
        <v>2002.0417</v>
      </c>
      <c r="D532">
        <v>372.7</v>
      </c>
      <c r="E532" s="1">
        <f t="shared" si="112"/>
        <v>2276</v>
      </c>
      <c r="F532" s="4">
        <f>F531*SUM(econlow!Z322:AB322)/SUM(econlow!Z321:AB321)</f>
        <v>7487.079562917269</v>
      </c>
      <c r="G532" s="9">
        <f t="shared" si="106"/>
        <v>260.88226787365113</v>
      </c>
      <c r="H532" s="9">
        <f t="shared" si="106"/>
        <v>268.94071734818533</v>
      </c>
      <c r="I532" s="9">
        <f t="shared" si="106"/>
        <v>134.97609794978834</v>
      </c>
      <c r="J532" s="9">
        <f t="shared" si="106"/>
        <v>18.112853682945413</v>
      </c>
      <c r="K532" s="9">
        <f t="shared" si="106"/>
        <v>0.91447444052964022</v>
      </c>
      <c r="L532" s="9">
        <f t="shared" si="110"/>
        <v>958.82641129509989</v>
      </c>
      <c r="O532">
        <f t="shared" si="107"/>
        <v>7487.079562917269</v>
      </c>
      <c r="P532" s="2">
        <f t="shared" si="109"/>
        <v>260.88232890651494</v>
      </c>
      <c r="Q532" s="2">
        <f t="shared" si="109"/>
        <v>268.94076386045066</v>
      </c>
      <c r="R532" s="2">
        <f t="shared" si="109"/>
        <v>134.9761027384599</v>
      </c>
      <c r="S532" s="2">
        <f t="shared" si="109"/>
        <v>18.112853682981303</v>
      </c>
      <c r="T532" s="2">
        <f t="shared" si="109"/>
        <v>0.91447444052964022</v>
      </c>
      <c r="U532" s="9">
        <f t="shared" si="111"/>
        <v>958.82652362893634</v>
      </c>
      <c r="V532" s="13">
        <f t="shared" si="108"/>
        <v>1.1233383645503636E-4</v>
      </c>
    </row>
    <row r="533" spans="3:22">
      <c r="C533">
        <v>2002.125</v>
      </c>
      <c r="D533">
        <v>373.37</v>
      </c>
      <c r="E533" s="1">
        <f t="shared" si="112"/>
        <v>2277</v>
      </c>
      <c r="F533" s="4">
        <f>F532*SUM(econlow!Z323:AB323)/SUM(econlow!Z322:AB322)</f>
        <v>7418.6104844631918</v>
      </c>
      <c r="G533" s="9">
        <f t="shared" si="106"/>
        <v>261.33922578124702</v>
      </c>
      <c r="H533" s="9">
        <f t="shared" si="106"/>
        <v>268.90386555911277</v>
      </c>
      <c r="I533" s="9">
        <f t="shared" si="106"/>
        <v>134.28918509629207</v>
      </c>
      <c r="J533" s="9">
        <f t="shared" si="106"/>
        <v>17.956888503137264</v>
      </c>
      <c r="K533" s="9">
        <f t="shared" si="106"/>
        <v>0.90616286847085314</v>
      </c>
      <c r="L533" s="9">
        <f t="shared" si="110"/>
        <v>958.39532780825994</v>
      </c>
      <c r="O533">
        <f t="shared" si="107"/>
        <v>7418.6104844631918</v>
      </c>
      <c r="P533" s="2">
        <f t="shared" si="109"/>
        <v>261.33928681411084</v>
      </c>
      <c r="Q533" s="2">
        <f t="shared" si="109"/>
        <v>268.90391194342146</v>
      </c>
      <c r="R533" s="2">
        <f t="shared" si="109"/>
        <v>134.28918982068714</v>
      </c>
      <c r="S533" s="2">
        <f t="shared" si="109"/>
        <v>17.956888503171104</v>
      </c>
      <c r="T533" s="2">
        <f t="shared" si="109"/>
        <v>0.90616286847085314</v>
      </c>
      <c r="U533" s="9">
        <f t="shared" si="111"/>
        <v>958.39543994986138</v>
      </c>
      <c r="V533" s="13">
        <f t="shared" si="108"/>
        <v>1.1214160144845664E-4</v>
      </c>
    </row>
    <row r="534" spans="3:22">
      <c r="C534">
        <v>2002.2083</v>
      </c>
      <c r="D534">
        <v>374.3</v>
      </c>
      <c r="E534" s="1">
        <f t="shared" si="112"/>
        <v>2278</v>
      </c>
      <c r="F534" s="4">
        <f>F533*SUM(econlow!Z324:AB324)/SUM(econlow!Z323:AB323)</f>
        <v>7350.6103954059254</v>
      </c>
      <c r="G534" s="9">
        <f t="shared" si="106"/>
        <v>261.79200482489972</v>
      </c>
      <c r="H534" s="9">
        <f t="shared" si="106"/>
        <v>268.8606861289627</v>
      </c>
      <c r="I534" s="9">
        <f t="shared" si="106"/>
        <v>133.60120597586277</v>
      </c>
      <c r="J534" s="9">
        <f t="shared" si="106"/>
        <v>17.801796846905809</v>
      </c>
      <c r="K534" s="9">
        <f t="shared" si="106"/>
        <v>0.89790713446124437</v>
      </c>
      <c r="L534" s="9">
        <f t="shared" si="110"/>
        <v>957.95360091109228</v>
      </c>
      <c r="O534">
        <f t="shared" si="107"/>
        <v>7350.6103954059254</v>
      </c>
      <c r="P534" s="2">
        <f t="shared" si="109"/>
        <v>261.79206585776353</v>
      </c>
      <c r="Q534" s="2">
        <f t="shared" si="109"/>
        <v>268.86073238566678</v>
      </c>
      <c r="R534" s="2">
        <f t="shared" si="109"/>
        <v>133.60121063684409</v>
      </c>
      <c r="S534" s="2">
        <f t="shared" si="109"/>
        <v>17.801796846937712</v>
      </c>
      <c r="T534" s="2">
        <f t="shared" si="109"/>
        <v>0.89790713446124437</v>
      </c>
      <c r="U534" s="9">
        <f t="shared" si="111"/>
        <v>957.95371286167324</v>
      </c>
      <c r="V534" s="13">
        <f t="shared" si="108"/>
        <v>1.119505809583643E-4</v>
      </c>
    </row>
    <row r="535" spans="3:22">
      <c r="C535">
        <v>2002.2917</v>
      </c>
      <c r="D535">
        <v>375.19</v>
      </c>
      <c r="E535" s="1">
        <f t="shared" si="112"/>
        <v>2279</v>
      </c>
      <c r="F535" s="4">
        <f>F534*SUM(econlow!Z325:AB325)/SUM(econlow!Z324:AB324)</f>
        <v>7283.0794523896893</v>
      </c>
      <c r="G535" s="9">
        <f t="shared" ref="G535:K550" si="113">G534*(1-G$5)+G$4*$F534*$L$4/1000</f>
        <v>262.24063362837518</v>
      </c>
      <c r="H535" s="9">
        <f t="shared" si="113"/>
        <v>268.81124050182797</v>
      </c>
      <c r="I535" s="9">
        <f t="shared" si="113"/>
        <v>132.91224535909282</v>
      </c>
      <c r="J535" s="9">
        <f t="shared" si="113"/>
        <v>17.647583858299186</v>
      </c>
      <c r="K535" s="9">
        <f t="shared" si="113"/>
        <v>0.88970728622198125</v>
      </c>
      <c r="L535" s="9">
        <f t="shared" si="110"/>
        <v>957.50141063381716</v>
      </c>
      <c r="O535">
        <f t="shared" si="107"/>
        <v>7283.0794523896893</v>
      </c>
      <c r="P535" s="2">
        <f t="shared" si="109"/>
        <v>262.24069466123899</v>
      </c>
      <c r="Q535" s="2">
        <f t="shared" si="109"/>
        <v>268.81128663127851</v>
      </c>
      <c r="R535" s="2">
        <f t="shared" si="109"/>
        <v>132.91224995751156</v>
      </c>
      <c r="S535" s="2">
        <f t="shared" si="109"/>
        <v>17.647583858329266</v>
      </c>
      <c r="T535" s="2">
        <f t="shared" si="109"/>
        <v>0.88970728622198125</v>
      </c>
      <c r="U535" s="9">
        <f t="shared" si="111"/>
        <v>957.50152239458032</v>
      </c>
      <c r="V535" s="13">
        <f t="shared" si="108"/>
        <v>1.1176076316132821E-4</v>
      </c>
    </row>
    <row r="536" spans="3:22">
      <c r="C536">
        <v>2002.375</v>
      </c>
      <c r="D536">
        <v>375.93</v>
      </c>
      <c r="E536" s="1">
        <f t="shared" si="112"/>
        <v>2280</v>
      </c>
      <c r="F536" s="4">
        <f>F535*SUM(econlow!Z326:AB326)/SUM(econlow!Z325:AB325)</f>
        <v>7216.017721998267</v>
      </c>
      <c r="G536" s="9">
        <f t="shared" si="113"/>
        <v>262.68514082499991</v>
      </c>
      <c r="H536" s="9">
        <f t="shared" si="113"/>
        <v>268.75558996747537</v>
      </c>
      <c r="I536" s="9">
        <f t="shared" si="113"/>
        <v>132.22238690226496</v>
      </c>
      <c r="J536" s="9">
        <f t="shared" si="113"/>
        <v>17.49425440588772</v>
      </c>
      <c r="K536" s="9">
        <f t="shared" si="113"/>
        <v>0.88156336005160341</v>
      </c>
      <c r="L536" s="9">
        <f t="shared" si="110"/>
        <v>957.03893546067957</v>
      </c>
      <c r="O536">
        <f t="shared" si="107"/>
        <v>7216.017721998267</v>
      </c>
      <c r="P536" s="2">
        <f t="shared" ref="P536:T551" si="114">P535*(1-P$5)+P$4*$O535*$L$4/1000</f>
        <v>262.68520185786372</v>
      </c>
      <c r="Q536" s="2">
        <f t="shared" si="114"/>
        <v>268.75563597002241</v>
      </c>
      <c r="R536" s="2">
        <f t="shared" si="114"/>
        <v>132.2223914389609</v>
      </c>
      <c r="S536" s="2">
        <f t="shared" si="114"/>
        <v>17.494254405916081</v>
      </c>
      <c r="T536" s="2">
        <f t="shared" si="114"/>
        <v>0.88156336005160341</v>
      </c>
      <c r="U536" s="9">
        <f t="shared" si="111"/>
        <v>957.03904703281466</v>
      </c>
      <c r="V536" s="13">
        <f t="shared" si="108"/>
        <v>1.1157213509704889E-4</v>
      </c>
    </row>
    <row r="537" spans="3:22">
      <c r="C537">
        <v>2002.4583</v>
      </c>
      <c r="D537">
        <v>375.69</v>
      </c>
      <c r="E537" s="1">
        <f t="shared" si="112"/>
        <v>2281</v>
      </c>
      <c r="F537" s="4">
        <f>F536*SUM(econlow!Z327:AB327)/SUM(econlow!Z326:AB326)</f>
        <v>7149.4251829114764</v>
      </c>
      <c r="G537" s="9">
        <f t="shared" si="113"/>
        <v>263.12555505216415</v>
      </c>
      <c r="H537" s="9">
        <f t="shared" si="113"/>
        <v>268.69379565331366</v>
      </c>
      <c r="I537" s="9">
        <f t="shared" si="113"/>
        <v>131.53171314877892</v>
      </c>
      <c r="J537" s="9">
        <f t="shared" si="113"/>
        <v>17.34181308793061</v>
      </c>
      <c r="K537" s="9">
        <f t="shared" si="113"/>
        <v>0.87347538109228751</v>
      </c>
      <c r="L537" s="9">
        <f t="shared" si="110"/>
        <v>956.56635232327949</v>
      </c>
      <c r="O537">
        <f t="shared" si="107"/>
        <v>7149.4251829114764</v>
      </c>
      <c r="P537" s="2">
        <f t="shared" si="114"/>
        <v>263.12561608502796</v>
      </c>
      <c r="Q537" s="2">
        <f t="shared" si="114"/>
        <v>268.69384152930627</v>
      </c>
      <c r="R537" s="2">
        <f t="shared" si="114"/>
        <v>131.53171762458052</v>
      </c>
      <c r="S537" s="2">
        <f t="shared" si="114"/>
        <v>17.341813087957352</v>
      </c>
      <c r="T537" s="2">
        <f t="shared" si="114"/>
        <v>0.87347538109228751</v>
      </c>
      <c r="U537" s="9">
        <f t="shared" si="111"/>
        <v>956.56646370796432</v>
      </c>
      <c r="V537" s="13">
        <f t="shared" si="108"/>
        <v>1.1138468482840835E-4</v>
      </c>
    </row>
    <row r="538" spans="3:22">
      <c r="C538">
        <v>2002.5417</v>
      </c>
      <c r="D538">
        <v>374.16</v>
      </c>
      <c r="E538" s="1">
        <f t="shared" si="112"/>
        <v>2282</v>
      </c>
      <c r="F538" s="4">
        <f>F537*SUM(econlow!Z328:AB328)/SUM(econlow!Z327:AB327)</f>
        <v>7083.3017280317536</v>
      </c>
      <c r="G538" s="9">
        <f t="shared" si="113"/>
        <v>263.56190494595688</v>
      </c>
      <c r="H538" s="9">
        <f t="shared" si="113"/>
        <v>268.62591851658624</v>
      </c>
      <c r="I538" s="9">
        <f t="shared" si="113"/>
        <v>130.84030553088311</v>
      </c>
      <c r="J538" s="9">
        <f t="shared" si="113"/>
        <v>17.190264237500596</v>
      </c>
      <c r="K538" s="9">
        <f t="shared" si="113"/>
        <v>0.86544336359258689</v>
      </c>
      <c r="L538" s="9">
        <f t="shared" si="110"/>
        <v>956.08383659451943</v>
      </c>
      <c r="O538">
        <f t="shared" si="107"/>
        <v>7083.3017280317536</v>
      </c>
      <c r="P538" s="2">
        <f t="shared" si="114"/>
        <v>263.56196597882069</v>
      </c>
      <c r="Q538" s="2">
        <f t="shared" si="114"/>
        <v>268.62596426637265</v>
      </c>
      <c r="R538" s="2">
        <f t="shared" si="114"/>
        <v>130.84030994660776</v>
      </c>
      <c r="S538" s="2">
        <f t="shared" si="114"/>
        <v>17.19026423752581</v>
      </c>
      <c r="T538" s="2">
        <f t="shared" si="114"/>
        <v>0.86544336359258689</v>
      </c>
      <c r="U538" s="9">
        <f t="shared" si="111"/>
        <v>956.0839477929195</v>
      </c>
      <c r="V538" s="13">
        <f t="shared" si="108"/>
        <v>1.1119840007722814E-4</v>
      </c>
    </row>
    <row r="539" spans="3:22">
      <c r="C539">
        <v>2002.625</v>
      </c>
      <c r="D539">
        <v>372.03</v>
      </c>
      <c r="E539" s="1">
        <f t="shared" si="112"/>
        <v>2283</v>
      </c>
      <c r="F539" s="4">
        <f>F538*SUM(econlow!Z329:AB329)/SUM(econlow!Z328:AB328)</f>
        <v>7017.6471665811659</v>
      </c>
      <c r="G539" s="9">
        <f t="shared" si="113"/>
        <v>263.99421913593068</v>
      </c>
      <c r="H539" s="9">
        <f t="shared" si="113"/>
        <v>268.55201933678535</v>
      </c>
      <c r="I539" s="9">
        <f t="shared" si="113"/>
        <v>130.14824437170236</v>
      </c>
      <c r="J539" s="9">
        <f t="shared" si="113"/>
        <v>17.03961192756546</v>
      </c>
      <c r="K539" s="9">
        <f t="shared" si="113"/>
        <v>0.85746731116663155</v>
      </c>
      <c r="L539" s="9">
        <f t="shared" si="110"/>
        <v>955.59156208315051</v>
      </c>
      <c r="O539">
        <f t="shared" si="107"/>
        <v>7017.6471665811659</v>
      </c>
      <c r="P539" s="2">
        <f t="shared" si="114"/>
        <v>263.99428016879449</v>
      </c>
      <c r="Q539" s="2">
        <f t="shared" si="114"/>
        <v>268.55206496071276</v>
      </c>
      <c r="R539" s="2">
        <f t="shared" si="114"/>
        <v>130.14824872815643</v>
      </c>
      <c r="S539" s="2">
        <f t="shared" si="114"/>
        <v>17.039611927589235</v>
      </c>
      <c r="T539" s="2">
        <f t="shared" si="114"/>
        <v>0.85746731116663155</v>
      </c>
      <c r="U539" s="9">
        <f t="shared" si="111"/>
        <v>955.59167309641953</v>
      </c>
      <c r="V539" s="13">
        <f t="shared" si="108"/>
        <v>1.1101326902007713E-4</v>
      </c>
    </row>
    <row r="540" spans="3:22">
      <c r="C540">
        <v>2002.7083</v>
      </c>
      <c r="D540">
        <v>370.92</v>
      </c>
      <c r="E540" s="1">
        <f t="shared" si="112"/>
        <v>2284</v>
      </c>
      <c r="F540" s="4">
        <f>F539*SUM(econlow!Z330:AB330)/SUM(econlow!Z329:AB329)</f>
        <v>6952.461226168658</v>
      </c>
      <c r="G540" s="9">
        <f t="shared" si="113"/>
        <v>264.42252623999434</v>
      </c>
      <c r="H540" s="9">
        <f t="shared" si="113"/>
        <v>268.47215870828359</v>
      </c>
      <c r="I540" s="9">
        <f t="shared" si="113"/>
        <v>129.45560888755352</v>
      </c>
      <c r="J540" s="9">
        <f t="shared" si="113"/>
        <v>16.889859976025363</v>
      </c>
      <c r="K540" s="9">
        <f t="shared" si="113"/>
        <v>0.84954721704979141</v>
      </c>
      <c r="L540" s="9">
        <f t="shared" si="110"/>
        <v>955.08970102890669</v>
      </c>
      <c r="O540">
        <f t="shared" si="107"/>
        <v>6952.461226168658</v>
      </c>
      <c r="P540" s="2">
        <f t="shared" si="114"/>
        <v>264.42258727285815</v>
      </c>
      <c r="Q540" s="2">
        <f t="shared" si="114"/>
        <v>268.47220420669822</v>
      </c>
      <c r="R540" s="2">
        <f t="shared" si="114"/>
        <v>129.4556131855326</v>
      </c>
      <c r="S540" s="2">
        <f t="shared" si="114"/>
        <v>16.889859976047777</v>
      </c>
      <c r="T540" s="2">
        <f t="shared" si="114"/>
        <v>0.84954721704979141</v>
      </c>
      <c r="U540" s="9">
        <f t="shared" si="111"/>
        <v>955.08981185818652</v>
      </c>
      <c r="V540" s="13">
        <f t="shared" si="108"/>
        <v>1.108292798335242E-4</v>
      </c>
    </row>
    <row r="541" spans="3:22">
      <c r="C541">
        <v>2002.7917</v>
      </c>
      <c r="D541">
        <v>370.73</v>
      </c>
      <c r="E541" s="1">
        <f t="shared" si="112"/>
        <v>2285</v>
      </c>
      <c r="F541" s="4">
        <f>F540*SUM(econlow!Z331:AB331)/SUM(econlow!Z330:AB330)</f>
        <v>6887.7435548276853</v>
      </c>
      <c r="G541" s="9">
        <f t="shared" si="113"/>
        <v>264.84685485943186</v>
      </c>
      <c r="H541" s="9">
        <f t="shared" si="113"/>
        <v>268.38639703318</v>
      </c>
      <c r="I541" s="9">
        <f t="shared" si="113"/>
        <v>128.76247719054072</v>
      </c>
      <c r="J541" s="9">
        <f t="shared" si="113"/>
        <v>16.741011950705051</v>
      </c>
      <c r="K541" s="9">
        <f t="shared" si="113"/>
        <v>0.84168306435079843</v>
      </c>
      <c r="L541" s="9">
        <f t="shared" si="110"/>
        <v>954.57842409820842</v>
      </c>
      <c r="O541">
        <f t="shared" si="107"/>
        <v>6887.7435548276853</v>
      </c>
      <c r="P541" s="2">
        <f t="shared" si="114"/>
        <v>264.84691589229567</v>
      </c>
      <c r="Q541" s="2">
        <f t="shared" si="114"/>
        <v>268.38644240642714</v>
      </c>
      <c r="R541" s="2">
        <f t="shared" si="114"/>
        <v>128.76248143082969</v>
      </c>
      <c r="S541" s="2">
        <f t="shared" si="114"/>
        <v>16.741011950726183</v>
      </c>
      <c r="T541" s="2">
        <f t="shared" si="114"/>
        <v>0.84168306435079843</v>
      </c>
      <c r="U541" s="9">
        <f t="shared" si="111"/>
        <v>954.57853474462945</v>
      </c>
      <c r="V541" s="13">
        <f t="shared" si="108"/>
        <v>1.1064642103519873E-4</v>
      </c>
    </row>
    <row r="542" spans="3:22">
      <c r="C542">
        <v>2002.875</v>
      </c>
      <c r="D542">
        <v>372.43</v>
      </c>
      <c r="E542" s="1">
        <f t="shared" si="112"/>
        <v>2286</v>
      </c>
      <c r="F542" s="4">
        <f>F541*SUM(econlow!Z332:AB332)/SUM(econlow!Z331:AB331)</f>
        <v>6823.4937230242595</v>
      </c>
      <c r="G542" s="9">
        <f t="shared" si="113"/>
        <v>265.26723357404575</v>
      </c>
      <c r="H542" s="9">
        <f t="shared" si="113"/>
        <v>268.29479451435714</v>
      </c>
      <c r="I542" s="9">
        <f t="shared" si="113"/>
        <v>128.06892629142169</v>
      </c>
      <c r="J542" s="9">
        <f t="shared" si="113"/>
        <v>16.593071174300029</v>
      </c>
      <c r="K542" s="9">
        <f t="shared" si="113"/>
        <v>0.83387482630033016</v>
      </c>
      <c r="L542" s="9">
        <f t="shared" si="110"/>
        <v>954.05790038042494</v>
      </c>
      <c r="O542">
        <f t="shared" si="107"/>
        <v>6823.4937230242595</v>
      </c>
      <c r="P542" s="2">
        <f t="shared" si="114"/>
        <v>265.26729460690956</v>
      </c>
      <c r="Q542" s="2">
        <f t="shared" si="114"/>
        <v>268.29483976278112</v>
      </c>
      <c r="R542" s="2">
        <f t="shared" si="114"/>
        <v>128.06893047479491</v>
      </c>
      <c r="S542" s="2">
        <f t="shared" si="114"/>
        <v>16.593071174319952</v>
      </c>
      <c r="T542" s="2">
        <f t="shared" si="114"/>
        <v>0.83387482630033016</v>
      </c>
      <c r="U542" s="9">
        <f t="shared" si="111"/>
        <v>954.05801084510585</v>
      </c>
      <c r="V542" s="13">
        <f t="shared" si="108"/>
        <v>1.1046468091535644E-4</v>
      </c>
    </row>
    <row r="543" spans="3:22">
      <c r="C543">
        <v>2002.9583</v>
      </c>
      <c r="D543">
        <v>373.98</v>
      </c>
      <c r="E543" s="1">
        <f t="shared" si="112"/>
        <v>2287</v>
      </c>
      <c r="F543" s="4">
        <f>F542*SUM(econlow!Z333:AB333)/SUM(econlow!Z332:AB332)</f>
        <v>6759.7112256354358</v>
      </c>
      <c r="G543" s="9">
        <f t="shared" si="113"/>
        <v>265.6836909374228</v>
      </c>
      <c r="H543" s="9">
        <f t="shared" si="113"/>
        <v>268.19741114874574</v>
      </c>
      <c r="I543" s="9">
        <f t="shared" si="113"/>
        <v>127.37503210273741</v>
      </c>
      <c r="J543" s="9">
        <f t="shared" si="113"/>
        <v>16.446040729275868</v>
      </c>
      <c r="K543" s="9">
        <f t="shared" si="113"/>
        <v>0.82612246649605647</v>
      </c>
      <c r="L543" s="9">
        <f t="shared" si="110"/>
        <v>953.52829738467778</v>
      </c>
      <c r="O543">
        <f t="shared" si="107"/>
        <v>6759.7112256354358</v>
      </c>
      <c r="P543" s="2">
        <f t="shared" si="114"/>
        <v>265.68375197028661</v>
      </c>
      <c r="Q543" s="2">
        <f t="shared" si="114"/>
        <v>268.19745627268998</v>
      </c>
      <c r="R543" s="2">
        <f t="shared" si="114"/>
        <v>127.37503622995882</v>
      </c>
      <c r="S543" s="2">
        <f t="shared" si="114"/>
        <v>16.446040729294655</v>
      </c>
      <c r="T543" s="2">
        <f t="shared" si="114"/>
        <v>0.82612246649605647</v>
      </c>
      <c r="U543" s="9">
        <f t="shared" si="111"/>
        <v>953.528407668726</v>
      </c>
      <c r="V543" s="13">
        <f t="shared" si="108"/>
        <v>1.102840482190004E-4</v>
      </c>
    </row>
    <row r="544" spans="3:22">
      <c r="C544">
        <v>2003.0417</v>
      </c>
      <c r="D544">
        <v>375.07</v>
      </c>
      <c r="E544" s="1">
        <f t="shared" si="112"/>
        <v>2288</v>
      </c>
      <c r="F544" s="4">
        <f>F543*SUM(econlow!Z334:AB334)/SUM(econlow!Z333:AB333)</f>
        <v>6696.3954838983436</v>
      </c>
      <c r="G544" s="9">
        <f t="shared" si="113"/>
        <v>266.09625547232071</v>
      </c>
      <c r="H544" s="9">
        <f t="shared" si="113"/>
        <v>268.0943067207939</v>
      </c>
      <c r="I544" s="9">
        <f t="shared" si="113"/>
        <v>126.68086944219694</v>
      </c>
      <c r="J544" s="9">
        <f t="shared" si="113"/>
        <v>16.299923462719846</v>
      </c>
      <c r="K544" s="9">
        <f t="shared" si="113"/>
        <v>0.81842593914415596</v>
      </c>
      <c r="L544" s="9">
        <f t="shared" si="110"/>
        <v>952.98978103717559</v>
      </c>
      <c r="O544">
        <f t="shared" si="107"/>
        <v>6696.3954838983436</v>
      </c>
      <c r="P544" s="2">
        <f t="shared" si="114"/>
        <v>266.09631650518452</v>
      </c>
      <c r="Q544" s="2">
        <f t="shared" si="114"/>
        <v>268.0943517206008</v>
      </c>
      <c r="R544" s="2">
        <f t="shared" si="114"/>
        <v>126.68087351402025</v>
      </c>
      <c r="S544" s="2">
        <f t="shared" si="114"/>
        <v>16.29992346273756</v>
      </c>
      <c r="T544" s="2">
        <f t="shared" si="114"/>
        <v>0.81842593914415596</v>
      </c>
      <c r="U544" s="9">
        <f t="shared" si="111"/>
        <v>952.98989114168728</v>
      </c>
      <c r="V544" s="13">
        <f t="shared" si="108"/>
        <v>1.1010451169113367E-4</v>
      </c>
    </row>
    <row r="545" spans="3:22">
      <c r="C545">
        <v>2003.125</v>
      </c>
      <c r="D545">
        <v>375.82</v>
      </c>
      <c r="E545" s="1">
        <f t="shared" si="112"/>
        <v>2289</v>
      </c>
      <c r="F545" s="4">
        <f>F544*SUM(econlow!Z335:AB335)/SUM(econlow!Z334:AB334)</f>
        <v>6633.5458473298631</v>
      </c>
      <c r="G545" s="9">
        <f t="shared" si="113"/>
        <v>266.50495566617366</v>
      </c>
      <c r="H545" s="9">
        <f t="shared" si="113"/>
        <v>267.98554079613689</v>
      </c>
      <c r="I545" s="9">
        <f t="shared" si="113"/>
        <v>125.9865120363097</v>
      </c>
      <c r="J545" s="9">
        <f t="shared" si="113"/>
        <v>16.154721991144175</v>
      </c>
      <c r="K545" s="9">
        <f t="shared" si="113"/>
        <v>0.81078518929730614</v>
      </c>
      <c r="L545" s="9">
        <f t="shared" si="110"/>
        <v>952.44251567906178</v>
      </c>
      <c r="O545">
        <f t="shared" si="107"/>
        <v>6633.5458473298631</v>
      </c>
      <c r="P545" s="2">
        <f t="shared" si="114"/>
        <v>266.50501669903747</v>
      </c>
      <c r="Q545" s="2">
        <f t="shared" si="114"/>
        <v>267.98558567214798</v>
      </c>
      <c r="R545" s="2">
        <f t="shared" si="114"/>
        <v>125.9865160534785</v>
      </c>
      <c r="S545" s="2">
        <f t="shared" si="114"/>
        <v>16.154721991160876</v>
      </c>
      <c r="T545" s="2">
        <f t="shared" si="114"/>
        <v>0.81078518929730614</v>
      </c>
      <c r="U545" s="9">
        <f t="shared" si="111"/>
        <v>952.44262560512209</v>
      </c>
      <c r="V545" s="13">
        <f t="shared" si="108"/>
        <v>1.0992606030413299E-4</v>
      </c>
    </row>
    <row r="546" spans="3:22">
      <c r="C546">
        <v>2003.2083</v>
      </c>
      <c r="D546">
        <v>376.64</v>
      </c>
      <c r="E546" s="1">
        <f t="shared" si="112"/>
        <v>2290</v>
      </c>
      <c r="F546" s="4">
        <f>F545*SUM(econlow!Z336:AB336)/SUM(econlow!Z335:AB335)</f>
        <v>6571.1615956169608</v>
      </c>
      <c r="G546" s="9">
        <f t="shared" si="113"/>
        <v>266.90981996671491</v>
      </c>
      <c r="H546" s="9">
        <f t="shared" si="113"/>
        <v>267.87117271546498</v>
      </c>
      <c r="I546" s="9">
        <f t="shared" si="113"/>
        <v>125.29203252425737</v>
      </c>
      <c r="J546" s="9">
        <f t="shared" si="113"/>
        <v>16.010438705240169</v>
      </c>
      <c r="K546" s="9">
        <f t="shared" si="113"/>
        <v>0.80320015308915771</v>
      </c>
      <c r="L546" s="9">
        <f t="shared" si="110"/>
        <v>951.88666406476659</v>
      </c>
      <c r="O546">
        <f t="shared" si="107"/>
        <v>6571.1615956169608</v>
      </c>
      <c r="P546" s="2">
        <f t="shared" si="114"/>
        <v>266.90988099957872</v>
      </c>
      <c r="Q546" s="2">
        <f t="shared" si="114"/>
        <v>267.87121746802086</v>
      </c>
      <c r="R546" s="2">
        <f t="shared" si="114"/>
        <v>125.29203648750524</v>
      </c>
      <c r="S546" s="2">
        <f t="shared" si="114"/>
        <v>16.010438705255915</v>
      </c>
      <c r="T546" s="2">
        <f t="shared" si="114"/>
        <v>0.80320015308915771</v>
      </c>
      <c r="U546" s="9">
        <f t="shared" si="111"/>
        <v>951.88677381344985</v>
      </c>
      <c r="V546" s="13">
        <f t="shared" si="108"/>
        <v>1.0974868325774878E-4</v>
      </c>
    </row>
    <row r="547" spans="3:22">
      <c r="C547">
        <v>2003.2917</v>
      </c>
      <c r="D547">
        <v>377.92</v>
      </c>
      <c r="E547" s="1">
        <f t="shared" si="112"/>
        <v>2291</v>
      </c>
      <c r="F547" s="4">
        <f>F546*SUM(econlow!Z337:AB337)/SUM(econlow!Z336:AB336)</f>
        <v>6509.2419404780294</v>
      </c>
      <c r="G547" s="9">
        <f t="shared" si="113"/>
        <v>267.31087677771501</v>
      </c>
      <c r="H547" s="9">
        <f t="shared" si="113"/>
        <v>267.75126158858535</v>
      </c>
      <c r="I547" s="9">
        <f t="shared" si="113"/>
        <v>124.59750246199766</v>
      </c>
      <c r="J547" s="9">
        <f t="shared" si="113"/>
        <v>15.86707577458268</v>
      </c>
      <c r="K547" s="9">
        <f t="shared" si="113"/>
        <v>0.79567075796529818</v>
      </c>
      <c r="L547" s="9">
        <f t="shared" si="110"/>
        <v>951.32238736084605</v>
      </c>
      <c r="O547">
        <f t="shared" si="107"/>
        <v>6509.2419404780294</v>
      </c>
      <c r="P547" s="2">
        <f t="shared" si="114"/>
        <v>267.31093781057882</v>
      </c>
      <c r="Q547" s="2">
        <f t="shared" si="114"/>
        <v>267.7513062180256</v>
      </c>
      <c r="R547" s="2">
        <f t="shared" si="114"/>
        <v>124.59750637204839</v>
      </c>
      <c r="S547" s="2">
        <f t="shared" si="114"/>
        <v>15.867075774597527</v>
      </c>
      <c r="T547" s="2">
        <f t="shared" si="114"/>
        <v>0.79567075796529818</v>
      </c>
      <c r="U547" s="9">
        <f t="shared" si="111"/>
        <v>951.3224969332158</v>
      </c>
      <c r="V547" s="13">
        <f t="shared" si="108"/>
        <v>1.0957236975173146E-4</v>
      </c>
    </row>
    <row r="548" spans="3:22">
      <c r="C548">
        <v>2003.375</v>
      </c>
      <c r="D548">
        <v>378.78</v>
      </c>
      <c r="E548" s="1">
        <f t="shared" si="112"/>
        <v>2292</v>
      </c>
      <c r="F548" s="4">
        <f>F547*SUM(econlow!Z338:AB338)/SUM(econlow!Z337:AB337)</f>
        <v>6447.7860274949871</v>
      </c>
      <c r="G548" s="9">
        <f t="shared" si="113"/>
        <v>267.70815445483339</v>
      </c>
      <c r="H548" s="9">
        <f t="shared" si="113"/>
        <v>267.6258662886753</v>
      </c>
      <c r="I548" s="9">
        <f t="shared" si="113"/>
        <v>123.90299232659294</v>
      </c>
      <c r="J548" s="9">
        <f t="shared" si="113"/>
        <v>15.724635152284254</v>
      </c>
      <c r="K548" s="9">
        <f t="shared" si="113"/>
        <v>0.78819692291072596</v>
      </c>
      <c r="L548" s="9">
        <f t="shared" si="110"/>
        <v>950.74984514529672</v>
      </c>
      <c r="O548">
        <f t="shared" si="107"/>
        <v>6447.7860274949871</v>
      </c>
      <c r="P548" s="2">
        <f t="shared" si="114"/>
        <v>267.7082154876972</v>
      </c>
      <c r="Q548" s="2">
        <f t="shared" si="114"/>
        <v>267.62591079533865</v>
      </c>
      <c r="R548" s="2">
        <f t="shared" si="114"/>
        <v>123.90299618416054</v>
      </c>
      <c r="S548" s="2">
        <f t="shared" si="114"/>
        <v>15.724635152298253</v>
      </c>
      <c r="T548" s="2">
        <f t="shared" si="114"/>
        <v>0.78819692291072596</v>
      </c>
      <c r="U548" s="9">
        <f t="shared" si="111"/>
        <v>950.74995454240536</v>
      </c>
      <c r="V548" s="13">
        <f t="shared" si="108"/>
        <v>1.0939710864477092E-4</v>
      </c>
    </row>
    <row r="549" spans="3:22">
      <c r="C549">
        <v>2003.4583</v>
      </c>
      <c r="D549">
        <v>378.46</v>
      </c>
      <c r="E549" s="1">
        <f t="shared" si="112"/>
        <v>2293</v>
      </c>
      <c r="F549" s="4">
        <f>F548*SUM(econlow!Z339:AB339)/SUM(econlow!Z338:AB338)</f>
        <v>6386.7929379166608</v>
      </c>
      <c r="G549" s="9">
        <f t="shared" si="113"/>
        <v>268.10168130158189</v>
      </c>
      <c r="H549" s="9">
        <f t="shared" si="113"/>
        <v>267.49504544672328</v>
      </c>
      <c r="I549" s="9">
        <f t="shared" si="113"/>
        <v>123.2085715207557</v>
      </c>
      <c r="J549" s="9">
        <f t="shared" si="113"/>
        <v>15.583118579598445</v>
      </c>
      <c r="K549" s="9">
        <f t="shared" si="113"/>
        <v>0.78077855867383361</v>
      </c>
      <c r="L549" s="9">
        <f t="shared" si="110"/>
        <v>950.16919540733318</v>
      </c>
      <c r="O549">
        <f t="shared" si="107"/>
        <v>6386.7929379166608</v>
      </c>
      <c r="P549" s="2">
        <f t="shared" si="114"/>
        <v>268.1017423344457</v>
      </c>
      <c r="Q549" s="2">
        <f t="shared" si="114"/>
        <v>267.49508983094751</v>
      </c>
      <c r="R549" s="2">
        <f t="shared" si="114"/>
        <v>123.20857532654466</v>
      </c>
      <c r="S549" s="2">
        <f t="shared" si="114"/>
        <v>15.583118579611643</v>
      </c>
      <c r="T549" s="2">
        <f t="shared" si="114"/>
        <v>0.78077855867383361</v>
      </c>
      <c r="U549" s="9">
        <f t="shared" si="111"/>
        <v>950.16930463022334</v>
      </c>
      <c r="V549" s="13">
        <f t="shared" si="108"/>
        <v>1.0922289015979914E-4</v>
      </c>
    </row>
    <row r="550" spans="3:22">
      <c r="C550">
        <v>2003.5417</v>
      </c>
      <c r="D550">
        <v>376.88</v>
      </c>
      <c r="E550" s="1">
        <f t="shared" si="112"/>
        <v>2294</v>
      </c>
      <c r="F550" s="4">
        <f>F549*SUM(econlow!Z340:AB340)/SUM(econlow!Z339:AB339)</f>
        <v>6326.261690433339</v>
      </c>
      <c r="G550" s="9">
        <f t="shared" si="113"/>
        <v>268.49148556539842</v>
      </c>
      <c r="H550" s="9">
        <f t="shared" si="113"/>
        <v>267.35885744615433</v>
      </c>
      <c r="I550" s="9">
        <f t="shared" si="113"/>
        <v>122.51430837760419</v>
      </c>
      <c r="J550" s="9">
        <f t="shared" si="113"/>
        <v>15.442527590471817</v>
      </c>
      <c r="K550" s="9">
        <f t="shared" si="113"/>
        <v>0.77341556798692701</v>
      </c>
      <c r="L550" s="9">
        <f t="shared" si="110"/>
        <v>949.58059454761565</v>
      </c>
      <c r="O550">
        <f t="shared" si="107"/>
        <v>6326.261690433339</v>
      </c>
      <c r="P550" s="2">
        <f t="shared" si="114"/>
        <v>268.49154659826223</v>
      </c>
      <c r="Q550" s="2">
        <f t="shared" si="114"/>
        <v>267.35890170827622</v>
      </c>
      <c r="R550" s="2">
        <f t="shared" si="114"/>
        <v>122.51431213230951</v>
      </c>
      <c r="S550" s="2">
        <f t="shared" si="114"/>
        <v>15.442527590484262</v>
      </c>
      <c r="T550" s="2">
        <f t="shared" si="114"/>
        <v>0.77341556798692701</v>
      </c>
      <c r="U550" s="9">
        <f t="shared" si="111"/>
        <v>949.58070359731926</v>
      </c>
      <c r="V550" s="13">
        <f t="shared" si="108"/>
        <v>1.0904970361025335E-4</v>
      </c>
    </row>
    <row r="551" spans="3:22">
      <c r="C551">
        <v>2003.625</v>
      </c>
      <c r="D551">
        <v>374.57</v>
      </c>
      <c r="E551" s="1">
        <f t="shared" si="112"/>
        <v>2295</v>
      </c>
      <c r="F551" s="4">
        <f>F550*SUM(econlow!Z341:AB341)/SUM(econlow!Z340:AB340)</f>
        <v>6266.1912429227368</v>
      </c>
      <c r="G551" s="9">
        <f t="shared" ref="G551:K556" si="115">G550*(1-G$5)+G$4*$F550*$L$4/1000</f>
        <v>268.87759543382862</v>
      </c>
      <c r="H551" s="9">
        <f t="shared" si="115"/>
        <v>267.21736041763717</v>
      </c>
      <c r="I551" s="9">
        <f t="shared" si="115"/>
        <v>121.82027016562064</v>
      </c>
      <c r="J551" s="9">
        <f t="shared" si="115"/>
        <v>15.302863516044201</v>
      </c>
      <c r="K551" s="9">
        <f t="shared" si="115"/>
        <v>0.76610784578328872</v>
      </c>
      <c r="L551" s="9">
        <f t="shared" si="110"/>
        <v>948.9841973789139</v>
      </c>
      <c r="O551">
        <f t="shared" si="107"/>
        <v>6266.1912429227368</v>
      </c>
      <c r="P551" s="2">
        <f t="shared" si="114"/>
        <v>268.87765646669243</v>
      </c>
      <c r="Q551" s="2">
        <f t="shared" si="114"/>
        <v>267.21740455799267</v>
      </c>
      <c r="R551" s="2">
        <f t="shared" si="114"/>
        <v>121.82027386992799</v>
      </c>
      <c r="S551" s="2">
        <f t="shared" si="114"/>
        <v>15.302863516055934</v>
      </c>
      <c r="T551" s="2">
        <f t="shared" si="114"/>
        <v>0.76610784578328872</v>
      </c>
      <c r="U551" s="9">
        <f t="shared" si="111"/>
        <v>948.98430625645221</v>
      </c>
      <c r="V551" s="13">
        <f t="shared" si="108"/>
        <v>1.0887753830957081E-4</v>
      </c>
    </row>
    <row r="552" spans="3:22">
      <c r="C552">
        <v>2003.7083</v>
      </c>
      <c r="D552">
        <v>373.34</v>
      </c>
      <c r="E552" s="1">
        <f t="shared" si="112"/>
        <v>2296</v>
      </c>
      <c r="F552" s="4">
        <f>F551*SUM(econlow!Z342:AB342)/SUM(econlow!Z341:AB341)</f>
        <v>6206.5804941675497</v>
      </c>
      <c r="G552" s="9">
        <f t="shared" si="115"/>
        <v>269.26003903081454</v>
      </c>
      <c r="H552" s="9">
        <f t="shared" si="115"/>
        <v>267.07061223406953</v>
      </c>
      <c r="I552" s="9">
        <f t="shared" si="115"/>
        <v>121.12652309380528</v>
      </c>
      <c r="J552" s="9">
        <f t="shared" si="115"/>
        <v>15.164127489096767</v>
      </c>
      <c r="K552" s="9">
        <f t="shared" si="115"/>
        <v>0.75885527941080466</v>
      </c>
      <c r="L552" s="9">
        <f t="shared" si="110"/>
        <v>948.38015712719698</v>
      </c>
      <c r="O552">
        <f t="shared" si="107"/>
        <v>6206.5804941675497</v>
      </c>
      <c r="P552" s="2">
        <f t="shared" ref="P552:T556" si="116">P551*(1-P$5)+P$4*$O551*$L$4/1000</f>
        <v>269.26010006367835</v>
      </c>
      <c r="Q552" s="2">
        <f t="shared" si="116"/>
        <v>267.07065625299361</v>
      </c>
      <c r="R552" s="2">
        <f t="shared" si="116"/>
        <v>121.12652674839113</v>
      </c>
      <c r="S552" s="2">
        <f t="shared" si="116"/>
        <v>15.164127489107829</v>
      </c>
      <c r="T552" s="2">
        <f t="shared" si="116"/>
        <v>0.75885527941080466</v>
      </c>
      <c r="U552" s="9">
        <f t="shared" si="111"/>
        <v>948.3802658335818</v>
      </c>
      <c r="V552" s="13">
        <f t="shared" si="108"/>
        <v>1.08706384821744E-4</v>
      </c>
    </row>
    <row r="553" spans="3:22">
      <c r="C553">
        <v>2003.7917</v>
      </c>
      <c r="D553">
        <v>373.31</v>
      </c>
      <c r="E553" s="1">
        <f t="shared" si="112"/>
        <v>2297</v>
      </c>
      <c r="F553" s="4">
        <f>F552*SUM(econlow!Z343:AB343)/SUM(econlow!Z342:AB342)</f>
        <v>6147.4282855447709</v>
      </c>
      <c r="G553" s="9">
        <f t="shared" si="115"/>
        <v>269.63884441308767</v>
      </c>
      <c r="H553" s="9">
        <f t="shared" si="115"/>
        <v>266.91867050573831</v>
      </c>
      <c r="I553" s="9">
        <f t="shared" si="115"/>
        <v>120.43313231701927</v>
      </c>
      <c r="J553" s="9">
        <f t="shared" si="115"/>
        <v>15.026320448447601</v>
      </c>
      <c r="K553" s="9">
        <f t="shared" si="115"/>
        <v>0.75165774884217085</v>
      </c>
      <c r="L553" s="9">
        <f t="shared" si="110"/>
        <v>947.76862543313496</v>
      </c>
      <c r="O553">
        <f t="shared" si="107"/>
        <v>6147.4282855447709</v>
      </c>
      <c r="P553" s="2">
        <f t="shared" si="116"/>
        <v>269.63890544595148</v>
      </c>
      <c r="Q553" s="2">
        <f t="shared" si="116"/>
        <v>266.91871440356499</v>
      </c>
      <c r="R553" s="2">
        <f t="shared" si="116"/>
        <v>120.43313592255102</v>
      </c>
      <c r="S553" s="2">
        <f t="shared" si="116"/>
        <v>15.026320448458032</v>
      </c>
      <c r="T553" s="2">
        <f t="shared" si="116"/>
        <v>0.75165774884217085</v>
      </c>
      <c r="U553" s="9">
        <f t="shared" si="111"/>
        <v>947.76873396936764</v>
      </c>
      <c r="V553" s="13">
        <f t="shared" si="108"/>
        <v>1.0853623268758383E-4</v>
      </c>
    </row>
    <row r="554" spans="3:22">
      <c r="C554">
        <v>2003.875</v>
      </c>
      <c r="D554">
        <v>374.84</v>
      </c>
      <c r="E554" s="1">
        <f t="shared" si="112"/>
        <v>2298</v>
      </c>
      <c r="F554" s="4">
        <f>F553*SUM(econlow!Z344:AB344)/SUM(econlow!Z343:AB343)</f>
        <v>6088.733402686923</v>
      </c>
      <c r="G554" s="9">
        <f t="shared" si="115"/>
        <v>270.01403956666553</v>
      </c>
      <c r="H554" s="9">
        <f t="shared" si="115"/>
        <v>266.76159257565195</v>
      </c>
      <c r="I554" s="9">
        <f t="shared" si="115"/>
        <v>119.74016194150968</v>
      </c>
      <c r="J554" s="9">
        <f t="shared" si="115"/>
        <v>14.88944314329445</v>
      </c>
      <c r="K554" s="9">
        <f t="shared" si="115"/>
        <v>0.74451512688170096</v>
      </c>
      <c r="L554" s="9">
        <f t="shared" si="110"/>
        <v>947.14975235400323</v>
      </c>
      <c r="O554">
        <f t="shared" si="107"/>
        <v>6088.733402686923</v>
      </c>
      <c r="P554" s="2">
        <f t="shared" si="116"/>
        <v>270.01410059952934</v>
      </c>
      <c r="Q554" s="2">
        <f t="shared" si="116"/>
        <v>266.76163635271439</v>
      </c>
      <c r="R554" s="2">
        <f t="shared" si="116"/>
        <v>119.74016549864577</v>
      </c>
      <c r="S554" s="2">
        <f t="shared" si="116"/>
        <v>14.889443143304284</v>
      </c>
      <c r="T554" s="2">
        <f t="shared" si="116"/>
        <v>0.74451512688170096</v>
      </c>
      <c r="U554" s="9">
        <f t="shared" si="111"/>
        <v>947.14986072107547</v>
      </c>
      <c r="V554" s="13">
        <f t="shared" si="108"/>
        <v>1.0836707224370912E-4</v>
      </c>
    </row>
    <row r="555" spans="3:22">
      <c r="C555">
        <v>2003.9583</v>
      </c>
      <c r="D555">
        <v>376.17</v>
      </c>
      <c r="E555" s="1">
        <f t="shared" si="112"/>
        <v>2299</v>
      </c>
      <c r="F555" s="4">
        <f>F554*SUM(econlow!Z345:AB345)/SUM(econlow!Z344:AB344)</f>
        <v>6030.4945771154144</v>
      </c>
      <c r="G555" s="9">
        <f t="shared" si="115"/>
        <v>270.38565240344923</v>
      </c>
      <c r="H555" s="9">
        <f t="shared" si="115"/>
        <v>266.59943551504148</v>
      </c>
      <c r="I555" s="9">
        <f t="shared" si="115"/>
        <v>119.04767503060987</v>
      </c>
      <c r="J555" s="9">
        <f t="shared" si="115"/>
        <v>14.753496137504351</v>
      </c>
      <c r="K555" s="9">
        <f t="shared" si="115"/>
        <v>0.73742727936875374</v>
      </c>
      <c r="L555" s="9">
        <f t="shared" si="110"/>
        <v>946.52368636597373</v>
      </c>
      <c r="O555">
        <f t="shared" si="107"/>
        <v>6030.4945771154144</v>
      </c>
      <c r="P555" s="2">
        <f t="shared" si="116"/>
        <v>270.38571343631304</v>
      </c>
      <c r="Q555" s="2">
        <f t="shared" si="116"/>
        <v>266.59947917167187</v>
      </c>
      <c r="R555" s="2">
        <f t="shared" si="116"/>
        <v>119.04767853999988</v>
      </c>
      <c r="S555" s="2">
        <f t="shared" si="116"/>
        <v>14.753496137513624</v>
      </c>
      <c r="T555" s="2">
        <f t="shared" si="116"/>
        <v>0.73742727936875374</v>
      </c>
      <c r="U555" s="9">
        <f t="shared" si="111"/>
        <v>946.5237945648671</v>
      </c>
      <c r="V555" s="13">
        <f t="shared" si="108"/>
        <v>1.0819889337199129E-4</v>
      </c>
    </row>
    <row r="556" spans="3:22">
      <c r="C556">
        <v>2004.0417</v>
      </c>
      <c r="D556">
        <v>377.17</v>
      </c>
      <c r="E556" s="1">
        <f t="shared" si="112"/>
        <v>2300</v>
      </c>
      <c r="F556" s="4">
        <f>F555*SUM(econlow!Z346:AB346)/SUM(econlow!Z345:AB345)</f>
        <v>5972.7104878462451</v>
      </c>
      <c r="G556" s="9">
        <f t="shared" si="115"/>
        <v>270.75371075792106</v>
      </c>
      <c r="H556" s="9">
        <f t="shared" si="115"/>
        <v>266.43225611902716</v>
      </c>
      <c r="I556" s="9">
        <f t="shared" si="115"/>
        <v>118.35573361060871</v>
      </c>
      <c r="J556" s="9">
        <f t="shared" si="115"/>
        <v>14.61847981384993</v>
      </c>
      <c r="K556" s="9">
        <f t="shared" si="115"/>
        <v>0.7303940653778016</v>
      </c>
      <c r="L556" s="9">
        <f t="shared" si="110"/>
        <v>945.89057436678468</v>
      </c>
      <c r="O556">
        <f t="shared" si="107"/>
        <v>5972.7104878462451</v>
      </c>
      <c r="P556" s="2">
        <f t="shared" si="116"/>
        <v>270.75377179078487</v>
      </c>
      <c r="Q556" s="2">
        <f t="shared" si="116"/>
        <v>266.43229965555685</v>
      </c>
      <c r="R556" s="2">
        <f t="shared" si="116"/>
        <v>118.35573707289353</v>
      </c>
      <c r="S556" s="2">
        <f t="shared" si="116"/>
        <v>14.618479813858672</v>
      </c>
      <c r="T556" s="2">
        <f t="shared" si="116"/>
        <v>0.7303940653778016</v>
      </c>
      <c r="U556" s="9">
        <f t="shared" si="111"/>
        <v>945.89068239847177</v>
      </c>
      <c r="V556" s="13">
        <f t="shared" si="108"/>
        <v>1.0803168709117017E-4</v>
      </c>
    </row>
    <row r="557" spans="3:22">
      <c r="C557">
        <v>2004.125</v>
      </c>
      <c r="D557">
        <v>378.05</v>
      </c>
      <c r="E557" s="1"/>
    </row>
    <row r="558" spans="3:22">
      <c r="C558">
        <v>2004.2083</v>
      </c>
      <c r="D558">
        <v>379.06</v>
      </c>
      <c r="E558" s="1"/>
    </row>
    <row r="559" spans="3:22">
      <c r="C559">
        <v>2004.2917</v>
      </c>
      <c r="D559">
        <v>380.54</v>
      </c>
      <c r="E559" s="1"/>
    </row>
    <row r="560" spans="3:22">
      <c r="C560">
        <v>2004.375</v>
      </c>
      <c r="D560">
        <v>380.8</v>
      </c>
      <c r="E560" s="1"/>
    </row>
    <row r="561" spans="3:5">
      <c r="C561">
        <v>2004.4583</v>
      </c>
      <c r="D561">
        <v>379.87</v>
      </c>
      <c r="E561" s="1"/>
    </row>
    <row r="562" spans="3:5">
      <c r="C562">
        <v>2004.5417</v>
      </c>
      <c r="D562">
        <v>377.65</v>
      </c>
      <c r="E562" s="1"/>
    </row>
    <row r="563" spans="3:5">
      <c r="C563">
        <v>2004.625</v>
      </c>
      <c r="D563">
        <v>376.17</v>
      </c>
      <c r="E563" s="1"/>
    </row>
    <row r="564" spans="3:5">
      <c r="C564">
        <v>2004.7083</v>
      </c>
      <c r="D564">
        <v>374.43</v>
      </c>
      <c r="E564" s="1"/>
    </row>
    <row r="565" spans="3:5">
      <c r="C565">
        <v>2004.7917</v>
      </c>
      <c r="D565">
        <v>374.63</v>
      </c>
      <c r="E565" s="1"/>
    </row>
    <row r="566" spans="3:5">
      <c r="C566">
        <v>2004.875</v>
      </c>
      <c r="D566">
        <v>376.33</v>
      </c>
      <c r="E566" s="1"/>
    </row>
    <row r="567" spans="3:5">
      <c r="C567">
        <v>2004.9583</v>
      </c>
      <c r="D567">
        <v>377.68</v>
      </c>
      <c r="E567" s="1"/>
    </row>
    <row r="568" spans="3:5">
      <c r="C568">
        <v>2005.0417</v>
      </c>
      <c r="D568">
        <v>378.63</v>
      </c>
      <c r="E568" s="1"/>
    </row>
    <row r="569" spans="3:5">
      <c r="C569">
        <v>2005.125</v>
      </c>
      <c r="D569">
        <v>379.91</v>
      </c>
      <c r="E569" s="1"/>
    </row>
    <row r="570" spans="3:5">
      <c r="C570">
        <v>2005.2083</v>
      </c>
      <c r="D570">
        <v>380.95</v>
      </c>
      <c r="E570" s="1"/>
    </row>
    <row r="571" spans="3:5">
      <c r="C571">
        <v>2005.2917</v>
      </c>
      <c r="D571">
        <v>382.48</v>
      </c>
      <c r="E571" s="1"/>
    </row>
    <row r="572" spans="3:5">
      <c r="C572">
        <v>2005.375</v>
      </c>
      <c r="D572">
        <v>382.64</v>
      </c>
      <c r="E572" s="1"/>
    </row>
    <row r="573" spans="3:5">
      <c r="C573">
        <v>2005.4583</v>
      </c>
      <c r="D573">
        <v>382.4</v>
      </c>
      <c r="E573" s="1"/>
    </row>
    <row r="574" spans="3:5">
      <c r="C574">
        <v>2005.5417</v>
      </c>
      <c r="D574">
        <v>380.93</v>
      </c>
      <c r="E574" s="1"/>
    </row>
    <row r="575" spans="3:5">
      <c r="C575">
        <v>2005.625</v>
      </c>
      <c r="D575">
        <v>378.93</v>
      </c>
      <c r="E575" s="1"/>
    </row>
    <row r="576" spans="3:5">
      <c r="C576">
        <v>2005.7083</v>
      </c>
      <c r="D576">
        <v>376.89</v>
      </c>
      <c r="E576" s="1"/>
    </row>
    <row r="577" spans="3:5">
      <c r="C577">
        <v>2005.7917</v>
      </c>
      <c r="D577">
        <v>377.19</v>
      </c>
      <c r="E577" s="1"/>
    </row>
    <row r="578" spans="3:5">
      <c r="C578">
        <v>2005.875</v>
      </c>
      <c r="D578">
        <v>378.54</v>
      </c>
      <c r="E578" s="1"/>
    </row>
    <row r="579" spans="3:5">
      <c r="C579">
        <v>2005.9583</v>
      </c>
      <c r="D579">
        <v>380.31</v>
      </c>
      <c r="E579" s="1"/>
    </row>
    <row r="580" spans="3:5">
      <c r="C580">
        <v>2006.0417</v>
      </c>
      <c r="D580">
        <v>381.58</v>
      </c>
      <c r="E580" s="1"/>
    </row>
    <row r="581" spans="3:5">
      <c r="C581">
        <v>2006.125</v>
      </c>
      <c r="D581">
        <v>382.4</v>
      </c>
      <c r="E581" s="1"/>
    </row>
    <row r="582" spans="3:5">
      <c r="C582">
        <v>2006.2083</v>
      </c>
      <c r="D582">
        <v>382.86</v>
      </c>
      <c r="E582" s="1"/>
    </row>
    <row r="583" spans="3:5">
      <c r="C583">
        <v>2006.2917</v>
      </c>
      <c r="D583">
        <v>384.8</v>
      </c>
      <c r="E583" s="1"/>
    </row>
    <row r="584" spans="3:5">
      <c r="C584">
        <v>2006.375</v>
      </c>
      <c r="D584">
        <v>385.22</v>
      </c>
      <c r="E584" s="1"/>
    </row>
    <row r="585" spans="3:5">
      <c r="C585">
        <v>2006.4583</v>
      </c>
      <c r="D585">
        <v>384.24</v>
      </c>
      <c r="E585" s="1"/>
    </row>
    <row r="586" spans="3:5">
      <c r="C586">
        <v>2006.5417</v>
      </c>
      <c r="D586">
        <v>382.65</v>
      </c>
      <c r="E586" s="1"/>
    </row>
    <row r="587" spans="3:5">
      <c r="C587">
        <v>2006.625</v>
      </c>
      <c r="D587">
        <v>380.6</v>
      </c>
      <c r="E587" s="1"/>
    </row>
    <row r="588" spans="3:5">
      <c r="C588">
        <v>2006.7083</v>
      </c>
      <c r="D588">
        <v>379.04</v>
      </c>
      <c r="E588" s="1"/>
    </row>
    <row r="589" spans="3:5">
      <c r="C589">
        <v>2006.7917</v>
      </c>
      <c r="D589">
        <v>379.33</v>
      </c>
      <c r="E589" s="1"/>
    </row>
    <row r="590" spans="3:5">
      <c r="C590">
        <v>2006.875</v>
      </c>
      <c r="D590">
        <v>380.35</v>
      </c>
      <c r="E590" s="1"/>
    </row>
    <row r="591" spans="3:5">
      <c r="C591">
        <v>2006.9583</v>
      </c>
      <c r="D591">
        <v>382.02</v>
      </c>
      <c r="E591" s="1"/>
    </row>
    <row r="592" spans="3:5">
      <c r="C592">
        <v>2007.0417</v>
      </c>
      <c r="D592">
        <v>383.1</v>
      </c>
      <c r="E592" s="1"/>
    </row>
    <row r="593" spans="3:5">
      <c r="C593">
        <v>2007.125</v>
      </c>
      <c r="D593">
        <v>384.12</v>
      </c>
      <c r="E593" s="1"/>
    </row>
    <row r="594" spans="3:5">
      <c r="C594">
        <v>2007.2083</v>
      </c>
      <c r="D594">
        <v>384.81</v>
      </c>
      <c r="E594" s="1"/>
    </row>
    <row r="595" spans="3:5">
      <c r="C595">
        <v>2007.2917</v>
      </c>
      <c r="D595">
        <v>386.73</v>
      </c>
      <c r="E595" s="1"/>
    </row>
    <row r="596" spans="3:5">
      <c r="C596">
        <v>2007.375</v>
      </c>
      <c r="D596">
        <v>386.78</v>
      </c>
      <c r="E596" s="1"/>
    </row>
    <row r="597" spans="3:5">
      <c r="C597">
        <v>2007.4583</v>
      </c>
      <c r="D597">
        <v>386.33</v>
      </c>
      <c r="E597" s="1"/>
    </row>
    <row r="598" spans="3:5">
      <c r="C598">
        <v>2007.5417</v>
      </c>
      <c r="D598">
        <v>384.73</v>
      </c>
      <c r="E598" s="1"/>
    </row>
    <row r="599" spans="3:5">
      <c r="C599">
        <v>2007.625</v>
      </c>
      <c r="D599">
        <v>382.24</v>
      </c>
      <c r="E599" s="1"/>
    </row>
    <row r="600" spans="3:5">
      <c r="C600">
        <v>2007.7083</v>
      </c>
      <c r="D600">
        <v>381.2</v>
      </c>
      <c r="E600" s="1"/>
    </row>
    <row r="601" spans="3:5">
      <c r="C601">
        <v>2007.7917</v>
      </c>
      <c r="D601">
        <v>381.37</v>
      </c>
      <c r="E601" s="1"/>
    </row>
    <row r="602" spans="3:5">
      <c r="C602">
        <v>2007.875</v>
      </c>
      <c r="D602">
        <v>382.7</v>
      </c>
      <c r="E602" s="1"/>
    </row>
    <row r="603" spans="3:5">
      <c r="C603">
        <v>2007.9583</v>
      </c>
      <c r="D603">
        <v>384.19</v>
      </c>
      <c r="E603" s="1"/>
    </row>
    <row r="604" spans="3:5">
      <c r="C604">
        <v>2008.0417</v>
      </c>
      <c r="D604">
        <v>385.78</v>
      </c>
      <c r="E604" s="1"/>
    </row>
    <row r="605" spans="3:5">
      <c r="C605">
        <v>2008.125</v>
      </c>
      <c r="D605">
        <v>386.06</v>
      </c>
      <c r="E605" s="1"/>
    </row>
    <row r="606" spans="3:5">
      <c r="C606">
        <v>2008.2083</v>
      </c>
      <c r="D606">
        <v>386.28</v>
      </c>
      <c r="E606" s="1"/>
    </row>
    <row r="607" spans="3:5">
      <c r="C607">
        <v>2008.2917</v>
      </c>
      <c r="D607">
        <v>387.33</v>
      </c>
      <c r="E607" s="1"/>
    </row>
    <row r="608" spans="3:5">
      <c r="C608">
        <v>2008.375</v>
      </c>
      <c r="D608">
        <v>388.78</v>
      </c>
      <c r="E608" s="1"/>
    </row>
    <row r="609" spans="3:5">
      <c r="C609">
        <v>2008.4583</v>
      </c>
      <c r="D609">
        <v>387.99</v>
      </c>
      <c r="E609" s="1"/>
    </row>
    <row r="610" spans="3:5">
      <c r="C610">
        <v>2008.5417</v>
      </c>
      <c r="D610">
        <v>386.61</v>
      </c>
      <c r="E610" s="1"/>
    </row>
    <row r="611" spans="3:5">
      <c r="C611">
        <v>2008.625</v>
      </c>
      <c r="D611">
        <v>384.32</v>
      </c>
      <c r="E611" s="1"/>
    </row>
    <row r="612" spans="3:5">
      <c r="C612">
        <v>2008.7083</v>
      </c>
      <c r="D612">
        <v>383.41</v>
      </c>
      <c r="E612" s="1"/>
    </row>
    <row r="613" spans="3:5">
      <c r="C613">
        <v>2008.7917</v>
      </c>
      <c r="D613">
        <v>383.21</v>
      </c>
      <c r="E613" s="1"/>
    </row>
    <row r="614" spans="3:5">
      <c r="C614">
        <v>2008.875</v>
      </c>
      <c r="D614">
        <v>384.41</v>
      </c>
      <c r="E614" s="1"/>
    </row>
    <row r="615" spans="3:5">
      <c r="C615">
        <v>2008.9583</v>
      </c>
      <c r="D615">
        <v>385.79</v>
      </c>
      <c r="E615" s="1"/>
    </row>
    <row r="616" spans="3:5">
      <c r="C616">
        <v>2009.0417</v>
      </c>
      <c r="D616">
        <v>387.17</v>
      </c>
      <c r="E616" s="1"/>
    </row>
    <row r="617" spans="3:5">
      <c r="C617">
        <v>2009.125</v>
      </c>
      <c r="D617">
        <v>387.7</v>
      </c>
      <c r="E617" s="1"/>
    </row>
    <row r="618" spans="3:5">
      <c r="C618">
        <v>2009.2083</v>
      </c>
      <c r="D618">
        <v>389.04</v>
      </c>
      <c r="E618" s="1"/>
    </row>
    <row r="619" spans="3:5">
      <c r="C619">
        <v>2009.2917</v>
      </c>
      <c r="D619">
        <v>389.76</v>
      </c>
      <c r="E619" s="1"/>
    </row>
    <row r="620" spans="3:5">
      <c r="C620">
        <v>2009.375</v>
      </c>
      <c r="D620">
        <v>390.36</v>
      </c>
      <c r="E620" s="1"/>
    </row>
    <row r="621" spans="3:5">
      <c r="C621">
        <v>2009.4583</v>
      </c>
      <c r="D621">
        <v>389.7</v>
      </c>
      <c r="E621" s="1"/>
    </row>
    <row r="622" spans="3:5">
      <c r="C622">
        <v>2009.5417</v>
      </c>
      <c r="D622">
        <v>388.25</v>
      </c>
      <c r="E622" s="1"/>
    </row>
    <row r="623" spans="3:5">
      <c r="C623">
        <v>2009.625</v>
      </c>
      <c r="D623">
        <v>386.29</v>
      </c>
      <c r="E623" s="1"/>
    </row>
    <row r="624" spans="3:5">
      <c r="C624">
        <v>2009.7083</v>
      </c>
      <c r="D624">
        <v>384.95</v>
      </c>
      <c r="E624" s="1"/>
    </row>
    <row r="625" spans="3:5">
      <c r="C625">
        <v>2009.7917</v>
      </c>
      <c r="D625">
        <v>384.64</v>
      </c>
      <c r="E625" s="1"/>
    </row>
    <row r="626" spans="3:5">
      <c r="C626">
        <v>2009.875</v>
      </c>
      <c r="D626">
        <v>386.23</v>
      </c>
      <c r="E626" s="1"/>
    </row>
    <row r="627" spans="3:5">
      <c r="C627">
        <v>2009.9583</v>
      </c>
      <c r="D627">
        <v>387.63</v>
      </c>
      <c r="E627" s="1"/>
    </row>
    <row r="628" spans="3:5">
      <c r="C628">
        <v>2010.0417</v>
      </c>
      <c r="D628">
        <v>388.91</v>
      </c>
      <c r="E628" s="1"/>
    </row>
    <row r="629" spans="3:5">
      <c r="C629">
        <v>2010.125</v>
      </c>
      <c r="D629">
        <v>390.41</v>
      </c>
      <c r="E629" s="1"/>
    </row>
    <row r="630" spans="3:5">
      <c r="C630">
        <v>2010.2083</v>
      </c>
      <c r="D630">
        <v>391.37</v>
      </c>
      <c r="E630" s="1"/>
    </row>
    <row r="631" spans="3:5">
      <c r="C631">
        <v>2010.2917</v>
      </c>
      <c r="D631">
        <v>392.67</v>
      </c>
      <c r="E631" s="1"/>
    </row>
    <row r="632" spans="3:5">
      <c r="C632">
        <v>2010.375</v>
      </c>
      <c r="D632">
        <v>393.21</v>
      </c>
      <c r="E632" s="1"/>
    </row>
    <row r="633" spans="3:5">
      <c r="C633">
        <v>2010.4583</v>
      </c>
      <c r="D633">
        <v>392.38</v>
      </c>
      <c r="E633" s="1"/>
    </row>
    <row r="634" spans="3:5">
      <c r="C634">
        <v>2010.5417</v>
      </c>
      <c r="D634">
        <v>390.41</v>
      </c>
      <c r="E634" s="1"/>
    </row>
    <row r="635" spans="3:5">
      <c r="C635">
        <v>2010.625</v>
      </c>
      <c r="D635">
        <v>388.54</v>
      </c>
      <c r="E635" s="1"/>
    </row>
    <row r="636" spans="3:5">
      <c r="C636">
        <v>2010.7083</v>
      </c>
      <c r="D636">
        <v>387.03</v>
      </c>
      <c r="E636" s="1"/>
    </row>
    <row r="637" spans="3:5">
      <c r="C637">
        <v>2010.7917</v>
      </c>
      <c r="D637">
        <v>387.43</v>
      </c>
      <c r="E637" s="1"/>
    </row>
    <row r="638" spans="3:5">
      <c r="C638">
        <v>2010.875</v>
      </c>
      <c r="D638">
        <v>388.87</v>
      </c>
      <c r="E638" s="1"/>
    </row>
    <row r="639" spans="3:5">
      <c r="C639">
        <v>2010.9583</v>
      </c>
      <c r="D639">
        <v>389.99</v>
      </c>
      <c r="E639" s="1"/>
    </row>
    <row r="640" spans="3:5">
      <c r="C640">
        <v>2011.0417</v>
      </c>
      <c r="D640">
        <v>391.5</v>
      </c>
      <c r="E640" s="1"/>
    </row>
    <row r="641" spans="3:5">
      <c r="C641">
        <v>2011.125</v>
      </c>
      <c r="D641">
        <v>392.05</v>
      </c>
      <c r="E641" s="1"/>
    </row>
    <row r="642" spans="3:5">
      <c r="C642">
        <v>2011.2083</v>
      </c>
      <c r="D642">
        <v>392.8</v>
      </c>
      <c r="E642" s="1"/>
    </row>
    <row r="643" spans="3:5">
      <c r="C643">
        <v>2011.2917</v>
      </c>
      <c r="D643">
        <v>393.44</v>
      </c>
      <c r="E643" s="1"/>
    </row>
    <row r="644" spans="3:5">
      <c r="C644">
        <v>2011.375</v>
      </c>
      <c r="D644">
        <v>394.41</v>
      </c>
      <c r="E644" s="1"/>
    </row>
    <row r="645" spans="3:5">
      <c r="C645">
        <v>2011.4583</v>
      </c>
      <c r="D645">
        <v>393.95</v>
      </c>
      <c r="E645" s="1"/>
    </row>
    <row r="646" spans="3:5">
      <c r="C646">
        <v>2011.5417</v>
      </c>
      <c r="D646">
        <v>392.72</v>
      </c>
      <c r="E646" s="1"/>
    </row>
    <row r="647" spans="3:5">
      <c r="C647">
        <v>2011.625</v>
      </c>
      <c r="D647">
        <v>390.33</v>
      </c>
      <c r="E647" s="1"/>
    </row>
    <row r="648" spans="3:5">
      <c r="C648">
        <v>2011.7083</v>
      </c>
      <c r="D648">
        <v>389.28</v>
      </c>
      <c r="E648" s="1"/>
    </row>
    <row r="649" spans="3:5">
      <c r="C649">
        <v>2011.7917</v>
      </c>
      <c r="D649">
        <v>389.19</v>
      </c>
      <c r="E649" s="1"/>
    </row>
    <row r="650" spans="3:5">
      <c r="C650">
        <v>2011.875</v>
      </c>
      <c r="D650">
        <v>390.48</v>
      </c>
      <c r="E650" s="1"/>
    </row>
    <row r="651" spans="3:5">
      <c r="C651">
        <v>2011.9583</v>
      </c>
      <c r="D651">
        <v>392.06</v>
      </c>
      <c r="E651" s="1"/>
    </row>
    <row r="652" spans="3:5">
      <c r="C652">
        <v>2012.0417</v>
      </c>
      <c r="D652">
        <v>393.31</v>
      </c>
      <c r="E652" s="1"/>
    </row>
    <row r="653" spans="3:5">
      <c r="C653">
        <v>2012.125</v>
      </c>
      <c r="D653">
        <v>394.04</v>
      </c>
      <c r="E653" s="1"/>
    </row>
    <row r="654" spans="3:5">
      <c r="C654">
        <v>2012.2083</v>
      </c>
      <c r="D654">
        <v>394.59</v>
      </c>
      <c r="E654" s="1"/>
    </row>
    <row r="655" spans="3:5">
      <c r="C655">
        <v>2012.2917</v>
      </c>
      <c r="D655">
        <v>396.38</v>
      </c>
      <c r="E655" s="1"/>
    </row>
    <row r="656" spans="3:5">
      <c r="C656">
        <v>2012.375</v>
      </c>
      <c r="D656">
        <v>396.93</v>
      </c>
      <c r="E656" s="1"/>
    </row>
    <row r="657" spans="3:5">
      <c r="C657">
        <v>2012.4583</v>
      </c>
      <c r="D657">
        <v>395.91</v>
      </c>
      <c r="E657" s="1"/>
    </row>
    <row r="658" spans="3:5">
      <c r="C658">
        <v>2012.5417</v>
      </c>
      <c r="D658">
        <v>394.56</v>
      </c>
      <c r="E658" s="1"/>
    </row>
    <row r="659" spans="3:5">
      <c r="C659">
        <v>2012.625</v>
      </c>
      <c r="D659">
        <v>392.59</v>
      </c>
      <c r="E659" s="1"/>
    </row>
    <row r="660" spans="3:5">
      <c r="C660">
        <v>2012.7083</v>
      </c>
      <c r="D660">
        <v>391.32</v>
      </c>
      <c r="E660" s="1"/>
    </row>
    <row r="661" spans="3:5">
      <c r="C661">
        <v>2012.7917</v>
      </c>
      <c r="D661">
        <v>391.27</v>
      </c>
      <c r="E661" s="1"/>
    </row>
    <row r="662" spans="3:5">
      <c r="C662">
        <v>2012.875</v>
      </c>
      <c r="D662">
        <v>393.2</v>
      </c>
      <c r="E662" s="1"/>
    </row>
    <row r="663" spans="3:5">
      <c r="C663">
        <v>2012.9583</v>
      </c>
      <c r="D663">
        <v>394.57</v>
      </c>
      <c r="E663" s="1"/>
    </row>
    <row r="664" spans="3:5">
      <c r="C664">
        <v>2013.0417</v>
      </c>
      <c r="D664">
        <v>395.78</v>
      </c>
      <c r="E664" s="1"/>
    </row>
    <row r="665" spans="3:5">
      <c r="C665">
        <v>2013.125</v>
      </c>
      <c r="D665">
        <v>397.03</v>
      </c>
      <c r="E665" s="1"/>
    </row>
    <row r="666" spans="3:5">
      <c r="C666">
        <v>2013.2083</v>
      </c>
      <c r="D666">
        <v>397.66</v>
      </c>
      <c r="E666" s="1"/>
    </row>
    <row r="667" spans="3:5">
      <c r="C667">
        <v>2013.2917</v>
      </c>
      <c r="D667">
        <v>398.64</v>
      </c>
      <c r="E667" s="1"/>
    </row>
    <row r="668" spans="3:5">
      <c r="C668">
        <v>2013.375</v>
      </c>
      <c r="D668">
        <v>400.02</v>
      </c>
      <c r="E668" s="1"/>
    </row>
    <row r="669" spans="3:5">
      <c r="C669">
        <v>2013.4583</v>
      </c>
      <c r="D669">
        <v>398.81</v>
      </c>
      <c r="E669" s="1"/>
    </row>
    <row r="670" spans="3:5">
      <c r="C670">
        <v>2013.5417</v>
      </c>
      <c r="D670">
        <v>397.51</v>
      </c>
    </row>
    <row r="671" spans="3:5">
      <c r="C671">
        <v>2013.625</v>
      </c>
      <c r="D671">
        <v>395.39</v>
      </c>
    </row>
    <row r="672" spans="3:5">
      <c r="C672">
        <v>2013.7083</v>
      </c>
      <c r="D672">
        <v>393.72</v>
      </c>
    </row>
    <row r="673" spans="3:4">
      <c r="C673">
        <v>2013.7917</v>
      </c>
      <c r="D673">
        <v>393.9</v>
      </c>
    </row>
    <row r="674" spans="3:4">
      <c r="C674">
        <v>2013.875</v>
      </c>
      <c r="D674">
        <v>395.36</v>
      </c>
    </row>
    <row r="675" spans="3:4">
      <c r="C675">
        <v>2013.9583</v>
      </c>
      <c r="D675">
        <v>397.03</v>
      </c>
    </row>
    <row r="676" spans="3:4">
      <c r="C676">
        <v>2014.0417</v>
      </c>
      <c r="D676">
        <v>398.04</v>
      </c>
    </row>
    <row r="677" spans="3:4">
      <c r="C677">
        <v>2014.125</v>
      </c>
      <c r="D677">
        <v>398.27</v>
      </c>
    </row>
    <row r="678" spans="3:4">
      <c r="C678">
        <v>2014.2083</v>
      </c>
      <c r="D678">
        <v>399.91</v>
      </c>
    </row>
    <row r="679" spans="3:4">
      <c r="C679">
        <v>2014.2917</v>
      </c>
      <c r="D679">
        <v>401.51</v>
      </c>
    </row>
    <row r="680" spans="3:4">
      <c r="C680">
        <v>2014.375</v>
      </c>
      <c r="D680">
        <v>401.96</v>
      </c>
    </row>
    <row r="681" spans="3:4">
      <c r="C681">
        <v>2014.4583</v>
      </c>
      <c r="D681">
        <v>401.43</v>
      </c>
    </row>
    <row r="682" spans="3:4">
      <c r="C682">
        <v>2014.5417</v>
      </c>
      <c r="D682">
        <v>399.27</v>
      </c>
    </row>
    <row r="683" spans="3:4">
      <c r="C683">
        <v>2014.625</v>
      </c>
      <c r="D683">
        <v>397.18</v>
      </c>
    </row>
    <row r="684" spans="3:4">
      <c r="C684">
        <v>2014.7083</v>
      </c>
      <c r="D684">
        <v>395.54</v>
      </c>
    </row>
    <row r="685" spans="3:4">
      <c r="C685">
        <v>2014.7917</v>
      </c>
      <c r="D685">
        <v>396.16</v>
      </c>
    </row>
    <row r="686" spans="3:4">
      <c r="C686">
        <v>2014.875</v>
      </c>
      <c r="D686">
        <v>397.4</v>
      </c>
    </row>
    <row r="687" spans="3:4">
      <c r="C687">
        <v>2014.9583</v>
      </c>
      <c r="D687">
        <v>399.08</v>
      </c>
    </row>
    <row r="688" spans="3:4">
      <c r="C688">
        <v>2015.0417</v>
      </c>
      <c r="D688">
        <v>400.18</v>
      </c>
    </row>
    <row r="689" spans="3:4">
      <c r="C689">
        <v>2015.125</v>
      </c>
      <c r="D689">
        <v>400.55</v>
      </c>
    </row>
    <row r="690" spans="3:4">
      <c r="C690">
        <v>2015.2083</v>
      </c>
      <c r="D690">
        <v>401.74</v>
      </c>
    </row>
    <row r="691" spans="3:4">
      <c r="C691">
        <v>2015.2917</v>
      </c>
      <c r="D691">
        <v>403.35</v>
      </c>
    </row>
    <row r="692" spans="3:4">
      <c r="C692">
        <v>2015.375</v>
      </c>
      <c r="D692">
        <v>404.15</v>
      </c>
    </row>
    <row r="693" spans="3:4">
      <c r="C693">
        <v>2015.4583</v>
      </c>
      <c r="D693">
        <v>402.97</v>
      </c>
    </row>
    <row r="694" spans="3:4">
      <c r="C694">
        <v>2015.5417</v>
      </c>
      <c r="D694">
        <v>401.46</v>
      </c>
    </row>
    <row r="695" spans="3:4">
      <c r="C695">
        <v>2015.625</v>
      </c>
      <c r="D695">
        <v>399.11</v>
      </c>
    </row>
    <row r="696" spans="3:4">
      <c r="C696">
        <v>2015.7083</v>
      </c>
      <c r="D696">
        <v>397.82</v>
      </c>
    </row>
    <row r="697" spans="3:4">
      <c r="C697">
        <v>2015.7917</v>
      </c>
      <c r="D697">
        <v>398.49</v>
      </c>
    </row>
    <row r="698" spans="3:4">
      <c r="C698">
        <v>2015.875</v>
      </c>
      <c r="D698">
        <v>400.27</v>
      </c>
    </row>
    <row r="699" spans="3:4">
      <c r="C699">
        <v>2015.9583</v>
      </c>
      <c r="D699">
        <v>402.06</v>
      </c>
    </row>
    <row r="700" spans="3:4">
      <c r="C700">
        <v>2016.0417</v>
      </c>
      <c r="D700">
        <v>402.73</v>
      </c>
    </row>
    <row r="701" spans="3:4">
      <c r="C701">
        <v>2016.125</v>
      </c>
      <c r="D701">
        <v>404.25</v>
      </c>
    </row>
    <row r="702" spans="3:4">
      <c r="C702">
        <v>2016.2083</v>
      </c>
      <c r="D702">
        <v>405.06</v>
      </c>
    </row>
    <row r="703" spans="3:4">
      <c r="C703">
        <v>2016.2917</v>
      </c>
      <c r="D703">
        <v>407.6</v>
      </c>
    </row>
    <row r="704" spans="3:4">
      <c r="C704">
        <v>2016.375</v>
      </c>
      <c r="D704">
        <v>407.9</v>
      </c>
    </row>
    <row r="705" spans="3:4">
      <c r="C705">
        <v>2016.4583</v>
      </c>
      <c r="D705">
        <v>406.99</v>
      </c>
    </row>
    <row r="706" spans="3:4">
      <c r="C706">
        <v>2016.5417</v>
      </c>
      <c r="D706">
        <v>404.59</v>
      </c>
    </row>
    <row r="707" spans="3:4">
      <c r="C707">
        <v>2016.625</v>
      </c>
      <c r="D707">
        <v>402.45</v>
      </c>
    </row>
    <row r="708" spans="3:4">
      <c r="C708">
        <v>2016.7083</v>
      </c>
      <c r="D708">
        <v>401.23</v>
      </c>
    </row>
    <row r="709" spans="3:4">
      <c r="C709">
        <v>2016.7917</v>
      </c>
      <c r="D709">
        <v>401.79</v>
      </c>
    </row>
    <row r="710" spans="3:4">
      <c r="C710">
        <v>2016.875</v>
      </c>
      <c r="D710">
        <v>403.72</v>
      </c>
    </row>
    <row r="711" spans="3:4">
      <c r="C711">
        <v>2016.9583</v>
      </c>
      <c r="D711">
        <v>404.64</v>
      </c>
    </row>
    <row r="712" spans="3:4">
      <c r="C712">
        <v>2017.0417</v>
      </c>
      <c r="D712">
        <v>406.36</v>
      </c>
    </row>
    <row r="713" spans="3:4">
      <c r="C713">
        <v>2017.125</v>
      </c>
      <c r="D713">
        <v>406.66</v>
      </c>
    </row>
    <row r="714" spans="3:4">
      <c r="C714">
        <v>2017.2083</v>
      </c>
      <c r="D714">
        <v>407.54</v>
      </c>
    </row>
    <row r="715" spans="3:4">
      <c r="C715">
        <v>2017.2917</v>
      </c>
      <c r="D715">
        <v>409.22</v>
      </c>
    </row>
    <row r="716" spans="3:4">
      <c r="C716">
        <v>2017.375</v>
      </c>
      <c r="D716">
        <v>409.89</v>
      </c>
    </row>
    <row r="717" spans="3:4">
      <c r="C717">
        <v>2017.4583</v>
      </c>
      <c r="D717">
        <v>409.08</v>
      </c>
    </row>
    <row r="718" spans="3:4">
      <c r="C718">
        <v>2017.5417</v>
      </c>
      <c r="D718">
        <v>407.33</v>
      </c>
    </row>
    <row r="719" spans="3:4">
      <c r="C719">
        <v>2017.625</v>
      </c>
      <c r="D719">
        <v>405.32</v>
      </c>
    </row>
    <row r="720" spans="3:4">
      <c r="C720">
        <v>2017.7083</v>
      </c>
      <c r="D720">
        <v>403.57</v>
      </c>
    </row>
    <row r="721" spans="3:4">
      <c r="C721">
        <v>2017.7917</v>
      </c>
      <c r="D721">
        <v>403.82</v>
      </c>
    </row>
    <row r="722" spans="3:4">
      <c r="C722">
        <v>2017.875</v>
      </c>
      <c r="D722">
        <v>405.31</v>
      </c>
    </row>
    <row r="723" spans="3:4">
      <c r="C723">
        <v>2017.9583</v>
      </c>
      <c r="D723">
        <v>407</v>
      </c>
    </row>
    <row r="724" spans="3:4">
      <c r="C724">
        <v>2018.0417</v>
      </c>
      <c r="D724">
        <v>408.15</v>
      </c>
    </row>
    <row r="725" spans="3:4">
      <c r="C725">
        <v>2018.125</v>
      </c>
      <c r="D725">
        <v>408.52</v>
      </c>
    </row>
    <row r="726" spans="3:4">
      <c r="C726">
        <v>2018.2083</v>
      </c>
      <c r="D726">
        <v>409.59</v>
      </c>
    </row>
    <row r="727" spans="3:4">
      <c r="C727">
        <v>2018.2917</v>
      </c>
      <c r="D727">
        <v>410.45</v>
      </c>
    </row>
    <row r="728" spans="3:4">
      <c r="C728">
        <v>2018.375</v>
      </c>
      <c r="D728">
        <v>411.44</v>
      </c>
    </row>
    <row r="729" spans="3:4">
      <c r="C729">
        <v>2018.4583</v>
      </c>
      <c r="D729">
        <v>410.99</v>
      </c>
    </row>
    <row r="730" spans="3:4">
      <c r="C730">
        <v>2018.5417</v>
      </c>
      <c r="D730">
        <v>408.9</v>
      </c>
    </row>
    <row r="731" spans="3:4">
      <c r="C731">
        <v>2018.625</v>
      </c>
      <c r="D731">
        <v>407.16</v>
      </c>
    </row>
    <row r="732" spans="3:4">
      <c r="C732">
        <v>2018.7083</v>
      </c>
      <c r="D732">
        <v>405.71</v>
      </c>
    </row>
    <row r="733" spans="3:4">
      <c r="C733">
        <v>2018.7917</v>
      </c>
      <c r="D733">
        <v>406.19</v>
      </c>
    </row>
    <row r="734" spans="3:4">
      <c r="C734">
        <v>2018.875</v>
      </c>
      <c r="D734">
        <v>408.21</v>
      </c>
    </row>
    <row r="735" spans="3:4">
      <c r="C735">
        <v>2018.9583</v>
      </c>
      <c r="D735">
        <v>409.27</v>
      </c>
    </row>
    <row r="736" spans="3:4">
      <c r="C736">
        <v>2019.0417</v>
      </c>
      <c r="D736">
        <v>411.03</v>
      </c>
    </row>
    <row r="737" spans="3:4">
      <c r="C737">
        <v>2019.125</v>
      </c>
      <c r="D737">
        <v>411.96</v>
      </c>
    </row>
    <row r="738" spans="3:4">
      <c r="C738">
        <v>2019.2083</v>
      </c>
      <c r="D738">
        <v>412.18</v>
      </c>
    </row>
    <row r="739" spans="3:4">
      <c r="C739">
        <v>2019.2917</v>
      </c>
      <c r="D739">
        <v>413.54</v>
      </c>
    </row>
    <row r="740" spans="3:4">
      <c r="C740">
        <v>2019.375</v>
      </c>
      <c r="D740">
        <v>414.86</v>
      </c>
    </row>
    <row r="741" spans="3:4">
      <c r="C741">
        <v>2019.4583</v>
      </c>
      <c r="D741">
        <v>414.16</v>
      </c>
    </row>
    <row r="742" spans="3:4">
      <c r="C742">
        <v>2019.5417</v>
      </c>
      <c r="D742">
        <v>411.97</v>
      </c>
    </row>
    <row r="743" spans="3:4">
      <c r="C743">
        <v>2019.625</v>
      </c>
      <c r="D743">
        <v>410.18</v>
      </c>
    </row>
    <row r="744" spans="3:4">
      <c r="C744">
        <v>2019.7083</v>
      </c>
      <c r="D744">
        <v>408.76</v>
      </c>
    </row>
    <row r="745" spans="3:4">
      <c r="C745">
        <v>2019.7917</v>
      </c>
      <c r="D745">
        <v>408.75</v>
      </c>
    </row>
    <row r="746" spans="3:4">
      <c r="C746">
        <v>2019.875</v>
      </c>
      <c r="D746">
        <v>410.48</v>
      </c>
    </row>
    <row r="747" spans="3:4">
      <c r="C747">
        <v>2019.9583</v>
      </c>
      <c r="D747">
        <v>411.98</v>
      </c>
    </row>
    <row r="748" spans="3:4">
      <c r="C748">
        <v>2020.0417</v>
      </c>
      <c r="D748">
        <v>413.61</v>
      </c>
    </row>
    <row r="749" spans="3:4">
      <c r="C749">
        <v>2020.125</v>
      </c>
      <c r="D749">
        <v>414.34</v>
      </c>
    </row>
    <row r="750" spans="3:4">
      <c r="C750">
        <v>2020.2083</v>
      </c>
      <c r="D750">
        <v>414.74</v>
      </c>
    </row>
    <row r="751" spans="3:4">
      <c r="C751">
        <v>2020.2917</v>
      </c>
      <c r="D751">
        <v>416.45</v>
      </c>
    </row>
    <row r="752" spans="3:4">
      <c r="C752">
        <v>2020.375</v>
      </c>
      <c r="D752">
        <v>417.31</v>
      </c>
    </row>
    <row r="753" spans="3:4">
      <c r="C753">
        <v>2020.4583</v>
      </c>
      <c r="D753">
        <v>416.6</v>
      </c>
    </row>
    <row r="754" spans="3:4">
      <c r="C754">
        <v>2020.5417</v>
      </c>
      <c r="D754">
        <v>414.62</v>
      </c>
    </row>
    <row r="755" spans="3:4">
      <c r="C755">
        <v>2020.625</v>
      </c>
      <c r="D755">
        <v>412.78</v>
      </c>
    </row>
    <row r="756" spans="3:4">
      <c r="C756">
        <v>2020.7083</v>
      </c>
      <c r="D756">
        <v>411.52</v>
      </c>
    </row>
    <row r="757" spans="3:4">
      <c r="C757">
        <v>2020.7917</v>
      </c>
      <c r="D757">
        <v>411.51</v>
      </c>
    </row>
    <row r="758" spans="3:4">
      <c r="C758">
        <v>2020.875</v>
      </c>
      <c r="D758">
        <v>413.12</v>
      </c>
    </row>
    <row r="759" spans="3:4">
      <c r="C759">
        <v>2020.9583</v>
      </c>
      <c r="D759">
        <v>414.26</v>
      </c>
    </row>
    <row r="760" spans="3:4">
      <c r="C760">
        <v>2021.0417</v>
      </c>
      <c r="D760">
        <v>415.52</v>
      </c>
    </row>
    <row r="761" spans="3:4">
      <c r="C761">
        <v>2021.125</v>
      </c>
      <c r="D761">
        <v>416.75</v>
      </c>
    </row>
    <row r="762" spans="3:4">
      <c r="C762">
        <v>2021.2083</v>
      </c>
      <c r="D762">
        <v>417.64</v>
      </c>
    </row>
    <row r="763" spans="3:4">
      <c r="C763">
        <v>2021.2917</v>
      </c>
      <c r="D763">
        <v>419.05</v>
      </c>
    </row>
    <row r="764" spans="3:4">
      <c r="C764">
        <v>2021.375</v>
      </c>
      <c r="D764">
        <v>419.13</v>
      </c>
    </row>
    <row r="765" spans="3:4">
      <c r="C765">
        <v>2021.4583</v>
      </c>
      <c r="D765">
        <v>418.94</v>
      </c>
    </row>
    <row r="766" spans="3:4">
      <c r="C766">
        <v>2021.5417</v>
      </c>
      <c r="D766">
        <v>416.96</v>
      </c>
    </row>
    <row r="767" spans="3:4">
      <c r="C767">
        <v>2021.625</v>
      </c>
      <c r="D767">
        <v>414.47</v>
      </c>
    </row>
    <row r="768" spans="3:4">
      <c r="C768">
        <v>2021.7083</v>
      </c>
      <c r="D768">
        <v>413.3</v>
      </c>
    </row>
    <row r="769" spans="3:4">
      <c r="C769">
        <v>2021.7917</v>
      </c>
      <c r="D769">
        <v>413.93</v>
      </c>
    </row>
    <row r="770" spans="3:4">
      <c r="C770">
        <v>2021.875</v>
      </c>
      <c r="D770">
        <v>415.01</v>
      </c>
    </row>
    <row r="771" spans="3:4">
      <c r="C771">
        <v>2021.9583</v>
      </c>
      <c r="D771">
        <v>416.71</v>
      </c>
    </row>
    <row r="772" spans="3:4">
      <c r="C772">
        <v>2022.0417</v>
      </c>
      <c r="D772">
        <v>418.19</v>
      </c>
    </row>
    <row r="773" spans="3:4">
      <c r="C773">
        <v>2022.125</v>
      </c>
      <c r="D773">
        <v>419.28</v>
      </c>
    </row>
    <row r="774" spans="3:4">
      <c r="C774">
        <v>2022.2083</v>
      </c>
      <c r="D774">
        <v>418.81</v>
      </c>
    </row>
    <row r="775" spans="3:4">
      <c r="C775">
        <v>2022.2917</v>
      </c>
      <c r="D775">
        <v>420.23</v>
      </c>
    </row>
    <row r="776" spans="3:4">
      <c r="C776">
        <v>2022.375</v>
      </c>
      <c r="D776">
        <v>420.99</v>
      </c>
    </row>
    <row r="777" spans="3:4">
      <c r="C777">
        <v>2022.4583</v>
      </c>
      <c r="D777">
        <v>420.99</v>
      </c>
    </row>
    <row r="778" spans="3:4">
      <c r="C778" s="15"/>
    </row>
    <row r="779" spans="3:4">
      <c r="C779" s="15"/>
    </row>
    <row r="780" spans="3:4">
      <c r="C780" s="15"/>
    </row>
    <row r="781" spans="3:4">
      <c r="C781" s="15"/>
    </row>
    <row r="782" spans="3:4">
      <c r="C782" s="15"/>
    </row>
    <row r="783" spans="3:4">
      <c r="C783" s="15"/>
    </row>
    <row r="784" spans="3:4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5"/>
    </row>
    <row r="891" spans="3:3">
      <c r="C891" s="15"/>
    </row>
    <row r="892" spans="3:3">
      <c r="C892" s="15"/>
    </row>
    <row r="893" spans="3:3">
      <c r="C893" s="15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5"/>
    </row>
    <row r="1168" spans="3:3">
      <c r="C1168" s="15"/>
    </row>
    <row r="1169" spans="3:3">
      <c r="C1169" s="15"/>
    </row>
    <row r="1170" spans="3:3">
      <c r="C1170" s="15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2836-0634-4DAB-9CD1-A399B2DDDA95}">
  <dimension ref="A1:AL1231"/>
  <sheetViews>
    <sheetView workbookViewId="0">
      <pane xSplit="5" ySplit="5" topLeftCell="F275" activePane="bottomRight" state="frozen"/>
      <selection pane="topRight" activeCell="F1" sqref="F1"/>
      <selection pane="bottomLeft" activeCell="A6" sqref="A6"/>
      <selection pane="bottomRight" activeCell="F278" sqref="F278"/>
    </sheetView>
  </sheetViews>
  <sheetFormatPr defaultRowHeight="14.5"/>
  <cols>
    <col min="12" max="12" width="9.453125" customWidth="1"/>
  </cols>
  <sheetData>
    <row r="1" spans="1:38">
      <c r="A1" t="s">
        <v>49</v>
      </c>
      <c r="C1" t="s">
        <v>10</v>
      </c>
      <c r="E1" t="s">
        <v>10</v>
      </c>
      <c r="G1" t="s">
        <v>11</v>
      </c>
      <c r="P1" t="s">
        <v>67</v>
      </c>
    </row>
    <row r="2" spans="1:38">
      <c r="A2" t="s">
        <v>9</v>
      </c>
      <c r="B2" t="s">
        <v>5</v>
      </c>
      <c r="C2" t="s">
        <v>9</v>
      </c>
      <c r="D2" t="s">
        <v>5</v>
      </c>
      <c r="E2" t="s">
        <v>9</v>
      </c>
      <c r="F2" t="s">
        <v>8</v>
      </c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50</v>
      </c>
      <c r="N2" t="s">
        <v>68</v>
      </c>
      <c r="O2" t="s">
        <v>8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69</v>
      </c>
    </row>
    <row r="3" spans="1:38">
      <c r="B3" t="s">
        <v>6</v>
      </c>
      <c r="D3" t="s">
        <v>6</v>
      </c>
      <c r="F3" t="s">
        <v>7</v>
      </c>
      <c r="G3" t="s">
        <v>6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6</v>
      </c>
      <c r="O3" t="s">
        <v>7</v>
      </c>
      <c r="P3" t="s">
        <v>6</v>
      </c>
      <c r="Q3" t="s">
        <v>6</v>
      </c>
      <c r="R3" t="s">
        <v>6</v>
      </c>
      <c r="S3" t="s">
        <v>6</v>
      </c>
      <c r="T3" t="s">
        <v>6</v>
      </c>
      <c r="U3" t="s">
        <v>6</v>
      </c>
    </row>
    <row r="4" spans="1:38">
      <c r="A4" s="3" t="s">
        <v>51</v>
      </c>
      <c r="G4">
        <v>0.13</v>
      </c>
      <c r="H4">
        <v>0.2</v>
      </c>
      <c r="I4">
        <v>0.32</v>
      </c>
      <c r="J4">
        <v>0.25</v>
      </c>
      <c r="K4">
        <v>0.1</v>
      </c>
      <c r="L4">
        <f>1/2.13</f>
        <v>0.46948356807511737</v>
      </c>
      <c r="P4">
        <f>G4</f>
        <v>0.13</v>
      </c>
      <c r="Q4">
        <f t="shared" ref="Q4:U5" si="0">H4</f>
        <v>0.2</v>
      </c>
      <c r="R4">
        <f t="shared" si="0"/>
        <v>0.32</v>
      </c>
      <c r="S4">
        <f t="shared" si="0"/>
        <v>0.25</v>
      </c>
      <c r="T4">
        <f t="shared" si="0"/>
        <v>0.1</v>
      </c>
      <c r="U4">
        <f t="shared" si="0"/>
        <v>0.46948356807511737</v>
      </c>
    </row>
    <row r="5" spans="1:38">
      <c r="H5">
        <f>1-EXP(-1/363)</f>
        <v>2.7510298994511961E-3</v>
      </c>
      <c r="I5">
        <f>1-EXP(-1/74)</f>
        <v>1.3422615899161938E-2</v>
      </c>
      <c r="J5">
        <f>1-EXP(-1/17)</f>
        <v>5.7126856145125027E-2</v>
      </c>
      <c r="K5">
        <f>1-EXP(-1/2)</f>
        <v>0.39346934028736658</v>
      </c>
      <c r="L5">
        <v>275</v>
      </c>
      <c r="M5" s="2">
        <f>AVERAGE(B6:B77)</f>
        <v>279.35608006944443</v>
      </c>
      <c r="N5" s="2"/>
      <c r="Q5">
        <f t="shared" si="0"/>
        <v>2.7510298994511961E-3</v>
      </c>
      <c r="R5">
        <f t="shared" si="0"/>
        <v>1.3422615899161938E-2</v>
      </c>
      <c r="S5">
        <f t="shared" si="0"/>
        <v>5.7126856145125027E-2</v>
      </c>
      <c r="T5">
        <f t="shared" si="0"/>
        <v>0.39346934028736658</v>
      </c>
      <c r="U5">
        <f t="shared" si="0"/>
        <v>275</v>
      </c>
      <c r="V5" s="2"/>
    </row>
    <row r="6" spans="1:38">
      <c r="A6" s="5">
        <v>13.3</v>
      </c>
      <c r="B6" s="5">
        <v>276.74810000000002</v>
      </c>
      <c r="C6">
        <v>1958.2027</v>
      </c>
      <c r="D6">
        <v>315.7</v>
      </c>
      <c r="E6">
        <v>1750</v>
      </c>
      <c r="F6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f>SUM(G6:K6,L$5)</f>
        <v>275</v>
      </c>
      <c r="O6">
        <f>F6+N6</f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f>SUM(P6:T6,U$5)</f>
        <v>275</v>
      </c>
      <c r="V6" s="13">
        <f>U6-L6</f>
        <v>0</v>
      </c>
      <c r="X6" s="2"/>
      <c r="Y6" s="2"/>
      <c r="Z6" s="2"/>
      <c r="AA6" s="2"/>
      <c r="AB6" s="2"/>
      <c r="AC6" s="2"/>
      <c r="AD6" s="2"/>
      <c r="AF6" s="2"/>
      <c r="AG6" s="2"/>
      <c r="AH6" s="2"/>
      <c r="AI6" s="2"/>
      <c r="AJ6" s="2"/>
      <c r="AK6" s="2"/>
      <c r="AL6" s="2"/>
    </row>
    <row r="7" spans="1:38">
      <c r="A7" s="5">
        <v>29.524057891659709</v>
      </c>
      <c r="B7" s="5">
        <v>277.88297</v>
      </c>
      <c r="C7">
        <v>1958.2877000000001</v>
      </c>
      <c r="D7">
        <v>317.45</v>
      </c>
      <c r="E7" s="1">
        <f t="shared" ref="E7:E70" si="1">1+E6</f>
        <v>1751</v>
      </c>
      <c r="F7">
        <v>3</v>
      </c>
      <c r="G7" s="2">
        <f t="shared" ref="G7:K22" si="2">G6*(1-G$5)+G$4*$F6*$L$4/1000</f>
        <v>0</v>
      </c>
      <c r="H7" s="2">
        <f t="shared" si="2"/>
        <v>0</v>
      </c>
      <c r="I7" s="2">
        <f t="shared" si="2"/>
        <v>0</v>
      </c>
      <c r="J7" s="2">
        <f t="shared" si="2"/>
        <v>0</v>
      </c>
      <c r="K7" s="2">
        <f t="shared" si="2"/>
        <v>0</v>
      </c>
      <c r="L7" s="2">
        <f t="shared" ref="L7:L70" si="3">SUM(G7:K7,L$5)</f>
        <v>275</v>
      </c>
      <c r="O7">
        <f t="shared" ref="O7:O70" si="4">F7+N7</f>
        <v>3</v>
      </c>
      <c r="P7" s="2">
        <f>P6*(1-P$5)+P$4*$O6*$L$4/1000</f>
        <v>0</v>
      </c>
      <c r="Q7" s="2">
        <f>Q6*(1-Q$5)+Q$4*$O6*$L$4/1000</f>
        <v>0</v>
      </c>
      <c r="R7" s="2">
        <f>R6*(1-R$5)+R$4*$O6*$L$4/1000</f>
        <v>0</v>
      </c>
      <c r="S7" s="2">
        <f>S6*(1-S$5)+S$4*$O6*$L$4/1000</f>
        <v>0</v>
      </c>
      <c r="T7" s="2">
        <f>T6*(1-T$5)+T$4*$O6*$L$4/1000</f>
        <v>0</v>
      </c>
      <c r="U7" s="2">
        <f t="shared" ref="U7:U70" si="5">SUM(P7:T7,U$5)</f>
        <v>275</v>
      </c>
      <c r="V7" s="13">
        <f t="shared" ref="V7:V70" si="6">U7-L7</f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>
      <c r="A8" s="5">
        <v>55.959143681423186</v>
      </c>
      <c r="B8" s="5">
        <v>277.37526500000001</v>
      </c>
      <c r="C8">
        <v>1958.3698999999999</v>
      </c>
      <c r="D8">
        <v>317.51</v>
      </c>
      <c r="E8" s="1">
        <f t="shared" si="1"/>
        <v>1752</v>
      </c>
      <c r="F8">
        <v>3</v>
      </c>
      <c r="G8" s="2">
        <f t="shared" si="2"/>
        <v>1.8309859154929577E-4</v>
      </c>
      <c r="H8" s="2">
        <f t="shared" si="2"/>
        <v>2.8169014084507049E-4</v>
      </c>
      <c r="I8" s="2">
        <f t="shared" si="2"/>
        <v>4.5070422535211269E-4</v>
      </c>
      <c r="J8" s="2">
        <f t="shared" si="2"/>
        <v>3.5211267605633799E-4</v>
      </c>
      <c r="K8" s="2">
        <f t="shared" si="2"/>
        <v>1.4084507042253525E-4</v>
      </c>
      <c r="L8" s="2">
        <f t="shared" si="3"/>
        <v>275.00140845070422</v>
      </c>
      <c r="O8">
        <f t="shared" si="4"/>
        <v>3</v>
      </c>
      <c r="P8" s="2">
        <f t="shared" ref="P8:T23" si="7">P7*(1-P$5)+P$4*$O7*$L$4/1000</f>
        <v>1.8309859154929577E-4</v>
      </c>
      <c r="Q8" s="2">
        <f t="shared" si="7"/>
        <v>2.8169014084507049E-4</v>
      </c>
      <c r="R8" s="2">
        <f t="shared" si="7"/>
        <v>4.5070422535211269E-4</v>
      </c>
      <c r="S8" s="2">
        <f t="shared" si="7"/>
        <v>3.5211267605633799E-4</v>
      </c>
      <c r="T8" s="2">
        <f t="shared" si="7"/>
        <v>1.4084507042253525E-4</v>
      </c>
      <c r="U8" s="2">
        <f t="shared" si="5"/>
        <v>275.00140845070422</v>
      </c>
      <c r="V8" s="13">
        <f t="shared" si="6"/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>
      <c r="A9" s="5">
        <v>104.48192862208691</v>
      </c>
      <c r="B9" s="5">
        <v>277.51463500000006</v>
      </c>
      <c r="C9">
        <v>1958.4548</v>
      </c>
      <c r="D9">
        <v>317.24</v>
      </c>
      <c r="E9" s="1">
        <f t="shared" si="1"/>
        <v>1753</v>
      </c>
      <c r="F9">
        <v>3</v>
      </c>
      <c r="G9" s="2">
        <f t="shared" si="2"/>
        <v>3.6619718309859154E-4</v>
      </c>
      <c r="H9" s="2">
        <f t="shared" si="2"/>
        <v>5.626053436902955E-4</v>
      </c>
      <c r="I9" s="2">
        <f t="shared" si="2"/>
        <v>8.9535882100319464E-4</v>
      </c>
      <c r="J9" s="2">
        <f t="shared" si="2"/>
        <v>6.8411026192073058E-4</v>
      </c>
      <c r="K9" s="2">
        <f t="shared" si="2"/>
        <v>2.2627192390318784E-4</v>
      </c>
      <c r="L9" s="2">
        <f t="shared" si="3"/>
        <v>275.00273454353362</v>
      </c>
      <c r="O9">
        <f t="shared" si="4"/>
        <v>3</v>
      </c>
      <c r="P9" s="2">
        <f t="shared" si="7"/>
        <v>3.6619718309859154E-4</v>
      </c>
      <c r="Q9" s="2">
        <f t="shared" si="7"/>
        <v>5.626053436902955E-4</v>
      </c>
      <c r="R9" s="2">
        <f t="shared" si="7"/>
        <v>8.9535882100319464E-4</v>
      </c>
      <c r="S9" s="2">
        <f t="shared" si="7"/>
        <v>6.8411026192073058E-4</v>
      </c>
      <c r="T9" s="2">
        <f t="shared" si="7"/>
        <v>2.2627192390318784E-4</v>
      </c>
      <c r="U9" s="2">
        <f t="shared" si="5"/>
        <v>275.00273454353362</v>
      </c>
      <c r="V9" s="13">
        <f t="shared" si="6"/>
        <v>0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>
      <c r="A10" s="5">
        <v>135.98307171747592</v>
      </c>
      <c r="B10" s="5">
        <v>278.131845</v>
      </c>
      <c r="C10">
        <v>1958.537</v>
      </c>
      <c r="D10">
        <v>315.86</v>
      </c>
      <c r="E10" s="1">
        <f t="shared" si="1"/>
        <v>1754</v>
      </c>
      <c r="F10">
        <v>3</v>
      </c>
      <c r="G10" s="2">
        <f t="shared" si="2"/>
        <v>5.4929577464788728E-4</v>
      </c>
      <c r="H10" s="2">
        <f t="shared" si="2"/>
        <v>8.4274774041328301E-4</v>
      </c>
      <c r="I10" s="2">
        <f t="shared" si="2"/>
        <v>1.334044988809055E-3</v>
      </c>
      <c r="J10" s="2">
        <f t="shared" si="2"/>
        <v>9.9714186945691922E-4</v>
      </c>
      <c r="K10" s="2">
        <f t="shared" si="2"/>
        <v>2.7808592970198257E-4</v>
      </c>
      <c r="L10" s="2">
        <f t="shared" si="3"/>
        <v>275.004001316303</v>
      </c>
      <c r="O10">
        <f t="shared" si="4"/>
        <v>3</v>
      </c>
      <c r="P10" s="2">
        <f t="shared" si="7"/>
        <v>5.4929577464788728E-4</v>
      </c>
      <c r="Q10" s="2">
        <f t="shared" si="7"/>
        <v>8.4274774041328301E-4</v>
      </c>
      <c r="R10" s="2">
        <f t="shared" si="7"/>
        <v>1.334044988809055E-3</v>
      </c>
      <c r="S10" s="2">
        <f t="shared" si="7"/>
        <v>9.9714186945691922E-4</v>
      </c>
      <c r="T10" s="2">
        <f t="shared" si="7"/>
        <v>2.7808592970198257E-4</v>
      </c>
      <c r="U10" s="2">
        <f t="shared" si="5"/>
        <v>275.004001316303</v>
      </c>
      <c r="V10" s="13">
        <f t="shared" si="6"/>
        <v>0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>
      <c r="A11" s="5">
        <v>168.21349890930378</v>
      </c>
      <c r="B11" s="5">
        <v>280.05315999999999</v>
      </c>
      <c r="C11">
        <v>1958.6219000000001</v>
      </c>
      <c r="D11">
        <v>314.93</v>
      </c>
      <c r="E11" s="1">
        <f t="shared" si="1"/>
        <v>1755</v>
      </c>
      <c r="F11">
        <v>3</v>
      </c>
      <c r="G11" s="2">
        <f t="shared" si="2"/>
        <v>7.3239436619718307E-4</v>
      </c>
      <c r="H11" s="2">
        <f t="shared" si="2"/>
        <v>1.1221194570267816E-3</v>
      </c>
      <c r="I11" s="2">
        <f t="shared" si="2"/>
        <v>1.766842840684182E-3</v>
      </c>
      <c r="J11" s="2">
        <f t="shared" si="2"/>
        <v>1.2922909653805107E-3</v>
      </c>
      <c r="K11" s="2">
        <f t="shared" si="2"/>
        <v>3.0951271282147975E-4</v>
      </c>
      <c r="L11" s="2">
        <f t="shared" si="3"/>
        <v>275.0052231603421</v>
      </c>
      <c r="O11">
        <f t="shared" si="4"/>
        <v>3</v>
      </c>
      <c r="P11" s="2">
        <f t="shared" si="7"/>
        <v>7.3239436619718307E-4</v>
      </c>
      <c r="Q11" s="2">
        <f t="shared" si="7"/>
        <v>1.1221194570267816E-3</v>
      </c>
      <c r="R11" s="2">
        <f t="shared" si="7"/>
        <v>1.766842840684182E-3</v>
      </c>
      <c r="S11" s="2">
        <f t="shared" si="7"/>
        <v>1.2922909653805107E-3</v>
      </c>
      <c r="T11" s="2">
        <f t="shared" si="7"/>
        <v>3.0951271282147975E-4</v>
      </c>
      <c r="U11" s="2">
        <f t="shared" si="5"/>
        <v>275.0052231603421</v>
      </c>
      <c r="V11" s="13">
        <f t="shared" si="6"/>
        <v>0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>
      <c r="A12" s="5">
        <v>202.4849869723617</v>
      </c>
      <c r="B12" s="5">
        <v>280.720145</v>
      </c>
      <c r="C12">
        <v>1958.7067999999999</v>
      </c>
      <c r="D12">
        <v>313.2</v>
      </c>
      <c r="E12" s="1">
        <f t="shared" si="1"/>
        <v>1756</v>
      </c>
      <c r="F12">
        <v>3</v>
      </c>
      <c r="G12" s="2">
        <f t="shared" si="2"/>
        <v>9.1549295774647887E-4</v>
      </c>
      <c r="H12" s="2">
        <f t="shared" si="2"/>
        <v>1.4007226136948155E-3</v>
      </c>
      <c r="I12" s="2">
        <f t="shared" si="2"/>
        <v>2.1938314132316067E-3</v>
      </c>
      <c r="J12" s="2">
        <f t="shared" si="2"/>
        <v>1.5705791213599116E-3</v>
      </c>
      <c r="K12" s="2">
        <f t="shared" si="2"/>
        <v>3.2857402031959419E-4</v>
      </c>
      <c r="L12" s="2">
        <f t="shared" si="3"/>
        <v>275.00640920012637</v>
      </c>
      <c r="O12">
        <f t="shared" si="4"/>
        <v>3</v>
      </c>
      <c r="P12" s="2">
        <f t="shared" si="7"/>
        <v>9.1549295774647887E-4</v>
      </c>
      <c r="Q12" s="2">
        <f t="shared" si="7"/>
        <v>1.4007226136948155E-3</v>
      </c>
      <c r="R12" s="2">
        <f t="shared" si="7"/>
        <v>2.1938314132316067E-3</v>
      </c>
      <c r="S12" s="2">
        <f t="shared" si="7"/>
        <v>1.5705791213599116E-3</v>
      </c>
      <c r="T12" s="2">
        <f t="shared" si="7"/>
        <v>3.2857402031959419E-4</v>
      </c>
      <c r="U12" s="2">
        <f t="shared" si="5"/>
        <v>275.00640920012637</v>
      </c>
      <c r="V12" s="13">
        <f t="shared" si="6"/>
        <v>0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>
      <c r="A13" s="5">
        <v>227.90304089821478</v>
      </c>
      <c r="B13" s="5">
        <v>281.48667999999998</v>
      </c>
      <c r="C13">
        <v>1958.789</v>
      </c>
      <c r="D13">
        <v>312.43</v>
      </c>
      <c r="E13" s="1">
        <f t="shared" si="1"/>
        <v>1757</v>
      </c>
      <c r="F13">
        <v>3</v>
      </c>
      <c r="G13" s="2">
        <f t="shared" si="2"/>
        <v>1.0985915492957746E-3</v>
      </c>
      <c r="H13" s="2">
        <f t="shared" si="2"/>
        <v>1.6785593247487741E-3</v>
      </c>
      <c r="I13" s="2">
        <f t="shared" si="2"/>
        <v>2.6150886821763959E-3</v>
      </c>
      <c r="J13" s="2">
        <f t="shared" si="2"/>
        <v>1.832969549885785E-3</v>
      </c>
      <c r="K13" s="2">
        <f t="shared" si="2"/>
        <v>3.4013528773141094E-4</v>
      </c>
      <c r="L13" s="2">
        <f t="shared" si="3"/>
        <v>275.00756534439381</v>
      </c>
      <c r="O13">
        <f t="shared" si="4"/>
        <v>3</v>
      </c>
      <c r="P13" s="2">
        <f t="shared" si="7"/>
        <v>1.0985915492957746E-3</v>
      </c>
      <c r="Q13" s="2">
        <f t="shared" si="7"/>
        <v>1.6785593247487741E-3</v>
      </c>
      <c r="R13" s="2">
        <f t="shared" si="7"/>
        <v>2.6150886821763959E-3</v>
      </c>
      <c r="S13" s="2">
        <f t="shared" si="7"/>
        <v>1.832969549885785E-3</v>
      </c>
      <c r="T13" s="2">
        <f t="shared" si="7"/>
        <v>3.4013528773141094E-4</v>
      </c>
      <c r="U13" s="2">
        <f t="shared" si="5"/>
        <v>275.00756534439381</v>
      </c>
      <c r="V13" s="13">
        <f t="shared" si="6"/>
        <v>0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>
      <c r="A14" s="5">
        <v>274.1568772034243</v>
      </c>
      <c r="B14" s="5">
        <v>280.13280000000003</v>
      </c>
      <c r="C14">
        <v>1958.874</v>
      </c>
      <c r="D14">
        <v>313.33</v>
      </c>
      <c r="E14" s="1">
        <f t="shared" si="1"/>
        <v>1758</v>
      </c>
      <c r="F14">
        <v>3</v>
      </c>
      <c r="G14" s="2">
        <f t="shared" si="2"/>
        <v>1.2816901408450702E-3</v>
      </c>
      <c r="H14" s="2">
        <f t="shared" si="2"/>
        <v>1.9556316987034581E-3</v>
      </c>
      <c r="I14" s="2">
        <f t="shared" si="2"/>
        <v>3.0306915766054091E-3</v>
      </c>
      <c r="J14" s="2">
        <f t="shared" si="2"/>
        <v>2.0803704381474031E-3</v>
      </c>
      <c r="K14" s="2">
        <f t="shared" si="2"/>
        <v>3.4714755088181436E-4</v>
      </c>
      <c r="L14" s="2">
        <f t="shared" si="3"/>
        <v>275.00869553140518</v>
      </c>
      <c r="O14">
        <f t="shared" si="4"/>
        <v>3</v>
      </c>
      <c r="P14" s="2">
        <f t="shared" si="7"/>
        <v>1.2816901408450702E-3</v>
      </c>
      <c r="Q14" s="2">
        <f t="shared" si="7"/>
        <v>1.9556316987034581E-3</v>
      </c>
      <c r="R14" s="2">
        <f t="shared" si="7"/>
        <v>3.0306915766054091E-3</v>
      </c>
      <c r="S14" s="2">
        <f t="shared" si="7"/>
        <v>2.0803704381474031E-3</v>
      </c>
      <c r="T14" s="2">
        <f t="shared" si="7"/>
        <v>3.4714755088181436E-4</v>
      </c>
      <c r="U14" s="2">
        <f t="shared" si="5"/>
        <v>275.00869553140518</v>
      </c>
      <c r="V14" s="13">
        <f t="shared" si="6"/>
        <v>0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>
      <c r="A15" s="5">
        <v>302.34742552285286</v>
      </c>
      <c r="B15" s="5">
        <v>279.83415000000002</v>
      </c>
      <c r="C15">
        <v>1958.9562000000001</v>
      </c>
      <c r="D15">
        <v>314.67</v>
      </c>
      <c r="E15" s="1">
        <f t="shared" si="1"/>
        <v>1759</v>
      </c>
      <c r="F15">
        <v>3</v>
      </c>
      <c r="G15" s="2">
        <f t="shared" si="2"/>
        <v>1.4647887323943659E-3</v>
      </c>
      <c r="H15" s="2">
        <f t="shared" si="2"/>
        <v>2.231941838273081E-3</v>
      </c>
      <c r="I15" s="2">
        <f t="shared" si="2"/>
        <v>3.4407159930159217E-3</v>
      </c>
      <c r="J15" s="2">
        <f t="shared" si="2"/>
        <v>2.3136380914551237E-3</v>
      </c>
      <c r="K15" s="2">
        <f t="shared" si="2"/>
        <v>3.5140070347650706E-4</v>
      </c>
      <c r="L15" s="2">
        <f t="shared" si="3"/>
        <v>275.00980248535859</v>
      </c>
      <c r="O15">
        <f t="shared" si="4"/>
        <v>3</v>
      </c>
      <c r="P15" s="2">
        <f t="shared" si="7"/>
        <v>1.4647887323943659E-3</v>
      </c>
      <c r="Q15" s="2">
        <f t="shared" si="7"/>
        <v>2.231941838273081E-3</v>
      </c>
      <c r="R15" s="2">
        <f t="shared" si="7"/>
        <v>3.4407159930159217E-3</v>
      </c>
      <c r="S15" s="2">
        <f t="shared" si="7"/>
        <v>2.3136380914551237E-3</v>
      </c>
      <c r="T15" s="2">
        <f t="shared" si="7"/>
        <v>3.5140070347650706E-4</v>
      </c>
      <c r="U15" s="2">
        <f t="shared" si="5"/>
        <v>275.00980248535859</v>
      </c>
      <c r="V15" s="13">
        <f t="shared" si="6"/>
        <v>0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>
      <c r="A16" s="5">
        <v>329.24210070529784</v>
      </c>
      <c r="B16" s="5">
        <v>278.91829000000001</v>
      </c>
      <c r="C16">
        <v>1959.0410999999999</v>
      </c>
      <c r="D16">
        <v>315.58</v>
      </c>
      <c r="E16" s="1">
        <f t="shared" si="1"/>
        <v>1760</v>
      </c>
      <c r="F16">
        <v>3</v>
      </c>
      <c r="G16" s="2">
        <f t="shared" si="2"/>
        <v>1.6478873239436616E-3</v>
      </c>
      <c r="H16" s="2">
        <f t="shared" si="2"/>
        <v>2.5074918403872265E-3</v>
      </c>
      <c r="I16" s="2">
        <f t="shared" si="2"/>
        <v>3.845236809175678E-3</v>
      </c>
      <c r="J16" s="2">
        <f t="shared" si="2"/>
        <v>2.5335798970890231E-3</v>
      </c>
      <c r="K16" s="2">
        <f t="shared" si="2"/>
        <v>3.5398037092562458E-4</v>
      </c>
      <c r="L16" s="2">
        <f t="shared" si="3"/>
        <v>275.01088817624151</v>
      </c>
      <c r="O16">
        <f t="shared" si="4"/>
        <v>3</v>
      </c>
      <c r="P16" s="2">
        <f t="shared" si="7"/>
        <v>1.6478873239436616E-3</v>
      </c>
      <c r="Q16" s="2">
        <f t="shared" si="7"/>
        <v>2.5074918403872265E-3</v>
      </c>
      <c r="R16" s="2">
        <f t="shared" si="7"/>
        <v>3.845236809175678E-3</v>
      </c>
      <c r="S16" s="2">
        <f t="shared" si="7"/>
        <v>2.5335798970890231E-3</v>
      </c>
      <c r="T16" s="2">
        <f t="shared" si="7"/>
        <v>3.5398037092562458E-4</v>
      </c>
      <c r="U16" s="2">
        <f t="shared" si="5"/>
        <v>275.01088817624151</v>
      </c>
      <c r="V16" s="13">
        <f t="shared" si="6"/>
        <v>0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>
      <c r="A17" s="5">
        <v>364.64069483611263</v>
      </c>
      <c r="B17" s="5">
        <v>277.04675000000003</v>
      </c>
      <c r="C17">
        <v>1959.126</v>
      </c>
      <c r="D17">
        <v>316.48</v>
      </c>
      <c r="E17" s="1">
        <f t="shared" si="1"/>
        <v>1761</v>
      </c>
      <c r="F17">
        <v>3</v>
      </c>
      <c r="G17" s="2">
        <f t="shared" si="2"/>
        <v>1.8309859154929573E-3</v>
      </c>
      <c r="H17" s="2">
        <f t="shared" si="2"/>
        <v>2.782283796206762E-3</v>
      </c>
      <c r="I17" s="2">
        <f t="shared" si="2"/>
        <v>4.2443278977969063E-3</v>
      </c>
      <c r="J17" s="2">
        <f t="shared" si="2"/>
        <v>2.7409571188321759E-3</v>
      </c>
      <c r="K17" s="2">
        <f t="shared" si="2"/>
        <v>3.5554501832537699E-4</v>
      </c>
      <c r="L17" s="2">
        <f t="shared" si="3"/>
        <v>275.01195409974667</v>
      </c>
      <c r="O17">
        <f t="shared" si="4"/>
        <v>3</v>
      </c>
      <c r="P17" s="2">
        <f t="shared" si="7"/>
        <v>1.8309859154929573E-3</v>
      </c>
      <c r="Q17" s="2">
        <f t="shared" si="7"/>
        <v>2.782283796206762E-3</v>
      </c>
      <c r="R17" s="2">
        <f t="shared" si="7"/>
        <v>4.2443278977969063E-3</v>
      </c>
      <c r="S17" s="2">
        <f t="shared" si="7"/>
        <v>2.7409571188321759E-3</v>
      </c>
      <c r="T17" s="2">
        <f t="shared" si="7"/>
        <v>3.5554501832537699E-4</v>
      </c>
      <c r="U17" s="2">
        <f t="shared" si="5"/>
        <v>275.01195409974667</v>
      </c>
      <c r="V17" s="13">
        <f t="shared" si="6"/>
        <v>0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>
      <c r="A18" s="5">
        <v>428.38085402493795</v>
      </c>
      <c r="B18" s="5">
        <v>276.90738000000005</v>
      </c>
      <c r="C18">
        <v>1959.2027</v>
      </c>
      <c r="D18">
        <v>316.64999999999998</v>
      </c>
      <c r="E18" s="1">
        <f t="shared" si="1"/>
        <v>1762</v>
      </c>
      <c r="F18">
        <v>3</v>
      </c>
      <c r="G18" s="2">
        <f t="shared" si="2"/>
        <v>2.014084507042253E-3</v>
      </c>
      <c r="H18" s="2">
        <f t="shared" si="2"/>
        <v>3.0563197911397093E-3</v>
      </c>
      <c r="I18" s="2">
        <f t="shared" si="2"/>
        <v>4.6380621400267932E-3</v>
      </c>
      <c r="J18" s="2">
        <f t="shared" si="2"/>
        <v>2.936487531861032E-3</v>
      </c>
      <c r="K18" s="2">
        <f t="shared" si="2"/>
        <v>3.5649402494496651E-4</v>
      </c>
      <c r="L18" s="2">
        <f t="shared" si="3"/>
        <v>275.01300144799501</v>
      </c>
      <c r="O18">
        <f t="shared" si="4"/>
        <v>3</v>
      </c>
      <c r="P18" s="2">
        <f t="shared" si="7"/>
        <v>2.014084507042253E-3</v>
      </c>
      <c r="Q18" s="2">
        <f t="shared" si="7"/>
        <v>3.0563197911397093E-3</v>
      </c>
      <c r="R18" s="2">
        <f t="shared" si="7"/>
        <v>4.6380621400267932E-3</v>
      </c>
      <c r="S18" s="2">
        <f t="shared" si="7"/>
        <v>2.936487531861032E-3</v>
      </c>
      <c r="T18" s="2">
        <f t="shared" si="7"/>
        <v>3.5649402494496651E-4</v>
      </c>
      <c r="U18" s="2">
        <f t="shared" si="5"/>
        <v>275.01300144799501</v>
      </c>
      <c r="V18" s="13">
        <f t="shared" si="6"/>
        <v>0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>
      <c r="A19" s="5">
        <v>461.23531057480534</v>
      </c>
      <c r="B19" s="5">
        <v>276.71823500000005</v>
      </c>
      <c r="C19">
        <v>1959.2877000000001</v>
      </c>
      <c r="D19">
        <v>317.72000000000003</v>
      </c>
      <c r="E19" s="1">
        <f t="shared" si="1"/>
        <v>1763</v>
      </c>
      <c r="F19">
        <v>3</v>
      </c>
      <c r="G19" s="2">
        <f t="shared" si="2"/>
        <v>2.1971830985915487E-3</v>
      </c>
      <c r="H19" s="2">
        <f t="shared" si="2"/>
        <v>3.3296019048570701E-3</v>
      </c>
      <c r="I19" s="2">
        <f t="shared" si="2"/>
        <v>5.0265114387568807E-3</v>
      </c>
      <c r="J19" s="2">
        <f t="shared" si="2"/>
        <v>3.1208479071127915E-3</v>
      </c>
      <c r="K19" s="2">
        <f t="shared" si="2"/>
        <v>3.570696265560178E-4</v>
      </c>
      <c r="L19" s="2">
        <f t="shared" si="3"/>
        <v>275.0140312139759</v>
      </c>
      <c r="O19">
        <f t="shared" si="4"/>
        <v>3</v>
      </c>
      <c r="P19" s="2">
        <f t="shared" si="7"/>
        <v>2.1971830985915487E-3</v>
      </c>
      <c r="Q19" s="2">
        <f t="shared" si="7"/>
        <v>3.3296019048570701E-3</v>
      </c>
      <c r="R19" s="2">
        <f t="shared" si="7"/>
        <v>5.0265114387568807E-3</v>
      </c>
      <c r="S19" s="2">
        <f t="shared" si="7"/>
        <v>3.1208479071127915E-3</v>
      </c>
      <c r="T19" s="2">
        <f t="shared" si="7"/>
        <v>3.570696265560178E-4</v>
      </c>
      <c r="U19" s="2">
        <f t="shared" si="5"/>
        <v>275.0140312139759</v>
      </c>
      <c r="V19" s="13">
        <f t="shared" si="6"/>
        <v>0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>
      <c r="A20" s="5">
        <v>499.79633604650161</v>
      </c>
      <c r="B20" s="5">
        <v>276.35985500000004</v>
      </c>
      <c r="C20">
        <v>1959.3698999999999</v>
      </c>
      <c r="D20">
        <v>318.29000000000002</v>
      </c>
      <c r="E20" s="1">
        <f t="shared" si="1"/>
        <v>1764</v>
      </c>
      <c r="F20">
        <v>3</v>
      </c>
      <c r="G20" s="2">
        <f t="shared" si="2"/>
        <v>2.3802816901408444E-3</v>
      </c>
      <c r="H20" s="2">
        <f t="shared" si="2"/>
        <v>3.6021322113086091E-3</v>
      </c>
      <c r="I20" s="2">
        <f t="shared" si="2"/>
        <v>5.4097467317538155E-3</v>
      </c>
      <c r="J20" s="2">
        <f t="shared" si="2"/>
        <v>3.2946763537286825E-3</v>
      </c>
      <c r="K20" s="2">
        <f t="shared" si="2"/>
        <v>3.5741874658090037E-4</v>
      </c>
      <c r="L20" s="2">
        <f t="shared" si="3"/>
        <v>275.01504425573353</v>
      </c>
      <c r="O20">
        <f t="shared" si="4"/>
        <v>3</v>
      </c>
      <c r="P20" s="2">
        <f t="shared" si="7"/>
        <v>2.3802816901408444E-3</v>
      </c>
      <c r="Q20" s="2">
        <f t="shared" si="7"/>
        <v>3.6021322113086091E-3</v>
      </c>
      <c r="R20" s="2">
        <f t="shared" si="7"/>
        <v>5.4097467317538155E-3</v>
      </c>
      <c r="S20" s="2">
        <f t="shared" si="7"/>
        <v>3.2946763537286825E-3</v>
      </c>
      <c r="T20" s="2">
        <f t="shared" si="7"/>
        <v>3.5741874658090037E-4</v>
      </c>
      <c r="U20" s="2">
        <f t="shared" si="5"/>
        <v>275.01504425573353</v>
      </c>
      <c r="V20" s="13">
        <f t="shared" si="6"/>
        <v>0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>
      <c r="A21" s="5">
        <v>536.67317783497401</v>
      </c>
      <c r="B21" s="5">
        <v>276.00147500000003</v>
      </c>
      <c r="C21">
        <v>1959.4548</v>
      </c>
      <c r="D21">
        <v>318.14999999999998</v>
      </c>
      <c r="E21" s="1">
        <f t="shared" si="1"/>
        <v>1765</v>
      </c>
      <c r="F21">
        <v>3</v>
      </c>
      <c r="G21" s="2">
        <f t="shared" si="2"/>
        <v>2.56338028169014E-3</v>
      </c>
      <c r="H21" s="2">
        <f t="shared" si="2"/>
        <v>3.8739127787385938E-3</v>
      </c>
      <c r="I21" s="2">
        <f t="shared" si="2"/>
        <v>5.7878380046138501E-3</v>
      </c>
      <c r="J21" s="2">
        <f t="shared" si="2"/>
        <v>3.4585745276808169E-3</v>
      </c>
      <c r="K21" s="2">
        <f t="shared" si="2"/>
        <v>3.576304985799113E-4</v>
      </c>
      <c r="L21" s="2">
        <f t="shared" si="3"/>
        <v>275.01604133609129</v>
      </c>
      <c r="O21">
        <f t="shared" si="4"/>
        <v>3</v>
      </c>
      <c r="P21" s="2">
        <f t="shared" si="7"/>
        <v>2.56338028169014E-3</v>
      </c>
      <c r="Q21" s="2">
        <f t="shared" si="7"/>
        <v>3.8739127787385938E-3</v>
      </c>
      <c r="R21" s="2">
        <f t="shared" si="7"/>
        <v>5.7878380046138501E-3</v>
      </c>
      <c r="S21" s="2">
        <f t="shared" si="7"/>
        <v>3.4585745276808169E-3</v>
      </c>
      <c r="T21" s="2">
        <f t="shared" si="7"/>
        <v>3.576304985799113E-4</v>
      </c>
      <c r="U21" s="2">
        <f t="shared" si="5"/>
        <v>275.01604133609129</v>
      </c>
      <c r="V21" s="13">
        <f t="shared" si="6"/>
        <v>0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>
      <c r="A22" s="5">
        <v>572.00461163900115</v>
      </c>
      <c r="B22" s="5">
        <v>277.56441000000001</v>
      </c>
      <c r="C22">
        <v>1959.537</v>
      </c>
      <c r="D22">
        <v>316.54000000000002</v>
      </c>
      <c r="E22" s="1">
        <f t="shared" si="1"/>
        <v>1766</v>
      </c>
      <c r="F22">
        <v>3</v>
      </c>
      <c r="G22" s="2">
        <f t="shared" si="2"/>
        <v>2.7464788732394357E-3</v>
      </c>
      <c r="H22" s="2">
        <f t="shared" si="2"/>
        <v>4.1449456697014884E-3</v>
      </c>
      <c r="I22" s="2">
        <f t="shared" si="2"/>
        <v>6.1608543035434589E-3</v>
      </c>
      <c r="J22" s="2">
        <f t="shared" si="2"/>
        <v>3.613109714227139E-3</v>
      </c>
      <c r="K22" s="2">
        <f t="shared" si="2"/>
        <v>3.5775893265956689E-4</v>
      </c>
      <c r="L22" s="2">
        <f t="shared" si="3"/>
        <v>275.01702314749338</v>
      </c>
      <c r="O22">
        <f t="shared" si="4"/>
        <v>3</v>
      </c>
      <c r="P22" s="2">
        <f t="shared" si="7"/>
        <v>2.7464788732394357E-3</v>
      </c>
      <c r="Q22" s="2">
        <f t="shared" si="7"/>
        <v>4.1449456697014884E-3</v>
      </c>
      <c r="R22" s="2">
        <f t="shared" si="7"/>
        <v>6.1608543035434589E-3</v>
      </c>
      <c r="S22" s="2">
        <f t="shared" si="7"/>
        <v>3.613109714227139E-3</v>
      </c>
      <c r="T22" s="2">
        <f t="shared" si="7"/>
        <v>3.5775893265956689E-4</v>
      </c>
      <c r="U22" s="2">
        <f t="shared" si="5"/>
        <v>275.01702314749338</v>
      </c>
      <c r="V22" s="13">
        <f t="shared" si="6"/>
        <v>0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>
      <c r="A23" s="5">
        <v>595.63840159634913</v>
      </c>
      <c r="B23" s="5">
        <v>276.89742500000006</v>
      </c>
      <c r="C23">
        <v>1959.6219000000001</v>
      </c>
      <c r="D23">
        <v>314.8</v>
      </c>
      <c r="E23" s="1">
        <f t="shared" si="1"/>
        <v>1767</v>
      </c>
      <c r="F23">
        <v>3</v>
      </c>
      <c r="G23" s="2">
        <f t="shared" ref="G23:K38" si="8">G22*(1-G$5)+G$4*$F22*$L$4/1000</f>
        <v>2.9295774647887314E-3</v>
      </c>
      <c r="H23" s="2">
        <f t="shared" si="8"/>
        <v>4.4152329410776089E-3</v>
      </c>
      <c r="I23" s="2">
        <f t="shared" si="8"/>
        <v>6.5288637479684088E-3</v>
      </c>
      <c r="J23" s="2">
        <f t="shared" si="8"/>
        <v>3.7588167914022696E-3</v>
      </c>
      <c r="K23" s="2">
        <f t="shared" si="8"/>
        <v>3.5783683186662994E-4</v>
      </c>
      <c r="L23" s="2">
        <f t="shared" si="3"/>
        <v>275.01799032777711</v>
      </c>
      <c r="O23">
        <f t="shared" si="4"/>
        <v>3</v>
      </c>
      <c r="P23" s="2">
        <f t="shared" si="7"/>
        <v>2.9295774647887314E-3</v>
      </c>
      <c r="Q23" s="2">
        <f t="shared" si="7"/>
        <v>4.4152329410776089E-3</v>
      </c>
      <c r="R23" s="2">
        <f t="shared" si="7"/>
        <v>6.5288637479684088E-3</v>
      </c>
      <c r="S23" s="2">
        <f t="shared" si="7"/>
        <v>3.7588167914022696E-3</v>
      </c>
      <c r="T23" s="2">
        <f t="shared" si="7"/>
        <v>3.5783683186662994E-4</v>
      </c>
      <c r="U23" s="2">
        <f t="shared" si="5"/>
        <v>275.01799032777711</v>
      </c>
      <c r="V23" s="13">
        <f t="shared" si="6"/>
        <v>0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>
      <c r="A24" s="5">
        <v>631.98424029684861</v>
      </c>
      <c r="B24" s="5">
        <v>278.251305</v>
      </c>
      <c r="C24">
        <v>1959.7067999999999</v>
      </c>
      <c r="D24">
        <v>313.83999999999997</v>
      </c>
      <c r="E24" s="1">
        <f t="shared" si="1"/>
        <v>1768</v>
      </c>
      <c r="F24">
        <v>3</v>
      </c>
      <c r="G24" s="2">
        <f t="shared" si="8"/>
        <v>3.1126760563380271E-3</v>
      </c>
      <c r="H24" s="2">
        <f t="shared" si="8"/>
        <v>4.6847766440887327E-3</v>
      </c>
      <c r="I24" s="2">
        <f t="shared" si="8"/>
        <v>6.8919335429735787E-3</v>
      </c>
      <c r="J24" s="2">
        <f t="shared" si="8"/>
        <v>3.8962000813402898E-3</v>
      </c>
      <c r="K24" s="2">
        <f t="shared" si="8"/>
        <v>3.5788408012408103E-4</v>
      </c>
      <c r="L24" s="2">
        <f t="shared" si="3"/>
        <v>275.01894347040485</v>
      </c>
      <c r="O24">
        <f t="shared" si="4"/>
        <v>3</v>
      </c>
      <c r="P24" s="2">
        <f t="shared" ref="P24:T39" si="9">P23*(1-P$5)+P$4*$O23*$L$4/1000</f>
        <v>3.1126760563380271E-3</v>
      </c>
      <c r="Q24" s="2">
        <f t="shared" si="9"/>
        <v>4.6847766440887327E-3</v>
      </c>
      <c r="R24" s="2">
        <f t="shared" si="9"/>
        <v>6.8919335429735787E-3</v>
      </c>
      <c r="S24" s="2">
        <f t="shared" si="9"/>
        <v>3.8962000813402898E-3</v>
      </c>
      <c r="T24" s="2">
        <f t="shared" si="9"/>
        <v>3.5788408012408103E-4</v>
      </c>
      <c r="U24" s="2">
        <f t="shared" si="5"/>
        <v>275.01894347040485</v>
      </c>
      <c r="V24" s="13">
        <f t="shared" si="6"/>
        <v>0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>
      <c r="A25" s="5">
        <v>667.93828448427166</v>
      </c>
      <c r="B25" s="5">
        <v>279.38617500000004</v>
      </c>
      <c r="C25">
        <v>1959.789</v>
      </c>
      <c r="D25">
        <v>313.33</v>
      </c>
      <c r="E25" s="1">
        <f t="shared" si="1"/>
        <v>1769</v>
      </c>
      <c r="F25">
        <v>3</v>
      </c>
      <c r="G25" s="2">
        <f t="shared" si="8"/>
        <v>3.2957746478873228E-3</v>
      </c>
      <c r="H25" s="2">
        <f t="shared" si="8"/>
        <v>4.9535788243136643E-3</v>
      </c>
      <c r="I25" s="2">
        <f t="shared" si="8"/>
        <v>7.2501299915758068E-3</v>
      </c>
      <c r="J25" s="2">
        <f t="shared" si="8"/>
        <v>4.0257350958372764E-3</v>
      </c>
      <c r="K25" s="2">
        <f t="shared" si="8"/>
        <v>3.579127376408431E-4</v>
      </c>
      <c r="L25" s="2">
        <f t="shared" si="3"/>
        <v>275.01988313129726</v>
      </c>
      <c r="O25">
        <f t="shared" si="4"/>
        <v>3</v>
      </c>
      <c r="P25" s="2">
        <f t="shared" si="9"/>
        <v>3.2957746478873228E-3</v>
      </c>
      <c r="Q25" s="2">
        <f t="shared" si="9"/>
        <v>4.9535788243136643E-3</v>
      </c>
      <c r="R25" s="2">
        <f t="shared" si="9"/>
        <v>7.2501299915758068E-3</v>
      </c>
      <c r="S25" s="2">
        <f t="shared" si="9"/>
        <v>4.0257350958372764E-3</v>
      </c>
      <c r="T25" s="2">
        <f t="shared" si="9"/>
        <v>3.579127376408431E-4</v>
      </c>
      <c r="U25" s="2">
        <f t="shared" si="5"/>
        <v>275.01988313129726</v>
      </c>
      <c r="V25" s="13">
        <f t="shared" si="6"/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>
      <c r="A26" s="5">
        <v>698.42128056304807</v>
      </c>
      <c r="B26" s="5">
        <v>279.70473500000003</v>
      </c>
      <c r="C26">
        <v>1959.874</v>
      </c>
      <c r="D26">
        <v>314.81</v>
      </c>
      <c r="E26" s="1">
        <f t="shared" si="1"/>
        <v>1770</v>
      </c>
      <c r="F26">
        <v>3</v>
      </c>
      <c r="G26" s="2">
        <f t="shared" si="8"/>
        <v>3.4788732394366185E-3</v>
      </c>
      <c r="H26" s="2">
        <f t="shared" si="8"/>
        <v>5.2216415217037591E-3</v>
      </c>
      <c r="I26" s="2">
        <f t="shared" si="8"/>
        <v>7.6035185068320035E-3</v>
      </c>
      <c r="J26" s="2">
        <f t="shared" si="8"/>
        <v>4.1478701821953366E-3</v>
      </c>
      <c r="K26" s="2">
        <f t="shared" si="8"/>
        <v>3.5793011930339053E-4</v>
      </c>
      <c r="L26" s="2">
        <f t="shared" si="3"/>
        <v>275.02080983356944</v>
      </c>
      <c r="O26">
        <f t="shared" si="4"/>
        <v>3</v>
      </c>
      <c r="P26" s="2">
        <f t="shared" si="9"/>
        <v>3.4788732394366185E-3</v>
      </c>
      <c r="Q26" s="2">
        <f t="shared" si="9"/>
        <v>5.2216415217037591E-3</v>
      </c>
      <c r="R26" s="2">
        <f t="shared" si="9"/>
        <v>7.6035185068320035E-3</v>
      </c>
      <c r="S26" s="2">
        <f t="shared" si="9"/>
        <v>4.1478701821953366E-3</v>
      </c>
      <c r="T26" s="2">
        <f t="shared" si="9"/>
        <v>3.5793011930339053E-4</v>
      </c>
      <c r="U26" s="2">
        <f t="shared" si="5"/>
        <v>275.02080983356944</v>
      </c>
      <c r="V26" s="13">
        <f t="shared" si="6"/>
        <v>0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>
      <c r="A27" s="5">
        <v>729.67119819346613</v>
      </c>
      <c r="B27" s="5">
        <v>278.52599499999997</v>
      </c>
      <c r="C27">
        <v>1959.9562000000001</v>
      </c>
      <c r="D27">
        <v>315.58</v>
      </c>
      <c r="E27" s="1">
        <f t="shared" si="1"/>
        <v>1771</v>
      </c>
      <c r="F27">
        <v>4</v>
      </c>
      <c r="G27" s="2">
        <f t="shared" si="8"/>
        <v>3.6619718309859142E-3</v>
      </c>
      <c r="H27" s="2">
        <f t="shared" si="8"/>
        <v>5.4889667705984068E-3</v>
      </c>
      <c r="I27" s="2">
        <f t="shared" si="8"/>
        <v>7.9521636237847408E-3</v>
      </c>
      <c r="J27" s="2">
        <f t="shared" si="8"/>
        <v>4.2630280750447485E-3</v>
      </c>
      <c r="K27" s="2">
        <f t="shared" si="8"/>
        <v>3.5794066181464232E-4</v>
      </c>
      <c r="L27" s="2">
        <f t="shared" si="3"/>
        <v>275.02172407096225</v>
      </c>
      <c r="O27">
        <f t="shared" si="4"/>
        <v>4</v>
      </c>
      <c r="P27" s="2">
        <f t="shared" si="9"/>
        <v>3.6619718309859142E-3</v>
      </c>
      <c r="Q27" s="2">
        <f t="shared" si="9"/>
        <v>5.4889667705984068E-3</v>
      </c>
      <c r="R27" s="2">
        <f t="shared" si="9"/>
        <v>7.9521636237847408E-3</v>
      </c>
      <c r="S27" s="2">
        <f t="shared" si="9"/>
        <v>4.2630280750447485E-3</v>
      </c>
      <c r="T27" s="2">
        <f t="shared" si="9"/>
        <v>3.5794066181464232E-4</v>
      </c>
      <c r="U27" s="2">
        <f t="shared" si="5"/>
        <v>275.02172407096225</v>
      </c>
      <c r="V27" s="13">
        <f t="shared" si="6"/>
        <v>0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>
      <c r="A28" s="5">
        <v>764.49516100553888</v>
      </c>
      <c r="B28" s="5">
        <v>278.52599499999997</v>
      </c>
      <c r="C28">
        <v>1960.0409999999999</v>
      </c>
      <c r="D28">
        <v>316.43</v>
      </c>
      <c r="E28" s="1">
        <f t="shared" si="1"/>
        <v>1772</v>
      </c>
      <c r="F28">
        <v>4</v>
      </c>
      <c r="G28" s="2">
        <f t="shared" si="8"/>
        <v>3.9061032863849754E-3</v>
      </c>
      <c r="H28" s="2">
        <f t="shared" si="8"/>
        <v>5.8494533133554901E-3</v>
      </c>
      <c r="I28" s="2">
        <f t="shared" si="8"/>
        <v>8.44636375303154E-3</v>
      </c>
      <c r="J28" s="2">
        <f t="shared" si="8"/>
        <v>4.4889782515341549E-3</v>
      </c>
      <c r="K28" s="2">
        <f t="shared" si="8"/>
        <v>4.0489541297845856E-4</v>
      </c>
      <c r="L28" s="2">
        <f t="shared" si="3"/>
        <v>275.02309579401731</v>
      </c>
      <c r="O28">
        <f t="shared" si="4"/>
        <v>4</v>
      </c>
      <c r="P28" s="2">
        <f t="shared" si="9"/>
        <v>3.9061032863849754E-3</v>
      </c>
      <c r="Q28" s="2">
        <f t="shared" si="9"/>
        <v>5.8494533133554901E-3</v>
      </c>
      <c r="R28" s="2">
        <f t="shared" si="9"/>
        <v>8.44636375303154E-3</v>
      </c>
      <c r="S28" s="2">
        <f t="shared" si="9"/>
        <v>4.4889782515341549E-3</v>
      </c>
      <c r="T28" s="2">
        <f t="shared" si="9"/>
        <v>4.0489541297845856E-4</v>
      </c>
      <c r="U28" s="2">
        <f t="shared" si="5"/>
        <v>275.02309579401731</v>
      </c>
      <c r="V28" s="13">
        <f t="shared" si="6"/>
        <v>0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>
      <c r="A29" s="5">
        <v>799.24277413704067</v>
      </c>
      <c r="B29" s="5">
        <v>278.54995500000001</v>
      </c>
      <c r="C29">
        <v>1960.1257000000001</v>
      </c>
      <c r="D29">
        <v>316.98</v>
      </c>
      <c r="E29" s="1">
        <f t="shared" si="1"/>
        <v>1773</v>
      </c>
      <c r="F29">
        <v>4</v>
      </c>
      <c r="G29" s="2">
        <f t="shared" si="8"/>
        <v>4.1502347417840361E-3</v>
      </c>
      <c r="H29" s="2">
        <f t="shared" si="8"/>
        <v>6.208948146855099E-3</v>
      </c>
      <c r="I29" s="2">
        <f t="shared" si="8"/>
        <v>8.9339304237661434E-3</v>
      </c>
      <c r="J29" s="2">
        <f t="shared" si="8"/>
        <v>4.7020206047952854E-3</v>
      </c>
      <c r="K29" s="2">
        <f t="shared" si="8"/>
        <v>4.3337490917849062E-4</v>
      </c>
      <c r="L29" s="2">
        <f t="shared" si="3"/>
        <v>275.02442850882636</v>
      </c>
      <c r="O29">
        <f t="shared" si="4"/>
        <v>4</v>
      </c>
      <c r="P29" s="2">
        <f t="shared" si="9"/>
        <v>4.1502347417840361E-3</v>
      </c>
      <c r="Q29" s="2">
        <f t="shared" si="9"/>
        <v>6.208948146855099E-3</v>
      </c>
      <c r="R29" s="2">
        <f t="shared" si="9"/>
        <v>8.9339304237661434E-3</v>
      </c>
      <c r="S29" s="2">
        <f t="shared" si="9"/>
        <v>4.7020206047952854E-3</v>
      </c>
      <c r="T29" s="2">
        <f t="shared" si="9"/>
        <v>4.3337490917849062E-4</v>
      </c>
      <c r="U29" s="2">
        <f t="shared" si="5"/>
        <v>275.02442850882636</v>
      </c>
      <c r="V29" s="13">
        <f t="shared" si="6"/>
        <v>0</v>
      </c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>
      <c r="A30" s="5">
        <v>857.30982198049514</v>
      </c>
      <c r="B30" s="5">
        <v>279.33640000000003</v>
      </c>
      <c r="C30">
        <v>1960.2049</v>
      </c>
      <c r="D30">
        <v>317.58</v>
      </c>
      <c r="E30" s="1">
        <f t="shared" si="1"/>
        <v>1774</v>
      </c>
      <c r="F30">
        <v>4</v>
      </c>
      <c r="G30" s="2">
        <f t="shared" si="8"/>
        <v>4.3943661971830974E-3</v>
      </c>
      <c r="H30" s="2">
        <f t="shared" si="8"/>
        <v>6.567453999319052E-3</v>
      </c>
      <c r="I30" s="2">
        <f t="shared" si="8"/>
        <v>9.4149526743542433E-3</v>
      </c>
      <c r="J30" s="2">
        <f t="shared" si="8"/>
        <v>4.9028925181888484E-3</v>
      </c>
      <c r="K30" s="2">
        <f t="shared" si="8"/>
        <v>4.5064859679697951E-4</v>
      </c>
      <c r="L30" s="2">
        <f t="shared" si="3"/>
        <v>275.02573031398583</v>
      </c>
      <c r="O30">
        <f t="shared" si="4"/>
        <v>4</v>
      </c>
      <c r="P30" s="2">
        <f t="shared" si="9"/>
        <v>4.3943661971830974E-3</v>
      </c>
      <c r="Q30" s="2">
        <f t="shared" si="9"/>
        <v>6.567453999319052E-3</v>
      </c>
      <c r="R30" s="2">
        <f t="shared" si="9"/>
        <v>9.4149526743542433E-3</v>
      </c>
      <c r="S30" s="2">
        <f t="shared" si="9"/>
        <v>4.9028925181888484E-3</v>
      </c>
      <c r="T30" s="2">
        <f t="shared" si="9"/>
        <v>4.5064859679697951E-4</v>
      </c>
      <c r="U30" s="2">
        <f t="shared" si="5"/>
        <v>275.02573031398583</v>
      </c>
      <c r="V30" s="13">
        <f t="shared" si="6"/>
        <v>0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>
      <c r="A31" s="5">
        <v>897.43654891130177</v>
      </c>
      <c r="B31" s="5">
        <v>278.91423999999995</v>
      </c>
      <c r="C31">
        <v>1960.2896000000001</v>
      </c>
      <c r="D31">
        <v>319.02999999999997</v>
      </c>
      <c r="E31" s="1">
        <f t="shared" si="1"/>
        <v>1775</v>
      </c>
      <c r="F31">
        <v>4</v>
      </c>
      <c r="G31" s="2">
        <f t="shared" si="8"/>
        <v>4.6384976525821586E-3</v>
      </c>
      <c r="H31" s="2">
        <f t="shared" si="8"/>
        <v>6.9249735914637487E-3</v>
      </c>
      <c r="I31" s="2">
        <f t="shared" si="8"/>
        <v>9.8895183480337476E-3</v>
      </c>
      <c r="J31" s="2">
        <f t="shared" si="8"/>
        <v>5.0922892506823809E-3</v>
      </c>
      <c r="K31" s="2">
        <f t="shared" si="8"/>
        <v>4.6112561794389148E-4</v>
      </c>
      <c r="L31" s="2">
        <f t="shared" si="3"/>
        <v>275.02700640446068</v>
      </c>
      <c r="O31">
        <f t="shared" si="4"/>
        <v>4</v>
      </c>
      <c r="P31" s="2">
        <f t="shared" si="9"/>
        <v>4.6384976525821586E-3</v>
      </c>
      <c r="Q31" s="2">
        <f t="shared" si="9"/>
        <v>6.9249735914637487E-3</v>
      </c>
      <c r="R31" s="2">
        <f t="shared" si="9"/>
        <v>9.8895183480337476E-3</v>
      </c>
      <c r="S31" s="2">
        <f t="shared" si="9"/>
        <v>5.0922892506823809E-3</v>
      </c>
      <c r="T31" s="2">
        <f t="shared" si="9"/>
        <v>4.6112561794389148E-4</v>
      </c>
      <c r="U31" s="2">
        <f t="shared" si="5"/>
        <v>275.02700640446068</v>
      </c>
      <c r="V31" s="13">
        <f t="shared" si="6"/>
        <v>0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>
      <c r="A32" s="5">
        <v>944.23650758208908</v>
      </c>
      <c r="B32" s="5">
        <v>279.11739</v>
      </c>
      <c r="C32">
        <v>1960.3715999999999</v>
      </c>
      <c r="D32">
        <v>320.04000000000002</v>
      </c>
      <c r="E32" s="1">
        <f t="shared" si="1"/>
        <v>1776</v>
      </c>
      <c r="F32">
        <v>4</v>
      </c>
      <c r="G32" s="2">
        <f t="shared" si="8"/>
        <v>4.8826291079812198E-3</v>
      </c>
      <c r="H32" s="2">
        <f t="shared" si="8"/>
        <v>7.2815096365208155E-3</v>
      </c>
      <c r="I32" s="2">
        <f t="shared" si="8"/>
        <v>1.0357714108956525E-2</v>
      </c>
      <c r="J32" s="2">
        <f t="shared" si="8"/>
        <v>5.2708663432843991E-3</v>
      </c>
      <c r="K32" s="2">
        <f t="shared" si="8"/>
        <v>4.6748025249195122E-4</v>
      </c>
      <c r="L32" s="2">
        <f t="shared" si="3"/>
        <v>275.02826019944922</v>
      </c>
      <c r="O32">
        <f t="shared" si="4"/>
        <v>4</v>
      </c>
      <c r="P32" s="2">
        <f t="shared" si="9"/>
        <v>4.8826291079812198E-3</v>
      </c>
      <c r="Q32" s="2">
        <f t="shared" si="9"/>
        <v>7.2815096365208155E-3</v>
      </c>
      <c r="R32" s="2">
        <f t="shared" si="9"/>
        <v>1.0357714108956525E-2</v>
      </c>
      <c r="S32" s="2">
        <f t="shared" si="9"/>
        <v>5.2708663432843991E-3</v>
      </c>
      <c r="T32" s="2">
        <f t="shared" si="9"/>
        <v>4.6748025249195122E-4</v>
      </c>
      <c r="U32" s="2">
        <f t="shared" si="5"/>
        <v>275.02826019944922</v>
      </c>
      <c r="V32" s="13">
        <f t="shared" si="6"/>
        <v>0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>
      <c r="A33" s="5">
        <v>968.20091040480986</v>
      </c>
      <c r="B33" s="5">
        <v>278.45946000000004</v>
      </c>
      <c r="C33">
        <v>1960.4563000000001</v>
      </c>
      <c r="D33">
        <v>319.58999999999997</v>
      </c>
      <c r="E33" s="1">
        <f t="shared" si="1"/>
        <v>1777</v>
      </c>
      <c r="F33">
        <v>4</v>
      </c>
      <c r="G33" s="2">
        <f t="shared" si="8"/>
        <v>5.126760563380281E-3</v>
      </c>
      <c r="H33" s="2">
        <f t="shared" si="8"/>
        <v>7.6370648402576983E-3</v>
      </c>
      <c r="I33" s="2">
        <f t="shared" si="8"/>
        <v>1.081962545801482E-2</v>
      </c>
      <c r="J33" s="2">
        <f t="shared" si="8"/>
        <v>5.4392418880065269E-3</v>
      </c>
      <c r="K33" s="2">
        <f t="shared" si="8"/>
        <v>4.7133453317661859E-4</v>
      </c>
      <c r="L33" s="2">
        <f t="shared" si="3"/>
        <v>275.02949402728285</v>
      </c>
      <c r="O33">
        <f t="shared" si="4"/>
        <v>4</v>
      </c>
      <c r="P33" s="2">
        <f t="shared" si="9"/>
        <v>5.126760563380281E-3</v>
      </c>
      <c r="Q33" s="2">
        <f t="shared" si="9"/>
        <v>7.6370648402576983E-3</v>
      </c>
      <c r="R33" s="2">
        <f t="shared" si="9"/>
        <v>1.081962545801482E-2</v>
      </c>
      <c r="S33" s="2">
        <f t="shared" si="9"/>
        <v>5.4392418880065269E-3</v>
      </c>
      <c r="T33" s="2">
        <f t="shared" si="9"/>
        <v>4.7133453317661859E-4</v>
      </c>
      <c r="U33" s="2">
        <f t="shared" si="5"/>
        <v>275.02949402728285</v>
      </c>
      <c r="V33" s="13">
        <f t="shared" si="6"/>
        <v>0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>
      <c r="A34" s="5">
        <v>1004.9747775064998</v>
      </c>
      <c r="B34" s="5">
        <v>279.36356499999999</v>
      </c>
      <c r="C34">
        <v>1960.5382999999999</v>
      </c>
      <c r="D34">
        <v>318.18</v>
      </c>
      <c r="E34" s="1">
        <f t="shared" si="1"/>
        <v>1778</v>
      </c>
      <c r="F34">
        <v>4</v>
      </c>
      <c r="G34" s="2">
        <f t="shared" si="8"/>
        <v>5.3708920187793422E-3</v>
      </c>
      <c r="H34" s="2">
        <f t="shared" si="8"/>
        <v>7.9916419009981952E-3</v>
      </c>
      <c r="I34" s="2">
        <f t="shared" si="8"/>
        <v>1.1275336748455243E-2</v>
      </c>
      <c r="J34" s="2">
        <f t="shared" si="8"/>
        <v>5.5979986672069571E-3</v>
      </c>
      <c r="K34" s="2">
        <f t="shared" si="8"/>
        <v>4.7367227258300756E-4</v>
      </c>
      <c r="L34" s="2">
        <f t="shared" si="3"/>
        <v>275.03070954160802</v>
      </c>
      <c r="O34">
        <f t="shared" si="4"/>
        <v>4</v>
      </c>
      <c r="P34" s="2">
        <f t="shared" si="9"/>
        <v>5.3708920187793422E-3</v>
      </c>
      <c r="Q34" s="2">
        <f t="shared" si="9"/>
        <v>7.9916419009981952E-3</v>
      </c>
      <c r="R34" s="2">
        <f t="shared" si="9"/>
        <v>1.1275336748455243E-2</v>
      </c>
      <c r="S34" s="2">
        <f t="shared" si="9"/>
        <v>5.5979986672069571E-3</v>
      </c>
      <c r="T34" s="2">
        <f t="shared" si="9"/>
        <v>4.7367227258300756E-4</v>
      </c>
      <c r="U34" s="2">
        <f t="shared" si="5"/>
        <v>275.03070954160802</v>
      </c>
      <c r="V34" s="13">
        <f t="shared" si="6"/>
        <v>0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>
      <c r="A35" s="5">
        <v>1005</v>
      </c>
      <c r="B35" s="5">
        <v>280.5</v>
      </c>
      <c r="C35">
        <v>1960.623</v>
      </c>
      <c r="D35">
        <v>315.89999999999998</v>
      </c>
      <c r="E35" s="1">
        <f t="shared" si="1"/>
        <v>1779</v>
      </c>
      <c r="F35">
        <v>4</v>
      </c>
      <c r="G35" s="2">
        <f t="shared" si="8"/>
        <v>5.6150234741784034E-3</v>
      </c>
      <c r="H35" s="2">
        <f t="shared" si="8"/>
        <v>8.3452435096429359E-3</v>
      </c>
      <c r="I35" s="2">
        <f t="shared" si="8"/>
        <v>1.1724931201283172E-2</v>
      </c>
      <c r="J35" s="2">
        <f t="shared" si="8"/>
        <v>5.7476861707199409E-3</v>
      </c>
      <c r="K35" s="2">
        <f t="shared" si="8"/>
        <v>4.7509018320740086E-4</v>
      </c>
      <c r="L35" s="2">
        <f t="shared" si="3"/>
        <v>275.03190797453902</v>
      </c>
      <c r="O35">
        <f t="shared" si="4"/>
        <v>4</v>
      </c>
      <c r="P35" s="2">
        <f t="shared" si="9"/>
        <v>5.6150234741784034E-3</v>
      </c>
      <c r="Q35" s="2">
        <f t="shared" si="9"/>
        <v>8.3452435096429359E-3</v>
      </c>
      <c r="R35" s="2">
        <f t="shared" si="9"/>
        <v>1.1724931201283172E-2</v>
      </c>
      <c r="S35" s="2">
        <f t="shared" si="9"/>
        <v>5.7476861707199409E-3</v>
      </c>
      <c r="T35" s="2">
        <f t="shared" si="9"/>
        <v>4.7509018320740086E-4</v>
      </c>
      <c r="U35" s="2">
        <f t="shared" si="5"/>
        <v>275.03190797453902</v>
      </c>
      <c r="V35" s="13">
        <f t="shared" si="6"/>
        <v>0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>
      <c r="A36" s="5">
        <v>1025.1723309203073</v>
      </c>
      <c r="B36" s="5">
        <v>280.82965000000002</v>
      </c>
      <c r="C36">
        <v>1960.7076999999999</v>
      </c>
      <c r="D36">
        <v>314.17</v>
      </c>
      <c r="E36" s="1">
        <f t="shared" si="1"/>
        <v>1780</v>
      </c>
      <c r="F36">
        <v>4</v>
      </c>
      <c r="G36" s="2">
        <f t="shared" si="8"/>
        <v>5.8591549295774646E-3</v>
      </c>
      <c r="H36" s="2">
        <f t="shared" si="8"/>
        <v>8.6978723496898003E-3</v>
      </c>
      <c r="I36" s="2">
        <f t="shared" si="8"/>
        <v>1.2168490920460398E-2</v>
      </c>
      <c r="J36" s="2">
        <f t="shared" si="8"/>
        <v>5.8888224977530152E-3</v>
      </c>
      <c r="K36" s="2">
        <f t="shared" si="8"/>
        <v>4.7595018947382768E-4</v>
      </c>
      <c r="L36" s="2">
        <f t="shared" si="3"/>
        <v>275.03309029088695</v>
      </c>
      <c r="O36">
        <f t="shared" si="4"/>
        <v>4</v>
      </c>
      <c r="P36" s="2">
        <f t="shared" si="9"/>
        <v>5.8591549295774646E-3</v>
      </c>
      <c r="Q36" s="2">
        <f t="shared" si="9"/>
        <v>8.6978723496898003E-3</v>
      </c>
      <c r="R36" s="2">
        <f t="shared" si="9"/>
        <v>1.2168490920460398E-2</v>
      </c>
      <c r="S36" s="2">
        <f t="shared" si="9"/>
        <v>5.8888224977530152E-3</v>
      </c>
      <c r="T36" s="2">
        <f t="shared" si="9"/>
        <v>4.7595018947382768E-4</v>
      </c>
      <c r="U36" s="2">
        <f t="shared" si="5"/>
        <v>275.03309029088695</v>
      </c>
      <c r="V36" s="13">
        <f t="shared" si="6"/>
        <v>0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>
      <c r="A37" s="5">
        <v>1036.7968998901797</v>
      </c>
      <c r="B37" s="5">
        <v>280.26947000000001</v>
      </c>
      <c r="C37">
        <v>1960.7896000000001</v>
      </c>
      <c r="D37">
        <v>313.83</v>
      </c>
      <c r="E37" s="1">
        <f t="shared" si="1"/>
        <v>1781</v>
      </c>
      <c r="F37">
        <v>5</v>
      </c>
      <c r="G37" s="2">
        <f t="shared" si="8"/>
        <v>6.1032863849765258E-3</v>
      </c>
      <c r="H37" s="2">
        <f t="shared" si="8"/>
        <v>9.0495310972542875E-3</v>
      </c>
      <c r="I37" s="2">
        <f t="shared" si="8"/>
        <v>1.2606096907898767E-2</v>
      </c>
      <c r="J37" s="2">
        <f t="shared" si="8"/>
        <v>6.02189615013482E-3</v>
      </c>
      <c r="K37" s="2">
        <f t="shared" si="8"/>
        <v>4.7647180964196053E-4</v>
      </c>
      <c r="L37" s="2">
        <f t="shared" si="3"/>
        <v>275.03425728234993</v>
      </c>
      <c r="O37">
        <f t="shared" si="4"/>
        <v>5</v>
      </c>
      <c r="P37" s="2">
        <f t="shared" si="9"/>
        <v>6.1032863849765258E-3</v>
      </c>
      <c r="Q37" s="2">
        <f t="shared" si="9"/>
        <v>9.0495310972542875E-3</v>
      </c>
      <c r="R37" s="2">
        <f t="shared" si="9"/>
        <v>1.2606096907898767E-2</v>
      </c>
      <c r="S37" s="2">
        <f t="shared" si="9"/>
        <v>6.02189615013482E-3</v>
      </c>
      <c r="T37" s="2">
        <f t="shared" si="9"/>
        <v>4.7647180964196053E-4</v>
      </c>
      <c r="U37" s="2">
        <f t="shared" si="5"/>
        <v>275.03425728234993</v>
      </c>
      <c r="V37" s="13">
        <f t="shared" si="6"/>
        <v>0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>
      <c r="A38" s="5">
        <v>1058.0112997238571</v>
      </c>
      <c r="B38" s="5">
        <v>282.76092</v>
      </c>
      <c r="C38">
        <v>1960.8742999999999</v>
      </c>
      <c r="D38">
        <v>315</v>
      </c>
      <c r="E38" s="1">
        <f t="shared" si="1"/>
        <v>1782</v>
      </c>
      <c r="F38">
        <v>5</v>
      </c>
      <c r="G38" s="2">
        <f t="shared" si="8"/>
        <v>6.4084507042253521E-3</v>
      </c>
      <c r="H38" s="2">
        <f t="shared" si="8"/>
        <v>9.494119134704845E-3</v>
      </c>
      <c r="I38" s="2">
        <f t="shared" si="8"/>
        <v>1.3188063820036617E-2</v>
      </c>
      <c r="J38" s="2">
        <f t="shared" si="8"/>
        <v>6.2647386151390826E-3</v>
      </c>
      <c r="K38" s="2">
        <f t="shared" si="8"/>
        <v>5.237365450741693E-4</v>
      </c>
      <c r="L38" s="2">
        <f t="shared" si="3"/>
        <v>275.03587910881919</v>
      </c>
      <c r="O38">
        <f t="shared" si="4"/>
        <v>5</v>
      </c>
      <c r="P38" s="2">
        <f t="shared" si="9"/>
        <v>6.4084507042253521E-3</v>
      </c>
      <c r="Q38" s="2">
        <f t="shared" si="9"/>
        <v>9.494119134704845E-3</v>
      </c>
      <c r="R38" s="2">
        <f t="shared" si="9"/>
        <v>1.3188063820036617E-2</v>
      </c>
      <c r="S38" s="2">
        <f t="shared" si="9"/>
        <v>6.2647386151390826E-3</v>
      </c>
      <c r="T38" s="2">
        <f t="shared" si="9"/>
        <v>5.237365450741693E-4</v>
      </c>
      <c r="U38" s="2">
        <f t="shared" si="5"/>
        <v>275.03587910881919</v>
      </c>
      <c r="V38" s="13">
        <f t="shared" si="6"/>
        <v>0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>
      <c r="A39" s="5">
        <v>1087.5374858030018</v>
      </c>
      <c r="B39" s="5">
        <v>282.39983999999998</v>
      </c>
      <c r="C39">
        <v>1960.9563000000001</v>
      </c>
      <c r="D39">
        <v>316.19</v>
      </c>
      <c r="E39" s="1">
        <f t="shared" si="1"/>
        <v>1783</v>
      </c>
      <c r="F39">
        <v>5</v>
      </c>
      <c r="G39" s="2">
        <f t="shared" ref="G39:K54" si="10">G38*(1-G$5)+G$4*$F38*$L$4/1000</f>
        <v>6.7136150234741784E-3</v>
      </c>
      <c r="H39" s="2">
        <f t="shared" si="10"/>
        <v>9.9374840971714375E-3</v>
      </c>
      <c r="I39" s="2">
        <f t="shared" si="10"/>
        <v>1.3762219213846818E-2</v>
      </c>
      <c r="J39" s="2">
        <f t="shared" si="10"/>
        <v>6.4937082535791186E-3</v>
      </c>
      <c r="K39" s="2">
        <f t="shared" si="10"/>
        <v>5.5240405623700989E-4</v>
      </c>
      <c r="L39" s="2">
        <f t="shared" si="3"/>
        <v>275.03745943064433</v>
      </c>
      <c r="O39">
        <f t="shared" si="4"/>
        <v>5</v>
      </c>
      <c r="P39" s="2">
        <f t="shared" si="9"/>
        <v>6.7136150234741784E-3</v>
      </c>
      <c r="Q39" s="2">
        <f t="shared" si="9"/>
        <v>9.9374840971714375E-3</v>
      </c>
      <c r="R39" s="2">
        <f t="shared" si="9"/>
        <v>1.3762219213846818E-2</v>
      </c>
      <c r="S39" s="2">
        <f t="shared" si="9"/>
        <v>6.4937082535791186E-3</v>
      </c>
      <c r="T39" s="2">
        <f t="shared" si="9"/>
        <v>5.5240405623700989E-4</v>
      </c>
      <c r="U39" s="2">
        <f t="shared" si="5"/>
        <v>275.03745943064433</v>
      </c>
      <c r="V39" s="13">
        <f t="shared" si="6"/>
        <v>0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>
      <c r="A40" s="5">
        <v>1105.3739406361235</v>
      </c>
      <c r="B40" s="5">
        <v>282.75096500000001</v>
      </c>
      <c r="C40">
        <v>1961.0410999999999</v>
      </c>
      <c r="D40">
        <v>316.89</v>
      </c>
      <c r="E40" s="1">
        <f t="shared" si="1"/>
        <v>1784</v>
      </c>
      <c r="F40">
        <v>5</v>
      </c>
      <c r="G40" s="2">
        <f t="shared" si="10"/>
        <v>7.0187793427230047E-3</v>
      </c>
      <c r="H40" s="2">
        <f t="shared" si="10"/>
        <v>1.0379629349369916E-2</v>
      </c>
      <c r="I40" s="2">
        <f t="shared" si="10"/>
        <v>1.4328667940339473E-2</v>
      </c>
      <c r="J40" s="2">
        <f t="shared" si="10"/>
        <v>6.7095975764223893E-3</v>
      </c>
      <c r="K40" s="2">
        <f t="shared" si="10"/>
        <v>5.6979178069492694E-4</v>
      </c>
      <c r="L40" s="2">
        <f t="shared" si="3"/>
        <v>275.03900646598953</v>
      </c>
      <c r="O40">
        <f t="shared" si="4"/>
        <v>5</v>
      </c>
      <c r="P40" s="2">
        <f t="shared" ref="P40:T55" si="11">P39*(1-P$5)+P$4*$O39*$L$4/1000</f>
        <v>7.0187793427230047E-3</v>
      </c>
      <c r="Q40" s="2">
        <f t="shared" si="11"/>
        <v>1.0379629349369916E-2</v>
      </c>
      <c r="R40" s="2">
        <f t="shared" si="11"/>
        <v>1.4328667940339473E-2</v>
      </c>
      <c r="S40" s="2">
        <f t="shared" si="11"/>
        <v>6.7095975764223893E-3</v>
      </c>
      <c r="T40" s="2">
        <f t="shared" si="11"/>
        <v>5.6979178069492694E-4</v>
      </c>
      <c r="U40" s="2">
        <f t="shared" si="5"/>
        <v>275.03900646598953</v>
      </c>
      <c r="V40" s="13">
        <f t="shared" si="6"/>
        <v>0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>
      <c r="A41" s="5">
        <v>1136.7946841810672</v>
      </c>
      <c r="B41" s="5">
        <v>283.81344999999999</v>
      </c>
      <c r="C41">
        <v>1961.126</v>
      </c>
      <c r="D41">
        <v>317.7</v>
      </c>
      <c r="E41" s="1">
        <f t="shared" si="1"/>
        <v>1785</v>
      </c>
      <c r="F41">
        <v>5</v>
      </c>
      <c r="G41" s="2">
        <f t="shared" si="10"/>
        <v>7.3239436619718309E-3</v>
      </c>
      <c r="H41" s="2">
        <f t="shared" si="10"/>
        <v>1.0820558246759697E-2</v>
      </c>
      <c r="I41" s="2">
        <f t="shared" si="10"/>
        <v>1.4887513443149848E-2</v>
      </c>
      <c r="J41" s="2">
        <f t="shared" si="10"/>
        <v>6.9131538209763243E-3</v>
      </c>
      <c r="K41" s="2">
        <f t="shared" si="10"/>
        <v>5.8033796868128882E-4</v>
      </c>
      <c r="L41" s="2">
        <f t="shared" si="3"/>
        <v>275.04052550714152</v>
      </c>
      <c r="O41">
        <f t="shared" si="4"/>
        <v>5</v>
      </c>
      <c r="P41" s="2">
        <f t="shared" si="11"/>
        <v>7.3239436619718309E-3</v>
      </c>
      <c r="Q41" s="2">
        <f t="shared" si="11"/>
        <v>1.0820558246759697E-2</v>
      </c>
      <c r="R41" s="2">
        <f t="shared" si="11"/>
        <v>1.4887513443149848E-2</v>
      </c>
      <c r="S41" s="2">
        <f t="shared" si="11"/>
        <v>6.9131538209763243E-3</v>
      </c>
      <c r="T41" s="2">
        <f t="shared" si="11"/>
        <v>5.8033796868128882E-4</v>
      </c>
      <c r="U41" s="2">
        <f t="shared" si="5"/>
        <v>275.04052550714152</v>
      </c>
      <c r="V41" s="13">
        <f t="shared" si="6"/>
        <v>0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>
      <c r="A42" s="5">
        <v>1159.6127749214806</v>
      </c>
      <c r="B42" s="5">
        <v>283.87588000000005</v>
      </c>
      <c r="C42">
        <v>1961.2027</v>
      </c>
      <c r="D42">
        <v>318.54000000000002</v>
      </c>
      <c r="E42" s="1">
        <f t="shared" si="1"/>
        <v>1786</v>
      </c>
      <c r="F42">
        <v>5</v>
      </c>
      <c r="G42" s="2">
        <f t="shared" si="10"/>
        <v>7.6291079812206572E-3</v>
      </c>
      <c r="H42" s="2">
        <f t="shared" si="10"/>
        <v>1.1260274135569225E-2</v>
      </c>
      <c r="I42" s="2">
        <f t="shared" si="10"/>
        <v>1.5438857777429026E-2</v>
      </c>
      <c r="J42" s="2">
        <f t="shared" si="10"/>
        <v>7.1050815372301849E-3</v>
      </c>
      <c r="K42" s="2">
        <f t="shared" si="10"/>
        <v>5.867345550381103E-4</v>
      </c>
      <c r="L42" s="2">
        <f t="shared" si="3"/>
        <v>275.04202005598648</v>
      </c>
      <c r="O42">
        <f t="shared" si="4"/>
        <v>5</v>
      </c>
      <c r="P42" s="2">
        <f t="shared" si="11"/>
        <v>7.6291079812206572E-3</v>
      </c>
      <c r="Q42" s="2">
        <f t="shared" si="11"/>
        <v>1.1260274135569225E-2</v>
      </c>
      <c r="R42" s="2">
        <f t="shared" si="11"/>
        <v>1.5438857777429026E-2</v>
      </c>
      <c r="S42" s="2">
        <f t="shared" si="11"/>
        <v>7.1050815372301849E-3</v>
      </c>
      <c r="T42" s="2">
        <f t="shared" si="11"/>
        <v>5.867345550381103E-4</v>
      </c>
      <c r="U42" s="2">
        <f t="shared" si="5"/>
        <v>275.04202005598648</v>
      </c>
      <c r="V42" s="13">
        <f t="shared" si="6"/>
        <v>0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>
      <c r="A43" s="5">
        <v>1192.6199335903211</v>
      </c>
      <c r="B43" s="5">
        <v>283.85327000000001</v>
      </c>
      <c r="C43">
        <v>1961.2877000000001</v>
      </c>
      <c r="D43">
        <v>319.48</v>
      </c>
      <c r="E43" s="1">
        <f t="shared" si="1"/>
        <v>1787</v>
      </c>
      <c r="F43">
        <v>5</v>
      </c>
      <c r="G43" s="2">
        <f t="shared" si="10"/>
        <v>7.9342723004694835E-3</v>
      </c>
      <c r="H43" s="2">
        <f t="shared" si="10"/>
        <v>1.1698780352821375E-2</v>
      </c>
      <c r="I43" s="2">
        <f t="shared" si="10"/>
        <v>1.5982801628480994E-2</v>
      </c>
      <c r="J43" s="2">
        <f t="shared" si="10"/>
        <v>7.2860450264473492E-3</v>
      </c>
      <c r="K43" s="2">
        <f t="shared" si="10"/>
        <v>5.9061428078102207E-4</v>
      </c>
      <c r="L43" s="2">
        <f t="shared" si="3"/>
        <v>275.043492513589</v>
      </c>
      <c r="O43">
        <f t="shared" si="4"/>
        <v>5</v>
      </c>
      <c r="P43" s="2">
        <f t="shared" si="11"/>
        <v>7.9342723004694835E-3</v>
      </c>
      <c r="Q43" s="2">
        <f t="shared" si="11"/>
        <v>1.1698780352821375E-2</v>
      </c>
      <c r="R43" s="2">
        <f t="shared" si="11"/>
        <v>1.5982801628480994E-2</v>
      </c>
      <c r="S43" s="2">
        <f t="shared" si="11"/>
        <v>7.2860450264473492E-3</v>
      </c>
      <c r="T43" s="2">
        <f t="shared" si="11"/>
        <v>5.9061428078102207E-4</v>
      </c>
      <c r="U43" s="2">
        <f t="shared" si="5"/>
        <v>275.043492513589</v>
      </c>
      <c r="V43" s="13">
        <f t="shared" si="6"/>
        <v>0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>
      <c r="A44" s="5">
        <v>1207.4211739643513</v>
      </c>
      <c r="B44" s="5">
        <v>283.59713999999997</v>
      </c>
      <c r="C44">
        <v>1961.3698999999999</v>
      </c>
      <c r="D44">
        <v>320.58</v>
      </c>
      <c r="E44" s="1">
        <f t="shared" si="1"/>
        <v>1788</v>
      </c>
      <c r="F44">
        <v>5</v>
      </c>
      <c r="G44" s="2">
        <f t="shared" si="10"/>
        <v>8.2394366197183107E-3</v>
      </c>
      <c r="H44" s="2">
        <f t="shared" si="10"/>
        <v>1.2136080226358769E-2</v>
      </c>
      <c r="I44" s="2">
        <f t="shared" si="10"/>
        <v>1.6519444330149582E-2</v>
      </c>
      <c r="J44" s="2">
        <f t="shared" si="10"/>
        <v>7.4566706404484845E-3</v>
      </c>
      <c r="K44" s="2">
        <f t="shared" si="10"/>
        <v>5.9296745339537443E-4</v>
      </c>
      <c r="L44" s="2">
        <f t="shared" si="3"/>
        <v>275.04494459927008</v>
      </c>
      <c r="O44">
        <f t="shared" si="4"/>
        <v>5</v>
      </c>
      <c r="P44" s="2">
        <f t="shared" si="11"/>
        <v>8.2394366197183107E-3</v>
      </c>
      <c r="Q44" s="2">
        <f t="shared" si="11"/>
        <v>1.2136080226358769E-2</v>
      </c>
      <c r="R44" s="2">
        <f t="shared" si="11"/>
        <v>1.6519444330149582E-2</v>
      </c>
      <c r="S44" s="2">
        <f t="shared" si="11"/>
        <v>7.4566706404484845E-3</v>
      </c>
      <c r="T44" s="2">
        <f t="shared" si="11"/>
        <v>5.9296745339537443E-4</v>
      </c>
      <c r="U44" s="2">
        <f t="shared" si="5"/>
        <v>275.04494459927008</v>
      </c>
      <c r="V44" s="13">
        <f t="shared" si="6"/>
        <v>0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>
      <c r="A45" s="5">
        <v>1246.2740771419012</v>
      </c>
      <c r="B45" s="5">
        <v>281.72289999999998</v>
      </c>
      <c r="C45">
        <v>1961.4548</v>
      </c>
      <c r="D45">
        <v>319.77</v>
      </c>
      <c r="E45" s="1">
        <f t="shared" si="1"/>
        <v>1789</v>
      </c>
      <c r="F45">
        <v>5</v>
      </c>
      <c r="G45" s="2">
        <f t="shared" si="10"/>
        <v>8.5446009389671361E-3</v>
      </c>
      <c r="H45" s="2">
        <f t="shared" si="10"/>
        <v>1.2572177074869035E-2</v>
      </c>
      <c r="I45" s="2">
        <f t="shared" si="10"/>
        <v>1.7048883882958582E-2</v>
      </c>
      <c r="J45" s="2">
        <f t="shared" si="10"/>
        <v>7.6175489495439027E-3</v>
      </c>
      <c r="K45" s="2">
        <f t="shared" si="10"/>
        <v>5.9439472473357528E-4</v>
      </c>
      <c r="L45" s="2">
        <f t="shared" si="3"/>
        <v>275.04637760557108</v>
      </c>
      <c r="O45">
        <f t="shared" si="4"/>
        <v>5</v>
      </c>
      <c r="P45" s="2">
        <f t="shared" si="11"/>
        <v>8.5446009389671361E-3</v>
      </c>
      <c r="Q45" s="2">
        <f t="shared" si="11"/>
        <v>1.2572177074869035E-2</v>
      </c>
      <c r="R45" s="2">
        <f t="shared" si="11"/>
        <v>1.7048883882958582E-2</v>
      </c>
      <c r="S45" s="2">
        <f t="shared" si="11"/>
        <v>7.6175489495439027E-3</v>
      </c>
      <c r="T45" s="2">
        <f t="shared" si="11"/>
        <v>5.9439472473357528E-4</v>
      </c>
      <c r="U45" s="2">
        <f t="shared" si="5"/>
        <v>275.04637760557108</v>
      </c>
      <c r="V45" s="13">
        <f t="shared" si="6"/>
        <v>0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>
      <c r="A46" s="5">
        <v>1257.5572759254273</v>
      </c>
      <c r="B46" s="5">
        <v>282.11384499999997</v>
      </c>
      <c r="C46">
        <v>1961.537</v>
      </c>
      <c r="D46">
        <v>318.57</v>
      </c>
      <c r="E46" s="1">
        <f t="shared" si="1"/>
        <v>1790</v>
      </c>
      <c r="F46">
        <v>5</v>
      </c>
      <c r="G46" s="2">
        <f t="shared" si="10"/>
        <v>8.8497652582159615E-3</v>
      </c>
      <c r="H46" s="2">
        <f t="shared" si="10"/>
        <v>1.3007074207909993E-2</v>
      </c>
      <c r="I46" s="2">
        <f t="shared" si="10"/>
        <v>1.7571216972008405E-2</v>
      </c>
      <c r="J46" s="2">
        <f t="shared" si="10"/>
        <v>7.7692367866187568E-3</v>
      </c>
      <c r="K46" s="2">
        <f t="shared" si="10"/>
        <v>5.9526040855992321E-4</v>
      </c>
      <c r="L46" s="2">
        <f t="shared" si="3"/>
        <v>275.04779255363331</v>
      </c>
      <c r="O46">
        <f t="shared" si="4"/>
        <v>5</v>
      </c>
      <c r="P46" s="2">
        <f t="shared" si="11"/>
        <v>8.8497652582159615E-3</v>
      </c>
      <c r="Q46" s="2">
        <f t="shared" si="11"/>
        <v>1.3007074207909993E-2</v>
      </c>
      <c r="R46" s="2">
        <f t="shared" si="11"/>
        <v>1.7571216972008405E-2</v>
      </c>
      <c r="S46" s="2">
        <f t="shared" si="11"/>
        <v>7.7692367866187568E-3</v>
      </c>
      <c r="T46" s="2">
        <f t="shared" si="11"/>
        <v>5.9526040855992321E-4</v>
      </c>
      <c r="U46" s="2">
        <f t="shared" si="5"/>
        <v>275.04779255363331</v>
      </c>
      <c r="V46" s="13">
        <f t="shared" si="6"/>
        <v>0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>
      <c r="A47" s="5">
        <v>1275.7548259945549</v>
      </c>
      <c r="B47" s="5">
        <v>281.12830000000002</v>
      </c>
      <c r="C47">
        <v>1961.6219000000001</v>
      </c>
      <c r="D47">
        <v>316.79000000000002</v>
      </c>
      <c r="E47" s="1">
        <f t="shared" si="1"/>
        <v>1791</v>
      </c>
      <c r="F47">
        <v>6</v>
      </c>
      <c r="G47" s="2">
        <f t="shared" si="10"/>
        <v>9.1549295774647869E-3</v>
      </c>
      <c r="H47" s="2">
        <f t="shared" si="10"/>
        <v>1.3440774925934771E-2</v>
      </c>
      <c r="I47" s="2">
        <f t="shared" si="10"/>
        <v>1.8086538984632489E-2</v>
      </c>
      <c r="J47" s="2">
        <f t="shared" si="10"/>
        <v>7.91225917444607E-3</v>
      </c>
      <c r="K47" s="2">
        <f t="shared" si="10"/>
        <v>5.9578547234222061E-4</v>
      </c>
      <c r="L47" s="2">
        <f t="shared" si="3"/>
        <v>275.04919028813481</v>
      </c>
      <c r="O47">
        <f t="shared" si="4"/>
        <v>6</v>
      </c>
      <c r="P47" s="2">
        <f t="shared" si="11"/>
        <v>9.1549295774647869E-3</v>
      </c>
      <c r="Q47" s="2">
        <f t="shared" si="11"/>
        <v>1.3440774925934771E-2</v>
      </c>
      <c r="R47" s="2">
        <f t="shared" si="11"/>
        <v>1.8086538984632489E-2</v>
      </c>
      <c r="S47" s="2">
        <f t="shared" si="11"/>
        <v>7.91225917444607E-3</v>
      </c>
      <c r="T47" s="2">
        <f t="shared" si="11"/>
        <v>5.9578547234222061E-4</v>
      </c>
      <c r="U47" s="2">
        <f t="shared" si="5"/>
        <v>275.04919028813481</v>
      </c>
      <c r="V47" s="13">
        <f t="shared" si="6"/>
        <v>0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>
      <c r="A48" s="5">
        <v>1306.4533214161377</v>
      </c>
      <c r="B48" s="5">
        <v>281.49663500000003</v>
      </c>
      <c r="C48">
        <v>1961.7067999999999</v>
      </c>
      <c r="D48">
        <v>314.99</v>
      </c>
      <c r="E48" s="1">
        <f t="shared" si="1"/>
        <v>1792</v>
      </c>
      <c r="F48">
        <v>6</v>
      </c>
      <c r="G48" s="2">
        <f t="shared" si="10"/>
        <v>9.5211267605633792E-3</v>
      </c>
      <c r="H48" s="2">
        <f t="shared" si="10"/>
        <v>1.396717923393187E-2</v>
      </c>
      <c r="I48" s="2">
        <f t="shared" si="10"/>
        <v>1.8745178769600777E-2</v>
      </c>
      <c r="J48" s="2">
        <f t="shared" si="10"/>
        <v>8.1644820349172191E-3</v>
      </c>
      <c r="K48" s="2">
        <f t="shared" si="10"/>
        <v>6.4305229643200055E-4</v>
      </c>
      <c r="L48" s="2">
        <f t="shared" si="3"/>
        <v>275.05104101909546</v>
      </c>
      <c r="O48">
        <f t="shared" si="4"/>
        <v>6</v>
      </c>
      <c r="P48" s="2">
        <f t="shared" si="11"/>
        <v>9.5211267605633792E-3</v>
      </c>
      <c r="Q48" s="2">
        <f t="shared" si="11"/>
        <v>1.396717923393187E-2</v>
      </c>
      <c r="R48" s="2">
        <f t="shared" si="11"/>
        <v>1.8745178769600777E-2</v>
      </c>
      <c r="S48" s="2">
        <f t="shared" si="11"/>
        <v>8.1644820349172191E-3</v>
      </c>
      <c r="T48" s="2">
        <f t="shared" si="11"/>
        <v>6.4305229643200055E-4</v>
      </c>
      <c r="U48" s="2">
        <f t="shared" si="5"/>
        <v>275.05104101909546</v>
      </c>
      <c r="V48" s="13">
        <f t="shared" si="6"/>
        <v>0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>
      <c r="A49" s="5">
        <v>1330.0781298190848</v>
      </c>
      <c r="B49" s="5">
        <v>283.41525000000001</v>
      </c>
      <c r="C49">
        <v>1961.789</v>
      </c>
      <c r="D49">
        <v>315.31</v>
      </c>
      <c r="E49" s="1">
        <f t="shared" si="1"/>
        <v>1793</v>
      </c>
      <c r="F49">
        <v>6</v>
      </c>
      <c r="G49" s="2">
        <f t="shared" si="10"/>
        <v>9.8873239436619714E-3</v>
      </c>
      <c r="H49" s="2">
        <f t="shared" si="10"/>
        <v>1.4492135387938469E-2</v>
      </c>
      <c r="I49" s="2">
        <f t="shared" si="10"/>
        <v>1.9394977885719526E-2</v>
      </c>
      <c r="J49" s="2">
        <f t="shared" si="10"/>
        <v>8.4022961963217211E-3</v>
      </c>
      <c r="K49" s="2">
        <f t="shared" si="10"/>
        <v>6.7172107442969571E-4</v>
      </c>
      <c r="L49" s="2">
        <f t="shared" si="3"/>
        <v>275.05284845448807</v>
      </c>
      <c r="O49">
        <f t="shared" si="4"/>
        <v>6</v>
      </c>
      <c r="P49" s="2">
        <f t="shared" si="11"/>
        <v>9.8873239436619714E-3</v>
      </c>
      <c r="Q49" s="2">
        <f t="shared" si="11"/>
        <v>1.4492135387938469E-2</v>
      </c>
      <c r="R49" s="2">
        <f t="shared" si="11"/>
        <v>1.9394977885719526E-2</v>
      </c>
      <c r="S49" s="2">
        <f t="shared" si="11"/>
        <v>8.4022961963217211E-3</v>
      </c>
      <c r="T49" s="2">
        <f t="shared" si="11"/>
        <v>6.7172107442969571E-4</v>
      </c>
      <c r="U49" s="2">
        <f t="shared" si="5"/>
        <v>275.05284845448807</v>
      </c>
      <c r="V49" s="13">
        <f t="shared" si="6"/>
        <v>0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>
      <c r="A50" s="5">
        <v>1349.657371124722</v>
      </c>
      <c r="B50" s="5">
        <v>280.06311499999998</v>
      </c>
      <c r="C50">
        <v>1961.874</v>
      </c>
      <c r="D50">
        <v>316.10000000000002</v>
      </c>
      <c r="E50" s="1">
        <f t="shared" si="1"/>
        <v>1794</v>
      </c>
      <c r="F50">
        <v>6</v>
      </c>
      <c r="G50" s="2">
        <f t="shared" si="10"/>
        <v>1.0253521126760564E-2</v>
      </c>
      <c r="H50" s="2">
        <f t="shared" si="10"/>
        <v>1.5015647371869497E-2</v>
      </c>
      <c r="I50" s="2">
        <f t="shared" si="10"/>
        <v>2.0036054997891E-2</v>
      </c>
      <c r="J50" s="2">
        <f t="shared" si="10"/>
        <v>8.6265247823383955E-3</v>
      </c>
      <c r="K50" s="2">
        <f t="shared" si="10"/>
        <v>6.8910956726179269E-4</v>
      </c>
      <c r="L50" s="2">
        <f t="shared" si="3"/>
        <v>275.05462085784615</v>
      </c>
      <c r="O50">
        <f t="shared" si="4"/>
        <v>6</v>
      </c>
      <c r="P50" s="2">
        <f t="shared" si="11"/>
        <v>1.0253521126760564E-2</v>
      </c>
      <c r="Q50" s="2">
        <f t="shared" si="11"/>
        <v>1.5015647371869497E-2</v>
      </c>
      <c r="R50" s="2">
        <f t="shared" si="11"/>
        <v>2.0036054997891E-2</v>
      </c>
      <c r="S50" s="2">
        <f t="shared" si="11"/>
        <v>8.6265247823383955E-3</v>
      </c>
      <c r="T50" s="2">
        <f t="shared" si="11"/>
        <v>6.8910956726179269E-4</v>
      </c>
      <c r="U50" s="2">
        <f t="shared" si="5"/>
        <v>275.05462085784615</v>
      </c>
      <c r="V50" s="13">
        <f t="shared" si="6"/>
        <v>0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>
      <c r="A51" s="5">
        <v>1390.4552610634835</v>
      </c>
      <c r="B51" s="5">
        <v>280.40884</v>
      </c>
      <c r="C51">
        <v>1961.9562000000001</v>
      </c>
      <c r="D51">
        <v>317.01</v>
      </c>
      <c r="E51" s="1">
        <f t="shared" si="1"/>
        <v>1795</v>
      </c>
      <c r="F51">
        <v>6</v>
      </c>
      <c r="G51" s="2">
        <f t="shared" si="10"/>
        <v>1.0619718309859156E-2</v>
      </c>
      <c r="H51" s="2">
        <f t="shared" si="10"/>
        <v>1.5537719158680009E-2</v>
      </c>
      <c r="I51" s="2">
        <f t="shared" si="10"/>
        <v>2.0668527178224053E-2</v>
      </c>
      <c r="J51" s="2">
        <f t="shared" si="10"/>
        <v>8.8379438941780693E-3</v>
      </c>
      <c r="K51" s="2">
        <f t="shared" si="10"/>
        <v>6.9965622129065301E-4</v>
      </c>
      <c r="L51" s="2">
        <f t="shared" si="3"/>
        <v>275.05636356476225</v>
      </c>
      <c r="O51">
        <f t="shared" si="4"/>
        <v>6</v>
      </c>
      <c r="P51" s="2">
        <f t="shared" si="11"/>
        <v>1.0619718309859156E-2</v>
      </c>
      <c r="Q51" s="2">
        <f t="shared" si="11"/>
        <v>1.5537719158680009E-2</v>
      </c>
      <c r="R51" s="2">
        <f t="shared" si="11"/>
        <v>2.0668527178224053E-2</v>
      </c>
      <c r="S51" s="2">
        <f t="shared" si="11"/>
        <v>8.8379438941780693E-3</v>
      </c>
      <c r="T51" s="2">
        <f t="shared" si="11"/>
        <v>6.9965622129065301E-4</v>
      </c>
      <c r="U51" s="2">
        <f t="shared" si="5"/>
        <v>275.05636356476225</v>
      </c>
      <c r="V51" s="13">
        <f t="shared" si="6"/>
        <v>0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>
      <c r="A52" s="5">
        <v>1390.5117738192309</v>
      </c>
      <c r="B52" s="5">
        <v>279.97579749999994</v>
      </c>
      <c r="C52">
        <v>1962.0410999999999</v>
      </c>
      <c r="D52">
        <v>317.94</v>
      </c>
      <c r="E52" s="1">
        <f t="shared" si="1"/>
        <v>1796</v>
      </c>
      <c r="F52">
        <v>6</v>
      </c>
      <c r="G52" s="2">
        <f t="shared" si="10"/>
        <v>1.0985915492957748E-2</v>
      </c>
      <c r="H52" s="2">
        <f t="shared" si="10"/>
        <v>1.6058354710395347E-2</v>
      </c>
      <c r="I52" s="2">
        <f t="shared" si="10"/>
        <v>2.1292509927413588E-2</v>
      </c>
      <c r="J52" s="2">
        <f t="shared" si="10"/>
        <v>9.0372852968293484E-3</v>
      </c>
      <c r="K52" s="2">
        <f t="shared" si="10"/>
        <v>7.0605309031653843E-4</v>
      </c>
      <c r="L52" s="2">
        <f t="shared" si="3"/>
        <v>275.05808011851792</v>
      </c>
      <c r="O52">
        <f t="shared" si="4"/>
        <v>6</v>
      </c>
      <c r="P52" s="2">
        <f t="shared" si="11"/>
        <v>1.0985915492957748E-2</v>
      </c>
      <c r="Q52" s="2">
        <f t="shared" si="11"/>
        <v>1.6058354710395347E-2</v>
      </c>
      <c r="R52" s="2">
        <f t="shared" si="11"/>
        <v>2.1292509927413588E-2</v>
      </c>
      <c r="S52" s="2">
        <f t="shared" si="11"/>
        <v>9.0372852968293484E-3</v>
      </c>
      <c r="T52" s="2">
        <f t="shared" si="11"/>
        <v>7.0605309031653843E-4</v>
      </c>
      <c r="U52" s="2">
        <f t="shared" si="5"/>
        <v>275.05808011851792</v>
      </c>
      <c r="V52" s="13">
        <f t="shared" si="6"/>
        <v>0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>
      <c r="A53" s="5">
        <v>1411.2538389565966</v>
      </c>
      <c r="B53" s="5">
        <v>279.61514</v>
      </c>
      <c r="C53">
        <v>1962.126</v>
      </c>
      <c r="D53">
        <v>318.55</v>
      </c>
      <c r="E53" s="1">
        <f t="shared" si="1"/>
        <v>1797</v>
      </c>
      <c r="F53">
        <v>7</v>
      </c>
      <c r="G53" s="2">
        <f t="shared" si="10"/>
        <v>1.135211267605634E-2</v>
      </c>
      <c r="H53" s="2">
        <f t="shared" si="10"/>
        <v>1.65775579781412E-2</v>
      </c>
      <c r="I53" s="2">
        <f t="shared" si="10"/>
        <v>2.1908117195833049E-2</v>
      </c>
      <c r="J53" s="2">
        <f t="shared" si="10"/>
        <v>9.2252389518476009E-3</v>
      </c>
      <c r="K53" s="2">
        <f t="shared" si="10"/>
        <v>7.0993298750690408E-4</v>
      </c>
      <c r="L53" s="2">
        <f t="shared" si="3"/>
        <v>275.05977295978937</v>
      </c>
      <c r="O53">
        <f t="shared" si="4"/>
        <v>7</v>
      </c>
      <c r="P53" s="2">
        <f t="shared" si="11"/>
        <v>1.135211267605634E-2</v>
      </c>
      <c r="Q53" s="2">
        <f t="shared" si="11"/>
        <v>1.65775579781412E-2</v>
      </c>
      <c r="R53" s="2">
        <f t="shared" si="11"/>
        <v>2.1908117195833049E-2</v>
      </c>
      <c r="S53" s="2">
        <f t="shared" si="11"/>
        <v>9.2252389518476009E-3</v>
      </c>
      <c r="T53" s="2">
        <f t="shared" si="11"/>
        <v>7.0993298750690408E-4</v>
      </c>
      <c r="U53" s="2">
        <f t="shared" si="5"/>
        <v>275.05977295978937</v>
      </c>
      <c r="V53" s="13">
        <f t="shared" si="6"/>
        <v>0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>
      <c r="A54" s="5">
        <v>1429.3261215367718</v>
      </c>
      <c r="B54" s="5">
        <v>279.53550000000001</v>
      </c>
      <c r="C54">
        <v>1962.2027</v>
      </c>
      <c r="D54">
        <v>319.68</v>
      </c>
      <c r="E54" s="1">
        <f t="shared" si="1"/>
        <v>1798</v>
      </c>
      <c r="F54">
        <v>7</v>
      </c>
      <c r="G54" s="2">
        <f t="shared" si="10"/>
        <v>1.1779342723004698E-2</v>
      </c>
      <c r="H54" s="2">
        <f t="shared" si="10"/>
        <v>1.7189229615788611E-2</v>
      </c>
      <c r="I54" s="2">
        <f t="shared" si="10"/>
        <v>2.2665696146127821E-2</v>
      </c>
      <c r="J54" s="2">
        <f t="shared" si="10"/>
        <v>9.519826297472455E-3</v>
      </c>
      <c r="K54" s="2">
        <f t="shared" si="10"/>
        <v>7.5923462091690547E-4</v>
      </c>
      <c r="L54" s="2">
        <f t="shared" si="3"/>
        <v>275.0619133294033</v>
      </c>
      <c r="O54">
        <f t="shared" si="4"/>
        <v>7</v>
      </c>
      <c r="P54" s="2">
        <f t="shared" si="11"/>
        <v>1.1779342723004698E-2</v>
      </c>
      <c r="Q54" s="2">
        <f t="shared" si="11"/>
        <v>1.7189229615788611E-2</v>
      </c>
      <c r="R54" s="2">
        <f t="shared" si="11"/>
        <v>2.2665696146127821E-2</v>
      </c>
      <c r="S54" s="2">
        <f t="shared" si="11"/>
        <v>9.519826297472455E-3</v>
      </c>
      <c r="T54" s="2">
        <f t="shared" si="11"/>
        <v>7.5923462091690547E-4</v>
      </c>
      <c r="U54" s="2">
        <f t="shared" si="5"/>
        <v>275.0619133294033</v>
      </c>
      <c r="V54" s="13">
        <f t="shared" si="6"/>
        <v>0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>
      <c r="A55" s="5">
        <v>1431</v>
      </c>
      <c r="B55" s="5">
        <v>282.51929999999999</v>
      </c>
      <c r="C55">
        <v>1962.2877000000001</v>
      </c>
      <c r="D55">
        <v>320.57</v>
      </c>
      <c r="E55" s="1">
        <f t="shared" si="1"/>
        <v>1799</v>
      </c>
      <c r="F55">
        <v>7</v>
      </c>
      <c r="G55" s="2">
        <f t="shared" ref="G55:K70" si="12">G54*(1-G$5)+G$4*$F54*$L$4/1000</f>
        <v>1.2206572769953055E-2</v>
      </c>
      <c r="H55" s="2">
        <f t="shared" si="12"/>
        <v>1.7799218526472208E-2</v>
      </c>
      <c r="I55" s="2">
        <f t="shared" si="12"/>
        <v>2.3413106405159496E-2</v>
      </c>
      <c r="J55" s="2">
        <f t="shared" si="12"/>
        <v>9.797584794181623E-3</v>
      </c>
      <c r="K55" s="2">
        <f t="shared" si="12"/>
        <v>7.8913757315398399E-4</v>
      </c>
      <c r="L55" s="2">
        <f t="shared" si="3"/>
        <v>275.06400562006894</v>
      </c>
      <c r="O55">
        <f t="shared" si="4"/>
        <v>7</v>
      </c>
      <c r="P55" s="2">
        <f t="shared" si="11"/>
        <v>1.2206572769953055E-2</v>
      </c>
      <c r="Q55" s="2">
        <f t="shared" si="11"/>
        <v>1.7799218526472208E-2</v>
      </c>
      <c r="R55" s="2">
        <f t="shared" si="11"/>
        <v>2.3413106405159496E-2</v>
      </c>
      <c r="S55" s="2">
        <f t="shared" si="11"/>
        <v>9.797584794181623E-3</v>
      </c>
      <c r="T55" s="2">
        <f t="shared" si="11"/>
        <v>7.8913757315398399E-4</v>
      </c>
      <c r="U55" s="2">
        <f t="shared" si="5"/>
        <v>275.06400562006894</v>
      </c>
      <c r="V55" s="13">
        <f t="shared" si="6"/>
        <v>0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>
      <c r="A56" s="5">
        <v>1449.1350714777568</v>
      </c>
      <c r="B56" s="5">
        <v>281.66316999999998</v>
      </c>
      <c r="C56">
        <v>1962.3698999999999</v>
      </c>
      <c r="D56">
        <v>321.02</v>
      </c>
      <c r="E56" s="1">
        <f t="shared" si="1"/>
        <v>1800</v>
      </c>
      <c r="F56">
        <v>8</v>
      </c>
      <c r="G56" s="2">
        <f t="shared" si="12"/>
        <v>1.2633802816901412E-2</v>
      </c>
      <c r="H56" s="2">
        <f t="shared" si="12"/>
        <v>1.8407529339424182E-2</v>
      </c>
      <c r="I56" s="2">
        <f t="shared" si="12"/>
        <v>2.4150484463365096E-2</v>
      </c>
      <c r="J56" s="2">
        <f t="shared" si="12"/>
        <v>1.00594758212062E-2</v>
      </c>
      <c r="K56" s="2">
        <f t="shared" si="12"/>
        <v>8.0727463050169466E-4</v>
      </c>
      <c r="L56" s="2">
        <f t="shared" si="3"/>
        <v>275.06605856707142</v>
      </c>
      <c r="O56">
        <f t="shared" si="4"/>
        <v>8</v>
      </c>
      <c r="P56" s="2">
        <f t="shared" ref="P56:T71" si="13">P55*(1-P$5)+P$4*$O55*$L$4/1000</f>
        <v>1.2633802816901412E-2</v>
      </c>
      <c r="Q56" s="2">
        <f t="shared" si="13"/>
        <v>1.8407529339424182E-2</v>
      </c>
      <c r="R56" s="2">
        <f t="shared" si="13"/>
        <v>2.4150484463365096E-2</v>
      </c>
      <c r="S56" s="2">
        <f t="shared" si="13"/>
        <v>1.00594758212062E-2</v>
      </c>
      <c r="T56" s="2">
        <f t="shared" si="13"/>
        <v>8.0727463050169466E-4</v>
      </c>
      <c r="U56" s="2">
        <f t="shared" si="5"/>
        <v>275.06605856707142</v>
      </c>
      <c r="V56" s="13">
        <f t="shared" si="6"/>
        <v>0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>
      <c r="A57" s="5">
        <v>1469.472350000392</v>
      </c>
      <c r="B57" s="5">
        <v>279.63234999999997</v>
      </c>
      <c r="C57">
        <v>1962.4548</v>
      </c>
      <c r="D57">
        <v>320.62</v>
      </c>
      <c r="E57" s="1">
        <f t="shared" si="1"/>
        <v>1801</v>
      </c>
      <c r="F57">
        <v>8</v>
      </c>
      <c r="G57" s="2">
        <f t="shared" si="12"/>
        <v>1.3122065727699535E-2</v>
      </c>
      <c r="H57" s="2">
        <f t="shared" si="12"/>
        <v>1.9108063384756589E-2</v>
      </c>
      <c r="I57" s="2">
        <f t="shared" si="12"/>
        <v>2.5028199720906967E-2</v>
      </c>
      <c r="J57" s="2">
        <f t="shared" si="12"/>
        <v>1.0423776729223025E-2</v>
      </c>
      <c r="K57" s="2">
        <f t="shared" si="12"/>
        <v>8.6522366866755918E-4</v>
      </c>
      <c r="L57" s="2">
        <f t="shared" si="3"/>
        <v>275.06854732923125</v>
      </c>
      <c r="O57">
        <f t="shared" si="4"/>
        <v>8</v>
      </c>
      <c r="P57" s="2">
        <f t="shared" si="13"/>
        <v>1.3122065727699535E-2</v>
      </c>
      <c r="Q57" s="2">
        <f t="shared" si="13"/>
        <v>1.9108063384756589E-2</v>
      </c>
      <c r="R57" s="2">
        <f t="shared" si="13"/>
        <v>2.5028199720906967E-2</v>
      </c>
      <c r="S57" s="2">
        <f t="shared" si="13"/>
        <v>1.0423776729223025E-2</v>
      </c>
      <c r="T57" s="2">
        <f t="shared" si="13"/>
        <v>8.6522366866755918E-4</v>
      </c>
      <c r="U57" s="2">
        <f t="shared" si="5"/>
        <v>275.06854732923125</v>
      </c>
      <c r="V57" s="13">
        <f t="shared" si="6"/>
        <v>0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>
      <c r="A58" s="5">
        <v>1501.5236039760064</v>
      </c>
      <c r="B58" s="5">
        <v>282.40979499999997</v>
      </c>
      <c r="C58">
        <v>1962.537</v>
      </c>
      <c r="D58">
        <v>319.61</v>
      </c>
      <c r="E58" s="1">
        <f t="shared" si="1"/>
        <v>1802</v>
      </c>
      <c r="F58">
        <v>10</v>
      </c>
      <c r="G58" s="2">
        <f t="shared" si="12"/>
        <v>1.3610328638497657E-2</v>
      </c>
      <c r="H58" s="2">
        <f t="shared" si="12"/>
        <v>1.9806670239984704E-2</v>
      </c>
      <c r="I58" s="2">
        <f t="shared" si="12"/>
        <v>2.5894133743678018E-2</v>
      </c>
      <c r="J58" s="2">
        <f t="shared" si="12"/>
        <v>1.0767266271674033E-2</v>
      </c>
      <c r="K58" s="2">
        <f t="shared" si="12"/>
        <v>9.0037153701601354E-4</v>
      </c>
      <c r="L58" s="2">
        <f t="shared" si="3"/>
        <v>275.07097877043083</v>
      </c>
      <c r="O58">
        <f t="shared" si="4"/>
        <v>10</v>
      </c>
      <c r="P58" s="2">
        <f t="shared" si="13"/>
        <v>1.3610328638497657E-2</v>
      </c>
      <c r="Q58" s="2">
        <f t="shared" si="13"/>
        <v>1.9806670239984704E-2</v>
      </c>
      <c r="R58" s="2">
        <f t="shared" si="13"/>
        <v>2.5894133743678018E-2</v>
      </c>
      <c r="S58" s="2">
        <f t="shared" si="13"/>
        <v>1.0767266271674033E-2</v>
      </c>
      <c r="T58" s="2">
        <f t="shared" si="13"/>
        <v>9.0037153701601354E-4</v>
      </c>
      <c r="U58" s="2">
        <f t="shared" si="5"/>
        <v>275.07097877043083</v>
      </c>
      <c r="V58" s="13">
        <f t="shared" si="6"/>
        <v>0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>
      <c r="A59" s="5">
        <v>1529.6778032850689</v>
      </c>
      <c r="B59" s="5">
        <v>283.21615000000003</v>
      </c>
      <c r="C59">
        <v>1962.6219000000001</v>
      </c>
      <c r="D59">
        <v>317.39999999999998</v>
      </c>
      <c r="E59" s="1">
        <f t="shared" si="1"/>
        <v>1803</v>
      </c>
      <c r="F59">
        <v>9</v>
      </c>
      <c r="G59" s="2">
        <f t="shared" si="12"/>
        <v>1.422065727699531E-2</v>
      </c>
      <c r="H59" s="2">
        <f t="shared" si="12"/>
        <v>2.0691148634096171E-2</v>
      </c>
      <c r="I59" s="2">
        <f t="shared" si="12"/>
        <v>2.7048914150235474E-2</v>
      </c>
      <c r="J59" s="2">
        <f t="shared" si="12"/>
        <v>1.1325875120483647E-2</v>
      </c>
      <c r="K59" s="2">
        <f t="shared" si="12"/>
        <v>1.0155865104079179E-3</v>
      </c>
      <c r="L59" s="2">
        <f t="shared" si="3"/>
        <v>275.07430218169225</v>
      </c>
      <c r="O59">
        <f t="shared" si="4"/>
        <v>9</v>
      </c>
      <c r="P59" s="2">
        <f t="shared" si="13"/>
        <v>1.422065727699531E-2</v>
      </c>
      <c r="Q59" s="2">
        <f t="shared" si="13"/>
        <v>2.0691148634096171E-2</v>
      </c>
      <c r="R59" s="2">
        <f t="shared" si="13"/>
        <v>2.7048914150235474E-2</v>
      </c>
      <c r="S59" s="2">
        <f t="shared" si="13"/>
        <v>1.1325875120483647E-2</v>
      </c>
      <c r="T59" s="2">
        <f t="shared" si="13"/>
        <v>1.0155865104079179E-3</v>
      </c>
      <c r="U59" s="2">
        <f t="shared" si="5"/>
        <v>275.07430218169225</v>
      </c>
      <c r="V59" s="13">
        <f t="shared" si="6"/>
        <v>0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>
      <c r="A60" s="5">
        <v>1549.7130622291177</v>
      </c>
      <c r="B60" s="5">
        <v>282.81794999999994</v>
      </c>
      <c r="C60">
        <v>1962.7067999999999</v>
      </c>
      <c r="D60">
        <v>316.25</v>
      </c>
      <c r="E60" s="1">
        <f t="shared" si="1"/>
        <v>1804</v>
      </c>
      <c r="F60">
        <v>9</v>
      </c>
      <c r="G60" s="2">
        <f t="shared" si="12"/>
        <v>1.4769953051643197E-2</v>
      </c>
      <c r="H60" s="2">
        <f t="shared" si="12"/>
        <v>2.1479297088084996E-2</v>
      </c>
      <c r="I60" s="2">
        <f t="shared" si="12"/>
        <v>2.8037959641163793E-2</v>
      </c>
      <c r="J60" s="2">
        <f t="shared" si="12"/>
        <v>1.1735201509927141E-2</v>
      </c>
      <c r="K60" s="2">
        <f t="shared" si="12"/>
        <v>1.0385195674205714E-3</v>
      </c>
      <c r="L60" s="2">
        <f t="shared" si="3"/>
        <v>275.07706093085824</v>
      </c>
      <c r="O60">
        <f t="shared" si="4"/>
        <v>9</v>
      </c>
      <c r="P60" s="2">
        <f t="shared" si="13"/>
        <v>1.4769953051643197E-2</v>
      </c>
      <c r="Q60" s="2">
        <f t="shared" si="13"/>
        <v>2.1479297088084996E-2</v>
      </c>
      <c r="R60" s="2">
        <f t="shared" si="13"/>
        <v>2.8037959641163793E-2</v>
      </c>
      <c r="S60" s="2">
        <f t="shared" si="13"/>
        <v>1.1735201509927141E-2</v>
      </c>
      <c r="T60" s="2">
        <f t="shared" si="13"/>
        <v>1.0385195674205714E-3</v>
      </c>
      <c r="U60" s="2">
        <f t="shared" si="5"/>
        <v>275.07706093085824</v>
      </c>
      <c r="V60" s="13">
        <f t="shared" si="6"/>
        <v>0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spans="1:38">
      <c r="A61" s="5">
        <v>1560.4303488641633</v>
      </c>
      <c r="B61" s="5">
        <v>281.74551000000002</v>
      </c>
      <c r="C61">
        <v>1962.789</v>
      </c>
      <c r="D61">
        <v>315.42</v>
      </c>
      <c r="E61" s="1">
        <f t="shared" si="1"/>
        <v>1805</v>
      </c>
      <c r="F61">
        <v>9</v>
      </c>
      <c r="G61" s="2">
        <f t="shared" si="12"/>
        <v>1.5319248826291085E-2</v>
      </c>
      <c r="H61" s="2">
        <f t="shared" si="12"/>
        <v>2.2265277322111691E-2</v>
      </c>
      <c r="I61" s="2">
        <f t="shared" si="12"/>
        <v>2.9013729554360587E-2</v>
      </c>
      <c r="J61" s="2">
        <f t="shared" si="12"/>
        <v>1.2121144369604493E-2</v>
      </c>
      <c r="K61" s="2">
        <f t="shared" si="12"/>
        <v>1.0524291696196834E-3</v>
      </c>
      <c r="L61" s="2">
        <f t="shared" si="3"/>
        <v>275.07977182924196</v>
      </c>
      <c r="O61">
        <f t="shared" si="4"/>
        <v>9</v>
      </c>
      <c r="P61" s="2">
        <f t="shared" si="13"/>
        <v>1.5319248826291085E-2</v>
      </c>
      <c r="Q61" s="2">
        <f t="shared" si="13"/>
        <v>2.2265277322111691E-2</v>
      </c>
      <c r="R61" s="2">
        <f t="shared" si="13"/>
        <v>2.9013729554360587E-2</v>
      </c>
      <c r="S61" s="2">
        <f t="shared" si="13"/>
        <v>1.2121144369604493E-2</v>
      </c>
      <c r="T61" s="2">
        <f t="shared" si="13"/>
        <v>1.0524291696196834E-3</v>
      </c>
      <c r="U61" s="2">
        <f t="shared" si="5"/>
        <v>275.07977182924196</v>
      </c>
      <c r="V61" s="13">
        <f t="shared" si="6"/>
        <v>0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>
      <c r="A62" s="5">
        <v>1572.9808941479982</v>
      </c>
      <c r="B62" s="5">
        <v>281.92199999999997</v>
      </c>
      <c r="C62">
        <v>1962.874</v>
      </c>
      <c r="D62">
        <v>316.69</v>
      </c>
      <c r="E62" s="1">
        <f t="shared" si="1"/>
        <v>1806</v>
      </c>
      <c r="F62">
        <v>10</v>
      </c>
      <c r="G62" s="2">
        <f t="shared" si="12"/>
        <v>1.5868544600938971E-2</v>
      </c>
      <c r="H62" s="2">
        <f t="shared" si="12"/>
        <v>2.3049095301014202E-2</v>
      </c>
      <c r="I62" s="2">
        <f t="shared" si="12"/>
        <v>2.997640208280658E-2</v>
      </c>
      <c r="J62" s="2">
        <f t="shared" si="12"/>
        <v>1.248503952705682E-2</v>
      </c>
      <c r="K62" s="2">
        <f t="shared" si="12"/>
        <v>1.0608657698178512E-3</v>
      </c>
      <c r="L62" s="2">
        <f t="shared" si="3"/>
        <v>275.08243994728161</v>
      </c>
      <c r="O62">
        <f t="shared" si="4"/>
        <v>10</v>
      </c>
      <c r="P62" s="2">
        <f t="shared" si="13"/>
        <v>1.5868544600938971E-2</v>
      </c>
      <c r="Q62" s="2">
        <f t="shared" si="13"/>
        <v>2.3049095301014202E-2</v>
      </c>
      <c r="R62" s="2">
        <f t="shared" si="13"/>
        <v>2.997640208280658E-2</v>
      </c>
      <c r="S62" s="2">
        <f t="shared" si="13"/>
        <v>1.248503952705682E-2</v>
      </c>
      <c r="T62" s="2">
        <f t="shared" si="13"/>
        <v>1.0608657698178512E-3</v>
      </c>
      <c r="U62" s="2">
        <f t="shared" si="5"/>
        <v>275.08243994728161</v>
      </c>
      <c r="V62" s="13">
        <f t="shared" si="6"/>
        <v>0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>
      <c r="A63" s="5">
        <v>1588.2982673501078</v>
      </c>
      <c r="B63" s="5">
        <v>281.02875</v>
      </c>
      <c r="C63">
        <v>1962.9562000000001</v>
      </c>
      <c r="D63">
        <v>317.7</v>
      </c>
      <c r="E63" s="1">
        <f t="shared" si="1"/>
        <v>1807</v>
      </c>
      <c r="F63">
        <v>10</v>
      </c>
      <c r="G63" s="2">
        <f t="shared" si="12"/>
        <v>1.6478873239436621E-2</v>
      </c>
      <c r="H63" s="2">
        <f t="shared" si="12"/>
        <v>2.3924653686836047E-2</v>
      </c>
      <c r="I63" s="2">
        <f t="shared" si="12"/>
        <v>3.1076387769450604E-2</v>
      </c>
      <c r="J63" s="2">
        <f t="shared" si="12"/>
        <v>1.2945517390216238E-2</v>
      </c>
      <c r="K63" s="2">
        <f t="shared" si="12"/>
        <v>1.1129311833092894E-3</v>
      </c>
      <c r="L63" s="2">
        <f t="shared" si="3"/>
        <v>275.08553836326922</v>
      </c>
      <c r="O63">
        <f t="shared" si="4"/>
        <v>10</v>
      </c>
      <c r="P63" s="2">
        <f t="shared" si="13"/>
        <v>1.6478873239436621E-2</v>
      </c>
      <c r="Q63" s="2">
        <f t="shared" si="13"/>
        <v>2.3924653686836047E-2</v>
      </c>
      <c r="R63" s="2">
        <f t="shared" si="13"/>
        <v>3.1076387769450604E-2</v>
      </c>
      <c r="S63" s="2">
        <f t="shared" si="13"/>
        <v>1.2945517390216238E-2</v>
      </c>
      <c r="T63" s="2">
        <f t="shared" si="13"/>
        <v>1.1129311833092894E-3</v>
      </c>
      <c r="U63" s="2">
        <f t="shared" si="5"/>
        <v>275.08553836326922</v>
      </c>
      <c r="V63" s="13">
        <f t="shared" si="6"/>
        <v>0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>
      <c r="A64" s="5">
        <v>1591.1074635134278</v>
      </c>
      <c r="B64" s="5">
        <v>278.65676000000002</v>
      </c>
      <c r="C64">
        <v>1963.0410999999999</v>
      </c>
      <c r="D64">
        <v>318.74</v>
      </c>
      <c r="E64" s="1">
        <f t="shared" si="1"/>
        <v>1808</v>
      </c>
      <c r="F64">
        <v>10</v>
      </c>
      <c r="G64" s="2">
        <f t="shared" si="12"/>
        <v>1.7089201877934272E-2</v>
      </c>
      <c r="H64" s="2">
        <f t="shared" si="12"/>
        <v>2.4797803385359782E-2</v>
      </c>
      <c r="I64" s="2">
        <f t="shared" si="12"/>
        <v>3.2161608770728232E-2</v>
      </c>
      <c r="J64" s="2">
        <f t="shared" si="12"/>
        <v>1.3379689600728934E-2</v>
      </c>
      <c r="K64" s="2">
        <f t="shared" si="12"/>
        <v>1.1445104529024626E-3</v>
      </c>
      <c r="L64" s="2">
        <f t="shared" si="3"/>
        <v>275.08857281408763</v>
      </c>
      <c r="O64">
        <f t="shared" si="4"/>
        <v>10</v>
      </c>
      <c r="P64" s="2">
        <f t="shared" si="13"/>
        <v>1.7089201877934272E-2</v>
      </c>
      <c r="Q64" s="2">
        <f t="shared" si="13"/>
        <v>2.4797803385359782E-2</v>
      </c>
      <c r="R64" s="2">
        <f t="shared" si="13"/>
        <v>3.2161608770728232E-2</v>
      </c>
      <c r="S64" s="2">
        <f t="shared" si="13"/>
        <v>1.3379689600728934E-2</v>
      </c>
      <c r="T64" s="2">
        <f t="shared" si="13"/>
        <v>1.1445104529024626E-3</v>
      </c>
      <c r="U64" s="2">
        <f t="shared" si="5"/>
        <v>275.08857281408763</v>
      </c>
      <c r="V64" s="13">
        <f t="shared" si="6"/>
        <v>0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>
      <c r="A65" s="5">
        <v>1603.4209810085183</v>
      </c>
      <c r="B65" s="5">
        <v>274.25664999999998</v>
      </c>
      <c r="C65">
        <v>1963.126</v>
      </c>
      <c r="D65">
        <v>319.07</v>
      </c>
      <c r="E65" s="1">
        <f t="shared" si="1"/>
        <v>1809</v>
      </c>
      <c r="F65">
        <v>10</v>
      </c>
      <c r="G65" s="2">
        <f t="shared" si="12"/>
        <v>1.7699530516431923E-2</v>
      </c>
      <c r="H65" s="2">
        <f t="shared" si="12"/>
        <v>2.566855102295618E-2</v>
      </c>
      <c r="I65" s="2">
        <f t="shared" si="12"/>
        <v>3.3232263267340002E-2</v>
      </c>
      <c r="J65" s="2">
        <f t="shared" si="12"/>
        <v>1.378905891782946E-2</v>
      </c>
      <c r="K65" s="2">
        <f t="shared" si="12"/>
        <v>1.1636642481220529E-3</v>
      </c>
      <c r="L65" s="2">
        <f t="shared" si="3"/>
        <v>275.09155306797265</v>
      </c>
      <c r="O65">
        <f t="shared" si="4"/>
        <v>10</v>
      </c>
      <c r="P65" s="2">
        <f t="shared" si="13"/>
        <v>1.7699530516431923E-2</v>
      </c>
      <c r="Q65" s="2">
        <f t="shared" si="13"/>
        <v>2.566855102295618E-2</v>
      </c>
      <c r="R65" s="2">
        <f t="shared" si="13"/>
        <v>3.3232263267340002E-2</v>
      </c>
      <c r="S65" s="2">
        <f t="shared" si="13"/>
        <v>1.378905891782946E-2</v>
      </c>
      <c r="T65" s="2">
        <f t="shared" si="13"/>
        <v>1.1636642481220529E-3</v>
      </c>
      <c r="U65" s="2">
        <f t="shared" si="5"/>
        <v>275.09155306797265</v>
      </c>
      <c r="V65" s="13">
        <f t="shared" si="6"/>
        <v>0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>
      <c r="A66" s="5">
        <v>1610.4072095287759</v>
      </c>
      <c r="B66" s="5">
        <v>271.83033</v>
      </c>
      <c r="C66">
        <v>1963.2027</v>
      </c>
      <c r="D66">
        <v>319.86</v>
      </c>
      <c r="E66" s="1">
        <f t="shared" si="1"/>
        <v>1810</v>
      </c>
      <c r="F66">
        <v>10</v>
      </c>
      <c r="G66" s="2">
        <f t="shared" si="12"/>
        <v>1.8309859154929574E-2</v>
      </c>
      <c r="H66" s="2">
        <f t="shared" si="12"/>
        <v>2.6536903207766676E-2</v>
      </c>
      <c r="I66" s="2">
        <f t="shared" si="12"/>
        <v>3.4288546779883043E-2</v>
      </c>
      <c r="J66" s="2">
        <f t="shared" si="12"/>
        <v>1.4175042252841757E-2</v>
      </c>
      <c r="K66" s="2">
        <f t="shared" si="12"/>
        <v>1.1752816121725915E-3</v>
      </c>
      <c r="L66" s="2">
        <f t="shared" si="3"/>
        <v>275.09448563300759</v>
      </c>
      <c r="O66">
        <f t="shared" si="4"/>
        <v>10</v>
      </c>
      <c r="P66" s="2">
        <f t="shared" si="13"/>
        <v>1.8309859154929574E-2</v>
      </c>
      <c r="Q66" s="2">
        <f t="shared" si="13"/>
        <v>2.6536903207766676E-2</v>
      </c>
      <c r="R66" s="2">
        <f t="shared" si="13"/>
        <v>3.4288546779883043E-2</v>
      </c>
      <c r="S66" s="2">
        <f t="shared" si="13"/>
        <v>1.4175042252841757E-2</v>
      </c>
      <c r="T66" s="2">
        <f t="shared" si="13"/>
        <v>1.1752816121725915E-3</v>
      </c>
      <c r="U66" s="2">
        <f t="shared" si="5"/>
        <v>275.09448563300759</v>
      </c>
      <c r="V66" s="13">
        <f t="shared" si="6"/>
        <v>0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>
      <c r="A67" s="5">
        <v>1628.9303455233619</v>
      </c>
      <c r="B67" s="5">
        <v>274.49826999999999</v>
      </c>
      <c r="C67">
        <v>1963.2877000000001</v>
      </c>
      <c r="D67">
        <v>321.38</v>
      </c>
      <c r="E67" s="1">
        <f t="shared" si="1"/>
        <v>1811</v>
      </c>
      <c r="F67">
        <v>11</v>
      </c>
      <c r="G67" s="2">
        <f t="shared" si="12"/>
        <v>1.8920187793427225E-2</v>
      </c>
      <c r="H67" s="2">
        <f t="shared" si="12"/>
        <v>2.7402866529753503E-2</v>
      </c>
      <c r="I67" s="2">
        <f t="shared" si="12"/>
        <v>3.5330652204556605E-2</v>
      </c>
      <c r="J67" s="2">
        <f t="shared" si="12"/>
        <v>1.4538975573400391E-2</v>
      </c>
      <c r="K67" s="2">
        <f t="shared" si="12"/>
        <v>1.1823278996542868E-3</v>
      </c>
      <c r="L67" s="2">
        <f t="shared" si="3"/>
        <v>275.0973750100008</v>
      </c>
      <c r="O67">
        <f t="shared" si="4"/>
        <v>11</v>
      </c>
      <c r="P67" s="2">
        <f t="shared" si="13"/>
        <v>1.8920187793427225E-2</v>
      </c>
      <c r="Q67" s="2">
        <f t="shared" si="13"/>
        <v>2.7402866529753503E-2</v>
      </c>
      <c r="R67" s="2">
        <f t="shared" si="13"/>
        <v>3.5330652204556605E-2</v>
      </c>
      <c r="S67" s="2">
        <f t="shared" si="13"/>
        <v>1.4538975573400391E-2</v>
      </c>
      <c r="T67" s="2">
        <f t="shared" si="13"/>
        <v>1.1823278996542868E-3</v>
      </c>
      <c r="U67" s="2">
        <f t="shared" si="5"/>
        <v>275.0973750100008</v>
      </c>
      <c r="V67" s="13">
        <f t="shared" si="6"/>
        <v>0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>
      <c r="A68" s="5">
        <v>1640.0803605579961</v>
      </c>
      <c r="B68" s="5">
        <v>276.61868500000003</v>
      </c>
      <c r="C68">
        <v>1963.3698999999999</v>
      </c>
      <c r="D68">
        <v>322.25</v>
      </c>
      <c r="E68" s="1">
        <f t="shared" si="1"/>
        <v>1812</v>
      </c>
      <c r="F68">
        <v>11</v>
      </c>
      <c r="G68" s="2">
        <f t="shared" si="12"/>
        <v>1.9591549295774644E-2</v>
      </c>
      <c r="H68" s="2">
        <f t="shared" si="12"/>
        <v>2.8360344274364742E-2</v>
      </c>
      <c r="I68" s="2">
        <f t="shared" si="12"/>
        <v>3.6509004590172374E-2</v>
      </c>
      <c r="J68" s="2">
        <f t="shared" si="12"/>
        <v>1.4999489419527834E-2</v>
      </c>
      <c r="K68" s="2">
        <f t="shared" si="12"/>
        <v>1.233550045856596E-3</v>
      </c>
      <c r="L68" s="2">
        <f t="shared" si="3"/>
        <v>275.10069393762569</v>
      </c>
      <c r="O68">
        <f t="shared" si="4"/>
        <v>11</v>
      </c>
      <c r="P68" s="2">
        <f t="shared" si="13"/>
        <v>1.9591549295774644E-2</v>
      </c>
      <c r="Q68" s="2">
        <f t="shared" si="13"/>
        <v>2.8360344274364742E-2</v>
      </c>
      <c r="R68" s="2">
        <f t="shared" si="13"/>
        <v>3.6509004590172374E-2</v>
      </c>
      <c r="S68" s="2">
        <f t="shared" si="13"/>
        <v>1.4999489419527834E-2</v>
      </c>
      <c r="T68" s="2">
        <f t="shared" si="13"/>
        <v>1.233550045856596E-3</v>
      </c>
      <c r="U68" s="2">
        <f t="shared" si="5"/>
        <v>275.10069393762569</v>
      </c>
      <c r="V68" s="13">
        <f t="shared" si="6"/>
        <v>0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>
      <c r="A69" s="5">
        <v>1649.1941028937104</v>
      </c>
      <c r="B69" s="5">
        <v>277.24315000000001</v>
      </c>
      <c r="C69">
        <v>1963.4548</v>
      </c>
      <c r="D69">
        <v>321.48</v>
      </c>
      <c r="E69" s="1">
        <f t="shared" si="1"/>
        <v>1813</v>
      </c>
      <c r="F69">
        <v>11</v>
      </c>
      <c r="G69" s="2">
        <f t="shared" si="12"/>
        <v>2.0262910798122064E-2</v>
      </c>
      <c r="H69" s="2">
        <f t="shared" si="12"/>
        <v>2.9315187969072495E-2</v>
      </c>
      <c r="I69" s="2">
        <f t="shared" si="12"/>
        <v>3.7671540404322162E-2</v>
      </c>
      <c r="J69" s="2">
        <f t="shared" si="12"/>
        <v>1.5433695557414716E-2</v>
      </c>
      <c r="K69" s="2">
        <f t="shared" si="12"/>
        <v>1.2646178479845797E-3</v>
      </c>
      <c r="L69" s="2">
        <f t="shared" si="3"/>
        <v>275.1039479525769</v>
      </c>
      <c r="O69">
        <f t="shared" si="4"/>
        <v>11</v>
      </c>
      <c r="P69" s="2">
        <f t="shared" si="13"/>
        <v>2.0262910798122064E-2</v>
      </c>
      <c r="Q69" s="2">
        <f t="shared" si="13"/>
        <v>2.9315187969072495E-2</v>
      </c>
      <c r="R69" s="2">
        <f t="shared" si="13"/>
        <v>3.7671540404322162E-2</v>
      </c>
      <c r="S69" s="2">
        <f t="shared" si="13"/>
        <v>1.5433695557414716E-2</v>
      </c>
      <c r="T69" s="2">
        <f t="shared" si="13"/>
        <v>1.2646178479845797E-3</v>
      </c>
      <c r="U69" s="2">
        <f t="shared" si="5"/>
        <v>275.1039479525769</v>
      </c>
      <c r="V69" s="13">
        <f t="shared" si="6"/>
        <v>0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>
      <c r="A70" s="5">
        <v>1681.8876961189101</v>
      </c>
      <c r="B70" s="5">
        <v>275.91913500000004</v>
      </c>
      <c r="C70">
        <v>1963.537</v>
      </c>
      <c r="D70">
        <v>319.74</v>
      </c>
      <c r="E70" s="1">
        <f t="shared" si="1"/>
        <v>1814</v>
      </c>
      <c r="F70">
        <v>11</v>
      </c>
      <c r="G70" s="2">
        <f t="shared" si="12"/>
        <v>2.0934272300469483E-2</v>
      </c>
      <c r="H70" s="2">
        <f t="shared" si="12"/>
        <v>3.0267404860226804E-2</v>
      </c>
      <c r="I70" s="2">
        <f t="shared" si="12"/>
        <v>3.88184719467696E-2</v>
      </c>
      <c r="J70" s="2">
        <f t="shared" si="12"/>
        <v>1.5843096863725203E-2</v>
      </c>
      <c r="K70" s="2">
        <f t="shared" si="12"/>
        <v>1.283461422505087E-3</v>
      </c>
      <c r="L70" s="2">
        <f t="shared" si="3"/>
        <v>275.10714670739372</v>
      </c>
      <c r="O70">
        <f t="shared" si="4"/>
        <v>11</v>
      </c>
      <c r="P70" s="2">
        <f t="shared" si="13"/>
        <v>2.0934272300469483E-2</v>
      </c>
      <c r="Q70" s="2">
        <f t="shared" si="13"/>
        <v>3.0267404860226804E-2</v>
      </c>
      <c r="R70" s="2">
        <f t="shared" si="13"/>
        <v>3.88184719467696E-2</v>
      </c>
      <c r="S70" s="2">
        <f t="shared" si="13"/>
        <v>1.5843096863725203E-2</v>
      </c>
      <c r="T70" s="2">
        <f t="shared" si="13"/>
        <v>1.283461422505087E-3</v>
      </c>
      <c r="U70" s="2">
        <f t="shared" si="5"/>
        <v>275.10714670739372</v>
      </c>
      <c r="V70" s="13">
        <f t="shared" si="6"/>
        <v>0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>
      <c r="A71" s="5">
        <v>1689.5911247320805</v>
      </c>
      <c r="B71" s="5">
        <v>276.25035000000003</v>
      </c>
      <c r="C71">
        <v>1963.6219000000001</v>
      </c>
      <c r="D71">
        <v>317.77</v>
      </c>
      <c r="E71" s="1">
        <f t="shared" ref="E71:E134" si="14">1+E70</f>
        <v>1815</v>
      </c>
      <c r="F71">
        <v>12</v>
      </c>
      <c r="G71" s="2">
        <f t="shared" ref="G71:K86" si="15">G70*(1-G$5)+G$4*$F70*$L$4/1000</f>
        <v>2.1605633802816902E-2</v>
      </c>
      <c r="H71" s="2">
        <f t="shared" si="15"/>
        <v>3.1217002174242788E-2</v>
      </c>
      <c r="I71" s="2">
        <f t="shared" si="15"/>
        <v>3.9950008667660131E-2</v>
      </c>
      <c r="J71" s="2">
        <f t="shared" si="15"/>
        <v>1.6229110360504465E-2</v>
      </c>
      <c r="K71" s="2">
        <f t="shared" si="15"/>
        <v>1.2948906281903545E-3</v>
      </c>
      <c r="L71" s="2">
        <f t="shared" ref="L71:L134" si="16">SUM(G71:K71,L$5)</f>
        <v>275.11029664563341</v>
      </c>
      <c r="O71">
        <f t="shared" ref="O71:O134" si="17">F71+N71</f>
        <v>12</v>
      </c>
      <c r="P71" s="2">
        <f t="shared" si="13"/>
        <v>2.1605633802816902E-2</v>
      </c>
      <c r="Q71" s="2">
        <f t="shared" si="13"/>
        <v>3.1217002174242788E-2</v>
      </c>
      <c r="R71" s="2">
        <f t="shared" si="13"/>
        <v>3.9950008667660131E-2</v>
      </c>
      <c r="S71" s="2">
        <f t="shared" si="13"/>
        <v>1.6229110360504465E-2</v>
      </c>
      <c r="T71" s="2">
        <f t="shared" si="13"/>
        <v>1.2948906281903545E-3</v>
      </c>
      <c r="U71" s="2">
        <f t="shared" ref="U71:U134" si="18">SUM(P71:T71,U$5)</f>
        <v>275.11029664563341</v>
      </c>
      <c r="V71" s="13">
        <f t="shared" ref="V71:V134" si="19">U71-L71</f>
        <v>0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>
      <c r="A72" s="5">
        <v>1694.0641586920481</v>
      </c>
      <c r="B72" s="5">
        <v>276.54630000000003</v>
      </c>
      <c r="C72">
        <v>1963.7067999999999</v>
      </c>
      <c r="D72">
        <v>316.20999999999998</v>
      </c>
      <c r="E72" s="1">
        <f t="shared" si="14"/>
        <v>1816</v>
      </c>
      <c r="F72">
        <v>13</v>
      </c>
      <c r="G72" s="2">
        <f t="shared" si="15"/>
        <v>2.2338028169014087E-2</v>
      </c>
      <c r="H72" s="2">
        <f t="shared" si="15"/>
        <v>3.2257883831270498E-2</v>
      </c>
      <c r="I72" s="2">
        <f t="shared" si="15"/>
        <v>4.1216591947554393E-2</v>
      </c>
      <c r="J72" s="2">
        <f t="shared" si="15"/>
        <v>1.6710443011801919E-2</v>
      </c>
      <c r="K72" s="2">
        <f t="shared" si="15"/>
        <v>1.3487711486621431E-3</v>
      </c>
      <c r="L72" s="2">
        <f t="shared" si="16"/>
        <v>275.11387171810833</v>
      </c>
      <c r="O72">
        <f t="shared" si="17"/>
        <v>13</v>
      </c>
      <c r="P72" s="2">
        <f t="shared" ref="P72:T87" si="20">P71*(1-P$5)+P$4*$O71*$L$4/1000</f>
        <v>2.2338028169014087E-2</v>
      </c>
      <c r="Q72" s="2">
        <f t="shared" si="20"/>
        <v>3.2257883831270498E-2</v>
      </c>
      <c r="R72" s="2">
        <f t="shared" si="20"/>
        <v>4.1216591947554393E-2</v>
      </c>
      <c r="S72" s="2">
        <f t="shared" si="20"/>
        <v>1.6710443011801919E-2</v>
      </c>
      <c r="T72" s="2">
        <f t="shared" si="20"/>
        <v>1.3487711486621431E-3</v>
      </c>
      <c r="U72" s="2">
        <f t="shared" si="18"/>
        <v>275.11387171810833</v>
      </c>
      <c r="V72" s="13">
        <f t="shared" si="19"/>
        <v>0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>
      <c r="A73" s="5">
        <v>1722.7948339536329</v>
      </c>
      <c r="B73" s="5">
        <v>276.93724500000002</v>
      </c>
      <c r="C73">
        <v>1963.789</v>
      </c>
      <c r="D73">
        <v>315.99</v>
      </c>
      <c r="E73" s="1">
        <f t="shared" si="14"/>
        <v>1817</v>
      </c>
      <c r="F73">
        <v>14</v>
      </c>
      <c r="G73" s="2">
        <f t="shared" si="15"/>
        <v>2.3131455399061036E-2</v>
      </c>
      <c r="H73" s="2">
        <f t="shared" si="15"/>
        <v>3.3389798705352955E-2</v>
      </c>
      <c r="I73" s="2">
        <f t="shared" si="15"/>
        <v>4.2616409108362369E-2</v>
      </c>
      <c r="J73" s="2">
        <f t="shared" si="15"/>
        <v>1.7281649533989533E-2</v>
      </c>
      <c r="K73" s="2">
        <f t="shared" si="15"/>
        <v>1.4283996930970686E-3</v>
      </c>
      <c r="L73" s="2">
        <f t="shared" si="16"/>
        <v>275.11784771243987</v>
      </c>
      <c r="O73">
        <f t="shared" si="17"/>
        <v>14</v>
      </c>
      <c r="P73" s="2">
        <f t="shared" si="20"/>
        <v>2.3131455399061036E-2</v>
      </c>
      <c r="Q73" s="2">
        <f t="shared" si="20"/>
        <v>3.3389798705352955E-2</v>
      </c>
      <c r="R73" s="2">
        <f t="shared" si="20"/>
        <v>4.2616409108362369E-2</v>
      </c>
      <c r="S73" s="2">
        <f t="shared" si="20"/>
        <v>1.7281649533989533E-2</v>
      </c>
      <c r="T73" s="2">
        <f t="shared" si="20"/>
        <v>1.4283996930970686E-3</v>
      </c>
      <c r="U73" s="2">
        <f t="shared" si="18"/>
        <v>275.11784771243987</v>
      </c>
      <c r="V73" s="13">
        <f t="shared" si="19"/>
        <v>0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>
      <c r="A74" s="5">
        <v>1722.9403332482652</v>
      </c>
      <c r="B74" s="5">
        <v>277.54180000000002</v>
      </c>
      <c r="C74">
        <v>1963.874</v>
      </c>
      <c r="D74">
        <v>317.07</v>
      </c>
      <c r="E74" s="1">
        <f t="shared" si="14"/>
        <v>1818</v>
      </c>
      <c r="F74">
        <v>14</v>
      </c>
      <c r="G74" s="2">
        <f t="shared" si="15"/>
        <v>2.3985915492957751E-2</v>
      </c>
      <c r="H74" s="2">
        <f t="shared" si="15"/>
        <v>3.4612496361388197E-2</v>
      </c>
      <c r="I74" s="2">
        <f t="shared" si="15"/>
        <v>4.41476718028758E-2</v>
      </c>
      <c r="J74" s="2">
        <f t="shared" si="15"/>
        <v>1.7937595715373757E-2</v>
      </c>
      <c r="K74" s="2">
        <f t="shared" si="15"/>
        <v>1.5236452034926525E-3</v>
      </c>
      <c r="L74" s="2">
        <f t="shared" si="16"/>
        <v>275.1222073245761</v>
      </c>
      <c r="O74">
        <f t="shared" si="17"/>
        <v>14</v>
      </c>
      <c r="P74" s="2">
        <f t="shared" si="20"/>
        <v>2.3985915492957751E-2</v>
      </c>
      <c r="Q74" s="2">
        <f t="shared" si="20"/>
        <v>3.4612496361388197E-2</v>
      </c>
      <c r="R74" s="2">
        <f t="shared" si="20"/>
        <v>4.41476718028758E-2</v>
      </c>
      <c r="S74" s="2">
        <f t="shared" si="20"/>
        <v>1.7937595715373757E-2</v>
      </c>
      <c r="T74" s="2">
        <f t="shared" si="20"/>
        <v>1.5236452034926525E-3</v>
      </c>
      <c r="U74" s="2">
        <f t="shared" si="18"/>
        <v>275.1222073245761</v>
      </c>
      <c r="V74" s="13">
        <f t="shared" si="19"/>
        <v>0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>
      <c r="A75" s="5">
        <v>1734.0939348733066</v>
      </c>
      <c r="B75" s="5">
        <v>278.23139500000002</v>
      </c>
      <c r="C75">
        <v>1963.9562000000001</v>
      </c>
      <c r="D75">
        <v>318.35000000000002</v>
      </c>
      <c r="E75" s="1">
        <f t="shared" si="14"/>
        <v>1819</v>
      </c>
      <c r="F75">
        <v>14</v>
      </c>
      <c r="G75" s="2">
        <f t="shared" si="15"/>
        <v>2.4840375586854466E-2</v>
      </c>
      <c r="H75" s="2">
        <f t="shared" si="15"/>
        <v>3.58318303396137E-2</v>
      </c>
      <c r="I75" s="2">
        <f t="shared" si="15"/>
        <v>4.5658380946400061E-2</v>
      </c>
      <c r="J75" s="2">
        <f t="shared" si="15"/>
        <v>1.8556069753615102E-2</v>
      </c>
      <c r="K75" s="2">
        <f t="shared" si="15"/>
        <v>1.5814145257475524E-3</v>
      </c>
      <c r="L75" s="2">
        <f t="shared" si="16"/>
        <v>275.1264680711522</v>
      </c>
      <c r="O75">
        <f t="shared" si="17"/>
        <v>14</v>
      </c>
      <c r="P75" s="2">
        <f t="shared" si="20"/>
        <v>2.4840375586854466E-2</v>
      </c>
      <c r="Q75" s="2">
        <f t="shared" si="20"/>
        <v>3.58318303396137E-2</v>
      </c>
      <c r="R75" s="2">
        <f t="shared" si="20"/>
        <v>4.5658380946400061E-2</v>
      </c>
      <c r="S75" s="2">
        <f t="shared" si="20"/>
        <v>1.8556069753615102E-2</v>
      </c>
      <c r="T75" s="2">
        <f t="shared" si="20"/>
        <v>1.5814145257475524E-3</v>
      </c>
      <c r="U75" s="2">
        <f t="shared" si="18"/>
        <v>275.1264680711522</v>
      </c>
      <c r="V75" s="13">
        <f t="shared" si="19"/>
        <v>0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>
      <c r="A76" s="5">
        <v>1742.7269730444052</v>
      </c>
      <c r="B76" s="5">
        <v>276.73814500000003</v>
      </c>
      <c r="C76">
        <v>1964.0409999999999</v>
      </c>
      <c r="D76">
        <v>319.57</v>
      </c>
      <c r="E76" s="1">
        <f t="shared" si="14"/>
        <v>1820</v>
      </c>
      <c r="F76">
        <v>14</v>
      </c>
      <c r="G76" s="2">
        <f t="shared" si="15"/>
        <v>2.569483568075118E-2</v>
      </c>
      <c r="H76" s="2">
        <f t="shared" si="15"/>
        <v>3.7047809893607689E-2</v>
      </c>
      <c r="I76" s="2">
        <f t="shared" si="15"/>
        <v>4.7148812421355442E-2</v>
      </c>
      <c r="J76" s="2">
        <f t="shared" si="15"/>
        <v>1.9139212314444338E-2</v>
      </c>
      <c r="K76" s="2">
        <f t="shared" si="15"/>
        <v>1.6164533908859687E-3</v>
      </c>
      <c r="L76" s="2">
        <f t="shared" si="16"/>
        <v>275.13064712370107</v>
      </c>
      <c r="O76">
        <f t="shared" si="17"/>
        <v>14</v>
      </c>
      <c r="P76" s="2">
        <f t="shared" si="20"/>
        <v>2.569483568075118E-2</v>
      </c>
      <c r="Q76" s="2">
        <f t="shared" si="20"/>
        <v>3.7047809893607689E-2</v>
      </c>
      <c r="R76" s="2">
        <f t="shared" si="20"/>
        <v>4.7148812421355442E-2</v>
      </c>
      <c r="S76" s="2">
        <f t="shared" si="20"/>
        <v>1.9139212314444338E-2</v>
      </c>
      <c r="T76" s="2">
        <f t="shared" si="20"/>
        <v>1.6164533908859687E-3</v>
      </c>
      <c r="U76" s="2">
        <f t="shared" si="18"/>
        <v>275.13064712370107</v>
      </c>
      <c r="V76" s="13">
        <f t="shared" si="19"/>
        <v>0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>
      <c r="A77" s="5">
        <v>1749.2367976916082</v>
      </c>
      <c r="B77" s="5">
        <v>276.85988249999997</v>
      </c>
      <c r="C77">
        <v>1964.1257000000001</v>
      </c>
      <c r="D77">
        <v>320.01</v>
      </c>
      <c r="E77" s="1">
        <f t="shared" si="14"/>
        <v>1821</v>
      </c>
      <c r="F77">
        <v>14</v>
      </c>
      <c r="G77" s="2">
        <f t="shared" si="15"/>
        <v>2.6549295774647895E-2</v>
      </c>
      <c r="H77" s="2">
        <f t="shared" si="15"/>
        <v>3.826044425149152E-2</v>
      </c>
      <c r="I77" s="2">
        <f t="shared" si="15"/>
        <v>4.8619238407098475E-2</v>
      </c>
      <c r="J77" s="2">
        <f t="shared" si="15"/>
        <v>1.9689041774088981E-2</v>
      </c>
      <c r="K77" s="2">
        <f t="shared" si="15"/>
        <v>1.6377055368739543E-3</v>
      </c>
      <c r="L77" s="2">
        <f t="shared" si="16"/>
        <v>275.13475572574418</v>
      </c>
      <c r="O77">
        <f t="shared" si="17"/>
        <v>14</v>
      </c>
      <c r="P77" s="2">
        <f t="shared" si="20"/>
        <v>2.6549295774647895E-2</v>
      </c>
      <c r="Q77" s="2">
        <f t="shared" si="20"/>
        <v>3.826044425149152E-2</v>
      </c>
      <c r="R77" s="2">
        <f t="shared" si="20"/>
        <v>4.8619238407098475E-2</v>
      </c>
      <c r="S77" s="2">
        <f t="shared" si="20"/>
        <v>1.9689041774088981E-2</v>
      </c>
      <c r="T77" s="2">
        <f t="shared" si="20"/>
        <v>1.6377055368739543E-3</v>
      </c>
      <c r="U77" s="2">
        <f t="shared" si="18"/>
        <v>275.13475572574418</v>
      </c>
      <c r="V77" s="13">
        <f t="shared" si="19"/>
        <v>0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>
      <c r="A78" s="5">
        <v>1752.0162762002508</v>
      </c>
      <c r="B78" s="5">
        <v>276.38972000000001</v>
      </c>
      <c r="C78">
        <v>1964.2049</v>
      </c>
      <c r="D78">
        <v>320.74</v>
      </c>
      <c r="E78" s="1">
        <f t="shared" si="14"/>
        <v>1822</v>
      </c>
      <c r="F78">
        <v>15</v>
      </c>
      <c r="G78" s="2">
        <f t="shared" si="15"/>
        <v>2.740375586854461E-2</v>
      </c>
      <c r="H78" s="2">
        <f t="shared" si="15"/>
        <v>3.9469742615999705E-2</v>
      </c>
      <c r="I78" s="2">
        <f t="shared" si="15"/>
        <v>5.0069927429626737E-2</v>
      </c>
      <c r="J78" s="2">
        <f t="shared" si="15"/>
        <v>2.0207461205288154E-2</v>
      </c>
      <c r="K78" s="2">
        <f t="shared" si="15"/>
        <v>1.6505956150003566E-3</v>
      </c>
      <c r="L78" s="2">
        <f t="shared" si="16"/>
        <v>275.13880148273444</v>
      </c>
      <c r="O78">
        <f t="shared" si="17"/>
        <v>15</v>
      </c>
      <c r="P78" s="2">
        <f t="shared" si="20"/>
        <v>2.740375586854461E-2</v>
      </c>
      <c r="Q78" s="2">
        <f t="shared" si="20"/>
        <v>3.9469742615999705E-2</v>
      </c>
      <c r="R78" s="2">
        <f t="shared" si="20"/>
        <v>5.0069927429626737E-2</v>
      </c>
      <c r="S78" s="2">
        <f t="shared" si="20"/>
        <v>2.0207461205288154E-2</v>
      </c>
      <c r="T78" s="2">
        <f t="shared" si="20"/>
        <v>1.6505956150003566E-3</v>
      </c>
      <c r="U78" s="2">
        <f t="shared" si="18"/>
        <v>275.13880148273444</v>
      </c>
      <c r="V78" s="13">
        <f t="shared" si="19"/>
        <v>0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>
      <c r="A79" s="5">
        <v>1752.2200533292632</v>
      </c>
      <c r="B79" s="5">
        <v>277.24315000000001</v>
      </c>
      <c r="C79">
        <v>1964.2896000000001</v>
      </c>
      <c r="D79">
        <v>321.83999999999997</v>
      </c>
      <c r="E79" s="1">
        <f t="shared" si="14"/>
        <v>1823</v>
      </c>
      <c r="F79">
        <v>16</v>
      </c>
      <c r="G79" s="2">
        <f t="shared" si="15"/>
        <v>2.8319248826291089E-2</v>
      </c>
      <c r="H79" s="2">
        <f t="shared" si="15"/>
        <v>4.0769610878164796E-2</v>
      </c>
      <c r="I79" s="2">
        <f t="shared" si="15"/>
        <v>5.1651379152400506E-2</v>
      </c>
      <c r="J79" s="2">
        <f t="shared" si="15"/>
        <v>2.0813635856237155E-2</v>
      </c>
      <c r="K79" s="2">
        <f t="shared" si="15"/>
        <v>1.7053621993976221E-3</v>
      </c>
      <c r="L79" s="2">
        <f t="shared" si="16"/>
        <v>275.14325923691251</v>
      </c>
      <c r="O79">
        <f t="shared" si="17"/>
        <v>16</v>
      </c>
      <c r="P79" s="2">
        <f t="shared" si="20"/>
        <v>2.8319248826291089E-2</v>
      </c>
      <c r="Q79" s="2">
        <f t="shared" si="20"/>
        <v>4.0769610878164796E-2</v>
      </c>
      <c r="R79" s="2">
        <f t="shared" si="20"/>
        <v>5.1651379152400506E-2</v>
      </c>
      <c r="S79" s="2">
        <f t="shared" si="20"/>
        <v>2.0813635856237155E-2</v>
      </c>
      <c r="T79" s="2">
        <f t="shared" si="20"/>
        <v>1.7053621993976221E-3</v>
      </c>
      <c r="U79" s="2">
        <f t="shared" si="18"/>
        <v>275.14325923691251</v>
      </c>
      <c r="V79" s="13">
        <f t="shared" si="19"/>
        <v>0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>
      <c r="A80" s="5">
        <v>1762.8144271076649</v>
      </c>
      <c r="B80" s="5">
        <v>276.74540000000002</v>
      </c>
      <c r="C80">
        <v>1964.3715999999999</v>
      </c>
      <c r="D80">
        <v>322.26</v>
      </c>
      <c r="E80" s="1">
        <f t="shared" si="14"/>
        <v>1824</v>
      </c>
      <c r="F80">
        <v>16</v>
      </c>
      <c r="G80" s="2">
        <f t="shared" si="15"/>
        <v>2.9295774647887334E-2</v>
      </c>
      <c r="H80" s="2">
        <f t="shared" si="15"/>
        <v>4.2159799877490349E-2</v>
      </c>
      <c r="I80" s="2">
        <f t="shared" si="15"/>
        <v>5.3361838397920448E-2</v>
      </c>
      <c r="J80" s="2">
        <f t="shared" si="15"/>
        <v>2.1502552547121346E-2</v>
      </c>
      <c r="K80" s="2">
        <f t="shared" si="15"/>
        <v>1.7855281687698152E-3</v>
      </c>
      <c r="L80" s="2">
        <f t="shared" si="16"/>
        <v>275.14810549363921</v>
      </c>
      <c r="O80">
        <f t="shared" si="17"/>
        <v>16</v>
      </c>
      <c r="P80" s="2">
        <f t="shared" si="20"/>
        <v>2.9295774647887334E-2</v>
      </c>
      <c r="Q80" s="2">
        <f t="shared" si="20"/>
        <v>4.2159799877490349E-2</v>
      </c>
      <c r="R80" s="2">
        <f t="shared" si="20"/>
        <v>5.3361838397920448E-2</v>
      </c>
      <c r="S80" s="2">
        <f t="shared" si="20"/>
        <v>2.1502552547121346E-2</v>
      </c>
      <c r="T80" s="2">
        <f t="shared" si="20"/>
        <v>1.7855281687698152E-3</v>
      </c>
      <c r="U80" s="2">
        <f t="shared" si="18"/>
        <v>275.14810549363921</v>
      </c>
      <c r="V80" s="13">
        <f t="shared" si="19"/>
        <v>0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>
      <c r="A81" s="5">
        <v>1763.4988310826725</v>
      </c>
      <c r="B81" s="5">
        <v>276.32003500000002</v>
      </c>
      <c r="C81">
        <v>1964.4563000000001</v>
      </c>
      <c r="D81">
        <v>321.89</v>
      </c>
      <c r="E81" s="1">
        <f t="shared" si="14"/>
        <v>1825</v>
      </c>
      <c r="F81">
        <v>17</v>
      </c>
      <c r="G81" s="2">
        <f t="shared" si="15"/>
        <v>3.0272300469483579E-2</v>
      </c>
      <c r="H81" s="2">
        <f t="shared" si="15"/>
        <v>4.3546164425312867E-2</v>
      </c>
      <c r="I81" s="2">
        <f t="shared" si="15"/>
        <v>5.5049338805976608E-2</v>
      </c>
      <c r="J81" s="2">
        <f t="shared" si="15"/>
        <v>2.215211359330942E-2</v>
      </c>
      <c r="K81" s="2">
        <f t="shared" si="15"/>
        <v>1.8341512870596341E-3</v>
      </c>
      <c r="L81" s="2">
        <f t="shared" si="16"/>
        <v>275.15285406858112</v>
      </c>
      <c r="O81">
        <f t="shared" si="17"/>
        <v>17</v>
      </c>
      <c r="P81" s="2">
        <f t="shared" si="20"/>
        <v>3.0272300469483579E-2</v>
      </c>
      <c r="Q81" s="2">
        <f t="shared" si="20"/>
        <v>4.3546164425312867E-2</v>
      </c>
      <c r="R81" s="2">
        <f t="shared" si="20"/>
        <v>5.5049338805976608E-2</v>
      </c>
      <c r="S81" s="2">
        <f t="shared" si="20"/>
        <v>2.215211359330942E-2</v>
      </c>
      <c r="T81" s="2">
        <f t="shared" si="20"/>
        <v>1.8341512870596341E-3</v>
      </c>
      <c r="U81" s="2">
        <f t="shared" si="18"/>
        <v>275.15285406858112</v>
      </c>
      <c r="V81" s="13">
        <f t="shared" si="19"/>
        <v>0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>
      <c r="A82" s="5">
        <v>1773.7353531166873</v>
      </c>
      <c r="B82" s="5">
        <v>277.78342000000004</v>
      </c>
      <c r="C82">
        <v>1964.5382999999999</v>
      </c>
      <c r="D82">
        <v>320.44</v>
      </c>
      <c r="E82" s="1">
        <f t="shared" si="14"/>
        <v>1826</v>
      </c>
      <c r="F82">
        <v>17</v>
      </c>
      <c r="G82" s="2">
        <f t="shared" si="15"/>
        <v>3.1309859154929585E-2</v>
      </c>
      <c r="H82" s="2">
        <f t="shared" si="15"/>
        <v>4.5022611756427813E-2</v>
      </c>
      <c r="I82" s="2">
        <f t="shared" si="15"/>
        <v>5.6864423286009796E-2</v>
      </c>
      <c r="J82" s="2">
        <f t="shared" si="15"/>
        <v>2.2881938151073214E-2</v>
      </c>
      <c r="K82" s="2">
        <f t="shared" si="15"/>
        <v>1.9105910558807552E-3</v>
      </c>
      <c r="L82" s="2">
        <f t="shared" si="16"/>
        <v>275.15798942340433</v>
      </c>
      <c r="O82">
        <f t="shared" si="17"/>
        <v>17</v>
      </c>
      <c r="P82" s="2">
        <f t="shared" si="20"/>
        <v>3.1309859154929585E-2</v>
      </c>
      <c r="Q82" s="2">
        <f t="shared" si="20"/>
        <v>4.5022611756427813E-2</v>
      </c>
      <c r="R82" s="2">
        <f t="shared" si="20"/>
        <v>5.6864423286009796E-2</v>
      </c>
      <c r="S82" s="2">
        <f t="shared" si="20"/>
        <v>2.2881938151073214E-2</v>
      </c>
      <c r="T82" s="2">
        <f t="shared" si="20"/>
        <v>1.9105910558807552E-3</v>
      </c>
      <c r="U82" s="2">
        <f t="shared" si="18"/>
        <v>275.15798942340433</v>
      </c>
      <c r="V82" s="13">
        <f t="shared" si="19"/>
        <v>0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>
      <c r="A83" s="5">
        <v>1779.61585700662</v>
      </c>
      <c r="B83" s="5">
        <v>279.50293499999998</v>
      </c>
      <c r="C83">
        <v>1964.623</v>
      </c>
      <c r="D83">
        <v>318.69</v>
      </c>
      <c r="E83" s="1">
        <f t="shared" si="14"/>
        <v>1827</v>
      </c>
      <c r="F83">
        <v>18</v>
      </c>
      <c r="G83" s="2">
        <f t="shared" si="15"/>
        <v>3.2347417840375592E-2</v>
      </c>
      <c r="H83" s="2">
        <f t="shared" si="15"/>
        <v>4.6494997336789898E-2</v>
      </c>
      <c r="I83" s="2">
        <f t="shared" si="15"/>
        <v>5.8655144584242966E-2</v>
      </c>
      <c r="J83" s="2">
        <f t="shared" si="15"/>
        <v>2.3570070126314454E-2</v>
      </c>
      <c r="K83" s="2">
        <f t="shared" si="15"/>
        <v>1.9569541192921112E-3</v>
      </c>
      <c r="L83" s="2">
        <f t="shared" si="16"/>
        <v>275.16302458400702</v>
      </c>
      <c r="O83">
        <f t="shared" si="17"/>
        <v>18</v>
      </c>
      <c r="P83" s="2">
        <f t="shared" si="20"/>
        <v>3.2347417840375592E-2</v>
      </c>
      <c r="Q83" s="2">
        <f t="shared" si="20"/>
        <v>4.6494997336789898E-2</v>
      </c>
      <c r="R83" s="2">
        <f t="shared" si="20"/>
        <v>5.8655144584242966E-2</v>
      </c>
      <c r="S83" s="2">
        <f t="shared" si="20"/>
        <v>2.3570070126314454E-2</v>
      </c>
      <c r="T83" s="2">
        <f t="shared" si="20"/>
        <v>1.9569541192921112E-3</v>
      </c>
      <c r="U83" s="2">
        <f t="shared" si="18"/>
        <v>275.16302458400702</v>
      </c>
      <c r="V83" s="13">
        <f t="shared" si="19"/>
        <v>0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>
      <c r="A84" s="5">
        <v>1780.5946006281674</v>
      </c>
      <c r="B84" s="5">
        <v>276.77796500000005</v>
      </c>
      <c r="C84">
        <v>1964.7076999999999</v>
      </c>
      <c r="D84">
        <v>316.7</v>
      </c>
      <c r="E84" s="1">
        <f t="shared" si="14"/>
        <v>1828</v>
      </c>
      <c r="F84">
        <v>18</v>
      </c>
      <c r="G84" s="2">
        <f t="shared" si="15"/>
        <v>3.3446009389671363E-2</v>
      </c>
      <c r="H84" s="2">
        <f t="shared" si="15"/>
        <v>4.8057229054011906E-2</v>
      </c>
      <c r="I84" s="2">
        <f t="shared" si="15"/>
        <v>6.0572064460091543E-2</v>
      </c>
      <c r="J84" s="2">
        <f t="shared" si="15"/>
        <v>2.4336262177216007E-2</v>
      </c>
      <c r="K84" s="2">
        <f t="shared" si="15"/>
        <v>2.0320230955368111E-3</v>
      </c>
      <c r="L84" s="2">
        <f t="shared" si="16"/>
        <v>275.1684435881765</v>
      </c>
      <c r="O84">
        <f t="shared" si="17"/>
        <v>18</v>
      </c>
      <c r="P84" s="2">
        <f t="shared" si="20"/>
        <v>3.3446009389671363E-2</v>
      </c>
      <c r="Q84" s="2">
        <f t="shared" si="20"/>
        <v>4.8057229054011906E-2</v>
      </c>
      <c r="R84" s="2">
        <f t="shared" si="20"/>
        <v>6.0572064460091543E-2</v>
      </c>
      <c r="S84" s="2">
        <f t="shared" si="20"/>
        <v>2.4336262177216007E-2</v>
      </c>
      <c r="T84" s="2">
        <f t="shared" si="20"/>
        <v>2.0320230955368111E-3</v>
      </c>
      <c r="U84" s="2">
        <f t="shared" si="18"/>
        <v>275.1684435881765</v>
      </c>
      <c r="V84" s="13">
        <f t="shared" si="19"/>
        <v>0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>
      <c r="A85" s="5">
        <v>1794.4109867808286</v>
      </c>
      <c r="B85" s="5">
        <v>281.53645499999999</v>
      </c>
      <c r="C85">
        <v>1964.7896000000001</v>
      </c>
      <c r="D85">
        <v>316.87</v>
      </c>
      <c r="E85" s="1">
        <f t="shared" si="14"/>
        <v>1829</v>
      </c>
      <c r="F85">
        <v>18</v>
      </c>
      <c r="G85" s="2">
        <f t="shared" si="15"/>
        <v>3.4544600938967135E-2</v>
      </c>
      <c r="H85" s="2">
        <f t="shared" si="15"/>
        <v>4.9615163025069971E-2</v>
      </c>
      <c r="I85" s="2">
        <f t="shared" si="15"/>
        <v>6.2463254256737134E-2</v>
      </c>
      <c r="J85" s="2">
        <f t="shared" si="15"/>
        <v>2.5058684085046169E-2</v>
      </c>
      <c r="K85" s="2">
        <f t="shared" si="15"/>
        <v>2.0775547312224607E-3</v>
      </c>
      <c r="L85" s="2">
        <f t="shared" si="16"/>
        <v>275.17375925703703</v>
      </c>
      <c r="O85">
        <f t="shared" si="17"/>
        <v>18</v>
      </c>
      <c r="P85" s="2">
        <f t="shared" si="20"/>
        <v>3.4544600938967135E-2</v>
      </c>
      <c r="Q85" s="2">
        <f t="shared" si="20"/>
        <v>4.9615163025069971E-2</v>
      </c>
      <c r="R85" s="2">
        <f t="shared" si="20"/>
        <v>6.2463254256737134E-2</v>
      </c>
      <c r="S85" s="2">
        <f t="shared" si="20"/>
        <v>2.5058684085046169E-2</v>
      </c>
      <c r="T85" s="2">
        <f t="shared" si="20"/>
        <v>2.0775547312224607E-3</v>
      </c>
      <c r="U85" s="2">
        <f t="shared" si="18"/>
        <v>275.17375925703703</v>
      </c>
      <c r="V85" s="13">
        <f t="shared" si="19"/>
        <v>0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>
      <c r="A86" s="5">
        <v>1796.0687260662141</v>
      </c>
      <c r="B86" s="5">
        <v>281.61339499999997</v>
      </c>
      <c r="C86">
        <v>1964.8742999999999</v>
      </c>
      <c r="D86">
        <v>317.68</v>
      </c>
      <c r="E86" s="1">
        <f t="shared" si="14"/>
        <v>1830</v>
      </c>
      <c r="F86">
        <v>24</v>
      </c>
      <c r="G86" s="2">
        <f t="shared" si="15"/>
        <v>3.5643192488262906E-2</v>
      </c>
      <c r="H86" s="2">
        <f t="shared" si="15"/>
        <v>5.116881107319228E-2</v>
      </c>
      <c r="I86" s="2">
        <f t="shared" si="15"/>
        <v>6.4329059339149938E-2</v>
      </c>
      <c r="J86" s="2">
        <f t="shared" si="15"/>
        <v>2.5739836300471632E-2</v>
      </c>
      <c r="K86" s="2">
        <f t="shared" si="15"/>
        <v>2.1051710642526729E-3</v>
      </c>
      <c r="L86" s="2">
        <f t="shared" si="16"/>
        <v>275.17898607026535</v>
      </c>
      <c r="O86">
        <f t="shared" si="17"/>
        <v>24</v>
      </c>
      <c r="P86" s="2">
        <f t="shared" si="20"/>
        <v>3.5643192488262906E-2</v>
      </c>
      <c r="Q86" s="2">
        <f t="shared" si="20"/>
        <v>5.116881107319228E-2</v>
      </c>
      <c r="R86" s="2">
        <f t="shared" si="20"/>
        <v>6.4329059339149938E-2</v>
      </c>
      <c r="S86" s="2">
        <f t="shared" si="20"/>
        <v>2.5739836300471632E-2</v>
      </c>
      <c r="T86" s="2">
        <f t="shared" si="20"/>
        <v>2.1051710642526729E-3</v>
      </c>
      <c r="U86" s="2">
        <f t="shared" si="18"/>
        <v>275.17898607026535</v>
      </c>
      <c r="V86" s="13">
        <f t="shared" si="19"/>
        <v>0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>
      <c r="A87" s="5">
        <v>1799.3172594498767</v>
      </c>
      <c r="B87" s="5">
        <v>283.65417000000002</v>
      </c>
      <c r="C87">
        <v>1964.9563000000001</v>
      </c>
      <c r="D87">
        <v>318.70999999999998</v>
      </c>
      <c r="E87" s="1">
        <f t="shared" si="14"/>
        <v>1831</v>
      </c>
      <c r="F87">
        <v>23</v>
      </c>
      <c r="G87" s="2">
        <f t="shared" ref="G87:K102" si="21">G86*(1-G$5)+G$4*$F86*$L$4/1000</f>
        <v>3.7107981220657275E-2</v>
      </c>
      <c r="H87" s="2">
        <f t="shared" si="21"/>
        <v>5.3281565270771124E-2</v>
      </c>
      <c r="I87" s="2">
        <f t="shared" si="21"/>
        <v>6.7071228887303033E-2</v>
      </c>
      <c r="J87" s="2">
        <f t="shared" si="21"/>
        <v>2.7086301783386228E-2</v>
      </c>
      <c r="K87" s="2">
        <f t="shared" si="21"/>
        <v>2.4036113577894022E-3</v>
      </c>
      <c r="L87" s="2">
        <f t="shared" si="16"/>
        <v>275.18695068851991</v>
      </c>
      <c r="O87">
        <f t="shared" si="17"/>
        <v>23</v>
      </c>
      <c r="P87" s="2">
        <f t="shared" si="20"/>
        <v>3.7107981220657275E-2</v>
      </c>
      <c r="Q87" s="2">
        <f t="shared" si="20"/>
        <v>5.3281565270771124E-2</v>
      </c>
      <c r="R87" s="2">
        <f t="shared" si="20"/>
        <v>6.7071228887303033E-2</v>
      </c>
      <c r="S87" s="2">
        <f t="shared" si="20"/>
        <v>2.7086301783386228E-2</v>
      </c>
      <c r="T87" s="2">
        <f t="shared" si="20"/>
        <v>2.4036113577894022E-3</v>
      </c>
      <c r="U87" s="2">
        <f t="shared" si="18"/>
        <v>275.18695068851991</v>
      </c>
      <c r="V87" s="13">
        <f t="shared" si="19"/>
        <v>0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>
      <c r="A88" s="5">
        <v>1799.5582892886305</v>
      </c>
      <c r="B88" s="5">
        <v>281.14821000000001</v>
      </c>
      <c r="C88">
        <v>1965.0410999999999</v>
      </c>
      <c r="D88">
        <v>319.44</v>
      </c>
      <c r="E88" s="1">
        <f t="shared" si="14"/>
        <v>1832</v>
      </c>
      <c r="F88">
        <v>23</v>
      </c>
      <c r="G88" s="2">
        <f t="shared" si="21"/>
        <v>3.8511737089201879E-2</v>
      </c>
      <c r="H88" s="2">
        <f t="shared" si="21"/>
        <v>5.5294610504767208E-2</v>
      </c>
      <c r="I88" s="2">
        <f t="shared" si="21"/>
        <v>6.9626356605096862E-2</v>
      </c>
      <c r="J88" s="2">
        <f t="shared" si="21"/>
        <v>2.8238477034335203E-2</v>
      </c>
      <c r="K88" s="2">
        <f t="shared" si="21"/>
        <v>2.537676189105555E-3</v>
      </c>
      <c r="L88" s="2">
        <f t="shared" si="16"/>
        <v>275.1942088574225</v>
      </c>
      <c r="O88">
        <f t="shared" si="17"/>
        <v>23</v>
      </c>
      <c r="P88" s="2">
        <f t="shared" ref="P88:T103" si="22">P87*(1-P$5)+P$4*$O87*$L$4/1000</f>
        <v>3.8511737089201879E-2</v>
      </c>
      <c r="Q88" s="2">
        <f t="shared" si="22"/>
        <v>5.5294610504767208E-2</v>
      </c>
      <c r="R88" s="2">
        <f t="shared" si="22"/>
        <v>6.9626356605096862E-2</v>
      </c>
      <c r="S88" s="2">
        <f t="shared" si="22"/>
        <v>2.8238477034335203E-2</v>
      </c>
      <c r="T88" s="2">
        <f t="shared" si="22"/>
        <v>2.537676189105555E-3</v>
      </c>
      <c r="U88" s="2">
        <f t="shared" si="18"/>
        <v>275.1942088574225</v>
      </c>
      <c r="V88" s="13">
        <f t="shared" si="19"/>
        <v>0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>
      <c r="A89" s="5">
        <v>1814.2331866062311</v>
      </c>
      <c r="B89" s="5">
        <v>284.34376500000002</v>
      </c>
      <c r="C89">
        <v>1965.126</v>
      </c>
      <c r="D89">
        <v>320.44</v>
      </c>
      <c r="E89" s="1">
        <f t="shared" si="14"/>
        <v>1833</v>
      </c>
      <c r="F89">
        <v>24</v>
      </c>
      <c r="G89" s="2">
        <f t="shared" si="21"/>
        <v>3.9915492957746483E-2</v>
      </c>
      <c r="H89" s="2">
        <f t="shared" si="21"/>
        <v>5.7302117791135622E-2</v>
      </c>
      <c r="I89" s="2">
        <f t="shared" si="21"/>
        <v>7.2147187824961434E-2</v>
      </c>
      <c r="J89" s="2">
        <f t="shared" si="21"/>
        <v>2.9324832135469242E-2</v>
      </c>
      <c r="K89" s="2">
        <f t="shared" si="21"/>
        <v>2.6189906196880039E-3</v>
      </c>
      <c r="L89" s="2">
        <f t="shared" si="16"/>
        <v>275.20130862132902</v>
      </c>
      <c r="O89">
        <f t="shared" si="17"/>
        <v>24</v>
      </c>
      <c r="P89" s="2">
        <f t="shared" si="22"/>
        <v>3.9915492957746483E-2</v>
      </c>
      <c r="Q89" s="2">
        <f t="shared" si="22"/>
        <v>5.7302117791135622E-2</v>
      </c>
      <c r="R89" s="2">
        <f t="shared" si="22"/>
        <v>7.2147187824961434E-2</v>
      </c>
      <c r="S89" s="2">
        <f t="shared" si="22"/>
        <v>2.9324832135469242E-2</v>
      </c>
      <c r="T89" s="2">
        <f t="shared" si="22"/>
        <v>2.6189906196880039E-3</v>
      </c>
      <c r="U89" s="2">
        <f t="shared" si="18"/>
        <v>275.20130862132902</v>
      </c>
      <c r="V89" s="13">
        <f t="shared" si="19"/>
        <v>0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>
      <c r="A90" s="5">
        <v>1826.1583955909055</v>
      </c>
      <c r="B90" s="5">
        <v>281.277625</v>
      </c>
      <c r="C90">
        <v>1965.2027</v>
      </c>
      <c r="D90">
        <v>320.89</v>
      </c>
      <c r="E90" s="1">
        <f t="shared" si="14"/>
        <v>1834</v>
      </c>
      <c r="F90">
        <v>24</v>
      </c>
      <c r="G90" s="2">
        <f t="shared" si="21"/>
        <v>4.1380281690140852E-2</v>
      </c>
      <c r="H90" s="2">
        <f t="shared" si="21"/>
        <v>5.9397999078550895E-2</v>
      </c>
      <c r="I90" s="2">
        <f t="shared" si="21"/>
        <v>7.4784417637399195E-2</v>
      </c>
      <c r="J90" s="2">
        <f t="shared" si="21"/>
        <v>3.0466498077037055E-2</v>
      </c>
      <c r="K90" s="2">
        <f t="shared" si="21"/>
        <v>2.7152586717208455E-3</v>
      </c>
      <c r="L90" s="2">
        <f t="shared" si="16"/>
        <v>275.20874445515483</v>
      </c>
      <c r="O90">
        <f t="shared" si="17"/>
        <v>24</v>
      </c>
      <c r="P90" s="2">
        <f t="shared" si="22"/>
        <v>4.1380281690140852E-2</v>
      </c>
      <c r="Q90" s="2">
        <f t="shared" si="22"/>
        <v>5.9397999078550895E-2</v>
      </c>
      <c r="R90" s="2">
        <f t="shared" si="22"/>
        <v>7.4784417637399195E-2</v>
      </c>
      <c r="S90" s="2">
        <f t="shared" si="22"/>
        <v>3.0466498077037055E-2</v>
      </c>
      <c r="T90" s="2">
        <f t="shared" si="22"/>
        <v>2.7152586717208455E-3</v>
      </c>
      <c r="U90" s="2">
        <f t="shared" si="18"/>
        <v>275.20874445515483</v>
      </c>
      <c r="V90" s="13">
        <f t="shared" si="19"/>
        <v>0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>
      <c r="A91" s="5">
        <v>1826.8838349409536</v>
      </c>
      <c r="B91" s="5">
        <v>285.10759999999999</v>
      </c>
      <c r="C91">
        <v>1965.2877000000001</v>
      </c>
      <c r="D91">
        <v>322.14</v>
      </c>
      <c r="E91" s="1">
        <f t="shared" si="14"/>
        <v>1835</v>
      </c>
      <c r="F91">
        <v>25</v>
      </c>
      <c r="G91" s="2">
        <f t="shared" si="21"/>
        <v>4.2845070422535221E-2</v>
      </c>
      <c r="H91" s="2">
        <f t="shared" si="21"/>
        <v>6.1488114533878792E-2</v>
      </c>
      <c r="I91" s="2">
        <f t="shared" si="21"/>
        <v>7.7386248927026779E-2</v>
      </c>
      <c r="J91" s="2">
        <f t="shared" si="21"/>
        <v>3.1542944232595134E-2</v>
      </c>
      <c r="K91" s="2">
        <f t="shared" si="21"/>
        <v>2.7736481968295753E-3</v>
      </c>
      <c r="L91" s="2">
        <f t="shared" si="16"/>
        <v>275.21603602631285</v>
      </c>
      <c r="O91">
        <f t="shared" si="17"/>
        <v>25</v>
      </c>
      <c r="P91" s="2">
        <f t="shared" si="22"/>
        <v>4.2845070422535221E-2</v>
      </c>
      <c r="Q91" s="2">
        <f t="shared" si="22"/>
        <v>6.1488114533878792E-2</v>
      </c>
      <c r="R91" s="2">
        <f t="shared" si="22"/>
        <v>7.7386248927026779E-2</v>
      </c>
      <c r="S91" s="2">
        <f t="shared" si="22"/>
        <v>3.1542944232595134E-2</v>
      </c>
      <c r="T91" s="2">
        <f t="shared" si="22"/>
        <v>2.7736481968295753E-3</v>
      </c>
      <c r="U91" s="2">
        <f t="shared" si="18"/>
        <v>275.21603602631285</v>
      </c>
      <c r="V91" s="13">
        <f t="shared" si="19"/>
        <v>0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>
      <c r="A92" s="5">
        <v>1833</v>
      </c>
      <c r="B92" s="5">
        <v>284.46052500000002</v>
      </c>
      <c r="C92">
        <v>1965.3698999999999</v>
      </c>
      <c r="D92">
        <v>322.17</v>
      </c>
      <c r="E92" s="1">
        <f t="shared" si="14"/>
        <v>1836</v>
      </c>
      <c r="F92">
        <v>29</v>
      </c>
      <c r="G92" s="2">
        <f t="shared" si="21"/>
        <v>4.4370892018779355E-2</v>
      </c>
      <c r="H92" s="2">
        <f t="shared" si="21"/>
        <v>6.3666376732710805E-2</v>
      </c>
      <c r="I92" s="2">
        <f t="shared" si="21"/>
        <v>8.010339157640331E-2</v>
      </c>
      <c r="J92" s="2">
        <f t="shared" si="21"/>
        <v>3.2675267295495455E-2</v>
      </c>
      <c r="K92" s="2">
        <f t="shared" si="21"/>
        <v>2.8560115908215916E-3</v>
      </c>
      <c r="L92" s="2">
        <f t="shared" si="16"/>
        <v>275.22367193921423</v>
      </c>
      <c r="O92">
        <f t="shared" si="17"/>
        <v>29</v>
      </c>
      <c r="P92" s="2">
        <f t="shared" si="22"/>
        <v>4.4370892018779355E-2</v>
      </c>
      <c r="Q92" s="2">
        <f t="shared" si="22"/>
        <v>6.3666376732710805E-2</v>
      </c>
      <c r="R92" s="2">
        <f t="shared" si="22"/>
        <v>8.010339157640331E-2</v>
      </c>
      <c r="S92" s="2">
        <f t="shared" si="22"/>
        <v>3.2675267295495455E-2</v>
      </c>
      <c r="T92" s="2">
        <f t="shared" si="22"/>
        <v>2.8560115908215916E-3</v>
      </c>
      <c r="U92" s="2">
        <f t="shared" si="18"/>
        <v>275.22367193921423</v>
      </c>
      <c r="V92" s="13">
        <f t="shared" si="19"/>
        <v>0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>
      <c r="A93" s="5">
        <v>1834.5106230131994</v>
      </c>
      <c r="B93" s="5">
        <v>283.72655500000002</v>
      </c>
      <c r="C93">
        <v>1965.4548</v>
      </c>
      <c r="D93">
        <v>321.87</v>
      </c>
      <c r="E93" s="1">
        <f t="shared" si="14"/>
        <v>1837</v>
      </c>
      <c r="F93">
        <v>29</v>
      </c>
      <c r="G93" s="2">
        <f t="shared" si="21"/>
        <v>4.614084507042255E-2</v>
      </c>
      <c r="H93" s="2">
        <f t="shared" si="21"/>
        <v>6.6214233321565064E-2</v>
      </c>
      <c r="I93" s="2">
        <f t="shared" si="21"/>
        <v>8.3385002030790176E-2</v>
      </c>
      <c r="J93" s="2">
        <f t="shared" si="21"/>
        <v>3.4212387869746778E-2</v>
      </c>
      <c r="K93" s="2">
        <f t="shared" si="21"/>
        <v>3.0937609417457882E-3</v>
      </c>
      <c r="L93" s="2">
        <f t="shared" si="16"/>
        <v>275.23304622923428</v>
      </c>
      <c r="O93">
        <f t="shared" si="17"/>
        <v>29</v>
      </c>
      <c r="P93" s="2">
        <f t="shared" si="22"/>
        <v>4.614084507042255E-2</v>
      </c>
      <c r="Q93" s="2">
        <f t="shared" si="22"/>
        <v>6.6214233321565064E-2</v>
      </c>
      <c r="R93" s="2">
        <f t="shared" si="22"/>
        <v>8.3385002030790176E-2</v>
      </c>
      <c r="S93" s="2">
        <f t="shared" si="22"/>
        <v>3.4212387869746778E-2</v>
      </c>
      <c r="T93" s="2">
        <f t="shared" si="22"/>
        <v>3.0937609417457882E-3</v>
      </c>
      <c r="U93" s="2">
        <f t="shared" si="18"/>
        <v>275.23304622923428</v>
      </c>
      <c r="V93" s="13">
        <f t="shared" si="19"/>
        <v>0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>
      <c r="A94" s="5">
        <v>1838.009354335828</v>
      </c>
      <c r="B94" s="5">
        <v>284.06502500000005</v>
      </c>
      <c r="C94">
        <v>1965.537</v>
      </c>
      <c r="D94">
        <v>321.20999999999998</v>
      </c>
      <c r="E94" s="1">
        <f t="shared" si="14"/>
        <v>1838</v>
      </c>
      <c r="F94">
        <v>30</v>
      </c>
      <c r="G94" s="2">
        <f t="shared" si="21"/>
        <v>4.7910798122065744E-2</v>
      </c>
      <c r="H94" s="2">
        <f t="shared" si="21"/>
        <v>6.8755080680763872E-2</v>
      </c>
      <c r="I94" s="2">
        <f t="shared" si="21"/>
        <v>8.6622564688517131E-2</v>
      </c>
      <c r="J94" s="2">
        <f t="shared" si="21"/>
        <v>3.5661697578075136E-2</v>
      </c>
      <c r="K94" s="2">
        <f t="shared" si="21"/>
        <v>3.2379632124080915E-3</v>
      </c>
      <c r="L94" s="2">
        <f t="shared" si="16"/>
        <v>275.24218810428181</v>
      </c>
      <c r="O94">
        <f t="shared" si="17"/>
        <v>30</v>
      </c>
      <c r="P94" s="2">
        <f t="shared" si="22"/>
        <v>4.7910798122065744E-2</v>
      </c>
      <c r="Q94" s="2">
        <f t="shared" si="22"/>
        <v>6.8755080680763872E-2</v>
      </c>
      <c r="R94" s="2">
        <f t="shared" si="22"/>
        <v>8.6622564688517131E-2</v>
      </c>
      <c r="S94" s="2">
        <f t="shared" si="22"/>
        <v>3.5661697578075136E-2</v>
      </c>
      <c r="T94" s="2">
        <f t="shared" si="22"/>
        <v>3.2379632124080915E-3</v>
      </c>
      <c r="U94" s="2">
        <f t="shared" si="18"/>
        <v>275.24218810428181</v>
      </c>
      <c r="V94" s="13">
        <f t="shared" si="19"/>
        <v>0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>
      <c r="A95" s="6">
        <v>1841</v>
      </c>
      <c r="B95" s="6">
        <v>283.01704999999998</v>
      </c>
      <c r="C95">
        <v>1965.6219000000001</v>
      </c>
      <c r="D95">
        <v>318.87</v>
      </c>
      <c r="E95" s="1">
        <f t="shared" si="14"/>
        <v>1839</v>
      </c>
      <c r="F95">
        <v>31</v>
      </c>
      <c r="G95" s="2">
        <f t="shared" si="21"/>
        <v>4.9741784037558703E-2</v>
      </c>
      <c r="H95" s="2">
        <f t="shared" si="21"/>
        <v>7.1382834806522619E-2</v>
      </c>
      <c r="I95" s="2">
        <f t="shared" si="21"/>
        <v>8.9966905528023985E-2</v>
      </c>
      <c r="J95" s="2">
        <f t="shared" si="21"/>
        <v>3.7145583671204865E-2</v>
      </c>
      <c r="K95" s="2">
        <f t="shared" si="21"/>
        <v>3.3723746675724696E-3</v>
      </c>
      <c r="L95" s="2">
        <f t="shared" si="16"/>
        <v>275.25160948271088</v>
      </c>
      <c r="O95">
        <f t="shared" si="17"/>
        <v>31</v>
      </c>
      <c r="P95" s="2">
        <f t="shared" si="22"/>
        <v>4.9741784037558703E-2</v>
      </c>
      <c r="Q95" s="2">
        <f t="shared" si="22"/>
        <v>7.1382834806522619E-2</v>
      </c>
      <c r="R95" s="2">
        <f t="shared" si="22"/>
        <v>8.9966905528023985E-2</v>
      </c>
      <c r="S95" s="2">
        <f t="shared" si="22"/>
        <v>3.7145583671204865E-2</v>
      </c>
      <c r="T95" s="2">
        <f t="shared" si="22"/>
        <v>3.3723746675724696E-3</v>
      </c>
      <c r="U95" s="2">
        <f t="shared" si="18"/>
        <v>275.25160948271088</v>
      </c>
      <c r="V95" s="13">
        <f t="shared" si="19"/>
        <v>0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>
      <c r="A96" s="5">
        <v>1844</v>
      </c>
      <c r="B96" s="5">
        <v>286.49905000000001</v>
      </c>
      <c r="C96">
        <v>1965.7067999999999</v>
      </c>
      <c r="D96">
        <v>317.81</v>
      </c>
      <c r="E96" s="1">
        <f t="shared" si="14"/>
        <v>1840</v>
      </c>
      <c r="F96">
        <v>33</v>
      </c>
      <c r="G96" s="2">
        <f t="shared" si="21"/>
        <v>5.1633802816901428E-2</v>
      </c>
      <c r="H96" s="2">
        <f t="shared" si="21"/>
        <v>7.409725661572801E-2</v>
      </c>
      <c r="I96" s="2">
        <f t="shared" si="21"/>
        <v>9.3416591306790295E-2</v>
      </c>
      <c r="J96" s="2">
        <f t="shared" si="21"/>
        <v>3.8662070908975402E-2</v>
      </c>
      <c r="K96" s="2">
        <f t="shared" si="21"/>
        <v>3.5008476929537669E-3</v>
      </c>
      <c r="L96" s="2">
        <f t="shared" si="16"/>
        <v>275.26131056934133</v>
      </c>
      <c r="O96">
        <f t="shared" si="17"/>
        <v>33</v>
      </c>
      <c r="P96" s="2">
        <f t="shared" si="22"/>
        <v>5.1633802816901428E-2</v>
      </c>
      <c r="Q96" s="2">
        <f t="shared" si="22"/>
        <v>7.409725661572801E-2</v>
      </c>
      <c r="R96" s="2">
        <f t="shared" si="22"/>
        <v>9.3416591306790295E-2</v>
      </c>
      <c r="S96" s="2">
        <f t="shared" si="22"/>
        <v>3.8662070908975402E-2</v>
      </c>
      <c r="T96" s="2">
        <f t="shared" si="22"/>
        <v>3.5008476929537669E-3</v>
      </c>
      <c r="U96" s="2">
        <f t="shared" si="18"/>
        <v>275.26131056934133</v>
      </c>
      <c r="V96" s="13">
        <f t="shared" si="19"/>
        <v>0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>
      <c r="A97" s="5">
        <v>1846</v>
      </c>
      <c r="B97" s="5">
        <v>283.29579000000001</v>
      </c>
      <c r="C97">
        <v>1965.789</v>
      </c>
      <c r="D97">
        <v>317.3</v>
      </c>
      <c r="E97" s="1">
        <f t="shared" si="14"/>
        <v>1841</v>
      </c>
      <c r="F97">
        <v>34</v>
      </c>
      <c r="G97" s="2">
        <f t="shared" si="21"/>
        <v>5.3647887323943683E-2</v>
      </c>
      <c r="H97" s="2">
        <f t="shared" si="21"/>
        <v>7.6992004396606611E-2</v>
      </c>
      <c r="I97" s="2">
        <f t="shared" si="21"/>
        <v>9.712044276194351E-2</v>
      </c>
      <c r="J97" s="2">
        <f t="shared" si="21"/>
        <v>4.032666778250546E-2</v>
      </c>
      <c r="K97" s="2">
        <f t="shared" si="21"/>
        <v>3.6726672354085864E-3</v>
      </c>
      <c r="L97" s="2">
        <f t="shared" si="16"/>
        <v>275.2717596695004</v>
      </c>
      <c r="O97">
        <f t="shared" si="17"/>
        <v>34</v>
      </c>
      <c r="P97" s="2">
        <f t="shared" si="22"/>
        <v>5.3647887323943683E-2</v>
      </c>
      <c r="Q97" s="2">
        <f t="shared" si="22"/>
        <v>7.6992004396606611E-2</v>
      </c>
      <c r="R97" s="2">
        <f t="shared" si="22"/>
        <v>9.712044276194351E-2</v>
      </c>
      <c r="S97" s="2">
        <f t="shared" si="22"/>
        <v>4.032666778250546E-2</v>
      </c>
      <c r="T97" s="2">
        <f t="shared" si="22"/>
        <v>3.6726672354085864E-3</v>
      </c>
      <c r="U97" s="2">
        <f t="shared" si="18"/>
        <v>275.2717596695004</v>
      </c>
      <c r="V97" s="13">
        <f t="shared" si="19"/>
        <v>0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>
      <c r="A98" s="5">
        <v>1846</v>
      </c>
      <c r="B98" s="5">
        <v>284.95827500000001</v>
      </c>
      <c r="C98">
        <v>1965.874</v>
      </c>
      <c r="D98">
        <v>318.87</v>
      </c>
      <c r="E98" s="1">
        <f t="shared" si="14"/>
        <v>1842</v>
      </c>
      <c r="F98">
        <v>36</v>
      </c>
      <c r="G98" s="2">
        <f t="shared" si="21"/>
        <v>5.5723004694835702E-2</v>
      </c>
      <c r="H98" s="2">
        <f t="shared" si="21"/>
        <v>7.9972685353403669E-2</v>
      </c>
      <c r="I98" s="2">
        <f t="shared" si="21"/>
        <v>0.10092481358345068</v>
      </c>
      <c r="J98" s="2">
        <f t="shared" si="21"/>
        <v>4.2013542361920522E-2</v>
      </c>
      <c r="K98" s="2">
        <f t="shared" si="21"/>
        <v>3.8238294126527426E-3</v>
      </c>
      <c r="L98" s="2">
        <f t="shared" si="16"/>
        <v>275.28245787540624</v>
      </c>
      <c r="O98">
        <f t="shared" si="17"/>
        <v>36</v>
      </c>
      <c r="P98" s="2">
        <f t="shared" si="22"/>
        <v>5.5723004694835702E-2</v>
      </c>
      <c r="Q98" s="2">
        <f t="shared" si="22"/>
        <v>7.9972685353403669E-2</v>
      </c>
      <c r="R98" s="2">
        <f t="shared" si="22"/>
        <v>0.10092481358345068</v>
      </c>
      <c r="S98" s="2">
        <f t="shared" si="22"/>
        <v>4.2013542361920522E-2</v>
      </c>
      <c r="T98" s="2">
        <f t="shared" si="22"/>
        <v>3.8238294126527426E-3</v>
      </c>
      <c r="U98" s="2">
        <f t="shared" si="18"/>
        <v>275.28245787540624</v>
      </c>
      <c r="V98" s="13">
        <f t="shared" si="19"/>
        <v>0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>
      <c r="A99" s="5">
        <v>1847.5023593764215</v>
      </c>
      <c r="B99" s="5">
        <v>286.10309999999998</v>
      </c>
      <c r="C99">
        <v>1965.9562000000001</v>
      </c>
      <c r="D99">
        <v>319.42</v>
      </c>
      <c r="E99" s="1">
        <f t="shared" si="14"/>
        <v>1843</v>
      </c>
      <c r="F99">
        <v>37</v>
      </c>
      <c r="G99" s="2">
        <f t="shared" si="21"/>
        <v>5.7920187793427252E-2</v>
      </c>
      <c r="H99" s="2">
        <f t="shared" si="21"/>
        <v>8.3132959794997893E-2</v>
      </c>
      <c r="I99" s="2">
        <f t="shared" si="21"/>
        <v>0.10497858928025085</v>
      </c>
      <c r="J99" s="2">
        <f t="shared" si="21"/>
        <v>4.3838792883940027E-2</v>
      </c>
      <c r="K99" s="2">
        <f t="shared" si="21"/>
        <v>4.0094106213552621E-3</v>
      </c>
      <c r="L99" s="2">
        <f t="shared" si="16"/>
        <v>275.29387994037398</v>
      </c>
      <c r="O99">
        <f t="shared" si="17"/>
        <v>37</v>
      </c>
      <c r="P99" s="2">
        <f t="shared" si="22"/>
        <v>5.7920187793427252E-2</v>
      </c>
      <c r="Q99" s="2">
        <f t="shared" si="22"/>
        <v>8.3132959794997893E-2</v>
      </c>
      <c r="R99" s="2">
        <f t="shared" si="22"/>
        <v>0.10497858928025085</v>
      </c>
      <c r="S99" s="2">
        <f t="shared" si="22"/>
        <v>4.3838792883940027E-2</v>
      </c>
      <c r="T99" s="2">
        <f t="shared" si="22"/>
        <v>4.0094106213552621E-3</v>
      </c>
      <c r="U99" s="2">
        <f t="shared" si="18"/>
        <v>275.29387994037398</v>
      </c>
      <c r="V99" s="13">
        <f t="shared" si="19"/>
        <v>0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>
      <c r="A100" s="5">
        <v>1849</v>
      </c>
      <c r="B100" s="5">
        <v>287.73346999999995</v>
      </c>
      <c r="C100">
        <v>1966.0410999999999</v>
      </c>
      <c r="D100">
        <v>320.62</v>
      </c>
      <c r="E100" s="1">
        <f t="shared" si="14"/>
        <v>1844</v>
      </c>
      <c r="F100">
        <v>39</v>
      </c>
      <c r="G100" s="2">
        <f t="shared" si="21"/>
        <v>6.0178403755868567E-2</v>
      </c>
      <c r="H100" s="2">
        <f t="shared" si="21"/>
        <v>8.6378436940727846E-2</v>
      </c>
      <c r="I100" s="2">
        <f t="shared" si="21"/>
        <v>0.10912818744471556</v>
      </c>
      <c r="J100" s="2">
        <f t="shared" si="21"/>
        <v>4.5677143473978089E-2</v>
      </c>
      <c r="K100" s="2">
        <f t="shared" si="21"/>
        <v>4.1689196711073816E-3</v>
      </c>
      <c r="L100" s="2">
        <f t="shared" si="16"/>
        <v>275.30553109128641</v>
      </c>
      <c r="O100">
        <f t="shared" si="17"/>
        <v>39</v>
      </c>
      <c r="P100" s="2">
        <f t="shared" si="22"/>
        <v>6.0178403755868567E-2</v>
      </c>
      <c r="Q100" s="2">
        <f t="shared" si="22"/>
        <v>8.6378436940727846E-2</v>
      </c>
      <c r="R100" s="2">
        <f t="shared" si="22"/>
        <v>0.10912818744471556</v>
      </c>
      <c r="S100" s="2">
        <f t="shared" si="22"/>
        <v>4.5677143473978089E-2</v>
      </c>
      <c r="T100" s="2">
        <f t="shared" si="22"/>
        <v>4.1689196711073816E-3</v>
      </c>
      <c r="U100" s="2">
        <f t="shared" si="18"/>
        <v>275.30553109128641</v>
      </c>
      <c r="V100" s="13">
        <f t="shared" si="19"/>
        <v>0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>
      <c r="A101" s="5">
        <v>1851</v>
      </c>
      <c r="B101" s="5">
        <v>285.17396666666662</v>
      </c>
      <c r="C101">
        <v>1966.126</v>
      </c>
      <c r="D101">
        <v>321.60000000000002</v>
      </c>
      <c r="E101" s="1">
        <f t="shared" si="14"/>
        <v>1845</v>
      </c>
      <c r="F101">
        <v>43</v>
      </c>
      <c r="G101" s="2">
        <f t="shared" si="21"/>
        <v>6.2558685446009413E-2</v>
      </c>
      <c r="H101" s="2">
        <f t="shared" si="21"/>
        <v>8.9802779109021957E-2</v>
      </c>
      <c r="I101" s="2">
        <f t="shared" si="21"/>
        <v>0.11352255663045085</v>
      </c>
      <c r="J101" s="2">
        <f t="shared" si="21"/>
        <v>4.76452166583523E-2</v>
      </c>
      <c r="K101" s="2">
        <f t="shared" si="21"/>
        <v>4.359563513898693E-3</v>
      </c>
      <c r="L101" s="2">
        <f t="shared" si="16"/>
        <v>275.31788880135775</v>
      </c>
      <c r="O101">
        <f t="shared" si="17"/>
        <v>43</v>
      </c>
      <c r="P101" s="2">
        <f t="shared" si="22"/>
        <v>6.2558685446009413E-2</v>
      </c>
      <c r="Q101" s="2">
        <f t="shared" si="22"/>
        <v>8.9802779109021957E-2</v>
      </c>
      <c r="R101" s="2">
        <f t="shared" si="22"/>
        <v>0.11352255663045085</v>
      </c>
      <c r="S101" s="2">
        <f t="shared" si="22"/>
        <v>4.76452166583523E-2</v>
      </c>
      <c r="T101" s="2">
        <f t="shared" si="22"/>
        <v>4.359563513898693E-3</v>
      </c>
      <c r="U101" s="2">
        <f t="shared" si="18"/>
        <v>275.31788880135775</v>
      </c>
      <c r="V101" s="13">
        <f t="shared" si="19"/>
        <v>0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>
      <c r="A102" s="5">
        <v>1852.2881866570406</v>
      </c>
      <c r="B102" s="5">
        <v>288.57463999999999</v>
      </c>
      <c r="C102">
        <v>1966.2027</v>
      </c>
      <c r="D102">
        <v>322.39</v>
      </c>
      <c r="E102" s="1">
        <f t="shared" si="14"/>
        <v>1846</v>
      </c>
      <c r="F102">
        <v>43</v>
      </c>
      <c r="G102" s="2">
        <f t="shared" si="21"/>
        <v>6.5183098591549318E-2</v>
      </c>
      <c r="H102" s="2">
        <f t="shared" si="21"/>
        <v>9.3593287664085228E-2</v>
      </c>
      <c r="I102" s="2">
        <f t="shared" si="21"/>
        <v>0.11845888085362308</v>
      </c>
      <c r="J102" s="2">
        <f t="shared" si="21"/>
        <v>4.9970343577114801E-2</v>
      </c>
      <c r="K102" s="2">
        <f t="shared" si="21"/>
        <v>4.6629882768671055E-3</v>
      </c>
      <c r="L102" s="2">
        <f t="shared" si="16"/>
        <v>275.33186859896324</v>
      </c>
      <c r="O102">
        <f t="shared" si="17"/>
        <v>43</v>
      </c>
      <c r="P102" s="2">
        <f t="shared" si="22"/>
        <v>6.5183098591549318E-2</v>
      </c>
      <c r="Q102" s="2">
        <f t="shared" si="22"/>
        <v>9.3593287664085228E-2</v>
      </c>
      <c r="R102" s="2">
        <f t="shared" si="22"/>
        <v>0.11845888085362308</v>
      </c>
      <c r="S102" s="2">
        <f t="shared" si="22"/>
        <v>4.9970343577114801E-2</v>
      </c>
      <c r="T102" s="2">
        <f t="shared" si="22"/>
        <v>4.6629882768671055E-3</v>
      </c>
      <c r="U102" s="2">
        <f t="shared" si="18"/>
        <v>275.33186859896324</v>
      </c>
      <c r="V102" s="13">
        <f t="shared" si="19"/>
        <v>0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>
      <c r="A103" s="5">
        <v>1854</v>
      </c>
      <c r="B103" s="5">
        <v>287.02756499999998</v>
      </c>
      <c r="C103">
        <v>1966.2877000000001</v>
      </c>
      <c r="D103">
        <v>323.7</v>
      </c>
      <c r="E103" s="1">
        <f t="shared" si="14"/>
        <v>1847</v>
      </c>
      <c r="F103">
        <v>46</v>
      </c>
      <c r="G103" s="2">
        <f t="shared" ref="G103:K118" si="23">G102*(1-G$5)+G$4*$F102*$L$4/1000</f>
        <v>6.7807511737089224E-2</v>
      </c>
      <c r="H103" s="2">
        <f t="shared" si="23"/>
        <v>9.7373368416779404E-2</v>
      </c>
      <c r="I103" s="2">
        <f t="shared" si="23"/>
        <v>0.12332894669279393</v>
      </c>
      <c r="J103" s="2">
        <f t="shared" si="23"/>
        <v>5.2162643304869999E-2</v>
      </c>
      <c r="K103" s="2">
        <f t="shared" si="23"/>
        <v>4.8470246985234857E-3</v>
      </c>
      <c r="L103" s="2">
        <f t="shared" si="16"/>
        <v>275.34551949485007</v>
      </c>
      <c r="O103">
        <f t="shared" si="17"/>
        <v>46</v>
      </c>
      <c r="P103" s="2">
        <f t="shared" si="22"/>
        <v>6.7807511737089224E-2</v>
      </c>
      <c r="Q103" s="2">
        <f t="shared" si="22"/>
        <v>9.7373368416779404E-2</v>
      </c>
      <c r="R103" s="2">
        <f t="shared" si="22"/>
        <v>0.12332894669279393</v>
      </c>
      <c r="S103" s="2">
        <f t="shared" si="22"/>
        <v>5.2162643304869999E-2</v>
      </c>
      <c r="T103" s="2">
        <f t="shared" si="22"/>
        <v>4.8470246985234857E-3</v>
      </c>
      <c r="U103" s="2">
        <f t="shared" si="18"/>
        <v>275.34551949485007</v>
      </c>
      <c r="V103" s="13">
        <f t="shared" si="19"/>
        <v>0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>
      <c r="A104" s="5">
        <v>1855</v>
      </c>
      <c r="B104" s="5">
        <v>284.9085</v>
      </c>
      <c r="C104">
        <v>1966.3698999999999</v>
      </c>
      <c r="D104">
        <v>324.08</v>
      </c>
      <c r="E104" s="1">
        <f t="shared" si="14"/>
        <v>1848</v>
      </c>
      <c r="F104">
        <v>47</v>
      </c>
      <c r="G104" s="2">
        <f t="shared" si="23"/>
        <v>7.0615023474178432E-2</v>
      </c>
      <c r="H104" s="2">
        <f t="shared" si="23"/>
        <v>0.10142474019514565</v>
      </c>
      <c r="I104" s="2">
        <f t="shared" si="23"/>
        <v>0.12858434773415406</v>
      </c>
      <c r="J104" s="2">
        <f t="shared" si="23"/>
        <v>5.458181651750707E-2</v>
      </c>
      <c r="K104" s="2">
        <f t="shared" si="23"/>
        <v>5.0994935011844178E-3</v>
      </c>
      <c r="L104" s="2">
        <f t="shared" si="16"/>
        <v>275.3603054214222</v>
      </c>
      <c r="O104">
        <f t="shared" si="17"/>
        <v>47</v>
      </c>
      <c r="P104" s="2">
        <f t="shared" ref="P104:T119" si="24">P103*(1-P$5)+P$4*$O103*$L$4/1000</f>
        <v>7.0615023474178432E-2</v>
      </c>
      <c r="Q104" s="2">
        <f t="shared" si="24"/>
        <v>0.10142474019514565</v>
      </c>
      <c r="R104" s="2">
        <f t="shared" si="24"/>
        <v>0.12858434773415406</v>
      </c>
      <c r="S104" s="2">
        <f t="shared" si="24"/>
        <v>5.458181651750707E-2</v>
      </c>
      <c r="T104" s="2">
        <f t="shared" si="24"/>
        <v>5.0994935011844178E-3</v>
      </c>
      <c r="U104" s="2">
        <f t="shared" si="18"/>
        <v>275.3603054214222</v>
      </c>
      <c r="V104" s="13">
        <f t="shared" si="19"/>
        <v>0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>
      <c r="A105" s="5">
        <v>1859</v>
      </c>
      <c r="B105" s="5">
        <v>286.48409000000004</v>
      </c>
      <c r="C105">
        <v>1966.4548</v>
      </c>
      <c r="D105">
        <v>323.75</v>
      </c>
      <c r="E105" s="1">
        <f t="shared" si="14"/>
        <v>1849</v>
      </c>
      <c r="F105">
        <v>50</v>
      </c>
      <c r="G105" s="2">
        <f t="shared" si="23"/>
        <v>7.3483568075117398E-2</v>
      </c>
      <c r="H105" s="2">
        <f t="shared" si="23"/>
        <v>0.10555886324223084</v>
      </c>
      <c r="I105" s="2">
        <f t="shared" si="23"/>
        <v>0.13391944228772401</v>
      </c>
      <c r="J105" s="2">
        <f t="shared" si="23"/>
        <v>5.6980160862054464E-2</v>
      </c>
      <c r="K105" s="2">
        <f t="shared" si="23"/>
        <v>5.2995719274267234E-3</v>
      </c>
      <c r="L105" s="2">
        <f t="shared" si="16"/>
        <v>275.37524160639458</v>
      </c>
      <c r="O105">
        <f t="shared" si="17"/>
        <v>50</v>
      </c>
      <c r="P105" s="2">
        <f t="shared" si="24"/>
        <v>7.3483568075117398E-2</v>
      </c>
      <c r="Q105" s="2">
        <f t="shared" si="24"/>
        <v>0.10555886324223084</v>
      </c>
      <c r="R105" s="2">
        <f t="shared" si="24"/>
        <v>0.13391944228772401</v>
      </c>
      <c r="S105" s="2">
        <f t="shared" si="24"/>
        <v>5.6980160862054464E-2</v>
      </c>
      <c r="T105" s="2">
        <f t="shared" si="24"/>
        <v>5.2995719274267234E-3</v>
      </c>
      <c r="U105" s="2">
        <f t="shared" si="18"/>
        <v>275.37524160639458</v>
      </c>
      <c r="V105" s="13">
        <f t="shared" si="19"/>
        <v>0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>
      <c r="A106" s="5">
        <v>1862</v>
      </c>
      <c r="B106" s="5">
        <v>286.55107499999997</v>
      </c>
      <c r="C106">
        <v>1966.537</v>
      </c>
      <c r="D106">
        <v>322.38</v>
      </c>
      <c r="E106" s="1">
        <f t="shared" si="14"/>
        <v>1850</v>
      </c>
      <c r="F106">
        <v>54</v>
      </c>
      <c r="G106" s="2">
        <f t="shared" si="23"/>
        <v>7.6535211267605666E-2</v>
      </c>
      <c r="H106" s="2">
        <f t="shared" si="23"/>
        <v>0.10996330333405055</v>
      </c>
      <c r="I106" s="2">
        <f t="shared" si="23"/>
        <v>0.1396336301416678</v>
      </c>
      <c r="J106" s="2">
        <f t="shared" si="23"/>
        <v>5.9593608010300766E-2</v>
      </c>
      <c r="K106" s="2">
        <f t="shared" si="23"/>
        <v>5.5617706977122696E-3</v>
      </c>
      <c r="L106" s="2">
        <f t="shared" si="16"/>
        <v>275.39128752345135</v>
      </c>
      <c r="M106" s="2">
        <f>B100</f>
        <v>287.73346999999995</v>
      </c>
      <c r="N106" s="2"/>
      <c r="O106">
        <f t="shared" si="17"/>
        <v>54</v>
      </c>
      <c r="P106" s="2">
        <f t="shared" si="24"/>
        <v>7.6535211267605666E-2</v>
      </c>
      <c r="Q106" s="2">
        <f t="shared" si="24"/>
        <v>0.10996330333405055</v>
      </c>
      <c r="R106" s="2">
        <f t="shared" si="24"/>
        <v>0.1396336301416678</v>
      </c>
      <c r="S106" s="2">
        <f t="shared" si="24"/>
        <v>5.9593608010300766E-2</v>
      </c>
      <c r="T106" s="2">
        <f t="shared" si="24"/>
        <v>5.5617706977122696E-3</v>
      </c>
      <c r="U106" s="2">
        <f t="shared" si="18"/>
        <v>275.39128752345135</v>
      </c>
      <c r="V106" s="13">
        <f t="shared" si="19"/>
        <v>0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>
      <c r="A107" s="5">
        <v>1864</v>
      </c>
      <c r="B107" s="5">
        <v>285.40895</v>
      </c>
      <c r="C107">
        <v>1966.6219000000001</v>
      </c>
      <c r="D107">
        <v>320.36</v>
      </c>
      <c r="E107" s="1">
        <f t="shared" si="14"/>
        <v>1851</v>
      </c>
      <c r="F107">
        <v>54</v>
      </c>
      <c r="G107" s="2">
        <f t="shared" si="23"/>
        <v>7.9830985915492994E-2</v>
      </c>
      <c r="H107" s="2">
        <f t="shared" si="23"/>
        <v>0.11473121353394743</v>
      </c>
      <c r="I107" s="2">
        <f t="shared" si="23"/>
        <v>0.14587205761400859</v>
      </c>
      <c r="J107" s="2">
        <f t="shared" si="23"/>
        <v>6.2527240707341433E-2</v>
      </c>
      <c r="K107" s="2">
        <f t="shared" si="23"/>
        <v>5.9085957180594504E-3</v>
      </c>
      <c r="L107" s="2">
        <f t="shared" si="16"/>
        <v>275.40887009348887</v>
      </c>
      <c r="O107">
        <f t="shared" si="17"/>
        <v>54</v>
      </c>
      <c r="P107" s="2">
        <f t="shared" si="24"/>
        <v>7.9830985915492994E-2</v>
      </c>
      <c r="Q107" s="2">
        <f t="shared" si="24"/>
        <v>0.11473121353394743</v>
      </c>
      <c r="R107" s="2">
        <f t="shared" si="24"/>
        <v>0.14587205761400859</v>
      </c>
      <c r="S107" s="2">
        <f t="shared" si="24"/>
        <v>6.2527240707341433E-2</v>
      </c>
      <c r="T107" s="2">
        <f t="shared" si="24"/>
        <v>5.9085957180594504E-3</v>
      </c>
      <c r="U107" s="2">
        <f t="shared" si="18"/>
        <v>275.40887009348887</v>
      </c>
      <c r="V107" s="13">
        <f t="shared" si="19"/>
        <v>0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>
      <c r="A108" s="5">
        <v>1867</v>
      </c>
      <c r="B108" s="5">
        <v>285.217105</v>
      </c>
      <c r="C108">
        <v>1966.7067999999999</v>
      </c>
      <c r="D108">
        <v>318.64</v>
      </c>
      <c r="E108" s="1">
        <f t="shared" si="14"/>
        <v>1852</v>
      </c>
      <c r="F108">
        <v>57</v>
      </c>
      <c r="G108" s="2">
        <f t="shared" si="23"/>
        <v>8.3126760563380322E-2</v>
      </c>
      <c r="H108" s="2">
        <f t="shared" si="23"/>
        <v>0.11948600707032649</v>
      </c>
      <c r="I108" s="2">
        <f t="shared" si="23"/>
        <v>0.15202674907057337</v>
      </c>
      <c r="J108" s="2">
        <f t="shared" si="23"/>
        <v>6.5293284191315623E-2</v>
      </c>
      <c r="K108" s="2">
        <f t="shared" si="23"/>
        <v>6.1189557264554736E-3</v>
      </c>
      <c r="L108" s="2">
        <f t="shared" si="16"/>
        <v>275.42605175662203</v>
      </c>
      <c r="M108" s="2">
        <f>B101</f>
        <v>285.17396666666662</v>
      </c>
      <c r="N108" s="2"/>
      <c r="O108">
        <f t="shared" si="17"/>
        <v>57</v>
      </c>
      <c r="P108" s="2">
        <f t="shared" si="24"/>
        <v>8.3126760563380322E-2</v>
      </c>
      <c r="Q108" s="2">
        <f t="shared" si="24"/>
        <v>0.11948600707032649</v>
      </c>
      <c r="R108" s="2">
        <f t="shared" si="24"/>
        <v>0.15202674907057337</v>
      </c>
      <c r="S108" s="2">
        <f t="shared" si="24"/>
        <v>6.5293284191315623E-2</v>
      </c>
      <c r="T108" s="2">
        <f t="shared" si="24"/>
        <v>6.1189557264554736E-3</v>
      </c>
      <c r="U108" s="2">
        <f t="shared" si="18"/>
        <v>275.42605175662203</v>
      </c>
      <c r="V108" s="13">
        <f t="shared" si="19"/>
        <v>0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>
      <c r="A109" s="5">
        <v>1869.092161647889</v>
      </c>
      <c r="B109" s="5">
        <v>287.68864500000001</v>
      </c>
      <c r="C109">
        <v>1966.789</v>
      </c>
      <c r="D109">
        <v>318.10000000000002</v>
      </c>
      <c r="E109" s="1">
        <f t="shared" si="14"/>
        <v>1853</v>
      </c>
      <c r="F109">
        <v>59</v>
      </c>
      <c r="G109" s="2">
        <f t="shared" si="23"/>
        <v>8.6605633802816939E-2</v>
      </c>
      <c r="H109" s="2">
        <f t="shared" si="23"/>
        <v>0.12450941016836632</v>
      </c>
      <c r="I109" s="2">
        <f t="shared" si="23"/>
        <v>0.15854953269309094</v>
      </c>
      <c r="J109" s="2">
        <f t="shared" si="23"/>
        <v>6.8253424983145988E-2</v>
      </c>
      <c r="K109" s="2">
        <f t="shared" si="23"/>
        <v>6.3873905915476032E-3</v>
      </c>
      <c r="L109" s="2">
        <f t="shared" si="16"/>
        <v>275.44430539223896</v>
      </c>
      <c r="O109">
        <f t="shared" si="17"/>
        <v>59</v>
      </c>
      <c r="P109" s="2">
        <f t="shared" si="24"/>
        <v>8.6605633802816939E-2</v>
      </c>
      <c r="Q109" s="2">
        <f t="shared" si="24"/>
        <v>0.12450941016836632</v>
      </c>
      <c r="R109" s="2">
        <f t="shared" si="24"/>
        <v>0.15854953269309094</v>
      </c>
      <c r="S109" s="2">
        <f t="shared" si="24"/>
        <v>6.8253424983145988E-2</v>
      </c>
      <c r="T109" s="2">
        <f t="shared" si="24"/>
        <v>6.3873905915476032E-3</v>
      </c>
      <c r="U109" s="2">
        <f t="shared" si="18"/>
        <v>275.44430539223896</v>
      </c>
      <c r="V109" s="13">
        <f t="shared" si="19"/>
        <v>0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>
      <c r="A110" s="5">
        <v>1870</v>
      </c>
      <c r="B110" s="5">
        <v>287.39724999999999</v>
      </c>
      <c r="C110">
        <v>1966.874</v>
      </c>
      <c r="D110">
        <v>319.77999999999997</v>
      </c>
      <c r="E110" s="1">
        <f t="shared" si="14"/>
        <v>1854</v>
      </c>
      <c r="F110">
        <v>69</v>
      </c>
      <c r="G110" s="2">
        <f t="shared" si="23"/>
        <v>9.0206572769953086E-2</v>
      </c>
      <c r="H110" s="2">
        <f t="shared" si="23"/>
        <v>0.12970678716151648</v>
      </c>
      <c r="I110" s="2">
        <f t="shared" si="23"/>
        <v>0.16528523298001818</v>
      </c>
      <c r="J110" s="2">
        <f t="shared" si="23"/>
        <v>7.1279204021829703E-2</v>
      </c>
      <c r="K110" s="2">
        <f t="shared" si="23"/>
        <v>6.6441012809768281E-3</v>
      </c>
      <c r="L110" s="2">
        <f t="shared" si="16"/>
        <v>275.4631218982143</v>
      </c>
      <c r="O110">
        <f t="shared" si="17"/>
        <v>69</v>
      </c>
      <c r="P110" s="2">
        <f t="shared" si="24"/>
        <v>9.0206572769953086E-2</v>
      </c>
      <c r="Q110" s="2">
        <f t="shared" si="24"/>
        <v>0.12970678716151648</v>
      </c>
      <c r="R110" s="2">
        <f t="shared" si="24"/>
        <v>0.16528523298001818</v>
      </c>
      <c r="S110" s="2">
        <f t="shared" si="24"/>
        <v>7.1279204021829703E-2</v>
      </c>
      <c r="T110" s="2">
        <f t="shared" si="24"/>
        <v>6.6441012809768281E-3</v>
      </c>
      <c r="U110" s="2">
        <f t="shared" si="18"/>
        <v>275.4631218982143</v>
      </c>
      <c r="V110" s="13">
        <f t="shared" si="19"/>
        <v>0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>
      <c r="A111" s="5">
        <v>1873</v>
      </c>
      <c r="B111" s="5">
        <v>287.16828499999997</v>
      </c>
      <c r="C111">
        <v>1966.9562000000001</v>
      </c>
      <c r="D111">
        <v>321.02999999999997</v>
      </c>
      <c r="E111" s="1">
        <f t="shared" si="14"/>
        <v>1855</v>
      </c>
      <c r="F111">
        <v>71</v>
      </c>
      <c r="G111" s="2">
        <f t="shared" si="23"/>
        <v>9.4417840375586884E-2</v>
      </c>
      <c r="H111" s="2">
        <f t="shared" si="23"/>
        <v>0.13582883315131003</v>
      </c>
      <c r="I111" s="2">
        <f t="shared" si="23"/>
        <v>0.17343286996702248</v>
      </c>
      <c r="J111" s="2">
        <f t="shared" si="23"/>
        <v>7.5305838736831401E-2</v>
      </c>
      <c r="K111" s="2">
        <f t="shared" si="23"/>
        <v>7.2692877528667387E-3</v>
      </c>
      <c r="L111" s="2">
        <f t="shared" si="16"/>
        <v>275.48625466998362</v>
      </c>
      <c r="O111">
        <f t="shared" si="17"/>
        <v>71</v>
      </c>
      <c r="P111" s="2">
        <f t="shared" si="24"/>
        <v>9.4417840375586884E-2</v>
      </c>
      <c r="Q111" s="2">
        <f t="shared" si="24"/>
        <v>0.13582883315131003</v>
      </c>
      <c r="R111" s="2">
        <f t="shared" si="24"/>
        <v>0.17343286996702248</v>
      </c>
      <c r="S111" s="2">
        <f t="shared" si="24"/>
        <v>7.5305838736831401E-2</v>
      </c>
      <c r="T111" s="2">
        <f t="shared" si="24"/>
        <v>7.2692877528667387E-3</v>
      </c>
      <c r="U111" s="2">
        <f t="shared" si="18"/>
        <v>275.48625466998362</v>
      </c>
      <c r="V111" s="13">
        <f t="shared" si="19"/>
        <v>0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>
      <c r="A112" s="5">
        <v>1874</v>
      </c>
      <c r="B112" s="5">
        <v>290.52176999999995</v>
      </c>
      <c r="C112">
        <v>1967.0410999999999</v>
      </c>
      <c r="D112">
        <v>322.33</v>
      </c>
      <c r="E112" s="1">
        <f t="shared" si="14"/>
        <v>1856</v>
      </c>
      <c r="F112">
        <v>76</v>
      </c>
      <c r="G112" s="2">
        <f t="shared" si="23"/>
        <v>9.8751173708920212E-2</v>
      </c>
      <c r="H112" s="2">
        <f t="shared" si="23"/>
        <v>0.14212183063676986</v>
      </c>
      <c r="I112" s="2">
        <f t="shared" si="23"/>
        <v>0.18177161383583249</v>
      </c>
      <c r="J112" s="2">
        <f t="shared" si="23"/>
        <v>7.9337186253757783E-2</v>
      </c>
      <c r="K112" s="2">
        <f t="shared" si="23"/>
        <v>7.7423792297205626E-3</v>
      </c>
      <c r="L112" s="2">
        <f t="shared" si="16"/>
        <v>275.50972418366501</v>
      </c>
      <c r="O112">
        <f t="shared" si="17"/>
        <v>76</v>
      </c>
      <c r="P112" s="2">
        <f t="shared" si="24"/>
        <v>9.8751173708920212E-2</v>
      </c>
      <c r="Q112" s="2">
        <f t="shared" si="24"/>
        <v>0.14212183063676986</v>
      </c>
      <c r="R112" s="2">
        <f t="shared" si="24"/>
        <v>0.18177161383583249</v>
      </c>
      <c r="S112" s="2">
        <f t="shared" si="24"/>
        <v>7.9337186253757783E-2</v>
      </c>
      <c r="T112" s="2">
        <f t="shared" si="24"/>
        <v>7.7423792297205626E-3</v>
      </c>
      <c r="U112" s="2">
        <f t="shared" si="18"/>
        <v>275.50972418366501</v>
      </c>
      <c r="V112" s="13">
        <f t="shared" si="19"/>
        <v>0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>
      <c r="A113" s="5">
        <v>1878</v>
      </c>
      <c r="B113" s="5">
        <v>288.79094999999995</v>
      </c>
      <c r="C113">
        <v>1967.126</v>
      </c>
      <c r="D113">
        <v>322.5</v>
      </c>
      <c r="E113" s="1">
        <f t="shared" si="14"/>
        <v>1857</v>
      </c>
      <c r="F113">
        <v>77</v>
      </c>
      <c r="G113" s="2">
        <f t="shared" si="23"/>
        <v>0.10338967136150237</v>
      </c>
      <c r="H113" s="2">
        <f t="shared" si="23"/>
        <v>0.14886699946606516</v>
      </c>
      <c r="I113" s="2">
        <f t="shared" si="23"/>
        <v>0.19074960365753016</v>
      </c>
      <c r="J113" s="2">
        <f t="shared" si="23"/>
        <v>8.372509002110759E-2</v>
      </c>
      <c r="K113" s="2">
        <f t="shared" si="23"/>
        <v>8.2640654993186968E-3</v>
      </c>
      <c r="L113" s="2">
        <f t="shared" si="16"/>
        <v>275.53499543000555</v>
      </c>
      <c r="O113">
        <f t="shared" si="17"/>
        <v>77</v>
      </c>
      <c r="P113" s="2">
        <f t="shared" si="24"/>
        <v>0.10338967136150237</v>
      </c>
      <c r="Q113" s="2">
        <f t="shared" si="24"/>
        <v>0.14886699946606516</v>
      </c>
      <c r="R113" s="2">
        <f t="shared" si="24"/>
        <v>0.19074960365753016</v>
      </c>
      <c r="S113" s="2">
        <f t="shared" si="24"/>
        <v>8.372509002110759E-2</v>
      </c>
      <c r="T113" s="2">
        <f t="shared" si="24"/>
        <v>8.2640654993186968E-3</v>
      </c>
      <c r="U113" s="2">
        <f t="shared" si="18"/>
        <v>275.53499543000555</v>
      </c>
      <c r="V113" s="13">
        <f t="shared" si="19"/>
        <v>0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>
      <c r="A114" s="5">
        <v>1883</v>
      </c>
      <c r="B114" s="5">
        <v>291.87700000000001</v>
      </c>
      <c r="C114">
        <v>1967.2027</v>
      </c>
      <c r="D114">
        <v>323.04000000000002</v>
      </c>
      <c r="E114" s="1">
        <f t="shared" si="14"/>
        <v>1858</v>
      </c>
      <c r="F114">
        <v>78</v>
      </c>
      <c r="G114" s="2">
        <f t="shared" si="23"/>
        <v>0.1080892018779343</v>
      </c>
      <c r="H114" s="2">
        <f t="shared" si="23"/>
        <v>0.15568750884784924</v>
      </c>
      <c r="I114" s="2">
        <f t="shared" si="23"/>
        <v>0.19975732011208866</v>
      </c>
      <c r="J114" s="2">
        <f t="shared" si="23"/>
        <v>8.7979697533180135E-2</v>
      </c>
      <c r="K114" s="2">
        <f t="shared" si="23"/>
        <v>8.6274325733885857E-3</v>
      </c>
      <c r="L114" s="2">
        <f t="shared" si="16"/>
        <v>275.56014116094445</v>
      </c>
      <c r="O114">
        <f t="shared" si="17"/>
        <v>78</v>
      </c>
      <c r="P114" s="2">
        <f t="shared" si="24"/>
        <v>0.1080892018779343</v>
      </c>
      <c r="Q114" s="2">
        <f t="shared" si="24"/>
        <v>0.15568750884784924</v>
      </c>
      <c r="R114" s="2">
        <f t="shared" si="24"/>
        <v>0.19975732011208866</v>
      </c>
      <c r="S114" s="2">
        <f t="shared" si="24"/>
        <v>8.7979697533180135E-2</v>
      </c>
      <c r="T114" s="2">
        <f t="shared" si="24"/>
        <v>8.6274325733885857E-3</v>
      </c>
      <c r="U114" s="2">
        <f t="shared" si="18"/>
        <v>275.56014116094445</v>
      </c>
      <c r="V114" s="13">
        <f t="shared" si="19"/>
        <v>0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>
      <c r="A115" s="5">
        <v>1884</v>
      </c>
      <c r="B115" s="5">
        <v>289.80905999999999</v>
      </c>
      <c r="C115">
        <v>1967.2877000000001</v>
      </c>
      <c r="D115">
        <v>324.42</v>
      </c>
      <c r="E115" s="1">
        <f t="shared" si="14"/>
        <v>1859</v>
      </c>
      <c r="F115">
        <v>83</v>
      </c>
      <c r="G115" s="2">
        <f t="shared" si="23"/>
        <v>0.11284976525821599</v>
      </c>
      <c r="H115" s="2">
        <f t="shared" si="23"/>
        <v>0.16258315151800956</v>
      </c>
      <c r="I115" s="2">
        <f t="shared" si="23"/>
        <v>0.20879436419033309</v>
      </c>
      <c r="J115" s="2">
        <f t="shared" si="23"/>
        <v>9.2108623585975338E-2</v>
      </c>
      <c r="K115" s="2">
        <f t="shared" si="23"/>
        <v>8.8947742013495579E-3</v>
      </c>
      <c r="L115" s="2">
        <f t="shared" si="16"/>
        <v>275.58523067875387</v>
      </c>
      <c r="O115">
        <f t="shared" si="17"/>
        <v>83</v>
      </c>
      <c r="P115" s="2">
        <f t="shared" si="24"/>
        <v>0.11284976525821599</v>
      </c>
      <c r="Q115" s="2">
        <f t="shared" si="24"/>
        <v>0.16258315151800956</v>
      </c>
      <c r="R115" s="2">
        <f t="shared" si="24"/>
        <v>0.20879436419033309</v>
      </c>
      <c r="S115" s="2">
        <f t="shared" si="24"/>
        <v>9.2108623585975338E-2</v>
      </c>
      <c r="T115" s="2">
        <f t="shared" si="24"/>
        <v>8.8947742013495579E-3</v>
      </c>
      <c r="U115" s="2">
        <f t="shared" si="18"/>
        <v>275.58523067875387</v>
      </c>
      <c r="V115" s="13">
        <f t="shared" si="19"/>
        <v>0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>
      <c r="A116" s="5">
        <v>1884.3545217441565</v>
      </c>
      <c r="B116" s="5">
        <v>289.01265999999998</v>
      </c>
      <c r="C116">
        <v>1967.3698999999999</v>
      </c>
      <c r="D116">
        <v>325</v>
      </c>
      <c r="E116" s="1">
        <f t="shared" si="14"/>
        <v>1860</v>
      </c>
      <c r="F116">
        <v>91</v>
      </c>
      <c r="G116" s="2">
        <f t="shared" si="23"/>
        <v>0.11791549295774652</v>
      </c>
      <c r="H116" s="2">
        <f t="shared" si="23"/>
        <v>0.16992930763708347</v>
      </c>
      <c r="I116" s="2">
        <f t="shared" si="23"/>
        <v>0.21846128120597164</v>
      </c>
      <c r="J116" s="2">
        <f t="shared" si="23"/>
        <v>9.6588531534212541E-2</v>
      </c>
      <c r="K116" s="2">
        <f t="shared" si="23"/>
        <v>9.2916668793629337E-3</v>
      </c>
      <c r="L116" s="2">
        <f t="shared" si="16"/>
        <v>275.61218628021436</v>
      </c>
      <c r="O116">
        <f t="shared" si="17"/>
        <v>91</v>
      </c>
      <c r="P116" s="2">
        <f t="shared" si="24"/>
        <v>0.11791549295774652</v>
      </c>
      <c r="Q116" s="2">
        <f t="shared" si="24"/>
        <v>0.16992930763708347</v>
      </c>
      <c r="R116" s="2">
        <f t="shared" si="24"/>
        <v>0.21846128120597164</v>
      </c>
      <c r="S116" s="2">
        <f t="shared" si="24"/>
        <v>9.6588531534212541E-2</v>
      </c>
      <c r="T116" s="2">
        <f t="shared" si="24"/>
        <v>9.2916668793629337E-3</v>
      </c>
      <c r="U116" s="2">
        <f t="shared" si="18"/>
        <v>275.61218628021436</v>
      </c>
      <c r="V116" s="13">
        <f t="shared" si="19"/>
        <v>0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>
      <c r="A117" s="5">
        <v>1886</v>
      </c>
      <c r="B117" s="5">
        <v>290.62266999999997</v>
      </c>
      <c r="C117">
        <v>1967.4548</v>
      </c>
      <c r="D117">
        <v>324.08999999999997</v>
      </c>
      <c r="E117" s="1">
        <f t="shared" si="14"/>
        <v>1861</v>
      </c>
      <c r="F117">
        <v>95</v>
      </c>
      <c r="G117" s="2">
        <f t="shared" si="23"/>
        <v>0.12346948356807516</v>
      </c>
      <c r="H117" s="2">
        <f t="shared" si="23"/>
        <v>0.17800642796994795</v>
      </c>
      <c r="I117" s="2">
        <f t="shared" si="23"/>
        <v>0.22920032084185249</v>
      </c>
      <c r="J117" s="2">
        <f t="shared" si="23"/>
        <v>0.10175148356169764</v>
      </c>
      <c r="K117" s="2">
        <f t="shared" si="23"/>
        <v>9.907981311653595E-3</v>
      </c>
      <c r="L117" s="2">
        <f t="shared" si="16"/>
        <v>275.6423356972532</v>
      </c>
      <c r="O117">
        <f t="shared" si="17"/>
        <v>95</v>
      </c>
      <c r="P117" s="2">
        <f t="shared" si="24"/>
        <v>0.12346948356807516</v>
      </c>
      <c r="Q117" s="2">
        <f t="shared" si="24"/>
        <v>0.17800642796994795</v>
      </c>
      <c r="R117" s="2">
        <f t="shared" si="24"/>
        <v>0.22920032084185249</v>
      </c>
      <c r="S117" s="2">
        <f t="shared" si="24"/>
        <v>0.10175148356169764</v>
      </c>
      <c r="T117" s="2">
        <f t="shared" si="24"/>
        <v>9.907981311653595E-3</v>
      </c>
      <c r="U117" s="2">
        <f t="shared" si="18"/>
        <v>275.6423356972532</v>
      </c>
      <c r="V117" s="13">
        <f t="shared" si="19"/>
        <v>0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>
      <c r="A118" s="5">
        <v>1887</v>
      </c>
      <c r="B118" s="5">
        <v>293.71867500000002</v>
      </c>
      <c r="C118">
        <v>1967.537</v>
      </c>
      <c r="D118">
        <v>322.54000000000002</v>
      </c>
      <c r="E118" s="1">
        <f t="shared" si="14"/>
        <v>1862</v>
      </c>
      <c r="F118">
        <v>97</v>
      </c>
      <c r="G118" s="2">
        <f t="shared" si="23"/>
        <v>0.12926760563380285</v>
      </c>
      <c r="H118" s="2">
        <f t="shared" si="23"/>
        <v>0.18643691475773536</v>
      </c>
      <c r="I118" s="2">
        <f t="shared" si="23"/>
        <v>0.24039615344071119</v>
      </c>
      <c r="J118" s="2">
        <f t="shared" si="23"/>
        <v>0.10708897593949951</v>
      </c>
      <c r="K118" s="2">
        <f t="shared" si="23"/>
        <v>1.0469588338091314E-2</v>
      </c>
      <c r="L118" s="2">
        <f t="shared" si="16"/>
        <v>275.67365923810985</v>
      </c>
      <c r="O118">
        <f t="shared" si="17"/>
        <v>97</v>
      </c>
      <c r="P118" s="2">
        <f t="shared" si="24"/>
        <v>0.12926760563380285</v>
      </c>
      <c r="Q118" s="2">
        <f t="shared" si="24"/>
        <v>0.18643691475773536</v>
      </c>
      <c r="R118" s="2">
        <f t="shared" si="24"/>
        <v>0.24039615344071119</v>
      </c>
      <c r="S118" s="2">
        <f t="shared" si="24"/>
        <v>0.10708897593949951</v>
      </c>
      <c r="T118" s="2">
        <f t="shared" si="24"/>
        <v>1.0469588338091314E-2</v>
      </c>
      <c r="U118" s="2">
        <f t="shared" si="18"/>
        <v>275.67365923810985</v>
      </c>
      <c r="V118" s="13">
        <f t="shared" si="19"/>
        <v>0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>
      <c r="A119" s="5">
        <v>1889</v>
      </c>
      <c r="B119" s="5">
        <v>291.51727</v>
      </c>
      <c r="C119">
        <v>1967.6219000000001</v>
      </c>
      <c r="D119">
        <v>320.92</v>
      </c>
      <c r="E119" s="1">
        <f t="shared" si="14"/>
        <v>1863</v>
      </c>
      <c r="F119">
        <v>104</v>
      </c>
      <c r="G119" s="2">
        <f t="shared" ref="G119:K134" si="25">G118*(1-G$5)+G$4*$F118*$L$4/1000</f>
        <v>0.13518779342723009</v>
      </c>
      <c r="H119" s="2">
        <f t="shared" si="25"/>
        <v>0.19503200245153268</v>
      </c>
      <c r="I119" s="2">
        <f t="shared" si="25"/>
        <v>0.25174217816249217</v>
      </c>
      <c r="J119" s="2">
        <f t="shared" si="25"/>
        <v>0.11235629594209656</v>
      </c>
      <c r="K119" s="2">
        <f t="shared" si="25"/>
        <v>1.0904116931950857E-2</v>
      </c>
      <c r="L119" s="2">
        <f t="shared" si="16"/>
        <v>275.7052223869153</v>
      </c>
      <c r="O119">
        <f t="shared" si="17"/>
        <v>104</v>
      </c>
      <c r="P119" s="2">
        <f t="shared" si="24"/>
        <v>0.13518779342723009</v>
      </c>
      <c r="Q119" s="2">
        <f t="shared" si="24"/>
        <v>0.19503200245153268</v>
      </c>
      <c r="R119" s="2">
        <f t="shared" si="24"/>
        <v>0.25174217816249217</v>
      </c>
      <c r="S119" s="2">
        <f t="shared" si="24"/>
        <v>0.11235629594209656</v>
      </c>
      <c r="T119" s="2">
        <f t="shared" si="24"/>
        <v>1.0904116931950857E-2</v>
      </c>
      <c r="U119" s="2">
        <f t="shared" si="18"/>
        <v>275.7052223869153</v>
      </c>
      <c r="V119" s="13">
        <f t="shared" si="19"/>
        <v>0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>
      <c r="A120" s="5">
        <v>1889</v>
      </c>
      <c r="B120" s="5">
        <v>292.22812499999998</v>
      </c>
      <c r="C120">
        <v>1967.7067999999999</v>
      </c>
      <c r="D120">
        <v>319.25</v>
      </c>
      <c r="E120" s="1">
        <f t="shared" si="14"/>
        <v>1864</v>
      </c>
      <c r="F120">
        <v>112</v>
      </c>
      <c r="G120" s="2">
        <f t="shared" si="25"/>
        <v>0.14153521126760568</v>
      </c>
      <c r="H120" s="2">
        <f t="shared" si="25"/>
        <v>0.20426072179740112</v>
      </c>
      <c r="I120" s="2">
        <f t="shared" si="25"/>
        <v>0.26398755274493857</v>
      </c>
      <c r="J120" s="2">
        <f t="shared" si="25"/>
        <v>0.11814430675676638</v>
      </c>
      <c r="K120" s="2">
        <f t="shared" si="25"/>
        <v>1.1496310344301069E-2</v>
      </c>
      <c r="L120" s="2">
        <f t="shared" si="16"/>
        <v>275.73942410291102</v>
      </c>
      <c r="O120">
        <f t="shared" si="17"/>
        <v>112</v>
      </c>
      <c r="P120" s="2">
        <f t="shared" ref="P120:T135" si="26">P119*(1-P$5)+P$4*$O119*$L$4/1000</f>
        <v>0.14153521126760568</v>
      </c>
      <c r="Q120" s="2">
        <f t="shared" si="26"/>
        <v>0.20426072179740112</v>
      </c>
      <c r="R120" s="2">
        <f t="shared" si="26"/>
        <v>0.26398755274493857</v>
      </c>
      <c r="S120" s="2">
        <f t="shared" si="26"/>
        <v>0.11814430675676638</v>
      </c>
      <c r="T120" s="2">
        <f t="shared" si="26"/>
        <v>1.1496310344301069E-2</v>
      </c>
      <c r="U120" s="2">
        <f t="shared" si="18"/>
        <v>275.73942410291102</v>
      </c>
      <c r="V120" s="13">
        <f t="shared" si="19"/>
        <v>0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>
      <c r="A121" s="5">
        <v>1892.0852779669451</v>
      </c>
      <c r="B121" s="5">
        <v>294.65444500000001</v>
      </c>
      <c r="C121">
        <v>1967.789</v>
      </c>
      <c r="D121">
        <v>319.39</v>
      </c>
      <c r="E121" s="1">
        <f t="shared" si="14"/>
        <v>1865</v>
      </c>
      <c r="F121">
        <v>119</v>
      </c>
      <c r="G121" s="2">
        <f t="shared" si="25"/>
        <v>0.1483708920187794</v>
      </c>
      <c r="H121" s="2">
        <f t="shared" si="25"/>
        <v>0.21421522636933563</v>
      </c>
      <c r="I121" s="2">
        <f t="shared" si="25"/>
        <v>0.27727044030209569</v>
      </c>
      <c r="J121" s="2">
        <f t="shared" si="25"/>
        <v>0.12454063384641034</v>
      </c>
      <c r="K121" s="2">
        <f t="shared" si="25"/>
        <v>1.2231080659831414E-2</v>
      </c>
      <c r="L121" s="2">
        <f t="shared" si="16"/>
        <v>275.77662827319648</v>
      </c>
      <c r="O121">
        <f t="shared" si="17"/>
        <v>119</v>
      </c>
      <c r="P121" s="2">
        <f t="shared" si="26"/>
        <v>0.1483708920187794</v>
      </c>
      <c r="Q121" s="2">
        <f t="shared" si="26"/>
        <v>0.21421522636933563</v>
      </c>
      <c r="R121" s="2">
        <f t="shared" si="26"/>
        <v>0.27727044030209569</v>
      </c>
      <c r="S121" s="2">
        <f t="shared" si="26"/>
        <v>0.12454063384641034</v>
      </c>
      <c r="T121" s="2">
        <f t="shared" si="26"/>
        <v>1.2231080659831414E-2</v>
      </c>
      <c r="U121" s="2">
        <f t="shared" si="18"/>
        <v>275.77662827319648</v>
      </c>
      <c r="V121" s="13">
        <f t="shared" si="19"/>
        <v>0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>
      <c r="A122" s="5">
        <v>1893</v>
      </c>
      <c r="B122" s="5">
        <v>294.59803333333332</v>
      </c>
      <c r="C122">
        <v>1967.874</v>
      </c>
      <c r="D122">
        <v>320.73</v>
      </c>
      <c r="E122" s="1">
        <f t="shared" si="14"/>
        <v>1866</v>
      </c>
      <c r="F122">
        <v>122</v>
      </c>
      <c r="G122" s="2">
        <f t="shared" si="25"/>
        <v>0.15563380281690148</v>
      </c>
      <c r="H122" s="2">
        <f t="shared" si="25"/>
        <v>0.22479962279686366</v>
      </c>
      <c r="I122" s="2">
        <f t="shared" si="25"/>
        <v>0.2914266799540296</v>
      </c>
      <c r="J122" s="2">
        <f t="shared" si="25"/>
        <v>0.13139315512267852</v>
      </c>
      <c r="K122" s="2">
        <f t="shared" si="25"/>
        <v>1.3005379881699876E-2</v>
      </c>
      <c r="L122" s="2">
        <f t="shared" si="16"/>
        <v>275.81625864057219</v>
      </c>
      <c r="O122">
        <f t="shared" si="17"/>
        <v>122</v>
      </c>
      <c r="P122" s="2">
        <f t="shared" si="26"/>
        <v>0.15563380281690148</v>
      </c>
      <c r="Q122" s="2">
        <f t="shared" si="26"/>
        <v>0.22479962279686366</v>
      </c>
      <c r="R122" s="2">
        <f t="shared" si="26"/>
        <v>0.2914266799540296</v>
      </c>
      <c r="S122" s="2">
        <f t="shared" si="26"/>
        <v>0.13139315512267852</v>
      </c>
      <c r="T122" s="2">
        <f t="shared" si="26"/>
        <v>1.3005379881699876E-2</v>
      </c>
      <c r="U122" s="2">
        <f t="shared" si="18"/>
        <v>275.81625864057219</v>
      </c>
      <c r="V122" s="13">
        <f t="shared" si="19"/>
        <v>0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>
      <c r="A123" s="5">
        <v>1894</v>
      </c>
      <c r="B123" s="5">
        <v>293.84083500000003</v>
      </c>
      <c r="C123">
        <v>1967.9562000000001</v>
      </c>
      <c r="D123">
        <v>321.95999999999998</v>
      </c>
      <c r="E123" s="1">
        <f t="shared" si="14"/>
        <v>1867</v>
      </c>
      <c r="F123">
        <v>130</v>
      </c>
      <c r="G123" s="2">
        <f t="shared" si="25"/>
        <v>0.16307981220657283</v>
      </c>
      <c r="H123" s="2">
        <f t="shared" si="25"/>
        <v>0.23563659137419701</v>
      </c>
      <c r="I123" s="2">
        <f t="shared" si="25"/>
        <v>0.30584361006389127</v>
      </c>
      <c r="J123" s="2">
        <f t="shared" si="25"/>
        <v>0.13820632607782224</v>
      </c>
      <c r="K123" s="2">
        <f t="shared" si="25"/>
        <v>1.3615861169977268E-2</v>
      </c>
      <c r="L123" s="2">
        <f t="shared" si="16"/>
        <v>275.85638220089248</v>
      </c>
      <c r="O123">
        <f t="shared" si="17"/>
        <v>130</v>
      </c>
      <c r="P123" s="2">
        <f t="shared" si="26"/>
        <v>0.16307981220657283</v>
      </c>
      <c r="Q123" s="2">
        <f t="shared" si="26"/>
        <v>0.23563659137419701</v>
      </c>
      <c r="R123" s="2">
        <f t="shared" si="26"/>
        <v>0.30584361006389127</v>
      </c>
      <c r="S123" s="2">
        <f t="shared" si="26"/>
        <v>0.13820632607782224</v>
      </c>
      <c r="T123" s="2">
        <f t="shared" si="26"/>
        <v>1.3615861169977268E-2</v>
      </c>
      <c r="U123" s="2">
        <f t="shared" si="18"/>
        <v>275.85638220089248</v>
      </c>
      <c r="V123" s="13">
        <f t="shared" si="19"/>
        <v>0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>
      <c r="A124" s="5">
        <v>1896</v>
      </c>
      <c r="B124" s="5">
        <v>298.15635500000002</v>
      </c>
      <c r="C124">
        <v>1968.0409999999999</v>
      </c>
      <c r="D124">
        <v>322.57</v>
      </c>
      <c r="E124" s="1">
        <f t="shared" si="14"/>
        <v>1868</v>
      </c>
      <c r="F124">
        <v>135</v>
      </c>
      <c r="G124" s="2">
        <f t="shared" si="25"/>
        <v>0.17101408450704231</v>
      </c>
      <c r="H124" s="2">
        <f t="shared" si="25"/>
        <v>0.24719492083587488</v>
      </c>
      <c r="I124" s="2">
        <f t="shared" si="25"/>
        <v>0.3212689051927155</v>
      </c>
      <c r="J124" s="2">
        <f t="shared" si="25"/>
        <v>0.14556924913206956</v>
      </c>
      <c r="K124" s="2">
        <f t="shared" si="25"/>
        <v>1.4361723642958468E-2</v>
      </c>
      <c r="L124" s="2">
        <f t="shared" si="16"/>
        <v>275.89940888331068</v>
      </c>
      <c r="O124">
        <f t="shared" si="17"/>
        <v>135</v>
      </c>
      <c r="P124" s="2">
        <f t="shared" si="26"/>
        <v>0.17101408450704231</v>
      </c>
      <c r="Q124" s="2">
        <f t="shared" si="26"/>
        <v>0.24719492083587488</v>
      </c>
      <c r="R124" s="2">
        <f t="shared" si="26"/>
        <v>0.3212689051927155</v>
      </c>
      <c r="S124" s="2">
        <f t="shared" si="26"/>
        <v>0.14556924913206956</v>
      </c>
      <c r="T124" s="2">
        <f t="shared" si="26"/>
        <v>1.4361723642958468E-2</v>
      </c>
      <c r="U124" s="2">
        <f t="shared" si="18"/>
        <v>275.89940888331068</v>
      </c>
      <c r="V124" s="13">
        <f t="shared" si="19"/>
        <v>0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>
      <c r="A125" s="5">
        <v>1899</v>
      </c>
      <c r="B125" s="5">
        <v>294.71417500000001</v>
      </c>
      <c r="C125">
        <v>1968.1257000000001</v>
      </c>
      <c r="D125">
        <v>323.14999999999998</v>
      </c>
      <c r="E125" s="1">
        <f t="shared" si="14"/>
        <v>1869</v>
      </c>
      <c r="F125">
        <v>142</v>
      </c>
      <c r="G125" s="2">
        <f t="shared" si="25"/>
        <v>0.17925352112676063</v>
      </c>
      <c r="H125" s="2">
        <f t="shared" si="25"/>
        <v>0.25919093655569109</v>
      </c>
      <c r="I125" s="2">
        <f t="shared" si="25"/>
        <v>0.3372383262188145</v>
      </c>
      <c r="J125" s="2">
        <f t="shared" si="25"/>
        <v>0.15309840600028318</v>
      </c>
      <c r="K125" s="2">
        <f t="shared" si="25"/>
        <v>1.5048853884788209E-2</v>
      </c>
      <c r="L125" s="2">
        <f t="shared" si="16"/>
        <v>275.94383004378636</v>
      </c>
      <c r="O125">
        <f t="shared" si="17"/>
        <v>142</v>
      </c>
      <c r="P125" s="2">
        <f t="shared" si="26"/>
        <v>0.17925352112676063</v>
      </c>
      <c r="Q125" s="2">
        <f t="shared" si="26"/>
        <v>0.25919093655569109</v>
      </c>
      <c r="R125" s="2">
        <f t="shared" si="26"/>
        <v>0.3372383262188145</v>
      </c>
      <c r="S125" s="2">
        <f t="shared" si="26"/>
        <v>0.15309840600028318</v>
      </c>
      <c r="T125" s="2">
        <f t="shared" si="26"/>
        <v>1.5048853884788209E-2</v>
      </c>
      <c r="U125" s="2">
        <f t="shared" si="18"/>
        <v>275.94383004378636</v>
      </c>
      <c r="V125" s="13">
        <f t="shared" si="19"/>
        <v>0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>
      <c r="A126" s="5">
        <v>1899</v>
      </c>
      <c r="B126" s="5">
        <v>295.99701999999996</v>
      </c>
      <c r="C126">
        <v>1968.2049</v>
      </c>
      <c r="D126">
        <v>323.89</v>
      </c>
      <c r="E126" s="1">
        <f t="shared" si="14"/>
        <v>1870</v>
      </c>
      <c r="F126">
        <v>147</v>
      </c>
      <c r="G126" s="2">
        <f t="shared" si="25"/>
        <v>0.18792018779342728</v>
      </c>
      <c r="H126" s="2">
        <f t="shared" si="25"/>
        <v>0.27181122787289291</v>
      </c>
      <c r="I126" s="2">
        <f t="shared" si="25"/>
        <v>0.35404503903283641</v>
      </c>
      <c r="J126" s="2">
        <f t="shared" si="25"/>
        <v>0.16101904205132372</v>
      </c>
      <c r="K126" s="2">
        <f t="shared" si="25"/>
        <v>1.5794257941326287E-2</v>
      </c>
      <c r="L126" s="2">
        <f t="shared" si="16"/>
        <v>275.99058975469183</v>
      </c>
      <c r="O126">
        <f t="shared" si="17"/>
        <v>147</v>
      </c>
      <c r="P126" s="2">
        <f t="shared" si="26"/>
        <v>0.18792018779342728</v>
      </c>
      <c r="Q126" s="2">
        <f t="shared" si="26"/>
        <v>0.27181122787289291</v>
      </c>
      <c r="R126" s="2">
        <f t="shared" si="26"/>
        <v>0.35404503903283641</v>
      </c>
      <c r="S126" s="2">
        <f t="shared" si="26"/>
        <v>0.16101904205132372</v>
      </c>
      <c r="T126" s="2">
        <f t="shared" si="26"/>
        <v>1.5794257941326287E-2</v>
      </c>
      <c r="U126" s="2">
        <f t="shared" si="18"/>
        <v>275.99058975469183</v>
      </c>
      <c r="V126" s="13">
        <f t="shared" si="19"/>
        <v>0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>
      <c r="A127" s="5">
        <v>1899</v>
      </c>
      <c r="B127" s="5">
        <v>296.207425</v>
      </c>
      <c r="C127">
        <v>1968.2896000000001</v>
      </c>
      <c r="D127">
        <v>325.02</v>
      </c>
      <c r="E127" s="1">
        <f t="shared" si="14"/>
        <v>1871</v>
      </c>
      <c r="F127">
        <v>156</v>
      </c>
      <c r="G127" s="2">
        <f t="shared" si="25"/>
        <v>0.19689201877934279</v>
      </c>
      <c r="H127" s="2">
        <f t="shared" si="25"/>
        <v>0.28486628395941649</v>
      </c>
      <c r="I127" s="2">
        <f t="shared" si="25"/>
        <v>0.37137733550514834</v>
      </c>
      <c r="J127" s="2">
        <f t="shared" si="25"/>
        <v>0.16907405152619248</v>
      </c>
      <c r="K127" s="2">
        <f t="shared" si="25"/>
        <v>1.6481110139528358E-2</v>
      </c>
      <c r="L127" s="2">
        <f t="shared" si="16"/>
        <v>276.0386907999096</v>
      </c>
      <c r="O127">
        <f t="shared" si="17"/>
        <v>156</v>
      </c>
      <c r="P127" s="2">
        <f t="shared" si="26"/>
        <v>0.19689201877934279</v>
      </c>
      <c r="Q127" s="2">
        <f t="shared" si="26"/>
        <v>0.28486628395941649</v>
      </c>
      <c r="R127" s="2">
        <f t="shared" si="26"/>
        <v>0.37137733550514834</v>
      </c>
      <c r="S127" s="2">
        <f t="shared" si="26"/>
        <v>0.16907405152619248</v>
      </c>
      <c r="T127" s="2">
        <f t="shared" si="26"/>
        <v>1.6481110139528358E-2</v>
      </c>
      <c r="U127" s="2">
        <f t="shared" si="18"/>
        <v>276.0386907999096</v>
      </c>
      <c r="V127" s="13">
        <f t="shared" si="19"/>
        <v>0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>
      <c r="A128" s="5">
        <v>1900.7815002589052</v>
      </c>
      <c r="B128" s="5">
        <v>296.4563</v>
      </c>
      <c r="C128">
        <v>1968.3715999999999</v>
      </c>
      <c r="D128">
        <v>325.57</v>
      </c>
      <c r="E128" s="1">
        <f t="shared" si="14"/>
        <v>1872</v>
      </c>
      <c r="F128">
        <v>173</v>
      </c>
      <c r="G128" s="2">
        <f t="shared" si="25"/>
        <v>0.20641314553990617</v>
      </c>
      <c r="H128" s="2">
        <f t="shared" si="25"/>
        <v>0.29873049561884224</v>
      </c>
      <c r="I128" s="2">
        <f t="shared" si="25"/>
        <v>0.38982909989531839</v>
      </c>
      <c r="J128" s="2">
        <f t="shared" si="25"/>
        <v>0.1777252416617118</v>
      </c>
      <c r="K128" s="2">
        <f t="shared" si="25"/>
        <v>1.7320242267696538E-2</v>
      </c>
      <c r="L128" s="2">
        <f t="shared" si="16"/>
        <v>276.09001822498345</v>
      </c>
      <c r="O128">
        <f t="shared" si="17"/>
        <v>173</v>
      </c>
      <c r="P128" s="2">
        <f t="shared" si="26"/>
        <v>0.20641314553990617</v>
      </c>
      <c r="Q128" s="2">
        <f t="shared" si="26"/>
        <v>0.29873049561884224</v>
      </c>
      <c r="R128" s="2">
        <f t="shared" si="26"/>
        <v>0.38982909989531839</v>
      </c>
      <c r="S128" s="2">
        <f t="shared" si="26"/>
        <v>0.1777252416617118</v>
      </c>
      <c r="T128" s="2">
        <f t="shared" si="26"/>
        <v>1.7320242267696538E-2</v>
      </c>
      <c r="U128" s="2">
        <f t="shared" si="18"/>
        <v>276.09001822498345</v>
      </c>
      <c r="V128" s="13">
        <f t="shared" si="19"/>
        <v>0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>
      <c r="A129" s="5">
        <v>1902</v>
      </c>
      <c r="B129" s="5">
        <v>295.67980999999997</v>
      </c>
      <c r="C129">
        <v>1968.4563000000001</v>
      </c>
      <c r="D129">
        <v>325.36</v>
      </c>
      <c r="E129" s="1">
        <f t="shared" si="14"/>
        <v>1873</v>
      </c>
      <c r="F129">
        <v>184</v>
      </c>
      <c r="G129" s="2">
        <f t="shared" si="25"/>
        <v>0.21697183098591555</v>
      </c>
      <c r="H129" s="2">
        <f t="shared" si="25"/>
        <v>0.31415281054891597</v>
      </c>
      <c r="I129" s="2">
        <f t="shared" si="25"/>
        <v>0.41058718394974597</v>
      </c>
      <c r="J129" s="2">
        <f t="shared" si="25"/>
        <v>0.18787752166719446</v>
      </c>
      <c r="K129" s="2">
        <f t="shared" si="25"/>
        <v>1.8627323696708151E-2</v>
      </c>
      <c r="L129" s="2">
        <f t="shared" si="16"/>
        <v>276.14821667084846</v>
      </c>
      <c r="O129">
        <f t="shared" si="17"/>
        <v>184</v>
      </c>
      <c r="P129" s="2">
        <f t="shared" si="26"/>
        <v>0.21697183098591555</v>
      </c>
      <c r="Q129" s="2">
        <f t="shared" si="26"/>
        <v>0.31415281054891597</v>
      </c>
      <c r="R129" s="2">
        <f t="shared" si="26"/>
        <v>0.41058718394974597</v>
      </c>
      <c r="S129" s="2">
        <f t="shared" si="26"/>
        <v>0.18787752166719446</v>
      </c>
      <c r="T129" s="2">
        <f t="shared" si="26"/>
        <v>1.8627323696708151E-2</v>
      </c>
      <c r="U129" s="2">
        <f t="shared" si="18"/>
        <v>276.14821667084846</v>
      </c>
      <c r="V129" s="13">
        <f t="shared" si="19"/>
        <v>0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>
      <c r="A130" s="5">
        <v>1902</v>
      </c>
      <c r="B130" s="5">
        <v>294.96305000000001</v>
      </c>
      <c r="C130">
        <v>1968.5382999999999</v>
      </c>
      <c r="D130">
        <v>324.14</v>
      </c>
      <c r="E130" s="1">
        <f t="shared" si="14"/>
        <v>1874</v>
      </c>
      <c r="F130">
        <v>174</v>
      </c>
      <c r="G130" s="2">
        <f t="shared" si="25"/>
        <v>0.22820187793427235</v>
      </c>
      <c r="H130" s="2">
        <f t="shared" si="25"/>
        <v>0.33056556207926358</v>
      </c>
      <c r="I130" s="2">
        <f t="shared" si="25"/>
        <v>0.43271922237473287</v>
      </c>
      <c r="J130" s="2">
        <f t="shared" si="25"/>
        <v>0.19874091364546542</v>
      </c>
      <c r="K130" s="2">
        <f t="shared" si="25"/>
        <v>1.9936540583027323E-2</v>
      </c>
      <c r="L130" s="2">
        <f t="shared" si="16"/>
        <v>276.21016411661674</v>
      </c>
      <c r="O130">
        <f t="shared" si="17"/>
        <v>174</v>
      </c>
      <c r="P130" s="2">
        <f t="shared" si="26"/>
        <v>0.22820187793427235</v>
      </c>
      <c r="Q130" s="2">
        <f t="shared" si="26"/>
        <v>0.33056556207926358</v>
      </c>
      <c r="R130" s="2">
        <f t="shared" si="26"/>
        <v>0.43271922237473287</v>
      </c>
      <c r="S130" s="2">
        <f t="shared" si="26"/>
        <v>0.19874091364546542</v>
      </c>
      <c r="T130" s="2">
        <f t="shared" si="26"/>
        <v>1.9936540583027323E-2</v>
      </c>
      <c r="U130" s="2">
        <f t="shared" si="18"/>
        <v>276.21016411661674</v>
      </c>
      <c r="V130" s="13">
        <f t="shared" si="19"/>
        <v>0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>
      <c r="A131" s="5">
        <v>1904</v>
      </c>
      <c r="B131" s="5">
        <v>295.12097999999997</v>
      </c>
      <c r="C131">
        <v>1968.623</v>
      </c>
      <c r="D131">
        <v>322.11</v>
      </c>
      <c r="E131" s="1">
        <f t="shared" si="14"/>
        <v>1875</v>
      </c>
      <c r="F131">
        <v>188</v>
      </c>
      <c r="G131" s="2">
        <f t="shared" si="25"/>
        <v>0.23882159624413152</v>
      </c>
      <c r="H131" s="2">
        <f t="shared" si="25"/>
        <v>0.34599419450326874</v>
      </c>
      <c r="I131" s="2">
        <f t="shared" si="25"/>
        <v>0.45305184353103534</v>
      </c>
      <c r="J131" s="2">
        <f t="shared" si="25"/>
        <v>0.20781000527275781</v>
      </c>
      <c r="K131" s="2">
        <f t="shared" si="25"/>
        <v>2.0261137196718296E-2</v>
      </c>
      <c r="L131" s="2">
        <f t="shared" si="16"/>
        <v>276.26593877674793</v>
      </c>
      <c r="O131">
        <f t="shared" si="17"/>
        <v>188</v>
      </c>
      <c r="P131" s="2">
        <f t="shared" si="26"/>
        <v>0.23882159624413152</v>
      </c>
      <c r="Q131" s="2">
        <f t="shared" si="26"/>
        <v>0.34599419450326874</v>
      </c>
      <c r="R131" s="2">
        <f t="shared" si="26"/>
        <v>0.45305184353103534</v>
      </c>
      <c r="S131" s="2">
        <f t="shared" si="26"/>
        <v>0.20781000527275781</v>
      </c>
      <c r="T131" s="2">
        <f t="shared" si="26"/>
        <v>2.0261137196718296E-2</v>
      </c>
      <c r="U131" s="2">
        <f t="shared" si="18"/>
        <v>276.26593877674793</v>
      </c>
      <c r="V131" s="13">
        <f t="shared" si="19"/>
        <v>0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>
      <c r="A132" s="5">
        <v>1904.7531922755438</v>
      </c>
      <c r="B132" s="5">
        <v>299.0446</v>
      </c>
      <c r="C132">
        <v>1968.7076999999999</v>
      </c>
      <c r="D132">
        <v>320.33</v>
      </c>
      <c r="E132" s="1">
        <f t="shared" si="14"/>
        <v>1876</v>
      </c>
      <c r="F132">
        <v>191</v>
      </c>
      <c r="G132" s="2">
        <f t="shared" si="25"/>
        <v>0.25029577464788738</v>
      </c>
      <c r="H132" s="2">
        <f t="shared" si="25"/>
        <v>0.36269493628877814</v>
      </c>
      <c r="I132" s="2">
        <f t="shared" si="25"/>
        <v>0.47521483410831011</v>
      </c>
      <c r="J132" s="2">
        <f t="shared" si="25"/>
        <v>0.21800420069555382</v>
      </c>
      <c r="K132" s="2">
        <f t="shared" si="25"/>
        <v>2.1115291990265933E-2</v>
      </c>
      <c r="L132" s="2">
        <f t="shared" si="16"/>
        <v>276.32732503773082</v>
      </c>
      <c r="O132">
        <f t="shared" si="17"/>
        <v>191</v>
      </c>
      <c r="P132" s="2">
        <f t="shared" si="26"/>
        <v>0.25029577464788738</v>
      </c>
      <c r="Q132" s="2">
        <f t="shared" si="26"/>
        <v>0.36269493628877814</v>
      </c>
      <c r="R132" s="2">
        <f t="shared" si="26"/>
        <v>0.47521483410831011</v>
      </c>
      <c r="S132" s="2">
        <f t="shared" si="26"/>
        <v>0.21800420069555382</v>
      </c>
      <c r="T132" s="2">
        <f t="shared" si="26"/>
        <v>2.1115291990265933E-2</v>
      </c>
      <c r="U132" s="2">
        <f t="shared" si="18"/>
        <v>276.32732503773082</v>
      </c>
      <c r="V132" s="13">
        <f t="shared" si="19"/>
        <v>0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>
      <c r="A133" s="5">
        <v>1906</v>
      </c>
      <c r="B133" s="5">
        <v>296.85449999999997</v>
      </c>
      <c r="C133">
        <v>1968.7896000000001</v>
      </c>
      <c r="D133">
        <v>320.25</v>
      </c>
      <c r="E133" s="1">
        <f t="shared" si="14"/>
        <v>1877</v>
      </c>
      <c r="F133">
        <v>194</v>
      </c>
      <c r="G133" s="2">
        <f t="shared" si="25"/>
        <v>0.26195305164319255</v>
      </c>
      <c r="H133" s="2">
        <f t="shared" si="25"/>
        <v>0.37963142397513761</v>
      </c>
      <c r="I133" s="2">
        <f t="shared" si="25"/>
        <v>0.49753104360124145</v>
      </c>
      <c r="J133" s="2">
        <f t="shared" si="25"/>
        <v>0.22796814645897281</v>
      </c>
      <c r="K133" s="2">
        <f t="shared" si="25"/>
        <v>2.1774208131115622E-2</v>
      </c>
      <c r="L133" s="2">
        <f t="shared" si="16"/>
        <v>276.38885787380968</v>
      </c>
      <c r="O133">
        <f t="shared" si="17"/>
        <v>194</v>
      </c>
      <c r="P133" s="2">
        <f t="shared" si="26"/>
        <v>0.26195305164319255</v>
      </c>
      <c r="Q133" s="2">
        <f t="shared" si="26"/>
        <v>0.37963142397513761</v>
      </c>
      <c r="R133" s="2">
        <f t="shared" si="26"/>
        <v>0.49753104360124145</v>
      </c>
      <c r="S133" s="2">
        <f t="shared" si="26"/>
        <v>0.22796814645897281</v>
      </c>
      <c r="T133" s="2">
        <f t="shared" si="26"/>
        <v>2.1774208131115622E-2</v>
      </c>
      <c r="U133" s="2">
        <f t="shared" si="18"/>
        <v>276.38885787380968</v>
      </c>
      <c r="V133" s="13">
        <f t="shared" si="19"/>
        <v>0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>
      <c r="A134" s="5">
        <v>1906</v>
      </c>
      <c r="B134" s="5">
        <v>298.54685000000001</v>
      </c>
      <c r="C134">
        <v>1968.8742999999999</v>
      </c>
      <c r="D134">
        <v>321.32</v>
      </c>
      <c r="E134" s="1">
        <f t="shared" si="14"/>
        <v>1878</v>
      </c>
      <c r="F134">
        <v>196</v>
      </c>
      <c r="G134" s="2">
        <f t="shared" si="25"/>
        <v>0.27379342723004702</v>
      </c>
      <c r="H134" s="2">
        <f t="shared" si="25"/>
        <v>0.39680300901832533</v>
      </c>
      <c r="I134" s="2">
        <f t="shared" si="25"/>
        <v>0.51999841541117608</v>
      </c>
      <c r="J134" s="2">
        <f t="shared" si="25"/>
        <v>0.23771499600218349</v>
      </c>
      <c r="K134" s="2">
        <f t="shared" si="25"/>
        <v>2.2314706043143024E-2</v>
      </c>
      <c r="L134" s="2">
        <f t="shared" si="16"/>
        <v>276.45062455370487</v>
      </c>
      <c r="O134">
        <f t="shared" si="17"/>
        <v>196</v>
      </c>
      <c r="P134" s="2">
        <f t="shared" si="26"/>
        <v>0.27379342723004702</v>
      </c>
      <c r="Q134" s="2">
        <f t="shared" si="26"/>
        <v>0.39680300901832533</v>
      </c>
      <c r="R134" s="2">
        <f t="shared" si="26"/>
        <v>0.51999841541117608</v>
      </c>
      <c r="S134" s="2">
        <f t="shared" si="26"/>
        <v>0.23771499600218349</v>
      </c>
      <c r="T134" s="2">
        <f t="shared" si="26"/>
        <v>2.2314706043143024E-2</v>
      </c>
      <c r="U134" s="2">
        <f t="shared" si="18"/>
        <v>276.45062455370487</v>
      </c>
      <c r="V134" s="13">
        <f t="shared" si="19"/>
        <v>0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>
      <c r="A135" s="5">
        <v>1909</v>
      </c>
      <c r="B135" s="5">
        <v>300.44690500000002</v>
      </c>
      <c r="C135">
        <v>1968.9563000000001</v>
      </c>
      <c r="D135">
        <v>322.89</v>
      </c>
      <c r="E135" s="1">
        <f t="shared" ref="E135:E198" si="27">1+E134</f>
        <v>1879</v>
      </c>
      <c r="F135">
        <v>210</v>
      </c>
      <c r="G135" s="2">
        <f t="shared" ref="G135:K150" si="28">G134*(1-G$5)+G$4*$F134*$L$4/1000</f>
        <v>0.285755868544601</v>
      </c>
      <c r="H135" s="2">
        <f t="shared" si="28"/>
        <v>0.41411514794486831</v>
      </c>
      <c r="I135" s="2">
        <f t="shared" si="28"/>
        <v>0.54246468580261031</v>
      </c>
      <c r="J135" s="2">
        <f t="shared" si="28"/>
        <v>0.24713978045770851</v>
      </c>
      <c r="K135" s="2">
        <f t="shared" si="28"/>
        <v>2.273643131191333E-2</v>
      </c>
      <c r="L135" s="2">
        <f t="shared" ref="L135:L198" si="29">SUM(G135:K135,L$5)</f>
        <v>276.51221191406171</v>
      </c>
      <c r="O135">
        <f t="shared" ref="O135:O198" si="30">F135+N135</f>
        <v>210</v>
      </c>
      <c r="P135" s="2">
        <f t="shared" si="26"/>
        <v>0.285755868544601</v>
      </c>
      <c r="Q135" s="2">
        <f t="shared" si="26"/>
        <v>0.41411514794486831</v>
      </c>
      <c r="R135" s="2">
        <f t="shared" si="26"/>
        <v>0.54246468580261031</v>
      </c>
      <c r="S135" s="2">
        <f t="shared" si="26"/>
        <v>0.24713978045770851</v>
      </c>
      <c r="T135" s="2">
        <f t="shared" si="26"/>
        <v>2.273643131191333E-2</v>
      </c>
      <c r="U135" s="2">
        <f t="shared" ref="U135:U198" si="31">SUM(P135:T135,U$5)</f>
        <v>276.51221191406171</v>
      </c>
      <c r="V135" s="13">
        <f t="shared" ref="V135:V198" si="32">U135-L135</f>
        <v>0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>
      <c r="A136" s="5">
        <v>1911.5</v>
      </c>
      <c r="B136" s="5">
        <v>298.39029749999997</v>
      </c>
      <c r="C136">
        <v>1969.0410999999999</v>
      </c>
      <c r="D136">
        <v>324</v>
      </c>
      <c r="E136" s="1">
        <f t="shared" si="27"/>
        <v>1880</v>
      </c>
      <c r="F136">
        <v>236</v>
      </c>
      <c r="G136" s="2">
        <f t="shared" si="28"/>
        <v>0.29857276995305171</v>
      </c>
      <c r="H136" s="2">
        <f t="shared" si="28"/>
        <v>0.43269421465021124</v>
      </c>
      <c r="I136" s="2">
        <f t="shared" si="28"/>
        <v>0.56673268646087027</v>
      </c>
      <c r="J136" s="2">
        <f t="shared" si="28"/>
        <v>0.25766934909570688</v>
      </c>
      <c r="K136" s="2">
        <f t="shared" si="28"/>
        <v>2.364949761270323E-2</v>
      </c>
      <c r="L136" s="2">
        <f t="shared" si="29"/>
        <v>276.57931851777255</v>
      </c>
      <c r="O136">
        <f t="shared" si="30"/>
        <v>236</v>
      </c>
      <c r="P136" s="2">
        <f t="shared" ref="P136:T151" si="33">P135*(1-P$5)+P$4*$O135*$L$4/1000</f>
        <v>0.29857276995305171</v>
      </c>
      <c r="Q136" s="2">
        <f t="shared" si="33"/>
        <v>0.43269421465021124</v>
      </c>
      <c r="R136" s="2">
        <f t="shared" si="33"/>
        <v>0.56673268646087027</v>
      </c>
      <c r="S136" s="2">
        <f t="shared" si="33"/>
        <v>0.25766934909570688</v>
      </c>
      <c r="T136" s="2">
        <f t="shared" si="33"/>
        <v>2.364949761270323E-2</v>
      </c>
      <c r="U136" s="2">
        <f t="shared" si="31"/>
        <v>276.57931851777255</v>
      </c>
      <c r="V136" s="13">
        <f t="shared" si="32"/>
        <v>0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>
      <c r="A137" s="5">
        <v>1913</v>
      </c>
      <c r="B137" s="5">
        <v>300.73694999999998</v>
      </c>
      <c r="C137">
        <v>1969.126</v>
      </c>
      <c r="D137">
        <v>324.42</v>
      </c>
      <c r="E137" s="1">
        <f t="shared" si="27"/>
        <v>1881</v>
      </c>
      <c r="F137">
        <v>243</v>
      </c>
      <c r="G137" s="2">
        <f t="shared" si="28"/>
        <v>0.3129765258215963</v>
      </c>
      <c r="H137" s="2">
        <f t="shared" si="28"/>
        <v>0.45366348434153453</v>
      </c>
      <c r="I137" s="2">
        <f t="shared" si="28"/>
        <v>0.59458105035403874</v>
      </c>
      <c r="J137" s="2">
        <f t="shared" si="28"/>
        <v>0.27064903977334032</v>
      </c>
      <c r="K137" s="2">
        <f t="shared" si="28"/>
        <v>2.5423957595478011E-2</v>
      </c>
      <c r="L137" s="2">
        <f t="shared" si="29"/>
        <v>276.65729405788596</v>
      </c>
      <c r="O137">
        <f t="shared" si="30"/>
        <v>243</v>
      </c>
      <c r="P137" s="2">
        <f t="shared" si="33"/>
        <v>0.3129765258215963</v>
      </c>
      <c r="Q137" s="2">
        <f t="shared" si="33"/>
        <v>0.45366348434153453</v>
      </c>
      <c r="R137" s="2">
        <f t="shared" si="33"/>
        <v>0.59458105035403874</v>
      </c>
      <c r="S137" s="2">
        <f t="shared" si="33"/>
        <v>0.27064903977334032</v>
      </c>
      <c r="T137" s="2">
        <f t="shared" si="33"/>
        <v>2.5423957595478011E-2</v>
      </c>
      <c r="U137" s="2">
        <f t="shared" si="31"/>
        <v>276.65729405788596</v>
      </c>
      <c r="V137" s="13">
        <f t="shared" si="32"/>
        <v>0</v>
      </c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>
      <c r="A138" s="5">
        <v>1914</v>
      </c>
      <c r="B138" s="5">
        <v>300.01884000000001</v>
      </c>
      <c r="C138">
        <v>1969.2027</v>
      </c>
      <c r="D138">
        <v>325.63</v>
      </c>
      <c r="E138" s="1">
        <f t="shared" si="27"/>
        <v>1882</v>
      </c>
      <c r="F138">
        <v>256</v>
      </c>
      <c r="G138" s="2">
        <f t="shared" si="28"/>
        <v>0.32780751173708927</v>
      </c>
      <c r="H138" s="2">
        <f t="shared" si="28"/>
        <v>0.47523234394027247</v>
      </c>
      <c r="I138" s="2">
        <f t="shared" si="28"/>
        <v>0.62310725954773727</v>
      </c>
      <c r="J138" s="2">
        <f t="shared" si="28"/>
        <v>0.28370883777295586</v>
      </c>
      <c r="K138" s="2">
        <f t="shared" si="28"/>
        <v>2.6828860477116648E-2</v>
      </c>
      <c r="L138" s="2">
        <f t="shared" si="29"/>
        <v>276.73668481347516</v>
      </c>
      <c r="O138">
        <f t="shared" si="30"/>
        <v>256</v>
      </c>
      <c r="P138" s="2">
        <f t="shared" si="33"/>
        <v>0.32780751173708927</v>
      </c>
      <c r="Q138" s="2">
        <f t="shared" si="33"/>
        <v>0.47523234394027247</v>
      </c>
      <c r="R138" s="2">
        <f t="shared" si="33"/>
        <v>0.62310725954773727</v>
      </c>
      <c r="S138" s="2">
        <f t="shared" si="33"/>
        <v>0.28370883777295586</v>
      </c>
      <c r="T138" s="2">
        <f t="shared" si="33"/>
        <v>2.6828860477116648E-2</v>
      </c>
      <c r="U138" s="2">
        <f t="shared" si="31"/>
        <v>276.73668481347516</v>
      </c>
      <c r="V138" s="13">
        <f t="shared" si="32"/>
        <v>0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>
      <c r="A139" s="5">
        <v>1914</v>
      </c>
      <c r="B139" s="5">
        <v>300.68717500000002</v>
      </c>
      <c r="C139">
        <v>1969.2877000000001</v>
      </c>
      <c r="D139">
        <v>326.66000000000003</v>
      </c>
      <c r="E139" s="1">
        <f t="shared" si="27"/>
        <v>1883</v>
      </c>
      <c r="F139">
        <v>272</v>
      </c>
      <c r="G139" s="2">
        <f t="shared" si="28"/>
        <v>0.34343192488262919</v>
      </c>
      <c r="H139" s="2">
        <f t="shared" si="28"/>
        <v>0.49796252423835252</v>
      </c>
      <c r="I139" s="2">
        <f t="shared" si="28"/>
        <v>0.6532036240355622</v>
      </c>
      <c r="J139" s="2">
        <f t="shared" si="28"/>
        <v>0.29754839216720708</v>
      </c>
      <c r="K139" s="2">
        <f t="shared" si="28"/>
        <v>2.8291305787246764E-2</v>
      </c>
      <c r="L139" s="2">
        <f t="shared" si="29"/>
        <v>276.82043777111102</v>
      </c>
      <c r="O139">
        <f t="shared" si="30"/>
        <v>272</v>
      </c>
      <c r="P139" s="2">
        <f t="shared" si="33"/>
        <v>0.34343192488262919</v>
      </c>
      <c r="Q139" s="2">
        <f t="shared" si="33"/>
        <v>0.49796252423835252</v>
      </c>
      <c r="R139" s="2">
        <f t="shared" si="33"/>
        <v>0.6532036240355622</v>
      </c>
      <c r="S139" s="2">
        <f t="shared" si="33"/>
        <v>0.29754839216720708</v>
      </c>
      <c r="T139" s="2">
        <f t="shared" si="33"/>
        <v>2.8291305787246764E-2</v>
      </c>
      <c r="U139" s="2">
        <f t="shared" si="31"/>
        <v>276.82043777111102</v>
      </c>
      <c r="V139" s="13">
        <f t="shared" si="32"/>
        <v>0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>
      <c r="A140" s="5">
        <v>1916</v>
      </c>
      <c r="B140" s="5">
        <v>301.33425</v>
      </c>
      <c r="C140">
        <v>1969.3698999999999</v>
      </c>
      <c r="D140">
        <v>327.38</v>
      </c>
      <c r="E140" s="1">
        <f t="shared" si="27"/>
        <v>1884</v>
      </c>
      <c r="F140">
        <v>275</v>
      </c>
      <c r="G140" s="2">
        <f t="shared" si="28"/>
        <v>0.36003286384976535</v>
      </c>
      <c r="H140" s="2">
        <f t="shared" si="28"/>
        <v>0.522132520548653</v>
      </c>
      <c r="I140" s="2">
        <f t="shared" si="28"/>
        <v>0.68529977245145057</v>
      </c>
      <c r="J140" s="2">
        <f t="shared" si="28"/>
        <v>0.31247527060076574</v>
      </c>
      <c r="K140" s="2">
        <f t="shared" si="28"/>
        <v>2.9929497414913818E-2</v>
      </c>
      <c r="L140" s="2">
        <f t="shared" si="29"/>
        <v>276.90986992486557</v>
      </c>
      <c r="O140">
        <f t="shared" si="30"/>
        <v>275</v>
      </c>
      <c r="P140" s="2">
        <f t="shared" si="33"/>
        <v>0.36003286384976535</v>
      </c>
      <c r="Q140" s="2">
        <f t="shared" si="33"/>
        <v>0.522132520548653</v>
      </c>
      <c r="R140" s="2">
        <f t="shared" si="33"/>
        <v>0.68529977245145057</v>
      </c>
      <c r="S140" s="2">
        <f t="shared" si="33"/>
        <v>0.31247527060076574</v>
      </c>
      <c r="T140" s="2">
        <f t="shared" si="33"/>
        <v>2.9929497414913818E-2</v>
      </c>
      <c r="U140" s="2">
        <f t="shared" si="31"/>
        <v>276.90986992486557</v>
      </c>
      <c r="V140" s="13">
        <f t="shared" si="32"/>
        <v>0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>
      <c r="A141" s="5">
        <v>1918.625</v>
      </c>
      <c r="B141" s="5">
        <v>303.26575874999997</v>
      </c>
      <c r="C141">
        <v>1969.4548</v>
      </c>
      <c r="D141">
        <v>326.70999999999998</v>
      </c>
      <c r="E141" s="1">
        <f t="shared" si="27"/>
        <v>1885</v>
      </c>
      <c r="F141">
        <v>277</v>
      </c>
      <c r="G141" s="2">
        <f t="shared" si="28"/>
        <v>0.37681690140845081</v>
      </c>
      <c r="H141" s="2">
        <f t="shared" si="28"/>
        <v>0.54651771461727938</v>
      </c>
      <c r="I141" s="2">
        <f t="shared" si="28"/>
        <v>0.71741581082066197</v>
      </c>
      <c r="J141" s="2">
        <f t="shared" si="28"/>
        <v>0.3269015360734111</v>
      </c>
      <c r="K141" s="2">
        <f t="shared" si="28"/>
        <v>3.1063955934000964E-2</v>
      </c>
      <c r="L141" s="2">
        <f t="shared" si="29"/>
        <v>276.9987159188538</v>
      </c>
      <c r="O141">
        <f t="shared" si="30"/>
        <v>277</v>
      </c>
      <c r="P141" s="2">
        <f t="shared" si="33"/>
        <v>0.37681690140845081</v>
      </c>
      <c r="Q141" s="2">
        <f t="shared" si="33"/>
        <v>0.54651771461727938</v>
      </c>
      <c r="R141" s="2">
        <f t="shared" si="33"/>
        <v>0.71741581082066197</v>
      </c>
      <c r="S141" s="2">
        <f t="shared" si="33"/>
        <v>0.3269015360734111</v>
      </c>
      <c r="T141" s="2">
        <f t="shared" si="33"/>
        <v>3.1063955934000964E-2</v>
      </c>
      <c r="U141" s="2">
        <f t="shared" si="31"/>
        <v>276.9987159188538</v>
      </c>
      <c r="V141" s="13">
        <f t="shared" si="32"/>
        <v>0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>
      <c r="A142" s="5">
        <v>1919</v>
      </c>
      <c r="B142" s="5">
        <v>303.55286499999994</v>
      </c>
      <c r="C142">
        <v>1969.537</v>
      </c>
      <c r="D142">
        <v>325.88</v>
      </c>
      <c r="E142" s="1">
        <f t="shared" si="27"/>
        <v>1886</v>
      </c>
      <c r="F142">
        <v>281</v>
      </c>
      <c r="G142" s="2">
        <f t="shared" si="28"/>
        <v>0.39372300469483579</v>
      </c>
      <c r="H142" s="2">
        <f t="shared" si="28"/>
        <v>0.57102361771514898</v>
      </c>
      <c r="I142" s="2">
        <f t="shared" si="28"/>
        <v>0.7494012374262089</v>
      </c>
      <c r="J142" s="2">
        <f t="shared" si="28"/>
        <v>0.34073841613772682</v>
      </c>
      <c r="K142" s="2">
        <f t="shared" si="28"/>
        <v>3.1845936521614535E-2</v>
      </c>
      <c r="L142" s="2">
        <f t="shared" si="29"/>
        <v>277.08673221249552</v>
      </c>
      <c r="O142">
        <f t="shared" si="30"/>
        <v>281</v>
      </c>
      <c r="P142" s="2">
        <f t="shared" si="33"/>
        <v>0.39372300469483579</v>
      </c>
      <c r="Q142" s="2">
        <f t="shared" si="33"/>
        <v>0.57102361771514898</v>
      </c>
      <c r="R142" s="2">
        <f t="shared" si="33"/>
        <v>0.7494012374262089</v>
      </c>
      <c r="S142" s="2">
        <f t="shared" si="33"/>
        <v>0.34073841613772682</v>
      </c>
      <c r="T142" s="2">
        <f t="shared" si="33"/>
        <v>3.1845936521614535E-2</v>
      </c>
      <c r="U142" s="2">
        <f t="shared" si="31"/>
        <v>277.08673221249552</v>
      </c>
      <c r="V142" s="13">
        <f t="shared" si="32"/>
        <v>0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>
      <c r="A143" s="5">
        <v>1923</v>
      </c>
      <c r="B143" s="5">
        <v>303.19853499999999</v>
      </c>
      <c r="C143">
        <v>1969.6219000000001</v>
      </c>
      <c r="D143">
        <v>323.66000000000003</v>
      </c>
      <c r="E143" s="1">
        <f t="shared" si="27"/>
        <v>1887</v>
      </c>
      <c r="F143">
        <v>295</v>
      </c>
      <c r="G143" s="2">
        <f t="shared" si="28"/>
        <v>0.41087323943661985</v>
      </c>
      <c r="H143" s="2">
        <f t="shared" si="28"/>
        <v>0.59583769119534347</v>
      </c>
      <c r="I143" s="2">
        <f t="shared" si="28"/>
        <v>0.78155827490319474</v>
      </c>
      <c r="J143" s="2">
        <f t="shared" si="28"/>
        <v>0.35425432231318615</v>
      </c>
      <c r="K143" s="2">
        <f t="shared" si="28"/>
        <v>3.2508025150532305E-2</v>
      </c>
      <c r="L143" s="2">
        <f t="shared" si="29"/>
        <v>277.17503155299886</v>
      </c>
      <c r="O143">
        <f t="shared" si="30"/>
        <v>295</v>
      </c>
      <c r="P143" s="2">
        <f t="shared" si="33"/>
        <v>0.41087323943661985</v>
      </c>
      <c r="Q143" s="2">
        <f t="shared" si="33"/>
        <v>0.59583769119534347</v>
      </c>
      <c r="R143" s="2">
        <f t="shared" si="33"/>
        <v>0.78155827490319474</v>
      </c>
      <c r="S143" s="2">
        <f t="shared" si="33"/>
        <v>0.35425432231318615</v>
      </c>
      <c r="T143" s="2">
        <f t="shared" si="33"/>
        <v>3.2508025150532305E-2</v>
      </c>
      <c r="U143" s="2">
        <f t="shared" si="31"/>
        <v>277.17503155299886</v>
      </c>
      <c r="V143" s="13">
        <f t="shared" si="32"/>
        <v>0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>
      <c r="A144" s="5">
        <v>1923.5833333333333</v>
      </c>
      <c r="B144" s="5">
        <v>305.20449499999995</v>
      </c>
      <c r="C144">
        <v>1969.7067999999999</v>
      </c>
      <c r="D144">
        <v>322.38</v>
      </c>
      <c r="E144" s="1">
        <f t="shared" si="27"/>
        <v>1888</v>
      </c>
      <c r="F144">
        <v>327</v>
      </c>
      <c r="G144" s="2">
        <f t="shared" si="28"/>
        <v>0.42887793427230059</v>
      </c>
      <c r="H144" s="2">
        <f t="shared" si="28"/>
        <v>0.62189805440807699</v>
      </c>
      <c r="I144" s="2">
        <f t="shared" si="28"/>
        <v>0.81538696720264869</v>
      </c>
      <c r="J144" s="2">
        <f t="shared" si="28"/>
        <v>0.36864129974915194</v>
      </c>
      <c r="K144" s="2">
        <f t="shared" si="28"/>
        <v>3.3566879198723198E-2</v>
      </c>
      <c r="L144" s="2">
        <f t="shared" si="29"/>
        <v>277.26837113483089</v>
      </c>
      <c r="O144">
        <f t="shared" si="30"/>
        <v>327</v>
      </c>
      <c r="P144" s="2">
        <f t="shared" si="33"/>
        <v>0.42887793427230059</v>
      </c>
      <c r="Q144" s="2">
        <f t="shared" si="33"/>
        <v>0.62189805440807699</v>
      </c>
      <c r="R144" s="2">
        <f t="shared" si="33"/>
        <v>0.81538696720264869</v>
      </c>
      <c r="S144" s="2">
        <f t="shared" si="33"/>
        <v>0.36864129974915194</v>
      </c>
      <c r="T144" s="2">
        <f t="shared" si="33"/>
        <v>3.3566879198723198E-2</v>
      </c>
      <c r="U144" s="2">
        <f t="shared" si="31"/>
        <v>277.26837113483089</v>
      </c>
      <c r="V144" s="13">
        <f t="shared" si="32"/>
        <v>0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>
      <c r="A145" s="5">
        <v>1925</v>
      </c>
      <c r="B145" s="5">
        <v>304.07187499999998</v>
      </c>
      <c r="C145">
        <v>1969.789</v>
      </c>
      <c r="D145">
        <v>321.77999999999997</v>
      </c>
      <c r="E145" s="1">
        <f t="shared" si="27"/>
        <v>1889</v>
      </c>
      <c r="F145">
        <v>327</v>
      </c>
      <c r="G145" s="2">
        <f t="shared" si="28"/>
        <v>0.4488356807511738</v>
      </c>
      <c r="H145" s="2">
        <f t="shared" si="28"/>
        <v>0.6508914196181026</v>
      </c>
      <c r="I145" s="2">
        <f t="shared" si="28"/>
        <v>0.85356910169608524</v>
      </c>
      <c r="J145" s="2">
        <f t="shared" si="28"/>
        <v>0.38596226293937108</v>
      </c>
      <c r="K145" s="2">
        <f t="shared" si="28"/>
        <v>3.5711454060952191E-2</v>
      </c>
      <c r="L145" s="2">
        <f t="shared" si="29"/>
        <v>277.37496991906568</v>
      </c>
      <c r="O145">
        <f t="shared" si="30"/>
        <v>327</v>
      </c>
      <c r="P145" s="2">
        <f t="shared" si="33"/>
        <v>0.4488356807511738</v>
      </c>
      <c r="Q145" s="2">
        <f t="shared" si="33"/>
        <v>0.6508914196181026</v>
      </c>
      <c r="R145" s="2">
        <f t="shared" si="33"/>
        <v>0.85356910169608524</v>
      </c>
      <c r="S145" s="2">
        <f t="shared" si="33"/>
        <v>0.38596226293937108</v>
      </c>
      <c r="T145" s="2">
        <f t="shared" si="33"/>
        <v>3.5711454060952191E-2</v>
      </c>
      <c r="U145" s="2">
        <f t="shared" si="31"/>
        <v>277.37496991906568</v>
      </c>
      <c r="V145" s="13">
        <f t="shared" si="32"/>
        <v>0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>
      <c r="A146" s="5">
        <v>1925</v>
      </c>
      <c r="B146" s="5">
        <v>304.81849999999997</v>
      </c>
      <c r="C146">
        <v>1969.874</v>
      </c>
      <c r="D146">
        <v>322.86</v>
      </c>
      <c r="E146" s="1">
        <f t="shared" si="27"/>
        <v>1890</v>
      </c>
      <c r="F146">
        <v>356</v>
      </c>
      <c r="G146" s="2">
        <f t="shared" si="28"/>
        <v>0.46879342723004702</v>
      </c>
      <c r="H146" s="2">
        <f t="shared" si="28"/>
        <v>0.67980502321354963</v>
      </c>
      <c r="I146" s="2">
        <f t="shared" si="28"/>
        <v>0.89123873206400628</v>
      </c>
      <c r="J146" s="2">
        <f t="shared" si="28"/>
        <v>0.40229373395712759</v>
      </c>
      <c r="K146" s="2">
        <f t="shared" si="28"/>
        <v>3.7012204466943074E-2</v>
      </c>
      <c r="L146" s="2">
        <f t="shared" si="29"/>
        <v>277.47914312093167</v>
      </c>
      <c r="O146">
        <f t="shared" si="30"/>
        <v>356</v>
      </c>
      <c r="P146" s="2">
        <f t="shared" si="33"/>
        <v>0.46879342723004702</v>
      </c>
      <c r="Q146" s="2">
        <f t="shared" si="33"/>
        <v>0.67980502321354963</v>
      </c>
      <c r="R146" s="2">
        <f t="shared" si="33"/>
        <v>0.89123873206400628</v>
      </c>
      <c r="S146" s="2">
        <f t="shared" si="33"/>
        <v>0.40229373395712759</v>
      </c>
      <c r="T146" s="2">
        <f t="shared" si="33"/>
        <v>3.7012204466943074E-2</v>
      </c>
      <c r="U146" s="2">
        <f t="shared" si="31"/>
        <v>277.47914312093167</v>
      </c>
      <c r="V146" s="13">
        <f t="shared" si="32"/>
        <v>0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>
      <c r="A147" s="5">
        <v>1927.1770631691543</v>
      </c>
      <c r="B147" s="5">
        <v>305.01759999999996</v>
      </c>
      <c r="C147">
        <v>1969.9562000000001</v>
      </c>
      <c r="D147">
        <v>324.12</v>
      </c>
      <c r="E147" s="1">
        <f t="shared" si="27"/>
        <v>1891</v>
      </c>
      <c r="F147">
        <v>372</v>
      </c>
      <c r="G147" s="2">
        <f t="shared" si="28"/>
        <v>0.49052112676056348</v>
      </c>
      <c r="H147" s="2">
        <f t="shared" si="28"/>
        <v>0.71136208931584044</v>
      </c>
      <c r="I147" s="2">
        <f t="shared" si="28"/>
        <v>0.93275954496417235</v>
      </c>
      <c r="J147" s="2">
        <f t="shared" si="28"/>
        <v>0.42109599524795899</v>
      </c>
      <c r="K147" s="2">
        <f t="shared" si="28"/>
        <v>3.9162651816228036E-2</v>
      </c>
      <c r="L147" s="2">
        <f t="shared" si="29"/>
        <v>277.59490140810476</v>
      </c>
      <c r="O147">
        <f t="shared" si="30"/>
        <v>372</v>
      </c>
      <c r="P147" s="2">
        <f t="shared" si="33"/>
        <v>0.49052112676056348</v>
      </c>
      <c r="Q147" s="2">
        <f t="shared" si="33"/>
        <v>0.71136208931584044</v>
      </c>
      <c r="R147" s="2">
        <f t="shared" si="33"/>
        <v>0.93275954496417235</v>
      </c>
      <c r="S147" s="2">
        <f t="shared" si="33"/>
        <v>0.42109599524795899</v>
      </c>
      <c r="T147" s="2">
        <f t="shared" si="33"/>
        <v>3.9162651816228036E-2</v>
      </c>
      <c r="U147" s="2">
        <f t="shared" si="31"/>
        <v>277.59490140810476</v>
      </c>
      <c r="V147" s="13">
        <f t="shared" si="32"/>
        <v>0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>
      <c r="A148" s="5">
        <v>1927.7580148055886</v>
      </c>
      <c r="B148" s="5">
        <v>305.18683499999997</v>
      </c>
      <c r="C148">
        <v>1970.0410999999999</v>
      </c>
      <c r="D148">
        <v>325.06</v>
      </c>
      <c r="E148" s="1">
        <f t="shared" si="27"/>
        <v>1892</v>
      </c>
      <c r="F148">
        <v>374</v>
      </c>
      <c r="G148" s="2">
        <f t="shared" si="28"/>
        <v>0.51322535211267617</v>
      </c>
      <c r="H148" s="2">
        <f t="shared" si="28"/>
        <v>0.7443346884035853</v>
      </c>
      <c r="I148" s="2">
        <f t="shared" si="28"/>
        <v>0.97612679580950323</v>
      </c>
      <c r="J148" s="2">
        <f t="shared" si="28"/>
        <v>0.44070207673512651</v>
      </c>
      <c r="K148" s="2">
        <f t="shared" si="28"/>
        <v>4.1218137774587327E-2</v>
      </c>
      <c r="L148" s="2">
        <f t="shared" si="29"/>
        <v>277.7156070508355</v>
      </c>
      <c r="O148">
        <f t="shared" si="30"/>
        <v>374</v>
      </c>
      <c r="P148" s="2">
        <f t="shared" si="33"/>
        <v>0.51322535211267617</v>
      </c>
      <c r="Q148" s="2">
        <f t="shared" si="33"/>
        <v>0.7443346884035853</v>
      </c>
      <c r="R148" s="2">
        <f t="shared" si="33"/>
        <v>0.97612679580950323</v>
      </c>
      <c r="S148" s="2">
        <f t="shared" si="33"/>
        <v>0.44070207673512651</v>
      </c>
      <c r="T148" s="2">
        <f t="shared" si="33"/>
        <v>4.1218137774587327E-2</v>
      </c>
      <c r="U148" s="2">
        <f t="shared" si="31"/>
        <v>277.7156070508355</v>
      </c>
      <c r="V148" s="13">
        <f t="shared" si="32"/>
        <v>0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>
      <c r="A149" s="5">
        <v>1928.75</v>
      </c>
      <c r="B149" s="5">
        <v>307.76790750000004</v>
      </c>
      <c r="C149">
        <v>1970.126</v>
      </c>
      <c r="D149">
        <v>325.98</v>
      </c>
      <c r="E149" s="1">
        <f t="shared" si="27"/>
        <v>1893</v>
      </c>
      <c r="F149">
        <v>370</v>
      </c>
      <c r="G149" s="2">
        <f t="shared" si="28"/>
        <v>0.53605164319248833</v>
      </c>
      <c r="H149" s="2">
        <f t="shared" si="28"/>
        <v>0.77740437231260717</v>
      </c>
      <c r="I149" s="2">
        <f t="shared" si="28"/>
        <v>1.0192124141877026</v>
      </c>
      <c r="J149" s="2">
        <f t="shared" si="28"/>
        <v>0.45942286620964456</v>
      </c>
      <c r="K149" s="2">
        <f t="shared" si="28"/>
        <v>4.2558749742556051E-2</v>
      </c>
      <c r="L149" s="2">
        <f t="shared" si="29"/>
        <v>277.83465004564499</v>
      </c>
      <c r="O149">
        <f t="shared" si="30"/>
        <v>370</v>
      </c>
      <c r="P149" s="2">
        <f t="shared" si="33"/>
        <v>0.53605164319248833</v>
      </c>
      <c r="Q149" s="2">
        <f t="shared" si="33"/>
        <v>0.77740437231260717</v>
      </c>
      <c r="R149" s="2">
        <f t="shared" si="33"/>
        <v>1.0192124141877026</v>
      </c>
      <c r="S149" s="2">
        <f t="shared" si="33"/>
        <v>0.45942286620964456</v>
      </c>
      <c r="T149" s="2">
        <f t="shared" si="33"/>
        <v>4.2558749742556051E-2</v>
      </c>
      <c r="U149" s="2">
        <f t="shared" si="31"/>
        <v>277.83465004564499</v>
      </c>
      <c r="V149" s="13">
        <f t="shared" si="32"/>
        <v>0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>
      <c r="A150" s="5">
        <v>1929</v>
      </c>
      <c r="B150" s="5">
        <v>305.71715</v>
      </c>
      <c r="C150">
        <v>1970.2027</v>
      </c>
      <c r="D150">
        <v>326.93</v>
      </c>
      <c r="E150" s="1">
        <f t="shared" si="27"/>
        <v>1894</v>
      </c>
      <c r="F150">
        <v>383</v>
      </c>
      <c r="G150" s="2">
        <f t="shared" si="28"/>
        <v>0.55863380281690145</v>
      </c>
      <c r="H150" s="2">
        <f t="shared" si="28"/>
        <v>0.81000749367796976</v>
      </c>
      <c r="I150" s="2">
        <f t="shared" si="28"/>
        <v>1.0611187718924975</v>
      </c>
      <c r="J150" s="2">
        <f t="shared" si="28"/>
        <v>0.47660471226885354</v>
      </c>
      <c r="K150" s="2">
        <f t="shared" si="28"/>
        <v>4.3184078576676735E-2</v>
      </c>
      <c r="L150" s="2">
        <f t="shared" si="29"/>
        <v>277.94954885923289</v>
      </c>
      <c r="O150">
        <f t="shared" si="30"/>
        <v>383</v>
      </c>
      <c r="P150" s="2">
        <f t="shared" si="33"/>
        <v>0.55863380281690145</v>
      </c>
      <c r="Q150" s="2">
        <f t="shared" si="33"/>
        <v>0.81000749367796976</v>
      </c>
      <c r="R150" s="2">
        <f t="shared" si="33"/>
        <v>1.0611187718924975</v>
      </c>
      <c r="S150" s="2">
        <f t="shared" si="33"/>
        <v>0.47660471226885354</v>
      </c>
      <c r="T150" s="2">
        <f t="shared" si="33"/>
        <v>4.3184078576676735E-2</v>
      </c>
      <c r="U150" s="2">
        <f t="shared" si="31"/>
        <v>277.94954885923289</v>
      </c>
      <c r="V150" s="13">
        <f t="shared" si="32"/>
        <v>0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>
      <c r="A151" s="5">
        <v>1933</v>
      </c>
      <c r="B151" s="5">
        <v>307.80500000000001</v>
      </c>
      <c r="C151">
        <v>1970.2877000000001</v>
      </c>
      <c r="D151">
        <v>328.13</v>
      </c>
      <c r="E151" s="1">
        <f t="shared" si="27"/>
        <v>1895</v>
      </c>
      <c r="F151">
        <v>406</v>
      </c>
      <c r="G151" s="2">
        <f t="shared" ref="G151:K166" si="34">G150*(1-G$5)+G$4*$F150*$L$4/1000</f>
        <v>0.58200938967136151</v>
      </c>
      <c r="H151" s="2">
        <f t="shared" si="34"/>
        <v>0.8437415801586361</v>
      </c>
      <c r="I151" s="2">
        <f t="shared" si="34"/>
        <v>1.1044156882972804</v>
      </c>
      <c r="J151" s="2">
        <f t="shared" si="34"/>
        <v>0.49433083507617448</v>
      </c>
      <c r="K151" s="2">
        <f t="shared" si="34"/>
        <v>4.4173688325470931E-2</v>
      </c>
      <c r="L151" s="2">
        <f t="shared" si="29"/>
        <v>278.06867118152894</v>
      </c>
      <c r="O151">
        <f t="shared" si="30"/>
        <v>406</v>
      </c>
      <c r="P151" s="2">
        <f t="shared" si="33"/>
        <v>0.58200938967136151</v>
      </c>
      <c r="Q151" s="2">
        <f t="shared" si="33"/>
        <v>0.8437415801586361</v>
      </c>
      <c r="R151" s="2">
        <f t="shared" si="33"/>
        <v>1.1044156882972804</v>
      </c>
      <c r="S151" s="2">
        <f t="shared" si="33"/>
        <v>0.49433083507617448</v>
      </c>
      <c r="T151" s="2">
        <f t="shared" si="33"/>
        <v>4.4173688325470931E-2</v>
      </c>
      <c r="U151" s="2">
        <f t="shared" si="31"/>
        <v>278.06867118152894</v>
      </c>
      <c r="V151" s="13">
        <f t="shared" si="32"/>
        <v>0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>
      <c r="A152" s="5">
        <v>1933</v>
      </c>
      <c r="B152" s="5">
        <v>307.20634999999999</v>
      </c>
      <c r="C152">
        <v>1970.3698999999999</v>
      </c>
      <c r="D152">
        <v>328.08</v>
      </c>
      <c r="E152" s="1">
        <f t="shared" si="27"/>
        <v>1896</v>
      </c>
      <c r="F152">
        <v>419</v>
      </c>
      <c r="G152" s="2">
        <f t="shared" si="34"/>
        <v>0.60678873239436626</v>
      </c>
      <c r="H152" s="2">
        <f t="shared" si="34"/>
        <v>0.879542487571909</v>
      </c>
      <c r="I152" s="2">
        <f t="shared" si="34"/>
        <v>1.1505868458845767</v>
      </c>
      <c r="J152" s="2">
        <f t="shared" si="34"/>
        <v>0.51374385073230278</v>
      </c>
      <c r="K152" s="2">
        <f t="shared" si="34"/>
        <v>4.5853729185837903E-2</v>
      </c>
      <c r="L152" s="2">
        <f t="shared" si="29"/>
        <v>278.19651564576901</v>
      </c>
      <c r="O152">
        <f t="shared" si="30"/>
        <v>419</v>
      </c>
      <c r="P152" s="2">
        <f t="shared" ref="P152:T167" si="35">P151*(1-P$5)+P$4*$O151*$L$4/1000</f>
        <v>0.60678873239436626</v>
      </c>
      <c r="Q152" s="2">
        <f t="shared" si="35"/>
        <v>0.879542487571909</v>
      </c>
      <c r="R152" s="2">
        <f t="shared" si="35"/>
        <v>1.1505868458845767</v>
      </c>
      <c r="S152" s="2">
        <f t="shared" si="35"/>
        <v>0.51374385073230278</v>
      </c>
      <c r="T152" s="2">
        <f t="shared" si="35"/>
        <v>4.5853729185837903E-2</v>
      </c>
      <c r="U152" s="2">
        <f t="shared" si="31"/>
        <v>278.19651564576901</v>
      </c>
      <c r="V152" s="13">
        <f t="shared" si="32"/>
        <v>0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>
      <c r="A153" s="5">
        <v>1934.5</v>
      </c>
      <c r="B153" s="5">
        <v>307.81867799999998</v>
      </c>
      <c r="C153">
        <v>1970.4548</v>
      </c>
      <c r="D153">
        <v>327.67</v>
      </c>
      <c r="E153" s="1">
        <f t="shared" si="27"/>
        <v>1897</v>
      </c>
      <c r="F153">
        <v>440</v>
      </c>
      <c r="G153" s="2">
        <f t="shared" si="34"/>
        <v>0.63236150234741795</v>
      </c>
      <c r="H153" s="2">
        <f t="shared" si="34"/>
        <v>0.91646556289545589</v>
      </c>
      <c r="I153" s="2">
        <f t="shared" si="34"/>
        <v>1.1980913174011516</v>
      </c>
      <c r="J153" s="2">
        <f t="shared" si="34"/>
        <v>0.53357368343194445</v>
      </c>
      <c r="K153" s="2">
        <f t="shared" si="34"/>
        <v>4.7483054115718112E-2</v>
      </c>
      <c r="L153" s="2">
        <f t="shared" si="29"/>
        <v>278.3279751201917</v>
      </c>
      <c r="O153">
        <f t="shared" si="30"/>
        <v>440</v>
      </c>
      <c r="P153" s="2">
        <f t="shared" si="35"/>
        <v>0.63236150234741795</v>
      </c>
      <c r="Q153" s="2">
        <f t="shared" si="35"/>
        <v>0.91646556289545589</v>
      </c>
      <c r="R153" s="2">
        <f t="shared" si="35"/>
        <v>1.1980913174011516</v>
      </c>
      <c r="S153" s="2">
        <f t="shared" si="35"/>
        <v>0.53357368343194445</v>
      </c>
      <c r="T153" s="2">
        <f t="shared" si="35"/>
        <v>4.7483054115718112E-2</v>
      </c>
      <c r="U153" s="2">
        <f t="shared" si="31"/>
        <v>278.3279751201917</v>
      </c>
      <c r="V153" s="13">
        <f t="shared" si="32"/>
        <v>0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>
      <c r="A154" s="5">
        <v>1935</v>
      </c>
      <c r="B154" s="5">
        <v>309.18874499999998</v>
      </c>
      <c r="C154">
        <v>1970.537</v>
      </c>
      <c r="D154">
        <v>326.33999999999997</v>
      </c>
      <c r="E154" s="1">
        <f t="shared" si="27"/>
        <v>1898</v>
      </c>
      <c r="F154">
        <v>465</v>
      </c>
      <c r="G154" s="2">
        <f t="shared" si="34"/>
        <v>0.65921596244131464</v>
      </c>
      <c r="H154" s="2">
        <f t="shared" si="34"/>
        <v>0.95525889272072351</v>
      </c>
      <c r="I154" s="2">
        <f t="shared" si="34"/>
        <v>1.2481130842205315</v>
      </c>
      <c r="J154" s="2">
        <f t="shared" si="34"/>
        <v>0.55473548886396618</v>
      </c>
      <c r="K154" s="2">
        <f t="shared" si="34"/>
        <v>4.9457205133282348E-2</v>
      </c>
      <c r="L154" s="2">
        <f t="shared" si="29"/>
        <v>278.46678063337981</v>
      </c>
      <c r="O154">
        <f t="shared" si="30"/>
        <v>465</v>
      </c>
      <c r="P154" s="2">
        <f t="shared" si="35"/>
        <v>0.65921596244131464</v>
      </c>
      <c r="Q154" s="2">
        <f t="shared" si="35"/>
        <v>0.95525889272072351</v>
      </c>
      <c r="R154" s="2">
        <f t="shared" si="35"/>
        <v>1.2481130842205315</v>
      </c>
      <c r="S154" s="2">
        <f t="shared" si="35"/>
        <v>0.55473548886396618</v>
      </c>
      <c r="T154" s="2">
        <f t="shared" si="35"/>
        <v>4.9457205133282348E-2</v>
      </c>
      <c r="U154" s="2">
        <f t="shared" si="31"/>
        <v>278.46678063337981</v>
      </c>
      <c r="V154" s="13">
        <f t="shared" si="32"/>
        <v>0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>
      <c r="A155" s="5">
        <v>1936.5</v>
      </c>
      <c r="B155" s="5">
        <v>308.99237250000004</v>
      </c>
      <c r="C155">
        <v>1970.6219000000001</v>
      </c>
      <c r="D155">
        <v>324.69</v>
      </c>
      <c r="E155" s="1">
        <f t="shared" si="27"/>
        <v>1899</v>
      </c>
      <c r="F155">
        <v>507</v>
      </c>
      <c r="G155" s="2">
        <f t="shared" si="34"/>
        <v>0.68759624413145548</v>
      </c>
      <c r="H155" s="2">
        <f t="shared" si="34"/>
        <v>0.99629291877611803</v>
      </c>
      <c r="I155" s="2">
        <f t="shared" si="34"/>
        <v>1.3012192966218985</v>
      </c>
      <c r="J155" s="2">
        <f t="shared" si="34"/>
        <v>0.57762265918177114</v>
      </c>
      <c r="K155" s="2">
        <f t="shared" si="34"/>
        <v>5.1828297172525739E-2</v>
      </c>
      <c r="L155" s="2">
        <f t="shared" si="29"/>
        <v>278.61455941588378</v>
      </c>
      <c r="O155">
        <f t="shared" si="30"/>
        <v>507</v>
      </c>
      <c r="P155" s="2">
        <f t="shared" si="35"/>
        <v>0.68759624413145548</v>
      </c>
      <c r="Q155" s="2">
        <f t="shared" si="35"/>
        <v>0.99629291877611803</v>
      </c>
      <c r="R155" s="2">
        <f t="shared" si="35"/>
        <v>1.3012192966218985</v>
      </c>
      <c r="S155" s="2">
        <f t="shared" si="35"/>
        <v>0.57762265918177114</v>
      </c>
      <c r="T155" s="2">
        <f t="shared" si="35"/>
        <v>5.1828297172525739E-2</v>
      </c>
      <c r="U155" s="2">
        <f t="shared" si="31"/>
        <v>278.61455941588378</v>
      </c>
      <c r="V155" s="13">
        <f t="shared" si="32"/>
        <v>0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>
      <c r="A156" s="5">
        <v>1937.1576825081356</v>
      </c>
      <c r="B156" s="5">
        <v>307.874685</v>
      </c>
      <c r="C156">
        <v>1970.7067999999999</v>
      </c>
      <c r="D156">
        <v>323.10000000000002</v>
      </c>
      <c r="E156" s="1">
        <f t="shared" si="27"/>
        <v>1900</v>
      </c>
      <c r="F156">
        <v>534</v>
      </c>
      <c r="G156" s="2">
        <f t="shared" si="34"/>
        <v>0.71853990610328644</v>
      </c>
      <c r="H156" s="2">
        <f t="shared" si="34"/>
        <v>1.0411577209707703</v>
      </c>
      <c r="I156" s="2">
        <f t="shared" si="34"/>
        <v>1.3599225438872722</v>
      </c>
      <c r="J156" s="2">
        <f t="shared" si="34"/>
        <v>0.60413193487805061</v>
      </c>
      <c r="K156" s="2">
        <f t="shared" si="34"/>
        <v>5.5238268177242901E-2</v>
      </c>
      <c r="L156" s="2">
        <f t="shared" si="29"/>
        <v>278.77899037401664</v>
      </c>
      <c r="O156">
        <f t="shared" si="30"/>
        <v>534</v>
      </c>
      <c r="P156" s="2">
        <f t="shared" si="35"/>
        <v>0.71853990610328644</v>
      </c>
      <c r="Q156" s="2">
        <f t="shared" si="35"/>
        <v>1.0411577209707703</v>
      </c>
      <c r="R156" s="2">
        <f t="shared" si="35"/>
        <v>1.3599225438872722</v>
      </c>
      <c r="S156" s="2">
        <f t="shared" si="35"/>
        <v>0.60413193487805061</v>
      </c>
      <c r="T156" s="2">
        <f t="shared" si="35"/>
        <v>5.5238268177242901E-2</v>
      </c>
      <c r="U156" s="2">
        <f t="shared" si="31"/>
        <v>278.77899037401664</v>
      </c>
      <c r="V156" s="13">
        <f t="shared" si="32"/>
        <v>0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>
      <c r="A157" s="5">
        <v>1938</v>
      </c>
      <c r="B157" s="5">
        <v>309.55572999999998</v>
      </c>
      <c r="C157">
        <v>1970.789</v>
      </c>
      <c r="D157">
        <v>323.06</v>
      </c>
      <c r="E157" s="1">
        <f t="shared" si="27"/>
        <v>1901</v>
      </c>
      <c r="F157">
        <v>552</v>
      </c>
      <c r="G157" s="2">
        <f t="shared" si="34"/>
        <v>0.75113145539906112</v>
      </c>
      <c r="H157" s="2">
        <f t="shared" si="34"/>
        <v>1.0884343100207579</v>
      </c>
      <c r="I157" s="2">
        <f t="shared" si="34"/>
        <v>1.4218941780407381</v>
      </c>
      <c r="J157" s="2">
        <f t="shared" si="34"/>
        <v>0.63229583307962434</v>
      </c>
      <c r="K157" s="2">
        <f t="shared" si="34"/>
        <v>5.8574125774137772E-2</v>
      </c>
      <c r="L157" s="2">
        <f t="shared" si="29"/>
        <v>278.95232990231432</v>
      </c>
      <c r="O157">
        <f t="shared" si="30"/>
        <v>552</v>
      </c>
      <c r="P157" s="2">
        <f t="shared" si="35"/>
        <v>0.75113145539906112</v>
      </c>
      <c r="Q157" s="2">
        <f t="shared" si="35"/>
        <v>1.0884343100207579</v>
      </c>
      <c r="R157" s="2">
        <f t="shared" si="35"/>
        <v>1.4218941780407381</v>
      </c>
      <c r="S157" s="2">
        <f t="shared" si="35"/>
        <v>0.63229583307962434</v>
      </c>
      <c r="T157" s="2">
        <f t="shared" si="35"/>
        <v>5.8574125774137772E-2</v>
      </c>
      <c r="U157" s="2">
        <f t="shared" si="31"/>
        <v>278.95232990231432</v>
      </c>
      <c r="V157" s="13">
        <f t="shared" si="32"/>
        <v>0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>
      <c r="A158" s="5">
        <v>1939</v>
      </c>
      <c r="B158" s="5">
        <v>310.52603333333332</v>
      </c>
      <c r="C158">
        <v>1970.874</v>
      </c>
      <c r="D158">
        <v>324.01</v>
      </c>
      <c r="E158" s="1">
        <f t="shared" si="27"/>
        <v>1902</v>
      </c>
      <c r="F158">
        <v>566</v>
      </c>
      <c r="G158" s="2">
        <f t="shared" si="34"/>
        <v>0.7848215962441315</v>
      </c>
      <c r="H158" s="2">
        <f t="shared" si="34"/>
        <v>1.1372709806057952</v>
      </c>
      <c r="I158" s="2">
        <f t="shared" si="34"/>
        <v>1.4857382161044315</v>
      </c>
      <c r="J158" s="2">
        <f t="shared" si="34"/>
        <v>0.66096349237648888</v>
      </c>
      <c r="K158" s="2">
        <f t="shared" si="34"/>
        <v>6.1442496105625036E-2</v>
      </c>
      <c r="L158" s="2">
        <f t="shared" si="29"/>
        <v>279.13023678143645</v>
      </c>
      <c r="O158">
        <f t="shared" si="30"/>
        <v>566</v>
      </c>
      <c r="P158" s="2">
        <f t="shared" si="35"/>
        <v>0.7848215962441315</v>
      </c>
      <c r="Q158" s="2">
        <f t="shared" si="35"/>
        <v>1.1372709806057952</v>
      </c>
      <c r="R158" s="2">
        <f t="shared" si="35"/>
        <v>1.4857382161044315</v>
      </c>
      <c r="S158" s="2">
        <f t="shared" si="35"/>
        <v>0.66096349237648888</v>
      </c>
      <c r="T158" s="2">
        <f t="shared" si="35"/>
        <v>6.1442496105625036E-2</v>
      </c>
      <c r="U158" s="2">
        <f t="shared" si="31"/>
        <v>279.13023678143645</v>
      </c>
      <c r="V158" s="13">
        <f t="shared" si="32"/>
        <v>0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>
      <c r="A159" s="5">
        <v>1939</v>
      </c>
      <c r="B159" s="5">
        <v>310.93947499999996</v>
      </c>
      <c r="C159">
        <v>1970.9562000000001</v>
      </c>
      <c r="D159">
        <v>325.13</v>
      </c>
      <c r="E159" s="1">
        <f t="shared" si="27"/>
        <v>1903</v>
      </c>
      <c r="F159">
        <v>617</v>
      </c>
      <c r="G159" s="2">
        <f t="shared" si="34"/>
        <v>0.81936619718309867</v>
      </c>
      <c r="H159" s="2">
        <f t="shared" si="34"/>
        <v>1.1872878540404739</v>
      </c>
      <c r="I159" s="2">
        <f t="shared" si="34"/>
        <v>1.5508285865527209</v>
      </c>
      <c r="J159" s="2">
        <f t="shared" si="34"/>
        <v>0.68963665091294679</v>
      </c>
      <c r="K159" s="2">
        <f t="shared" si="34"/>
        <v>6.3839527650387307E-2</v>
      </c>
      <c r="L159" s="2">
        <f t="shared" si="29"/>
        <v>279.31095881633962</v>
      </c>
      <c r="O159">
        <f t="shared" si="30"/>
        <v>617</v>
      </c>
      <c r="P159" s="2">
        <f t="shared" si="35"/>
        <v>0.81936619718309867</v>
      </c>
      <c r="Q159" s="2">
        <f t="shared" si="35"/>
        <v>1.1872878540404739</v>
      </c>
      <c r="R159" s="2">
        <f t="shared" si="35"/>
        <v>1.5508285865527209</v>
      </c>
      <c r="S159" s="2">
        <f t="shared" si="35"/>
        <v>0.68963665091294679</v>
      </c>
      <c r="T159" s="2">
        <f t="shared" si="35"/>
        <v>6.3839527650387307E-2</v>
      </c>
      <c r="U159" s="2">
        <f t="shared" si="31"/>
        <v>279.31095881633962</v>
      </c>
      <c r="V159" s="13">
        <f t="shared" si="32"/>
        <v>0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>
      <c r="A160" s="5">
        <v>1939.0618319488251</v>
      </c>
      <c r="B160" s="5">
        <v>309.24847499999998</v>
      </c>
      <c r="C160">
        <v>1971.0410999999999</v>
      </c>
      <c r="D160">
        <v>326.17</v>
      </c>
      <c r="E160" s="1">
        <f t="shared" si="27"/>
        <v>1904</v>
      </c>
      <c r="F160">
        <v>624</v>
      </c>
      <c r="G160" s="2">
        <f t="shared" si="34"/>
        <v>0.85702347417840385</v>
      </c>
      <c r="H160" s="2">
        <f t="shared" si="34"/>
        <v>1.2419558619552227</v>
      </c>
      <c r="I160" s="2">
        <f t="shared" si="34"/>
        <v>1.6227072457907346</v>
      </c>
      <c r="J160" s="2">
        <f t="shared" si="34"/>
        <v>0.72265771753942387</v>
      </c>
      <c r="K160" s="2">
        <f t="shared" si="34"/>
        <v>6.7687766971767052E-2</v>
      </c>
      <c r="L160" s="2">
        <f t="shared" si="29"/>
        <v>279.51203206643555</v>
      </c>
      <c r="O160">
        <f t="shared" si="30"/>
        <v>624</v>
      </c>
      <c r="P160" s="2">
        <f t="shared" si="35"/>
        <v>0.85702347417840385</v>
      </c>
      <c r="Q160" s="2">
        <f t="shared" si="35"/>
        <v>1.2419558619552227</v>
      </c>
      <c r="R160" s="2">
        <f t="shared" si="35"/>
        <v>1.6227072457907346</v>
      </c>
      <c r="S160" s="2">
        <f t="shared" si="35"/>
        <v>0.72265771753942387</v>
      </c>
      <c r="T160" s="2">
        <f t="shared" si="35"/>
        <v>6.7687766971767052E-2</v>
      </c>
      <c r="U160" s="2">
        <f t="shared" si="31"/>
        <v>279.51203206643555</v>
      </c>
      <c r="V160" s="13">
        <f t="shared" si="32"/>
        <v>0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>
      <c r="A161" s="5">
        <v>1940</v>
      </c>
      <c r="B161" s="5">
        <v>310.95575749999995</v>
      </c>
      <c r="C161">
        <v>1971.126</v>
      </c>
      <c r="D161">
        <v>326.68</v>
      </c>
      <c r="E161" s="1">
        <f t="shared" si="27"/>
        <v>1905</v>
      </c>
      <c r="F161">
        <v>663</v>
      </c>
      <c r="G161" s="2">
        <f t="shared" si="34"/>
        <v>0.89510798122065738</v>
      </c>
      <c r="H161" s="2">
        <f t="shared" si="34"/>
        <v>1.29713075354096</v>
      </c>
      <c r="I161" s="2">
        <f t="shared" si="34"/>
        <v>1.6946727485869379</v>
      </c>
      <c r="J161" s="2">
        <f t="shared" si="34"/>
        <v>0.75461399068710311</v>
      </c>
      <c r="K161" s="2">
        <f t="shared" si="34"/>
        <v>7.0350480603748197E-2</v>
      </c>
      <c r="L161" s="2">
        <f t="shared" si="29"/>
        <v>279.71187595463942</v>
      </c>
      <c r="O161">
        <f t="shared" si="30"/>
        <v>663</v>
      </c>
      <c r="P161" s="2">
        <f t="shared" si="35"/>
        <v>0.89510798122065738</v>
      </c>
      <c r="Q161" s="2">
        <f t="shared" si="35"/>
        <v>1.29713075354096</v>
      </c>
      <c r="R161" s="2">
        <f t="shared" si="35"/>
        <v>1.6946727485869379</v>
      </c>
      <c r="S161" s="2">
        <f t="shared" si="35"/>
        <v>0.75461399068710311</v>
      </c>
      <c r="T161" s="2">
        <f t="shared" si="35"/>
        <v>7.0350480603748197E-2</v>
      </c>
      <c r="U161" s="2">
        <f t="shared" si="31"/>
        <v>279.71187595463942</v>
      </c>
      <c r="V161" s="13">
        <f t="shared" si="32"/>
        <v>0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>
      <c r="A162" s="5">
        <v>1940</v>
      </c>
      <c r="B162" s="5">
        <v>311.89999999999998</v>
      </c>
      <c r="C162">
        <v>1971.2027</v>
      </c>
      <c r="D162">
        <v>327.17</v>
      </c>
      <c r="E162" s="1">
        <f t="shared" si="27"/>
        <v>1906</v>
      </c>
      <c r="F162">
        <v>707</v>
      </c>
      <c r="G162" s="2">
        <f t="shared" si="34"/>
        <v>0.93557276995305172</v>
      </c>
      <c r="H162" s="2">
        <f t="shared" si="34"/>
        <v>1.3558158291812317</v>
      </c>
      <c r="I162" s="2">
        <f t="shared" si="34"/>
        <v>1.7715314410106953</v>
      </c>
      <c r="J162" s="2">
        <f t="shared" si="34"/>
        <v>0.7893221672044729</v>
      </c>
      <c r="K162" s="2">
        <f t="shared" si="34"/>
        <v>7.3796483975072491E-2</v>
      </c>
      <c r="L162" s="2">
        <f t="shared" si="29"/>
        <v>279.92603869132455</v>
      </c>
      <c r="O162">
        <f t="shared" si="30"/>
        <v>707</v>
      </c>
      <c r="P162" s="2">
        <f t="shared" si="35"/>
        <v>0.93557276995305172</v>
      </c>
      <c r="Q162" s="2">
        <f t="shared" si="35"/>
        <v>1.3558158291812317</v>
      </c>
      <c r="R162" s="2">
        <f t="shared" si="35"/>
        <v>1.7715314410106953</v>
      </c>
      <c r="S162" s="2">
        <f t="shared" si="35"/>
        <v>0.7893221672044729</v>
      </c>
      <c r="T162" s="2">
        <f t="shared" si="35"/>
        <v>7.3796483975072491E-2</v>
      </c>
      <c r="U162" s="2">
        <f t="shared" si="31"/>
        <v>279.92603869132455</v>
      </c>
      <c r="V162" s="13">
        <f t="shared" si="32"/>
        <v>0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>
      <c r="A163" s="5">
        <v>1941</v>
      </c>
      <c r="B163" s="5">
        <v>310.70055499999995</v>
      </c>
      <c r="C163">
        <v>1971.2877000000001</v>
      </c>
      <c r="D163">
        <v>327.79</v>
      </c>
      <c r="E163" s="1">
        <f t="shared" si="27"/>
        <v>1907</v>
      </c>
      <c r="F163">
        <v>784</v>
      </c>
      <c r="G163" s="2">
        <f t="shared" si="34"/>
        <v>0.97872300469483575</v>
      </c>
      <c r="H163" s="2">
        <f t="shared" si="34"/>
        <v>1.4184709158228264</v>
      </c>
      <c r="I163" s="2">
        <f t="shared" si="34"/>
        <v>1.8539688173660345</v>
      </c>
      <c r="J163" s="2">
        <f t="shared" si="34"/>
        <v>0.82721189396370165</v>
      </c>
      <c r="K163" s="2">
        <f t="shared" si="34"/>
        <v>7.7952318372784296E-2</v>
      </c>
      <c r="L163" s="2">
        <f t="shared" si="29"/>
        <v>280.1563269502202</v>
      </c>
      <c r="O163">
        <f t="shared" si="30"/>
        <v>784</v>
      </c>
      <c r="P163" s="2">
        <f t="shared" si="35"/>
        <v>0.97872300469483575</v>
      </c>
      <c r="Q163" s="2">
        <f t="shared" si="35"/>
        <v>1.4184709158228264</v>
      </c>
      <c r="R163" s="2">
        <f t="shared" si="35"/>
        <v>1.8539688173660345</v>
      </c>
      <c r="S163" s="2">
        <f t="shared" si="35"/>
        <v>0.82721189396370165</v>
      </c>
      <c r="T163" s="2">
        <f t="shared" si="35"/>
        <v>7.7952318372784296E-2</v>
      </c>
      <c r="U163" s="2">
        <f t="shared" si="31"/>
        <v>280.1563269502202</v>
      </c>
      <c r="V163" s="13">
        <f t="shared" si="32"/>
        <v>0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>
      <c r="A164" s="5">
        <v>1941</v>
      </c>
      <c r="B164" s="5">
        <v>310.52271500000001</v>
      </c>
      <c r="C164">
        <v>1971.3698999999999</v>
      </c>
      <c r="D164">
        <v>328.93</v>
      </c>
      <c r="E164" s="1">
        <f t="shared" si="27"/>
        <v>1908</v>
      </c>
      <c r="F164">
        <v>750</v>
      </c>
      <c r="G164" s="2">
        <f t="shared" si="34"/>
        <v>1.0265727699530518</v>
      </c>
      <c r="H164" s="2">
        <f t="shared" si="34"/>
        <v>1.4881836833960742</v>
      </c>
      <c r="I164" s="2">
        <f t="shared" si="34"/>
        <v>1.946867743600192</v>
      </c>
      <c r="J164" s="2">
        <f t="shared" si="34"/>
        <v>0.87197465843842381</v>
      </c>
      <c r="K164" s="2">
        <f t="shared" si="34"/>
        <v>8.40879828258633E-2</v>
      </c>
      <c r="L164" s="2">
        <f t="shared" si="29"/>
        <v>280.41768683821363</v>
      </c>
      <c r="O164">
        <f t="shared" si="30"/>
        <v>750</v>
      </c>
      <c r="P164" s="2">
        <f t="shared" si="35"/>
        <v>1.0265727699530518</v>
      </c>
      <c r="Q164" s="2">
        <f t="shared" si="35"/>
        <v>1.4881836833960742</v>
      </c>
      <c r="R164" s="2">
        <f t="shared" si="35"/>
        <v>1.946867743600192</v>
      </c>
      <c r="S164" s="2">
        <f t="shared" si="35"/>
        <v>0.87197465843842381</v>
      </c>
      <c r="T164" s="2">
        <f t="shared" si="35"/>
        <v>8.40879828258633E-2</v>
      </c>
      <c r="U164" s="2">
        <f t="shared" si="31"/>
        <v>280.41768683821363</v>
      </c>
      <c r="V164" s="13">
        <f t="shared" si="32"/>
        <v>0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>
      <c r="A165" s="5">
        <v>1941.5</v>
      </c>
      <c r="B165" s="5">
        <v>310.30370499999998</v>
      </c>
      <c r="C165">
        <v>1971.4548</v>
      </c>
      <c r="D165">
        <v>328.57</v>
      </c>
      <c r="E165" s="1">
        <f t="shared" si="27"/>
        <v>1909</v>
      </c>
      <c r="F165">
        <v>785</v>
      </c>
      <c r="G165" s="2">
        <f t="shared" si="34"/>
        <v>1.0723474178403758</v>
      </c>
      <c r="H165" s="2">
        <f t="shared" si="34"/>
        <v>1.5545121807984437</v>
      </c>
      <c r="I165" s="2">
        <f t="shared" si="34"/>
        <v>2.0334117420094064</v>
      </c>
      <c r="J165" s="2">
        <f t="shared" si="34"/>
        <v>0.9101896565777019</v>
      </c>
      <c r="K165" s="2">
        <f t="shared" si="34"/>
        <v>8.6213207302909253E-2</v>
      </c>
      <c r="L165" s="2">
        <f t="shared" si="29"/>
        <v>280.65667420452883</v>
      </c>
      <c r="O165">
        <f t="shared" si="30"/>
        <v>785</v>
      </c>
      <c r="P165" s="2">
        <f t="shared" si="35"/>
        <v>1.0723474178403758</v>
      </c>
      <c r="Q165" s="2">
        <f t="shared" si="35"/>
        <v>1.5545121807984437</v>
      </c>
      <c r="R165" s="2">
        <f t="shared" si="35"/>
        <v>2.0334117420094064</v>
      </c>
      <c r="S165" s="2">
        <f t="shared" si="35"/>
        <v>0.9101896565777019</v>
      </c>
      <c r="T165" s="2">
        <f t="shared" si="35"/>
        <v>8.6213207302909253E-2</v>
      </c>
      <c r="U165" s="2">
        <f t="shared" si="31"/>
        <v>280.65667420452883</v>
      </c>
      <c r="V165" s="13">
        <f t="shared" si="32"/>
        <v>0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>
      <c r="A166" s="5">
        <v>1942</v>
      </c>
      <c r="B166" s="5">
        <v>310.94942999999995</v>
      </c>
      <c r="C166">
        <v>1971.537</v>
      </c>
      <c r="D166">
        <v>327.36</v>
      </c>
      <c r="E166" s="1">
        <f t="shared" si="27"/>
        <v>1910</v>
      </c>
      <c r="F166">
        <v>819</v>
      </c>
      <c r="G166" s="2">
        <f t="shared" si="34"/>
        <v>1.1202582159624415</v>
      </c>
      <c r="H166" s="2">
        <f t="shared" si="34"/>
        <v>1.6239445914977995</v>
      </c>
      <c r="I166" s="2">
        <f t="shared" si="34"/>
        <v>2.1240523095320381</v>
      </c>
      <c r="J166" s="2">
        <f t="shared" si="34"/>
        <v>0.9503295332363485</v>
      </c>
      <c r="K166" s="2">
        <f t="shared" si="34"/>
        <v>8.9145413595272283E-2</v>
      </c>
      <c r="L166" s="2">
        <f t="shared" si="29"/>
        <v>280.90773006382392</v>
      </c>
      <c r="O166">
        <f t="shared" si="30"/>
        <v>819</v>
      </c>
      <c r="P166" s="2">
        <f t="shared" si="35"/>
        <v>1.1202582159624415</v>
      </c>
      <c r="Q166" s="2">
        <f t="shared" si="35"/>
        <v>1.6239445914977995</v>
      </c>
      <c r="R166" s="2">
        <f t="shared" si="35"/>
        <v>2.1240523095320381</v>
      </c>
      <c r="S166" s="2">
        <f t="shared" si="35"/>
        <v>0.9503295332363485</v>
      </c>
      <c r="T166" s="2">
        <f t="shared" si="35"/>
        <v>8.9145413595272283E-2</v>
      </c>
      <c r="U166" s="2">
        <f t="shared" si="31"/>
        <v>280.90773006382392</v>
      </c>
      <c r="V166" s="13">
        <f t="shared" si="32"/>
        <v>0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>
      <c r="A167" s="5">
        <v>1942</v>
      </c>
      <c r="B167" s="5">
        <v>311.62636999999995</v>
      </c>
      <c r="C167">
        <v>1971.6219000000001</v>
      </c>
      <c r="D167">
        <v>325.43</v>
      </c>
      <c r="E167" s="1">
        <f t="shared" si="27"/>
        <v>1911</v>
      </c>
      <c r="F167">
        <v>836</v>
      </c>
      <c r="G167" s="2">
        <f t="shared" ref="G167:K182" si="36">G166*(1-G$5)+G$4*$F166*$L$4/1000</f>
        <v>1.1702441314553993</v>
      </c>
      <c r="H167" s="2">
        <f t="shared" si="36"/>
        <v>1.6963784798222412</v>
      </c>
      <c r="I167" s="2">
        <f t="shared" si="36"/>
        <v>2.2185842247525884</v>
      </c>
      <c r="J167" s="2">
        <f t="shared" si="36"/>
        <v>0.99216695526407217</v>
      </c>
      <c r="K167" s="2">
        <f t="shared" si="36"/>
        <v>9.2520130743648177E-2</v>
      </c>
      <c r="L167" s="2">
        <f t="shared" si="29"/>
        <v>281.16989392203794</v>
      </c>
      <c r="O167">
        <f t="shared" si="30"/>
        <v>836</v>
      </c>
      <c r="P167" s="2">
        <f t="shared" si="35"/>
        <v>1.1702441314553993</v>
      </c>
      <c r="Q167" s="2">
        <f t="shared" si="35"/>
        <v>1.6963784798222412</v>
      </c>
      <c r="R167" s="2">
        <f t="shared" si="35"/>
        <v>2.2185842247525884</v>
      </c>
      <c r="S167" s="2">
        <f t="shared" si="35"/>
        <v>0.99216695526407217</v>
      </c>
      <c r="T167" s="2">
        <f t="shared" si="35"/>
        <v>9.2520130743648177E-2</v>
      </c>
      <c r="U167" s="2">
        <f t="shared" si="31"/>
        <v>281.16989392203794</v>
      </c>
      <c r="V167" s="13">
        <f t="shared" si="32"/>
        <v>0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>
      <c r="A168" s="5">
        <v>1943</v>
      </c>
      <c r="B168" s="5">
        <v>310.51140999999996</v>
      </c>
      <c r="C168">
        <v>1971.7067999999999</v>
      </c>
      <c r="D168">
        <v>323.36</v>
      </c>
      <c r="E168" s="1">
        <f t="shared" si="27"/>
        <v>1912</v>
      </c>
      <c r="F168">
        <v>879</v>
      </c>
      <c r="G168" s="2">
        <f t="shared" si="36"/>
        <v>1.221267605633803</v>
      </c>
      <c r="H168" s="2">
        <f t="shared" si="36"/>
        <v>1.7702093444856244</v>
      </c>
      <c r="I168" s="2">
        <f t="shared" si="36"/>
        <v>2.3144012649952499</v>
      </c>
      <c r="J168" s="2">
        <f t="shared" si="36"/>
        <v>1.0336096420664542</v>
      </c>
      <c r="K168" s="2">
        <f t="shared" si="36"/>
        <v>9.5365122227723836E-2</v>
      </c>
      <c r="L168" s="2">
        <f t="shared" si="29"/>
        <v>281.43485297940884</v>
      </c>
      <c r="O168">
        <f t="shared" si="30"/>
        <v>879</v>
      </c>
      <c r="P168" s="2">
        <f t="shared" ref="P168:T183" si="37">P167*(1-P$5)+P$4*$O167*$L$4/1000</f>
        <v>1.221267605633803</v>
      </c>
      <c r="Q168" s="2">
        <f t="shared" si="37"/>
        <v>1.7702093444856244</v>
      </c>
      <c r="R168" s="2">
        <f t="shared" si="37"/>
        <v>2.3144012649952499</v>
      </c>
      <c r="S168" s="2">
        <f t="shared" si="37"/>
        <v>1.0336096420664542</v>
      </c>
      <c r="T168" s="2">
        <f t="shared" si="37"/>
        <v>9.5365122227723836E-2</v>
      </c>
      <c r="U168" s="2">
        <f t="shared" si="31"/>
        <v>281.43485297940884</v>
      </c>
      <c r="V168" s="13">
        <f t="shared" si="32"/>
        <v>0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>
      <c r="A169" s="5">
        <v>1943</v>
      </c>
      <c r="B169" s="5">
        <v>311.02906999999999</v>
      </c>
      <c r="C169">
        <v>1971.789</v>
      </c>
      <c r="D169">
        <v>323.56</v>
      </c>
      <c r="E169" s="1">
        <f t="shared" si="27"/>
        <v>1913</v>
      </c>
      <c r="F169">
        <v>943</v>
      </c>
      <c r="G169" s="2">
        <f t="shared" si="36"/>
        <v>1.2749154929577466</v>
      </c>
      <c r="H169" s="2">
        <f t="shared" si="36"/>
        <v>1.8478746569182622</v>
      </c>
      <c r="I169" s="2">
        <f t="shared" si="36"/>
        <v>2.4153922838068533</v>
      </c>
      <c r="J169" s="2">
        <f t="shared" si="36"/>
        <v>1.0777317868184166</v>
      </c>
      <c r="K169" s="2">
        <f t="shared" si="36"/>
        <v>9.910947613216009E-2</v>
      </c>
      <c r="L169" s="2">
        <f t="shared" si="29"/>
        <v>281.71502369663347</v>
      </c>
      <c r="O169">
        <f t="shared" si="30"/>
        <v>943</v>
      </c>
      <c r="P169" s="2">
        <f t="shared" si="37"/>
        <v>1.2749154929577466</v>
      </c>
      <c r="Q169" s="2">
        <f t="shared" si="37"/>
        <v>1.8478746569182622</v>
      </c>
      <c r="R169" s="2">
        <f t="shared" si="37"/>
        <v>2.4153922838068533</v>
      </c>
      <c r="S169" s="2">
        <f t="shared" si="37"/>
        <v>1.0777317868184166</v>
      </c>
      <c r="T169" s="2">
        <f t="shared" si="37"/>
        <v>9.910947613216009E-2</v>
      </c>
      <c r="U169" s="2">
        <f t="shared" si="31"/>
        <v>281.71502369663347</v>
      </c>
      <c r="V169" s="13">
        <f t="shared" si="32"/>
        <v>0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>
      <c r="A170" s="5">
        <v>1944</v>
      </c>
      <c r="B170" s="5">
        <v>311.28789999999998</v>
      </c>
      <c r="C170">
        <v>1971.874</v>
      </c>
      <c r="D170">
        <v>324.8</v>
      </c>
      <c r="E170" s="1">
        <f t="shared" si="27"/>
        <v>1914</v>
      </c>
      <c r="F170">
        <v>850</v>
      </c>
      <c r="G170" s="2">
        <f t="shared" si="36"/>
        <v>1.3324694835680753</v>
      </c>
      <c r="H170" s="2">
        <f t="shared" si="36"/>
        <v>1.9313356994256092</v>
      </c>
      <c r="I170" s="2">
        <f t="shared" si="36"/>
        <v>2.5246427624378618</v>
      </c>
      <c r="J170" s="2">
        <f t="shared" si="36"/>
        <v>1.1268451092435212</v>
      </c>
      <c r="K170" s="2">
        <f t="shared" si="36"/>
        <v>0.10438523641169614</v>
      </c>
      <c r="L170" s="2">
        <f t="shared" si="29"/>
        <v>282.01967829108679</v>
      </c>
      <c r="O170">
        <f t="shared" si="30"/>
        <v>850</v>
      </c>
      <c r="P170" s="2">
        <f t="shared" si="37"/>
        <v>1.3324694835680753</v>
      </c>
      <c r="Q170" s="2">
        <f t="shared" si="37"/>
        <v>1.9313356994256092</v>
      </c>
      <c r="R170" s="2">
        <f t="shared" si="37"/>
        <v>2.5246427624378618</v>
      </c>
      <c r="S170" s="2">
        <f t="shared" si="37"/>
        <v>1.1268451092435212</v>
      </c>
      <c r="T170" s="2">
        <f t="shared" si="37"/>
        <v>0.10438523641169614</v>
      </c>
      <c r="U170" s="2">
        <f t="shared" si="31"/>
        <v>282.01967829108679</v>
      </c>
      <c r="V170" s="13">
        <f t="shared" si="32"/>
        <v>0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>
      <c r="A171" s="5">
        <v>1944</v>
      </c>
      <c r="B171" s="5">
        <v>311.35668499999997</v>
      </c>
      <c r="C171">
        <v>1971.9562000000001</v>
      </c>
      <c r="D171">
        <v>326.01</v>
      </c>
      <c r="E171" s="1">
        <f t="shared" si="27"/>
        <v>1915</v>
      </c>
      <c r="F171">
        <v>838</v>
      </c>
      <c r="G171" s="2">
        <f t="shared" si="36"/>
        <v>1.3843474178403756</v>
      </c>
      <c r="H171" s="2">
        <f t="shared" si="36"/>
        <v>2.0058347437433817</v>
      </c>
      <c r="I171" s="2">
        <f t="shared" si="36"/>
        <v>2.6184549828714911</v>
      </c>
      <c r="J171" s="2">
        <f t="shared" si="36"/>
        <v>1.1622372490058914</v>
      </c>
      <c r="K171" s="2">
        <f t="shared" si="36"/>
        <v>0.10321894959143024</v>
      </c>
      <c r="L171" s="2">
        <f t="shared" si="29"/>
        <v>282.27409334305258</v>
      </c>
      <c r="O171">
        <f t="shared" si="30"/>
        <v>838</v>
      </c>
      <c r="P171" s="2">
        <f t="shared" si="37"/>
        <v>1.3843474178403756</v>
      </c>
      <c r="Q171" s="2">
        <f t="shared" si="37"/>
        <v>2.0058347437433817</v>
      </c>
      <c r="R171" s="2">
        <f t="shared" si="37"/>
        <v>2.6184549828714911</v>
      </c>
      <c r="S171" s="2">
        <f t="shared" si="37"/>
        <v>1.1622372490058914</v>
      </c>
      <c r="T171" s="2">
        <f t="shared" si="37"/>
        <v>0.10321894959143024</v>
      </c>
      <c r="U171" s="2">
        <f t="shared" si="31"/>
        <v>282.27409334305258</v>
      </c>
      <c r="V171" s="13">
        <f t="shared" si="32"/>
        <v>0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>
      <c r="A172" s="5">
        <v>1944</v>
      </c>
      <c r="B172" s="5">
        <v>312.13815249999999</v>
      </c>
      <c r="C172">
        <v>1972.0409999999999</v>
      </c>
      <c r="D172">
        <v>326.77</v>
      </c>
      <c r="E172" s="1">
        <f t="shared" si="27"/>
        <v>1916</v>
      </c>
      <c r="F172">
        <v>901</v>
      </c>
      <c r="G172" s="2">
        <f t="shared" si="36"/>
        <v>1.435492957746479</v>
      </c>
      <c r="H172" s="2">
        <f t="shared" si="36"/>
        <v>2.079002078399375</v>
      </c>
      <c r="I172" s="2">
        <f t="shared" si="36"/>
        <v>2.7092051810021838</v>
      </c>
      <c r="J172" s="2">
        <f t="shared" si="36"/>
        <v>1.1941990963871632</v>
      </c>
      <c r="K172" s="2">
        <f t="shared" si="36"/>
        <v>0.10194818059523007</v>
      </c>
      <c r="L172" s="2">
        <f t="shared" si="29"/>
        <v>282.51984749413043</v>
      </c>
      <c r="O172">
        <f t="shared" si="30"/>
        <v>901</v>
      </c>
      <c r="P172" s="2">
        <f t="shared" si="37"/>
        <v>1.435492957746479</v>
      </c>
      <c r="Q172" s="2">
        <f t="shared" si="37"/>
        <v>2.079002078399375</v>
      </c>
      <c r="R172" s="2">
        <f t="shared" si="37"/>
        <v>2.7092051810021838</v>
      </c>
      <c r="S172" s="2">
        <f t="shared" si="37"/>
        <v>1.1941990963871632</v>
      </c>
      <c r="T172" s="2">
        <f t="shared" si="37"/>
        <v>0.10194818059523007</v>
      </c>
      <c r="U172" s="2">
        <f t="shared" si="31"/>
        <v>282.51984749413043</v>
      </c>
      <c r="V172" s="13">
        <f t="shared" si="32"/>
        <v>0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>
      <c r="A173" s="5">
        <v>1945</v>
      </c>
      <c r="B173" s="5">
        <v>309.57969000000003</v>
      </c>
      <c r="C173">
        <v>1972.1257000000001</v>
      </c>
      <c r="D173">
        <v>327.63</v>
      </c>
      <c r="E173" s="1">
        <f t="shared" si="27"/>
        <v>1917</v>
      </c>
      <c r="F173">
        <v>955</v>
      </c>
      <c r="G173" s="2">
        <f t="shared" si="36"/>
        <v>1.4904835680751174</v>
      </c>
      <c r="H173" s="2">
        <f t="shared" si="36"/>
        <v>2.1578836204878131</v>
      </c>
      <c r="I173" s="2">
        <f t="shared" si="36"/>
        <v>2.80820206281299</v>
      </c>
      <c r="J173" s="2">
        <f t="shared" si="36"/>
        <v>1.2317294301081356</v>
      </c>
      <c r="K173" s="2">
        <f t="shared" si="36"/>
        <v>0.10413516671649567</v>
      </c>
      <c r="L173" s="2">
        <f t="shared" si="29"/>
        <v>282.79243384820057</v>
      </c>
      <c r="O173">
        <f t="shared" si="30"/>
        <v>955</v>
      </c>
      <c r="P173" s="2">
        <f t="shared" si="37"/>
        <v>1.4904835680751174</v>
      </c>
      <c r="Q173" s="2">
        <f t="shared" si="37"/>
        <v>2.1578836204878131</v>
      </c>
      <c r="R173" s="2">
        <f t="shared" si="37"/>
        <v>2.80820206281299</v>
      </c>
      <c r="S173" s="2">
        <f t="shared" si="37"/>
        <v>1.2317294301081356</v>
      </c>
      <c r="T173" s="2">
        <f t="shared" si="37"/>
        <v>0.10413516671649567</v>
      </c>
      <c r="U173" s="2">
        <f t="shared" si="31"/>
        <v>282.79243384820057</v>
      </c>
      <c r="V173" s="13">
        <f t="shared" si="32"/>
        <v>0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>
      <c r="A174" s="5">
        <v>1945</v>
      </c>
      <c r="B174" s="5">
        <v>309.74622499999998</v>
      </c>
      <c r="C174">
        <v>1972.2049</v>
      </c>
      <c r="D174">
        <v>327.75</v>
      </c>
      <c r="E174" s="1">
        <f t="shared" si="27"/>
        <v>1918</v>
      </c>
      <c r="F174">
        <v>936</v>
      </c>
      <c r="G174" s="2">
        <f t="shared" si="36"/>
        <v>1.5487699530516432</v>
      </c>
      <c r="H174" s="2">
        <f t="shared" si="36"/>
        <v>2.2416185796306625</v>
      </c>
      <c r="I174" s="2">
        <f t="shared" si="36"/>
        <v>2.9139828235603726</v>
      </c>
      <c r="J174" s="2">
        <f t="shared" si="36"/>
        <v>1.2734538020225656</v>
      </c>
      <c r="K174" s="2">
        <f t="shared" si="36"/>
        <v>0.1079968521190149</v>
      </c>
      <c r="L174" s="2">
        <f t="shared" si="29"/>
        <v>283.08582201038428</v>
      </c>
      <c r="O174">
        <f t="shared" si="30"/>
        <v>936</v>
      </c>
      <c r="P174" s="2">
        <f t="shared" si="37"/>
        <v>1.5487699530516432</v>
      </c>
      <c r="Q174" s="2">
        <f t="shared" si="37"/>
        <v>2.2416185796306625</v>
      </c>
      <c r="R174" s="2">
        <f t="shared" si="37"/>
        <v>2.9139828235603726</v>
      </c>
      <c r="S174" s="2">
        <f t="shared" si="37"/>
        <v>1.2734538020225656</v>
      </c>
      <c r="T174" s="2">
        <f t="shared" si="37"/>
        <v>0.1079968521190149</v>
      </c>
      <c r="U174" s="2">
        <f t="shared" si="31"/>
        <v>283.08582201038428</v>
      </c>
      <c r="V174" s="13">
        <f t="shared" si="32"/>
        <v>0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>
      <c r="A175" s="5">
        <v>1946</v>
      </c>
      <c r="B175" s="5">
        <v>311.45713499999999</v>
      </c>
      <c r="C175">
        <v>1972.2896000000001</v>
      </c>
      <c r="D175">
        <v>329.72</v>
      </c>
      <c r="E175" s="1">
        <f t="shared" si="27"/>
        <v>1919</v>
      </c>
      <c r="F175">
        <v>806</v>
      </c>
      <c r="G175" s="2">
        <f t="shared" si="36"/>
        <v>1.6058967136150235</v>
      </c>
      <c r="H175" s="2">
        <f t="shared" si="36"/>
        <v>2.3233391438385951</v>
      </c>
      <c r="I175" s="2">
        <f t="shared" si="36"/>
        <v>3.0154892696928255</v>
      </c>
      <c r="J175" s="2">
        <f t="shared" si="36"/>
        <v>1.3105645447965375</v>
      </c>
      <c r="K175" s="2">
        <f t="shared" si="36"/>
        <v>0.10944706393446482</v>
      </c>
      <c r="L175" s="2">
        <f t="shared" si="29"/>
        <v>283.36473673587744</v>
      </c>
      <c r="O175">
        <f t="shared" si="30"/>
        <v>806</v>
      </c>
      <c r="P175" s="2">
        <f t="shared" si="37"/>
        <v>1.6058967136150235</v>
      </c>
      <c r="Q175" s="2">
        <f t="shared" si="37"/>
        <v>2.3233391438385951</v>
      </c>
      <c r="R175" s="2">
        <f t="shared" si="37"/>
        <v>3.0154892696928255</v>
      </c>
      <c r="S175" s="2">
        <f t="shared" si="37"/>
        <v>1.3105645447965375</v>
      </c>
      <c r="T175" s="2">
        <f t="shared" si="37"/>
        <v>0.10944706393446482</v>
      </c>
      <c r="U175" s="2">
        <f t="shared" si="31"/>
        <v>283.36473673587744</v>
      </c>
      <c r="V175" s="13">
        <f t="shared" si="32"/>
        <v>0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>
      <c r="A176" s="5">
        <v>1947</v>
      </c>
      <c r="B176" s="5">
        <v>309.98379499999999</v>
      </c>
      <c r="C176">
        <v>1972.3715999999999</v>
      </c>
      <c r="D176">
        <v>330.07</v>
      </c>
      <c r="E176" s="1">
        <f t="shared" si="27"/>
        <v>1920</v>
      </c>
      <c r="F176">
        <v>932</v>
      </c>
      <c r="G176" s="2">
        <f t="shared" si="36"/>
        <v>1.6550892018779344</v>
      </c>
      <c r="H176" s="2">
        <f t="shared" si="36"/>
        <v>2.3926283195610387</v>
      </c>
      <c r="I176" s="2">
        <f t="shared" si="36"/>
        <v>3.0961027173556288</v>
      </c>
      <c r="J176" s="2">
        <f t="shared" si="36"/>
        <v>1.3302970515441805</v>
      </c>
      <c r="K176" s="2">
        <f t="shared" si="36"/>
        <v>0.10422337547863618</v>
      </c>
      <c r="L176" s="2">
        <f t="shared" si="29"/>
        <v>283.57834066581739</v>
      </c>
      <c r="O176">
        <f t="shared" si="30"/>
        <v>932</v>
      </c>
      <c r="P176" s="2">
        <f t="shared" si="37"/>
        <v>1.6550892018779344</v>
      </c>
      <c r="Q176" s="2">
        <f t="shared" si="37"/>
        <v>2.3926283195610387</v>
      </c>
      <c r="R176" s="2">
        <f t="shared" si="37"/>
        <v>3.0961027173556288</v>
      </c>
      <c r="S176" s="2">
        <f t="shared" si="37"/>
        <v>1.3302970515441805</v>
      </c>
      <c r="T176" s="2">
        <f t="shared" si="37"/>
        <v>0.10422337547863618</v>
      </c>
      <c r="U176" s="2">
        <f t="shared" si="31"/>
        <v>283.57834066581739</v>
      </c>
      <c r="V176" s="13">
        <f t="shared" si="32"/>
        <v>0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>
      <c r="A177" s="5">
        <v>1947</v>
      </c>
      <c r="B177" s="5">
        <v>311.45713499999999</v>
      </c>
      <c r="C177">
        <v>1972.4563000000001</v>
      </c>
      <c r="D177">
        <v>329.09</v>
      </c>
      <c r="E177" s="1">
        <f t="shared" si="27"/>
        <v>1921</v>
      </c>
      <c r="F177">
        <v>803</v>
      </c>
      <c r="G177" s="2">
        <f t="shared" si="36"/>
        <v>1.7119718309859155</v>
      </c>
      <c r="H177" s="2">
        <f t="shared" si="36"/>
        <v>2.4735578646048544</v>
      </c>
      <c r="I177" s="2">
        <f t="shared" si="36"/>
        <v>3.1945636991389357</v>
      </c>
      <c r="J177" s="2">
        <f t="shared" si="36"/>
        <v>1.3636910346118345</v>
      </c>
      <c r="K177" s="2">
        <f t="shared" si="36"/>
        <v>0.10697054123113564</v>
      </c>
      <c r="L177" s="2">
        <f t="shared" si="29"/>
        <v>283.85075497057267</v>
      </c>
      <c r="O177">
        <f t="shared" si="30"/>
        <v>803</v>
      </c>
      <c r="P177" s="2">
        <f t="shared" si="37"/>
        <v>1.7119718309859155</v>
      </c>
      <c r="Q177" s="2">
        <f t="shared" si="37"/>
        <v>2.4735578646048544</v>
      </c>
      <c r="R177" s="2">
        <f t="shared" si="37"/>
        <v>3.1945636991389357</v>
      </c>
      <c r="S177" s="2">
        <f t="shared" si="37"/>
        <v>1.3636910346118345</v>
      </c>
      <c r="T177" s="2">
        <f t="shared" si="37"/>
        <v>0.10697054123113564</v>
      </c>
      <c r="U177" s="2">
        <f t="shared" si="31"/>
        <v>283.85075497057267</v>
      </c>
      <c r="V177" s="13">
        <f t="shared" si="32"/>
        <v>0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>
      <c r="A178" s="5">
        <v>1947</v>
      </c>
      <c r="B178" s="5">
        <v>310.79920499999997</v>
      </c>
      <c r="C178">
        <v>1972.5382999999999</v>
      </c>
      <c r="D178">
        <v>328.04</v>
      </c>
      <c r="E178" s="1">
        <f t="shared" si="27"/>
        <v>1922</v>
      </c>
      <c r="F178">
        <v>845</v>
      </c>
      <c r="G178" s="2">
        <f t="shared" si="36"/>
        <v>1.760981220657277</v>
      </c>
      <c r="H178" s="2">
        <f t="shared" si="36"/>
        <v>2.5421520939941673</v>
      </c>
      <c r="I178" s="2">
        <f t="shared" si="36"/>
        <v>3.27232279529257</v>
      </c>
      <c r="J178" s="2">
        <f t="shared" si="36"/>
        <v>1.3800364793422475</v>
      </c>
      <c r="K178" s="2">
        <f t="shared" si="36"/>
        <v>0.10258044345917008</v>
      </c>
      <c r="L178" s="2">
        <f t="shared" si="29"/>
        <v>284.05807303274543</v>
      </c>
      <c r="O178">
        <f t="shared" si="30"/>
        <v>845</v>
      </c>
      <c r="P178" s="2">
        <f t="shared" si="37"/>
        <v>1.760981220657277</v>
      </c>
      <c r="Q178" s="2">
        <f t="shared" si="37"/>
        <v>2.5421520939941673</v>
      </c>
      <c r="R178" s="2">
        <f t="shared" si="37"/>
        <v>3.27232279529257</v>
      </c>
      <c r="S178" s="2">
        <f t="shared" si="37"/>
        <v>1.3800364793422475</v>
      </c>
      <c r="T178" s="2">
        <f t="shared" si="37"/>
        <v>0.10258044345917008</v>
      </c>
      <c r="U178" s="2">
        <f t="shared" si="31"/>
        <v>284.05807303274543</v>
      </c>
      <c r="V178" s="13">
        <f t="shared" si="32"/>
        <v>0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>
      <c r="A179" s="5">
        <v>1948</v>
      </c>
      <c r="B179" s="5">
        <v>310.47158999999999</v>
      </c>
      <c r="C179">
        <v>1972.623</v>
      </c>
      <c r="D179">
        <v>326.32</v>
      </c>
      <c r="E179" s="1">
        <f t="shared" si="27"/>
        <v>1923</v>
      </c>
      <c r="F179">
        <v>970</v>
      </c>
      <c r="G179" s="2">
        <f t="shared" si="36"/>
        <v>1.8125539906103287</v>
      </c>
      <c r="H179" s="2">
        <f t="shared" si="36"/>
        <v>2.6145012805793315</v>
      </c>
      <c r="I179" s="2">
        <f t="shared" si="36"/>
        <v>3.3553480201207977</v>
      </c>
      <c r="J179" s="2">
        <f t="shared" si="36"/>
        <v>1.4003777376677067</v>
      </c>
      <c r="K179" s="2">
        <f t="shared" si="36"/>
        <v>0.10188954554725234</v>
      </c>
      <c r="L179" s="2">
        <f t="shared" si="29"/>
        <v>284.28467057452542</v>
      </c>
      <c r="O179">
        <f t="shared" si="30"/>
        <v>970</v>
      </c>
      <c r="P179" s="2">
        <f t="shared" si="37"/>
        <v>1.8125539906103287</v>
      </c>
      <c r="Q179" s="2">
        <f t="shared" si="37"/>
        <v>2.6145012805793315</v>
      </c>
      <c r="R179" s="2">
        <f t="shared" si="37"/>
        <v>3.3553480201207977</v>
      </c>
      <c r="S179" s="2">
        <f t="shared" si="37"/>
        <v>1.4003777376677067</v>
      </c>
      <c r="T179" s="2">
        <f t="shared" si="37"/>
        <v>0.10188954554725234</v>
      </c>
      <c r="U179" s="2">
        <f t="shared" si="31"/>
        <v>284.28467057452542</v>
      </c>
      <c r="V179" s="13">
        <f t="shared" si="32"/>
        <v>0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>
      <c r="A180" s="5">
        <v>1949</v>
      </c>
      <c r="B180" s="5">
        <v>311.15258</v>
      </c>
      <c r="C180">
        <v>1972.7076999999999</v>
      </c>
      <c r="D180">
        <v>324.83999999999997</v>
      </c>
      <c r="E180" s="1">
        <f t="shared" si="27"/>
        <v>1924</v>
      </c>
      <c r="F180">
        <v>963</v>
      </c>
      <c r="G180" s="2">
        <f t="shared" si="36"/>
        <v>1.871755868544601</v>
      </c>
      <c r="H180" s="2">
        <f t="shared" si="36"/>
        <v>2.6983885215908772</v>
      </c>
      <c r="I180" s="2">
        <f t="shared" si="36"/>
        <v>3.4560381719692193</v>
      </c>
      <c r="J180" s="2">
        <f t="shared" si="36"/>
        <v>1.434228325357344</v>
      </c>
      <c r="K180" s="2">
        <f t="shared" si="36"/>
        <v>0.10733903938188176</v>
      </c>
      <c r="L180" s="2">
        <f t="shared" si="29"/>
        <v>284.56774992684393</v>
      </c>
      <c r="O180">
        <f t="shared" si="30"/>
        <v>963</v>
      </c>
      <c r="P180" s="2">
        <f t="shared" si="37"/>
        <v>1.871755868544601</v>
      </c>
      <c r="Q180" s="2">
        <f t="shared" si="37"/>
        <v>2.6983885215908772</v>
      </c>
      <c r="R180" s="2">
        <f t="shared" si="37"/>
        <v>3.4560381719692193</v>
      </c>
      <c r="S180" s="2">
        <f t="shared" si="37"/>
        <v>1.434228325357344</v>
      </c>
      <c r="T180" s="2">
        <f t="shared" si="37"/>
        <v>0.10733903938188176</v>
      </c>
      <c r="U180" s="2">
        <f t="shared" si="31"/>
        <v>284.56774992684393</v>
      </c>
      <c r="V180" s="13">
        <f t="shared" si="32"/>
        <v>0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>
      <c r="A181" s="5">
        <v>1949</v>
      </c>
      <c r="B181" s="5">
        <v>309.88559499999997</v>
      </c>
      <c r="C181">
        <v>1972.7896000000001</v>
      </c>
      <c r="D181">
        <v>325.2</v>
      </c>
      <c r="E181" s="1">
        <f t="shared" si="27"/>
        <v>1925</v>
      </c>
      <c r="F181">
        <v>975</v>
      </c>
      <c r="G181" s="2">
        <f t="shared" si="36"/>
        <v>1.9305305164319249</v>
      </c>
      <c r="H181" s="2">
        <f t="shared" si="36"/>
        <v>2.7813877092989121</v>
      </c>
      <c r="I181" s="2">
        <f t="shared" si="36"/>
        <v>3.5543251553920627</v>
      </c>
      <c r="J181" s="2">
        <f t="shared" si="36"/>
        <v>1.4653235391494759</v>
      </c>
      <c r="K181" s="2">
        <f t="shared" si="36"/>
        <v>0.11031568597484689</v>
      </c>
      <c r="L181" s="2">
        <f t="shared" si="29"/>
        <v>284.84188260624722</v>
      </c>
      <c r="O181">
        <f t="shared" si="30"/>
        <v>975</v>
      </c>
      <c r="P181" s="2">
        <f t="shared" si="37"/>
        <v>1.9305305164319249</v>
      </c>
      <c r="Q181" s="2">
        <f t="shared" si="37"/>
        <v>2.7813877092989121</v>
      </c>
      <c r="R181" s="2">
        <f t="shared" si="37"/>
        <v>3.5543251553920627</v>
      </c>
      <c r="S181" s="2">
        <f t="shared" si="37"/>
        <v>1.4653235391494759</v>
      </c>
      <c r="T181" s="2">
        <f t="shared" si="37"/>
        <v>0.11031568597484689</v>
      </c>
      <c r="U181" s="2">
        <f t="shared" si="31"/>
        <v>284.84188260624722</v>
      </c>
      <c r="V181" s="13">
        <f t="shared" si="32"/>
        <v>0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>
      <c r="A182" s="5">
        <v>1949.3243294617719</v>
      </c>
      <c r="B182" s="5">
        <v>311.41866499999998</v>
      </c>
      <c r="C182">
        <v>1972.8742999999999</v>
      </c>
      <c r="D182">
        <v>326.5</v>
      </c>
      <c r="E182" s="1">
        <f t="shared" si="27"/>
        <v>1926</v>
      </c>
      <c r="F182">
        <v>983</v>
      </c>
      <c r="G182" s="2">
        <f t="shared" si="36"/>
        <v>1.990037558685446</v>
      </c>
      <c r="H182" s="2">
        <f t="shared" si="36"/>
        <v>2.8652853243233127</v>
      </c>
      <c r="I182" s="2">
        <f t="shared" si="36"/>
        <v>3.6530956872899423</v>
      </c>
      <c r="J182" s="2">
        <f t="shared" si="36"/>
        <v>1.496050831840728</v>
      </c>
      <c r="K182" s="2">
        <f t="shared" si="36"/>
        <v>0.11268449367829952</v>
      </c>
      <c r="L182" s="2">
        <f t="shared" si="29"/>
        <v>285.11715389581775</v>
      </c>
      <c r="O182">
        <f t="shared" si="30"/>
        <v>983</v>
      </c>
      <c r="P182" s="2">
        <f t="shared" si="37"/>
        <v>1.990037558685446</v>
      </c>
      <c r="Q182" s="2">
        <f t="shared" si="37"/>
        <v>2.8652853243233127</v>
      </c>
      <c r="R182" s="2">
        <f t="shared" si="37"/>
        <v>3.6530956872899423</v>
      </c>
      <c r="S182" s="2">
        <f t="shared" si="37"/>
        <v>1.496050831840728</v>
      </c>
      <c r="T182" s="2">
        <f t="shared" si="37"/>
        <v>0.11268449367829952</v>
      </c>
      <c r="U182" s="2">
        <f t="shared" si="31"/>
        <v>285.11715389581775</v>
      </c>
      <c r="V182" s="13">
        <f t="shared" si="32"/>
        <v>0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>
      <c r="A183" s="5">
        <v>1950</v>
      </c>
      <c r="B183" s="5">
        <v>312.55218499999995</v>
      </c>
      <c r="C183">
        <v>1972.9563000000001</v>
      </c>
      <c r="D183">
        <v>327.55</v>
      </c>
      <c r="E183" s="1">
        <f t="shared" si="27"/>
        <v>1927</v>
      </c>
      <c r="F183">
        <v>1062</v>
      </c>
      <c r="G183" s="2">
        <f t="shared" ref="G183:K198" si="38">G182*(1-G$5)+G$4*$F182*$L$4/1000</f>
        <v>2.0500328638497654</v>
      </c>
      <c r="H183" s="2">
        <f t="shared" si="38"/>
        <v>2.9497033082092088</v>
      </c>
      <c r="I183" s="2">
        <f t="shared" si="38"/>
        <v>3.7517423382102733</v>
      </c>
      <c r="J183" s="2">
        <f t="shared" si="38"/>
        <v>1.5259617380388282</v>
      </c>
      <c r="K183" s="2">
        <f t="shared" si="38"/>
        <v>0.11449683503186711</v>
      </c>
      <c r="L183" s="2">
        <f t="shared" si="29"/>
        <v>285.39193708333994</v>
      </c>
      <c r="O183">
        <f t="shared" si="30"/>
        <v>1062</v>
      </c>
      <c r="P183" s="2">
        <f t="shared" si="37"/>
        <v>2.0500328638497654</v>
      </c>
      <c r="Q183" s="2">
        <f t="shared" si="37"/>
        <v>2.9497033082092088</v>
      </c>
      <c r="R183" s="2">
        <f t="shared" si="37"/>
        <v>3.7517423382102733</v>
      </c>
      <c r="S183" s="2">
        <f t="shared" si="37"/>
        <v>1.5259617380388282</v>
      </c>
      <c r="T183" s="2">
        <f t="shared" si="37"/>
        <v>0.11449683503186711</v>
      </c>
      <c r="U183" s="2">
        <f t="shared" si="31"/>
        <v>285.39193708333994</v>
      </c>
      <c r="V183" s="13">
        <f t="shared" si="32"/>
        <v>0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>
      <c r="A184" s="5">
        <v>1953</v>
      </c>
      <c r="B184" s="5">
        <v>312.05848500000002</v>
      </c>
      <c r="C184">
        <v>1973.0410999999999</v>
      </c>
      <c r="D184">
        <v>328.55</v>
      </c>
      <c r="E184" s="1">
        <f t="shared" si="27"/>
        <v>1928</v>
      </c>
      <c r="F184">
        <v>1065</v>
      </c>
      <c r="G184" s="2">
        <f t="shared" si="38"/>
        <v>2.1148497652582159</v>
      </c>
      <c r="H184" s="2">
        <f t="shared" si="38"/>
        <v>3.0413068960729701</v>
      </c>
      <c r="I184" s="2">
        <f t="shared" si="38"/>
        <v>3.860933437626501</v>
      </c>
      <c r="J184" s="2">
        <f t="shared" si="38"/>
        <v>1.5634362286708627</v>
      </c>
      <c r="K184" s="2">
        <f t="shared" si="38"/>
        <v>0.11930499581646439</v>
      </c>
      <c r="L184" s="2">
        <f t="shared" si="29"/>
        <v>285.69983132344504</v>
      </c>
      <c r="O184">
        <f t="shared" si="30"/>
        <v>1065</v>
      </c>
      <c r="P184" s="2">
        <f t="shared" ref="P184:T199" si="39">P183*(1-P$5)+P$4*$O183*$L$4/1000</f>
        <v>2.1148497652582159</v>
      </c>
      <c r="Q184" s="2">
        <f t="shared" si="39"/>
        <v>3.0413068960729701</v>
      </c>
      <c r="R184" s="2">
        <f t="shared" si="39"/>
        <v>3.860933437626501</v>
      </c>
      <c r="S184" s="2">
        <f t="shared" si="39"/>
        <v>1.5634362286708627</v>
      </c>
      <c r="T184" s="2">
        <f t="shared" si="39"/>
        <v>0.11930499581646439</v>
      </c>
      <c r="U184" s="2">
        <f t="shared" si="31"/>
        <v>285.69983132344504</v>
      </c>
      <c r="V184" s="13">
        <f t="shared" si="32"/>
        <v>0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>
      <c r="A185" s="5">
        <v>1954</v>
      </c>
      <c r="B185" s="5">
        <v>310.99059999999997</v>
      </c>
      <c r="C185">
        <v>1973.126</v>
      </c>
      <c r="D185">
        <v>329.56</v>
      </c>
      <c r="E185" s="1">
        <f t="shared" si="27"/>
        <v>1929</v>
      </c>
      <c r="F185">
        <v>1145</v>
      </c>
      <c r="G185" s="2">
        <f t="shared" si="38"/>
        <v>2.1798497652582158</v>
      </c>
      <c r="H185" s="2">
        <f t="shared" si="38"/>
        <v>3.1329401698684665</v>
      </c>
      <c r="I185" s="2">
        <f t="shared" si="38"/>
        <v>3.9691096110810098</v>
      </c>
      <c r="J185" s="2">
        <f t="shared" si="38"/>
        <v>1.5991220321435056</v>
      </c>
      <c r="K185" s="2">
        <f t="shared" si="38"/>
        <v>0.12236213781957313</v>
      </c>
      <c r="L185" s="2">
        <f t="shared" si="29"/>
        <v>286.00338371617079</v>
      </c>
      <c r="O185">
        <f t="shared" si="30"/>
        <v>1145</v>
      </c>
      <c r="P185" s="2">
        <f t="shared" si="39"/>
        <v>2.1798497652582158</v>
      </c>
      <c r="Q185" s="2">
        <f t="shared" si="39"/>
        <v>3.1329401698684665</v>
      </c>
      <c r="R185" s="2">
        <f t="shared" si="39"/>
        <v>3.9691096110810098</v>
      </c>
      <c r="S185" s="2">
        <f t="shared" si="39"/>
        <v>1.5991220321435056</v>
      </c>
      <c r="T185" s="2">
        <f t="shared" si="39"/>
        <v>0.12236213781957313</v>
      </c>
      <c r="U185" s="2">
        <f t="shared" si="31"/>
        <v>286.00338371617079</v>
      </c>
      <c r="V185" s="13">
        <f t="shared" si="32"/>
        <v>0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>
      <c r="A186" s="5">
        <v>1954</v>
      </c>
      <c r="B186" s="5">
        <v>311.88655</v>
      </c>
      <c r="C186">
        <v>1973.2027</v>
      </c>
      <c r="D186">
        <v>330.3</v>
      </c>
      <c r="E186" s="1">
        <f t="shared" si="27"/>
        <v>1930</v>
      </c>
      <c r="F186">
        <v>1053</v>
      </c>
      <c r="G186" s="2">
        <f t="shared" si="38"/>
        <v>2.2497323943661969</v>
      </c>
      <c r="H186" s="2">
        <f t="shared" si="38"/>
        <v>3.2318330948771683</v>
      </c>
      <c r="I186" s="2">
        <f t="shared" si="38"/>
        <v>4.0878525566525203</v>
      </c>
      <c r="J186" s="2">
        <f t="shared" si="38"/>
        <v>1.6421588892162458</v>
      </c>
      <c r="K186" s="2">
        <f t="shared" si="38"/>
        <v>0.1279722567201548</v>
      </c>
      <c r="L186" s="2">
        <f t="shared" si="29"/>
        <v>286.3395491918323</v>
      </c>
      <c r="O186">
        <f t="shared" si="30"/>
        <v>1053</v>
      </c>
      <c r="P186" s="2">
        <f t="shared" si="39"/>
        <v>2.2497323943661969</v>
      </c>
      <c r="Q186" s="2">
        <f t="shared" si="39"/>
        <v>3.2318330948771683</v>
      </c>
      <c r="R186" s="2">
        <f t="shared" si="39"/>
        <v>4.0878525566525203</v>
      </c>
      <c r="S186" s="2">
        <f t="shared" si="39"/>
        <v>1.6421588892162458</v>
      </c>
      <c r="T186" s="2">
        <f t="shared" si="39"/>
        <v>0.1279722567201548</v>
      </c>
      <c r="U186" s="2">
        <f t="shared" si="31"/>
        <v>286.3395491918323</v>
      </c>
      <c r="V186" s="13">
        <f t="shared" si="32"/>
        <v>0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>
      <c r="A187" s="5">
        <v>1954</v>
      </c>
      <c r="B187" s="5">
        <v>312.68294999999995</v>
      </c>
      <c r="C187">
        <v>1973.2877000000001</v>
      </c>
      <c r="D187">
        <v>331.5</v>
      </c>
      <c r="E187" s="1">
        <f t="shared" si="27"/>
        <v>1931</v>
      </c>
      <c r="F187">
        <v>940</v>
      </c>
      <c r="G187" s="2">
        <f t="shared" si="38"/>
        <v>2.3139999999999996</v>
      </c>
      <c r="H187" s="2">
        <f t="shared" si="38"/>
        <v>3.3218154648397449</v>
      </c>
      <c r="I187" s="2">
        <f t="shared" si="38"/>
        <v>4.1911800650307578</v>
      </c>
      <c r="J187" s="2">
        <f t="shared" si="38"/>
        <v>1.6719390638803255</v>
      </c>
      <c r="K187" s="2">
        <f t="shared" si="38"/>
        <v>0.12705571701169985</v>
      </c>
      <c r="L187" s="2">
        <f t="shared" si="29"/>
        <v>286.62599031076252</v>
      </c>
      <c r="O187">
        <f t="shared" si="30"/>
        <v>940</v>
      </c>
      <c r="P187" s="2">
        <f t="shared" si="39"/>
        <v>2.3139999999999996</v>
      </c>
      <c r="Q187" s="2">
        <f t="shared" si="39"/>
        <v>3.3218154648397449</v>
      </c>
      <c r="R187" s="2">
        <f t="shared" si="39"/>
        <v>4.1911800650307578</v>
      </c>
      <c r="S187" s="2">
        <f t="shared" si="39"/>
        <v>1.6719390638803255</v>
      </c>
      <c r="T187" s="2">
        <f t="shared" si="39"/>
        <v>0.12705571701169985</v>
      </c>
      <c r="U187" s="2">
        <f t="shared" si="31"/>
        <v>286.62599031076252</v>
      </c>
      <c r="V187" s="13">
        <f t="shared" si="32"/>
        <v>0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>
      <c r="A188" s="5">
        <v>1954</v>
      </c>
      <c r="B188" s="5">
        <v>311.67614499999996</v>
      </c>
      <c r="C188">
        <v>1973.3698999999999</v>
      </c>
      <c r="D188">
        <v>332.48</v>
      </c>
      <c r="E188" s="1">
        <f t="shared" si="27"/>
        <v>1932</v>
      </c>
      <c r="F188">
        <v>847</v>
      </c>
      <c r="G188" s="2">
        <f t="shared" si="38"/>
        <v>2.371370892018779</v>
      </c>
      <c r="H188" s="2">
        <f t="shared" si="38"/>
        <v>3.4009399619736334</v>
      </c>
      <c r="I188" s="2">
        <f t="shared" si="38"/>
        <v>4.2761441221306207</v>
      </c>
      <c r="J188" s="2">
        <f t="shared" si="38"/>
        <v>1.6867550799922717</v>
      </c>
      <c r="K188" s="2">
        <f t="shared" si="38"/>
        <v>0.12119464325842901</v>
      </c>
      <c r="L188" s="2">
        <f t="shared" si="29"/>
        <v>286.85640469937374</v>
      </c>
      <c r="O188">
        <f t="shared" si="30"/>
        <v>847</v>
      </c>
      <c r="P188" s="2">
        <f t="shared" si="39"/>
        <v>2.371370892018779</v>
      </c>
      <c r="Q188" s="2">
        <f t="shared" si="39"/>
        <v>3.4009399619736334</v>
      </c>
      <c r="R188" s="2">
        <f t="shared" si="39"/>
        <v>4.2761441221306207</v>
      </c>
      <c r="S188" s="2">
        <f t="shared" si="39"/>
        <v>1.6867550799922717</v>
      </c>
      <c r="T188" s="2">
        <f t="shared" si="39"/>
        <v>0.12119464325842901</v>
      </c>
      <c r="U188" s="2">
        <f t="shared" si="31"/>
        <v>286.85640469937374</v>
      </c>
      <c r="V188" s="13">
        <f t="shared" si="32"/>
        <v>0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>
      <c r="A189" s="5">
        <v>1955</v>
      </c>
      <c r="B189" s="5">
        <v>313.48795499999994</v>
      </c>
      <c r="C189">
        <v>1973.4548</v>
      </c>
      <c r="D189">
        <v>332.07</v>
      </c>
      <c r="E189" s="1">
        <f t="shared" si="27"/>
        <v>1933</v>
      </c>
      <c r="F189">
        <v>893</v>
      </c>
      <c r="G189" s="2">
        <f t="shared" si="38"/>
        <v>2.4230657276995302</v>
      </c>
      <c r="H189" s="2">
        <f t="shared" si="38"/>
        <v>3.4711143908839301</v>
      </c>
      <c r="I189" s="2">
        <f t="shared" si="38"/>
        <v>4.3459959083408819</v>
      </c>
      <c r="J189" s="2">
        <f t="shared" si="38"/>
        <v>1.6898092107254004</v>
      </c>
      <c r="K189" s="2">
        <f t="shared" si="38"/>
        <v>0.11327352514513464</v>
      </c>
      <c r="L189" s="2">
        <f t="shared" si="29"/>
        <v>287.04325876279489</v>
      </c>
      <c r="O189">
        <f t="shared" si="30"/>
        <v>893</v>
      </c>
      <c r="P189" s="2">
        <f t="shared" si="39"/>
        <v>2.4230657276995302</v>
      </c>
      <c r="Q189" s="2">
        <f t="shared" si="39"/>
        <v>3.4711143908839301</v>
      </c>
      <c r="R189" s="2">
        <f t="shared" si="39"/>
        <v>4.3459959083408819</v>
      </c>
      <c r="S189" s="2">
        <f t="shared" si="39"/>
        <v>1.6898092107254004</v>
      </c>
      <c r="T189" s="2">
        <f t="shared" si="39"/>
        <v>0.11327352514513464</v>
      </c>
      <c r="U189" s="2">
        <f t="shared" si="31"/>
        <v>287.04325876279489</v>
      </c>
      <c r="V189" s="13">
        <f t="shared" si="32"/>
        <v>0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>
      <c r="A190" s="5">
        <v>1955</v>
      </c>
      <c r="B190" s="5">
        <v>313.79655999999994</v>
      </c>
      <c r="C190">
        <v>1973.537</v>
      </c>
      <c r="D190">
        <v>330.87</v>
      </c>
      <c r="E190" s="1">
        <f t="shared" si="27"/>
        <v>1934</v>
      </c>
      <c r="F190">
        <v>973</v>
      </c>
      <c r="G190" s="2">
        <f t="shared" si="38"/>
        <v>2.4775680751173708</v>
      </c>
      <c r="H190" s="2">
        <f t="shared" si="38"/>
        <v>3.5454150166684091</v>
      </c>
      <c r="I190" s="2">
        <f t="shared" si="38"/>
        <v>4.421820898977038</v>
      </c>
      <c r="J190" s="2">
        <f t="shared" si="38"/>
        <v>1.698087929604353</v>
      </c>
      <c r="K190" s="2">
        <f t="shared" si="38"/>
        <v>0.11062874856336206</v>
      </c>
      <c r="L190" s="2">
        <f t="shared" si="29"/>
        <v>287.25352066893055</v>
      </c>
      <c r="O190">
        <f t="shared" si="30"/>
        <v>973</v>
      </c>
      <c r="P190" s="2">
        <f t="shared" si="39"/>
        <v>2.4775680751173708</v>
      </c>
      <c r="Q190" s="2">
        <f t="shared" si="39"/>
        <v>3.5454150166684091</v>
      </c>
      <c r="R190" s="2">
        <f t="shared" si="39"/>
        <v>4.421820898977038</v>
      </c>
      <c r="S190" s="2">
        <f t="shared" si="39"/>
        <v>1.698087929604353</v>
      </c>
      <c r="T190" s="2">
        <f t="shared" si="39"/>
        <v>0.11062874856336206</v>
      </c>
      <c r="U190" s="2">
        <f t="shared" si="31"/>
        <v>287.25352066893055</v>
      </c>
      <c r="V190" s="13">
        <f t="shared" si="32"/>
        <v>0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>
      <c r="A191" s="5">
        <v>1955.1946053516383</v>
      </c>
      <c r="B191" s="5">
        <v>313.6452666666666</v>
      </c>
      <c r="C191">
        <v>1973.6219000000001</v>
      </c>
      <c r="D191">
        <v>329.31</v>
      </c>
      <c r="E191" s="1">
        <f t="shared" si="27"/>
        <v>1935</v>
      </c>
      <c r="F191">
        <v>1027</v>
      </c>
      <c r="G191" s="2">
        <f t="shared" si="38"/>
        <v>2.5369530516431924</v>
      </c>
      <c r="H191" s="2">
        <f t="shared" si="38"/>
        <v>3.6270229762990089</v>
      </c>
      <c r="I191" s="2">
        <f t="shared" si="38"/>
        <v>4.5086468992310511</v>
      </c>
      <c r="J191" s="2">
        <f t="shared" si="38"/>
        <v>1.7152833826623444</v>
      </c>
      <c r="K191" s="2">
        <f t="shared" si="38"/>
        <v>0.11278047902302797</v>
      </c>
      <c r="L191" s="2">
        <f t="shared" si="29"/>
        <v>287.50068678885862</v>
      </c>
      <c r="O191">
        <f t="shared" si="30"/>
        <v>1027</v>
      </c>
      <c r="P191" s="2">
        <f t="shared" si="39"/>
        <v>2.5369530516431924</v>
      </c>
      <c r="Q191" s="2">
        <f t="shared" si="39"/>
        <v>3.6270229762990089</v>
      </c>
      <c r="R191" s="2">
        <f t="shared" si="39"/>
        <v>4.5086468992310511</v>
      </c>
      <c r="S191" s="2">
        <f t="shared" si="39"/>
        <v>1.7152833826623444</v>
      </c>
      <c r="T191" s="2">
        <f t="shared" si="39"/>
        <v>0.11278047902302797</v>
      </c>
      <c r="U191" s="2">
        <f t="shared" si="31"/>
        <v>287.50068678885862</v>
      </c>
      <c r="V191" s="13">
        <f t="shared" si="32"/>
        <v>0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>
      <c r="A192" s="5">
        <v>1955.1946053516383</v>
      </c>
      <c r="B192" s="5">
        <v>314.10153749999995</v>
      </c>
      <c r="C192">
        <v>1973.7067999999999</v>
      </c>
      <c r="D192">
        <v>327.51</v>
      </c>
      <c r="E192" s="1">
        <f t="shared" si="27"/>
        <v>1936</v>
      </c>
      <c r="F192">
        <v>1130</v>
      </c>
      <c r="G192" s="2">
        <f t="shared" si="38"/>
        <v>2.5996338028169013</v>
      </c>
      <c r="H192" s="2">
        <f t="shared" si="38"/>
        <v>3.713476852527843</v>
      </c>
      <c r="I192" s="2">
        <f t="shared" si="38"/>
        <v>4.6024201434899314</v>
      </c>
      <c r="J192" s="2">
        <f t="shared" si="38"/>
        <v>1.7378345417161556</v>
      </c>
      <c r="K192" s="2">
        <f t="shared" si="38"/>
        <v>0.11662078078585852</v>
      </c>
      <c r="L192" s="2">
        <f t="shared" si="29"/>
        <v>287.76998612133667</v>
      </c>
      <c r="O192">
        <f t="shared" si="30"/>
        <v>1130</v>
      </c>
      <c r="P192" s="2">
        <f t="shared" si="39"/>
        <v>2.5996338028169013</v>
      </c>
      <c r="Q192" s="2">
        <f t="shared" si="39"/>
        <v>3.713476852527843</v>
      </c>
      <c r="R192" s="2">
        <f t="shared" si="39"/>
        <v>4.6024201434899314</v>
      </c>
      <c r="S192" s="2">
        <f t="shared" si="39"/>
        <v>1.7378345417161556</v>
      </c>
      <c r="T192" s="2">
        <f t="shared" si="39"/>
        <v>0.11662078078585852</v>
      </c>
      <c r="U192" s="2">
        <f t="shared" si="31"/>
        <v>287.76998612133667</v>
      </c>
      <c r="V192" s="13">
        <f t="shared" si="32"/>
        <v>0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>
      <c r="A193" s="5">
        <v>1955.1946053516383</v>
      </c>
      <c r="B193" s="5">
        <v>314.723725</v>
      </c>
      <c r="C193">
        <v>1973.789</v>
      </c>
      <c r="D193">
        <v>327.18</v>
      </c>
      <c r="E193" s="1">
        <f t="shared" si="27"/>
        <v>1937</v>
      </c>
      <c r="F193">
        <v>1209</v>
      </c>
      <c r="G193" s="2">
        <f t="shared" si="38"/>
        <v>2.6686009389671361</v>
      </c>
      <c r="H193" s="2">
        <f t="shared" si="38"/>
        <v>3.8093642530605956</v>
      </c>
      <c r="I193" s="2">
        <f t="shared" si="38"/>
        <v>4.7104088839132627</v>
      </c>
      <c r="J193" s="2">
        <f t="shared" si="38"/>
        <v>1.7711866258287283</v>
      </c>
      <c r="K193" s="2">
        <f t="shared" si="38"/>
        <v>0.12378572229873744</v>
      </c>
      <c r="L193" s="2">
        <f t="shared" si="29"/>
        <v>288.08334642406845</v>
      </c>
      <c r="O193">
        <f t="shared" si="30"/>
        <v>1209</v>
      </c>
      <c r="P193" s="2">
        <f t="shared" si="39"/>
        <v>2.6686009389671361</v>
      </c>
      <c r="Q193" s="2">
        <f t="shared" si="39"/>
        <v>3.8093642530605956</v>
      </c>
      <c r="R193" s="2">
        <f t="shared" si="39"/>
        <v>4.7104088839132627</v>
      </c>
      <c r="S193" s="2">
        <f t="shared" si="39"/>
        <v>1.7711866258287283</v>
      </c>
      <c r="T193" s="2">
        <f t="shared" si="39"/>
        <v>0.12378572229873744</v>
      </c>
      <c r="U193" s="2">
        <f t="shared" si="31"/>
        <v>288.08334642406845</v>
      </c>
      <c r="V193" s="13">
        <f t="shared" si="32"/>
        <v>0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>
      <c r="A194" s="5">
        <v>1957</v>
      </c>
      <c r="B194" s="5">
        <v>314.03953000000001</v>
      </c>
      <c r="C194">
        <v>1973.874</v>
      </c>
      <c r="D194">
        <v>328.16</v>
      </c>
      <c r="E194" s="1">
        <f t="shared" si="27"/>
        <v>1938</v>
      </c>
      <c r="F194">
        <v>1142</v>
      </c>
      <c r="G194" s="2">
        <f t="shared" si="38"/>
        <v>2.7423896713615021</v>
      </c>
      <c r="H194" s="2">
        <f t="shared" si="38"/>
        <v>3.9124057048630885</v>
      </c>
      <c r="I194" s="2">
        <f t="shared" si="38"/>
        <v>4.8288166775533963</v>
      </c>
      <c r="J194" s="2">
        <f t="shared" si="38"/>
        <v>1.8119057106995453</v>
      </c>
      <c r="K194" s="2">
        <f t="shared" si="38"/>
        <v>0.13184039918913976</v>
      </c>
      <c r="L194" s="2">
        <f t="shared" si="29"/>
        <v>288.42735816366667</v>
      </c>
      <c r="O194">
        <f t="shared" si="30"/>
        <v>1142</v>
      </c>
      <c r="P194" s="2">
        <f t="shared" si="39"/>
        <v>2.7423896713615021</v>
      </c>
      <c r="Q194" s="2">
        <f t="shared" si="39"/>
        <v>3.9124057048630885</v>
      </c>
      <c r="R194" s="2">
        <f t="shared" si="39"/>
        <v>4.8288166775533963</v>
      </c>
      <c r="S194" s="2">
        <f t="shared" si="39"/>
        <v>1.8119057106995453</v>
      </c>
      <c r="T194" s="2">
        <f t="shared" si="39"/>
        <v>0.13184039918913976</v>
      </c>
      <c r="U194" s="2">
        <f t="shared" si="31"/>
        <v>288.42735816366667</v>
      </c>
      <c r="V194" s="13">
        <f t="shared" si="32"/>
        <v>0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>
      <c r="A195" s="5">
        <v>1958</v>
      </c>
      <c r="B195" s="5">
        <v>314.37799999999999</v>
      </c>
      <c r="C195">
        <v>1973.9562000000001</v>
      </c>
      <c r="D195">
        <v>328.64</v>
      </c>
      <c r="E195" s="1">
        <f t="shared" si="27"/>
        <v>1939</v>
      </c>
      <c r="F195">
        <v>1192</v>
      </c>
      <c r="G195" s="2">
        <f t="shared" si="38"/>
        <v>2.8120892018779342</v>
      </c>
      <c r="H195" s="2">
        <f t="shared" si="38"/>
        <v>4.008872606738584</v>
      </c>
      <c r="I195" s="2">
        <f t="shared" si="38"/>
        <v>4.9355694011605005</v>
      </c>
      <c r="J195" s="2">
        <f t="shared" si="38"/>
        <v>1.842434792501328</v>
      </c>
      <c r="K195" s="2">
        <f t="shared" si="38"/>
        <v>0.13358026777114429</v>
      </c>
      <c r="L195" s="2">
        <f t="shared" si="29"/>
        <v>288.73254627004951</v>
      </c>
      <c r="O195">
        <f t="shared" si="30"/>
        <v>1192</v>
      </c>
      <c r="P195" s="2">
        <f t="shared" si="39"/>
        <v>2.8120892018779342</v>
      </c>
      <c r="Q195" s="2">
        <f t="shared" si="39"/>
        <v>4.008872606738584</v>
      </c>
      <c r="R195" s="2">
        <f t="shared" si="39"/>
        <v>4.9355694011605005</v>
      </c>
      <c r="S195" s="2">
        <f t="shared" si="39"/>
        <v>1.842434792501328</v>
      </c>
      <c r="T195" s="2">
        <f t="shared" si="39"/>
        <v>0.13358026777114429</v>
      </c>
      <c r="U195" s="2">
        <f t="shared" si="31"/>
        <v>288.73254627004951</v>
      </c>
      <c r="V195" s="13">
        <f t="shared" si="32"/>
        <v>0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>
      <c r="A196" s="5">
        <v>1959</v>
      </c>
      <c r="B196" s="5">
        <v>316.26945000000001</v>
      </c>
      <c r="C196">
        <v>1974.0410999999999</v>
      </c>
      <c r="D196">
        <v>329.35</v>
      </c>
      <c r="E196" s="1">
        <f t="shared" si="27"/>
        <v>1940</v>
      </c>
      <c r="F196">
        <v>1299</v>
      </c>
      <c r="G196" s="2">
        <f t="shared" si="38"/>
        <v>2.8848403755868546</v>
      </c>
      <c r="H196" s="2">
        <f t="shared" si="38"/>
        <v>4.1097689609634633</v>
      </c>
      <c r="I196" s="2">
        <f t="shared" si="38"/>
        <v>5.0484009610516392</v>
      </c>
      <c r="J196" s="2">
        <f t="shared" si="38"/>
        <v>1.8770883884397165</v>
      </c>
      <c r="K196" s="2">
        <f t="shared" si="38"/>
        <v>0.13698296925037637</v>
      </c>
      <c r="L196" s="2">
        <f t="shared" si="29"/>
        <v>289.05708165529205</v>
      </c>
      <c r="O196">
        <f t="shared" si="30"/>
        <v>1299</v>
      </c>
      <c r="P196" s="2">
        <f t="shared" si="39"/>
        <v>2.8848403755868546</v>
      </c>
      <c r="Q196" s="2">
        <f t="shared" si="39"/>
        <v>4.1097689609634633</v>
      </c>
      <c r="R196" s="2">
        <f t="shared" si="39"/>
        <v>5.0484009610516392</v>
      </c>
      <c r="S196" s="2">
        <f t="shared" si="39"/>
        <v>1.8770883884397165</v>
      </c>
      <c r="T196" s="2">
        <f t="shared" si="39"/>
        <v>0.13698296925037637</v>
      </c>
      <c r="U196" s="2">
        <f t="shared" si="31"/>
        <v>289.05708165529205</v>
      </c>
      <c r="V196" s="13">
        <f t="shared" si="32"/>
        <v>0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>
      <c r="A197" s="5">
        <v>1960.7390289576404</v>
      </c>
      <c r="B197" s="5">
        <v>315.71922500000005</v>
      </c>
      <c r="C197">
        <v>1974.126</v>
      </c>
      <c r="D197">
        <v>330.71</v>
      </c>
      <c r="E197" s="1">
        <f t="shared" si="27"/>
        <v>1941</v>
      </c>
      <c r="F197">
        <v>1334</v>
      </c>
      <c r="G197" s="2">
        <f t="shared" si="38"/>
        <v>2.9641220657276994</v>
      </c>
      <c r="H197" s="2">
        <f t="shared" si="38"/>
        <v>4.2204346946579321</v>
      </c>
      <c r="I197" s="2">
        <f t="shared" si="38"/>
        <v>5.175793143623947</v>
      </c>
      <c r="J197" s="2">
        <f t="shared" si="38"/>
        <v>1.9223210188340307</v>
      </c>
      <c r="K197" s="2">
        <f t="shared" si="38"/>
        <v>0.14407028620178391</v>
      </c>
      <c r="L197" s="2">
        <f t="shared" si="29"/>
        <v>289.42674120904542</v>
      </c>
      <c r="O197">
        <f t="shared" si="30"/>
        <v>1334</v>
      </c>
      <c r="P197" s="2">
        <f t="shared" si="39"/>
        <v>2.9641220657276994</v>
      </c>
      <c r="Q197" s="2">
        <f t="shared" si="39"/>
        <v>4.2204346946579321</v>
      </c>
      <c r="R197" s="2">
        <f t="shared" si="39"/>
        <v>5.175793143623947</v>
      </c>
      <c r="S197" s="2">
        <f t="shared" si="39"/>
        <v>1.9223210188340307</v>
      </c>
      <c r="T197" s="2">
        <f t="shared" si="39"/>
        <v>0.14407028620178391</v>
      </c>
      <c r="U197" s="2">
        <f t="shared" si="31"/>
        <v>289.42674120904542</v>
      </c>
      <c r="V197" s="13">
        <f t="shared" si="32"/>
        <v>0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>
      <c r="A198" s="5">
        <v>1963</v>
      </c>
      <c r="B198" s="5">
        <v>317.0083975</v>
      </c>
      <c r="C198">
        <v>1974.2027</v>
      </c>
      <c r="D198">
        <v>331.48</v>
      </c>
      <c r="E198" s="1">
        <f t="shared" si="27"/>
        <v>1942</v>
      </c>
      <c r="F198">
        <v>1342</v>
      </c>
      <c r="G198" s="2">
        <f t="shared" si="38"/>
        <v>3.0455399061032864</v>
      </c>
      <c r="H198" s="2">
        <f t="shared" si="38"/>
        <v>4.3340823685866887</v>
      </c>
      <c r="I198" s="2">
        <f t="shared" si="38"/>
        <v>5.3067336058234735</v>
      </c>
      <c r="J198" s="2">
        <f t="shared" si="38"/>
        <v>1.9690776324794006</v>
      </c>
      <c r="K198" s="2">
        <f t="shared" si="38"/>
        <v>0.15001215371617657</v>
      </c>
      <c r="L198" s="2">
        <f t="shared" si="29"/>
        <v>289.80544566670903</v>
      </c>
      <c r="O198">
        <f t="shared" si="30"/>
        <v>1342</v>
      </c>
      <c r="P198" s="2">
        <f t="shared" si="39"/>
        <v>3.0455399061032864</v>
      </c>
      <c r="Q198" s="2">
        <f t="shared" si="39"/>
        <v>4.3340823685866887</v>
      </c>
      <c r="R198" s="2">
        <f t="shared" si="39"/>
        <v>5.3067336058234735</v>
      </c>
      <c r="S198" s="2">
        <f t="shared" si="39"/>
        <v>1.9690776324794006</v>
      </c>
      <c r="T198" s="2">
        <f t="shared" si="39"/>
        <v>0.15001215371617657</v>
      </c>
      <c r="U198" s="2">
        <f t="shared" si="31"/>
        <v>289.80544566670903</v>
      </c>
      <c r="V198" s="13">
        <f t="shared" si="32"/>
        <v>0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>
      <c r="A199" s="5">
        <v>1963</v>
      </c>
      <c r="B199" s="5">
        <v>317.013375</v>
      </c>
      <c r="C199">
        <v>1974.2877000000001</v>
      </c>
      <c r="D199">
        <v>332.65</v>
      </c>
      <c r="E199" s="1">
        <f t="shared" ref="E199:E262" si="40">1+E198</f>
        <v>1943</v>
      </c>
      <c r="F199">
        <v>1391</v>
      </c>
      <c r="G199" s="2">
        <f t="shared" ref="G199:K214" si="41">G198*(1-G$5)+G$4*$F198*$L$4/1000</f>
        <v>3.1274460093896712</v>
      </c>
      <c r="H199" s="2">
        <f t="shared" si="41"/>
        <v>4.448168568075384</v>
      </c>
      <c r="I199" s="2">
        <f t="shared" si="41"/>
        <v>5.4371183824275091</v>
      </c>
      <c r="J199" s="2">
        <f t="shared" si="41"/>
        <v>2.0141021549193683</v>
      </c>
      <c r="K199" s="2">
        <f t="shared" si="41"/>
        <v>0.15399166539406631</v>
      </c>
      <c r="L199" s="2">
        <f t="shared" ref="L199:L262" si="42">SUM(G199:K199,L$5)</f>
        <v>290.18082678020602</v>
      </c>
      <c r="O199">
        <f t="shared" ref="O199:O262" si="43">F199+N199</f>
        <v>1391</v>
      </c>
      <c r="P199" s="2">
        <f t="shared" si="39"/>
        <v>3.1274460093896712</v>
      </c>
      <c r="Q199" s="2">
        <f t="shared" si="39"/>
        <v>4.448168568075384</v>
      </c>
      <c r="R199" s="2">
        <f t="shared" si="39"/>
        <v>5.4371183824275091</v>
      </c>
      <c r="S199" s="2">
        <f t="shared" si="39"/>
        <v>2.0141021549193683</v>
      </c>
      <c r="T199" s="2">
        <f t="shared" si="39"/>
        <v>0.15399166539406631</v>
      </c>
      <c r="U199" s="2">
        <f t="shared" ref="U199:U262" si="44">SUM(P199:T199,U$5)</f>
        <v>290.18082678020602</v>
      </c>
      <c r="V199" s="13">
        <f t="shared" ref="V199:V262" si="45">U199-L199</f>
        <v>0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>
      <c r="A200" s="5">
        <v>1963</v>
      </c>
      <c r="B200" s="5">
        <v>318.70572499999997</v>
      </c>
      <c r="C200">
        <v>1974.375</v>
      </c>
      <c r="D200">
        <v>333.19</v>
      </c>
      <c r="E200" s="1">
        <f t="shared" si="40"/>
        <v>1944</v>
      </c>
      <c r="F200">
        <v>1383</v>
      </c>
      <c r="G200" s="2">
        <f t="shared" si="41"/>
        <v>3.2123427230046948</v>
      </c>
      <c r="H200" s="2">
        <f t="shared" si="41"/>
        <v>4.5665418519853072</v>
      </c>
      <c r="I200" s="2">
        <f t="shared" si="41"/>
        <v>5.5731145566035076</v>
      </c>
      <c r="J200" s="2">
        <f t="shared" si="41"/>
        <v>2.0623057416518256</v>
      </c>
      <c r="K200" s="2">
        <f t="shared" si="41"/>
        <v>0.15870583072095895</v>
      </c>
      <c r="L200" s="2">
        <f t="shared" si="42"/>
        <v>290.5730107039663</v>
      </c>
      <c r="O200">
        <f t="shared" si="43"/>
        <v>1383</v>
      </c>
      <c r="P200" s="2">
        <f t="shared" ref="P200:T215" si="46">P199*(1-P$5)+P$4*$O199*$L$4/1000</f>
        <v>3.2123427230046948</v>
      </c>
      <c r="Q200" s="2">
        <f t="shared" si="46"/>
        <v>4.5665418519853072</v>
      </c>
      <c r="R200" s="2">
        <f t="shared" si="46"/>
        <v>5.5731145566035076</v>
      </c>
      <c r="S200" s="2">
        <f t="shared" si="46"/>
        <v>2.0623057416518256</v>
      </c>
      <c r="T200" s="2">
        <f t="shared" si="46"/>
        <v>0.15870583072095895</v>
      </c>
      <c r="U200" s="2">
        <f t="shared" si="44"/>
        <v>290.5730107039663</v>
      </c>
      <c r="V200" s="13">
        <f t="shared" si="45"/>
        <v>0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>
      <c r="A201" s="5">
        <v>1963</v>
      </c>
      <c r="B201" s="5">
        <v>319.3528</v>
      </c>
      <c r="C201">
        <v>1974.4583</v>
      </c>
      <c r="D201">
        <v>332.2</v>
      </c>
      <c r="E201" s="1">
        <f t="shared" si="40"/>
        <v>1945</v>
      </c>
      <c r="F201">
        <v>1160</v>
      </c>
      <c r="G201" s="2">
        <f t="shared" si="41"/>
        <v>3.2967511737089201</v>
      </c>
      <c r="H201" s="2">
        <f t="shared" si="41"/>
        <v>4.683838313742978</v>
      </c>
      <c r="I201" s="2">
        <f t="shared" si="41"/>
        <v>5.7060834284355142</v>
      </c>
      <c r="J201" s="2">
        <f t="shared" si="41"/>
        <v>2.1068166418831882</v>
      </c>
      <c r="K201" s="2">
        <f t="shared" si="41"/>
        <v>0.16118952967221351</v>
      </c>
      <c r="L201" s="2">
        <f t="shared" si="42"/>
        <v>290.9546790874428</v>
      </c>
      <c r="O201">
        <f t="shared" si="43"/>
        <v>1160</v>
      </c>
      <c r="P201" s="2">
        <f t="shared" si="46"/>
        <v>3.2967511737089201</v>
      </c>
      <c r="Q201" s="2">
        <f t="shared" si="46"/>
        <v>4.683838313742978</v>
      </c>
      <c r="R201" s="2">
        <f t="shared" si="46"/>
        <v>5.7060834284355142</v>
      </c>
      <c r="S201" s="2">
        <f t="shared" si="46"/>
        <v>2.1068166418831882</v>
      </c>
      <c r="T201" s="2">
        <f t="shared" si="46"/>
        <v>0.16118952967221351</v>
      </c>
      <c r="U201" s="2">
        <f t="shared" si="44"/>
        <v>290.9546790874428</v>
      </c>
      <c r="V201" s="13">
        <f t="shared" si="45"/>
        <v>0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>
      <c r="A202" s="5">
        <v>1964</v>
      </c>
      <c r="B202" s="5">
        <v>318.15819999999997</v>
      </c>
      <c r="C202">
        <v>1974.5417</v>
      </c>
      <c r="D202">
        <v>331.07</v>
      </c>
      <c r="E202" s="1">
        <f t="shared" si="40"/>
        <v>1946</v>
      </c>
      <c r="F202">
        <v>1238</v>
      </c>
      <c r="G202" s="2">
        <f t="shared" si="41"/>
        <v>3.3675492957746478</v>
      </c>
      <c r="H202" s="2">
        <f t="shared" si="41"/>
        <v>4.7798731222911037</v>
      </c>
      <c r="I202" s="2">
        <f t="shared" si="41"/>
        <v>5.8037651627565348</v>
      </c>
      <c r="J202" s="2">
        <f t="shared" si="41"/>
        <v>2.1226110653999561</v>
      </c>
      <c r="K202" s="2">
        <f t="shared" si="41"/>
        <v>0.15222648566757038</v>
      </c>
      <c r="L202" s="2">
        <f t="shared" si="42"/>
        <v>291.2260251318898</v>
      </c>
      <c r="O202">
        <f t="shared" si="43"/>
        <v>1238</v>
      </c>
      <c r="P202" s="2">
        <f t="shared" si="46"/>
        <v>3.3675492957746478</v>
      </c>
      <c r="Q202" s="2">
        <f t="shared" si="46"/>
        <v>4.7798731222911037</v>
      </c>
      <c r="R202" s="2">
        <f t="shared" si="46"/>
        <v>5.8037651627565348</v>
      </c>
      <c r="S202" s="2">
        <f t="shared" si="46"/>
        <v>2.1226110653999561</v>
      </c>
      <c r="T202" s="2">
        <f t="shared" si="46"/>
        <v>0.15222648566757038</v>
      </c>
      <c r="U202" s="2">
        <f t="shared" si="44"/>
        <v>291.2260251318898</v>
      </c>
      <c r="V202" s="13">
        <f t="shared" si="45"/>
        <v>0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>
      <c r="A203" s="5">
        <v>1964</v>
      </c>
      <c r="B203" s="5">
        <v>318.96725500000002</v>
      </c>
      <c r="C203">
        <v>1974.625</v>
      </c>
      <c r="D203">
        <v>329.15</v>
      </c>
      <c r="E203" s="1">
        <f t="shared" si="40"/>
        <v>1947</v>
      </c>
      <c r="F203">
        <v>1392</v>
      </c>
      <c r="G203" s="2">
        <f t="shared" si="41"/>
        <v>3.4431079812206571</v>
      </c>
      <c r="H203" s="2">
        <f t="shared" si="41"/>
        <v>4.8829676798714976</v>
      </c>
      <c r="I203" s="2">
        <f t="shared" si="41"/>
        <v>5.9118540625365554</v>
      </c>
      <c r="J203" s="2">
        <f t="shared" si="41"/>
        <v>2.1466581327340513</v>
      </c>
      <c r="K203" s="2">
        <f t="shared" si="41"/>
        <v>0.15045209650538674</v>
      </c>
      <c r="L203" s="2">
        <f t="shared" si="42"/>
        <v>291.53503995286815</v>
      </c>
      <c r="O203">
        <f t="shared" si="43"/>
        <v>1392</v>
      </c>
      <c r="P203" s="2">
        <f t="shared" si="46"/>
        <v>3.4431079812206571</v>
      </c>
      <c r="Q203" s="2">
        <f t="shared" si="46"/>
        <v>4.8829676798714976</v>
      </c>
      <c r="R203" s="2">
        <f t="shared" si="46"/>
        <v>5.9118540625365554</v>
      </c>
      <c r="S203" s="2">
        <f t="shared" si="46"/>
        <v>2.1466581327340513</v>
      </c>
      <c r="T203" s="2">
        <f t="shared" si="46"/>
        <v>0.15045209650538674</v>
      </c>
      <c r="U203" s="2">
        <f t="shared" si="44"/>
        <v>291.53503995286815</v>
      </c>
      <c r="V203" s="13">
        <f t="shared" si="45"/>
        <v>0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>
      <c r="A204" s="5">
        <v>1966</v>
      </c>
      <c r="B204" s="5">
        <v>318.75549999999998</v>
      </c>
      <c r="C204">
        <v>1974.7083</v>
      </c>
      <c r="D204">
        <v>327.33</v>
      </c>
      <c r="E204" s="1">
        <f t="shared" si="40"/>
        <v>1948</v>
      </c>
      <c r="F204">
        <v>1469</v>
      </c>
      <c r="G204" s="2">
        <f t="shared" si="41"/>
        <v>3.5280657276995302</v>
      </c>
      <c r="H204" s="2">
        <f t="shared" si="41"/>
        <v>5.0002387151382299</v>
      </c>
      <c r="I204" s="2">
        <f t="shared" si="41"/>
        <v>6.0416282767666081</v>
      </c>
      <c r="J204" s="2">
        <f t="shared" si="41"/>
        <v>2.1874065840827313</v>
      </c>
      <c r="K204" s="2">
        <f t="shared" si="41"/>
        <v>0.15660592202461737</v>
      </c>
      <c r="L204" s="2">
        <f t="shared" si="42"/>
        <v>291.9139452257117</v>
      </c>
      <c r="O204">
        <f t="shared" si="43"/>
        <v>1469</v>
      </c>
      <c r="P204" s="2">
        <f t="shared" si="46"/>
        <v>3.5280657276995302</v>
      </c>
      <c r="Q204" s="2">
        <f t="shared" si="46"/>
        <v>5.0002387151382299</v>
      </c>
      <c r="R204" s="2">
        <f t="shared" si="46"/>
        <v>6.0416282767666081</v>
      </c>
      <c r="S204" s="2">
        <f t="shared" si="46"/>
        <v>2.1874065840827313</v>
      </c>
      <c r="T204" s="2">
        <f t="shared" si="46"/>
        <v>0.15660592202461737</v>
      </c>
      <c r="U204" s="2">
        <f t="shared" si="44"/>
        <v>291.9139452257117</v>
      </c>
      <c r="V204" s="13">
        <f t="shared" si="45"/>
        <v>0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>
      <c r="A205" s="5">
        <v>1966</v>
      </c>
      <c r="B205" s="5">
        <v>319.45234999999997</v>
      </c>
      <c r="C205">
        <v>1974.7917</v>
      </c>
      <c r="D205">
        <v>327.27999999999997</v>
      </c>
      <c r="E205" s="1">
        <f t="shared" si="40"/>
        <v>1949</v>
      </c>
      <c r="F205">
        <v>1419</v>
      </c>
      <c r="G205" s="2">
        <f t="shared" si="41"/>
        <v>3.6177230046948354</v>
      </c>
      <c r="H205" s="2">
        <f t="shared" si="41"/>
        <v>5.1244171812289609</v>
      </c>
      <c r="I205" s="2">
        <f t="shared" si="41"/>
        <v>6.1812286566828059</v>
      </c>
      <c r="J205" s="2">
        <f t="shared" si="41"/>
        <v>2.2348647631985243</v>
      </c>
      <c r="K205" s="2">
        <f t="shared" si="41"/>
        <v>0.16395342935073115</v>
      </c>
      <c r="L205" s="2">
        <f t="shared" si="42"/>
        <v>292.32218703515588</v>
      </c>
      <c r="O205">
        <f t="shared" si="43"/>
        <v>1419</v>
      </c>
      <c r="P205" s="2">
        <f t="shared" si="46"/>
        <v>3.6177230046948354</v>
      </c>
      <c r="Q205" s="2">
        <f t="shared" si="46"/>
        <v>5.1244171812289609</v>
      </c>
      <c r="R205" s="2">
        <f t="shared" si="46"/>
        <v>6.1812286566828059</v>
      </c>
      <c r="S205" s="2">
        <f t="shared" si="46"/>
        <v>2.2348647631985243</v>
      </c>
      <c r="T205" s="2">
        <f t="shared" si="46"/>
        <v>0.16395342935073115</v>
      </c>
      <c r="U205" s="2">
        <f t="shared" si="44"/>
        <v>292.32218703515588</v>
      </c>
      <c r="V205" s="13">
        <f t="shared" si="45"/>
        <v>0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>
      <c r="A206" s="5">
        <v>1967</v>
      </c>
      <c r="B206" s="5">
        <v>322.89999999999998</v>
      </c>
      <c r="C206">
        <v>1974.875</v>
      </c>
      <c r="D206">
        <v>328.31</v>
      </c>
      <c r="E206" s="1">
        <f t="shared" si="40"/>
        <v>1950</v>
      </c>
      <c r="F206">
        <v>1630</v>
      </c>
      <c r="G206" s="2">
        <f t="shared" si="41"/>
        <v>3.7043286384976524</v>
      </c>
      <c r="H206" s="2">
        <f t="shared" si="41"/>
        <v>5.2435591929658569</v>
      </c>
      <c r="I206" s="2">
        <f t="shared" si="41"/>
        <v>6.3114434972308091</v>
      </c>
      <c r="J206" s="2">
        <f t="shared" si="41"/>
        <v>2.2737432611421209</v>
      </c>
      <c r="K206" s="2">
        <f t="shared" si="41"/>
        <v>0.16606249997610675</v>
      </c>
      <c r="L206" s="2">
        <f t="shared" si="42"/>
        <v>292.69913708981255</v>
      </c>
      <c r="O206">
        <f t="shared" si="43"/>
        <v>1630</v>
      </c>
      <c r="P206" s="2">
        <f t="shared" si="46"/>
        <v>3.7043286384976524</v>
      </c>
      <c r="Q206" s="2">
        <f t="shared" si="46"/>
        <v>5.2435591929658569</v>
      </c>
      <c r="R206" s="2">
        <f t="shared" si="46"/>
        <v>6.3114434972308091</v>
      </c>
      <c r="S206" s="2">
        <f t="shared" si="46"/>
        <v>2.2737432611421209</v>
      </c>
      <c r="T206" s="2">
        <f t="shared" si="46"/>
        <v>0.16606249997610675</v>
      </c>
      <c r="U206" s="2">
        <f t="shared" si="44"/>
        <v>292.69913708981255</v>
      </c>
      <c r="V206" s="13">
        <f t="shared" si="45"/>
        <v>0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>
      <c r="A207" s="5">
        <v>1969</v>
      </c>
      <c r="B207" s="5">
        <v>323.733</v>
      </c>
      <c r="C207">
        <v>1974.9583</v>
      </c>
      <c r="D207">
        <v>329.58</v>
      </c>
      <c r="E207" s="1">
        <f t="shared" si="40"/>
        <v>1951</v>
      </c>
      <c r="F207">
        <v>1767</v>
      </c>
      <c r="G207" s="2">
        <f t="shared" si="41"/>
        <v>3.8038122065727697</v>
      </c>
      <c r="H207" s="2">
        <f t="shared" si="41"/>
        <v>5.3821856480389538</v>
      </c>
      <c r="I207" s="2">
        <f t="shared" si="41"/>
        <v>6.4716100445061979</v>
      </c>
      <c r="J207" s="2">
        <f t="shared" si="41"/>
        <v>2.3351660109425181</v>
      </c>
      <c r="K207" s="2">
        <f t="shared" si="41"/>
        <v>0.17724781926028133</v>
      </c>
      <c r="L207" s="2">
        <f t="shared" si="42"/>
        <v>293.17002172932069</v>
      </c>
      <c r="O207">
        <f t="shared" si="43"/>
        <v>1767</v>
      </c>
      <c r="P207" s="2">
        <f t="shared" si="46"/>
        <v>3.8038122065727697</v>
      </c>
      <c r="Q207" s="2">
        <f t="shared" si="46"/>
        <v>5.3821856480389538</v>
      </c>
      <c r="R207" s="2">
        <f t="shared" si="46"/>
        <v>6.4716100445061979</v>
      </c>
      <c r="S207" s="2">
        <f t="shared" si="46"/>
        <v>2.3351660109425181</v>
      </c>
      <c r="T207" s="2">
        <f t="shared" si="46"/>
        <v>0.17724781926028133</v>
      </c>
      <c r="U207" s="2">
        <f t="shared" si="44"/>
        <v>293.17002172932069</v>
      </c>
      <c r="V207" s="13">
        <f t="shared" si="45"/>
        <v>0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>
      <c r="A208" s="5">
        <v>1970</v>
      </c>
      <c r="B208" s="5">
        <v>323.16888333333333</v>
      </c>
      <c r="C208">
        <v>1975.0417</v>
      </c>
      <c r="D208">
        <v>330.73</v>
      </c>
      <c r="E208" s="1">
        <f t="shared" si="40"/>
        <v>1952</v>
      </c>
      <c r="F208">
        <v>1795</v>
      </c>
      <c r="G208" s="2">
        <f t="shared" si="41"/>
        <v>3.9116572769953049</v>
      </c>
      <c r="H208" s="2">
        <f t="shared" si="41"/>
        <v>5.5332945873545478</v>
      </c>
      <c r="I208" s="2">
        <f t="shared" si="41"/>
        <v>6.6502088973620275</v>
      </c>
      <c r="J208" s="2">
        <f t="shared" si="41"/>
        <v>2.4091596843576024</v>
      </c>
      <c r="K208" s="2">
        <f t="shared" si="41"/>
        <v>0.19046398322743729</v>
      </c>
      <c r="L208" s="2">
        <f t="shared" si="42"/>
        <v>293.69478442929693</v>
      </c>
      <c r="O208">
        <f t="shared" si="43"/>
        <v>1795</v>
      </c>
      <c r="P208" s="2">
        <f t="shared" si="46"/>
        <v>3.9116572769953049</v>
      </c>
      <c r="Q208" s="2">
        <f t="shared" si="46"/>
        <v>5.5332945873545478</v>
      </c>
      <c r="R208" s="2">
        <f t="shared" si="46"/>
        <v>6.6502088973620275</v>
      </c>
      <c r="S208" s="2">
        <f t="shared" si="46"/>
        <v>2.4091596843576024</v>
      </c>
      <c r="T208" s="2">
        <f t="shared" si="46"/>
        <v>0.19046398322743729</v>
      </c>
      <c r="U208" s="2">
        <f t="shared" si="44"/>
        <v>293.69478442929693</v>
      </c>
      <c r="V208" s="13">
        <f t="shared" si="45"/>
        <v>0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>
      <c r="A209" s="5">
        <v>1970.7</v>
      </c>
      <c r="B209" s="5">
        <v>324.7285</v>
      </c>
      <c r="C209">
        <v>1975.125</v>
      </c>
      <c r="D209">
        <v>331.46</v>
      </c>
      <c r="E209" s="1">
        <f t="shared" si="40"/>
        <v>1953</v>
      </c>
      <c r="F209">
        <v>1841</v>
      </c>
      <c r="G209" s="2">
        <f t="shared" si="41"/>
        <v>4.0212112676056337</v>
      </c>
      <c r="H209" s="2">
        <f t="shared" si="41"/>
        <v>5.6866169294412305</v>
      </c>
      <c r="I209" s="2">
        <f t="shared" si="41"/>
        <v>6.8306170591858955</v>
      </c>
      <c r="J209" s="2">
        <f t="shared" si="41"/>
        <v>2.4822127168123798</v>
      </c>
      <c r="K209" s="2">
        <f t="shared" si="41"/>
        <v>0.19979454586791706</v>
      </c>
      <c r="L209" s="2">
        <f t="shared" si="42"/>
        <v>294.22045251891308</v>
      </c>
      <c r="O209">
        <f t="shared" si="43"/>
        <v>1841</v>
      </c>
      <c r="P209" s="2">
        <f t="shared" si="46"/>
        <v>4.0212112676056337</v>
      </c>
      <c r="Q209" s="2">
        <f t="shared" si="46"/>
        <v>5.6866169294412305</v>
      </c>
      <c r="R209" s="2">
        <f t="shared" si="46"/>
        <v>6.8306170591858955</v>
      </c>
      <c r="S209" s="2">
        <f t="shared" si="46"/>
        <v>2.4822127168123798</v>
      </c>
      <c r="T209" s="2">
        <f t="shared" si="46"/>
        <v>0.19979454586791706</v>
      </c>
      <c r="U209" s="2">
        <f t="shared" si="44"/>
        <v>294.22045251891308</v>
      </c>
      <c r="V209" s="13">
        <f t="shared" si="45"/>
        <v>0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>
      <c r="A210" s="5">
        <v>1971.2</v>
      </c>
      <c r="B210" s="5">
        <v>325.22624999999999</v>
      </c>
      <c r="C210">
        <v>1975.2083</v>
      </c>
      <c r="D210">
        <v>331.94</v>
      </c>
      <c r="E210" s="1">
        <f t="shared" si="40"/>
        <v>1954</v>
      </c>
      <c r="F210">
        <v>1865</v>
      </c>
      <c r="G210" s="2">
        <f t="shared" si="41"/>
        <v>4.1335727699530516</v>
      </c>
      <c r="H210" s="2">
        <f t="shared" si="41"/>
        <v>5.8438367260068711</v>
      </c>
      <c r="I210" s="2">
        <f t="shared" si="41"/>
        <v>7.0155144696705936</v>
      </c>
      <c r="J210" s="2">
        <f t="shared" si="41"/>
        <v>2.5564915202240117</v>
      </c>
      <c r="K210" s="2">
        <f t="shared" si="41"/>
        <v>0.20761344259488285</v>
      </c>
      <c r="L210" s="2">
        <f t="shared" si="42"/>
        <v>294.75702892844942</v>
      </c>
      <c r="O210">
        <f t="shared" si="43"/>
        <v>1865</v>
      </c>
      <c r="P210" s="2">
        <f t="shared" si="46"/>
        <v>4.1335727699530516</v>
      </c>
      <c r="Q210" s="2">
        <f t="shared" si="46"/>
        <v>5.8438367260068711</v>
      </c>
      <c r="R210" s="2">
        <f t="shared" si="46"/>
        <v>7.0155144696705936</v>
      </c>
      <c r="S210" s="2">
        <f t="shared" si="46"/>
        <v>2.5564915202240117</v>
      </c>
      <c r="T210" s="2">
        <f t="shared" si="46"/>
        <v>0.20761344259488285</v>
      </c>
      <c r="U210" s="2">
        <f t="shared" si="44"/>
        <v>294.75702892844942</v>
      </c>
      <c r="V210" s="13">
        <f t="shared" si="45"/>
        <v>0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>
      <c r="A211" s="5">
        <v>1972</v>
      </c>
      <c r="B211" s="5">
        <v>324.13119999999998</v>
      </c>
      <c r="C211">
        <v>1975.2917</v>
      </c>
      <c r="D211">
        <v>333.11</v>
      </c>
      <c r="E211" s="1">
        <f t="shared" si="40"/>
        <v>1955</v>
      </c>
      <c r="F211">
        <v>2043</v>
      </c>
      <c r="G211" s="2">
        <f t="shared" si="41"/>
        <v>4.2473990610328638</v>
      </c>
      <c r="H211" s="2">
        <f t="shared" si="41"/>
        <v>6.0028775273381338</v>
      </c>
      <c r="I211" s="2">
        <f t="shared" si="41"/>
        <v>7.201535707036423</v>
      </c>
      <c r="J211" s="2">
        <f t="shared" si="41"/>
        <v>2.6293439105269663</v>
      </c>
      <c r="K211" s="2">
        <f t="shared" si="41"/>
        <v>0.21348260374829464</v>
      </c>
      <c r="L211" s="2">
        <f t="shared" si="42"/>
        <v>295.29463880968268</v>
      </c>
      <c r="O211">
        <f t="shared" si="43"/>
        <v>2043</v>
      </c>
      <c r="P211" s="2">
        <f t="shared" si="46"/>
        <v>4.2473990610328638</v>
      </c>
      <c r="Q211" s="2">
        <f t="shared" si="46"/>
        <v>6.0028775273381338</v>
      </c>
      <c r="R211" s="2">
        <f t="shared" si="46"/>
        <v>7.201535707036423</v>
      </c>
      <c r="S211" s="2">
        <f t="shared" si="46"/>
        <v>2.6293439105269663</v>
      </c>
      <c r="T211" s="2">
        <f t="shared" si="46"/>
        <v>0.21348260374829464</v>
      </c>
      <c r="U211" s="2">
        <f t="shared" si="44"/>
        <v>295.29463880968268</v>
      </c>
      <c r="V211" s="13">
        <f t="shared" si="45"/>
        <v>0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>
      <c r="A212" s="5">
        <v>1973</v>
      </c>
      <c r="B212" s="5">
        <v>329.19694499999997</v>
      </c>
      <c r="C212">
        <v>1975.375</v>
      </c>
      <c r="D212">
        <v>333.95</v>
      </c>
      <c r="E212" s="1">
        <f t="shared" si="40"/>
        <v>1956</v>
      </c>
      <c r="F212">
        <v>2177</v>
      </c>
      <c r="G212" s="2">
        <f t="shared" si="41"/>
        <v>4.3720892018779338</v>
      </c>
      <c r="H212" s="2">
        <f t="shared" si="41"/>
        <v>6.1781944176931756</v>
      </c>
      <c r="I212" s="2">
        <f t="shared" si="41"/>
        <v>7.4118018368215628</v>
      </c>
      <c r="J212" s="2">
        <f t="shared" si="41"/>
        <v>2.718926491588598</v>
      </c>
      <c r="K212" s="2">
        <f t="shared" si="41"/>
        <v>0.22539923744637033</v>
      </c>
      <c r="L212" s="2">
        <f t="shared" si="42"/>
        <v>295.90641118542766</v>
      </c>
      <c r="O212">
        <f t="shared" si="43"/>
        <v>2177</v>
      </c>
      <c r="P212" s="2">
        <f t="shared" si="46"/>
        <v>4.3720892018779338</v>
      </c>
      <c r="Q212" s="2">
        <f t="shared" si="46"/>
        <v>6.1781944176931756</v>
      </c>
      <c r="R212" s="2">
        <f t="shared" si="46"/>
        <v>7.4118018368215628</v>
      </c>
      <c r="S212" s="2">
        <f t="shared" si="46"/>
        <v>2.718926491588598</v>
      </c>
      <c r="T212" s="2">
        <f t="shared" si="46"/>
        <v>0.22539923744637033</v>
      </c>
      <c r="U212" s="2">
        <f t="shared" si="44"/>
        <v>295.90641118542766</v>
      </c>
      <c r="V212" s="13">
        <f t="shared" si="45"/>
        <v>0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>
      <c r="A213" s="5">
        <v>1973</v>
      </c>
      <c r="B213" s="5">
        <v>326.39999999999998</v>
      </c>
      <c r="C213">
        <v>1975.4583</v>
      </c>
      <c r="D213">
        <v>333.42</v>
      </c>
      <c r="E213" s="1">
        <f t="shared" si="40"/>
        <v>1957</v>
      </c>
      <c r="F213">
        <v>2270</v>
      </c>
      <c r="G213" s="2">
        <f t="shared" si="41"/>
        <v>4.5049577464788726</v>
      </c>
      <c r="H213" s="2">
        <f t="shared" si="41"/>
        <v>6.3656111656653849</v>
      </c>
      <c r="I213" s="2">
        <f t="shared" si="41"/>
        <v>7.6393771005090541</v>
      </c>
      <c r="J213" s="2">
        <f t="shared" si="41"/>
        <v>2.8191192009593293</v>
      </c>
      <c r="K213" s="2">
        <f t="shared" si="41"/>
        <v>0.23891812095702458</v>
      </c>
      <c r="L213" s="2">
        <f t="shared" si="42"/>
        <v>296.56798333456965</v>
      </c>
      <c r="O213">
        <f t="shared" si="43"/>
        <v>2270</v>
      </c>
      <c r="P213" s="2">
        <f t="shared" si="46"/>
        <v>4.5049577464788726</v>
      </c>
      <c r="Q213" s="2">
        <f t="shared" si="46"/>
        <v>6.3656111656653849</v>
      </c>
      <c r="R213" s="2">
        <f t="shared" si="46"/>
        <v>7.6393771005090541</v>
      </c>
      <c r="S213" s="2">
        <f t="shared" si="46"/>
        <v>2.8191192009593293</v>
      </c>
      <c r="T213" s="2">
        <f t="shared" si="46"/>
        <v>0.23891812095702458</v>
      </c>
      <c r="U213" s="2">
        <f t="shared" si="44"/>
        <v>296.56798333456965</v>
      </c>
      <c r="V213" s="13">
        <f t="shared" si="45"/>
        <v>0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>
      <c r="A214" s="5">
        <v>1974</v>
      </c>
      <c r="B214" s="5">
        <v>328.063425</v>
      </c>
      <c r="C214">
        <v>1975.5417</v>
      </c>
      <c r="D214">
        <v>331.97</v>
      </c>
      <c r="E214" s="1">
        <f t="shared" si="40"/>
        <v>1958</v>
      </c>
      <c r="F214">
        <v>2330</v>
      </c>
      <c r="G214" s="2">
        <f t="shared" si="41"/>
        <v>4.6435023474178401</v>
      </c>
      <c r="H214" s="2">
        <f t="shared" si="41"/>
        <v>6.5612447189264618</v>
      </c>
      <c r="I214" s="2">
        <f t="shared" si="41"/>
        <v>7.8778695398298328</v>
      </c>
      <c r="J214" s="2">
        <f t="shared" si="41"/>
        <v>2.9245037087927948</v>
      </c>
      <c r="K214" s="2">
        <f t="shared" si="41"/>
        <v>0.2514839354744185</v>
      </c>
      <c r="L214" s="2">
        <f t="shared" si="42"/>
        <v>297.25860425044135</v>
      </c>
      <c r="M214">
        <f>AVERAGE(D6:D15)</f>
        <v>315.23200000000003</v>
      </c>
      <c r="O214">
        <f t="shared" si="43"/>
        <v>2330</v>
      </c>
      <c r="P214" s="2">
        <f t="shared" si="46"/>
        <v>4.6435023474178401</v>
      </c>
      <c r="Q214" s="2">
        <f t="shared" si="46"/>
        <v>6.5612447189264618</v>
      </c>
      <c r="R214" s="2">
        <f t="shared" si="46"/>
        <v>7.8778695398298328</v>
      </c>
      <c r="S214" s="2">
        <f t="shared" si="46"/>
        <v>2.9245037087927948</v>
      </c>
      <c r="T214" s="2">
        <f t="shared" si="46"/>
        <v>0.2514839354744185</v>
      </c>
      <c r="U214" s="2">
        <f t="shared" si="44"/>
        <v>297.25860425044135</v>
      </c>
      <c r="V214" s="13">
        <f t="shared" si="45"/>
        <v>0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>
      <c r="A215" s="5">
        <v>1976</v>
      </c>
      <c r="B215" s="5">
        <v>331.19925000000001</v>
      </c>
      <c r="C215">
        <v>1975.625</v>
      </c>
      <c r="D215">
        <v>329.95</v>
      </c>
      <c r="E215" s="1">
        <f t="shared" si="40"/>
        <v>1959</v>
      </c>
      <c r="F215">
        <v>2454</v>
      </c>
      <c r="G215" s="2">
        <f t="shared" ref="G215:K230" si="47">G214*(1-G$5)+G$4*$F214*$L$4/1000</f>
        <v>4.7857089201877931</v>
      </c>
      <c r="H215" s="2">
        <f t="shared" si="47"/>
        <v>6.7619738812500838</v>
      </c>
      <c r="I215" s="2">
        <f t="shared" si="47"/>
        <v>8.122174871249797</v>
      </c>
      <c r="J215" s="2">
        <f t="shared" si="47"/>
        <v>3.0309101845284601</v>
      </c>
      <c r="K215" s="2">
        <f t="shared" si="47"/>
        <v>0.26192238865193074</v>
      </c>
      <c r="L215" s="2">
        <f t="shared" si="42"/>
        <v>297.96269024586809</v>
      </c>
      <c r="O215">
        <f t="shared" si="43"/>
        <v>2454</v>
      </c>
      <c r="P215" s="2">
        <f t="shared" si="46"/>
        <v>4.7857089201877931</v>
      </c>
      <c r="Q215" s="2">
        <f t="shared" si="46"/>
        <v>6.7619738812500838</v>
      </c>
      <c r="R215" s="2">
        <f t="shared" si="46"/>
        <v>8.122174871249797</v>
      </c>
      <c r="S215" s="2">
        <f t="shared" si="46"/>
        <v>3.0309101845284601</v>
      </c>
      <c r="T215" s="2">
        <f t="shared" si="46"/>
        <v>0.26192238865193074</v>
      </c>
      <c r="U215" s="2">
        <f t="shared" si="44"/>
        <v>297.96269024586809</v>
      </c>
      <c r="V215" s="13">
        <f t="shared" si="45"/>
        <v>0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>
      <c r="A216" s="5">
        <v>1977</v>
      </c>
      <c r="B216" s="5">
        <v>331.73058329999998</v>
      </c>
      <c r="C216">
        <v>1975.7083</v>
      </c>
      <c r="D216">
        <v>328.5</v>
      </c>
      <c r="E216" s="1">
        <f t="shared" si="40"/>
        <v>1960</v>
      </c>
      <c r="F216">
        <v>2569</v>
      </c>
      <c r="G216" s="2">
        <f t="shared" si="47"/>
        <v>4.9354835680751172</v>
      </c>
      <c r="H216" s="2">
        <f t="shared" si="47"/>
        <v>6.9737940241347243</v>
      </c>
      <c r="I216" s="2">
        <f t="shared" si="47"/>
        <v>8.3818300940252133</v>
      </c>
      <c r="J216" s="2">
        <f t="shared" si="47"/>
        <v>3.1457919834421926</v>
      </c>
      <c r="K216" s="2">
        <f t="shared" si="47"/>
        <v>0.27407522678819812</v>
      </c>
      <c r="L216" s="2">
        <f t="shared" si="42"/>
        <v>298.71097489646547</v>
      </c>
      <c r="O216">
        <f t="shared" si="43"/>
        <v>2569</v>
      </c>
      <c r="P216" s="2">
        <f t="shared" ref="P216:T231" si="48">P215*(1-P$5)+P$4*$O215*$L$4/1000</f>
        <v>4.9354835680751172</v>
      </c>
      <c r="Q216" s="2">
        <f t="shared" si="48"/>
        <v>6.9737940241347243</v>
      </c>
      <c r="R216" s="2">
        <f t="shared" si="48"/>
        <v>8.3818300940252133</v>
      </c>
      <c r="S216" s="2">
        <f t="shared" si="48"/>
        <v>3.1457919834421926</v>
      </c>
      <c r="T216" s="2">
        <f t="shared" si="48"/>
        <v>0.27407522678819812</v>
      </c>
      <c r="U216" s="2">
        <f t="shared" si="44"/>
        <v>298.71097489646547</v>
      </c>
      <c r="V216" s="13">
        <f t="shared" si="45"/>
        <v>0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>
      <c r="A217" s="5">
        <v>1978</v>
      </c>
      <c r="B217" s="5">
        <v>333.49275</v>
      </c>
      <c r="C217">
        <v>1975.7917</v>
      </c>
      <c r="D217">
        <v>328.36</v>
      </c>
      <c r="E217" s="1">
        <f t="shared" si="40"/>
        <v>1961</v>
      </c>
      <c r="F217">
        <v>2580</v>
      </c>
      <c r="G217" s="2">
        <f t="shared" si="47"/>
        <v>5.0922769953051645</v>
      </c>
      <c r="H217" s="2">
        <f t="shared" si="47"/>
        <v>7.1958295655387117</v>
      </c>
      <c r="I217" s="2">
        <f t="shared" si="47"/>
        <v>8.6552770597842681</v>
      </c>
      <c r="J217" s="2">
        <f t="shared" si="47"/>
        <v>3.2676085989378469</v>
      </c>
      <c r="K217" s="2">
        <f t="shared" si="47"/>
        <v>0.28684535675323308</v>
      </c>
      <c r="L217" s="2">
        <f t="shared" si="42"/>
        <v>299.49783757631923</v>
      </c>
      <c r="O217">
        <f t="shared" si="43"/>
        <v>2580</v>
      </c>
      <c r="P217" s="2">
        <f t="shared" si="48"/>
        <v>5.0922769953051645</v>
      </c>
      <c r="Q217" s="2">
        <f t="shared" si="48"/>
        <v>7.1958295655387117</v>
      </c>
      <c r="R217" s="2">
        <f t="shared" si="48"/>
        <v>8.6552770597842681</v>
      </c>
      <c r="S217" s="2">
        <f t="shared" si="48"/>
        <v>3.2676085989378469</v>
      </c>
      <c r="T217" s="2">
        <f t="shared" si="48"/>
        <v>0.28684535675323308</v>
      </c>
      <c r="U217" s="2">
        <f t="shared" si="44"/>
        <v>299.49783757631923</v>
      </c>
      <c r="V217" s="13">
        <f t="shared" si="45"/>
        <v>0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>
      <c r="A218" s="5">
        <v>1979</v>
      </c>
      <c r="B218" s="5">
        <v>335.2824167</v>
      </c>
      <c r="C218">
        <v>1975.875</v>
      </c>
      <c r="D218">
        <v>329.38</v>
      </c>
      <c r="E218" s="1">
        <f t="shared" si="40"/>
        <v>1962</v>
      </c>
      <c r="F218">
        <v>2686</v>
      </c>
      <c r="G218" s="2">
        <f t="shared" si="47"/>
        <v>5.2497417840375586</v>
      </c>
      <c r="H218" s="2">
        <f t="shared" si="47"/>
        <v>7.4182871443793204</v>
      </c>
      <c r="I218" s="2">
        <f t="shared" si="47"/>
        <v>8.926706234112773</v>
      </c>
      <c r="J218" s="2">
        <f t="shared" si="47"/>
        <v>3.3837572939762017</v>
      </c>
      <c r="K218" s="2">
        <f t="shared" si="47"/>
        <v>0.29510726403042442</v>
      </c>
      <c r="L218" s="2">
        <f t="shared" si="42"/>
        <v>300.27359972053625</v>
      </c>
      <c r="O218">
        <f t="shared" si="43"/>
        <v>2686</v>
      </c>
      <c r="P218" s="2">
        <f t="shared" si="48"/>
        <v>5.2497417840375586</v>
      </c>
      <c r="Q218" s="2">
        <f t="shared" si="48"/>
        <v>7.4182871443793204</v>
      </c>
      <c r="R218" s="2">
        <f t="shared" si="48"/>
        <v>8.926706234112773</v>
      </c>
      <c r="S218" s="2">
        <f t="shared" si="48"/>
        <v>3.3837572939762017</v>
      </c>
      <c r="T218" s="2">
        <f t="shared" si="48"/>
        <v>0.29510726403042442</v>
      </c>
      <c r="U218" s="2">
        <f t="shared" si="44"/>
        <v>300.27359972053625</v>
      </c>
      <c r="V218" s="13">
        <f t="shared" si="45"/>
        <v>0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>
      <c r="A219" s="5">
        <v>1979</v>
      </c>
      <c r="B219" s="5">
        <v>332.04542500000002</v>
      </c>
      <c r="C219">
        <v>1975.9583</v>
      </c>
      <c r="D219">
        <v>330.62</v>
      </c>
      <c r="E219" s="1">
        <f t="shared" si="40"/>
        <v>1963</v>
      </c>
      <c r="F219">
        <v>2833</v>
      </c>
      <c r="G219" s="2">
        <f t="shared" si="47"/>
        <v>5.4136760563380282</v>
      </c>
      <c r="H219" s="2">
        <f t="shared" si="47"/>
        <v>7.6500857874123716</v>
      </c>
      <c r="I219" s="2">
        <f t="shared" si="47"/>
        <v>9.2104170015195468</v>
      </c>
      <c r="J219" s="2">
        <f t="shared" si="47"/>
        <v>3.5057120937756472</v>
      </c>
      <c r="K219" s="2">
        <f t="shared" si="47"/>
        <v>0.30509488992334016</v>
      </c>
      <c r="L219" s="2">
        <f t="shared" si="42"/>
        <v>301.08498582896891</v>
      </c>
      <c r="O219">
        <f t="shared" si="43"/>
        <v>2833</v>
      </c>
      <c r="P219" s="2">
        <f t="shared" si="48"/>
        <v>5.4136760563380282</v>
      </c>
      <c r="Q219" s="2">
        <f t="shared" si="48"/>
        <v>7.6500857874123716</v>
      </c>
      <c r="R219" s="2">
        <f t="shared" si="48"/>
        <v>9.2104170015195468</v>
      </c>
      <c r="S219" s="2">
        <f t="shared" si="48"/>
        <v>3.5057120937756472</v>
      </c>
      <c r="T219" s="2">
        <f t="shared" si="48"/>
        <v>0.30509488992334016</v>
      </c>
      <c r="U219" s="2">
        <f t="shared" si="44"/>
        <v>301.08498582896891</v>
      </c>
      <c r="V219" s="13">
        <f t="shared" si="45"/>
        <v>0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>
      <c r="A220" s="5">
        <v>1979</v>
      </c>
      <c r="B220" s="5">
        <v>335.24097999999998</v>
      </c>
      <c r="C220">
        <v>1976.0417</v>
      </c>
      <c r="D220">
        <v>331.56</v>
      </c>
      <c r="E220" s="1">
        <f t="shared" si="40"/>
        <v>1964</v>
      </c>
      <c r="F220">
        <v>2995</v>
      </c>
      <c r="G220" s="2">
        <f t="shared" si="47"/>
        <v>5.5865821596244132</v>
      </c>
      <c r="H220" s="2">
        <f t="shared" si="47"/>
        <v>7.895049562349195</v>
      </c>
      <c r="I220" s="2">
        <f t="shared" si="47"/>
        <v>9.5124041353112165</v>
      </c>
      <c r="J220" s="2">
        <f t="shared" si="47"/>
        <v>3.6379535203975024</v>
      </c>
      <c r="K220" s="2">
        <f t="shared" si="47"/>
        <v>0.31805409969583753</v>
      </c>
      <c r="L220" s="2">
        <f t="shared" si="42"/>
        <v>301.95004347737819</v>
      </c>
      <c r="O220">
        <f t="shared" si="43"/>
        <v>2995</v>
      </c>
      <c r="P220" s="2">
        <f t="shared" si="48"/>
        <v>5.5865821596244132</v>
      </c>
      <c r="Q220" s="2">
        <f t="shared" si="48"/>
        <v>7.895049562349195</v>
      </c>
      <c r="R220" s="2">
        <f t="shared" si="48"/>
        <v>9.5124041353112165</v>
      </c>
      <c r="S220" s="2">
        <f t="shared" si="48"/>
        <v>3.6379535203975024</v>
      </c>
      <c r="T220" s="2">
        <f t="shared" si="48"/>
        <v>0.31805409969583753</v>
      </c>
      <c r="U220" s="2">
        <f t="shared" si="44"/>
        <v>301.95004347737819</v>
      </c>
      <c r="V220" s="13">
        <f t="shared" si="45"/>
        <v>0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>
      <c r="A221" s="5">
        <v>1980</v>
      </c>
      <c r="B221" s="5">
        <v>336.58983330000001</v>
      </c>
      <c r="C221">
        <v>1976.125</v>
      </c>
      <c r="D221">
        <v>332.74</v>
      </c>
      <c r="E221" s="1">
        <f t="shared" si="40"/>
        <v>1965</v>
      </c>
      <c r="F221">
        <v>3130</v>
      </c>
      <c r="G221" s="2">
        <f t="shared" si="47"/>
        <v>5.7693755868544603</v>
      </c>
      <c r="H221" s="2">
        <f t="shared" si="47"/>
        <v>8.1545507022225188</v>
      </c>
      <c r="I221" s="2">
        <f t="shared" si="47"/>
        <v>9.8346758399685257</v>
      </c>
      <c r="J221" s="2">
        <f t="shared" si="47"/>
        <v>3.7816544945713471</v>
      </c>
      <c r="K221" s="2">
        <f t="shared" si="47"/>
        <v>0.33351989155132167</v>
      </c>
      <c r="L221" s="2">
        <f t="shared" si="42"/>
        <v>302.87377651516817</v>
      </c>
      <c r="O221">
        <f t="shared" si="43"/>
        <v>3130</v>
      </c>
      <c r="P221" s="2">
        <f t="shared" si="48"/>
        <v>5.7693755868544603</v>
      </c>
      <c r="Q221" s="2">
        <f t="shared" si="48"/>
        <v>8.1545507022225188</v>
      </c>
      <c r="R221" s="2">
        <f t="shared" si="48"/>
        <v>9.8346758399685257</v>
      </c>
      <c r="S221" s="2">
        <f t="shared" si="48"/>
        <v>3.7816544945713471</v>
      </c>
      <c r="T221" s="2">
        <f t="shared" si="48"/>
        <v>0.33351989155132167</v>
      </c>
      <c r="U221" s="2">
        <f t="shared" si="44"/>
        <v>302.87377651516817</v>
      </c>
      <c r="V221" s="13">
        <f t="shared" si="45"/>
        <v>0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>
      <c r="A222" s="5">
        <v>1981</v>
      </c>
      <c r="B222" s="5">
        <v>337.63400000000001</v>
      </c>
      <c r="C222">
        <v>1976.2083</v>
      </c>
      <c r="D222">
        <v>333.36</v>
      </c>
      <c r="E222" s="1">
        <f t="shared" si="40"/>
        <v>1966</v>
      </c>
      <c r="F222">
        <v>3288</v>
      </c>
      <c r="G222" s="2">
        <f t="shared" si="47"/>
        <v>5.9604084507042252</v>
      </c>
      <c r="H222" s="2">
        <f t="shared" si="47"/>
        <v>8.4260140030391373</v>
      </c>
      <c r="I222" s="2">
        <f t="shared" si="47"/>
        <v>10.172903505459898</v>
      </c>
      <c r="J222" s="2">
        <f t="shared" si="47"/>
        <v>3.9329913542881836</v>
      </c>
      <c r="K222" s="2">
        <f t="shared" si="47"/>
        <v>0.34923839665742085</v>
      </c>
      <c r="L222" s="2">
        <f t="shared" si="42"/>
        <v>303.84155571014884</v>
      </c>
      <c r="O222">
        <f t="shared" si="43"/>
        <v>3288</v>
      </c>
      <c r="P222" s="2">
        <f t="shared" si="48"/>
        <v>5.9604084507042252</v>
      </c>
      <c r="Q222" s="2">
        <f t="shared" si="48"/>
        <v>8.4260140030391373</v>
      </c>
      <c r="R222" s="2">
        <f t="shared" si="48"/>
        <v>10.172903505459898</v>
      </c>
      <c r="S222" s="2">
        <f t="shared" si="48"/>
        <v>3.9329913542881836</v>
      </c>
      <c r="T222" s="2">
        <f t="shared" si="48"/>
        <v>0.34923839665742085</v>
      </c>
      <c r="U222" s="2">
        <f t="shared" si="44"/>
        <v>303.84155571014884</v>
      </c>
      <c r="V222" s="13">
        <f t="shared" si="45"/>
        <v>0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>
      <c r="A223" s="5">
        <v>1982</v>
      </c>
      <c r="B223" s="5">
        <v>338.11783329999997</v>
      </c>
      <c r="C223">
        <v>1976.2917</v>
      </c>
      <c r="D223">
        <v>334.74</v>
      </c>
      <c r="E223" s="1">
        <f t="shared" si="40"/>
        <v>1967</v>
      </c>
      <c r="F223">
        <v>3393</v>
      </c>
      <c r="G223" s="2">
        <f t="shared" si="47"/>
        <v>6.1610845070422533</v>
      </c>
      <c r="H223" s="2">
        <f t="shared" si="47"/>
        <v>8.7115661809497791</v>
      </c>
      <c r="I223" s="2">
        <f t="shared" si="47"/>
        <v>10.530328360112787</v>
      </c>
      <c r="J223" s="2">
        <f t="shared" si="47"/>
        <v>4.0942274159294891</v>
      </c>
      <c r="K223" s="2">
        <f t="shared" si="47"/>
        <v>0.36618999230470639</v>
      </c>
      <c r="L223" s="2">
        <f t="shared" si="42"/>
        <v>304.86339645633899</v>
      </c>
      <c r="O223">
        <f t="shared" si="43"/>
        <v>3393</v>
      </c>
      <c r="P223" s="2">
        <f t="shared" si="48"/>
        <v>6.1610845070422533</v>
      </c>
      <c r="Q223" s="2">
        <f t="shared" si="48"/>
        <v>8.7115661809497791</v>
      </c>
      <c r="R223" s="2">
        <f t="shared" si="48"/>
        <v>10.530328360112787</v>
      </c>
      <c r="S223" s="2">
        <f t="shared" si="48"/>
        <v>4.0942274159294891</v>
      </c>
      <c r="T223" s="2">
        <f t="shared" si="48"/>
        <v>0.36618999230470639</v>
      </c>
      <c r="U223" s="2">
        <f t="shared" si="44"/>
        <v>304.86339645633899</v>
      </c>
      <c r="V223" s="13">
        <f t="shared" si="45"/>
        <v>0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>
      <c r="A224" s="5">
        <v>1983</v>
      </c>
      <c r="B224" s="5">
        <v>340.06866669999999</v>
      </c>
      <c r="C224">
        <v>1976.375</v>
      </c>
      <c r="D224">
        <v>334.72</v>
      </c>
      <c r="E224" s="1">
        <f t="shared" si="40"/>
        <v>1968</v>
      </c>
      <c r="F224">
        <v>3566</v>
      </c>
      <c r="G224" s="2">
        <f t="shared" si="47"/>
        <v>6.3681690140845069</v>
      </c>
      <c r="H224" s="2">
        <f t="shared" si="47"/>
        <v>9.0061919512107131</v>
      </c>
      <c r="I224" s="2">
        <f t="shared" si="47"/>
        <v>10.89873028611618</v>
      </c>
      <c r="J224" s="2">
        <f t="shared" si="47"/>
        <v>4.2585765119339767</v>
      </c>
      <c r="K224" s="2">
        <f t="shared" si="47"/>
        <v>0.38140123226062506</v>
      </c>
      <c r="L224" s="2">
        <f t="shared" si="42"/>
        <v>305.91306899560601</v>
      </c>
      <c r="O224">
        <f t="shared" si="43"/>
        <v>3566</v>
      </c>
      <c r="P224" s="2">
        <f t="shared" si="48"/>
        <v>6.3681690140845069</v>
      </c>
      <c r="Q224" s="2">
        <f t="shared" si="48"/>
        <v>9.0061919512107131</v>
      </c>
      <c r="R224" s="2">
        <f t="shared" si="48"/>
        <v>10.89873028611618</v>
      </c>
      <c r="S224" s="2">
        <f t="shared" si="48"/>
        <v>4.2585765119339767</v>
      </c>
      <c r="T224" s="2">
        <f t="shared" si="48"/>
        <v>0.38140123226062506</v>
      </c>
      <c r="U224" s="2">
        <f t="shared" si="44"/>
        <v>305.91306899560601</v>
      </c>
      <c r="V224" s="13">
        <f t="shared" si="45"/>
        <v>0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>
      <c r="A225" s="5">
        <v>1984</v>
      </c>
      <c r="B225" s="5">
        <v>341.84866670000002</v>
      </c>
      <c r="C225">
        <v>1976.4583</v>
      </c>
      <c r="D225">
        <v>333.98</v>
      </c>
      <c r="E225" s="1">
        <f t="shared" si="40"/>
        <v>1969</v>
      </c>
      <c r="F225">
        <v>3780</v>
      </c>
      <c r="G225" s="2">
        <f t="shared" si="47"/>
        <v>6.5858122065727702</v>
      </c>
      <c r="H225" s="2">
        <f t="shared" si="47"/>
        <v>9.3162513286239097</v>
      </c>
      <c r="I225" s="2">
        <f t="shared" si="47"/>
        <v>11.288177904898959</v>
      </c>
      <c r="J225" s="2">
        <f t="shared" si="47"/>
        <v>4.4338420250926829</v>
      </c>
      <c r="K225" s="2">
        <f t="shared" si="47"/>
        <v>0.39874938139383509</v>
      </c>
      <c r="L225" s="2">
        <f t="shared" si="42"/>
        <v>307.02283284658216</v>
      </c>
      <c r="O225">
        <f t="shared" si="43"/>
        <v>3780</v>
      </c>
      <c r="P225" s="2">
        <f t="shared" si="48"/>
        <v>6.5858122065727702</v>
      </c>
      <c r="Q225" s="2">
        <f t="shared" si="48"/>
        <v>9.3162513286239097</v>
      </c>
      <c r="R225" s="2">
        <f t="shared" si="48"/>
        <v>11.288177904898959</v>
      </c>
      <c r="S225" s="2">
        <f t="shared" si="48"/>
        <v>4.4338420250926829</v>
      </c>
      <c r="T225" s="2">
        <f t="shared" si="48"/>
        <v>0.39874938139383509</v>
      </c>
      <c r="U225" s="2">
        <f t="shared" si="44"/>
        <v>307.02283284658216</v>
      </c>
      <c r="V225" s="13">
        <f t="shared" si="45"/>
        <v>0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>
      <c r="A226" s="5">
        <v>1985</v>
      </c>
      <c r="B226" s="5">
        <v>343.24783330000002</v>
      </c>
      <c r="C226">
        <v>1976.5417</v>
      </c>
      <c r="D226">
        <v>333.08</v>
      </c>
      <c r="E226" s="1">
        <f t="shared" si="40"/>
        <v>1970</v>
      </c>
      <c r="F226">
        <v>4053</v>
      </c>
      <c r="G226" s="2">
        <f t="shared" si="47"/>
        <v>6.8165164319248825</v>
      </c>
      <c r="H226" s="2">
        <f t="shared" si="47"/>
        <v>9.6455516201328528</v>
      </c>
      <c r="I226" s="2">
        <f t="shared" si="47"/>
        <v>11.704548352623755</v>
      </c>
      <c r="J226" s="2">
        <f t="shared" si="47"/>
        <v>4.6242125413859894</v>
      </c>
      <c r="K226" s="2">
        <f t="shared" si="47"/>
        <v>0.41931851408920162</v>
      </c>
      <c r="L226" s="2">
        <f t="shared" si="42"/>
        <v>308.21014746015669</v>
      </c>
      <c r="O226">
        <f t="shared" si="43"/>
        <v>4053</v>
      </c>
      <c r="P226" s="2">
        <f t="shared" si="48"/>
        <v>6.8165164319248825</v>
      </c>
      <c r="Q226" s="2">
        <f t="shared" si="48"/>
        <v>9.6455516201328528</v>
      </c>
      <c r="R226" s="2">
        <f t="shared" si="48"/>
        <v>11.704548352623755</v>
      </c>
      <c r="S226" s="2">
        <f t="shared" si="48"/>
        <v>4.6242125413859894</v>
      </c>
      <c r="T226" s="2">
        <f t="shared" si="48"/>
        <v>0.41931851408920162</v>
      </c>
      <c r="U226" s="2">
        <f t="shared" si="44"/>
        <v>308.21014746015669</v>
      </c>
      <c r="V226" s="13">
        <f t="shared" si="45"/>
        <v>0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>
      <c r="A227" s="5">
        <v>1986</v>
      </c>
      <c r="B227" s="5">
        <v>344.45466670000002</v>
      </c>
      <c r="C227">
        <v>1976.625</v>
      </c>
      <c r="D227">
        <v>330.68</v>
      </c>
      <c r="E227" s="1">
        <f t="shared" si="40"/>
        <v>1971</v>
      </c>
      <c r="F227">
        <v>4208</v>
      </c>
      <c r="G227" s="2">
        <f t="shared" si="47"/>
        <v>7.0638826291079813</v>
      </c>
      <c r="H227" s="2">
        <f t="shared" si="47"/>
        <v>9.9995797995108582</v>
      </c>
      <c r="I227" s="2">
        <f t="shared" si="47"/>
        <v>12.156344104264022</v>
      </c>
      <c r="J227" s="2">
        <f t="shared" si="47"/>
        <v>4.8357500421018615</v>
      </c>
      <c r="K227" s="2">
        <f t="shared" si="47"/>
        <v>0.44461122512108975</v>
      </c>
      <c r="L227" s="2">
        <f t="shared" si="42"/>
        <v>309.50016780010583</v>
      </c>
      <c r="O227">
        <f t="shared" si="43"/>
        <v>4208</v>
      </c>
      <c r="P227" s="2">
        <f t="shared" si="48"/>
        <v>7.0638826291079813</v>
      </c>
      <c r="Q227" s="2">
        <f t="shared" si="48"/>
        <v>9.9995797995108582</v>
      </c>
      <c r="R227" s="2">
        <f t="shared" si="48"/>
        <v>12.156344104264022</v>
      </c>
      <c r="S227" s="2">
        <f t="shared" si="48"/>
        <v>4.8357500421018615</v>
      </c>
      <c r="T227" s="2">
        <f t="shared" si="48"/>
        <v>0.44461122512108975</v>
      </c>
      <c r="U227" s="2">
        <f t="shared" si="44"/>
        <v>309.50016780010583</v>
      </c>
      <c r="V227" s="13">
        <f t="shared" si="45"/>
        <v>0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>
      <c r="A228" s="5">
        <v>1987</v>
      </c>
      <c r="B228" s="5">
        <v>346.12925000000001</v>
      </c>
      <c r="C228">
        <v>1976.7083</v>
      </c>
      <c r="D228">
        <v>328.96</v>
      </c>
      <c r="E228" s="1">
        <f t="shared" si="40"/>
        <v>1972</v>
      </c>
      <c r="F228">
        <v>4376</v>
      </c>
      <c r="G228" s="2">
        <f t="shared" si="47"/>
        <v>7.3207089201877933</v>
      </c>
      <c r="H228" s="2">
        <f t="shared" si="47"/>
        <v>10.367188027392475</v>
      </c>
      <c r="I228" s="2">
        <f t="shared" si="47"/>
        <v>12.625361960041674</v>
      </c>
      <c r="J228" s="2">
        <f t="shared" si="47"/>
        <v>5.0533955587079493</v>
      </c>
      <c r="K228" s="2">
        <f t="shared" si="47"/>
        <v>0.46722902513434617</v>
      </c>
      <c r="L228" s="2">
        <f t="shared" si="42"/>
        <v>310.83388349146423</v>
      </c>
      <c r="O228">
        <f t="shared" si="43"/>
        <v>4376</v>
      </c>
      <c r="P228" s="2">
        <f t="shared" si="48"/>
        <v>7.3207089201877933</v>
      </c>
      <c r="Q228" s="2">
        <f t="shared" si="48"/>
        <v>10.367188027392475</v>
      </c>
      <c r="R228" s="2">
        <f t="shared" si="48"/>
        <v>12.625361960041674</v>
      </c>
      <c r="S228" s="2">
        <f t="shared" si="48"/>
        <v>5.0533955587079493</v>
      </c>
      <c r="T228" s="2">
        <f t="shared" si="48"/>
        <v>0.46722902513434617</v>
      </c>
      <c r="U228" s="2">
        <f t="shared" si="44"/>
        <v>310.83388349146423</v>
      </c>
      <c r="V228" s="13">
        <f t="shared" si="45"/>
        <v>0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>
      <c r="A229" s="5">
        <v>1988</v>
      </c>
      <c r="B229" s="5">
        <v>348.3018333</v>
      </c>
      <c r="C229">
        <v>1976.7917</v>
      </c>
      <c r="D229">
        <v>328.72</v>
      </c>
      <c r="E229" s="1">
        <f t="shared" si="40"/>
        <v>1973</v>
      </c>
      <c r="F229">
        <v>4615</v>
      </c>
      <c r="G229" s="2">
        <f t="shared" si="47"/>
        <v>7.5877887323943662</v>
      </c>
      <c r="H229" s="2">
        <f t="shared" si="47"/>
        <v>10.749559601935228</v>
      </c>
      <c r="I229" s="2">
        <f t="shared" si="47"/>
        <v>13.113323805911094</v>
      </c>
      <c r="J229" s="2">
        <f t="shared" si="47"/>
        <v>5.2783259810554055</v>
      </c>
      <c r="K229" s="2">
        <f t="shared" si="47"/>
        <v>0.48883473824129697</v>
      </c>
      <c r="L229" s="2">
        <f t="shared" si="42"/>
        <v>312.2178328595374</v>
      </c>
      <c r="O229">
        <f t="shared" si="43"/>
        <v>4615</v>
      </c>
      <c r="P229" s="2">
        <f t="shared" si="48"/>
        <v>7.5877887323943662</v>
      </c>
      <c r="Q229" s="2">
        <f t="shared" si="48"/>
        <v>10.749559601935228</v>
      </c>
      <c r="R229" s="2">
        <f t="shared" si="48"/>
        <v>13.113323805911094</v>
      </c>
      <c r="S229" s="2">
        <f t="shared" si="48"/>
        <v>5.2783259810554055</v>
      </c>
      <c r="T229" s="2">
        <f t="shared" si="48"/>
        <v>0.48883473824129697</v>
      </c>
      <c r="U229" s="2">
        <f t="shared" si="44"/>
        <v>312.2178328595374</v>
      </c>
      <c r="V229" s="13">
        <f t="shared" si="45"/>
        <v>0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>
      <c r="A230" s="5">
        <v>1989</v>
      </c>
      <c r="B230" s="5">
        <v>349.49725000000001</v>
      </c>
      <c r="C230">
        <v>1976.875</v>
      </c>
      <c r="D230">
        <v>330.16</v>
      </c>
      <c r="E230" s="1">
        <f t="shared" si="40"/>
        <v>1974</v>
      </c>
      <c r="F230">
        <v>4623</v>
      </c>
      <c r="G230" s="2">
        <f t="shared" si="47"/>
        <v>7.8694553990610325</v>
      </c>
      <c r="H230" s="2">
        <f t="shared" si="47"/>
        <v>11.153320575397705</v>
      </c>
      <c r="I230" s="2">
        <f t="shared" si="47"/>
        <v>13.630642030636347</v>
      </c>
      <c r="J230" s="2">
        <f t="shared" si="47"/>
        <v>5.5184584787152442</v>
      </c>
      <c r="K230" s="2">
        <f t="shared" si="47"/>
        <v>0.51315992294261292</v>
      </c>
      <c r="L230" s="2">
        <f t="shared" si="42"/>
        <v>313.68503640675294</v>
      </c>
      <c r="O230">
        <f t="shared" si="43"/>
        <v>4623</v>
      </c>
      <c r="P230" s="2">
        <f t="shared" si="48"/>
        <v>7.8694553990610325</v>
      </c>
      <c r="Q230" s="2">
        <f t="shared" si="48"/>
        <v>11.153320575397705</v>
      </c>
      <c r="R230" s="2">
        <f t="shared" si="48"/>
        <v>13.630642030636347</v>
      </c>
      <c r="S230" s="2">
        <f t="shared" si="48"/>
        <v>5.5184584787152442</v>
      </c>
      <c r="T230" s="2">
        <f t="shared" si="48"/>
        <v>0.51315992294261292</v>
      </c>
      <c r="U230" s="2">
        <f t="shared" si="44"/>
        <v>313.68503640675294</v>
      </c>
      <c r="V230" s="13">
        <f t="shared" si="45"/>
        <v>0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>
      <c r="A231" s="5">
        <v>1990</v>
      </c>
      <c r="B231" s="5">
        <v>350.95974999999999</v>
      </c>
      <c r="C231">
        <v>1976.9583</v>
      </c>
      <c r="D231">
        <v>331.62</v>
      </c>
      <c r="E231" s="1">
        <f t="shared" si="40"/>
        <v>1975</v>
      </c>
      <c r="F231">
        <v>4596</v>
      </c>
      <c r="G231" s="2">
        <f t="shared" ref="G231:K246" si="49">G230*(1-G$5)+G$4*$F230*$L$4/1000</f>
        <v>8.1516103286384975</v>
      </c>
      <c r="H231" s="2">
        <f t="shared" si="49"/>
        <v>11.556721964058877</v>
      </c>
      <c r="I231" s="2">
        <f t="shared" si="49"/>
        <v>14.142218369467749</v>
      </c>
      <c r="J231" s="2">
        <f t="shared" si="49"/>
        <v>5.7458119288616505</v>
      </c>
      <c r="K231" s="2">
        <f t="shared" si="49"/>
        <v>0.52828948012159394</v>
      </c>
      <c r="L231" s="2">
        <f t="shared" si="42"/>
        <v>315.12465207114838</v>
      </c>
      <c r="O231">
        <f t="shared" si="43"/>
        <v>4596</v>
      </c>
      <c r="P231" s="2">
        <f t="shared" si="48"/>
        <v>8.1516103286384975</v>
      </c>
      <c r="Q231" s="2">
        <f t="shared" si="48"/>
        <v>11.556721964058877</v>
      </c>
      <c r="R231" s="2">
        <f t="shared" si="48"/>
        <v>14.142218369467749</v>
      </c>
      <c r="S231" s="2">
        <f t="shared" si="48"/>
        <v>5.7458119288616505</v>
      </c>
      <c r="T231" s="2">
        <f t="shared" si="48"/>
        <v>0.52828948012159394</v>
      </c>
      <c r="U231" s="2">
        <f t="shared" si="44"/>
        <v>315.12465207114838</v>
      </c>
      <c r="V231" s="13">
        <f t="shared" si="45"/>
        <v>0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>
      <c r="A232" s="5">
        <v>1991</v>
      </c>
      <c r="B232" s="5">
        <v>352.5660833</v>
      </c>
      <c r="C232">
        <v>1977.0417</v>
      </c>
      <c r="D232">
        <v>332.68</v>
      </c>
      <c r="E232" s="1">
        <f t="shared" si="40"/>
        <v>1976</v>
      </c>
      <c r="F232">
        <v>4864</v>
      </c>
      <c r="G232" s="2">
        <f t="shared" si="49"/>
        <v>8.4321173708920192</v>
      </c>
      <c r="H232" s="2">
        <f t="shared" si="49"/>
        <v>11.956478372170753</v>
      </c>
      <c r="I232" s="2">
        <f t="shared" si="49"/>
        <v>14.642871677571748</v>
      </c>
      <c r="J232" s="2">
        <f t="shared" si="49"/>
        <v>5.9570083770829374</v>
      </c>
      <c r="K232" s="2">
        <f t="shared" si="49"/>
        <v>0.53619841478471852</v>
      </c>
      <c r="L232" s="2">
        <f t="shared" si="42"/>
        <v>316.52467421250219</v>
      </c>
      <c r="O232">
        <f t="shared" si="43"/>
        <v>4864</v>
      </c>
      <c r="P232" s="2">
        <f t="shared" ref="P232:T247" si="50">P231*(1-P$5)+P$4*$O231*$L$4/1000</f>
        <v>8.4321173708920192</v>
      </c>
      <c r="Q232" s="2">
        <f t="shared" si="50"/>
        <v>11.956478372170753</v>
      </c>
      <c r="R232" s="2">
        <f t="shared" si="50"/>
        <v>14.642871677571748</v>
      </c>
      <c r="S232" s="2">
        <f t="shared" si="50"/>
        <v>5.9570083770829374</v>
      </c>
      <c r="T232" s="2">
        <f t="shared" si="50"/>
        <v>0.53619841478471852</v>
      </c>
      <c r="U232" s="2">
        <f t="shared" si="44"/>
        <v>316.52467421250219</v>
      </c>
      <c r="V232" s="13">
        <f t="shared" si="45"/>
        <v>0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>
      <c r="A233" s="5">
        <v>1992</v>
      </c>
      <c r="B233" s="5">
        <v>354.07</v>
      </c>
      <c r="C233">
        <v>1977.125</v>
      </c>
      <c r="D233">
        <v>333.17</v>
      </c>
      <c r="E233" s="1">
        <f t="shared" si="40"/>
        <v>1977</v>
      </c>
      <c r="F233">
        <v>5026</v>
      </c>
      <c r="G233" s="2">
        <f t="shared" si="49"/>
        <v>8.7289812206572783</v>
      </c>
      <c r="H233" s="2">
        <f t="shared" si="49"/>
        <v>12.380299357700245</v>
      </c>
      <c r="I233" s="2">
        <f t="shared" si="49"/>
        <v>15.177067819420543</v>
      </c>
      <c r="J233" s="2">
        <f t="shared" si="49"/>
        <v>6.1875952352493577</v>
      </c>
      <c r="K233" s="2">
        <f t="shared" si="49"/>
        <v>0.55357758576798066</v>
      </c>
      <c r="L233" s="2">
        <f t="shared" si="42"/>
        <v>318.02752121879541</v>
      </c>
      <c r="O233">
        <f t="shared" si="43"/>
        <v>5026</v>
      </c>
      <c r="P233" s="2">
        <f t="shared" si="50"/>
        <v>8.7289812206572783</v>
      </c>
      <c r="Q233" s="2">
        <f t="shared" si="50"/>
        <v>12.380299357700245</v>
      </c>
      <c r="R233" s="2">
        <f t="shared" si="50"/>
        <v>15.177067819420543</v>
      </c>
      <c r="S233" s="2">
        <f t="shared" si="50"/>
        <v>6.1875952352493577</v>
      </c>
      <c r="T233" s="2">
        <f t="shared" si="50"/>
        <v>0.55357758576798066</v>
      </c>
      <c r="U233" s="2">
        <f t="shared" si="44"/>
        <v>318.02752121879541</v>
      </c>
      <c r="V233" s="13">
        <f t="shared" si="45"/>
        <v>0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>
      <c r="A234" s="5">
        <v>1993</v>
      </c>
      <c r="B234" s="5">
        <v>354.87</v>
      </c>
      <c r="C234">
        <v>1977.2083</v>
      </c>
      <c r="D234">
        <v>334.96</v>
      </c>
      <c r="E234" s="1">
        <f t="shared" si="40"/>
        <v>1978</v>
      </c>
      <c r="F234">
        <v>5087</v>
      </c>
      <c r="G234" s="2">
        <f t="shared" si="49"/>
        <v>9.0357323943661978</v>
      </c>
      <c r="H234" s="2">
        <f t="shared" si="49"/>
        <v>12.818165666632165</v>
      </c>
      <c r="I234" s="2">
        <f t="shared" si="49"/>
        <v>15.728431679811502</v>
      </c>
      <c r="J234" s="2">
        <f t="shared" si="49"/>
        <v>6.4240234756473917</v>
      </c>
      <c r="K234" s="2">
        <f t="shared" si="49"/>
        <v>0.57172421961253428</v>
      </c>
      <c r="L234" s="2">
        <f t="shared" si="42"/>
        <v>319.5780774360698</v>
      </c>
      <c r="O234">
        <f t="shared" si="43"/>
        <v>5087</v>
      </c>
      <c r="P234" s="2">
        <f t="shared" si="50"/>
        <v>9.0357323943661978</v>
      </c>
      <c r="Q234" s="2">
        <f t="shared" si="50"/>
        <v>12.818165666632165</v>
      </c>
      <c r="R234" s="2">
        <f t="shared" si="50"/>
        <v>15.728431679811502</v>
      </c>
      <c r="S234" s="2">
        <f t="shared" si="50"/>
        <v>6.4240234756473917</v>
      </c>
      <c r="T234" s="2">
        <f t="shared" si="50"/>
        <v>0.57172421961253428</v>
      </c>
      <c r="U234" s="2">
        <f t="shared" si="44"/>
        <v>319.5780774360698</v>
      </c>
      <c r="V234" s="13">
        <f t="shared" si="45"/>
        <v>0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>
      <c r="A235" s="5">
        <v>1994</v>
      </c>
      <c r="B235" s="5">
        <v>356.32</v>
      </c>
      <c r="C235">
        <v>1977.2917</v>
      </c>
      <c r="D235">
        <v>336.14</v>
      </c>
      <c r="E235" s="1">
        <f t="shared" si="40"/>
        <v>1979</v>
      </c>
      <c r="F235">
        <v>5369</v>
      </c>
      <c r="G235" s="2">
        <f t="shared" si="49"/>
        <v>9.3462065727699546</v>
      </c>
      <c r="H235" s="2">
        <f t="shared" si="49"/>
        <v>13.260555091786765</v>
      </c>
      <c r="I235" s="2">
        <f t="shared" si="49"/>
        <v>16.28155911413258</v>
      </c>
      <c r="J235" s="2">
        <f t="shared" si="49"/>
        <v>6.6541049383807076</v>
      </c>
      <c r="K235" s="2">
        <f t="shared" si="49"/>
        <v>0.58559455917509318</v>
      </c>
      <c r="L235" s="2">
        <f t="shared" si="42"/>
        <v>321.12802027624508</v>
      </c>
      <c r="O235">
        <f t="shared" si="43"/>
        <v>5369</v>
      </c>
      <c r="P235" s="2">
        <f t="shared" si="50"/>
        <v>9.3462065727699546</v>
      </c>
      <c r="Q235" s="2">
        <f t="shared" si="50"/>
        <v>13.260555091786765</v>
      </c>
      <c r="R235" s="2">
        <f t="shared" si="50"/>
        <v>16.28155911413258</v>
      </c>
      <c r="S235" s="2">
        <f t="shared" si="50"/>
        <v>6.6541049383807076</v>
      </c>
      <c r="T235" s="2">
        <f t="shared" si="50"/>
        <v>0.58559455917509318</v>
      </c>
      <c r="U235" s="2">
        <f t="shared" si="44"/>
        <v>321.12802027624508</v>
      </c>
      <c r="V235" s="13">
        <f t="shared" si="45"/>
        <v>0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>
      <c r="A236" s="5">
        <v>1995</v>
      </c>
      <c r="B236" s="5">
        <v>358.31</v>
      </c>
      <c r="C236">
        <v>1977.375</v>
      </c>
      <c r="D236">
        <v>336.93</v>
      </c>
      <c r="E236" s="1">
        <f t="shared" si="40"/>
        <v>1980</v>
      </c>
      <c r="F236">
        <v>5316</v>
      </c>
      <c r="G236" s="2">
        <f t="shared" si="49"/>
        <v>9.6738920187793447</v>
      </c>
      <c r="H236" s="2">
        <f t="shared" si="49"/>
        <v>13.728206363645002</v>
      </c>
      <c r="I236" s="2">
        <f t="shared" si="49"/>
        <v>16.869628328542579</v>
      </c>
      <c r="J236" s="2">
        <f t="shared" si="49"/>
        <v>6.9041411620400934</v>
      </c>
      <c r="K236" s="2">
        <f t="shared" si="49"/>
        <v>0.6072467820001286</v>
      </c>
      <c r="L236" s="2">
        <f t="shared" si="42"/>
        <v>322.78311465500713</v>
      </c>
      <c r="O236">
        <f t="shared" si="43"/>
        <v>5316</v>
      </c>
      <c r="P236" s="2">
        <f t="shared" si="50"/>
        <v>9.6738920187793447</v>
      </c>
      <c r="Q236" s="2">
        <f t="shared" si="50"/>
        <v>13.728206363645002</v>
      </c>
      <c r="R236" s="2">
        <f t="shared" si="50"/>
        <v>16.869628328542579</v>
      </c>
      <c r="S236" s="2">
        <f t="shared" si="50"/>
        <v>6.9041411620400934</v>
      </c>
      <c r="T236" s="2">
        <f t="shared" si="50"/>
        <v>0.6072467820001286</v>
      </c>
      <c r="U236" s="2">
        <f t="shared" si="44"/>
        <v>322.78311465500713</v>
      </c>
      <c r="V236" s="13">
        <f t="shared" si="45"/>
        <v>0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>
      <c r="A237" s="5">
        <v>1996</v>
      </c>
      <c r="B237" s="5">
        <v>359.8</v>
      </c>
      <c r="C237">
        <v>1977.4583</v>
      </c>
      <c r="D237">
        <v>336.17</v>
      </c>
      <c r="E237" s="1">
        <f t="shared" si="40"/>
        <v>1981</v>
      </c>
      <c r="F237">
        <v>5152</v>
      </c>
      <c r="G237" s="2">
        <f t="shared" si="49"/>
        <v>9.9983427230046971</v>
      </c>
      <c r="H237" s="2">
        <f t="shared" si="49"/>
        <v>14.189594587050243</v>
      </c>
      <c r="I237" s="2">
        <f t="shared" si="49"/>
        <v>17.441841674450874</v>
      </c>
      <c r="J237" s="2">
        <f t="shared" si="49"/>
        <v>7.1336729450424237</v>
      </c>
      <c r="K237" s="2">
        <f t="shared" si="49"/>
        <v>0.61789125608364415</v>
      </c>
      <c r="L237" s="2">
        <f t="shared" si="42"/>
        <v>324.38134318563186</v>
      </c>
      <c r="O237">
        <f t="shared" si="43"/>
        <v>5152</v>
      </c>
      <c r="P237" s="2">
        <f t="shared" si="50"/>
        <v>9.9983427230046971</v>
      </c>
      <c r="Q237" s="2">
        <f t="shared" si="50"/>
        <v>14.189594587050243</v>
      </c>
      <c r="R237" s="2">
        <f t="shared" si="50"/>
        <v>17.441841674450874</v>
      </c>
      <c r="S237" s="2">
        <f t="shared" si="50"/>
        <v>7.1336729450424237</v>
      </c>
      <c r="T237" s="2">
        <f t="shared" si="50"/>
        <v>0.61789125608364415</v>
      </c>
      <c r="U237" s="2">
        <f t="shared" si="44"/>
        <v>324.38134318563186</v>
      </c>
      <c r="V237" s="13">
        <f t="shared" si="45"/>
        <v>0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>
      <c r="A238" s="5">
        <v>1997</v>
      </c>
      <c r="B238" s="5">
        <v>361.13</v>
      </c>
      <c r="C238">
        <v>1977.5417</v>
      </c>
      <c r="D238">
        <v>334.89</v>
      </c>
      <c r="E238" s="1">
        <f t="shared" si="40"/>
        <v>1982</v>
      </c>
      <c r="F238">
        <v>5113</v>
      </c>
      <c r="G238" s="2">
        <f t="shared" si="49"/>
        <v>10.312784037558687</v>
      </c>
      <c r="H238" s="2">
        <f t="shared" si="49"/>
        <v>14.634314456624777</v>
      </c>
      <c r="I238" s="2">
        <f t="shared" si="49"/>
        <v>17.981735922752087</v>
      </c>
      <c r="J238" s="2">
        <f t="shared" si="49"/>
        <v>7.3308434726053662</v>
      </c>
      <c r="K238" s="2">
        <f t="shared" si="49"/>
        <v>0.61664792545538094</v>
      </c>
      <c r="L238" s="2">
        <f t="shared" si="42"/>
        <v>325.87632581499628</v>
      </c>
      <c r="O238">
        <f t="shared" si="43"/>
        <v>5113</v>
      </c>
      <c r="P238" s="2">
        <f t="shared" si="50"/>
        <v>10.312784037558687</v>
      </c>
      <c r="Q238" s="2">
        <f t="shared" si="50"/>
        <v>14.634314456624777</v>
      </c>
      <c r="R238" s="2">
        <f t="shared" si="50"/>
        <v>17.981735922752087</v>
      </c>
      <c r="S238" s="2">
        <f t="shared" si="50"/>
        <v>7.3308434726053662</v>
      </c>
      <c r="T238" s="2">
        <f t="shared" si="50"/>
        <v>0.61664792545538094</v>
      </c>
      <c r="U238" s="2">
        <f t="shared" si="44"/>
        <v>325.87632581499628</v>
      </c>
      <c r="V238" s="13">
        <f t="shared" si="45"/>
        <v>0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>
      <c r="A239" s="5">
        <v>1998</v>
      </c>
      <c r="B239" s="5">
        <v>363.6</v>
      </c>
      <c r="C239">
        <v>1977.625</v>
      </c>
      <c r="D239">
        <v>332.56</v>
      </c>
      <c r="E239" s="1">
        <f t="shared" si="40"/>
        <v>1983</v>
      </c>
      <c r="F239">
        <v>5095</v>
      </c>
      <c r="G239" s="2">
        <f t="shared" si="49"/>
        <v>10.624845070422538</v>
      </c>
      <c r="H239" s="2">
        <f t="shared" si="49"/>
        <v>15.074148916710246</v>
      </c>
      <c r="I239" s="2">
        <f t="shared" si="49"/>
        <v>18.50852422300261</v>
      </c>
      <c r="J239" s="2">
        <f t="shared" si="49"/>
        <v>7.5121728030154289</v>
      </c>
      <c r="K239" s="2">
        <f t="shared" si="49"/>
        <v>0.61406282139368651</v>
      </c>
      <c r="L239" s="2">
        <f t="shared" si="42"/>
        <v>327.3337538345445</v>
      </c>
      <c r="O239">
        <f t="shared" si="43"/>
        <v>5095</v>
      </c>
      <c r="P239" s="2">
        <f t="shared" si="50"/>
        <v>10.624845070422538</v>
      </c>
      <c r="Q239" s="2">
        <f t="shared" si="50"/>
        <v>15.074148916710246</v>
      </c>
      <c r="R239" s="2">
        <f t="shared" si="50"/>
        <v>18.50852422300261</v>
      </c>
      <c r="S239" s="2">
        <f t="shared" si="50"/>
        <v>7.5121728030154289</v>
      </c>
      <c r="T239" s="2">
        <f t="shared" si="50"/>
        <v>0.61406282139368651</v>
      </c>
      <c r="U239" s="2">
        <f t="shared" si="44"/>
        <v>327.3337538345445</v>
      </c>
      <c r="V239" s="13">
        <f t="shared" si="45"/>
        <v>0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>
      <c r="A240" s="5">
        <v>1999</v>
      </c>
      <c r="B240" s="5">
        <v>365.54</v>
      </c>
      <c r="C240">
        <v>1977.7083</v>
      </c>
      <c r="D240">
        <v>331.29</v>
      </c>
      <c r="E240" s="1">
        <f t="shared" si="40"/>
        <v>1984</v>
      </c>
      <c r="F240">
        <v>5283</v>
      </c>
      <c r="G240" s="2">
        <f t="shared" si="49"/>
        <v>10.935807511737092</v>
      </c>
      <c r="H240" s="2">
        <f t="shared" si="49"/>
        <v>15.511083238200142</v>
      </c>
      <c r="I240" s="2">
        <f t="shared" si="49"/>
        <v>19.025537420886582</v>
      </c>
      <c r="J240" s="2">
        <f t="shared" si="49"/>
        <v>7.6810306827959272</v>
      </c>
      <c r="K240" s="2">
        <f t="shared" si="49"/>
        <v>0.61164980609918596</v>
      </c>
      <c r="L240" s="2">
        <f t="shared" si="42"/>
        <v>328.76510865971892</v>
      </c>
      <c r="O240">
        <f t="shared" si="43"/>
        <v>5283</v>
      </c>
      <c r="P240" s="2">
        <f t="shared" si="50"/>
        <v>10.935807511737092</v>
      </c>
      <c r="Q240" s="2">
        <f t="shared" si="50"/>
        <v>15.511083238200142</v>
      </c>
      <c r="R240" s="2">
        <f t="shared" si="50"/>
        <v>19.025537420886582</v>
      </c>
      <c r="S240" s="2">
        <f t="shared" si="50"/>
        <v>7.6810306827959272</v>
      </c>
      <c r="T240" s="2">
        <f t="shared" si="50"/>
        <v>0.61164980609918596</v>
      </c>
      <c r="U240" s="2">
        <f t="shared" si="44"/>
        <v>328.76510865971892</v>
      </c>
      <c r="V240" s="13">
        <f t="shared" si="45"/>
        <v>0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>
      <c r="A241" s="5">
        <v>2000</v>
      </c>
      <c r="B241" s="5">
        <v>366.82</v>
      </c>
      <c r="C241">
        <v>1977.7917</v>
      </c>
      <c r="D241">
        <v>331.28</v>
      </c>
      <c r="E241" s="1">
        <f t="shared" si="40"/>
        <v>1985</v>
      </c>
      <c r="F241">
        <v>5441</v>
      </c>
      <c r="G241" s="2">
        <f t="shared" si="49"/>
        <v>11.258244131455402</v>
      </c>
      <c r="H241" s="2">
        <f t="shared" si="49"/>
        <v>15.964468122467146</v>
      </c>
      <c r="I241" s="2">
        <f t="shared" si="49"/>
        <v>19.563855080655962</v>
      </c>
      <c r="J241" s="2">
        <f t="shared" si="49"/>
        <v>7.8623079704687644</v>
      </c>
      <c r="K241" s="2">
        <f t="shared" si="49"/>
        <v>0.61901252942052809</v>
      </c>
      <c r="L241" s="2">
        <f t="shared" si="42"/>
        <v>330.26788783446779</v>
      </c>
      <c r="O241">
        <f t="shared" si="43"/>
        <v>5441</v>
      </c>
      <c r="P241" s="2">
        <f t="shared" si="50"/>
        <v>11.258244131455402</v>
      </c>
      <c r="Q241" s="2">
        <f t="shared" si="50"/>
        <v>15.964468122467146</v>
      </c>
      <c r="R241" s="2">
        <f t="shared" si="50"/>
        <v>19.563855080655962</v>
      </c>
      <c r="S241" s="2">
        <f t="shared" si="50"/>
        <v>7.8623079704687644</v>
      </c>
      <c r="T241" s="2">
        <f t="shared" si="50"/>
        <v>0.61901252942052809</v>
      </c>
      <c r="U241" s="2">
        <f t="shared" si="44"/>
        <v>330.26788783446779</v>
      </c>
      <c r="V241" s="13">
        <f t="shared" si="45"/>
        <v>0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>
      <c r="A242" s="5">
        <v>2001</v>
      </c>
      <c r="B242" s="5">
        <v>368.33</v>
      </c>
      <c r="C242">
        <v>1977.875</v>
      </c>
      <c r="D242">
        <v>332.46</v>
      </c>
      <c r="E242" s="1">
        <f t="shared" si="40"/>
        <v>1986</v>
      </c>
      <c r="F242">
        <v>5609</v>
      </c>
      <c r="G242" s="2">
        <f t="shared" si="49"/>
        <v>11.590323943661975</v>
      </c>
      <c r="H242" s="2">
        <f t="shared" si="49"/>
        <v>16.431441412112747</v>
      </c>
      <c r="I242" s="2">
        <f t="shared" si="49"/>
        <v>20.118684198448399</v>
      </c>
      <c r="J242" s="2">
        <f t="shared" si="49"/>
        <v>8.0517740575453036</v>
      </c>
      <c r="K242" s="2">
        <f t="shared" si="49"/>
        <v>0.6308960872294902</v>
      </c>
      <c r="L242" s="2">
        <f t="shared" si="42"/>
        <v>331.82311969899791</v>
      </c>
      <c r="O242">
        <f t="shared" si="43"/>
        <v>5609</v>
      </c>
      <c r="P242" s="2">
        <f t="shared" si="50"/>
        <v>11.590323943661975</v>
      </c>
      <c r="Q242" s="2">
        <f t="shared" si="50"/>
        <v>16.431441412112747</v>
      </c>
      <c r="R242" s="2">
        <f t="shared" si="50"/>
        <v>20.118684198448399</v>
      </c>
      <c r="S242" s="2">
        <f t="shared" si="50"/>
        <v>8.0517740575453036</v>
      </c>
      <c r="T242" s="2">
        <f t="shared" si="50"/>
        <v>0.6308960872294902</v>
      </c>
      <c r="U242" s="2">
        <f t="shared" si="44"/>
        <v>331.82311969899791</v>
      </c>
      <c r="V242" s="13">
        <f t="shared" si="45"/>
        <v>0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>
      <c r="A243" s="5">
        <v>2002</v>
      </c>
      <c r="B243" s="5">
        <v>370.5</v>
      </c>
      <c r="C243">
        <v>1977.9583</v>
      </c>
      <c r="D243">
        <v>333.6</v>
      </c>
      <c r="E243" s="1">
        <f t="shared" si="40"/>
        <v>1987</v>
      </c>
      <c r="F243">
        <v>5755</v>
      </c>
      <c r="G243" s="2">
        <f t="shared" si="49"/>
        <v>11.932657276995307</v>
      </c>
      <c r="H243" s="2">
        <f t="shared" si="49"/>
        <v>16.912904692163611</v>
      </c>
      <c r="I243" s="2">
        <f t="shared" si="49"/>
        <v>20.691305494722755</v>
      </c>
      <c r="J243" s="2">
        <f t="shared" si="49"/>
        <v>8.2501348525801976</v>
      </c>
      <c r="K243" s="2">
        <f t="shared" si="49"/>
        <v>0.64599115333075519</v>
      </c>
      <c r="L243" s="2">
        <f t="shared" si="42"/>
        <v>333.43299346979262</v>
      </c>
      <c r="O243">
        <f t="shared" si="43"/>
        <v>5755</v>
      </c>
      <c r="P243" s="2">
        <f t="shared" si="50"/>
        <v>11.932657276995307</v>
      </c>
      <c r="Q243" s="2">
        <f t="shared" si="50"/>
        <v>16.912904692163611</v>
      </c>
      <c r="R243" s="2">
        <f t="shared" si="50"/>
        <v>20.691305494722755</v>
      </c>
      <c r="S243" s="2">
        <f t="shared" si="50"/>
        <v>8.2501348525801976</v>
      </c>
      <c r="T243" s="2">
        <f t="shared" si="50"/>
        <v>0.64599115333075519</v>
      </c>
      <c r="U243" s="2">
        <f t="shared" si="44"/>
        <v>333.43299346979262</v>
      </c>
      <c r="V243" s="13">
        <f t="shared" si="45"/>
        <v>0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>
      <c r="A244" s="5">
        <v>2003</v>
      </c>
      <c r="B244" s="5">
        <v>372.78</v>
      </c>
      <c r="C244">
        <v>1978.0417</v>
      </c>
      <c r="D244">
        <v>334.94</v>
      </c>
      <c r="E244" s="1">
        <f t="shared" si="40"/>
        <v>1988</v>
      </c>
      <c r="F244">
        <v>5968</v>
      </c>
      <c r="G244" s="2">
        <f t="shared" si="49"/>
        <v>12.283901408450706</v>
      </c>
      <c r="H244" s="2">
        <f t="shared" si="49"/>
        <v>17.406752372523361</v>
      </c>
      <c r="I244" s="2">
        <f t="shared" si="49"/>
        <v>21.278174987582009</v>
      </c>
      <c r="J244" s="2">
        <f t="shared" si="49"/>
        <v>8.4543000692470418</v>
      </c>
      <c r="K244" s="2">
        <f t="shared" si="49"/>
        <v>0.66200123382545795</v>
      </c>
      <c r="L244" s="2">
        <f t="shared" si="42"/>
        <v>335.08513007162856</v>
      </c>
      <c r="O244">
        <f t="shared" si="43"/>
        <v>5968</v>
      </c>
      <c r="P244" s="2">
        <f t="shared" si="50"/>
        <v>12.283901408450706</v>
      </c>
      <c r="Q244" s="2">
        <f t="shared" si="50"/>
        <v>17.406752372523361</v>
      </c>
      <c r="R244" s="2">
        <f t="shared" si="50"/>
        <v>21.278174987582009</v>
      </c>
      <c r="S244" s="2">
        <f t="shared" si="50"/>
        <v>8.4543000692470418</v>
      </c>
      <c r="T244" s="2">
        <f t="shared" si="50"/>
        <v>0.66200123382545795</v>
      </c>
      <c r="U244" s="2">
        <f t="shared" si="44"/>
        <v>335.08513007162856</v>
      </c>
      <c r="V244" s="13">
        <f t="shared" si="45"/>
        <v>0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>
      <c r="A245" s="5">
        <v>2004</v>
      </c>
      <c r="B245" s="5">
        <v>374.7</v>
      </c>
      <c r="C245">
        <v>1978.125</v>
      </c>
      <c r="D245">
        <v>335.26</v>
      </c>
      <c r="E245" s="1">
        <f t="shared" si="40"/>
        <v>1989</v>
      </c>
      <c r="F245">
        <v>6088</v>
      </c>
      <c r="G245" s="2">
        <f t="shared" si="49"/>
        <v>12.648145539906105</v>
      </c>
      <c r="H245" s="2">
        <f t="shared" si="49"/>
        <v>17.919241463148666</v>
      </c>
      <c r="I245" s="2">
        <f t="shared" si="49"/>
        <v>21.889167156655677</v>
      </c>
      <c r="J245" s="2">
        <f t="shared" si="49"/>
        <v>8.6718019689515202</v>
      </c>
      <c r="K245" s="2">
        <f t="shared" si="49"/>
        <v>0.68171183850996242</v>
      </c>
      <c r="L245" s="2">
        <f t="shared" si="42"/>
        <v>336.8100679671719</v>
      </c>
      <c r="O245">
        <f t="shared" si="43"/>
        <v>6088</v>
      </c>
      <c r="P245" s="2">
        <f t="shared" si="50"/>
        <v>12.648145539906105</v>
      </c>
      <c r="Q245" s="2">
        <f t="shared" si="50"/>
        <v>17.919241463148666</v>
      </c>
      <c r="R245" s="2">
        <f t="shared" si="50"/>
        <v>21.889167156655677</v>
      </c>
      <c r="S245" s="2">
        <f t="shared" si="50"/>
        <v>8.6718019689515202</v>
      </c>
      <c r="T245" s="2">
        <f t="shared" si="50"/>
        <v>0.68171183850996242</v>
      </c>
      <c r="U245" s="2">
        <f t="shared" si="44"/>
        <v>336.8100679671719</v>
      </c>
      <c r="V245" s="13">
        <f t="shared" si="45"/>
        <v>0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>
      <c r="A246" s="5">
        <v>2005</v>
      </c>
      <c r="B246" s="5">
        <v>376.7</v>
      </c>
      <c r="C246">
        <v>1978.2083</v>
      </c>
      <c r="D246">
        <v>336.66</v>
      </c>
      <c r="E246" s="1">
        <f t="shared" si="40"/>
        <v>1990</v>
      </c>
      <c r="F246">
        <v>6151</v>
      </c>
      <c r="G246" s="2">
        <f t="shared" si="49"/>
        <v>13.019713615023477</v>
      </c>
      <c r="H246" s="2">
        <f t="shared" si="49"/>
        <v>18.441588286596321</v>
      </c>
      <c r="I246" s="2">
        <f t="shared" si="49"/>
        <v>22.509986381540557</v>
      </c>
      <c r="J246" s="2">
        <f t="shared" si="49"/>
        <v>8.8909631759625434</v>
      </c>
      <c r="K246" s="2">
        <f t="shared" si="49"/>
        <v>0.69930072738949123</v>
      </c>
      <c r="L246" s="2">
        <f t="shared" si="42"/>
        <v>338.56155218651242</v>
      </c>
      <c r="O246">
        <f t="shared" si="43"/>
        <v>6151</v>
      </c>
      <c r="P246" s="2">
        <f t="shared" si="50"/>
        <v>13.019713615023477</v>
      </c>
      <c r="Q246" s="2">
        <f t="shared" si="50"/>
        <v>18.441588286596321</v>
      </c>
      <c r="R246" s="2">
        <f t="shared" si="50"/>
        <v>22.509986381540557</v>
      </c>
      <c r="S246" s="2">
        <f t="shared" si="50"/>
        <v>8.8909631759625434</v>
      </c>
      <c r="T246" s="2">
        <f t="shared" si="50"/>
        <v>0.69930072738949123</v>
      </c>
      <c r="U246" s="2">
        <f t="shared" si="44"/>
        <v>338.56155218651242</v>
      </c>
      <c r="V246" s="13">
        <f t="shared" si="45"/>
        <v>0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>
      <c r="A247" s="5">
        <v>2006</v>
      </c>
      <c r="B247" s="5">
        <v>378.7</v>
      </c>
      <c r="C247">
        <v>1978.2917</v>
      </c>
      <c r="D247">
        <v>337.69</v>
      </c>
      <c r="E247" s="1">
        <f t="shared" si="40"/>
        <v>1991</v>
      </c>
      <c r="F247">
        <v>6239</v>
      </c>
      <c r="G247" s="2">
        <f t="shared" ref="G247:K262" si="51">G246*(1-G$5)+G$4*$F246*$L$4/1000</f>
        <v>13.395126760563382</v>
      </c>
      <c r="H247" s="2">
        <f t="shared" si="51"/>
        <v>18.968413611272538</v>
      </c>
      <c r="I247" s="2">
        <f t="shared" si="51"/>
        <v>23.131937377159385</v>
      </c>
      <c r="J247" s="2">
        <f t="shared" si="51"/>
        <v>9.1049987584252374</v>
      </c>
      <c r="K247" s="2">
        <f t="shared" si="51"/>
        <v>0.71292667424407719</v>
      </c>
      <c r="L247" s="2">
        <f t="shared" si="42"/>
        <v>340.31340318166463</v>
      </c>
      <c r="O247">
        <f t="shared" si="43"/>
        <v>6239</v>
      </c>
      <c r="P247" s="2">
        <f t="shared" si="50"/>
        <v>13.395126760563382</v>
      </c>
      <c r="Q247" s="2">
        <f t="shared" si="50"/>
        <v>18.968413611272538</v>
      </c>
      <c r="R247" s="2">
        <f t="shared" si="50"/>
        <v>23.131937377159385</v>
      </c>
      <c r="S247" s="2">
        <f t="shared" si="50"/>
        <v>9.1049987584252374</v>
      </c>
      <c r="T247" s="2">
        <f t="shared" si="50"/>
        <v>0.71292667424407719</v>
      </c>
      <c r="U247" s="2">
        <f t="shared" si="44"/>
        <v>340.31340318166463</v>
      </c>
      <c r="V247" s="13">
        <f t="shared" si="45"/>
        <v>0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>
      <c r="A248" s="5"/>
      <c r="B248" s="5"/>
      <c r="C248">
        <v>1978.375</v>
      </c>
      <c r="D248">
        <v>338.02</v>
      </c>
      <c r="E248" s="1">
        <f t="shared" si="40"/>
        <v>1992</v>
      </c>
      <c r="F248">
        <v>6178</v>
      </c>
      <c r="G248" s="2">
        <f t="shared" si="51"/>
        <v>13.775910798122068</v>
      </c>
      <c r="H248" s="2">
        <f t="shared" si="51"/>
        <v>19.5020525345269</v>
      </c>
      <c r="I248" s="2">
        <f t="shared" si="51"/>
        <v>23.758760820732917</v>
      </c>
      <c r="J248" s="2">
        <f t="shared" si="51"/>
        <v>9.3171357994563024</v>
      </c>
      <c r="K248" s="2">
        <f t="shared" si="51"/>
        <v>0.72532268417805956</v>
      </c>
      <c r="L248" s="2">
        <f t="shared" si="42"/>
        <v>342.07918263701623</v>
      </c>
      <c r="O248">
        <f t="shared" si="43"/>
        <v>6178</v>
      </c>
      <c r="P248" s="2">
        <f t="shared" ref="P248:T263" si="52">P247*(1-P$5)+P$4*$O247*$L$4/1000</f>
        <v>13.775910798122068</v>
      </c>
      <c r="Q248" s="2">
        <f t="shared" si="52"/>
        <v>19.5020525345269</v>
      </c>
      <c r="R248" s="2">
        <f t="shared" si="52"/>
        <v>23.758760820732917</v>
      </c>
      <c r="S248" s="2">
        <f t="shared" si="52"/>
        <v>9.3171357994563024</v>
      </c>
      <c r="T248" s="2">
        <f t="shared" si="52"/>
        <v>0.72532268417805956</v>
      </c>
      <c r="U248" s="2">
        <f t="shared" si="44"/>
        <v>342.07918263701623</v>
      </c>
      <c r="V248" s="13">
        <f t="shared" si="45"/>
        <v>0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>
      <c r="A249" s="5"/>
      <c r="B249" s="5"/>
      <c r="C249">
        <v>1978.4583</v>
      </c>
      <c r="D249">
        <v>338.01</v>
      </c>
      <c r="E249" s="1">
        <f t="shared" si="40"/>
        <v>1993</v>
      </c>
      <c r="F249">
        <v>6172</v>
      </c>
      <c r="G249" s="2">
        <f t="shared" si="51"/>
        <v>14.152971830985917</v>
      </c>
      <c r="H249" s="2">
        <f t="shared" si="51"/>
        <v>20.028495701617366</v>
      </c>
      <c r="I249" s="2">
        <f t="shared" si="51"/>
        <v>24.368006334737949</v>
      </c>
      <c r="J249" s="2">
        <f t="shared" si="51"/>
        <v>9.5099944938481862</v>
      </c>
      <c r="K249" s="2">
        <f t="shared" si="51"/>
        <v>0.72997739449586407</v>
      </c>
      <c r="L249" s="2">
        <f t="shared" si="42"/>
        <v>343.78944575568528</v>
      </c>
      <c r="O249">
        <f t="shared" si="43"/>
        <v>6172</v>
      </c>
      <c r="P249" s="2">
        <f t="shared" si="52"/>
        <v>14.152971830985917</v>
      </c>
      <c r="Q249" s="2">
        <f t="shared" si="52"/>
        <v>20.028495701617366</v>
      </c>
      <c r="R249" s="2">
        <f t="shared" si="52"/>
        <v>24.368006334737949</v>
      </c>
      <c r="S249" s="2">
        <f t="shared" si="52"/>
        <v>9.5099944938481862</v>
      </c>
      <c r="T249" s="2">
        <f t="shared" si="52"/>
        <v>0.72997739449586407</v>
      </c>
      <c r="U249" s="2">
        <f t="shared" si="44"/>
        <v>343.78944575568528</v>
      </c>
      <c r="V249" s="13">
        <f t="shared" si="45"/>
        <v>0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>
      <c r="A250" s="5"/>
      <c r="B250" s="5"/>
      <c r="C250">
        <v>1978.5417</v>
      </c>
      <c r="D250">
        <v>336.5</v>
      </c>
      <c r="E250" s="1">
        <f t="shared" si="40"/>
        <v>1994</v>
      </c>
      <c r="F250">
        <v>6284</v>
      </c>
      <c r="G250" s="2">
        <f t="shared" si="51"/>
        <v>14.529666666666669</v>
      </c>
      <c r="H250" s="2">
        <f t="shared" si="51"/>
        <v>20.552927227533115</v>
      </c>
      <c r="I250" s="2">
        <f t="shared" si="51"/>
        <v>24.968172771769495</v>
      </c>
      <c r="J250" s="2">
        <f t="shared" si="51"/>
        <v>9.6911315519970955</v>
      </c>
      <c r="K250" s="2">
        <f t="shared" si="51"/>
        <v>0.73251892887484815</v>
      </c>
      <c r="L250" s="2">
        <f t="shared" si="42"/>
        <v>345.47441714684123</v>
      </c>
      <c r="O250">
        <f t="shared" si="43"/>
        <v>6284</v>
      </c>
      <c r="P250" s="2">
        <f t="shared" si="52"/>
        <v>14.529666666666669</v>
      </c>
      <c r="Q250" s="2">
        <f t="shared" si="52"/>
        <v>20.552927227533115</v>
      </c>
      <c r="R250" s="2">
        <f t="shared" si="52"/>
        <v>24.968172771769495</v>
      </c>
      <c r="S250" s="2">
        <f t="shared" si="52"/>
        <v>9.6911315519970955</v>
      </c>
      <c r="T250" s="2">
        <f t="shared" si="52"/>
        <v>0.73251892887484815</v>
      </c>
      <c r="U250" s="2">
        <f t="shared" si="44"/>
        <v>345.47441714684123</v>
      </c>
      <c r="V250" s="13">
        <f t="shared" si="45"/>
        <v>0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>
      <c r="A251" s="5"/>
      <c r="B251" s="5"/>
      <c r="C251">
        <v>1978.625</v>
      </c>
      <c r="D251">
        <v>334.42</v>
      </c>
      <c r="E251" s="1">
        <f t="shared" si="40"/>
        <v>1995</v>
      </c>
      <c r="F251">
        <v>6422</v>
      </c>
      <c r="G251" s="2">
        <f t="shared" si="51"/>
        <v>14.913197183098594</v>
      </c>
      <c r="H251" s="2">
        <f t="shared" si="51"/>
        <v>21.086432458565735</v>
      </c>
      <c r="I251" s="2">
        <f t="shared" si="51"/>
        <v>25.577109696321013</v>
      </c>
      <c r="J251" s="2">
        <f t="shared" si="51"/>
        <v>9.8750663593886845</v>
      </c>
      <c r="K251" s="2">
        <f t="shared" si="51"/>
        <v>0.73931866336085705</v>
      </c>
      <c r="L251" s="2">
        <f t="shared" si="42"/>
        <v>347.19112436073488</v>
      </c>
      <c r="O251">
        <f t="shared" si="43"/>
        <v>6422</v>
      </c>
      <c r="P251" s="2">
        <f t="shared" si="52"/>
        <v>14.913197183098594</v>
      </c>
      <c r="Q251" s="2">
        <f t="shared" si="52"/>
        <v>21.086432458565735</v>
      </c>
      <c r="R251" s="2">
        <f t="shared" si="52"/>
        <v>25.577109696321013</v>
      </c>
      <c r="S251" s="2">
        <f t="shared" si="52"/>
        <v>9.8750663593886845</v>
      </c>
      <c r="T251" s="2">
        <f t="shared" si="52"/>
        <v>0.73931866336085705</v>
      </c>
      <c r="U251" s="2">
        <f t="shared" si="44"/>
        <v>347.19112436073488</v>
      </c>
      <c r="V251" s="13">
        <f t="shared" si="45"/>
        <v>0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>
      <c r="A252" s="5"/>
      <c r="B252" s="5"/>
      <c r="C252">
        <v>1978.7083</v>
      </c>
      <c r="D252">
        <v>332.36</v>
      </c>
      <c r="E252" s="1">
        <f t="shared" si="40"/>
        <v>1996</v>
      </c>
      <c r="F252">
        <v>6550</v>
      </c>
      <c r="G252" s="2">
        <f t="shared" si="51"/>
        <v>15.305150234741786</v>
      </c>
      <c r="H252" s="2">
        <f t="shared" si="51"/>
        <v>21.63142774723514</v>
      </c>
      <c r="I252" s="2">
        <f t="shared" si="51"/>
        <v>26.198605488793653</v>
      </c>
      <c r="J252" s="2">
        <f t="shared" si="51"/>
        <v>10.064690732596926</v>
      </c>
      <c r="K252" s="2">
        <f t="shared" si="51"/>
        <v>0.74992178404396337</v>
      </c>
      <c r="L252" s="2">
        <f t="shared" si="42"/>
        <v>348.94979598741145</v>
      </c>
      <c r="O252">
        <f t="shared" si="43"/>
        <v>6550</v>
      </c>
      <c r="P252" s="2">
        <f t="shared" si="52"/>
        <v>15.305150234741786</v>
      </c>
      <c r="Q252" s="2">
        <f t="shared" si="52"/>
        <v>21.63142774723514</v>
      </c>
      <c r="R252" s="2">
        <f t="shared" si="52"/>
        <v>26.198605488793653</v>
      </c>
      <c r="S252" s="2">
        <f t="shared" si="52"/>
        <v>10.064690732596926</v>
      </c>
      <c r="T252" s="2">
        <f t="shared" si="52"/>
        <v>0.74992178404396337</v>
      </c>
      <c r="U252" s="2">
        <f t="shared" si="44"/>
        <v>348.94979598741145</v>
      </c>
      <c r="V252" s="13">
        <f t="shared" si="45"/>
        <v>0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>
      <c r="A253" s="5"/>
      <c r="B253" s="5"/>
      <c r="C253">
        <v>1978.7917</v>
      </c>
      <c r="D253">
        <v>332.45</v>
      </c>
      <c r="E253" s="1">
        <f t="shared" si="40"/>
        <v>1997</v>
      </c>
      <c r="F253">
        <v>6663</v>
      </c>
      <c r="G253" s="2">
        <f t="shared" si="51"/>
        <v>15.704915492957749</v>
      </c>
      <c r="H253" s="2">
        <f t="shared" si="51"/>
        <v>22.186942516913081</v>
      </c>
      <c r="I253" s="2">
        <f t="shared" si="51"/>
        <v>26.830989228909349</v>
      </c>
      <c r="J253" s="2">
        <f t="shared" si="51"/>
        <v>10.258505935693693</v>
      </c>
      <c r="K253" s="2">
        <f t="shared" si="51"/>
        <v>0.76236229149826196</v>
      </c>
      <c r="L253" s="2">
        <f t="shared" si="42"/>
        <v>350.74371546597212</v>
      </c>
      <c r="O253">
        <f t="shared" si="43"/>
        <v>6663</v>
      </c>
      <c r="P253" s="2">
        <f t="shared" si="52"/>
        <v>15.704915492957749</v>
      </c>
      <c r="Q253" s="2">
        <f t="shared" si="52"/>
        <v>22.186942516913081</v>
      </c>
      <c r="R253" s="2">
        <f t="shared" si="52"/>
        <v>26.830989228909349</v>
      </c>
      <c r="S253" s="2">
        <f t="shared" si="52"/>
        <v>10.258505935693693</v>
      </c>
      <c r="T253" s="2">
        <f t="shared" si="52"/>
        <v>0.76236229149826196</v>
      </c>
      <c r="U253" s="2">
        <f t="shared" si="44"/>
        <v>350.74371546597212</v>
      </c>
      <c r="V253" s="13">
        <f t="shared" si="45"/>
        <v>0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>
      <c r="A254" s="5"/>
      <c r="B254" s="5"/>
      <c r="C254">
        <v>1978.875</v>
      </c>
      <c r="D254">
        <v>333.76</v>
      </c>
      <c r="E254" s="1">
        <f t="shared" si="40"/>
        <v>1998</v>
      </c>
      <c r="F254">
        <v>6638</v>
      </c>
      <c r="G254" s="2">
        <f t="shared" si="51"/>
        <v>16.111577464788734</v>
      </c>
      <c r="H254" s="2">
        <f t="shared" si="51"/>
        <v>22.751539377488548</v>
      </c>
      <c r="I254" s="2">
        <f t="shared" si="51"/>
        <v>27.471861250802188</v>
      </c>
      <c r="J254" s="2">
        <f t="shared" si="51"/>
        <v>10.454511996362534</v>
      </c>
      <c r="K254" s="2">
        <f t="shared" si="51"/>
        <v>0.77521300501092649</v>
      </c>
      <c r="L254" s="2">
        <f t="shared" si="42"/>
        <v>352.56470309445297</v>
      </c>
      <c r="O254">
        <f t="shared" si="43"/>
        <v>6638</v>
      </c>
      <c r="P254" s="2">
        <f t="shared" si="52"/>
        <v>16.111577464788734</v>
      </c>
      <c r="Q254" s="2">
        <f t="shared" si="52"/>
        <v>22.751539377488548</v>
      </c>
      <c r="R254" s="2">
        <f t="shared" si="52"/>
        <v>27.471861250802188</v>
      </c>
      <c r="S254" s="2">
        <f t="shared" si="52"/>
        <v>10.454511996362534</v>
      </c>
      <c r="T254" s="2">
        <f t="shared" si="52"/>
        <v>0.77521300501092649</v>
      </c>
      <c r="U254" s="2">
        <f t="shared" si="44"/>
        <v>352.56470309445297</v>
      </c>
      <c r="V254" s="13">
        <f t="shared" si="45"/>
        <v>0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>
      <c r="A255" s="5"/>
      <c r="B255" s="5"/>
      <c r="C255">
        <v>1978.9583</v>
      </c>
      <c r="D255">
        <v>334.91</v>
      </c>
      <c r="E255" s="1">
        <f t="shared" si="40"/>
        <v>1999</v>
      </c>
      <c r="F255">
        <v>6584</v>
      </c>
      <c r="G255" s="2">
        <f t="shared" si="51"/>
        <v>16.516713615023477</v>
      </c>
      <c r="H255" s="2">
        <f t="shared" si="51"/>
        <v>23.312235597379065</v>
      </c>
      <c r="I255" s="2">
        <f t="shared" si="51"/>
        <v>28.100375225160043</v>
      </c>
      <c r="J255" s="2">
        <f t="shared" si="51"/>
        <v>10.636386574699504</v>
      </c>
      <c r="K255" s="2">
        <f t="shared" si="51"/>
        <v>0.78183364783535314</v>
      </c>
      <c r="L255" s="2">
        <f t="shared" si="42"/>
        <v>354.34754466009747</v>
      </c>
      <c r="O255">
        <f t="shared" si="43"/>
        <v>6584</v>
      </c>
      <c r="P255" s="2">
        <f t="shared" si="52"/>
        <v>16.516713615023477</v>
      </c>
      <c r="Q255" s="2">
        <f t="shared" si="52"/>
        <v>23.312235597379065</v>
      </c>
      <c r="R255" s="2">
        <f t="shared" si="52"/>
        <v>28.100375225160043</v>
      </c>
      <c r="S255" s="2">
        <f t="shared" si="52"/>
        <v>10.636386574699504</v>
      </c>
      <c r="T255" s="2">
        <f t="shared" si="52"/>
        <v>0.78183364783535314</v>
      </c>
      <c r="U255" s="2">
        <f t="shared" si="44"/>
        <v>354.34754466009747</v>
      </c>
      <c r="V255" s="13">
        <f t="shared" si="45"/>
        <v>0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>
      <c r="A256" s="5"/>
      <c r="B256" s="2"/>
      <c r="C256">
        <v>1979.0417</v>
      </c>
      <c r="D256">
        <v>336.14</v>
      </c>
      <c r="E256" s="1">
        <f t="shared" si="40"/>
        <v>2000</v>
      </c>
      <c r="F256">
        <v>6750</v>
      </c>
      <c r="G256" s="2">
        <f t="shared" si="51"/>
        <v>16.918553990610331</v>
      </c>
      <c r="H256" s="2">
        <f t="shared" si="51"/>
        <v>23.86631890266894</v>
      </c>
      <c r="I256" s="2">
        <f t="shared" si="51"/>
        <v>28.712340221796499</v>
      </c>
      <c r="J256" s="2">
        <f t="shared" si="51"/>
        <v>10.801533201994349</v>
      </c>
      <c r="K256" s="2">
        <f t="shared" si="51"/>
        <v>0.78331405942776877</v>
      </c>
      <c r="L256" s="2">
        <f t="shared" si="42"/>
        <v>356.08206037649791</v>
      </c>
      <c r="O256">
        <f t="shared" si="43"/>
        <v>6750</v>
      </c>
      <c r="P256" s="2">
        <f t="shared" si="52"/>
        <v>16.918553990610331</v>
      </c>
      <c r="Q256" s="2">
        <f t="shared" si="52"/>
        <v>23.86631890266894</v>
      </c>
      <c r="R256" s="2">
        <f t="shared" si="52"/>
        <v>28.712340221796499</v>
      </c>
      <c r="S256" s="2">
        <f t="shared" si="52"/>
        <v>10.801533201994349</v>
      </c>
      <c r="T256" s="2">
        <f t="shared" si="52"/>
        <v>0.78331405942776877</v>
      </c>
      <c r="U256" s="2">
        <f t="shared" si="44"/>
        <v>356.08206037649791</v>
      </c>
      <c r="V256" s="13">
        <f t="shared" si="45"/>
        <v>0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>
      <c r="A257" s="5"/>
      <c r="B257" s="2"/>
      <c r="C257">
        <v>1979.125</v>
      </c>
      <c r="D257">
        <v>336.69</v>
      </c>
      <c r="E257" s="1">
        <f t="shared" si="40"/>
        <v>2001</v>
      </c>
      <c r="F257">
        <v>6916</v>
      </c>
      <c r="G257" s="2">
        <f t="shared" si="51"/>
        <v>17.330525821596247</v>
      </c>
      <c r="H257" s="2">
        <f t="shared" si="51"/>
        <v>24.434464762679269</v>
      </c>
      <c r="I257" s="2">
        <f t="shared" si="51"/>
        <v>29.341030014475518</v>
      </c>
      <c r="J257" s="2">
        <f t="shared" si="51"/>
        <v>10.976729089743987</v>
      </c>
      <c r="K257" s="2">
        <f t="shared" si="51"/>
        <v>0.7920054016776098</v>
      </c>
      <c r="L257" s="2">
        <f t="shared" si="42"/>
        <v>357.87475509017264</v>
      </c>
      <c r="O257">
        <f t="shared" si="43"/>
        <v>6916</v>
      </c>
      <c r="P257" s="2">
        <f t="shared" si="52"/>
        <v>17.330525821596247</v>
      </c>
      <c r="Q257" s="2">
        <f t="shared" si="52"/>
        <v>24.434464762679269</v>
      </c>
      <c r="R257" s="2">
        <f t="shared" si="52"/>
        <v>29.341030014475518</v>
      </c>
      <c r="S257" s="2">
        <f t="shared" si="52"/>
        <v>10.976729089743987</v>
      </c>
      <c r="T257" s="2">
        <f t="shared" si="52"/>
        <v>0.7920054016776098</v>
      </c>
      <c r="U257" s="2">
        <f t="shared" si="44"/>
        <v>357.87475509017264</v>
      </c>
      <c r="V257" s="13">
        <f t="shared" si="45"/>
        <v>0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>
      <c r="A258" s="5"/>
      <c r="B258" s="2"/>
      <c r="C258">
        <v>1979.2083</v>
      </c>
      <c r="D258">
        <v>338.27</v>
      </c>
      <c r="E258" s="1">
        <f t="shared" si="40"/>
        <v>2002</v>
      </c>
      <c r="F258">
        <v>6981</v>
      </c>
      <c r="G258" s="2">
        <f t="shared" si="51"/>
        <v>17.752629107981225</v>
      </c>
      <c r="H258" s="2">
        <f t="shared" si="51"/>
        <v>25.016634490901552</v>
      </c>
      <c r="I258" s="2">
        <f t="shared" si="51"/>
        <v>29.986220112683835</v>
      </c>
      <c r="J258" s="2">
        <f t="shared" si="51"/>
        <v>11.161400155292052</v>
      </c>
      <c r="K258" s="2">
        <f t="shared" si="51"/>
        <v>0.80507039445624107</v>
      </c>
      <c r="L258" s="2">
        <f t="shared" si="42"/>
        <v>359.72195426131492</v>
      </c>
      <c r="O258">
        <f t="shared" si="43"/>
        <v>6981</v>
      </c>
      <c r="P258" s="2">
        <f t="shared" si="52"/>
        <v>17.752629107981225</v>
      </c>
      <c r="Q258" s="2">
        <f t="shared" si="52"/>
        <v>25.016634490901552</v>
      </c>
      <c r="R258" s="2">
        <f t="shared" si="52"/>
        <v>29.986220112683835</v>
      </c>
      <c r="S258" s="2">
        <f t="shared" si="52"/>
        <v>11.161400155292052</v>
      </c>
      <c r="T258" s="2">
        <f t="shared" si="52"/>
        <v>0.80507039445624107</v>
      </c>
      <c r="U258" s="2">
        <f t="shared" si="44"/>
        <v>359.72195426131492</v>
      </c>
      <c r="V258" s="13">
        <f t="shared" si="45"/>
        <v>0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>
      <c r="A259" s="5"/>
      <c r="B259" s="2"/>
      <c r="C259">
        <v>1979.2917</v>
      </c>
      <c r="D259">
        <v>338.82</v>
      </c>
      <c r="E259" s="1">
        <f t="shared" si="40"/>
        <v>2003</v>
      </c>
      <c r="F259">
        <v>7397</v>
      </c>
      <c r="G259" s="2">
        <f t="shared" si="51"/>
        <v>18.178699530516436</v>
      </c>
      <c r="H259" s="2">
        <f t="shared" si="51"/>
        <v>25.603305939179918</v>
      </c>
      <c r="I259" s="2">
        <f t="shared" si="51"/>
        <v>30.632515330237922</v>
      </c>
      <c r="J259" s="2">
        <f t="shared" si="51"/>
        <v>11.343150651425605</v>
      </c>
      <c r="K259" s="2">
        <f t="shared" si="51"/>
        <v>0.81604635633789335</v>
      </c>
      <c r="L259" s="2">
        <f t="shared" si="42"/>
        <v>361.57371780769779</v>
      </c>
      <c r="O259">
        <f t="shared" si="43"/>
        <v>7397</v>
      </c>
      <c r="P259" s="2">
        <f t="shared" si="52"/>
        <v>18.178699530516436</v>
      </c>
      <c r="Q259" s="2">
        <f t="shared" si="52"/>
        <v>25.603305939179918</v>
      </c>
      <c r="R259" s="2">
        <f t="shared" si="52"/>
        <v>30.632515330237922</v>
      </c>
      <c r="S259" s="2">
        <f t="shared" si="52"/>
        <v>11.343150651425605</v>
      </c>
      <c r="T259" s="2">
        <f t="shared" si="52"/>
        <v>0.81604635633789335</v>
      </c>
      <c r="U259" s="2">
        <f t="shared" si="44"/>
        <v>361.57371780769779</v>
      </c>
      <c r="V259" s="13">
        <f t="shared" si="45"/>
        <v>0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>
      <c r="A260" s="5"/>
      <c r="B260" s="2"/>
      <c r="C260">
        <v>1979.375</v>
      </c>
      <c r="D260">
        <v>339.24</v>
      </c>
      <c r="E260" s="1">
        <f t="shared" si="40"/>
        <v>2004</v>
      </c>
      <c r="F260">
        <v>7782</v>
      </c>
      <c r="G260" s="2">
        <f t="shared" si="51"/>
        <v>18.63015962441315</v>
      </c>
      <c r="H260" s="2">
        <f t="shared" si="51"/>
        <v>26.227424469626765</v>
      </c>
      <c r="I260" s="2">
        <f t="shared" si="51"/>
        <v>31.332633227911476</v>
      </c>
      <c r="J260" s="2">
        <f t="shared" si="51"/>
        <v>11.563344604192045</v>
      </c>
      <c r="K260" s="2">
        <f t="shared" si="51"/>
        <v>0.84223413017087756</v>
      </c>
      <c r="L260" s="2">
        <f t="shared" si="42"/>
        <v>363.59579605631433</v>
      </c>
      <c r="O260">
        <f t="shared" si="43"/>
        <v>7782</v>
      </c>
      <c r="P260" s="2">
        <f t="shared" si="52"/>
        <v>18.63015962441315</v>
      </c>
      <c r="Q260" s="2">
        <f t="shared" si="52"/>
        <v>26.227424469626765</v>
      </c>
      <c r="R260" s="2">
        <f t="shared" si="52"/>
        <v>31.332633227911476</v>
      </c>
      <c r="S260" s="2">
        <f t="shared" si="52"/>
        <v>11.563344604192045</v>
      </c>
      <c r="T260" s="2">
        <f t="shared" si="52"/>
        <v>0.84223413017087756</v>
      </c>
      <c r="U260" s="2">
        <f t="shared" si="44"/>
        <v>363.59579605631433</v>
      </c>
      <c r="V260" s="13">
        <f t="shared" si="45"/>
        <v>0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>
      <c r="A261" s="5"/>
      <c r="B261" s="2"/>
      <c r="C261">
        <v>1979.4583</v>
      </c>
      <c r="D261">
        <v>339.26</v>
      </c>
      <c r="E261" s="1">
        <f t="shared" si="40"/>
        <v>2005</v>
      </c>
      <c r="F261">
        <v>8086</v>
      </c>
      <c r="G261" s="2">
        <f t="shared" si="51"/>
        <v>19.105117370892025</v>
      </c>
      <c r="H261" s="2">
        <f t="shared" si="51"/>
        <v>26.885976266077336</v>
      </c>
      <c r="I261" s="2">
        <f t="shared" si="51"/>
        <v>32.081194087547281</v>
      </c>
      <c r="J261" s="2">
        <f t="shared" si="51"/>
        <v>11.816147362121999</v>
      </c>
      <c r="K261" s="2">
        <f t="shared" si="51"/>
        <v>0.87619293528109476</v>
      </c>
      <c r="L261" s="2">
        <f t="shared" si="42"/>
        <v>365.76462802191975</v>
      </c>
      <c r="O261">
        <f t="shared" si="43"/>
        <v>8086</v>
      </c>
      <c r="P261" s="2">
        <f t="shared" si="52"/>
        <v>19.105117370892025</v>
      </c>
      <c r="Q261" s="2">
        <f t="shared" si="52"/>
        <v>26.885976266077336</v>
      </c>
      <c r="R261" s="2">
        <f t="shared" si="52"/>
        <v>32.081194087547281</v>
      </c>
      <c r="S261" s="2">
        <f t="shared" si="52"/>
        <v>11.816147362121999</v>
      </c>
      <c r="T261" s="2">
        <f t="shared" si="52"/>
        <v>0.87619293528109476</v>
      </c>
      <c r="U261" s="2">
        <f t="shared" si="44"/>
        <v>365.76462802191975</v>
      </c>
      <c r="V261" s="13">
        <f t="shared" si="45"/>
        <v>0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>
      <c r="A262" s="5"/>
      <c r="B262" s="2"/>
      <c r="C262">
        <v>1979.5417</v>
      </c>
      <c r="D262">
        <v>337.54</v>
      </c>
      <c r="E262" s="1">
        <f t="shared" si="40"/>
        <v>2006</v>
      </c>
      <c r="F262">
        <v>8350</v>
      </c>
      <c r="G262" s="2">
        <f t="shared" si="51"/>
        <v>19.598629107981225</v>
      </c>
      <c r="H262" s="2">
        <f t="shared" si="51"/>
        <v>27.571260967784504</v>
      </c>
      <c r="I262" s="2">
        <f t="shared" si="51"/>
        <v>32.8653786637894</v>
      </c>
      <c r="J262" s="2">
        <f t="shared" si="51"/>
        <v>12.090189044440306</v>
      </c>
      <c r="K262" s="2">
        <f t="shared" si="51"/>
        <v>0.91106229221713098</v>
      </c>
      <c r="L262" s="2">
        <f t="shared" si="42"/>
        <v>368.03652007621258</v>
      </c>
      <c r="O262">
        <f t="shared" si="43"/>
        <v>8350</v>
      </c>
      <c r="P262" s="2">
        <f t="shared" si="52"/>
        <v>19.598629107981225</v>
      </c>
      <c r="Q262" s="2">
        <f t="shared" si="52"/>
        <v>27.571260967784504</v>
      </c>
      <c r="R262" s="2">
        <f t="shared" si="52"/>
        <v>32.8653786637894</v>
      </c>
      <c r="S262" s="2">
        <f t="shared" si="52"/>
        <v>12.090189044440306</v>
      </c>
      <c r="T262" s="2">
        <f t="shared" si="52"/>
        <v>0.91106229221713098</v>
      </c>
      <c r="U262" s="2">
        <f t="shared" si="44"/>
        <v>368.03652007621258</v>
      </c>
      <c r="V262" s="13">
        <f t="shared" si="45"/>
        <v>0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>
      <c r="A263" s="5"/>
      <c r="B263" s="2"/>
      <c r="C263">
        <v>1979.625</v>
      </c>
      <c r="D263">
        <v>335.72</v>
      </c>
      <c r="E263" s="1">
        <f t="shared" ref="E263:E264" si="53">1+E262</f>
        <v>2007</v>
      </c>
      <c r="F263">
        <v>8543</v>
      </c>
      <c r="G263" s="2">
        <f t="shared" ref="G263:K278" si="54">G262*(1-G$5)+G$4*$F262*$L$4/1000</f>
        <v>20.108253521126766</v>
      </c>
      <c r="H263" s="2">
        <f t="shared" si="54"/>
        <v>28.279449163182001</v>
      </c>
      <c r="I263" s="2">
        <f t="shared" si="54"/>
        <v>33.678699403501554</v>
      </c>
      <c r="J263" s="2">
        <f t="shared" si="54"/>
        <v>12.379561502488006</v>
      </c>
      <c r="K263" s="2">
        <f t="shared" si="54"/>
        <v>0.94460599248048349</v>
      </c>
      <c r="L263" s="2">
        <f>SUM(G263:K263,L$5)</f>
        <v>370.39056958277882</v>
      </c>
      <c r="O263">
        <f t="shared" ref="O263:O326" si="55">F263+N263</f>
        <v>8543</v>
      </c>
      <c r="P263" s="2">
        <f t="shared" si="52"/>
        <v>20.108253521126766</v>
      </c>
      <c r="Q263" s="2">
        <f t="shared" si="52"/>
        <v>28.279449163182001</v>
      </c>
      <c r="R263" s="2">
        <f t="shared" si="52"/>
        <v>33.678699403501554</v>
      </c>
      <c r="S263" s="2">
        <f t="shared" si="52"/>
        <v>12.379561502488006</v>
      </c>
      <c r="T263" s="2">
        <f t="shared" si="52"/>
        <v>0.94460599248048349</v>
      </c>
      <c r="U263" s="2">
        <f>SUM(P263:T263,U$5)</f>
        <v>370.39056958277882</v>
      </c>
      <c r="V263" s="13">
        <f t="shared" ref="V263:V326" si="56">U263-L263</f>
        <v>0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>
      <c r="A264" s="5"/>
      <c r="B264" s="2"/>
      <c r="C264">
        <v>1979.7083</v>
      </c>
      <c r="D264">
        <v>333.97</v>
      </c>
      <c r="E264" s="1">
        <f t="shared" si="53"/>
        <v>2008</v>
      </c>
      <c r="F264">
        <v>8749</v>
      </c>
      <c r="G264" s="2">
        <f t="shared" si="54"/>
        <v>20.62965727699531</v>
      </c>
      <c r="H264" s="2">
        <f t="shared" si="54"/>
        <v>29.003811177407222</v>
      </c>
      <c r="I264" s="2">
        <f t="shared" si="54"/>
        <v>34.510098556486049</v>
      </c>
      <c r="J264" s="2">
        <f t="shared" si="54"/>
        <v>12.675055603912078</v>
      </c>
      <c r="K264" s="2">
        <f t="shared" si="54"/>
        <v>0.9740123079942673</v>
      </c>
      <c r="L264" s="2">
        <f>SUM(G264:K264,L$5)</f>
        <v>372.79263492279495</v>
      </c>
      <c r="O264">
        <f t="shared" si="55"/>
        <v>8749</v>
      </c>
      <c r="P264" s="2">
        <f t="shared" ref="P264:T279" si="57">P263*(1-P$5)+P$4*$O263*$L$4/1000</f>
        <v>20.62965727699531</v>
      </c>
      <c r="Q264" s="2">
        <f t="shared" si="57"/>
        <v>29.003811177407222</v>
      </c>
      <c r="R264" s="2">
        <f t="shared" si="57"/>
        <v>34.510098556486049</v>
      </c>
      <c r="S264" s="2">
        <f t="shared" si="57"/>
        <v>12.675055603912078</v>
      </c>
      <c r="T264" s="2">
        <f t="shared" si="57"/>
        <v>0.9740123079942673</v>
      </c>
      <c r="U264" s="2">
        <f>SUM(P264:T264,U$5)</f>
        <v>372.79263492279495</v>
      </c>
      <c r="V264" s="13">
        <f t="shared" si="56"/>
        <v>0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>
      <c r="A265" s="5"/>
      <c r="B265" s="2"/>
      <c r="C265">
        <v>1979.7917</v>
      </c>
      <c r="D265">
        <v>334.24</v>
      </c>
      <c r="E265" s="1">
        <f>1+E264</f>
        <v>2009</v>
      </c>
      <c r="F265" s="14">
        <v>9155.4950363392491</v>
      </c>
      <c r="G265" s="2">
        <f t="shared" si="54"/>
        <v>21.163633802816907</v>
      </c>
      <c r="H265" s="2">
        <f t="shared" si="54"/>
        <v>29.745523173077977</v>
      </c>
      <c r="I265" s="2">
        <f t="shared" si="54"/>
        <v>35.361286514788659</v>
      </c>
      <c r="J265" s="2">
        <f t="shared" si="54"/>
        <v>12.977847460068233</v>
      </c>
      <c r="K265" s="2">
        <f t="shared" si="54"/>
        <v>1.0015195014449079</v>
      </c>
      <c r="L265" s="2">
        <f t="shared" ref="L265:L328" si="58">SUM(G265:K265,L$5)</f>
        <v>375.2498104521967</v>
      </c>
      <c r="O265">
        <f t="shared" si="55"/>
        <v>9155.4950363392491</v>
      </c>
      <c r="P265" s="2">
        <f t="shared" si="57"/>
        <v>21.163633802816907</v>
      </c>
      <c r="Q265" s="2">
        <f t="shared" si="57"/>
        <v>29.745523173077977</v>
      </c>
      <c r="R265" s="2">
        <f t="shared" si="57"/>
        <v>35.361286514788659</v>
      </c>
      <c r="S265" s="2">
        <f t="shared" si="57"/>
        <v>12.977847460068233</v>
      </c>
      <c r="T265" s="2">
        <f t="shared" si="57"/>
        <v>1.0015195014449079</v>
      </c>
      <c r="U265" s="2">
        <f t="shared" ref="U265:U328" si="59">SUM(P265:T265,U$5)</f>
        <v>375.2498104521967</v>
      </c>
      <c r="V265" s="13">
        <f t="shared" si="56"/>
        <v>0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>
      <c r="A266" s="5"/>
      <c r="B266" s="2"/>
      <c r="C266">
        <v>1979.875</v>
      </c>
      <c r="D266">
        <v>335.32</v>
      </c>
      <c r="E266" s="1">
        <f t="shared" ref="E266:E329" si="60">1+E265</f>
        <v>2010</v>
      </c>
      <c r="F266" s="14">
        <v>9498.9534144443514</v>
      </c>
      <c r="G266" s="2">
        <f t="shared" si="54"/>
        <v>21.722419884847003</v>
      </c>
      <c r="H266" s="2">
        <f t="shared" si="54"/>
        <v>30.523363244884937</v>
      </c>
      <c r="I266" s="2">
        <f t="shared" si="54"/>
        <v>36.262118980889902</v>
      </c>
      <c r="J266" s="2">
        <f t="shared" si="54"/>
        <v>13.311052454432183</v>
      </c>
      <c r="K266" s="2">
        <f t="shared" si="54"/>
        <v>1.0372877316419054</v>
      </c>
      <c r="L266" s="2">
        <f t="shared" si="58"/>
        <v>377.85624229669594</v>
      </c>
      <c r="O266">
        <f t="shared" si="55"/>
        <v>9498.9534144443514</v>
      </c>
      <c r="P266" s="2">
        <f t="shared" si="57"/>
        <v>21.722419884847003</v>
      </c>
      <c r="Q266" s="2">
        <f t="shared" si="57"/>
        <v>30.523363244884937</v>
      </c>
      <c r="R266" s="2">
        <f t="shared" si="57"/>
        <v>36.262118980889902</v>
      </c>
      <c r="S266" s="2">
        <f t="shared" si="57"/>
        <v>13.311052454432183</v>
      </c>
      <c r="T266" s="2">
        <f t="shared" si="57"/>
        <v>1.0372877316419054</v>
      </c>
      <c r="U266" s="2">
        <f t="shared" si="59"/>
        <v>377.85624229669594</v>
      </c>
      <c r="V266" s="13">
        <f t="shared" si="56"/>
        <v>0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>
      <c r="A267" s="5"/>
      <c r="B267" s="2"/>
      <c r="C267">
        <v>1979.9583</v>
      </c>
      <c r="D267">
        <v>336.82</v>
      </c>
      <c r="E267" s="1">
        <f t="shared" si="60"/>
        <v>2011</v>
      </c>
      <c r="F267" s="14">
        <v>9812.2726100693326</v>
      </c>
      <c r="G267" s="2">
        <f t="shared" si="54"/>
        <v>22.302168215306047</v>
      </c>
      <c r="H267" s="2">
        <f t="shared" si="54"/>
        <v>31.331313068364981</v>
      </c>
      <c r="I267" s="2">
        <f t="shared" si="54"/>
        <v>37.202459299557354</v>
      </c>
      <c r="J267" s="2">
        <f t="shared" si="54"/>
        <v>13.665534511225784</v>
      </c>
      <c r="K267" s="2">
        <f t="shared" si="54"/>
        <v>1.0751070663838513</v>
      </c>
      <c r="L267" s="2">
        <f t="shared" si="58"/>
        <v>380.57658216083803</v>
      </c>
      <c r="O267">
        <f t="shared" si="55"/>
        <v>9812.2726100693326</v>
      </c>
      <c r="P267" s="2">
        <f t="shared" si="57"/>
        <v>22.302168215306047</v>
      </c>
      <c r="Q267" s="2">
        <f t="shared" si="57"/>
        <v>31.331313068364981</v>
      </c>
      <c r="R267" s="2">
        <f t="shared" si="57"/>
        <v>37.202459299557354</v>
      </c>
      <c r="S267" s="2">
        <f t="shared" si="57"/>
        <v>13.665534511225784</v>
      </c>
      <c r="T267" s="2">
        <f t="shared" si="57"/>
        <v>1.0751070663838513</v>
      </c>
      <c r="U267" s="2">
        <f t="shared" si="59"/>
        <v>380.57658216083803</v>
      </c>
      <c r="V267" s="13">
        <f t="shared" si="56"/>
        <v>0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>
      <c r="A268" s="5"/>
      <c r="B268" s="2"/>
      <c r="C268">
        <v>1980.0417</v>
      </c>
      <c r="D268">
        <v>337.9</v>
      </c>
      <c r="E268" s="1">
        <f t="shared" si="60"/>
        <v>2012</v>
      </c>
      <c r="F268" s="14">
        <v>10189.375344508617</v>
      </c>
      <c r="G268" s="2">
        <f t="shared" si="54"/>
        <v>22.90103931357319</v>
      </c>
      <c r="H268" s="2">
        <f t="shared" si="54"/>
        <v>32.166459840505063</v>
      </c>
      <c r="I268" s="2">
        <f t="shared" si="54"/>
        <v>38.177249219763546</v>
      </c>
      <c r="J268" s="2">
        <f t="shared" si="54"/>
        <v>14.036540676032022</v>
      </c>
      <c r="K268" s="2">
        <f t="shared" si="54"/>
        <v>1.1127554738256209</v>
      </c>
      <c r="L268" s="2">
        <f t="shared" si="58"/>
        <v>383.39404452369945</v>
      </c>
      <c r="O268">
        <f t="shared" si="55"/>
        <v>10189.375344508617</v>
      </c>
      <c r="P268" s="2">
        <f t="shared" si="57"/>
        <v>22.90103931357319</v>
      </c>
      <c r="Q268" s="2">
        <f t="shared" si="57"/>
        <v>32.166459840505063</v>
      </c>
      <c r="R268" s="2">
        <f t="shared" si="57"/>
        <v>38.177249219763546</v>
      </c>
      <c r="S268" s="2">
        <f t="shared" si="57"/>
        <v>14.036540676032022</v>
      </c>
      <c r="T268" s="2">
        <f t="shared" si="57"/>
        <v>1.1127554738256209</v>
      </c>
      <c r="U268" s="2">
        <f t="shared" si="59"/>
        <v>383.39404452369945</v>
      </c>
      <c r="V268" s="13">
        <f t="shared" si="56"/>
        <v>0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>
      <c r="A269" s="5"/>
      <c r="B269" s="2"/>
      <c r="C269">
        <v>1980.125</v>
      </c>
      <c r="D269">
        <v>338.34</v>
      </c>
      <c r="E269" s="1">
        <f t="shared" si="60"/>
        <v>2013</v>
      </c>
      <c r="F269" s="14">
        <v>10274.768020488516</v>
      </c>
      <c r="G269" s="2">
        <f t="shared" si="54"/>
        <v>23.52292607168874</v>
      </c>
      <c r="H269" s="2">
        <f t="shared" si="54"/>
        <v>33.034717806363645</v>
      </c>
      <c r="I269" s="2">
        <f t="shared" si="54"/>
        <v>39.19560884122297</v>
      </c>
      <c r="J269" s="2">
        <f t="shared" si="54"/>
        <v>14.430613309356279</v>
      </c>
      <c r="K269" s="2">
        <f t="shared" si="54"/>
        <v>1.1532947409579513</v>
      </c>
      <c r="L269" s="2">
        <f t="shared" si="58"/>
        <v>386.33716076958956</v>
      </c>
      <c r="O269">
        <f t="shared" si="55"/>
        <v>10274.768020488516</v>
      </c>
      <c r="P269" s="2">
        <f t="shared" si="57"/>
        <v>23.52292607168874</v>
      </c>
      <c r="Q269" s="2">
        <f t="shared" si="57"/>
        <v>33.034717806363645</v>
      </c>
      <c r="R269" s="2">
        <f t="shared" si="57"/>
        <v>39.19560884122297</v>
      </c>
      <c r="S269" s="2">
        <f t="shared" si="57"/>
        <v>14.430613309356279</v>
      </c>
      <c r="T269" s="2">
        <f t="shared" si="57"/>
        <v>1.1532947409579513</v>
      </c>
      <c r="U269" s="2">
        <f t="shared" si="59"/>
        <v>386.33716076958956</v>
      </c>
      <c r="V269" s="13">
        <f t="shared" si="56"/>
        <v>0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>
      <c r="A270" s="5"/>
      <c r="B270" s="2"/>
      <c r="C270">
        <v>1980.2083</v>
      </c>
      <c r="D270">
        <v>340.07</v>
      </c>
      <c r="E270" s="1">
        <f t="shared" si="60"/>
        <v>2014</v>
      </c>
      <c r="F270" s="14">
        <v>10158.274238369077</v>
      </c>
      <c r="G270" s="2">
        <f t="shared" si="54"/>
        <v>24.150024589371139</v>
      </c>
      <c r="H270" s="2">
        <f t="shared" si="54"/>
        <v>33.908605260239021</v>
      </c>
      <c r="I270" s="2">
        <f t="shared" si="54"/>
        <v>40.21312835926242</v>
      </c>
      <c r="J270" s="2">
        <f t="shared" si="54"/>
        <v>14.812196426597522</v>
      </c>
      <c r="K270" s="2">
        <f t="shared" si="54"/>
        <v>1.1818920952166427</v>
      </c>
      <c r="L270" s="2">
        <f t="shared" si="58"/>
        <v>389.26584673068675</v>
      </c>
      <c r="O270">
        <f t="shared" si="55"/>
        <v>10158.274238369077</v>
      </c>
      <c r="P270" s="2">
        <f t="shared" si="57"/>
        <v>24.150024589371139</v>
      </c>
      <c r="Q270" s="2">
        <f t="shared" si="57"/>
        <v>33.908605260239021</v>
      </c>
      <c r="R270" s="2">
        <f t="shared" si="57"/>
        <v>40.21312835926242</v>
      </c>
      <c r="S270" s="2">
        <f t="shared" si="57"/>
        <v>14.812196426597522</v>
      </c>
      <c r="T270" s="2">
        <f t="shared" si="57"/>
        <v>1.1818920952166427</v>
      </c>
      <c r="U270" s="2">
        <f t="shared" si="59"/>
        <v>389.26584673068675</v>
      </c>
      <c r="V270" s="13">
        <f t="shared" si="56"/>
        <v>0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>
      <c r="A271" s="5"/>
      <c r="B271" s="2"/>
      <c r="C271">
        <v>1980.2917</v>
      </c>
      <c r="D271">
        <v>340.93</v>
      </c>
      <c r="E271" s="1">
        <f t="shared" si="60"/>
        <v>2015</v>
      </c>
      <c r="F271" s="14">
        <v>10774.92826930818</v>
      </c>
      <c r="G271" s="2">
        <f t="shared" si="54"/>
        <v>24.770013157910096</v>
      </c>
      <c r="H271" s="2">
        <f t="shared" si="54"/>
        <v>34.76915024030243</v>
      </c>
      <c r="I271" s="2">
        <f t="shared" si="54"/>
        <v>41.199488690365158</v>
      </c>
      <c r="J271" s="2">
        <f t="shared" si="54"/>
        <v>15.158307920870715</v>
      </c>
      <c r="K271" s="2">
        <f t="shared" si="54"/>
        <v>1.1937680757124027</v>
      </c>
      <c r="L271" s="2">
        <f t="shared" si="58"/>
        <v>392.09072808516078</v>
      </c>
      <c r="O271">
        <f t="shared" si="55"/>
        <v>10774.92826930818</v>
      </c>
      <c r="P271" s="2">
        <f t="shared" si="57"/>
        <v>24.770013157910096</v>
      </c>
      <c r="Q271" s="2">
        <f t="shared" si="57"/>
        <v>34.76915024030243</v>
      </c>
      <c r="R271" s="2">
        <f t="shared" si="57"/>
        <v>41.199488690365158</v>
      </c>
      <c r="S271" s="2">
        <f t="shared" si="57"/>
        <v>15.158307920870715</v>
      </c>
      <c r="T271" s="2">
        <f t="shared" si="57"/>
        <v>1.1937680757124027</v>
      </c>
      <c r="U271" s="2">
        <f t="shared" si="59"/>
        <v>392.09072808516078</v>
      </c>
      <c r="V271" s="13">
        <f t="shared" si="56"/>
        <v>0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>
      <c r="A272" s="5"/>
      <c r="B272" s="2"/>
      <c r="C272">
        <v>1980.375</v>
      </c>
      <c r="D272">
        <v>341.45</v>
      </c>
      <c r="E272" s="1">
        <f t="shared" si="60"/>
        <v>2016</v>
      </c>
      <c r="F272" s="14">
        <v>11110.268959968891</v>
      </c>
      <c r="G272" s="2">
        <f t="shared" si="54"/>
        <v>25.427637887961769</v>
      </c>
      <c r="H272" s="2">
        <f t="shared" si="54"/>
        <v>35.685229622338497</v>
      </c>
      <c r="I272" s="2">
        <f t="shared" si="54"/>
        <v>42.265252344713559</v>
      </c>
      <c r="J272" s="2">
        <f t="shared" si="54"/>
        <v>15.557024387278689</v>
      </c>
      <c r="K272" s="2">
        <f t="shared" si="54"/>
        <v>1.22992211546855</v>
      </c>
      <c r="L272" s="2">
        <f t="shared" si="58"/>
        <v>395.16506635776108</v>
      </c>
      <c r="O272">
        <f t="shared" si="55"/>
        <v>11110.268959968891</v>
      </c>
      <c r="P272" s="2">
        <f t="shared" si="57"/>
        <v>25.427637887961769</v>
      </c>
      <c r="Q272" s="2">
        <f t="shared" si="57"/>
        <v>35.685229622338497</v>
      </c>
      <c r="R272" s="2">
        <f t="shared" si="57"/>
        <v>42.265252344713559</v>
      </c>
      <c r="S272" s="2">
        <f t="shared" si="57"/>
        <v>15.557024387278689</v>
      </c>
      <c r="T272" s="2">
        <f t="shared" si="57"/>
        <v>1.22992211546855</v>
      </c>
      <c r="U272" s="2">
        <f t="shared" si="59"/>
        <v>395.16506635776108</v>
      </c>
      <c r="V272" s="13">
        <f t="shared" si="56"/>
        <v>0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>
      <c r="A273" s="5"/>
      <c r="B273" s="2"/>
      <c r="C273">
        <v>1980.4583</v>
      </c>
      <c r="D273">
        <v>341.36</v>
      </c>
      <c r="E273" s="1">
        <f t="shared" si="60"/>
        <v>2017</v>
      </c>
      <c r="F273" s="14">
        <v>11256.830468363096</v>
      </c>
      <c r="G273" s="2">
        <f t="shared" si="54"/>
        <v>26.105729420729823</v>
      </c>
      <c r="H273" s="2">
        <f t="shared" si="54"/>
        <v>36.630276231398746</v>
      </c>
      <c r="I273" s="2">
        <f t="shared" si="54"/>
        <v>43.367090484961452</v>
      </c>
      <c r="J273" s="2">
        <f t="shared" si="54"/>
        <v>15.972322671460523</v>
      </c>
      <c r="K273" s="2">
        <f t="shared" si="54"/>
        <v>1.2675943434503392</v>
      </c>
      <c r="L273" s="2">
        <f t="shared" si="58"/>
        <v>398.34301315200088</v>
      </c>
      <c r="O273">
        <f t="shared" si="55"/>
        <v>11256.830468363096</v>
      </c>
      <c r="P273" s="2">
        <f t="shared" si="57"/>
        <v>26.105729420729823</v>
      </c>
      <c r="Q273" s="2">
        <f t="shared" si="57"/>
        <v>36.630276231398746</v>
      </c>
      <c r="R273" s="2">
        <f t="shared" si="57"/>
        <v>43.367090484961452</v>
      </c>
      <c r="S273" s="2">
        <f t="shared" si="57"/>
        <v>15.972322671460523</v>
      </c>
      <c r="T273" s="2">
        <f t="shared" si="57"/>
        <v>1.2675943434503392</v>
      </c>
      <c r="U273" s="2">
        <f t="shared" si="59"/>
        <v>398.34301315200088</v>
      </c>
      <c r="V273" s="13">
        <f t="shared" si="56"/>
        <v>0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>
      <c r="A274" s="5"/>
      <c r="B274" s="2"/>
      <c r="C274">
        <v>1980.5417</v>
      </c>
      <c r="D274">
        <v>339.45</v>
      </c>
      <c r="E274" s="1">
        <f t="shared" si="60"/>
        <v>2018</v>
      </c>
      <c r="F274" s="14">
        <v>11467.297756108754</v>
      </c>
      <c r="G274" s="2">
        <f t="shared" si="54"/>
        <v>26.792766022085317</v>
      </c>
      <c r="H274" s="2">
        <f t="shared" si="54"/>
        <v>37.586484632961771</v>
      </c>
      <c r="I274" s="2">
        <f t="shared" si="54"/>
        <v>44.47615770543883</v>
      </c>
      <c r="J274" s="2">
        <f t="shared" si="54"/>
        <v>16.38109832528043</v>
      </c>
      <c r="K274" s="2">
        <f t="shared" si="54"/>
        <v>1.2973245267313167</v>
      </c>
      <c r="L274" s="2">
        <f t="shared" si="58"/>
        <v>401.53383121249766</v>
      </c>
      <c r="O274">
        <f t="shared" si="55"/>
        <v>11467.297756108754</v>
      </c>
      <c r="P274" s="2">
        <f t="shared" si="57"/>
        <v>26.792766022085317</v>
      </c>
      <c r="Q274" s="2">
        <f t="shared" si="57"/>
        <v>37.586484632961771</v>
      </c>
      <c r="R274" s="2">
        <f t="shared" si="57"/>
        <v>44.47615770543883</v>
      </c>
      <c r="S274" s="2">
        <f t="shared" si="57"/>
        <v>16.38109832528043</v>
      </c>
      <c r="T274" s="2">
        <f t="shared" si="57"/>
        <v>1.2973245267313167</v>
      </c>
      <c r="U274" s="2">
        <f t="shared" si="59"/>
        <v>401.53383121249766</v>
      </c>
      <c r="V274" s="13">
        <f t="shared" si="56"/>
        <v>0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>
      <c r="A275" s="5"/>
      <c r="B275" s="2"/>
      <c r="C275">
        <v>1980.625</v>
      </c>
      <c r="D275">
        <v>337.67</v>
      </c>
      <c r="E275" s="1">
        <f t="shared" si="60"/>
        <v>2019</v>
      </c>
      <c r="F275" s="14">
        <v>11476.535739799836</v>
      </c>
      <c r="G275" s="2">
        <f t="shared" si="54"/>
        <v>27.492648044758621</v>
      </c>
      <c r="H275" s="2">
        <f t="shared" si="54"/>
        <v>38.559824663264777</v>
      </c>
      <c r="I275" s="2">
        <f t="shared" si="54"/>
        <v>45.601957841237848</v>
      </c>
      <c r="J275" s="2">
        <f t="shared" si="54"/>
        <v>16.791224644432418</v>
      </c>
      <c r="K275" s="2">
        <f t="shared" si="54"/>
        <v>1.3252378877314979</v>
      </c>
      <c r="L275" s="2">
        <f t="shared" si="58"/>
        <v>404.77089308142513</v>
      </c>
      <c r="O275">
        <f t="shared" si="55"/>
        <v>11476.535739799836</v>
      </c>
      <c r="P275" s="2">
        <f t="shared" si="57"/>
        <v>27.492648044758621</v>
      </c>
      <c r="Q275" s="2">
        <f t="shared" si="57"/>
        <v>38.559824663264777</v>
      </c>
      <c r="R275" s="2">
        <f t="shared" si="57"/>
        <v>45.601957841237848</v>
      </c>
      <c r="S275" s="2">
        <f t="shared" si="57"/>
        <v>16.791224644432418</v>
      </c>
      <c r="T275" s="2">
        <f t="shared" si="57"/>
        <v>1.3252378877314979</v>
      </c>
      <c r="U275" s="2">
        <f t="shared" si="59"/>
        <v>404.77089308142513</v>
      </c>
      <c r="V275" s="13">
        <f t="shared" si="56"/>
        <v>0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>
      <c r="A276" s="5"/>
      <c r="B276" s="2"/>
      <c r="C276">
        <v>1980.7083</v>
      </c>
      <c r="D276">
        <v>336.25</v>
      </c>
      <c r="E276" s="1">
        <f t="shared" si="60"/>
        <v>2020</v>
      </c>
      <c r="F276" s="14">
        <v>11432.231813496866</v>
      </c>
      <c r="G276" s="2">
        <f t="shared" si="54"/>
        <v>28.193093888032788</v>
      </c>
      <c r="H276" s="2">
        <f t="shared" si="54"/>
        <v>39.531354422351107</v>
      </c>
      <c r="I276" s="2">
        <f t="shared" si="54"/>
        <v>46.714034660329247</v>
      </c>
      <c r="J276" s="2">
        <f t="shared" si="54"/>
        <v>17.179006006735158</v>
      </c>
      <c r="K276" s="2">
        <f t="shared" si="54"/>
        <v>1.3426019051482458</v>
      </c>
      <c r="L276" s="2">
        <f t="shared" si="58"/>
        <v>407.96009088259655</v>
      </c>
      <c r="M276">
        <f>AVERAGE(D748:D759)</f>
        <v>414.23833333333329</v>
      </c>
      <c r="N276">
        <v>1</v>
      </c>
      <c r="O276">
        <f t="shared" si="55"/>
        <v>11433.231813496866</v>
      </c>
      <c r="P276" s="2">
        <f t="shared" si="57"/>
        <v>28.193093888032788</v>
      </c>
      <c r="Q276" s="2">
        <f t="shared" si="57"/>
        <v>39.531354422351107</v>
      </c>
      <c r="R276" s="2">
        <f t="shared" si="57"/>
        <v>46.714034660329247</v>
      </c>
      <c r="S276" s="2">
        <f t="shared" si="57"/>
        <v>17.179006006735158</v>
      </c>
      <c r="T276" s="2">
        <f t="shared" si="57"/>
        <v>1.3426019051482458</v>
      </c>
      <c r="U276" s="2">
        <f t="shared" si="59"/>
        <v>407.96009088259655</v>
      </c>
      <c r="V276" s="13">
        <f t="shared" si="56"/>
        <v>0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>
      <c r="A277" s="5"/>
      <c r="B277" s="2"/>
      <c r="C277">
        <v>1980.7917</v>
      </c>
      <c r="D277">
        <v>336.14</v>
      </c>
      <c r="E277" s="1">
        <f t="shared" si="60"/>
        <v>2021</v>
      </c>
      <c r="F277" s="4">
        <f>F276*SUM(econhigh!Z67:AB67)/SUM(econhigh!Z66:AB66)</f>
        <v>10108.07108233886</v>
      </c>
      <c r="G277" s="9">
        <f t="shared" si="54"/>
        <v>28.890835735804899</v>
      </c>
      <c r="H277" s="9">
        <f t="shared" si="54"/>
        <v>40.496051480941894</v>
      </c>
      <c r="I277" s="9">
        <f t="shared" si="54"/>
        <v>47.804528510499473</v>
      </c>
      <c r="J277" s="9">
        <f t="shared" si="54"/>
        <v>17.539434647587754</v>
      </c>
      <c r="K277" s="9">
        <f t="shared" si="54"/>
        <v>1.3510537175472419</v>
      </c>
      <c r="L277" s="9">
        <f t="shared" si="58"/>
        <v>411.08190409238125</v>
      </c>
      <c r="O277">
        <f t="shared" si="55"/>
        <v>10108.07108233886</v>
      </c>
      <c r="P277" s="2">
        <f t="shared" si="57"/>
        <v>28.890896768668746</v>
      </c>
      <c r="Q277" s="2">
        <f t="shared" si="57"/>
        <v>40.496145377655509</v>
      </c>
      <c r="R277" s="2">
        <f t="shared" si="57"/>
        <v>47.804678745241254</v>
      </c>
      <c r="S277" s="2">
        <f t="shared" si="57"/>
        <v>17.539552018479775</v>
      </c>
      <c r="T277" s="2">
        <f t="shared" si="57"/>
        <v>1.3511006659040494</v>
      </c>
      <c r="U277" s="9">
        <f t="shared" si="59"/>
        <v>411.08237357594936</v>
      </c>
      <c r="V277" s="13">
        <f t="shared" si="56"/>
        <v>4.694835681107179E-4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>
      <c r="A278" s="5"/>
      <c r="B278" s="2"/>
      <c r="C278">
        <v>1980.875</v>
      </c>
      <c r="D278">
        <v>337.3</v>
      </c>
      <c r="E278" s="1">
        <f t="shared" si="60"/>
        <v>2022</v>
      </c>
      <c r="F278" s="4">
        <f>F277*SUM(economy!Z68:AB68)/SUM(economy!Z67:AB67)</f>
        <v>10578.640738513126</v>
      </c>
      <c r="G278" s="9">
        <f t="shared" si="54"/>
        <v>29.507760261957035</v>
      </c>
      <c r="H278" s="9">
        <f t="shared" si="54"/>
        <v>41.333760288126783</v>
      </c>
      <c r="I278" s="9">
        <f t="shared" si="54"/>
        <v>48.681450135052373</v>
      </c>
      <c r="J278" s="9">
        <f t="shared" si="54"/>
        <v>17.723855207131528</v>
      </c>
      <c r="K278" s="9">
        <f t="shared" si="54"/>
        <v>1.2940128304204708</v>
      </c>
      <c r="L278" s="9">
        <f t="shared" si="58"/>
        <v>413.54083872268819</v>
      </c>
      <c r="O278">
        <f t="shared" si="55"/>
        <v>10578.640738513126</v>
      </c>
      <c r="P278" s="2">
        <f t="shared" si="57"/>
        <v>29.507821294820882</v>
      </c>
      <c r="Q278" s="2">
        <f t="shared" si="57"/>
        <v>41.33385392652773</v>
      </c>
      <c r="R278" s="2">
        <f t="shared" si="57"/>
        <v>48.681598353250919</v>
      </c>
      <c r="S278" s="2">
        <f t="shared" si="57"/>
        <v>17.723965872993482</v>
      </c>
      <c r="T278" s="2">
        <f t="shared" si="57"/>
        <v>1.2940413060382976</v>
      </c>
      <c r="U278" s="9">
        <f t="shared" si="59"/>
        <v>413.54128075363133</v>
      </c>
      <c r="V278" s="13">
        <f t="shared" si="56"/>
        <v>4.4203094313388647E-4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>
      <c r="A279" s="5"/>
      <c r="B279" s="2"/>
      <c r="C279">
        <v>1980.9583</v>
      </c>
      <c r="D279">
        <v>338.29</v>
      </c>
      <c r="E279" s="1">
        <f t="shared" si="60"/>
        <v>2023</v>
      </c>
      <c r="F279" s="4">
        <f>F278*SUM(economy!Z69:AB69)/SUM(economy!Z68:AB68)</f>
        <v>10856.657334230955</v>
      </c>
      <c r="G279" s="9">
        <f t="shared" ref="G279:K294" si="61">G278*(1-G$5)+G$4*$F278*$L$4/1000</f>
        <v>30.153405001866286</v>
      </c>
      <c r="H279" s="9">
        <f t="shared" si="61"/>
        <v>42.213349477577786</v>
      </c>
      <c r="I279" s="9">
        <f t="shared" si="61"/>
        <v>49.617297088251981</v>
      </c>
      <c r="J279" s="9">
        <f t="shared" si="61"/>
        <v>17.952971580202185</v>
      </c>
      <c r="K279" s="9">
        <f t="shared" si="61"/>
        <v>1.2815082556417341</v>
      </c>
      <c r="L279" s="9">
        <f t="shared" si="58"/>
        <v>416.21853140353994</v>
      </c>
      <c r="O279">
        <f t="shared" si="55"/>
        <v>10856.657334230955</v>
      </c>
      <c r="P279" s="2">
        <f t="shared" si="57"/>
        <v>30.153466034730133</v>
      </c>
      <c r="Q279" s="2">
        <f t="shared" si="57"/>
        <v>42.213442858376688</v>
      </c>
      <c r="R279" s="2">
        <f t="shared" si="57"/>
        <v>49.61744331697458</v>
      </c>
      <c r="S279" s="2">
        <f t="shared" si="57"/>
        <v>17.95307592407136</v>
      </c>
      <c r="T279" s="2">
        <f t="shared" si="57"/>
        <v>1.2815255269770001</v>
      </c>
      <c r="U279" s="9">
        <f t="shared" si="59"/>
        <v>416.21895366112972</v>
      </c>
      <c r="V279" s="13">
        <f t="shared" si="56"/>
        <v>4.222575897756542E-4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>
      <c r="A280" s="5"/>
      <c r="B280" s="2"/>
      <c r="C280">
        <v>1981.0417</v>
      </c>
      <c r="D280">
        <v>339.29</v>
      </c>
      <c r="E280" s="1">
        <f t="shared" si="60"/>
        <v>2024</v>
      </c>
      <c r="F280" s="4">
        <f>F279*SUM(economy!Z70:AB70)/SUM(economy!Z69:AB69)</f>
        <v>11135.470385830051</v>
      </c>
      <c r="G280" s="9">
        <f t="shared" si="61"/>
        <v>30.81601789080996</v>
      </c>
      <c r="H280" s="9">
        <f t="shared" si="61"/>
        <v>43.116623735537715</v>
      </c>
      <c r="I280" s="9">
        <f t="shared" si="61"/>
        <v>50.582350278727731</v>
      </c>
      <c r="J280" s="9">
        <f t="shared" si="61"/>
        <v>18.201630311023369</v>
      </c>
      <c r="K280" s="9">
        <f t="shared" si="61"/>
        <v>1.2869762699859311</v>
      </c>
      <c r="L280" s="9">
        <f t="shared" si="58"/>
        <v>419.00359848608468</v>
      </c>
      <c r="O280">
        <f t="shared" si="55"/>
        <v>11135.470385830051</v>
      </c>
      <c r="P280" s="2">
        <f t="shared" ref="P280:T295" si="62">P279*(1-P$5)+P$4*$O279*$L$4/1000</f>
        <v>30.816078923673807</v>
      </c>
      <c r="Q280" s="2">
        <f t="shared" si="62"/>
        <v>43.116716859443244</v>
      </c>
      <c r="R280" s="2">
        <f t="shared" si="62"/>
        <v>50.582494544678354</v>
      </c>
      <c r="S280" s="2">
        <f t="shared" si="62"/>
        <v>18.20172869405534</v>
      </c>
      <c r="T280" s="2">
        <f t="shared" si="62"/>
        <v>1.2869867455803041</v>
      </c>
      <c r="U280" s="9">
        <f t="shared" si="59"/>
        <v>419.00400576743107</v>
      </c>
      <c r="V280" s="13">
        <f t="shared" si="56"/>
        <v>4.0728134638357005E-4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>
      <c r="A281" s="5"/>
      <c r="B281" s="2"/>
      <c r="C281">
        <v>1981.125</v>
      </c>
      <c r="D281">
        <v>340.55</v>
      </c>
      <c r="E281" s="1">
        <f t="shared" si="60"/>
        <v>2025</v>
      </c>
      <c r="F281" s="4">
        <f>F280*SUM(economy!Z71:AB71)/SUM(economy!Z70:AB70)</f>
        <v>11413.72231489084</v>
      </c>
      <c r="G281" s="9">
        <f t="shared" si="61"/>
        <v>31.495647538771419</v>
      </c>
      <c r="H281" s="9">
        <f t="shared" si="61"/>
        <v>44.043592688264724</v>
      </c>
      <c r="I281" s="9">
        <f t="shared" si="61"/>
        <v>51.576337337718478</v>
      </c>
      <c r="J281" s="9">
        <f t="shared" si="61"/>
        <v>18.468808486872362</v>
      </c>
      <c r="K281" s="9">
        <f t="shared" si="61"/>
        <v>1.3033826029625006</v>
      </c>
      <c r="L281" s="9">
        <f t="shared" si="58"/>
        <v>421.88776865458954</v>
      </c>
      <c r="O281">
        <f t="shared" si="55"/>
        <v>11413.72231489084</v>
      </c>
      <c r="P281" s="2">
        <f t="shared" si="62"/>
        <v>31.495708571635266</v>
      </c>
      <c r="Q281" s="2">
        <f t="shared" si="62"/>
        <v>44.043685555983608</v>
      </c>
      <c r="R281" s="2">
        <f t="shared" si="62"/>
        <v>51.576479667242658</v>
      </c>
      <c r="S281" s="2">
        <f t="shared" si="62"/>
        <v>18.468901249591021</v>
      </c>
      <c r="T281" s="2">
        <f t="shared" si="62"/>
        <v>1.3033889567316668</v>
      </c>
      <c r="U281" s="9">
        <f t="shared" si="59"/>
        <v>421.88816400118424</v>
      </c>
      <c r="V281" s="13">
        <f t="shared" si="56"/>
        <v>3.9534659470064071E-4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>
      <c r="A282" s="5"/>
      <c r="B282" s="2"/>
      <c r="C282">
        <v>1981.2083</v>
      </c>
      <c r="D282">
        <v>341.63</v>
      </c>
      <c r="E282" s="1">
        <f t="shared" si="60"/>
        <v>2026</v>
      </c>
      <c r="F282" s="4">
        <f>F281*SUM(economy!Z72:AB72)/SUM(economy!Z71:AB71)</f>
        <v>11691.207445203667</v>
      </c>
      <c r="G282" s="9">
        <f t="shared" si="61"/>
        <v>32.19225969883518</v>
      </c>
      <c r="H282" s="9">
        <f t="shared" si="61"/>
        <v>44.994138463382761</v>
      </c>
      <c r="I282" s="9">
        <f t="shared" si="61"/>
        <v>52.598785596921012</v>
      </c>
      <c r="J282" s="9">
        <f t="shared" si="61"/>
        <v>18.753382290624327</v>
      </c>
      <c r="K282" s="9">
        <f t="shared" si="61"/>
        <v>1.3263970177741689</v>
      </c>
      <c r="L282" s="9">
        <f t="shared" si="58"/>
        <v>424.86496306753747</v>
      </c>
      <c r="O282">
        <f t="shared" si="55"/>
        <v>11691.207445203667</v>
      </c>
      <c r="P282" s="2">
        <f t="shared" si="62"/>
        <v>32.192320731699027</v>
      </c>
      <c r="Q282" s="2">
        <f t="shared" si="62"/>
        <v>44.994231075619773</v>
      </c>
      <c r="R282" s="2">
        <f t="shared" si="62"/>
        <v>52.598926016010658</v>
      </c>
      <c r="S282" s="2">
        <f t="shared" si="62"/>
        <v>18.7534697541005</v>
      </c>
      <c r="T282" s="2">
        <f t="shared" si="62"/>
        <v>1.3264008715299729</v>
      </c>
      <c r="U282" s="9">
        <f t="shared" si="59"/>
        <v>424.86534844895994</v>
      </c>
      <c r="V282" s="13">
        <f t="shared" si="56"/>
        <v>3.8538142246125062E-4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>
      <c r="A283" s="5"/>
      <c r="B283" s="2"/>
      <c r="C283">
        <v>1981.2917</v>
      </c>
      <c r="D283">
        <v>342.6</v>
      </c>
      <c r="E283" s="1">
        <f t="shared" si="60"/>
        <v>2027</v>
      </c>
      <c r="F283" s="4">
        <f>F282*SUM(economy!Z73:AB73)/SUM(economy!Z72:AB72)</f>
        <v>11967.721931550181</v>
      </c>
      <c r="G283" s="9">
        <f t="shared" si="61"/>
        <v>32.905807571077659</v>
      </c>
      <c r="H283" s="9">
        <f t="shared" si="61"/>
        <v>45.968124200466065</v>
      </c>
      <c r="I283" s="9">
        <f t="shared" si="61"/>
        <v>53.649197832764962</v>
      </c>
      <c r="J283" s="9">
        <f t="shared" si="61"/>
        <v>19.054267964893445</v>
      </c>
      <c r="K283" s="9">
        <f t="shared" si="61"/>
        <v>1.3533834368794957</v>
      </c>
      <c r="L283" s="9">
        <f t="shared" si="58"/>
        <v>427.93078100608159</v>
      </c>
      <c r="O283">
        <f t="shared" si="55"/>
        <v>11967.721931550181</v>
      </c>
      <c r="P283" s="2">
        <f t="shared" si="62"/>
        <v>32.905868603941506</v>
      </c>
      <c r="Q283" s="2">
        <f t="shared" si="62"/>
        <v>45.968216557924045</v>
      </c>
      <c r="R283" s="2">
        <f t="shared" si="62"/>
        <v>53.6493363670631</v>
      </c>
      <c r="S283" s="2">
        <f t="shared" si="62"/>
        <v>19.054350431856196</v>
      </c>
      <c r="T283" s="2">
        <f t="shared" si="62"/>
        <v>1.353385774300546</v>
      </c>
      <c r="U283" s="9">
        <f t="shared" si="59"/>
        <v>427.93115773508538</v>
      </c>
      <c r="V283" s="13">
        <f t="shared" si="56"/>
        <v>3.767290037899329E-4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>
      <c r="A284" s="5"/>
      <c r="B284" s="2"/>
      <c r="C284">
        <v>1981.375</v>
      </c>
      <c r="D284">
        <v>343.04</v>
      </c>
      <c r="E284" s="1">
        <f t="shared" si="60"/>
        <v>2028</v>
      </c>
      <c r="F284" s="4">
        <f>F283*SUM(economy!Z74:AB74)/SUM(economy!Z73:AB73)</f>
        <v>12243.071068024319</v>
      </c>
      <c r="G284" s="9">
        <f t="shared" si="61"/>
        <v>33.636231914317811</v>
      </c>
      <c r="H284" s="9">
        <f t="shared" si="61"/>
        <v>46.965394275199898</v>
      </c>
      <c r="I284" s="9">
        <f t="shared" si="61"/>
        <v>54.72705287108721</v>
      </c>
      <c r="J284" s="9">
        <f t="shared" si="61"/>
        <v>19.370419738451069</v>
      </c>
      <c r="K284" s="9">
        <f t="shared" si="61"/>
        <v>1.3827334282301731</v>
      </c>
      <c r="L284" s="9">
        <f t="shared" si="58"/>
        <v>431.08183222728616</v>
      </c>
      <c r="O284">
        <f t="shared" si="55"/>
        <v>12243.071068024319</v>
      </c>
      <c r="P284" s="2">
        <f t="shared" si="62"/>
        <v>33.636292947181659</v>
      </c>
      <c r="Q284" s="2">
        <f t="shared" si="62"/>
        <v>46.965486378579755</v>
      </c>
      <c r="R284" s="2">
        <f t="shared" si="62"/>
        <v>54.727189545892678</v>
      </c>
      <c r="S284" s="2">
        <f t="shared" si="62"/>
        <v>19.370497494335503</v>
      </c>
      <c r="T284" s="2">
        <f t="shared" si="62"/>
        <v>1.3827348459477049</v>
      </c>
      <c r="U284" s="9">
        <f t="shared" si="59"/>
        <v>431.08220121193733</v>
      </c>
      <c r="V284" s="13">
        <f t="shared" si="56"/>
        <v>3.6898465117474188E-4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>
      <c r="A285" s="5"/>
      <c r="B285" s="2"/>
      <c r="C285">
        <v>1981.4583</v>
      </c>
      <c r="D285">
        <v>342.54</v>
      </c>
      <c r="E285" s="1">
        <f t="shared" si="60"/>
        <v>2029</v>
      </c>
      <c r="F285" s="4">
        <f>F284*SUM(economy!Z75:AB75)/SUM(economy!Z74:AB74)</f>
        <v>12517.06909218799</v>
      </c>
      <c r="G285" s="9">
        <f t="shared" si="61"/>
        <v>34.383461603915542</v>
      </c>
      <c r="H285" s="9">
        <f t="shared" si="61"/>
        <v>47.985775209151967</v>
      </c>
      <c r="I285" s="9">
        <f t="shared" si="61"/>
        <v>55.831807281653738</v>
      </c>
      <c r="J285" s="9">
        <f t="shared" si="61"/>
        <v>19.700828728885206</v>
      </c>
      <c r="K285" s="9">
        <f t="shared" si="61"/>
        <v>1.4134622873524878</v>
      </c>
      <c r="L285" s="9">
        <f t="shared" si="58"/>
        <v>434.31533511095893</v>
      </c>
      <c r="O285">
        <f t="shared" si="55"/>
        <v>12517.06909218799</v>
      </c>
      <c r="P285" s="2">
        <f t="shared" si="62"/>
        <v>34.383522636779389</v>
      </c>
      <c r="Q285" s="2">
        <f t="shared" si="62"/>
        <v>47.985867059152675</v>
      </c>
      <c r="R285" s="2">
        <f t="shared" si="62"/>
        <v>55.831942121925785</v>
      </c>
      <c r="S285" s="2">
        <f t="shared" si="62"/>
        <v>19.700902042820417</v>
      </c>
      <c r="T285" s="2">
        <f t="shared" si="62"/>
        <v>1.4134631472416377</v>
      </c>
      <c r="U285" s="9">
        <f t="shared" si="59"/>
        <v>434.31569700791988</v>
      </c>
      <c r="V285" s="13">
        <f t="shared" si="56"/>
        <v>3.6189696095334511E-4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>
      <c r="A286" s="5"/>
      <c r="B286" s="2"/>
      <c r="C286">
        <v>1981.5417</v>
      </c>
      <c r="D286">
        <v>340.82</v>
      </c>
      <c r="E286" s="1">
        <f t="shared" si="60"/>
        <v>2030</v>
      </c>
      <c r="F286" s="4">
        <f>F285*SUM(economy!Z76:AB76)/SUM(economy!Z75:AB75)</f>
        <v>12789.538980420246</v>
      </c>
      <c r="G286" s="9">
        <f t="shared" si="61"/>
        <v>35.147414177617158</v>
      </c>
      <c r="H286" s="9">
        <f t="shared" si="61"/>
        <v>49.029076558651887</v>
      </c>
      <c r="I286" s="9">
        <f t="shared" si="61"/>
        <v>56.962897020513886</v>
      </c>
      <c r="J286" s="9">
        <f t="shared" si="61"/>
        <v>20.044521884961231</v>
      </c>
      <c r="K286" s="9">
        <f t="shared" si="61"/>
        <v>1.4449640395511512</v>
      </c>
      <c r="L286" s="9">
        <f t="shared" si="58"/>
        <v>437.62887368129532</v>
      </c>
      <c r="O286">
        <f t="shared" si="55"/>
        <v>12789.538980420246</v>
      </c>
      <c r="P286" s="2">
        <f t="shared" si="62"/>
        <v>35.147475210481005</v>
      </c>
      <c r="Q286" s="2">
        <f t="shared" si="62"/>
        <v>49.029168155970495</v>
      </c>
      <c r="R286" s="2">
        <f t="shared" si="62"/>
        <v>56.963030050876753</v>
      </c>
      <c r="S286" s="2">
        <f t="shared" si="62"/>
        <v>20.044591010701811</v>
      </c>
      <c r="T286" s="2">
        <f t="shared" si="62"/>
        <v>1.4449645611002846</v>
      </c>
      <c r="U286" s="9">
        <f t="shared" si="59"/>
        <v>437.62922898913035</v>
      </c>
      <c r="V286" s="13">
        <f t="shared" si="56"/>
        <v>3.553078350364558E-4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>
      <c r="A287" s="5"/>
      <c r="B287" s="2"/>
      <c r="C287">
        <v>1981.625</v>
      </c>
      <c r="D287">
        <v>338.48</v>
      </c>
      <c r="E287" s="1">
        <f t="shared" si="60"/>
        <v>2031</v>
      </c>
      <c r="F287" s="4">
        <f>F286*SUM(economy!Z77:AB77)/SUM(economy!Z76:AB76)</f>
        <v>12446.08787277836</v>
      </c>
      <c r="G287" s="9">
        <f t="shared" si="61"/>
        <v>35.927996368910414</v>
      </c>
      <c r="H287" s="9">
        <f t="shared" si="61"/>
        <v>50.095091782009256</v>
      </c>
      <c r="I287" s="9">
        <f t="shared" si="61"/>
        <v>58.119739019564335</v>
      </c>
      <c r="J287" s="9">
        <f t="shared" si="61"/>
        <v>20.400560965382112</v>
      </c>
      <c r="K287" s="9">
        <f t="shared" si="61"/>
        <v>1.4768628316263412</v>
      </c>
      <c r="L287" s="9">
        <f t="shared" si="58"/>
        <v>441.02025096749242</v>
      </c>
      <c r="O287">
        <f t="shared" si="55"/>
        <v>12446.08787277836</v>
      </c>
      <c r="P287" s="2">
        <f t="shared" si="62"/>
        <v>35.928057401774261</v>
      </c>
      <c r="Q287" s="2">
        <f t="shared" si="62"/>
        <v>50.095183127340903</v>
      </c>
      <c r="R287" s="2">
        <f t="shared" si="62"/>
        <v>58.119870264311736</v>
      </c>
      <c r="S287" s="2">
        <f t="shared" si="62"/>
        <v>20.400626142186457</v>
      </c>
      <c r="T287" s="2">
        <f t="shared" si="62"/>
        <v>1.4768631479618812</v>
      </c>
      <c r="U287" s="9">
        <f t="shared" si="59"/>
        <v>441.02060008357523</v>
      </c>
      <c r="V287" s="13">
        <f t="shared" si="56"/>
        <v>3.4911608281618101E-4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>
      <c r="A288" s="5"/>
      <c r="B288" s="2"/>
      <c r="C288">
        <v>1981.7083</v>
      </c>
      <c r="D288">
        <v>336.95</v>
      </c>
      <c r="E288" s="1">
        <f t="shared" si="60"/>
        <v>2032</v>
      </c>
      <c r="F288" s="4">
        <f>F287*SUM(economy!Z78:AB78)/SUM(economy!Z77:AB77)</f>
        <v>12687.069915443382</v>
      </c>
      <c r="G288" s="9">
        <f t="shared" si="61"/>
        <v>36.687616755511911</v>
      </c>
      <c r="H288" s="9">
        <f t="shared" si="61"/>
        <v>51.125925435318884</v>
      </c>
      <c r="I288" s="9">
        <f t="shared" si="61"/>
        <v>59.209454884333489</v>
      </c>
      <c r="J288" s="9">
        <f t="shared" si="61"/>
        <v>20.695949489604985</v>
      </c>
      <c r="K288" s="9">
        <f t="shared" si="61"/>
        <v>1.4800859618802358</v>
      </c>
      <c r="L288" s="9">
        <f t="shared" si="58"/>
        <v>444.19903252664949</v>
      </c>
      <c r="O288">
        <f t="shared" si="55"/>
        <v>12687.069915443382</v>
      </c>
      <c r="P288" s="2">
        <f t="shared" si="62"/>
        <v>36.687677788375758</v>
      </c>
      <c r="Q288" s="2">
        <f t="shared" si="62"/>
        <v>51.126016529356797</v>
      </c>
      <c r="R288" s="2">
        <f t="shared" si="62"/>
        <v>59.20958436743306</v>
      </c>
      <c r="S288" s="2">
        <f t="shared" si="62"/>
        <v>20.696010943063403</v>
      </c>
      <c r="T288" s="2">
        <f t="shared" si="62"/>
        <v>1.4800861537474397</v>
      </c>
      <c r="U288" s="9">
        <f t="shared" si="59"/>
        <v>444.19937578197647</v>
      </c>
      <c r="V288" s="13">
        <f t="shared" si="56"/>
        <v>3.4325532698176175E-4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>
      <c r="A289" s="5"/>
      <c r="B289" s="2"/>
      <c r="C289">
        <v>1981.7917</v>
      </c>
      <c r="D289">
        <v>337.05</v>
      </c>
      <c r="E289" s="1">
        <f t="shared" si="60"/>
        <v>2033</v>
      </c>
      <c r="F289" s="4">
        <f>F288*SUM(economy!Z79:AB79)/SUM(economy!Z78:AB78)</f>
        <v>12940.440949923928</v>
      </c>
      <c r="G289" s="9">
        <f t="shared" si="61"/>
        <v>37.461944966313617</v>
      </c>
      <c r="H289" s="9">
        <f t="shared" si="61"/>
        <v>52.176550656273378</v>
      </c>
      <c r="I289" s="9">
        <f t="shared" si="61"/>
        <v>60.320747786564993</v>
      </c>
      <c r="J289" s="9">
        <f t="shared" si="61"/>
        <v>21.002747673405754</v>
      </c>
      <c r="K289" s="9">
        <f t="shared" si="61"/>
        <v>1.4933546001227107</v>
      </c>
      <c r="L289" s="9">
        <f t="shared" si="58"/>
        <v>447.45534568268044</v>
      </c>
      <c r="O289">
        <f t="shared" si="55"/>
        <v>12940.440949923928</v>
      </c>
      <c r="P289" s="2">
        <f t="shared" si="62"/>
        <v>37.462005999177464</v>
      </c>
      <c r="Q289" s="2">
        <f t="shared" si="62"/>
        <v>52.176641499708872</v>
      </c>
      <c r="R289" s="2">
        <f t="shared" si="62"/>
        <v>60.320875531662651</v>
      </c>
      <c r="S289" s="2">
        <f t="shared" si="62"/>
        <v>21.002805616221295</v>
      </c>
      <c r="T289" s="2">
        <f t="shared" si="62"/>
        <v>1.4933547164960523</v>
      </c>
      <c r="U289" s="9">
        <f t="shared" si="59"/>
        <v>447.4556833632663</v>
      </c>
      <c r="V289" s="13">
        <f t="shared" si="56"/>
        <v>3.376805858579246E-4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>
      <c r="A290" s="5"/>
      <c r="B290" s="2"/>
      <c r="C290">
        <v>1981.875</v>
      </c>
      <c r="D290">
        <v>338.57</v>
      </c>
      <c r="E290" s="1">
        <f t="shared" si="60"/>
        <v>2034</v>
      </c>
      <c r="F290" s="4">
        <f>F289*SUM(economy!Z80:AB80)/SUM(economy!Z79:AB79)</f>
        <v>13191.689632709507</v>
      </c>
      <c r="G290" s="9">
        <f t="shared" si="61"/>
        <v>38.251737136966248</v>
      </c>
      <c r="H290" s="9">
        <f t="shared" si="61"/>
        <v>53.248076283294864</v>
      </c>
      <c r="I290" s="9">
        <f t="shared" si="61"/>
        <v>61.455189362959118</v>
      </c>
      <c r="J290" s="9">
        <f t="shared" si="61"/>
        <v>21.321757825823656</v>
      </c>
      <c r="K290" s="9">
        <f t="shared" si="61"/>
        <v>1.5132977897608884</v>
      </c>
      <c r="L290" s="9">
        <f t="shared" si="58"/>
        <v>450.79005839880477</v>
      </c>
      <c r="O290">
        <f t="shared" si="55"/>
        <v>13191.689632709507</v>
      </c>
      <c r="P290" s="2">
        <f t="shared" si="62"/>
        <v>38.251798169830096</v>
      </c>
      <c r="Q290" s="2">
        <f t="shared" si="62"/>
        <v>53.248166876817351</v>
      </c>
      <c r="R290" s="2">
        <f t="shared" si="62"/>
        <v>61.455315393383394</v>
      </c>
      <c r="S290" s="2">
        <f t="shared" si="62"/>
        <v>21.321812458548312</v>
      </c>
      <c r="T290" s="2">
        <f t="shared" si="62"/>
        <v>1.5132978603448881</v>
      </c>
      <c r="U290" s="9">
        <f t="shared" si="59"/>
        <v>450.79039075892405</v>
      </c>
      <c r="V290" s="13">
        <f t="shared" si="56"/>
        <v>3.3236011927328946E-4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>
      <c r="A291" s="5"/>
      <c r="B291" s="2"/>
      <c r="C291">
        <v>1981.9583</v>
      </c>
      <c r="D291">
        <v>339.91</v>
      </c>
      <c r="E291" s="1">
        <f t="shared" si="60"/>
        <v>2035</v>
      </c>
      <c r="F291" s="4">
        <f>F290*SUM(economy!Z81:AB81)/SUM(economy!Z80:AB80)</f>
        <v>13440.758656490423</v>
      </c>
      <c r="G291" s="9">
        <f t="shared" si="61"/>
        <v>39.056863734267765</v>
      </c>
      <c r="H291" s="9">
        <f t="shared" si="61"/>
        <v>54.340245536892063</v>
      </c>
      <c r="I291" s="9">
        <f t="shared" si="61"/>
        <v>62.612150046795136</v>
      </c>
      <c r="J291" s="9">
        <f t="shared" si="61"/>
        <v>21.652033213172633</v>
      </c>
      <c r="K291" s="9">
        <f t="shared" si="61"/>
        <v>1.5371896585357412</v>
      </c>
      <c r="L291" s="9">
        <f t="shared" si="58"/>
        <v>454.19848218966331</v>
      </c>
      <c r="O291">
        <f t="shared" si="55"/>
        <v>13440.758656490423</v>
      </c>
      <c r="P291" s="2">
        <f t="shared" si="62"/>
        <v>39.056924767131612</v>
      </c>
      <c r="Q291" s="2">
        <f t="shared" si="62"/>
        <v>54.340335881189063</v>
      </c>
      <c r="R291" s="2">
        <f t="shared" si="62"/>
        <v>62.612274385561435</v>
      </c>
      <c r="S291" s="2">
        <f t="shared" si="62"/>
        <v>21.652084724901485</v>
      </c>
      <c r="T291" s="2">
        <f t="shared" si="62"/>
        <v>1.537189701347101</v>
      </c>
      <c r="U291" s="9">
        <f t="shared" si="59"/>
        <v>454.19880946013075</v>
      </c>
      <c r="V291" s="13">
        <f t="shared" si="56"/>
        <v>3.272704674373017E-4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>
      <c r="A292" s="5"/>
      <c r="B292" s="2"/>
      <c r="C292">
        <v>1982.0417</v>
      </c>
      <c r="D292">
        <v>340.93</v>
      </c>
      <c r="E292" s="1">
        <f t="shared" si="60"/>
        <v>2036</v>
      </c>
      <c r="F292" s="4">
        <f>F291*SUM(economy!Z82:AB82)/SUM(economy!Z81:AB81)</f>
        <v>13687.523256708098</v>
      </c>
      <c r="G292" s="9">
        <f t="shared" si="61"/>
        <v>39.877191727386901</v>
      </c>
      <c r="H292" s="9">
        <f t="shared" si="61"/>
        <v>55.452796963013682</v>
      </c>
      <c r="I292" s="9">
        <f t="shared" si="61"/>
        <v>63.791000112235722</v>
      </c>
      <c r="J292" s="9">
        <f t="shared" si="61"/>
        <v>21.992674459475662</v>
      </c>
      <c r="K292" s="9">
        <f t="shared" si="61"/>
        <v>1.5633741908636853</v>
      </c>
      <c r="L292" s="9">
        <f t="shared" si="58"/>
        <v>457.6770374529757</v>
      </c>
      <c r="O292">
        <f t="shared" si="55"/>
        <v>13687.523256708098</v>
      </c>
      <c r="P292" s="2">
        <f t="shared" si="62"/>
        <v>39.877252760250748</v>
      </c>
      <c r="Q292" s="2">
        <f t="shared" si="62"/>
        <v>55.45288705877082</v>
      </c>
      <c r="R292" s="2">
        <f t="shared" si="62"/>
        <v>63.791122782050515</v>
      </c>
      <c r="S292" s="2">
        <f t="shared" si="62"/>
        <v>21.992723028501388</v>
      </c>
      <c r="T292" s="2">
        <f t="shared" si="62"/>
        <v>1.5633742168300877</v>
      </c>
      <c r="U292" s="9">
        <f t="shared" si="59"/>
        <v>457.67735984640353</v>
      </c>
      <c r="V292" s="13">
        <f t="shared" si="56"/>
        <v>3.223934278366869E-4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>
      <c r="A293" s="5"/>
      <c r="B293" s="2"/>
      <c r="C293">
        <v>1982.125</v>
      </c>
      <c r="D293">
        <v>341.76</v>
      </c>
      <c r="E293" s="1">
        <f t="shared" si="60"/>
        <v>2037</v>
      </c>
      <c r="F293" s="4">
        <f>F292*SUM(economy!Z83:AB83)/SUM(economy!Z82:AB82)</f>
        <v>13931.865769284381</v>
      </c>
      <c r="G293" s="9">
        <f t="shared" si="61"/>
        <v>40.712580470754062</v>
      </c>
      <c r="H293" s="9">
        <f t="shared" si="61"/>
        <v>56.585458111894333</v>
      </c>
      <c r="I293" s="9">
        <f t="shared" si="61"/>
        <v>64.991099542040331</v>
      </c>
      <c r="J293" s="9">
        <f t="shared" si="61"/>
        <v>22.342818923550247</v>
      </c>
      <c r="K293" s="9">
        <f t="shared" si="61"/>
        <v>1.5908411050293023</v>
      </c>
      <c r="L293" s="9">
        <f t="shared" si="58"/>
        <v>461.22279815326829</v>
      </c>
      <c r="O293">
        <f t="shared" si="55"/>
        <v>13931.865769284381</v>
      </c>
      <c r="P293" s="2">
        <f t="shared" si="62"/>
        <v>40.71264150361791</v>
      </c>
      <c r="Q293" s="2">
        <f t="shared" si="62"/>
        <v>56.585547959795342</v>
      </c>
      <c r="R293" s="2">
        <f t="shared" si="62"/>
        <v>64.991220565305326</v>
      </c>
      <c r="S293" s="2">
        <f t="shared" si="62"/>
        <v>22.342864717980227</v>
      </c>
      <c r="T293" s="2">
        <f t="shared" si="62"/>
        <v>1.5908411207787216</v>
      </c>
      <c r="U293" s="9">
        <f t="shared" si="59"/>
        <v>461.22311586747753</v>
      </c>
      <c r="V293" s="13">
        <f t="shared" si="56"/>
        <v>3.1771420924542326E-4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>
      <c r="A294" s="5"/>
      <c r="B294" s="2"/>
      <c r="C294">
        <v>1982.2083</v>
      </c>
      <c r="D294">
        <v>342.77</v>
      </c>
      <c r="E294" s="1">
        <f t="shared" si="60"/>
        <v>2038</v>
      </c>
      <c r="F294" s="4">
        <f>F293*SUM(economy!Z84:AB84)/SUM(economy!Z83:AB83)</f>
        <v>14173.67492621595</v>
      </c>
      <c r="G294" s="9">
        <f t="shared" si="61"/>
        <v>41.562882137423998</v>
      </c>
      <c r="H294" s="9">
        <f t="shared" si="61"/>
        <v>57.737946235015812</v>
      </c>
      <c r="I294" s="9">
        <f t="shared" si="61"/>
        <v>66.211799232441635</v>
      </c>
      <c r="J294" s="9">
        <f t="shared" si="61"/>
        <v>22.701639433854819</v>
      </c>
      <c r="K294" s="9">
        <f t="shared" si="61"/>
        <v>1.6189721100621197</v>
      </c>
      <c r="L294" s="9">
        <f t="shared" si="58"/>
        <v>464.83323914879838</v>
      </c>
      <c r="O294">
        <f t="shared" si="55"/>
        <v>14173.67492621595</v>
      </c>
      <c r="P294" s="2">
        <f t="shared" si="62"/>
        <v>41.562943170287852</v>
      </c>
      <c r="Q294" s="2">
        <f t="shared" si="62"/>
        <v>57.738035835742565</v>
      </c>
      <c r="R294" s="2">
        <f t="shared" si="62"/>
        <v>66.211918631257831</v>
      </c>
      <c r="S294" s="2">
        <f t="shared" si="62"/>
        <v>22.701682612192986</v>
      </c>
      <c r="T294" s="2">
        <f t="shared" si="62"/>
        <v>1.6189721196146252</v>
      </c>
      <c r="U294" s="9">
        <f t="shared" si="59"/>
        <v>464.83355236909586</v>
      </c>
      <c r="V294" s="13">
        <f t="shared" si="56"/>
        <v>3.1322029747116176E-4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>
      <c r="A295" s="5"/>
      <c r="B295" s="2"/>
      <c r="C295">
        <v>1982.2917</v>
      </c>
      <c r="D295">
        <v>343.96</v>
      </c>
      <c r="E295" s="1">
        <f t="shared" si="60"/>
        <v>2039</v>
      </c>
      <c r="F295" s="4">
        <f>F294*SUM(economy!Z85:AB85)/SUM(economy!Z84:AB84)</f>
        <v>14412.845576384305</v>
      </c>
      <c r="G295" s="9">
        <f t="shared" ref="G295:K310" si="63">G294*(1-G$5)+G$4*$F294*$L$4/1000</f>
        <v>42.427942109446569</v>
      </c>
      <c r="H295" s="9">
        <f t="shared" si="63"/>
        <v>58.90996891400971</v>
      </c>
      <c r="I295" s="9">
        <f t="shared" si="63"/>
        <v>67.45244207602309</v>
      </c>
      <c r="J295" s="9">
        <f t="shared" si="63"/>
        <v>23.068343012932672</v>
      </c>
      <c r="K295" s="9">
        <f t="shared" si="63"/>
        <v>1.6473869696820007</v>
      </c>
      <c r="L295" s="9">
        <f t="shared" si="58"/>
        <v>468.50608308209405</v>
      </c>
      <c r="O295">
        <f t="shared" si="55"/>
        <v>14412.845576384305</v>
      </c>
      <c r="P295" s="2">
        <f t="shared" si="62"/>
        <v>42.428003142310423</v>
      </c>
      <c r="Q295" s="2">
        <f t="shared" si="62"/>
        <v>58.910058268242196</v>
      </c>
      <c r="R295" s="2">
        <f t="shared" si="62"/>
        <v>67.45255987219484</v>
      </c>
      <c r="S295" s="2">
        <f t="shared" si="62"/>
        <v>23.068383724628124</v>
      </c>
      <c r="T295" s="2">
        <f t="shared" si="62"/>
        <v>1.6473869754758881</v>
      </c>
      <c r="U295" s="9">
        <f t="shared" si="59"/>
        <v>468.50639198285148</v>
      </c>
      <c r="V295" s="13">
        <f t="shared" si="56"/>
        <v>3.0890075743172929E-4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>
      <c r="A296" s="5"/>
      <c r="B296" s="2"/>
      <c r="C296">
        <v>1982.375</v>
      </c>
      <c r="D296">
        <v>344.77</v>
      </c>
      <c r="E296" s="1">
        <f t="shared" si="60"/>
        <v>2040</v>
      </c>
      <c r="F296" s="4">
        <f>F295*SUM(economy!Z86:AB86)/SUM(economy!Z85:AB85)</f>
        <v>14649.278408262269</v>
      </c>
      <c r="G296" s="9">
        <f t="shared" si="63"/>
        <v>43.307599351197723</v>
      </c>
      <c r="H296" s="9">
        <f t="shared" si="63"/>
        <v>60.101224661614843</v>
      </c>
      <c r="I296" s="9">
        <f t="shared" si="63"/>
        <v>68.71236398811746</v>
      </c>
      <c r="J296" s="9">
        <f t="shared" si="63"/>
        <v>23.442169641955608</v>
      </c>
      <c r="K296" s="9">
        <f t="shared" si="63"/>
        <v>1.6758501222548776</v>
      </c>
      <c r="L296" s="9">
        <f t="shared" si="58"/>
        <v>472.23920776514052</v>
      </c>
      <c r="O296">
        <f t="shared" si="55"/>
        <v>14649.278408262269</v>
      </c>
      <c r="P296" s="2">
        <f t="shared" ref="P296:T311" si="64">P295*(1-P$5)+P$4*$O295*$L$4/1000</f>
        <v>43.307660384061577</v>
      </c>
      <c r="Q296" s="2">
        <f t="shared" si="64"/>
        <v>60.101313770031162</v>
      </c>
      <c r="R296" s="2">
        <f t="shared" si="64"/>
        <v>68.712480203156446</v>
      </c>
      <c r="S296" s="2">
        <f t="shared" si="64"/>
        <v>23.442208027919893</v>
      </c>
      <c r="T296" s="2">
        <f t="shared" si="64"/>
        <v>1.6758501257690479</v>
      </c>
      <c r="U296" s="9">
        <f t="shared" si="59"/>
        <v>472.23951251093808</v>
      </c>
      <c r="V296" s="13">
        <f t="shared" si="56"/>
        <v>3.0474579756400999E-4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>
      <c r="A297" s="5"/>
      <c r="B297" s="2"/>
      <c r="C297">
        <v>1982.4583</v>
      </c>
      <c r="D297">
        <v>343.88</v>
      </c>
      <c r="E297" s="1">
        <f t="shared" si="60"/>
        <v>2041</v>
      </c>
      <c r="F297" s="4">
        <f>F296*SUM(economy!Z87:AB87)/SUM(economy!Z86:AB86)</f>
        <v>12791.618449846826</v>
      </c>
      <c r="G297" s="9">
        <f t="shared" si="63"/>
        <v>44.201686765786498</v>
      </c>
      <c r="H297" s="9">
        <f t="shared" si="63"/>
        <v>61.311403494944457</v>
      </c>
      <c r="I297" s="9">
        <f t="shared" si="63"/>
        <v>69.990894877769307</v>
      </c>
      <c r="J297" s="9">
        <f t="shared" si="63"/>
        <v>23.822391063299179</v>
      </c>
      <c r="K297" s="9">
        <f t="shared" si="63"/>
        <v>1.7042140299144228</v>
      </c>
      <c r="L297" s="9">
        <f t="shared" si="58"/>
        <v>476.03059023171386</v>
      </c>
      <c r="O297">
        <f t="shared" si="55"/>
        <v>12791.618449846826</v>
      </c>
      <c r="P297" s="2">
        <f t="shared" si="64"/>
        <v>44.201747798650352</v>
      </c>
      <c r="Q297" s="2">
        <f t="shared" si="64"/>
        <v>61.31149235822086</v>
      </c>
      <c r="R297" s="2">
        <f t="shared" si="64"/>
        <v>69.991009532898474</v>
      </c>
      <c r="S297" s="2">
        <f t="shared" si="64"/>
        <v>23.822427256394004</v>
      </c>
      <c r="T297" s="2">
        <f t="shared" si="64"/>
        <v>1.7042140320458752</v>
      </c>
      <c r="U297" s="9">
        <f t="shared" si="59"/>
        <v>476.03089097820953</v>
      </c>
      <c r="V297" s="13">
        <f t="shared" si="56"/>
        <v>3.0074649566813605E-4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>
      <c r="A298" s="5"/>
      <c r="B298" s="2"/>
      <c r="C298">
        <v>1982.5417</v>
      </c>
      <c r="D298">
        <v>342.42</v>
      </c>
      <c r="E298" s="1">
        <f t="shared" si="60"/>
        <v>2042</v>
      </c>
      <c r="F298" s="4">
        <f>F297*SUM(economy!Z88:AB88)/SUM(economy!Z87:AB87)</f>
        <v>12915.028830548694</v>
      </c>
      <c r="G298" s="9">
        <f t="shared" si="63"/>
        <v>44.982395873054145</v>
      </c>
      <c r="H298" s="9">
        <f t="shared" si="63"/>
        <v>62.343824925010466</v>
      </c>
      <c r="I298" s="9">
        <f t="shared" si="63"/>
        <v>70.973179474199057</v>
      </c>
      <c r="J298" s="9">
        <f t="shared" si="63"/>
        <v>23.96285642381557</v>
      </c>
      <c r="K298" s="9">
        <f t="shared" si="63"/>
        <v>1.6342035269844795</v>
      </c>
      <c r="L298" s="9">
        <f t="shared" si="58"/>
        <v>478.89646022306374</v>
      </c>
      <c r="O298">
        <f t="shared" si="55"/>
        <v>12915.028830548694</v>
      </c>
      <c r="P298" s="2">
        <f t="shared" si="64"/>
        <v>44.982456905917999</v>
      </c>
      <c r="Q298" s="2">
        <f t="shared" si="64"/>
        <v>62.343913543821344</v>
      </c>
      <c r="R298" s="2">
        <f t="shared" si="64"/>
        <v>70.973292590356465</v>
      </c>
      <c r="S298" s="2">
        <f t="shared" si="64"/>
        <v>23.962890549312675</v>
      </c>
      <c r="T298" s="2">
        <f t="shared" si="64"/>
        <v>1.6342035282772707</v>
      </c>
      <c r="U298" s="9">
        <f t="shared" si="59"/>
        <v>478.89675711768575</v>
      </c>
      <c r="V298" s="13">
        <f t="shared" si="56"/>
        <v>2.9689462201076822E-4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>
      <c r="A299" s="5"/>
      <c r="B299" s="2"/>
      <c r="C299">
        <v>1982.625</v>
      </c>
      <c r="D299">
        <v>340.24</v>
      </c>
      <c r="E299" s="1">
        <f t="shared" si="60"/>
        <v>2043</v>
      </c>
      <c r="F299" s="4">
        <f>F298*SUM(economy!Z89:AB89)/SUM(economy!Z88:AB88)</f>
        <v>13102.493004979211</v>
      </c>
      <c r="G299" s="9">
        <f t="shared" si="63"/>
        <v>45.770637069284817</v>
      </c>
      <c r="H299" s="9">
        <f t="shared" si="63"/>
        <v>63.384993962027416</v>
      </c>
      <c r="I299" s="9">
        <f t="shared" si="63"/>
        <v>71.96081976846547</v>
      </c>
      <c r="J299" s="9">
        <f t="shared" si="63"/>
        <v>24.109782226355726</v>
      </c>
      <c r="K299" s="9">
        <f t="shared" si="63"/>
        <v>1.5975339250425098</v>
      </c>
      <c r="L299" s="9">
        <f t="shared" si="58"/>
        <v>481.82376695117591</v>
      </c>
      <c r="O299">
        <f t="shared" si="55"/>
        <v>13102.493004979211</v>
      </c>
      <c r="P299" s="2">
        <f t="shared" si="64"/>
        <v>45.770698102148671</v>
      </c>
      <c r="Q299" s="2">
        <f t="shared" si="64"/>
        <v>63.385082337045297</v>
      </c>
      <c r="R299" s="2">
        <f t="shared" si="64"/>
        <v>71.960931366308145</v>
      </c>
      <c r="S299" s="2">
        <f t="shared" si="64"/>
        <v>24.109814402370468</v>
      </c>
      <c r="T299" s="2">
        <f t="shared" si="64"/>
        <v>1.5975339258266272</v>
      </c>
      <c r="U299" s="9">
        <f t="shared" si="59"/>
        <v>481.82406013369922</v>
      </c>
      <c r="V299" s="13">
        <f t="shared" si="56"/>
        <v>2.9318252330767791E-4</v>
      </c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>
      <c r="A300" s="5"/>
      <c r="B300" s="2"/>
      <c r="C300">
        <v>1982.7083</v>
      </c>
      <c r="D300">
        <v>338.38</v>
      </c>
      <c r="E300" s="1">
        <f t="shared" si="60"/>
        <v>2044</v>
      </c>
      <c r="F300" s="4">
        <f>F299*SUM(economy!Z90:AB90)/SUM(economy!Z89:AB89)</f>
        <v>13287.082424517281</v>
      </c>
      <c r="G300" s="9">
        <f t="shared" si="63"/>
        <v>46.570319740950218</v>
      </c>
      <c r="H300" s="9">
        <f t="shared" si="63"/>
        <v>64.440900981792723</v>
      </c>
      <c r="I300" s="9">
        <f t="shared" si="63"/>
        <v>72.963366978254754</v>
      </c>
      <c r="J300" s="9">
        <f t="shared" si="63"/>
        <v>24.270317457084637</v>
      </c>
      <c r="K300" s="9">
        <f t="shared" si="63"/>
        <v>1.5840938221350367</v>
      </c>
      <c r="L300" s="9">
        <f t="shared" si="58"/>
        <v>484.82899898021736</v>
      </c>
      <c r="O300">
        <f t="shared" si="55"/>
        <v>13287.082424517281</v>
      </c>
      <c r="P300" s="2">
        <f t="shared" si="64"/>
        <v>46.570380773814072</v>
      </c>
      <c r="Q300" s="2">
        <f t="shared" si="64"/>
        <v>64.440989113688289</v>
      </c>
      <c r="R300" s="2">
        <f t="shared" si="64"/>
        <v>72.963477078162441</v>
      </c>
      <c r="S300" s="2">
        <f t="shared" si="64"/>
        <v>24.270347794984811</v>
      </c>
      <c r="T300" s="2">
        <f t="shared" si="64"/>
        <v>1.5840938226106283</v>
      </c>
      <c r="U300" s="9">
        <f t="shared" si="59"/>
        <v>484.82928858326022</v>
      </c>
      <c r="V300" s="13">
        <f t="shared" si="56"/>
        <v>2.8960304285874372E-4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>
      <c r="A301" s="5"/>
      <c r="B301" s="2"/>
      <c r="C301">
        <v>1982.7917</v>
      </c>
      <c r="D301">
        <v>338.41</v>
      </c>
      <c r="E301" s="1">
        <f t="shared" si="60"/>
        <v>2045</v>
      </c>
      <c r="F301" s="4">
        <f>F300*SUM(economy!Z91:AB91)/SUM(economy!Z90:AB90)</f>
        <v>13469.010659162075</v>
      </c>
      <c r="G301" s="9">
        <f t="shared" si="63"/>
        <v>47.381268433526387</v>
      </c>
      <c r="H301" s="9">
        <f t="shared" si="63"/>
        <v>65.511235509638354</v>
      </c>
      <c r="I301" s="9">
        <f t="shared" si="63"/>
        <v>73.980189125706616</v>
      </c>
      <c r="J301" s="9">
        <f t="shared" si="63"/>
        <v>24.443347239609885</v>
      </c>
      <c r="K301" s="9">
        <f t="shared" si="63"/>
        <v>1.5846081575833262</v>
      </c>
      <c r="L301" s="9">
        <f t="shared" si="58"/>
        <v>487.90064846606458</v>
      </c>
      <c r="O301">
        <f t="shared" si="55"/>
        <v>13469.010659162075</v>
      </c>
      <c r="P301" s="2">
        <f t="shared" si="64"/>
        <v>47.381329466390241</v>
      </c>
      <c r="Q301" s="2">
        <f t="shared" si="64"/>
        <v>65.511323399080439</v>
      </c>
      <c r="R301" s="2">
        <f t="shared" si="64"/>
        <v>73.980297747785542</v>
      </c>
      <c r="S301" s="2">
        <f t="shared" si="64"/>
        <v>24.443375844401199</v>
      </c>
      <c r="T301" s="2">
        <f t="shared" si="64"/>
        <v>1.5846081578717872</v>
      </c>
      <c r="U301" s="9">
        <f t="shared" si="59"/>
        <v>487.9009346155292</v>
      </c>
      <c r="V301" s="13">
        <f t="shared" si="56"/>
        <v>2.8614946461402724E-4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>
      <c r="A302" s="5"/>
      <c r="B302" s="2"/>
      <c r="C302">
        <v>1982.875</v>
      </c>
      <c r="D302">
        <v>339.44</v>
      </c>
      <c r="E302" s="1">
        <f t="shared" si="60"/>
        <v>2046</v>
      </c>
      <c r="F302" s="4">
        <f>F301*SUM(economy!Z92:AB92)/SUM(economy!Z91:AB91)</f>
        <v>13648.21739374879</v>
      </c>
      <c r="G302" s="9">
        <f t="shared" si="63"/>
        <v>48.203320727278061</v>
      </c>
      <c r="H302" s="9">
        <f t="shared" si="63"/>
        <v>66.595707978542393</v>
      </c>
      <c r="I302" s="9">
        <f t="shared" si="63"/>
        <v>75.010694801390557</v>
      </c>
      <c r="J302" s="9">
        <f t="shared" si="63"/>
        <v>24.627845453823653</v>
      </c>
      <c r="K302" s="9">
        <f t="shared" si="63"/>
        <v>1.5934613494755556</v>
      </c>
      <c r="L302" s="9">
        <f t="shared" si="58"/>
        <v>491.03103031051023</v>
      </c>
      <c r="O302">
        <f t="shared" si="55"/>
        <v>13648.21739374879</v>
      </c>
      <c r="P302" s="2">
        <f t="shared" si="64"/>
        <v>48.203381760141916</v>
      </c>
      <c r="Q302" s="2">
        <f t="shared" si="64"/>
        <v>66.595795626197983</v>
      </c>
      <c r="R302" s="2">
        <f t="shared" si="64"/>
        <v>75.010801965477043</v>
      </c>
      <c r="S302" s="2">
        <f t="shared" si="64"/>
        <v>24.627872424513168</v>
      </c>
      <c r="T302" s="2">
        <f t="shared" si="64"/>
        <v>1.5934613496505159</v>
      </c>
      <c r="U302" s="9">
        <f t="shared" si="59"/>
        <v>491.0313131259806</v>
      </c>
      <c r="V302" s="13">
        <f t="shared" si="56"/>
        <v>2.8281547037067867E-4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>
      <c r="A303" s="5"/>
      <c r="B303" s="2"/>
      <c r="C303">
        <v>1982.9583</v>
      </c>
      <c r="D303">
        <v>340.78</v>
      </c>
      <c r="E303" s="1">
        <f t="shared" si="60"/>
        <v>2047</v>
      </c>
      <c r="F303" s="4">
        <f>F302*SUM(economy!Z93:AB93)/SUM(economy!Z92:AB92)</f>
        <v>13824.647925766463</v>
      </c>
      <c r="G303" s="9">
        <f t="shared" si="63"/>
        <v>49.036310521262727</v>
      </c>
      <c r="H303" s="9">
        <f t="shared" si="63"/>
        <v>67.694023954694714</v>
      </c>
      <c r="I303" s="9">
        <f t="shared" si="63"/>
        <v>76.054291472704477</v>
      </c>
      <c r="J303" s="9">
        <f t="shared" si="63"/>
        <v>24.822837519389211</v>
      </c>
      <c r="K303" s="9">
        <f t="shared" si="63"/>
        <v>1.607244543512198</v>
      </c>
      <c r="L303" s="9">
        <f t="shared" si="58"/>
        <v>494.21470801156335</v>
      </c>
      <c r="O303">
        <f t="shared" si="55"/>
        <v>13824.647925766463</v>
      </c>
      <c r="P303" s="2">
        <f t="shared" si="64"/>
        <v>49.036371554126582</v>
      </c>
      <c r="Q303" s="2">
        <f t="shared" si="64"/>
        <v>67.694111361228977</v>
      </c>
      <c r="R303" s="2">
        <f t="shared" si="64"/>
        <v>76.054397198368591</v>
      </c>
      <c r="S303" s="2">
        <f t="shared" si="64"/>
        <v>24.822862949328027</v>
      </c>
      <c r="T303" s="2">
        <f t="shared" si="64"/>
        <v>1.6072445436183167</v>
      </c>
      <c r="U303" s="9">
        <f t="shared" si="59"/>
        <v>494.21498760667055</v>
      </c>
      <c r="V303" s="13">
        <f t="shared" si="56"/>
        <v>2.7959510720165781E-4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>
      <c r="A304" s="5"/>
      <c r="B304" s="2"/>
      <c r="C304">
        <v>1983.0417</v>
      </c>
      <c r="D304">
        <v>341.57</v>
      </c>
      <c r="E304" s="1">
        <f t="shared" si="60"/>
        <v>2048</v>
      </c>
      <c r="F304" s="4">
        <f>F303*SUM(economy!Z94:AB94)/SUM(economy!Z93:AB93)</f>
        <v>13998.251693542294</v>
      </c>
      <c r="G304" s="9">
        <f t="shared" si="63"/>
        <v>49.880068375886971</v>
      </c>
      <c r="H304" s="9">
        <f t="shared" si="63"/>
        <v>68.805884677895406</v>
      </c>
      <c r="I304" s="9">
        <f t="shared" si="63"/>
        <v>77.110386342166223</v>
      </c>
      <c r="J304" s="9">
        <f t="shared" si="63"/>
        <v>25.027398110198028</v>
      </c>
      <c r="K304" s="9">
        <f t="shared" si="63"/>
        <v>1.6238875968530948</v>
      </c>
      <c r="L304" s="9">
        <f t="shared" si="58"/>
        <v>497.44762510299972</v>
      </c>
      <c r="O304">
        <f t="shared" si="55"/>
        <v>13998.251693542294</v>
      </c>
      <c r="P304" s="2">
        <f t="shared" si="64"/>
        <v>49.880129408750825</v>
      </c>
      <c r="Q304" s="2">
        <f t="shared" si="64"/>
        <v>68.80597184397169</v>
      </c>
      <c r="R304" s="2">
        <f t="shared" si="64"/>
        <v>77.110490648715356</v>
      </c>
      <c r="S304" s="2">
        <f t="shared" si="64"/>
        <v>25.027422087404389</v>
      </c>
      <c r="T304" s="2">
        <f t="shared" si="64"/>
        <v>1.6238875969174591</v>
      </c>
      <c r="U304" s="9">
        <f t="shared" si="59"/>
        <v>497.44790158575972</v>
      </c>
      <c r="V304" s="13">
        <f t="shared" si="56"/>
        <v>2.7648276000036276E-4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>
      <c r="A305" s="5"/>
      <c r="B305" s="2"/>
      <c r="C305">
        <v>1983.125</v>
      </c>
      <c r="D305">
        <v>342.79</v>
      </c>
      <c r="E305" s="1">
        <f t="shared" si="60"/>
        <v>2049</v>
      </c>
      <c r="F305" s="4">
        <f>F304*SUM(economy!Z95:AB95)/SUM(economy!Z94:AB94)</f>
        <v>14168.982046132594</v>
      </c>
      <c r="G305" s="9">
        <f t="shared" si="63"/>
        <v>50.734421765633684</v>
      </c>
      <c r="H305" s="9">
        <f t="shared" si="63"/>
        <v>69.930987462267879</v>
      </c>
      <c r="I305" s="9">
        <f t="shared" si="63"/>
        <v>78.178386973066637</v>
      </c>
      <c r="J305" s="9">
        <f t="shared" si="63"/>
        <v>25.240648826644417</v>
      </c>
      <c r="K305" s="9">
        <f t="shared" si="63"/>
        <v>1.6421325306082495</v>
      </c>
      <c r="L305" s="9">
        <f t="shared" si="58"/>
        <v>500.72657755822087</v>
      </c>
      <c r="O305">
        <f t="shared" si="55"/>
        <v>14168.982046132594</v>
      </c>
      <c r="P305" s="2">
        <f t="shared" si="64"/>
        <v>50.734482798497538</v>
      </c>
      <c r="Q305" s="2">
        <f t="shared" si="64"/>
        <v>69.931074388547685</v>
      </c>
      <c r="R305" s="2">
        <f t="shared" si="64"/>
        <v>78.178489879549034</v>
      </c>
      <c r="S305" s="2">
        <f t="shared" si="64"/>
        <v>25.240671434108364</v>
      </c>
      <c r="T305" s="2">
        <f t="shared" si="64"/>
        <v>1.6421325306472885</v>
      </c>
      <c r="U305" s="9">
        <f t="shared" si="59"/>
        <v>500.72685103134995</v>
      </c>
      <c r="V305" s="13">
        <f t="shared" si="56"/>
        <v>2.7347312908432286E-4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>
      <c r="A306" s="5"/>
      <c r="B306" s="2"/>
      <c r="C306">
        <v>1983.2083</v>
      </c>
      <c r="D306">
        <v>343.37</v>
      </c>
      <c r="E306" s="1">
        <f t="shared" si="60"/>
        <v>2050</v>
      </c>
      <c r="F306" s="4">
        <f>F305*SUM(economy!Z96:AB96)/SUM(economy!Z95:AB95)</f>
        <v>14336.796019522202</v>
      </c>
      <c r="G306" s="9">
        <f t="shared" si="63"/>
        <v>51.599195317745064</v>
      </c>
      <c r="H306" s="9">
        <f t="shared" si="63"/>
        <v>71.069026074263149</v>
      </c>
      <c r="I306" s="9">
        <f t="shared" si="63"/>
        <v>79.257701872154513</v>
      </c>
      <c r="J306" s="9">
        <f t="shared" si="63"/>
        <v>25.461755973867735</v>
      </c>
      <c r="K306" s="9">
        <f t="shared" si="63"/>
        <v>1.6612141518264587</v>
      </c>
      <c r="L306" s="9">
        <f t="shared" si="58"/>
        <v>504.04889338985691</v>
      </c>
      <c r="O306">
        <f t="shared" si="55"/>
        <v>14336.796019522202</v>
      </c>
      <c r="P306" s="2">
        <f t="shared" si="64"/>
        <v>51.599256350608918</v>
      </c>
      <c r="Q306" s="2">
        <f t="shared" si="64"/>
        <v>71.06911276140616</v>
      </c>
      <c r="R306" s="2">
        <f t="shared" si="64"/>
        <v>79.257803397362721</v>
      </c>
      <c r="S306" s="2">
        <f t="shared" si="64"/>
        <v>25.461777289838341</v>
      </c>
      <c r="T306" s="2">
        <f t="shared" si="64"/>
        <v>1.6612141518501371</v>
      </c>
      <c r="U306" s="9">
        <f t="shared" si="59"/>
        <v>504.0491639510663</v>
      </c>
      <c r="V306" s="13">
        <f t="shared" si="56"/>
        <v>2.7056120939050743E-4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>
      <c r="A307" s="5"/>
      <c r="B307" s="2"/>
      <c r="C307">
        <v>1983.2917</v>
      </c>
      <c r="D307">
        <v>345.4</v>
      </c>
      <c r="E307" s="1">
        <f t="shared" si="60"/>
        <v>2051</v>
      </c>
      <c r="F307" s="4">
        <f>F306*SUM(economy!Z97:AB97)/SUM(economy!Z96:AB96)</f>
        <v>14501.65412698464</v>
      </c>
      <c r="G307" s="9">
        <f t="shared" si="63"/>
        <v>52.47421103724642</v>
      </c>
      <c r="H307" s="9">
        <f t="shared" si="63"/>
        <v>72.219691088610048</v>
      </c>
      <c r="I307" s="9">
        <f t="shared" si="63"/>
        <v>80.347741030877629</v>
      </c>
      <c r="J307" s="9">
        <f t="shared" si="63"/>
        <v>25.68992844064892</v>
      </c>
      <c r="K307" s="9">
        <f t="shared" si="63"/>
        <v>1.6806663304323073</v>
      </c>
      <c r="L307" s="9">
        <f t="shared" si="58"/>
        <v>507.41223792781534</v>
      </c>
      <c r="O307">
        <f t="shared" si="55"/>
        <v>14501.65412698464</v>
      </c>
      <c r="P307" s="2">
        <f t="shared" si="64"/>
        <v>52.474272070110274</v>
      </c>
      <c r="Q307" s="2">
        <f t="shared" si="64"/>
        <v>72.21977753727414</v>
      </c>
      <c r="R307" s="2">
        <f t="shared" si="64"/>
        <v>80.347841193351954</v>
      </c>
      <c r="S307" s="2">
        <f t="shared" si="64"/>
        <v>25.689948538905142</v>
      </c>
      <c r="T307" s="2">
        <f t="shared" si="64"/>
        <v>1.6806663304466689</v>
      </c>
      <c r="U307" s="9">
        <f t="shared" si="59"/>
        <v>507.41250567008819</v>
      </c>
      <c r="V307" s="13">
        <f t="shared" si="56"/>
        <v>2.6774227285386587E-4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>
      <c r="A308" s="5"/>
      <c r="B308" s="2"/>
      <c r="C308">
        <v>1983.375</v>
      </c>
      <c r="D308">
        <v>346.14</v>
      </c>
      <c r="E308" s="1">
        <f t="shared" si="60"/>
        <v>2052</v>
      </c>
      <c r="F308" s="4">
        <f>F307*SUM(economy!Z98:AB98)/SUM(economy!Z97:AB97)</f>
        <v>14663.520163959423</v>
      </c>
      <c r="G308" s="9">
        <f t="shared" si="63"/>
        <v>53.35928851917506</v>
      </c>
      <c r="H308" s="9">
        <f t="shared" si="63"/>
        <v>73.38267022360175</v>
      </c>
      <c r="I308" s="9">
        <f t="shared" si="63"/>
        <v>81.447916427863788</v>
      </c>
      <c r="J308" s="9">
        <f t="shared" si="63"/>
        <v>25.924415674873412</v>
      </c>
      <c r="K308" s="9">
        <f t="shared" si="63"/>
        <v>1.7002044904067182</v>
      </c>
      <c r="L308" s="9">
        <f t="shared" si="58"/>
        <v>510.8144953359207</v>
      </c>
      <c r="O308">
        <f t="shared" si="55"/>
        <v>14663.520163959423</v>
      </c>
      <c r="P308" s="2">
        <f t="shared" si="64"/>
        <v>53.359349552038914</v>
      </c>
      <c r="Q308" s="2">
        <f t="shared" si="64"/>
        <v>73.382756434442982</v>
      </c>
      <c r="R308" s="2">
        <f t="shared" si="64"/>
        <v>81.448015245895689</v>
      </c>
      <c r="S308" s="2">
        <f t="shared" si="64"/>
        <v>25.924434624979444</v>
      </c>
      <c r="T308" s="2">
        <f t="shared" si="64"/>
        <v>1.7002044904154288</v>
      </c>
      <c r="U308" s="9">
        <f t="shared" si="59"/>
        <v>510.81476034777245</v>
      </c>
      <c r="V308" s="13">
        <f t="shared" si="56"/>
        <v>2.6501185175220598E-4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>
      <c r="A309" s="5"/>
      <c r="B309" s="2"/>
      <c r="C309">
        <v>1983.4583</v>
      </c>
      <c r="D309">
        <v>345.76</v>
      </c>
      <c r="E309" s="1">
        <f t="shared" si="60"/>
        <v>2053</v>
      </c>
      <c r="F309" s="4">
        <f>F308*SUM(economy!Z99:AB99)/SUM(economy!Z98:AB98)</f>
        <v>14822.361027102432</v>
      </c>
      <c r="G309" s="9">
        <f t="shared" si="63"/>
        <v>54.254245148900281</v>
      </c>
      <c r="H309" s="9">
        <f t="shared" si="63"/>
        <v>74.557648657138472</v>
      </c>
      <c r="I309" s="9">
        <f t="shared" si="63"/>
        <v>82.557642495343003</v>
      </c>
      <c r="J309" s="9">
        <f t="shared" si="63"/>
        <v>26.164505751747768</v>
      </c>
      <c r="K309" s="9">
        <f t="shared" si="63"/>
        <v>1.7196543279244785</v>
      </c>
      <c r="L309" s="9">
        <f t="shared" si="58"/>
        <v>514.25369638105406</v>
      </c>
      <c r="O309">
        <f t="shared" si="55"/>
        <v>14822.361027102432</v>
      </c>
      <c r="P309" s="2">
        <f t="shared" si="64"/>
        <v>54.254306181764136</v>
      </c>
      <c r="Q309" s="2">
        <f t="shared" si="64"/>
        <v>74.557734630811112</v>
      </c>
      <c r="R309" s="2">
        <f t="shared" si="64"/>
        <v>82.557739986978419</v>
      </c>
      <c r="S309" s="2">
        <f t="shared" si="64"/>
        <v>26.164523619293821</v>
      </c>
      <c r="T309" s="2">
        <f t="shared" si="64"/>
        <v>1.7196543279297618</v>
      </c>
      <c r="U309" s="9">
        <f t="shared" si="59"/>
        <v>514.25395874677724</v>
      </c>
      <c r="V309" s="13">
        <f t="shared" si="56"/>
        <v>2.623657231879406E-4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>
      <c r="A310" s="5"/>
      <c r="B310" s="2"/>
      <c r="C310">
        <v>1983.5417</v>
      </c>
      <c r="D310">
        <v>344.32</v>
      </c>
      <c r="E310" s="1">
        <f t="shared" si="60"/>
        <v>2054</v>
      </c>
      <c r="F310" s="4">
        <f>F309*SUM(economy!Z100:AB100)/SUM(economy!Z99:AB99)</f>
        <v>14978.146546827011</v>
      </c>
      <c r="G310" s="9">
        <f t="shared" si="63"/>
        <v>55.158896291399493</v>
      </c>
      <c r="H310" s="9">
        <f t="shared" si="63"/>
        <v>75.744309324910233</v>
      </c>
      <c r="I310" s="9">
        <f t="shared" si="63"/>
        <v>83.676336552124198</v>
      </c>
      <c r="J310" s="9">
        <f t="shared" si="63"/>
        <v>26.409523531134781</v>
      </c>
      <c r="K310" s="9">
        <f t="shared" si="63"/>
        <v>1.7389085682238803</v>
      </c>
      <c r="L310" s="9">
        <f t="shared" si="58"/>
        <v>517.72797426779255</v>
      </c>
      <c r="O310">
        <f t="shared" si="55"/>
        <v>14978.146546827011</v>
      </c>
      <c r="P310" s="2">
        <f t="shared" si="64"/>
        <v>55.158957324263348</v>
      </c>
      <c r="Q310" s="2">
        <f t="shared" si="64"/>
        <v>75.744395062066729</v>
      </c>
      <c r="R310" s="2">
        <f t="shared" si="64"/>
        <v>83.676432735166841</v>
      </c>
      <c r="S310" s="2">
        <f t="shared" si="64"/>
        <v>26.409540377964099</v>
      </c>
      <c r="T310" s="2">
        <f t="shared" si="64"/>
        <v>1.7389085682270848</v>
      </c>
      <c r="U310" s="9">
        <f t="shared" si="59"/>
        <v>517.72823406768816</v>
      </c>
      <c r="V310" s="13">
        <f t="shared" si="56"/>
        <v>2.5979989561619732E-4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>
      <c r="A311" s="5"/>
      <c r="B311" s="2"/>
      <c r="C311">
        <v>1983.625</v>
      </c>
      <c r="D311">
        <v>342.51</v>
      </c>
      <c r="E311" s="1">
        <f t="shared" si="60"/>
        <v>2055</v>
      </c>
      <c r="F311" s="4">
        <f>F310*SUM(economy!Z101:AB101)/SUM(economy!Z100:AB100)</f>
        <v>15130.849332517715</v>
      </c>
      <c r="G311" s="9">
        <f t="shared" ref="G311:K326" si="65">G310*(1-G$5)+G$4*$F310*$L$4/1000</f>
        <v>56.073055470313818</v>
      </c>
      <c r="H311" s="9">
        <f t="shared" si="65"/>
        <v>76.9423332020354</v>
      </c>
      <c r="I311" s="9">
        <f t="shared" si="65"/>
        <v>84.803419205602054</v>
      </c>
      <c r="J311" s="9">
        <f t="shared" si="65"/>
        <v>26.658828900499437</v>
      </c>
      <c r="K311" s="9">
        <f t="shared" si="65"/>
        <v>1.7579007294604152</v>
      </c>
      <c r="L311" s="9">
        <f t="shared" si="58"/>
        <v>521.23553750791109</v>
      </c>
      <c r="O311">
        <f t="shared" si="55"/>
        <v>15130.849332517715</v>
      </c>
      <c r="P311" s="2">
        <f t="shared" si="64"/>
        <v>56.073116503177673</v>
      </c>
      <c r="Q311" s="2">
        <f t="shared" si="64"/>
        <v>76.94241870332641</v>
      </c>
      <c r="R311" s="2">
        <f t="shared" si="64"/>
        <v>84.803514097616656</v>
      </c>
      <c r="S311" s="2">
        <f t="shared" si="64"/>
        <v>26.658844784922358</v>
      </c>
      <c r="T311" s="2">
        <f t="shared" si="64"/>
        <v>1.757900729462359</v>
      </c>
      <c r="U311" s="9">
        <f t="shared" si="59"/>
        <v>521.23579481850538</v>
      </c>
      <c r="V311" s="13">
        <f t="shared" si="56"/>
        <v>2.5731059429290326E-4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>
      <c r="A312" s="5"/>
      <c r="B312" s="2"/>
      <c r="C312">
        <v>1983.7083</v>
      </c>
      <c r="D312">
        <v>340.46</v>
      </c>
      <c r="E312" s="1">
        <f t="shared" si="60"/>
        <v>2056</v>
      </c>
      <c r="F312" s="4">
        <f>F311*SUM(economy!Z102:AB102)/SUM(economy!Z101:AB101)</f>
        <v>15280.444629561614</v>
      </c>
      <c r="G312" s="9">
        <f t="shared" si="65"/>
        <v>56.996534537556684</v>
      </c>
      <c r="H312" s="9">
        <f t="shared" si="65"/>
        <v>78.151399569390549</v>
      </c>
      <c r="I312" s="9">
        <f t="shared" si="65"/>
        <v>85.938314725113614</v>
      </c>
      <c r="J312" s="9">
        <f t="shared" si="65"/>
        <v>26.911815100062459</v>
      </c>
      <c r="K312" s="9">
        <f t="shared" si="65"/>
        <v>1.7765892024126877</v>
      </c>
      <c r="L312" s="9">
        <f t="shared" si="58"/>
        <v>524.77465313453604</v>
      </c>
      <c r="O312">
        <f t="shared" si="55"/>
        <v>15280.444629561614</v>
      </c>
      <c r="P312" s="2">
        <f t="shared" ref="P312:T327" si="66">P311*(1-P$5)+P$4*$O311*$L$4/1000</f>
        <v>56.996595570420538</v>
      </c>
      <c r="Q312" s="2">
        <f t="shared" si="66"/>
        <v>78.151484835464956</v>
      </c>
      <c r="R312" s="2">
        <f t="shared" si="66"/>
        <v>85.93840834342916</v>
      </c>
      <c r="S312" s="2">
        <f t="shared" si="66"/>
        <v>26.911830077058237</v>
      </c>
      <c r="T312" s="2">
        <f t="shared" si="66"/>
        <v>1.7765892024138665</v>
      </c>
      <c r="U312" s="9">
        <f t="shared" si="59"/>
        <v>524.77490802878674</v>
      </c>
      <c r="V312" s="13">
        <f t="shared" si="56"/>
        <v>2.5489425070190919E-4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>
      <c r="A313" s="5"/>
      <c r="B313" s="2"/>
      <c r="C313">
        <v>1983.7917</v>
      </c>
      <c r="D313">
        <v>340.53</v>
      </c>
      <c r="E313" s="1">
        <f t="shared" si="60"/>
        <v>2057</v>
      </c>
      <c r="F313" s="4">
        <f>F312*SUM(economy!Z103:AB103)/SUM(economy!Z102:AB102)</f>
        <v>15426.910187352847</v>
      </c>
      <c r="G313" s="9">
        <f t="shared" si="65"/>
        <v>57.929143834196594</v>
      </c>
      <c r="H313" s="9">
        <f t="shared" si="65"/>
        <v>79.371186265783379</v>
      </c>
      <c r="I313" s="9">
        <f t="shared" si="65"/>
        <v>87.080451388804605</v>
      </c>
      <c r="J313" s="9">
        <f t="shared" si="65"/>
        <v>27.167907126852199</v>
      </c>
      <c r="K313" s="9">
        <f t="shared" si="65"/>
        <v>1.7949475876237941</v>
      </c>
      <c r="L313" s="9">
        <f t="shared" si="58"/>
        <v>528.34363620326053</v>
      </c>
      <c r="O313">
        <f t="shared" si="55"/>
        <v>15426.910187352847</v>
      </c>
      <c r="P313" s="2">
        <f t="shared" si="66"/>
        <v>57.929204867060449</v>
      </c>
      <c r="Q313" s="2">
        <f t="shared" si="66"/>
        <v>79.37127129728826</v>
      </c>
      <c r="R313" s="2">
        <f t="shared" si="66"/>
        <v>87.08054375051745</v>
      </c>
      <c r="S313" s="2">
        <f t="shared" si="66"/>
        <v>27.167921248259294</v>
      </c>
      <c r="T313" s="2">
        <f t="shared" si="66"/>
        <v>1.7949475876245091</v>
      </c>
      <c r="U313" s="9">
        <f t="shared" si="59"/>
        <v>528.34388875075001</v>
      </c>
      <c r="V313" s="13">
        <f t="shared" si="56"/>
        <v>2.5254748948100314E-4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>
      <c r="A314" s="5"/>
      <c r="B314" s="2"/>
      <c r="C314">
        <v>1983.875</v>
      </c>
      <c r="D314">
        <v>341.79</v>
      </c>
      <c r="E314" s="1">
        <f t="shared" si="60"/>
        <v>2058</v>
      </c>
      <c r="F314" s="4">
        <f>F313*SUM(economy!Z104:AB104)/SUM(economy!Z103:AB103)</f>
        <v>15570.226137457668</v>
      </c>
      <c r="G314" s="9">
        <f t="shared" si="65"/>
        <v>58.870692343283856</v>
      </c>
      <c r="H314" s="9">
        <f t="shared" si="65"/>
        <v>80.601369927037865</v>
      </c>
      <c r="I314" s="9">
        <f t="shared" si="65"/>
        <v>88.229261806009532</v>
      </c>
      <c r="J314" s="9">
        <f t="shared" si="65"/>
        <v>27.426560214435593</v>
      </c>
      <c r="K314" s="9">
        <f t="shared" si="65"/>
        <v>1.812958828384339</v>
      </c>
      <c r="L314" s="9">
        <f t="shared" si="58"/>
        <v>531.94084311915117</v>
      </c>
      <c r="O314">
        <f t="shared" si="55"/>
        <v>15570.226137457668</v>
      </c>
      <c r="P314" s="2">
        <f t="shared" si="66"/>
        <v>58.870753376147711</v>
      </c>
      <c r="Q314" s="2">
        <f t="shared" si="66"/>
        <v>80.601454724618534</v>
      </c>
      <c r="R314" s="2">
        <f t="shared" si="66"/>
        <v>88.229352927986582</v>
      </c>
      <c r="S314" s="2">
        <f t="shared" si="66"/>
        <v>27.426573529131097</v>
      </c>
      <c r="T314" s="2">
        <f t="shared" si="66"/>
        <v>1.8129588283847728</v>
      </c>
      <c r="U314" s="9">
        <f t="shared" si="59"/>
        <v>531.94109338626868</v>
      </c>
      <c r="V314" s="13">
        <f t="shared" si="56"/>
        <v>2.5026711750797404E-4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>
      <c r="A315" s="5"/>
      <c r="B315" s="2"/>
      <c r="C315">
        <v>1983.9583</v>
      </c>
      <c r="D315">
        <v>343.2</v>
      </c>
      <c r="E315" s="1">
        <f t="shared" si="60"/>
        <v>2059</v>
      </c>
      <c r="F315" s="4">
        <f>F314*SUM(economy!Z105:AB105)/SUM(economy!Z104:AB104)</f>
        <v>15710.374881166039</v>
      </c>
      <c r="G315" s="9">
        <f t="shared" si="65"/>
        <v>59.820987835241368</v>
      </c>
      <c r="H315" s="9">
        <f t="shared" si="65"/>
        <v>81.841626212981879</v>
      </c>
      <c r="I315" s="9">
        <f t="shared" si="65"/>
        <v>89.384183217000896</v>
      </c>
      <c r="J315" s="9">
        <f t="shared" si="65"/>
        <v>27.687258385197438</v>
      </c>
      <c r="K315" s="9">
        <f t="shared" si="65"/>
        <v>1.8306116464868039</v>
      </c>
      <c r="L315" s="9">
        <f t="shared" si="58"/>
        <v>535.5646672969084</v>
      </c>
      <c r="O315">
        <f t="shared" si="55"/>
        <v>15710.374881166039</v>
      </c>
      <c r="P315" s="2">
        <f t="shared" si="66"/>
        <v>59.821048868105223</v>
      </c>
      <c r="Q315" s="2">
        <f t="shared" si="66"/>
        <v>81.841710777281861</v>
      </c>
      <c r="R315" s="2">
        <f t="shared" si="66"/>
        <v>89.38427311588265</v>
      </c>
      <c r="S315" s="2">
        <f t="shared" si="66"/>
        <v>27.687270939266249</v>
      </c>
      <c r="T315" s="2">
        <f t="shared" si="66"/>
        <v>1.8306116464870672</v>
      </c>
      <c r="U315" s="9">
        <f t="shared" si="59"/>
        <v>535.56491534702309</v>
      </c>
      <c r="V315" s="13">
        <f t="shared" si="56"/>
        <v>2.480501146919778E-4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>
      <c r="A316" s="5"/>
      <c r="B316" s="2"/>
      <c r="C316">
        <v>1984.0417</v>
      </c>
      <c r="D316">
        <v>344.21</v>
      </c>
      <c r="E316" s="1">
        <f t="shared" si="60"/>
        <v>2060</v>
      </c>
      <c r="F316" s="4">
        <f>F315*SUM(economy!Z106:AB106)/SUM(economy!Z105:AB105)</f>
        <v>15847.340985697927</v>
      </c>
      <c r="G316" s="9">
        <f t="shared" si="65"/>
        <v>60.779837006392349</v>
      </c>
      <c r="H316" s="9">
        <f t="shared" si="65"/>
        <v>83.091630023251753</v>
      </c>
      <c r="I316" s="9">
        <f t="shared" si="65"/>
        <v>90.544657771821178</v>
      </c>
      <c r="J316" s="9">
        <f t="shared" si="65"/>
        <v>27.949513072125242</v>
      </c>
      <c r="K316" s="9">
        <f t="shared" si="65"/>
        <v>1.8478983751220244</v>
      </c>
      <c r="L316" s="9">
        <f t="shared" si="58"/>
        <v>539.21353624871256</v>
      </c>
      <c r="O316">
        <f t="shared" si="55"/>
        <v>15847.340985697927</v>
      </c>
      <c r="P316" s="2">
        <f t="shared" si="66"/>
        <v>60.779898039256203</v>
      </c>
      <c r="Q316" s="2">
        <f t="shared" si="66"/>
        <v>83.091714354912824</v>
      </c>
      <c r="R316" s="2">
        <f t="shared" si="66"/>
        <v>90.544746464024769</v>
      </c>
      <c r="S316" s="2">
        <f t="shared" si="66"/>
        <v>27.949524909019566</v>
      </c>
      <c r="T316" s="2">
        <f t="shared" si="66"/>
        <v>1.847898375122184</v>
      </c>
      <c r="U316" s="9">
        <f t="shared" si="59"/>
        <v>539.2137821423355</v>
      </c>
      <c r="V316" s="13">
        <f t="shared" si="56"/>
        <v>2.458936229459141E-4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>
      <c r="A317" s="5"/>
      <c r="B317" s="2"/>
      <c r="C317">
        <v>1984.125</v>
      </c>
      <c r="D317">
        <v>344.92</v>
      </c>
      <c r="E317" s="1">
        <f t="shared" si="60"/>
        <v>2061</v>
      </c>
      <c r="F317" s="4">
        <f>F316*SUM(economy!Z107:AB107)/SUM(economy!Z106:AB106)</f>
        <v>15981.11108837264</v>
      </c>
      <c r="G317" s="9">
        <f t="shared" si="65"/>
        <v>61.747045611153254</v>
      </c>
      <c r="H317" s="9">
        <f t="shared" si="65"/>
        <v>84.35105570275735</v>
      </c>
      <c r="I317" s="9">
        <f t="shared" si="65"/>
        <v>91.710132789778882</v>
      </c>
      <c r="J317" s="9">
        <f t="shared" si="65"/>
        <v>28.21286180714478</v>
      </c>
      <c r="K317" s="9">
        <f t="shared" si="65"/>
        <v>1.864813639591516</v>
      </c>
      <c r="L317" s="9">
        <f t="shared" si="58"/>
        <v>542.88590955042582</v>
      </c>
      <c r="O317">
        <f t="shared" si="55"/>
        <v>15981.11108837264</v>
      </c>
      <c r="P317" s="2">
        <f t="shared" si="66"/>
        <v>61.747106644017109</v>
      </c>
      <c r="Q317" s="2">
        <f t="shared" si="66"/>
        <v>84.351139802419496</v>
      </c>
      <c r="R317" s="2">
        <f t="shared" si="66"/>
        <v>91.710220291501088</v>
      </c>
      <c r="S317" s="2">
        <f t="shared" si="66"/>
        <v>28.212872967834546</v>
      </c>
      <c r="T317" s="2">
        <f t="shared" si="66"/>
        <v>1.8648136395916128</v>
      </c>
      <c r="U317" s="9">
        <f t="shared" si="59"/>
        <v>542.88615334536382</v>
      </c>
      <c r="V317" s="13">
        <f t="shared" si="56"/>
        <v>2.4379493800097407E-4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>
      <c r="A318" s="5"/>
      <c r="B318" s="2"/>
      <c r="C318">
        <v>1984.2083</v>
      </c>
      <c r="D318">
        <v>345.68</v>
      </c>
      <c r="E318" s="1">
        <f t="shared" si="60"/>
        <v>2062</v>
      </c>
      <c r="F318" s="4">
        <f>F317*SUM(economy!Z108:AB108)/SUM(economy!Z107:AB107)</f>
        <v>16111.673808090689</v>
      </c>
      <c r="G318" s="9">
        <f t="shared" si="65"/>
        <v>62.722418588377877</v>
      </c>
      <c r="H318" s="9">
        <f t="shared" si="65"/>
        <v>85.619577237583599</v>
      </c>
      <c r="I318" s="9">
        <f t="shared" si="65"/>
        <v>92.880061001064234</v>
      </c>
      <c r="J318" s="9">
        <f t="shared" si="65"/>
        <v>28.476866973139231</v>
      </c>
      <c r="K318" s="9">
        <f t="shared" si="65"/>
        <v>1.8813535526199603</v>
      </c>
      <c r="L318" s="9">
        <f t="shared" si="58"/>
        <v>546.58027735278483</v>
      </c>
      <c r="O318">
        <f t="shared" si="55"/>
        <v>16111.673808090689</v>
      </c>
      <c r="P318" s="2">
        <f t="shared" si="66"/>
        <v>62.722479621241732</v>
      </c>
      <c r="Q318" s="2">
        <f t="shared" si="66"/>
        <v>85.619661105885058</v>
      </c>
      <c r="R318" s="2">
        <f t="shared" si="66"/>
        <v>92.880147328284423</v>
      </c>
      <c r="S318" s="2">
        <f t="shared" si="66"/>
        <v>28.476877496253877</v>
      </c>
      <c r="T318" s="2">
        <f t="shared" si="66"/>
        <v>1.8813535526200189</v>
      </c>
      <c r="U318" s="9">
        <f t="shared" si="59"/>
        <v>546.58051910428503</v>
      </c>
      <c r="V318" s="13">
        <f t="shared" si="56"/>
        <v>2.417515001980064E-4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>
      <c r="A319" s="5"/>
      <c r="B319" s="2"/>
      <c r="C319">
        <v>1984.2917</v>
      </c>
      <c r="D319">
        <v>347.14</v>
      </c>
      <c r="E319" s="1">
        <f t="shared" si="60"/>
        <v>2063</v>
      </c>
      <c r="F319" s="4">
        <f>F318*SUM(economy!Z109:AB109)/SUM(economy!Z108:AB108)</f>
        <v>16239.019663514444</v>
      </c>
      <c r="G319" s="9">
        <f t="shared" si="65"/>
        <v>63.705760182298903</v>
      </c>
      <c r="H319" s="9">
        <f t="shared" si="65"/>
        <v>86.896868442041608</v>
      </c>
      <c r="I319" s="9">
        <f t="shared" si="65"/>
        <v>94.053900771823365</v>
      </c>
      <c r="J319" s="9">
        <f t="shared" si="65"/>
        <v>28.74111461687205</v>
      </c>
      <c r="K319" s="9">
        <f t="shared" si="65"/>
        <v>1.8975152221317741</v>
      </c>
      <c r="L319" s="9">
        <f t="shared" si="58"/>
        <v>550.29515923516772</v>
      </c>
      <c r="O319">
        <f t="shared" si="55"/>
        <v>16239.019663514444</v>
      </c>
      <c r="P319" s="2">
        <f t="shared" si="66"/>
        <v>63.705821215162757</v>
      </c>
      <c r="Q319" s="2">
        <f t="shared" si="66"/>
        <v>86.896952079618856</v>
      </c>
      <c r="R319" s="2">
        <f t="shared" si="66"/>
        <v>94.053985940306433</v>
      </c>
      <c r="S319" s="2">
        <f t="shared" si="66"/>
        <v>28.741124538834242</v>
      </c>
      <c r="T319" s="2">
        <f t="shared" si="66"/>
        <v>1.8975152221318097</v>
      </c>
      <c r="U319" s="9">
        <f t="shared" si="59"/>
        <v>550.29539899605413</v>
      </c>
      <c r="V319" s="13">
        <f t="shared" si="56"/>
        <v>2.3976088641575188E-4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>
      <c r="A320" s="5"/>
      <c r="B320" s="2"/>
      <c r="C320">
        <v>1984.375</v>
      </c>
      <c r="D320">
        <v>347.78</v>
      </c>
      <c r="E320" s="1">
        <f t="shared" si="60"/>
        <v>2064</v>
      </c>
      <c r="F320" s="4">
        <f>F319*SUM(economy!Z110:AB110)/SUM(economy!Z109:AB109)</f>
        <v>16363.140997372173</v>
      </c>
      <c r="G320" s="9">
        <f t="shared" si="65"/>
        <v>64.696874058475842</v>
      </c>
      <c r="H320" s="9">
        <f t="shared" si="65"/>
        <v>88.182603137522634</v>
      </c>
      <c r="I320" s="9">
        <f t="shared" si="65"/>
        <v>95.231116313919287</v>
      </c>
      <c r="J320" s="9">
        <f t="shared" si="65"/>
        <v>29.005213320120639</v>
      </c>
      <c r="K320" s="9">
        <f t="shared" si="65"/>
        <v>1.9132964488612245</v>
      </c>
      <c r="L320" s="9">
        <f t="shared" si="58"/>
        <v>554.02910327889958</v>
      </c>
      <c r="O320">
        <f t="shared" si="55"/>
        <v>16363.140997372173</v>
      </c>
      <c r="P320" s="2">
        <f t="shared" si="66"/>
        <v>64.696935091339697</v>
      </c>
      <c r="Q320" s="2">
        <f t="shared" si="66"/>
        <v>88.182686545010398</v>
      </c>
      <c r="R320" s="2">
        <f t="shared" si="66"/>
        <v>95.231200339218518</v>
      </c>
      <c r="S320" s="2">
        <f t="shared" si="66"/>
        <v>29.005222675272325</v>
      </c>
      <c r="T320" s="2">
        <f t="shared" si="66"/>
        <v>1.9132964488612463</v>
      </c>
      <c r="U320" s="9">
        <f t="shared" si="59"/>
        <v>554.02934109970215</v>
      </c>
      <c r="V320" s="13">
        <f t="shared" si="56"/>
        <v>2.3782080256751215E-4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>
      <c r="A321" s="5"/>
      <c r="B321" s="2"/>
      <c r="C321">
        <v>1984.4583</v>
      </c>
      <c r="D321">
        <v>347.16</v>
      </c>
      <c r="E321" s="1">
        <f t="shared" si="60"/>
        <v>2065</v>
      </c>
      <c r="F321" s="4">
        <f>F320*SUM(economy!Z111:AB111)/SUM(economy!Z110:AB110)</f>
        <v>16484.031906345041</v>
      </c>
      <c r="G321" s="9">
        <f t="shared" si="65"/>
        <v>65.695563415122976</v>
      </c>
      <c r="H321" s="9">
        <f t="shared" si="65"/>
        <v>89.476455323752376</v>
      </c>
      <c r="I321" s="9">
        <f t="shared" si="65"/>
        <v>96.411177880505136</v>
      </c>
      <c r="J321" s="9">
        <f t="shared" si="65"/>
        <v>29.268793126414071</v>
      </c>
      <c r="K321" s="9">
        <f t="shared" si="65"/>
        <v>1.9286955393898895</v>
      </c>
      <c r="L321" s="9">
        <f t="shared" si="58"/>
        <v>557.78068528518452</v>
      </c>
      <c r="O321">
        <f t="shared" si="55"/>
        <v>16484.031906345041</v>
      </c>
      <c r="P321" s="2">
        <f t="shared" si="66"/>
        <v>65.69562444798683</v>
      </c>
      <c r="Q321" s="2">
        <f t="shared" si="66"/>
        <v>89.476538501783651</v>
      </c>
      <c r="R321" s="2">
        <f t="shared" si="66"/>
        <v>96.411260777965055</v>
      </c>
      <c r="S321" s="2">
        <f t="shared" si="66"/>
        <v>29.268801947135355</v>
      </c>
      <c r="T321" s="2">
        <f t="shared" si="66"/>
        <v>1.9286955393899028</v>
      </c>
      <c r="U321" s="9">
        <f t="shared" si="59"/>
        <v>557.78092121426084</v>
      </c>
      <c r="V321" s="13">
        <f t="shared" si="56"/>
        <v>2.35929076325192E-4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>
      <c r="A322" s="5"/>
      <c r="B322" s="2"/>
      <c r="C322">
        <v>1984.5417</v>
      </c>
      <c r="D322">
        <v>345.79</v>
      </c>
      <c r="E322" s="1">
        <f t="shared" si="60"/>
        <v>2066</v>
      </c>
      <c r="F322" s="4">
        <f>F321*SUM(economy!Z112:AB112)/SUM(economy!Z111:AB111)</f>
        <v>16601.688176031032</v>
      </c>
      <c r="G322" s="9">
        <f t="shared" si="65"/>
        <v>66.701631090158116</v>
      </c>
      <c r="H322" s="9">
        <f t="shared" si="65"/>
        <v>90.778099342990814</v>
      </c>
      <c r="I322" s="9">
        <f t="shared" si="65"/>
        <v>97.593561948438918</v>
      </c>
      <c r="J322" s="9">
        <f t="shared" si="65"/>
        <v>29.531504520853726</v>
      </c>
      <c r="K322" s="9">
        <f t="shared" si="65"/>
        <v>1.943711189456458</v>
      </c>
      <c r="L322" s="9">
        <f t="shared" si="58"/>
        <v>561.54850809189793</v>
      </c>
      <c r="O322">
        <f t="shared" si="55"/>
        <v>16601.688176031032</v>
      </c>
      <c r="P322" s="2">
        <f t="shared" si="66"/>
        <v>66.701692123021971</v>
      </c>
      <c r="Q322" s="2">
        <f t="shared" si="66"/>
        <v>90.778182292196831</v>
      </c>
      <c r="R322" s="2">
        <f t="shared" si="66"/>
        <v>97.593643733198078</v>
      </c>
      <c r="S322" s="2">
        <f t="shared" si="66"/>
        <v>29.531512837674935</v>
      </c>
      <c r="T322" s="2">
        <f t="shared" si="66"/>
        <v>1.943711189456466</v>
      </c>
      <c r="U322" s="9">
        <f t="shared" si="59"/>
        <v>561.54874217554834</v>
      </c>
      <c r="V322" s="13">
        <f t="shared" si="56"/>
        <v>2.3408365041177603E-4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>
      <c r="A323" s="5"/>
      <c r="B323" s="2"/>
      <c r="C323">
        <v>1984.625</v>
      </c>
      <c r="D323">
        <v>343.74</v>
      </c>
      <c r="E323" s="1">
        <f t="shared" si="60"/>
        <v>2067</v>
      </c>
      <c r="F323" s="4">
        <f>F322*SUM(economy!Z113:AB113)/SUM(economy!Z112:AB112)</f>
        <v>16716.107220513095</v>
      </c>
      <c r="G323" s="9">
        <f t="shared" si="65"/>
        <v>67.71487966428208</v>
      </c>
      <c r="H323" s="9">
        <f t="shared" si="65"/>
        <v>92.087210037673614</v>
      </c>
      <c r="I323" s="9">
        <f t="shared" si="65"/>
        <v>98.777751388479075</v>
      </c>
      <c r="J323" s="9">
        <f t="shared" si="65"/>
        <v>29.793017460580192</v>
      </c>
      <c r="K323" s="9">
        <f t="shared" si="65"/>
        <v>1.9583424101272067</v>
      </c>
      <c r="L323" s="9">
        <f t="shared" si="58"/>
        <v>565.33120096114226</v>
      </c>
      <c r="O323">
        <f t="shared" si="55"/>
        <v>16716.107220513095</v>
      </c>
      <c r="P323" s="2">
        <f t="shared" si="66"/>
        <v>67.714940697145934</v>
      </c>
      <c r="Q323" s="2">
        <f t="shared" si="66"/>
        <v>92.087292758683887</v>
      </c>
      <c r="R323" s="2">
        <f t="shared" si="66"/>
        <v>98.77783207547283</v>
      </c>
      <c r="S323" s="2">
        <f t="shared" si="66"/>
        <v>29.79302530228755</v>
      </c>
      <c r="T323" s="2">
        <f t="shared" si="66"/>
        <v>1.9583424101272116</v>
      </c>
      <c r="U323" s="9">
        <f t="shared" si="59"/>
        <v>565.33143324371736</v>
      </c>
      <c r="V323" s="13">
        <f t="shared" si="56"/>
        <v>2.3228257509799732E-4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>
      <c r="A324" s="5"/>
      <c r="B324" s="2"/>
      <c r="C324">
        <v>1984.7083</v>
      </c>
      <c r="D324">
        <v>341.59</v>
      </c>
      <c r="E324" s="1">
        <f t="shared" si="60"/>
        <v>2068</v>
      </c>
      <c r="F324" s="4">
        <f>F323*SUM(economy!Z114:AB114)/SUM(economy!Z113:AB113)</f>
        <v>16827.288026090766</v>
      </c>
      <c r="G324" s="9">
        <f t="shared" si="65"/>
        <v>68.735111560369731</v>
      </c>
      <c r="H324" s="9">
        <f t="shared" si="65"/>
        <v>93.403462901945474</v>
      </c>
      <c r="I324" s="9">
        <f t="shared" si="65"/>
        <v>99.963235624116678</v>
      </c>
      <c r="J324" s="9">
        <f t="shared" si="65"/>
        <v>30.053020453533609</v>
      </c>
      <c r="K324" s="9">
        <f t="shared" si="65"/>
        <v>1.9725884801789553</v>
      </c>
      <c r="L324" s="9">
        <f t="shared" si="58"/>
        <v>569.12741902014454</v>
      </c>
      <c r="O324">
        <f t="shared" si="55"/>
        <v>16827.288026090766</v>
      </c>
      <c r="P324" s="2">
        <f t="shared" si="66"/>
        <v>68.735172593233585</v>
      </c>
      <c r="Q324" s="2">
        <f t="shared" si="66"/>
        <v>93.403545395387766</v>
      </c>
      <c r="R324" s="2">
        <f t="shared" si="66"/>
        <v>99.963315228079907</v>
      </c>
      <c r="S324" s="2">
        <f t="shared" si="66"/>
        <v>30.053027847268879</v>
      </c>
      <c r="T324" s="2">
        <f t="shared" si="66"/>
        <v>1.9725884801789582</v>
      </c>
      <c r="U324" s="9">
        <f t="shared" si="59"/>
        <v>569.12764954414911</v>
      </c>
      <c r="V324" s="13">
        <f t="shared" si="56"/>
        <v>2.3052400456435862E-4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>
      <c r="A325" s="5"/>
      <c r="B325" s="2"/>
      <c r="C325">
        <v>1984.7917</v>
      </c>
      <c r="D325">
        <v>341.86</v>
      </c>
      <c r="E325" s="1">
        <f t="shared" si="60"/>
        <v>2069</v>
      </c>
      <c r="F325" s="4">
        <f>F324*SUM(economy!Z115:AB115)/SUM(economy!Z114:AB114)</f>
        <v>16935.231098765449</v>
      </c>
      <c r="G325" s="9">
        <f t="shared" si="65"/>
        <v>69.762129139426918</v>
      </c>
      <c r="H325" s="9">
        <f t="shared" si="65"/>
        <v>94.726534227493303</v>
      </c>
      <c r="I325" s="9">
        <f t="shared" si="65"/>
        <v>101.14951077982211</v>
      </c>
      <c r="J325" s="9">
        <f t="shared" si="65"/>
        <v>30.31121968323729</v>
      </c>
      <c r="K325" s="9">
        <f t="shared" si="65"/>
        <v>1.9864489145761617</v>
      </c>
      <c r="L325" s="9">
        <f t="shared" si="58"/>
        <v>572.93584274455577</v>
      </c>
      <c r="O325">
        <f t="shared" si="55"/>
        <v>16935.231098765449</v>
      </c>
      <c r="P325" s="2">
        <f t="shared" si="66"/>
        <v>69.762190172290772</v>
      </c>
      <c r="Q325" s="2">
        <f t="shared" si="66"/>
        <v>94.72661649399366</v>
      </c>
      <c r="R325" s="2">
        <f t="shared" si="66"/>
        <v>101.14958931529192</v>
      </c>
      <c r="S325" s="2">
        <f t="shared" si="66"/>
        <v>30.311226654591714</v>
      </c>
      <c r="T325" s="2">
        <f t="shared" si="66"/>
        <v>1.9864489145761635</v>
      </c>
      <c r="U325" s="9">
        <f t="shared" si="59"/>
        <v>572.93607155074426</v>
      </c>
      <c r="V325" s="13">
        <f t="shared" si="56"/>
        <v>2.2880618848830636E-4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>
      <c r="A326" s="5"/>
      <c r="B326" s="2"/>
      <c r="C326">
        <v>1984.875</v>
      </c>
      <c r="D326">
        <v>343.31</v>
      </c>
      <c r="E326" s="1">
        <f t="shared" si="60"/>
        <v>2070</v>
      </c>
      <c r="F326" s="4">
        <f>F325*SUM(economy!Z116:AB116)/SUM(economy!Z115:AB115)</f>
        <v>17039.938415098673</v>
      </c>
      <c r="G326" s="9">
        <f t="shared" si="65"/>
        <v>70.795734793342177</v>
      </c>
      <c r="H326" s="9">
        <f t="shared" si="65"/>
        <v>96.056101244047113</v>
      </c>
      <c r="I326" s="9">
        <f t="shared" si="65"/>
        <v>102.33607981941245</v>
      </c>
      <c r="J326" s="9">
        <f t="shared" si="65"/>
        <v>30.567338177415987</v>
      </c>
      <c r="K326" s="9">
        <f t="shared" si="65"/>
        <v>1.9999234428858332</v>
      </c>
      <c r="L326" s="9">
        <f t="shared" si="58"/>
        <v>576.75517747710364</v>
      </c>
      <c r="O326">
        <f t="shared" si="55"/>
        <v>17039.938415098673</v>
      </c>
      <c r="P326" s="2">
        <f t="shared" si="66"/>
        <v>70.795795826206032</v>
      </c>
      <c r="Q326" s="2">
        <f t="shared" si="66"/>
        <v>96.05618328422986</v>
      </c>
      <c r="R326" s="2">
        <f t="shared" si="66"/>
        <v>102.3361573007308</v>
      </c>
      <c r="S326" s="2">
        <f t="shared" si="66"/>
        <v>30.567344750518849</v>
      </c>
      <c r="T326" s="2">
        <f t="shared" si="66"/>
        <v>1.9999234428858343</v>
      </c>
      <c r="U326" s="9">
        <f t="shared" si="59"/>
        <v>576.75540460457137</v>
      </c>
      <c r="V326" s="13">
        <f t="shared" si="56"/>
        <v>2.2712746772413084E-4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>
      <c r="A327" s="5"/>
      <c r="B327" s="2"/>
      <c r="C327">
        <v>1984.9583</v>
      </c>
      <c r="D327">
        <v>345</v>
      </c>
      <c r="E327" s="1">
        <f t="shared" si="60"/>
        <v>2071</v>
      </c>
      <c r="F327" s="4">
        <f>F326*SUM(economy!Z117:AB117)/SUM(economy!Z116:AB116)</f>
        <v>17141.413376091758</v>
      </c>
      <c r="G327" s="9">
        <f t="shared" ref="G327:K342" si="67">G326*(1-G$5)+G$4*$F326*$L$4/1000</f>
        <v>71.835731034639281</v>
      </c>
      <c r="H327" s="9">
        <f t="shared" si="67"/>
        <v>97.391842254880189</v>
      </c>
      <c r="I327" s="9">
        <f t="shared" si="67"/>
        <v>103.52245267517876</v>
      </c>
      <c r="J327" s="9">
        <f t="shared" si="67"/>
        <v>30.821115018340553</v>
      </c>
      <c r="K327" s="9">
        <f t="shared" si="67"/>
        <v>2.0130119938783841</v>
      </c>
      <c r="L327" s="9">
        <f t="shared" si="58"/>
        <v>580.58415297691715</v>
      </c>
      <c r="O327">
        <f t="shared" ref="O327:O390" si="68">F327+N327</f>
        <v>17141.413376091758</v>
      </c>
      <c r="P327" s="2">
        <f t="shared" si="66"/>
        <v>71.835792067503135</v>
      </c>
      <c r="Q327" s="2">
        <f t="shared" si="66"/>
        <v>97.391924069367931</v>
      </c>
      <c r="R327" s="2">
        <f t="shared" si="66"/>
        <v>103.52252911649514</v>
      </c>
      <c r="S327" s="2">
        <f t="shared" si="66"/>
        <v>30.821121215942714</v>
      </c>
      <c r="T327" s="2">
        <f t="shared" si="66"/>
        <v>2.013011993878385</v>
      </c>
      <c r="U327" s="9">
        <f t="shared" si="59"/>
        <v>580.58437846318725</v>
      </c>
      <c r="V327" s="13">
        <f t="shared" ref="V327:V390" si="69">U327-L327</f>
        <v>2.254862700965532E-4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>
      <c r="A328" s="5"/>
      <c r="B328" s="2"/>
      <c r="C328">
        <v>1985.0417</v>
      </c>
      <c r="D328">
        <v>345.48</v>
      </c>
      <c r="E328" s="1">
        <f t="shared" si="60"/>
        <v>2072</v>
      </c>
      <c r="F328" s="4">
        <f>F327*SUM(economy!Z118:AB118)/SUM(economy!Z117:AB117)</f>
        <v>17239.660763762044</v>
      </c>
      <c r="G328" s="9">
        <f t="shared" si="67"/>
        <v>72.881920583414839</v>
      </c>
      <c r="H328" s="9">
        <f t="shared" si="67"/>
        <v>98.733436767606008</v>
      </c>
      <c r="I328" s="9">
        <f t="shared" si="67"/>
        <v>104.70814636835125</v>
      </c>
      <c r="J328" s="9">
        <f t="shared" si="67"/>
        <v>31.072304592869987</v>
      </c>
      <c r="K328" s="9">
        <f t="shared" si="67"/>
        <v>2.0257146840223101</v>
      </c>
      <c r="L328" s="9">
        <f t="shared" si="58"/>
        <v>584.42152299626446</v>
      </c>
      <c r="O328">
        <f t="shared" si="68"/>
        <v>17239.660763762044</v>
      </c>
      <c r="P328" s="2">
        <f t="shared" ref="P328:T343" si="70">P327*(1-P$5)+P$4*$O327*$L$4/1000</f>
        <v>72.881981616278694</v>
      </c>
      <c r="Q328" s="2">
        <f t="shared" si="70"/>
        <v>98.733518357019648</v>
      </c>
      <c r="R328" s="2">
        <f t="shared" si="70"/>
        <v>104.70822178362521</v>
      </c>
      <c r="S328" s="2">
        <f t="shared" si="70"/>
        <v>31.072310436422619</v>
      </c>
      <c r="T328" s="2">
        <f t="shared" si="70"/>
        <v>2.0257146840223106</v>
      </c>
      <c r="U328" s="9">
        <f t="shared" si="59"/>
        <v>584.42174687736849</v>
      </c>
      <c r="V328" s="13">
        <f t="shared" si="69"/>
        <v>2.2388110403426253E-4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>
      <c r="A329" s="5"/>
      <c r="B329" s="2"/>
      <c r="C329">
        <v>1985.125</v>
      </c>
      <c r="D329">
        <v>346.41</v>
      </c>
      <c r="E329" s="1">
        <f t="shared" si="60"/>
        <v>2073</v>
      </c>
      <c r="F329" s="4">
        <f>F328*SUM(economy!Z119:AB119)/SUM(economy!Z118:AB118)</f>
        <v>17334.686700116221</v>
      </c>
      <c r="G329" s="9">
        <f t="shared" si="67"/>
        <v>73.934106451625667</v>
      </c>
      <c r="H329" s="9">
        <f t="shared" si="67"/>
        <v>100.08056562053787</v>
      </c>
      <c r="I329" s="9">
        <f t="shared" si="67"/>
        <v>105.89268512142384</v>
      </c>
      <c r="J329" s="9">
        <f t="shared" si="67"/>
        <v>31.320675880239499</v>
      </c>
      <c r="K329" s="9">
        <f t="shared" si="67"/>
        <v>2.0380318084671813</v>
      </c>
      <c r="L329" s="9">
        <f t="shared" ref="L329:L392" si="71">SUM(G329:K329,L$5)</f>
        <v>588.26606488229402</v>
      </c>
      <c r="O329">
        <f t="shared" si="68"/>
        <v>17334.686700116221</v>
      </c>
      <c r="P329" s="2">
        <f t="shared" si="70"/>
        <v>73.934167484489521</v>
      </c>
      <c r="Q329" s="2">
        <f t="shared" si="70"/>
        <v>100.08064698549659</v>
      </c>
      <c r="R329" s="2">
        <f t="shared" si="70"/>
        <v>105.89275952442753</v>
      </c>
      <c r="S329" s="2">
        <f t="shared" si="70"/>
        <v>31.320681389968339</v>
      </c>
      <c r="T329" s="2">
        <f t="shared" si="70"/>
        <v>2.0380318084671813</v>
      </c>
      <c r="U329" s="9">
        <f t="shared" ref="U329:U392" si="72">SUM(P329:T329,U$5)</f>
        <v>588.26628719284918</v>
      </c>
      <c r="V329" s="13">
        <f t="shared" si="69"/>
        <v>2.2231055515931075E-4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>
      <c r="A330" s="5"/>
      <c r="B330" s="2"/>
      <c r="C330">
        <v>1985.2083</v>
      </c>
      <c r="D330">
        <v>347.91</v>
      </c>
      <c r="E330" s="1">
        <f t="shared" ref="E330:E393" si="73">1+E329</f>
        <v>2074</v>
      </c>
      <c r="F330" s="4">
        <f>F329*SUM(economy!Z120:AB120)/SUM(economy!Z119:AB119)</f>
        <v>17426.498608247413</v>
      </c>
      <c r="G330" s="9">
        <f t="shared" si="67"/>
        <v>74.992092024872193</v>
      </c>
      <c r="H330" s="9">
        <f t="shared" si="67"/>
        <v>101.43291110484876</v>
      </c>
      <c r="I330" s="9">
        <f t="shared" si="67"/>
        <v>107.07560046280722</v>
      </c>
      <c r="J330" s="9">
        <f t="shared" si="67"/>
        <v>31.56601177571968</v>
      </c>
      <c r="K330" s="9">
        <f t="shared" si="67"/>
        <v>2.0499638336484152</v>
      </c>
      <c r="L330" s="9">
        <f t="shared" si="71"/>
        <v>592.11657920189623</v>
      </c>
      <c r="O330">
        <f t="shared" si="68"/>
        <v>17426.498608247413</v>
      </c>
      <c r="P330" s="2">
        <f t="shared" si="70"/>
        <v>74.992153057736047</v>
      </c>
      <c r="Q330" s="2">
        <f t="shared" si="70"/>
        <v>101.43299224597004</v>
      </c>
      <c r="R330" s="2">
        <f t="shared" si="70"/>
        <v>107.07567386712796</v>
      </c>
      <c r="S330" s="2">
        <f t="shared" si="70"/>
        <v>31.566016970695035</v>
      </c>
      <c r="T330" s="2">
        <f t="shared" si="70"/>
        <v>2.0499638336484152</v>
      </c>
      <c r="U330" s="9">
        <f t="shared" si="72"/>
        <v>592.1167999751774</v>
      </c>
      <c r="V330" s="13">
        <f t="shared" si="69"/>
        <v>2.2077328117120487E-4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>
      <c r="A331" s="5"/>
      <c r="B331" s="2"/>
      <c r="C331">
        <v>1985.2917</v>
      </c>
      <c r="D331">
        <v>348.66</v>
      </c>
      <c r="E331" s="1">
        <f t="shared" si="73"/>
        <v>2075</v>
      </c>
      <c r="F331" s="4">
        <f>F330*SUM(economy!Z121:AB121)/SUM(economy!Z120:AB120)</f>
        <v>17515.105175304205</v>
      </c>
      <c r="G331" s="9">
        <f t="shared" si="67"/>
        <v>76.055681141807483</v>
      </c>
      <c r="H331" s="9">
        <f t="shared" si="67"/>
        <v>102.79015708274216</v>
      </c>
      <c r="I331" s="9">
        <f t="shared" si="67"/>
        <v>108.25643132423276</v>
      </c>
      <c r="J331" s="9">
        <f t="shared" si="67"/>
        <v>31.808108448346836</v>
      </c>
      <c r="K331" s="9">
        <f t="shared" si="67"/>
        <v>2.0615113909754186</v>
      </c>
      <c r="L331" s="9">
        <f t="shared" si="71"/>
        <v>595.97188938810473</v>
      </c>
      <c r="O331">
        <f t="shared" si="68"/>
        <v>17515.105175304205</v>
      </c>
      <c r="P331" s="2">
        <f t="shared" si="70"/>
        <v>76.055742174671337</v>
      </c>
      <c r="Q331" s="2">
        <f t="shared" si="70"/>
        <v>102.79023800064178</v>
      </c>
      <c r="R331" s="2">
        <f t="shared" si="70"/>
        <v>108.25650374327552</v>
      </c>
      <c r="S331" s="2">
        <f t="shared" si="70"/>
        <v>31.808113346549582</v>
      </c>
      <c r="T331" s="2">
        <f t="shared" si="70"/>
        <v>2.0615113909754186</v>
      </c>
      <c r="U331" s="9">
        <f t="shared" si="72"/>
        <v>595.97210865611362</v>
      </c>
      <c r="V331" s="13">
        <f t="shared" si="69"/>
        <v>2.1926800889104925E-4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>
      <c r="A332" s="5"/>
      <c r="B332" s="2"/>
      <c r="C332">
        <v>1985.375</v>
      </c>
      <c r="D332">
        <v>349.28</v>
      </c>
      <c r="E332" s="1">
        <f t="shared" si="73"/>
        <v>2076</v>
      </c>
      <c r="F332" s="4">
        <f>F331*SUM(economy!Z122:AB122)/SUM(economy!Z121:AB121)</f>
        <v>17600.516317103138</v>
      </c>
      <c r="G332" s="9">
        <f t="shared" si="67"/>
        <v>77.124678171286149</v>
      </c>
      <c r="H332" s="9">
        <f t="shared" si="67"/>
        <v>104.15198910182079</v>
      </c>
      <c r="I332" s="9">
        <f t="shared" si="67"/>
        <v>109.43472413128568</v>
      </c>
      <c r="J332" s="9">
        <f t="shared" si="67"/>
        <v>32.046774730997782</v>
      </c>
      <c r="K332" s="9">
        <f t="shared" si="67"/>
        <v>2.0726752712647065</v>
      </c>
      <c r="L332" s="9">
        <f t="shared" si="71"/>
        <v>599.83084140665505</v>
      </c>
      <c r="O332">
        <f t="shared" si="68"/>
        <v>17600.516317103138</v>
      </c>
      <c r="P332" s="2">
        <f t="shared" si="70"/>
        <v>77.124739204150004</v>
      </c>
      <c r="Q332" s="2">
        <f t="shared" si="70"/>
        <v>104.15206979711286</v>
      </c>
      <c r="R332" s="2">
        <f t="shared" si="70"/>
        <v>109.43479557827543</v>
      </c>
      <c r="S332" s="2">
        <f t="shared" si="70"/>
        <v>32.046779349381602</v>
      </c>
      <c r="T332" s="2">
        <f t="shared" si="70"/>
        <v>2.0726752712647065</v>
      </c>
      <c r="U332" s="9">
        <f t="shared" si="72"/>
        <v>599.83105920018465</v>
      </c>
      <c r="V332" s="13">
        <f t="shared" si="69"/>
        <v>2.1779352960038523E-4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>
      <c r="A333" s="5"/>
      <c r="B333" s="2"/>
      <c r="C333">
        <v>1985.4583</v>
      </c>
      <c r="D333">
        <v>348.65</v>
      </c>
      <c r="E333" s="1">
        <f t="shared" si="73"/>
        <v>2077</v>
      </c>
      <c r="F333" s="4">
        <f>F332*SUM(economy!Z123:AB123)/SUM(economy!Z122:AB122)</f>
        <v>17682.743144176933</v>
      </c>
      <c r="G333" s="9">
        <f t="shared" si="67"/>
        <v>78.198888087353481</v>
      </c>
      <c r="H333" s="9">
        <f t="shared" si="67"/>
        <v>105.51809450581794</v>
      </c>
      <c r="I333" s="9">
        <f t="shared" si="67"/>
        <v>110.61003288740642</v>
      </c>
      <c r="J333" s="9">
        <f t="shared" si="67"/>
        <v>32.281831541154318</v>
      </c>
      <c r="K333" s="9">
        <f t="shared" si="67"/>
        <v>2.0834564197020344</v>
      </c>
      <c r="L333" s="9">
        <f t="shared" si="71"/>
        <v>603.69230344143421</v>
      </c>
      <c r="O333">
        <f t="shared" si="68"/>
        <v>17682.743144176933</v>
      </c>
      <c r="P333" s="2">
        <f t="shared" si="70"/>
        <v>78.198949120217335</v>
      </c>
      <c r="Q333" s="2">
        <f t="shared" si="70"/>
        <v>105.51817497911486</v>
      </c>
      <c r="R333" s="2">
        <f t="shared" si="70"/>
        <v>110.61010337539066</v>
      </c>
      <c r="S333" s="2">
        <f t="shared" si="70"/>
        <v>32.28183589570439</v>
      </c>
      <c r="T333" s="2">
        <f t="shared" si="70"/>
        <v>2.0834564197020344</v>
      </c>
      <c r="U333" s="9">
        <f t="shared" si="72"/>
        <v>603.69251979012927</v>
      </c>
      <c r="V333" s="13">
        <f t="shared" si="69"/>
        <v>2.1634869506215182E-4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>
      <c r="A334" s="5"/>
      <c r="B334" s="2"/>
      <c r="C334">
        <v>1985.5417</v>
      </c>
      <c r="D334">
        <v>346.9</v>
      </c>
      <c r="E334" s="1">
        <f t="shared" si="73"/>
        <v>2078</v>
      </c>
      <c r="F334" s="4">
        <f>F333*SUM(economy!Z124:AB124)/SUM(economy!Z123:AB123)</f>
        <v>17761.797929069457</v>
      </c>
      <c r="G334" s="9">
        <f t="shared" si="67"/>
        <v>79.278116542162408</v>
      </c>
      <c r="H334" s="9">
        <f t="shared" si="67"/>
        <v>106.88816254183611</v>
      </c>
      <c r="I334" s="9">
        <f t="shared" si="67"/>
        <v>111.78191925166398</v>
      </c>
      <c r="J334" s="9">
        <f t="shared" si="67"/>
        <v>32.513111330772638</v>
      </c>
      <c r="K334" s="9">
        <f t="shared" si="67"/>
        <v>2.0938559311927971</v>
      </c>
      <c r="L334" s="9">
        <f t="shared" si="71"/>
        <v>607.55516559762793</v>
      </c>
      <c r="O334">
        <f t="shared" si="68"/>
        <v>17761.797929069457</v>
      </c>
      <c r="P334" s="2">
        <f t="shared" si="70"/>
        <v>79.278177575026263</v>
      </c>
      <c r="Q334" s="2">
        <f t="shared" si="70"/>
        <v>106.88824279374859</v>
      </c>
      <c r="R334" s="2">
        <f t="shared" si="70"/>
        <v>111.78198879351508</v>
      </c>
      <c r="S334" s="2">
        <f t="shared" si="70"/>
        <v>32.513115436560952</v>
      </c>
      <c r="T334" s="2">
        <f t="shared" si="70"/>
        <v>2.0938559311927971</v>
      </c>
      <c r="U334" s="9">
        <f t="shared" si="72"/>
        <v>607.55538053004375</v>
      </c>
      <c r="V334" s="13">
        <f t="shared" si="69"/>
        <v>2.1493241581538314E-4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>
      <c r="A335" s="5"/>
      <c r="B335" s="2"/>
      <c r="C335">
        <v>1985.625</v>
      </c>
      <c r="D335">
        <v>345.26</v>
      </c>
      <c r="E335" s="1">
        <f t="shared" si="73"/>
        <v>2079</v>
      </c>
      <c r="F335" s="4">
        <f>F334*SUM(economy!Z125:AB125)/SUM(economy!Z124:AB124)</f>
        <v>17837.694074708201</v>
      </c>
      <c r="G335" s="9">
        <f t="shared" si="67"/>
        <v>80.362169936894347</v>
      </c>
      <c r="H335" s="9">
        <f t="shared" si="67"/>
        <v>108.26188446421988</v>
      </c>
      <c r="I335" s="9">
        <f t="shared" si="67"/>
        <v>112.94995261057176</v>
      </c>
      <c r="J335" s="9">
        <f t="shared" si="67"/>
        <v>32.740457563741344</v>
      </c>
      <c r="K335" s="9">
        <f t="shared" si="67"/>
        <v>2.1038750460064537</v>
      </c>
      <c r="L335" s="9">
        <f t="shared" si="71"/>
        <v>611.4183396214338</v>
      </c>
      <c r="O335">
        <f t="shared" si="68"/>
        <v>17837.694074708201</v>
      </c>
      <c r="P335" s="2">
        <f t="shared" si="70"/>
        <v>80.362230969758201</v>
      </c>
      <c r="Q335" s="2">
        <f t="shared" si="70"/>
        <v>108.26196449535693</v>
      </c>
      <c r="R335" s="2">
        <f t="shared" si="70"/>
        <v>112.95002121898931</v>
      </c>
      <c r="S335" s="2">
        <f t="shared" si="70"/>
        <v>32.740461434978883</v>
      </c>
      <c r="T335" s="2">
        <f t="shared" si="70"/>
        <v>2.1038750460064537</v>
      </c>
      <c r="U335" s="9">
        <f t="shared" si="72"/>
        <v>611.41855316508986</v>
      </c>
      <c r="V335" s="13">
        <f t="shared" si="69"/>
        <v>2.135436560593007E-4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>
      <c r="A336" s="5"/>
      <c r="B336" s="2"/>
      <c r="C336">
        <v>1985.7083</v>
      </c>
      <c r="D336">
        <v>343.47</v>
      </c>
      <c r="E336" s="1">
        <f t="shared" si="73"/>
        <v>2080</v>
      </c>
      <c r="F336" s="4">
        <f>F335*SUM(economy!Z126:AB126)/SUM(economy!Z125:AB125)</f>
        <v>17910.446083701267</v>
      </c>
      <c r="G336" s="9">
        <f t="shared" si="67"/>
        <v>81.450855490749774</v>
      </c>
      <c r="H336" s="9">
        <f t="shared" si="67"/>
        <v>109.63895363517315</v>
      </c>
      <c r="I336" s="9">
        <f t="shared" si="67"/>
        <v>114.11371014418796</v>
      </c>
      <c r="J336" s="9">
        <f t="shared" si="67"/>
        <v>32.963724219478522</v>
      </c>
      <c r="K336" s="9">
        <f t="shared" si="67"/>
        <v>2.1135151456498802</v>
      </c>
      <c r="L336" s="9">
        <f t="shared" si="71"/>
        <v>615.28075863523929</v>
      </c>
      <c r="O336">
        <f t="shared" si="68"/>
        <v>17910.446083701267</v>
      </c>
      <c r="P336" s="2">
        <f t="shared" si="70"/>
        <v>81.450916523613628</v>
      </c>
      <c r="Q336" s="2">
        <f t="shared" si="70"/>
        <v>109.63903344614215</v>
      </c>
      <c r="R336" s="2">
        <f t="shared" si="70"/>
        <v>114.11377783170107</v>
      </c>
      <c r="S336" s="2">
        <f t="shared" si="70"/>
        <v>32.96372786956443</v>
      </c>
      <c r="T336" s="2">
        <f t="shared" si="70"/>
        <v>2.1135151456498802</v>
      </c>
      <c r="U336" s="9">
        <f t="shared" si="72"/>
        <v>615.28097081667113</v>
      </c>
      <c r="V336" s="13">
        <f t="shared" si="69"/>
        <v>2.1218143183432403E-4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>
      <c r="A337" s="5"/>
      <c r="B337" s="2"/>
      <c r="C337">
        <v>1985.7917</v>
      </c>
      <c r="D337">
        <v>343.35</v>
      </c>
      <c r="E337" s="1">
        <f t="shared" si="73"/>
        <v>2081</v>
      </c>
      <c r="F337" s="4">
        <f>F336*SUM(economy!Z127:AB127)/SUM(economy!Z126:AB126)</f>
        <v>17980.069528422395</v>
      </c>
      <c r="G337" s="9">
        <f t="shared" si="67"/>
        <v>82.543981308064872</v>
      </c>
      <c r="H337" s="9">
        <f t="shared" si="67"/>
        <v>111.01906562221686</v>
      </c>
      <c r="I337" s="9">
        <f t="shared" si="67"/>
        <v>115.27277688671602</v>
      </c>
      <c r="J337" s="9">
        <f t="shared" si="67"/>
        <v>33.182775321283067</v>
      </c>
      <c r="K337" s="9">
        <f t="shared" si="67"/>
        <v>2.1227777489229727</v>
      </c>
      <c r="L337" s="9">
        <f t="shared" si="71"/>
        <v>619.14137688720382</v>
      </c>
      <c r="O337">
        <f t="shared" si="68"/>
        <v>17980.069528422395</v>
      </c>
      <c r="P337" s="2">
        <f t="shared" si="70"/>
        <v>82.544042340928726</v>
      </c>
      <c r="Q337" s="2">
        <f t="shared" si="70"/>
        <v>111.0191452136235</v>
      </c>
      <c r="R337" s="2">
        <f t="shared" si="70"/>
        <v>115.27284366568564</v>
      </c>
      <c r="S337" s="2">
        <f t="shared" si="70"/>
        <v>33.182778762851044</v>
      </c>
      <c r="T337" s="2">
        <f t="shared" si="70"/>
        <v>2.1227777489229727</v>
      </c>
      <c r="U337" s="9">
        <f t="shared" si="72"/>
        <v>619.14158773201189</v>
      </c>
      <c r="V337" s="13">
        <f t="shared" si="69"/>
        <v>2.1084480806621286E-4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>
      <c r="A338" s="5"/>
      <c r="B338" s="2"/>
      <c r="C338">
        <v>1985.875</v>
      </c>
      <c r="D338">
        <v>344.73</v>
      </c>
      <c r="E338" s="1">
        <f t="shared" si="73"/>
        <v>2082</v>
      </c>
      <c r="F338" s="4">
        <f>F337*SUM(economy!Z128:AB128)/SUM(economy!Z127:AB127)</f>
        <v>18046.581021762937</v>
      </c>
      <c r="G338" s="9">
        <f t="shared" si="67"/>
        <v>83.64135644360239</v>
      </c>
      <c r="H338" s="9">
        <f t="shared" si="67"/>
        <v>112.40191829256949</v>
      </c>
      <c r="I338" s="9">
        <f t="shared" si="67"/>
        <v>116.42674578179742</v>
      </c>
      <c r="J338" s="9">
        <f t="shared" si="67"/>
        <v>33.397484488118735</v>
      </c>
      <c r="K338" s="9">
        <f t="shared" si="67"/>
        <v>2.1316645081217933</v>
      </c>
      <c r="L338" s="9">
        <f t="shared" si="71"/>
        <v>622.99916951420983</v>
      </c>
      <c r="O338">
        <f t="shared" si="68"/>
        <v>18046.581021762937</v>
      </c>
      <c r="P338" s="2">
        <f t="shared" si="70"/>
        <v>83.641417476466245</v>
      </c>
      <c r="Q338" s="2">
        <f t="shared" si="70"/>
        <v>112.4019976650178</v>
      </c>
      <c r="R338" s="2">
        <f t="shared" si="70"/>
        <v>116.42681166441858</v>
      </c>
      <c r="S338" s="2">
        <f t="shared" si="70"/>
        <v>33.397487733080752</v>
      </c>
      <c r="T338" s="2">
        <f t="shared" si="70"/>
        <v>2.1316645081217933</v>
      </c>
      <c r="U338" s="9">
        <f t="shared" si="72"/>
        <v>622.99937904710509</v>
      </c>
      <c r="V338" s="13">
        <f t="shared" si="69"/>
        <v>2.0953289526914887E-4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>
      <c r="A339" s="5"/>
      <c r="B339" s="2"/>
      <c r="C339">
        <v>1985.9583</v>
      </c>
      <c r="D339">
        <v>346.12</v>
      </c>
      <c r="E339" s="1">
        <f t="shared" si="73"/>
        <v>2083</v>
      </c>
      <c r="F339" s="4">
        <f>F338*SUM(economy!Z129:AB129)/SUM(economy!Z128:AB128)</f>
        <v>18109.998188442838</v>
      </c>
      <c r="G339" s="9">
        <f t="shared" si="67"/>
        <v>84.742790966057399</v>
      </c>
      <c r="H339" s="9">
        <f t="shared" si="67"/>
        <v>113.78721190452175</v>
      </c>
      <c r="I339" s="9">
        <f t="shared" si="67"/>
        <v>117.57521773266825</v>
      </c>
      <c r="J339" s="9">
        <f t="shared" si="67"/>
        <v>33.607734508570424</v>
      </c>
      <c r="K339" s="9">
        <f t="shared" si="67"/>
        <v>2.1401772053625137</v>
      </c>
      <c r="L339" s="9">
        <f t="shared" si="71"/>
        <v>626.85313231718033</v>
      </c>
      <c r="O339">
        <f t="shared" si="68"/>
        <v>18109.998188442838</v>
      </c>
      <c r="P339" s="2">
        <f t="shared" si="70"/>
        <v>84.742851998921253</v>
      </c>
      <c r="Q339" s="2">
        <f t="shared" si="70"/>
        <v>113.78729105861409</v>
      </c>
      <c r="R339" s="2">
        <f t="shared" si="70"/>
        <v>117.57528273097229</v>
      </c>
      <c r="S339" s="2">
        <f t="shared" si="70"/>
        <v>33.607737568157958</v>
      </c>
      <c r="T339" s="2">
        <f t="shared" si="70"/>
        <v>2.1401772053625137</v>
      </c>
      <c r="U339" s="9">
        <f t="shared" si="72"/>
        <v>626.85334056202805</v>
      </c>
      <c r="V339" s="13">
        <f t="shared" si="69"/>
        <v>2.0824484772674623E-4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>
      <c r="A340" s="5"/>
      <c r="B340" s="2"/>
      <c r="C340">
        <v>1986.0417</v>
      </c>
      <c r="D340">
        <v>346.78</v>
      </c>
      <c r="E340" s="1">
        <f t="shared" si="73"/>
        <v>2084</v>
      </c>
      <c r="F340" s="4">
        <f>F339*SUM(economy!Z130:AB130)/SUM(economy!Z129:AB129)</f>
        <v>18170.339636786812</v>
      </c>
      <c r="G340" s="9">
        <f t="shared" si="67"/>
        <v>85.848096019812132</v>
      </c>
      <c r="H340" s="9">
        <f t="shared" si="67"/>
        <v>115.17464919586604</v>
      </c>
      <c r="I340" s="9">
        <f t="shared" si="67"/>
        <v>118.71780164733242</v>
      </c>
      <c r="J340" s="9">
        <f t="shared" si="67"/>
        <v>33.813416935771784</v>
      </c>
      <c r="K340" s="9">
        <f t="shared" si="67"/>
        <v>2.148317749004871</v>
      </c>
      <c r="L340" s="9">
        <f t="shared" si="71"/>
        <v>630.70228154778727</v>
      </c>
      <c r="O340">
        <f t="shared" si="68"/>
        <v>18170.339636786812</v>
      </c>
      <c r="P340" s="2">
        <f t="shared" si="70"/>
        <v>85.848157052675987</v>
      </c>
      <c r="Q340" s="2">
        <f t="shared" si="70"/>
        <v>115.1747281322031</v>
      </c>
      <c r="R340" s="2">
        <f t="shared" si="70"/>
        <v>118.71786577318919</v>
      </c>
      <c r="S340" s="2">
        <f t="shared" si="70"/>
        <v>33.813419820574701</v>
      </c>
      <c r="T340" s="2">
        <f t="shared" si="70"/>
        <v>2.148317749004871</v>
      </c>
      <c r="U340" s="9">
        <f t="shared" si="72"/>
        <v>630.70248852764792</v>
      </c>
      <c r="V340" s="13">
        <f t="shared" si="69"/>
        <v>2.0697986064988072E-4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>
      <c r="A341" s="5"/>
      <c r="B341" s="2"/>
      <c r="C341">
        <v>1986.125</v>
      </c>
      <c r="D341">
        <v>347.48</v>
      </c>
      <c r="E341" s="1">
        <f t="shared" si="73"/>
        <v>2085</v>
      </c>
      <c r="F341" s="4">
        <f>F340*SUM(economy!Z131:AB131)/SUM(economy!Z130:AB130)</f>
        <v>18227.624930882939</v>
      </c>
      <c r="G341" s="9">
        <f t="shared" si="67"/>
        <v>86.957083884968142</v>
      </c>
      <c r="H341" s="9">
        <f t="shared" si="67"/>
        <v>116.56393546943248</v>
      </c>
      <c r="I341" s="9">
        <f t="shared" si="67"/>
        <v>119.85411447888832</v>
      </c>
      <c r="J341" s="9">
        <f t="shared" si="67"/>
        <v>34.014431702160664</v>
      </c>
      <c r="K341" s="9">
        <f t="shared" si="67"/>
        <v>2.1560881701578243</v>
      </c>
      <c r="L341" s="9">
        <f t="shared" si="71"/>
        <v>634.54565370560749</v>
      </c>
      <c r="O341">
        <f t="shared" si="68"/>
        <v>18227.624930882939</v>
      </c>
      <c r="P341" s="2">
        <f t="shared" si="70"/>
        <v>86.957144917831982</v>
      </c>
      <c r="Q341" s="2">
        <f t="shared" si="70"/>
        <v>116.56401418861333</v>
      </c>
      <c r="R341" s="2">
        <f t="shared" si="70"/>
        <v>119.85417774400834</v>
      </c>
      <c r="S341" s="2">
        <f t="shared" si="70"/>
        <v>34.014434422163859</v>
      </c>
      <c r="T341" s="2">
        <f t="shared" si="70"/>
        <v>2.1560881701578243</v>
      </c>
      <c r="U341" s="9">
        <f t="shared" si="72"/>
        <v>634.54585944277528</v>
      </c>
      <c r="V341" s="13">
        <f t="shared" si="69"/>
        <v>2.057371677892661E-4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>
      <c r="A342" s="5"/>
      <c r="B342" s="2"/>
      <c r="C342">
        <v>1986.2083</v>
      </c>
      <c r="D342">
        <v>348.25</v>
      </c>
      <c r="E342" s="1">
        <f t="shared" si="73"/>
        <v>2086</v>
      </c>
      <c r="F342" s="4">
        <f>F341*SUM(economy!Z132:AB132)/SUM(economy!Z131:AB131)</f>
        <v>18281.874563052585</v>
      </c>
      <c r="G342" s="9">
        <f t="shared" si="67"/>
        <v>88.06956803567931</v>
      </c>
      <c r="H342" s="9">
        <f t="shared" si="67"/>
        <v>117.95477867577554</v>
      </c>
      <c r="I342" s="9">
        <f t="shared" si="67"/>
        <v>120.9837812611315</v>
      </c>
      <c r="J342" s="9">
        <f t="shared" si="67"/>
        <v>34.210686752974624</v>
      </c>
      <c r="K342" s="9">
        <f t="shared" si="67"/>
        <v>2.1634906192530186</v>
      </c>
      <c r="L342" s="9">
        <f t="shared" si="71"/>
        <v>638.38230534481397</v>
      </c>
      <c r="O342">
        <f t="shared" si="68"/>
        <v>18281.874563052585</v>
      </c>
      <c r="P342" s="2">
        <f t="shared" si="70"/>
        <v>88.069629068543151</v>
      </c>
      <c r="Q342" s="2">
        <f t="shared" si="70"/>
        <v>117.95485717839757</v>
      </c>
      <c r="R342" s="2">
        <f t="shared" si="70"/>
        <v>120.98384367706812</v>
      </c>
      <c r="S342" s="2">
        <f t="shared" si="70"/>
        <v>34.210689317592589</v>
      </c>
      <c r="T342" s="2">
        <f t="shared" si="70"/>
        <v>2.1634906192530186</v>
      </c>
      <c r="U342" s="9">
        <f t="shared" si="72"/>
        <v>638.3825098608545</v>
      </c>
      <c r="V342" s="13">
        <f t="shared" si="69"/>
        <v>2.045160405259594E-4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>
      <c r="A343" s="5"/>
      <c r="B343" s="2"/>
      <c r="C343">
        <v>1986.2917</v>
      </c>
      <c r="D343">
        <v>349.86</v>
      </c>
      <c r="E343" s="1">
        <f t="shared" si="73"/>
        <v>2087</v>
      </c>
      <c r="F343" s="4">
        <f>F342*SUM(economy!Z133:AB133)/SUM(economy!Z132:AB132)</f>
        <v>18333.109926570643</v>
      </c>
      <c r="G343" s="9">
        <f t="shared" ref="G343:K358" si="74">G342*(1-G$5)+G$4*$F342*$L$4/1000</f>
        <v>89.185363196804587</v>
      </c>
      <c r="H343" s="9">
        <f t="shared" si="74"/>
        <v>119.34688949304807</v>
      </c>
      <c r="I343" s="9">
        <f t="shared" si="74"/>
        <v>122.10643513954346</v>
      </c>
      <c r="J343" s="9">
        <f t="shared" si="74"/>
        <v>34.402097697452426</v>
      </c>
      <c r="K343" s="9">
        <f t="shared" si="74"/>
        <v>2.1705273626739929</v>
      </c>
      <c r="L343" s="9">
        <f t="shared" si="71"/>
        <v>642.21131288952256</v>
      </c>
      <c r="O343">
        <f t="shared" si="68"/>
        <v>18333.109926570643</v>
      </c>
      <c r="P343" s="2">
        <f t="shared" si="70"/>
        <v>89.185424229668428</v>
      </c>
      <c r="Q343" s="2">
        <f t="shared" si="70"/>
        <v>119.34696777970704</v>
      </c>
      <c r="R343" s="2">
        <f t="shared" si="70"/>
        <v>122.10649671769495</v>
      </c>
      <c r="S343" s="2">
        <f t="shared" si="70"/>
        <v>34.402100115561829</v>
      </c>
      <c r="T343" s="2">
        <f t="shared" si="70"/>
        <v>2.1705273626739929</v>
      </c>
      <c r="U343" s="9">
        <f t="shared" si="72"/>
        <v>642.21151620530622</v>
      </c>
      <c r="V343" s="13">
        <f t="shared" si="69"/>
        <v>2.0331578366494796E-4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>
      <c r="A344" s="5"/>
      <c r="B344" s="2"/>
      <c r="C344">
        <v>1986.375</v>
      </c>
      <c r="D344">
        <v>350.52</v>
      </c>
      <c r="E344" s="1">
        <f t="shared" si="73"/>
        <v>2088</v>
      </c>
      <c r="F344" s="4">
        <f>F343*SUM(economy!Z134:AB134)/SUM(economy!Z133:AB133)</f>
        <v>18381.353288584374</v>
      </c>
      <c r="G344" s="9">
        <f t="shared" si="74"/>
        <v>90.304285398895757</v>
      </c>
      <c r="H344" s="9">
        <f t="shared" si="74"/>
        <v>120.73998140409414</v>
      </c>
      <c r="I344" s="9">
        <f t="shared" si="74"/>
        <v>123.22171739776616</v>
      </c>
      <c r="J344" s="9">
        <f t="shared" si="74"/>
        <v>34.588587476759457</v>
      </c>
      <c r="K344" s="9">
        <f t="shared" si="74"/>
        <v>2.1772007794309531</v>
      </c>
      <c r="L344" s="9">
        <f t="shared" si="71"/>
        <v>646.03177245694656</v>
      </c>
      <c r="O344">
        <f t="shared" si="68"/>
        <v>18381.353288584374</v>
      </c>
      <c r="P344" s="2">
        <f t="shared" ref="P344:T359" si="75">P343*(1-P$5)+P$4*$O343*$L$4/1000</f>
        <v>90.304346431759598</v>
      </c>
      <c r="Q344" s="2">
        <f t="shared" si="75"/>
        <v>120.74005947538417</v>
      </c>
      <c r="R344" s="2">
        <f t="shared" si="75"/>
        <v>123.22177814937777</v>
      </c>
      <c r="S344" s="2">
        <f t="shared" si="75"/>
        <v>34.588589756729874</v>
      </c>
      <c r="T344" s="2">
        <f t="shared" si="75"/>
        <v>2.1772007794309531</v>
      </c>
      <c r="U344" s="9">
        <f t="shared" si="72"/>
        <v>646.03197459268245</v>
      </c>
      <c r="V344" s="13">
        <f t="shared" si="69"/>
        <v>2.0213573588989675E-4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>
      <c r="A345" s="5"/>
      <c r="B345" s="2"/>
      <c r="C345">
        <v>1986.4583</v>
      </c>
      <c r="D345">
        <v>349.98</v>
      </c>
      <c r="E345" s="1">
        <f t="shared" si="73"/>
        <v>2089</v>
      </c>
      <c r="F345" s="4">
        <f>F344*SUM(economy!Z135:AB135)/SUM(economy!Z134:AB134)</f>
        <v>18426.627763187884</v>
      </c>
      <c r="G345" s="9">
        <f t="shared" si="74"/>
        <v>91.426152031532368</v>
      </c>
      <c r="H345" s="9">
        <f t="shared" si="74"/>
        <v>122.13377077078707</v>
      </c>
      <c r="I345" s="9">
        <f t="shared" si="74"/>
        <v>124.3292774796525</v>
      </c>
      <c r="J345" s="9">
        <f t="shared" si="74"/>
        <v>34.770086047705021</v>
      </c>
      <c r="K345" s="9">
        <f t="shared" si="74"/>
        <v>2.1835133578725041</v>
      </c>
      <c r="L345" s="9">
        <f t="shared" si="71"/>
        <v>649.84279968754947</v>
      </c>
      <c r="O345">
        <f t="shared" si="68"/>
        <v>18426.627763187884</v>
      </c>
      <c r="P345" s="2">
        <f t="shared" si="75"/>
        <v>91.426213064396208</v>
      </c>
      <c r="Q345" s="2">
        <f t="shared" si="75"/>
        <v>122.13384862730065</v>
      </c>
      <c r="R345" s="2">
        <f t="shared" si="75"/>
        <v>124.32933741581857</v>
      </c>
      <c r="S345" s="2">
        <f t="shared" si="75"/>
        <v>34.770088197427896</v>
      </c>
      <c r="T345" s="2">
        <f t="shared" si="75"/>
        <v>2.1835133578725041</v>
      </c>
      <c r="U345" s="9">
        <f t="shared" si="72"/>
        <v>649.84300066281594</v>
      </c>
      <c r="V345" s="13">
        <f t="shared" si="69"/>
        <v>2.009752664662301E-4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>
      <c r="A346" s="5"/>
      <c r="B346" s="2"/>
      <c r="C346">
        <v>1986.5417</v>
      </c>
      <c r="D346">
        <v>348.25</v>
      </c>
      <c r="E346" s="1">
        <f t="shared" si="73"/>
        <v>2090</v>
      </c>
      <c r="F346" s="4">
        <f>F345*SUM(economy!Z136:AB136)/SUM(economy!Z135:AB135)</f>
        <v>18468.957284617332</v>
      </c>
      <c r="G346" s="9">
        <f t="shared" si="74"/>
        <v>92.550781895013316</v>
      </c>
      <c r="H346" s="9">
        <f t="shared" si="74"/>
        <v>123.52797690563462</v>
      </c>
      <c r="I346" s="9">
        <f t="shared" si="74"/>
        <v>125.42877300697592</v>
      </c>
      <c r="J346" s="9">
        <f t="shared" si="74"/>
        <v>34.94653008136752</v>
      </c>
      <c r="K346" s="9">
        <f t="shared" si="74"/>
        <v>2.1894676924271042</v>
      </c>
      <c r="L346" s="9">
        <f t="shared" si="71"/>
        <v>653.64352958141853</v>
      </c>
      <c r="O346">
        <f t="shared" si="68"/>
        <v>18468.957284617332</v>
      </c>
      <c r="P346" s="2">
        <f t="shared" si="75"/>
        <v>92.550842927877156</v>
      </c>
      <c r="Q346" s="2">
        <f t="shared" si="75"/>
        <v>123.5280545479626</v>
      </c>
      <c r="R346" s="2">
        <f t="shared" si="75"/>
        <v>125.42883213864184</v>
      </c>
      <c r="S346" s="2">
        <f t="shared" si="75"/>
        <v>34.946532108283485</v>
      </c>
      <c r="T346" s="2">
        <f t="shared" si="75"/>
        <v>2.1894676924271042</v>
      </c>
      <c r="U346" s="9">
        <f t="shared" si="72"/>
        <v>653.64372941519218</v>
      </c>
      <c r="V346" s="13">
        <f t="shared" si="69"/>
        <v>1.9983377364951593E-4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>
      <c r="A347" s="5"/>
      <c r="B347" s="2"/>
      <c r="C347">
        <v>1986.625</v>
      </c>
      <c r="D347">
        <v>346.17</v>
      </c>
      <c r="E347" s="1">
        <f t="shared" si="73"/>
        <v>2091</v>
      </c>
      <c r="F347" s="4">
        <f>F346*SUM(economy!Z137:AB137)/SUM(economy!Z136:AB136)</f>
        <v>18508.366580538212</v>
      </c>
      <c r="G347" s="9">
        <f t="shared" si="74"/>
        <v>93.677995250412494</v>
      </c>
      <c r="H347" s="9">
        <f t="shared" si="74"/>
        <v>124.92232214067032</v>
      </c>
      <c r="I347" s="9">
        <f t="shared" si="74"/>
        <v>126.51986979287501</v>
      </c>
      <c r="J347" s="9">
        <f t="shared" si="74"/>
        <v>35.117862675790221</v>
      </c>
      <c r="K347" s="9">
        <f t="shared" si="74"/>
        <v>2.1950664803682161</v>
      </c>
      <c r="L347" s="9">
        <f t="shared" si="71"/>
        <v>657.43311634011616</v>
      </c>
      <c r="O347">
        <f t="shared" si="68"/>
        <v>18508.366580538212</v>
      </c>
      <c r="P347" s="2">
        <f t="shared" si="75"/>
        <v>93.678056283276334</v>
      </c>
      <c r="Q347" s="2">
        <f t="shared" si="75"/>
        <v>124.92239956940193</v>
      </c>
      <c r="R347" s="2">
        <f t="shared" si="75"/>
        <v>126.5199281308393</v>
      </c>
      <c r="S347" s="2">
        <f t="shared" si="75"/>
        <v>35.117864586914848</v>
      </c>
      <c r="T347" s="2">
        <f t="shared" si="75"/>
        <v>2.1950664803682161</v>
      </c>
      <c r="U347" s="9">
        <f t="shared" si="72"/>
        <v>657.43331505080062</v>
      </c>
      <c r="V347" s="13">
        <f t="shared" si="69"/>
        <v>1.9871068445809215E-4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>
      <c r="A348" s="5"/>
      <c r="B348" s="2"/>
      <c r="C348">
        <v>1986.7083</v>
      </c>
      <c r="D348">
        <v>345.48</v>
      </c>
      <c r="E348" s="1">
        <f t="shared" si="73"/>
        <v>2092</v>
      </c>
      <c r="F348" s="4">
        <f>F347*SUM(economy!Z138:AB138)/SUM(economy!Z137:AB137)</f>
        <v>18544.881145403993</v>
      </c>
      <c r="G348" s="9">
        <f t="shared" si="74"/>
        <v>94.807613868004026</v>
      </c>
      <c r="H348" s="9">
        <f t="shared" si="74"/>
        <v>126.31653189364712</v>
      </c>
      <c r="I348" s="9">
        <f t="shared" si="74"/>
        <v>127.60224185110474</v>
      </c>
      <c r="J348" s="9">
        <f t="shared" si="74"/>
        <v>35.284033081954433</v>
      </c>
      <c r="K348" s="9">
        <f t="shared" si="74"/>
        <v>2.2003125185981562</v>
      </c>
      <c r="L348" s="9">
        <f t="shared" si="71"/>
        <v>661.21073321330846</v>
      </c>
      <c r="O348">
        <f t="shared" si="68"/>
        <v>18544.881145403993</v>
      </c>
      <c r="P348" s="2">
        <f t="shared" si="75"/>
        <v>94.807674900867866</v>
      </c>
      <c r="Q348" s="2">
        <f t="shared" si="75"/>
        <v>126.31660910936998</v>
      </c>
      <c r="R348" s="2">
        <f t="shared" si="75"/>
        <v>127.60229940602095</v>
      </c>
      <c r="S348" s="2">
        <f t="shared" si="75"/>
        <v>35.284034883902521</v>
      </c>
      <c r="T348" s="2">
        <f t="shared" si="75"/>
        <v>2.2003125185981562</v>
      </c>
      <c r="U348" s="9">
        <f t="shared" si="72"/>
        <v>661.21093081875938</v>
      </c>
      <c r="V348" s="13">
        <f t="shared" si="69"/>
        <v>1.9760545092140092E-4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>
      <c r="A349" s="5"/>
      <c r="B349" s="2"/>
      <c r="C349">
        <v>1986.7917</v>
      </c>
      <c r="D349">
        <v>344.82</v>
      </c>
      <c r="E349" s="1">
        <f t="shared" si="73"/>
        <v>2093</v>
      </c>
      <c r="F349" s="4">
        <f>F348*SUM(economy!Z139:AB139)/SUM(economy!Z138:AB138)</f>
        <v>18578.527213869878</v>
      </c>
      <c r="G349" s="9">
        <f t="shared" si="74"/>
        <v>95.939461074061541</v>
      </c>
      <c r="H349" s="9">
        <f t="shared" si="74"/>
        <v>127.71033473154736</v>
      </c>
      <c r="I349" s="9">
        <f t="shared" si="74"/>
        <v>128.67557140116082</v>
      </c>
      <c r="J349" s="9">
        <f t="shared" si="74"/>
        <v>35.4449964422801</v>
      </c>
      <c r="K349" s="9">
        <f t="shared" si="74"/>
        <v>2.2052087004466294</v>
      </c>
      <c r="L349" s="9">
        <f t="shared" si="71"/>
        <v>664.97557234949647</v>
      </c>
      <c r="O349">
        <f t="shared" si="68"/>
        <v>18578.527213869878</v>
      </c>
      <c r="P349" s="2">
        <f t="shared" si="75"/>
        <v>95.939522106925381</v>
      </c>
      <c r="Q349" s="2">
        <f t="shared" si="75"/>
        <v>127.71041173484745</v>
      </c>
      <c r="R349" s="2">
        <f t="shared" si="75"/>
        <v>128.67562818353952</v>
      </c>
      <c r="S349" s="2">
        <f t="shared" si="75"/>
        <v>35.444998141288558</v>
      </c>
      <c r="T349" s="2">
        <f t="shared" si="75"/>
        <v>2.2052087004466294</v>
      </c>
      <c r="U349" s="9">
        <f t="shared" si="72"/>
        <v>664.97576886704758</v>
      </c>
      <c r="V349" s="13">
        <f t="shared" si="69"/>
        <v>1.9651755110317026E-4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>
      <c r="A350" s="5"/>
      <c r="B350" s="2"/>
      <c r="C350">
        <v>1986.875</v>
      </c>
      <c r="D350">
        <v>346.22</v>
      </c>
      <c r="E350" s="1">
        <f t="shared" si="73"/>
        <v>2094</v>
      </c>
      <c r="F350" s="4">
        <f>F349*SUM(economy!Z140:AB140)/SUM(economy!Z139:AB139)</f>
        <v>18609.331734251537</v>
      </c>
      <c r="G350" s="9">
        <f t="shared" si="74"/>
        <v>97.073361796034817</v>
      </c>
      <c r="H350" s="9">
        <f t="shared" si="74"/>
        <v>129.10346243142163</v>
      </c>
      <c r="I350" s="9">
        <f t="shared" si="74"/>
        <v>129.73954886934132</v>
      </c>
      <c r="J350" s="9">
        <f t="shared" si="74"/>
        <v>35.600713540944568</v>
      </c>
      <c r="K350" s="9">
        <f t="shared" si="74"/>
        <v>2.209758012480763</v>
      </c>
      <c r="L350" s="9">
        <f t="shared" si="71"/>
        <v>668.72684465022314</v>
      </c>
      <c r="O350">
        <f t="shared" si="68"/>
        <v>18609.331734251537</v>
      </c>
      <c r="P350" s="2">
        <f t="shared" si="75"/>
        <v>97.073422828898657</v>
      </c>
      <c r="Q350" s="2">
        <f t="shared" si="75"/>
        <v>129.10353922288334</v>
      </c>
      <c r="R350" s="2">
        <f t="shared" si="75"/>
        <v>129.73960488955194</v>
      </c>
      <c r="S350" s="2">
        <f t="shared" si="75"/>
        <v>35.600715142894018</v>
      </c>
      <c r="T350" s="2">
        <f t="shared" si="75"/>
        <v>2.209758012480763</v>
      </c>
      <c r="U350" s="9">
        <f t="shared" si="72"/>
        <v>668.72704009670883</v>
      </c>
      <c r="V350" s="13">
        <f t="shared" si="69"/>
        <v>1.9544648569080891E-4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>
      <c r="A351" s="5"/>
      <c r="B351" s="2"/>
      <c r="C351">
        <v>1986.9583</v>
      </c>
      <c r="D351">
        <v>347.49</v>
      </c>
      <c r="E351" s="1">
        <f t="shared" si="73"/>
        <v>2095</v>
      </c>
      <c r="F351" s="4">
        <f>F350*SUM(economy!Z141:AB141)/SUM(economy!Z140:AB140)</f>
        <v>18637.322342023072</v>
      </c>
      <c r="G351" s="9">
        <f t="shared" si="74"/>
        <v>98.209142606106511</v>
      </c>
      <c r="H351" s="9">
        <f t="shared" si="74"/>
        <v>130.4956500385681</v>
      </c>
      <c r="I351" s="9">
        <f t="shared" si="74"/>
        <v>130.79387288580637</v>
      </c>
      <c r="J351" s="9">
        <f t="shared" si="74"/>
        <v>35.751150565349704</v>
      </c>
      <c r="K351" s="9">
        <f t="shared" si="74"/>
        <v>2.213963531324227</v>
      </c>
      <c r="L351" s="9">
        <f t="shared" si="71"/>
        <v>672.46377962715496</v>
      </c>
      <c r="O351">
        <f t="shared" si="68"/>
        <v>18637.322342023072</v>
      </c>
      <c r="P351" s="2">
        <f t="shared" si="75"/>
        <v>98.209203638970351</v>
      </c>
      <c r="Q351" s="2">
        <f t="shared" si="75"/>
        <v>130.4957266187742</v>
      </c>
      <c r="R351" s="2">
        <f t="shared" si="75"/>
        <v>130.79392815407923</v>
      </c>
      <c r="S351" s="2">
        <f t="shared" si="75"/>
        <v>35.751152075784816</v>
      </c>
      <c r="T351" s="2">
        <f t="shared" si="75"/>
        <v>2.213963531324227</v>
      </c>
      <c r="U351" s="9">
        <f t="shared" si="72"/>
        <v>672.46397401893284</v>
      </c>
      <c r="V351" s="13">
        <f t="shared" si="69"/>
        <v>1.9439177788171946E-4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>
      <c r="A352" s="5"/>
      <c r="B352" s="2"/>
      <c r="C352">
        <v>1987.0417</v>
      </c>
      <c r="D352">
        <v>348.73</v>
      </c>
      <c r="E352" s="1">
        <f t="shared" si="73"/>
        <v>2096</v>
      </c>
      <c r="F352" s="4">
        <f>F351*SUM(economy!Z142:AB142)/SUM(economy!Z141:AB141)</f>
        <v>18662.527333352653</v>
      </c>
      <c r="G352" s="9">
        <f t="shared" si="74"/>
        <v>99.346631763131398</v>
      </c>
      <c r="H352" s="9">
        <f t="shared" si="74"/>
        <v>131.8866359220635</v>
      </c>
      <c r="I352" s="9">
        <f t="shared" si="74"/>
        <v>131.83825027769609</v>
      </c>
      <c r="J352" s="9">
        <f t="shared" si="74"/>
        <v>35.896278878105036</v>
      </c>
      <c r="K352" s="9">
        <f t="shared" si="74"/>
        <v>2.2178284204837047</v>
      </c>
      <c r="L352" s="9">
        <f t="shared" si="71"/>
        <v>676.1856252614798</v>
      </c>
      <c r="O352">
        <f t="shared" si="68"/>
        <v>18662.527333352653</v>
      </c>
      <c r="P352" s="2">
        <f t="shared" si="75"/>
        <v>99.346692795995239</v>
      </c>
      <c r="Q352" s="2">
        <f t="shared" si="75"/>
        <v>131.88671229159516</v>
      </c>
      <c r="R352" s="2">
        <f t="shared" si="75"/>
        <v>131.83830480412416</v>
      </c>
      <c r="S352" s="2">
        <f t="shared" si="75"/>
        <v>35.896280302253743</v>
      </c>
      <c r="T352" s="2">
        <f t="shared" si="75"/>
        <v>2.2178284204837047</v>
      </c>
      <c r="U352" s="9">
        <f t="shared" si="72"/>
        <v>676.18581861445205</v>
      </c>
      <c r="V352" s="13">
        <f t="shared" si="69"/>
        <v>1.9335297224643E-4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>
      <c r="A353" s="5"/>
      <c r="B353" s="2"/>
      <c r="C353">
        <v>1987.125</v>
      </c>
      <c r="D353">
        <v>348.92</v>
      </c>
      <c r="E353" s="1">
        <f t="shared" si="73"/>
        <v>2097</v>
      </c>
      <c r="F353" s="4">
        <f>F352*SUM(economy!Z143:AB143)/SUM(economy!Z142:AB142)</f>
        <v>18684.975638678392</v>
      </c>
      <c r="G353" s="9">
        <f t="shared" si="74"/>
        <v>100.48565925296043</v>
      </c>
      <c r="H353" s="9">
        <f t="shared" si="74"/>
        <v>133.27616182765621</v>
      </c>
      <c r="I353" s="9">
        <f t="shared" si="74"/>
        <v>132.87239605836479</v>
      </c>
      <c r="J353" s="9">
        <f t="shared" si="74"/>
        <v>36.036074798930692</v>
      </c>
      <c r="K353" s="9">
        <f t="shared" si="74"/>
        <v>2.2213559271815901</v>
      </c>
      <c r="L353" s="9">
        <f t="shared" si="71"/>
        <v>679.89164786509377</v>
      </c>
      <c r="O353">
        <f t="shared" si="68"/>
        <v>18684.975638678392</v>
      </c>
      <c r="P353" s="2">
        <f t="shared" si="75"/>
        <v>100.48572028582427</v>
      </c>
      <c r="Q353" s="2">
        <f t="shared" si="75"/>
        <v>133.27623798709303</v>
      </c>
      <c r="R353" s="2">
        <f t="shared" si="75"/>
        <v>132.87244985290556</v>
      </c>
      <c r="S353" s="2">
        <f t="shared" si="75"/>
        <v>36.036076141722262</v>
      </c>
      <c r="T353" s="2">
        <f t="shared" si="75"/>
        <v>2.2213559271815901</v>
      </c>
      <c r="U353" s="9">
        <f t="shared" si="72"/>
        <v>679.89184019472668</v>
      </c>
      <c r="V353" s="13">
        <f t="shared" si="69"/>
        <v>1.923296329096047E-4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>
      <c r="A354" s="5"/>
      <c r="B354" s="2"/>
      <c r="C354">
        <v>1987.2083</v>
      </c>
      <c r="D354">
        <v>349.81</v>
      </c>
      <c r="E354" s="1">
        <f t="shared" si="73"/>
        <v>2098</v>
      </c>
      <c r="F354" s="4">
        <f>F353*SUM(economy!Z144:AB144)/SUM(economy!Z143:AB143)</f>
        <v>18704.69679632951</v>
      </c>
      <c r="G354" s="9">
        <f t="shared" si="74"/>
        <v>101.62605682715207</v>
      </c>
      <c r="H354" s="9">
        <f t="shared" si="74"/>
        <v>134.6639729280329</v>
      </c>
      <c r="I354" s="9">
        <f t="shared" si="74"/>
        <v>133.89603341278993</v>
      </c>
      <c r="J354" s="9">
        <f t="shared" si="74"/>
        <v>36.170519395918056</v>
      </c>
      <c r="K354" s="9">
        <f t="shared" si="74"/>
        <v>2.224549379194356</v>
      </c>
      <c r="L354" s="9">
        <f t="shared" si="71"/>
        <v>683.58113194308726</v>
      </c>
      <c r="O354">
        <f t="shared" si="68"/>
        <v>18704.69679632951</v>
      </c>
      <c r="P354" s="2">
        <f t="shared" si="75"/>
        <v>101.62611786001591</v>
      </c>
      <c r="Q354" s="2">
        <f t="shared" si="75"/>
        <v>134.66404887795284</v>
      </c>
      <c r="R354" s="2">
        <f t="shared" si="75"/>
        <v>133.89608648526723</v>
      </c>
      <c r="S354" s="2">
        <f t="shared" si="75"/>
        <v>36.170520662000165</v>
      </c>
      <c r="T354" s="2">
        <f t="shared" si="75"/>
        <v>2.224549379194356</v>
      </c>
      <c r="U354" s="9">
        <f t="shared" si="72"/>
        <v>683.58132326443047</v>
      </c>
      <c r="V354" s="13">
        <f t="shared" si="69"/>
        <v>1.9132134320898331E-4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>
      <c r="A355" s="5"/>
      <c r="B355" s="2"/>
      <c r="C355">
        <v>1987.2917</v>
      </c>
      <c r="D355">
        <v>351.4</v>
      </c>
      <c r="E355" s="1">
        <f t="shared" si="73"/>
        <v>2099</v>
      </c>
      <c r="F355" s="4">
        <f>F354*SUM(economy!Z145:AB145)/SUM(economy!Z144:AB144)</f>
        <v>18721.720926201524</v>
      </c>
      <c r="G355" s="9">
        <f t="shared" si="74"/>
        <v>102.76765804007358</v>
      </c>
      <c r="H355" s="9">
        <f t="shared" si="74"/>
        <v>136.04981787046981</v>
      </c>
      <c r="I355" s="9">
        <f t="shared" si="74"/>
        <v>134.90889367921397</v>
      </c>
      <c r="J355" s="9">
        <f t="shared" si="74"/>
        <v>36.299598285618984</v>
      </c>
      <c r="K355" s="9">
        <f t="shared" si="74"/>
        <v>2.2274121816964816</v>
      </c>
      <c r="L355" s="9">
        <f t="shared" si="71"/>
        <v>687.25338005707283</v>
      </c>
      <c r="O355">
        <f t="shared" si="68"/>
        <v>18721.720926201524</v>
      </c>
      <c r="P355" s="2">
        <f t="shared" si="75"/>
        <v>102.76771907293742</v>
      </c>
      <c r="Q355" s="2">
        <f t="shared" si="75"/>
        <v>136.04989361144922</v>
      </c>
      <c r="R355" s="2">
        <f t="shared" si="75"/>
        <v>134.9089460393198</v>
      </c>
      <c r="S355" s="2">
        <f t="shared" si="75"/>
        <v>36.299599479373803</v>
      </c>
      <c r="T355" s="2">
        <f t="shared" si="75"/>
        <v>2.2274121816964816</v>
      </c>
      <c r="U355" s="9">
        <f t="shared" si="72"/>
        <v>687.25357038477671</v>
      </c>
      <c r="V355" s="13">
        <f t="shared" si="69"/>
        <v>1.9032770387639175E-4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>
      <c r="A356" s="2"/>
      <c r="B356" s="2"/>
      <c r="C356">
        <v>1987.375</v>
      </c>
      <c r="D356">
        <v>352.15</v>
      </c>
      <c r="E356" s="1">
        <f t="shared" si="73"/>
        <v>2100</v>
      </c>
      <c r="F356" s="4">
        <f>F355*SUM(economy!Z146:AB146)/SUM(economy!Z145:AB145)</f>
        <v>18736.078703496114</v>
      </c>
      <c r="G356" s="9">
        <f t="shared" si="74"/>
        <v>103.91029828439574</v>
      </c>
      <c r="H356" s="9">
        <f t="shared" si="74"/>
        <v>137.4334488218812</v>
      </c>
      <c r="I356" s="9">
        <f t="shared" si="74"/>
        <v>135.91071632707772</v>
      </c>
      <c r="J356" s="9">
        <f t="shared" si="74"/>
        <v>36.423301441465519</v>
      </c>
      <c r="K356" s="9">
        <f t="shared" si="74"/>
        <v>2.2299478141102913</v>
      </c>
      <c r="L356" s="9">
        <f t="shared" si="71"/>
        <v>690.90771268893047</v>
      </c>
      <c r="O356">
        <f t="shared" si="68"/>
        <v>18736.078703496114</v>
      </c>
      <c r="P356" s="2">
        <f t="shared" si="75"/>
        <v>103.91035931725958</v>
      </c>
      <c r="Q356" s="2">
        <f t="shared" si="75"/>
        <v>137.43352435449489</v>
      </c>
      <c r="R356" s="2">
        <f t="shared" si="75"/>
        <v>135.91076798437396</v>
      </c>
      <c r="S356" s="2">
        <f t="shared" si="75"/>
        <v>36.423302567024884</v>
      </c>
      <c r="T356" s="2">
        <f t="shared" si="75"/>
        <v>2.2299478141102913</v>
      </c>
      <c r="U356" s="9">
        <f t="shared" si="72"/>
        <v>690.90790203726363</v>
      </c>
      <c r="V356" s="13">
        <f t="shared" si="69"/>
        <v>1.8934833315142896E-4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>
      <c r="A357" s="2"/>
      <c r="B357" s="2"/>
      <c r="C357">
        <v>1987.4583</v>
      </c>
      <c r="D357">
        <v>351.59</v>
      </c>
      <c r="E357" s="1">
        <f t="shared" si="73"/>
        <v>2101</v>
      </c>
      <c r="F357" s="4">
        <f>F356*SUM(economy!Z147:AB147)/SUM(economy!Z146:AB146)</f>
        <v>18747.801332538864</v>
      </c>
      <c r="G357" s="9">
        <f t="shared" si="74"/>
        <v>105.0538148249847</v>
      </c>
      <c r="H357" s="9">
        <f t="shared" si="74"/>
        <v>138.8146215112782</v>
      </c>
      <c r="I357" s="9">
        <f t="shared" si="74"/>
        <v>136.90124893130454</v>
      </c>
      <c r="J357" s="9">
        <f t="shared" si="74"/>
        <v>36.541623010051786</v>
      </c>
      <c r="K357" s="9">
        <f t="shared" si="74"/>
        <v>2.2321598269624174</v>
      </c>
      <c r="L357" s="9">
        <f t="shared" si="71"/>
        <v>694.54346810458162</v>
      </c>
      <c r="O357">
        <f t="shared" si="68"/>
        <v>18747.801332538864</v>
      </c>
      <c r="P357" s="2">
        <f t="shared" si="75"/>
        <v>105.05387585784854</v>
      </c>
      <c r="Q357" s="2">
        <f t="shared" si="75"/>
        <v>138.81469683609944</v>
      </c>
      <c r="R357" s="2">
        <f t="shared" si="75"/>
        <v>136.90129989522472</v>
      </c>
      <c r="S357" s="2">
        <f t="shared" si="75"/>
        <v>36.541624071311482</v>
      </c>
      <c r="T357" s="2">
        <f t="shared" si="75"/>
        <v>2.2321598269624174</v>
      </c>
      <c r="U357" s="9">
        <f t="shared" si="72"/>
        <v>694.54365648744658</v>
      </c>
      <c r="V357" s="13">
        <f t="shared" si="69"/>
        <v>1.8838286496247747E-4</v>
      </c>
    </row>
    <row r="358" spans="1:38">
      <c r="A358" s="2"/>
      <c r="B358" s="2"/>
      <c r="C358">
        <v>1987.5417</v>
      </c>
      <c r="D358">
        <v>350.21</v>
      </c>
      <c r="E358" s="1">
        <f t="shared" si="73"/>
        <v>2102</v>
      </c>
      <c r="F358" s="4">
        <f>F357*SUM(economy!Z148:AB148)/SUM(economy!Z147:AB147)</f>
        <v>18756.920520689055</v>
      </c>
      <c r="G358" s="9">
        <f t="shared" si="74"/>
        <v>106.198046831196</v>
      </c>
      <c r="H358" s="9">
        <f t="shared" si="74"/>
        <v>140.19309526965245</v>
      </c>
      <c r="I358" s="9">
        <f t="shared" si="74"/>
        <v>137.88024714299647</v>
      </c>
      <c r="J358" s="9">
        <f t="shared" si="74"/>
        <v>36.654561134838119</v>
      </c>
      <c r="K358" s="9">
        <f t="shared" si="74"/>
        <v>2.2340518387479316</v>
      </c>
      <c r="L358" s="9">
        <f t="shared" si="71"/>
        <v>698.16000221743093</v>
      </c>
      <c r="O358">
        <f t="shared" si="68"/>
        <v>18756.920520689055</v>
      </c>
      <c r="P358" s="2">
        <f t="shared" si="75"/>
        <v>106.19810786405984</v>
      </c>
      <c r="Q358" s="2">
        <f t="shared" si="75"/>
        <v>140.19317038725285</v>
      </c>
      <c r="R358" s="2">
        <f t="shared" si="75"/>
        <v>137.88029742284755</v>
      </c>
      <c r="S358" s="2">
        <f t="shared" si="75"/>
        <v>36.65456213547138</v>
      </c>
      <c r="T358" s="2">
        <f t="shared" si="75"/>
        <v>2.2340518387479316</v>
      </c>
      <c r="U358" s="9">
        <f t="shared" si="72"/>
        <v>698.16018964837951</v>
      </c>
      <c r="V358" s="13">
        <f t="shared" si="69"/>
        <v>1.8743094858564291E-4</v>
      </c>
    </row>
    <row r="359" spans="1:38">
      <c r="A359" s="2"/>
      <c r="B359" s="2"/>
      <c r="C359">
        <v>1987.625</v>
      </c>
      <c r="D359">
        <v>348.2</v>
      </c>
      <c r="E359" s="1">
        <f t="shared" si="73"/>
        <v>2103</v>
      </c>
      <c r="F359" s="4">
        <f>F358*SUM(economy!Z149:AB149)/SUM(economy!Z148:AB148)</f>
        <v>18763.468452358466</v>
      </c>
      <c r="G359" s="9">
        <f t="shared" ref="G359:K374" si="76">G358*(1-G$5)+G$4*$F358*$L$4/1000</f>
        <v>107.34283540757608</v>
      </c>
      <c r="H359" s="9">
        <f t="shared" si="76"/>
        <v>141.56863306729991</v>
      </c>
      <c r="I359" s="9">
        <f t="shared" si="76"/>
        <v>138.84747465660394</v>
      </c>
      <c r="J359" s="9">
        <f t="shared" si="76"/>
        <v>36.762117786864152</v>
      </c>
      <c r="K359" s="9">
        <f t="shared" si="76"/>
        <v>2.2356275328034534</v>
      </c>
      <c r="L359" s="9">
        <f t="shared" si="71"/>
        <v>701.75668845114751</v>
      </c>
      <c r="O359">
        <f t="shared" si="68"/>
        <v>18763.468452358466</v>
      </c>
      <c r="P359" s="2">
        <f t="shared" si="75"/>
        <v>107.34289644043992</v>
      </c>
      <c r="Q359" s="2">
        <f t="shared" si="75"/>
        <v>141.56870797824956</v>
      </c>
      <c r="R359" s="2">
        <f t="shared" si="75"/>
        <v>138.84752426156788</v>
      </c>
      <c r="S359" s="2">
        <f t="shared" si="75"/>
        <v>36.762118730334379</v>
      </c>
      <c r="T359" s="2">
        <f t="shared" si="75"/>
        <v>2.2356275328034534</v>
      </c>
      <c r="U359" s="9">
        <f t="shared" si="72"/>
        <v>701.75687494339513</v>
      </c>
      <c r="V359" s="13">
        <f t="shared" si="69"/>
        <v>1.8649224762157246E-4</v>
      </c>
    </row>
    <row r="360" spans="1:38">
      <c r="A360" s="2"/>
      <c r="B360" s="2"/>
      <c r="C360">
        <v>1987.7083</v>
      </c>
      <c r="D360">
        <v>346.66</v>
      </c>
      <c r="E360" s="1">
        <f t="shared" si="73"/>
        <v>2104</v>
      </c>
      <c r="F360" s="4">
        <f>F359*SUM(economy!Z150:AB150)/SUM(economy!Z149:AB149)</f>
        <v>18767.477763156079</v>
      </c>
      <c r="G360" s="9">
        <f t="shared" si="76"/>
        <v>108.48802362297823</v>
      </c>
      <c r="H360" s="9">
        <f t="shared" si="76"/>
        <v>142.94100154860297</v>
      </c>
      <c r="I360" s="9">
        <f t="shared" si="76"/>
        <v>139.80270317363272</v>
      </c>
      <c r="J360" s="9">
        <f t="shared" si="76"/>
        <v>36.864298602083359</v>
      </c>
      <c r="K360" s="9">
        <f t="shared" si="76"/>
        <v>2.2368906541908209</v>
      </c>
      <c r="L360" s="9">
        <f t="shared" si="71"/>
        <v>705.33291760148813</v>
      </c>
      <c r="O360">
        <f t="shared" si="68"/>
        <v>18767.477763156079</v>
      </c>
      <c r="P360" s="2">
        <f t="shared" ref="P360:T375" si="77">P359*(1-P$5)+P$4*$O359*$L$4/1000</f>
        <v>108.48808465584207</v>
      </c>
      <c r="Q360" s="2">
        <f t="shared" si="77"/>
        <v>142.94107625347036</v>
      </c>
      <c r="R360" s="2">
        <f t="shared" si="77"/>
        <v>139.8027521127683</v>
      </c>
      <c r="S360" s="2">
        <f t="shared" si="77"/>
        <v>36.864299491656098</v>
      </c>
      <c r="T360" s="2">
        <f t="shared" si="77"/>
        <v>2.2368906541908209</v>
      </c>
      <c r="U360" s="9">
        <f t="shared" si="72"/>
        <v>705.33310316792767</v>
      </c>
      <c r="V360" s="13">
        <f t="shared" si="69"/>
        <v>1.8556643954070751E-4</v>
      </c>
    </row>
    <row r="361" spans="1:38">
      <c r="A361" s="2"/>
      <c r="B361" s="2"/>
      <c r="C361">
        <v>1987.7917</v>
      </c>
      <c r="D361">
        <v>346.72</v>
      </c>
      <c r="E361" s="1">
        <f t="shared" si="73"/>
        <v>2105</v>
      </c>
      <c r="F361" s="4">
        <f>F360*SUM(economy!Z151:AB151)/SUM(economy!Z150:AB150)</f>
        <v>18768.981514176987</v>
      </c>
      <c r="G361" s="9">
        <f t="shared" si="76"/>
        <v>109.63345653810043</v>
      </c>
      <c r="H361" s="9">
        <f t="shared" si="76"/>
        <v>144.30997106428865</v>
      </c>
      <c r="I361" s="9">
        <f t="shared" si="76"/>
        <v>140.74571236295392</v>
      </c>
      <c r="J361" s="9">
        <f t="shared" si="76"/>
        <v>36.961112724955441</v>
      </c>
      <c r="K361" s="9">
        <f t="shared" si="76"/>
        <v>2.2378450065930768</v>
      </c>
      <c r="L361" s="9">
        <f t="shared" si="71"/>
        <v>708.88809769689146</v>
      </c>
      <c r="O361">
        <f t="shared" si="68"/>
        <v>18768.981514176987</v>
      </c>
      <c r="P361" s="2">
        <f t="shared" si="77"/>
        <v>109.63351757096427</v>
      </c>
      <c r="Q361" s="2">
        <f t="shared" si="77"/>
        <v>144.31004556364073</v>
      </c>
      <c r="R361" s="2">
        <f t="shared" si="77"/>
        <v>140.74576064519826</v>
      </c>
      <c r="S361" s="2">
        <f t="shared" si="77"/>
        <v>36.961113563709688</v>
      </c>
      <c r="T361" s="2">
        <f t="shared" si="77"/>
        <v>2.2378450065930768</v>
      </c>
      <c r="U361" s="9">
        <f t="shared" si="72"/>
        <v>708.88828235010601</v>
      </c>
      <c r="V361" s="13">
        <f t="shared" si="69"/>
        <v>1.8465321454641526E-4</v>
      </c>
    </row>
    <row r="362" spans="1:38">
      <c r="A362" s="2"/>
      <c r="B362" s="2"/>
      <c r="C362">
        <v>1987.875</v>
      </c>
      <c r="D362">
        <v>348.08</v>
      </c>
      <c r="E362" s="1">
        <f t="shared" si="73"/>
        <v>2106</v>
      </c>
      <c r="F362" s="4">
        <f>F361*SUM(economy!Z152:AB152)/SUM(economy!Z151:AB151)</f>
        <v>18768.013166455032</v>
      </c>
      <c r="G362" s="9">
        <f t="shared" si="76"/>
        <v>110.77898123145395</v>
      </c>
      <c r="H362" s="9">
        <f t="shared" si="76"/>
        <v>145.67531570118422</v>
      </c>
      <c r="I362" s="9">
        <f t="shared" si="76"/>
        <v>141.67628981778384</v>
      </c>
      <c r="J362" s="9">
        <f t="shared" si="76"/>
        <v>37.052572657956091</v>
      </c>
      <c r="K362" s="9">
        <f t="shared" si="76"/>
        <v>2.2384944492246945</v>
      </c>
      <c r="L362" s="9">
        <f t="shared" si="71"/>
        <v>712.42165385760279</v>
      </c>
      <c r="O362">
        <f t="shared" si="68"/>
        <v>18768.013166455032</v>
      </c>
      <c r="P362" s="2">
        <f t="shared" si="77"/>
        <v>110.77904226431779</v>
      </c>
      <c r="Q362" s="2">
        <f t="shared" si="77"/>
        <v>145.67538999558633</v>
      </c>
      <c r="R362" s="2">
        <f t="shared" si="77"/>
        <v>141.67633745195414</v>
      </c>
      <c r="S362" s="2">
        <f t="shared" si="77"/>
        <v>37.052573448794945</v>
      </c>
      <c r="T362" s="2">
        <f t="shared" si="77"/>
        <v>2.2384944492246945</v>
      </c>
      <c r="U362" s="9">
        <f t="shared" si="72"/>
        <v>712.42183760987791</v>
      </c>
      <c r="V362" s="13">
        <f t="shared" si="69"/>
        <v>1.8375227512024139E-4</v>
      </c>
    </row>
    <row r="363" spans="1:38">
      <c r="A363" s="2"/>
      <c r="B363" s="2"/>
      <c r="C363">
        <v>1987.9583</v>
      </c>
      <c r="D363">
        <v>349.28</v>
      </c>
      <c r="E363" s="1">
        <f t="shared" si="73"/>
        <v>2107</v>
      </c>
      <c r="F363" s="4">
        <f>F362*SUM(economy!Z153:AB153)/SUM(economy!Z152:AB152)</f>
        <v>18764.60655559817</v>
      </c>
      <c r="G363" s="9">
        <f t="shared" si="76"/>
        <v>111.92444682377281</v>
      </c>
      <c r="H363" s="9">
        <f t="shared" si="76"/>
        <v>147.03681330949189</v>
      </c>
      <c r="I363" s="9">
        <f t="shared" si="76"/>
        <v>142.59423100940316</v>
      </c>
      <c r="J363" s="9">
        <f t="shared" si="76"/>
        <v>37.138694116685265</v>
      </c>
      <c r="K363" s="9">
        <f t="shared" si="76"/>
        <v>2.2388428937581311</v>
      </c>
      <c r="L363" s="9">
        <f t="shared" si="71"/>
        <v>715.93302815311131</v>
      </c>
      <c r="O363">
        <f t="shared" si="68"/>
        <v>18764.60655559817</v>
      </c>
      <c r="P363" s="2">
        <f t="shared" si="77"/>
        <v>111.92450785663665</v>
      </c>
      <c r="Q363" s="2">
        <f t="shared" si="77"/>
        <v>147.03688739950786</v>
      </c>
      <c r="R363" s="2">
        <f t="shared" si="77"/>
        <v>142.59427800419829</v>
      </c>
      <c r="S363" s="2">
        <f t="shared" si="77"/>
        <v>37.138694862345986</v>
      </c>
      <c r="T363" s="2">
        <f t="shared" si="77"/>
        <v>2.2388428937581311</v>
      </c>
      <c r="U363" s="9">
        <f t="shared" si="72"/>
        <v>715.93321101644688</v>
      </c>
      <c r="V363" s="13">
        <f t="shared" si="69"/>
        <v>1.8286333556716272E-4</v>
      </c>
    </row>
    <row r="364" spans="1:38">
      <c r="A364" s="2"/>
      <c r="B364" s="2"/>
      <c r="C364">
        <v>1988.0417</v>
      </c>
      <c r="D364">
        <v>350.51</v>
      </c>
      <c r="E364" s="1">
        <f t="shared" si="73"/>
        <v>2108</v>
      </c>
      <c r="F364" s="4">
        <f>F363*SUM(economy!Z154:AB154)/SUM(economy!Z153:AB153)</f>
        <v>18758.795866626671</v>
      </c>
      <c r="G364" s="9">
        <f t="shared" si="76"/>
        <v>113.06970450087505</v>
      </c>
      <c r="H364" s="9">
        <f t="shared" si="76"/>
        <v>148.39424552760707</v>
      </c>
      <c r="I364" s="9">
        <f t="shared" si="76"/>
        <v>143.49933923768691</v>
      </c>
      <c r="J364" s="9">
        <f t="shared" si="76"/>
        <v>37.219495890275574</v>
      </c>
      <c r="K364" s="9">
        <f t="shared" si="76"/>
        <v>2.2388943012688571</v>
      </c>
      <c r="L364" s="9">
        <f t="shared" si="71"/>
        <v>719.42167945771348</v>
      </c>
      <c r="O364">
        <f t="shared" si="68"/>
        <v>18758.795866626671</v>
      </c>
      <c r="P364" s="2">
        <f t="shared" si="77"/>
        <v>113.06976553373889</v>
      </c>
      <c r="Q364" s="2">
        <f t="shared" si="77"/>
        <v>148.3943194137992</v>
      </c>
      <c r="R364" s="2">
        <f t="shared" si="77"/>
        <v>143.49938560168897</v>
      </c>
      <c r="S364" s="2">
        <f t="shared" si="77"/>
        <v>37.219496593339045</v>
      </c>
      <c r="T364" s="2">
        <f t="shared" si="77"/>
        <v>2.2388943012688571</v>
      </c>
      <c r="U364" s="9">
        <f t="shared" si="72"/>
        <v>719.42186144383493</v>
      </c>
      <c r="V364" s="13">
        <f t="shared" si="69"/>
        <v>1.8198612144715298E-4</v>
      </c>
    </row>
    <row r="365" spans="1:38">
      <c r="A365" s="2"/>
      <c r="B365" s="2"/>
      <c r="C365">
        <v>1988.125</v>
      </c>
      <c r="D365">
        <v>351.7</v>
      </c>
      <c r="E365" s="1">
        <f t="shared" si="73"/>
        <v>2109</v>
      </c>
      <c r="F365" s="4">
        <f>F364*SUM(economy!Z155:AB155)/SUM(economy!Z154:AB154)</f>
        <v>18750.615609034176</v>
      </c>
      <c r="G365" s="9">
        <f t="shared" si="76"/>
        <v>114.21460753498842</v>
      </c>
      <c r="H365" s="9">
        <f t="shared" si="76"/>
        <v>149.74739780450545</v>
      </c>
      <c r="I365" s="9">
        <f t="shared" si="76"/>
        <v>144.39142557851801</v>
      </c>
      <c r="J365" s="9">
        <f t="shared" si="76"/>
        <v>37.294999706821898</v>
      </c>
      <c r="K365" s="9">
        <f t="shared" si="76"/>
        <v>2.2386526792011208</v>
      </c>
      <c r="L365" s="9">
        <f t="shared" si="71"/>
        <v>722.88708330403483</v>
      </c>
      <c r="O365">
        <f t="shared" si="68"/>
        <v>18750.615609034176</v>
      </c>
      <c r="P365" s="2">
        <f t="shared" si="77"/>
        <v>114.21466856785226</v>
      </c>
      <c r="Q365" s="2">
        <f t="shared" si="77"/>
        <v>149.74747148743447</v>
      </c>
      <c r="R365" s="2">
        <f t="shared" si="77"/>
        <v>144.39147132019389</v>
      </c>
      <c r="S365" s="2">
        <f t="shared" si="77"/>
        <v>37.295000369721564</v>
      </c>
      <c r="T365" s="2">
        <f t="shared" si="77"/>
        <v>2.2386526792011208</v>
      </c>
      <c r="U365" s="9">
        <f t="shared" si="72"/>
        <v>722.88726442440327</v>
      </c>
      <c r="V365" s="13">
        <f t="shared" si="69"/>
        <v>1.8112036843831447E-4</v>
      </c>
    </row>
    <row r="366" spans="1:38">
      <c r="A366" s="2"/>
      <c r="B366" s="2"/>
      <c r="C366">
        <v>1988.2083</v>
      </c>
      <c r="D366">
        <v>352.5</v>
      </c>
      <c r="E366" s="1">
        <f t="shared" si="73"/>
        <v>2110</v>
      </c>
      <c r="F366" s="4">
        <f>F365*SUM(economy!Z156:AB156)/SUM(economy!Z155:AB155)</f>
        <v>18740.10059209117</v>
      </c>
      <c r="G366" s="9">
        <f t="shared" si="76"/>
        <v>115.35901130455389</v>
      </c>
      <c r="H366" s="9">
        <f t="shared" si="76"/>
        <v>151.09605941972714</v>
      </c>
      <c r="I366" s="9">
        <f t="shared" si="76"/>
        <v>145.27030882816015</v>
      </c>
      <c r="J366" s="9">
        <f t="shared" si="76"/>
        <v>37.365230103571392</v>
      </c>
      <c r="K366" s="9">
        <f t="shared" si="76"/>
        <v>2.2381220783567457</v>
      </c>
      <c r="L366" s="9">
        <f t="shared" si="71"/>
        <v>726.32873173436928</v>
      </c>
      <c r="O366">
        <f t="shared" si="68"/>
        <v>18740.10059209117</v>
      </c>
      <c r="P366" s="2">
        <f t="shared" si="77"/>
        <v>115.35907233741773</v>
      </c>
      <c r="Q366" s="2">
        <f t="shared" si="77"/>
        <v>151.09613289995221</v>
      </c>
      <c r="R366" s="2">
        <f t="shared" si="77"/>
        <v>145.27035395586307</v>
      </c>
      <c r="S366" s="2">
        <f t="shared" si="77"/>
        <v>37.365230728601681</v>
      </c>
      <c r="T366" s="2">
        <f t="shared" si="77"/>
        <v>2.2381220783567457</v>
      </c>
      <c r="U366" s="9">
        <f t="shared" si="72"/>
        <v>726.32891200019139</v>
      </c>
      <c r="V366" s="13">
        <f t="shared" si="69"/>
        <v>1.8026582210950437E-4</v>
      </c>
    </row>
    <row r="367" spans="1:38">
      <c r="A367" s="2"/>
      <c r="B367" s="2"/>
      <c r="C367">
        <v>1988.2917</v>
      </c>
      <c r="D367">
        <v>353.67</v>
      </c>
      <c r="E367" s="1">
        <f t="shared" si="73"/>
        <v>2111</v>
      </c>
      <c r="F367" s="4">
        <f>F366*SUM(economy!Z157:AB157)/SUM(economy!Z156:AB156)</f>
        <v>18727.285900411156</v>
      </c>
      <c r="G367" s="9">
        <f t="shared" si="76"/>
        <v>116.5027733125219</v>
      </c>
      <c r="H367" s="9">
        <f t="shared" si="76"/>
        <v>152.44002350098654</v>
      </c>
      <c r="I367" s="9">
        <f t="shared" si="76"/>
        <v>146.13581544466683</v>
      </c>
      <c r="J367" s="9">
        <f t="shared" si="76"/>
        <v>37.430214301630564</v>
      </c>
      <c r="K367" s="9">
        <f t="shared" si="76"/>
        <v>2.2373065899092857</v>
      </c>
      <c r="L367" s="9">
        <f t="shared" si="71"/>
        <v>729.74613314971509</v>
      </c>
      <c r="O367">
        <f t="shared" si="68"/>
        <v>18727.285900411156</v>
      </c>
      <c r="P367" s="2">
        <f t="shared" si="77"/>
        <v>116.50283434538574</v>
      </c>
      <c r="Q367" s="2">
        <f t="shared" si="77"/>
        <v>152.4400967790653</v>
      </c>
      <c r="R367" s="2">
        <f t="shared" si="77"/>
        <v>146.13585996663792</v>
      </c>
      <c r="S367" s="2">
        <f t="shared" si="77"/>
        <v>37.430214890954844</v>
      </c>
      <c r="T367" s="2">
        <f t="shared" si="77"/>
        <v>2.2373065899092857</v>
      </c>
      <c r="U367" s="9">
        <f t="shared" si="72"/>
        <v>729.74631257195313</v>
      </c>
      <c r="V367" s="13">
        <f t="shared" si="69"/>
        <v>1.7942223803402158E-4</v>
      </c>
    </row>
    <row r="368" spans="1:38">
      <c r="A368" s="2"/>
      <c r="B368" s="2"/>
      <c r="C368">
        <v>1988.375</v>
      </c>
      <c r="D368">
        <v>354.35</v>
      </c>
      <c r="E368" s="1">
        <f t="shared" si="73"/>
        <v>2112</v>
      </c>
      <c r="F368" s="4">
        <f>F367*SUM(economy!Z158:AB158)/SUM(economy!Z157:AB157)</f>
        <v>18712.206869798316</v>
      </c>
      <c r="G368" s="9">
        <f t="shared" si="76"/>
        <v>117.64575320315731</v>
      </c>
      <c r="H368" s="9">
        <f t="shared" si="76"/>
        <v>153.77908703943984</v>
      </c>
      <c r="I368" s="9">
        <f t="shared" si="76"/>
        <v>146.98777948640637</v>
      </c>
      <c r="J368" s="9">
        <f t="shared" si="76"/>
        <v>37.48998208496208</v>
      </c>
      <c r="K368" s="9">
        <f t="shared" si="76"/>
        <v>2.2362103424458879</v>
      </c>
      <c r="L368" s="9">
        <f t="shared" si="71"/>
        <v>733.1388121564114</v>
      </c>
      <c r="O368">
        <f t="shared" si="68"/>
        <v>18712.206869798316</v>
      </c>
      <c r="P368" s="2">
        <f t="shared" si="77"/>
        <v>117.64581423602115</v>
      </c>
      <c r="Q368" s="2">
        <f t="shared" si="77"/>
        <v>153.77916011592842</v>
      </c>
      <c r="R368" s="2">
        <f t="shared" si="77"/>
        <v>146.98782341077614</v>
      </c>
      <c r="S368" s="2">
        <f t="shared" si="77"/>
        <v>37.489982640620113</v>
      </c>
      <c r="T368" s="2">
        <f t="shared" si="77"/>
        <v>2.2362103424458879</v>
      </c>
      <c r="U368" s="9">
        <f t="shared" si="72"/>
        <v>733.13899074579172</v>
      </c>
      <c r="V368" s="13">
        <f t="shared" si="69"/>
        <v>1.7858938031167781E-4</v>
      </c>
    </row>
    <row r="369" spans="1:22">
      <c r="A369" s="2"/>
      <c r="B369" s="2"/>
      <c r="C369">
        <v>1988.4583</v>
      </c>
      <c r="D369">
        <v>353.88</v>
      </c>
      <c r="E369" s="1">
        <f t="shared" si="73"/>
        <v>2113</v>
      </c>
      <c r="F369" s="4">
        <f>F368*SUM(economy!Z159:AB159)/SUM(economy!Z158:AB158)</f>
        <v>18694.899063396257</v>
      </c>
      <c r="G369" s="9">
        <f t="shared" si="76"/>
        <v>118.78781277737035</v>
      </c>
      <c r="H369" s="9">
        <f t="shared" si="76"/>
        <v>155.11305090264258</v>
      </c>
      <c r="I369" s="9">
        <f t="shared" si="76"/>
        <v>147.82604254778326</v>
      </c>
      <c r="J369" s="9">
        <f t="shared" si="76"/>
        <v>37.544565683459297</v>
      </c>
      <c r="K369" s="9">
        <f t="shared" si="76"/>
        <v>2.2348374990391822</v>
      </c>
      <c r="L369" s="9">
        <f t="shared" si="71"/>
        <v>736.50630941029476</v>
      </c>
      <c r="O369">
        <f t="shared" si="68"/>
        <v>18694.899063396257</v>
      </c>
      <c r="P369" s="2">
        <f t="shared" si="77"/>
        <v>118.78787381023419</v>
      </c>
      <c r="Q369" s="2">
        <f t="shared" si="77"/>
        <v>155.11312377809554</v>
      </c>
      <c r="R369" s="2">
        <f t="shared" si="77"/>
        <v>147.8260858825731</v>
      </c>
      <c r="S369" s="2">
        <f t="shared" si="77"/>
        <v>37.544566207374331</v>
      </c>
      <c r="T369" s="2">
        <f t="shared" si="77"/>
        <v>2.2348374990391822</v>
      </c>
      <c r="U369" s="9">
        <f t="shared" si="72"/>
        <v>736.50648717731633</v>
      </c>
      <c r="V369" s="13">
        <f t="shared" si="69"/>
        <v>1.7776702156879765E-4</v>
      </c>
    </row>
    <row r="370" spans="1:22">
      <c r="A370" s="2"/>
      <c r="B370" s="2"/>
      <c r="C370">
        <v>1988.5417</v>
      </c>
      <c r="D370">
        <v>352.8</v>
      </c>
      <c r="E370" s="1">
        <f t="shared" si="73"/>
        <v>2114</v>
      </c>
      <c r="F370" s="4">
        <f>F369*SUM(economy!Z160:AB160)/SUM(economy!Z159:AB159)</f>
        <v>18675.398248156005</v>
      </c>
      <c r="G370" s="9">
        <f t="shared" si="76"/>
        <v>119.92881600659172</v>
      </c>
      <c r="H370" s="9">
        <f t="shared" si="76"/>
        <v>156.4417198452318</v>
      </c>
      <c r="I370" s="9">
        <f t="shared" si="76"/>
        <v>148.65045369223918</v>
      </c>
      <c r="J370" s="9">
        <f t="shared" si="76"/>
        <v>37.59399965990098</v>
      </c>
      <c r="K370" s="9">
        <f t="shared" si="76"/>
        <v>2.2331922543515113</v>
      </c>
      <c r="L370" s="9">
        <f t="shared" si="71"/>
        <v>739.84818145831525</v>
      </c>
      <c r="O370">
        <f t="shared" si="68"/>
        <v>18675.398248156005</v>
      </c>
      <c r="P370" s="2">
        <f t="shared" si="77"/>
        <v>119.92887703945556</v>
      </c>
      <c r="Q370" s="2">
        <f t="shared" si="77"/>
        <v>156.44179252020223</v>
      </c>
      <c r="R370" s="2">
        <f t="shared" si="77"/>
        <v>148.65049644536276</v>
      </c>
      <c r="S370" s="2">
        <f t="shared" si="77"/>
        <v>37.594000153886398</v>
      </c>
      <c r="T370" s="2">
        <f t="shared" si="77"/>
        <v>2.2331922543515113</v>
      </c>
      <c r="U370" s="9">
        <f t="shared" si="72"/>
        <v>739.84835841325844</v>
      </c>
      <c r="V370" s="13">
        <f t="shared" si="69"/>
        <v>1.7695494318559213E-4</v>
      </c>
    </row>
    <row r="371" spans="1:22">
      <c r="A371" s="2"/>
      <c r="B371" s="2"/>
      <c r="C371">
        <v>1988.625</v>
      </c>
      <c r="D371">
        <v>350.49</v>
      </c>
      <c r="E371" s="1">
        <f t="shared" si="73"/>
        <v>2115</v>
      </c>
      <c r="F371" s="4">
        <f>F370*SUM(economy!Z161:AB161)/SUM(economy!Z160:AB160)</f>
        <v>18653.740371640935</v>
      </c>
      <c r="G371" s="9">
        <f t="shared" si="76"/>
        <v>121.06862904521157</v>
      </c>
      <c r="H371" s="9">
        <f t="shared" si="76"/>
        <v>157.76490251736962</v>
      </c>
      <c r="I371" s="9">
        <f t="shared" si="76"/>
        <v>149.46086938261789</v>
      </c>
      <c r="J371" s="9">
        <f t="shared" si="76"/>
        <v>37.63832080060196</v>
      </c>
      <c r="K371" s="9">
        <f t="shared" si="76"/>
        <v>2.2312788317737731</v>
      </c>
      <c r="L371" s="9">
        <f t="shared" si="71"/>
        <v>743.16400057757483</v>
      </c>
      <c r="O371">
        <f t="shared" si="68"/>
        <v>18653.740371640935</v>
      </c>
      <c r="P371" s="2">
        <f t="shared" si="77"/>
        <v>121.06869007807541</v>
      </c>
      <c r="Q371" s="2">
        <f t="shared" si="77"/>
        <v>157.76497499240904</v>
      </c>
      <c r="R371" s="2">
        <f t="shared" si="77"/>
        <v>149.46091156188271</v>
      </c>
      <c r="S371" s="2">
        <f t="shared" si="77"/>
        <v>37.638321266367541</v>
      </c>
      <c r="T371" s="2">
        <f t="shared" si="77"/>
        <v>2.2312788317737731</v>
      </c>
      <c r="U371" s="9">
        <f t="shared" si="72"/>
        <v>743.16417673050842</v>
      </c>
      <c r="V371" s="13">
        <f t="shared" si="69"/>
        <v>1.7615293359085626E-4</v>
      </c>
    </row>
    <row r="372" spans="1:22">
      <c r="A372" s="2"/>
      <c r="B372" s="2"/>
      <c r="C372">
        <v>1988.7083</v>
      </c>
      <c r="D372">
        <v>348.97</v>
      </c>
      <c r="E372" s="1">
        <f t="shared" si="73"/>
        <v>2116</v>
      </c>
      <c r="F372" s="4">
        <f>F371*SUM(economy!Z162:AB162)/SUM(economy!Z161:AB161)</f>
        <v>18629.961539186581</v>
      </c>
      <c r="G372" s="9">
        <f t="shared" si="76"/>
        <v>122.20712024160279</v>
      </c>
      <c r="H372" s="9">
        <f t="shared" si="76"/>
        <v>159.08241147098531</v>
      </c>
      <c r="I372" s="9">
        <f t="shared" si="76"/>
        <v>150.25715340898014</v>
      </c>
      <c r="J372" s="9">
        <f t="shared" si="76"/>
        <v>37.677568009588121</v>
      </c>
      <c r="K372" s="9">
        <f t="shared" si="76"/>
        <v>2.2291014806010656</v>
      </c>
      <c r="L372" s="9">
        <f t="shared" si="71"/>
        <v>746.45335461175739</v>
      </c>
      <c r="O372">
        <f t="shared" si="68"/>
        <v>18629.961539186581</v>
      </c>
      <c r="P372" s="2">
        <f t="shared" si="77"/>
        <v>122.20718127446663</v>
      </c>
      <c r="Q372" s="2">
        <f t="shared" si="77"/>
        <v>159.0824837466437</v>
      </c>
      <c r="R372" s="2">
        <f t="shared" si="77"/>
        <v>150.25719502208889</v>
      </c>
      <c r="S372" s="2">
        <f t="shared" si="77"/>
        <v>37.67756844874598</v>
      </c>
      <c r="T372" s="2">
        <f t="shared" si="77"/>
        <v>2.2291014806010656</v>
      </c>
      <c r="U372" s="9">
        <f t="shared" si="72"/>
        <v>746.45352997254622</v>
      </c>
      <c r="V372" s="13">
        <f t="shared" si="69"/>
        <v>1.7536078883040318E-4</v>
      </c>
    </row>
    <row r="373" spans="1:22">
      <c r="A373" s="2"/>
      <c r="B373" s="2"/>
      <c r="C373">
        <v>1988.7917</v>
      </c>
      <c r="D373">
        <v>349.37</v>
      </c>
      <c r="E373" s="1">
        <f t="shared" si="73"/>
        <v>2117</v>
      </c>
      <c r="F373" s="4">
        <f>F372*SUM(economy!Z163:AB163)/SUM(economy!Z162:AB162)</f>
        <v>18604.097991430834</v>
      </c>
      <c r="G373" s="9">
        <f t="shared" si="76"/>
        <v>123.34416014775033</v>
      </c>
      <c r="H373" s="9">
        <f t="shared" si="76"/>
        <v>160.39406316385572</v>
      </c>
      <c r="I373" s="9">
        <f t="shared" si="76"/>
        <v>151.0391768139562</v>
      </c>
      <c r="J373" s="9">
        <f t="shared" si="76"/>
        <v>37.711782206136093</v>
      </c>
      <c r="K373" s="9">
        <f t="shared" si="76"/>
        <v>2.2266644732473244</v>
      </c>
      <c r="L373" s="9">
        <f t="shared" si="71"/>
        <v>749.71584680494561</v>
      </c>
      <c r="O373">
        <f t="shared" si="68"/>
        <v>18604.097991430834</v>
      </c>
      <c r="P373" s="2">
        <f t="shared" si="77"/>
        <v>123.34422118061417</v>
      </c>
      <c r="Q373" s="2">
        <f t="shared" si="77"/>
        <v>160.39413524068161</v>
      </c>
      <c r="R373" s="2">
        <f t="shared" si="77"/>
        <v>151.03921786850819</v>
      </c>
      <c r="S373" s="2">
        <f t="shared" si="77"/>
        <v>37.711782620206243</v>
      </c>
      <c r="T373" s="2">
        <f t="shared" si="77"/>
        <v>2.2266644732473244</v>
      </c>
      <c r="U373" s="9">
        <f t="shared" si="72"/>
        <v>749.7160213832575</v>
      </c>
      <c r="V373" s="13">
        <f t="shared" si="69"/>
        <v>1.745783118849431E-4</v>
      </c>
    </row>
    <row r="374" spans="1:22">
      <c r="A374" s="2"/>
      <c r="B374" s="2"/>
      <c r="C374">
        <v>1988.875</v>
      </c>
      <c r="D374">
        <v>350.43</v>
      </c>
      <c r="E374" s="1">
        <f t="shared" si="73"/>
        <v>2118</v>
      </c>
      <c r="F374" s="4">
        <f>F373*SUM(economy!Z164:AB164)/SUM(economy!Z163:AB163)</f>
        <v>18576.18608223083</v>
      </c>
      <c r="G374" s="9">
        <f t="shared" si="76"/>
        <v>124.47962152750902</v>
      </c>
      <c r="H374" s="9">
        <f t="shared" si="76"/>
        <v>161.6996779615647</v>
      </c>
      <c r="I374" s="9">
        <f t="shared" si="76"/>
        <v>151.80681781572443</v>
      </c>
      <c r="J374" s="9">
        <f t="shared" si="76"/>
        <v>37.741006225528885</v>
      </c>
      <c r="K374" s="9">
        <f t="shared" si="76"/>
        <v>2.2239721025009906</v>
      </c>
      <c r="L374" s="9">
        <f t="shared" si="71"/>
        <v>752.95109563282813</v>
      </c>
      <c r="O374">
        <f t="shared" si="68"/>
        <v>18576.18608223083</v>
      </c>
      <c r="P374" s="2">
        <f t="shared" si="77"/>
        <v>124.47968256037286</v>
      </c>
      <c r="Q374" s="2">
        <f t="shared" si="77"/>
        <v>161.69974984010508</v>
      </c>
      <c r="R374" s="2">
        <f t="shared" si="77"/>
        <v>151.80685831921693</v>
      </c>
      <c r="S374" s="2">
        <f t="shared" si="77"/>
        <v>37.741006615944514</v>
      </c>
      <c r="T374" s="2">
        <f t="shared" si="77"/>
        <v>2.2239721025009906</v>
      </c>
      <c r="U374" s="9">
        <f t="shared" si="72"/>
        <v>752.95126943814034</v>
      </c>
      <c r="V374" s="13">
        <f t="shared" si="69"/>
        <v>1.7380531221533602E-4</v>
      </c>
    </row>
    <row r="375" spans="1:22">
      <c r="A375" s="2"/>
      <c r="B375" s="2"/>
      <c r="C375">
        <v>1988.9583</v>
      </c>
      <c r="D375">
        <v>351.62</v>
      </c>
      <c r="E375" s="1">
        <f t="shared" si="73"/>
        <v>2119</v>
      </c>
      <c r="F375" s="4">
        <f>F374*SUM(economy!Z165:AB165)/SUM(economy!Z164:AB164)</f>
        <v>18546.262256981281</v>
      </c>
      <c r="G375" s="9">
        <f t="shared" ref="G375:K390" si="78">G374*(1-G$5)+G$4*$F374*$L$4/1000</f>
        <v>125.61337936351373</v>
      </c>
      <c r="H375" s="9">
        <f t="shared" si="78"/>
        <v>162.9990801373834</v>
      </c>
      <c r="I375" s="9">
        <f t="shared" si="78"/>
        <v>152.5599617287061</v>
      </c>
      <c r="J375" s="9">
        <f t="shared" si="78"/>
        <v>37.765284722889099</v>
      </c>
      <c r="K375" s="9">
        <f t="shared" si="78"/>
        <v>2.2210286788237248</v>
      </c>
      <c r="L375" s="9">
        <f t="shared" si="71"/>
        <v>756.15873463131595</v>
      </c>
      <c r="O375">
        <f t="shared" si="68"/>
        <v>18546.262256981281</v>
      </c>
      <c r="P375" s="2">
        <f t="shared" si="77"/>
        <v>125.61344039637757</v>
      </c>
      <c r="Q375" s="2">
        <f t="shared" si="77"/>
        <v>162.99915181818378</v>
      </c>
      <c r="R375" s="2">
        <f t="shared" si="77"/>
        <v>152.56000168853578</v>
      </c>
      <c r="S375" s="2">
        <f t="shared" si="77"/>
        <v>37.765285091001509</v>
      </c>
      <c r="T375" s="2">
        <f t="shared" si="77"/>
        <v>2.2210286788237248</v>
      </c>
      <c r="U375" s="9">
        <f t="shared" si="72"/>
        <v>756.15890767292228</v>
      </c>
      <c r="V375" s="13">
        <f t="shared" si="69"/>
        <v>1.7304160633102583E-4</v>
      </c>
    </row>
    <row r="376" spans="1:22">
      <c r="A376" s="2"/>
      <c r="B376" s="2"/>
      <c r="C376">
        <v>1989.0417</v>
      </c>
      <c r="D376">
        <v>353.07</v>
      </c>
      <c r="E376" s="1">
        <f t="shared" si="73"/>
        <v>2120</v>
      </c>
      <c r="F376" s="4">
        <f>F375*SUM(economy!Z166:AB166)/SUM(economy!Z165:AB165)</f>
        <v>18514.363031347733</v>
      </c>
      <c r="G376" s="9">
        <f t="shared" si="78"/>
        <v>126.7453108627661</v>
      </c>
      <c r="H376" s="9">
        <f t="shared" si="78"/>
        <v>164.29209787011533</v>
      </c>
      <c r="I376" s="9">
        <f t="shared" si="78"/>
        <v>153.29850088206746</v>
      </c>
      <c r="J376" s="9">
        <f t="shared" si="78"/>
        <v>37.78466407996104</v>
      </c>
      <c r="K376" s="9">
        <f t="shared" si="78"/>
        <v>2.2178385276940773</v>
      </c>
      <c r="L376" s="9">
        <f t="shared" si="71"/>
        <v>759.33841222260401</v>
      </c>
      <c r="O376">
        <f t="shared" si="68"/>
        <v>18514.363031347733</v>
      </c>
      <c r="P376" s="2">
        <f t="shared" ref="P376:T391" si="79">P375*(1-P$5)+P$4*$O375*$L$4/1000</f>
        <v>126.74537189562994</v>
      </c>
      <c r="Q376" s="2">
        <f t="shared" si="79"/>
        <v>164.29216935371966</v>
      </c>
      <c r="R376" s="2">
        <f t="shared" si="79"/>
        <v>153.29854030553167</v>
      </c>
      <c r="S376" s="2">
        <f t="shared" si="79"/>
        <v>37.784664427044348</v>
      </c>
      <c r="T376" s="2">
        <f t="shared" si="79"/>
        <v>2.2178385276940773</v>
      </c>
      <c r="U376" s="9">
        <f t="shared" si="72"/>
        <v>759.33858450961975</v>
      </c>
      <c r="V376" s="13">
        <f t="shared" si="69"/>
        <v>1.7228701574367733E-4</v>
      </c>
    </row>
    <row r="377" spans="1:22">
      <c r="A377" s="2"/>
      <c r="B377" s="2"/>
      <c r="C377">
        <v>1989.125</v>
      </c>
      <c r="D377">
        <v>353.43</v>
      </c>
      <c r="E377" s="1">
        <f t="shared" si="73"/>
        <v>2121</v>
      </c>
      <c r="F377" s="4">
        <f>F376*SUM(economy!Z167:AB167)/SUM(economy!Z166:AB166)</f>
        <v>18480.524970428349</v>
      </c>
      <c r="G377" s="9">
        <f t="shared" si="78"/>
        <v>127.87529546092348</v>
      </c>
      <c r="H377" s="9">
        <f t="shared" si="78"/>
        <v>165.57856323995011</v>
      </c>
      <c r="I377" s="9">
        <f t="shared" si="78"/>
        <v>154.02233453612058</v>
      </c>
      <c r="J377" s="9">
        <f t="shared" si="78"/>
        <v>37.799192314722028</v>
      </c>
      <c r="K377" s="9">
        <f t="shared" si="78"/>
        <v>2.2144059869979023</v>
      </c>
      <c r="L377" s="9">
        <f t="shared" si="71"/>
        <v>762.48979153871414</v>
      </c>
      <c r="O377">
        <f t="shared" si="68"/>
        <v>18480.524970428349</v>
      </c>
      <c r="P377" s="2">
        <f t="shared" si="79"/>
        <v>127.87535649378732</v>
      </c>
      <c r="Q377" s="2">
        <f t="shared" si="79"/>
        <v>165.57863452690091</v>
      </c>
      <c r="R377" s="2">
        <f t="shared" si="79"/>
        <v>154.02237343041878</v>
      </c>
      <c r="S377" s="2">
        <f t="shared" si="79"/>
        <v>37.799192641977555</v>
      </c>
      <c r="T377" s="2">
        <f t="shared" si="79"/>
        <v>2.2144059869979023</v>
      </c>
      <c r="U377" s="9">
        <f t="shared" si="72"/>
        <v>762.48996308008248</v>
      </c>
      <c r="V377" s="13">
        <f t="shared" si="69"/>
        <v>1.715413683314182E-4</v>
      </c>
    </row>
    <row r="378" spans="1:22">
      <c r="A378" s="2"/>
      <c r="B378" s="2"/>
      <c r="C378">
        <v>1989.2083</v>
      </c>
      <c r="D378">
        <v>354.08</v>
      </c>
      <c r="E378" s="1">
        <f t="shared" si="73"/>
        <v>2122</v>
      </c>
      <c r="F378" s="4">
        <f>F377*SUM(economy!Z168:AB168)/SUM(economy!Z167:AB167)</f>
        <v>18444.784668355791</v>
      </c>
      <c r="G378" s="9">
        <f t="shared" si="78"/>
        <v>129.00321482531581</v>
      </c>
      <c r="H378" s="9">
        <f t="shared" si="78"/>
        <v>166.85831222237243</v>
      </c>
      <c r="I378" s="9">
        <f t="shared" si="78"/>
        <v>154.73136879671577</v>
      </c>
      <c r="J378" s="9">
        <f t="shared" si="78"/>
        <v>37.808918993711494</v>
      </c>
      <c r="K378" s="9">
        <f t="shared" si="78"/>
        <v>2.2107354044672434</v>
      </c>
      <c r="L378" s="9">
        <f t="shared" si="71"/>
        <v>765.61255024258276</v>
      </c>
      <c r="O378">
        <f t="shared" si="68"/>
        <v>18444.784668355791</v>
      </c>
      <c r="P378" s="2">
        <f t="shared" si="79"/>
        <v>129.00327585817968</v>
      </c>
      <c r="Q378" s="2">
        <f t="shared" si="79"/>
        <v>166.85838331321071</v>
      </c>
      <c r="R378" s="2">
        <f t="shared" si="79"/>
        <v>154.73140716895077</v>
      </c>
      <c r="S378" s="2">
        <f t="shared" si="79"/>
        <v>37.808919302271939</v>
      </c>
      <c r="T378" s="2">
        <f t="shared" si="79"/>
        <v>2.2107354044672434</v>
      </c>
      <c r="U378" s="9">
        <f t="shared" si="72"/>
        <v>765.6127210470803</v>
      </c>
      <c r="V378" s="13">
        <f t="shared" si="69"/>
        <v>1.7080449754303118E-4</v>
      </c>
    </row>
    <row r="379" spans="1:22">
      <c r="A379" s="2"/>
      <c r="B379" s="2"/>
      <c r="C379">
        <v>1989.2917</v>
      </c>
      <c r="D379">
        <v>355.72</v>
      </c>
      <c r="E379" s="1">
        <f t="shared" si="73"/>
        <v>2123</v>
      </c>
      <c r="F379" s="4">
        <f>F378*SUM(economy!Z169:AB169)/SUM(economy!Z168:AB168)</f>
        <v>18407.178728350849</v>
      </c>
      <c r="G379" s="9">
        <f t="shared" si="78"/>
        <v>130.1289528567178</v>
      </c>
      <c r="H379" s="9">
        <f t="shared" si="78"/>
        <v>168.13118468017211</v>
      </c>
      <c r="I379" s="9">
        <f t="shared" si="78"/>
        <v>155.42551652771849</v>
      </c>
      <c r="J379" s="9">
        <f t="shared" si="78"/>
        <v>37.813895146974275</v>
      </c>
      <c r="K379" s="9">
        <f t="shared" si="78"/>
        <v>2.2068311351692822</v>
      </c>
      <c r="L379" s="9">
        <f t="shared" si="71"/>
        <v>768.70638034675198</v>
      </c>
      <c r="O379">
        <f t="shared" si="68"/>
        <v>18407.178728350849</v>
      </c>
      <c r="P379" s="2">
        <f t="shared" si="79"/>
        <v>130.12901388958167</v>
      </c>
      <c r="Q379" s="2">
        <f t="shared" si="79"/>
        <v>168.13125557543736</v>
      </c>
      <c r="R379" s="2">
        <f t="shared" si="79"/>
        <v>155.42555438489774</v>
      </c>
      <c r="S379" s="2">
        <f t="shared" si="79"/>
        <v>37.813895437907632</v>
      </c>
      <c r="T379" s="2">
        <f t="shared" si="79"/>
        <v>2.2068311351692822</v>
      </c>
      <c r="U379" s="9">
        <f t="shared" si="72"/>
        <v>768.7065504229937</v>
      </c>
      <c r="V379" s="13">
        <f t="shared" si="69"/>
        <v>1.7007624171583302E-4</v>
      </c>
    </row>
    <row r="380" spans="1:22">
      <c r="A380" s="2"/>
      <c r="B380" s="2"/>
      <c r="C380">
        <v>1989.375</v>
      </c>
      <c r="D380">
        <v>355.95</v>
      </c>
      <c r="E380" s="1">
        <f t="shared" si="73"/>
        <v>2124</v>
      </c>
      <c r="F380" s="4">
        <f>F379*SUM(economy!Z170:AB170)/SUM(economy!Z169:AB169)</f>
        <v>18367.743743237308</v>
      </c>
      <c r="G380" s="9">
        <f t="shared" si="78"/>
        <v>131.25239568990352</v>
      </c>
      <c r="H380" s="9">
        <f t="shared" si="78"/>
        <v>169.39702435360331</v>
      </c>
      <c r="I380" s="9">
        <f t="shared" si="78"/>
        <v>156.10469726166451</v>
      </c>
      <c r="J380" s="9">
        <f t="shared" si="78"/>
        <v>37.814173185521874</v>
      </c>
      <c r="K380" s="9">
        <f t="shared" si="78"/>
        <v>2.2026975390468602</v>
      </c>
      <c r="L380" s="9">
        <f t="shared" si="71"/>
        <v>771.77098802974012</v>
      </c>
      <c r="O380">
        <f t="shared" si="68"/>
        <v>18367.743743237308</v>
      </c>
      <c r="P380" s="2">
        <f t="shared" si="79"/>
        <v>131.25245672276739</v>
      </c>
      <c r="Q380" s="2">
        <f t="shared" si="79"/>
        <v>169.39709505383357</v>
      </c>
      <c r="R380" s="2">
        <f t="shared" si="79"/>
        <v>156.10473461070137</v>
      </c>
      <c r="S380" s="2">
        <f t="shared" si="79"/>
        <v>37.814173459835125</v>
      </c>
      <c r="T380" s="2">
        <f t="shared" si="79"/>
        <v>2.2026975390468602</v>
      </c>
      <c r="U380" s="9">
        <f t="shared" si="72"/>
        <v>771.77115738618431</v>
      </c>
      <c r="V380" s="13">
        <f t="shared" si="69"/>
        <v>1.6935644418936135E-4</v>
      </c>
    </row>
    <row r="381" spans="1:22">
      <c r="A381" s="2"/>
      <c r="B381" s="2"/>
      <c r="C381">
        <v>1989.4583</v>
      </c>
      <c r="D381">
        <v>355.44</v>
      </c>
      <c r="E381" s="1">
        <f t="shared" si="73"/>
        <v>2125</v>
      </c>
      <c r="F381" s="4">
        <f>F380*SUM(economy!Z171:AB171)/SUM(economy!Z170:AB170)</f>
        <v>18326.516276428036</v>
      </c>
      <c r="G381" s="9">
        <f t="shared" si="78"/>
        <v>132.3734316930119</v>
      </c>
      <c r="H381" s="9">
        <f t="shared" si="78"/>
        <v>170.65567884874139</v>
      </c>
      <c r="I381" s="9">
        <f t="shared" si="78"/>
        <v>156.76883710868688</v>
      </c>
      <c r="J381" s="9">
        <f t="shared" si="78"/>
        <v>37.809806821221841</v>
      </c>
      <c r="K381" s="9">
        <f t="shared" si="78"/>
        <v>2.1983389785119325</v>
      </c>
      <c r="L381" s="9">
        <f t="shared" si="71"/>
        <v>774.80609345017388</v>
      </c>
      <c r="O381">
        <f t="shared" si="68"/>
        <v>18326.516276428036</v>
      </c>
      <c r="P381" s="2">
        <f t="shared" si="79"/>
        <v>132.37349272587576</v>
      </c>
      <c r="Q381" s="2">
        <f t="shared" si="79"/>
        <v>170.65574935447322</v>
      </c>
      <c r="R381" s="2">
        <f t="shared" si="79"/>
        <v>156.76887395640196</v>
      </c>
      <c r="S381" s="2">
        <f t="shared" si="79"/>
        <v>37.809807079864441</v>
      </c>
      <c r="T381" s="2">
        <f t="shared" si="79"/>
        <v>2.1983389785119325</v>
      </c>
      <c r="U381" s="9">
        <f t="shared" si="72"/>
        <v>774.80626209512729</v>
      </c>
      <c r="V381" s="13">
        <f t="shared" si="69"/>
        <v>1.6864495341906149E-4</v>
      </c>
    </row>
    <row r="382" spans="1:22">
      <c r="A382" s="2"/>
      <c r="B382" s="2"/>
      <c r="C382">
        <v>1989.5417</v>
      </c>
      <c r="D382">
        <v>354.05</v>
      </c>
      <c r="E382" s="1">
        <f t="shared" si="73"/>
        <v>2126</v>
      </c>
      <c r="F382" s="4">
        <f>F381*SUM(economy!Z172:AB172)/SUM(economy!Z171:AB171)</f>
        <v>18283.532843389854</v>
      </c>
      <c r="G382" s="9">
        <f t="shared" si="78"/>
        <v>133.49195146575164</v>
      </c>
      <c r="H382" s="9">
        <f t="shared" si="78"/>
        <v>171.90699962408618</v>
      </c>
      <c r="I382" s="9">
        <f t="shared" si="78"/>
        <v>157.4178686638088</v>
      </c>
      <c r="J382" s="9">
        <f t="shared" si="78"/>
        <v>37.800850989031971</v>
      </c>
      <c r="K382" s="9">
        <f t="shared" si="78"/>
        <v>2.1937598160932543</v>
      </c>
      <c r="L382" s="9">
        <f t="shared" si="71"/>
        <v>777.81143055877192</v>
      </c>
      <c r="O382">
        <f t="shared" si="68"/>
        <v>18283.532843389854</v>
      </c>
      <c r="P382" s="2">
        <f t="shared" si="79"/>
        <v>133.49201249861551</v>
      </c>
      <c r="Q382" s="2">
        <f t="shared" si="79"/>
        <v>171.90706993585465</v>
      </c>
      <c r="R382" s="2">
        <f t="shared" si="79"/>
        <v>157.41790501693117</v>
      </c>
      <c r="S382" s="2">
        <f t="shared" si="79"/>
        <v>37.800851232899134</v>
      </c>
      <c r="T382" s="2">
        <f t="shared" si="79"/>
        <v>2.1937598160932543</v>
      </c>
      <c r="U382" s="9">
        <f t="shared" si="72"/>
        <v>777.81159850039376</v>
      </c>
      <c r="V382" s="13">
        <f t="shared" si="69"/>
        <v>1.6794162183941808E-4</v>
      </c>
    </row>
    <row r="383" spans="1:22">
      <c r="A383" s="2"/>
      <c r="B383" s="2"/>
      <c r="C383">
        <v>1989.625</v>
      </c>
      <c r="D383">
        <v>351.84</v>
      </c>
      <c r="E383" s="1">
        <f t="shared" si="73"/>
        <v>2127</v>
      </c>
      <c r="F383" s="4">
        <f>F382*SUM(economy!Z173:AB173)/SUM(economy!Z172:AB172)</f>
        <v>18238.829893594957</v>
      </c>
      <c r="G383" s="9">
        <f t="shared" si="78"/>
        <v>134.60784783647497</v>
      </c>
      <c r="H383" s="9">
        <f t="shared" si="78"/>
        <v>173.15084197546201</v>
      </c>
      <c r="I383" s="9">
        <f t="shared" si="78"/>
        <v>158.0517309126964</v>
      </c>
      <c r="J383" s="9">
        <f t="shared" si="78"/>
        <v>37.787361771501551</v>
      </c>
      <c r="K383" s="9">
        <f t="shared" si="78"/>
        <v>2.1889644121394336</v>
      </c>
      <c r="L383" s="9">
        <f t="shared" si="71"/>
        <v>780.78674690827438</v>
      </c>
      <c r="O383">
        <f t="shared" si="68"/>
        <v>18238.829893594957</v>
      </c>
      <c r="P383" s="2">
        <f t="shared" si="79"/>
        <v>134.60790886933884</v>
      </c>
      <c r="Q383" s="2">
        <f t="shared" si="79"/>
        <v>173.15091209380071</v>
      </c>
      <c r="R383" s="2">
        <f t="shared" si="79"/>
        <v>158.05176677786477</v>
      </c>
      <c r="S383" s="2">
        <f t="shared" si="79"/>
        <v>37.787362001437351</v>
      </c>
      <c r="T383" s="2">
        <f t="shared" si="79"/>
        <v>2.1889644121394336</v>
      </c>
      <c r="U383" s="9">
        <f t="shared" si="72"/>
        <v>780.78691415458115</v>
      </c>
      <c r="V383" s="13">
        <f t="shared" si="69"/>
        <v>1.6724630677344976E-4</v>
      </c>
    </row>
    <row r="384" spans="1:22">
      <c r="A384" s="2"/>
      <c r="B384" s="2"/>
      <c r="C384">
        <v>1989.7083</v>
      </c>
      <c r="D384">
        <v>350.09</v>
      </c>
      <c r="E384" s="1">
        <f t="shared" si="73"/>
        <v>2128</v>
      </c>
      <c r="F384" s="4">
        <f>F383*SUM(economy!Z174:AB174)/SUM(economy!Z173:AB173)</f>
        <v>18192.443792964983</v>
      </c>
      <c r="G384" s="9">
        <f t="shared" si="78"/>
        <v>135.7210158581498</v>
      </c>
      <c r="H384" s="9">
        <f t="shared" si="78"/>
        <v>174.38706501926438</v>
      </c>
      <c r="I384" s="9">
        <f t="shared" si="78"/>
        <v>158.67036913596479</v>
      </c>
      <c r="J384" s="9">
        <f t="shared" si="78"/>
        <v>37.769396325467206</v>
      </c>
      <c r="K384" s="9">
        <f t="shared" si="78"/>
        <v>2.1839571225784145</v>
      </c>
      <c r="L384" s="9">
        <f t="shared" si="71"/>
        <v>783.73180346142453</v>
      </c>
      <c r="O384">
        <f t="shared" si="68"/>
        <v>18192.443792964983</v>
      </c>
      <c r="P384" s="2">
        <f t="shared" si="79"/>
        <v>135.72107689101367</v>
      </c>
      <c r="Q384" s="2">
        <f t="shared" si="79"/>
        <v>174.38713494470542</v>
      </c>
      <c r="R384" s="2">
        <f t="shared" si="79"/>
        <v>158.67040451972881</v>
      </c>
      <c r="S384" s="2">
        <f t="shared" si="79"/>
        <v>37.769396542267494</v>
      </c>
      <c r="T384" s="2">
        <f t="shared" si="79"/>
        <v>2.1839571225784145</v>
      </c>
      <c r="U384" s="9">
        <f t="shared" si="72"/>
        <v>783.73197002029383</v>
      </c>
      <c r="V384" s="13">
        <f t="shared" si="69"/>
        <v>1.6655886929584085E-4</v>
      </c>
    </row>
    <row r="385" spans="1:22">
      <c r="A385" s="2"/>
      <c r="B385" s="2"/>
      <c r="C385">
        <v>1989.7917</v>
      </c>
      <c r="D385">
        <v>350.33</v>
      </c>
      <c r="E385" s="1">
        <f t="shared" si="73"/>
        <v>2129</v>
      </c>
      <c r="F385" s="4">
        <f>F384*SUM(economy!Z175:AB175)/SUM(economy!Z174:AB174)</f>
        <v>18144.410806813194</v>
      </c>
      <c r="G385" s="9">
        <f t="shared" si="78"/>
        <v>136.83135280326033</v>
      </c>
      <c r="H385" s="9">
        <f t="shared" si="78"/>
        <v>175.61553167410429</v>
      </c>
      <c r="I385" s="9">
        <f t="shared" si="78"/>
        <v>159.27373481213121</v>
      </c>
      <c r="J385" s="9">
        <f t="shared" si="78"/>
        <v>37.74701281087583</v>
      </c>
      <c r="K385" s="9">
        <f t="shared" si="78"/>
        <v>2.1787422967343124</v>
      </c>
      <c r="L385" s="9">
        <f t="shared" si="71"/>
        <v>786.646374397106</v>
      </c>
      <c r="O385">
        <f t="shared" si="68"/>
        <v>18144.410806813194</v>
      </c>
      <c r="P385" s="2">
        <f t="shared" si="79"/>
        <v>136.8314138361242</v>
      </c>
      <c r="Q385" s="2">
        <f t="shared" si="79"/>
        <v>175.61560140717836</v>
      </c>
      <c r="R385" s="2">
        <f t="shared" si="79"/>
        <v>159.27376972095254</v>
      </c>
      <c r="S385" s="2">
        <f t="shared" si="79"/>
        <v>37.747013015291003</v>
      </c>
      <c r="T385" s="2">
        <f t="shared" si="79"/>
        <v>2.1787422967343124</v>
      </c>
      <c r="U385" s="9">
        <f t="shared" si="72"/>
        <v>786.64654027628035</v>
      </c>
      <c r="V385" s="13">
        <f t="shared" si="69"/>
        <v>1.6587917434662813E-4</v>
      </c>
    </row>
    <row r="386" spans="1:22">
      <c r="A386" s="2"/>
      <c r="B386" s="2"/>
      <c r="C386">
        <v>1989.875</v>
      </c>
      <c r="D386">
        <v>351.55</v>
      </c>
      <c r="E386" s="1">
        <f t="shared" si="73"/>
        <v>2130</v>
      </c>
      <c r="F386" s="4">
        <f>F385*SUM(economy!Z176:AB176)/SUM(economy!Z175:AB175)</f>
        <v>18094.767083289411</v>
      </c>
      <c r="G386" s="9">
        <f t="shared" si="78"/>
        <v>137.93875815766677</v>
      </c>
      <c r="H386" s="9">
        <f t="shared" si="78"/>
        <v>176.8361086409015</v>
      </c>
      <c r="I386" s="9">
        <f t="shared" si="78"/>
        <v>159.86178551930806</v>
      </c>
      <c r="J386" s="9">
        <f t="shared" si="78"/>
        <v>37.720270321671578</v>
      </c>
      <c r="K386" s="9">
        <f t="shared" si="78"/>
        <v>2.1733242752024182</v>
      </c>
      <c r="L386" s="9">
        <f t="shared" si="71"/>
        <v>789.53024691475025</v>
      </c>
      <c r="O386">
        <f t="shared" si="68"/>
        <v>18094.767083289411</v>
      </c>
      <c r="P386" s="2">
        <f t="shared" si="79"/>
        <v>137.93881919053064</v>
      </c>
      <c r="Q386" s="2">
        <f t="shared" si="79"/>
        <v>176.83617818213779</v>
      </c>
      <c r="R386" s="2">
        <f t="shared" si="79"/>
        <v>159.8618199595617</v>
      </c>
      <c r="S386" s="2">
        <f t="shared" si="79"/>
        <v>37.720270514409151</v>
      </c>
      <c r="T386" s="2">
        <f t="shared" si="79"/>
        <v>2.1733242752024182</v>
      </c>
      <c r="U386" s="9">
        <f t="shared" si="72"/>
        <v>789.53041212184155</v>
      </c>
      <c r="V386" s="13">
        <f t="shared" si="69"/>
        <v>1.6520709129963507E-4</v>
      </c>
    </row>
    <row r="387" spans="1:22">
      <c r="A387" s="2"/>
      <c r="B387" s="2"/>
      <c r="C387">
        <v>1989.9583</v>
      </c>
      <c r="D387">
        <v>352.91</v>
      </c>
      <c r="E387" s="1">
        <f t="shared" si="73"/>
        <v>2131</v>
      </c>
      <c r="F387" s="4">
        <f>F386*SUM(economy!Z177:AB177)/SUM(economy!Z176:AB176)</f>
        <v>18043.548637330918</v>
      </c>
      <c r="G387" s="9">
        <f t="shared" si="78"/>
        <v>139.04313361345439</v>
      </c>
      <c r="H387" s="9">
        <f t="shared" si="78"/>
        <v>178.04866638147797</v>
      </c>
      <c r="I387" s="9">
        <f t="shared" si="78"/>
        <v>160.43448483572845</v>
      </c>
      <c r="J387" s="9">
        <f t="shared" si="78"/>
        <v>37.689228818687937</v>
      </c>
      <c r="K387" s="9">
        <f t="shared" si="78"/>
        <v>2.1677073877830937</v>
      </c>
      <c r="L387" s="9">
        <f t="shared" si="71"/>
        <v>792.38322103713188</v>
      </c>
      <c r="O387">
        <f t="shared" si="68"/>
        <v>18043.548637330918</v>
      </c>
      <c r="P387" s="2">
        <f t="shared" si="79"/>
        <v>139.04319464631826</v>
      </c>
      <c r="Q387" s="2">
        <f t="shared" si="79"/>
        <v>178.04873573140424</v>
      </c>
      <c r="R387" s="2">
        <f t="shared" si="79"/>
        <v>160.43451881370382</v>
      </c>
      <c r="S387" s="2">
        <f t="shared" si="79"/>
        <v>37.689229000415025</v>
      </c>
      <c r="T387" s="2">
        <f t="shared" si="79"/>
        <v>2.1677073877830937</v>
      </c>
      <c r="U387" s="9">
        <f t="shared" si="72"/>
        <v>792.38338557962447</v>
      </c>
      <c r="V387" s="13">
        <f t="shared" si="69"/>
        <v>1.6454249259822973E-4</v>
      </c>
    </row>
    <row r="388" spans="1:22">
      <c r="A388" s="2"/>
      <c r="B388" s="2"/>
      <c r="C388">
        <v>1990.0417</v>
      </c>
      <c r="D388">
        <v>353.86</v>
      </c>
      <c r="E388" s="1">
        <f t="shared" si="73"/>
        <v>2132</v>
      </c>
      <c r="F388" s="4">
        <f>F387*SUM(economy!Z178:AB178)/SUM(economy!Z177:AB177)</f>
        <v>17990.791335122642</v>
      </c>
      <c r="G388" s="9">
        <f t="shared" si="78"/>
        <v>140.14438306080322</v>
      </c>
      <c r="H388" s="9">
        <f t="shared" si="78"/>
        <v>179.25307909570333</v>
      </c>
      <c r="I388" s="9">
        <f t="shared" si="78"/>
        <v>160.99180223919566</v>
      </c>
      <c r="J388" s="9">
        <f t="shared" si="78"/>
        <v>37.653949064489808</v>
      </c>
      <c r="K388" s="9">
        <f t="shared" si="78"/>
        <v>2.1618959514751332</v>
      </c>
      <c r="L388" s="9">
        <f t="shared" si="71"/>
        <v>795.20510941166708</v>
      </c>
      <c r="O388">
        <f t="shared" si="68"/>
        <v>17990.791335122642</v>
      </c>
      <c r="P388" s="2">
        <f t="shared" si="79"/>
        <v>140.14444409366709</v>
      </c>
      <c r="Q388" s="2">
        <f t="shared" si="79"/>
        <v>179.25314825484588</v>
      </c>
      <c r="R388" s="2">
        <f t="shared" si="79"/>
        <v>160.99183576109772</v>
      </c>
      <c r="S388" s="2">
        <f t="shared" si="79"/>
        <v>37.653949235835398</v>
      </c>
      <c r="T388" s="2">
        <f t="shared" si="79"/>
        <v>2.1618959514751332</v>
      </c>
      <c r="U388" s="9">
        <f t="shared" si="72"/>
        <v>795.20527329692118</v>
      </c>
      <c r="V388" s="13">
        <f t="shared" si="69"/>
        <v>1.6388525409638532E-4</v>
      </c>
    </row>
    <row r="389" spans="1:22">
      <c r="A389" s="2"/>
      <c r="B389" s="2"/>
      <c r="C389">
        <v>1990.125</v>
      </c>
      <c r="D389">
        <v>355.1</v>
      </c>
      <c r="E389" s="1">
        <f t="shared" si="73"/>
        <v>2133</v>
      </c>
      <c r="F389" s="4">
        <f>F388*SUM(economy!Z179:AB179)/SUM(economy!Z178:AB178)</f>
        <v>17936.530879067861</v>
      </c>
      <c r="G389" s="9">
        <f t="shared" si="78"/>
        <v>141.2424125789093</v>
      </c>
      <c r="H389" s="9">
        <f t="shared" si="78"/>
        <v>180.44922469724401</v>
      </c>
      <c r="I389" s="9">
        <f t="shared" si="78"/>
        <v>161.53371300554775</v>
      </c>
      <c r="J389" s="9">
        <f t="shared" si="78"/>
        <v>37.614492560113902</v>
      </c>
      <c r="K389" s="9">
        <f t="shared" si="78"/>
        <v>2.1558942685291118</v>
      </c>
      <c r="L389" s="9">
        <f t="shared" si="71"/>
        <v>797.99573711034407</v>
      </c>
      <c r="O389">
        <f t="shared" si="68"/>
        <v>17936.530879067861</v>
      </c>
      <c r="P389" s="2">
        <f t="shared" si="79"/>
        <v>141.24247361177316</v>
      </c>
      <c r="Q389" s="2">
        <f t="shared" si="79"/>
        <v>180.44929366612769</v>
      </c>
      <c r="R389" s="2">
        <f t="shared" si="79"/>
        <v>161.53374607749819</v>
      </c>
      <c r="S389" s="2">
        <f t="shared" si="79"/>
        <v>37.614492721671056</v>
      </c>
      <c r="T389" s="2">
        <f t="shared" si="79"/>
        <v>2.1558942685291118</v>
      </c>
      <c r="U389" s="9">
        <f t="shared" si="72"/>
        <v>797.99590034559913</v>
      </c>
      <c r="V389" s="13">
        <f t="shared" si="69"/>
        <v>1.632352550586802E-4</v>
      </c>
    </row>
    <row r="390" spans="1:22">
      <c r="A390" s="2"/>
      <c r="B390" s="2"/>
      <c r="C390">
        <v>1990.2083</v>
      </c>
      <c r="D390">
        <v>355.75</v>
      </c>
      <c r="E390" s="1">
        <f t="shared" si="73"/>
        <v>2134</v>
      </c>
      <c r="F390" s="4">
        <f>F389*SUM(economy!Z180:AB180)/SUM(economy!Z179:AB179)</f>
        <v>17880.802793271007</v>
      </c>
      <c r="G390" s="9">
        <f t="shared" si="78"/>
        <v>142.33713042598856</v>
      </c>
      <c r="H390" s="9">
        <f t="shared" si="78"/>
        <v>181.63698478796798</v>
      </c>
      <c r="I390" s="9">
        <f t="shared" si="78"/>
        <v>162.06019810622701</v>
      </c>
      <c r="J390" s="9">
        <f t="shared" si="78"/>
        <v>37.570921483658971</v>
      </c>
      <c r="K390" s="9">
        <f t="shared" si="78"/>
        <v>2.1497066245610776</v>
      </c>
      <c r="L390" s="9">
        <f t="shared" si="71"/>
        <v>800.75494142840364</v>
      </c>
      <c r="O390">
        <f t="shared" si="68"/>
        <v>17880.802793271007</v>
      </c>
      <c r="P390" s="2">
        <f t="shared" si="79"/>
        <v>142.33719145885243</v>
      </c>
      <c r="Q390" s="2">
        <f t="shared" si="79"/>
        <v>181.6370535671162</v>
      </c>
      <c r="R390" s="2">
        <f t="shared" si="79"/>
        <v>162.06023073426536</v>
      </c>
      <c r="S390" s="2">
        <f t="shared" si="79"/>
        <v>37.570921635986871</v>
      </c>
      <c r="T390" s="2">
        <f t="shared" si="79"/>
        <v>2.1497066245610776</v>
      </c>
      <c r="U390" s="9">
        <f t="shared" si="72"/>
        <v>800.75510402078191</v>
      </c>
      <c r="V390" s="13">
        <f t="shared" si="69"/>
        <v>1.6259237827398465E-4</v>
      </c>
    </row>
    <row r="391" spans="1:22">
      <c r="A391" s="2"/>
      <c r="B391" s="2"/>
      <c r="C391">
        <v>1990.2917</v>
      </c>
      <c r="D391">
        <v>356.38</v>
      </c>
      <c r="E391" s="1">
        <f t="shared" si="73"/>
        <v>2135</v>
      </c>
      <c r="F391" s="4">
        <f>F390*SUM(economy!Z181:AB181)/SUM(economy!Z180:AB180)</f>
        <v>17823.64240953244</v>
      </c>
      <c r="G391" s="9">
        <f t="shared" ref="G391:K406" si="80">G390*(1-G$5)+G$4*$F390*$L$4/1000</f>
        <v>143.42844702839477</v>
      </c>
      <c r="H391" s="9">
        <f t="shared" si="80"/>
        <v>182.81624463105658</v>
      </c>
      <c r="I391" s="9">
        <f t="shared" si="80"/>
        <v>162.57124410504341</v>
      </c>
      <c r="J391" s="9">
        <f t="shared" si="80"/>
        <v>37.523298630680301</v>
      </c>
      <c r="K391" s="9">
        <f t="shared" si="80"/>
        <v>2.1433372867268883</v>
      </c>
      <c r="L391" s="9">
        <f t="shared" si="71"/>
        <v>803.48257168190196</v>
      </c>
      <c r="O391">
        <f t="shared" ref="O391:O454" si="81">F391+N391</f>
        <v>17823.64240953244</v>
      </c>
      <c r="P391" s="2">
        <f t="shared" si="79"/>
        <v>143.42850806125864</v>
      </c>
      <c r="Q391" s="2">
        <f t="shared" si="79"/>
        <v>182.8163132209913</v>
      </c>
      <c r="R391" s="2">
        <f t="shared" si="79"/>
        <v>162.57127629512811</v>
      </c>
      <c r="S391" s="2">
        <f t="shared" si="79"/>
        <v>37.523298774306184</v>
      </c>
      <c r="T391" s="2">
        <f t="shared" si="79"/>
        <v>2.1433372867268883</v>
      </c>
      <c r="U391" s="9">
        <f t="shared" si="72"/>
        <v>803.48273363841122</v>
      </c>
      <c r="V391" s="13">
        <f t="shared" ref="V391:V454" si="82">U391-L391</f>
        <v>1.619565092596531E-4</v>
      </c>
    </row>
    <row r="392" spans="1:22">
      <c r="A392" s="2"/>
      <c r="B392" s="2"/>
      <c r="C392">
        <v>1990.375</v>
      </c>
      <c r="D392">
        <v>357.38</v>
      </c>
      <c r="E392" s="1">
        <f t="shared" si="73"/>
        <v>2136</v>
      </c>
      <c r="F392" s="4">
        <f>F391*SUM(economy!Z182:AB182)/SUM(economy!Z181:AB181)</f>
        <v>17765.084853854969</v>
      </c>
      <c r="G392" s="9">
        <f t="shared" si="80"/>
        <v>144.51627496888267</v>
      </c>
      <c r="H392" s="9">
        <f t="shared" si="80"/>
        <v>183.98689312287561</v>
      </c>
      <c r="I392" s="9">
        <f t="shared" si="80"/>
        <v>163.06684305421962</v>
      </c>
      <c r="J392" s="9">
        <f t="shared" si="80"/>
        <v>37.471687356345427</v>
      </c>
      <c r="K392" s="9">
        <f t="shared" si="80"/>
        <v>2.1367905019573725</v>
      </c>
      <c r="L392" s="9">
        <f t="shared" si="71"/>
        <v>806.17848900428078</v>
      </c>
      <c r="O392">
        <f t="shared" si="81"/>
        <v>17765.084853854969</v>
      </c>
      <c r="P392" s="2">
        <f t="shared" ref="P392:T407" si="83">P391*(1-P$5)+P$4*$O391*$L$4/1000</f>
        <v>144.51633600174654</v>
      </c>
      <c r="Q392" s="2">
        <f t="shared" si="83"/>
        <v>183.98696152411736</v>
      </c>
      <c r="R392" s="2">
        <f t="shared" si="83"/>
        <v>163.0668748122292</v>
      </c>
      <c r="S392" s="2">
        <f t="shared" si="83"/>
        <v>37.471687491766417</v>
      </c>
      <c r="T392" s="2">
        <f t="shared" si="83"/>
        <v>2.1367905019573725</v>
      </c>
      <c r="U392" s="9">
        <f t="shared" si="72"/>
        <v>806.17865033181693</v>
      </c>
      <c r="V392" s="13">
        <f t="shared" si="82"/>
        <v>1.6132753614783724E-4</v>
      </c>
    </row>
    <row r="393" spans="1:22">
      <c r="A393" s="2"/>
      <c r="B393" s="2"/>
      <c r="C393">
        <v>1990.4583</v>
      </c>
      <c r="D393">
        <v>356.39</v>
      </c>
      <c r="E393" s="1">
        <f t="shared" si="73"/>
        <v>2137</v>
      </c>
      <c r="F393" s="4">
        <f>F392*SUM(economy!Z183:AB183)/SUM(economy!Z182:AB182)</f>
        <v>17705.165033460624</v>
      </c>
      <c r="G393" s="9">
        <f t="shared" si="80"/>
        <v>145.60052897404753</v>
      </c>
      <c r="H393" s="9">
        <f t="shared" si="80"/>
        <v>185.14882276365645</v>
      </c>
      <c r="I393" s="9">
        <f t="shared" si="80"/>
        <v>163.54699238980433</v>
      </c>
      <c r="J393" s="9">
        <f t="shared" si="80"/>
        <v>37.416151519310645</v>
      </c>
      <c r="K393" s="9">
        <f t="shared" si="80"/>
        <v>2.1300704952544001</v>
      </c>
      <c r="L393" s="9">
        <f t="shared" ref="L393:L456" si="84">SUM(G393:K393,L$5)</f>
        <v>808.84256614207334</v>
      </c>
      <c r="O393">
        <f t="shared" si="81"/>
        <v>17705.165033460624</v>
      </c>
      <c r="P393" s="2">
        <f t="shared" si="83"/>
        <v>145.6005900069114</v>
      </c>
      <c r="Q393" s="2">
        <f t="shared" si="83"/>
        <v>185.14889097672435</v>
      </c>
      <c r="R393" s="2">
        <f t="shared" si="83"/>
        <v>163.54702372153835</v>
      </c>
      <c r="S393" s="2">
        <f t="shared" si="83"/>
        <v>37.416151646995459</v>
      </c>
      <c r="T393" s="2">
        <f t="shared" si="83"/>
        <v>2.1300704952544001</v>
      </c>
      <c r="U393" s="9">
        <f t="shared" ref="U393:U456" si="85">SUM(P393:T393,U$5)</f>
        <v>808.84272684742393</v>
      </c>
      <c r="V393" s="13">
        <f t="shared" si="82"/>
        <v>1.607053505949807E-4</v>
      </c>
    </row>
    <row r="394" spans="1:22">
      <c r="A394" s="2"/>
      <c r="B394" s="2"/>
      <c r="C394">
        <v>1990.5417</v>
      </c>
      <c r="D394">
        <v>354.89</v>
      </c>
      <c r="E394" s="1">
        <f t="shared" ref="E394:E457" si="86">1+E393</f>
        <v>2138</v>
      </c>
      <c r="F394" s="4">
        <f>F393*SUM(economy!Z184:AB184)/SUM(economy!Z183:AB183)</f>
        <v>17643.917624315891</v>
      </c>
      <c r="G394" s="9">
        <f t="shared" si="80"/>
        <v>146.68112590097238</v>
      </c>
      <c r="H394" s="9">
        <f t="shared" si="80"/>
        <v>186.30192962703902</v>
      </c>
      <c r="I394" s="9">
        <f t="shared" si="80"/>
        <v>164.01169482653856</v>
      </c>
      <c r="J394" s="9">
        <f t="shared" si="80"/>
        <v>37.356755427279758</v>
      </c>
      <c r="K394" s="9">
        <f t="shared" si="80"/>
        <v>2.1231814680478571</v>
      </c>
      <c r="L394" s="9">
        <f t="shared" si="84"/>
        <v>811.47468724987755</v>
      </c>
      <c r="O394">
        <f t="shared" si="81"/>
        <v>17643.917624315891</v>
      </c>
      <c r="P394" s="2">
        <f t="shared" si="83"/>
        <v>146.68118693383624</v>
      </c>
      <c r="Q394" s="2">
        <f t="shared" si="83"/>
        <v>186.30199765245072</v>
      </c>
      <c r="R394" s="2">
        <f t="shared" si="83"/>
        <v>164.01172573771876</v>
      </c>
      <c r="S394" s="2">
        <f t="shared" si="83"/>
        <v>37.356755547670339</v>
      </c>
      <c r="T394" s="2">
        <f t="shared" si="83"/>
        <v>2.1231814680478571</v>
      </c>
      <c r="U394" s="9">
        <f t="shared" si="85"/>
        <v>811.47484733972385</v>
      </c>
      <c r="V394" s="13">
        <f t="shared" si="82"/>
        <v>1.6008984630389023E-4</v>
      </c>
    </row>
    <row r="395" spans="1:22">
      <c r="A395" s="2"/>
      <c r="B395" s="2"/>
      <c r="C395">
        <v>1990.625</v>
      </c>
      <c r="D395">
        <v>353.06</v>
      </c>
      <c r="E395" s="1">
        <f t="shared" si="86"/>
        <v>2139</v>
      </c>
      <c r="F395" s="4">
        <f>F394*SUM(economy!Z185:AB185)/SUM(economy!Z184:AB184)</f>
        <v>17581.3770591627</v>
      </c>
      <c r="G395" s="9">
        <f t="shared" si="80"/>
        <v>147.75798472311371</v>
      </c>
      <c r="H395" s="9">
        <f t="shared" si="80"/>
        <v>187.44611332852705</v>
      </c>
      <c r="I395" s="9">
        <f t="shared" si="80"/>
        <v>164.4609582522593</v>
      </c>
      <c r="J395" s="9">
        <f t="shared" si="80"/>
        <v>37.293563784208743</v>
      </c>
      <c r="K395" s="9">
        <f t="shared" si="80"/>
        <v>2.1161275966134316</v>
      </c>
      <c r="L395" s="9">
        <f t="shared" si="84"/>
        <v>814.07474768472218</v>
      </c>
      <c r="O395">
        <f t="shared" si="81"/>
        <v>17581.3770591627</v>
      </c>
      <c r="P395" s="2">
        <f t="shared" si="83"/>
        <v>147.75804575597758</v>
      </c>
      <c r="Q395" s="2">
        <f t="shared" si="83"/>
        <v>187.44618116679879</v>
      </c>
      <c r="R395" s="2">
        <f t="shared" si="83"/>
        <v>164.46098874853061</v>
      </c>
      <c r="S395" s="2">
        <f t="shared" si="83"/>
        <v>37.293563897721789</v>
      </c>
      <c r="T395" s="2">
        <f t="shared" si="83"/>
        <v>2.1161275966134316</v>
      </c>
      <c r="U395" s="9">
        <f t="shared" si="85"/>
        <v>814.07490716564212</v>
      </c>
      <c r="V395" s="13">
        <f t="shared" si="82"/>
        <v>1.5948091993323033E-4</v>
      </c>
    </row>
    <row r="396" spans="1:22">
      <c r="A396" s="2"/>
      <c r="B396" s="2"/>
      <c r="C396">
        <v>1990.7083</v>
      </c>
      <c r="D396">
        <v>351.38</v>
      </c>
      <c r="E396" s="1">
        <f t="shared" si="86"/>
        <v>2140</v>
      </c>
      <c r="F396" s="4">
        <f>F395*SUM(economy!Z186:AB186)/SUM(economy!Z185:AB185)</f>
        <v>17517.577516051893</v>
      </c>
      <c r="G396" s="9">
        <f t="shared" si="80"/>
        <v>148.83102651545698</v>
      </c>
      <c r="H396" s="9">
        <f t="shared" si="80"/>
        <v>188.58127699290628</v>
      </c>
      <c r="I396" s="9">
        <f t="shared" si="80"/>
        <v>164.89479562192224</v>
      </c>
      <c r="J396" s="9">
        <f t="shared" si="80"/>
        <v>37.226641639121631</v>
      </c>
      <c r="K396" s="9">
        <f t="shared" si="80"/>
        <v>2.108913030551026</v>
      </c>
      <c r="L396" s="9">
        <f t="shared" si="84"/>
        <v>816.64265379995811</v>
      </c>
      <c r="O396">
        <f t="shared" si="81"/>
        <v>17517.577516051893</v>
      </c>
      <c r="P396" s="2">
        <f t="shared" si="83"/>
        <v>148.83108754832085</v>
      </c>
      <c r="Q396" s="2">
        <f t="shared" si="83"/>
        <v>188.58134464455293</v>
      </c>
      <c r="R396" s="2">
        <f t="shared" si="83"/>
        <v>164.8948257088538</v>
      </c>
      <c r="S396" s="2">
        <f t="shared" si="83"/>
        <v>37.226641746150037</v>
      </c>
      <c r="T396" s="2">
        <f t="shared" si="83"/>
        <v>2.108913030551026</v>
      </c>
      <c r="U396" s="9">
        <f t="shared" si="85"/>
        <v>816.64281267842853</v>
      </c>
      <c r="V396" s="13">
        <f t="shared" si="82"/>
        <v>1.5887847041540226E-4</v>
      </c>
    </row>
    <row r="397" spans="1:22">
      <c r="A397" s="2"/>
      <c r="B397" s="2"/>
      <c r="C397">
        <v>1990.7917</v>
      </c>
      <c r="D397">
        <v>351.69</v>
      </c>
      <c r="E397" s="1">
        <f t="shared" si="86"/>
        <v>2141</v>
      </c>
      <c r="F397" s="4">
        <f>F396*SUM(economy!Z187:AB187)/SUM(economy!Z186:AB186)</f>
        <v>17452.552907375361</v>
      </c>
      <c r="G397" s="9">
        <f t="shared" si="80"/>
        <v>149.90017443897187</v>
      </c>
      <c r="H397" s="9">
        <f t="shared" si="80"/>
        <v>189.70732722067581</v>
      </c>
      <c r="I397" s="9">
        <f t="shared" si="80"/>
        <v>165.31322485132429</v>
      </c>
      <c r="J397" s="9">
        <f t="shared" si="80"/>
        <v>37.156054336504532</v>
      </c>
      <c r="K397" s="9">
        <f t="shared" si="80"/>
        <v>2.1015418913235324</v>
      </c>
      <c r="L397" s="9">
        <f t="shared" si="84"/>
        <v>819.17832273880015</v>
      </c>
      <c r="O397">
        <f t="shared" si="81"/>
        <v>17452.552907375361</v>
      </c>
      <c r="P397" s="2">
        <f t="shared" si="83"/>
        <v>149.90023547183574</v>
      </c>
      <c r="Q397" s="2">
        <f t="shared" si="83"/>
        <v>189.70739468621076</v>
      </c>
      <c r="R397" s="2">
        <f t="shared" si="83"/>
        <v>165.3132545344105</v>
      </c>
      <c r="S397" s="2">
        <f t="shared" si="83"/>
        <v>37.156054437418739</v>
      </c>
      <c r="T397" s="2">
        <f t="shared" si="83"/>
        <v>2.1015418913235324</v>
      </c>
      <c r="U397" s="9">
        <f t="shared" si="85"/>
        <v>819.17848102119933</v>
      </c>
      <c r="V397" s="13">
        <f t="shared" si="82"/>
        <v>1.5828239918391773E-4</v>
      </c>
    </row>
    <row r="398" spans="1:22">
      <c r="A398" s="2"/>
      <c r="B398" s="2"/>
      <c r="C398">
        <v>1990.875</v>
      </c>
      <c r="D398">
        <v>353.14</v>
      </c>
      <c r="E398" s="1">
        <f t="shared" si="86"/>
        <v>2142</v>
      </c>
      <c r="F398" s="4">
        <f>F397*SUM(economy!Z188:AB188)/SUM(economy!Z187:AB187)</f>
        <v>17386.336869392173</v>
      </c>
      <c r="G398" s="9">
        <f t="shared" si="80"/>
        <v>150.96535372439854</v>
      </c>
      <c r="H398" s="9">
        <f t="shared" si="80"/>
        <v>190.82417405354161</v>
      </c>
      <c r="I398" s="9">
        <f t="shared" si="80"/>
        <v>165.71626871060499</v>
      </c>
      <c r="J398" s="9">
        <f t="shared" si="80"/>
        <v>37.08186746824618</v>
      </c>
      <c r="K398" s="9">
        <f t="shared" si="80"/>
        <v>2.0940182708556323</v>
      </c>
      <c r="L398" s="9">
        <f t="shared" si="84"/>
        <v>821.681682227647</v>
      </c>
      <c r="O398">
        <f t="shared" si="81"/>
        <v>17386.336869392173</v>
      </c>
      <c r="P398" s="2">
        <f t="shared" si="83"/>
        <v>150.96541475726241</v>
      </c>
      <c r="Q398" s="2">
        <f t="shared" si="83"/>
        <v>190.82424133347686</v>
      </c>
      <c r="R398" s="2">
        <f t="shared" si="83"/>
        <v>165.71629799526653</v>
      </c>
      <c r="S398" s="2">
        <f t="shared" si="83"/>
        <v>37.08186756339547</v>
      </c>
      <c r="T398" s="2">
        <f t="shared" si="83"/>
        <v>2.0940182708556323</v>
      </c>
      <c r="U398" s="9">
        <f t="shared" si="85"/>
        <v>821.68183992025695</v>
      </c>
      <c r="V398" s="13">
        <f t="shared" si="82"/>
        <v>1.5769260994602519E-4</v>
      </c>
    </row>
    <row r="399" spans="1:22">
      <c r="A399" s="2"/>
      <c r="B399" s="2"/>
      <c r="C399">
        <v>1990.9583</v>
      </c>
      <c r="D399">
        <v>354.41</v>
      </c>
      <c r="E399" s="1">
        <f t="shared" si="86"/>
        <v>2143</v>
      </c>
      <c r="F399" s="4">
        <f>F398*SUM(economy!Z189:AB189)/SUM(economy!Z188:AB188)</f>
        <v>17318.962752244021</v>
      </c>
      <c r="G399" s="9">
        <f t="shared" si="80"/>
        <v>152.0264916553943</v>
      </c>
      <c r="H399" s="9">
        <f t="shared" si="80"/>
        <v>191.93173093902186</v>
      </c>
      <c r="I399" s="9">
        <f t="shared" si="80"/>
        <v>166.10395471760367</v>
      </c>
      <c r="J399" s="9">
        <f t="shared" si="80"/>
        <v>37.004146827094637</v>
      </c>
      <c r="K399" s="9">
        <f t="shared" si="80"/>
        <v>2.0863462301921949</v>
      </c>
      <c r="L399" s="9">
        <f t="shared" si="84"/>
        <v>824.15267036930663</v>
      </c>
      <c r="O399">
        <f t="shared" si="81"/>
        <v>17318.962752244021</v>
      </c>
      <c r="P399" s="2">
        <f t="shared" si="83"/>
        <v>152.02655268825816</v>
      </c>
      <c r="Q399" s="2">
        <f t="shared" si="83"/>
        <v>191.93179803386801</v>
      </c>
      <c r="R399" s="2">
        <f t="shared" si="83"/>
        <v>166.10398360918842</v>
      </c>
      <c r="S399" s="2">
        <f t="shared" si="83"/>
        <v>37.004146916808345</v>
      </c>
      <c r="T399" s="2">
        <f t="shared" si="83"/>
        <v>2.0863462301921949</v>
      </c>
      <c r="U399" s="9">
        <f t="shared" si="85"/>
        <v>824.1528274783152</v>
      </c>
      <c r="V399" s="13">
        <f t="shared" si="82"/>
        <v>1.5710900856902299E-4</v>
      </c>
    </row>
    <row r="400" spans="1:22">
      <c r="A400" s="2"/>
      <c r="B400" s="2"/>
      <c r="C400">
        <v>1991.0417</v>
      </c>
      <c r="D400">
        <v>354.93</v>
      </c>
      <c r="E400" s="1">
        <f t="shared" si="86"/>
        <v>2144</v>
      </c>
      <c r="F400" s="4">
        <f>F399*SUM(economy!Z190:AB190)/SUM(economy!Z189:AB189)</f>
        <v>17250.463610454161</v>
      </c>
      <c r="G400" s="9">
        <f t="shared" si="80"/>
        <v>153.08351755107117</v>
      </c>
      <c r="H400" s="9">
        <f t="shared" si="80"/>
        <v>193.0299146942119</v>
      </c>
      <c r="I400" s="9">
        <f t="shared" si="80"/>
        <v>166.47631503114823</v>
      </c>
      <c r="J400" s="9">
        <f t="shared" si="80"/>
        <v>36.922958361601012</v>
      </c>
      <c r="K400" s="9">
        <f t="shared" si="80"/>
        <v>2.0785297982157953</v>
      </c>
      <c r="L400" s="9">
        <f t="shared" si="84"/>
        <v>826.5912354362481</v>
      </c>
      <c r="O400">
        <f t="shared" si="81"/>
        <v>17250.463610454161</v>
      </c>
      <c r="P400" s="2">
        <f t="shared" si="83"/>
        <v>153.08357858393504</v>
      </c>
      <c r="Q400" s="2">
        <f t="shared" si="83"/>
        <v>193.02998160447811</v>
      </c>
      <c r="R400" s="2">
        <f t="shared" si="83"/>
        <v>166.47634353493234</v>
      </c>
      <c r="S400" s="2">
        <f t="shared" si="83"/>
        <v>36.922958446189661</v>
      </c>
      <c r="T400" s="2">
        <f t="shared" si="83"/>
        <v>2.0785297982157953</v>
      </c>
      <c r="U400" s="9">
        <f t="shared" si="85"/>
        <v>826.59139196775095</v>
      </c>
      <c r="V400" s="13">
        <f t="shared" si="82"/>
        <v>1.5653150285288575E-4</v>
      </c>
    </row>
    <row r="401" spans="1:22">
      <c r="A401" s="2"/>
      <c r="B401" s="2"/>
      <c r="C401">
        <v>1991.125</v>
      </c>
      <c r="D401">
        <v>355.82</v>
      </c>
      <c r="E401" s="1">
        <f t="shared" si="86"/>
        <v>2145</v>
      </c>
      <c r="F401" s="4">
        <f>F400*SUM(economy!Z191:AB191)/SUM(economy!Z190:AB190)</f>
        <v>17180.872193903993</v>
      </c>
      <c r="G401" s="9">
        <f t="shared" si="80"/>
        <v>154.13636274795334</v>
      </c>
      <c r="H401" s="9">
        <f t="shared" si="80"/>
        <v>194.1186454687568</v>
      </c>
      <c r="I401" s="9">
        <f t="shared" si="80"/>
        <v>166.83338634434875</v>
      </c>
      <c r="J401" s="9">
        <f t="shared" si="80"/>
        <v>36.838368132521893</v>
      </c>
      <c r="K401" s="9">
        <f t="shared" si="80"/>
        <v>2.0705729704227922</v>
      </c>
      <c r="L401" s="9">
        <f t="shared" si="84"/>
        <v>828.99733566400357</v>
      </c>
      <c r="O401">
        <f t="shared" si="81"/>
        <v>17180.872193903993</v>
      </c>
      <c r="P401" s="2">
        <f t="shared" si="83"/>
        <v>154.13642378081721</v>
      </c>
      <c r="Q401" s="2">
        <f t="shared" si="83"/>
        <v>194.11871219495086</v>
      </c>
      <c r="R401" s="2">
        <f t="shared" si="83"/>
        <v>166.83341446553752</v>
      </c>
      <c r="S401" s="2">
        <f t="shared" si="83"/>
        <v>36.838368212278255</v>
      </c>
      <c r="T401" s="2">
        <f t="shared" si="83"/>
        <v>2.0705729704227922</v>
      </c>
      <c r="U401" s="9">
        <f t="shared" si="85"/>
        <v>828.99749162400667</v>
      </c>
      <c r="V401" s="13">
        <f t="shared" si="82"/>
        <v>1.5596000309869851E-4</v>
      </c>
    </row>
    <row r="402" spans="1:22">
      <c r="A402" s="2"/>
      <c r="B402" s="2"/>
      <c r="C402">
        <v>1991.2083</v>
      </c>
      <c r="D402">
        <v>357.33</v>
      </c>
      <c r="E402" s="1">
        <f t="shared" si="86"/>
        <v>2146</v>
      </c>
      <c r="F402" s="4">
        <f>F401*SUM(economy!Z192:AB192)/SUM(economy!Z191:AB191)</f>
        <v>17110.220939280771</v>
      </c>
      <c r="G402" s="9">
        <f t="shared" si="80"/>
        <v>155.1849605813841</v>
      </c>
      <c r="H402" s="9">
        <f t="shared" si="80"/>
        <v>195.19784670707858</v>
      </c>
      <c r="I402" s="9">
        <f t="shared" si="80"/>
        <v>167.17520977796778</v>
      </c>
      <c r="J402" s="9">
        <f t="shared" si="80"/>
        <v>36.750442270653309</v>
      </c>
      <c r="K402" s="9">
        <f t="shared" si="80"/>
        <v>2.0624797077573449</v>
      </c>
      <c r="L402" s="9">
        <f t="shared" si="84"/>
        <v>831.37093904484118</v>
      </c>
      <c r="O402">
        <f t="shared" si="81"/>
        <v>17110.220939280771</v>
      </c>
      <c r="P402" s="2">
        <f t="shared" si="83"/>
        <v>155.18502161424797</v>
      </c>
      <c r="Q402" s="2">
        <f t="shared" si="83"/>
        <v>195.19791324970689</v>
      </c>
      <c r="R402" s="2">
        <f t="shared" si="83"/>
        <v>167.17523752169663</v>
      </c>
      <c r="S402" s="2">
        <f t="shared" si="83"/>
        <v>36.750442345853443</v>
      </c>
      <c r="T402" s="2">
        <f t="shared" si="83"/>
        <v>2.0624797077573449</v>
      </c>
      <c r="U402" s="9">
        <f t="shared" si="85"/>
        <v>831.37109443926227</v>
      </c>
      <c r="V402" s="13">
        <f t="shared" si="82"/>
        <v>1.5539442108547519E-4</v>
      </c>
    </row>
    <row r="403" spans="1:22">
      <c r="A403" s="2"/>
      <c r="B403" s="2"/>
      <c r="C403">
        <v>1991.2917</v>
      </c>
      <c r="D403">
        <v>358.77</v>
      </c>
      <c r="E403" s="1">
        <f t="shared" si="86"/>
        <v>2147</v>
      </c>
      <c r="F403" s="4">
        <f>F402*SUM(economy!Z193:AB193)/SUM(economy!Z192:AB192)</f>
        <v>17038.541961989718</v>
      </c>
      <c r="G403" s="9">
        <f t="shared" si="80"/>
        <v>156.22924636641062</v>
      </c>
      <c r="H403" s="9">
        <f t="shared" si="80"/>
        <v>196.26744510990434</v>
      </c>
      <c r="I403" s="9">
        <f t="shared" si="80"/>
        <v>167.50183077393697</v>
      </c>
      <c r="J403" s="9">
        <f t="shared" si="80"/>
        <v>36.659246936069756</v>
      </c>
      <c r="K403" s="9">
        <f t="shared" si="80"/>
        <v>2.0542539355026941</v>
      </c>
      <c r="L403" s="9">
        <f t="shared" si="84"/>
        <v>833.71202312182436</v>
      </c>
      <c r="O403">
        <f t="shared" si="81"/>
        <v>17038.541961989718</v>
      </c>
      <c r="P403" s="2">
        <f t="shared" si="83"/>
        <v>156.22930739927449</v>
      </c>
      <c r="Q403" s="2">
        <f t="shared" si="83"/>
        <v>196.26751146947188</v>
      </c>
      <c r="R403" s="2">
        <f t="shared" si="83"/>
        <v>167.50185814527239</v>
      </c>
      <c r="S403" s="2">
        <f t="shared" si="83"/>
        <v>36.659247006973942</v>
      </c>
      <c r="T403" s="2">
        <f t="shared" si="83"/>
        <v>2.0542539355026941</v>
      </c>
      <c r="U403" s="9">
        <f t="shared" si="85"/>
        <v>833.71217795649545</v>
      </c>
      <c r="V403" s="13">
        <f t="shared" si="82"/>
        <v>1.5483467109334015E-4</v>
      </c>
    </row>
    <row r="404" spans="1:22">
      <c r="A404" s="2"/>
      <c r="B404" s="2"/>
      <c r="C404">
        <v>1991.375</v>
      </c>
      <c r="D404">
        <v>359.23</v>
      </c>
      <c r="E404" s="1">
        <f t="shared" si="86"/>
        <v>2148</v>
      </c>
      <c r="F404" s="4">
        <f>F403*SUM(economy!Z194:AB194)/SUM(economy!Z193:AB193)</f>
        <v>16965.867048523043</v>
      </c>
      <c r="G404" s="9">
        <f t="shared" si="80"/>
        <v>157.26915737817527</v>
      </c>
      <c r="H404" s="9">
        <f t="shared" si="80"/>
        <v>197.32737059514059</v>
      </c>
      <c r="I404" s="9">
        <f t="shared" si="80"/>
        <v>167.81329898908803</v>
      </c>
      <c r="J404" s="9">
        <f t="shared" si="80"/>
        <v>36.564848278742424</v>
      </c>
      <c r="K404" s="9">
        <f t="shared" si="80"/>
        <v>2.0458995422289767</v>
      </c>
      <c r="L404" s="9">
        <f t="shared" si="84"/>
        <v>836.02057478337531</v>
      </c>
      <c r="O404">
        <f t="shared" si="81"/>
        <v>16965.867048523043</v>
      </c>
      <c r="P404" s="2">
        <f t="shared" si="83"/>
        <v>157.26921841103913</v>
      </c>
      <c r="Q404" s="2">
        <f t="shared" si="83"/>
        <v>197.32743677215097</v>
      </c>
      <c r="R404" s="2">
        <f t="shared" si="83"/>
        <v>167.81332599302851</v>
      </c>
      <c r="S404" s="2">
        <f t="shared" si="83"/>
        <v>36.564848345596076</v>
      </c>
      <c r="T404" s="2">
        <f t="shared" si="83"/>
        <v>2.0458995422289767</v>
      </c>
      <c r="U404" s="9">
        <f t="shared" si="85"/>
        <v>836.02072906404373</v>
      </c>
      <c r="V404" s="13">
        <f t="shared" si="82"/>
        <v>1.5428066842559929E-4</v>
      </c>
    </row>
    <row r="405" spans="1:22">
      <c r="A405" s="2"/>
      <c r="B405" s="2"/>
      <c r="C405">
        <v>1991.4583</v>
      </c>
      <c r="D405">
        <v>358.23</v>
      </c>
      <c r="E405" s="1">
        <f t="shared" si="86"/>
        <v>2149</v>
      </c>
      <c r="F405" s="4">
        <f>F404*SUM(economy!Z195:AB195)/SUM(economy!Z194:AB194)</f>
        <v>16892.227649278509</v>
      </c>
      <c r="G405" s="9">
        <f t="shared" si="80"/>
        <v>158.30463283184099</v>
      </c>
      <c r="H405" s="9">
        <f t="shared" si="80"/>
        <v>198.37755625813901</v>
      </c>
      <c r="I405" s="9">
        <f t="shared" si="80"/>
        <v>168.10966818916344</v>
      </c>
      <c r="J405" s="9">
        <f t="shared" si="80"/>
        <v>36.467312400511553</v>
      </c>
      <c r="K405" s="9">
        <f t="shared" si="80"/>
        <v>2.037420378796782</v>
      </c>
      <c r="L405" s="9">
        <f t="shared" si="84"/>
        <v>838.29659005845178</v>
      </c>
      <c r="O405">
        <f t="shared" si="81"/>
        <v>16892.227649278509</v>
      </c>
      <c r="P405" s="2">
        <f t="shared" si="83"/>
        <v>158.30469386470486</v>
      </c>
      <c r="Q405" s="2">
        <f t="shared" si="83"/>
        <v>198.37762225309444</v>
      </c>
      <c r="R405" s="2">
        <f t="shared" si="83"/>
        <v>168.10969483064042</v>
      </c>
      <c r="S405" s="2">
        <f t="shared" si="83"/>
        <v>36.467312463546058</v>
      </c>
      <c r="T405" s="2">
        <f t="shared" si="83"/>
        <v>2.037420378796782</v>
      </c>
      <c r="U405" s="9">
        <f t="shared" si="85"/>
        <v>838.29674379078256</v>
      </c>
      <c r="V405" s="13">
        <f t="shared" si="82"/>
        <v>1.537323307729821E-4</v>
      </c>
    </row>
    <row r="406" spans="1:22">
      <c r="A406" s="2"/>
      <c r="B406" s="2"/>
      <c r="C406">
        <v>1991.5417</v>
      </c>
      <c r="D406">
        <v>356.3</v>
      </c>
      <c r="E406" s="1">
        <f t="shared" si="86"/>
        <v>2150</v>
      </c>
      <c r="F406" s="4">
        <f>F405*SUM(economy!Z196:AB196)/SUM(economy!Z195:AB195)</f>
        <v>16817.654871819512</v>
      </c>
      <c r="G406" s="9">
        <f t="shared" si="80"/>
        <v>159.33561386207865</v>
      </c>
      <c r="H406" s="9">
        <f t="shared" si="80"/>
        <v>199.4179383313969</v>
      </c>
      <c r="I406" s="9">
        <f t="shared" si="80"/>
        <v>168.39099614317129</v>
      </c>
      <c r="J406" s="9">
        <f t="shared" si="80"/>
        <v>36.366705318388298</v>
      </c>
      <c r="K406" s="9">
        <f t="shared" si="80"/>
        <v>2.0288202574156182</v>
      </c>
      <c r="L406" s="9">
        <f t="shared" si="84"/>
        <v>840.54007391245079</v>
      </c>
      <c r="O406">
        <f t="shared" si="81"/>
        <v>16817.654871819512</v>
      </c>
      <c r="P406" s="2">
        <f t="shared" si="83"/>
        <v>159.33567489494251</v>
      </c>
      <c r="Q406" s="2">
        <f t="shared" si="83"/>
        <v>199.41800414479823</v>
      </c>
      <c r="R406" s="2">
        <f t="shared" si="83"/>
        <v>168.39102242704993</v>
      </c>
      <c r="S406" s="2">
        <f t="shared" si="83"/>
        <v>36.366705377821845</v>
      </c>
      <c r="T406" s="2">
        <f t="shared" si="83"/>
        <v>2.0288202574156182</v>
      </c>
      <c r="U406" s="9">
        <f t="shared" si="85"/>
        <v>840.54022710202821</v>
      </c>
      <c r="V406" s="13">
        <f t="shared" si="82"/>
        <v>1.5318957741783379E-4</v>
      </c>
    </row>
    <row r="407" spans="1:22">
      <c r="A407" s="2"/>
      <c r="B407" s="2"/>
      <c r="C407">
        <v>1991.625</v>
      </c>
      <c r="D407">
        <v>353.97</v>
      </c>
      <c r="E407" s="1">
        <f t="shared" si="86"/>
        <v>2151</v>
      </c>
      <c r="F407" s="4">
        <f>F406*SUM(economy!Z197:AB197)/SUM(economy!Z196:AB196)</f>
        <v>16742.179474568369</v>
      </c>
      <c r="G407" s="9">
        <f t="shared" ref="G407:K422" si="87">G406*(1-G$5)+G$4*$F406*$L$4/1000</f>
        <v>160.36204350214274</v>
      </c>
      <c r="H407" s="9">
        <f t="shared" si="87"/>
        <v>200.44845614373583</v>
      </c>
      <c r="I407" s="9">
        <f t="shared" si="87"/>
        <v>168.65734451814512</v>
      </c>
      <c r="J407" s="9">
        <f t="shared" si="87"/>
        <v>36.263092929161999</v>
      </c>
      <c r="K407" s="9">
        <f t="shared" si="87"/>
        <v>2.0201029507564199</v>
      </c>
      <c r="L407" s="9">
        <f t="shared" si="84"/>
        <v>842.75104004394211</v>
      </c>
      <c r="O407">
        <f t="shared" si="81"/>
        <v>16742.179474568369</v>
      </c>
      <c r="P407" s="2">
        <f t="shared" si="83"/>
        <v>160.36210453500661</v>
      </c>
      <c r="Q407" s="2">
        <f t="shared" si="83"/>
        <v>200.44852177608254</v>
      </c>
      <c r="R407" s="2">
        <f t="shared" si="83"/>
        <v>168.65737044922537</v>
      </c>
      <c r="S407" s="2">
        <f t="shared" si="83"/>
        <v>36.263092985200295</v>
      </c>
      <c r="T407" s="2">
        <f t="shared" si="83"/>
        <v>2.0201029507564199</v>
      </c>
      <c r="U407" s="9">
        <f t="shared" si="85"/>
        <v>842.75119269627112</v>
      </c>
      <c r="V407" s="13">
        <f t="shared" si="82"/>
        <v>1.5265232900674164E-4</v>
      </c>
    </row>
    <row r="408" spans="1:22">
      <c r="A408" s="2"/>
      <c r="B408" s="2"/>
      <c r="C408">
        <v>1991.7083</v>
      </c>
      <c r="D408">
        <v>352.34</v>
      </c>
      <c r="E408" s="1">
        <f t="shared" si="86"/>
        <v>2152</v>
      </c>
      <c r="F408" s="4">
        <f>F407*SUM(economy!Z198:AB198)/SUM(economy!Z197:AB197)</f>
        <v>16665.831860924565</v>
      </c>
      <c r="G408" s="9">
        <f t="shared" si="87"/>
        <v>161.38386666256241</v>
      </c>
      <c r="H408" s="9">
        <f t="shared" si="87"/>
        <v>201.46905207900045</v>
      </c>
      <c r="I408" s="9">
        <f t="shared" si="87"/>
        <v>168.90877877436921</v>
      </c>
      <c r="J408" s="9">
        <f t="shared" si="87"/>
        <v>36.156540975289047</v>
      </c>
      <c r="K408" s="9">
        <f t="shared" si="87"/>
        <v>2.0112721911171638</v>
      </c>
      <c r="L408" s="9">
        <f t="shared" si="84"/>
        <v>844.92951068233833</v>
      </c>
      <c r="O408">
        <f t="shared" si="81"/>
        <v>16665.831860924565</v>
      </c>
      <c r="P408" s="2">
        <f t="shared" ref="P408:T423" si="88">P407*(1-P$5)+P$4*$O407*$L$4/1000</f>
        <v>161.38392769542628</v>
      </c>
      <c r="Q408" s="2">
        <f t="shared" si="88"/>
        <v>201.46911753079061</v>
      </c>
      <c r="R408" s="2">
        <f t="shared" si="88"/>
        <v>168.90880435738654</v>
      </c>
      <c r="S408" s="2">
        <f t="shared" si="88"/>
        <v>36.156541028126057</v>
      </c>
      <c r="T408" s="2">
        <f t="shared" si="88"/>
        <v>2.0112721911171638</v>
      </c>
      <c r="U408" s="9">
        <f t="shared" si="85"/>
        <v>844.92966280284668</v>
      </c>
      <c r="V408" s="13">
        <f t="shared" si="82"/>
        <v>1.5212050834634283E-4</v>
      </c>
    </row>
    <row r="409" spans="1:22">
      <c r="A409" s="2"/>
      <c r="B409" s="2"/>
      <c r="C409">
        <v>1991.7917</v>
      </c>
      <c r="D409">
        <v>352.43</v>
      </c>
      <c r="E409" s="1">
        <f t="shared" si="86"/>
        <v>2153</v>
      </c>
      <c r="F409" s="4">
        <f>F408*SUM(economy!Z199:AB199)/SUM(economy!Z198:AB198)</f>
        <v>16588.642073798896</v>
      </c>
      <c r="G409" s="9">
        <f t="shared" si="87"/>
        <v>162.40103010947331</v>
      </c>
      <c r="H409" s="9">
        <f t="shared" si="87"/>
        <v>202.47967153431838</v>
      </c>
      <c r="I409" s="9">
        <f t="shared" si="87"/>
        <v>169.14536806112653</v>
      </c>
      <c r="J409" s="9">
        <f t="shared" si="87"/>
        <v>36.047115012040102</v>
      </c>
      <c r="K409" s="9">
        <f t="shared" si="87"/>
        <v>2.0023316696406508</v>
      </c>
      <c r="L409" s="9">
        <f t="shared" si="84"/>
        <v>847.07551638659891</v>
      </c>
      <c r="O409">
        <f t="shared" si="81"/>
        <v>16588.642073798896</v>
      </c>
      <c r="P409" s="2">
        <f t="shared" si="88"/>
        <v>162.40109114233718</v>
      </c>
      <c r="Q409" s="2">
        <f t="shared" si="88"/>
        <v>202.47973680604872</v>
      </c>
      <c r="R409" s="2">
        <f t="shared" si="88"/>
        <v>169.14539330075286</v>
      </c>
      <c r="S409" s="2">
        <f t="shared" si="88"/>
        <v>36.047115061858698</v>
      </c>
      <c r="T409" s="2">
        <f t="shared" si="88"/>
        <v>2.0023316696406508</v>
      </c>
      <c r="U409" s="9">
        <f t="shared" si="85"/>
        <v>847.07566798063806</v>
      </c>
      <c r="V409" s="13">
        <f t="shared" si="82"/>
        <v>1.5159403915276926E-4</v>
      </c>
    </row>
    <row r="410" spans="1:22">
      <c r="A410" s="2"/>
      <c r="B410" s="2"/>
      <c r="C410">
        <v>1991.875</v>
      </c>
      <c r="D410">
        <v>353.89</v>
      </c>
      <c r="E410" s="1">
        <f t="shared" si="86"/>
        <v>2154</v>
      </c>
      <c r="F410" s="4">
        <f>F409*SUM(economy!Z200:AB200)/SUM(economy!Z199:AB199)</f>
        <v>16510.639790554793</v>
      </c>
      <c r="G410" s="9">
        <f t="shared" si="87"/>
        <v>163.41348244261596</v>
      </c>
      <c r="H410" s="9">
        <f t="shared" si="87"/>
        <v>203.48026287796205</v>
      </c>
      <c r="I410" s="9">
        <f t="shared" si="87"/>
        <v>169.36718511302465</v>
      </c>
      <c r="J410" s="9">
        <f t="shared" si="87"/>
        <v>35.934880375882535</v>
      </c>
      <c r="K410" s="9">
        <f t="shared" si="87"/>
        <v>1.9932850355834546</v>
      </c>
      <c r="L410" s="9">
        <f t="shared" si="84"/>
        <v>849.18909584506866</v>
      </c>
      <c r="O410">
        <f t="shared" si="81"/>
        <v>16510.639790554793</v>
      </c>
      <c r="P410" s="2">
        <f t="shared" si="88"/>
        <v>163.41354347547983</v>
      </c>
      <c r="Q410" s="2">
        <f t="shared" si="88"/>
        <v>203.48032797012792</v>
      </c>
      <c r="R410" s="2">
        <f t="shared" si="88"/>
        <v>169.36721001386917</v>
      </c>
      <c r="S410" s="2">
        <f t="shared" si="88"/>
        <v>35.934880422855151</v>
      </c>
      <c r="T410" s="2">
        <f t="shared" si="88"/>
        <v>1.9932850355834546</v>
      </c>
      <c r="U410" s="9">
        <f t="shared" si="85"/>
        <v>849.1892469179154</v>
      </c>
      <c r="V410" s="13">
        <f t="shared" si="82"/>
        <v>1.5107284673376853E-4</v>
      </c>
    </row>
    <row r="411" spans="1:22">
      <c r="A411" s="2"/>
      <c r="B411" s="2"/>
      <c r="C411">
        <v>1991.9583</v>
      </c>
      <c r="D411">
        <v>355.21</v>
      </c>
      <c r="E411" s="1">
        <f t="shared" si="86"/>
        <v>2155</v>
      </c>
      <c r="F411" s="4">
        <f>F410*SUM(economy!Z201:AB201)/SUM(economy!Z200:AB200)</f>
        <v>16431.854318347854</v>
      </c>
      <c r="G411" s="9">
        <f t="shared" si="87"/>
        <v>164.42117407302541</v>
      </c>
      <c r="H411" s="9">
        <f t="shared" si="87"/>
        <v>204.47077740685114</v>
      </c>
      <c r="I411" s="9">
        <f t="shared" si="87"/>
        <v>169.57430614695352</v>
      </c>
      <c r="J411" s="9">
        <f t="shared" si="87"/>
        <v>35.819902154075386</v>
      </c>
      <c r="K411" s="9">
        <f t="shared" si="87"/>
        <v>1.9841358956350201</v>
      </c>
      <c r="L411" s="9">
        <f t="shared" si="84"/>
        <v>851.27029567654051</v>
      </c>
      <c r="O411">
        <f t="shared" si="81"/>
        <v>16431.854318347854</v>
      </c>
      <c r="P411" s="2">
        <f t="shared" si="88"/>
        <v>164.42123510588928</v>
      </c>
      <c r="Q411" s="2">
        <f t="shared" si="88"/>
        <v>204.47084231994651</v>
      </c>
      <c r="R411" s="2">
        <f t="shared" si="88"/>
        <v>169.57433071356354</v>
      </c>
      <c r="S411" s="2">
        <f t="shared" si="88"/>
        <v>35.819902198364609</v>
      </c>
      <c r="T411" s="2">
        <f t="shared" si="88"/>
        <v>1.9841358956350201</v>
      </c>
      <c r="U411" s="9">
        <f t="shared" si="85"/>
        <v>851.27044623339907</v>
      </c>
      <c r="V411" s="13">
        <f t="shared" si="82"/>
        <v>1.5055685855713818E-4</v>
      </c>
    </row>
    <row r="412" spans="1:22">
      <c r="A412" s="2"/>
      <c r="B412" s="2"/>
      <c r="C412">
        <v>1992.0417</v>
      </c>
      <c r="D412">
        <v>356.34</v>
      </c>
      <c r="E412" s="1">
        <f t="shared" si="86"/>
        <v>2156</v>
      </c>
      <c r="F412" s="4">
        <f>F411*SUM(economy!Z202:AB202)/SUM(economy!Z201:AB201)</f>
        <v>16352.31458985365</v>
      </c>
      <c r="G412" s="9">
        <f t="shared" si="87"/>
        <v>165.42405720043632</v>
      </c>
      <c r="H412" s="9">
        <f t="shared" si="87"/>
        <v>205.45116930373456</v>
      </c>
      <c r="I412" s="9">
        <f t="shared" si="87"/>
        <v>169.76681075972598</v>
      </c>
      <c r="J412" s="9">
        <f t="shared" si="87"/>
        <v>35.702245155454193</v>
      </c>
      <c r="K412" s="9">
        <f t="shared" si="87"/>
        <v>1.9748878132858732</v>
      </c>
      <c r="L412" s="9">
        <f t="shared" si="84"/>
        <v>853.31917023263691</v>
      </c>
      <c r="O412">
        <f t="shared" si="81"/>
        <v>16352.31458985365</v>
      </c>
      <c r="P412" s="2">
        <f t="shared" si="88"/>
        <v>165.42411823330019</v>
      </c>
      <c r="Q412" s="2">
        <f t="shared" si="88"/>
        <v>205.45123403825207</v>
      </c>
      <c r="R412" s="2">
        <f t="shared" si="88"/>
        <v>169.76683499658782</v>
      </c>
      <c r="S412" s="2">
        <f t="shared" si="88"/>
        <v>35.702245197213308</v>
      </c>
      <c r="T412" s="2">
        <f t="shared" si="88"/>
        <v>1.9748878132858732</v>
      </c>
      <c r="U412" s="9">
        <f t="shared" si="85"/>
        <v>853.31932027863922</v>
      </c>
      <c r="V412" s="13">
        <f t="shared" si="82"/>
        <v>1.5004600231804943E-4</v>
      </c>
    </row>
    <row r="413" spans="1:22">
      <c r="A413" s="2"/>
      <c r="B413" s="2"/>
      <c r="C413">
        <v>1992.125</v>
      </c>
      <c r="D413">
        <v>357.21</v>
      </c>
      <c r="E413" s="1">
        <f t="shared" si="86"/>
        <v>2157</v>
      </c>
      <c r="F413" s="4">
        <f>F412*SUM(economy!Z203:AB203)/SUM(economy!Z202:AB202)</f>
        <v>16272.049159375281</v>
      </c>
      <c r="G413" s="9">
        <f t="shared" si="87"/>
        <v>166.42208579042739</v>
      </c>
      <c r="H413" s="9">
        <f t="shared" si="87"/>
        <v>206.42139559408903</v>
      </c>
      <c r="I413" s="9">
        <f t="shared" si="87"/>
        <v>169.94478182645048</v>
      </c>
      <c r="J413" s="9">
        <f t="shared" si="87"/>
        <v>35.581973882383394</v>
      </c>
      <c r="K413" s="9">
        <f t="shared" si="87"/>
        <v>1.96554430824385</v>
      </c>
      <c r="L413" s="9">
        <f t="shared" si="84"/>
        <v>855.33578140159409</v>
      </c>
      <c r="O413">
        <f t="shared" si="81"/>
        <v>16272.049159375281</v>
      </c>
      <c r="P413" s="2">
        <f t="shared" si="88"/>
        <v>166.42214682329126</v>
      </c>
      <c r="Q413" s="2">
        <f t="shared" si="88"/>
        <v>206.42146015051995</v>
      </c>
      <c r="R413" s="2">
        <f t="shared" si="88"/>
        <v>169.94480573799021</v>
      </c>
      <c r="S413" s="2">
        <f t="shared" si="88"/>
        <v>35.581973921756941</v>
      </c>
      <c r="T413" s="2">
        <f t="shared" si="88"/>
        <v>1.96554430824385</v>
      </c>
      <c r="U413" s="9">
        <f t="shared" si="85"/>
        <v>855.33593094180219</v>
      </c>
      <c r="V413" s="13">
        <f t="shared" si="82"/>
        <v>1.4954020809909707E-4</v>
      </c>
    </row>
    <row r="414" spans="1:22">
      <c r="A414" s="2"/>
      <c r="B414" s="2"/>
      <c r="C414">
        <v>1992.2083</v>
      </c>
      <c r="D414">
        <v>357.97</v>
      </c>
      <c r="E414" s="1">
        <f t="shared" si="86"/>
        <v>2158</v>
      </c>
      <c r="F414" s="4">
        <f>F413*SUM(economy!Z204:AB204)/SUM(economy!Z203:AB203)</f>
        <v>16191.086199320283</v>
      </c>
      <c r="G414" s="9">
        <f t="shared" si="87"/>
        <v>167.41521555132823</v>
      </c>
      <c r="H414" s="9">
        <f t="shared" si="87"/>
        <v>207.38141610277071</v>
      </c>
      <c r="I414" s="9">
        <f t="shared" si="87"/>
        <v>170.10830539968308</v>
      </c>
      <c r="J414" s="9">
        <f t="shared" si="87"/>
        <v>35.459152503854185</v>
      </c>
      <c r="K414" s="9">
        <f t="shared" si="87"/>
        <v>1.9561088558972761</v>
      </c>
      <c r="L414" s="9">
        <f t="shared" si="84"/>
        <v>857.32019841353349</v>
      </c>
      <c r="O414">
        <f t="shared" si="81"/>
        <v>16191.086199320283</v>
      </c>
      <c r="P414" s="2">
        <f t="shared" si="88"/>
        <v>167.4152765841921</v>
      </c>
      <c r="Q414" s="2">
        <f t="shared" si="88"/>
        <v>207.38148048160494</v>
      </c>
      <c r="R414" s="2">
        <f t="shared" si="88"/>
        <v>170.10832899026738</v>
      </c>
      <c r="S414" s="2">
        <f t="shared" si="88"/>
        <v>35.459152540978444</v>
      </c>
      <c r="T414" s="2">
        <f t="shared" si="88"/>
        <v>1.9561088558972761</v>
      </c>
      <c r="U414" s="9">
        <f t="shared" si="85"/>
        <v>857.32034745294015</v>
      </c>
      <c r="V414" s="13">
        <f t="shared" si="82"/>
        <v>1.4903940666499693E-4</v>
      </c>
    </row>
    <row r="415" spans="1:22">
      <c r="A415" s="2"/>
      <c r="B415" s="2"/>
      <c r="C415">
        <v>1992.2917</v>
      </c>
      <c r="D415">
        <v>359.22</v>
      </c>
      <c r="E415" s="1">
        <f t="shared" si="86"/>
        <v>2159</v>
      </c>
      <c r="F415" s="4">
        <f>F414*SUM(economy!Z205:AB205)/SUM(economy!Z204:AB204)</f>
        <v>16109.453497037859</v>
      </c>
      <c r="G415" s="9">
        <f t="shared" si="87"/>
        <v>168.40340391091115</v>
      </c>
      <c r="H415" s="9">
        <f t="shared" si="87"/>
        <v>208.3311934104552</v>
      </c>
      <c r="I415" s="9">
        <f t="shared" si="87"/>
        <v>170.25747060940378</v>
      </c>
      <c r="J415" s="9">
        <f t="shared" si="87"/>
        <v>35.333844829705626</v>
      </c>
      <c r="K415" s="9">
        <f t="shared" si="87"/>
        <v>1.9465848868239672</v>
      </c>
      <c r="L415" s="9">
        <f t="shared" si="84"/>
        <v>859.2724976472997</v>
      </c>
      <c r="O415">
        <f t="shared" si="81"/>
        <v>16109.453497037859</v>
      </c>
      <c r="P415" s="2">
        <f t="shared" si="88"/>
        <v>168.40346494377502</v>
      </c>
      <c r="Q415" s="2">
        <f t="shared" si="88"/>
        <v>208.33125761218133</v>
      </c>
      <c r="R415" s="2">
        <f t="shared" si="88"/>
        <v>170.25749388334071</v>
      </c>
      <c r="S415" s="2">
        <f t="shared" si="88"/>
        <v>35.333844864709093</v>
      </c>
      <c r="T415" s="2">
        <f t="shared" si="88"/>
        <v>1.9465848868239672</v>
      </c>
      <c r="U415" s="9">
        <f t="shared" si="85"/>
        <v>859.27264619083019</v>
      </c>
      <c r="V415" s="13">
        <f t="shared" si="82"/>
        <v>1.4854353048576741E-4</v>
      </c>
    </row>
    <row r="416" spans="1:22">
      <c r="A416" s="2"/>
      <c r="B416" s="2"/>
      <c r="C416">
        <v>1992.375</v>
      </c>
      <c r="D416">
        <v>359.71</v>
      </c>
      <c r="E416" s="1">
        <f t="shared" si="86"/>
        <v>2160</v>
      </c>
      <c r="F416" s="4">
        <f>F415*SUM(economy!Z206:AB206)/SUM(economy!Z205:AB205)</f>
        <v>16027.178452006323</v>
      </c>
      <c r="G416" s="9">
        <f t="shared" si="87"/>
        <v>169.38660999288999</v>
      </c>
      <c r="H416" s="9">
        <f t="shared" si="87"/>
        <v>209.27069280990059</v>
      </c>
      <c r="I416" s="9">
        <f t="shared" si="87"/>
        <v>170.39236956386034</v>
      </c>
      <c r="J416" s="9">
        <f t="shared" si="87"/>
        <v>35.206114285947244</v>
      </c>
      <c r="K416" s="9">
        <f t="shared" si="87"/>
        <v>1.9369757863449339</v>
      </c>
      <c r="L416" s="9">
        <f t="shared" si="84"/>
        <v>861.19276243894319</v>
      </c>
      <c r="O416">
        <f t="shared" si="81"/>
        <v>16027.178452006323</v>
      </c>
      <c r="P416" s="2">
        <f t="shared" si="88"/>
        <v>169.38667102575386</v>
      </c>
      <c r="Q416" s="2">
        <f t="shared" si="88"/>
        <v>209.27075683500584</v>
      </c>
      <c r="R416" s="2">
        <f t="shared" si="88"/>
        <v>170.39239252540017</v>
      </c>
      <c r="S416" s="2">
        <f t="shared" si="88"/>
        <v>35.206114318951073</v>
      </c>
      <c r="T416" s="2">
        <f t="shared" si="88"/>
        <v>1.9369757863449339</v>
      </c>
      <c r="U416" s="9">
        <f t="shared" si="85"/>
        <v>861.1929104914559</v>
      </c>
      <c r="V416" s="13">
        <f t="shared" si="82"/>
        <v>1.4805251271354791E-4</v>
      </c>
    </row>
    <row r="417" spans="1:22">
      <c r="A417" s="2"/>
      <c r="B417" s="2"/>
      <c r="C417">
        <v>1992.4583</v>
      </c>
      <c r="D417">
        <v>359.43</v>
      </c>
      <c r="E417" s="1">
        <f t="shared" si="86"/>
        <v>2161</v>
      </c>
      <c r="F417" s="4">
        <f>F416*SUM(economy!Z207:AB207)/SUM(economy!Z206:AB206)</f>
        <v>15944.288073361162</v>
      </c>
      <c r="G417" s="9">
        <f t="shared" si="87"/>
        <v>170.36479459324718</v>
      </c>
      <c r="H417" s="9">
        <f t="shared" si="87"/>
        <v>210.19988226206661</v>
      </c>
      <c r="I417" s="9">
        <f t="shared" si="87"/>
        <v>170.51309725132046</v>
      </c>
      <c r="J417" s="9">
        <f t="shared" si="87"/>
        <v>35.076023891161249</v>
      </c>
      <c r="K417" s="9">
        <f t="shared" si="87"/>
        <v>1.9272848941216463</v>
      </c>
      <c r="L417" s="9">
        <f t="shared" si="84"/>
        <v>863.08108289191716</v>
      </c>
      <c r="O417">
        <f t="shared" si="81"/>
        <v>15944.288073361162</v>
      </c>
      <c r="P417" s="2">
        <f t="shared" si="88"/>
        <v>170.36485562611105</v>
      </c>
      <c r="Q417" s="2">
        <f t="shared" si="88"/>
        <v>210.19994611103687</v>
      </c>
      <c r="R417" s="2">
        <f t="shared" si="88"/>
        <v>170.51311990465635</v>
      </c>
      <c r="S417" s="2">
        <f t="shared" si="88"/>
        <v>35.076023922279667</v>
      </c>
      <c r="T417" s="2">
        <f t="shared" si="88"/>
        <v>1.9272848941216463</v>
      </c>
      <c r="U417" s="9">
        <f t="shared" si="85"/>
        <v>863.0812304582056</v>
      </c>
      <c r="V417" s="13">
        <f t="shared" si="82"/>
        <v>1.4756628843315411E-4</v>
      </c>
    </row>
    <row r="418" spans="1:22">
      <c r="A418" s="2"/>
      <c r="B418" s="2"/>
      <c r="C418">
        <v>1992.5417</v>
      </c>
      <c r="D418">
        <v>357.15</v>
      </c>
      <c r="E418" s="1">
        <f t="shared" si="86"/>
        <v>2162</v>
      </c>
      <c r="F418" s="4">
        <f>F417*SUM(economy!Z208:AB208)/SUM(economy!Z207:AB207)</f>
        <v>15860.80897775413</v>
      </c>
      <c r="G418" s="9">
        <f t="shared" si="87"/>
        <v>171.33792015641006</v>
      </c>
      <c r="H418" s="9">
        <f t="shared" si="87"/>
        <v>211.11873235212238</v>
      </c>
      <c r="I418" s="9">
        <f t="shared" si="87"/>
        <v>170.61975144277127</v>
      </c>
      <c r="J418" s="9">
        <f t="shared" si="87"/>
        <v>34.943636233962692</v>
      </c>
      <c r="K418" s="9">
        <f t="shared" si="87"/>
        <v>1.9175155037957086</v>
      </c>
      <c r="L418" s="9">
        <f t="shared" si="84"/>
        <v>864.93755568906215</v>
      </c>
      <c r="O418">
        <f t="shared" si="81"/>
        <v>15860.80897775413</v>
      </c>
      <c r="P418" s="2">
        <f t="shared" si="88"/>
        <v>171.33798118927393</v>
      </c>
      <c r="Q418" s="2">
        <f t="shared" si="88"/>
        <v>211.11879602544221</v>
      </c>
      <c r="R418" s="2">
        <f t="shared" si="88"/>
        <v>170.61977379204012</v>
      </c>
      <c r="S418" s="2">
        <f t="shared" si="88"/>
        <v>34.943636263303418</v>
      </c>
      <c r="T418" s="2">
        <f t="shared" si="88"/>
        <v>1.9175155037957086</v>
      </c>
      <c r="U418" s="9">
        <f t="shared" si="85"/>
        <v>864.93770277385545</v>
      </c>
      <c r="V418" s="13">
        <f t="shared" si="82"/>
        <v>1.4708479329783586E-4</v>
      </c>
    </row>
    <row r="419" spans="1:22">
      <c r="A419" s="2"/>
      <c r="B419" s="2"/>
      <c r="C419">
        <v>1992.625</v>
      </c>
      <c r="D419">
        <v>354.99</v>
      </c>
      <c r="E419" s="1">
        <f t="shared" si="86"/>
        <v>2163</v>
      </c>
      <c r="F419" s="4">
        <f>F418*SUM(economy!Z209:AB209)/SUM(economy!Z208:AB208)</f>
        <v>15776.767387532906</v>
      </c>
      <c r="G419" s="9">
        <f t="shared" si="87"/>
        <v>172.30595075129648</v>
      </c>
      <c r="H419" s="9">
        <f t="shared" si="87"/>
        <v>212.02721624537423</v>
      </c>
      <c r="I419" s="9">
        <f t="shared" si="87"/>
        <v>170.7124325956033</v>
      </c>
      <c r="J419" s="9">
        <f t="shared" si="87"/>
        <v>34.809013451495993</v>
      </c>
      <c r="K419" s="9">
        <f t="shared" si="87"/>
        <v>1.9076708626698005</v>
      </c>
      <c r="L419" s="9">
        <f t="shared" si="84"/>
        <v>866.76228390643973</v>
      </c>
      <c r="O419">
        <f t="shared" si="81"/>
        <v>15776.767387532906</v>
      </c>
      <c r="P419" s="2">
        <f t="shared" si="88"/>
        <v>172.30601178416035</v>
      </c>
      <c r="Q419" s="2">
        <f t="shared" si="88"/>
        <v>212.02727974352683</v>
      </c>
      <c r="R419" s="2">
        <f t="shared" si="88"/>
        <v>170.71245464488649</v>
      </c>
      <c r="S419" s="2">
        <f t="shared" si="88"/>
        <v>34.809013479160576</v>
      </c>
      <c r="T419" s="2">
        <f t="shared" si="88"/>
        <v>1.9076708626698005</v>
      </c>
      <c r="U419" s="9">
        <f t="shared" si="85"/>
        <v>866.76243051440406</v>
      </c>
      <c r="V419" s="13">
        <f t="shared" si="82"/>
        <v>1.4660796432508505E-4</v>
      </c>
    </row>
    <row r="420" spans="1:22">
      <c r="A420" s="2"/>
      <c r="B420" s="2"/>
      <c r="C420">
        <v>1992.7083</v>
      </c>
      <c r="D420">
        <v>353.01</v>
      </c>
      <c r="E420" s="1">
        <f t="shared" si="86"/>
        <v>2164</v>
      </c>
      <c r="F420" s="4">
        <f>F419*SUM(economy!Z210:AB210)/SUM(economy!Z209:AB209)</f>
        <v>15692.189129232345</v>
      </c>
      <c r="G420" s="9">
        <f t="shared" si="87"/>
        <v>173.2688520472492</v>
      </c>
      <c r="H420" s="9">
        <f t="shared" si="87"/>
        <v>212.92530964314383</v>
      </c>
      <c r="I420" s="9">
        <f t="shared" si="87"/>
        <v>170.79124375831378</v>
      </c>
      <c r="J420" s="9">
        <f t="shared" si="87"/>
        <v>34.672217208946179</v>
      </c>
      <c r="K420" s="9">
        <f t="shared" si="87"/>
        <v>1.8977541714286925</v>
      </c>
      <c r="L420" s="9">
        <f t="shared" si="84"/>
        <v>868.55537682908175</v>
      </c>
      <c r="O420">
        <f t="shared" si="81"/>
        <v>15692.189129232345</v>
      </c>
      <c r="P420" s="2">
        <f t="shared" si="88"/>
        <v>173.26891308011307</v>
      </c>
      <c r="Q420" s="2">
        <f t="shared" si="88"/>
        <v>212.92537296661112</v>
      </c>
      <c r="R420" s="2">
        <f t="shared" si="88"/>
        <v>170.7912655116379</v>
      </c>
      <c r="S420" s="2">
        <f t="shared" si="88"/>
        <v>34.672217235030374</v>
      </c>
      <c r="T420" s="2">
        <f t="shared" si="88"/>
        <v>1.8977541714286925</v>
      </c>
      <c r="U420" s="9">
        <f t="shared" si="85"/>
        <v>868.55552296482119</v>
      </c>
      <c r="V420" s="13">
        <f t="shared" si="82"/>
        <v>1.4613573944188829E-4</v>
      </c>
    </row>
    <row r="421" spans="1:22">
      <c r="A421" s="2"/>
      <c r="B421" s="2"/>
      <c r="C421">
        <v>1992.7917</v>
      </c>
      <c r="D421">
        <v>353.41</v>
      </c>
      <c r="E421" s="1">
        <f t="shared" si="86"/>
        <v>2165</v>
      </c>
      <c r="F421" s="4">
        <f>F420*SUM(economy!Z211:AB211)/SUM(economy!Z210:AB210)</f>
        <v>15607.099632366775</v>
      </c>
      <c r="G421" s="9">
        <f t="shared" si="87"/>
        <v>174.2265912898784</v>
      </c>
      <c r="H421" s="9">
        <f t="shared" si="87"/>
        <v>213.81299073862596</v>
      </c>
      <c r="I421" s="9">
        <f t="shared" si="87"/>
        <v>170.8562904762623</v>
      </c>
      <c r="J421" s="9">
        <f t="shared" si="87"/>
        <v>34.533308680043575</v>
      </c>
      <c r="K421" s="9">
        <f t="shared" si="87"/>
        <v>1.887768583899204</v>
      </c>
      <c r="L421" s="9">
        <f t="shared" si="84"/>
        <v>870.31694976870938</v>
      </c>
      <c r="O421">
        <f t="shared" si="81"/>
        <v>15607.099632366775</v>
      </c>
      <c r="P421" s="2">
        <f t="shared" si="88"/>
        <v>174.22665232274227</v>
      </c>
      <c r="Q421" s="2">
        <f t="shared" si="88"/>
        <v>213.81305388788849</v>
      </c>
      <c r="R421" s="2">
        <f t="shared" si="88"/>
        <v>170.85631193759991</v>
      </c>
      <c r="S421" s="2">
        <f t="shared" si="88"/>
        <v>34.533308704637662</v>
      </c>
      <c r="T421" s="2">
        <f t="shared" si="88"/>
        <v>1.887768583899204</v>
      </c>
      <c r="U421" s="9">
        <f t="shared" si="85"/>
        <v>870.31709543676754</v>
      </c>
      <c r="V421" s="13">
        <f t="shared" si="82"/>
        <v>1.4566805816684791E-4</v>
      </c>
    </row>
    <row r="422" spans="1:22">
      <c r="A422" s="2"/>
      <c r="B422" s="2"/>
      <c r="C422">
        <v>1992.875</v>
      </c>
      <c r="D422">
        <v>354.42</v>
      </c>
      <c r="E422" s="1">
        <f t="shared" si="86"/>
        <v>2166</v>
      </c>
      <c r="F422" s="4">
        <f>F421*SUM(economy!Z212:AB212)/SUM(economy!Z211:AB211)</f>
        <v>15521.52392851418</v>
      </c>
      <c r="G422" s="9">
        <f t="shared" si="87"/>
        <v>175.17913727683037</v>
      </c>
      <c r="H422" s="9">
        <f t="shared" si="87"/>
        <v>214.69024017275439</v>
      </c>
      <c r="I422" s="9">
        <f t="shared" si="87"/>
        <v>170.90768069851018</v>
      </c>
      <c r="J422" s="9">
        <f t="shared" si="87"/>
        <v>34.392348528540381</v>
      </c>
      <c r="K422" s="9">
        <f t="shared" si="87"/>
        <v>1.8777172068479087</v>
      </c>
      <c r="L422" s="9">
        <f t="shared" si="84"/>
        <v>872.04712388348332</v>
      </c>
      <c r="O422">
        <f t="shared" si="81"/>
        <v>15521.52392851418</v>
      </c>
      <c r="P422" s="2">
        <f t="shared" si="88"/>
        <v>175.17919830969424</v>
      </c>
      <c r="Q422" s="2">
        <f t="shared" si="88"/>
        <v>214.69030314829141</v>
      </c>
      <c r="R422" s="2">
        <f t="shared" si="88"/>
        <v>170.90770187178049</v>
      </c>
      <c r="S422" s="2">
        <f t="shared" si="88"/>
        <v>34.392348551729484</v>
      </c>
      <c r="T422" s="2">
        <f t="shared" si="88"/>
        <v>1.8777172068479087</v>
      </c>
      <c r="U422" s="9">
        <f t="shared" si="85"/>
        <v>872.04726908834346</v>
      </c>
      <c r="V422" s="13">
        <f t="shared" si="82"/>
        <v>1.4520486013225309E-4</v>
      </c>
    </row>
    <row r="423" spans="1:22">
      <c r="A423" s="2"/>
      <c r="B423" s="2"/>
      <c r="C423">
        <v>1992.9583</v>
      </c>
      <c r="D423">
        <v>355.68</v>
      </c>
      <c r="E423" s="1">
        <f t="shared" si="86"/>
        <v>2167</v>
      </c>
      <c r="F423" s="4">
        <f>F422*SUM(economy!Z213:AB213)/SUM(economy!Z212:AB212)</f>
        <v>15435.48665068196</v>
      </c>
      <c r="G423" s="9">
        <f t="shared" ref="G423:K438" si="89">G422*(1-G$5)+G$4*$F422*$L$4/1000</f>
        <v>176.12646033350026</v>
      </c>
      <c r="H423" s="9">
        <f t="shared" si="89"/>
        <v>215.55704099010322</v>
      </c>
      <c r="I423" s="9">
        <f t="shared" si="89"/>
        <v>170.94552468577254</v>
      </c>
      <c r="J423" s="9">
        <f t="shared" si="89"/>
        <v>34.249396890637989</v>
      </c>
      <c r="K423" s="9">
        <f t="shared" si="89"/>
        <v>1.8676030998154403</v>
      </c>
      <c r="L423" s="9">
        <f t="shared" si="84"/>
        <v>873.7460259998295</v>
      </c>
      <c r="O423">
        <f t="shared" si="81"/>
        <v>15435.48665068196</v>
      </c>
      <c r="P423" s="2">
        <f t="shared" si="88"/>
        <v>176.12652136636413</v>
      </c>
      <c r="Q423" s="2">
        <f t="shared" si="88"/>
        <v>215.55710379239264</v>
      </c>
      <c r="R423" s="2">
        <f t="shared" si="88"/>
        <v>170.94554557484219</v>
      </c>
      <c r="S423" s="2">
        <f t="shared" si="88"/>
        <v>34.249396912502377</v>
      </c>
      <c r="T423" s="2">
        <f t="shared" si="88"/>
        <v>1.8676030998154403</v>
      </c>
      <c r="U423" s="9">
        <f t="shared" si="85"/>
        <v>873.74617074591674</v>
      </c>
      <c r="V423" s="13">
        <f t="shared" si="82"/>
        <v>1.4474608724412974E-4</v>
      </c>
    </row>
    <row r="424" spans="1:22">
      <c r="A424" s="2"/>
      <c r="B424" s="2"/>
      <c r="C424">
        <v>1993.0417</v>
      </c>
      <c r="D424">
        <v>357.1</v>
      </c>
      <c r="E424" s="1">
        <f t="shared" si="86"/>
        <v>2168</v>
      </c>
      <c r="F424" s="4">
        <f>F423*SUM(economy!Z214:AB214)/SUM(economy!Z213:AB213)</f>
        <v>15349.012032945306</v>
      </c>
      <c r="G424" s="9">
        <f t="shared" si="89"/>
        <v>177.06853228870619</v>
      </c>
      <c r="H424" s="9">
        <f t="shared" si="89"/>
        <v>216.4133785948498</v>
      </c>
      <c r="I424" s="9">
        <f t="shared" si="89"/>
        <v>170.96993491951088</v>
      </c>
      <c r="J424" s="9">
        <f t="shared" si="89"/>
        <v>34.104513358343723</v>
      </c>
      <c r="K424" s="9">
        <f t="shared" si="89"/>
        <v>1.8574292749862189</v>
      </c>
      <c r="L424" s="9">
        <f t="shared" si="84"/>
        <v>875.41378843639677</v>
      </c>
      <c r="O424">
        <f t="shared" si="81"/>
        <v>15349.012032945306</v>
      </c>
      <c r="P424" s="2">
        <f t="shared" ref="P424:T439" si="90">P423*(1-P$5)+P$4*$O423*$L$4/1000</f>
        <v>177.06859332157006</v>
      </c>
      <c r="Q424" s="2">
        <f t="shared" si="90"/>
        <v>216.41344122436826</v>
      </c>
      <c r="R424" s="2">
        <f t="shared" si="90"/>
        <v>170.96995552819456</v>
      </c>
      <c r="S424" s="2">
        <f t="shared" si="90"/>
        <v>34.104513378959069</v>
      </c>
      <c r="T424" s="2">
        <f t="shared" si="90"/>
        <v>1.8574292749862189</v>
      </c>
      <c r="U424" s="9">
        <f t="shared" si="85"/>
        <v>875.41393272807807</v>
      </c>
      <c r="V424" s="13">
        <f t="shared" si="82"/>
        <v>1.4429168129481695E-4</v>
      </c>
    </row>
    <row r="425" spans="1:22">
      <c r="A425" s="2"/>
      <c r="B425" s="2"/>
      <c r="C425">
        <v>1993.125</v>
      </c>
      <c r="D425">
        <v>357.42</v>
      </c>
      <c r="E425" s="1">
        <f t="shared" si="86"/>
        <v>2169</v>
      </c>
      <c r="F425" s="4">
        <f>F424*SUM(economy!Z215:AB215)/SUM(economy!Z214:AB214)</f>
        <v>15262.123910347993</v>
      </c>
      <c r="G425" s="9">
        <f t="shared" si="89"/>
        <v>178.00532645034136</v>
      </c>
      <c r="H425" s="9">
        <f t="shared" si="89"/>
        <v>217.25924070682512</v>
      </c>
      <c r="I425" s="9">
        <f t="shared" si="89"/>
        <v>170.98102601219117</v>
      </c>
      <c r="J425" s="9">
        <f t="shared" si="89"/>
        <v>33.957756963735896</v>
      </c>
      <c r="K425" s="9">
        <f t="shared" si="89"/>
        <v>1.847198697092457</v>
      </c>
      <c r="L425" s="9">
        <f t="shared" si="84"/>
        <v>877.05054883018602</v>
      </c>
      <c r="O425">
        <f t="shared" si="81"/>
        <v>15262.123910347993</v>
      </c>
      <c r="P425" s="2">
        <f t="shared" si="90"/>
        <v>178.00538748320523</v>
      </c>
      <c r="Q425" s="2">
        <f t="shared" si="90"/>
        <v>217.25930316404791</v>
      </c>
      <c r="R425" s="2">
        <f t="shared" si="90"/>
        <v>170.98104634425241</v>
      </c>
      <c r="S425" s="2">
        <f t="shared" si="90"/>
        <v>33.957756983173546</v>
      </c>
      <c r="T425" s="2">
        <f t="shared" si="90"/>
        <v>1.847198697092457</v>
      </c>
      <c r="U425" s="9">
        <f t="shared" si="85"/>
        <v>877.05069267177157</v>
      </c>
      <c r="V425" s="13">
        <f t="shared" si="82"/>
        <v>1.4384158555458271E-4</v>
      </c>
    </row>
    <row r="426" spans="1:22">
      <c r="A426" s="2"/>
      <c r="B426" s="2"/>
      <c r="C426">
        <v>1993.2083</v>
      </c>
      <c r="D426">
        <v>358.59</v>
      </c>
      <c r="E426" s="1">
        <f t="shared" si="86"/>
        <v>2170</v>
      </c>
      <c r="F426" s="4">
        <f>F425*SUM(economy!Z216:AB216)/SUM(economy!Z215:AB215)</f>
        <v>15174.845719056308</v>
      </c>
      <c r="G426" s="9">
        <f t="shared" si="89"/>
        <v>178.93681758101988</v>
      </c>
      <c r="H426" s="9">
        <f t="shared" si="89"/>
        <v>218.09461731767553</v>
      </c>
      <c r="I426" s="9">
        <f t="shared" si="89"/>
        <v>170.97891461873203</v>
      </c>
      <c r="J426" s="9">
        <f t="shared" si="89"/>
        <v>33.809186164116127</v>
      </c>
      <c r="K426" s="9">
        <f t="shared" si="89"/>
        <v>1.8369142833512786</v>
      </c>
      <c r="L426" s="9">
        <f t="shared" si="84"/>
        <v>878.65644996489482</v>
      </c>
      <c r="O426">
        <f t="shared" si="81"/>
        <v>15174.845719056308</v>
      </c>
      <c r="P426" s="2">
        <f t="shared" si="90"/>
        <v>178.93687861388375</v>
      </c>
      <c r="Q426" s="2">
        <f t="shared" si="90"/>
        <v>218.09467960307663</v>
      </c>
      <c r="R426" s="2">
        <f t="shared" si="90"/>
        <v>170.97893467788381</v>
      </c>
      <c r="S426" s="2">
        <f t="shared" si="90"/>
        <v>33.809186182443362</v>
      </c>
      <c r="T426" s="2">
        <f t="shared" si="90"/>
        <v>1.8369142833512786</v>
      </c>
      <c r="U426" s="9">
        <f t="shared" si="85"/>
        <v>878.65659336063879</v>
      </c>
      <c r="V426" s="13">
        <f t="shared" si="82"/>
        <v>1.43395743975816E-4</v>
      </c>
    </row>
    <row r="427" spans="1:22">
      <c r="A427" s="2"/>
      <c r="B427" s="2"/>
      <c r="C427">
        <v>1993.2917</v>
      </c>
      <c r="D427">
        <v>359.39</v>
      </c>
      <c r="E427" s="1">
        <f t="shared" si="86"/>
        <v>2171</v>
      </c>
      <c r="F427" s="4">
        <f>F426*SUM(economy!Z217:AB217)/SUM(economy!Z216:AB216)</f>
        <v>15087.200496756923</v>
      </c>
      <c r="G427" s="9">
        <f t="shared" si="89"/>
        <v>179.86298187373222</v>
      </c>
      <c r="H427" s="9">
        <f t="shared" si="89"/>
        <v>218.91950064715965</v>
      </c>
      <c r="I427" s="9">
        <f t="shared" si="89"/>
        <v>170.96371934916422</v>
      </c>
      <c r="J427" s="9">
        <f t="shared" si="89"/>
        <v>33.658858828027903</v>
      </c>
      <c r="K427" s="9">
        <f t="shared" si="89"/>
        <v>1.826578903433808</v>
      </c>
      <c r="L427" s="9">
        <f t="shared" si="84"/>
        <v>880.23163960151771</v>
      </c>
      <c r="O427">
        <f t="shared" si="81"/>
        <v>15087.200496756923</v>
      </c>
      <c r="P427" s="2">
        <f t="shared" si="90"/>
        <v>179.86304290659609</v>
      </c>
      <c r="Q427" s="2">
        <f t="shared" si="90"/>
        <v>218.91956276121175</v>
      </c>
      <c r="R427" s="2">
        <f t="shared" si="90"/>
        <v>170.9637391390697</v>
      </c>
      <c r="S427" s="2">
        <f t="shared" si="90"/>
        <v>33.65885884530816</v>
      </c>
      <c r="T427" s="2">
        <f t="shared" si="90"/>
        <v>1.826578903433808</v>
      </c>
      <c r="U427" s="9">
        <f t="shared" si="85"/>
        <v>880.23178255561947</v>
      </c>
      <c r="V427" s="13">
        <f t="shared" si="82"/>
        <v>1.4295410176146106E-4</v>
      </c>
    </row>
    <row r="428" spans="1:22">
      <c r="A428" s="2"/>
      <c r="B428" s="2"/>
      <c r="C428">
        <v>1993.375</v>
      </c>
      <c r="D428">
        <v>360.3</v>
      </c>
      <c r="E428" s="1">
        <f t="shared" si="86"/>
        <v>2172</v>
      </c>
      <c r="F428" s="4">
        <f>F427*SUM(economy!Z218:AB218)/SUM(economy!Z217:AB217)</f>
        <v>14999.210883289181</v>
      </c>
      <c r="G428" s="9">
        <f t="shared" si="89"/>
        <v>180.78379692752489</v>
      </c>
      <c r="H428" s="9">
        <f t="shared" si="89"/>
        <v>219.73388509960282</v>
      </c>
      <c r="I428" s="9">
        <f t="shared" si="89"/>
        <v>170.93556068252255</v>
      </c>
      <c r="J428" s="9">
        <f t="shared" si="89"/>
        <v>33.506832222120615</v>
      </c>
      <c r="K428" s="9">
        <f t="shared" si="89"/>
        <v>1.8161953794650985</v>
      </c>
      <c r="L428" s="9">
        <f t="shared" si="84"/>
        <v>881.77627031123586</v>
      </c>
      <c r="O428">
        <f t="shared" si="81"/>
        <v>14999.210883289181</v>
      </c>
      <c r="P428" s="2">
        <f t="shared" si="90"/>
        <v>180.78385796038876</v>
      </c>
      <c r="Q428" s="2">
        <f t="shared" si="90"/>
        <v>219.73394704277732</v>
      </c>
      <c r="R428" s="2">
        <f t="shared" si="90"/>
        <v>170.93558020679575</v>
      </c>
      <c r="S428" s="2">
        <f t="shared" si="90"/>
        <v>33.506832238413701</v>
      </c>
      <c r="T428" s="2">
        <f t="shared" si="90"/>
        <v>1.8161953794650985</v>
      </c>
      <c r="U428" s="9">
        <f t="shared" si="85"/>
        <v>881.77641282784066</v>
      </c>
      <c r="V428" s="13">
        <f t="shared" si="82"/>
        <v>1.4251660479658312E-4</v>
      </c>
    </row>
    <row r="429" spans="1:22">
      <c r="A429" s="2"/>
      <c r="B429" s="2"/>
      <c r="C429">
        <v>1993.4583</v>
      </c>
      <c r="D429">
        <v>359.64</v>
      </c>
      <c r="E429" s="1">
        <f t="shared" si="86"/>
        <v>2173</v>
      </c>
      <c r="F429" s="4">
        <f>F428*SUM(economy!Z219:AB219)/SUM(economy!Z218:AB218)</f>
        <v>14910.899121502682</v>
      </c>
      <c r="G429" s="9">
        <f t="shared" si="89"/>
        <v>181.69924172321859</v>
      </c>
      <c r="H429" s="9">
        <f t="shared" si="89"/>
        <v>220.53776722053078</v>
      </c>
      <c r="I429" s="9">
        <f t="shared" si="89"/>
        <v>170.89456088198844</v>
      </c>
      <c r="J429" s="9">
        <f t="shared" si="89"/>
        <v>33.353162998838123</v>
      </c>
      <c r="K429" s="9">
        <f t="shared" si="89"/>
        <v>1.8057664860537765</v>
      </c>
      <c r="L429" s="9">
        <f t="shared" si="84"/>
        <v>883.2904993106298</v>
      </c>
      <c r="O429">
        <f t="shared" si="81"/>
        <v>14910.899121502682</v>
      </c>
      <c r="P429" s="2">
        <f t="shared" si="90"/>
        <v>181.69930275608246</v>
      </c>
      <c r="Q429" s="2">
        <f t="shared" si="90"/>
        <v>220.53782899329775</v>
      </c>
      <c r="R429" s="2">
        <f t="shared" si="90"/>
        <v>170.8945801441948</v>
      </c>
      <c r="S429" s="2">
        <f t="shared" si="90"/>
        <v>33.353163014200433</v>
      </c>
      <c r="T429" s="2">
        <f t="shared" si="90"/>
        <v>1.8057664860537765</v>
      </c>
      <c r="U429" s="9">
        <f t="shared" si="85"/>
        <v>883.29064139382922</v>
      </c>
      <c r="V429" s="13">
        <f t="shared" si="82"/>
        <v>1.4208319942099479E-4</v>
      </c>
    </row>
    <row r="430" spans="1:22">
      <c r="A430" s="2"/>
      <c r="B430" s="2"/>
      <c r="C430">
        <v>1993.5417</v>
      </c>
      <c r="D430">
        <v>357.45</v>
      </c>
      <c r="E430" s="1">
        <f t="shared" si="86"/>
        <v>2174</v>
      </c>
      <c r="F430" s="4">
        <f>F429*SUM(economy!Z220:AB220)/SUM(economy!Z219:AB219)</f>
        <v>14822.287058331041</v>
      </c>
      <c r="G430" s="9">
        <f t="shared" si="89"/>
        <v>182.60929659917886</v>
      </c>
      <c r="H430" s="9">
        <f t="shared" si="89"/>
        <v>221.33114565350314</v>
      </c>
      <c r="I430" s="9">
        <f t="shared" si="89"/>
        <v>170.84084391130037</v>
      </c>
      <c r="J430" s="9">
        <f t="shared" si="89"/>
        <v>33.197907184911394</v>
      </c>
      <c r="K430" s="9">
        <f t="shared" si="89"/>
        <v>1.7952949503502822</v>
      </c>
      <c r="L430" s="9">
        <f t="shared" si="84"/>
        <v>884.77448829924401</v>
      </c>
      <c r="O430">
        <f t="shared" si="81"/>
        <v>14822.287058331041</v>
      </c>
      <c r="P430" s="2">
        <f t="shared" si="90"/>
        <v>182.60935763204273</v>
      </c>
      <c r="Q430" s="2">
        <f t="shared" si="90"/>
        <v>221.3312072563314</v>
      </c>
      <c r="R430" s="2">
        <f t="shared" si="90"/>
        <v>170.84086291495754</v>
      </c>
      <c r="S430" s="2">
        <f t="shared" si="90"/>
        <v>33.197907199396099</v>
      </c>
      <c r="T430" s="2">
        <f t="shared" si="90"/>
        <v>1.7952949503502822</v>
      </c>
      <c r="U430" s="9">
        <f t="shared" si="85"/>
        <v>884.77462995307803</v>
      </c>
      <c r="V430" s="13">
        <f t="shared" si="82"/>
        <v>1.4165383402087173E-4</v>
      </c>
    </row>
    <row r="431" spans="1:22">
      <c r="A431" s="2"/>
      <c r="B431" s="2"/>
      <c r="C431">
        <v>1993.625</v>
      </c>
      <c r="D431">
        <v>355.76</v>
      </c>
      <c r="E431" s="1">
        <f t="shared" si="86"/>
        <v>2175</v>
      </c>
      <c r="F431" s="4">
        <f>F430*SUM(economy!Z221:AB221)/SUM(economy!Z220:AB220)</f>
        <v>14733.396146073184</v>
      </c>
      <c r="G431" s="9">
        <f t="shared" si="89"/>
        <v>183.51394322715211</v>
      </c>
      <c r="H431" s="9">
        <f t="shared" si="89"/>
        <v>222.11402109716636</v>
      </c>
      <c r="I431" s="9">
        <f t="shared" si="89"/>
        <v>170.77453535244754</v>
      </c>
      <c r="J431" s="9">
        <f t="shared" si="89"/>
        <v>33.041120170634471</v>
      </c>
      <c r="K431" s="9">
        <f t="shared" si="89"/>
        <v>1.7847834521326056</v>
      </c>
      <c r="L431" s="9">
        <f t="shared" si="84"/>
        <v>886.22840329953306</v>
      </c>
      <c r="O431">
        <f t="shared" si="81"/>
        <v>14733.396146073184</v>
      </c>
      <c r="P431" s="2">
        <f t="shared" si="90"/>
        <v>183.51400426001598</v>
      </c>
      <c r="Q431" s="2">
        <f t="shared" si="90"/>
        <v>222.11408253052338</v>
      </c>
      <c r="R431" s="2">
        <f t="shared" si="90"/>
        <v>170.77455410102593</v>
      </c>
      <c r="S431" s="2">
        <f t="shared" si="90"/>
        <v>33.041120184291714</v>
      </c>
      <c r="T431" s="2">
        <f t="shared" si="90"/>
        <v>1.7847834521326056</v>
      </c>
      <c r="U431" s="9">
        <f t="shared" si="85"/>
        <v>886.22854452798958</v>
      </c>
      <c r="V431" s="13">
        <f t="shared" si="82"/>
        <v>1.4122845652764227E-4</v>
      </c>
    </row>
    <row r="432" spans="1:22">
      <c r="A432" s="2"/>
      <c r="B432" s="2"/>
      <c r="C432">
        <v>1993.7083</v>
      </c>
      <c r="D432">
        <v>354.14</v>
      </c>
      <c r="E432" s="1">
        <f t="shared" si="86"/>
        <v>2176</v>
      </c>
      <c r="F432" s="4">
        <f>F431*SUM(economy!Z222:AB222)/SUM(economy!Z221:AB221)</f>
        <v>14644.247443873041</v>
      </c>
      <c r="G432" s="9">
        <f t="shared" si="89"/>
        <v>184.41316458818005</v>
      </c>
      <c r="H432" s="9">
        <f t="shared" si="89"/>
        <v>222.88639626254525</v>
      </c>
      <c r="I432" s="9">
        <f t="shared" si="89"/>
        <v>170.69576232466102</v>
      </c>
      <c r="J432" s="9">
        <f t="shared" si="89"/>
        <v>32.882856699903506</v>
      </c>
      <c r="K432" s="9">
        <f t="shared" si="89"/>
        <v>1.7742346239184426</v>
      </c>
      <c r="L432" s="9">
        <f t="shared" si="84"/>
        <v>887.65241449920836</v>
      </c>
      <c r="O432">
        <f t="shared" si="81"/>
        <v>14644.247443873041</v>
      </c>
      <c r="P432" s="2">
        <f t="shared" si="90"/>
        <v>184.41322562104392</v>
      </c>
      <c r="Q432" s="2">
        <f t="shared" si="90"/>
        <v>222.88645752689726</v>
      </c>
      <c r="R432" s="2">
        <f t="shared" si="90"/>
        <v>170.69578082158444</v>
      </c>
      <c r="S432" s="2">
        <f t="shared" si="90"/>
        <v>32.882856712780551</v>
      </c>
      <c r="T432" s="2">
        <f t="shared" si="90"/>
        <v>1.7742346239184426</v>
      </c>
      <c r="U432" s="9">
        <f t="shared" si="85"/>
        <v>887.6525553062246</v>
      </c>
      <c r="V432" s="13">
        <f t="shared" si="82"/>
        <v>1.4080701623697678E-4</v>
      </c>
    </row>
    <row r="433" spans="1:22">
      <c r="A433" s="2"/>
      <c r="B433" s="2"/>
      <c r="C433">
        <v>1993.7917</v>
      </c>
      <c r="D433">
        <v>354.23</v>
      </c>
      <c r="E433" s="1">
        <f t="shared" si="86"/>
        <v>2177</v>
      </c>
      <c r="F433" s="4">
        <f>F432*SUM(economy!Z223:AB223)/SUM(economy!Z222:AB222)</f>
        <v>14554.861619389336</v>
      </c>
      <c r="G433" s="9">
        <f t="shared" si="89"/>
        <v>185.30694494860424</v>
      </c>
      <c r="H433" s="9">
        <f t="shared" si="89"/>
        <v>223.64827583059093</v>
      </c>
      <c r="I433" s="9">
        <f t="shared" si="89"/>
        <v>170.60465340471427</v>
      </c>
      <c r="J433" s="9">
        <f t="shared" si="89"/>
        <v>32.723170860998465</v>
      </c>
      <c r="K433" s="9">
        <f t="shared" si="89"/>
        <v>1.7636510511026924</v>
      </c>
      <c r="L433" s="9">
        <f t="shared" si="84"/>
        <v>889.04669609601058</v>
      </c>
      <c r="O433">
        <f t="shared" si="81"/>
        <v>14554.861619389336</v>
      </c>
      <c r="P433" s="2">
        <f t="shared" si="90"/>
        <v>185.30700598146811</v>
      </c>
      <c r="Q433" s="2">
        <f t="shared" si="90"/>
        <v>223.64833692640289</v>
      </c>
      <c r="R433" s="2">
        <f t="shared" si="90"/>
        <v>170.60467165336058</v>
      </c>
      <c r="S433" s="2">
        <f t="shared" si="90"/>
        <v>32.723170873139885</v>
      </c>
      <c r="T433" s="2">
        <f t="shared" si="90"/>
        <v>1.7636510511026924</v>
      </c>
      <c r="U433" s="9">
        <f t="shared" si="85"/>
        <v>889.04683648547416</v>
      </c>
      <c r="V433" s="13">
        <f t="shared" si="82"/>
        <v>1.4038946358141402E-4</v>
      </c>
    </row>
    <row r="434" spans="1:22">
      <c r="A434" s="2"/>
      <c r="B434" s="2"/>
      <c r="C434">
        <v>1993.875</v>
      </c>
      <c r="D434">
        <v>355.53</v>
      </c>
      <c r="E434" s="1">
        <f t="shared" si="86"/>
        <v>2178</v>
      </c>
      <c r="F434" s="4">
        <f>F433*SUM(economy!Z224:AB224)/SUM(economy!Z223:AB223)</f>
        <v>14465.258950646614</v>
      </c>
      <c r="G434" s="9">
        <f t="shared" si="89"/>
        <v>186.1952698361726</v>
      </c>
      <c r="H434" s="9">
        <f t="shared" si="89"/>
        <v>224.39966641000237</v>
      </c>
      <c r="I434" s="9">
        <f t="shared" si="89"/>
        <v>170.50133854854451</v>
      </c>
      <c r="J434" s="9">
        <f t="shared" si="89"/>
        <v>32.562116078087485</v>
      </c>
      <c r="K434" s="9">
        <f t="shared" si="89"/>
        <v>1.7530352721192441</v>
      </c>
      <c r="L434" s="9">
        <f t="shared" si="84"/>
        <v>890.41142614492617</v>
      </c>
      <c r="O434">
        <f t="shared" si="81"/>
        <v>14465.258950646614</v>
      </c>
      <c r="P434" s="2">
        <f t="shared" si="90"/>
        <v>186.19533086903647</v>
      </c>
      <c r="Q434" s="2">
        <f t="shared" si="90"/>
        <v>224.39972733773791</v>
      </c>
      <c r="R434" s="2">
        <f t="shared" si="90"/>
        <v>170.50135655224625</v>
      </c>
      <c r="S434" s="2">
        <f t="shared" si="90"/>
        <v>32.562116089535301</v>
      </c>
      <c r="T434" s="2">
        <f t="shared" si="90"/>
        <v>1.7530352721192441</v>
      </c>
      <c r="U434" s="9">
        <f t="shared" si="85"/>
        <v>890.41156612067527</v>
      </c>
      <c r="V434" s="13">
        <f t="shared" si="82"/>
        <v>1.3997574910717958E-4</v>
      </c>
    </row>
    <row r="435" spans="1:22">
      <c r="A435" s="2"/>
      <c r="B435" s="2"/>
      <c r="C435">
        <v>1993.9583</v>
      </c>
      <c r="D435">
        <v>357.03</v>
      </c>
      <c r="E435" s="1">
        <f t="shared" si="86"/>
        <v>2179</v>
      </c>
      <c r="F435" s="4">
        <f>F434*SUM(economy!Z225:AB225)/SUM(economy!Z224:AB224)</f>
        <v>14375.459328059784</v>
      </c>
      <c r="G435" s="9">
        <f t="shared" si="89"/>
        <v>187.07812601625901</v>
      </c>
      <c r="H435" s="9">
        <f t="shared" si="89"/>
        <v>225.1405764953376</v>
      </c>
      <c r="I435" s="9">
        <f t="shared" si="89"/>
        <v>170.38594901420407</v>
      </c>
      <c r="J435" s="9">
        <f t="shared" si="89"/>
        <v>32.399745103433744</v>
      </c>
      <c r="K435" s="9">
        <f t="shared" si="89"/>
        <v>1.7423897786260112</v>
      </c>
      <c r="L435" s="9">
        <f t="shared" si="84"/>
        <v>891.74678640786033</v>
      </c>
      <c r="O435">
        <f t="shared" si="81"/>
        <v>14375.459328059784</v>
      </c>
      <c r="P435" s="2">
        <f t="shared" si="90"/>
        <v>187.07818704912287</v>
      </c>
      <c r="Q435" s="2">
        <f t="shared" si="90"/>
        <v>225.14063725545913</v>
      </c>
      <c r="R435" s="2">
        <f t="shared" si="90"/>
        <v>170.38596677624903</v>
      </c>
      <c r="S435" s="2">
        <f t="shared" si="90"/>
        <v>32.399745114227578</v>
      </c>
      <c r="T435" s="2">
        <f t="shared" si="90"/>
        <v>1.7423897786260112</v>
      </c>
      <c r="U435" s="9">
        <f t="shared" si="85"/>
        <v>891.7469259736846</v>
      </c>
      <c r="V435" s="13">
        <f t="shared" si="82"/>
        <v>1.3956582426999375E-4</v>
      </c>
    </row>
    <row r="436" spans="1:22">
      <c r="A436" s="2"/>
      <c r="B436" s="2"/>
      <c r="C436">
        <v>1994.0417</v>
      </c>
      <c r="D436">
        <v>358.36</v>
      </c>
      <c r="E436" s="1">
        <f t="shared" si="86"/>
        <v>2180</v>
      </c>
      <c r="F436" s="4">
        <f>F435*SUM(economy!Z226:AB226)/SUM(economy!Z225:AB225)</f>
        <v>14285.48225662322</v>
      </c>
      <c r="G436" s="9">
        <f t="shared" si="89"/>
        <v>187.95550146820631</v>
      </c>
      <c r="H436" s="9">
        <f t="shared" si="89"/>
        <v>225.87101642543047</v>
      </c>
      <c r="I436" s="9">
        <f t="shared" si="89"/>
        <v>170.25861728615021</v>
      </c>
      <c r="J436" s="9">
        <f t="shared" si="89"/>
        <v>32.236110010285223</v>
      </c>
      <c r="K436" s="9">
        <f t="shared" si="89"/>
        <v>1.7317170157122073</v>
      </c>
      <c r="L436" s="9">
        <f t="shared" si="84"/>
        <v>893.05296220578441</v>
      </c>
      <c r="O436">
        <f t="shared" si="81"/>
        <v>14285.48225662322</v>
      </c>
      <c r="P436" s="2">
        <f t="shared" si="90"/>
        <v>187.95556250107018</v>
      </c>
      <c r="Q436" s="2">
        <f t="shared" si="90"/>
        <v>225.87107701839909</v>
      </c>
      <c r="R436" s="2">
        <f t="shared" si="90"/>
        <v>170.25863480978208</v>
      </c>
      <c r="S436" s="2">
        <f t="shared" si="90"/>
        <v>32.236110020462441</v>
      </c>
      <c r="T436" s="2">
        <f t="shared" si="90"/>
        <v>1.7317170157122073</v>
      </c>
      <c r="U436" s="9">
        <f t="shared" si="85"/>
        <v>893.05310136542596</v>
      </c>
      <c r="V436" s="13">
        <f t="shared" si="82"/>
        <v>1.3915964154875837E-4</v>
      </c>
    </row>
    <row r="437" spans="1:22">
      <c r="A437" s="2"/>
      <c r="B437" s="2"/>
      <c r="C437">
        <v>1994.125</v>
      </c>
      <c r="D437">
        <v>359.04</v>
      </c>
      <c r="E437" s="1">
        <f t="shared" si="86"/>
        <v>2181</v>
      </c>
      <c r="F437" s="4">
        <f>F436*SUM(economy!Z227:AB227)/SUM(economy!Z226:AB226)</f>
        <v>14195.34685825727</v>
      </c>
      <c r="G437" s="9">
        <f t="shared" si="89"/>
        <v>188.82738536180304</v>
      </c>
      <c r="H437" s="9">
        <f t="shared" si="89"/>
        <v>226.59099834212731</v>
      </c>
      <c r="I437" s="9">
        <f t="shared" si="89"/>
        <v>170.11947700088007</v>
      </c>
      <c r="J437" s="9">
        <f t="shared" si="89"/>
        <v>32.071262186427546</v>
      </c>
      <c r="K437" s="9">
        <f t="shared" si="89"/>
        <v>1.7210193821268427</v>
      </c>
      <c r="L437" s="9">
        <f t="shared" si="84"/>
        <v>894.3301422733648</v>
      </c>
      <c r="O437">
        <f t="shared" si="81"/>
        <v>14195.34685825727</v>
      </c>
      <c r="P437" s="2">
        <f t="shared" si="90"/>
        <v>188.82744639466691</v>
      </c>
      <c r="Q437" s="2">
        <f t="shared" si="90"/>
        <v>226.59105876840289</v>
      </c>
      <c r="R437" s="2">
        <f t="shared" si="90"/>
        <v>170.11949428929896</v>
      </c>
      <c r="S437" s="2">
        <f t="shared" si="90"/>
        <v>32.071262196023376</v>
      </c>
      <c r="T437" s="2">
        <f t="shared" si="90"/>
        <v>1.7210193821268427</v>
      </c>
      <c r="U437" s="9">
        <f t="shared" si="85"/>
        <v>894.3302810305189</v>
      </c>
      <c r="V437" s="13">
        <f t="shared" si="82"/>
        <v>1.3875715410449629E-4</v>
      </c>
    </row>
    <row r="438" spans="1:22">
      <c r="A438" s="2"/>
      <c r="B438" s="2"/>
      <c r="C438">
        <v>1994.2083</v>
      </c>
      <c r="D438">
        <v>360.11</v>
      </c>
      <c r="E438" s="1">
        <f t="shared" si="86"/>
        <v>2182</v>
      </c>
      <c r="F438" s="4">
        <f>F437*SUM(economy!Z228:AB228)/SUM(economy!Z227:AB227)</f>
        <v>14105.071874303687</v>
      </c>
      <c r="G438" s="9">
        <f t="shared" si="89"/>
        <v>189.69376803390324</v>
      </c>
      <c r="H438" s="9">
        <f t="shared" si="89"/>
        <v>227.30053614935733</v>
      </c>
      <c r="I438" s="9">
        <f t="shared" si="89"/>
        <v>169.96866287391609</v>
      </c>
      <c r="J438" s="9">
        <f t="shared" si="89"/>
        <v>31.905252328380545</v>
      </c>
      <c r="K438" s="9">
        <f t="shared" si="89"/>
        <v>1.7102992305274758</v>
      </c>
      <c r="L438" s="9">
        <f t="shared" si="84"/>
        <v>895.57851861608469</v>
      </c>
      <c r="O438">
        <f t="shared" si="81"/>
        <v>14105.071874303687</v>
      </c>
      <c r="P438" s="2">
        <f t="shared" si="90"/>
        <v>189.69382906676711</v>
      </c>
      <c r="Q438" s="2">
        <f t="shared" si="90"/>
        <v>227.30059640939842</v>
      </c>
      <c r="R438" s="2">
        <f t="shared" si="90"/>
        <v>169.96867993027917</v>
      </c>
      <c r="S438" s="2">
        <f t="shared" si="90"/>
        <v>31.905252337428195</v>
      </c>
      <c r="T438" s="2">
        <f t="shared" si="90"/>
        <v>1.7102992305274758</v>
      </c>
      <c r="U438" s="9">
        <f t="shared" si="85"/>
        <v>895.57865697440036</v>
      </c>
      <c r="V438" s="13">
        <f t="shared" si="82"/>
        <v>1.3835831566666457E-4</v>
      </c>
    </row>
    <row r="439" spans="1:22">
      <c r="A439" s="2"/>
      <c r="B439" s="2"/>
      <c r="C439">
        <v>1994.2917</v>
      </c>
      <c r="D439">
        <v>361.36</v>
      </c>
      <c r="E439" s="1">
        <f t="shared" si="86"/>
        <v>2183</v>
      </c>
      <c r="F439" s="4">
        <f>F438*SUM(economy!Z229:AB229)/SUM(economy!Z228:AB228)</f>
        <v>14014.675668162763</v>
      </c>
      <c r="G439" s="9">
        <f t="shared" ref="G439:K454" si="91">G438*(1-G$5)+G$4*$F438*$L$4/1000</f>
        <v>190.55464096519876</v>
      </c>
      <c r="H439" s="9">
        <f t="shared" si="91"/>
        <v>227.99964547254996</v>
      </c>
      <c r="I439" s="9">
        <f t="shared" si="91"/>
        <v>169.80631062814666</v>
      </c>
      <c r="J439" s="9">
        <f t="shared" si="91"/>
        <v>31.738130436219251</v>
      </c>
      <c r="K439" s="9">
        <f t="shared" si="91"/>
        <v>1.6995588677482472</v>
      </c>
      <c r="L439" s="9">
        <f t="shared" si="84"/>
        <v>896.79828636986281</v>
      </c>
      <c r="O439">
        <f t="shared" si="81"/>
        <v>14014.675668162763</v>
      </c>
      <c r="P439" s="2">
        <f t="shared" si="90"/>
        <v>190.55470199806263</v>
      </c>
      <c r="Q439" s="2">
        <f t="shared" si="90"/>
        <v>227.99970556681387</v>
      </c>
      <c r="R439" s="2">
        <f t="shared" si="90"/>
        <v>169.80632745556872</v>
      </c>
      <c r="S439" s="2">
        <f t="shared" si="90"/>
        <v>31.738130444750041</v>
      </c>
      <c r="T439" s="2">
        <f t="shared" si="90"/>
        <v>1.6995588677482472</v>
      </c>
      <c r="U439" s="9">
        <f t="shared" si="85"/>
        <v>896.79842433294345</v>
      </c>
      <c r="V439" s="13">
        <f t="shared" si="82"/>
        <v>1.3796308064684126E-4</v>
      </c>
    </row>
    <row r="440" spans="1:22">
      <c r="A440" s="2"/>
      <c r="B440" s="2"/>
      <c r="C440">
        <v>1994.375</v>
      </c>
      <c r="D440">
        <v>361.78</v>
      </c>
      <c r="E440" s="1">
        <f t="shared" si="86"/>
        <v>2184</v>
      </c>
      <c r="F440" s="4">
        <f>F439*SUM(economy!Z230:AB230)/SUM(economy!Z229:AB229)</f>
        <v>13924.176228064487</v>
      </c>
      <c r="G440" s="9">
        <f t="shared" si="91"/>
        <v>191.40999675715236</v>
      </c>
      <c r="H440" s="9">
        <f t="shared" si="91"/>
        <v>228.68834361841164</v>
      </c>
      <c r="I440" s="9">
        <f t="shared" si="91"/>
        <v>169.63255692352473</v>
      </c>
      <c r="J440" s="9">
        <f t="shared" si="91"/>
        <v>31.569945809000284</v>
      </c>
      <c r="K440" s="9">
        <f t="shared" si="91"/>
        <v>1.6888005550862593</v>
      </c>
      <c r="L440" s="9">
        <f t="shared" si="84"/>
        <v>897.98964366317523</v>
      </c>
      <c r="O440">
        <f t="shared" si="81"/>
        <v>13924.176228064487</v>
      </c>
      <c r="P440" s="2">
        <f t="shared" ref="P440:T455" si="92">P439*(1-P$5)+P$4*$O439*$L$4/1000</f>
        <v>191.41005779001622</v>
      </c>
      <c r="Q440" s="2">
        <f t="shared" si="92"/>
        <v>228.68840354735443</v>
      </c>
      <c r="R440" s="2">
        <f t="shared" si="92"/>
        <v>169.63257352507878</v>
      </c>
      <c r="S440" s="2">
        <f t="shared" si="92"/>
        <v>31.569945817043738</v>
      </c>
      <c r="T440" s="2">
        <f t="shared" si="92"/>
        <v>1.6888005550862593</v>
      </c>
      <c r="U440" s="9">
        <f t="shared" si="85"/>
        <v>897.98978123457937</v>
      </c>
      <c r="V440" s="13">
        <f t="shared" si="82"/>
        <v>1.3757140413872548E-4</v>
      </c>
    </row>
    <row r="441" spans="1:22">
      <c r="A441" s="2"/>
      <c r="B441" s="2"/>
      <c r="C441">
        <v>1994.4583</v>
      </c>
      <c r="D441">
        <v>360.94</v>
      </c>
      <c r="E441" s="1">
        <f t="shared" si="86"/>
        <v>2185</v>
      </c>
      <c r="F441" s="4">
        <f>F440*SUM(economy!Z231:AB231)/SUM(economy!Z230:AB230)</f>
        <v>13833.591169966476</v>
      </c>
      <c r="G441" s="9">
        <f t="shared" si="91"/>
        <v>192.25982910909997</v>
      </c>
      <c r="H441" s="9">
        <f t="shared" si="91"/>
        <v>229.36664953507312</v>
      </c>
      <c r="I441" s="9">
        <f t="shared" si="91"/>
        <v>169.44753928812622</v>
      </c>
      <c r="J441" s="9">
        <f t="shared" si="91"/>
        <v>31.400747040774746</v>
      </c>
      <c r="K441" s="9">
        <f t="shared" si="91"/>
        <v>1.6780265086053749</v>
      </c>
      <c r="L441" s="9">
        <f t="shared" si="84"/>
        <v>899.1527914816794</v>
      </c>
      <c r="O441">
        <f t="shared" si="81"/>
        <v>13833.591169966476</v>
      </c>
      <c r="P441" s="2">
        <f t="shared" si="92"/>
        <v>192.25989014196384</v>
      </c>
      <c r="Q441" s="2">
        <f t="shared" si="92"/>
        <v>229.36670929914959</v>
      </c>
      <c r="R441" s="2">
        <f t="shared" si="92"/>
        <v>169.44755566684401</v>
      </c>
      <c r="S441" s="2">
        <f t="shared" si="92"/>
        <v>31.400747048358703</v>
      </c>
      <c r="T441" s="2">
        <f t="shared" si="92"/>
        <v>1.6780265086053749</v>
      </c>
      <c r="U441" s="9">
        <f t="shared" si="85"/>
        <v>899.15292866492143</v>
      </c>
      <c r="V441" s="13">
        <f t="shared" si="82"/>
        <v>1.3718324203182419E-4</v>
      </c>
    </row>
    <row r="442" spans="1:22">
      <c r="A442" s="2"/>
      <c r="B442" s="2"/>
      <c r="C442">
        <v>1994.5417</v>
      </c>
      <c r="D442">
        <v>359.51</v>
      </c>
      <c r="E442" s="1">
        <f t="shared" si="86"/>
        <v>2186</v>
      </c>
      <c r="F442" s="4">
        <f>F441*SUM(economy!Z232:AB232)/SUM(economy!Z231:AB231)</f>
        <v>13742.937740571666</v>
      </c>
      <c r="G442" s="9">
        <f t="shared" si="91"/>
        <v>193.10413279552984</v>
      </c>
      <c r="H442" s="9">
        <f t="shared" si="91"/>
        <v>230.03458377261884</v>
      </c>
      <c r="I442" s="9">
        <f t="shared" si="91"/>
        <v>169.25139605056941</v>
      </c>
      <c r="J442" s="9">
        <f t="shared" si="91"/>
        <v>31.230582017169024</v>
      </c>
      <c r="K442" s="9">
        <f t="shared" si="91"/>
        <v>1.6672388994565348</v>
      </c>
      <c r="L442" s="9">
        <f t="shared" si="84"/>
        <v>900.28793353534354</v>
      </c>
      <c r="O442">
        <f t="shared" si="81"/>
        <v>13742.937740571666</v>
      </c>
      <c r="P442" s="2">
        <f t="shared" si="92"/>
        <v>193.1041938283937</v>
      </c>
      <c r="Q442" s="2">
        <f t="shared" si="92"/>
        <v>230.03464337228255</v>
      </c>
      <c r="R442" s="2">
        <f t="shared" si="92"/>
        <v>169.25141220944198</v>
      </c>
      <c r="S442" s="2">
        <f t="shared" si="92"/>
        <v>31.23058202431973</v>
      </c>
      <c r="T442" s="2">
        <f t="shared" si="92"/>
        <v>1.6672388994565348</v>
      </c>
      <c r="U442" s="9">
        <f t="shared" si="85"/>
        <v>900.28807033389444</v>
      </c>
      <c r="V442" s="13">
        <f t="shared" si="82"/>
        <v>1.3679855089776538E-4</v>
      </c>
    </row>
    <row r="443" spans="1:22">
      <c r="A443" s="2"/>
      <c r="B443" s="2"/>
      <c r="C443">
        <v>1994.625</v>
      </c>
      <c r="D443">
        <v>357.59</v>
      </c>
      <c r="E443" s="1">
        <f t="shared" si="86"/>
        <v>2187</v>
      </c>
      <c r="F443" s="4">
        <f>F442*SUM(economy!Z233:AB233)/SUM(economy!Z232:AB232)</f>
        <v>13652.232820458683</v>
      </c>
      <c r="G443" s="9">
        <f t="shared" si="91"/>
        <v>193.94290364354595</v>
      </c>
      <c r="H443" s="9">
        <f t="shared" si="91"/>
        <v>230.6921684440081</v>
      </c>
      <c r="I443" s="9">
        <f t="shared" si="91"/>
        <v>169.04426627379459</v>
      </c>
      <c r="J443" s="9">
        <f t="shared" si="91"/>
        <v>31.059497912515127</v>
      </c>
      <c r="K443" s="9">
        <f t="shared" si="91"/>
        <v>1.6564398542137149</v>
      </c>
      <c r="L443" s="9">
        <f t="shared" si="84"/>
        <v>901.3952761280774</v>
      </c>
      <c r="O443">
        <f t="shared" si="81"/>
        <v>13652.232820458683</v>
      </c>
      <c r="P443" s="2">
        <f t="shared" si="92"/>
        <v>193.94296467640982</v>
      </c>
      <c r="Q443" s="2">
        <f t="shared" si="92"/>
        <v>230.69222787971137</v>
      </c>
      <c r="R443" s="2">
        <f t="shared" si="92"/>
        <v>169.0442822157728</v>
      </c>
      <c r="S443" s="2">
        <f t="shared" si="92"/>
        <v>31.059497919257335</v>
      </c>
      <c r="T443" s="2">
        <f t="shared" si="92"/>
        <v>1.6564398542137149</v>
      </c>
      <c r="U443" s="9">
        <f t="shared" si="85"/>
        <v>901.39541254536493</v>
      </c>
      <c r="V443" s="13">
        <f t="shared" si="82"/>
        <v>1.3641728753555071E-4</v>
      </c>
    </row>
    <row r="444" spans="1:22">
      <c r="A444" s="2"/>
      <c r="B444" s="2"/>
      <c r="C444">
        <v>1994.7083</v>
      </c>
      <c r="D444">
        <v>355.86</v>
      </c>
      <c r="E444" s="1">
        <f t="shared" si="86"/>
        <v>2188</v>
      </c>
      <c r="F444" s="4">
        <f>F443*SUM(economy!Z234:AB234)/SUM(economy!Z233:AB233)</f>
        <v>13561.492927318282</v>
      </c>
      <c r="G444" s="9">
        <f t="shared" si="91"/>
        <v>194.77613851052229</v>
      </c>
      <c r="H444" s="9">
        <f t="shared" si="91"/>
        <v>231.33942718639764</v>
      </c>
      <c r="I444" s="9">
        <f t="shared" si="91"/>
        <v>168.82628969020297</v>
      </c>
      <c r="J444" s="9">
        <f t="shared" si="91"/>
        <v>30.887541187512355</v>
      </c>
      <c r="K444" s="9">
        <f t="shared" si="91"/>
        <v>1.6456314552246594</v>
      </c>
      <c r="L444" s="9">
        <f t="shared" si="84"/>
        <v>902.47502802986003</v>
      </c>
      <c r="O444">
        <f t="shared" si="81"/>
        <v>13561.492927318282</v>
      </c>
      <c r="P444" s="2">
        <f t="shared" si="92"/>
        <v>194.77619954338616</v>
      </c>
      <c r="Q444" s="2">
        <f t="shared" si="92"/>
        <v>231.33948645859152</v>
      </c>
      <c r="R444" s="2">
        <f t="shared" si="92"/>
        <v>168.82630541819813</v>
      </c>
      <c r="S444" s="2">
        <f t="shared" si="92"/>
        <v>30.887541193869403</v>
      </c>
      <c r="T444" s="2">
        <f t="shared" si="92"/>
        <v>1.6456314552246594</v>
      </c>
      <c r="U444" s="9">
        <f t="shared" si="85"/>
        <v>902.47516406926991</v>
      </c>
      <c r="V444" s="13">
        <f t="shared" si="82"/>
        <v>1.3603940988105023E-4</v>
      </c>
    </row>
    <row r="445" spans="1:22">
      <c r="C445">
        <v>1994.7917</v>
      </c>
      <c r="D445">
        <v>356.21</v>
      </c>
      <c r="E445" s="1">
        <f t="shared" si="86"/>
        <v>2189</v>
      </c>
      <c r="F445" s="4">
        <f>F444*SUM(economy!Z235:AB235)/SUM(economy!Z234:AB234)</f>
        <v>13470.734219289188</v>
      </c>
      <c r="G445" s="9">
        <f t="shared" si="91"/>
        <v>195.60383526195486</v>
      </c>
      <c r="H445" s="9">
        <f t="shared" si="91"/>
        <v>231.97638512287452</v>
      </c>
      <c r="I445" s="9">
        <f t="shared" si="91"/>
        <v>168.59760663815243</v>
      </c>
      <c r="J445" s="9">
        <f t="shared" si="91"/>
        <v>30.714757587402428</v>
      </c>
      <c r="K445" s="9">
        <f t="shared" si="91"/>
        <v>1.6348157409755593</v>
      </c>
      <c r="L445" s="9">
        <f t="shared" si="84"/>
        <v>903.5274003513598</v>
      </c>
      <c r="O445">
        <f t="shared" si="81"/>
        <v>13470.734219289188</v>
      </c>
      <c r="P445" s="2">
        <f t="shared" si="92"/>
        <v>195.60389629481872</v>
      </c>
      <c r="Q445" s="2">
        <f t="shared" si="92"/>
        <v>231.97644423200882</v>
      </c>
      <c r="R445" s="2">
        <f t="shared" si="92"/>
        <v>168.59762215503676</v>
      </c>
      <c r="S445" s="2">
        <f t="shared" si="92"/>
        <v>30.714757593396318</v>
      </c>
      <c r="T445" s="2">
        <f t="shared" si="92"/>
        <v>1.6348157409755593</v>
      </c>
      <c r="U445" s="9">
        <f t="shared" si="85"/>
        <v>903.52753601623624</v>
      </c>
      <c r="V445" s="13">
        <f t="shared" si="82"/>
        <v>1.3566487643856817E-4</v>
      </c>
    </row>
    <row r="446" spans="1:22">
      <c r="C446">
        <v>1994.875</v>
      </c>
      <c r="D446">
        <v>357.65</v>
      </c>
      <c r="E446" s="1">
        <f t="shared" si="86"/>
        <v>2190</v>
      </c>
      <c r="F446" s="4">
        <f>F445*SUM(economy!Z236:AB236)/SUM(economy!Z235:AB235)</f>
        <v>13379.97249838708</v>
      </c>
      <c r="G446" s="9">
        <f t="shared" si="91"/>
        <v>196.42599274951712</v>
      </c>
      <c r="H446" s="9">
        <f t="shared" si="91"/>
        <v>232.60306882460756</v>
      </c>
      <c r="I446" s="9">
        <f t="shared" si="91"/>
        <v>168.35835799980683</v>
      </c>
      <c r="J446" s="9">
        <f t="shared" si="91"/>
        <v>30.541192140640369</v>
      </c>
      <c r="K446" s="9">
        <f t="shared" si="91"/>
        <v>1.6239947064688505</v>
      </c>
      <c r="L446" s="9">
        <f t="shared" si="84"/>
        <v>904.55260642104076</v>
      </c>
      <c r="O446">
        <f t="shared" si="81"/>
        <v>13379.97249838708</v>
      </c>
      <c r="P446" s="2">
        <f t="shared" si="92"/>
        <v>196.42605378238099</v>
      </c>
      <c r="Q446" s="2">
        <f t="shared" si="92"/>
        <v>232.60312777113089</v>
      </c>
      <c r="R446" s="2">
        <f t="shared" si="92"/>
        <v>168.35837330841397</v>
      </c>
      <c r="S446" s="2">
        <f t="shared" si="92"/>
        <v>30.541192146291845</v>
      </c>
      <c r="T446" s="2">
        <f t="shared" si="92"/>
        <v>1.6239947064688505</v>
      </c>
      <c r="U446" s="9">
        <f t="shared" si="85"/>
        <v>904.55274171468648</v>
      </c>
      <c r="V446" s="13">
        <f t="shared" si="82"/>
        <v>1.3529364571240876E-4</v>
      </c>
    </row>
    <row r="447" spans="1:22">
      <c r="C447">
        <v>1994.9583</v>
      </c>
      <c r="D447">
        <v>359.1</v>
      </c>
      <c r="E447" s="1">
        <f t="shared" si="86"/>
        <v>2191</v>
      </c>
      <c r="F447" s="4">
        <f>F446*SUM(economy!Z237:AB237)/SUM(economy!Z236:AB236)</f>
        <v>13289.223214020345</v>
      </c>
      <c r="G447" s="9">
        <f t="shared" si="91"/>
        <v>197.24261078932477</v>
      </c>
      <c r="H447" s="9">
        <f t="shared" si="91"/>
        <v>233.21950627342488</v>
      </c>
      <c r="I447" s="9">
        <f t="shared" si="91"/>
        <v>168.10868514033453</v>
      </c>
      <c r="J447" s="9">
        <f t="shared" si="91"/>
        <v>30.366889158043811</v>
      </c>
      <c r="K447" s="9">
        <f t="shared" si="91"/>
        <v>1.6131703036133471</v>
      </c>
      <c r="L447" s="9">
        <f t="shared" si="84"/>
        <v>905.55086166474143</v>
      </c>
      <c r="O447">
        <f t="shared" si="81"/>
        <v>13289.223214020345</v>
      </c>
      <c r="P447" s="2">
        <f t="shared" si="92"/>
        <v>197.24267182218864</v>
      </c>
      <c r="Q447" s="2">
        <f t="shared" si="92"/>
        <v>233.21956505778456</v>
      </c>
      <c r="R447" s="2">
        <f t="shared" si="92"/>
        <v>168.10870024346011</v>
      </c>
      <c r="S447" s="2">
        <f t="shared" si="92"/>
        <v>30.366889163372438</v>
      </c>
      <c r="T447" s="2">
        <f t="shared" si="92"/>
        <v>1.6131703036133471</v>
      </c>
      <c r="U447" s="9">
        <f t="shared" si="85"/>
        <v>905.55099659041912</v>
      </c>
      <c r="V447" s="13">
        <f t="shared" si="82"/>
        <v>1.3492567768480512E-4</v>
      </c>
    </row>
    <row r="448" spans="1:22">
      <c r="C448">
        <v>1995.0417</v>
      </c>
      <c r="D448">
        <v>360.04</v>
      </c>
      <c r="E448" s="1">
        <f t="shared" si="86"/>
        <v>2192</v>
      </c>
      <c r="F448" s="4">
        <f>F447*SUM(economy!Z238:AB238)/SUM(economy!Z237:AB237)</f>
        <v>13198.501466586724</v>
      </c>
      <c r="G448" s="9">
        <f t="shared" si="91"/>
        <v>198.05369014041523</v>
      </c>
      <c r="H448" s="9">
        <f t="shared" si="91"/>
        <v>233.82572682482444</v>
      </c>
      <c r="I448" s="9">
        <f t="shared" si="91"/>
        <v>167.84872984845146</v>
      </c>
      <c r="J448" s="9">
        <f t="shared" si="91"/>
        <v>30.191892232403521</v>
      </c>
      <c r="K448" s="9">
        <f t="shared" si="91"/>
        <v>1.6023444416259278</v>
      </c>
      <c r="L448" s="9">
        <f t="shared" si="84"/>
        <v>906.52238348772073</v>
      </c>
      <c r="O448">
        <f t="shared" si="81"/>
        <v>13198.501466586724</v>
      </c>
      <c r="P448" s="2">
        <f t="shared" si="92"/>
        <v>198.0537511732791</v>
      </c>
      <c r="Q448" s="2">
        <f t="shared" si="92"/>
        <v>233.82578544746659</v>
      </c>
      <c r="R448" s="2">
        <f t="shared" si="92"/>
        <v>167.84874474885356</v>
      </c>
      <c r="S448" s="2">
        <f t="shared" si="92"/>
        <v>30.191892237427741</v>
      </c>
      <c r="T448" s="2">
        <f t="shared" si="92"/>
        <v>1.6023444416259278</v>
      </c>
      <c r="U448" s="9">
        <f t="shared" si="85"/>
        <v>906.52251804865296</v>
      </c>
      <c r="V448" s="13">
        <f t="shared" si="82"/>
        <v>1.3456093222430354E-4</v>
      </c>
    </row>
    <row r="449" spans="3:22">
      <c r="C449">
        <v>1995.125</v>
      </c>
      <c r="D449">
        <v>361</v>
      </c>
      <c r="E449" s="1">
        <f t="shared" si="86"/>
        <v>2193</v>
      </c>
      <c r="F449" s="4">
        <f>F448*SUM(economy!Z239:AB239)/SUM(economy!Z238:AB238)</f>
        <v>13107.822011145028</v>
      </c>
      <c r="G449" s="9">
        <f t="shared" si="91"/>
        <v>198.85923248344633</v>
      </c>
      <c r="H449" s="9">
        <f t="shared" si="91"/>
        <v>234.42176117142401</v>
      </c>
      <c r="I449" s="9">
        <f t="shared" si="91"/>
        <v>167.57863427830242</v>
      </c>
      <c r="J449" s="9">
        <f t="shared" si="91"/>
        <v>30.016244238538338</v>
      </c>
      <c r="K449" s="9">
        <f t="shared" si="91"/>
        <v>1.5915189874440259</v>
      </c>
      <c r="L449" s="9">
        <f t="shared" si="84"/>
        <v>907.46739115915511</v>
      </c>
      <c r="O449">
        <f t="shared" si="81"/>
        <v>13107.822011145028</v>
      </c>
      <c r="P449" s="2">
        <f t="shared" si="92"/>
        <v>198.8592935163102</v>
      </c>
      <c r="Q449" s="2">
        <f t="shared" si="92"/>
        <v>234.42181963279353</v>
      </c>
      <c r="R449" s="2">
        <f t="shared" si="92"/>
        <v>167.57864897870215</v>
      </c>
      <c r="S449" s="2">
        <f t="shared" si="92"/>
        <v>30.016244243275541</v>
      </c>
      <c r="T449" s="2">
        <f t="shared" si="92"/>
        <v>1.5915189874440259</v>
      </c>
      <c r="U449" s="9">
        <f t="shared" si="85"/>
        <v>907.46752535852545</v>
      </c>
      <c r="V449" s="13">
        <f t="shared" si="82"/>
        <v>1.3419937033631868E-4</v>
      </c>
    </row>
    <row r="450" spans="3:22">
      <c r="C450">
        <v>1995.2083</v>
      </c>
      <c r="D450">
        <v>361.98</v>
      </c>
      <c r="E450" s="1">
        <f t="shared" si="86"/>
        <v>2194</v>
      </c>
      <c r="F450" s="4">
        <f>F449*SUM(economy!Z240:AB240)/SUM(economy!Z239:AB239)</f>
        <v>13017.199261156089</v>
      </c>
      <c r="G450" s="9">
        <f t="shared" si="91"/>
        <v>199.65924039961951</v>
      </c>
      <c r="H450" s="9">
        <f t="shared" si="91"/>
        <v>235.00764130685658</v>
      </c>
      <c r="I450" s="9">
        <f t="shared" si="91"/>
        <v>167.29854089267414</v>
      </c>
      <c r="J450" s="9">
        <f t="shared" si="91"/>
        <v>29.839987333777902</v>
      </c>
      <c r="K450" s="9">
        <f t="shared" si="91"/>
        <v>1.5806957661482004</v>
      </c>
      <c r="L450" s="9">
        <f t="shared" si="84"/>
        <v>908.38610569907632</v>
      </c>
      <c r="O450">
        <f t="shared" si="81"/>
        <v>13017.199261156089</v>
      </c>
      <c r="P450" s="2">
        <f t="shared" si="92"/>
        <v>199.65930143248337</v>
      </c>
      <c r="Q450" s="2">
        <f t="shared" si="92"/>
        <v>235.00769960739714</v>
      </c>
      <c r="R450" s="2">
        <f t="shared" si="92"/>
        <v>167.29855539575604</v>
      </c>
      <c r="S450" s="2">
        <f t="shared" si="92"/>
        <v>29.839987338244484</v>
      </c>
      <c r="T450" s="2">
        <f t="shared" si="92"/>
        <v>1.5806957661482004</v>
      </c>
      <c r="U450" s="9">
        <f t="shared" si="85"/>
        <v>908.38623954002924</v>
      </c>
      <c r="V450" s="13">
        <f t="shared" si="82"/>
        <v>1.3384095291257836E-4</v>
      </c>
    </row>
    <row r="451" spans="3:22">
      <c r="C451">
        <v>1995.2917</v>
      </c>
      <c r="D451">
        <v>363.44</v>
      </c>
      <c r="E451" s="1">
        <f t="shared" si="86"/>
        <v>2195</v>
      </c>
      <c r="F451" s="4">
        <f>F450*SUM(economy!Z241:AB241)/SUM(economy!Z240:AB240)</f>
        <v>12926.647292287684</v>
      </c>
      <c r="G451" s="9">
        <f t="shared" si="91"/>
        <v>200.45371734983092</v>
      </c>
      <c r="H451" s="9">
        <f t="shared" si="91"/>
        <v>235.58340049011639</v>
      </c>
      <c r="I451" s="9">
        <f t="shared" si="91"/>
        <v>167.00859240753269</v>
      </c>
      <c r="J451" s="9">
        <f t="shared" si="91"/>
        <v>29.663162958856905</v>
      </c>
      <c r="K451" s="9">
        <f t="shared" si="91"/>
        <v>1.5698765613940688</v>
      </c>
      <c r="L451" s="9">
        <f t="shared" si="84"/>
        <v>909.27874976773091</v>
      </c>
      <c r="O451">
        <f t="shared" si="81"/>
        <v>12926.647292287684</v>
      </c>
      <c r="P451" s="2">
        <f t="shared" si="92"/>
        <v>200.45377838269479</v>
      </c>
      <c r="Q451" s="2">
        <f t="shared" si="92"/>
        <v>235.58345863027043</v>
      </c>
      <c r="R451" s="2">
        <f t="shared" si="92"/>
        <v>167.00860671594529</v>
      </c>
      <c r="S451" s="2">
        <f t="shared" si="92"/>
        <v>29.663162963068324</v>
      </c>
      <c r="T451" s="2">
        <f t="shared" si="92"/>
        <v>1.5698765613940688</v>
      </c>
      <c r="U451" s="9">
        <f t="shared" si="85"/>
        <v>909.2788832533729</v>
      </c>
      <c r="V451" s="13">
        <f t="shared" si="82"/>
        <v>1.3348564198167878E-4</v>
      </c>
    </row>
    <row r="452" spans="3:22">
      <c r="C452">
        <v>1995.375</v>
      </c>
      <c r="D452">
        <v>363.83</v>
      </c>
      <c r="E452" s="1">
        <f t="shared" si="86"/>
        <v>2196</v>
      </c>
      <c r="F452" s="4">
        <f>F451*SUM(economy!Z242:AB242)/SUM(economy!Z241:AB241)</f>
        <v>12836.17984627803</v>
      </c>
      <c r="G452" s="9">
        <f t="shared" si="91"/>
        <v>201.24266765405505</v>
      </c>
      <c r="H452" s="9">
        <f t="shared" si="91"/>
        <v>236.14907321036003</v>
      </c>
      <c r="I452" s="9">
        <f t="shared" si="91"/>
        <v>166.70893173787687</v>
      </c>
      <c r="J452" s="9">
        <f t="shared" si="91"/>
        <v>29.485811839204828</v>
      </c>
      <c r="K452" s="9">
        <f t="shared" si="91"/>
        <v>1.5590631158529227</v>
      </c>
      <c r="L452" s="9">
        <f t="shared" si="84"/>
        <v>910.1455475573498</v>
      </c>
      <c r="O452">
        <f t="shared" si="81"/>
        <v>12836.17984627803</v>
      </c>
      <c r="P452" s="2">
        <f t="shared" si="92"/>
        <v>201.24272868691892</v>
      </c>
      <c r="Q452" s="2">
        <f t="shared" si="92"/>
        <v>236.14913119056877</v>
      </c>
      <c r="R452" s="2">
        <f t="shared" si="92"/>
        <v>166.70894585423312</v>
      </c>
      <c r="S452" s="2">
        <f t="shared" si="92"/>
        <v>29.485811843175661</v>
      </c>
      <c r="T452" s="2">
        <f t="shared" si="92"/>
        <v>1.5590631158529227</v>
      </c>
      <c r="U452" s="9">
        <f t="shared" si="85"/>
        <v>910.14568069074937</v>
      </c>
      <c r="V452" s="13">
        <f t="shared" si="82"/>
        <v>1.3313339957221615E-4</v>
      </c>
    </row>
    <row r="453" spans="3:22">
      <c r="C453">
        <v>1995.4583</v>
      </c>
      <c r="D453">
        <v>363.33</v>
      </c>
      <c r="E453" s="1">
        <f t="shared" si="86"/>
        <v>2197</v>
      </c>
      <c r="F453" s="4">
        <f>F452*SUM(economy!Z243:AB243)/SUM(economy!Z242:AB242)</f>
        <v>12745.810334852693</v>
      </c>
      <c r="G453" s="9">
        <f t="shared" si="91"/>
        <v>202.02609647096403</v>
      </c>
      <c r="H453" s="9">
        <f t="shared" si="91"/>
        <v>236.70469515216755</v>
      </c>
      <c r="I453" s="9">
        <f t="shared" si="91"/>
        <v>166.39970194489879</v>
      </c>
      <c r="J453" s="9">
        <f t="shared" si="91"/>
        <v>29.30797398661548</v>
      </c>
      <c r="K453" s="9">
        <f t="shared" si="91"/>
        <v>1.5482571316603591</v>
      </c>
      <c r="L453" s="9">
        <f t="shared" si="84"/>
        <v>910.98672468630616</v>
      </c>
      <c r="O453">
        <f t="shared" si="81"/>
        <v>12745.810334852693</v>
      </c>
      <c r="P453" s="2">
        <f t="shared" si="92"/>
        <v>202.0261575038279</v>
      </c>
      <c r="Q453" s="2">
        <f t="shared" si="92"/>
        <v>236.70475297287098</v>
      </c>
      <c r="R453" s="2">
        <f t="shared" si="92"/>
        <v>166.39971587177661</v>
      </c>
      <c r="S453" s="2">
        <f t="shared" si="92"/>
        <v>29.307973990359471</v>
      </c>
      <c r="T453" s="2">
        <f t="shared" si="92"/>
        <v>1.5482571316603591</v>
      </c>
      <c r="U453" s="9">
        <f t="shared" si="85"/>
        <v>910.98685747049524</v>
      </c>
      <c r="V453" s="13">
        <f t="shared" si="82"/>
        <v>1.3278418907702871E-4</v>
      </c>
    </row>
    <row r="454" spans="3:22">
      <c r="C454">
        <v>1995.5417</v>
      </c>
      <c r="D454">
        <v>361.78</v>
      </c>
      <c r="E454" s="1">
        <f t="shared" si="86"/>
        <v>2198</v>
      </c>
      <c r="F454" s="4">
        <f>F453*SUM(economy!Z244:AB244)/SUM(economy!Z243:AB243)</f>
        <v>12655.551843689957</v>
      </c>
      <c r="G454" s="9">
        <f t="shared" si="91"/>
        <v>202.80400977778604</v>
      </c>
      <c r="H454" s="9">
        <f t="shared" si="91"/>
        <v>237.25030316126652</v>
      </c>
      <c r="I454" s="9">
        <f t="shared" si="91"/>
        <v>166.0810461844423</v>
      </c>
      <c r="J454" s="9">
        <f t="shared" si="91"/>
        <v>29.12968870128087</v>
      </c>
      <c r="K454" s="9">
        <f t="shared" si="91"/>
        <v>1.5374602708722822</v>
      </c>
      <c r="L454" s="9">
        <f t="shared" si="84"/>
        <v>911.80250809564814</v>
      </c>
      <c r="O454">
        <f t="shared" si="81"/>
        <v>12655.551843689957</v>
      </c>
      <c r="P454" s="2">
        <f t="shared" si="92"/>
        <v>202.8040708106499</v>
      </c>
      <c r="Q454" s="2">
        <f t="shared" si="92"/>
        <v>237.25036082290347</v>
      </c>
      <c r="R454" s="2">
        <f t="shared" si="92"/>
        <v>166.08105992438496</v>
      </c>
      <c r="S454" s="2">
        <f t="shared" si="92"/>
        <v>29.129688704810977</v>
      </c>
      <c r="T454" s="2">
        <f t="shared" si="92"/>
        <v>1.5374602708722822</v>
      </c>
      <c r="U454" s="9">
        <f t="shared" si="85"/>
        <v>911.80264053362157</v>
      </c>
      <c r="V454" s="13">
        <f t="shared" si="82"/>
        <v>1.3243797343420738E-4</v>
      </c>
    </row>
    <row r="455" spans="3:22">
      <c r="C455">
        <v>1995.625</v>
      </c>
      <c r="D455">
        <v>359.33</v>
      </c>
      <c r="E455" s="1">
        <f t="shared" si="86"/>
        <v>2199</v>
      </c>
      <c r="F455" s="4">
        <f>F454*SUM(economy!Z245:AB245)/SUM(economy!Z244:AB244)</f>
        <v>12565.417136430011</v>
      </c>
      <c r="G455" s="9">
        <f t="shared" ref="G455:K470" si="93">G454*(1-G$5)+G$4*$F454*$L$4/1000</f>
        <v>203.5764143504056</v>
      </c>
      <c r="H455" s="9">
        <f t="shared" si="93"/>
        <v>237.78593521072304</v>
      </c>
      <c r="I455" s="9">
        <f t="shared" si="93"/>
        <v>165.75310765674882</v>
      </c>
      <c r="J455" s="9">
        <f t="shared" si="93"/>
        <v>28.95099457417432</v>
      </c>
      <c r="K455" s="9">
        <f t="shared" si="93"/>
        <v>1.5266741559276484</v>
      </c>
      <c r="L455" s="9">
        <f t="shared" si="84"/>
        <v>912.59312594797939</v>
      </c>
      <c r="O455">
        <f t="shared" ref="O455:O518" si="94">F455+N455</f>
        <v>12565.417136430011</v>
      </c>
      <c r="P455" s="2">
        <f t="shared" si="92"/>
        <v>203.57647538326947</v>
      </c>
      <c r="Q455" s="2">
        <f t="shared" si="92"/>
        <v>237.78599271373113</v>
      </c>
      <c r="R455" s="2">
        <f t="shared" si="92"/>
        <v>165.75312121226551</v>
      </c>
      <c r="S455" s="2">
        <f t="shared" si="92"/>
        <v>28.950994577502765</v>
      </c>
      <c r="T455" s="2">
        <f t="shared" si="92"/>
        <v>1.5266741559276484</v>
      </c>
      <c r="U455" s="9">
        <f t="shared" si="85"/>
        <v>912.59325804269656</v>
      </c>
      <c r="V455" s="13">
        <f t="shared" ref="V455:V518" si="95">U455-L455</f>
        <v>1.3209471717345878E-4</v>
      </c>
    </row>
    <row r="456" spans="3:22">
      <c r="C456">
        <v>1995.7083</v>
      </c>
      <c r="D456">
        <v>358.32</v>
      </c>
      <c r="E456" s="1">
        <f t="shared" si="86"/>
        <v>2200</v>
      </c>
      <c r="F456" s="4">
        <f>F455*SUM(economy!Z246:AB246)/SUM(economy!Z245:AB245)</f>
        <v>12475.418658723107</v>
      </c>
      <c r="G456" s="9">
        <f t="shared" si="93"/>
        <v>204.34331774370884</v>
      </c>
      <c r="H456" s="9">
        <f t="shared" si="93"/>
        <v>238.31163036760205</v>
      </c>
      <c r="I456" s="9">
        <f t="shared" si="93"/>
        <v>165.41602955748013</v>
      </c>
      <c r="J456" s="9">
        <f t="shared" si="93"/>
        <v>28.771929489768013</v>
      </c>
      <c r="K456" s="9">
        <f t="shared" si="93"/>
        <v>1.515900370117363</v>
      </c>
      <c r="L456" s="9">
        <f t="shared" si="84"/>
        <v>913.35880752867638</v>
      </c>
      <c r="O456">
        <f t="shared" si="94"/>
        <v>12475.418658723107</v>
      </c>
      <c r="P456" s="2">
        <f t="shared" ref="P456:T471" si="96">P455*(1-P$5)+P$4*$O455*$L$4/1000</f>
        <v>204.34337877657271</v>
      </c>
      <c r="Q456" s="2">
        <f t="shared" si="96"/>
        <v>238.31168771241764</v>
      </c>
      <c r="R456" s="2">
        <f t="shared" si="96"/>
        <v>165.41604293104632</v>
      </c>
      <c r="S456" s="2">
        <f t="shared" si="96"/>
        <v>28.771929492906317</v>
      </c>
      <c r="T456" s="2">
        <f t="shared" si="96"/>
        <v>1.515900370117363</v>
      </c>
      <c r="U456" s="9">
        <f t="shared" si="85"/>
        <v>913.35893928306041</v>
      </c>
      <c r="V456" s="13">
        <f t="shared" si="95"/>
        <v>1.3175438402868167E-4</v>
      </c>
    </row>
    <row r="457" spans="3:22">
      <c r="C457">
        <v>1995.7917</v>
      </c>
      <c r="D457">
        <v>358.14</v>
      </c>
      <c r="E457" s="1">
        <f t="shared" si="86"/>
        <v>2201</v>
      </c>
      <c r="F457" s="4">
        <f>F456*SUM(economy!Z247:AB247)/SUM(economy!Z246:AB246)</f>
        <v>12385.568542312523</v>
      </c>
      <c r="G457" s="9">
        <f t="shared" si="93"/>
        <v>205.10472827217549</v>
      </c>
      <c r="H457" s="9">
        <f t="shared" si="93"/>
        <v>238.82742876009948</v>
      </c>
      <c r="I457" s="9">
        <f t="shared" si="93"/>
        <v>165.06995503000667</v>
      </c>
      <c r="J457" s="9">
        <f t="shared" si="93"/>
        <v>28.59253062907041</v>
      </c>
      <c r="K457" s="9">
        <f t="shared" si="93"/>
        <v>1.5051404580587313</v>
      </c>
      <c r="L457" s="9">
        <f t="shared" ref="L457:L520" si="97">SUM(G457:K457,L$5)</f>
        <v>914.09978314941077</v>
      </c>
      <c r="O457">
        <f t="shared" si="94"/>
        <v>12385.568542312523</v>
      </c>
      <c r="P457" s="2">
        <f t="shared" si="96"/>
        <v>205.10478930503936</v>
      </c>
      <c r="Q457" s="2">
        <f t="shared" si="96"/>
        <v>238.82748594715775</v>
      </c>
      <c r="R457" s="2">
        <f t="shared" si="96"/>
        <v>165.06996822406464</v>
      </c>
      <c r="S457" s="2">
        <f t="shared" si="96"/>
        <v>28.592530632029433</v>
      </c>
      <c r="T457" s="2">
        <f t="shared" si="96"/>
        <v>1.5051404580587313</v>
      </c>
      <c r="U457" s="9">
        <f t="shared" ref="U457:U520" si="98">SUM(P457:T457,U$5)</f>
        <v>914.09991456634987</v>
      </c>
      <c r="V457" s="13">
        <f t="shared" si="95"/>
        <v>1.3141693909801688E-4</v>
      </c>
    </row>
    <row r="458" spans="3:22">
      <c r="C458">
        <v>1995.875</v>
      </c>
      <c r="D458">
        <v>359.61</v>
      </c>
      <c r="E458" s="1">
        <f t="shared" ref="E458:E521" si="99">1+E457</f>
        <v>2202</v>
      </c>
      <c r="F458" s="4">
        <f>F457*SUM(economy!Z248:AB248)/SUM(economy!Z247:AB247)</f>
        <v>12295.878609147683</v>
      </c>
      <c r="G458" s="9">
        <f t="shared" si="93"/>
        <v>205.86065499072038</v>
      </c>
      <c r="H458" s="9">
        <f t="shared" si="93"/>
        <v>239.33337154514814</v>
      </c>
      <c r="I458" s="9">
        <f t="shared" si="93"/>
        <v>164.71502711894976</v>
      </c>
      <c r="J458" s="9">
        <f t="shared" si="93"/>
        <v>28.412834472969376</v>
      </c>
      <c r="K458" s="9">
        <f t="shared" si="93"/>
        <v>1.4943959261749189</v>
      </c>
      <c r="L458" s="9">
        <f t="shared" si="97"/>
        <v>914.81628405396259</v>
      </c>
      <c r="O458">
        <f t="shared" si="94"/>
        <v>12295.878609147683</v>
      </c>
      <c r="P458" s="2">
        <f t="shared" si="96"/>
        <v>205.86071602358425</v>
      </c>
      <c r="Q458" s="2">
        <f t="shared" si="96"/>
        <v>239.33342857488313</v>
      </c>
      <c r="R458" s="2">
        <f t="shared" si="96"/>
        <v>164.71504013590896</v>
      </c>
      <c r="S458" s="2">
        <f t="shared" si="96"/>
        <v>28.412834475759361</v>
      </c>
      <c r="T458" s="2">
        <f t="shared" si="96"/>
        <v>1.4943959261749189</v>
      </c>
      <c r="U458" s="9">
        <f t="shared" si="98"/>
        <v>914.81641513631064</v>
      </c>
      <c r="V458" s="13">
        <f t="shared" si="95"/>
        <v>1.3108234804803942E-4</v>
      </c>
    </row>
    <row r="459" spans="3:22">
      <c r="C459">
        <v>1995.9583</v>
      </c>
      <c r="D459">
        <v>360.82</v>
      </c>
      <c r="E459" s="1">
        <f t="shared" si="99"/>
        <v>2203</v>
      </c>
      <c r="F459" s="4">
        <f>F458*SUM(economy!Z249:AB249)/SUM(economy!Z248:AB248)</f>
        <v>12206.360375523704</v>
      </c>
      <c r="G459" s="9">
        <f t="shared" si="93"/>
        <v>206.61110767578572</v>
      </c>
      <c r="H459" s="9">
        <f t="shared" si="93"/>
        <v>239.8295008764992</v>
      </c>
      <c r="I459" s="9">
        <f t="shared" si="93"/>
        <v>164.35138872496523</v>
      </c>
      <c r="J459" s="9">
        <f t="shared" si="93"/>
        <v>28.232876805867097</v>
      </c>
      <c r="K459" s="9">
        <f t="shared" si="93"/>
        <v>1.4836682431788621</v>
      </c>
      <c r="L459" s="9">
        <f t="shared" si="97"/>
        <v>915.50854232629615</v>
      </c>
      <c r="O459">
        <f t="shared" si="94"/>
        <v>12206.360375523704</v>
      </c>
      <c r="P459" s="2">
        <f t="shared" si="96"/>
        <v>206.61116870864959</v>
      </c>
      <c r="Q459" s="2">
        <f t="shared" si="96"/>
        <v>239.82955774934368</v>
      </c>
      <c r="R459" s="2">
        <f t="shared" si="96"/>
        <v>164.3514015672028</v>
      </c>
      <c r="S459" s="2">
        <f t="shared" si="96"/>
        <v>28.2328768084977</v>
      </c>
      <c r="T459" s="2">
        <f t="shared" si="96"/>
        <v>1.4836682431788621</v>
      </c>
      <c r="U459" s="9">
        <f t="shared" si="98"/>
        <v>915.50867307687258</v>
      </c>
      <c r="V459" s="13">
        <f t="shared" si="95"/>
        <v>1.3075057643163746E-4</v>
      </c>
    </row>
    <row r="460" spans="3:22">
      <c r="C460">
        <v>1996.0417</v>
      </c>
      <c r="D460">
        <v>362.2</v>
      </c>
      <c r="E460" s="1">
        <f t="shared" si="99"/>
        <v>2204</v>
      </c>
      <c r="F460" s="4">
        <f>F459*SUM(economy!Z250:AB250)/SUM(economy!Z249:AB249)</f>
        <v>12117.025056243081</v>
      </c>
      <c r="G460" s="9">
        <f t="shared" si="93"/>
        <v>207.35609680668622</v>
      </c>
      <c r="H460" s="9">
        <f t="shared" si="93"/>
        <v>240.31585987327981</v>
      </c>
      <c r="I460" s="9">
        <f t="shared" si="93"/>
        <v>163.97918256075587</v>
      </c>
      <c r="J460" s="9">
        <f t="shared" si="93"/>
        <v>28.052692719593189</v>
      </c>
      <c r="K460" s="9">
        <f t="shared" si="93"/>
        <v>1.4729588405611189</v>
      </c>
      <c r="L460" s="9">
        <f t="shared" si="97"/>
        <v>916.17679080087623</v>
      </c>
      <c r="O460">
        <f t="shared" si="94"/>
        <v>12117.025056243081</v>
      </c>
      <c r="P460" s="2">
        <f t="shared" si="96"/>
        <v>207.35615783955009</v>
      </c>
      <c r="Q460" s="2">
        <f t="shared" si="96"/>
        <v>240.31591658966539</v>
      </c>
      <c r="R460" s="2">
        <f t="shared" si="96"/>
        <v>163.97919523061702</v>
      </c>
      <c r="S460" s="2">
        <f t="shared" si="96"/>
        <v>28.052692722073516</v>
      </c>
      <c r="T460" s="2">
        <f t="shared" si="96"/>
        <v>1.4729588405611189</v>
      </c>
      <c r="U460" s="9">
        <f t="shared" si="98"/>
        <v>916.17692122246717</v>
      </c>
      <c r="V460" s="13">
        <f t="shared" si="95"/>
        <v>1.3042159093856753E-4</v>
      </c>
    </row>
    <row r="461" spans="3:22">
      <c r="C461">
        <v>1996.125</v>
      </c>
      <c r="D461">
        <v>363.36</v>
      </c>
      <c r="E461" s="1">
        <f t="shared" si="99"/>
        <v>2205</v>
      </c>
      <c r="F461" s="4">
        <f>F460*SUM(economy!Z251:AB251)/SUM(economy!Z250:AB250)</f>
        <v>12027.883568795965</v>
      </c>
      <c r="G461" s="9">
        <f t="shared" si="93"/>
        <v>208.09563354720811</v>
      </c>
      <c r="H461" s="9">
        <f t="shared" si="93"/>
        <v>240.7924925890282</v>
      </c>
      <c r="I461" s="9">
        <f t="shared" si="93"/>
        <v>163.59855110829969</v>
      </c>
      <c r="J461" s="9">
        <f t="shared" si="93"/>
        <v>27.872316617582744</v>
      </c>
      <c r="K461" s="9">
        <f t="shared" si="93"/>
        <v>1.4622691130811512</v>
      </c>
      <c r="L461" s="9">
        <f t="shared" si="97"/>
        <v>916.82126297519994</v>
      </c>
      <c r="O461">
        <f t="shared" si="94"/>
        <v>12027.883568795965</v>
      </c>
      <c r="P461" s="2">
        <f t="shared" si="96"/>
        <v>208.09569458007198</v>
      </c>
      <c r="Q461" s="2">
        <f t="shared" si="96"/>
        <v>240.79254914938531</v>
      </c>
      <c r="R461" s="2">
        <f t="shared" si="96"/>
        <v>163.59856360809817</v>
      </c>
      <c r="S461" s="2">
        <f t="shared" si="96"/>
        <v>27.872316619921374</v>
      </c>
      <c r="T461" s="2">
        <f t="shared" si="96"/>
        <v>1.4622691130811512</v>
      </c>
      <c r="U461" s="9">
        <f t="shared" si="98"/>
        <v>916.82139307055786</v>
      </c>
      <c r="V461" s="13">
        <f t="shared" si="95"/>
        <v>1.3009535791752569E-4</v>
      </c>
    </row>
    <row r="462" spans="3:22">
      <c r="C462">
        <v>1996.2083</v>
      </c>
      <c r="D462">
        <v>364.28</v>
      </c>
      <c r="E462" s="1">
        <f t="shared" si="99"/>
        <v>2206</v>
      </c>
      <c r="F462" s="4">
        <f>F461*SUM(economy!Z252:AB252)/SUM(economy!Z251:AB251)</f>
        <v>11938.946537555074</v>
      </c>
      <c r="G462" s="9">
        <f t="shared" si="93"/>
        <v>208.82972972746327</v>
      </c>
      <c r="H462" s="9">
        <f t="shared" si="93"/>
        <v>241.25944398120649</v>
      </c>
      <c r="I462" s="9">
        <f t="shared" si="93"/>
        <v>163.20963657728012</v>
      </c>
      <c r="J462" s="9">
        <f t="shared" si="93"/>
        <v>27.691782219306319</v>
      </c>
      <c r="K462" s="9">
        <f t="shared" si="93"/>
        <v>1.4516004192615586</v>
      </c>
      <c r="L462" s="9">
        <f t="shared" si="97"/>
        <v>917.44219292451783</v>
      </c>
      <c r="O462">
        <f t="shared" si="94"/>
        <v>11938.946537555074</v>
      </c>
      <c r="P462" s="2">
        <f t="shared" si="96"/>
        <v>208.82979076032714</v>
      </c>
      <c r="Q462" s="2">
        <f t="shared" si="96"/>
        <v>241.25950038596437</v>
      </c>
      <c r="R462" s="2">
        <f t="shared" si="96"/>
        <v>163.20964890929861</v>
      </c>
      <c r="S462" s="2">
        <f t="shared" si="96"/>
        <v>27.69178222151135</v>
      </c>
      <c r="T462" s="2">
        <f t="shared" si="96"/>
        <v>1.4516004192615586</v>
      </c>
      <c r="U462" s="9">
        <f t="shared" si="98"/>
        <v>917.44232269636314</v>
      </c>
      <c r="V462" s="13">
        <f t="shared" si="95"/>
        <v>1.2977184530882369E-4</v>
      </c>
    </row>
    <row r="463" spans="3:22">
      <c r="C463">
        <v>1996.2917</v>
      </c>
      <c r="D463">
        <v>364.69</v>
      </c>
      <c r="E463" s="1">
        <f t="shared" si="99"/>
        <v>2207</v>
      </c>
      <c r="F463" s="4">
        <f>F462*SUM(economy!Z253:AB253)/SUM(economy!Z252:AB252)</f>
        <v>11850.224297982028</v>
      </c>
      <c r="G463" s="9">
        <f t="shared" si="93"/>
        <v>209.55839782599949</v>
      </c>
      <c r="H463" s="9">
        <f t="shared" si="93"/>
        <v>241.71675988119111</v>
      </c>
      <c r="I463" s="9">
        <f t="shared" si="93"/>
        <v>162.8125808647045</v>
      </c>
      <c r="J463" s="9">
        <f t="shared" si="93"/>
        <v>27.511122564939232</v>
      </c>
      <c r="K463" s="9">
        <f t="shared" si="93"/>
        <v>1.4409540818847908</v>
      </c>
      <c r="L463" s="9">
        <f t="shared" si="97"/>
        <v>918.03981521871913</v>
      </c>
      <c r="O463">
        <f t="shared" si="94"/>
        <v>11850.224297982028</v>
      </c>
      <c r="P463" s="2">
        <f t="shared" si="96"/>
        <v>209.55845885886336</v>
      </c>
      <c r="Q463" s="2">
        <f t="shared" si="96"/>
        <v>241.7168161307778</v>
      </c>
      <c r="R463" s="2">
        <f t="shared" si="96"/>
        <v>162.81259303119504</v>
      </c>
      <c r="S463" s="2">
        <f t="shared" si="96"/>
        <v>27.511122567018298</v>
      </c>
      <c r="T463" s="2">
        <f t="shared" si="96"/>
        <v>1.4409540818847908</v>
      </c>
      <c r="U463" s="9">
        <f t="shared" si="98"/>
        <v>918.03994466973927</v>
      </c>
      <c r="V463" s="13">
        <f t="shared" si="95"/>
        <v>1.2945102014327858E-4</v>
      </c>
    </row>
    <row r="464" spans="3:22">
      <c r="C464">
        <v>1996.375</v>
      </c>
      <c r="D464">
        <v>365.25</v>
      </c>
      <c r="E464" s="1">
        <f t="shared" si="99"/>
        <v>2208</v>
      </c>
      <c r="F464" s="4">
        <f>F463*SUM(economy!Z254:AB254)/SUM(economy!Z253:AB253)</f>
        <v>11761.726900841542</v>
      </c>
      <c r="G464" s="9">
        <f t="shared" si="93"/>
        <v>210.28165095216741</v>
      </c>
      <c r="H464" s="9">
        <f t="shared" si="93"/>
        <v>242.16448696474089</v>
      </c>
      <c r="I464" s="9">
        <f t="shared" si="93"/>
        <v>162.40752551569659</v>
      </c>
      <c r="J464" s="9">
        <f t="shared" si="93"/>
        <v>27.33037002025781</v>
      </c>
      <c r="K464" s="9">
        <f t="shared" si="93"/>
        <v>1.4303313884918998</v>
      </c>
      <c r="L464" s="9">
        <f t="shared" si="97"/>
        <v>918.61436484135459</v>
      </c>
      <c r="O464">
        <f t="shared" si="94"/>
        <v>11761.726900841542</v>
      </c>
      <c r="P464" s="2">
        <f t="shared" si="96"/>
        <v>210.28171198503128</v>
      </c>
      <c r="Q464" s="2">
        <f t="shared" si="96"/>
        <v>242.16454305958328</v>
      </c>
      <c r="R464" s="2">
        <f t="shared" si="96"/>
        <v>162.40753751888099</v>
      </c>
      <c r="S464" s="2">
        <f t="shared" si="96"/>
        <v>27.330370022218105</v>
      </c>
      <c r="T464" s="2">
        <f t="shared" si="96"/>
        <v>1.4303313884918998</v>
      </c>
      <c r="U464" s="9">
        <f t="shared" si="98"/>
        <v>918.61449397420552</v>
      </c>
      <c r="V464" s="13">
        <f t="shared" si="95"/>
        <v>1.2913285092963633E-4</v>
      </c>
    </row>
    <row r="465" spans="3:22">
      <c r="C465">
        <v>1996.4583</v>
      </c>
      <c r="D465">
        <v>365.06</v>
      </c>
      <c r="E465" s="1">
        <f t="shared" si="99"/>
        <v>2209</v>
      </c>
      <c r="F465" s="4">
        <f>F464*SUM(economy!Z255:AB255)/SUM(economy!Z254:AB254)</f>
        <v>11673.464116420348</v>
      </c>
      <c r="G465" s="9">
        <f t="shared" si="93"/>
        <v>210.9995028287446</v>
      </c>
      <c r="H465" s="9">
        <f t="shared" si="93"/>
        <v>242.60267272294209</v>
      </c>
      <c r="I465" s="9">
        <f t="shared" si="93"/>
        <v>161.99461168544835</v>
      </c>
      <c r="J465" s="9">
        <f t="shared" si="93"/>
        <v>27.149556281750549</v>
      </c>
      <c r="K465" s="9">
        <f t="shared" si="93"/>
        <v>1.4197335918828968</v>
      </c>
      <c r="L465" s="9">
        <f t="shared" si="97"/>
        <v>919.16607711076836</v>
      </c>
      <c r="O465">
        <f t="shared" si="94"/>
        <v>11673.464116420348</v>
      </c>
      <c r="P465" s="2">
        <f t="shared" si="96"/>
        <v>210.99956386160846</v>
      </c>
      <c r="Q465" s="2">
        <f t="shared" si="96"/>
        <v>242.60272866346588</v>
      </c>
      <c r="R465" s="2">
        <f t="shared" si="96"/>
        <v>161.9946235275186</v>
      </c>
      <c r="S465" s="2">
        <f t="shared" si="96"/>
        <v>27.149556283598859</v>
      </c>
      <c r="T465" s="2">
        <f t="shared" si="96"/>
        <v>1.4197335918828968</v>
      </c>
      <c r="U465" s="9">
        <f t="shared" si="98"/>
        <v>919.16620592807465</v>
      </c>
      <c r="V465" s="13">
        <f t="shared" si="95"/>
        <v>1.2881730629032973E-4</v>
      </c>
    </row>
    <row r="466" spans="3:22">
      <c r="C466">
        <v>1996.5417</v>
      </c>
      <c r="D466">
        <v>363.69</v>
      </c>
      <c r="E466" s="1">
        <f t="shared" si="99"/>
        <v>2210</v>
      </c>
      <c r="F466" s="4">
        <f>F465*SUM(economy!Z256:AB256)/SUM(economy!Z255:AB255)</f>
        <v>11585.4454387477</v>
      </c>
      <c r="G466" s="9">
        <f t="shared" si="93"/>
        <v>211.7119677748172</v>
      </c>
      <c r="H466" s="9">
        <f t="shared" si="93"/>
        <v>243.03136543362928</v>
      </c>
      <c r="I466" s="9">
        <f t="shared" si="93"/>
        <v>161.57398010231631</v>
      </c>
      <c r="J466" s="9">
        <f t="shared" si="93"/>
        <v>26.968712381932477</v>
      </c>
      <c r="K466" s="9">
        <f t="shared" si="93"/>
        <v>1.4091619106183073</v>
      </c>
      <c r="L466" s="9">
        <f t="shared" si="97"/>
        <v>919.69518760331357</v>
      </c>
      <c r="O466">
        <f t="shared" si="94"/>
        <v>11585.4454387477</v>
      </c>
      <c r="P466" s="2">
        <f t="shared" si="96"/>
        <v>211.71202880768107</v>
      </c>
      <c r="Q466" s="2">
        <f t="shared" si="96"/>
        <v>243.03142122025901</v>
      </c>
      <c r="R466" s="2">
        <f t="shared" si="96"/>
        <v>161.57399178543503</v>
      </c>
      <c r="S466" s="2">
        <f t="shared" si="96"/>
        <v>26.9687123836752</v>
      </c>
      <c r="T466" s="2">
        <f t="shared" si="96"/>
        <v>1.4091619106183073</v>
      </c>
      <c r="U466" s="9">
        <f t="shared" si="98"/>
        <v>919.69531610766865</v>
      </c>
      <c r="V466" s="13">
        <f t="shared" si="95"/>
        <v>1.2850435507516522E-4</v>
      </c>
    </row>
    <row r="467" spans="3:22">
      <c r="C467">
        <v>1996.625</v>
      </c>
      <c r="D467">
        <v>361.55</v>
      </c>
      <c r="E467" s="1">
        <f t="shared" si="99"/>
        <v>2211</v>
      </c>
      <c r="F467" s="4">
        <f>F466*SUM(economy!Z257:AB257)/SUM(economy!Z256:AB256)</f>
        <v>11497.680089814601</v>
      </c>
      <c r="G467" s="9">
        <f t="shared" si="93"/>
        <v>212.41906068891916</v>
      </c>
      <c r="H467" s="9">
        <f t="shared" si="93"/>
        <v>243.45061413328148</v>
      </c>
      <c r="I467" s="9">
        <f t="shared" si="93"/>
        <v>161.14577103204741</v>
      </c>
      <c r="J467" s="9">
        <f t="shared" si="93"/>
        <v>26.787868694851284</v>
      </c>
      <c r="K467" s="9">
        <f t="shared" si="93"/>
        <v>1.3986175295215233</v>
      </c>
      <c r="L467" s="9">
        <f t="shared" si="97"/>
        <v>920.20193207862076</v>
      </c>
      <c r="O467">
        <f t="shared" si="94"/>
        <v>11497.680089814601</v>
      </c>
      <c r="P467" s="2">
        <f t="shared" si="96"/>
        <v>212.41912172178303</v>
      </c>
      <c r="Q467" s="2">
        <f t="shared" si="96"/>
        <v>243.45066976644054</v>
      </c>
      <c r="R467" s="2">
        <f t="shared" si="96"/>
        <v>161.14578255834809</v>
      </c>
      <c r="S467" s="2">
        <f t="shared" si="96"/>
        <v>26.787868696494449</v>
      </c>
      <c r="T467" s="2">
        <f t="shared" si="96"/>
        <v>1.3986175295215233</v>
      </c>
      <c r="U467" s="9">
        <f t="shared" si="98"/>
        <v>920.20206027258757</v>
      </c>
      <c r="V467" s="13">
        <f t="shared" si="95"/>
        <v>1.2819396681607031E-4</v>
      </c>
    </row>
    <row r="468" spans="3:22">
      <c r="C468">
        <v>1996.7083</v>
      </c>
      <c r="D468">
        <v>359.69</v>
      </c>
      <c r="E468" s="1">
        <f t="shared" si="99"/>
        <v>2212</v>
      </c>
      <c r="F468" s="4">
        <f>F467*SUM(economy!Z258:AB258)/SUM(economy!Z257:AB257)</f>
        <v>11410.177023788792</v>
      </c>
      <c r="G468" s="9">
        <f t="shared" si="93"/>
        <v>213.12079703242898</v>
      </c>
      <c r="H468" s="9">
        <f t="shared" si="93"/>
        <v>243.86046858939156</v>
      </c>
      <c r="I468" s="9">
        <f t="shared" si="93"/>
        <v>160.71012424311871</v>
      </c>
      <c r="J468" s="9">
        <f t="shared" si="93"/>
        <v>26.607054941774116</v>
      </c>
      <c r="K468" s="9">
        <f t="shared" si="93"/>
        <v>1.3881016001815825</v>
      </c>
      <c r="L468" s="9">
        <f t="shared" si="97"/>
        <v>920.68654640689488</v>
      </c>
      <c r="O468">
        <f t="shared" si="94"/>
        <v>11410.177023788792</v>
      </c>
      <c r="P468" s="2">
        <f t="shared" si="96"/>
        <v>213.12085806529285</v>
      </c>
      <c r="Q468" s="2">
        <f t="shared" si="96"/>
        <v>243.86052406950213</v>
      </c>
      <c r="R468" s="2">
        <f t="shared" si="96"/>
        <v>160.71013561470627</v>
      </c>
      <c r="S468" s="2">
        <f t="shared" si="96"/>
        <v>26.607054943323412</v>
      </c>
      <c r="T468" s="2">
        <f t="shared" si="96"/>
        <v>1.3881016001815825</v>
      </c>
      <c r="U468" s="9">
        <f t="shared" si="98"/>
        <v>920.68667429300626</v>
      </c>
      <c r="V468" s="13">
        <f t="shared" si="95"/>
        <v>1.2788611138603301E-4</v>
      </c>
    </row>
    <row r="469" spans="3:22">
      <c r="C469">
        <v>1996.7917</v>
      </c>
      <c r="D469">
        <v>359.72</v>
      </c>
      <c r="E469" s="1">
        <f t="shared" si="99"/>
        <v>2213</v>
      </c>
      <c r="F469" s="4">
        <f>F468*SUM(economy!Z259:AB259)/SUM(economy!Z258:AB258)</f>
        <v>11322.944931222974</v>
      </c>
      <c r="G469" s="9">
        <f t="shared" si="93"/>
        <v>213.81719281322361</v>
      </c>
      <c r="H469" s="9">
        <f t="shared" si="93"/>
        <v>244.26097927330738</v>
      </c>
      <c r="I469" s="9">
        <f t="shared" si="93"/>
        <v>160.26717897317582</v>
      </c>
      <c r="J469" s="9">
        <f t="shared" si="93"/>
        <v>26.42630019704422</v>
      </c>
      <c r="K469" s="9">
        <f t="shared" si="93"/>
        <v>1.3776152414560059</v>
      </c>
      <c r="L469" s="9">
        <f t="shared" si="97"/>
        <v>921.14926649820723</v>
      </c>
      <c r="O469">
        <f t="shared" si="94"/>
        <v>11322.944931222974</v>
      </c>
      <c r="P469" s="2">
        <f t="shared" si="96"/>
        <v>213.81725384608748</v>
      </c>
      <c r="Q469" s="2">
        <f t="shared" si="96"/>
        <v>244.26103460079054</v>
      </c>
      <c r="R469" s="2">
        <f t="shared" si="96"/>
        <v>160.26719019212692</v>
      </c>
      <c r="S469" s="2">
        <f t="shared" si="96"/>
        <v>26.426300198505011</v>
      </c>
      <c r="T469" s="2">
        <f t="shared" si="96"/>
        <v>1.3776152414560059</v>
      </c>
      <c r="U469" s="9">
        <f t="shared" si="98"/>
        <v>921.149394078966</v>
      </c>
      <c r="V469" s="13">
        <f t="shared" si="95"/>
        <v>1.2758075877172814E-4</v>
      </c>
    </row>
    <row r="470" spans="3:22">
      <c r="C470">
        <v>1996.875</v>
      </c>
      <c r="D470">
        <v>361.04</v>
      </c>
      <c r="E470" s="1">
        <f t="shared" si="99"/>
        <v>2214</v>
      </c>
      <c r="F470" s="4">
        <f>F469*SUM(economy!Z260:AB260)/SUM(economy!Z259:AB259)</f>
        <v>11235.992243253613</v>
      </c>
      <c r="G470" s="9">
        <f t="shared" si="93"/>
        <v>214.50826456958933</v>
      </c>
      <c r="H470" s="9">
        <f t="shared" si="93"/>
        <v>244.652197333543</v>
      </c>
      <c r="I470" s="9">
        <f t="shared" si="93"/>
        <v>159.81707389655381</v>
      </c>
      <c r="J470" s="9">
        <f t="shared" si="93"/>
        <v>26.245632894096943</v>
      </c>
      <c r="K470" s="9">
        <f t="shared" si="93"/>
        <v>1.3671595399733527</v>
      </c>
      <c r="L470" s="9">
        <f t="shared" si="97"/>
        <v>921.59032823375651</v>
      </c>
      <c r="O470">
        <f t="shared" si="94"/>
        <v>11235.992243253613</v>
      </c>
      <c r="P470" s="2">
        <f t="shared" si="96"/>
        <v>214.5083256024532</v>
      </c>
      <c r="Q470" s="2">
        <f t="shared" si="96"/>
        <v>244.65225250881861</v>
      </c>
      <c r="R470" s="2">
        <f t="shared" si="96"/>
        <v>159.81708496491723</v>
      </c>
      <c r="S470" s="2">
        <f t="shared" si="96"/>
        <v>26.245632895474284</v>
      </c>
      <c r="T470" s="2">
        <f t="shared" si="96"/>
        <v>1.3671595399733527</v>
      </c>
      <c r="U470" s="9">
        <f t="shared" si="98"/>
        <v>921.59045551163661</v>
      </c>
      <c r="V470" s="13">
        <f t="shared" si="95"/>
        <v>1.2727788009669894E-4</v>
      </c>
    </row>
    <row r="471" spans="3:22">
      <c r="C471">
        <v>1996.9583</v>
      </c>
      <c r="D471">
        <v>362.39</v>
      </c>
      <c r="E471" s="1">
        <f t="shared" si="99"/>
        <v>2215</v>
      </c>
      <c r="F471" s="4">
        <f>F470*SUM(economy!Z261:AB261)/SUM(economy!Z260:AB260)</f>
        <v>11149.327135787971</v>
      </c>
      <c r="G471" s="9">
        <f t="shared" ref="G471:K486" si="100">G470*(1-G$5)+G$4*$F470*$L$4/1000</f>
        <v>215.19402935438885</v>
      </c>
      <c r="H471" s="9">
        <f t="shared" si="100"/>
        <v>245.03417456955739</v>
      </c>
      <c r="I471" s="9">
        <f t="shared" si="100"/>
        <v>159.35994709286504</v>
      </c>
      <c r="J471" s="9">
        <f t="shared" si="100"/>
        <v>26.065080831624865</v>
      </c>
      <c r="K471" s="9">
        <f t="shared" si="100"/>
        <v>1.3567355506351628</v>
      </c>
      <c r="L471" s="9">
        <f t="shared" si="97"/>
        <v>922.00996739907123</v>
      </c>
      <c r="O471">
        <f t="shared" si="94"/>
        <v>11149.327135787971</v>
      </c>
      <c r="P471" s="2">
        <f t="shared" si="96"/>
        <v>215.19409038725271</v>
      </c>
      <c r="Q471" s="2">
        <f t="shared" si="96"/>
        <v>245.03422959304416</v>
      </c>
      <c r="R471" s="2">
        <f t="shared" si="96"/>
        <v>159.35995801266208</v>
      </c>
      <c r="S471" s="2">
        <f t="shared" si="96"/>
        <v>26.065080832923524</v>
      </c>
      <c r="T471" s="2">
        <f t="shared" si="96"/>
        <v>1.3567355506351628</v>
      </c>
      <c r="U471" s="9">
        <f t="shared" si="98"/>
        <v>922.0100943765176</v>
      </c>
      <c r="V471" s="13">
        <f t="shared" si="95"/>
        <v>1.2697744637080177E-4</v>
      </c>
    </row>
    <row r="472" spans="3:22">
      <c r="C472">
        <v>1997.0417</v>
      </c>
      <c r="D472">
        <v>363.24</v>
      </c>
      <c r="E472" s="1">
        <f t="shared" si="99"/>
        <v>2216</v>
      </c>
      <c r="F472" s="4">
        <f>F471*SUM(economy!Z262:AB262)/SUM(economy!Z261:AB261)</f>
        <v>11062.957533676861</v>
      </c>
      <c r="G472" s="9">
        <f t="shared" si="100"/>
        <v>215.87450471948389</v>
      </c>
      <c r="H472" s="9">
        <f t="shared" si="100"/>
        <v>245.40696340599851</v>
      </c>
      <c r="I472" s="9">
        <f t="shared" si="100"/>
        <v>158.89593601663762</v>
      </c>
      <c r="J472" s="9">
        <f t="shared" si="100"/>
        <v>25.884671179882194</v>
      </c>
      <c r="K472" s="9">
        <f t="shared" si="100"/>
        <v>1.3463442971169748</v>
      </c>
      <c r="L472" s="9">
        <f t="shared" si="97"/>
        <v>922.40841961911917</v>
      </c>
      <c r="O472">
        <f t="shared" si="94"/>
        <v>11062.957533676861</v>
      </c>
      <c r="P472" s="2">
        <f t="shared" ref="P472:T487" si="101">P471*(1-P$5)+P$4*$O471*$L$4/1000</f>
        <v>215.87456575234776</v>
      </c>
      <c r="Q472" s="2">
        <f t="shared" si="101"/>
        <v>245.40701827811401</v>
      </c>
      <c r="R472" s="2">
        <f t="shared" si="101"/>
        <v>158.89594678986242</v>
      </c>
      <c r="S472" s="2">
        <f t="shared" si="101"/>
        <v>25.884671181106665</v>
      </c>
      <c r="T472" s="2">
        <f t="shared" si="101"/>
        <v>1.3463442971169748</v>
      </c>
      <c r="U472" s="9">
        <f t="shared" si="98"/>
        <v>922.40854629854778</v>
      </c>
      <c r="V472" s="13">
        <f t="shared" si="95"/>
        <v>1.2667942860389303E-4</v>
      </c>
    </row>
    <row r="473" spans="3:22">
      <c r="C473">
        <v>1997.125</v>
      </c>
      <c r="D473">
        <v>364.21</v>
      </c>
      <c r="E473" s="1">
        <f t="shared" si="99"/>
        <v>2217</v>
      </c>
      <c r="F473" s="4">
        <f>F472*SUM(economy!Z263:AB263)/SUM(economy!Z262:AB262)</f>
        <v>10976.891114871099</v>
      </c>
      <c r="G473" s="9">
        <f t="shared" si="100"/>
        <v>216.54970870041254</v>
      </c>
      <c r="H473" s="9">
        <f t="shared" si="100"/>
        <v>245.7706168674099</v>
      </c>
      <c r="I473" s="9">
        <f t="shared" si="100"/>
        <v>158.42517746798819</v>
      </c>
      <c r="J473" s="9">
        <f t="shared" si="100"/>
        <v>25.704430487118728</v>
      </c>
      <c r="K473" s="9">
        <f t="shared" si="100"/>
        <v>1.3359867723681118</v>
      </c>
      <c r="L473" s="9">
        <f t="shared" si="97"/>
        <v>922.7859202952975</v>
      </c>
      <c r="O473">
        <f t="shared" si="94"/>
        <v>10976.891114871099</v>
      </c>
      <c r="P473" s="2">
        <f t="shared" si="101"/>
        <v>216.54976973327641</v>
      </c>
      <c r="Q473" s="2">
        <f t="shared" si="101"/>
        <v>245.77067158857056</v>
      </c>
      <c r="R473" s="2">
        <f t="shared" si="101"/>
        <v>158.42518809660814</v>
      </c>
      <c r="S473" s="2">
        <f t="shared" si="101"/>
        <v>25.70443048827325</v>
      </c>
      <c r="T473" s="2">
        <f t="shared" si="101"/>
        <v>1.3359867723681118</v>
      </c>
      <c r="U473" s="9">
        <f t="shared" si="98"/>
        <v>922.78604667909644</v>
      </c>
      <c r="V473" s="13">
        <f t="shared" si="95"/>
        <v>1.2638379894269747E-4</v>
      </c>
    </row>
    <row r="474" spans="3:22">
      <c r="C474">
        <v>1997.2083</v>
      </c>
      <c r="D474">
        <v>364.65</v>
      </c>
      <c r="E474" s="1">
        <f t="shared" si="99"/>
        <v>2218</v>
      </c>
      <c r="F474" s="4">
        <f>F473*SUM(economy!Z264:AB264)/SUM(economy!Z263:AB263)</f>
        <v>10891.135314559619</v>
      </c>
      <c r="G474" s="9">
        <f t="shared" si="100"/>
        <v>217.21965980132018</v>
      </c>
      <c r="H474" s="9">
        <f t="shared" si="100"/>
        <v>246.12518855339744</v>
      </c>
      <c r="I474" s="9">
        <f t="shared" si="100"/>
        <v>157.94780756431297</v>
      </c>
      <c r="J474" s="9">
        <f t="shared" si="100"/>
        <v>25.524384686134162</v>
      </c>
      <c r="K474" s="9">
        <f t="shared" si="100"/>
        <v>1.3256639391099565</v>
      </c>
      <c r="L474" s="9">
        <f t="shared" si="97"/>
        <v>923.14270454427469</v>
      </c>
      <c r="O474">
        <f t="shared" si="94"/>
        <v>10891.135314559619</v>
      </c>
      <c r="P474" s="2">
        <f t="shared" si="101"/>
        <v>217.21972083418405</v>
      </c>
      <c r="Q474" s="2">
        <f t="shared" si="101"/>
        <v>246.12524312401854</v>
      </c>
      <c r="R474" s="2">
        <f t="shared" si="101"/>
        <v>157.94781805026903</v>
      </c>
      <c r="S474" s="2">
        <f t="shared" si="101"/>
        <v>25.524384687222732</v>
      </c>
      <c r="T474" s="2">
        <f t="shared" si="101"/>
        <v>1.3256639391099565</v>
      </c>
      <c r="U474" s="9">
        <f t="shared" si="98"/>
        <v>923.14283063480434</v>
      </c>
      <c r="V474" s="13">
        <f t="shared" si="95"/>
        <v>1.2609052964762668E-4</v>
      </c>
    </row>
    <row r="475" spans="3:22">
      <c r="C475">
        <v>1997.2917</v>
      </c>
      <c r="D475">
        <v>366.49</v>
      </c>
      <c r="E475" s="1">
        <f t="shared" si="99"/>
        <v>2219</v>
      </c>
      <c r="F475" s="4">
        <f>F474*SUM(economy!Z265:AB265)/SUM(economy!Z264:AB264)</f>
        <v>10805.697329286993</v>
      </c>
      <c r="G475" s="9">
        <f t="shared" si="100"/>
        <v>217.88437698014306</v>
      </c>
      <c r="H475" s="9">
        <f t="shared" si="100"/>
        <v>246.47073261425265</v>
      </c>
      <c r="I475" s="9">
        <f t="shared" si="100"/>
        <v>157.46396171298034</v>
      </c>
      <c r="J475" s="9">
        <f t="shared" si="100"/>
        <v>25.344559100943634</v>
      </c>
      <c r="K475" s="9">
        <f t="shared" si="100"/>
        <v>1.3153767303324468</v>
      </c>
      <c r="L475" s="9">
        <f t="shared" si="97"/>
        <v>923.47900713865215</v>
      </c>
      <c r="O475">
        <f t="shared" si="94"/>
        <v>10805.697329286993</v>
      </c>
      <c r="P475" s="2">
        <f t="shared" si="101"/>
        <v>217.88443801300693</v>
      </c>
      <c r="Q475" s="2">
        <f t="shared" si="101"/>
        <v>246.47078703474833</v>
      </c>
      <c r="R475" s="2">
        <f t="shared" si="101"/>
        <v>157.46397205818744</v>
      </c>
      <c r="S475" s="2">
        <f t="shared" si="101"/>
        <v>25.34455910197002</v>
      </c>
      <c r="T475" s="2">
        <f t="shared" si="101"/>
        <v>1.3153767303324468</v>
      </c>
      <c r="U475" s="9">
        <f t="shared" si="98"/>
        <v>923.47913293824524</v>
      </c>
      <c r="V475" s="13">
        <f t="shared" si="95"/>
        <v>1.2579959309277911E-4</v>
      </c>
    </row>
    <row r="476" spans="3:22">
      <c r="C476">
        <v>1997.375</v>
      </c>
      <c r="D476">
        <v>366.77</v>
      </c>
      <c r="E476" s="1">
        <f t="shared" si="99"/>
        <v>2220</v>
      </c>
      <c r="F476" s="4">
        <f>F475*SUM(economy!Z266:AB266)/SUM(economy!Z265:AB265)</f>
        <v>10720.584121048743</v>
      </c>
      <c r="G476" s="9">
        <f t="shared" si="100"/>
        <v>218.54387963404321</v>
      </c>
      <c r="H476" s="9">
        <f t="shared" si="100"/>
        <v>246.8073037270299</v>
      </c>
      <c r="I476" s="9">
        <f t="shared" si="100"/>
        <v>156.97377458500856</v>
      </c>
      <c r="J476" s="9">
        <f t="shared" si="100"/>
        <v>25.164978453545764</v>
      </c>
      <c r="K476" s="9">
        <f t="shared" si="100"/>
        <v>1.305126049788528</v>
      </c>
      <c r="L476" s="9">
        <f t="shared" si="97"/>
        <v>923.79506244941604</v>
      </c>
      <c r="O476">
        <f t="shared" si="94"/>
        <v>10720.584121048743</v>
      </c>
      <c r="P476" s="2">
        <f t="shared" si="101"/>
        <v>218.54394066690708</v>
      </c>
      <c r="Q476" s="2">
        <f t="shared" si="101"/>
        <v>246.80735799781317</v>
      </c>
      <c r="R476" s="2">
        <f t="shared" si="101"/>
        <v>156.97378479135591</v>
      </c>
      <c r="S476" s="2">
        <f t="shared" si="101"/>
        <v>25.164978454513516</v>
      </c>
      <c r="T476" s="2">
        <f t="shared" si="101"/>
        <v>1.305126049788528</v>
      </c>
      <c r="U476" s="9">
        <f t="shared" si="98"/>
        <v>923.79518796037826</v>
      </c>
      <c r="V476" s="13">
        <f t="shared" si="95"/>
        <v>1.2551096222068736E-4</v>
      </c>
    </row>
    <row r="477" spans="3:22">
      <c r="C477">
        <v>1997.4583</v>
      </c>
      <c r="D477">
        <v>365.73</v>
      </c>
      <c r="E477" s="1">
        <f t="shared" si="99"/>
        <v>2221</v>
      </c>
      <c r="F477" s="4">
        <f>F476*SUM(economy!Z267:AB267)/SUM(economy!Z266:AB266)</f>
        <v>10635.802421362532</v>
      </c>
      <c r="G477" s="9">
        <f t="shared" si="100"/>
        <v>219.19818758509314</v>
      </c>
      <c r="H477" s="9">
        <f t="shared" si="100"/>
        <v>247.1349570720738</v>
      </c>
      <c r="I477" s="9">
        <f t="shared" si="100"/>
        <v>156.47738008971217</v>
      </c>
      <c r="J477" s="9">
        <f t="shared" si="100"/>
        <v>24.985666870784737</v>
      </c>
      <c r="K477" s="9">
        <f t="shared" si="100"/>
        <v>1.2949127724863201</v>
      </c>
      <c r="L477" s="9">
        <f t="shared" si="97"/>
        <v>924.09110439015012</v>
      </c>
      <c r="O477">
        <f t="shared" si="94"/>
        <v>10635.802421362532</v>
      </c>
      <c r="P477" s="2">
        <f t="shared" si="101"/>
        <v>219.19824861795701</v>
      </c>
      <c r="Q477" s="2">
        <f t="shared" si="101"/>
        <v>247.13501119355652</v>
      </c>
      <c r="R477" s="2">
        <f t="shared" si="101"/>
        <v>156.47739015906365</v>
      </c>
      <c r="S477" s="2">
        <f t="shared" si="101"/>
        <v>24.985666871697205</v>
      </c>
      <c r="T477" s="2">
        <f t="shared" si="101"/>
        <v>1.2949127724863201</v>
      </c>
      <c r="U477" s="9">
        <f t="shared" si="98"/>
        <v>924.09122961476066</v>
      </c>
      <c r="V477" s="13">
        <f t="shared" si="95"/>
        <v>1.2522461054231826E-4</v>
      </c>
    </row>
    <row r="478" spans="3:22">
      <c r="C478">
        <v>1997.5417</v>
      </c>
      <c r="D478">
        <v>364.46</v>
      </c>
      <c r="E478" s="1">
        <f t="shared" si="99"/>
        <v>2222</v>
      </c>
      <c r="F478" s="4">
        <f>F477*SUM(economy!Z268:AB268)/SUM(economy!Z267:AB267)</f>
        <v>10551.358735313723</v>
      </c>
      <c r="G478" s="9">
        <f t="shared" si="100"/>
        <v>219.84732106620916</v>
      </c>
      <c r="H478" s="9">
        <f t="shared" si="100"/>
        <v>247.45374830999359</v>
      </c>
      <c r="I478" s="9">
        <f t="shared" si="100"/>
        <v>155.97491135030023</v>
      </c>
      <c r="J478" s="9">
        <f t="shared" si="100"/>
        <v>24.806647891298216</v>
      </c>
      <c r="K478" s="9">
        <f t="shared" si="100"/>
        <v>1.2847377451787683</v>
      </c>
      <c r="L478" s="9">
        <f t="shared" si="97"/>
        <v>924.36736636297996</v>
      </c>
      <c r="O478">
        <f t="shared" si="94"/>
        <v>10551.358735313723</v>
      </c>
      <c r="P478" s="2">
        <f t="shared" si="101"/>
        <v>219.84738209907303</v>
      </c>
      <c r="Q478" s="2">
        <f t="shared" si="101"/>
        <v>247.45380228258648</v>
      </c>
      <c r="R478" s="2">
        <f t="shared" si="101"/>
        <v>155.97492128449466</v>
      </c>
      <c r="S478" s="2">
        <f t="shared" si="101"/>
        <v>24.806647892158558</v>
      </c>
      <c r="T478" s="2">
        <f t="shared" si="101"/>
        <v>1.2847377451787683</v>
      </c>
      <c r="U478" s="9">
        <f t="shared" si="98"/>
        <v>924.36749130349142</v>
      </c>
      <c r="V478" s="13">
        <f t="shared" si="95"/>
        <v>1.2494051145495177E-4</v>
      </c>
    </row>
    <row r="479" spans="3:22">
      <c r="C479">
        <v>1997.625</v>
      </c>
      <c r="D479">
        <v>362.4</v>
      </c>
      <c r="E479" s="1">
        <f t="shared" si="99"/>
        <v>2223</v>
      </c>
      <c r="F479" s="4">
        <f>F478*SUM(economy!Z269:AB269)/SUM(economy!Z268:AB268)</f>
        <v>10467.259345573442</v>
      </c>
      <c r="G479" s="9">
        <f t="shared" si="100"/>
        <v>220.49130070733159</v>
      </c>
      <c r="H479" s="9">
        <f t="shared" si="100"/>
        <v>247.76373355908063</v>
      </c>
      <c r="I479" s="9">
        <f t="shared" si="100"/>
        <v>155.46650068040992</v>
      </c>
      <c r="J479" s="9">
        <f t="shared" si="100"/>
        <v>24.627944472543167</v>
      </c>
      <c r="K479" s="9">
        <f t="shared" si="100"/>
        <v>1.2746017868505639</v>
      </c>
      <c r="L479" s="9">
        <f t="shared" si="97"/>
        <v>924.62408120621592</v>
      </c>
      <c r="O479">
        <f t="shared" si="94"/>
        <v>10467.259345573442</v>
      </c>
      <c r="P479" s="2">
        <f t="shared" si="101"/>
        <v>220.49136174019546</v>
      </c>
      <c r="Q479" s="2">
        <f t="shared" si="101"/>
        <v>247.76378738319332</v>
      </c>
      <c r="R479" s="2">
        <f t="shared" si="101"/>
        <v>155.46651048126148</v>
      </c>
      <c r="S479" s="2">
        <f t="shared" si="101"/>
        <v>24.627944473354361</v>
      </c>
      <c r="T479" s="2">
        <f t="shared" si="101"/>
        <v>1.2746017868505639</v>
      </c>
      <c r="U479" s="9">
        <f t="shared" si="98"/>
        <v>924.62420586485518</v>
      </c>
      <c r="V479" s="13">
        <f t="shared" si="95"/>
        <v>1.2465863926536258E-4</v>
      </c>
    </row>
    <row r="480" spans="3:22">
      <c r="C480">
        <v>1997.7083</v>
      </c>
      <c r="D480">
        <v>360.44</v>
      </c>
      <c r="E480" s="1">
        <f t="shared" si="99"/>
        <v>2224</v>
      </c>
      <c r="F480" s="4">
        <f>F479*SUM(economy!Z270:AB270)/SUM(economy!Z269:AB269)</f>
        <v>10383.510316387978</v>
      </c>
      <c r="G480" s="9">
        <f t="shared" si="100"/>
        <v>221.13014752185015</v>
      </c>
      <c r="H480" s="9">
        <f t="shared" si="100"/>
        <v>248.06496937316541</v>
      </c>
      <c r="I480" s="9">
        <f t="shared" si="100"/>
        <v>154.95227956155875</v>
      </c>
      <c r="J480" s="9">
        <f t="shared" si="100"/>
        <v>24.449578997891926</v>
      </c>
      <c r="K480" s="9">
        <f t="shared" si="100"/>
        <v>1.2645056892021178</v>
      </c>
      <c r="L480" s="9">
        <f t="shared" si="97"/>
        <v>924.86148114366824</v>
      </c>
      <c r="O480">
        <f t="shared" si="94"/>
        <v>10383.510316387978</v>
      </c>
      <c r="P480" s="2">
        <f t="shared" si="101"/>
        <v>221.13020855471402</v>
      </c>
      <c r="Q480" s="2">
        <f t="shared" si="101"/>
        <v>248.06502304920636</v>
      </c>
      <c r="R480" s="2">
        <f t="shared" si="101"/>
        <v>154.95228923085725</v>
      </c>
      <c r="S480" s="2">
        <f t="shared" si="101"/>
        <v>24.449578998656779</v>
      </c>
      <c r="T480" s="2">
        <f t="shared" si="101"/>
        <v>1.2645056892021178</v>
      </c>
      <c r="U480" s="9">
        <f t="shared" si="98"/>
        <v>924.86160552263652</v>
      </c>
      <c r="V480" s="13">
        <f t="shared" si="95"/>
        <v>1.2437896828032535E-4</v>
      </c>
    </row>
    <row r="481" spans="3:22">
      <c r="C481">
        <v>1997.7917</v>
      </c>
      <c r="D481">
        <v>360.98</v>
      </c>
      <c r="E481" s="1">
        <f t="shared" si="99"/>
        <v>2225</v>
      </c>
      <c r="F481" s="4">
        <f>F480*SUM(economy!Z271:AB271)/SUM(economy!Z270:AB270)</f>
        <v>10300.117497537914</v>
      </c>
      <c r="G481" s="9">
        <f t="shared" si="100"/>
        <v>221.76388289327289</v>
      </c>
      <c r="H481" s="9">
        <f t="shared" si="100"/>
        <v>248.35751271990992</v>
      </c>
      <c r="I481" s="9">
        <f t="shared" si="100"/>
        <v>154.43237862149883</v>
      </c>
      <c r="J481" s="9">
        <f t="shared" si="100"/>
        <v>24.271573283791138</v>
      </c>
      <c r="K481" s="9">
        <f t="shared" si="100"/>
        <v>1.2544502171304006</v>
      </c>
      <c r="L481" s="9">
        <f t="shared" si="97"/>
        <v>925.07979773560317</v>
      </c>
      <c r="O481">
        <f t="shared" si="94"/>
        <v>10300.117497537914</v>
      </c>
      <c r="P481" s="2">
        <f t="shared" si="101"/>
        <v>221.76394392613676</v>
      </c>
      <c r="Q481" s="2">
        <f t="shared" si="101"/>
        <v>248.35756624828647</v>
      </c>
      <c r="R481" s="2">
        <f t="shared" si="101"/>
        <v>154.43238816101007</v>
      </c>
      <c r="S481" s="2">
        <f t="shared" si="101"/>
        <v>24.271573284512296</v>
      </c>
      <c r="T481" s="2">
        <f t="shared" si="101"/>
        <v>1.2544502171304006</v>
      </c>
      <c r="U481" s="9">
        <f t="shared" si="98"/>
        <v>925.07992183707609</v>
      </c>
      <c r="V481" s="13">
        <f t="shared" si="95"/>
        <v>1.241014729203016E-4</v>
      </c>
    </row>
    <row r="482" spans="3:22">
      <c r="C482">
        <v>1997.875</v>
      </c>
      <c r="D482">
        <v>362.65</v>
      </c>
      <c r="E482" s="1">
        <f t="shared" si="99"/>
        <v>2226</v>
      </c>
      <c r="F482" s="4">
        <f>F481*SUM(economy!Z272:AB272)/SUM(economy!Z271:AB271)</f>
        <v>10217.086528265811</v>
      </c>
      <c r="G482" s="9">
        <f t="shared" si="100"/>
        <v>222.3925285621367</v>
      </c>
      <c r="H482" s="9">
        <f t="shared" si="100"/>
        <v>248.64142095953153</v>
      </c>
      <c r="I482" s="9">
        <f t="shared" si="100"/>
        <v>153.90692761345636</v>
      </c>
      <c r="J482" s="9">
        <f t="shared" si="100"/>
        <v>24.093948586976406</v>
      </c>
      <c r="K482" s="9">
        <f t="shared" si="100"/>
        <v>1.2444361092064631</v>
      </c>
      <c r="L482" s="9">
        <f t="shared" si="97"/>
        <v>925.27926183130739</v>
      </c>
      <c r="O482">
        <f t="shared" si="94"/>
        <v>10217.086528265811</v>
      </c>
      <c r="P482" s="2">
        <f t="shared" si="101"/>
        <v>222.39258959500057</v>
      </c>
      <c r="Q482" s="2">
        <f t="shared" si="101"/>
        <v>248.64147434064992</v>
      </c>
      <c r="R482" s="2">
        <f t="shared" si="101"/>
        <v>153.9069370249224</v>
      </c>
      <c r="S482" s="2">
        <f t="shared" si="101"/>
        <v>24.093948587656364</v>
      </c>
      <c r="T482" s="2">
        <f t="shared" si="101"/>
        <v>1.2444361092064631</v>
      </c>
      <c r="U482" s="9">
        <f t="shared" si="98"/>
        <v>925.27938565743568</v>
      </c>
      <c r="V482" s="13">
        <f t="shared" si="95"/>
        <v>1.2382612828787387E-4</v>
      </c>
    </row>
    <row r="483" spans="3:22">
      <c r="C483">
        <v>1997.9583</v>
      </c>
      <c r="D483">
        <v>364.51</v>
      </c>
      <c r="E483" s="1">
        <f t="shared" si="99"/>
        <v>2227</v>
      </c>
      <c r="F483" s="4">
        <f>F482*SUM(economy!Z273:AB273)/SUM(economy!Z272:AB272)</f>
        <v>10134.422841171086</v>
      </c>
      <c r="G483" s="9">
        <f t="shared" si="100"/>
        <v>223.01610661315763</v>
      </c>
      <c r="H483" s="9">
        <f t="shared" si="100"/>
        <v>248.91675182395431</v>
      </c>
      <c r="I483" s="9">
        <f t="shared" si="100"/>
        <v>153.37605539624002</v>
      </c>
      <c r="J483" s="9">
        <f t="shared" si="100"/>
        <v>23.916725611735778</v>
      </c>
      <c r="K483" s="9">
        <f t="shared" si="100"/>
        <v>1.2344640781494634</v>
      </c>
      <c r="L483" s="9">
        <f t="shared" si="97"/>
        <v>925.46010352323708</v>
      </c>
      <c r="O483">
        <f t="shared" si="94"/>
        <v>10134.422841171086</v>
      </c>
      <c r="P483" s="2">
        <f t="shared" si="101"/>
        <v>223.0161676460215</v>
      </c>
      <c r="Q483" s="2">
        <f t="shared" si="101"/>
        <v>248.91680505821967</v>
      </c>
      <c r="R483" s="2">
        <f t="shared" si="101"/>
        <v>153.37606468137955</v>
      </c>
      <c r="S483" s="2">
        <f t="shared" si="101"/>
        <v>23.91672561237689</v>
      </c>
      <c r="T483" s="2">
        <f t="shared" si="101"/>
        <v>1.2344640781494634</v>
      </c>
      <c r="U483" s="9">
        <f t="shared" si="98"/>
        <v>925.46022707614713</v>
      </c>
      <c r="V483" s="13">
        <f t="shared" si="95"/>
        <v>1.2355291005405888E-4</v>
      </c>
    </row>
    <row r="484" spans="3:22">
      <c r="C484">
        <v>1998.0417</v>
      </c>
      <c r="D484">
        <v>365.39</v>
      </c>
      <c r="E484" s="1">
        <f t="shared" si="99"/>
        <v>2228</v>
      </c>
      <c r="F484" s="4">
        <f>F483*SUM(economy!Z274:AB274)/SUM(economy!Z273:AB273)</f>
        <v>10052.131666071149</v>
      </c>
      <c r="G484" s="9">
        <f t="shared" si="100"/>
        <v>223.63463946261876</v>
      </c>
      <c r="H484" s="9">
        <f t="shared" si="100"/>
        <v>249.18356339638336</v>
      </c>
      <c r="I484" s="9">
        <f t="shared" si="100"/>
        <v>152.8398899152013</v>
      </c>
      <c r="J484" s="9">
        <f t="shared" si="100"/>
        <v>23.739924517215464</v>
      </c>
      <c r="K484" s="9">
        <f t="shared" si="100"/>
        <v>1.2245348112970389</v>
      </c>
      <c r="L484" s="9">
        <f t="shared" si="97"/>
        <v>925.62255210271599</v>
      </c>
      <c r="O484">
        <f t="shared" si="94"/>
        <v>10052.131666071149</v>
      </c>
      <c r="P484" s="2">
        <f t="shared" si="101"/>
        <v>223.63470049548263</v>
      </c>
      <c r="Q484" s="2">
        <f t="shared" si="101"/>
        <v>249.18361648419966</v>
      </c>
      <c r="R484" s="2">
        <f t="shared" si="101"/>
        <v>152.83989907570995</v>
      </c>
      <c r="S484" s="2">
        <f t="shared" si="101"/>
        <v>23.739924517819951</v>
      </c>
      <c r="T484" s="2">
        <f t="shared" si="101"/>
        <v>1.2245348112970389</v>
      </c>
      <c r="U484" s="9">
        <f t="shared" si="98"/>
        <v>925.62267538450931</v>
      </c>
      <c r="V484" s="13">
        <f t="shared" si="95"/>
        <v>1.2328179332143918E-4</v>
      </c>
    </row>
    <row r="485" spans="3:22">
      <c r="C485">
        <v>1998.125</v>
      </c>
      <c r="D485">
        <v>366.1</v>
      </c>
      <c r="E485" s="1">
        <f t="shared" si="99"/>
        <v>2229</v>
      </c>
      <c r="F485" s="4">
        <f>F484*SUM(economy!Z275:AB275)/SUM(economy!Z274:AB274)</f>
        <v>9970.2180338274593</v>
      </c>
      <c r="G485" s="9">
        <f t="shared" si="100"/>
        <v>224.24814984599399</v>
      </c>
      <c r="H485" s="9">
        <f t="shared" si="100"/>
        <v>249.44191409129772</v>
      </c>
      <c r="I485" s="9">
        <f t="shared" si="100"/>
        <v>152.29855818403072</v>
      </c>
      <c r="J485" s="9">
        <f t="shared" si="100"/>
        <v>23.563564924761359</v>
      </c>
      <c r="K485" s="9">
        <f t="shared" si="100"/>
        <v>1.214648971071874</v>
      </c>
      <c r="L485" s="9">
        <f t="shared" si="97"/>
        <v>925.7668360171557</v>
      </c>
      <c r="O485">
        <f t="shared" si="94"/>
        <v>9970.2180338274593</v>
      </c>
      <c r="P485" s="2">
        <f t="shared" si="101"/>
        <v>224.24821087885786</v>
      </c>
      <c r="Q485" s="2">
        <f t="shared" si="101"/>
        <v>249.44196703306784</v>
      </c>
      <c r="R485" s="2">
        <f t="shared" si="101"/>
        <v>152.29856722158138</v>
      </c>
      <c r="S485" s="2">
        <f t="shared" si="101"/>
        <v>23.563564925331313</v>
      </c>
      <c r="T485" s="2">
        <f t="shared" si="101"/>
        <v>1.214648971071874</v>
      </c>
      <c r="U485" s="9">
        <f t="shared" si="98"/>
        <v>925.76695902991025</v>
      </c>
      <c r="V485" s="13">
        <f t="shared" si="95"/>
        <v>1.2301275455683935E-4</v>
      </c>
    </row>
    <row r="486" spans="3:22">
      <c r="C486">
        <v>1998.2083</v>
      </c>
      <c r="D486">
        <v>367.36</v>
      </c>
      <c r="E486" s="1">
        <f t="shared" si="99"/>
        <v>2230</v>
      </c>
      <c r="F486" s="4">
        <f>F485*SUM(economy!Z276:AB276)/SUM(economy!Z275:AB275)</f>
        <v>9888.6867801358858</v>
      </c>
      <c r="G486" s="9">
        <f t="shared" si="100"/>
        <v>224.85666080580506</v>
      </c>
      <c r="H486" s="9">
        <f t="shared" si="100"/>
        <v>249.69186263485784</v>
      </c>
      <c r="I486" s="9">
        <f t="shared" si="100"/>
        <v>151.75218626737293</v>
      </c>
      <c r="J486" s="9">
        <f t="shared" si="100"/>
        <v>23.38766592529025</v>
      </c>
      <c r="K486" s="9">
        <f t="shared" si="100"/>
        <v>1.2048071954443147</v>
      </c>
      <c r="L486" s="9">
        <f t="shared" si="97"/>
        <v>925.89318282877036</v>
      </c>
      <c r="O486">
        <f t="shared" si="94"/>
        <v>9888.6867801358858</v>
      </c>
      <c r="P486" s="2">
        <f t="shared" si="101"/>
        <v>224.85672183866893</v>
      </c>
      <c r="Q486" s="2">
        <f t="shared" si="101"/>
        <v>249.69191543098358</v>
      </c>
      <c r="R486" s="2">
        <f t="shared" si="101"/>
        <v>151.75219518361601</v>
      </c>
      <c r="S486" s="2">
        <f t="shared" si="101"/>
        <v>23.387665925827648</v>
      </c>
      <c r="T486" s="2">
        <f t="shared" si="101"/>
        <v>1.2048071954443147</v>
      </c>
      <c r="U486" s="9">
        <f t="shared" si="98"/>
        <v>925.89330557454048</v>
      </c>
      <c r="V486" s="13">
        <f t="shared" si="95"/>
        <v>1.2274577011339716E-4</v>
      </c>
    </row>
    <row r="487" spans="3:22">
      <c r="C487">
        <v>1998.2917</v>
      </c>
      <c r="D487">
        <v>368.79</v>
      </c>
      <c r="E487" s="1">
        <f t="shared" si="99"/>
        <v>2231</v>
      </c>
      <c r="F487" s="4">
        <f>F486*SUM(economy!Z277:AB277)/SUM(economy!Z276:AB276)</f>
        <v>9807.5425492800368</v>
      </c>
      <c r="G487" s="9">
        <f t="shared" ref="G487:K502" si="102">G486*(1-G$5)+G$4*$F486*$L$4/1000</f>
        <v>225.46019567971007</v>
      </c>
      <c r="H487" s="9">
        <f t="shared" si="102"/>
        <v>249.93346804572275</v>
      </c>
      <c r="I487" s="9">
        <f t="shared" si="102"/>
        <v>151.20089926424487</v>
      </c>
      <c r="J487" s="9">
        <f t="shared" si="102"/>
        <v>23.212246086684811</v>
      </c>
      <c r="K487" s="9">
        <f t="shared" si="102"/>
        <v>1.1950100983909118</v>
      </c>
      <c r="L487" s="9">
        <f t="shared" si="97"/>
        <v>926.00181917475334</v>
      </c>
      <c r="O487">
        <f t="shared" si="94"/>
        <v>9807.5425492800368</v>
      </c>
      <c r="P487" s="2">
        <f t="shared" si="101"/>
        <v>225.46025671257394</v>
      </c>
      <c r="Q487" s="2">
        <f t="shared" si="101"/>
        <v>249.93352069660477</v>
      </c>
      <c r="R487" s="2">
        <f t="shared" si="101"/>
        <v>151.20090806080862</v>
      </c>
      <c r="S487" s="2">
        <f t="shared" si="101"/>
        <v>23.21224608719151</v>
      </c>
      <c r="T487" s="2">
        <f t="shared" si="101"/>
        <v>1.1950100983909118</v>
      </c>
      <c r="U487" s="9">
        <f t="shared" si="98"/>
        <v>926.00194165556968</v>
      </c>
      <c r="V487" s="13">
        <f t="shared" si="95"/>
        <v>1.2248081634425034E-4</v>
      </c>
    </row>
    <row r="488" spans="3:22">
      <c r="C488">
        <v>1998.375</v>
      </c>
      <c r="D488">
        <v>369.56</v>
      </c>
      <c r="E488" s="1">
        <f t="shared" si="99"/>
        <v>2232</v>
      </c>
      <c r="F488" s="4">
        <f>F487*SUM(economy!Z278:AB278)/SUM(economy!Z277:AB277)</f>
        <v>9726.7897978470064</v>
      </c>
      <c r="G488" s="9">
        <f t="shared" si="102"/>
        <v>226.05877808882104</v>
      </c>
      <c r="H488" s="9">
        <f t="shared" si="102"/>
        <v>250.16678961627233</v>
      </c>
      <c r="I488" s="9">
        <f t="shared" si="102"/>
        <v>150.6448212922401</v>
      </c>
      <c r="J488" s="9">
        <f t="shared" si="102"/>
        <v>23.037323461206658</v>
      </c>
      <c r="K488" s="9">
        <f t="shared" si="102"/>
        <v>1.1852582703487511</v>
      </c>
      <c r="L488" s="9">
        <f t="shared" si="97"/>
        <v>926.09297072888887</v>
      </c>
      <c r="O488">
        <f t="shared" si="94"/>
        <v>9726.7897978470064</v>
      </c>
      <c r="P488" s="2">
        <f t="shared" ref="P488:T503" si="103">P487*(1-P$5)+P$4*$O487*$L$4/1000</f>
        <v>226.05883912168491</v>
      </c>
      <c r="Q488" s="2">
        <f t="shared" si="103"/>
        <v>250.16684212231021</v>
      </c>
      <c r="R488" s="2">
        <f t="shared" si="103"/>
        <v>150.64482997073094</v>
      </c>
      <c r="S488" s="2">
        <f t="shared" si="103"/>
        <v>23.037323461684409</v>
      </c>
      <c r="T488" s="2">
        <f t="shared" si="103"/>
        <v>1.1852582703487511</v>
      </c>
      <c r="U488" s="9">
        <f t="shared" si="98"/>
        <v>926.09309294675927</v>
      </c>
      <c r="V488" s="13">
        <f t="shared" si="95"/>
        <v>1.2221787039834453E-4</v>
      </c>
    </row>
    <row r="489" spans="3:22">
      <c r="C489">
        <v>1998.4583</v>
      </c>
      <c r="D489">
        <v>369.13</v>
      </c>
      <c r="E489" s="1">
        <f t="shared" si="99"/>
        <v>2233</v>
      </c>
      <c r="F489" s="4">
        <f>F488*SUM(economy!Z279:AB279)/SUM(economy!Z278:AB278)</f>
        <v>9646.432798404785</v>
      </c>
      <c r="G489" s="9">
        <f t="shared" si="102"/>
        <v>226.65243192624831</v>
      </c>
      <c r="H489" s="9">
        <f t="shared" si="102"/>
        <v>250.39188689423023</v>
      </c>
      <c r="I489" s="9">
        <f t="shared" si="102"/>
        <v>150.08407547250363</v>
      </c>
      <c r="J489" s="9">
        <f t="shared" si="102"/>
        <v>22.862915592922057</v>
      </c>
      <c r="K489" s="9">
        <f t="shared" si="102"/>
        <v>1.1755522786654691</v>
      </c>
      <c r="L489" s="9">
        <f t="shared" si="97"/>
        <v>926.16686216456969</v>
      </c>
      <c r="O489">
        <f t="shared" si="94"/>
        <v>9646.432798404785</v>
      </c>
      <c r="P489" s="2">
        <f t="shared" si="103"/>
        <v>226.65249295911218</v>
      </c>
      <c r="Q489" s="2">
        <f t="shared" si="103"/>
        <v>250.39193925582242</v>
      </c>
      <c r="R489" s="2">
        <f t="shared" si="103"/>
        <v>150.08408403450642</v>
      </c>
      <c r="S489" s="2">
        <f t="shared" si="103"/>
        <v>22.862915593372517</v>
      </c>
      <c r="T489" s="2">
        <f t="shared" si="103"/>
        <v>1.1755522786654691</v>
      </c>
      <c r="U489" s="9">
        <f t="shared" si="98"/>
        <v>926.16698412147889</v>
      </c>
      <c r="V489" s="13">
        <f t="shared" si="95"/>
        <v>1.2195690919725166E-4</v>
      </c>
    </row>
    <row r="490" spans="3:22">
      <c r="C490">
        <v>1998.5417</v>
      </c>
      <c r="D490">
        <v>367.98</v>
      </c>
      <c r="E490" s="1">
        <f t="shared" si="99"/>
        <v>2234</v>
      </c>
      <c r="F490" s="4">
        <f>F489*SUM(economy!Z280:AB280)/SUM(economy!Z279:AB279)</f>
        <v>9566.4756431403566</v>
      </c>
      <c r="G490" s="9">
        <f t="shared" si="102"/>
        <v>227.24118134586925</v>
      </c>
      <c r="H490" s="9">
        <f t="shared" si="102"/>
        <v>250.60881966468258</v>
      </c>
      <c r="I490" s="9">
        <f t="shared" si="102"/>
        <v>149.5187839154608</v>
      </c>
      <c r="J490" s="9">
        <f t="shared" si="102"/>
        <v>22.689039525135044</v>
      </c>
      <c r="K490" s="9">
        <f t="shared" si="102"/>
        <v>1.1658926680448483</v>
      </c>
      <c r="L490" s="9">
        <f t="shared" si="97"/>
        <v>926.22371711919266</v>
      </c>
      <c r="O490">
        <f t="shared" si="94"/>
        <v>9566.4756431403566</v>
      </c>
      <c r="P490" s="2">
        <f t="shared" si="103"/>
        <v>227.24124237873312</v>
      </c>
      <c r="Q490" s="2">
        <f t="shared" si="103"/>
        <v>250.60887188222648</v>
      </c>
      <c r="R490" s="2">
        <f t="shared" si="103"/>
        <v>149.51879236253913</v>
      </c>
      <c r="S490" s="2">
        <f t="shared" si="103"/>
        <v>22.689039525559771</v>
      </c>
      <c r="T490" s="2">
        <f t="shared" si="103"/>
        <v>1.1658926680448483</v>
      </c>
      <c r="U490" s="9">
        <f t="shared" si="98"/>
        <v>926.22383881710334</v>
      </c>
      <c r="V490" s="13">
        <f t="shared" si="95"/>
        <v>1.2169791068572522E-4</v>
      </c>
    </row>
    <row r="491" spans="3:22">
      <c r="C491">
        <v>1998.625</v>
      </c>
      <c r="D491">
        <v>366.1</v>
      </c>
      <c r="E491" s="1">
        <f t="shared" si="99"/>
        <v>2235</v>
      </c>
      <c r="F491" s="4">
        <f>F490*SUM(economy!Z281:AB281)/SUM(economy!Z280:AB280)</f>
        <v>9486.9222474580929</v>
      </c>
      <c r="G491" s="9">
        <f t="shared" si="102"/>
        <v>227.82505075131914</v>
      </c>
      <c r="H491" s="9">
        <f t="shared" si="102"/>
        <v>250.81764793248794</v>
      </c>
      <c r="I491" s="9">
        <f t="shared" si="102"/>
        <v>148.94906770728426</v>
      </c>
      <c r="J491" s="9">
        <f t="shared" si="102"/>
        <v>22.515711807822907</v>
      </c>
      <c r="K491" s="9">
        <f t="shared" si="102"/>
        <v>1.156279960987888</v>
      </c>
      <c r="L491" s="9">
        <f t="shared" si="97"/>
        <v>926.26375815990218</v>
      </c>
      <c r="O491">
        <f t="shared" si="94"/>
        <v>9486.9222474580929</v>
      </c>
      <c r="P491" s="2">
        <f t="shared" si="103"/>
        <v>227.82511178418301</v>
      </c>
      <c r="Q491" s="2">
        <f t="shared" si="103"/>
        <v>250.81770000637977</v>
      </c>
      <c r="R491" s="2">
        <f t="shared" si="103"/>
        <v>148.94907604098069</v>
      </c>
      <c r="S491" s="2">
        <f t="shared" si="103"/>
        <v>22.515711808223372</v>
      </c>
      <c r="T491" s="2">
        <f t="shared" si="103"/>
        <v>1.156279960987888</v>
      </c>
      <c r="U491" s="9">
        <f t="shared" si="98"/>
        <v>926.26387960075476</v>
      </c>
      <c r="V491" s="13">
        <f t="shared" si="95"/>
        <v>1.2144085258114501E-4</v>
      </c>
    </row>
    <row r="492" spans="3:22">
      <c r="C492">
        <v>1998.7083</v>
      </c>
      <c r="D492">
        <v>364.16</v>
      </c>
      <c r="E492" s="1">
        <f t="shared" si="99"/>
        <v>2236</v>
      </c>
      <c r="F492" s="4">
        <f>F491*SUM(economy!Z282:AB282)/SUM(economy!Z281:AB281)</f>
        <v>9407.7763535377908</v>
      </c>
      <c r="G492" s="9">
        <f t="shared" si="102"/>
        <v>228.40406478520157</v>
      </c>
      <c r="H492" s="9">
        <f t="shared" si="102"/>
        <v>251.01843190507321</v>
      </c>
      <c r="I492" s="9">
        <f t="shared" si="102"/>
        <v>148.37504689708322</v>
      </c>
      <c r="J492" s="9">
        <f t="shared" si="102"/>
        <v>22.342948505069273</v>
      </c>
      <c r="K492" s="9">
        <f t="shared" si="102"/>
        <v>1.1467146582292655</v>
      </c>
      <c r="L492" s="9">
        <f t="shared" si="97"/>
        <v>926.28720675065642</v>
      </c>
      <c r="O492">
        <f t="shared" si="94"/>
        <v>9407.7763535377908</v>
      </c>
      <c r="P492" s="2">
        <f t="shared" si="103"/>
        <v>228.40412581806544</v>
      </c>
      <c r="Q492" s="2">
        <f t="shared" si="103"/>
        <v>251.0184838357082</v>
      </c>
      <c r="R492" s="2">
        <f t="shared" si="103"/>
        <v>148.37505511891962</v>
      </c>
      <c r="S492" s="2">
        <f t="shared" si="103"/>
        <v>22.342948505446863</v>
      </c>
      <c r="T492" s="2">
        <f t="shared" si="103"/>
        <v>1.1467146582292655</v>
      </c>
      <c r="U492" s="9">
        <f t="shared" si="98"/>
        <v>926.28732793636937</v>
      </c>
      <c r="V492" s="13">
        <f t="shared" si="95"/>
        <v>1.2118571294195135E-4</v>
      </c>
    </row>
    <row r="493" spans="3:22">
      <c r="C493">
        <v>1998.7917</v>
      </c>
      <c r="D493">
        <v>364.54</v>
      </c>
      <c r="E493" s="1">
        <f t="shared" si="99"/>
        <v>2237</v>
      </c>
      <c r="F493" s="4">
        <f>F492*SUM(economy!Z283:AB283)/SUM(economy!Z282:AB282)</f>
        <v>9329.041533851725</v>
      </c>
      <c r="G493" s="9">
        <f t="shared" si="102"/>
        <v>228.97824831851608</v>
      </c>
      <c r="H493" s="9">
        <f t="shared" si="102"/>
        <v>251.21123197561133</v>
      </c>
      <c r="I493" s="9">
        <f t="shared" si="102"/>
        <v>147.79684048479925</v>
      </c>
      <c r="J493" s="9">
        <f t="shared" si="102"/>
        <v>22.170765202490156</v>
      </c>
      <c r="K493" s="9">
        <f t="shared" si="102"/>
        <v>1.1371972391691074</v>
      </c>
      <c r="L493" s="9">
        <f t="shared" si="97"/>
        <v>926.29428322058607</v>
      </c>
      <c r="O493">
        <f t="shared" si="94"/>
        <v>9329.041533851725</v>
      </c>
      <c r="P493" s="2">
        <f t="shared" si="103"/>
        <v>228.97830935137995</v>
      </c>
      <c r="Q493" s="2">
        <f t="shared" si="103"/>
        <v>251.21128376338359</v>
      </c>
      <c r="R493" s="2">
        <f t="shared" si="103"/>
        <v>147.7968485962771</v>
      </c>
      <c r="S493" s="2">
        <f t="shared" si="103"/>
        <v>22.170765202846173</v>
      </c>
      <c r="T493" s="2">
        <f t="shared" si="103"/>
        <v>1.1371972391691074</v>
      </c>
      <c r="U493" s="9">
        <f t="shared" si="98"/>
        <v>926.29440415305589</v>
      </c>
      <c r="V493" s="13">
        <f t="shared" si="95"/>
        <v>1.2093246982658457E-4</v>
      </c>
    </row>
    <row r="494" spans="3:22">
      <c r="C494">
        <v>1998.875</v>
      </c>
      <c r="D494">
        <v>365.67</v>
      </c>
      <c r="E494" s="1">
        <f t="shared" si="99"/>
        <v>2238</v>
      </c>
      <c r="F494" s="4">
        <f>F493*SUM(economy!Z284:AB284)/SUM(economy!Z283:AB283)</f>
        <v>9250.7211946403295</v>
      </c>
      <c r="G494" s="9">
        <f t="shared" si="102"/>
        <v>229.54762644030046</v>
      </c>
      <c r="H494" s="9">
        <f t="shared" si="102"/>
        <v>251.39610870657521</v>
      </c>
      <c r="I494" s="9">
        <f t="shared" si="102"/>
        <v>147.21456640979287</v>
      </c>
      <c r="J494" s="9">
        <f t="shared" si="102"/>
        <v>21.999177014648573</v>
      </c>
      <c r="K494" s="9">
        <f t="shared" si="102"/>
        <v>1.1277281622999915</v>
      </c>
      <c r="L494" s="9">
        <f t="shared" si="97"/>
        <v>926.28520673361709</v>
      </c>
      <c r="O494">
        <f t="shared" si="94"/>
        <v>9250.7211946403295</v>
      </c>
      <c r="P494" s="2">
        <f t="shared" si="103"/>
        <v>229.54768747316433</v>
      </c>
      <c r="Q494" s="2">
        <f t="shared" si="103"/>
        <v>251.39616035187774</v>
      </c>
      <c r="R494" s="2">
        <f t="shared" si="103"/>
        <v>147.21457441239346</v>
      </c>
      <c r="S494" s="2">
        <f t="shared" si="103"/>
        <v>21.999177014984255</v>
      </c>
      <c r="T494" s="2">
        <f t="shared" si="103"/>
        <v>1.1277281622999915</v>
      </c>
      <c r="U494" s="9">
        <f t="shared" si="98"/>
        <v>926.28532741471986</v>
      </c>
      <c r="V494" s="13">
        <f t="shared" si="95"/>
        <v>1.2068110277141386E-4</v>
      </c>
    </row>
    <row r="495" spans="3:22">
      <c r="C495">
        <v>1998.9583</v>
      </c>
      <c r="D495">
        <v>367.3</v>
      </c>
      <c r="E495" s="1">
        <f t="shared" si="99"/>
        <v>2239</v>
      </c>
      <c r="F495" s="4">
        <f>F494*SUM(economy!Z285:AB285)/SUM(economy!Z284:AB284)</f>
        <v>9172.8185793461307</v>
      </c>
      <c r="G495" s="9">
        <f t="shared" si="102"/>
        <v>230.11222444748509</v>
      </c>
      <c r="H495" s="9">
        <f t="shared" si="102"/>
        <v>251.5731228136633</v>
      </c>
      <c r="I495" s="9">
        <f t="shared" si="102"/>
        <v>146.62834154010548</v>
      </c>
      <c r="J495" s="9">
        <f t="shared" si="102"/>
        <v>21.828198592453568</v>
      </c>
      <c r="K495" s="9">
        <f t="shared" si="102"/>
        <v>1.118307865629115</v>
      </c>
      <c r="L495" s="9">
        <f t="shared" si="97"/>
        <v>926.26019525933657</v>
      </c>
      <c r="O495">
        <f t="shared" si="94"/>
        <v>9172.8185793461307</v>
      </c>
      <c r="P495" s="2">
        <f t="shared" si="103"/>
        <v>230.11228548034896</v>
      </c>
      <c r="Q495" s="2">
        <f t="shared" si="103"/>
        <v>251.57317431688807</v>
      </c>
      <c r="R495" s="2">
        <f t="shared" si="103"/>
        <v>146.62834943529023</v>
      </c>
      <c r="S495" s="2">
        <f t="shared" si="103"/>
        <v>21.828198592770072</v>
      </c>
      <c r="T495" s="2">
        <f t="shared" si="103"/>
        <v>1.118307865629115</v>
      </c>
      <c r="U495" s="9">
        <f t="shared" si="98"/>
        <v>926.26031569092652</v>
      </c>
      <c r="V495" s="13">
        <f t="shared" si="95"/>
        <v>1.204315899485664E-4</v>
      </c>
    </row>
    <row r="496" spans="3:22">
      <c r="C496">
        <v>1999.0417</v>
      </c>
      <c r="D496">
        <v>368.35</v>
      </c>
      <c r="E496" s="1">
        <f t="shared" si="99"/>
        <v>2240</v>
      </c>
      <c r="F496" s="4">
        <f>F495*SUM(economy!Z286:AB286)/SUM(economy!Z285:AB285)</f>
        <v>9095.3367720054448</v>
      </c>
      <c r="G496" s="9">
        <f t="shared" si="102"/>
        <v>230.67206783495692</v>
      </c>
      <c r="H496" s="9">
        <f t="shared" si="102"/>
        <v>251.74233515009203</v>
      </c>
      <c r="I496" s="9">
        <f t="shared" si="102"/>
        <v>146.03828166238142</v>
      </c>
      <c r="J496" s="9">
        <f t="shared" si="102"/>
        <v>21.657844130539541</v>
      </c>
      <c r="K496" s="9">
        <f t="shared" si="102"/>
        <v>1.1089367670955692</v>
      </c>
      <c r="L496" s="9">
        <f t="shared" si="97"/>
        <v>926.21946554506542</v>
      </c>
      <c r="O496">
        <f t="shared" si="94"/>
        <v>9095.3367720054448</v>
      </c>
      <c r="P496" s="2">
        <f t="shared" si="103"/>
        <v>230.67212886782079</v>
      </c>
      <c r="Q496" s="2">
        <f t="shared" si="103"/>
        <v>251.74238651162989</v>
      </c>
      <c r="R496" s="2">
        <f t="shared" si="103"/>
        <v>146.03828945159214</v>
      </c>
      <c r="S496" s="2">
        <f t="shared" si="103"/>
        <v>21.657844130837965</v>
      </c>
      <c r="T496" s="2">
        <f t="shared" si="103"/>
        <v>1.1089367670955692</v>
      </c>
      <c r="U496" s="9">
        <f t="shared" si="98"/>
        <v>926.21958572897631</v>
      </c>
      <c r="V496" s="13">
        <f t="shared" si="95"/>
        <v>1.2018391089441138E-4</v>
      </c>
    </row>
    <row r="497" spans="3:22">
      <c r="C497">
        <v>1999.125</v>
      </c>
      <c r="D497">
        <v>369.28</v>
      </c>
      <c r="E497" s="1">
        <f t="shared" si="99"/>
        <v>2241</v>
      </c>
      <c r="F497" s="4">
        <f>F496*SUM(economy!Z287:AB287)/SUM(economy!Z286:AB286)</f>
        <v>9018.2787005975824</v>
      </c>
      <c r="G497" s="9">
        <f t="shared" si="102"/>
        <v>231.22718228583048</v>
      </c>
      <c r="H497" s="9">
        <f t="shared" si="102"/>
        <v>251.90380669124966</v>
      </c>
      <c r="I497" s="9">
        <f t="shared" si="102"/>
        <v>145.44450147243475</v>
      </c>
      <c r="J497" s="9">
        <f t="shared" si="102"/>
        <v>21.488127374622152</v>
      </c>
      <c r="K497" s="9">
        <f t="shared" si="102"/>
        <v>1.0996152649826643</v>
      </c>
      <c r="L497" s="9">
        <f t="shared" si="97"/>
        <v>926.16323308911979</v>
      </c>
      <c r="O497">
        <f t="shared" si="94"/>
        <v>9018.2787005975824</v>
      </c>
      <c r="P497" s="2">
        <f t="shared" si="103"/>
        <v>231.22724331869435</v>
      </c>
      <c r="Q497" s="2">
        <f t="shared" si="103"/>
        <v>251.90385791149038</v>
      </c>
      <c r="R497" s="2">
        <f t="shared" si="103"/>
        <v>145.44450915709388</v>
      </c>
      <c r="S497" s="2">
        <f t="shared" si="103"/>
        <v>21.488127374903527</v>
      </c>
      <c r="T497" s="2">
        <f t="shared" si="103"/>
        <v>1.0996152649826643</v>
      </c>
      <c r="U497" s="9">
        <f t="shared" si="98"/>
        <v>926.16335302716482</v>
      </c>
      <c r="V497" s="13">
        <f t="shared" si="95"/>
        <v>1.1993804503163119E-4</v>
      </c>
    </row>
    <row r="498" spans="3:22">
      <c r="C498">
        <v>1999.2083</v>
      </c>
      <c r="D498">
        <v>369.84</v>
      </c>
      <c r="E498" s="1">
        <f t="shared" si="99"/>
        <v>2242</v>
      </c>
      <c r="F498" s="4">
        <f>F497*SUM(economy!Z288:AB288)/SUM(economy!Z287:AB287)</f>
        <v>8941.647140351246</v>
      </c>
      <c r="G498" s="9">
        <f t="shared" si="102"/>
        <v>231.77759366192328</v>
      </c>
      <c r="H498" s="9">
        <f t="shared" si="102"/>
        <v>252.05759851970694</v>
      </c>
      <c r="I498" s="9">
        <f t="shared" si="102"/>
        <v>144.84711456644592</v>
      </c>
      <c r="J498" s="9">
        <f t="shared" si="102"/>
        <v>21.319061628827086</v>
      </c>
      <c r="K498" s="9">
        <f t="shared" si="102"/>
        <v>1.0903437383252563</v>
      </c>
      <c r="L498" s="9">
        <f t="shared" si="97"/>
        <v>926.09171211522846</v>
      </c>
      <c r="O498">
        <f t="shared" si="94"/>
        <v>8941.647140351246</v>
      </c>
      <c r="P498" s="2">
        <f t="shared" si="103"/>
        <v>231.77765469478715</v>
      </c>
      <c r="Q498" s="2">
        <f t="shared" si="103"/>
        <v>252.05764959903925</v>
      </c>
      <c r="R498" s="2">
        <f t="shared" si="103"/>
        <v>144.84712214795681</v>
      </c>
      <c r="S498" s="2">
        <f t="shared" si="103"/>
        <v>21.319061629092385</v>
      </c>
      <c r="T498" s="2">
        <f t="shared" si="103"/>
        <v>1.0903437383252563</v>
      </c>
      <c r="U498" s="9">
        <f t="shared" si="98"/>
        <v>926.09183180920093</v>
      </c>
      <c r="V498" s="13">
        <f t="shared" si="95"/>
        <v>1.1969397246502922E-4</v>
      </c>
    </row>
    <row r="499" spans="3:22">
      <c r="C499">
        <v>1999.2917</v>
      </c>
      <c r="D499">
        <v>371.15</v>
      </c>
      <c r="E499" s="1">
        <f t="shared" si="99"/>
        <v>2243</v>
      </c>
      <c r="F499" s="4">
        <f>F498*SUM(economy!Z289:AB289)/SUM(economy!Z288:AB288)</f>
        <v>8865.4447170080002</v>
      </c>
      <c r="G499" s="9">
        <f t="shared" si="102"/>
        <v>232.32332799443299</v>
      </c>
      <c r="H499" s="9">
        <f t="shared" si="102"/>
        <v>252.20377181057952</v>
      </c>
      <c r="I499" s="9">
        <f t="shared" si="102"/>
        <v>144.24623343277327</v>
      </c>
      <c r="J499" s="9">
        <f t="shared" si="102"/>
        <v>21.150659762988219</v>
      </c>
      <c r="K499" s="9">
        <f t="shared" si="102"/>
        <v>1.0811225473120341</v>
      </c>
      <c r="L499" s="9">
        <f t="shared" si="97"/>
        <v>926.005115548086</v>
      </c>
      <c r="O499">
        <f t="shared" si="94"/>
        <v>8865.4447170080002</v>
      </c>
      <c r="P499" s="2">
        <f t="shared" si="103"/>
        <v>232.32338902729686</v>
      </c>
      <c r="Q499" s="2">
        <f t="shared" si="103"/>
        <v>252.20382274939107</v>
      </c>
      <c r="R499" s="2">
        <f t="shared" si="103"/>
        <v>144.24624091252045</v>
      </c>
      <c r="S499" s="2">
        <f t="shared" si="103"/>
        <v>21.150659763238362</v>
      </c>
      <c r="T499" s="2">
        <f t="shared" si="103"/>
        <v>1.0811225473120341</v>
      </c>
      <c r="U499" s="9">
        <f t="shared" si="98"/>
        <v>926.00523499975873</v>
      </c>
      <c r="V499" s="13">
        <f t="shared" si="95"/>
        <v>1.1945167273097468E-4</v>
      </c>
    </row>
    <row r="500" spans="3:22">
      <c r="C500">
        <v>1999.375</v>
      </c>
      <c r="D500">
        <v>371.12</v>
      </c>
      <c r="E500" s="1">
        <f t="shared" si="99"/>
        <v>2244</v>
      </c>
      <c r="F500" s="4">
        <f>F499*SUM(economy!Z290:AB290)/SUM(economy!Z289:AB289)</f>
        <v>8789.6739100424293</v>
      </c>
      <c r="G500" s="9">
        <f t="shared" si="102"/>
        <v>232.86441147481375</v>
      </c>
      <c r="H500" s="9">
        <f t="shared" si="102"/>
        <v>252.34238781723698</v>
      </c>
      <c r="I500" s="9">
        <f t="shared" si="102"/>
        <v>143.64196944436466</v>
      </c>
      <c r="J500" s="9">
        <f t="shared" si="102"/>
        <v>20.982934219911911</v>
      </c>
      <c r="K500" s="9">
        <f t="shared" si="102"/>
        <v>1.0719520336827322</v>
      </c>
      <c r="L500" s="9">
        <f t="shared" si="97"/>
        <v>925.90365499001007</v>
      </c>
      <c r="O500">
        <f t="shared" si="94"/>
        <v>8789.6739100424293</v>
      </c>
      <c r="P500" s="2">
        <f t="shared" si="103"/>
        <v>232.86447250767762</v>
      </c>
      <c r="Q500" s="2">
        <f t="shared" si="103"/>
        <v>252.34243861591432</v>
      </c>
      <c r="R500" s="2">
        <f t="shared" si="103"/>
        <v>143.64197682371406</v>
      </c>
      <c r="S500" s="2">
        <f t="shared" si="103"/>
        <v>20.982934220147765</v>
      </c>
      <c r="T500" s="2">
        <f t="shared" si="103"/>
        <v>1.0719520336827322</v>
      </c>
      <c r="U500" s="9">
        <f t="shared" si="98"/>
        <v>925.90377420113634</v>
      </c>
      <c r="V500" s="13">
        <f t="shared" si="95"/>
        <v>1.1921112627533148E-4</v>
      </c>
    </row>
    <row r="501" spans="3:22">
      <c r="C501">
        <v>1999.4583</v>
      </c>
      <c r="D501">
        <v>370.46</v>
      </c>
      <c r="E501" s="1">
        <f t="shared" si="99"/>
        <v>2245</v>
      </c>
      <c r="F501" s="4">
        <f>F500*SUM(economy!Z291:AB291)/SUM(economy!Z290:AB290)</f>
        <v>8714.3370558390106</v>
      </c>
      <c r="G501" s="9">
        <f t="shared" si="102"/>
        <v>233.40087044584919</v>
      </c>
      <c r="H501" s="9">
        <f t="shared" si="102"/>
        <v>252.47350785735355</v>
      </c>
      <c r="I501" s="9">
        <f t="shared" si="102"/>
        <v>143.03443285175493</v>
      </c>
      <c r="J501" s="9">
        <f t="shared" si="102"/>
        <v>20.815897022604254</v>
      </c>
      <c r="K501" s="9">
        <f t="shared" si="102"/>
        <v>1.0628325211202354</v>
      </c>
      <c r="L501" s="9">
        <f t="shared" si="97"/>
        <v>925.78754069868216</v>
      </c>
      <c r="O501">
        <f t="shared" si="94"/>
        <v>8714.3370558390106</v>
      </c>
      <c r="P501" s="2">
        <f t="shared" si="103"/>
        <v>233.40093147871306</v>
      </c>
      <c r="Q501" s="2">
        <f t="shared" si="103"/>
        <v>252.47355851628222</v>
      </c>
      <c r="R501" s="2">
        <f t="shared" si="103"/>
        <v>143.03444013205416</v>
      </c>
      <c r="S501" s="2">
        <f t="shared" si="103"/>
        <v>20.815897022826633</v>
      </c>
      <c r="T501" s="2">
        <f t="shared" si="103"/>
        <v>1.0628325211202354</v>
      </c>
      <c r="U501" s="9">
        <f t="shared" si="98"/>
        <v>925.78765967099628</v>
      </c>
      <c r="V501" s="13">
        <f t="shared" si="95"/>
        <v>1.1897231411239773E-4</v>
      </c>
    </row>
    <row r="502" spans="3:22">
      <c r="C502">
        <v>1999.5417</v>
      </c>
      <c r="D502">
        <v>369.61</v>
      </c>
      <c r="E502" s="1">
        <f t="shared" si="99"/>
        <v>2246</v>
      </c>
      <c r="F502" s="4">
        <f>F501*SUM(economy!Z292:AB292)/SUM(economy!Z291:AB291)</f>
        <v>8639.4363508255265</v>
      </c>
      <c r="G502" s="9">
        <f t="shared" si="102"/>
        <v>233.93273139291918</v>
      </c>
      <c r="H502" s="9">
        <f t="shared" si="102"/>
        <v>252.59719329929555</v>
      </c>
      <c r="I502" s="9">
        <f t="shared" si="102"/>
        <v>142.42373277663438</v>
      </c>
      <c r="J502" s="9">
        <f t="shared" si="102"/>
        <v>20.649559781458329</v>
      </c>
      <c r="K502" s="9">
        <f t="shared" si="102"/>
        <v>1.0537643156375489</v>
      </c>
      <c r="L502" s="9">
        <f t="shared" si="97"/>
        <v>925.65698156594499</v>
      </c>
      <c r="O502">
        <f t="shared" si="94"/>
        <v>8639.4363508255265</v>
      </c>
      <c r="P502" s="2">
        <f t="shared" si="103"/>
        <v>233.93279242578305</v>
      </c>
      <c r="Q502" s="2">
        <f t="shared" si="103"/>
        <v>252.59724381885999</v>
      </c>
      <c r="R502" s="2">
        <f t="shared" si="103"/>
        <v>142.42373995921295</v>
      </c>
      <c r="S502" s="2">
        <f t="shared" si="103"/>
        <v>20.64955978166801</v>
      </c>
      <c r="T502" s="2">
        <f t="shared" si="103"/>
        <v>1.0537643156375489</v>
      </c>
      <c r="U502" s="9">
        <f t="shared" si="98"/>
        <v>925.65710030116156</v>
      </c>
      <c r="V502" s="13">
        <f t="shared" si="95"/>
        <v>1.1873521657435049E-4</v>
      </c>
    </row>
    <row r="503" spans="3:22">
      <c r="C503">
        <v>1999.625</v>
      </c>
      <c r="D503">
        <v>367.06</v>
      </c>
      <c r="E503" s="1">
        <f t="shared" si="99"/>
        <v>2247</v>
      </c>
      <c r="F503" s="4">
        <f>F502*SUM(economy!Z293:AB293)/SUM(economy!Z292:AB292)</f>
        <v>8564.9738545629134</v>
      </c>
      <c r="G503" s="9">
        <f t="shared" ref="G503:K518" si="104">G502*(1-G$5)+G$4*$F502*$L$4/1000</f>
        <v>234.46002093545783</v>
      </c>
      <c r="H503" s="9">
        <f t="shared" si="104"/>
        <v>252.71350554884043</v>
      </c>
      <c r="I503" s="9">
        <f t="shared" si="104"/>
        <v>141.80997720597463</v>
      </c>
      <c r="J503" s="9">
        <f t="shared" si="104"/>
        <v>20.483933701398662</v>
      </c>
      <c r="K503" s="9">
        <f t="shared" si="104"/>
        <v>1.0447477059596182</v>
      </c>
      <c r="L503" s="9">
        <f t="shared" si="97"/>
        <v>925.51218509763112</v>
      </c>
      <c r="O503">
        <f t="shared" si="94"/>
        <v>8564.9738545629134</v>
      </c>
      <c r="P503" s="2">
        <f t="shared" si="103"/>
        <v>234.4600819683217</v>
      </c>
      <c r="Q503" s="2">
        <f t="shared" si="103"/>
        <v>252.71355592942405</v>
      </c>
      <c r="R503" s="2">
        <f t="shared" si="103"/>
        <v>141.80998429214421</v>
      </c>
      <c r="S503" s="2">
        <f t="shared" si="103"/>
        <v>20.483933701596364</v>
      </c>
      <c r="T503" s="2">
        <f t="shared" si="103"/>
        <v>1.0447477059596182</v>
      </c>
      <c r="U503" s="9">
        <f t="shared" si="98"/>
        <v>925.51230359744591</v>
      </c>
      <c r="V503" s="13">
        <f t="shared" si="95"/>
        <v>1.1849981478917471E-4</v>
      </c>
    </row>
    <row r="504" spans="3:22">
      <c r="C504">
        <v>1999.7083</v>
      </c>
      <c r="D504">
        <v>364.95</v>
      </c>
      <c r="E504" s="1">
        <f t="shared" si="99"/>
        <v>2248</v>
      </c>
      <c r="F504" s="4">
        <f>F503*SUM(economy!Z294:AB294)/SUM(economy!Z293:AB293)</f>
        <v>8490.9514927914915</v>
      </c>
      <c r="G504" s="9">
        <f t="shared" si="104"/>
        <v>234.98276581860017</v>
      </c>
      <c r="H504" s="9">
        <f t="shared" si="104"/>
        <v>252.82250603622251</v>
      </c>
      <c r="I504" s="9">
        <f t="shared" si="104"/>
        <v>141.1932729866972</v>
      </c>
      <c r="J504" s="9">
        <f t="shared" si="104"/>
        <v>20.319029588980154</v>
      </c>
      <c r="K504" s="9">
        <f t="shared" si="104"/>
        <v>1.0357829638999765</v>
      </c>
      <c r="L504" s="9">
        <f t="shared" si="97"/>
        <v>925.35335739439995</v>
      </c>
      <c r="O504">
        <f t="shared" si="94"/>
        <v>8490.9514927914915</v>
      </c>
      <c r="P504" s="2">
        <f t="shared" ref="P504:T519" si="105">P503*(1-P$5)+P$4*$O503*$L$4/1000</f>
        <v>234.98282685146404</v>
      </c>
      <c r="Q504" s="2">
        <f t="shared" si="105"/>
        <v>252.82255627820763</v>
      </c>
      <c r="R504" s="2">
        <f t="shared" si="105"/>
        <v>141.19327997775184</v>
      </c>
      <c r="S504" s="2">
        <f t="shared" si="105"/>
        <v>20.319029589166561</v>
      </c>
      <c r="T504" s="2">
        <f t="shared" si="105"/>
        <v>1.0357829638999765</v>
      </c>
      <c r="U504" s="9">
        <f t="shared" si="98"/>
        <v>925.35347566049006</v>
      </c>
      <c r="V504" s="13">
        <f t="shared" si="95"/>
        <v>1.1826609011222899E-4</v>
      </c>
    </row>
    <row r="505" spans="3:22">
      <c r="C505">
        <v>1999.7917</v>
      </c>
      <c r="D505">
        <v>365.52</v>
      </c>
      <c r="E505" s="1">
        <f t="shared" si="99"/>
        <v>2249</v>
      </c>
      <c r="F505" s="4">
        <f>F504*SUM(economy!Z295:AB295)/SUM(economy!Z294:AB294)</f>
        <v>8417.3710604337248</v>
      </c>
      <c r="G505" s="9">
        <f t="shared" si="104"/>
        <v>235.50099290501467</v>
      </c>
      <c r="H505" s="9">
        <f t="shared" si="104"/>
        <v>252.92425620350036</v>
      </c>
      <c r="I505" s="9">
        <f t="shared" si="104"/>
        <v>140.57372582087157</v>
      </c>
      <c r="J505" s="9">
        <f t="shared" si="104"/>
        <v>20.154857859439069</v>
      </c>
      <c r="K505" s="9">
        <f t="shared" si="104"/>
        <v>1.0268703447322087</v>
      </c>
      <c r="L505" s="9">
        <f t="shared" si="97"/>
        <v>925.18070313355781</v>
      </c>
      <c r="O505">
        <f t="shared" si="94"/>
        <v>8417.3710604337248</v>
      </c>
      <c r="P505" s="2">
        <f t="shared" si="105"/>
        <v>235.50105393787854</v>
      </c>
      <c r="Q505" s="2">
        <f t="shared" si="105"/>
        <v>252.9243063072683</v>
      </c>
      <c r="R505" s="2">
        <f t="shared" si="105"/>
        <v>140.57373271808797</v>
      </c>
      <c r="S505" s="2">
        <f t="shared" si="105"/>
        <v>20.154857859614829</v>
      </c>
      <c r="T505" s="2">
        <f t="shared" si="105"/>
        <v>1.0268703447322087</v>
      </c>
      <c r="U505" s="9">
        <f t="shared" si="98"/>
        <v>925.18082116758183</v>
      </c>
      <c r="V505" s="13">
        <f t="shared" si="95"/>
        <v>1.180340240125588E-4</v>
      </c>
    </row>
    <row r="506" spans="3:22">
      <c r="C506">
        <v>1999.875</v>
      </c>
      <c r="D506">
        <v>366.88</v>
      </c>
      <c r="E506" s="1">
        <f t="shared" si="99"/>
        <v>2250</v>
      </c>
      <c r="F506" s="4">
        <f>F505*SUM(economy!Z296:AB296)/SUM(economy!Z295:AB295)</f>
        <v>8344.2342245532636</v>
      </c>
      <c r="G506" s="9">
        <f t="shared" si="104"/>
        <v>236.01472916691907</v>
      </c>
      <c r="H506" s="9">
        <f t="shared" si="104"/>
        <v>253.01881749224103</v>
      </c>
      <c r="I506" s="9">
        <f t="shared" si="104"/>
        <v>139.95144026142859</v>
      </c>
      <c r="J506" s="9">
        <f t="shared" si="104"/>
        <v>19.991428543693615</v>
      </c>
      <c r="K506" s="9">
        <f t="shared" si="104"/>
        <v>1.0180100875562319</v>
      </c>
      <c r="L506" s="9">
        <f t="shared" si="97"/>
        <v>924.9944255518385</v>
      </c>
      <c r="O506">
        <f t="shared" si="94"/>
        <v>8344.2342245532636</v>
      </c>
      <c r="P506" s="2">
        <f t="shared" si="105"/>
        <v>236.01479019978294</v>
      </c>
      <c r="Q506" s="2">
        <f t="shared" si="105"/>
        <v>253.018867458172</v>
      </c>
      <c r="R506" s="2">
        <f t="shared" si="105"/>
        <v>139.95144706606629</v>
      </c>
      <c r="S506" s="2">
        <f t="shared" si="105"/>
        <v>19.991428543859335</v>
      </c>
      <c r="T506" s="2">
        <f t="shared" si="105"/>
        <v>1.0180100875562319</v>
      </c>
      <c r="U506" s="9">
        <f t="shared" si="98"/>
        <v>924.9945433554368</v>
      </c>
      <c r="V506" s="13">
        <f t="shared" si="95"/>
        <v>1.178035983002701E-4</v>
      </c>
    </row>
    <row r="507" spans="3:22">
      <c r="C507">
        <v>1999.9583</v>
      </c>
      <c r="D507">
        <v>368.26</v>
      </c>
      <c r="E507" s="1">
        <f t="shared" si="99"/>
        <v>2251</v>
      </c>
      <c r="F507" s="4">
        <f>F506*SUM(economy!Z297:AB297)/SUM(economy!Z296:AB296)</f>
        <v>8271.5425272706707</v>
      </c>
      <c r="G507" s="9">
        <f t="shared" si="104"/>
        <v>236.52400167827679</v>
      </c>
      <c r="H507" s="9">
        <f t="shared" si="104"/>
        <v>253.10625133151564</v>
      </c>
      <c r="I507" s="9">
        <f t="shared" si="104"/>
        <v>139.32651970837622</v>
      </c>
      <c r="J507" s="9">
        <f t="shared" si="104"/>
        <v>19.828751295291926</v>
      </c>
      <c r="K507" s="9">
        <f t="shared" si="104"/>
        <v>1.0092024156593746</v>
      </c>
      <c r="L507" s="9">
        <f t="shared" si="97"/>
        <v>924.79472642911992</v>
      </c>
      <c r="O507">
        <f t="shared" si="94"/>
        <v>8271.5425272706707</v>
      </c>
      <c r="P507" s="2">
        <f t="shared" si="105"/>
        <v>236.52406271114066</v>
      </c>
      <c r="Q507" s="2">
        <f t="shared" si="105"/>
        <v>253.10630115998882</v>
      </c>
      <c r="R507" s="2">
        <f t="shared" si="105"/>
        <v>139.32652642167787</v>
      </c>
      <c r="S507" s="2">
        <f t="shared" si="105"/>
        <v>19.828751295448182</v>
      </c>
      <c r="T507" s="2">
        <f t="shared" si="105"/>
        <v>1.0092024156593746</v>
      </c>
      <c r="U507" s="9">
        <f t="shared" si="98"/>
        <v>924.79484400391493</v>
      </c>
      <c r="V507" s="13">
        <f t="shared" si="95"/>
        <v>1.1757479501284251E-4</v>
      </c>
    </row>
    <row r="508" spans="3:22">
      <c r="C508">
        <v>2000.0417</v>
      </c>
      <c r="D508">
        <v>369.45</v>
      </c>
      <c r="E508" s="1">
        <f t="shared" si="99"/>
        <v>2252</v>
      </c>
      <c r="F508" s="4">
        <f>F507*SUM(economy!Z298:AB298)/SUM(economy!Z297:AB297)</f>
        <v>8199.2973886355121</v>
      </c>
      <c r="G508" s="9">
        <f t="shared" si="104"/>
        <v>237.02883760717125</v>
      </c>
      <c r="H508" s="9">
        <f t="shared" si="104"/>
        <v>253.18661912620226</v>
      </c>
      <c r="I508" s="9">
        <f t="shared" si="104"/>
        <v>138.69906640550388</v>
      </c>
      <c r="J508" s="9">
        <f t="shared" si="104"/>
        <v>19.666835397305348</v>
      </c>
      <c r="K508" s="9">
        <f t="shared" si="104"/>
        <v>1.0004475368722747</v>
      </c>
      <c r="L508" s="9">
        <f t="shared" si="97"/>
        <v>924.58180607305496</v>
      </c>
      <c r="O508">
        <f t="shared" si="94"/>
        <v>8199.2973886355121</v>
      </c>
      <c r="P508" s="2">
        <f t="shared" si="105"/>
        <v>237.02889864003512</v>
      </c>
      <c r="Q508" s="2">
        <f t="shared" si="105"/>
        <v>253.18666881759583</v>
      </c>
      <c r="R508" s="2">
        <f t="shared" si="105"/>
        <v>138.69907302869544</v>
      </c>
      <c r="S508" s="2">
        <f t="shared" si="105"/>
        <v>19.66683539745268</v>
      </c>
      <c r="T508" s="2">
        <f t="shared" si="105"/>
        <v>1.0004475368722747</v>
      </c>
      <c r="U508" s="9">
        <f t="shared" si="98"/>
        <v>924.58192342065138</v>
      </c>
      <c r="V508" s="13">
        <f t="shared" si="95"/>
        <v>1.1734759641512937E-4</v>
      </c>
    </row>
    <row r="509" spans="3:22">
      <c r="C509">
        <v>2000.125</v>
      </c>
      <c r="D509">
        <v>369.71</v>
      </c>
      <c r="E509" s="1">
        <f t="shared" si="99"/>
        <v>2253</v>
      </c>
      <c r="F509" s="4">
        <f>F508*SUM(economy!Z299:AB299)/SUM(economy!Z298:AB298)</f>
        <v>8127.5001094553218</v>
      </c>
      <c r="G509" s="9">
        <f t="shared" si="104"/>
        <v>237.52926420835558</v>
      </c>
      <c r="H509" s="9">
        <f t="shared" si="104"/>
        <v>253.25998224559024</v>
      </c>
      <c r="I509" s="9">
        <f t="shared" si="104"/>
        <v>138.06918143756263</v>
      </c>
      <c r="J509" s="9">
        <f t="shared" si="104"/>
        <v>19.505689769165031</v>
      </c>
      <c r="K509" s="9">
        <f t="shared" si="104"/>
        <v>0.99174564391957931</v>
      </c>
      <c r="L509" s="9">
        <f t="shared" si="97"/>
        <v>924.35586330459296</v>
      </c>
      <c r="O509">
        <f t="shared" si="94"/>
        <v>8127.5001094553218</v>
      </c>
      <c r="P509" s="2">
        <f t="shared" si="105"/>
        <v>237.52932524121945</v>
      </c>
      <c r="Q509" s="2">
        <f t="shared" si="105"/>
        <v>253.2600318002813</v>
      </c>
      <c r="R509" s="2">
        <f t="shared" si="105"/>
        <v>138.06918797185364</v>
      </c>
      <c r="S509" s="2">
        <f t="shared" si="105"/>
        <v>19.505689769303949</v>
      </c>
      <c r="T509" s="2">
        <f t="shared" si="105"/>
        <v>0.99174564391957931</v>
      </c>
      <c r="U509" s="9">
        <f t="shared" si="98"/>
        <v>924.35598042657784</v>
      </c>
      <c r="V509" s="13">
        <f t="shared" si="95"/>
        <v>1.1712198488567083E-4</v>
      </c>
    </row>
    <row r="510" spans="3:22">
      <c r="C510">
        <v>2000.2083</v>
      </c>
      <c r="D510">
        <v>370.75</v>
      </c>
      <c r="E510" s="1">
        <f t="shared" si="99"/>
        <v>2254</v>
      </c>
      <c r="F510" s="4">
        <f>F509*SUM(economy!Z300:AB300)/SUM(economy!Z299:AB299)</f>
        <v>8056.1518740812835</v>
      </c>
      <c r="G510" s="9">
        <f t="shared" si="104"/>
        <v>238.02530881597491</v>
      </c>
      <c r="H510" s="9">
        <f t="shared" si="104"/>
        <v>253.32640201228173</v>
      </c>
      <c r="I510" s="9">
        <f t="shared" si="104"/>
        <v>137.4369647279083</v>
      </c>
      <c r="J510" s="9">
        <f t="shared" si="104"/>
        <v>19.345322973439998</v>
      </c>
      <c r="K510" s="9">
        <f t="shared" si="104"/>
        <v>0.98309691476547212</v>
      </c>
      <c r="L510" s="9">
        <f t="shared" si="97"/>
        <v>924.11709544437042</v>
      </c>
      <c r="O510">
        <f t="shared" si="94"/>
        <v>8056.1518740812835</v>
      </c>
      <c r="P510" s="2">
        <f t="shared" si="105"/>
        <v>238.02536984883878</v>
      </c>
      <c r="Q510" s="2">
        <f t="shared" si="105"/>
        <v>253.32645143064636</v>
      </c>
      <c r="R510" s="2">
        <f t="shared" si="105"/>
        <v>137.43697117449202</v>
      </c>
      <c r="S510" s="2">
        <f t="shared" si="105"/>
        <v>19.345322973570983</v>
      </c>
      <c r="T510" s="2">
        <f t="shared" si="105"/>
        <v>0.98309691476547212</v>
      </c>
      <c r="U510" s="9">
        <f t="shared" si="98"/>
        <v>924.11721234231368</v>
      </c>
      <c r="V510" s="13">
        <f t="shared" si="95"/>
        <v>1.1689794325775438E-4</v>
      </c>
    </row>
    <row r="511" spans="3:22">
      <c r="C511">
        <v>2000.2917</v>
      </c>
      <c r="D511">
        <v>371.98</v>
      </c>
      <c r="E511" s="1">
        <f t="shared" si="99"/>
        <v>2255</v>
      </c>
      <c r="F511" s="4">
        <f>F510*SUM(economy!Z301:AB301)/SUM(economy!Z300:AB300)</f>
        <v>7985.2537531509197</v>
      </c>
      <c r="G511" s="9">
        <f t="shared" si="104"/>
        <v>238.51699883645875</v>
      </c>
      <c r="H511" s="9">
        <f t="shared" si="104"/>
        <v>253.38593969138529</v>
      </c>
      <c r="I511" s="9">
        <f t="shared" si="104"/>
        <v>136.80251503659451</v>
      </c>
      <c r="J511" s="9">
        <f t="shared" si="104"/>
        <v>19.18574322255499</v>
      </c>
      <c r="K511" s="9">
        <f t="shared" si="104"/>
        <v>0.97450151295402887</v>
      </c>
      <c r="L511" s="9">
        <f t="shared" si="97"/>
        <v>923.86569829994755</v>
      </c>
      <c r="O511">
        <f t="shared" si="94"/>
        <v>7985.2537531509197</v>
      </c>
      <c r="P511" s="2">
        <f t="shared" si="105"/>
        <v>238.51705986932262</v>
      </c>
      <c r="Q511" s="2">
        <f t="shared" si="105"/>
        <v>253.38598897379853</v>
      </c>
      <c r="R511" s="2">
        <f t="shared" si="105"/>
        <v>136.80252139664822</v>
      </c>
      <c r="S511" s="2">
        <f t="shared" si="105"/>
        <v>19.185743222678489</v>
      </c>
      <c r="T511" s="2">
        <f t="shared" si="105"/>
        <v>0.97450151295402887</v>
      </c>
      <c r="U511" s="9">
        <f t="shared" si="98"/>
        <v>923.86581497540192</v>
      </c>
      <c r="V511" s="13">
        <f t="shared" si="95"/>
        <v>1.1667545436466753E-4</v>
      </c>
    </row>
    <row r="512" spans="3:22">
      <c r="C512">
        <v>2000.375</v>
      </c>
      <c r="D512">
        <v>371.75</v>
      </c>
      <c r="E512" s="1">
        <f t="shared" si="99"/>
        <v>2256</v>
      </c>
      <c r="F512" s="4">
        <f>F511*SUM(economy!Z302:AB302)/SUM(economy!Z301:AB301)</f>
        <v>7914.8067062879263</v>
      </c>
      <c r="G512" s="9">
        <f t="shared" si="104"/>
        <v>239.00436174158065</v>
      </c>
      <c r="H512" s="9">
        <f t="shared" si="104"/>
        <v>253.43865647999664</v>
      </c>
      <c r="I512" s="9">
        <f t="shared" si="104"/>
        <v>136.16592995890363</v>
      </c>
      <c r="J512" s="9">
        <f t="shared" si="104"/>
        <v>19.026958385446413</v>
      </c>
      <c r="K512" s="9">
        <f t="shared" si="104"/>
        <v>0.96595958794441827</v>
      </c>
      <c r="L512" s="9">
        <f t="shared" si="97"/>
        <v>923.6018661538717</v>
      </c>
      <c r="O512">
        <f t="shared" si="94"/>
        <v>7914.8067062879263</v>
      </c>
      <c r="P512" s="2">
        <f t="shared" si="105"/>
        <v>239.00442277444452</v>
      </c>
      <c r="Q512" s="2">
        <f t="shared" si="105"/>
        <v>253.4387056268325</v>
      </c>
      <c r="R512" s="2">
        <f t="shared" si="105"/>
        <v>136.16593623358875</v>
      </c>
      <c r="S512" s="2">
        <f t="shared" si="105"/>
        <v>19.026958385562857</v>
      </c>
      <c r="T512" s="2">
        <f t="shared" si="105"/>
        <v>0.96595958794441827</v>
      </c>
      <c r="U512" s="9">
        <f t="shared" si="98"/>
        <v>923.60198260837296</v>
      </c>
      <c r="V512" s="13">
        <f t="shared" si="95"/>
        <v>1.1645450126707146E-4</v>
      </c>
    </row>
    <row r="513" spans="3:22">
      <c r="C513">
        <v>2000.4583</v>
      </c>
      <c r="D513">
        <v>371.87</v>
      </c>
      <c r="E513" s="1">
        <f t="shared" si="99"/>
        <v>2257</v>
      </c>
      <c r="F513" s="4">
        <f>F512*SUM(economy!Z303:AB303)/SUM(economy!Z302:AB302)</f>
        <v>7844.8115847594536</v>
      </c>
      <c r="G513" s="9">
        <f t="shared" si="104"/>
        <v>239.48742506168273</v>
      </c>
      <c r="H513" s="9">
        <f t="shared" si="104"/>
        <v>253.48461349696203</v>
      </c>
      <c r="I513" s="9">
        <f t="shared" si="104"/>
        <v>135.52730592430282</v>
      </c>
      <c r="J513" s="9">
        <f t="shared" si="104"/>
        <v>18.868975994154965</v>
      </c>
      <c r="K513" s="9">
        <f t="shared" si="104"/>
        <v>0.95747127544096378</v>
      </c>
      <c r="L513" s="9">
        <f t="shared" si="97"/>
        <v>923.32579175254352</v>
      </c>
      <c r="O513">
        <f t="shared" si="94"/>
        <v>7844.8115847594536</v>
      </c>
      <c r="P513" s="2">
        <f t="shared" si="105"/>
        <v>239.4874860945466</v>
      </c>
      <c r="Q513" s="2">
        <f t="shared" si="105"/>
        <v>253.48466250859346</v>
      </c>
      <c r="R513" s="2">
        <f t="shared" si="105"/>
        <v>135.52731211476527</v>
      </c>
      <c r="S513" s="2">
        <f t="shared" si="105"/>
        <v>18.868975994264758</v>
      </c>
      <c r="T513" s="2">
        <f t="shared" si="105"/>
        <v>0.95747127544096378</v>
      </c>
      <c r="U513" s="9">
        <f t="shared" si="98"/>
        <v>923.325907987611</v>
      </c>
      <c r="V513" s="13">
        <f t="shared" si="95"/>
        <v>1.1623506748037471E-4</v>
      </c>
    </row>
    <row r="514" spans="3:22">
      <c r="C514">
        <v>2000.5417</v>
      </c>
      <c r="D514">
        <v>370.02</v>
      </c>
      <c r="E514" s="1">
        <f t="shared" si="99"/>
        <v>2258</v>
      </c>
      <c r="F514" s="4">
        <f>F513*SUM(economy!Z304:AB304)/SUM(economy!Z303:AB303)</f>
        <v>7775.2691340908859</v>
      </c>
      <c r="G514" s="9">
        <f t="shared" si="104"/>
        <v>239.96621637906242</v>
      </c>
      <c r="H514" s="9">
        <f t="shared" si="104"/>
        <v>253.52387177291905</v>
      </c>
      <c r="I514" s="9">
        <f t="shared" si="104"/>
        <v>134.88673819581345</v>
      </c>
      <c r="J514" s="9">
        <f t="shared" si="104"/>
        <v>18.71180325035353</v>
      </c>
      <c r="K514" s="9">
        <f t="shared" si="104"/>
        <v>0.94903669771809285</v>
      </c>
      <c r="L514" s="9">
        <f t="shared" si="97"/>
        <v>923.03766629586653</v>
      </c>
      <c r="O514">
        <f t="shared" si="94"/>
        <v>7775.2691340908859</v>
      </c>
      <c r="P514" s="2">
        <f t="shared" si="105"/>
        <v>239.96627741192628</v>
      </c>
      <c r="Q514" s="2">
        <f t="shared" si="105"/>
        <v>253.52392064971801</v>
      </c>
      <c r="R514" s="2">
        <f t="shared" si="105"/>
        <v>134.88674430318369</v>
      </c>
      <c r="S514" s="2">
        <f t="shared" si="105"/>
        <v>18.711803250457052</v>
      </c>
      <c r="T514" s="2">
        <f t="shared" si="105"/>
        <v>0.94903669771809285</v>
      </c>
      <c r="U514" s="9">
        <f t="shared" si="98"/>
        <v>923.03778231300305</v>
      </c>
      <c r="V514" s="13">
        <f t="shared" si="95"/>
        <v>1.160171365199858E-4</v>
      </c>
    </row>
    <row r="515" spans="3:22">
      <c r="C515">
        <v>2000.625</v>
      </c>
      <c r="D515">
        <v>368.27</v>
      </c>
      <c r="E515" s="1">
        <f t="shared" si="99"/>
        <v>2259</v>
      </c>
      <c r="F515" s="4">
        <f>F514*SUM(economy!Z305:AB305)/SUM(economy!Z304:AB304)</f>
        <v>7706.1799966384724</v>
      </c>
      <c r="G515" s="9">
        <f t="shared" si="104"/>
        <v>240.44076332151866</v>
      </c>
      <c r="H515" s="9">
        <f t="shared" si="104"/>
        <v>253.55649224061059</v>
      </c>
      <c r="I515" s="9">
        <f t="shared" si="104"/>
        <v>134.24432086978177</v>
      </c>
      <c r="J515" s="9">
        <f t="shared" si="104"/>
        <v>18.555447031809031</v>
      </c>
      <c r="K515" s="9">
        <f t="shared" si="104"/>
        <v>0.94065596394018569</v>
      </c>
      <c r="L515" s="9">
        <f t="shared" si="97"/>
        <v>922.73767942766028</v>
      </c>
      <c r="O515">
        <f t="shared" si="94"/>
        <v>7706.1799966384724</v>
      </c>
      <c r="P515" s="2">
        <f t="shared" si="105"/>
        <v>240.44082435438253</v>
      </c>
      <c r="Q515" s="2">
        <f t="shared" si="105"/>
        <v>253.55654098294801</v>
      </c>
      <c r="R515" s="2">
        <f t="shared" si="105"/>
        <v>134.24432689517513</v>
      </c>
      <c r="S515" s="2">
        <f t="shared" si="105"/>
        <v>18.555447031906638</v>
      </c>
      <c r="T515" s="2">
        <f t="shared" si="105"/>
        <v>0.94065596394018569</v>
      </c>
      <c r="U515" s="9">
        <f t="shared" si="98"/>
        <v>922.73779522835252</v>
      </c>
      <c r="V515" s="13">
        <f t="shared" si="95"/>
        <v>1.1580069224237377E-4</v>
      </c>
    </row>
    <row r="516" spans="3:22">
      <c r="C516">
        <v>2000.7083</v>
      </c>
      <c r="D516">
        <v>367.15</v>
      </c>
      <c r="E516" s="1">
        <f t="shared" si="99"/>
        <v>2260</v>
      </c>
      <c r="F516" s="4">
        <f>F515*SUM(economy!Z306:AB306)/SUM(economy!Z305:AB305)</f>
        <v>7637.5447141201648</v>
      </c>
      <c r="G516" s="9">
        <f t="shared" si="104"/>
        <v>240.91109355605528</v>
      </c>
      <c r="H516" s="9">
        <f t="shared" si="104"/>
        <v>253.5825357254669</v>
      </c>
      <c r="I516" s="9">
        <f t="shared" si="104"/>
        <v>133.60014687603913</v>
      </c>
      <c r="J516" s="9">
        <f t="shared" si="104"/>
        <v>18.399913898777122</v>
      </c>
      <c r="K516" s="9">
        <f t="shared" si="104"/>
        <v>0.93232917047635655</v>
      </c>
      <c r="L516" s="9">
        <f t="shared" si="97"/>
        <v>922.42601922681479</v>
      </c>
      <c r="O516">
        <f t="shared" si="94"/>
        <v>7637.5447141201648</v>
      </c>
      <c r="P516" s="2">
        <f t="shared" si="105"/>
        <v>240.91115458891915</v>
      </c>
      <c r="Q516" s="2">
        <f t="shared" si="105"/>
        <v>253.58258433371267</v>
      </c>
      <c r="R516" s="2">
        <f t="shared" si="105"/>
        <v>133.60015282055593</v>
      </c>
      <c r="S516" s="2">
        <f t="shared" si="105"/>
        <v>18.399913898869151</v>
      </c>
      <c r="T516" s="2">
        <f t="shared" si="105"/>
        <v>0.93232917047635655</v>
      </c>
      <c r="U516" s="9">
        <f t="shared" si="98"/>
        <v>922.42613481253318</v>
      </c>
      <c r="V516" s="13">
        <f t="shared" si="95"/>
        <v>1.1558571839032084E-4</v>
      </c>
    </row>
    <row r="517" spans="3:22">
      <c r="C517">
        <v>2000.7917</v>
      </c>
      <c r="D517">
        <v>367.18</v>
      </c>
      <c r="E517" s="1">
        <f t="shared" si="99"/>
        <v>2261</v>
      </c>
      <c r="F517" s="4">
        <f>F516*SUM(economy!Z307:AB307)/SUM(economy!Z306:AB306)</f>
        <v>7569.3637301046401</v>
      </c>
      <c r="G517" s="9">
        <f t="shared" si="104"/>
        <v>241.37723478273867</v>
      </c>
      <c r="H517" s="9">
        <f t="shared" si="104"/>
        <v>253.60206293645115</v>
      </c>
      <c r="I517" s="9">
        <f t="shared" si="104"/>
        <v>132.95430797844034</v>
      </c>
      <c r="J517" s="9">
        <f t="shared" si="104"/>
        <v>18.245210100328592</v>
      </c>
      <c r="K517" s="9">
        <f t="shared" si="104"/>
        <v>0.9240564012101955</v>
      </c>
      <c r="L517" s="9">
        <f t="shared" si="97"/>
        <v>922.10287219916893</v>
      </c>
      <c r="O517">
        <f t="shared" si="94"/>
        <v>7569.3637301046401</v>
      </c>
      <c r="P517" s="2">
        <f t="shared" si="105"/>
        <v>241.37729581560254</v>
      </c>
      <c r="Q517" s="2">
        <f t="shared" si="105"/>
        <v>253.6021114109742</v>
      </c>
      <c r="R517" s="2">
        <f t="shared" si="105"/>
        <v>132.95431384316618</v>
      </c>
      <c r="S517" s="2">
        <f t="shared" si="105"/>
        <v>18.245210100415363</v>
      </c>
      <c r="T517" s="2">
        <f t="shared" si="105"/>
        <v>0.9240564012101955</v>
      </c>
      <c r="U517" s="9">
        <f t="shared" si="98"/>
        <v>922.10298757136843</v>
      </c>
      <c r="V517" s="13">
        <f t="shared" si="95"/>
        <v>1.1537219950241706E-4</v>
      </c>
    </row>
    <row r="518" spans="3:22">
      <c r="C518">
        <v>2000.875</v>
      </c>
      <c r="D518">
        <v>368.53</v>
      </c>
      <c r="E518" s="1">
        <f t="shared" si="99"/>
        <v>2262</v>
      </c>
      <c r="F518" s="4">
        <f>F517*SUM(economy!Z308:AB308)/SUM(economy!Z307:AB307)</f>
        <v>7501.6373924591553</v>
      </c>
      <c r="G518" s="9">
        <f t="shared" si="104"/>
        <v>241.8392147287075</v>
      </c>
      <c r="H518" s="9">
        <f t="shared" si="104"/>
        <v>253.61513445716406</v>
      </c>
      <c r="I518" s="9">
        <f t="shared" si="104"/>
        <v>132.30689477576857</v>
      </c>
      <c r="J518" s="9">
        <f t="shared" si="104"/>
        <v>18.091341580606514</v>
      </c>
      <c r="K518" s="9">
        <f t="shared" si="104"/>
        <v>0.91583772784449247</v>
      </c>
      <c r="L518" s="9">
        <f t="shared" si="97"/>
        <v>921.76842327009115</v>
      </c>
      <c r="O518">
        <f t="shared" si="94"/>
        <v>7501.6373924591553</v>
      </c>
      <c r="P518" s="2">
        <f t="shared" si="105"/>
        <v>241.83927576157137</v>
      </c>
      <c r="Q518" s="2">
        <f t="shared" si="105"/>
        <v>253.61518279833226</v>
      </c>
      <c r="R518" s="2">
        <f t="shared" si="105"/>
        <v>132.30690056177446</v>
      </c>
      <c r="S518" s="2">
        <f t="shared" si="105"/>
        <v>18.091341580688329</v>
      </c>
      <c r="T518" s="2">
        <f t="shared" si="105"/>
        <v>0.91583772784449247</v>
      </c>
      <c r="U518" s="9">
        <f t="shared" si="98"/>
        <v>921.76853843021092</v>
      </c>
      <c r="V518" s="13">
        <f t="shared" si="95"/>
        <v>1.15160119776192E-4</v>
      </c>
    </row>
    <row r="519" spans="3:22">
      <c r="C519">
        <v>2000.9583</v>
      </c>
      <c r="D519">
        <v>369.83</v>
      </c>
      <c r="E519" s="1">
        <f t="shared" si="99"/>
        <v>2263</v>
      </c>
      <c r="F519" s="4">
        <f>F518*SUM(economy!Z309:AB309)/SUM(economy!Z308:AB308)</f>
        <v>7434.3659557562996</v>
      </c>
      <c r="G519" s="9">
        <f t="shared" ref="G519:K534" si="106">G518*(1-G$5)+G$4*$F518*$L$4/1000</f>
        <v>242.29706114233178</v>
      </c>
      <c r="H519" s="9">
        <f t="shared" si="106"/>
        <v>253.62181073720254</v>
      </c>
      <c r="I519" s="9">
        <f t="shared" si="106"/>
        <v>131.6579967029962</v>
      </c>
      <c r="J519" s="9">
        <f t="shared" si="106"/>
        <v>17.938313985013249</v>
      </c>
      <c r="K519" s="9">
        <f t="shared" si="106"/>
        <v>0.90767321020098368</v>
      </c>
      <c r="L519" s="9">
        <f t="shared" si="97"/>
        <v>921.42285577774476</v>
      </c>
      <c r="O519">
        <f t="shared" ref="O519:O556" si="107">F519+N519</f>
        <v>7434.3659557562996</v>
      </c>
      <c r="P519" s="2">
        <f t="shared" si="105"/>
        <v>242.29712217519565</v>
      </c>
      <c r="Q519" s="2">
        <f t="shared" si="105"/>
        <v>253.62185894538274</v>
      </c>
      <c r="R519" s="2">
        <f t="shared" si="105"/>
        <v>131.65800241133874</v>
      </c>
      <c r="S519" s="2">
        <f t="shared" si="105"/>
        <v>17.938313985090389</v>
      </c>
      <c r="T519" s="2">
        <f t="shared" si="105"/>
        <v>0.90767321020098368</v>
      </c>
      <c r="U519" s="9">
        <f t="shared" si="98"/>
        <v>921.42297072720851</v>
      </c>
      <c r="V519" s="13">
        <f t="shared" ref="V519:V556" si="108">U519-L519</f>
        <v>1.1494946375023574E-4</v>
      </c>
    </row>
    <row r="520" spans="3:22">
      <c r="C520">
        <v>2001.0417</v>
      </c>
      <c r="D520">
        <v>370.76</v>
      </c>
      <c r="E520" s="1">
        <f t="shared" si="99"/>
        <v>2264</v>
      </c>
      <c r="F520" s="4">
        <f>F519*SUM(economy!Z310:AB310)/SUM(economy!Z309:AB309)</f>
        <v>7367.5495836400714</v>
      </c>
      <c r="G520" s="9">
        <f t="shared" si="106"/>
        <v>242.75080178751878</v>
      </c>
      <c r="H520" s="9">
        <f t="shared" si="106"/>
        <v>253.62215208376847</v>
      </c>
      <c r="I520" s="9">
        <f t="shared" si="106"/>
        <v>131.00770203288982</v>
      </c>
      <c r="J520" s="9">
        <f t="shared" si="106"/>
        <v>17.786132666326477</v>
      </c>
      <c r="K520" s="9">
        <f t="shared" si="106"/>
        <v>0.8995628965151512</v>
      </c>
      <c r="L520" s="9">
        <f t="shared" si="97"/>
        <v>921.06635146701865</v>
      </c>
      <c r="O520">
        <f t="shared" si="107"/>
        <v>7367.5495836400714</v>
      </c>
      <c r="P520" s="2">
        <f t="shared" ref="P520:T535" si="109">P519*(1-P$5)+P$4*$O519*$L$4/1000</f>
        <v>242.75086282038265</v>
      </c>
      <c r="Q520" s="2">
        <f t="shared" si="109"/>
        <v>253.62220015932652</v>
      </c>
      <c r="R520" s="2">
        <f t="shared" si="109"/>
        <v>131.0077076646115</v>
      </c>
      <c r="S520" s="2">
        <f t="shared" si="109"/>
        <v>17.786132666399208</v>
      </c>
      <c r="T520" s="2">
        <f t="shared" si="109"/>
        <v>0.8995628965151512</v>
      </c>
      <c r="U520" s="9">
        <f t="shared" si="98"/>
        <v>921.06646620723507</v>
      </c>
      <c r="V520" s="13">
        <f t="shared" si="108"/>
        <v>1.1474021641788568E-4</v>
      </c>
    </row>
    <row r="521" spans="3:22">
      <c r="C521">
        <v>2001.125</v>
      </c>
      <c r="D521">
        <v>371.69</v>
      </c>
      <c r="E521" s="1">
        <f t="shared" si="99"/>
        <v>2265</v>
      </c>
      <c r="F521" s="4">
        <f>F520*SUM(economy!Z311:AB311)/SUM(economy!Z310:AB310)</f>
        <v>7301.1883511515844</v>
      </c>
      <c r="G521" s="9">
        <f t="shared" si="106"/>
        <v>243.20046443816349</v>
      </c>
      <c r="H521" s="9">
        <f t="shared" si="106"/>
        <v>253.6162186535224</v>
      </c>
      <c r="I521" s="9">
        <f t="shared" si="106"/>
        <v>130.35609787794974</v>
      </c>
      <c r="J521" s="9">
        <f t="shared" si="106"/>
        <v>17.634802690743555</v>
      </c>
      <c r="K521" s="9">
        <f t="shared" si="106"/>
        <v>0.89150682372611079</v>
      </c>
      <c r="L521" s="9">
        <f t="shared" ref="L521:L556" si="110">SUM(G521:K521,L$5)</f>
        <v>920.69909048410523</v>
      </c>
      <c r="O521">
        <f t="shared" si="107"/>
        <v>7301.1883511515844</v>
      </c>
      <c r="P521" s="2">
        <f t="shared" si="109"/>
        <v>243.20052547102736</v>
      </c>
      <c r="Q521" s="2">
        <f t="shared" si="109"/>
        <v>253.61626659682315</v>
      </c>
      <c r="R521" s="2">
        <f t="shared" si="109"/>
        <v>130.35610343407896</v>
      </c>
      <c r="S521" s="2">
        <f t="shared" si="109"/>
        <v>17.634802690812133</v>
      </c>
      <c r="T521" s="2">
        <f t="shared" si="109"/>
        <v>0.89150682372611079</v>
      </c>
      <c r="U521" s="9">
        <f t="shared" ref="U521:U556" si="111">SUM(P521:T521,U$5)</f>
        <v>920.69920501646766</v>
      </c>
      <c r="V521" s="13">
        <f t="shared" si="108"/>
        <v>1.1453236243141873E-4</v>
      </c>
    </row>
    <row r="522" spans="3:22">
      <c r="C522">
        <v>2001.2083</v>
      </c>
      <c r="D522">
        <v>372.63</v>
      </c>
      <c r="E522" s="1">
        <f t="shared" ref="E522:E556" si="112">1+E521</f>
        <v>2266</v>
      </c>
      <c r="F522" s="4">
        <f>F521*SUM(economy!Z312:AB312)/SUM(economy!Z311:AB311)</f>
        <v>7235.2822470147239</v>
      </c>
      <c r="G522" s="9">
        <f t="shared" si="106"/>
        <v>243.64607687274082</v>
      </c>
      <c r="H522" s="9">
        <f t="shared" si="106"/>
        <v>253.60407044467823</v>
      </c>
      <c r="I522" s="9">
        <f t="shared" si="106"/>
        <v>129.70327019267233</v>
      </c>
      <c r="J522" s="9">
        <f t="shared" si="106"/>
        <v>17.484328843853564</v>
      </c>
      <c r="K522" s="9">
        <f t="shared" si="106"/>
        <v>0.88350501776162538</v>
      </c>
      <c r="L522" s="9">
        <f t="shared" si="110"/>
        <v>920.32125137170658</v>
      </c>
      <c r="O522">
        <f t="shared" si="107"/>
        <v>7235.2822470147239</v>
      </c>
      <c r="P522" s="2">
        <f t="shared" si="109"/>
        <v>243.64613790560469</v>
      </c>
      <c r="Q522" s="2">
        <f t="shared" si="109"/>
        <v>253.60411825608551</v>
      </c>
      <c r="R522" s="2">
        <f t="shared" si="109"/>
        <v>129.70327567422376</v>
      </c>
      <c r="S522" s="2">
        <f t="shared" si="109"/>
        <v>17.484328843918227</v>
      </c>
      <c r="T522" s="2">
        <f t="shared" si="109"/>
        <v>0.88350501776162538</v>
      </c>
      <c r="U522" s="9">
        <f t="shared" si="111"/>
        <v>920.32136569759382</v>
      </c>
      <c r="V522" s="13">
        <f t="shared" si="108"/>
        <v>1.1432588723891968E-4</v>
      </c>
    </row>
    <row r="523" spans="3:22">
      <c r="C523">
        <v>2001.2917</v>
      </c>
      <c r="D523">
        <v>373.55</v>
      </c>
      <c r="E523" s="1">
        <f t="shared" si="112"/>
        <v>2267</v>
      </c>
      <c r="F523" s="4">
        <f>F522*SUM(economy!Z313:AB313)/SUM(economy!Z312:AB312)</f>
        <v>7169.8311758821565</v>
      </c>
      <c r="G523" s="9">
        <f t="shared" si="106"/>
        <v>244.08766686903749</v>
      </c>
      <c r="H523" s="9">
        <f t="shared" si="106"/>
        <v>253.5857672893342</v>
      </c>
      <c r="I523" s="9">
        <f t="shared" si="106"/>
        <v>129.04930377612578</v>
      </c>
      <c r="J523" s="9">
        <f t="shared" si="106"/>
        <v>17.334715636536437</v>
      </c>
      <c r="K523" s="9">
        <f t="shared" si="106"/>
        <v>0.87555749381828307</v>
      </c>
      <c r="L523" s="9">
        <f t="shared" si="110"/>
        <v>919.93301106485217</v>
      </c>
      <c r="O523">
        <f t="shared" si="107"/>
        <v>7169.8311758821565</v>
      </c>
      <c r="P523" s="2">
        <f t="shared" si="109"/>
        <v>244.08772790190136</v>
      </c>
      <c r="Q523" s="2">
        <f t="shared" si="109"/>
        <v>253.58581496921087</v>
      </c>
      <c r="R523" s="2">
        <f t="shared" si="109"/>
        <v>129.04930918410042</v>
      </c>
      <c r="S523" s="2">
        <f t="shared" si="109"/>
        <v>17.334715636597405</v>
      </c>
      <c r="T523" s="2">
        <f t="shared" si="109"/>
        <v>0.87555749381828307</v>
      </c>
      <c r="U523" s="9">
        <f t="shared" si="111"/>
        <v>919.93312518562823</v>
      </c>
      <c r="V523" s="13">
        <f t="shared" si="108"/>
        <v>1.141207760610996E-4</v>
      </c>
    </row>
    <row r="524" spans="3:22">
      <c r="C524">
        <v>2001.375</v>
      </c>
      <c r="D524">
        <v>374.03</v>
      </c>
      <c r="E524" s="1">
        <f t="shared" si="112"/>
        <v>2268</v>
      </c>
      <c r="F524" s="4">
        <f>F523*SUM(economy!Z314:AB314)/SUM(economy!Z313:AB313)</f>
        <v>7104.8349605420881</v>
      </c>
      <c r="G524" s="9">
        <f t="shared" si="106"/>
        <v>244.52526219902091</v>
      </c>
      <c r="H524" s="9">
        <f t="shared" si="106"/>
        <v>253.56136884603583</v>
      </c>
      <c r="I524" s="9">
        <f t="shared" si="106"/>
        <v>128.39428227482838</v>
      </c>
      <c r="J524" s="9">
        <f t="shared" si="106"/>
        <v>17.185967310788712</v>
      </c>
      <c r="K524" s="9">
        <f t="shared" si="106"/>
        <v>0.86766425663688018</v>
      </c>
      <c r="L524" s="9">
        <f t="shared" si="110"/>
        <v>919.53454488731063</v>
      </c>
      <c r="O524">
        <f t="shared" si="107"/>
        <v>7104.8349605420881</v>
      </c>
      <c r="P524" s="2">
        <f t="shared" si="109"/>
        <v>244.52532323188478</v>
      </c>
      <c r="Q524" s="2">
        <f t="shared" si="109"/>
        <v>253.56141639474373</v>
      </c>
      <c r="R524" s="2">
        <f t="shared" si="109"/>
        <v>128.39428761021384</v>
      </c>
      <c r="S524" s="2">
        <f t="shared" si="109"/>
        <v>17.185967310846198</v>
      </c>
      <c r="T524" s="2">
        <f t="shared" si="109"/>
        <v>0.86766425663688018</v>
      </c>
      <c r="U524" s="9">
        <f t="shared" si="111"/>
        <v>919.53465880432543</v>
      </c>
      <c r="V524" s="13">
        <f t="shared" si="108"/>
        <v>1.1391701480079064E-4</v>
      </c>
    </row>
    <row r="525" spans="3:22">
      <c r="C525">
        <v>2001.4583</v>
      </c>
      <c r="D525">
        <v>373.4</v>
      </c>
      <c r="E525" s="1">
        <f t="shared" si="112"/>
        <v>2269</v>
      </c>
      <c r="F525" s="4">
        <f>F524*SUM(economy!Z315:AB315)/SUM(economy!Z314:AB314)</f>
        <v>7040.2933440860133</v>
      </c>
      <c r="G525" s="9">
        <f t="shared" si="106"/>
        <v>244.95889062384273</v>
      </c>
      <c r="H525" s="9">
        <f t="shared" si="106"/>
        <v>253.53093459256664</v>
      </c>
      <c r="I525" s="9">
        <f t="shared" si="106"/>
        <v>127.73828818592004</v>
      </c>
      <c r="J525" s="9">
        <f t="shared" si="106"/>
        <v>17.038087845475498</v>
      </c>
      <c r="K525" s="9">
        <f t="shared" si="106"/>
        <v>0.85982530077305219</v>
      </c>
      <c r="L525" s="9">
        <f t="shared" si="110"/>
        <v>919.12602654857801</v>
      </c>
      <c r="O525">
        <f t="shared" si="107"/>
        <v>7040.2933440860133</v>
      </c>
      <c r="P525" s="2">
        <f t="shared" si="109"/>
        <v>244.9589516567066</v>
      </c>
      <c r="Q525" s="2">
        <f t="shared" si="109"/>
        <v>253.53098201046663</v>
      </c>
      <c r="R525" s="2">
        <f t="shared" si="109"/>
        <v>127.73829344969066</v>
      </c>
      <c r="S525" s="2">
        <f t="shared" si="109"/>
        <v>17.038087845529702</v>
      </c>
      <c r="T525" s="2">
        <f t="shared" si="109"/>
        <v>0.85982530077305219</v>
      </c>
      <c r="U525" s="9">
        <f t="shared" si="111"/>
        <v>919.12614026316669</v>
      </c>
      <c r="V525" s="13">
        <f t="shared" si="108"/>
        <v>1.1371458867870388E-4</v>
      </c>
    </row>
    <row r="526" spans="3:22">
      <c r="C526">
        <v>2001.5417</v>
      </c>
      <c r="D526">
        <v>371.68</v>
      </c>
      <c r="E526" s="1">
        <f t="shared" si="112"/>
        <v>2270</v>
      </c>
      <c r="F526" s="4">
        <f>F525*SUM(economy!Z316:AB316)/SUM(economy!Z315:AB315)</f>
        <v>6976.2059920380061</v>
      </c>
      <c r="G526" s="9">
        <f t="shared" si="106"/>
        <v>245.38857988897473</v>
      </c>
      <c r="H526" s="9">
        <f t="shared" si="106"/>
        <v>253.49452381896208</v>
      </c>
      <c r="I526" s="9">
        <f t="shared" si="106"/>
        <v>127.08140286061662</v>
      </c>
      <c r="J526" s="9">
        <f t="shared" si="106"/>
        <v>16.891080962008267</v>
      </c>
      <c r="K526" s="9">
        <f t="shared" si="106"/>
        <v>0.85204061086319294</v>
      </c>
      <c r="L526" s="9">
        <f t="shared" si="110"/>
        <v>918.70762814142495</v>
      </c>
      <c r="O526">
        <f t="shared" si="107"/>
        <v>6976.2059920380061</v>
      </c>
      <c r="P526" s="2">
        <f t="shared" si="109"/>
        <v>245.3886409218386</v>
      </c>
      <c r="Q526" s="2">
        <f t="shared" si="109"/>
        <v>253.49457110641401</v>
      </c>
      <c r="R526" s="2">
        <f t="shared" si="109"/>
        <v>127.08140805373367</v>
      </c>
      <c r="S526" s="2">
        <f t="shared" si="109"/>
        <v>16.891080962059373</v>
      </c>
      <c r="T526" s="2">
        <f t="shared" si="109"/>
        <v>0.85204061086319294</v>
      </c>
      <c r="U526" s="9">
        <f t="shared" si="111"/>
        <v>918.70774165490889</v>
      </c>
      <c r="V526" s="13">
        <f t="shared" si="108"/>
        <v>1.1351348393873195E-4</v>
      </c>
    </row>
    <row r="527" spans="3:22">
      <c r="C527">
        <v>2001.625</v>
      </c>
      <c r="D527">
        <v>369.78</v>
      </c>
      <c r="E527" s="1">
        <f t="shared" si="112"/>
        <v>2271</v>
      </c>
      <c r="F527" s="4">
        <f>F526*SUM(economy!Z317:AB317)/SUM(economy!Z316:AB316)</f>
        <v>6912.572494445827</v>
      </c>
      <c r="G527" s="9">
        <f t="shared" si="106"/>
        <v>245.81435771947471</v>
      </c>
      <c r="H527" s="9">
        <f t="shared" si="106"/>
        <v>253.45219562074277</v>
      </c>
      <c r="I527" s="9">
        <f t="shared" si="106"/>
        <v>126.42370650793799</v>
      </c>
      <c r="J527" s="9">
        <f t="shared" si="106"/>
        <v>16.744950129948215</v>
      </c>
      <c r="K527" s="9">
        <f t="shared" si="106"/>
        <v>0.8443101618857094</v>
      </c>
      <c r="L527" s="9">
        <f t="shared" si="110"/>
        <v>918.27952013998924</v>
      </c>
      <c r="O527">
        <f t="shared" si="107"/>
        <v>6912.572494445827</v>
      </c>
      <c r="P527" s="2">
        <f t="shared" si="109"/>
        <v>245.81441875233858</v>
      </c>
      <c r="Q527" s="2">
        <f t="shared" si="109"/>
        <v>253.45224277810553</v>
      </c>
      <c r="R527" s="2">
        <f t="shared" si="109"/>
        <v>126.42371163134983</v>
      </c>
      <c r="S527" s="2">
        <f t="shared" si="109"/>
        <v>16.744950129996401</v>
      </c>
      <c r="T527" s="2">
        <f t="shared" si="109"/>
        <v>0.8443101618857094</v>
      </c>
      <c r="U527" s="9">
        <f t="shared" si="111"/>
        <v>918.27963345367607</v>
      </c>
      <c r="V527" s="13">
        <f t="shared" si="108"/>
        <v>1.133136868247675E-4</v>
      </c>
    </row>
    <row r="528" spans="3:22">
      <c r="C528">
        <v>2001.7083</v>
      </c>
      <c r="D528">
        <v>368.34</v>
      </c>
      <c r="E528" s="1">
        <f t="shared" si="112"/>
        <v>2272</v>
      </c>
      <c r="F528" s="4">
        <f>F527*SUM(economy!Z318:AB318)/SUM(economy!Z317:AB317)</f>
        <v>6849.3923679343079</v>
      </c>
      <c r="G528" s="9">
        <f t="shared" si="106"/>
        <v>246.23625181537986</v>
      </c>
      <c r="H528" s="9">
        <f t="shared" si="106"/>
        <v>253.40400889236261</v>
      </c>
      <c r="I528" s="9">
        <f t="shared" si="106"/>
        <v>125.76527819870007</v>
      </c>
      <c r="J528" s="9">
        <f t="shared" si="106"/>
        <v>16.599698572534958</v>
      </c>
      <c r="K528" s="9">
        <f t="shared" si="106"/>
        <v>0.83663391941765386</v>
      </c>
      <c r="L528" s="9">
        <f t="shared" si="110"/>
        <v>917.84187139839514</v>
      </c>
      <c r="O528">
        <f t="shared" si="107"/>
        <v>6849.3923679343079</v>
      </c>
      <c r="P528" s="2">
        <f t="shared" si="109"/>
        <v>246.23631284824373</v>
      </c>
      <c r="Q528" s="2">
        <f t="shared" si="109"/>
        <v>253.40405591999408</v>
      </c>
      <c r="R528" s="2">
        <f t="shared" si="109"/>
        <v>125.76528325334232</v>
      </c>
      <c r="S528" s="2">
        <f t="shared" si="109"/>
        <v>16.59969857258039</v>
      </c>
      <c r="T528" s="2">
        <f t="shared" si="109"/>
        <v>0.83663391941765386</v>
      </c>
      <c r="U528" s="9">
        <f t="shared" si="111"/>
        <v>917.84198451357815</v>
      </c>
      <c r="V528" s="13">
        <f t="shared" si="108"/>
        <v>1.1311518301226897E-4</v>
      </c>
    </row>
    <row r="529" spans="3:22">
      <c r="C529">
        <v>2001.7917</v>
      </c>
      <c r="D529">
        <v>368.61</v>
      </c>
      <c r="E529" s="1">
        <f t="shared" si="112"/>
        <v>2273</v>
      </c>
      <c r="F529" s="4">
        <f>F528*SUM(economy!Z319:AB319)/SUM(economy!Z318:AB318)</f>
        <v>6786.6650577213713</v>
      </c>
      <c r="G529" s="9">
        <f t="shared" si="106"/>
        <v>246.65428984722561</v>
      </c>
      <c r="H529" s="9">
        <f t="shared" si="106"/>
        <v>253.35002232086777</v>
      </c>
      <c r="I529" s="9">
        <f t="shared" si="106"/>
        <v>125.10619586976185</v>
      </c>
      <c r="J529" s="9">
        <f t="shared" si="106"/>
        <v>16.455329272140386</v>
      </c>
      <c r="K529" s="9">
        <f t="shared" si="106"/>
        <v>0.8290118398867834</v>
      </c>
      <c r="L529" s="9">
        <f t="shared" si="110"/>
        <v>917.39484914988236</v>
      </c>
      <c r="O529">
        <f t="shared" si="107"/>
        <v>6786.6650577213713</v>
      </c>
      <c r="P529" s="2">
        <f t="shared" si="109"/>
        <v>246.65435088008948</v>
      </c>
      <c r="Q529" s="2">
        <f t="shared" si="109"/>
        <v>253.35006921912483</v>
      </c>
      <c r="R529" s="2">
        <f t="shared" si="109"/>
        <v>125.10620085655756</v>
      </c>
      <c r="S529" s="2">
        <f t="shared" si="109"/>
        <v>16.455329272183221</v>
      </c>
      <c r="T529" s="2">
        <f t="shared" si="109"/>
        <v>0.8290118398867834</v>
      </c>
      <c r="U529" s="9">
        <f t="shared" si="111"/>
        <v>917.3949620678419</v>
      </c>
      <c r="V529" s="13">
        <f t="shared" si="108"/>
        <v>1.1291795954093686E-4</v>
      </c>
    </row>
    <row r="530" spans="3:22">
      <c r="C530">
        <v>2001.875</v>
      </c>
      <c r="D530">
        <v>369.94</v>
      </c>
      <c r="E530" s="1">
        <f t="shared" si="112"/>
        <v>2274</v>
      </c>
      <c r="F530" s="4">
        <f>F529*SUM(economy!Z320:AB320)/SUM(economy!Z319:AB319)</f>
        <v>6724.3899395971894</v>
      </c>
      <c r="G530" s="9">
        <f t="shared" si="106"/>
        <v>247.06849945168747</v>
      </c>
      <c r="H530" s="9">
        <f t="shared" si="106"/>
        <v>253.29029437976237</v>
      </c>
      <c r="I530" s="9">
        <f t="shared" si="106"/>
        <v>124.44653632851823</v>
      </c>
      <c r="J530" s="9">
        <f t="shared" si="106"/>
        <v>16.311844975647595</v>
      </c>
      <c r="K530" s="9">
        <f t="shared" si="106"/>
        <v>0.82144387081908987</v>
      </c>
      <c r="L530" s="9">
        <f t="shared" si="110"/>
        <v>916.93861900643469</v>
      </c>
      <c r="O530">
        <f t="shared" si="107"/>
        <v>6724.3899395971894</v>
      </c>
      <c r="P530" s="2">
        <f t="shared" si="109"/>
        <v>247.06856048455134</v>
      </c>
      <c r="Q530" s="2">
        <f t="shared" si="109"/>
        <v>253.29034114900094</v>
      </c>
      <c r="R530" s="2">
        <f t="shared" si="109"/>
        <v>124.4465412483781</v>
      </c>
      <c r="S530" s="2">
        <f t="shared" si="109"/>
        <v>16.311844975687983</v>
      </c>
      <c r="T530" s="2">
        <f t="shared" si="109"/>
        <v>0.82144387081908987</v>
      </c>
      <c r="U530" s="9">
        <f t="shared" si="111"/>
        <v>916.93873172843746</v>
      </c>
      <c r="V530" s="13">
        <f t="shared" si="108"/>
        <v>1.1272200276835065E-4</v>
      </c>
    </row>
    <row r="531" spans="3:22">
      <c r="C531">
        <v>2001.9583</v>
      </c>
      <c r="D531">
        <v>371.42</v>
      </c>
      <c r="E531" s="1">
        <f t="shared" si="112"/>
        <v>2275</v>
      </c>
      <c r="F531" s="4">
        <f>F530*SUM(economy!Z321:AB321)/SUM(economy!Z320:AB320)</f>
        <v>6662.566321866715</v>
      </c>
      <c r="G531" s="9">
        <f t="shared" si="106"/>
        <v>247.47890822734365</v>
      </c>
      <c r="H531" s="9">
        <f t="shared" si="106"/>
        <v>253.22488332307697</v>
      </c>
      <c r="I531" s="9">
        <f t="shared" si="106"/>
        <v>123.78637525763</v>
      </c>
      <c r="J531" s="9">
        <f t="shared" si="106"/>
        <v>16.169248199754822</v>
      </c>
      <c r="K531" s="9">
        <f t="shared" si="106"/>
        <v>0.81392995108185306</v>
      </c>
      <c r="L531" s="9">
        <f t="shared" si="110"/>
        <v>916.47334495888731</v>
      </c>
      <c r="O531">
        <f t="shared" si="107"/>
        <v>6662.566321866715</v>
      </c>
      <c r="P531" s="2">
        <f t="shared" si="109"/>
        <v>247.47896926020752</v>
      </c>
      <c r="Q531" s="2">
        <f t="shared" si="109"/>
        <v>253.22492996365196</v>
      </c>
      <c r="R531" s="2">
        <f t="shared" si="109"/>
        <v>123.78638011145247</v>
      </c>
      <c r="S531" s="2">
        <f t="shared" si="109"/>
        <v>16.169248199792904</v>
      </c>
      <c r="T531" s="2">
        <f t="shared" si="109"/>
        <v>0.81392995108185306</v>
      </c>
      <c r="U531" s="9">
        <f t="shared" si="111"/>
        <v>916.4734574861867</v>
      </c>
      <c r="V531" s="13">
        <f t="shared" si="108"/>
        <v>1.1252729939315032E-4</v>
      </c>
    </row>
    <row r="532" spans="3:22">
      <c r="C532">
        <v>2002.0417</v>
      </c>
      <c r="D532">
        <v>372.7</v>
      </c>
      <c r="E532" s="1">
        <f t="shared" si="112"/>
        <v>2276</v>
      </c>
      <c r="F532" s="4">
        <f>F531*SUM(economy!Z322:AB322)/SUM(economy!Z321:AB321)</f>
        <v>6601.1934472563098</v>
      </c>
      <c r="G532" s="9">
        <f t="shared" si="106"/>
        <v>247.88554373055618</v>
      </c>
      <c r="H532" s="9">
        <f t="shared" si="106"/>
        <v>253.15384717963556</v>
      </c>
      <c r="I532" s="9">
        <f t="shared" si="106"/>
        <v>123.12578721998199</v>
      </c>
      <c r="J532" s="9">
        <f t="shared" si="106"/>
        <v>16.027541236204378</v>
      </c>
      <c r="K532" s="9">
        <f t="shared" si="106"/>
        <v>0.80647001112225736</v>
      </c>
      <c r="L532" s="9">
        <f t="shared" si="110"/>
        <v>915.99918937750022</v>
      </c>
      <c r="O532">
        <f t="shared" si="107"/>
        <v>6601.1934472563098</v>
      </c>
      <c r="P532" s="2">
        <f t="shared" si="109"/>
        <v>247.88560476342005</v>
      </c>
      <c r="Q532" s="2">
        <f t="shared" si="109"/>
        <v>253.15389369190095</v>
      </c>
      <c r="R532" s="2">
        <f t="shared" si="109"/>
        <v>123.12579200865346</v>
      </c>
      <c r="S532" s="2">
        <f t="shared" si="109"/>
        <v>16.027541236240289</v>
      </c>
      <c r="T532" s="2">
        <f t="shared" si="109"/>
        <v>0.80647001112225736</v>
      </c>
      <c r="U532" s="9">
        <f t="shared" si="111"/>
        <v>915.9993017113369</v>
      </c>
      <c r="V532" s="13">
        <f t="shared" si="108"/>
        <v>1.1233383668241004E-4</v>
      </c>
    </row>
    <row r="533" spans="3:22">
      <c r="C533">
        <v>2002.125</v>
      </c>
      <c r="D533">
        <v>373.37</v>
      </c>
      <c r="E533" s="1">
        <f t="shared" si="112"/>
        <v>2277</v>
      </c>
      <c r="F533" s="4">
        <f>F532*SUM(economy!Z323:AB323)/SUM(economy!Z322:AB322)</f>
        <v>6540.2704947845632</v>
      </c>
      <c r="G533" s="9">
        <f t="shared" si="106"/>
        <v>248.28843347146852</v>
      </c>
      <c r="H533" s="9">
        <f t="shared" si="106"/>
        <v>253.07724374751768</v>
      </c>
      <c r="I533" s="9">
        <f t="shared" si="106"/>
        <v>122.46484566386125</v>
      </c>
      <c r="J533" s="9">
        <f t="shared" si="106"/>
        <v>15.886726156936666</v>
      </c>
      <c r="K533" s="9">
        <f t="shared" si="106"/>
        <v>0.79906397320163514</v>
      </c>
      <c r="L533" s="9">
        <f t="shared" si="110"/>
        <v>915.51631301298585</v>
      </c>
      <c r="O533">
        <f t="shared" si="107"/>
        <v>6540.2704947845632</v>
      </c>
      <c r="P533" s="2">
        <f t="shared" si="109"/>
        <v>248.28849450433239</v>
      </c>
      <c r="Q533" s="2">
        <f t="shared" si="109"/>
        <v>253.07729013182643</v>
      </c>
      <c r="R533" s="2">
        <f t="shared" si="109"/>
        <v>122.46485038825622</v>
      </c>
      <c r="S533" s="2">
        <f t="shared" si="109"/>
        <v>15.886726156970525</v>
      </c>
      <c r="T533" s="2">
        <f t="shared" si="109"/>
        <v>0.79906397320163514</v>
      </c>
      <c r="U533" s="9">
        <f t="shared" si="111"/>
        <v>915.5164251545873</v>
      </c>
      <c r="V533" s="13">
        <f t="shared" si="108"/>
        <v>1.1214160144845664E-4</v>
      </c>
    </row>
    <row r="534" spans="3:22">
      <c r="C534">
        <v>2002.2083</v>
      </c>
      <c r="D534">
        <v>374.3</v>
      </c>
      <c r="E534" s="1">
        <f t="shared" si="112"/>
        <v>2278</v>
      </c>
      <c r="F534" s="4">
        <f>F533*SUM(economy!Z324:AB324)/SUM(economy!Z323:AB323)</f>
        <v>6479.796581597896</v>
      </c>
      <c r="G534" s="9">
        <f t="shared" si="106"/>
        <v>248.68760491011736</v>
      </c>
      <c r="H534" s="9">
        <f t="shared" si="106"/>
        <v>252.99513058871113</v>
      </c>
      <c r="I534" s="9">
        <f t="shared" si="106"/>
        <v>121.80362292834683</v>
      </c>
      <c r="J534" s="9">
        <f t="shared" si="106"/>
        <v>15.746804819169318</v>
      </c>
      <c r="K534" s="9">
        <f t="shared" si="106"/>
        <v>0.79171175162537288</v>
      </c>
      <c r="L534" s="9">
        <f t="shared" si="110"/>
        <v>915.02487499797007</v>
      </c>
      <c r="O534">
        <f t="shared" si="107"/>
        <v>6479.796581597896</v>
      </c>
      <c r="P534" s="2">
        <f t="shared" si="109"/>
        <v>248.68766594298123</v>
      </c>
      <c r="Q534" s="2">
        <f t="shared" si="109"/>
        <v>252.99517684541524</v>
      </c>
      <c r="R534" s="2">
        <f t="shared" si="109"/>
        <v>121.80362758932806</v>
      </c>
      <c r="S534" s="2">
        <f t="shared" si="109"/>
        <v>15.746804819201243</v>
      </c>
      <c r="T534" s="2">
        <f t="shared" si="109"/>
        <v>0.79171175162537288</v>
      </c>
      <c r="U534" s="9">
        <f t="shared" si="111"/>
        <v>915.02498694855103</v>
      </c>
      <c r="V534" s="13">
        <f t="shared" si="108"/>
        <v>1.119505809583643E-4</v>
      </c>
    </row>
    <row r="535" spans="3:22">
      <c r="C535">
        <v>2002.2917</v>
      </c>
      <c r="D535">
        <v>375.19</v>
      </c>
      <c r="E535" s="1">
        <f t="shared" si="112"/>
        <v>2279</v>
      </c>
      <c r="F535" s="4">
        <f>F534*SUM(economy!Z325:AB325)/SUM(economy!Z324:AB324)</f>
        <v>6419.7707647714869</v>
      </c>
      <c r="G535" s="9">
        <f t="shared" ref="G535:K550" si="113">G534*(1-G$5)+G$4*$F534*$L$4/1000</f>
        <v>249.08308545265621</v>
      </c>
      <c r="H535" s="9">
        <f t="shared" si="113"/>
        <v>252.90756502395192</v>
      </c>
      <c r="I535" s="9">
        <f t="shared" si="113"/>
        <v>121.14219024890272</v>
      </c>
      <c r="J535" s="9">
        <f t="shared" si="113"/>
        <v>15.607778870401654</v>
      </c>
      <c r="K535" s="9">
        <f t="shared" si="113"/>
        <v>0.78441325296853481</v>
      </c>
      <c r="L535" s="9">
        <f t="shared" si="110"/>
        <v>914.52503284888098</v>
      </c>
      <c r="O535">
        <f t="shared" si="107"/>
        <v>6419.7707647714869</v>
      </c>
      <c r="P535" s="2">
        <f t="shared" si="109"/>
        <v>249.08314648552007</v>
      </c>
      <c r="Q535" s="2">
        <f t="shared" si="109"/>
        <v>252.90761115340246</v>
      </c>
      <c r="R535" s="2">
        <f t="shared" si="109"/>
        <v>121.14219484732139</v>
      </c>
      <c r="S535" s="2">
        <f t="shared" si="109"/>
        <v>15.607778870431755</v>
      </c>
      <c r="T535" s="2">
        <f t="shared" si="109"/>
        <v>0.78441325296853481</v>
      </c>
      <c r="U535" s="9">
        <f t="shared" si="111"/>
        <v>914.52514460964426</v>
      </c>
      <c r="V535" s="13">
        <f t="shared" si="108"/>
        <v>1.1176076327501505E-4</v>
      </c>
    </row>
    <row r="536" spans="3:22">
      <c r="C536">
        <v>2002.375</v>
      </c>
      <c r="D536">
        <v>375.93</v>
      </c>
      <c r="E536" s="1">
        <f t="shared" si="112"/>
        <v>2280</v>
      </c>
      <c r="F536" s="4">
        <f>F535*SUM(economy!Z326:AB326)/SUM(economy!Z325:AB325)</f>
        <v>6360.19204307569</v>
      </c>
      <c r="G536" s="9">
        <f t="shared" si="113"/>
        <v>249.4749024476892</v>
      </c>
      <c r="H536" s="9">
        <f t="shared" si="113"/>
        <v>252.81460412774749</v>
      </c>
      <c r="I536" s="9">
        <f t="shared" si="113"/>
        <v>120.48061776316666</v>
      </c>
      <c r="J536" s="9">
        <f t="shared" si="113"/>
        <v>15.469649753344608</v>
      </c>
      <c r="K536" s="9">
        <f t="shared" si="113"/>
        <v>0.77716837629726254</v>
      </c>
      <c r="L536" s="9">
        <f t="shared" si="110"/>
        <v>914.01694246824525</v>
      </c>
      <c r="O536">
        <f t="shared" si="107"/>
        <v>6360.19204307569</v>
      </c>
      <c r="P536" s="2">
        <f t="shared" ref="P536:T551" si="114">P535*(1-P$5)+P$4*$O535*$L$4/1000</f>
        <v>249.47496348055307</v>
      </c>
      <c r="Q536" s="2">
        <f t="shared" si="114"/>
        <v>252.81465013029452</v>
      </c>
      <c r="R536" s="2">
        <f t="shared" si="114"/>
        <v>120.48062229986252</v>
      </c>
      <c r="S536" s="2">
        <f t="shared" si="114"/>
        <v>15.469649753372989</v>
      </c>
      <c r="T536" s="2">
        <f t="shared" si="114"/>
        <v>0.77716837629726254</v>
      </c>
      <c r="U536" s="9">
        <f t="shared" si="111"/>
        <v>914.01705404038034</v>
      </c>
      <c r="V536" s="13">
        <f t="shared" si="108"/>
        <v>1.1157213509704889E-4</v>
      </c>
    </row>
    <row r="537" spans="3:22">
      <c r="C537">
        <v>2002.4583</v>
      </c>
      <c r="D537">
        <v>375.69</v>
      </c>
      <c r="E537" s="1">
        <f t="shared" si="112"/>
        <v>2281</v>
      </c>
      <c r="F537" s="4">
        <f>F536*SUM(economy!Z327:AB327)/SUM(economy!Z326:AB326)</f>
        <v>6301.0593587086505</v>
      </c>
      <c r="G537" s="9">
        <f t="shared" si="113"/>
        <v>249.86308318271261</v>
      </c>
      <c r="H537" s="9">
        <f t="shared" si="113"/>
        <v>252.71630472357936</v>
      </c>
      <c r="I537" s="9">
        <f t="shared" si="113"/>
        <v>119.8189745169263</v>
      </c>
      <c r="J537" s="9">
        <f t="shared" si="113"/>
        <v>15.332418710776357</v>
      </c>
      <c r="K537" s="9">
        <f t="shared" si="113"/>
        <v>0.76997701338598934</v>
      </c>
      <c r="L537" s="9">
        <f t="shared" si="110"/>
        <v>913.50075814738057</v>
      </c>
      <c r="O537">
        <f t="shared" si="107"/>
        <v>6301.0593587086505</v>
      </c>
      <c r="P537" s="2">
        <f t="shared" si="114"/>
        <v>249.86314421557648</v>
      </c>
      <c r="Q537" s="2">
        <f t="shared" si="114"/>
        <v>252.716350599572</v>
      </c>
      <c r="R537" s="2">
        <f t="shared" si="114"/>
        <v>119.81897899272784</v>
      </c>
      <c r="S537" s="2">
        <f t="shared" si="114"/>
        <v>15.332418710803118</v>
      </c>
      <c r="T537" s="2">
        <f t="shared" si="114"/>
        <v>0.76997701338598934</v>
      </c>
      <c r="U537" s="9">
        <f t="shared" si="111"/>
        <v>913.50086953206539</v>
      </c>
      <c r="V537" s="13">
        <f t="shared" si="108"/>
        <v>1.1138468482840835E-4</v>
      </c>
    </row>
    <row r="538" spans="3:22">
      <c r="C538">
        <v>2002.5417</v>
      </c>
      <c r="D538">
        <v>374.16</v>
      </c>
      <c r="E538" s="1">
        <f t="shared" si="112"/>
        <v>2282</v>
      </c>
      <c r="F538" s="4">
        <f>F537*SUM(economy!Z328:AB328)/SUM(economy!Z327:AB327)</f>
        <v>6242.3715989953334</v>
      </c>
      <c r="G538" s="9">
        <f t="shared" si="113"/>
        <v>250.24765488066197</v>
      </c>
      <c r="H538" s="9">
        <f t="shared" si="113"/>
        <v>252.6127233792819</v>
      </c>
      <c r="I538" s="9">
        <f t="shared" si="113"/>
        <v>119.15732847027562</v>
      </c>
      <c r="J538" s="9">
        <f t="shared" si="113"/>
        <v>15.196086790323927</v>
      </c>
      <c r="K538" s="9">
        <f t="shared" si="113"/>
        <v>0.76283904893053212</v>
      </c>
      <c r="L538" s="9">
        <f t="shared" si="110"/>
        <v>912.97663256947396</v>
      </c>
      <c r="O538">
        <f t="shared" si="107"/>
        <v>6242.3715989953334</v>
      </c>
      <c r="P538" s="2">
        <f t="shared" si="114"/>
        <v>250.24771591352584</v>
      </c>
      <c r="Q538" s="2">
        <f t="shared" si="114"/>
        <v>252.61276912906831</v>
      </c>
      <c r="R538" s="2">
        <f t="shared" si="114"/>
        <v>119.15733288600018</v>
      </c>
      <c r="S538" s="2">
        <f t="shared" si="114"/>
        <v>15.196086790349158</v>
      </c>
      <c r="T538" s="2">
        <f t="shared" si="114"/>
        <v>0.76283904893053212</v>
      </c>
      <c r="U538" s="9">
        <f t="shared" si="111"/>
        <v>912.97674376787404</v>
      </c>
      <c r="V538" s="13">
        <f t="shared" si="108"/>
        <v>1.1119840007722814E-4</v>
      </c>
    </row>
    <row r="539" spans="3:22">
      <c r="C539">
        <v>2002.625</v>
      </c>
      <c r="D539">
        <v>372.03</v>
      </c>
      <c r="E539" s="1">
        <f t="shared" si="112"/>
        <v>2283</v>
      </c>
      <c r="F539" s="4">
        <f>F538*SUM(economy!Z329:AB329)/SUM(economy!Z328:AB328)</f>
        <v>6184.1275980536175</v>
      </c>
      <c r="G539" s="9">
        <f t="shared" si="113"/>
        <v>250.6286446965631</v>
      </c>
      <c r="H539" s="9">
        <f t="shared" si="113"/>
        <v>252.50391640259312</v>
      </c>
      <c r="I539" s="9">
        <f t="shared" si="113"/>
        <v>118.49574650394391</v>
      </c>
      <c r="J539" s="9">
        <f t="shared" si="113"/>
        <v>15.060654849171033</v>
      </c>
      <c r="K539" s="9">
        <f t="shared" si="113"/>
        <v>0.755754360757104</v>
      </c>
      <c r="L539" s="9">
        <f t="shared" si="110"/>
        <v>912.44471681302821</v>
      </c>
      <c r="O539">
        <f t="shared" si="107"/>
        <v>6184.1275980536175</v>
      </c>
      <c r="P539" s="2">
        <f t="shared" si="114"/>
        <v>250.62870572942697</v>
      </c>
      <c r="Q539" s="2">
        <f t="shared" si="114"/>
        <v>252.5039620265205</v>
      </c>
      <c r="R539" s="2">
        <f t="shared" si="114"/>
        <v>118.49575086039789</v>
      </c>
      <c r="S539" s="2">
        <f t="shared" si="114"/>
        <v>15.060654849194822</v>
      </c>
      <c r="T539" s="2">
        <f t="shared" si="114"/>
        <v>0.755754360757104</v>
      </c>
      <c r="U539" s="9">
        <f t="shared" si="111"/>
        <v>912.44482782629734</v>
      </c>
      <c r="V539" s="13">
        <f t="shared" si="108"/>
        <v>1.1101326913376397E-4</v>
      </c>
    </row>
    <row r="540" spans="3:22">
      <c r="C540">
        <v>2002.7083</v>
      </c>
      <c r="D540">
        <v>370.92</v>
      </c>
      <c r="E540" s="1">
        <f t="shared" si="112"/>
        <v>2284</v>
      </c>
      <c r="F540" s="4">
        <f>F539*SUM(economy!Z330:AB330)/SUM(economy!Z329:AB329)</f>
        <v>6126.3261384276821</v>
      </c>
      <c r="G540" s="9">
        <f t="shared" si="113"/>
        <v>251.00607971428468</v>
      </c>
      <c r="H540" s="9">
        <f t="shared" si="113"/>
        <v>252.38993983687425</v>
      </c>
      <c r="I540" s="9">
        <f t="shared" si="113"/>
        <v>117.83429442579013</v>
      </c>
      <c r="J540" s="9">
        <f t="shared" si="113"/>
        <v>14.926123558692565</v>
      </c>
      <c r="K540" s="9">
        <f t="shared" si="113"/>
        <v>0.74872282002730761</v>
      </c>
      <c r="L540" s="9">
        <f t="shared" si="110"/>
        <v>911.90516035566895</v>
      </c>
      <c r="O540">
        <f t="shared" si="107"/>
        <v>6126.3261384276821</v>
      </c>
      <c r="P540" s="2">
        <f t="shared" si="114"/>
        <v>251.00614074714855</v>
      </c>
      <c r="Q540" s="2">
        <f t="shared" si="114"/>
        <v>252.38998533528886</v>
      </c>
      <c r="R540" s="2">
        <f t="shared" si="114"/>
        <v>117.83429872376911</v>
      </c>
      <c r="S540" s="2">
        <f t="shared" si="114"/>
        <v>14.926123558714995</v>
      </c>
      <c r="T540" s="2">
        <f t="shared" si="114"/>
        <v>0.74872282002730761</v>
      </c>
      <c r="U540" s="9">
        <f t="shared" si="111"/>
        <v>911.90527118494867</v>
      </c>
      <c r="V540" s="13">
        <f t="shared" si="108"/>
        <v>1.1082927971983736E-4</v>
      </c>
    </row>
    <row r="541" spans="3:22">
      <c r="C541">
        <v>2002.7917</v>
      </c>
      <c r="D541">
        <v>370.73</v>
      </c>
      <c r="E541" s="1">
        <f t="shared" si="112"/>
        <v>2285</v>
      </c>
      <c r="F541" s="4">
        <f>F540*SUM(economy!Z331:AB331)/SUM(economy!Z330:AB330)</f>
        <v>6068.9659526893001</v>
      </c>
      <c r="G541" s="9">
        <f t="shared" si="113"/>
        <v>251.37998694339061</v>
      </c>
      <c r="H541" s="9">
        <f t="shared" si="113"/>
        <v>252.27084945699448</v>
      </c>
      <c r="I541" s="9">
        <f t="shared" si="113"/>
        <v>117.17303697745547</v>
      </c>
      <c r="J541" s="9">
        <f t="shared" si="113"/>
        <v>14.792493409015993</v>
      </c>
      <c r="K541" s="9">
        <f t="shared" si="113"/>
        <v>0.74174429143915455</v>
      </c>
      <c r="L541" s="9">
        <f t="shared" si="110"/>
        <v>911.35811107829568</v>
      </c>
      <c r="O541">
        <f t="shared" si="107"/>
        <v>6068.9659526893001</v>
      </c>
      <c r="P541" s="2">
        <f t="shared" si="114"/>
        <v>251.38004797625447</v>
      </c>
      <c r="Q541" s="2">
        <f t="shared" si="114"/>
        <v>252.27089483024162</v>
      </c>
      <c r="R541" s="2">
        <f t="shared" si="114"/>
        <v>117.17304121774433</v>
      </c>
      <c r="S541" s="2">
        <f t="shared" si="114"/>
        <v>14.792493409037142</v>
      </c>
      <c r="T541" s="2">
        <f t="shared" si="114"/>
        <v>0.74174429143915455</v>
      </c>
      <c r="U541" s="9">
        <f t="shared" si="111"/>
        <v>911.35822172471671</v>
      </c>
      <c r="V541" s="13">
        <f t="shared" si="108"/>
        <v>1.1064642103519873E-4</v>
      </c>
    </row>
    <row r="542" spans="3:22">
      <c r="C542">
        <v>2002.875</v>
      </c>
      <c r="D542">
        <v>372.43</v>
      </c>
      <c r="E542" s="1">
        <f t="shared" si="112"/>
        <v>2286</v>
      </c>
      <c r="F542" s="4">
        <f>F541*SUM(economy!Z332:AB332)/SUM(economy!Z331:AB331)</f>
        <v>6012.0457250073923</v>
      </c>
      <c r="G542" s="9">
        <f t="shared" si="113"/>
        <v>251.75039331608994</v>
      </c>
      <c r="H542" s="9">
        <f t="shared" si="113"/>
        <v>252.14670076537732</v>
      </c>
      <c r="I542" s="9">
        <f t="shared" si="113"/>
        <v>116.51203784116717</v>
      </c>
      <c r="J542" s="9">
        <f t="shared" si="113"/>
        <v>14.659764713510169</v>
      </c>
      <c r="K542" s="9">
        <f t="shared" si="113"/>
        <v>0.73481863342416798</v>
      </c>
      <c r="L542" s="9">
        <f t="shared" si="110"/>
        <v>910.80371526956878</v>
      </c>
      <c r="O542">
        <f t="shared" si="107"/>
        <v>6012.0457250073923</v>
      </c>
      <c r="P542" s="2">
        <f t="shared" si="114"/>
        <v>251.75045434895381</v>
      </c>
      <c r="Q542" s="2">
        <f t="shared" si="114"/>
        <v>252.14674601380131</v>
      </c>
      <c r="R542" s="2">
        <f t="shared" si="114"/>
        <v>116.51204202454026</v>
      </c>
      <c r="S542" s="2">
        <f t="shared" si="114"/>
        <v>14.659764713530111</v>
      </c>
      <c r="T542" s="2">
        <f t="shared" si="114"/>
        <v>0.73481863342416798</v>
      </c>
      <c r="U542" s="9">
        <f t="shared" si="111"/>
        <v>910.8038257342497</v>
      </c>
      <c r="V542" s="13">
        <f t="shared" si="108"/>
        <v>1.1046468091535644E-4</v>
      </c>
    </row>
    <row r="543" spans="3:22">
      <c r="C543">
        <v>2002.9583</v>
      </c>
      <c r="D543">
        <v>373.98</v>
      </c>
      <c r="E543" s="1">
        <f t="shared" si="112"/>
        <v>2287</v>
      </c>
      <c r="F543" s="4">
        <f>F542*SUM(economy!Z333:AB333)/SUM(economy!Z332:AB332)</f>
        <v>5955.5640926863143</v>
      </c>
      <c r="G543" s="9">
        <f t="shared" si="113"/>
        <v>252.11732568428289</v>
      </c>
      <c r="H543" s="9">
        <f t="shared" si="113"/>
        <v>252.01754898820525</v>
      </c>
      <c r="I543" s="9">
        <f t="shared" si="113"/>
        <v>115.85135964668687</v>
      </c>
      <c r="J543" s="9">
        <f t="shared" si="113"/>
        <v>14.5279376132019</v>
      </c>
      <c r="K543" s="9">
        <f t="shared" si="113"/>
        <v>0.72794569834061895</v>
      </c>
      <c r="L543" s="9">
        <f t="shared" si="110"/>
        <v>910.24211763071742</v>
      </c>
      <c r="O543">
        <f t="shared" si="107"/>
        <v>5955.5640926863143</v>
      </c>
      <c r="P543" s="2">
        <f t="shared" si="114"/>
        <v>252.11738671714676</v>
      </c>
      <c r="Q543" s="2">
        <f t="shared" si="114"/>
        <v>252.01759411214948</v>
      </c>
      <c r="R543" s="2">
        <f t="shared" si="114"/>
        <v>115.85136377390815</v>
      </c>
      <c r="S543" s="2">
        <f t="shared" si="114"/>
        <v>14.527937613220702</v>
      </c>
      <c r="T543" s="2">
        <f t="shared" si="114"/>
        <v>0.72794569834061895</v>
      </c>
      <c r="U543" s="9">
        <f t="shared" si="111"/>
        <v>910.24222791476575</v>
      </c>
      <c r="V543" s="13">
        <f t="shared" si="108"/>
        <v>1.1028404833268723E-4</v>
      </c>
    </row>
    <row r="544" spans="3:22">
      <c r="C544">
        <v>2003.0417</v>
      </c>
      <c r="D544">
        <v>375.07</v>
      </c>
      <c r="E544" s="1">
        <f t="shared" si="112"/>
        <v>2288</v>
      </c>
      <c r="F544" s="4">
        <f>F543*SUM(economy!Z334:AB334)/SUM(economy!Z333:AB333)</f>
        <v>5899.5196476732808</v>
      </c>
      <c r="G544" s="9">
        <f t="shared" si="113"/>
        <v>252.48081081670037</v>
      </c>
      <c r="H544" s="9">
        <f t="shared" si="113"/>
        <v>251.88344907177918</v>
      </c>
      <c r="I544" s="9">
        <f t="shared" si="113"/>
        <v>115.19106397839674</v>
      </c>
      <c r="J544" s="9">
        <f t="shared" si="113"/>
        <v>14.397012081120769</v>
      </c>
      <c r="K544" s="9">
        <f t="shared" si="113"/>
        <v>0.7211253326629512</v>
      </c>
      <c r="L544" s="9">
        <f t="shared" si="110"/>
        <v>909.67346128066004</v>
      </c>
      <c r="O544">
        <f t="shared" si="107"/>
        <v>5899.5196476732808</v>
      </c>
      <c r="P544" s="2">
        <f t="shared" si="114"/>
        <v>252.48087184956424</v>
      </c>
      <c r="Q544" s="2">
        <f t="shared" si="114"/>
        <v>251.88349407158609</v>
      </c>
      <c r="R544" s="2">
        <f t="shared" si="114"/>
        <v>115.19106805021991</v>
      </c>
      <c r="S544" s="2">
        <f t="shared" si="114"/>
        <v>14.397012081138497</v>
      </c>
      <c r="T544" s="2">
        <f t="shared" si="114"/>
        <v>0.7211253326629512</v>
      </c>
      <c r="U544" s="9">
        <f t="shared" si="111"/>
        <v>909.67357138517173</v>
      </c>
      <c r="V544" s="13">
        <f t="shared" si="108"/>
        <v>1.1010451169113367E-4</v>
      </c>
    </row>
    <row r="545" spans="3:22">
      <c r="C545">
        <v>2003.125</v>
      </c>
      <c r="D545">
        <v>375.82</v>
      </c>
      <c r="E545" s="1">
        <f t="shared" si="112"/>
        <v>2289</v>
      </c>
      <c r="F545" s="4">
        <f>F544*SUM(economy!Z335:AB335)/SUM(economy!Z334:AB334)</f>
        <v>5843.9109380354403</v>
      </c>
      <c r="G545" s="9">
        <f t="shared" si="113"/>
        <v>252.84087539613583</v>
      </c>
      <c r="H545" s="9">
        <f t="shared" si="113"/>
        <v>251.74445567902961</v>
      </c>
      <c r="I545" s="9">
        <f t="shared" si="113"/>
        <v>114.53121138251699</v>
      </c>
      <c r="J545" s="9">
        <f t="shared" si="113"/>
        <v>14.266987926572684</v>
      </c>
      <c r="K545" s="9">
        <f t="shared" si="113"/>
        <v>0.71435737716744319</v>
      </c>
      <c r="L545" s="9">
        <f t="shared" si="110"/>
        <v>909.0978877614225</v>
      </c>
      <c r="O545">
        <f t="shared" si="107"/>
        <v>5843.9109380354403</v>
      </c>
      <c r="P545" s="2">
        <f t="shared" si="114"/>
        <v>252.8409364289997</v>
      </c>
      <c r="Q545" s="2">
        <f t="shared" si="114"/>
        <v>251.7445005550407</v>
      </c>
      <c r="R545" s="2">
        <f t="shared" si="114"/>
        <v>114.53121539968564</v>
      </c>
      <c r="S545" s="2">
        <f t="shared" si="114"/>
        <v>14.266987926589399</v>
      </c>
      <c r="T545" s="2">
        <f t="shared" si="114"/>
        <v>0.71435737716744319</v>
      </c>
      <c r="U545" s="9">
        <f t="shared" si="111"/>
        <v>909.0979976874828</v>
      </c>
      <c r="V545" s="13">
        <f t="shared" si="108"/>
        <v>1.0992606030413299E-4</v>
      </c>
    </row>
    <row r="546" spans="3:22">
      <c r="C546">
        <v>2003.2083</v>
      </c>
      <c r="D546">
        <v>376.64</v>
      </c>
      <c r="E546" s="1">
        <f t="shared" si="112"/>
        <v>2290</v>
      </c>
      <c r="F546" s="4">
        <f>F545*SUM(economy!Z336:AB336)/SUM(economy!Z335:AB335)</f>
        <v>5788.7364694068974</v>
      </c>
      <c r="G546" s="9">
        <f t="shared" si="113"/>
        <v>253.19754601676709</v>
      </c>
      <c r="H546" s="9">
        <f t="shared" si="113"/>
        <v>251.60062318617597</v>
      </c>
      <c r="I546" s="9">
        <f t="shared" si="113"/>
        <v>113.8718613744484</v>
      </c>
      <c r="J546" s="9">
        <f t="shared" si="113"/>
        <v>14.137864799342651</v>
      </c>
      <c r="K546" s="9">
        <f t="shared" si="113"/>
        <v>0.70764166711416432</v>
      </c>
      <c r="L546" s="9">
        <f t="shared" si="110"/>
        <v>908.51553704384833</v>
      </c>
      <c r="O546">
        <f t="shared" si="107"/>
        <v>5788.7364694068974</v>
      </c>
      <c r="P546" s="2">
        <f t="shared" si="114"/>
        <v>253.19760704963096</v>
      </c>
      <c r="Q546" s="2">
        <f t="shared" si="114"/>
        <v>251.60066793873179</v>
      </c>
      <c r="R546" s="2">
        <f t="shared" si="114"/>
        <v>113.87186533769614</v>
      </c>
      <c r="S546" s="2">
        <f t="shared" si="114"/>
        <v>14.137864799358413</v>
      </c>
      <c r="T546" s="2">
        <f t="shared" si="114"/>
        <v>0.70764166711416432</v>
      </c>
      <c r="U546" s="9">
        <f t="shared" si="111"/>
        <v>908.51564679253158</v>
      </c>
      <c r="V546" s="13">
        <f t="shared" si="108"/>
        <v>1.0974868325774878E-4</v>
      </c>
    </row>
    <row r="547" spans="3:22">
      <c r="C547">
        <v>2003.2917</v>
      </c>
      <c r="D547">
        <v>377.92</v>
      </c>
      <c r="E547" s="1">
        <f t="shared" si="112"/>
        <v>2291</v>
      </c>
      <c r="F547" s="4">
        <f>F546*SUM(economy!Z337:AB337)/SUM(economy!Z336:AB336)</f>
        <v>5733.9947064063736</v>
      </c>
      <c r="G547" s="9">
        <f t="shared" si="113"/>
        <v>253.55084918156658</v>
      </c>
      <c r="H547" s="9">
        <f t="shared" si="113"/>
        <v>251.452005679531</v>
      </c>
      <c r="I547" s="9">
        <f t="shared" si="113"/>
        <v>113.21307244623375</v>
      </c>
      <c r="J547" s="9">
        <f t="shared" si="113"/>
        <v>14.009642193827304</v>
      </c>
      <c r="K547" s="9">
        <f t="shared" si="113"/>
        <v>0.70097803242527257</v>
      </c>
      <c r="L547" s="9">
        <f t="shared" si="110"/>
        <v>907.92654753358397</v>
      </c>
      <c r="O547">
        <f t="shared" si="107"/>
        <v>5733.9947064063736</v>
      </c>
      <c r="P547" s="2">
        <f t="shared" si="114"/>
        <v>253.55091021443044</v>
      </c>
      <c r="Q547" s="2">
        <f t="shared" si="114"/>
        <v>251.4520503089712</v>
      </c>
      <c r="R547" s="2">
        <f t="shared" si="114"/>
        <v>113.21307635628433</v>
      </c>
      <c r="S547" s="2">
        <f t="shared" si="114"/>
        <v>14.009642193842165</v>
      </c>
      <c r="T547" s="2">
        <f t="shared" si="114"/>
        <v>0.70097803242527257</v>
      </c>
      <c r="U547" s="9">
        <f t="shared" si="111"/>
        <v>907.92665710595338</v>
      </c>
      <c r="V547" s="13">
        <f t="shared" si="108"/>
        <v>1.0957236941067094E-4</v>
      </c>
    </row>
    <row r="548" spans="3:22">
      <c r="C548">
        <v>2003.375</v>
      </c>
      <c r="D548">
        <v>378.78</v>
      </c>
      <c r="E548" s="1">
        <f t="shared" si="112"/>
        <v>2292</v>
      </c>
      <c r="F548" s="4">
        <f>F547*SUM(economy!Z338:AB338)/SUM(economy!Z337:AB337)</f>
        <v>5679.6840740256139</v>
      </c>
      <c r="G548" s="9">
        <f t="shared" si="113"/>
        <v>253.90081129979797</v>
      </c>
      <c r="H548" s="9">
        <f t="shared" si="113"/>
        <v>251.29865695244715</v>
      </c>
      <c r="I548" s="9">
        <f t="shared" si="113"/>
        <v>112.55490207413196</v>
      </c>
      <c r="J548" s="9">
        <f t="shared" si="113"/>
        <v>13.882319453097733</v>
      </c>
      <c r="K548" s="9">
        <f t="shared" si="113"/>
        <v>0.69436629785971427</v>
      </c>
      <c r="L548" s="9">
        <f t="shared" si="110"/>
        <v>907.33105607733444</v>
      </c>
      <c r="O548">
        <f t="shared" si="107"/>
        <v>5679.6840740256139</v>
      </c>
      <c r="P548" s="2">
        <f t="shared" si="114"/>
        <v>253.90087233266183</v>
      </c>
      <c r="Q548" s="2">
        <f t="shared" si="114"/>
        <v>251.29870145911042</v>
      </c>
      <c r="R548" s="2">
        <f t="shared" si="114"/>
        <v>112.55490593169944</v>
      </c>
      <c r="S548" s="2">
        <f t="shared" si="114"/>
        <v>13.882319453111744</v>
      </c>
      <c r="T548" s="2">
        <f t="shared" si="114"/>
        <v>0.69436629785971427</v>
      </c>
      <c r="U548" s="9">
        <f t="shared" si="111"/>
        <v>907.3311654744432</v>
      </c>
      <c r="V548" s="13">
        <f t="shared" si="108"/>
        <v>1.0939710875845776E-4</v>
      </c>
    </row>
    <row r="549" spans="3:22">
      <c r="C549">
        <v>2003.4583</v>
      </c>
      <c r="D549">
        <v>378.46</v>
      </c>
      <c r="E549" s="1">
        <f t="shared" si="112"/>
        <v>2293</v>
      </c>
      <c r="F549" s="4">
        <f>F548*SUM(economy!Z339:AB339)/SUM(economy!Z338:AB338)</f>
        <v>5625.8029589892494</v>
      </c>
      <c r="G549" s="9">
        <f t="shared" si="113"/>
        <v>254.24745868459766</v>
      </c>
      <c r="H549" s="9">
        <f t="shared" si="113"/>
        <v>251.14063050240162</v>
      </c>
      <c r="I549" s="9">
        <f t="shared" si="113"/>
        <v>111.89740672629925</v>
      </c>
      <c r="J549" s="9">
        <f t="shared" si="113"/>
        <v>13.75589577289319</v>
      </c>
      <c r="K549" s="9">
        <f t="shared" si="113"/>
        <v>0.68780628318436787</v>
      </c>
      <c r="L549" s="9">
        <f t="shared" si="110"/>
        <v>906.72919796937606</v>
      </c>
      <c r="O549">
        <f t="shared" si="107"/>
        <v>5625.8029589892494</v>
      </c>
      <c r="P549" s="2">
        <f t="shared" si="114"/>
        <v>254.24751971746153</v>
      </c>
      <c r="Q549" s="2">
        <f t="shared" si="114"/>
        <v>251.14067488662573</v>
      </c>
      <c r="R549" s="2">
        <f t="shared" si="114"/>
        <v>111.89741053208809</v>
      </c>
      <c r="S549" s="2">
        <f t="shared" si="114"/>
        <v>13.755895772906401</v>
      </c>
      <c r="T549" s="2">
        <f t="shared" si="114"/>
        <v>0.68780628318436787</v>
      </c>
      <c r="U549" s="9">
        <f t="shared" si="111"/>
        <v>906.72930719226622</v>
      </c>
      <c r="V549" s="13">
        <f t="shared" si="108"/>
        <v>1.0922289015979914E-4</v>
      </c>
    </row>
    <row r="550" spans="3:22">
      <c r="C550">
        <v>2003.5417</v>
      </c>
      <c r="D550">
        <v>376.88</v>
      </c>
      <c r="E550" s="1">
        <f t="shared" si="112"/>
        <v>2294</v>
      </c>
      <c r="F550" s="4">
        <f>F549*SUM(economy!Z340:AB340)/SUM(economy!Z339:AB339)</f>
        <v>5572.3497110864446</v>
      </c>
      <c r="G550" s="9">
        <f t="shared" si="113"/>
        <v>254.59081755063926</v>
      </c>
      <c r="H550" s="9">
        <f t="shared" si="113"/>
        <v>250.97797952821725</v>
      </c>
      <c r="I550" s="9">
        <f t="shared" si="113"/>
        <v>111.24064187057145</v>
      </c>
      <c r="J550" s="9">
        <f t="shared" si="113"/>
        <v>13.630370205546244</v>
      </c>
      <c r="K550" s="9">
        <f t="shared" si="113"/>
        <v>0.68129780334169165</v>
      </c>
      <c r="L550" s="9">
        <f t="shared" si="110"/>
        <v>906.12110695831586</v>
      </c>
      <c r="O550">
        <f t="shared" si="107"/>
        <v>5572.3497110864446</v>
      </c>
      <c r="P550" s="2">
        <f t="shared" si="114"/>
        <v>254.59087858350313</v>
      </c>
      <c r="Q550" s="2">
        <f t="shared" si="114"/>
        <v>250.97802379033902</v>
      </c>
      <c r="R550" s="2">
        <f t="shared" si="114"/>
        <v>111.24064562527666</v>
      </c>
      <c r="S550" s="2">
        <f t="shared" si="114"/>
        <v>13.6303702055587</v>
      </c>
      <c r="T550" s="2">
        <f t="shared" si="114"/>
        <v>0.68129780334169165</v>
      </c>
      <c r="U550" s="9">
        <f t="shared" si="111"/>
        <v>906.12121600801913</v>
      </c>
      <c r="V550" s="13">
        <f t="shared" si="108"/>
        <v>1.0904970326919283E-4</v>
      </c>
    </row>
    <row r="551" spans="3:22">
      <c r="C551">
        <v>2003.625</v>
      </c>
      <c r="D551">
        <v>374.57</v>
      </c>
      <c r="E551" s="1">
        <f t="shared" si="112"/>
        <v>2295</v>
      </c>
      <c r="F551" s="4">
        <f>F550*SUM(economy!Z341:AB341)/SUM(economy!Z340:AB340)</f>
        <v>5519.3226444746815</v>
      </c>
      <c r="G551" s="9">
        <f t="shared" ref="G551:K556" si="115">G550*(1-G$5)+G$4*$F550*$L$4/1000</f>
        <v>254.93091401187928</v>
      </c>
      <c r="H551" s="9">
        <f t="shared" si="115"/>
        <v>250.81075692741592</v>
      </c>
      <c r="I551" s="9">
        <f t="shared" si="115"/>
        <v>110.58466198234197</v>
      </c>
      <c r="J551" s="9">
        <f t="shared" si="115"/>
        <v>13.505741663840009</v>
      </c>
      <c r="K551" s="9">
        <f t="shared" si="115"/>
        <v>0.67484066861392555</v>
      </c>
      <c r="L551" s="9">
        <f t="shared" si="110"/>
        <v>905.50691525409115</v>
      </c>
      <c r="O551">
        <f t="shared" si="107"/>
        <v>5519.3226444746815</v>
      </c>
      <c r="P551" s="2">
        <f t="shared" si="114"/>
        <v>254.93097504474315</v>
      </c>
      <c r="Q551" s="2">
        <f t="shared" si="114"/>
        <v>250.81080106777128</v>
      </c>
      <c r="R551" s="2">
        <f t="shared" si="114"/>
        <v>110.5846656866492</v>
      </c>
      <c r="S551" s="2">
        <f t="shared" si="114"/>
        <v>13.505741663851753</v>
      </c>
      <c r="T551" s="2">
        <f t="shared" si="114"/>
        <v>0.67484066861392555</v>
      </c>
      <c r="U551" s="9">
        <f t="shared" si="111"/>
        <v>905.50702413162924</v>
      </c>
      <c r="V551" s="13">
        <f t="shared" si="108"/>
        <v>1.0887753808219713E-4</v>
      </c>
    </row>
    <row r="552" spans="3:22">
      <c r="C552">
        <v>2003.7083</v>
      </c>
      <c r="D552">
        <v>373.34</v>
      </c>
      <c r="E552" s="1">
        <f t="shared" si="112"/>
        <v>2296</v>
      </c>
      <c r="F552" s="4">
        <f>F551*SUM(economy!Z342:AB342)/SUM(economy!Z341:AB341)</f>
        <v>5466.720038956254</v>
      </c>
      <c r="G552" s="9">
        <f t="shared" si="115"/>
        <v>255.26777407938243</v>
      </c>
      <c r="H552" s="9">
        <f t="shared" si="115"/>
        <v>250.63901529370176</v>
      </c>
      <c r="I552" s="9">
        <f t="shared" si="115"/>
        <v>109.92952055252978</v>
      </c>
      <c r="J552" s="9">
        <f t="shared" si="115"/>
        <v>13.382008924798042</v>
      </c>
      <c r="K552" s="9">
        <f t="shared" si="115"/>
        <v>0.66843468478389556</v>
      </c>
      <c r="L552" s="9">
        <f t="shared" si="110"/>
        <v>904.88675353519579</v>
      </c>
      <c r="O552">
        <f t="shared" si="107"/>
        <v>5466.720038956254</v>
      </c>
      <c r="P552" s="2">
        <f t="shared" ref="P552:T556" si="116">P551*(1-P$5)+P$4*$O551*$L$4/1000</f>
        <v>255.2678351122463</v>
      </c>
      <c r="Q552" s="2">
        <f t="shared" si="116"/>
        <v>250.63905931262568</v>
      </c>
      <c r="R552" s="2">
        <f t="shared" si="116"/>
        <v>109.92952420711552</v>
      </c>
      <c r="S552" s="2">
        <f t="shared" si="116"/>
        <v>13.382008924809114</v>
      </c>
      <c r="T552" s="2">
        <f t="shared" si="116"/>
        <v>0.66843468478389556</v>
      </c>
      <c r="U552" s="9">
        <f t="shared" si="111"/>
        <v>904.8868622415805</v>
      </c>
      <c r="V552" s="13">
        <f t="shared" si="108"/>
        <v>1.0870638470805716E-4</v>
      </c>
    </row>
    <row r="553" spans="3:22">
      <c r="C553">
        <v>2003.7917</v>
      </c>
      <c r="D553">
        <v>373.31</v>
      </c>
      <c r="E553" s="1">
        <f t="shared" si="112"/>
        <v>2297</v>
      </c>
      <c r="F553" s="4">
        <f>F552*SUM(economy!Z343:AB343)/SUM(economy!Z342:AB342)</f>
        <v>5414.5401412278088</v>
      </c>
      <c r="G553" s="9">
        <f t="shared" si="115"/>
        <v>255.60142365922482</v>
      </c>
      <c r="H553" s="9">
        <f t="shared" si="115"/>
        <v>250.46280691457116</v>
      </c>
      <c r="I553" s="9">
        <f t="shared" si="115"/>
        <v>109.27527009563237</v>
      </c>
      <c r="J553" s="9">
        <f t="shared" si="115"/>
        <v>13.259170633407557</v>
      </c>
      <c r="K553" s="9">
        <f t="shared" si="115"/>
        <v>0.66207965329247498</v>
      </c>
      <c r="L553" s="9">
        <f t="shared" si="110"/>
        <v>904.26075095612828</v>
      </c>
      <c r="O553">
        <f t="shared" si="107"/>
        <v>5414.5401412278088</v>
      </c>
      <c r="P553" s="2">
        <f t="shared" si="116"/>
        <v>255.60148469208869</v>
      </c>
      <c r="Q553" s="2">
        <f t="shared" si="116"/>
        <v>250.4628508123977</v>
      </c>
      <c r="R553" s="2">
        <f t="shared" si="116"/>
        <v>109.275273701164</v>
      </c>
      <c r="S553" s="2">
        <f t="shared" si="116"/>
        <v>13.259170633417996</v>
      </c>
      <c r="T553" s="2">
        <f t="shared" si="116"/>
        <v>0.66207965329247498</v>
      </c>
      <c r="U553" s="9">
        <f t="shared" si="111"/>
        <v>904.26085949236085</v>
      </c>
      <c r="V553" s="13">
        <f t="shared" si="108"/>
        <v>1.08536232573897E-4</v>
      </c>
    </row>
    <row r="554" spans="3:22">
      <c r="C554">
        <v>2003.875</v>
      </c>
      <c r="D554">
        <v>374.84</v>
      </c>
      <c r="E554" s="1">
        <f t="shared" si="112"/>
        <v>2298</v>
      </c>
      <c r="F554" s="4">
        <f>F553*SUM(economy!Z344:AB344)/SUM(economy!Z343:AB343)</f>
        <v>5362.7811661033647</v>
      </c>
      <c r="G554" s="9">
        <f t="shared" si="115"/>
        <v>255.93188855047347</v>
      </c>
      <c r="H554" s="9">
        <f t="shared" si="115"/>
        <v>250.28218376904661</v>
      </c>
      <c r="I554" s="9">
        <f t="shared" si="115"/>
        <v>108.62196215785818</v>
      </c>
      <c r="J554" s="9">
        <f t="shared" si="115"/>
        <v>13.137225306276612</v>
      </c>
      <c r="K554" s="9">
        <f t="shared" si="115"/>
        <v>0.65577537139275466</v>
      </c>
      <c r="L554" s="9">
        <f t="shared" si="110"/>
        <v>903.62903515504763</v>
      </c>
      <c r="O554">
        <f t="shared" si="107"/>
        <v>5362.7811661033647</v>
      </c>
      <c r="P554" s="2">
        <f t="shared" si="116"/>
        <v>255.93194958333734</v>
      </c>
      <c r="Q554" s="2">
        <f t="shared" si="116"/>
        <v>250.28222754610894</v>
      </c>
      <c r="R554" s="2">
        <f t="shared" si="116"/>
        <v>108.62196571499415</v>
      </c>
      <c r="S554" s="2">
        <f t="shared" si="116"/>
        <v>13.137225306286457</v>
      </c>
      <c r="T554" s="2">
        <f t="shared" si="116"/>
        <v>0.65577537139275466</v>
      </c>
      <c r="U554" s="9">
        <f t="shared" si="111"/>
        <v>903.62914352211976</v>
      </c>
      <c r="V554" s="13">
        <f t="shared" si="108"/>
        <v>1.0836707213002228E-4</v>
      </c>
    </row>
    <row r="555" spans="3:22">
      <c r="C555">
        <v>2003.9583</v>
      </c>
      <c r="D555">
        <v>376.17</v>
      </c>
      <c r="E555" s="1">
        <f t="shared" si="112"/>
        <v>2299</v>
      </c>
      <c r="F555" s="4">
        <f>F554*SUM(economy!Z345:AB345)/SUM(economy!Z344:AB344)</f>
        <v>5311.4412977112215</v>
      </c>
      <c r="G555" s="9">
        <f t="shared" si="115"/>
        <v>256.25919444324035</v>
      </c>
      <c r="H555" s="9">
        <f t="shared" si="115"/>
        <v>250.09719752553167</v>
      </c>
      <c r="I555" s="9">
        <f t="shared" si="115"/>
        <v>107.96964732533378</v>
      </c>
      <c r="J555" s="9">
        <f t="shared" si="115"/>
        <v>13.016171335225913</v>
      </c>
      <c r="K555" s="9">
        <f t="shared" si="115"/>
        <v>0.64952163230096938</v>
      </c>
      <c r="L555" s="9">
        <f t="shared" si="110"/>
        <v>902.99173226163271</v>
      </c>
      <c r="O555">
        <f t="shared" si="107"/>
        <v>5311.4412977112215</v>
      </c>
      <c r="P555" s="2">
        <f t="shared" si="116"/>
        <v>256.25925547610422</v>
      </c>
      <c r="Q555" s="2">
        <f t="shared" si="116"/>
        <v>250.09724118216198</v>
      </c>
      <c r="R555" s="2">
        <f t="shared" si="116"/>
        <v>107.96965083472368</v>
      </c>
      <c r="S555" s="2">
        <f t="shared" si="116"/>
        <v>13.016171335235194</v>
      </c>
      <c r="T555" s="2">
        <f t="shared" si="116"/>
        <v>0.64952163230096938</v>
      </c>
      <c r="U555" s="9">
        <f t="shared" si="111"/>
        <v>902.99184046052608</v>
      </c>
      <c r="V555" s="13">
        <f t="shared" si="108"/>
        <v>1.0819889337199129E-4</v>
      </c>
    </row>
    <row r="556" spans="3:22">
      <c r="C556">
        <v>2004.0417</v>
      </c>
      <c r="D556">
        <v>377.17</v>
      </c>
      <c r="E556" s="1">
        <f t="shared" si="112"/>
        <v>2300</v>
      </c>
      <c r="F556" s="4">
        <f>F555*SUM(economy!Z346:AB346)/SUM(economy!Z345:AB345)</f>
        <v>5260.5186906652661</v>
      </c>
      <c r="G556" s="9">
        <f t="shared" si="115"/>
        <v>256.58336691680955</v>
      </c>
      <c r="H556" s="9">
        <f t="shared" si="115"/>
        <v>249.90789953978418</v>
      </c>
      <c r="I556" s="9">
        <f t="shared" si="115"/>
        <v>107.31837523238057</v>
      </c>
      <c r="J556" s="9">
        <f t="shared" si="115"/>
        <v>12.896006990815911</v>
      </c>
      <c r="K556" s="9">
        <f t="shared" si="115"/>
        <v>0.64331822534423311</v>
      </c>
      <c r="L556" s="9">
        <f t="shared" si="110"/>
        <v>902.34896690513449</v>
      </c>
      <c r="O556">
        <f t="shared" si="107"/>
        <v>5260.5186906652661</v>
      </c>
      <c r="P556" s="2">
        <f t="shared" si="116"/>
        <v>256.58342794967342</v>
      </c>
      <c r="Q556" s="2">
        <f t="shared" si="116"/>
        <v>249.90794307631379</v>
      </c>
      <c r="R556" s="2">
        <f t="shared" si="116"/>
        <v>107.31837869466527</v>
      </c>
      <c r="S556" s="2">
        <f t="shared" si="116"/>
        <v>12.896006990824663</v>
      </c>
      <c r="T556" s="2">
        <f t="shared" si="116"/>
        <v>0.64331822534423311</v>
      </c>
      <c r="U556" s="9">
        <f t="shared" si="111"/>
        <v>902.34907493682135</v>
      </c>
      <c r="V556" s="13">
        <f t="shared" si="108"/>
        <v>1.0803168686379649E-4</v>
      </c>
    </row>
    <row r="557" spans="3:22">
      <c r="C557">
        <v>2004.125</v>
      </c>
      <c r="D557">
        <v>378.05</v>
      </c>
      <c r="E557" s="1"/>
    </row>
    <row r="558" spans="3:22">
      <c r="C558">
        <v>2004.2083</v>
      </c>
      <c r="D558">
        <v>379.06</v>
      </c>
      <c r="E558" s="1"/>
    </row>
    <row r="559" spans="3:22">
      <c r="C559">
        <v>2004.2917</v>
      </c>
      <c r="D559">
        <v>380.54</v>
      </c>
      <c r="E559" s="1"/>
    </row>
    <row r="560" spans="3:22">
      <c r="C560">
        <v>2004.375</v>
      </c>
      <c r="D560">
        <v>380.8</v>
      </c>
      <c r="E560" s="1"/>
    </row>
    <row r="561" spans="3:5">
      <c r="C561">
        <v>2004.4583</v>
      </c>
      <c r="D561">
        <v>379.87</v>
      </c>
      <c r="E561" s="1"/>
    </row>
    <row r="562" spans="3:5">
      <c r="C562">
        <v>2004.5417</v>
      </c>
      <c r="D562">
        <v>377.65</v>
      </c>
      <c r="E562" s="1"/>
    </row>
    <row r="563" spans="3:5">
      <c r="C563">
        <v>2004.625</v>
      </c>
      <c r="D563">
        <v>376.17</v>
      </c>
      <c r="E563" s="1"/>
    </row>
    <row r="564" spans="3:5">
      <c r="C564">
        <v>2004.7083</v>
      </c>
      <c r="D564">
        <v>374.43</v>
      </c>
      <c r="E564" s="1"/>
    </row>
    <row r="565" spans="3:5">
      <c r="C565">
        <v>2004.7917</v>
      </c>
      <c r="D565">
        <v>374.63</v>
      </c>
      <c r="E565" s="1"/>
    </row>
    <row r="566" spans="3:5">
      <c r="C566">
        <v>2004.875</v>
      </c>
      <c r="D566">
        <v>376.33</v>
      </c>
      <c r="E566" s="1"/>
    </row>
    <row r="567" spans="3:5">
      <c r="C567">
        <v>2004.9583</v>
      </c>
      <c r="D567">
        <v>377.68</v>
      </c>
      <c r="E567" s="1"/>
    </row>
    <row r="568" spans="3:5">
      <c r="C568">
        <v>2005.0417</v>
      </c>
      <c r="D568">
        <v>378.63</v>
      </c>
      <c r="E568" s="1"/>
    </row>
    <row r="569" spans="3:5">
      <c r="C569">
        <v>2005.125</v>
      </c>
      <c r="D569">
        <v>379.91</v>
      </c>
      <c r="E569" s="1"/>
    </row>
    <row r="570" spans="3:5">
      <c r="C570">
        <v>2005.2083</v>
      </c>
      <c r="D570">
        <v>380.95</v>
      </c>
      <c r="E570" s="1"/>
    </row>
    <row r="571" spans="3:5">
      <c r="C571">
        <v>2005.2917</v>
      </c>
      <c r="D571">
        <v>382.48</v>
      </c>
      <c r="E571" s="1"/>
    </row>
    <row r="572" spans="3:5">
      <c r="C572">
        <v>2005.375</v>
      </c>
      <c r="D572">
        <v>382.64</v>
      </c>
      <c r="E572" s="1"/>
    </row>
    <row r="573" spans="3:5">
      <c r="C573">
        <v>2005.4583</v>
      </c>
      <c r="D573">
        <v>382.4</v>
      </c>
      <c r="E573" s="1"/>
    </row>
    <row r="574" spans="3:5">
      <c r="C574">
        <v>2005.5417</v>
      </c>
      <c r="D574">
        <v>380.93</v>
      </c>
      <c r="E574" s="1"/>
    </row>
    <row r="575" spans="3:5">
      <c r="C575">
        <v>2005.625</v>
      </c>
      <c r="D575">
        <v>378.93</v>
      </c>
      <c r="E575" s="1"/>
    </row>
    <row r="576" spans="3:5">
      <c r="C576">
        <v>2005.7083</v>
      </c>
      <c r="D576">
        <v>376.89</v>
      </c>
      <c r="E576" s="1"/>
    </row>
    <row r="577" spans="3:5">
      <c r="C577">
        <v>2005.7917</v>
      </c>
      <c r="D577">
        <v>377.19</v>
      </c>
      <c r="E577" s="1"/>
    </row>
    <row r="578" spans="3:5">
      <c r="C578">
        <v>2005.875</v>
      </c>
      <c r="D578">
        <v>378.54</v>
      </c>
      <c r="E578" s="1"/>
    </row>
    <row r="579" spans="3:5">
      <c r="C579">
        <v>2005.9583</v>
      </c>
      <c r="D579">
        <v>380.31</v>
      </c>
      <c r="E579" s="1"/>
    </row>
    <row r="580" spans="3:5">
      <c r="C580">
        <v>2006.0417</v>
      </c>
      <c r="D580">
        <v>381.58</v>
      </c>
      <c r="E580" s="1"/>
    </row>
    <row r="581" spans="3:5">
      <c r="C581">
        <v>2006.125</v>
      </c>
      <c r="D581">
        <v>382.4</v>
      </c>
      <c r="E581" s="1"/>
    </row>
    <row r="582" spans="3:5">
      <c r="C582">
        <v>2006.2083</v>
      </c>
      <c r="D582">
        <v>382.86</v>
      </c>
      <c r="E582" s="1"/>
    </row>
    <row r="583" spans="3:5">
      <c r="C583">
        <v>2006.2917</v>
      </c>
      <c r="D583">
        <v>384.8</v>
      </c>
      <c r="E583" s="1"/>
    </row>
    <row r="584" spans="3:5">
      <c r="C584">
        <v>2006.375</v>
      </c>
      <c r="D584">
        <v>385.22</v>
      </c>
      <c r="E584" s="1"/>
    </row>
    <row r="585" spans="3:5">
      <c r="C585">
        <v>2006.4583</v>
      </c>
      <c r="D585">
        <v>384.24</v>
      </c>
      <c r="E585" s="1"/>
    </row>
    <row r="586" spans="3:5">
      <c r="C586">
        <v>2006.5417</v>
      </c>
      <c r="D586">
        <v>382.65</v>
      </c>
      <c r="E586" s="1"/>
    </row>
    <row r="587" spans="3:5">
      <c r="C587">
        <v>2006.625</v>
      </c>
      <c r="D587">
        <v>380.6</v>
      </c>
      <c r="E587" s="1"/>
    </row>
    <row r="588" spans="3:5">
      <c r="C588">
        <v>2006.7083</v>
      </c>
      <c r="D588">
        <v>379.04</v>
      </c>
      <c r="E588" s="1"/>
    </row>
    <row r="589" spans="3:5">
      <c r="C589">
        <v>2006.7917</v>
      </c>
      <c r="D589">
        <v>379.33</v>
      </c>
      <c r="E589" s="1"/>
    </row>
    <row r="590" spans="3:5">
      <c r="C590">
        <v>2006.875</v>
      </c>
      <c r="D590">
        <v>380.35</v>
      </c>
      <c r="E590" s="1"/>
    </row>
    <row r="591" spans="3:5">
      <c r="C591">
        <v>2006.9583</v>
      </c>
      <c r="D591">
        <v>382.02</v>
      </c>
      <c r="E591" s="1"/>
    </row>
    <row r="592" spans="3:5">
      <c r="C592">
        <v>2007.0417</v>
      </c>
      <c r="D592">
        <v>383.1</v>
      </c>
      <c r="E592" s="1"/>
    </row>
    <row r="593" spans="3:5">
      <c r="C593">
        <v>2007.125</v>
      </c>
      <c r="D593">
        <v>384.12</v>
      </c>
      <c r="E593" s="1"/>
    </row>
    <row r="594" spans="3:5">
      <c r="C594">
        <v>2007.2083</v>
      </c>
      <c r="D594">
        <v>384.81</v>
      </c>
      <c r="E594" s="1"/>
    </row>
    <row r="595" spans="3:5">
      <c r="C595">
        <v>2007.2917</v>
      </c>
      <c r="D595">
        <v>386.73</v>
      </c>
      <c r="E595" s="1"/>
    </row>
    <row r="596" spans="3:5">
      <c r="C596">
        <v>2007.375</v>
      </c>
      <c r="D596">
        <v>386.78</v>
      </c>
      <c r="E596" s="1"/>
    </row>
    <row r="597" spans="3:5">
      <c r="C597">
        <v>2007.4583</v>
      </c>
      <c r="D597">
        <v>386.33</v>
      </c>
      <c r="E597" s="1"/>
    </row>
    <row r="598" spans="3:5">
      <c r="C598">
        <v>2007.5417</v>
      </c>
      <c r="D598">
        <v>384.73</v>
      </c>
      <c r="E598" s="1"/>
    </row>
    <row r="599" spans="3:5">
      <c r="C599">
        <v>2007.625</v>
      </c>
      <c r="D599">
        <v>382.24</v>
      </c>
      <c r="E599" s="1"/>
    </row>
    <row r="600" spans="3:5">
      <c r="C600">
        <v>2007.7083</v>
      </c>
      <c r="D600">
        <v>381.2</v>
      </c>
      <c r="E600" s="1"/>
    </row>
    <row r="601" spans="3:5">
      <c r="C601">
        <v>2007.7917</v>
      </c>
      <c r="D601">
        <v>381.37</v>
      </c>
      <c r="E601" s="1"/>
    </row>
    <row r="602" spans="3:5">
      <c r="C602">
        <v>2007.875</v>
      </c>
      <c r="D602">
        <v>382.7</v>
      </c>
      <c r="E602" s="1"/>
    </row>
    <row r="603" spans="3:5">
      <c r="C603">
        <v>2007.9583</v>
      </c>
      <c r="D603">
        <v>384.19</v>
      </c>
      <c r="E603" s="1"/>
    </row>
    <row r="604" spans="3:5">
      <c r="C604">
        <v>2008.0417</v>
      </c>
      <c r="D604">
        <v>385.78</v>
      </c>
      <c r="E604" s="1"/>
    </row>
    <row r="605" spans="3:5">
      <c r="C605">
        <v>2008.125</v>
      </c>
      <c r="D605">
        <v>386.06</v>
      </c>
      <c r="E605" s="1"/>
    </row>
    <row r="606" spans="3:5">
      <c r="C606">
        <v>2008.2083</v>
      </c>
      <c r="D606">
        <v>386.28</v>
      </c>
      <c r="E606" s="1"/>
    </row>
    <row r="607" spans="3:5">
      <c r="C607">
        <v>2008.2917</v>
      </c>
      <c r="D607">
        <v>387.33</v>
      </c>
      <c r="E607" s="1"/>
    </row>
    <row r="608" spans="3:5">
      <c r="C608">
        <v>2008.375</v>
      </c>
      <c r="D608">
        <v>388.78</v>
      </c>
      <c r="E608" s="1"/>
    </row>
    <row r="609" spans="3:5">
      <c r="C609">
        <v>2008.4583</v>
      </c>
      <c r="D609">
        <v>387.99</v>
      </c>
      <c r="E609" s="1"/>
    </row>
    <row r="610" spans="3:5">
      <c r="C610">
        <v>2008.5417</v>
      </c>
      <c r="D610">
        <v>386.61</v>
      </c>
      <c r="E610" s="1"/>
    </row>
    <row r="611" spans="3:5">
      <c r="C611">
        <v>2008.625</v>
      </c>
      <c r="D611">
        <v>384.32</v>
      </c>
      <c r="E611" s="1"/>
    </row>
    <row r="612" spans="3:5">
      <c r="C612">
        <v>2008.7083</v>
      </c>
      <c r="D612">
        <v>383.41</v>
      </c>
      <c r="E612" s="1"/>
    </row>
    <row r="613" spans="3:5">
      <c r="C613">
        <v>2008.7917</v>
      </c>
      <c r="D613">
        <v>383.21</v>
      </c>
      <c r="E613" s="1"/>
    </row>
    <row r="614" spans="3:5">
      <c r="C614">
        <v>2008.875</v>
      </c>
      <c r="D614">
        <v>384.41</v>
      </c>
      <c r="E614" s="1"/>
    </row>
    <row r="615" spans="3:5">
      <c r="C615">
        <v>2008.9583</v>
      </c>
      <c r="D615">
        <v>385.79</v>
      </c>
      <c r="E615" s="1"/>
    </row>
    <row r="616" spans="3:5">
      <c r="C616">
        <v>2009.0417</v>
      </c>
      <c r="D616">
        <v>387.17</v>
      </c>
      <c r="E616" s="1"/>
    </row>
    <row r="617" spans="3:5">
      <c r="C617">
        <v>2009.125</v>
      </c>
      <c r="D617">
        <v>387.7</v>
      </c>
      <c r="E617" s="1"/>
    </row>
    <row r="618" spans="3:5">
      <c r="C618">
        <v>2009.2083</v>
      </c>
      <c r="D618">
        <v>389.04</v>
      </c>
      <c r="E618" s="1"/>
    </row>
    <row r="619" spans="3:5">
      <c r="C619">
        <v>2009.2917</v>
      </c>
      <c r="D619">
        <v>389.76</v>
      </c>
      <c r="E619" s="1"/>
    </row>
    <row r="620" spans="3:5">
      <c r="C620">
        <v>2009.375</v>
      </c>
      <c r="D620">
        <v>390.36</v>
      </c>
      <c r="E620" s="1"/>
    </row>
    <row r="621" spans="3:5">
      <c r="C621">
        <v>2009.4583</v>
      </c>
      <c r="D621">
        <v>389.7</v>
      </c>
      <c r="E621" s="1"/>
    </row>
    <row r="622" spans="3:5">
      <c r="C622">
        <v>2009.5417</v>
      </c>
      <c r="D622">
        <v>388.25</v>
      </c>
      <c r="E622" s="1"/>
    </row>
    <row r="623" spans="3:5">
      <c r="C623">
        <v>2009.625</v>
      </c>
      <c r="D623">
        <v>386.29</v>
      </c>
      <c r="E623" s="1"/>
    </row>
    <row r="624" spans="3:5">
      <c r="C624">
        <v>2009.7083</v>
      </c>
      <c r="D624">
        <v>384.95</v>
      </c>
      <c r="E624" s="1"/>
    </row>
    <row r="625" spans="3:5">
      <c r="C625">
        <v>2009.7917</v>
      </c>
      <c r="D625">
        <v>384.64</v>
      </c>
      <c r="E625" s="1"/>
    </row>
    <row r="626" spans="3:5">
      <c r="C626">
        <v>2009.875</v>
      </c>
      <c r="D626">
        <v>386.23</v>
      </c>
      <c r="E626" s="1"/>
    </row>
    <row r="627" spans="3:5">
      <c r="C627">
        <v>2009.9583</v>
      </c>
      <c r="D627">
        <v>387.63</v>
      </c>
      <c r="E627" s="1"/>
    </row>
    <row r="628" spans="3:5">
      <c r="C628">
        <v>2010.0417</v>
      </c>
      <c r="D628">
        <v>388.91</v>
      </c>
      <c r="E628" s="1"/>
    </row>
    <row r="629" spans="3:5">
      <c r="C629">
        <v>2010.125</v>
      </c>
      <c r="D629">
        <v>390.41</v>
      </c>
      <c r="E629" s="1"/>
    </row>
    <row r="630" spans="3:5">
      <c r="C630">
        <v>2010.2083</v>
      </c>
      <c r="D630">
        <v>391.37</v>
      </c>
      <c r="E630" s="1"/>
    </row>
    <row r="631" spans="3:5">
      <c r="C631">
        <v>2010.2917</v>
      </c>
      <c r="D631">
        <v>392.67</v>
      </c>
      <c r="E631" s="1"/>
    </row>
    <row r="632" spans="3:5">
      <c r="C632">
        <v>2010.375</v>
      </c>
      <c r="D632">
        <v>393.21</v>
      </c>
      <c r="E632" s="1"/>
    </row>
    <row r="633" spans="3:5">
      <c r="C633">
        <v>2010.4583</v>
      </c>
      <c r="D633">
        <v>392.38</v>
      </c>
      <c r="E633" s="1"/>
    </row>
    <row r="634" spans="3:5">
      <c r="C634">
        <v>2010.5417</v>
      </c>
      <c r="D634">
        <v>390.41</v>
      </c>
      <c r="E634" s="1"/>
    </row>
    <row r="635" spans="3:5">
      <c r="C635">
        <v>2010.625</v>
      </c>
      <c r="D635">
        <v>388.54</v>
      </c>
      <c r="E635" s="1"/>
    </row>
    <row r="636" spans="3:5">
      <c r="C636">
        <v>2010.7083</v>
      </c>
      <c r="D636">
        <v>387.03</v>
      </c>
      <c r="E636" s="1"/>
    </row>
    <row r="637" spans="3:5">
      <c r="C637">
        <v>2010.7917</v>
      </c>
      <c r="D637">
        <v>387.43</v>
      </c>
      <c r="E637" s="1"/>
    </row>
    <row r="638" spans="3:5">
      <c r="C638">
        <v>2010.875</v>
      </c>
      <c r="D638">
        <v>388.87</v>
      </c>
      <c r="E638" s="1"/>
    </row>
    <row r="639" spans="3:5">
      <c r="C639">
        <v>2010.9583</v>
      </c>
      <c r="D639">
        <v>389.99</v>
      </c>
      <c r="E639" s="1"/>
    </row>
    <row r="640" spans="3:5">
      <c r="C640">
        <v>2011.0417</v>
      </c>
      <c r="D640">
        <v>391.5</v>
      </c>
      <c r="E640" s="1"/>
    </row>
    <row r="641" spans="3:5">
      <c r="C641">
        <v>2011.125</v>
      </c>
      <c r="D641">
        <v>392.05</v>
      </c>
      <c r="E641" s="1"/>
    </row>
    <row r="642" spans="3:5">
      <c r="C642">
        <v>2011.2083</v>
      </c>
      <c r="D642">
        <v>392.8</v>
      </c>
      <c r="E642" s="1"/>
    </row>
    <row r="643" spans="3:5">
      <c r="C643">
        <v>2011.2917</v>
      </c>
      <c r="D643">
        <v>393.44</v>
      </c>
      <c r="E643" s="1"/>
    </row>
    <row r="644" spans="3:5">
      <c r="C644">
        <v>2011.375</v>
      </c>
      <c r="D644">
        <v>394.41</v>
      </c>
      <c r="E644" s="1"/>
    </row>
    <row r="645" spans="3:5">
      <c r="C645">
        <v>2011.4583</v>
      </c>
      <c r="D645">
        <v>393.95</v>
      </c>
      <c r="E645" s="1"/>
    </row>
    <row r="646" spans="3:5">
      <c r="C646">
        <v>2011.5417</v>
      </c>
      <c r="D646">
        <v>392.72</v>
      </c>
      <c r="E646" s="1"/>
    </row>
    <row r="647" spans="3:5">
      <c r="C647">
        <v>2011.625</v>
      </c>
      <c r="D647">
        <v>390.33</v>
      </c>
      <c r="E647" s="1"/>
    </row>
    <row r="648" spans="3:5">
      <c r="C648">
        <v>2011.7083</v>
      </c>
      <c r="D648">
        <v>389.28</v>
      </c>
      <c r="E648" s="1"/>
    </row>
    <row r="649" spans="3:5">
      <c r="C649">
        <v>2011.7917</v>
      </c>
      <c r="D649">
        <v>389.19</v>
      </c>
      <c r="E649" s="1"/>
    </row>
    <row r="650" spans="3:5">
      <c r="C650">
        <v>2011.875</v>
      </c>
      <c r="D650">
        <v>390.48</v>
      </c>
      <c r="E650" s="1"/>
    </row>
    <row r="651" spans="3:5">
      <c r="C651">
        <v>2011.9583</v>
      </c>
      <c r="D651">
        <v>392.06</v>
      </c>
      <c r="E651" s="1"/>
    </row>
    <row r="652" spans="3:5">
      <c r="C652">
        <v>2012.0417</v>
      </c>
      <c r="D652">
        <v>393.31</v>
      </c>
      <c r="E652" s="1"/>
    </row>
    <row r="653" spans="3:5">
      <c r="C653">
        <v>2012.125</v>
      </c>
      <c r="D653">
        <v>394.04</v>
      </c>
      <c r="E653" s="1"/>
    </row>
    <row r="654" spans="3:5">
      <c r="C654">
        <v>2012.2083</v>
      </c>
      <c r="D654">
        <v>394.59</v>
      </c>
      <c r="E654" s="1"/>
    </row>
    <row r="655" spans="3:5">
      <c r="C655">
        <v>2012.2917</v>
      </c>
      <c r="D655">
        <v>396.38</v>
      </c>
      <c r="E655" s="1"/>
    </row>
    <row r="656" spans="3:5">
      <c r="C656">
        <v>2012.375</v>
      </c>
      <c r="D656">
        <v>396.93</v>
      </c>
      <c r="E656" s="1"/>
    </row>
    <row r="657" spans="3:5">
      <c r="C657">
        <v>2012.4583</v>
      </c>
      <c r="D657">
        <v>395.91</v>
      </c>
      <c r="E657" s="1"/>
    </row>
    <row r="658" spans="3:5">
      <c r="C658">
        <v>2012.5417</v>
      </c>
      <c r="D658">
        <v>394.56</v>
      </c>
      <c r="E658" s="1"/>
    </row>
    <row r="659" spans="3:5">
      <c r="C659">
        <v>2012.625</v>
      </c>
      <c r="D659">
        <v>392.59</v>
      </c>
      <c r="E659" s="1"/>
    </row>
    <row r="660" spans="3:5">
      <c r="C660">
        <v>2012.7083</v>
      </c>
      <c r="D660">
        <v>391.32</v>
      </c>
      <c r="E660" s="1"/>
    </row>
    <row r="661" spans="3:5">
      <c r="C661">
        <v>2012.7917</v>
      </c>
      <c r="D661">
        <v>391.27</v>
      </c>
      <c r="E661" s="1"/>
    </row>
    <row r="662" spans="3:5">
      <c r="C662">
        <v>2012.875</v>
      </c>
      <c r="D662">
        <v>393.2</v>
      </c>
      <c r="E662" s="1"/>
    </row>
    <row r="663" spans="3:5">
      <c r="C663">
        <v>2012.9583</v>
      </c>
      <c r="D663">
        <v>394.57</v>
      </c>
      <c r="E663" s="1"/>
    </row>
    <row r="664" spans="3:5">
      <c r="C664">
        <v>2013.0417</v>
      </c>
      <c r="D664">
        <v>395.78</v>
      </c>
      <c r="E664" s="1"/>
    </row>
    <row r="665" spans="3:5">
      <c r="C665">
        <v>2013.125</v>
      </c>
      <c r="D665">
        <v>397.03</v>
      </c>
      <c r="E665" s="1"/>
    </row>
    <row r="666" spans="3:5">
      <c r="C666">
        <v>2013.2083</v>
      </c>
      <c r="D666">
        <v>397.66</v>
      </c>
      <c r="E666" s="1"/>
    </row>
    <row r="667" spans="3:5">
      <c r="C667">
        <v>2013.2917</v>
      </c>
      <c r="D667">
        <v>398.64</v>
      </c>
      <c r="E667" s="1"/>
    </row>
    <row r="668" spans="3:5">
      <c r="C668">
        <v>2013.375</v>
      </c>
      <c r="D668">
        <v>400.02</v>
      </c>
      <c r="E668" s="1"/>
    </row>
    <row r="669" spans="3:5">
      <c r="C669">
        <v>2013.4583</v>
      </c>
      <c r="D669">
        <v>398.81</v>
      </c>
      <c r="E669" s="1"/>
    </row>
    <row r="670" spans="3:5">
      <c r="C670">
        <v>2013.5417</v>
      </c>
      <c r="D670">
        <v>397.51</v>
      </c>
    </row>
    <row r="671" spans="3:5">
      <c r="C671">
        <v>2013.625</v>
      </c>
      <c r="D671">
        <v>395.39</v>
      </c>
    </row>
    <row r="672" spans="3:5">
      <c r="C672">
        <v>2013.7083</v>
      </c>
      <c r="D672">
        <v>393.72</v>
      </c>
    </row>
    <row r="673" spans="3:4">
      <c r="C673">
        <v>2013.7917</v>
      </c>
      <c r="D673">
        <v>393.9</v>
      </c>
    </row>
    <row r="674" spans="3:4">
      <c r="C674">
        <v>2013.875</v>
      </c>
      <c r="D674">
        <v>395.36</v>
      </c>
    </row>
    <row r="675" spans="3:4">
      <c r="C675">
        <v>2013.9583</v>
      </c>
      <c r="D675">
        <v>397.03</v>
      </c>
    </row>
    <row r="676" spans="3:4">
      <c r="C676">
        <v>2014.0417</v>
      </c>
      <c r="D676">
        <v>398.04</v>
      </c>
    </row>
    <row r="677" spans="3:4">
      <c r="C677">
        <v>2014.125</v>
      </c>
      <c r="D677">
        <v>398.27</v>
      </c>
    </row>
    <row r="678" spans="3:4">
      <c r="C678">
        <v>2014.2083</v>
      </c>
      <c r="D678">
        <v>399.91</v>
      </c>
    </row>
    <row r="679" spans="3:4">
      <c r="C679">
        <v>2014.2917</v>
      </c>
      <c r="D679">
        <v>401.51</v>
      </c>
    </row>
    <row r="680" spans="3:4">
      <c r="C680">
        <v>2014.375</v>
      </c>
      <c r="D680">
        <v>401.96</v>
      </c>
    </row>
    <row r="681" spans="3:4">
      <c r="C681">
        <v>2014.4583</v>
      </c>
      <c r="D681">
        <v>401.43</v>
      </c>
    </row>
    <row r="682" spans="3:4">
      <c r="C682">
        <v>2014.5417</v>
      </c>
      <c r="D682">
        <v>399.27</v>
      </c>
    </row>
    <row r="683" spans="3:4">
      <c r="C683">
        <v>2014.625</v>
      </c>
      <c r="D683">
        <v>397.18</v>
      </c>
    </row>
    <row r="684" spans="3:4">
      <c r="C684">
        <v>2014.7083</v>
      </c>
      <c r="D684">
        <v>395.54</v>
      </c>
    </row>
    <row r="685" spans="3:4">
      <c r="C685">
        <v>2014.7917</v>
      </c>
      <c r="D685">
        <v>396.16</v>
      </c>
    </row>
    <row r="686" spans="3:4">
      <c r="C686">
        <v>2014.875</v>
      </c>
      <c r="D686">
        <v>397.4</v>
      </c>
    </row>
    <row r="687" spans="3:4">
      <c r="C687">
        <v>2014.9583</v>
      </c>
      <c r="D687">
        <v>399.08</v>
      </c>
    </row>
    <row r="688" spans="3:4">
      <c r="C688">
        <v>2015.0417</v>
      </c>
      <c r="D688">
        <v>400.18</v>
      </c>
    </row>
    <row r="689" spans="3:4">
      <c r="C689">
        <v>2015.125</v>
      </c>
      <c r="D689">
        <v>400.55</v>
      </c>
    </row>
    <row r="690" spans="3:4">
      <c r="C690">
        <v>2015.2083</v>
      </c>
      <c r="D690">
        <v>401.74</v>
      </c>
    </row>
    <row r="691" spans="3:4">
      <c r="C691">
        <v>2015.2917</v>
      </c>
      <c r="D691">
        <v>403.35</v>
      </c>
    </row>
    <row r="692" spans="3:4">
      <c r="C692">
        <v>2015.375</v>
      </c>
      <c r="D692">
        <v>404.15</v>
      </c>
    </row>
    <row r="693" spans="3:4">
      <c r="C693">
        <v>2015.4583</v>
      </c>
      <c r="D693">
        <v>402.97</v>
      </c>
    </row>
    <row r="694" spans="3:4">
      <c r="C694">
        <v>2015.5417</v>
      </c>
      <c r="D694">
        <v>401.46</v>
      </c>
    </row>
    <row r="695" spans="3:4">
      <c r="C695">
        <v>2015.625</v>
      </c>
      <c r="D695">
        <v>399.11</v>
      </c>
    </row>
    <row r="696" spans="3:4">
      <c r="C696">
        <v>2015.7083</v>
      </c>
      <c r="D696">
        <v>397.82</v>
      </c>
    </row>
    <row r="697" spans="3:4">
      <c r="C697">
        <v>2015.7917</v>
      </c>
      <c r="D697">
        <v>398.49</v>
      </c>
    </row>
    <row r="698" spans="3:4">
      <c r="C698">
        <v>2015.875</v>
      </c>
      <c r="D698">
        <v>400.27</v>
      </c>
    </row>
    <row r="699" spans="3:4">
      <c r="C699">
        <v>2015.9583</v>
      </c>
      <c r="D699">
        <v>402.06</v>
      </c>
    </row>
    <row r="700" spans="3:4">
      <c r="C700">
        <v>2016.0417</v>
      </c>
      <c r="D700">
        <v>402.73</v>
      </c>
    </row>
    <row r="701" spans="3:4">
      <c r="C701">
        <v>2016.125</v>
      </c>
      <c r="D701">
        <v>404.25</v>
      </c>
    </row>
    <row r="702" spans="3:4">
      <c r="C702">
        <v>2016.2083</v>
      </c>
      <c r="D702">
        <v>405.06</v>
      </c>
    </row>
    <row r="703" spans="3:4">
      <c r="C703">
        <v>2016.2917</v>
      </c>
      <c r="D703">
        <v>407.6</v>
      </c>
    </row>
    <row r="704" spans="3:4">
      <c r="C704">
        <v>2016.375</v>
      </c>
      <c r="D704">
        <v>407.9</v>
      </c>
    </row>
    <row r="705" spans="3:4">
      <c r="C705">
        <v>2016.4583</v>
      </c>
      <c r="D705">
        <v>406.99</v>
      </c>
    </row>
    <row r="706" spans="3:4">
      <c r="C706">
        <v>2016.5417</v>
      </c>
      <c r="D706">
        <v>404.59</v>
      </c>
    </row>
    <row r="707" spans="3:4">
      <c r="C707">
        <v>2016.625</v>
      </c>
      <c r="D707">
        <v>402.45</v>
      </c>
    </row>
    <row r="708" spans="3:4">
      <c r="C708">
        <v>2016.7083</v>
      </c>
      <c r="D708">
        <v>401.23</v>
      </c>
    </row>
    <row r="709" spans="3:4">
      <c r="C709">
        <v>2016.7917</v>
      </c>
      <c r="D709">
        <v>401.79</v>
      </c>
    </row>
    <row r="710" spans="3:4">
      <c r="C710">
        <v>2016.875</v>
      </c>
      <c r="D710">
        <v>403.72</v>
      </c>
    </row>
    <row r="711" spans="3:4">
      <c r="C711">
        <v>2016.9583</v>
      </c>
      <c r="D711">
        <v>404.64</v>
      </c>
    </row>
    <row r="712" spans="3:4">
      <c r="C712">
        <v>2017.0417</v>
      </c>
      <c r="D712">
        <v>406.36</v>
      </c>
    </row>
    <row r="713" spans="3:4">
      <c r="C713">
        <v>2017.125</v>
      </c>
      <c r="D713">
        <v>406.66</v>
      </c>
    </row>
    <row r="714" spans="3:4">
      <c r="C714">
        <v>2017.2083</v>
      </c>
      <c r="D714">
        <v>407.54</v>
      </c>
    </row>
    <row r="715" spans="3:4">
      <c r="C715">
        <v>2017.2917</v>
      </c>
      <c r="D715">
        <v>409.22</v>
      </c>
    </row>
    <row r="716" spans="3:4">
      <c r="C716">
        <v>2017.375</v>
      </c>
      <c r="D716">
        <v>409.89</v>
      </c>
    </row>
    <row r="717" spans="3:4">
      <c r="C717">
        <v>2017.4583</v>
      </c>
      <c r="D717">
        <v>409.08</v>
      </c>
    </row>
    <row r="718" spans="3:4">
      <c r="C718">
        <v>2017.5417</v>
      </c>
      <c r="D718">
        <v>407.33</v>
      </c>
    </row>
    <row r="719" spans="3:4">
      <c r="C719">
        <v>2017.625</v>
      </c>
      <c r="D719">
        <v>405.32</v>
      </c>
    </row>
    <row r="720" spans="3:4">
      <c r="C720">
        <v>2017.7083</v>
      </c>
      <c r="D720">
        <v>403.57</v>
      </c>
    </row>
    <row r="721" spans="3:4">
      <c r="C721">
        <v>2017.7917</v>
      </c>
      <c r="D721">
        <v>403.82</v>
      </c>
    </row>
    <row r="722" spans="3:4">
      <c r="C722">
        <v>2017.875</v>
      </c>
      <c r="D722">
        <v>405.31</v>
      </c>
    </row>
    <row r="723" spans="3:4">
      <c r="C723">
        <v>2017.9583</v>
      </c>
      <c r="D723">
        <v>407</v>
      </c>
    </row>
    <row r="724" spans="3:4">
      <c r="C724">
        <v>2018.0417</v>
      </c>
      <c r="D724">
        <v>408.15</v>
      </c>
    </row>
    <row r="725" spans="3:4">
      <c r="C725">
        <v>2018.125</v>
      </c>
      <c r="D725">
        <v>408.52</v>
      </c>
    </row>
    <row r="726" spans="3:4">
      <c r="C726">
        <v>2018.2083</v>
      </c>
      <c r="D726">
        <v>409.59</v>
      </c>
    </row>
    <row r="727" spans="3:4">
      <c r="C727">
        <v>2018.2917</v>
      </c>
      <c r="D727">
        <v>410.45</v>
      </c>
    </row>
    <row r="728" spans="3:4">
      <c r="C728">
        <v>2018.375</v>
      </c>
      <c r="D728">
        <v>411.44</v>
      </c>
    </row>
    <row r="729" spans="3:4">
      <c r="C729">
        <v>2018.4583</v>
      </c>
      <c r="D729">
        <v>410.99</v>
      </c>
    </row>
    <row r="730" spans="3:4">
      <c r="C730">
        <v>2018.5417</v>
      </c>
      <c r="D730">
        <v>408.9</v>
      </c>
    </row>
    <row r="731" spans="3:4">
      <c r="C731">
        <v>2018.625</v>
      </c>
      <c r="D731">
        <v>407.16</v>
      </c>
    </row>
    <row r="732" spans="3:4">
      <c r="C732">
        <v>2018.7083</v>
      </c>
      <c r="D732">
        <v>405.71</v>
      </c>
    </row>
    <row r="733" spans="3:4">
      <c r="C733">
        <v>2018.7917</v>
      </c>
      <c r="D733">
        <v>406.19</v>
      </c>
    </row>
    <row r="734" spans="3:4">
      <c r="C734">
        <v>2018.875</v>
      </c>
      <c r="D734">
        <v>408.21</v>
      </c>
    </row>
    <row r="735" spans="3:4">
      <c r="C735">
        <v>2018.9583</v>
      </c>
      <c r="D735">
        <v>409.27</v>
      </c>
    </row>
    <row r="736" spans="3:4">
      <c r="C736">
        <v>2019.0417</v>
      </c>
      <c r="D736">
        <v>411.03</v>
      </c>
    </row>
    <row r="737" spans="3:4">
      <c r="C737">
        <v>2019.125</v>
      </c>
      <c r="D737">
        <v>411.96</v>
      </c>
    </row>
    <row r="738" spans="3:4">
      <c r="C738">
        <v>2019.2083</v>
      </c>
      <c r="D738">
        <v>412.18</v>
      </c>
    </row>
    <row r="739" spans="3:4">
      <c r="C739">
        <v>2019.2917</v>
      </c>
      <c r="D739">
        <v>413.54</v>
      </c>
    </row>
    <row r="740" spans="3:4">
      <c r="C740">
        <v>2019.375</v>
      </c>
      <c r="D740">
        <v>414.86</v>
      </c>
    </row>
    <row r="741" spans="3:4">
      <c r="C741">
        <v>2019.4583</v>
      </c>
      <c r="D741">
        <v>414.16</v>
      </c>
    </row>
    <row r="742" spans="3:4">
      <c r="C742">
        <v>2019.5417</v>
      </c>
      <c r="D742">
        <v>411.97</v>
      </c>
    </row>
    <row r="743" spans="3:4">
      <c r="C743">
        <v>2019.625</v>
      </c>
      <c r="D743">
        <v>410.18</v>
      </c>
    </row>
    <row r="744" spans="3:4">
      <c r="C744">
        <v>2019.7083</v>
      </c>
      <c r="D744">
        <v>408.76</v>
      </c>
    </row>
    <row r="745" spans="3:4">
      <c r="C745">
        <v>2019.7917</v>
      </c>
      <c r="D745">
        <v>408.75</v>
      </c>
    </row>
    <row r="746" spans="3:4">
      <c r="C746">
        <v>2019.875</v>
      </c>
      <c r="D746">
        <v>410.48</v>
      </c>
    </row>
    <row r="747" spans="3:4">
      <c r="C747">
        <v>2019.9583</v>
      </c>
      <c r="D747">
        <v>411.98</v>
      </c>
    </row>
    <row r="748" spans="3:4">
      <c r="C748">
        <v>2020.0417</v>
      </c>
      <c r="D748">
        <v>413.61</v>
      </c>
    </row>
    <row r="749" spans="3:4">
      <c r="C749">
        <v>2020.125</v>
      </c>
      <c r="D749">
        <v>414.34</v>
      </c>
    </row>
    <row r="750" spans="3:4">
      <c r="C750">
        <v>2020.2083</v>
      </c>
      <c r="D750">
        <v>414.74</v>
      </c>
    </row>
    <row r="751" spans="3:4">
      <c r="C751">
        <v>2020.2917</v>
      </c>
      <c r="D751">
        <v>416.45</v>
      </c>
    </row>
    <row r="752" spans="3:4">
      <c r="C752">
        <v>2020.375</v>
      </c>
      <c r="D752">
        <v>417.31</v>
      </c>
    </row>
    <row r="753" spans="3:4">
      <c r="C753">
        <v>2020.4583</v>
      </c>
      <c r="D753">
        <v>416.6</v>
      </c>
    </row>
    <row r="754" spans="3:4">
      <c r="C754">
        <v>2020.5417</v>
      </c>
      <c r="D754">
        <v>414.62</v>
      </c>
    </row>
    <row r="755" spans="3:4">
      <c r="C755">
        <v>2020.625</v>
      </c>
      <c r="D755">
        <v>412.78</v>
      </c>
    </row>
    <row r="756" spans="3:4">
      <c r="C756">
        <v>2020.7083</v>
      </c>
      <c r="D756">
        <v>411.52</v>
      </c>
    </row>
    <row r="757" spans="3:4">
      <c r="C757">
        <v>2020.7917</v>
      </c>
      <c r="D757">
        <v>411.51</v>
      </c>
    </row>
    <row r="758" spans="3:4">
      <c r="C758">
        <v>2020.875</v>
      </c>
      <c r="D758">
        <v>413.12</v>
      </c>
    </row>
    <row r="759" spans="3:4">
      <c r="C759">
        <v>2020.9583</v>
      </c>
      <c r="D759">
        <v>414.26</v>
      </c>
    </row>
    <row r="760" spans="3:4">
      <c r="C760">
        <v>2021.0417</v>
      </c>
      <c r="D760">
        <v>415.52</v>
      </c>
    </row>
    <row r="761" spans="3:4">
      <c r="C761">
        <v>2021.125</v>
      </c>
      <c r="D761">
        <v>416.75</v>
      </c>
    </row>
    <row r="762" spans="3:4">
      <c r="C762">
        <v>2021.2083</v>
      </c>
      <c r="D762">
        <v>417.64</v>
      </c>
    </row>
    <row r="763" spans="3:4">
      <c r="C763">
        <v>2021.2917</v>
      </c>
      <c r="D763">
        <v>419.05</v>
      </c>
    </row>
    <row r="764" spans="3:4">
      <c r="C764">
        <v>2021.375</v>
      </c>
      <c r="D764">
        <v>419.13</v>
      </c>
    </row>
    <row r="765" spans="3:4">
      <c r="C765">
        <v>2021.4583</v>
      </c>
      <c r="D765">
        <v>418.94</v>
      </c>
    </row>
    <row r="766" spans="3:4">
      <c r="C766">
        <v>2021.5417</v>
      </c>
      <c r="D766">
        <v>416.96</v>
      </c>
    </row>
    <row r="767" spans="3:4">
      <c r="C767">
        <v>2021.625</v>
      </c>
      <c r="D767">
        <v>414.47</v>
      </c>
    </row>
    <row r="768" spans="3:4">
      <c r="C768">
        <v>2021.7083</v>
      </c>
      <c r="D768">
        <v>413.3</v>
      </c>
    </row>
    <row r="769" spans="3:4">
      <c r="C769">
        <v>2021.7917</v>
      </c>
      <c r="D769">
        <v>413.93</v>
      </c>
    </row>
    <row r="770" spans="3:4">
      <c r="C770">
        <v>2021.875</v>
      </c>
      <c r="D770">
        <v>415.01</v>
      </c>
    </row>
    <row r="771" spans="3:4">
      <c r="C771">
        <v>2021.9583</v>
      </c>
      <c r="D771">
        <v>416.71</v>
      </c>
    </row>
    <row r="772" spans="3:4">
      <c r="C772">
        <v>2022.0417</v>
      </c>
      <c r="D772">
        <v>418.19</v>
      </c>
    </row>
    <row r="773" spans="3:4">
      <c r="C773">
        <v>2022.125</v>
      </c>
      <c r="D773">
        <v>419.28</v>
      </c>
    </row>
    <row r="774" spans="3:4">
      <c r="C774">
        <v>2022.2083</v>
      </c>
      <c r="D774">
        <v>418.81</v>
      </c>
    </row>
    <row r="775" spans="3:4">
      <c r="C775">
        <v>2022.2917</v>
      </c>
      <c r="D775">
        <v>420.23</v>
      </c>
    </row>
    <row r="776" spans="3:4">
      <c r="C776">
        <v>2022.375</v>
      </c>
      <c r="D776">
        <v>420.99</v>
      </c>
    </row>
    <row r="777" spans="3:4">
      <c r="C777">
        <v>2022.4583</v>
      </c>
      <c r="D777">
        <v>420.99</v>
      </c>
    </row>
    <row r="778" spans="3:4">
      <c r="C778" s="15"/>
    </row>
    <row r="779" spans="3:4">
      <c r="C779" s="15"/>
    </row>
    <row r="780" spans="3:4">
      <c r="C780" s="15"/>
    </row>
    <row r="781" spans="3:4">
      <c r="C781" s="15"/>
    </row>
    <row r="782" spans="3:4">
      <c r="C782" s="15"/>
    </row>
    <row r="783" spans="3:4">
      <c r="C783" s="15"/>
    </row>
    <row r="784" spans="3:4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5"/>
    </row>
    <row r="891" spans="3:3">
      <c r="C891" s="15"/>
    </row>
    <row r="892" spans="3:3">
      <c r="C892" s="15"/>
    </row>
    <row r="893" spans="3:3">
      <c r="C893" s="15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5"/>
    </row>
    <row r="1168" spans="3:3">
      <c r="C1168" s="15"/>
    </row>
    <row r="1169" spans="3:3">
      <c r="C1169" s="15"/>
    </row>
    <row r="1170" spans="3:3">
      <c r="C1170" s="15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56"/>
  <sheetViews>
    <sheetView workbookViewId="0">
      <pane xSplit="1" ySplit="5" topLeftCell="B65" activePane="bottomRight" state="frozen"/>
      <selection pane="topRight" activeCell="B1" sqref="B1"/>
      <selection pane="bottomLeft" activeCell="A6" sqref="A6"/>
      <selection pane="bottomRight" activeCell="A5" sqref="A5"/>
    </sheetView>
  </sheetViews>
  <sheetFormatPr defaultRowHeight="14.5"/>
  <cols>
    <col min="15" max="15" width="10.54296875" bestFit="1" customWidth="1"/>
  </cols>
  <sheetData>
    <row r="1" spans="1:15">
      <c r="B1" t="s">
        <v>10</v>
      </c>
      <c r="G1" t="s">
        <v>11</v>
      </c>
      <c r="I1">
        <v>1.148910335009431</v>
      </c>
      <c r="K1" t="s">
        <v>67</v>
      </c>
    </row>
    <row r="2" spans="1:15">
      <c r="A2" t="s">
        <v>9</v>
      </c>
      <c r="B2" t="s">
        <v>13</v>
      </c>
      <c r="D2" t="s">
        <v>14</v>
      </c>
      <c r="G2" t="s">
        <v>21</v>
      </c>
      <c r="H2" t="s">
        <v>18</v>
      </c>
      <c r="I2" t="s">
        <v>19</v>
      </c>
      <c r="J2" t="s">
        <v>20</v>
      </c>
      <c r="K2" t="s">
        <v>21</v>
      </c>
      <c r="L2" t="s">
        <v>18</v>
      </c>
      <c r="M2" t="s">
        <v>19</v>
      </c>
      <c r="N2" t="s">
        <v>20</v>
      </c>
      <c r="O2" t="s">
        <v>69</v>
      </c>
    </row>
    <row r="3" spans="1:15">
      <c r="B3" t="s">
        <v>12</v>
      </c>
      <c r="G3">
        <f>carboncycle!L5</f>
        <v>275</v>
      </c>
      <c r="H3">
        <v>5.35</v>
      </c>
      <c r="I3">
        <v>2.5600000000000001E-2</v>
      </c>
      <c r="J3">
        <v>5.6800000000000002E-3</v>
      </c>
      <c r="K3">
        <f>G3</f>
        <v>275</v>
      </c>
      <c r="L3">
        <f t="shared" ref="L3:N3" si="0">H3</f>
        <v>5.35</v>
      </c>
      <c r="M3">
        <f t="shared" si="0"/>
        <v>2.5600000000000001E-2</v>
      </c>
      <c r="N3">
        <f t="shared" si="0"/>
        <v>5.6800000000000002E-3</v>
      </c>
    </row>
    <row r="4" spans="1:15">
      <c r="C4">
        <f>AVERAGE(B6:B35)</f>
        <v>-0.33389141690000002</v>
      </c>
      <c r="D4" t="s">
        <v>15</v>
      </c>
      <c r="E4" t="s">
        <v>16</v>
      </c>
      <c r="F4" t="s">
        <v>17</v>
      </c>
      <c r="I4">
        <v>0.80898787339568057</v>
      </c>
      <c r="J4">
        <f>3/H3/LN(2)</f>
        <v>0.80898787339568057</v>
      </c>
      <c r="M4">
        <f t="shared" ref="M4:M5" si="1">I4</f>
        <v>0.80898787339568057</v>
      </c>
      <c r="N4">
        <f t="shared" ref="N4:N5" si="2">J4</f>
        <v>0.80898787339568057</v>
      </c>
    </row>
    <row r="5" spans="1:15">
      <c r="C5" s="3" t="s">
        <v>51</v>
      </c>
      <c r="I5">
        <v>7.3800000000000003E-3</v>
      </c>
      <c r="J5">
        <f>I4*LN(2)*5.35</f>
        <v>3</v>
      </c>
      <c r="M5">
        <f t="shared" si="1"/>
        <v>7.3800000000000003E-3</v>
      </c>
      <c r="N5">
        <f t="shared" si="2"/>
        <v>3</v>
      </c>
    </row>
    <row r="6" spans="1:15">
      <c r="A6">
        <v>1850</v>
      </c>
      <c r="B6">
        <v>-0.41765878000000001</v>
      </c>
      <c r="C6">
        <f>B6-C$4</f>
        <v>-8.3767363099999992E-2</v>
      </c>
      <c r="G6">
        <f>carboncycle!L106</f>
        <v>275.39128752345135</v>
      </c>
      <c r="H6">
        <f>H$3*LN(G6/G$3)</f>
        <v>7.6069103948270171E-3</v>
      </c>
      <c r="I6">
        <v>0</v>
      </c>
      <c r="J6">
        <v>0</v>
      </c>
      <c r="K6">
        <f>carboncycle!U106</f>
        <v>275.39128752345135</v>
      </c>
      <c r="L6">
        <f>L$3*LN(K6/K$3)</f>
        <v>7.6069103948270171E-3</v>
      </c>
      <c r="M6">
        <v>0</v>
      </c>
      <c r="N6">
        <v>0</v>
      </c>
      <c r="O6" s="16">
        <f t="shared" ref="O6:O69" si="3">M6-I6</f>
        <v>0</v>
      </c>
    </row>
    <row r="7" spans="1:15">
      <c r="A7">
        <v>1851</v>
      </c>
      <c r="B7">
        <v>-0.2333498</v>
      </c>
      <c r="C7">
        <f t="shared" ref="C7:C70" si="4">B7-C$4</f>
        <v>0.10054161690000002</v>
      </c>
      <c r="G7">
        <f>carboncycle!L107</f>
        <v>275.40887009348887</v>
      </c>
      <c r="H7">
        <f t="shared" ref="H7:H70" si="5">H$3*LN(G7/G$3)</f>
        <v>7.9484743847123129E-3</v>
      </c>
      <c r="I7">
        <f>I6+I$3*(I$4*H7-I6)+I$5*(J6-I6)</f>
        <v>1.6461361636424844E-4</v>
      </c>
      <c r="J7">
        <f t="shared" ref="J7:J70" si="6">J6+J$3*(I6-J6)</f>
        <v>0</v>
      </c>
      <c r="K7">
        <f>carboncycle!U107</f>
        <v>275.40887009348887</v>
      </c>
      <c r="L7">
        <f t="shared" ref="L7:L70" si="7">L$3*LN(K7/K$3)</f>
        <v>7.9484743847123129E-3</v>
      </c>
      <c r="M7">
        <f>M6+M$3*(M$4*L7-M6)+M$5*(N6-M6)</f>
        <v>1.6461361636424844E-4</v>
      </c>
      <c r="N7">
        <f t="shared" ref="N7:N70" si="8">N6+N$3*(M6-N6)</f>
        <v>0</v>
      </c>
      <c r="O7" s="16">
        <f t="shared" si="3"/>
        <v>0</v>
      </c>
    </row>
    <row r="8" spans="1:15">
      <c r="A8">
        <v>1852</v>
      </c>
      <c r="B8">
        <v>-0.22939907000000001</v>
      </c>
      <c r="C8">
        <f t="shared" si="4"/>
        <v>0.1044923469</v>
      </c>
      <c r="G8">
        <f>carboncycle!L108</f>
        <v>275.42605175662203</v>
      </c>
      <c r="H8">
        <f t="shared" si="5"/>
        <v>8.2822291781934915E-3</v>
      </c>
      <c r="I8">
        <f t="shared" ref="I8:I71" si="9">I7+I$3*(I$4*H8-I7)+I$5*(J7-I7)</f>
        <v>3.3071036732452118E-4</v>
      </c>
      <c r="J8">
        <f t="shared" si="6"/>
        <v>9.3500534094893116E-7</v>
      </c>
      <c r="K8">
        <f>carboncycle!U108</f>
        <v>275.42605175662203</v>
      </c>
      <c r="L8">
        <f t="shared" si="7"/>
        <v>8.2822291781934915E-3</v>
      </c>
      <c r="M8">
        <f t="shared" ref="M8:M71" si="10">M7+M$3*(M$4*L8-M7)+M$5*(N7-M7)</f>
        <v>3.3071036732452118E-4</v>
      </c>
      <c r="N8">
        <f t="shared" si="8"/>
        <v>9.3500534094893116E-7</v>
      </c>
      <c r="O8" s="16">
        <f t="shared" si="3"/>
        <v>0</v>
      </c>
    </row>
    <row r="9" spans="1:15">
      <c r="A9">
        <v>1853</v>
      </c>
      <c r="B9">
        <v>-0.27035445000000002</v>
      </c>
      <c r="C9">
        <f t="shared" si="4"/>
        <v>6.3536966899999991E-2</v>
      </c>
      <c r="G9">
        <f>carboncycle!L109</f>
        <v>275.44430539223896</v>
      </c>
      <c r="H9">
        <f t="shared" si="5"/>
        <v>8.6367842901863973E-3</v>
      </c>
      <c r="I9">
        <f t="shared" si="9"/>
        <v>4.9867901590048961E-4</v>
      </c>
      <c r="J9">
        <f t="shared" si="6"/>
        <v>2.8081293970156219E-6</v>
      </c>
      <c r="K9">
        <f>carboncycle!U109</f>
        <v>275.44430539223896</v>
      </c>
      <c r="L9">
        <f t="shared" si="7"/>
        <v>8.6367842901863973E-3</v>
      </c>
      <c r="M9">
        <f t="shared" si="10"/>
        <v>4.9867901590048961E-4</v>
      </c>
      <c r="N9">
        <f t="shared" si="8"/>
        <v>2.8081293970156219E-6</v>
      </c>
      <c r="O9" s="16">
        <f t="shared" si="3"/>
        <v>0</v>
      </c>
    </row>
    <row r="10" spans="1:15">
      <c r="A10">
        <v>1854</v>
      </c>
      <c r="B10">
        <v>-0.29163002999999998</v>
      </c>
      <c r="C10">
        <f t="shared" si="4"/>
        <v>4.2261386900000031E-2</v>
      </c>
      <c r="G10">
        <f>carboncycle!L110</f>
        <v>275.4631218982143</v>
      </c>
      <c r="H10">
        <f t="shared" si="5"/>
        <v>9.0022478944896678E-3</v>
      </c>
      <c r="I10">
        <f t="shared" si="9"/>
        <v>6.6869066607760626E-4</v>
      </c>
      <c r="J10">
        <f t="shared" si="6"/>
        <v>5.624676032355354E-6</v>
      </c>
      <c r="K10">
        <f>carboncycle!U110</f>
        <v>275.4631218982143</v>
      </c>
      <c r="L10">
        <f t="shared" si="7"/>
        <v>9.0022478944896678E-3</v>
      </c>
      <c r="M10">
        <f t="shared" si="10"/>
        <v>6.6869066607760626E-4</v>
      </c>
      <c r="N10">
        <f t="shared" si="8"/>
        <v>5.624676032355354E-6</v>
      </c>
      <c r="O10" s="16">
        <f t="shared" si="3"/>
        <v>0</v>
      </c>
    </row>
    <row r="11" spans="1:15">
      <c r="A11">
        <v>1855</v>
      </c>
      <c r="B11">
        <v>-0.29695120000000003</v>
      </c>
      <c r="C11">
        <f t="shared" si="4"/>
        <v>3.6940216899999989E-2</v>
      </c>
      <c r="G11">
        <f>carboncycle!L111</f>
        <v>275.48625466998362</v>
      </c>
      <c r="H11">
        <f t="shared" si="5"/>
        <v>9.4515099657508806E-3</v>
      </c>
      <c r="I11">
        <f t="shared" si="9"/>
        <v>8.4242037587730029E-4</v>
      </c>
      <c r="J11">
        <f t="shared" si="6"/>
        <v>9.3908908558123788E-6</v>
      </c>
      <c r="K11">
        <f>carboncycle!U111</f>
        <v>275.48625466998362</v>
      </c>
      <c r="L11">
        <f t="shared" si="7"/>
        <v>9.4515099657508806E-3</v>
      </c>
      <c r="M11">
        <f t="shared" si="10"/>
        <v>8.4242037587730029E-4</v>
      </c>
      <c r="N11">
        <f t="shared" si="8"/>
        <v>9.3908908558123788E-6</v>
      </c>
      <c r="O11" s="16">
        <f t="shared" si="3"/>
        <v>0</v>
      </c>
    </row>
    <row r="12" spans="1:15">
      <c r="A12">
        <v>1856</v>
      </c>
      <c r="B12">
        <v>-0.32035372000000001</v>
      </c>
      <c r="C12">
        <f t="shared" si="4"/>
        <v>1.3537696900000007E-2</v>
      </c>
      <c r="G12">
        <f>carboncycle!L112</f>
        <v>275.50972418366501</v>
      </c>
      <c r="H12">
        <f t="shared" si="5"/>
        <v>9.9072733581900621E-3</v>
      </c>
      <c r="I12">
        <f t="shared" si="9"/>
        <v>1.0198871751882943E-3</v>
      </c>
      <c r="J12">
        <f t="shared" si="6"/>
        <v>1.412249833073443E-5</v>
      </c>
      <c r="K12">
        <f>carboncycle!U112</f>
        <v>275.50972418366501</v>
      </c>
      <c r="L12">
        <f t="shared" si="7"/>
        <v>9.9072733581900621E-3</v>
      </c>
      <c r="M12">
        <f t="shared" si="10"/>
        <v>1.0198871751882943E-3</v>
      </c>
      <c r="N12">
        <f t="shared" si="8"/>
        <v>1.412249833073443E-5</v>
      </c>
      <c r="O12" s="16">
        <f t="shared" si="3"/>
        <v>0</v>
      </c>
    </row>
    <row r="13" spans="1:15">
      <c r="A13">
        <v>1857</v>
      </c>
      <c r="B13">
        <v>-0.46723005000000001</v>
      </c>
      <c r="C13">
        <f t="shared" si="4"/>
        <v>-0.13333863309999999</v>
      </c>
      <c r="G13">
        <f>carboncycle!L113</f>
        <v>275.53499543000555</v>
      </c>
      <c r="H13">
        <f t="shared" si="5"/>
        <v>1.0397981873141331E-2</v>
      </c>
      <c r="I13">
        <f t="shared" si="9"/>
        <v>1.201698656013147E-3</v>
      </c>
      <c r="J13">
        <f t="shared" si="6"/>
        <v>1.983524169528537E-5</v>
      </c>
      <c r="K13">
        <f>carboncycle!U113</f>
        <v>275.53499543000555</v>
      </c>
      <c r="L13">
        <f t="shared" si="7"/>
        <v>1.0397981873141331E-2</v>
      </c>
      <c r="M13">
        <f t="shared" si="10"/>
        <v>1.201698656013147E-3</v>
      </c>
      <c r="N13">
        <f t="shared" si="8"/>
        <v>1.983524169528537E-5</v>
      </c>
      <c r="O13" s="16">
        <f t="shared" si="3"/>
        <v>0</v>
      </c>
    </row>
    <row r="14" spans="1:15">
      <c r="A14">
        <v>1858</v>
      </c>
      <c r="B14">
        <v>-0.38876569999999999</v>
      </c>
      <c r="C14">
        <f t="shared" si="4"/>
        <v>-5.4874283099999976E-2</v>
      </c>
      <c r="G14">
        <f>carboncycle!L114</f>
        <v>275.56014116094445</v>
      </c>
      <c r="H14">
        <f t="shared" si="5"/>
        <v>1.0886208502934199E-2</v>
      </c>
      <c r="I14">
        <f t="shared" si="9"/>
        <v>1.3876673714744909E-3</v>
      </c>
      <c r="J14">
        <f t="shared" si="6"/>
        <v>2.6548225888610826E-5</v>
      </c>
      <c r="K14">
        <f>carboncycle!U114</f>
        <v>275.56014116094445</v>
      </c>
      <c r="L14">
        <f t="shared" si="7"/>
        <v>1.0886208502934199E-2</v>
      </c>
      <c r="M14">
        <f t="shared" si="10"/>
        <v>1.3876673714744909E-3</v>
      </c>
      <c r="N14">
        <f t="shared" si="8"/>
        <v>2.6548225888610826E-5</v>
      </c>
      <c r="O14" s="16">
        <f t="shared" si="3"/>
        <v>0</v>
      </c>
    </row>
    <row r="15" spans="1:15">
      <c r="A15">
        <v>1859</v>
      </c>
      <c r="B15">
        <v>-0.28119546000000001</v>
      </c>
      <c r="C15">
        <f t="shared" si="4"/>
        <v>5.2695956900000007E-2</v>
      </c>
      <c r="G15">
        <f>carboncycle!L115</f>
        <v>275.58523067875387</v>
      </c>
      <c r="H15">
        <f t="shared" si="5"/>
        <v>1.1373299304132212E-2</v>
      </c>
      <c r="I15">
        <f t="shared" si="9"/>
        <v>1.5776400746394081E-3</v>
      </c>
      <c r="J15">
        <f t="shared" si="6"/>
        <v>3.4279382635538625E-5</v>
      </c>
      <c r="K15">
        <f>carboncycle!U115</f>
        <v>275.58523067875387</v>
      </c>
      <c r="L15">
        <f t="shared" si="7"/>
        <v>1.1373299304132212E-2</v>
      </c>
      <c r="M15">
        <f t="shared" si="10"/>
        <v>1.5776400746394081E-3</v>
      </c>
      <c r="N15">
        <f t="shared" si="8"/>
        <v>3.4279382635538625E-5</v>
      </c>
      <c r="O15" s="16">
        <f t="shared" si="3"/>
        <v>0</v>
      </c>
    </row>
    <row r="16" spans="1:15">
      <c r="A16">
        <v>1860</v>
      </c>
      <c r="B16">
        <v>-0.39016518</v>
      </c>
      <c r="C16">
        <f t="shared" si="4"/>
        <v>-5.6273763099999985E-2</v>
      </c>
      <c r="G16">
        <f>carboncycle!L116</f>
        <v>275.61218628021436</v>
      </c>
      <c r="H16">
        <f t="shared" si="5"/>
        <v>1.189656905646303E-2</v>
      </c>
      <c r="I16">
        <f t="shared" si="9"/>
        <v>1.7722414974249887E-3</v>
      </c>
      <c r="J16">
        <f t="shared" si="6"/>
        <v>4.3045671366120607E-5</v>
      </c>
      <c r="K16">
        <f>carboncycle!U116</f>
        <v>275.61218628021436</v>
      </c>
      <c r="L16">
        <f t="shared" si="7"/>
        <v>1.189656905646303E-2</v>
      </c>
      <c r="M16">
        <f t="shared" si="10"/>
        <v>1.7722414974249887E-3</v>
      </c>
      <c r="N16">
        <f t="shared" si="8"/>
        <v>4.3045671366120607E-5</v>
      </c>
      <c r="O16" s="16">
        <f t="shared" si="3"/>
        <v>0</v>
      </c>
    </row>
    <row r="17" spans="1:15">
      <c r="A17">
        <v>1861</v>
      </c>
      <c r="B17">
        <v>-0.42927712000000001</v>
      </c>
      <c r="C17">
        <f t="shared" si="4"/>
        <v>-9.5385703099999997E-2</v>
      </c>
      <c r="G17">
        <f>carboncycle!L117</f>
        <v>275.6423356972532</v>
      </c>
      <c r="H17">
        <f t="shared" si="5"/>
        <v>1.2481777430771621E-2</v>
      </c>
      <c r="I17">
        <f t="shared" si="9"/>
        <v>1.9726093783404984E-3</v>
      </c>
      <c r="J17">
        <f t="shared" si="6"/>
        <v>5.2867503658134981E-5</v>
      </c>
      <c r="K17">
        <f>carboncycle!U117</f>
        <v>275.6423356972532</v>
      </c>
      <c r="L17">
        <f t="shared" si="7"/>
        <v>1.2481777430771621E-2</v>
      </c>
      <c r="M17">
        <f t="shared" si="10"/>
        <v>1.9726093783404984E-3</v>
      </c>
      <c r="N17">
        <f t="shared" si="8"/>
        <v>5.2867503658134981E-5</v>
      </c>
      <c r="O17" s="16">
        <f t="shared" si="3"/>
        <v>0</v>
      </c>
    </row>
    <row r="18" spans="1:15">
      <c r="A18">
        <v>1862</v>
      </c>
      <c r="B18">
        <v>-0.53639775999999995</v>
      </c>
      <c r="C18">
        <f t="shared" si="4"/>
        <v>-0.20250634309999993</v>
      </c>
      <c r="G18">
        <f>carboncycle!L118</f>
        <v>275.67365923810985</v>
      </c>
      <c r="H18">
        <f t="shared" si="5"/>
        <v>1.3089708074188499E-2</v>
      </c>
      <c r="I18">
        <f t="shared" si="9"/>
        <v>2.1790319097365111E-3</v>
      </c>
      <c r="J18">
        <f t="shared" si="6"/>
        <v>6.3771637506330803E-5</v>
      </c>
      <c r="K18">
        <f>carboncycle!U118</f>
        <v>275.67365923810985</v>
      </c>
      <c r="L18">
        <f t="shared" si="7"/>
        <v>1.3089708074188499E-2</v>
      </c>
      <c r="M18">
        <f t="shared" si="10"/>
        <v>2.1790319097365111E-3</v>
      </c>
      <c r="N18">
        <f t="shared" si="8"/>
        <v>6.3771637506330803E-5</v>
      </c>
      <c r="O18" s="16">
        <f t="shared" si="3"/>
        <v>0</v>
      </c>
    </row>
    <row r="19" spans="1:15">
      <c r="A19">
        <v>1863</v>
      </c>
      <c r="B19">
        <v>-0.34434320000000002</v>
      </c>
      <c r="C19">
        <f t="shared" si="4"/>
        <v>-1.0451783100000001E-2</v>
      </c>
      <c r="G19">
        <f>carboncycle!L119</f>
        <v>275.7052223869153</v>
      </c>
      <c r="H19">
        <f t="shared" si="5"/>
        <v>1.3702219187403443E-2</v>
      </c>
      <c r="I19">
        <f t="shared" si="9"/>
        <v>2.3914122585654042E-3</v>
      </c>
      <c r="J19">
        <f t="shared" si="6"/>
        <v>7.5786315852598222E-5</v>
      </c>
      <c r="K19">
        <f>carboncycle!U119</f>
        <v>275.7052223869153</v>
      </c>
      <c r="L19">
        <f t="shared" si="7"/>
        <v>1.3702219187403443E-2</v>
      </c>
      <c r="M19">
        <f t="shared" si="10"/>
        <v>2.3914122585654042E-3</v>
      </c>
      <c r="N19">
        <f t="shared" si="8"/>
        <v>7.5786315852598222E-5</v>
      </c>
      <c r="O19" s="16">
        <f t="shared" si="3"/>
        <v>0</v>
      </c>
    </row>
    <row r="20" spans="1:15">
      <c r="A20">
        <v>1864</v>
      </c>
      <c r="B20">
        <v>-0.46543669999999998</v>
      </c>
      <c r="C20">
        <f t="shared" si="4"/>
        <v>-0.13154528309999997</v>
      </c>
      <c r="G20">
        <f>carboncycle!L120</f>
        <v>275.73942410291102</v>
      </c>
      <c r="H20">
        <f t="shared" si="5"/>
        <v>1.4365854901255661E-2</v>
      </c>
      <c r="I20">
        <f t="shared" si="9"/>
        <v>2.6106209268844994E-3</v>
      </c>
      <c r="J20">
        <f t="shared" si="6"/>
        <v>8.8939071207206957E-5</v>
      </c>
      <c r="K20">
        <f>carboncycle!U120</f>
        <v>275.73942410291102</v>
      </c>
      <c r="L20">
        <f t="shared" si="7"/>
        <v>1.4365854901255661E-2</v>
      </c>
      <c r="M20">
        <f t="shared" si="10"/>
        <v>2.6106209268844994E-3</v>
      </c>
      <c r="N20">
        <f t="shared" si="8"/>
        <v>8.8939071207206957E-5</v>
      </c>
      <c r="O20" s="16">
        <f t="shared" si="3"/>
        <v>0</v>
      </c>
    </row>
    <row r="21" spans="1:15">
      <c r="A21">
        <v>1865</v>
      </c>
      <c r="B21">
        <v>-0.33258784000000002</v>
      </c>
      <c r="C21">
        <f t="shared" si="4"/>
        <v>1.3035768999999919E-3</v>
      </c>
      <c r="G21">
        <f>carboncycle!L121</f>
        <v>275.77662827319648</v>
      </c>
      <c r="H21">
        <f t="shared" si="5"/>
        <v>1.5087655510582082E-2</v>
      </c>
      <c r="I21">
        <f t="shared" si="9"/>
        <v>2.8376457159197876E-3</v>
      </c>
      <c r="J21">
        <f t="shared" si="6"/>
        <v>1.0326222414745398E-4</v>
      </c>
      <c r="K21">
        <f>carboncycle!U121</f>
        <v>275.77662827319648</v>
      </c>
      <c r="L21">
        <f t="shared" si="7"/>
        <v>1.5087655510582082E-2</v>
      </c>
      <c r="M21">
        <f t="shared" si="10"/>
        <v>2.8376457159197876E-3</v>
      </c>
      <c r="N21">
        <f t="shared" si="8"/>
        <v>1.0326222414745398E-4</v>
      </c>
      <c r="O21" s="16">
        <f t="shared" si="3"/>
        <v>0</v>
      </c>
    </row>
    <row r="22" spans="1:15">
      <c r="A22">
        <v>1866</v>
      </c>
      <c r="B22">
        <v>-0.34126064</v>
      </c>
      <c r="C22">
        <f t="shared" si="4"/>
        <v>-7.3692230999999886E-3</v>
      </c>
      <c r="G22">
        <f>carboncycle!L122</f>
        <v>275.81625864057219</v>
      </c>
      <c r="H22">
        <f t="shared" si="5"/>
        <v>1.5856419832439451E-2</v>
      </c>
      <c r="I22">
        <f t="shared" si="9"/>
        <v>3.073210110236767E-3</v>
      </c>
      <c r="J22">
        <f t="shared" si="6"/>
        <v>1.1879352238072083E-4</v>
      </c>
      <c r="K22">
        <f>carboncycle!U122</f>
        <v>275.81625864057219</v>
      </c>
      <c r="L22">
        <f t="shared" si="7"/>
        <v>1.5856419832439451E-2</v>
      </c>
      <c r="M22">
        <f t="shared" si="10"/>
        <v>3.073210110236767E-3</v>
      </c>
      <c r="N22">
        <f t="shared" si="8"/>
        <v>1.1879352238072083E-4</v>
      </c>
      <c r="O22" s="16">
        <f t="shared" si="3"/>
        <v>0</v>
      </c>
    </row>
    <row r="23" spans="1:15">
      <c r="A23">
        <v>1867</v>
      </c>
      <c r="B23">
        <v>-0.35696334000000002</v>
      </c>
      <c r="C23">
        <f t="shared" si="4"/>
        <v>-2.3071923100000002E-2</v>
      </c>
      <c r="G23">
        <f>carboncycle!L123</f>
        <v>275.85638220089248</v>
      </c>
      <c r="H23">
        <f t="shared" si="5"/>
        <v>1.6634638769541674E-2</v>
      </c>
      <c r="I23">
        <f t="shared" si="9"/>
        <v>3.3172371956939756E-3</v>
      </c>
      <c r="J23">
        <f t="shared" si="6"/>
        <v>1.3557460859974318E-4</v>
      </c>
      <c r="K23">
        <f>carboncycle!U123</f>
        <v>275.85638220089248</v>
      </c>
      <c r="L23">
        <f t="shared" si="7"/>
        <v>1.6634638769541674E-2</v>
      </c>
      <c r="M23">
        <f t="shared" si="10"/>
        <v>3.3172371956939756E-3</v>
      </c>
      <c r="N23">
        <f t="shared" si="8"/>
        <v>1.3557460859974318E-4</v>
      </c>
      <c r="O23" s="16">
        <f t="shared" si="3"/>
        <v>0</v>
      </c>
    </row>
    <row r="24" spans="1:15">
      <c r="A24">
        <v>1868</v>
      </c>
      <c r="B24">
        <v>-0.35196072</v>
      </c>
      <c r="C24">
        <f t="shared" si="4"/>
        <v>-1.8069303099999989E-2</v>
      </c>
      <c r="G24">
        <f>carboncycle!L124</f>
        <v>275.89940888331068</v>
      </c>
      <c r="H24">
        <f t="shared" si="5"/>
        <v>1.7469039622685659E-2</v>
      </c>
      <c r="I24">
        <f t="shared" si="9"/>
        <v>3.570620628685761E-3</v>
      </c>
      <c r="J24">
        <f t="shared" si="6"/>
        <v>1.5364645209443842E-4</v>
      </c>
      <c r="K24">
        <f>carboncycle!U124</f>
        <v>275.89940888331068</v>
      </c>
      <c r="L24">
        <f t="shared" si="7"/>
        <v>1.7469039622685659E-2</v>
      </c>
      <c r="M24">
        <f t="shared" si="10"/>
        <v>3.570620628685761E-3</v>
      </c>
      <c r="N24">
        <f t="shared" si="8"/>
        <v>1.5364645209443842E-4</v>
      </c>
      <c r="O24" s="16">
        <f t="shared" si="3"/>
        <v>0</v>
      </c>
    </row>
    <row r="25" spans="1:15">
      <c r="A25">
        <v>1869</v>
      </c>
      <c r="B25">
        <v>-0.31657043000000001</v>
      </c>
      <c r="C25">
        <f t="shared" si="4"/>
        <v>1.7320986900000002E-2</v>
      </c>
      <c r="G25">
        <f>carboncycle!L125</f>
        <v>275.94383004378636</v>
      </c>
      <c r="H25">
        <f t="shared" si="5"/>
        <v>1.8330346574711675E-2</v>
      </c>
      <c r="I25">
        <f t="shared" si="9"/>
        <v>3.8336185903766556E-3</v>
      </c>
      <c r="J25">
        <f t="shared" si="6"/>
        <v>1.7305486541747714E-4</v>
      </c>
      <c r="K25">
        <f>carboncycle!U125</f>
        <v>275.94383004378636</v>
      </c>
      <c r="L25">
        <f t="shared" si="7"/>
        <v>1.8330346574711675E-2</v>
      </c>
      <c r="M25">
        <f t="shared" si="10"/>
        <v>3.8336185903766556E-3</v>
      </c>
      <c r="N25">
        <f t="shared" si="8"/>
        <v>1.7305486541747714E-4</v>
      </c>
      <c r="O25" s="16">
        <f t="shared" si="3"/>
        <v>0</v>
      </c>
    </row>
    <row r="26" spans="1:15">
      <c r="A26">
        <v>1870</v>
      </c>
      <c r="B26">
        <v>-0.32789087</v>
      </c>
      <c r="C26">
        <f t="shared" si="4"/>
        <v>6.0005469000000144E-3</v>
      </c>
      <c r="G26">
        <f>carboncycle!L126</f>
        <v>275.99058975469183</v>
      </c>
      <c r="H26">
        <f t="shared" si="5"/>
        <v>1.9236847220328326E-2</v>
      </c>
      <c r="I26">
        <f t="shared" si="9"/>
        <v>4.1068598229372566E-3</v>
      </c>
      <c r="J26">
        <f t="shared" si="6"/>
        <v>1.9384686737524526E-4</v>
      </c>
      <c r="K26">
        <f>carboncycle!U126</f>
        <v>275.99058975469183</v>
      </c>
      <c r="L26">
        <f t="shared" si="7"/>
        <v>1.9236847220328326E-2</v>
      </c>
      <c r="M26">
        <f t="shared" si="10"/>
        <v>4.1068598229372566E-3</v>
      </c>
      <c r="N26">
        <f t="shared" si="8"/>
        <v>1.9384686737524526E-4</v>
      </c>
      <c r="O26" s="16">
        <f t="shared" si="3"/>
        <v>0</v>
      </c>
    </row>
    <row r="27" spans="1:15">
      <c r="A27">
        <v>1871</v>
      </c>
      <c r="B27">
        <v>-0.36858069999999998</v>
      </c>
      <c r="C27">
        <f t="shared" si="4"/>
        <v>-3.4689283099999968E-2</v>
      </c>
      <c r="G27">
        <f>carboncycle!L127</f>
        <v>276.0386907999096</v>
      </c>
      <c r="H27">
        <f t="shared" si="5"/>
        <v>2.0169191215950691E-2</v>
      </c>
      <c r="I27">
        <f t="shared" si="9"/>
        <v>4.3905519322715268E-3</v>
      </c>
      <c r="J27">
        <f t="shared" si="6"/>
        <v>2.1607278096283749E-4</v>
      </c>
      <c r="K27">
        <f>carboncycle!U127</f>
        <v>276.0386907999096</v>
      </c>
      <c r="L27">
        <f t="shared" si="7"/>
        <v>2.0169191215950691E-2</v>
      </c>
      <c r="M27">
        <f t="shared" si="10"/>
        <v>4.3905519322715268E-3</v>
      </c>
      <c r="N27">
        <f t="shared" si="8"/>
        <v>2.1607278096283749E-4</v>
      </c>
      <c r="O27" s="16">
        <f t="shared" si="3"/>
        <v>0</v>
      </c>
    </row>
    <row r="28" spans="1:15">
      <c r="A28">
        <v>1872</v>
      </c>
      <c r="B28">
        <v>-0.32804197000000002</v>
      </c>
      <c r="C28">
        <f t="shared" si="4"/>
        <v>5.8494468999999993E-3</v>
      </c>
      <c r="G28">
        <f>carboncycle!L128</f>
        <v>276.09001822498345</v>
      </c>
      <c r="H28">
        <f t="shared" si="5"/>
        <v>2.1163893068789845E-2</v>
      </c>
      <c r="I28">
        <f t="shared" si="9"/>
        <v>4.6856522675389608E-3</v>
      </c>
      <c r="J28">
        <f t="shared" si="6"/>
        <v>2.3978382254227084E-4</v>
      </c>
      <c r="K28">
        <f>carboncycle!U128</f>
        <v>276.09001822498345</v>
      </c>
      <c r="L28">
        <f t="shared" si="7"/>
        <v>2.1163893068789845E-2</v>
      </c>
      <c r="M28">
        <f t="shared" si="10"/>
        <v>4.6856522675389608E-3</v>
      </c>
      <c r="N28">
        <f t="shared" si="8"/>
        <v>2.3978382254227084E-4</v>
      </c>
      <c r="O28" s="16">
        <f t="shared" si="3"/>
        <v>0</v>
      </c>
    </row>
    <row r="29" spans="1:15">
      <c r="A29">
        <v>1873</v>
      </c>
      <c r="B29">
        <v>-0.34133235000000001</v>
      </c>
      <c r="C29">
        <f t="shared" si="4"/>
        <v>-7.4409330999999912E-3</v>
      </c>
      <c r="G29">
        <f>carboncycle!L129</f>
        <v>276.14821667084846</v>
      </c>
      <c r="H29">
        <f t="shared" si="5"/>
        <v>2.229152845096952E-2</v>
      </c>
      <c r="I29">
        <f t="shared" si="9"/>
        <v>4.9945486109908895E-3</v>
      </c>
      <c r="J29">
        <f t="shared" si="6"/>
        <v>2.6503635530985203E-4</v>
      </c>
      <c r="K29">
        <f>carboncycle!U129</f>
        <v>276.14821667084846</v>
      </c>
      <c r="L29">
        <f t="shared" si="7"/>
        <v>2.229152845096952E-2</v>
      </c>
      <c r="M29">
        <f t="shared" si="10"/>
        <v>4.9945486109908895E-3</v>
      </c>
      <c r="N29">
        <f t="shared" si="8"/>
        <v>2.6503635530985203E-4</v>
      </c>
      <c r="O29" s="16">
        <f t="shared" si="3"/>
        <v>0</v>
      </c>
    </row>
    <row r="30" spans="1:15">
      <c r="A30">
        <v>1874</v>
      </c>
      <c r="B30">
        <v>-0.37325120000000001</v>
      </c>
      <c r="C30">
        <f t="shared" si="4"/>
        <v>-3.935978309999999E-2</v>
      </c>
      <c r="G30">
        <f>carboncycle!L130</f>
        <v>276.21016411661674</v>
      </c>
      <c r="H30">
        <f t="shared" si="5"/>
        <v>2.3491542238312429E-2</v>
      </c>
      <c r="I30">
        <f t="shared" si="9"/>
        <v>5.3182963097354206E-3</v>
      </c>
      <c r="J30">
        <f t="shared" si="6"/>
        <v>2.9189998492212029E-4</v>
      </c>
      <c r="K30">
        <f>carboncycle!U130</f>
        <v>276.21016411661674</v>
      </c>
      <c r="L30">
        <f t="shared" si="7"/>
        <v>2.3491542238312429E-2</v>
      </c>
      <c r="M30">
        <f t="shared" si="10"/>
        <v>5.3182963097354206E-3</v>
      </c>
      <c r="N30">
        <f t="shared" si="8"/>
        <v>2.9189998492212029E-4</v>
      </c>
      <c r="O30" s="16">
        <f t="shared" si="3"/>
        <v>0</v>
      </c>
    </row>
    <row r="31" spans="1:15">
      <c r="A31">
        <v>1875</v>
      </c>
      <c r="B31">
        <v>-0.37562593999999999</v>
      </c>
      <c r="C31">
        <f t="shared" si="4"/>
        <v>-4.1734523099999976E-2</v>
      </c>
      <c r="G31">
        <f>carboncycle!L131</f>
        <v>276.26593877674793</v>
      </c>
      <c r="H31">
        <f t="shared" si="5"/>
        <v>2.4571749802595744E-2</v>
      </c>
      <c r="I31">
        <f t="shared" si="9"/>
        <v>5.6539362583604364E-3</v>
      </c>
      <c r="J31">
        <f t="shared" si="6"/>
        <v>3.2044991604705982E-4</v>
      </c>
      <c r="K31">
        <f>carboncycle!U131</f>
        <v>276.26593877674793</v>
      </c>
      <c r="L31">
        <f t="shared" si="7"/>
        <v>2.4571749802595744E-2</v>
      </c>
      <c r="M31">
        <f t="shared" si="10"/>
        <v>5.6539362583604364E-3</v>
      </c>
      <c r="N31">
        <f t="shared" si="8"/>
        <v>3.2044991604705982E-4</v>
      </c>
      <c r="O31" s="16">
        <f t="shared" si="3"/>
        <v>0</v>
      </c>
    </row>
    <row r="32" spans="1:15">
      <c r="A32">
        <v>1876</v>
      </c>
      <c r="B32">
        <v>-0.42410994000000002</v>
      </c>
      <c r="C32">
        <f t="shared" si="4"/>
        <v>-9.0218523100000003E-2</v>
      </c>
      <c r="G32">
        <f>carboncycle!L132</f>
        <v>276.32732503773082</v>
      </c>
      <c r="H32">
        <f t="shared" si="5"/>
        <v>2.5760387157102847E-2</v>
      </c>
      <c r="I32">
        <f t="shared" si="9"/>
        <v>6.0033342860364323E-3</v>
      </c>
      <c r="J32">
        <f t="shared" si="6"/>
        <v>3.5074411847139979E-4</v>
      </c>
      <c r="K32">
        <f>carboncycle!U132</f>
        <v>276.32732503773082</v>
      </c>
      <c r="L32">
        <f t="shared" si="7"/>
        <v>2.5760387157102847E-2</v>
      </c>
      <c r="M32">
        <f t="shared" si="10"/>
        <v>6.0033342860364323E-3</v>
      </c>
      <c r="N32">
        <f t="shared" si="8"/>
        <v>3.5074411847139979E-4</v>
      </c>
      <c r="O32" s="16">
        <f t="shared" si="3"/>
        <v>0</v>
      </c>
    </row>
    <row r="33" spans="1:15">
      <c r="A33">
        <v>1877</v>
      </c>
      <c r="B33">
        <v>-0.10110883399999999</v>
      </c>
      <c r="C33">
        <f t="shared" si="4"/>
        <v>0.23278258290000003</v>
      </c>
      <c r="G33">
        <f>carboncycle!L133</f>
        <v>276.38885787380968</v>
      </c>
      <c r="H33">
        <f t="shared" si="5"/>
        <v>2.6951597708050813E-2</v>
      </c>
      <c r="I33">
        <f t="shared" si="9"/>
        <v>6.3661028151672395E-3</v>
      </c>
      <c r="J33">
        <f t="shared" si="6"/>
        <v>3.8285083062316916E-4</v>
      </c>
      <c r="K33">
        <f>carboncycle!U133</f>
        <v>276.38885787380968</v>
      </c>
      <c r="L33">
        <f t="shared" si="7"/>
        <v>2.6951597708050813E-2</v>
      </c>
      <c r="M33">
        <f t="shared" si="10"/>
        <v>6.3661028151672395E-3</v>
      </c>
      <c r="N33">
        <f t="shared" si="8"/>
        <v>3.8285083062316916E-4</v>
      </c>
      <c r="O33" s="16">
        <f t="shared" si="3"/>
        <v>0</v>
      </c>
    </row>
    <row r="34" spans="1:15">
      <c r="A34">
        <v>1878</v>
      </c>
      <c r="B34">
        <v>-1.1315192999999999E-2</v>
      </c>
      <c r="C34">
        <f t="shared" si="4"/>
        <v>0.32257622390000001</v>
      </c>
      <c r="G34">
        <f>carboncycle!L134</f>
        <v>276.45062455370487</v>
      </c>
      <c r="H34">
        <f t="shared" si="5"/>
        <v>2.8147068542959609E-2</v>
      </c>
      <c r="I34">
        <f t="shared" si="9"/>
        <v>6.7419024937990417E-3</v>
      </c>
      <c r="J34">
        <f t="shared" si="6"/>
        <v>4.1683570189537949E-4</v>
      </c>
      <c r="K34">
        <f>carboncycle!U134</f>
        <v>276.45062455370487</v>
      </c>
      <c r="L34">
        <f t="shared" si="7"/>
        <v>2.8147068542959609E-2</v>
      </c>
      <c r="M34">
        <f t="shared" si="10"/>
        <v>6.7419024937990417E-3</v>
      </c>
      <c r="N34">
        <f t="shared" si="8"/>
        <v>4.1683570189537949E-4</v>
      </c>
      <c r="O34" s="16">
        <f t="shared" si="3"/>
        <v>0</v>
      </c>
    </row>
    <row r="35" spans="1:15">
      <c r="A35">
        <v>1879</v>
      </c>
      <c r="B35">
        <v>-0.30363432000000001</v>
      </c>
      <c r="C35">
        <f t="shared" si="4"/>
        <v>3.0257096900000002E-2</v>
      </c>
      <c r="G35">
        <f>carboncycle!L135</f>
        <v>276.51221191406171</v>
      </c>
      <c r="H35">
        <f t="shared" si="5"/>
        <v>2.9338802806247569E-2</v>
      </c>
      <c r="I35">
        <f t="shared" si="9"/>
        <v>7.1302400307026942E-3</v>
      </c>
      <c r="J35">
        <f t="shared" si="6"/>
        <v>4.5276208127339231E-4</v>
      </c>
      <c r="K35">
        <f>carboncycle!U135</f>
        <v>276.51221191406171</v>
      </c>
      <c r="L35">
        <f t="shared" si="7"/>
        <v>2.9338802806247569E-2</v>
      </c>
      <c r="M35">
        <f t="shared" si="10"/>
        <v>7.1302400307026942E-3</v>
      </c>
      <c r="N35">
        <f t="shared" si="8"/>
        <v>4.5276208127339231E-4</v>
      </c>
      <c r="O35" s="16">
        <f t="shared" si="3"/>
        <v>0</v>
      </c>
    </row>
    <row r="36" spans="1:15">
      <c r="A36">
        <v>1880</v>
      </c>
      <c r="B36">
        <v>-0.31583208000000002</v>
      </c>
      <c r="C36">
        <f t="shared" si="4"/>
        <v>1.80593369E-2</v>
      </c>
      <c r="G36">
        <f>carboncycle!L136</f>
        <v>276.57931851777255</v>
      </c>
      <c r="H36">
        <f t="shared" si="5"/>
        <v>3.0637033973642633E-2</v>
      </c>
      <c r="I36">
        <f t="shared" si="9"/>
        <v>7.532921816064019E-3</v>
      </c>
      <c r="J36">
        <f t="shared" si="6"/>
        <v>4.9069015602615077E-4</v>
      </c>
      <c r="K36">
        <f>carboncycle!U136</f>
        <v>276.57931851777255</v>
      </c>
      <c r="L36">
        <f t="shared" si="7"/>
        <v>3.0637033973642633E-2</v>
      </c>
      <c r="M36">
        <f t="shared" si="10"/>
        <v>7.532921816064019E-3</v>
      </c>
      <c r="N36">
        <f t="shared" si="8"/>
        <v>4.9069015602615077E-4</v>
      </c>
      <c r="O36" s="16">
        <f t="shared" si="3"/>
        <v>0</v>
      </c>
    </row>
    <row r="37" spans="1:15">
      <c r="A37">
        <v>1881</v>
      </c>
      <c r="B37">
        <v>-0.23224552000000001</v>
      </c>
      <c r="C37">
        <f t="shared" si="4"/>
        <v>0.1016458969</v>
      </c>
      <c r="G37">
        <f>carboncycle!L137</f>
        <v>276.65729405788596</v>
      </c>
      <c r="H37">
        <f t="shared" si="5"/>
        <v>3.2145137858622434E-2</v>
      </c>
      <c r="I37">
        <f t="shared" si="9"/>
        <v>7.9538360318579041E-3</v>
      </c>
      <c r="J37">
        <f t="shared" si="6"/>
        <v>5.3069003185516586E-4</v>
      </c>
      <c r="K37">
        <f>carboncycle!U137</f>
        <v>276.65729405788596</v>
      </c>
      <c r="L37">
        <f t="shared" si="7"/>
        <v>3.2145137858622434E-2</v>
      </c>
      <c r="M37">
        <f t="shared" si="10"/>
        <v>7.9538360318579041E-3</v>
      </c>
      <c r="N37">
        <f t="shared" si="8"/>
        <v>5.3069003185516586E-4</v>
      </c>
      <c r="O37" s="16">
        <f t="shared" si="3"/>
        <v>0</v>
      </c>
    </row>
    <row r="38" spans="1:15">
      <c r="A38">
        <v>1882</v>
      </c>
      <c r="B38">
        <v>-0.29553007999999997</v>
      </c>
      <c r="C38">
        <f t="shared" si="4"/>
        <v>3.8361336900000043E-2</v>
      </c>
      <c r="G38">
        <f>carboncycle!L138</f>
        <v>276.73668481347516</v>
      </c>
      <c r="H38">
        <f t="shared" si="5"/>
        <v>3.3680176408129578E-2</v>
      </c>
      <c r="I38">
        <f t="shared" si="9"/>
        <v>8.3929544817352257E-3</v>
      </c>
      <c r="J38">
        <f t="shared" si="6"/>
        <v>5.7285350113518143E-4</v>
      </c>
      <c r="K38">
        <f>carboncycle!U138</f>
        <v>276.73668481347516</v>
      </c>
      <c r="L38">
        <f t="shared" si="7"/>
        <v>3.3680176408129578E-2</v>
      </c>
      <c r="M38">
        <f t="shared" si="10"/>
        <v>8.3929544817352257E-3</v>
      </c>
      <c r="N38">
        <f t="shared" si="8"/>
        <v>5.7285350113518143E-4</v>
      </c>
      <c r="O38" s="16">
        <f t="shared" si="3"/>
        <v>0</v>
      </c>
    </row>
    <row r="39" spans="1:15">
      <c r="A39">
        <v>1883</v>
      </c>
      <c r="B39">
        <v>-0.34647440000000002</v>
      </c>
      <c r="C39">
        <f t="shared" si="4"/>
        <v>-1.25829831E-2</v>
      </c>
      <c r="G39">
        <f>carboncycle!L139</f>
        <v>276.82043777111102</v>
      </c>
      <c r="H39">
        <f t="shared" si="5"/>
        <v>3.5299081877826287E-2</v>
      </c>
      <c r="I39">
        <f t="shared" si="9"/>
        <v>8.8514296488037408E-3</v>
      </c>
      <c r="J39">
        <f t="shared" si="6"/>
        <v>6.1727167470498965E-4</v>
      </c>
      <c r="K39">
        <f>carboncycle!U139</f>
        <v>276.82043777111102</v>
      </c>
      <c r="L39">
        <f t="shared" si="7"/>
        <v>3.5299081877826287E-2</v>
      </c>
      <c r="M39">
        <f t="shared" si="10"/>
        <v>8.8514296488037408E-3</v>
      </c>
      <c r="N39">
        <f t="shared" si="8"/>
        <v>6.1727167470498965E-4</v>
      </c>
      <c r="O39" s="16">
        <f t="shared" si="3"/>
        <v>0</v>
      </c>
    </row>
    <row r="40" spans="1:15">
      <c r="A40">
        <v>1884</v>
      </c>
      <c r="B40">
        <v>-0.49232006</v>
      </c>
      <c r="C40">
        <f t="shared" si="4"/>
        <v>-0.15842864309999999</v>
      </c>
      <c r="G40">
        <f>carboncycle!L140</f>
        <v>276.90986992486557</v>
      </c>
      <c r="H40">
        <f t="shared" si="5"/>
        <v>3.7027222888340809E-2</v>
      </c>
      <c r="I40">
        <f t="shared" si="9"/>
        <v>9.3309020660814965E-3</v>
      </c>
      <c r="J40">
        <f t="shared" si="6"/>
        <v>6.6404169199787055E-4</v>
      </c>
      <c r="K40">
        <f>carboncycle!U140</f>
        <v>276.90986992486557</v>
      </c>
      <c r="L40">
        <f t="shared" si="7"/>
        <v>3.7027222888340809E-2</v>
      </c>
      <c r="M40">
        <f t="shared" si="10"/>
        <v>9.3309020660814965E-3</v>
      </c>
      <c r="N40">
        <f t="shared" si="8"/>
        <v>6.6404169199787055E-4</v>
      </c>
      <c r="O40" s="16">
        <f t="shared" si="3"/>
        <v>0</v>
      </c>
    </row>
    <row r="41" spans="1:15">
      <c r="A41">
        <v>1885</v>
      </c>
      <c r="B41">
        <v>-0.47112357999999999</v>
      </c>
      <c r="C41">
        <f t="shared" si="4"/>
        <v>-0.13723216309999997</v>
      </c>
      <c r="G41">
        <f>carboncycle!L141</f>
        <v>276.9987159188538</v>
      </c>
      <c r="H41">
        <f t="shared" si="5"/>
        <v>3.8743484683377155E-2</v>
      </c>
      <c r="I41">
        <f t="shared" si="9"/>
        <v>9.8304505812468242E-3</v>
      </c>
      <c r="J41">
        <f t="shared" si="6"/>
        <v>7.1326945892266559E-4</v>
      </c>
      <c r="K41">
        <f>carboncycle!U141</f>
        <v>276.9987159188538</v>
      </c>
      <c r="L41">
        <f t="shared" si="7"/>
        <v>3.8743484683377155E-2</v>
      </c>
      <c r="M41">
        <f t="shared" si="10"/>
        <v>9.8304505812468242E-3</v>
      </c>
      <c r="N41">
        <f t="shared" si="8"/>
        <v>7.1326945892266559E-4</v>
      </c>
      <c r="O41" s="16">
        <f t="shared" si="3"/>
        <v>0</v>
      </c>
    </row>
    <row r="42" spans="1:15">
      <c r="A42">
        <v>1886</v>
      </c>
      <c r="B42">
        <v>-0.42090361999999998</v>
      </c>
      <c r="C42">
        <f t="shared" si="4"/>
        <v>-8.7012203099999963E-2</v>
      </c>
      <c r="G42">
        <f>carboncycle!L142</f>
        <v>277.08673221249552</v>
      </c>
      <c r="H42">
        <f t="shared" si="5"/>
        <v>4.0443176225655304E-2</v>
      </c>
      <c r="I42">
        <f t="shared" si="9"/>
        <v>1.034908805136504E-2</v>
      </c>
      <c r="J42">
        <f t="shared" si="6"/>
        <v>7.650550476974668E-4</v>
      </c>
      <c r="K42">
        <f>carboncycle!U142</f>
        <v>277.08673221249552</v>
      </c>
      <c r="L42">
        <f t="shared" si="7"/>
        <v>4.0443176225655304E-2</v>
      </c>
      <c r="M42">
        <f t="shared" si="10"/>
        <v>1.034908805136504E-2</v>
      </c>
      <c r="N42">
        <f t="shared" si="8"/>
        <v>7.650550476974668E-4</v>
      </c>
      <c r="O42" s="16">
        <f t="shared" si="3"/>
        <v>0</v>
      </c>
    </row>
    <row r="43" spans="1:15">
      <c r="A43">
        <v>1887</v>
      </c>
      <c r="B43">
        <v>-0.49878576000000002</v>
      </c>
      <c r="C43">
        <f t="shared" si="4"/>
        <v>-0.16489434310000001</v>
      </c>
      <c r="G43">
        <f>carboncycle!L143</f>
        <v>277.17503155299886</v>
      </c>
      <c r="H43">
        <f t="shared" si="5"/>
        <v>4.2147791288688688E-2</v>
      </c>
      <c r="I43">
        <f t="shared" si="9"/>
        <v>1.0886305765982837E-2</v>
      </c>
      <c r="J43">
        <f t="shared" si="6"/>
        <v>8.1949235515829861E-4</v>
      </c>
      <c r="K43">
        <f>carboncycle!U143</f>
        <v>277.17503155299886</v>
      </c>
      <c r="L43">
        <f t="shared" si="7"/>
        <v>4.2147791288688688E-2</v>
      </c>
      <c r="M43">
        <f t="shared" si="10"/>
        <v>1.0886305765982837E-2</v>
      </c>
      <c r="N43">
        <f t="shared" si="8"/>
        <v>8.1949235515829861E-4</v>
      </c>
      <c r="O43" s="16">
        <f t="shared" si="3"/>
        <v>0</v>
      </c>
    </row>
    <row r="44" spans="1:15">
      <c r="A44">
        <v>1888</v>
      </c>
      <c r="B44">
        <v>-0.37937889000000002</v>
      </c>
      <c r="C44">
        <f t="shared" si="4"/>
        <v>-4.5487473100000009E-2</v>
      </c>
      <c r="G44">
        <f>carboncycle!L144</f>
        <v>277.26837113483089</v>
      </c>
      <c r="H44">
        <f t="shared" si="5"/>
        <v>4.394911768232275E-2</v>
      </c>
      <c r="I44">
        <f t="shared" si="9"/>
        <v>1.1443513418638623E-2</v>
      </c>
      <c r="J44">
        <f t="shared" si="6"/>
        <v>8.7667185533178195E-4</v>
      </c>
      <c r="K44">
        <f>carboncycle!U144</f>
        <v>277.26837113483089</v>
      </c>
      <c r="L44">
        <f t="shared" si="7"/>
        <v>4.394911768232275E-2</v>
      </c>
      <c r="M44">
        <f t="shared" si="10"/>
        <v>1.1443513418638623E-2</v>
      </c>
      <c r="N44">
        <f t="shared" si="8"/>
        <v>8.7667185533178195E-4</v>
      </c>
      <c r="O44" s="16">
        <f t="shared" si="3"/>
        <v>0</v>
      </c>
    </row>
    <row r="45" spans="1:15">
      <c r="A45">
        <v>1889</v>
      </c>
      <c r="B45">
        <v>-0.24989555999999999</v>
      </c>
      <c r="C45">
        <f t="shared" si="4"/>
        <v>8.3995856900000027E-2</v>
      </c>
      <c r="G45">
        <f>carboncycle!L145</f>
        <v>277.37496991906568</v>
      </c>
      <c r="H45">
        <f t="shared" si="5"/>
        <v>4.600558698598263E-2</v>
      </c>
      <c r="I45">
        <f t="shared" si="9"/>
        <v>1.2025356011075088E-2</v>
      </c>
      <c r="J45">
        <f t="shared" si="6"/>
        <v>9.3669151541136476E-4</v>
      </c>
      <c r="K45">
        <f>carboncycle!U145</f>
        <v>277.37496991906568</v>
      </c>
      <c r="L45">
        <f t="shared" si="7"/>
        <v>4.600558698598263E-2</v>
      </c>
      <c r="M45">
        <f t="shared" si="10"/>
        <v>1.2025356011075088E-2</v>
      </c>
      <c r="N45">
        <f t="shared" si="8"/>
        <v>9.3669151541136476E-4</v>
      </c>
      <c r="O45" s="16">
        <f t="shared" si="3"/>
        <v>0</v>
      </c>
    </row>
    <row r="46" spans="1:15">
      <c r="A46">
        <v>1890</v>
      </c>
      <c r="B46">
        <v>-0.50685817</v>
      </c>
      <c r="C46">
        <f t="shared" si="4"/>
        <v>-0.17296675309999998</v>
      </c>
      <c r="G46">
        <f>carboncycle!L146</f>
        <v>277.47914312093167</v>
      </c>
      <c r="H46">
        <f t="shared" si="5"/>
        <v>4.8014499323237536E-2</v>
      </c>
      <c r="I46">
        <f t="shared" si="9"/>
        <v>1.2630057134324973E-2</v>
      </c>
      <c r="J46">
        <f t="shared" si="6"/>
        <v>9.9967512974673462E-4</v>
      </c>
      <c r="K46">
        <f>carboncycle!U146</f>
        <v>277.47914312093167</v>
      </c>
      <c r="L46">
        <f t="shared" si="7"/>
        <v>4.8014499323237536E-2</v>
      </c>
      <c r="M46">
        <f t="shared" si="10"/>
        <v>1.2630057134324973E-2</v>
      </c>
      <c r="N46">
        <f t="shared" si="8"/>
        <v>9.9967512974673462E-4</v>
      </c>
      <c r="O46" s="16">
        <f t="shared" si="3"/>
        <v>0</v>
      </c>
    </row>
    <row r="47" spans="1:15">
      <c r="A47">
        <v>1891</v>
      </c>
      <c r="B47">
        <v>-0.40131494000000001</v>
      </c>
      <c r="C47">
        <f t="shared" si="4"/>
        <v>-6.7423523099999993E-2</v>
      </c>
      <c r="G47">
        <f>carboncycle!L147</f>
        <v>277.59490140810476</v>
      </c>
      <c r="H47">
        <f t="shared" si="5"/>
        <v>5.0245937998702382E-2</v>
      </c>
      <c r="I47">
        <f t="shared" si="9"/>
        <v>1.3261493328418007E-2</v>
      </c>
      <c r="J47">
        <f t="shared" si="6"/>
        <v>1.065735699532739E-3</v>
      </c>
      <c r="K47">
        <f>carboncycle!U147</f>
        <v>277.59490140810476</v>
      </c>
      <c r="L47">
        <f t="shared" si="7"/>
        <v>5.0245937998702382E-2</v>
      </c>
      <c r="M47">
        <f t="shared" si="10"/>
        <v>1.3261493328418007E-2</v>
      </c>
      <c r="N47">
        <f t="shared" si="8"/>
        <v>1.065735699532739E-3</v>
      </c>
      <c r="O47" s="16">
        <f t="shared" si="3"/>
        <v>0</v>
      </c>
    </row>
    <row r="48" spans="1:15">
      <c r="A48">
        <v>1892</v>
      </c>
      <c r="B48">
        <v>-0.50755850000000002</v>
      </c>
      <c r="C48">
        <f t="shared" si="4"/>
        <v>-0.17366708310000001</v>
      </c>
      <c r="G48">
        <f>carboncycle!L148</f>
        <v>277.7156070508355</v>
      </c>
      <c r="H48">
        <f t="shared" si="5"/>
        <v>5.2571754596598019E-2</v>
      </c>
      <c r="I48">
        <f t="shared" si="9"/>
        <v>1.3920760153874938E-2</v>
      </c>
      <c r="J48">
        <f t="shared" si="6"/>
        <v>1.1350076028648073E-3</v>
      </c>
      <c r="K48">
        <f>carboncycle!U148</f>
        <v>277.7156070508355</v>
      </c>
      <c r="L48">
        <f t="shared" si="7"/>
        <v>5.2571754596598019E-2</v>
      </c>
      <c r="M48">
        <f t="shared" si="10"/>
        <v>1.3920760153874938E-2</v>
      </c>
      <c r="N48">
        <f t="shared" si="8"/>
        <v>1.1350076028648073E-3</v>
      </c>
      <c r="O48" s="16">
        <f t="shared" si="3"/>
        <v>0</v>
      </c>
    </row>
    <row r="49" spans="1:15">
      <c r="A49">
        <v>1893</v>
      </c>
      <c r="B49">
        <v>-0.49461925000000001</v>
      </c>
      <c r="C49">
        <f t="shared" si="4"/>
        <v>-0.16072783309999999</v>
      </c>
      <c r="G49">
        <f>carboncycle!L149</f>
        <v>277.83465004564499</v>
      </c>
      <c r="H49">
        <f t="shared" si="5"/>
        <v>5.4864544578577715E-2</v>
      </c>
      <c r="I49">
        <f t="shared" si="9"/>
        <v>1.4606279471941505E-2</v>
      </c>
      <c r="J49">
        <f t="shared" si="6"/>
        <v>1.2076306773545448E-3</v>
      </c>
      <c r="K49">
        <f>carboncycle!U149</f>
        <v>277.83465004564499</v>
      </c>
      <c r="L49">
        <f t="shared" si="7"/>
        <v>5.4864544578577715E-2</v>
      </c>
      <c r="M49">
        <f t="shared" si="10"/>
        <v>1.4606279471941505E-2</v>
      </c>
      <c r="N49">
        <f t="shared" si="8"/>
        <v>1.2076306773545448E-3</v>
      </c>
      <c r="O49" s="16">
        <f t="shared" si="3"/>
        <v>0</v>
      </c>
    </row>
    <row r="50" spans="1:15">
      <c r="A50">
        <v>1894</v>
      </c>
      <c r="B50">
        <v>-0.48376393000000001</v>
      </c>
      <c r="C50">
        <f t="shared" si="4"/>
        <v>-0.14987251309999999</v>
      </c>
      <c r="G50">
        <f>carboncycle!L150</f>
        <v>277.94954885923289</v>
      </c>
      <c r="H50">
        <f t="shared" si="5"/>
        <v>5.7076585376656032E-2</v>
      </c>
      <c r="I50">
        <f t="shared" si="9"/>
        <v>1.5315537884224179E-2</v>
      </c>
      <c r="J50">
        <f t="shared" si="6"/>
        <v>1.2837350025077987E-3</v>
      </c>
      <c r="K50">
        <f>carboncycle!U150</f>
        <v>277.94954885923289</v>
      </c>
      <c r="L50">
        <f t="shared" si="7"/>
        <v>5.7076585376656032E-2</v>
      </c>
      <c r="M50">
        <f t="shared" si="10"/>
        <v>1.5315537884224179E-2</v>
      </c>
      <c r="N50">
        <f t="shared" si="8"/>
        <v>1.2837350025077987E-3</v>
      </c>
      <c r="O50" s="16">
        <f t="shared" si="3"/>
        <v>0</v>
      </c>
    </row>
    <row r="51" spans="1:15">
      <c r="A51">
        <v>1895</v>
      </c>
      <c r="B51">
        <v>-0.44875159999999997</v>
      </c>
      <c r="C51">
        <f t="shared" si="4"/>
        <v>-0.11486018309999996</v>
      </c>
      <c r="G51">
        <f>carboncycle!L151</f>
        <v>278.06867118152894</v>
      </c>
      <c r="H51">
        <f t="shared" si="5"/>
        <v>5.9368972248395324E-2</v>
      </c>
      <c r="I51">
        <f t="shared" si="9"/>
        <v>1.6049442141406838E-2</v>
      </c>
      <c r="J51">
        <f t="shared" si="6"/>
        <v>1.3634356428759477E-3</v>
      </c>
      <c r="K51">
        <f>carboncycle!U151</f>
        <v>278.06867118152894</v>
      </c>
      <c r="L51">
        <f t="shared" si="7"/>
        <v>5.9368972248395324E-2</v>
      </c>
      <c r="M51">
        <f t="shared" si="10"/>
        <v>1.6049442141406838E-2</v>
      </c>
      <c r="N51">
        <f t="shared" si="8"/>
        <v>1.3634356428759477E-3</v>
      </c>
      <c r="O51" s="16">
        <f t="shared" si="3"/>
        <v>0</v>
      </c>
    </row>
    <row r="52" spans="1:15">
      <c r="A52">
        <v>1896</v>
      </c>
      <c r="B52">
        <v>-0.28400727999999997</v>
      </c>
      <c r="C52">
        <f t="shared" si="4"/>
        <v>4.9884136900000042E-2</v>
      </c>
      <c r="G52">
        <f>carboncycle!L152</f>
        <v>278.19651564576901</v>
      </c>
      <c r="H52">
        <f t="shared" si="5"/>
        <v>6.182811552007051E-2</v>
      </c>
      <c r="I52">
        <f t="shared" si="9"/>
        <v>1.681065950430816E-2</v>
      </c>
      <c r="J52">
        <f t="shared" si="6"/>
        <v>1.4468521597876031E-3</v>
      </c>
      <c r="K52">
        <f>carboncycle!U152</f>
        <v>278.19651564576901</v>
      </c>
      <c r="L52">
        <f t="shared" si="7"/>
        <v>6.182811552007051E-2</v>
      </c>
      <c r="M52">
        <f t="shared" si="10"/>
        <v>1.681065950430816E-2</v>
      </c>
      <c r="N52">
        <f t="shared" si="8"/>
        <v>1.4468521597876031E-3</v>
      </c>
      <c r="O52" s="16">
        <f t="shared" si="3"/>
        <v>0</v>
      </c>
    </row>
    <row r="53" spans="1:15">
      <c r="A53">
        <v>1897</v>
      </c>
      <c r="B53">
        <v>-0.25980017</v>
      </c>
      <c r="C53">
        <f t="shared" si="4"/>
        <v>7.4091246900000018E-2</v>
      </c>
      <c r="G53">
        <f>carboncycle!L153</f>
        <v>278.3279751201917</v>
      </c>
      <c r="H53">
        <f t="shared" si="5"/>
        <v>6.435561687144549E-2</v>
      </c>
      <c r="I53">
        <f t="shared" si="9"/>
        <v>1.7599732311823095E-2</v>
      </c>
      <c r="J53">
        <f t="shared" si="6"/>
        <v>1.5341185855044799E-3</v>
      </c>
      <c r="K53">
        <f>carboncycle!U153</f>
        <v>278.3279751201917</v>
      </c>
      <c r="L53">
        <f t="shared" si="7"/>
        <v>6.435561687144549E-2</v>
      </c>
      <c r="M53">
        <f t="shared" si="10"/>
        <v>1.7599732311823095E-2</v>
      </c>
      <c r="N53">
        <f t="shared" si="8"/>
        <v>1.5341185855044799E-3</v>
      </c>
      <c r="O53" s="16">
        <f t="shared" si="3"/>
        <v>0</v>
      </c>
    </row>
    <row r="54" spans="1:15">
      <c r="A54">
        <v>1898</v>
      </c>
      <c r="B54">
        <v>-0.48579212999999999</v>
      </c>
      <c r="C54">
        <f t="shared" si="4"/>
        <v>-0.15190071309999997</v>
      </c>
      <c r="G54">
        <f>carboncycle!L154</f>
        <v>278.46678063337981</v>
      </c>
      <c r="H54">
        <f t="shared" si="5"/>
        <v>6.7023061215223945E-2</v>
      </c>
      <c r="I54">
        <f t="shared" si="9"/>
        <v>1.8418668535621092E-2</v>
      </c>
      <c r="J54">
        <f t="shared" si="6"/>
        <v>1.6253712714699696E-3</v>
      </c>
      <c r="K54">
        <f>carboncycle!U154</f>
        <v>278.46678063337981</v>
      </c>
      <c r="L54">
        <f t="shared" si="7"/>
        <v>6.7023061215223945E-2</v>
      </c>
      <c r="M54">
        <f t="shared" si="10"/>
        <v>1.8418668535621092E-2</v>
      </c>
      <c r="N54">
        <f t="shared" si="8"/>
        <v>1.6253712714699696E-3</v>
      </c>
      <c r="O54" s="16">
        <f t="shared" si="3"/>
        <v>0</v>
      </c>
    </row>
    <row r="55" spans="1:15">
      <c r="A55">
        <v>1899</v>
      </c>
      <c r="B55">
        <v>-0.35543364</v>
      </c>
      <c r="C55">
        <f t="shared" si="4"/>
        <v>-2.154222309999998E-2</v>
      </c>
      <c r="G55">
        <f>carboncycle!L155</f>
        <v>278.61455941588378</v>
      </c>
      <c r="H55">
        <f t="shared" si="5"/>
        <v>6.986148515120312E-2</v>
      </c>
      <c r="I55">
        <f t="shared" si="9"/>
        <v>1.9270053701500988E-2</v>
      </c>
      <c r="J55">
        <f t="shared" si="6"/>
        <v>1.7207571999303479E-3</v>
      </c>
      <c r="K55">
        <f>carboncycle!U155</f>
        <v>278.61455941588378</v>
      </c>
      <c r="L55">
        <f t="shared" si="7"/>
        <v>6.986148515120312E-2</v>
      </c>
      <c r="M55">
        <f t="shared" si="10"/>
        <v>1.9270053701500988E-2</v>
      </c>
      <c r="N55">
        <f t="shared" si="8"/>
        <v>1.7207571999303479E-3</v>
      </c>
      <c r="O55" s="16">
        <f t="shared" si="3"/>
        <v>0</v>
      </c>
    </row>
    <row r="56" spans="1:15">
      <c r="A56">
        <v>1900</v>
      </c>
      <c r="B56">
        <v>-0.23447904</v>
      </c>
      <c r="C56">
        <f t="shared" si="4"/>
        <v>9.9412376900000016E-2</v>
      </c>
      <c r="G56">
        <f>carboncycle!L156</f>
        <v>278.77899037401664</v>
      </c>
      <c r="H56">
        <f t="shared" si="5"/>
        <v>7.3017982573396104E-2</v>
      </c>
      <c r="I56">
        <f t="shared" si="9"/>
        <v>2.015943547706835E-2</v>
      </c>
      <c r="J56">
        <f t="shared" si="6"/>
        <v>1.8204372040592691E-3</v>
      </c>
      <c r="K56">
        <f>carboncycle!U156</f>
        <v>278.77899037401664</v>
      </c>
      <c r="L56">
        <f t="shared" si="7"/>
        <v>7.3017982573396104E-2</v>
      </c>
      <c r="M56">
        <f t="shared" si="10"/>
        <v>2.015943547706835E-2</v>
      </c>
      <c r="N56">
        <f t="shared" si="8"/>
        <v>1.8204372040592691E-3</v>
      </c>
      <c r="O56" s="16">
        <f t="shared" si="3"/>
        <v>0</v>
      </c>
    </row>
    <row r="57" spans="1:15">
      <c r="A57">
        <v>1901</v>
      </c>
      <c r="B57">
        <v>-0.29342857</v>
      </c>
      <c r="C57">
        <f t="shared" si="4"/>
        <v>4.0462846900000016E-2</v>
      </c>
      <c r="G57">
        <f>carboncycle!L157</f>
        <v>278.95232990231432</v>
      </c>
      <c r="H57">
        <f t="shared" si="5"/>
        <v>7.634347810336678E-2</v>
      </c>
      <c r="I57">
        <f t="shared" si="9"/>
        <v>2.108909239036149E-2</v>
      </c>
      <c r="J57">
        <f t="shared" si="6"/>
        <v>1.9246027142499607E-3</v>
      </c>
      <c r="K57">
        <f>carboncycle!U157</f>
        <v>278.95232990231432</v>
      </c>
      <c r="L57">
        <f t="shared" si="7"/>
        <v>7.634347810336678E-2</v>
      </c>
      <c r="M57">
        <f t="shared" si="10"/>
        <v>2.108909239036149E-2</v>
      </c>
      <c r="N57">
        <f t="shared" si="8"/>
        <v>1.9246027142499607E-3</v>
      </c>
      <c r="O57" s="16">
        <f t="shared" si="3"/>
        <v>0</v>
      </c>
    </row>
    <row r="58" spans="1:15">
      <c r="A58">
        <v>1902</v>
      </c>
      <c r="B58">
        <v>-0.43898427000000001</v>
      </c>
      <c r="C58">
        <f t="shared" si="4"/>
        <v>-0.10509285309999999</v>
      </c>
      <c r="G58">
        <f>carboncycle!L158</f>
        <v>279.13023678143645</v>
      </c>
      <c r="H58">
        <f t="shared" si="5"/>
        <v>7.975444949851522E-2</v>
      </c>
      <c r="I58">
        <f t="shared" si="9"/>
        <v>2.2059499483195896E-2</v>
      </c>
      <c r="J58">
        <f t="shared" si="6"/>
        <v>2.0334570156102742E-3</v>
      </c>
      <c r="K58">
        <f>carboncycle!U158</f>
        <v>279.13023678143645</v>
      </c>
      <c r="L58">
        <f t="shared" si="7"/>
        <v>7.975444949851522E-2</v>
      </c>
      <c r="M58">
        <f t="shared" si="10"/>
        <v>2.2059499483195896E-2</v>
      </c>
      <c r="N58">
        <f t="shared" si="8"/>
        <v>2.0334570156102742E-3</v>
      </c>
      <c r="O58" s="16">
        <f t="shared" si="3"/>
        <v>0</v>
      </c>
    </row>
    <row r="59" spans="1:15">
      <c r="A59">
        <v>1903</v>
      </c>
      <c r="B59">
        <v>-0.53332639999999998</v>
      </c>
      <c r="C59">
        <f t="shared" si="4"/>
        <v>-0.19943498309999996</v>
      </c>
      <c r="G59">
        <f>carboncycle!L159</f>
        <v>279.31095881633962</v>
      </c>
      <c r="H59">
        <f t="shared" si="5"/>
        <v>8.3217170114782857E-2</v>
      </c>
      <c r="I59">
        <f t="shared" si="9"/>
        <v>2.3070419148933118E-2</v>
      </c>
      <c r="J59">
        <f t="shared" si="6"/>
        <v>2.1472049368261607E-3</v>
      </c>
      <c r="K59">
        <f>carboncycle!U159</f>
        <v>279.31095881633962</v>
      </c>
      <c r="L59">
        <f t="shared" si="7"/>
        <v>8.3217170114782857E-2</v>
      </c>
      <c r="M59">
        <f t="shared" si="10"/>
        <v>2.3070419148933118E-2</v>
      </c>
      <c r="N59">
        <f t="shared" si="8"/>
        <v>2.1472049368261607E-3</v>
      </c>
      <c r="O59" s="16">
        <f t="shared" si="3"/>
        <v>0</v>
      </c>
    </row>
    <row r="60" spans="1:15">
      <c r="A60">
        <v>1904</v>
      </c>
      <c r="B60">
        <v>-0.59756140000000002</v>
      </c>
      <c r="C60">
        <f t="shared" si="4"/>
        <v>-0.2636699831</v>
      </c>
      <c r="G60">
        <f>carboncycle!L160</f>
        <v>279.51203206643555</v>
      </c>
      <c r="H60">
        <f t="shared" si="5"/>
        <v>8.7067197590347326E-2</v>
      </c>
      <c r="I60">
        <f t="shared" si="9"/>
        <v>2.4128572557576177E-2</v>
      </c>
      <c r="J60">
        <f t="shared" si="6"/>
        <v>2.2660487935509282E-3</v>
      </c>
      <c r="K60">
        <f>carboncycle!U160</f>
        <v>279.51203206643555</v>
      </c>
      <c r="L60">
        <f t="shared" si="7"/>
        <v>8.7067197590347326E-2</v>
      </c>
      <c r="M60">
        <f t="shared" si="10"/>
        <v>2.4128572557576177E-2</v>
      </c>
      <c r="N60">
        <f t="shared" si="8"/>
        <v>2.2660487935509282E-3</v>
      </c>
      <c r="O60" s="16">
        <f t="shared" si="3"/>
        <v>0</v>
      </c>
    </row>
    <row r="61" spans="1:15">
      <c r="A61">
        <v>1905</v>
      </c>
      <c r="B61">
        <v>-0.40775131999999997</v>
      </c>
      <c r="C61">
        <f t="shared" si="4"/>
        <v>-7.3859903099999957E-2</v>
      </c>
      <c r="G61">
        <f>carboncycle!L161</f>
        <v>279.71187595463942</v>
      </c>
      <c r="H61">
        <f t="shared" si="5"/>
        <v>9.0890942720225007E-2</v>
      </c>
      <c r="I61">
        <f t="shared" si="9"/>
        <v>2.5231895238555103E-2</v>
      </c>
      <c r="J61">
        <f t="shared" si="6"/>
        <v>2.3902279285305918E-3</v>
      </c>
      <c r="K61">
        <f>carboncycle!U161</f>
        <v>279.71187595463942</v>
      </c>
      <c r="L61">
        <f t="shared" si="7"/>
        <v>9.0890942720225007E-2</v>
      </c>
      <c r="M61">
        <f t="shared" si="10"/>
        <v>2.5231895238555103E-2</v>
      </c>
      <c r="N61">
        <f t="shared" si="8"/>
        <v>2.3902279285305918E-3</v>
      </c>
      <c r="O61" s="16">
        <f t="shared" si="3"/>
        <v>0</v>
      </c>
    </row>
    <row r="62" spans="1:15">
      <c r="A62">
        <v>1906</v>
      </c>
      <c r="B62">
        <v>-0.31913930000000001</v>
      </c>
      <c r="C62">
        <f t="shared" si="4"/>
        <v>1.4752116900000001E-2</v>
      </c>
      <c r="G62">
        <f>carboncycle!L162</f>
        <v>279.92603869132455</v>
      </c>
      <c r="H62">
        <f t="shared" si="5"/>
        <v>9.4985628470460007E-2</v>
      </c>
      <c r="I62">
        <f t="shared" si="9"/>
        <v>2.6384548088134535E-2</v>
      </c>
      <c r="J62">
        <f t="shared" si="6"/>
        <v>2.5199685988515309E-3</v>
      </c>
      <c r="K62">
        <f>carboncycle!U162</f>
        <v>279.92603869132455</v>
      </c>
      <c r="L62">
        <f t="shared" si="7"/>
        <v>9.4985628470460007E-2</v>
      </c>
      <c r="M62">
        <f t="shared" si="10"/>
        <v>2.6384548088134535E-2</v>
      </c>
      <c r="N62">
        <f t="shared" si="8"/>
        <v>2.5199685988515309E-3</v>
      </c>
      <c r="O62" s="16">
        <f t="shared" si="3"/>
        <v>0</v>
      </c>
    </row>
    <row r="63" spans="1:15">
      <c r="A63">
        <v>1907</v>
      </c>
      <c r="B63">
        <v>-0.50415770000000004</v>
      </c>
      <c r="C63">
        <f t="shared" si="4"/>
        <v>-0.17026628310000003</v>
      </c>
      <c r="G63">
        <f>carboncycle!L163</f>
        <v>280.1563269502202</v>
      </c>
      <c r="H63">
        <f t="shared" si="5"/>
        <v>9.9385132293830836E-2</v>
      </c>
      <c r="I63">
        <f t="shared" si="9"/>
        <v>2.7591258051078666E-2</v>
      </c>
      <c r="J63">
        <f t="shared" si="6"/>
        <v>2.6555194103506582E-3</v>
      </c>
      <c r="K63">
        <f>carboncycle!U163</f>
        <v>280.1563269502202</v>
      </c>
      <c r="L63">
        <f t="shared" si="7"/>
        <v>9.9385132293830836E-2</v>
      </c>
      <c r="M63">
        <f t="shared" si="10"/>
        <v>2.7591258051078666E-2</v>
      </c>
      <c r="N63">
        <f t="shared" si="8"/>
        <v>2.6555194103506582E-3</v>
      </c>
      <c r="O63" s="16">
        <f t="shared" si="3"/>
        <v>0</v>
      </c>
    </row>
    <row r="64" spans="1:15">
      <c r="A64">
        <v>1908</v>
      </c>
      <c r="B64">
        <v>-0.51387070000000001</v>
      </c>
      <c r="C64">
        <f t="shared" si="4"/>
        <v>-0.1799792831</v>
      </c>
      <c r="G64">
        <f>carboncycle!L164</f>
        <v>280.41768683821363</v>
      </c>
      <c r="H64">
        <f t="shared" si="5"/>
        <v>0.10437385980416397</v>
      </c>
      <c r="I64">
        <f t="shared" si="9"/>
        <v>2.8862488077957861E-2</v>
      </c>
      <c r="J64">
        <f t="shared" si="6"/>
        <v>2.7971544058299934E-3</v>
      </c>
      <c r="K64">
        <f>carboncycle!U164</f>
        <v>280.41768683821363</v>
      </c>
      <c r="L64">
        <f t="shared" si="7"/>
        <v>0.10437385980416397</v>
      </c>
      <c r="M64">
        <f t="shared" si="10"/>
        <v>2.8862488077957861E-2</v>
      </c>
      <c r="N64">
        <f t="shared" si="8"/>
        <v>2.7971544058299934E-3</v>
      </c>
      <c r="O64" s="16">
        <f t="shared" si="3"/>
        <v>0</v>
      </c>
    </row>
    <row r="65" spans="1:15">
      <c r="A65">
        <v>1909</v>
      </c>
      <c r="B65">
        <v>-0.53576489999999999</v>
      </c>
      <c r="C65">
        <f t="shared" si="4"/>
        <v>-0.20187348309999997</v>
      </c>
      <c r="G65">
        <f>carboncycle!L165</f>
        <v>280.65667420452883</v>
      </c>
      <c r="H65">
        <f t="shared" si="5"/>
        <v>0.10893148202284685</v>
      </c>
      <c r="I65">
        <f t="shared" si="9"/>
        <v>3.0187226969141907E-2</v>
      </c>
      <c r="J65">
        <f t="shared" si="6"/>
        <v>2.9452055010876798E-3</v>
      </c>
      <c r="K65">
        <f>carboncycle!U165</f>
        <v>280.65667420452883</v>
      </c>
      <c r="L65">
        <f t="shared" si="7"/>
        <v>0.10893148202284685</v>
      </c>
      <c r="M65">
        <f t="shared" si="10"/>
        <v>3.0187226969141907E-2</v>
      </c>
      <c r="N65">
        <f t="shared" si="8"/>
        <v>2.9452055010876798E-3</v>
      </c>
      <c r="O65" s="16">
        <f t="shared" si="3"/>
        <v>0</v>
      </c>
    </row>
    <row r="66" spans="1:15">
      <c r="A66">
        <v>1910</v>
      </c>
      <c r="B66">
        <v>-0.53102419999999995</v>
      </c>
      <c r="C66">
        <f t="shared" si="4"/>
        <v>-0.19713278309999993</v>
      </c>
      <c r="G66">
        <f>carboncycle!L166</f>
        <v>280.90773006382392</v>
      </c>
      <c r="H66">
        <f t="shared" si="5"/>
        <v>0.11371507915437259</v>
      </c>
      <c r="I66">
        <f t="shared" si="9"/>
        <v>3.156843731378544E-2</v>
      </c>
      <c r="J66">
        <f t="shared" si="6"/>
        <v>3.0999401830262277E-3</v>
      </c>
      <c r="K66">
        <f>carboncycle!U166</f>
        <v>280.90773006382392</v>
      </c>
      <c r="L66">
        <f t="shared" si="7"/>
        <v>0.11371507915437259</v>
      </c>
      <c r="M66">
        <f t="shared" si="10"/>
        <v>3.156843731378544E-2</v>
      </c>
      <c r="N66">
        <f t="shared" si="8"/>
        <v>3.0999401830262277E-3</v>
      </c>
      <c r="O66" s="16">
        <f t="shared" si="3"/>
        <v>0</v>
      </c>
    </row>
    <row r="67" spans="1:15">
      <c r="A67">
        <v>1911</v>
      </c>
      <c r="B67">
        <v>-0.53920509999999999</v>
      </c>
      <c r="C67">
        <f t="shared" si="4"/>
        <v>-0.20531368309999998</v>
      </c>
      <c r="G67">
        <f>carboncycle!L167</f>
        <v>281.16989392203794</v>
      </c>
      <c r="H67">
        <f t="shared" si="5"/>
        <v>0.11870576614599419</v>
      </c>
      <c r="I67">
        <f t="shared" si="9"/>
        <v>3.3008594857772404E-2</v>
      </c>
      <c r="J67">
        <f t="shared" si="6"/>
        <v>3.2616412467289398E-3</v>
      </c>
      <c r="K67">
        <f>carboncycle!U167</f>
        <v>281.16989392203794</v>
      </c>
      <c r="L67">
        <f t="shared" si="7"/>
        <v>0.11870576614599419</v>
      </c>
      <c r="M67">
        <f t="shared" si="10"/>
        <v>3.3008594857772404E-2</v>
      </c>
      <c r="N67">
        <f t="shared" si="8"/>
        <v>3.2616412467289398E-3</v>
      </c>
      <c r="O67" s="16">
        <f t="shared" si="3"/>
        <v>0</v>
      </c>
    </row>
    <row r="68" spans="1:15">
      <c r="A68">
        <v>1912</v>
      </c>
      <c r="B68">
        <v>-0.47567302</v>
      </c>
      <c r="C68">
        <f t="shared" si="4"/>
        <v>-0.14178160309999999</v>
      </c>
      <c r="G68">
        <f>carboncycle!L168</f>
        <v>281.43485297940884</v>
      </c>
      <c r="H68">
        <f t="shared" si="5"/>
        <v>0.12374493820965522</v>
      </c>
      <c r="I68">
        <f t="shared" si="9"/>
        <v>3.4506811064550079E-2</v>
      </c>
      <c r="J68">
        <f t="shared" si="6"/>
        <v>3.4306039432396669E-3</v>
      </c>
      <c r="K68">
        <f>carboncycle!U168</f>
        <v>281.43485297940884</v>
      </c>
      <c r="L68">
        <f t="shared" si="7"/>
        <v>0.12374493820965522</v>
      </c>
      <c r="M68">
        <f t="shared" si="10"/>
        <v>3.4506811064550079E-2</v>
      </c>
      <c r="N68">
        <f t="shared" si="8"/>
        <v>3.4306039432396669E-3</v>
      </c>
      <c r="O68" s="16">
        <f t="shared" si="3"/>
        <v>0</v>
      </c>
    </row>
    <row r="69" spans="1:15">
      <c r="A69">
        <v>1913</v>
      </c>
      <c r="B69">
        <v>-0.46715254000000001</v>
      </c>
      <c r="C69">
        <f t="shared" si="4"/>
        <v>-0.13326112309999999</v>
      </c>
      <c r="G69">
        <f>carboncycle!L169</f>
        <v>281.71502369663347</v>
      </c>
      <c r="H69">
        <f t="shared" si="5"/>
        <v>0.12906825806782743</v>
      </c>
      <c r="I69">
        <f t="shared" si="9"/>
        <v>3.6067109476542042E-2</v>
      </c>
      <c r="J69">
        <f t="shared" si="6"/>
        <v>3.6071167996887098E-3</v>
      </c>
      <c r="K69">
        <f>carboncycle!U169</f>
        <v>281.71502369663347</v>
      </c>
      <c r="L69">
        <f t="shared" si="7"/>
        <v>0.12906825806782743</v>
      </c>
      <c r="M69">
        <f t="shared" si="10"/>
        <v>3.6067109476542042E-2</v>
      </c>
      <c r="N69">
        <f t="shared" si="8"/>
        <v>3.6071167996887098E-3</v>
      </c>
      <c r="O69" s="16">
        <f t="shared" si="3"/>
        <v>0</v>
      </c>
    </row>
    <row r="70" spans="1:15">
      <c r="A70">
        <v>1914</v>
      </c>
      <c r="B70">
        <v>-0.2625924</v>
      </c>
      <c r="C70">
        <f t="shared" si="4"/>
        <v>7.1299016900000012E-2</v>
      </c>
      <c r="G70">
        <f>carboncycle!L170</f>
        <v>282.01967829108679</v>
      </c>
      <c r="H70">
        <f t="shared" si="5"/>
        <v>0.13485077325893641</v>
      </c>
      <c r="I70">
        <f t="shared" si="9"/>
        <v>3.769700831927085E-2</v>
      </c>
      <c r="J70">
        <f t="shared" si="6"/>
        <v>3.7914895580932369E-3</v>
      </c>
      <c r="K70">
        <f>carboncycle!U170</f>
        <v>282.01967829108679</v>
      </c>
      <c r="L70">
        <f t="shared" si="7"/>
        <v>0.13485077325893641</v>
      </c>
      <c r="M70">
        <f t="shared" si="10"/>
        <v>3.769700831927085E-2</v>
      </c>
      <c r="N70">
        <f t="shared" si="8"/>
        <v>3.7914895580932369E-3</v>
      </c>
      <c r="O70" s="16">
        <f t="shared" ref="O70:O133" si="11">M70-I70</f>
        <v>0</v>
      </c>
    </row>
    <row r="71" spans="1:15">
      <c r="A71">
        <v>1915</v>
      </c>
      <c r="B71">
        <v>-0.19184391000000001</v>
      </c>
      <c r="C71">
        <f t="shared" ref="C71:C134" si="12">B71-C$4</f>
        <v>0.14204750690000001</v>
      </c>
      <c r="G71">
        <f>carboncycle!L171</f>
        <v>282.27409334305258</v>
      </c>
      <c r="H71">
        <f t="shared" ref="H71:H134" si="13">H$3*LN(G71/G$3)</f>
        <v>0.1396749293586953</v>
      </c>
      <c r="I71">
        <f t="shared" si="9"/>
        <v>3.9374422473995745E-2</v>
      </c>
      <c r="J71">
        <f t="shared" ref="J71:J134" si="14">J70+J$3*(I70-J70)</f>
        <v>3.9840729046567254E-3</v>
      </c>
      <c r="K71">
        <f>carboncycle!U171</f>
        <v>282.27409334305258</v>
      </c>
      <c r="L71">
        <f t="shared" ref="L71:L134" si="15">L$3*LN(K71/K$3)</f>
        <v>0.1396749293586953</v>
      </c>
      <c r="M71">
        <f t="shared" si="10"/>
        <v>3.9374422473995745E-2</v>
      </c>
      <c r="N71">
        <f t="shared" ref="N71:N134" si="16">N70+N$3*(M70-N70)</f>
        <v>3.9840729046567254E-3</v>
      </c>
      <c r="O71" s="16">
        <f t="shared" si="11"/>
        <v>0</v>
      </c>
    </row>
    <row r="72" spans="1:15">
      <c r="A72">
        <v>1916</v>
      </c>
      <c r="B72">
        <v>-0.42020996999999999</v>
      </c>
      <c r="C72">
        <f t="shared" si="12"/>
        <v>-8.6318553099999973E-2</v>
      </c>
      <c r="G72">
        <f>carboncycle!L172</f>
        <v>282.51984749413043</v>
      </c>
      <c r="H72">
        <f t="shared" si="13"/>
        <v>0.1443307328161258</v>
      </c>
      <c r="I72">
        <f t="shared" ref="I72:I135" si="17">I71+I$3*(I$4*H72-I71)+I$5*(J71-I71)</f>
        <v>4.1094358881567608E-2</v>
      </c>
      <c r="J72">
        <f t="shared" si="14"/>
        <v>4.1850900902105706E-3</v>
      </c>
      <c r="K72">
        <f>carboncycle!U172</f>
        <v>282.51984749413043</v>
      </c>
      <c r="L72">
        <f t="shared" si="15"/>
        <v>0.1443307328161258</v>
      </c>
      <c r="M72">
        <f t="shared" ref="M72:M135" si="18">M71+M$3*(M$4*L72-M71)+M$5*(N71-M71)</f>
        <v>4.1094358881567608E-2</v>
      </c>
      <c r="N72">
        <f t="shared" si="16"/>
        <v>4.1850900902105706E-3</v>
      </c>
      <c r="O72" s="16">
        <f t="shared" si="11"/>
        <v>0</v>
      </c>
    </row>
    <row r="73" spans="1:15">
      <c r="A73">
        <v>1917</v>
      </c>
      <c r="B73">
        <v>-0.54301953000000003</v>
      </c>
      <c r="C73">
        <f t="shared" si="12"/>
        <v>-0.20912811310000001</v>
      </c>
      <c r="G73">
        <f>carboncycle!L173</f>
        <v>282.79243384820057</v>
      </c>
      <c r="H73">
        <f t="shared" si="13"/>
        <v>0.14949013640748537</v>
      </c>
      <c r="I73">
        <f t="shared" si="17"/>
        <v>4.2865907003694866E-2</v>
      </c>
      <c r="J73">
        <f t="shared" si="14"/>
        <v>4.3947347369454786E-3</v>
      </c>
      <c r="K73">
        <f>carboncycle!U173</f>
        <v>282.79243384820057</v>
      </c>
      <c r="L73">
        <f t="shared" si="15"/>
        <v>0.14949013640748537</v>
      </c>
      <c r="M73">
        <f t="shared" si="18"/>
        <v>4.2865907003694866E-2</v>
      </c>
      <c r="N73">
        <f t="shared" si="16"/>
        <v>4.3947347369454786E-3</v>
      </c>
      <c r="O73" s="16">
        <f t="shared" si="11"/>
        <v>0</v>
      </c>
    </row>
    <row r="74" spans="1:15">
      <c r="A74">
        <v>1918</v>
      </c>
      <c r="B74">
        <v>-0.42458433000000001</v>
      </c>
      <c r="C74">
        <f t="shared" si="12"/>
        <v>-9.0692913099999994E-2</v>
      </c>
      <c r="G74">
        <f>carboncycle!L174</f>
        <v>283.08582201038428</v>
      </c>
      <c r="H74">
        <f t="shared" si="13"/>
        <v>0.15503771414907191</v>
      </c>
      <c r="I74">
        <f t="shared" si="17"/>
        <v>4.4695467478110644E-2</v>
      </c>
      <c r="J74">
        <f t="shared" si="14"/>
        <v>4.613250995420615E-3</v>
      </c>
      <c r="K74">
        <f>carboncycle!U174</f>
        <v>283.08582201038428</v>
      </c>
      <c r="L74">
        <f t="shared" si="15"/>
        <v>0.15503771414907191</v>
      </c>
      <c r="M74">
        <f t="shared" si="18"/>
        <v>4.4695467478110644E-2</v>
      </c>
      <c r="N74">
        <f t="shared" si="16"/>
        <v>4.613250995420615E-3</v>
      </c>
      <c r="O74" s="16">
        <f t="shared" si="11"/>
        <v>0</v>
      </c>
    </row>
    <row r="75" spans="1:15">
      <c r="A75">
        <v>1919</v>
      </c>
      <c r="B75">
        <v>-0.32551822000000002</v>
      </c>
      <c r="C75">
        <f t="shared" si="12"/>
        <v>8.3731968999999906E-3</v>
      </c>
      <c r="G75">
        <f>carboncycle!L175</f>
        <v>283.36473673587744</v>
      </c>
      <c r="H75">
        <f t="shared" si="13"/>
        <v>0.16030629012253247</v>
      </c>
      <c r="I75">
        <f t="shared" si="17"/>
        <v>4.657541437832613E-2</v>
      </c>
      <c r="J75">
        <f t="shared" si="14"/>
        <v>4.8409179850422944E-3</v>
      </c>
      <c r="K75">
        <f>carboncycle!U175</f>
        <v>283.36473673587744</v>
      </c>
      <c r="L75">
        <f t="shared" si="15"/>
        <v>0.16030629012253247</v>
      </c>
      <c r="M75">
        <f t="shared" si="18"/>
        <v>4.657541437832613E-2</v>
      </c>
      <c r="N75">
        <f t="shared" si="16"/>
        <v>4.8409179850422944E-3</v>
      </c>
      <c r="O75" s="16">
        <f t="shared" si="11"/>
        <v>0</v>
      </c>
    </row>
    <row r="76" spans="1:15">
      <c r="A76">
        <v>1920</v>
      </c>
      <c r="B76">
        <v>-0.29858079999999998</v>
      </c>
      <c r="C76">
        <f t="shared" si="12"/>
        <v>3.5310616900000036E-2</v>
      </c>
      <c r="G76">
        <f>carboncycle!L176</f>
        <v>283.57834066581739</v>
      </c>
      <c r="H76">
        <f t="shared" si="13"/>
        <v>0.16433766866758526</v>
      </c>
      <c r="I76">
        <f t="shared" si="17"/>
        <v>4.8478531022869906E-2</v>
      </c>
      <c r="J76">
        <f t="shared" si="14"/>
        <v>5.0779699245561468E-3</v>
      </c>
      <c r="K76">
        <f>carboncycle!U176</f>
        <v>283.57834066581739</v>
      </c>
      <c r="L76">
        <f t="shared" si="15"/>
        <v>0.16433766866758526</v>
      </c>
      <c r="M76">
        <f t="shared" si="18"/>
        <v>4.8478531022869906E-2</v>
      </c>
      <c r="N76">
        <f t="shared" si="16"/>
        <v>5.0779699245561468E-3</v>
      </c>
      <c r="O76" s="16">
        <f t="shared" si="11"/>
        <v>0</v>
      </c>
    </row>
    <row r="77" spans="1:15">
      <c r="A77">
        <v>1921</v>
      </c>
      <c r="B77">
        <v>-0.24067702999999999</v>
      </c>
      <c r="C77">
        <f t="shared" si="12"/>
        <v>9.3214386900000029E-2</v>
      </c>
      <c r="G77">
        <f>carboncycle!L177</f>
        <v>283.85075497057267</v>
      </c>
      <c r="H77">
        <f t="shared" si="13"/>
        <v>0.16947458058704029</v>
      </c>
      <c r="I77">
        <f t="shared" si="17"/>
        <v>5.0427018229698486E-2</v>
      </c>
      <c r="J77">
        <f t="shared" si="14"/>
        <v>5.324485111594569E-3</v>
      </c>
      <c r="K77">
        <f>carboncycle!U177</f>
        <v>283.85075497057267</v>
      </c>
      <c r="L77">
        <f t="shared" si="15"/>
        <v>0.16947458058704029</v>
      </c>
      <c r="M77">
        <f t="shared" si="18"/>
        <v>5.0427018229698486E-2</v>
      </c>
      <c r="N77">
        <f t="shared" si="16"/>
        <v>5.324485111594569E-3</v>
      </c>
      <c r="O77" s="16">
        <f t="shared" si="11"/>
        <v>0</v>
      </c>
    </row>
    <row r="78" spans="1:15">
      <c r="A78">
        <v>1922</v>
      </c>
      <c r="B78">
        <v>-0.33922812000000002</v>
      </c>
      <c r="C78">
        <f t="shared" si="12"/>
        <v>-5.3367031000000065E-3</v>
      </c>
      <c r="G78">
        <f>carboncycle!L178</f>
        <v>284.05807303274543</v>
      </c>
      <c r="H78">
        <f t="shared" si="13"/>
        <v>0.17338067123822554</v>
      </c>
      <c r="I78">
        <f t="shared" si="17"/>
        <v>5.2393959097737551E-2</v>
      </c>
      <c r="J78">
        <f t="shared" si="14"/>
        <v>5.5806674997053995E-3</v>
      </c>
      <c r="K78">
        <f>carboncycle!U178</f>
        <v>284.05807303274543</v>
      </c>
      <c r="L78">
        <f t="shared" si="15"/>
        <v>0.17338067123822554</v>
      </c>
      <c r="M78">
        <f t="shared" si="18"/>
        <v>5.2393959097737551E-2</v>
      </c>
      <c r="N78">
        <f t="shared" si="16"/>
        <v>5.5806674997053995E-3</v>
      </c>
      <c r="O78" s="16">
        <f t="shared" si="11"/>
        <v>0</v>
      </c>
    </row>
    <row r="79" spans="1:15">
      <c r="A79">
        <v>1923</v>
      </c>
      <c r="B79">
        <v>-0.31793054999999998</v>
      </c>
      <c r="C79">
        <f t="shared" si="12"/>
        <v>1.5960866900000037E-2</v>
      </c>
      <c r="G79">
        <f>carboncycle!L179</f>
        <v>284.28467057452542</v>
      </c>
      <c r="H79">
        <f t="shared" si="13"/>
        <v>0.17764674809552605</v>
      </c>
      <c r="I79">
        <f t="shared" si="17"/>
        <v>5.4386271715752915E-2</v>
      </c>
      <c r="J79">
        <f t="shared" si="14"/>
        <v>5.8465669959822221E-3</v>
      </c>
      <c r="K79">
        <f>carboncycle!U179</f>
        <v>284.28467057452542</v>
      </c>
      <c r="L79">
        <f t="shared" si="15"/>
        <v>0.17764674809552605</v>
      </c>
      <c r="M79">
        <f t="shared" si="18"/>
        <v>5.4386271715752915E-2</v>
      </c>
      <c r="N79">
        <f t="shared" si="16"/>
        <v>5.8465669959822221E-3</v>
      </c>
      <c r="O79" s="16">
        <f t="shared" si="11"/>
        <v>0</v>
      </c>
    </row>
    <row r="80" spans="1:15">
      <c r="A80">
        <v>1924</v>
      </c>
      <c r="B80">
        <v>-0.31206220000000001</v>
      </c>
      <c r="C80">
        <f t="shared" si="12"/>
        <v>2.1829216900000004E-2</v>
      </c>
      <c r="G80">
        <f>carboncycle!L180</f>
        <v>284.56774992684393</v>
      </c>
      <c r="H80">
        <f t="shared" si="13"/>
        <v>0.18297141440733752</v>
      </c>
      <c r="I80">
        <f t="shared" si="17"/>
        <v>5.6425114518097681E-2</v>
      </c>
      <c r="J80">
        <f t="shared" si="14"/>
        <v>6.1222725187905199E-3</v>
      </c>
      <c r="K80">
        <f>carboncycle!U180</f>
        <v>284.56774992684393</v>
      </c>
      <c r="L80">
        <f t="shared" si="15"/>
        <v>0.18297141440733752</v>
      </c>
      <c r="M80">
        <f t="shared" si="18"/>
        <v>5.6425114518097681E-2</v>
      </c>
      <c r="N80">
        <f t="shared" si="16"/>
        <v>6.1222725187905199E-3</v>
      </c>
      <c r="O80" s="16">
        <f t="shared" si="11"/>
        <v>0</v>
      </c>
    </row>
    <row r="81" spans="1:15">
      <c r="A81">
        <v>1925</v>
      </c>
      <c r="B81">
        <v>-0.28242525000000002</v>
      </c>
      <c r="C81">
        <f t="shared" si="12"/>
        <v>5.1466166899999999E-2</v>
      </c>
      <c r="G81">
        <f>carboncycle!L181</f>
        <v>284.84188260624722</v>
      </c>
      <c r="H81">
        <f t="shared" si="13"/>
        <v>0.18812274963007458</v>
      </c>
      <c r="I81">
        <f t="shared" si="17"/>
        <v>5.8505435605390392E-2</v>
      </c>
      <c r="J81">
        <f t="shared" si="14"/>
        <v>6.4079926613465846E-3</v>
      </c>
      <c r="K81">
        <f>carboncycle!U181</f>
        <v>284.84188260624722</v>
      </c>
      <c r="L81">
        <f t="shared" si="15"/>
        <v>0.18812274963007458</v>
      </c>
      <c r="M81">
        <f t="shared" si="18"/>
        <v>5.8505435605390392E-2</v>
      </c>
      <c r="N81">
        <f t="shared" si="16"/>
        <v>6.4079926613465846E-3</v>
      </c>
      <c r="O81" s="16">
        <f t="shared" si="11"/>
        <v>0</v>
      </c>
    </row>
    <row r="82" spans="1:15">
      <c r="A82">
        <v>1926</v>
      </c>
      <c r="B82">
        <v>-0.12283547</v>
      </c>
      <c r="C82">
        <f t="shared" si="12"/>
        <v>0.21105594690000001</v>
      </c>
      <c r="G82">
        <f>carboncycle!L182</f>
        <v>285.11715389581775</v>
      </c>
      <c r="H82">
        <f t="shared" si="13"/>
        <v>0.19329049474644777</v>
      </c>
      <c r="I82">
        <f t="shared" si="17"/>
        <v>6.0626280782054065E-2</v>
      </c>
      <c r="J82">
        <f t="shared" si="14"/>
        <v>6.7039061372687536E-3</v>
      </c>
      <c r="K82">
        <f>carboncycle!U182</f>
        <v>285.11715389581775</v>
      </c>
      <c r="L82">
        <f t="shared" si="15"/>
        <v>0.19329049474644777</v>
      </c>
      <c r="M82">
        <f t="shared" si="18"/>
        <v>6.0626280782054065E-2</v>
      </c>
      <c r="N82">
        <f t="shared" si="16"/>
        <v>6.7039061372687536E-3</v>
      </c>
      <c r="O82" s="16">
        <f t="shared" si="11"/>
        <v>0</v>
      </c>
    </row>
    <row r="83" spans="1:15">
      <c r="A83">
        <v>1927</v>
      </c>
      <c r="B83">
        <v>-0.22940508000000001</v>
      </c>
      <c r="C83">
        <f t="shared" si="12"/>
        <v>0.1044863369</v>
      </c>
      <c r="G83">
        <f>carboncycle!L183</f>
        <v>285.39193708333994</v>
      </c>
      <c r="H83">
        <f t="shared" si="13"/>
        <v>0.1984441029541594</v>
      </c>
      <c r="I83">
        <f t="shared" si="17"/>
        <v>6.2786096013777007E-2</v>
      </c>
      <c r="J83">
        <f t="shared" si="14"/>
        <v>7.0101852252511341E-3</v>
      </c>
      <c r="K83">
        <f>carboncycle!U183</f>
        <v>285.39193708333994</v>
      </c>
      <c r="L83">
        <f t="shared" si="15"/>
        <v>0.1984441029541594</v>
      </c>
      <c r="M83">
        <f t="shared" si="18"/>
        <v>6.2786096013777007E-2</v>
      </c>
      <c r="N83">
        <f t="shared" si="16"/>
        <v>7.0101852252511341E-3</v>
      </c>
      <c r="O83" s="16">
        <f t="shared" si="11"/>
        <v>0</v>
      </c>
    </row>
    <row r="84" spans="1:15">
      <c r="A84">
        <v>1928</v>
      </c>
      <c r="B84">
        <v>-0.20676154999999999</v>
      </c>
      <c r="C84">
        <f t="shared" si="12"/>
        <v>0.12712986690000003</v>
      </c>
      <c r="G84">
        <f>carboncycle!L184</f>
        <v>285.69983132344504</v>
      </c>
      <c r="H84">
        <f t="shared" si="13"/>
        <v>0.20421282327297943</v>
      </c>
      <c r="I84">
        <f t="shared" si="17"/>
        <v>6.4996411593270229E-2</v>
      </c>
      <c r="J84">
        <f t="shared" si="14"/>
        <v>7.3269923985299608E-3</v>
      </c>
      <c r="K84">
        <f>carboncycle!U184</f>
        <v>285.69983132344504</v>
      </c>
      <c r="L84">
        <f t="shared" si="15"/>
        <v>0.20421282327297943</v>
      </c>
      <c r="M84">
        <f t="shared" si="18"/>
        <v>6.4996411593270229E-2</v>
      </c>
      <c r="N84">
        <f t="shared" si="16"/>
        <v>7.3269923985299608E-3</v>
      </c>
      <c r="O84" s="16">
        <f t="shared" si="11"/>
        <v>0</v>
      </c>
    </row>
    <row r="85" spans="1:15">
      <c r="A85">
        <v>1929</v>
      </c>
      <c r="B85">
        <v>-0.39275663999999999</v>
      </c>
      <c r="C85">
        <f t="shared" si="12"/>
        <v>-5.8865223099999975E-2</v>
      </c>
      <c r="G85">
        <f>carboncycle!L185</f>
        <v>286.00338371617079</v>
      </c>
      <c r="H85">
        <f t="shared" si="13"/>
        <v>0.20989411178412948</v>
      </c>
      <c r="I85">
        <f t="shared" si="17"/>
        <v>6.7253828995766596E-2</v>
      </c>
      <c r="J85">
        <f t="shared" si="14"/>
        <v>7.6545546995560858E-3</v>
      </c>
      <c r="K85">
        <f>carboncycle!U185</f>
        <v>286.00338371617079</v>
      </c>
      <c r="L85">
        <f t="shared" si="15"/>
        <v>0.20989411178412948</v>
      </c>
      <c r="M85">
        <f t="shared" si="18"/>
        <v>6.7253828995766596E-2</v>
      </c>
      <c r="N85">
        <f t="shared" si="16"/>
        <v>7.6545546995560858E-3</v>
      </c>
      <c r="O85" s="16">
        <f t="shared" si="11"/>
        <v>0</v>
      </c>
    </row>
    <row r="86" spans="1:15">
      <c r="A86">
        <v>1930</v>
      </c>
      <c r="B86">
        <v>-0.1768054</v>
      </c>
      <c r="C86">
        <f t="shared" si="12"/>
        <v>0.15708601690000001</v>
      </c>
      <c r="G86">
        <f>carboncycle!L186</f>
        <v>286.3395491918323</v>
      </c>
      <c r="H86">
        <f t="shared" si="13"/>
        <v>0.21617875477767559</v>
      </c>
      <c r="I86">
        <f t="shared" si="17"/>
        <v>6.956936970135244E-2</v>
      </c>
      <c r="J86">
        <f t="shared" si="14"/>
        <v>7.9930785775585607E-3</v>
      </c>
      <c r="K86">
        <f>carboncycle!U186</f>
        <v>286.3395491918323</v>
      </c>
      <c r="L86">
        <f t="shared" si="15"/>
        <v>0.21617875477767559</v>
      </c>
      <c r="M86">
        <f t="shared" si="18"/>
        <v>6.956936970135244E-2</v>
      </c>
      <c r="N86">
        <f t="shared" si="16"/>
        <v>7.9930785775585607E-3</v>
      </c>
      <c r="O86" s="16">
        <f t="shared" si="11"/>
        <v>0</v>
      </c>
    </row>
    <row r="87" spans="1:15">
      <c r="A87">
        <v>1931</v>
      </c>
      <c r="B87">
        <v>-0.10339768000000001</v>
      </c>
      <c r="C87">
        <f t="shared" si="12"/>
        <v>0.23049373690000002</v>
      </c>
      <c r="G87">
        <f>carboncycle!L187</f>
        <v>286.62599031076252</v>
      </c>
      <c r="H87">
        <f t="shared" si="13"/>
        <v>0.22152797740378574</v>
      </c>
      <c r="I87">
        <f t="shared" si="17"/>
        <v>7.1921825060345113E-2</v>
      </c>
      <c r="J87">
        <f t="shared" si="14"/>
        <v>8.3428319111417092E-3</v>
      </c>
      <c r="K87">
        <f>carboncycle!U187</f>
        <v>286.62599031076252</v>
      </c>
      <c r="L87">
        <f t="shared" si="15"/>
        <v>0.22152797740378574</v>
      </c>
      <c r="M87">
        <f t="shared" si="18"/>
        <v>7.1921825060345113E-2</v>
      </c>
      <c r="N87">
        <f t="shared" si="16"/>
        <v>8.3428319111417092E-3</v>
      </c>
      <c r="O87" s="16">
        <f t="shared" si="11"/>
        <v>0</v>
      </c>
    </row>
    <row r="88" spans="1:15">
      <c r="A88">
        <v>1932</v>
      </c>
      <c r="B88">
        <v>-0.14546165999999999</v>
      </c>
      <c r="C88">
        <f t="shared" si="12"/>
        <v>0.18842975690000002</v>
      </c>
      <c r="G88">
        <f>carboncycle!L188</f>
        <v>286.85640469937374</v>
      </c>
      <c r="H88">
        <f t="shared" si="13"/>
        <v>0.22582703542588944</v>
      </c>
      <c r="I88">
        <f t="shared" si="17"/>
        <v>7.4288311497856849E-2</v>
      </c>
      <c r="J88">
        <f t="shared" si="14"/>
        <v>8.7039605922291843E-3</v>
      </c>
      <c r="K88">
        <f>carboncycle!U188</f>
        <v>286.85640469937374</v>
      </c>
      <c r="L88">
        <f t="shared" si="15"/>
        <v>0.22582703542588944</v>
      </c>
      <c r="M88">
        <f t="shared" si="18"/>
        <v>7.4288311497856849E-2</v>
      </c>
      <c r="N88">
        <f t="shared" si="16"/>
        <v>8.7039605922291843E-3</v>
      </c>
      <c r="O88" s="16">
        <f t="shared" si="11"/>
        <v>0</v>
      </c>
    </row>
    <row r="89" spans="1:15">
      <c r="A89">
        <v>1933</v>
      </c>
      <c r="B89">
        <v>-0.32234442000000002</v>
      </c>
      <c r="C89">
        <f t="shared" si="12"/>
        <v>1.1546996899999995E-2</v>
      </c>
      <c r="G89">
        <f>carboncycle!L189</f>
        <v>287.04325876279489</v>
      </c>
      <c r="H89">
        <f t="shared" si="13"/>
        <v>0.22931081260253522</v>
      </c>
      <c r="I89">
        <f t="shared" si="17"/>
        <v>7.6651565679657557E-2</v>
      </c>
      <c r="J89">
        <f t="shared" si="14"/>
        <v>9.0764797053731489E-3</v>
      </c>
      <c r="K89">
        <f>carboncycle!U189</f>
        <v>287.04325876279489</v>
      </c>
      <c r="L89">
        <f t="shared" si="15"/>
        <v>0.22931081260253522</v>
      </c>
      <c r="M89">
        <f t="shared" si="18"/>
        <v>7.6651565679657557E-2</v>
      </c>
      <c r="N89">
        <f t="shared" si="16"/>
        <v>9.0764797053731489E-3</v>
      </c>
      <c r="O89" s="16">
        <f t="shared" si="11"/>
        <v>0</v>
      </c>
    </row>
    <row r="90" spans="1:15">
      <c r="A90">
        <v>1934</v>
      </c>
      <c r="B90">
        <v>-0.17433684999999999</v>
      </c>
      <c r="C90">
        <f t="shared" si="12"/>
        <v>0.15955456690000003</v>
      </c>
      <c r="G90">
        <f>carboncycle!L190</f>
        <v>287.25352066893055</v>
      </c>
      <c r="H90">
        <f t="shared" si="13"/>
        <v>0.23322830365725103</v>
      </c>
      <c r="I90">
        <f t="shared" si="17"/>
        <v>7.9020760520186972E-2</v>
      </c>
      <c r="J90">
        <f t="shared" si="14"/>
        <v>9.460306193707085E-3</v>
      </c>
      <c r="K90">
        <f>carboncycle!U190</f>
        <v>287.25352066893055</v>
      </c>
      <c r="L90">
        <f t="shared" si="15"/>
        <v>0.23322830365725103</v>
      </c>
      <c r="M90">
        <f t="shared" si="18"/>
        <v>7.9020760520186972E-2</v>
      </c>
      <c r="N90">
        <f t="shared" si="16"/>
        <v>9.460306193707085E-3</v>
      </c>
      <c r="O90" s="16">
        <f t="shared" si="11"/>
        <v>0</v>
      </c>
    </row>
    <row r="91" spans="1:15">
      <c r="A91">
        <v>1935</v>
      </c>
      <c r="B91">
        <v>-0.20605921999999999</v>
      </c>
      <c r="C91">
        <f t="shared" si="12"/>
        <v>0.12783219690000003</v>
      </c>
      <c r="G91">
        <f>carboncycle!L191</f>
        <v>287.50068678885862</v>
      </c>
      <c r="H91">
        <f t="shared" si="13"/>
        <v>0.23782970998354333</v>
      </c>
      <c r="I91">
        <f t="shared" si="17"/>
        <v>8.1409947491474149E-2</v>
      </c>
      <c r="J91">
        <f t="shared" si="14"/>
        <v>9.8554095742814912E-3</v>
      </c>
      <c r="K91">
        <f>carboncycle!U191</f>
        <v>287.50068678885862</v>
      </c>
      <c r="L91">
        <f t="shared" si="15"/>
        <v>0.23782970998354333</v>
      </c>
      <c r="M91">
        <f t="shared" si="18"/>
        <v>8.1409947491474149E-2</v>
      </c>
      <c r="N91">
        <f t="shared" si="16"/>
        <v>9.8554095742814912E-3</v>
      </c>
      <c r="O91" s="16">
        <f t="shared" si="11"/>
        <v>0</v>
      </c>
    </row>
    <row r="92" spans="1:15">
      <c r="A92">
        <v>1936</v>
      </c>
      <c r="B92">
        <v>-0.16952092999999999</v>
      </c>
      <c r="C92">
        <f t="shared" si="12"/>
        <v>0.16437048690000003</v>
      </c>
      <c r="G92">
        <f>carboncycle!L192</f>
        <v>287.76998612133667</v>
      </c>
      <c r="H92">
        <f t="shared" si="13"/>
        <v>0.24283866177561847</v>
      </c>
      <c r="I92">
        <f t="shared" si="17"/>
        <v>8.3826990779607161E-2</v>
      </c>
      <c r="J92">
        <f t="shared" si="14"/>
        <v>1.0261839349651145E-2</v>
      </c>
      <c r="K92">
        <f>carboncycle!U192</f>
        <v>287.76998612133667</v>
      </c>
      <c r="L92">
        <f t="shared" si="15"/>
        <v>0.24283866177561847</v>
      </c>
      <c r="M92">
        <f t="shared" si="18"/>
        <v>8.3826990779607161E-2</v>
      </c>
      <c r="N92">
        <f t="shared" si="16"/>
        <v>1.0261839349651145E-2</v>
      </c>
      <c r="O92" s="16">
        <f t="shared" si="11"/>
        <v>0</v>
      </c>
    </row>
    <row r="93" spans="1:15">
      <c r="A93">
        <v>1937</v>
      </c>
      <c r="B93">
        <v>-1.9198929999999999E-2</v>
      </c>
      <c r="C93">
        <f t="shared" si="12"/>
        <v>0.31469248690000001</v>
      </c>
      <c r="G93">
        <f>carboncycle!L193</f>
        <v>288.08334642406845</v>
      </c>
      <c r="H93">
        <f t="shared" si="13"/>
        <v>0.24866124780697024</v>
      </c>
      <c r="I93">
        <f t="shared" si="17"/>
        <v>8.6287905710013643E-2</v>
      </c>
      <c r="J93">
        <f t="shared" si="14"/>
        <v>1.0679689409773294E-2</v>
      </c>
      <c r="K93">
        <f>carboncycle!U193</f>
        <v>288.08334642406845</v>
      </c>
      <c r="L93">
        <f t="shared" si="15"/>
        <v>0.24866124780697024</v>
      </c>
      <c r="M93">
        <f t="shared" si="18"/>
        <v>8.6287905710013643E-2</v>
      </c>
      <c r="N93">
        <f t="shared" si="16"/>
        <v>1.0679689409773294E-2</v>
      </c>
      <c r="O93" s="16">
        <f t="shared" si="11"/>
        <v>0</v>
      </c>
    </row>
    <row r="94" spans="1:15">
      <c r="A94">
        <v>1938</v>
      </c>
      <c r="B94">
        <v>-1.2200732000000001E-2</v>
      </c>
      <c r="C94">
        <f t="shared" si="12"/>
        <v>0.32169068490000002</v>
      </c>
      <c r="G94">
        <f>carboncycle!L194</f>
        <v>288.42735816366667</v>
      </c>
      <c r="H94">
        <f t="shared" si="13"/>
        <v>0.25504608337254531</v>
      </c>
      <c r="I94">
        <f t="shared" si="17"/>
        <v>8.8802973915841119E-2</v>
      </c>
      <c r="J94">
        <f t="shared" si="14"/>
        <v>1.1109144078358659E-2</v>
      </c>
      <c r="K94">
        <f>carboncycle!U194</f>
        <v>288.42735816366667</v>
      </c>
      <c r="L94">
        <f t="shared" si="15"/>
        <v>0.25504608337254531</v>
      </c>
      <c r="M94">
        <f t="shared" si="18"/>
        <v>8.8802973915841119E-2</v>
      </c>
      <c r="N94">
        <f t="shared" si="16"/>
        <v>1.1109144078358659E-2</v>
      </c>
      <c r="O94" s="16">
        <f t="shared" si="11"/>
        <v>0</v>
      </c>
    </row>
    <row r="95" spans="1:15">
      <c r="A95">
        <v>1939</v>
      </c>
      <c r="B95">
        <v>-4.0797167000000002E-2</v>
      </c>
      <c r="C95">
        <f t="shared" si="12"/>
        <v>0.29309424989999999</v>
      </c>
      <c r="G95">
        <f>carboncycle!L195</f>
        <v>288.73254627004951</v>
      </c>
      <c r="H95">
        <f t="shared" si="13"/>
        <v>0.26070398340607281</v>
      </c>
      <c r="I95">
        <f t="shared" si="17"/>
        <v>9.1355440164104379E-2</v>
      </c>
      <c r="J95">
        <f t="shared" si="14"/>
        <v>1.155044503183556E-2</v>
      </c>
      <c r="K95">
        <f>carboncycle!U195</f>
        <v>288.73254627004951</v>
      </c>
      <c r="L95">
        <f t="shared" si="15"/>
        <v>0.26070398340607281</v>
      </c>
      <c r="M95">
        <f t="shared" si="18"/>
        <v>9.1355440164104379E-2</v>
      </c>
      <c r="N95">
        <f t="shared" si="16"/>
        <v>1.155044503183556E-2</v>
      </c>
      <c r="O95" s="16">
        <f t="shared" si="11"/>
        <v>0</v>
      </c>
    </row>
    <row r="96" spans="1:15">
      <c r="A96">
        <v>1940</v>
      </c>
      <c r="B96">
        <v>7.5935840000000004E-2</v>
      </c>
      <c r="C96">
        <f t="shared" si="12"/>
        <v>0.40982725689999999</v>
      </c>
      <c r="G96">
        <f>carboncycle!L196</f>
        <v>289.05708165529205</v>
      </c>
      <c r="H96">
        <f t="shared" si="13"/>
        <v>0.26671400646541016</v>
      </c>
      <c r="I96">
        <f t="shared" si="17"/>
        <v>9.3951450992346683E-2</v>
      </c>
      <c r="J96">
        <f t="shared" si="14"/>
        <v>1.2003737404186846E-2</v>
      </c>
      <c r="K96">
        <f>carboncycle!U196</f>
        <v>289.05708165529205</v>
      </c>
      <c r="L96">
        <f t="shared" si="15"/>
        <v>0.26671400646541016</v>
      </c>
      <c r="M96">
        <f t="shared" si="18"/>
        <v>9.3951450992346683E-2</v>
      </c>
      <c r="N96">
        <f t="shared" si="16"/>
        <v>1.2003737404186846E-2</v>
      </c>
      <c r="O96" s="16">
        <f t="shared" si="11"/>
        <v>0</v>
      </c>
    </row>
    <row r="97" spans="1:15">
      <c r="A97">
        <v>1941</v>
      </c>
      <c r="B97">
        <v>3.8129336999999999E-2</v>
      </c>
      <c r="C97">
        <f t="shared" si="12"/>
        <v>0.3720207539</v>
      </c>
      <c r="G97">
        <f>carboncycle!L197</f>
        <v>289.42674120904542</v>
      </c>
      <c r="H97">
        <f t="shared" si="13"/>
        <v>0.27355146260022906</v>
      </c>
      <c r="I97">
        <f t="shared" si="17"/>
        <v>9.6606795010088869E-2</v>
      </c>
      <c r="J97">
        <f t="shared" si="14"/>
        <v>1.2469200417367593E-2</v>
      </c>
      <c r="K97">
        <f>carboncycle!U197</f>
        <v>289.42674120904542</v>
      </c>
      <c r="L97">
        <f t="shared" si="15"/>
        <v>0.27355146260022906</v>
      </c>
      <c r="M97">
        <f t="shared" si="18"/>
        <v>9.6606795010088869E-2</v>
      </c>
      <c r="N97">
        <f t="shared" si="16"/>
        <v>1.2469200417367593E-2</v>
      </c>
      <c r="O97" s="16">
        <f t="shared" si="11"/>
        <v>0</v>
      </c>
    </row>
    <row r="98" spans="1:15">
      <c r="A98">
        <v>1942</v>
      </c>
      <c r="B98">
        <v>1.4060908999999999E-3</v>
      </c>
      <c r="C98">
        <f t="shared" si="12"/>
        <v>0.33529750780000001</v>
      </c>
      <c r="G98">
        <f>carboncycle!L198</f>
        <v>289.80544566670903</v>
      </c>
      <c r="H98">
        <f t="shared" si="13"/>
        <v>0.28054716892696563</v>
      </c>
      <c r="I98">
        <f t="shared" si="17"/>
        <v>9.9322882603717869E-2</v>
      </c>
      <c r="J98">
        <f t="shared" si="14"/>
        <v>1.2947101954654251E-2</v>
      </c>
      <c r="K98">
        <f>carboncycle!U198</f>
        <v>289.80544566670903</v>
      </c>
      <c r="L98">
        <f t="shared" si="15"/>
        <v>0.28054716892696563</v>
      </c>
      <c r="M98">
        <f t="shared" si="18"/>
        <v>9.9322882603717869E-2</v>
      </c>
      <c r="N98">
        <f t="shared" si="16"/>
        <v>1.2947101954654251E-2</v>
      </c>
      <c r="O98" s="16">
        <f t="shared" si="11"/>
        <v>0</v>
      </c>
    </row>
    <row r="99" spans="1:15">
      <c r="A99">
        <v>1943</v>
      </c>
      <c r="B99">
        <v>6.4140745000000002E-3</v>
      </c>
      <c r="C99">
        <f t="shared" si="12"/>
        <v>0.34030549139999999</v>
      </c>
      <c r="G99">
        <f>carboncycle!L199</f>
        <v>290.18082678020602</v>
      </c>
      <c r="H99">
        <f t="shared" si="13"/>
        <v>0.28747246813847915</v>
      </c>
      <c r="I99">
        <f t="shared" si="17"/>
        <v>0.10209634410874699</v>
      </c>
      <c r="J99">
        <f t="shared" si="14"/>
        <v>1.3437716388740932E-2</v>
      </c>
      <c r="K99">
        <f>carboncycle!U199</f>
        <v>290.18082678020602</v>
      </c>
      <c r="L99">
        <f t="shared" si="15"/>
        <v>0.28747246813847915</v>
      </c>
      <c r="M99">
        <f t="shared" si="18"/>
        <v>0.10209634410874699</v>
      </c>
      <c r="N99">
        <f t="shared" si="16"/>
        <v>1.3437716388740932E-2</v>
      </c>
      <c r="O99" s="16">
        <f t="shared" si="11"/>
        <v>0</v>
      </c>
    </row>
    <row r="100" spans="1:15">
      <c r="A100">
        <v>1944</v>
      </c>
      <c r="B100">
        <v>0.14410513999999999</v>
      </c>
      <c r="C100">
        <f t="shared" si="12"/>
        <v>0.47799655689999998</v>
      </c>
      <c r="G100">
        <f>carboncycle!L200</f>
        <v>290.5730107039663</v>
      </c>
      <c r="H100">
        <f t="shared" si="13"/>
        <v>0.29469819503217703</v>
      </c>
      <c r="I100">
        <f t="shared" si="17"/>
        <v>0.10493160303896065</v>
      </c>
      <c r="J100">
        <f t="shared" si="14"/>
        <v>1.3941297394190567E-2</v>
      </c>
      <c r="K100">
        <f>carboncycle!U200</f>
        <v>290.5730107039663</v>
      </c>
      <c r="L100">
        <f t="shared" si="15"/>
        <v>0.29469819503217703</v>
      </c>
      <c r="M100">
        <f t="shared" si="18"/>
        <v>0.10493160303896065</v>
      </c>
      <c r="N100">
        <f t="shared" si="16"/>
        <v>1.3941297394190567E-2</v>
      </c>
      <c r="O100" s="16">
        <f t="shared" si="11"/>
        <v>0</v>
      </c>
    </row>
    <row r="101" spans="1:15">
      <c r="A101">
        <v>1945</v>
      </c>
      <c r="B101">
        <v>4.3088365000000003E-2</v>
      </c>
      <c r="C101">
        <f t="shared" si="12"/>
        <v>0.37697978190000003</v>
      </c>
      <c r="G101">
        <f>carboncycle!L201</f>
        <v>290.9546790874428</v>
      </c>
      <c r="H101">
        <f t="shared" si="13"/>
        <v>0.30172082243457093</v>
      </c>
      <c r="I101">
        <f t="shared" si="17"/>
        <v>0.10782251079991867</v>
      </c>
      <c r="J101">
        <f t="shared" si="14"/>
        <v>1.4458122330252862E-2</v>
      </c>
      <c r="K101">
        <f>carboncycle!U201</f>
        <v>290.9546790874428</v>
      </c>
      <c r="L101">
        <f t="shared" si="15"/>
        <v>0.30172082243457093</v>
      </c>
      <c r="M101">
        <f t="shared" si="18"/>
        <v>0.10782251079991867</v>
      </c>
      <c r="N101">
        <f t="shared" si="16"/>
        <v>1.4458122330252862E-2</v>
      </c>
      <c r="O101" s="16">
        <f t="shared" si="11"/>
        <v>0</v>
      </c>
    </row>
    <row r="102" spans="1:15">
      <c r="A102">
        <v>1946</v>
      </c>
      <c r="B102">
        <v>-0.1188128</v>
      </c>
      <c r="C102">
        <f t="shared" si="12"/>
        <v>0.21507861690000002</v>
      </c>
      <c r="G102">
        <f>carboncycle!L202</f>
        <v>291.2260251318898</v>
      </c>
      <c r="H102">
        <f t="shared" si="13"/>
        <v>0.30670793874533481</v>
      </c>
      <c r="I102">
        <f t="shared" si="17"/>
        <v>0.11072517421638514</v>
      </c>
      <c r="J102">
        <f t="shared" si="14"/>
        <v>1.4988432056760564E-2</v>
      </c>
      <c r="K102">
        <f>carboncycle!U202</f>
        <v>291.2260251318898</v>
      </c>
      <c r="L102">
        <f t="shared" si="15"/>
        <v>0.30670793874533481</v>
      </c>
      <c r="M102">
        <f t="shared" si="18"/>
        <v>0.11072517421638514</v>
      </c>
      <c r="N102">
        <f t="shared" si="16"/>
        <v>1.4988432056760564E-2</v>
      </c>
      <c r="O102" s="16">
        <f t="shared" si="11"/>
        <v>0</v>
      </c>
    </row>
    <row r="103" spans="1:15">
      <c r="A103">
        <v>1947</v>
      </c>
      <c r="B103">
        <v>-9.1205544999999999E-2</v>
      </c>
      <c r="C103">
        <f t="shared" si="12"/>
        <v>0.24268587190000002</v>
      </c>
      <c r="G103">
        <f>carboncycle!L203</f>
        <v>291.53503995286815</v>
      </c>
      <c r="H103">
        <f t="shared" si="13"/>
        <v>0.3123817201498732</v>
      </c>
      <c r="I103">
        <f t="shared" si="17"/>
        <v>0.11365352600018395</v>
      </c>
      <c r="J103">
        <f t="shared" si="14"/>
        <v>1.5532216752227232E-2</v>
      </c>
      <c r="K103">
        <f>carboncycle!U203</f>
        <v>291.53503995286815</v>
      </c>
      <c r="L103">
        <f t="shared" si="15"/>
        <v>0.3123817201498732</v>
      </c>
      <c r="M103">
        <f t="shared" si="18"/>
        <v>0.11365352600018395</v>
      </c>
      <c r="N103">
        <f t="shared" si="16"/>
        <v>1.5532216752227232E-2</v>
      </c>
      <c r="O103" s="16">
        <f t="shared" si="11"/>
        <v>0</v>
      </c>
    </row>
    <row r="104" spans="1:15">
      <c r="A104">
        <v>1948</v>
      </c>
      <c r="B104">
        <v>-0.12466127</v>
      </c>
      <c r="C104">
        <f t="shared" si="12"/>
        <v>0.20923014690000002</v>
      </c>
      <c r="G104">
        <f>carboncycle!L204</f>
        <v>291.9139452257117</v>
      </c>
      <c r="H104">
        <f t="shared" si="13"/>
        <v>0.31933054874051797</v>
      </c>
      <c r="I104">
        <f t="shared" si="17"/>
        <v>0.11663322473564754</v>
      </c>
      <c r="J104">
        <f t="shared" si="14"/>
        <v>1.6089545788755627E-2</v>
      </c>
      <c r="K104">
        <f>carboncycle!U204</f>
        <v>291.9139452257117</v>
      </c>
      <c r="L104">
        <f t="shared" si="15"/>
        <v>0.31933054874051797</v>
      </c>
      <c r="M104">
        <f t="shared" si="18"/>
        <v>0.11663322473564754</v>
      </c>
      <c r="N104">
        <f t="shared" si="16"/>
        <v>1.6089545788755627E-2</v>
      </c>
      <c r="O104" s="16">
        <f t="shared" si="11"/>
        <v>0</v>
      </c>
    </row>
    <row r="105" spans="1:15">
      <c r="A105">
        <v>1949</v>
      </c>
      <c r="B105">
        <v>-0.14380224</v>
      </c>
      <c r="C105">
        <f t="shared" si="12"/>
        <v>0.19008917690000002</v>
      </c>
      <c r="G105">
        <f>carboncycle!L205</f>
        <v>292.32218703515588</v>
      </c>
      <c r="H105">
        <f t="shared" si="13"/>
        <v>0.32680729971635664</v>
      </c>
      <c r="I105">
        <f t="shared" si="17"/>
        <v>0.11967361027742453</v>
      </c>
      <c r="J105">
        <f t="shared" si="14"/>
        <v>1.6660633885173973E-2</v>
      </c>
      <c r="K105">
        <f>carboncycle!U205</f>
        <v>292.32218703515588</v>
      </c>
      <c r="L105">
        <f t="shared" si="15"/>
        <v>0.32680729971635664</v>
      </c>
      <c r="M105">
        <f t="shared" si="18"/>
        <v>0.11967361027742453</v>
      </c>
      <c r="N105">
        <f t="shared" si="16"/>
        <v>1.6660633885173973E-2</v>
      </c>
      <c r="O105" s="16">
        <f t="shared" si="11"/>
        <v>0</v>
      </c>
    </row>
    <row r="106" spans="1:15">
      <c r="A106">
        <v>1950</v>
      </c>
      <c r="B106">
        <v>-0.22662178999999999</v>
      </c>
      <c r="C106">
        <f t="shared" si="12"/>
        <v>0.10726962690000003</v>
      </c>
      <c r="G106">
        <f>carboncycle!L206</f>
        <v>292.69913708981255</v>
      </c>
      <c r="H106">
        <f t="shared" si="13"/>
        <v>0.3337016913849582</v>
      </c>
      <c r="I106">
        <f t="shared" si="17"/>
        <v>0.12276072200309637</v>
      </c>
      <c r="J106">
        <f t="shared" si="14"/>
        <v>1.7245747591081956E-2</v>
      </c>
      <c r="K106">
        <f>carboncycle!U206</f>
        <v>292.69913708981255</v>
      </c>
      <c r="L106">
        <f t="shared" si="15"/>
        <v>0.3337016913849582</v>
      </c>
      <c r="M106">
        <f t="shared" si="18"/>
        <v>0.12276072200309637</v>
      </c>
      <c r="N106">
        <f t="shared" si="16"/>
        <v>1.7245747591081956E-2</v>
      </c>
      <c r="O106" s="16">
        <f t="shared" si="11"/>
        <v>0</v>
      </c>
    </row>
    <row r="107" spans="1:15">
      <c r="A107">
        <v>1951</v>
      </c>
      <c r="B107">
        <v>-6.1153970000000002E-2</v>
      </c>
      <c r="C107">
        <f t="shared" si="12"/>
        <v>0.27273744690000001</v>
      </c>
      <c r="G107">
        <f>carboncycle!L207</f>
        <v>293.17002172932069</v>
      </c>
      <c r="H107">
        <f t="shared" si="13"/>
        <v>0.34230167766488251</v>
      </c>
      <c r="I107">
        <f t="shared" si="17"/>
        <v>0.12592844540926795</v>
      </c>
      <c r="J107">
        <f t="shared" si="14"/>
        <v>1.7845072645742199E-2</v>
      </c>
      <c r="K107">
        <f>carboncycle!U207</f>
        <v>293.17002172932069</v>
      </c>
      <c r="L107">
        <f t="shared" si="15"/>
        <v>0.34230167766488251</v>
      </c>
      <c r="M107">
        <f t="shared" si="18"/>
        <v>0.12592844540926795</v>
      </c>
      <c r="N107">
        <f t="shared" si="16"/>
        <v>1.7845072645742199E-2</v>
      </c>
      <c r="O107" s="16">
        <f t="shared" si="11"/>
        <v>0</v>
      </c>
    </row>
    <row r="108" spans="1:15">
      <c r="A108">
        <v>1952</v>
      </c>
      <c r="B108">
        <v>1.5354565000000001E-2</v>
      </c>
      <c r="C108">
        <f t="shared" si="12"/>
        <v>0.3492459819</v>
      </c>
      <c r="G108">
        <f>carboncycle!L208</f>
        <v>293.69478442929693</v>
      </c>
      <c r="H108">
        <f t="shared" si="13"/>
        <v>0.35186940489493213</v>
      </c>
      <c r="I108">
        <f t="shared" si="17"/>
        <v>0.12919426880421711</v>
      </c>
      <c r="J108">
        <f t="shared" si="14"/>
        <v>1.8458986203039027E-2</v>
      </c>
      <c r="K108">
        <f>carboncycle!U208</f>
        <v>293.69478442929693</v>
      </c>
      <c r="L108">
        <f t="shared" si="15"/>
        <v>0.35186940489493213</v>
      </c>
      <c r="M108">
        <f t="shared" si="18"/>
        <v>0.12919426880421711</v>
      </c>
      <c r="N108">
        <f t="shared" si="16"/>
        <v>1.8458986203039027E-2</v>
      </c>
      <c r="O108" s="16">
        <f t="shared" si="11"/>
        <v>0</v>
      </c>
    </row>
    <row r="109" spans="1:15">
      <c r="A109">
        <v>1953</v>
      </c>
      <c r="B109">
        <v>7.7630740000000004E-2</v>
      </c>
      <c r="C109">
        <f t="shared" si="12"/>
        <v>0.41152215690000005</v>
      </c>
      <c r="G109">
        <f>carboncycle!L209</f>
        <v>294.22045251891308</v>
      </c>
      <c r="H109">
        <f t="shared" si="13"/>
        <v>0.3614365154310934</v>
      </c>
      <c r="I109">
        <f t="shared" si="17"/>
        <v>0.13255505174167778</v>
      </c>
      <c r="J109">
        <f t="shared" si="14"/>
        <v>1.9087962608213719E-2</v>
      </c>
      <c r="K109">
        <f>carboncycle!U209</f>
        <v>294.22045251891308</v>
      </c>
      <c r="L109">
        <f t="shared" si="15"/>
        <v>0.3614365154310934</v>
      </c>
      <c r="M109">
        <f t="shared" si="18"/>
        <v>0.13255505174167778</v>
      </c>
      <c r="N109">
        <f t="shared" si="16"/>
        <v>1.9087962608213719E-2</v>
      </c>
      <c r="O109" s="16">
        <f t="shared" si="11"/>
        <v>0</v>
      </c>
    </row>
    <row r="110" spans="1:15">
      <c r="A110">
        <v>1954</v>
      </c>
      <c r="B110">
        <v>-0.11675020999999999</v>
      </c>
      <c r="C110">
        <f t="shared" si="12"/>
        <v>0.21714120690000002</v>
      </c>
      <c r="G110">
        <f>carboncycle!L210</f>
        <v>294.75702892844942</v>
      </c>
      <c r="H110">
        <f t="shared" si="13"/>
        <v>0.37118454375355259</v>
      </c>
      <c r="I110">
        <f t="shared" si="17"/>
        <v>0.1360115204433123</v>
      </c>
      <c r="J110">
        <f t="shared" si="14"/>
        <v>1.9732455674491795E-2</v>
      </c>
      <c r="K110">
        <f>carboncycle!U210</f>
        <v>294.75702892844942</v>
      </c>
      <c r="L110">
        <f t="shared" si="15"/>
        <v>0.37118454375355259</v>
      </c>
      <c r="M110">
        <f t="shared" si="18"/>
        <v>0.1360115204433123</v>
      </c>
      <c r="N110">
        <f t="shared" si="16"/>
        <v>1.9732455674491795E-2</v>
      </c>
      <c r="O110" s="16">
        <f t="shared" si="11"/>
        <v>0</v>
      </c>
    </row>
    <row r="111" spans="1:15">
      <c r="A111">
        <v>1955</v>
      </c>
      <c r="B111">
        <v>-0.19730992999999999</v>
      </c>
      <c r="C111">
        <f t="shared" si="12"/>
        <v>0.13658148690000002</v>
      </c>
      <c r="D111">
        <v>-0.13300000000000001</v>
      </c>
      <c r="E111">
        <v>-3.4000000000000002E-2</v>
      </c>
      <c r="F111">
        <v>-1.2999999999999999E-2</v>
      </c>
      <c r="G111">
        <f>carboncycle!L211</f>
        <v>295.29463880968268</v>
      </c>
      <c r="H111">
        <f t="shared" si="13"/>
        <v>0.38093356682306151</v>
      </c>
      <c r="I111">
        <f t="shared" si="17"/>
        <v>0.13956065430687764</v>
      </c>
      <c r="J111">
        <f t="shared" si="14"/>
        <v>2.0392920762378697E-2</v>
      </c>
      <c r="K111">
        <f>carboncycle!U211</f>
        <v>295.29463880968268</v>
      </c>
      <c r="L111">
        <f t="shared" si="15"/>
        <v>0.38093356682306151</v>
      </c>
      <c r="M111">
        <f t="shared" si="18"/>
        <v>0.13956065430687764</v>
      </c>
      <c r="N111">
        <f t="shared" si="16"/>
        <v>2.0392920762378697E-2</v>
      </c>
      <c r="O111" s="16">
        <f t="shared" si="11"/>
        <v>0</v>
      </c>
    </row>
    <row r="112" spans="1:15">
      <c r="A112">
        <v>1956</v>
      </c>
      <c r="B112">
        <v>-0.2631656</v>
      </c>
      <c r="C112">
        <f t="shared" si="12"/>
        <v>7.0725816900000016E-2</v>
      </c>
      <c r="D112">
        <v>-0.123</v>
      </c>
      <c r="E112">
        <v>-2.8000000000000001E-2</v>
      </c>
      <c r="F112">
        <v>-1.0999999999999999E-2</v>
      </c>
      <c r="G112">
        <f>carboncycle!L212</f>
        <v>295.90641118542766</v>
      </c>
      <c r="H112">
        <f t="shared" si="13"/>
        <v>0.39200588605694109</v>
      </c>
      <c r="I112">
        <f t="shared" si="17"/>
        <v>0.1432269206909299</v>
      </c>
      <c r="J112">
        <f t="shared" si="14"/>
        <v>2.1069793488911449E-2</v>
      </c>
      <c r="K112">
        <f>carboncycle!U212</f>
        <v>295.90641118542766</v>
      </c>
      <c r="L112">
        <f t="shared" si="15"/>
        <v>0.39200588605694109</v>
      </c>
      <c r="M112">
        <f t="shared" si="18"/>
        <v>0.1432269206909299</v>
      </c>
      <c r="N112">
        <f t="shared" si="16"/>
        <v>2.1069793488911449E-2</v>
      </c>
      <c r="O112" s="16">
        <f t="shared" si="11"/>
        <v>0</v>
      </c>
    </row>
    <row r="113" spans="1:15">
      <c r="A113">
        <v>1957</v>
      </c>
      <c r="B113">
        <v>-3.5334926000000003E-2</v>
      </c>
      <c r="C113">
        <f t="shared" si="12"/>
        <v>0.29855649090000003</v>
      </c>
      <c r="D113">
        <v>-0.09</v>
      </c>
      <c r="E113">
        <v>-4.9000000000000002E-2</v>
      </c>
      <c r="F113">
        <v>-2.4E-2</v>
      </c>
      <c r="G113">
        <f>carboncycle!L213</f>
        <v>296.56798333456965</v>
      </c>
      <c r="H113">
        <f t="shared" si="13"/>
        <v>0.40395378625883893</v>
      </c>
      <c r="I113">
        <f t="shared" si="17"/>
        <v>0.14702471101358039</v>
      </c>
      <c r="J113">
        <f t="shared" si="14"/>
        <v>2.1763645971418916E-2</v>
      </c>
      <c r="K113">
        <f>carboncycle!U213</f>
        <v>296.56798333456965</v>
      </c>
      <c r="L113">
        <f t="shared" si="15"/>
        <v>0.40395378625883893</v>
      </c>
      <c r="M113">
        <f t="shared" si="18"/>
        <v>0.14702471101358039</v>
      </c>
      <c r="N113">
        <f t="shared" si="16"/>
        <v>2.1763645971418916E-2</v>
      </c>
      <c r="O113" s="16">
        <f t="shared" si="11"/>
        <v>0</v>
      </c>
    </row>
    <row r="114" spans="1:15">
      <c r="A114">
        <v>1958</v>
      </c>
      <c r="B114">
        <v>-1.7632552999999999E-2</v>
      </c>
      <c r="C114">
        <f t="shared" si="12"/>
        <v>0.31625886390000002</v>
      </c>
      <c r="D114">
        <v>-2.7E-2</v>
      </c>
      <c r="E114">
        <v>-1.6E-2</v>
      </c>
      <c r="F114">
        <v>-0.01</v>
      </c>
      <c r="G114">
        <f>carboncycle!L214</f>
        <v>297.25860425044135</v>
      </c>
      <c r="H114">
        <f t="shared" si="13"/>
        <v>0.41639790258168025</v>
      </c>
      <c r="I114">
        <f t="shared" si="17"/>
        <v>0.15096008960623852</v>
      </c>
      <c r="J114">
        <f t="shared" si="14"/>
        <v>2.2475128820858392E-2</v>
      </c>
      <c r="K114">
        <f>carboncycle!U214</f>
        <v>297.25860425044135</v>
      </c>
      <c r="L114">
        <f t="shared" si="15"/>
        <v>0.41639790258168025</v>
      </c>
      <c r="M114">
        <f t="shared" si="18"/>
        <v>0.15096008960623852</v>
      </c>
      <c r="N114">
        <f t="shared" si="16"/>
        <v>2.2475128820858392E-2</v>
      </c>
      <c r="O114" s="16">
        <f t="shared" si="11"/>
        <v>0</v>
      </c>
    </row>
    <row r="115" spans="1:15">
      <c r="A115">
        <v>1959</v>
      </c>
      <c r="B115">
        <v>-4.8004825000000001E-2</v>
      </c>
      <c r="C115">
        <f t="shared" si="12"/>
        <v>0.28588659189999999</v>
      </c>
      <c r="D115">
        <v>-7.0999999999999994E-2</v>
      </c>
      <c r="E115">
        <v>-2.3E-2</v>
      </c>
      <c r="F115">
        <v>-1.2999999999999999E-2</v>
      </c>
      <c r="G115">
        <f>carboncycle!L215</f>
        <v>297.96269024586809</v>
      </c>
      <c r="H115">
        <f t="shared" si="13"/>
        <v>0.4290549155860453</v>
      </c>
      <c r="I115">
        <f t="shared" si="17"/>
        <v>0.15503305802920861</v>
      </c>
      <c r="J115">
        <f t="shared" si="14"/>
        <v>2.3204923398119352E-2</v>
      </c>
      <c r="K115">
        <f>carboncycle!U215</f>
        <v>297.96269024586809</v>
      </c>
      <c r="L115">
        <f t="shared" si="15"/>
        <v>0.4290549155860453</v>
      </c>
      <c r="M115">
        <f t="shared" si="18"/>
        <v>0.15503305802920861</v>
      </c>
      <c r="N115">
        <f t="shared" si="16"/>
        <v>2.3204923398119352E-2</v>
      </c>
      <c r="O115" s="16">
        <f t="shared" si="11"/>
        <v>0</v>
      </c>
    </row>
    <row r="116" spans="1:15">
      <c r="A116">
        <v>1960</v>
      </c>
      <c r="B116">
        <v>-0.11548702399999999</v>
      </c>
      <c r="C116">
        <f t="shared" si="12"/>
        <v>0.21840439290000002</v>
      </c>
      <c r="D116">
        <v>-4.7E-2</v>
      </c>
      <c r="E116">
        <v>-1.4999999999999999E-2</v>
      </c>
      <c r="F116">
        <v>-1.0999999999999999E-2</v>
      </c>
      <c r="G116">
        <f>carboncycle!L216</f>
        <v>298.71097489646547</v>
      </c>
      <c r="H116">
        <f t="shared" si="13"/>
        <v>0.44247372460449386</v>
      </c>
      <c r="I116">
        <f t="shared" si="17"/>
        <v>0.15925499057411557</v>
      </c>
      <c r="J116">
        <f t="shared" si="14"/>
        <v>2.3953707202823939E-2</v>
      </c>
      <c r="K116">
        <f>carboncycle!U216</f>
        <v>298.71097489646547</v>
      </c>
      <c r="L116">
        <f t="shared" si="15"/>
        <v>0.44247372460449386</v>
      </c>
      <c r="M116">
        <f t="shared" si="18"/>
        <v>0.15925499057411557</v>
      </c>
      <c r="N116">
        <f t="shared" si="16"/>
        <v>2.3953707202823939E-2</v>
      </c>
      <c r="O116" s="16">
        <f t="shared" si="11"/>
        <v>0</v>
      </c>
    </row>
    <row r="117" spans="1:15">
      <c r="A117">
        <v>1961</v>
      </c>
      <c r="B117">
        <v>-1.9997388000000001E-2</v>
      </c>
      <c r="C117">
        <f t="shared" si="12"/>
        <v>0.31389402890000001</v>
      </c>
      <c r="D117">
        <v>-5.5E-2</v>
      </c>
      <c r="E117">
        <v>-2.1999999999999999E-2</v>
      </c>
      <c r="F117">
        <v>-1.2999999999999999E-2</v>
      </c>
      <c r="G117">
        <f>carboncycle!L217</f>
        <v>299.49783757631923</v>
      </c>
      <c r="H117">
        <f t="shared" si="13"/>
        <v>0.4565481336646986</v>
      </c>
      <c r="I117">
        <f t="shared" si="17"/>
        <v>0.16363469208029607</v>
      </c>
      <c r="J117">
        <f t="shared" si="14"/>
        <v>2.4722218492372876E-2</v>
      </c>
      <c r="K117">
        <f>carboncycle!U217</f>
        <v>299.49783757631923</v>
      </c>
      <c r="L117">
        <f t="shared" si="15"/>
        <v>0.4565481336646986</v>
      </c>
      <c r="M117">
        <f t="shared" si="18"/>
        <v>0.16363469208029607</v>
      </c>
      <c r="N117">
        <f t="shared" si="16"/>
        <v>2.4722218492372876E-2</v>
      </c>
      <c r="O117" s="16">
        <f t="shared" si="11"/>
        <v>0</v>
      </c>
    </row>
    <row r="118" spans="1:15">
      <c r="A118">
        <v>1962</v>
      </c>
      <c r="B118">
        <v>-6.4054440000000004E-2</v>
      </c>
      <c r="C118">
        <f t="shared" si="12"/>
        <v>0.26983697690000003</v>
      </c>
      <c r="D118">
        <v>-7.0000000000000007E-2</v>
      </c>
      <c r="E118">
        <v>-1.0999999999999999E-2</v>
      </c>
      <c r="F118">
        <v>-8.0000000000000002E-3</v>
      </c>
      <c r="G118">
        <f>carboncycle!L218</f>
        <v>300.27359972053625</v>
      </c>
      <c r="H118">
        <f t="shared" si="13"/>
        <v>0.47038783835191411</v>
      </c>
      <c r="I118">
        <f t="shared" si="17"/>
        <v>0.16816224416766098</v>
      </c>
      <c r="J118">
        <f t="shared" si="14"/>
        <v>2.5511241342352279E-2</v>
      </c>
      <c r="K118">
        <f>carboncycle!U218</f>
        <v>300.27359972053625</v>
      </c>
      <c r="L118">
        <f t="shared" si="15"/>
        <v>0.47038783835191411</v>
      </c>
      <c r="M118">
        <f t="shared" si="18"/>
        <v>0.16816224416766098</v>
      </c>
      <c r="N118">
        <f t="shared" si="16"/>
        <v>2.5511241342352279E-2</v>
      </c>
      <c r="O118" s="16">
        <f t="shared" si="11"/>
        <v>0</v>
      </c>
    </row>
    <row r="119" spans="1:15">
      <c r="A119">
        <v>1963</v>
      </c>
      <c r="B119">
        <v>-3.6805890000000001E-2</v>
      </c>
      <c r="C119">
        <f t="shared" si="12"/>
        <v>0.29708552690000001</v>
      </c>
      <c r="D119">
        <v>-1.9E-2</v>
      </c>
      <c r="E119">
        <v>-2.4E-2</v>
      </c>
      <c r="F119">
        <v>-1.4999999999999999E-2</v>
      </c>
      <c r="G119">
        <f>carboncycle!L219</f>
        <v>301.08498582896891</v>
      </c>
      <c r="H119">
        <f t="shared" si="13"/>
        <v>0.48482487614808284</v>
      </c>
      <c r="I119">
        <f t="shared" si="17"/>
        <v>0.17284529292154174</v>
      </c>
      <c r="J119">
        <f t="shared" si="14"/>
        <v>2.6321499038400031E-2</v>
      </c>
      <c r="K119">
        <f>carboncycle!U219</f>
        <v>301.08498582896891</v>
      </c>
      <c r="L119">
        <f t="shared" si="15"/>
        <v>0.48482487614808284</v>
      </c>
      <c r="M119">
        <f t="shared" si="18"/>
        <v>0.17284529292154174</v>
      </c>
      <c r="N119">
        <f t="shared" si="16"/>
        <v>2.6321499038400031E-2</v>
      </c>
      <c r="O119" s="16">
        <f t="shared" si="11"/>
        <v>0</v>
      </c>
    </row>
    <row r="120" spans="1:15">
      <c r="A120">
        <v>1964</v>
      </c>
      <c r="B120">
        <v>-0.30586675000000002</v>
      </c>
      <c r="C120">
        <f t="shared" si="12"/>
        <v>2.8024666899999995E-2</v>
      </c>
      <c r="D120">
        <v>-0.14299999999999999</v>
      </c>
      <c r="E120">
        <v>-3.3000000000000002E-2</v>
      </c>
      <c r="F120">
        <v>-1.4999999999999999E-2</v>
      </c>
      <c r="G120">
        <f>carboncycle!L220</f>
        <v>301.95004347737819</v>
      </c>
      <c r="H120">
        <f t="shared" si="13"/>
        <v>0.50017410585657951</v>
      </c>
      <c r="I120">
        <f t="shared" si="17"/>
        <v>0.17769775835123991</v>
      </c>
      <c r="J120">
        <f t="shared" si="14"/>
        <v>2.7153754187656275E-2</v>
      </c>
      <c r="K120">
        <f>carboncycle!U220</f>
        <v>301.95004347737819</v>
      </c>
      <c r="L120">
        <f t="shared" si="15"/>
        <v>0.50017410585657951</v>
      </c>
      <c r="M120">
        <f t="shared" si="18"/>
        <v>0.17769775835123991</v>
      </c>
      <c r="N120">
        <f t="shared" si="16"/>
        <v>2.7153754187656275E-2</v>
      </c>
      <c r="O120" s="16">
        <f t="shared" si="11"/>
        <v>0</v>
      </c>
    </row>
    <row r="121" spans="1:15">
      <c r="A121">
        <v>1965</v>
      </c>
      <c r="B121">
        <v>-0.20438790000000001</v>
      </c>
      <c r="C121">
        <f t="shared" si="12"/>
        <v>0.1295035169</v>
      </c>
      <c r="D121">
        <v>-0.115</v>
      </c>
      <c r="E121">
        <v>-3.2000000000000001E-2</v>
      </c>
      <c r="F121">
        <v>-1.4E-2</v>
      </c>
      <c r="G121">
        <f>carboncycle!L221</f>
        <v>302.87377651516817</v>
      </c>
      <c r="H121">
        <f t="shared" si="13"/>
        <v>0.51651597412078054</v>
      </c>
      <c r="I121">
        <f t="shared" si="17"/>
        <v>0.18273477306937996</v>
      </c>
      <c r="J121">
        <f t="shared" si="14"/>
        <v>2.800884413130543E-2</v>
      </c>
      <c r="K121">
        <f>carboncycle!U221</f>
        <v>302.87377651516817</v>
      </c>
      <c r="L121">
        <f t="shared" si="15"/>
        <v>0.51651597412078054</v>
      </c>
      <c r="M121">
        <f t="shared" si="18"/>
        <v>0.18273477306937996</v>
      </c>
      <c r="N121">
        <f t="shared" si="16"/>
        <v>2.800884413130543E-2</v>
      </c>
      <c r="O121" s="16">
        <f t="shared" si="11"/>
        <v>0</v>
      </c>
    </row>
    <row r="122" spans="1:15">
      <c r="A122">
        <v>1966</v>
      </c>
      <c r="B122">
        <v>-0.14888457999999999</v>
      </c>
      <c r="C122">
        <f t="shared" si="12"/>
        <v>0.18500683690000003</v>
      </c>
      <c r="D122">
        <v>-9.4E-2</v>
      </c>
      <c r="E122">
        <v>-4.2000000000000003E-2</v>
      </c>
      <c r="F122">
        <v>-1.7000000000000001E-2</v>
      </c>
      <c r="G122">
        <f>carboncycle!L222</f>
        <v>303.84155571014884</v>
      </c>
      <c r="H122">
        <f t="shared" si="13"/>
        <v>0.53358369207491796</v>
      </c>
      <c r="I122">
        <f t="shared" si="17"/>
        <v>0.18796545157329664</v>
      </c>
      <c r="J122">
        <f t="shared" si="14"/>
        <v>2.8887687407673692E-2</v>
      </c>
      <c r="K122">
        <f>carboncycle!U222</f>
        <v>303.84155571014884</v>
      </c>
      <c r="L122">
        <f t="shared" si="15"/>
        <v>0.53358369207491796</v>
      </c>
      <c r="M122">
        <f t="shared" si="18"/>
        <v>0.18796545157329664</v>
      </c>
      <c r="N122">
        <f t="shared" si="16"/>
        <v>2.8887687407673692E-2</v>
      </c>
      <c r="O122" s="16">
        <f t="shared" si="11"/>
        <v>0</v>
      </c>
    </row>
    <row r="123" spans="1:15">
      <c r="A123">
        <v>1967</v>
      </c>
      <c r="B123">
        <v>-0.11751631</v>
      </c>
      <c r="C123">
        <f t="shared" si="12"/>
        <v>0.2163751069</v>
      </c>
      <c r="D123">
        <v>-0.16200000000000001</v>
      </c>
      <c r="E123">
        <v>-4.5999999999999999E-2</v>
      </c>
      <c r="F123">
        <v>-2.1000000000000001E-2</v>
      </c>
      <c r="G123">
        <f>carboncycle!L223</f>
        <v>304.86339645633899</v>
      </c>
      <c r="H123">
        <f t="shared" si="13"/>
        <v>0.55154593505651406</v>
      </c>
      <c r="I123">
        <f t="shared" si="17"/>
        <v>0.19340210782436185</v>
      </c>
      <c r="J123">
        <f t="shared" si="14"/>
        <v>2.9791249108134431E-2</v>
      </c>
      <c r="K123">
        <f>carboncycle!U223</f>
        <v>304.86339645633899</v>
      </c>
      <c r="L123">
        <f t="shared" si="15"/>
        <v>0.55154593505651406</v>
      </c>
      <c r="M123">
        <f t="shared" si="18"/>
        <v>0.19340210782436185</v>
      </c>
      <c r="N123">
        <f t="shared" si="16"/>
        <v>2.9791249108134431E-2</v>
      </c>
      <c r="O123" s="16">
        <f t="shared" si="11"/>
        <v>0</v>
      </c>
    </row>
    <row r="124" spans="1:15">
      <c r="A124">
        <v>1968</v>
      </c>
      <c r="B124">
        <v>-0.16863230000000001</v>
      </c>
      <c r="C124">
        <f t="shared" si="12"/>
        <v>0.1652591169</v>
      </c>
      <c r="D124">
        <v>-0.13700000000000001</v>
      </c>
      <c r="E124">
        <v>-6.0999999999999999E-2</v>
      </c>
      <c r="F124">
        <v>-2.8000000000000001E-2</v>
      </c>
      <c r="G124">
        <f>carboncycle!L224</f>
        <v>305.91306899560601</v>
      </c>
      <c r="H124">
        <f t="shared" si="13"/>
        <v>0.56993483486363039</v>
      </c>
      <c r="I124">
        <f t="shared" si="17"/>
        <v>0.19904696719951187</v>
      </c>
      <c r="J124">
        <f t="shared" si="14"/>
        <v>3.0720558785642602E-2</v>
      </c>
      <c r="K124">
        <f>carboncycle!U224</f>
        <v>305.91306899560601</v>
      </c>
      <c r="L124">
        <f t="shared" si="15"/>
        <v>0.56993483486363039</v>
      </c>
      <c r="M124">
        <f t="shared" si="18"/>
        <v>0.19904696719951187</v>
      </c>
      <c r="N124">
        <f t="shared" si="16"/>
        <v>3.0720558785642602E-2</v>
      </c>
      <c r="O124" s="16">
        <f t="shared" si="11"/>
        <v>0</v>
      </c>
    </row>
    <row r="125" spans="1:15">
      <c r="A125">
        <v>1969</v>
      </c>
      <c r="B125">
        <v>-3.1366712999999997E-2</v>
      </c>
      <c r="C125">
        <f t="shared" si="12"/>
        <v>0.30252470390000002</v>
      </c>
      <c r="D125">
        <v>-6.9000000000000006E-2</v>
      </c>
      <c r="E125">
        <v>-4.7E-2</v>
      </c>
      <c r="F125">
        <v>-2.1999999999999999E-2</v>
      </c>
      <c r="G125">
        <f>carboncycle!L225</f>
        <v>307.02283284658216</v>
      </c>
      <c r="H125">
        <f t="shared" si="13"/>
        <v>0.58930796367739735</v>
      </c>
      <c r="I125">
        <f t="shared" si="17"/>
        <v>0.20491373665065923</v>
      </c>
      <c r="J125">
        <f t="shared" si="14"/>
        <v>3.1676652785433378E-2</v>
      </c>
      <c r="K125">
        <f>carboncycle!U225</f>
        <v>307.02283284658216</v>
      </c>
      <c r="L125">
        <f t="shared" si="15"/>
        <v>0.58930796367739735</v>
      </c>
      <c r="M125">
        <f t="shared" si="18"/>
        <v>0.20491373665065923</v>
      </c>
      <c r="N125">
        <f t="shared" si="16"/>
        <v>3.1676652785433378E-2</v>
      </c>
      <c r="O125" s="16">
        <f t="shared" si="11"/>
        <v>0</v>
      </c>
    </row>
    <row r="126" spans="1:15">
      <c r="A126">
        <v>1970</v>
      </c>
      <c r="B126">
        <v>-8.5106570000000006E-2</v>
      </c>
      <c r="C126">
        <f t="shared" si="12"/>
        <v>0.24878484690000002</v>
      </c>
      <c r="D126">
        <v>-0.14299999999999999</v>
      </c>
      <c r="E126">
        <v>-5.6000000000000001E-2</v>
      </c>
      <c r="F126">
        <v>-2.5000000000000001E-2</v>
      </c>
      <c r="G126">
        <f>carboncycle!L226</f>
        <v>308.21014746015669</v>
      </c>
      <c r="H126">
        <f t="shared" si="13"/>
        <v>0.60995751034300372</v>
      </c>
      <c r="I126">
        <f t="shared" si="17"/>
        <v>0.21102172997982224</v>
      </c>
      <c r="J126">
        <f t="shared" si="14"/>
        <v>3.266063942178786E-2</v>
      </c>
      <c r="K126">
        <f>carboncycle!U226</f>
        <v>308.21014746015669</v>
      </c>
      <c r="L126">
        <f t="shared" si="15"/>
        <v>0.60995751034300372</v>
      </c>
      <c r="M126">
        <f t="shared" si="18"/>
        <v>0.21102172997982224</v>
      </c>
      <c r="N126">
        <f t="shared" si="16"/>
        <v>3.266063942178786E-2</v>
      </c>
      <c r="O126" s="16">
        <f t="shared" si="11"/>
        <v>0</v>
      </c>
    </row>
    <row r="127" spans="1:15">
      <c r="A127">
        <v>1971</v>
      </c>
      <c r="B127">
        <v>-0.20593274</v>
      </c>
      <c r="C127">
        <f t="shared" si="12"/>
        <v>0.12795867690000001</v>
      </c>
      <c r="D127">
        <v>-0.25900000000000001</v>
      </c>
      <c r="E127">
        <v>-0.04</v>
      </c>
      <c r="F127">
        <v>-1.6E-2</v>
      </c>
      <c r="G127">
        <f>carboncycle!L227</f>
        <v>309.50016780010583</v>
      </c>
      <c r="H127">
        <f t="shared" si="13"/>
        <v>0.63230332093335151</v>
      </c>
      <c r="I127">
        <f t="shared" si="17"/>
        <v>0.21739832724895869</v>
      </c>
      <c r="J127">
        <f t="shared" si="14"/>
        <v>3.3673730416157496E-2</v>
      </c>
      <c r="K127">
        <f>carboncycle!U227</f>
        <v>309.50016780010583</v>
      </c>
      <c r="L127">
        <f t="shared" si="15"/>
        <v>0.63230332093335151</v>
      </c>
      <c r="M127">
        <f t="shared" si="18"/>
        <v>0.21739832724895869</v>
      </c>
      <c r="N127">
        <f t="shared" si="16"/>
        <v>3.3673730416157496E-2</v>
      </c>
      <c r="O127" s="16">
        <f t="shared" si="11"/>
        <v>0</v>
      </c>
    </row>
    <row r="128" spans="1:15">
      <c r="A128">
        <v>1972</v>
      </c>
      <c r="B128">
        <v>-9.3827099999999997E-2</v>
      </c>
      <c r="C128">
        <f t="shared" si="12"/>
        <v>0.24006431690000002</v>
      </c>
      <c r="D128">
        <v>-0.13400000000000001</v>
      </c>
      <c r="E128">
        <v>-5.5E-2</v>
      </c>
      <c r="F128">
        <v>-2.5000000000000001E-2</v>
      </c>
      <c r="G128">
        <f>carboncycle!L228</f>
        <v>310.83388349146423</v>
      </c>
      <c r="H128">
        <f t="shared" si="13"/>
        <v>0.65530831293187208</v>
      </c>
      <c r="I128">
        <f t="shared" si="17"/>
        <v>0.2240485363962893</v>
      </c>
      <c r="J128">
        <f t="shared" si="14"/>
        <v>3.4717286126167805E-2</v>
      </c>
      <c r="K128">
        <f>carboncycle!U228</f>
        <v>310.83388349146423</v>
      </c>
      <c r="L128">
        <f t="shared" si="15"/>
        <v>0.65530831293187208</v>
      </c>
      <c r="M128">
        <f t="shared" si="18"/>
        <v>0.2240485363962893</v>
      </c>
      <c r="N128">
        <f t="shared" si="16"/>
        <v>3.4717286126167805E-2</v>
      </c>
      <c r="O128" s="16">
        <f t="shared" si="11"/>
        <v>0</v>
      </c>
    </row>
    <row r="129" spans="1:15">
      <c r="A129">
        <v>1973</v>
      </c>
      <c r="B129">
        <v>4.9933360000000003E-2</v>
      </c>
      <c r="C129">
        <f t="shared" si="12"/>
        <v>0.3838247769</v>
      </c>
      <c r="D129">
        <v>-0.09</v>
      </c>
      <c r="E129">
        <v>-3.6999999999999998E-2</v>
      </c>
      <c r="F129">
        <v>-1.6E-2</v>
      </c>
      <c r="G129">
        <f>carboncycle!L229</f>
        <v>312.2178328595374</v>
      </c>
      <c r="H129">
        <f t="shared" si="13"/>
        <v>0.67907565391512381</v>
      </c>
      <c r="I129">
        <f t="shared" si="17"/>
        <v>0.23097934684742158</v>
      </c>
      <c r="J129">
        <f t="shared" si="14"/>
        <v>3.5792687627702095E-2</v>
      </c>
      <c r="K129">
        <f>carboncycle!U229</f>
        <v>312.2178328595374</v>
      </c>
      <c r="L129">
        <f t="shared" si="15"/>
        <v>0.67907565391512381</v>
      </c>
      <c r="M129">
        <f t="shared" si="18"/>
        <v>0.23097934684742158</v>
      </c>
      <c r="N129">
        <f t="shared" si="16"/>
        <v>3.5792687627702095E-2</v>
      </c>
      <c r="O129" s="16">
        <f t="shared" si="11"/>
        <v>0</v>
      </c>
    </row>
    <row r="130" spans="1:15">
      <c r="A130">
        <v>1974</v>
      </c>
      <c r="B130">
        <v>-0.17253734000000001</v>
      </c>
      <c r="C130">
        <f t="shared" si="12"/>
        <v>0.1613540769</v>
      </c>
      <c r="D130">
        <v>-0.14299999999999999</v>
      </c>
      <c r="E130">
        <v>-2.9000000000000001E-2</v>
      </c>
      <c r="F130">
        <v>-1.2E-2</v>
      </c>
      <c r="G130">
        <f>carboncycle!L230</f>
        <v>313.68503640675294</v>
      </c>
      <c r="H130">
        <f t="shared" si="13"/>
        <v>0.70415799093832032</v>
      </c>
      <c r="I130">
        <f t="shared" si="17"/>
        <v>0.23820897307905448</v>
      </c>
      <c r="J130">
        <f t="shared" si="14"/>
        <v>3.6901347852070103E-2</v>
      </c>
      <c r="K130">
        <f>carboncycle!U230</f>
        <v>313.68503640675294</v>
      </c>
      <c r="L130">
        <f t="shared" si="15"/>
        <v>0.70415799093832032</v>
      </c>
      <c r="M130">
        <f t="shared" si="18"/>
        <v>0.23820897307905448</v>
      </c>
      <c r="N130">
        <f t="shared" si="16"/>
        <v>3.6901347852070103E-2</v>
      </c>
      <c r="O130" s="16">
        <f t="shared" si="11"/>
        <v>0</v>
      </c>
    </row>
    <row r="131" spans="1:15">
      <c r="A131">
        <v>1975</v>
      </c>
      <c r="B131">
        <v>-0.11075424</v>
      </c>
      <c r="C131">
        <f t="shared" si="12"/>
        <v>0.22313717690000001</v>
      </c>
      <c r="D131">
        <v>-0.156</v>
      </c>
      <c r="E131">
        <v>-1.6E-2</v>
      </c>
      <c r="F131">
        <v>-5.0000000000000001E-3</v>
      </c>
      <c r="G131">
        <f>carboncycle!L231</f>
        <v>315.12465207114838</v>
      </c>
      <c r="H131">
        <f t="shared" si="13"/>
        <v>0.72865493302505169</v>
      </c>
      <c r="I131">
        <f t="shared" si="17"/>
        <v>0.24571568201456009</v>
      </c>
      <c r="J131">
        <f t="shared" si="14"/>
        <v>3.8044775163359378E-2</v>
      </c>
      <c r="K131">
        <f>carboncycle!U231</f>
        <v>315.12465207114838</v>
      </c>
      <c r="L131">
        <f t="shared" si="15"/>
        <v>0.72865493302505169</v>
      </c>
      <c r="M131">
        <f t="shared" si="18"/>
        <v>0.24571568201456009</v>
      </c>
      <c r="N131">
        <f t="shared" si="16"/>
        <v>3.8044775163359378E-2</v>
      </c>
      <c r="O131" s="16">
        <f t="shared" si="11"/>
        <v>0</v>
      </c>
    </row>
    <row r="132" spans="1:15">
      <c r="A132">
        <v>1976</v>
      </c>
      <c r="B132">
        <v>-0.21586166000000001</v>
      </c>
      <c r="C132">
        <f t="shared" si="12"/>
        <v>0.1180297569</v>
      </c>
      <c r="D132">
        <v>-0.13900000000000001</v>
      </c>
      <c r="E132">
        <v>-2.7E-2</v>
      </c>
      <c r="F132">
        <v>-8.9999999999999993E-3</v>
      </c>
      <c r="G132">
        <f>carboncycle!L232</f>
        <v>316.52467421250219</v>
      </c>
      <c r="H132">
        <f t="shared" si="13"/>
        <v>0.75237103754730339</v>
      </c>
      <c r="I132">
        <f t="shared" si="17"/>
        <v>0.25347442083157479</v>
      </c>
      <c r="J132">
        <f t="shared" si="14"/>
        <v>3.9224345914274199E-2</v>
      </c>
      <c r="K132">
        <f>carboncycle!U232</f>
        <v>316.52467421250219</v>
      </c>
      <c r="L132">
        <f t="shared" si="15"/>
        <v>0.75237103754730339</v>
      </c>
      <c r="M132">
        <f t="shared" si="18"/>
        <v>0.25347442083157479</v>
      </c>
      <c r="N132">
        <f t="shared" si="16"/>
        <v>3.9224345914274199E-2</v>
      </c>
      <c r="O132" s="16">
        <f t="shared" si="11"/>
        <v>0</v>
      </c>
    </row>
    <row r="133" spans="1:15">
      <c r="A133">
        <v>1977</v>
      </c>
      <c r="B133">
        <v>0.10308852</v>
      </c>
      <c r="C133">
        <f t="shared" si="12"/>
        <v>0.43697993690000003</v>
      </c>
      <c r="D133">
        <v>2.7E-2</v>
      </c>
      <c r="E133">
        <v>0</v>
      </c>
      <c r="F133">
        <v>1E-3</v>
      </c>
      <c r="G133">
        <f>carboncycle!L233</f>
        <v>318.02752121879541</v>
      </c>
      <c r="H133">
        <f t="shared" si="13"/>
        <v>0.77771251953881215</v>
      </c>
      <c r="I133">
        <f t="shared" si="17"/>
        <v>0.26151080603614624</v>
      </c>
      <c r="J133">
        <f t="shared" si="14"/>
        <v>4.0441286339804469E-2</v>
      </c>
      <c r="K133">
        <f>carboncycle!U233</f>
        <v>318.02752121879541</v>
      </c>
      <c r="L133">
        <f t="shared" si="15"/>
        <v>0.77771251953881215</v>
      </c>
      <c r="M133">
        <f t="shared" si="18"/>
        <v>0.26151080603614624</v>
      </c>
      <c r="N133">
        <f t="shared" si="16"/>
        <v>4.0441286339804469E-2</v>
      </c>
      <c r="O133" s="16">
        <f t="shared" si="11"/>
        <v>0</v>
      </c>
    </row>
    <row r="134" spans="1:15">
      <c r="A134">
        <v>1978</v>
      </c>
      <c r="B134">
        <v>5.2557723000000002E-3</v>
      </c>
      <c r="C134">
        <f t="shared" si="12"/>
        <v>0.33914718920000003</v>
      </c>
      <c r="D134">
        <v>0.02</v>
      </c>
      <c r="E134">
        <v>1E-3</v>
      </c>
      <c r="F134">
        <v>2E-3</v>
      </c>
      <c r="G134">
        <f>carboncycle!L234</f>
        <v>319.5780774360698</v>
      </c>
      <c r="H134">
        <f t="shared" si="13"/>
        <v>0.80373328263351618</v>
      </c>
      <c r="I134">
        <f t="shared" si="17"/>
        <v>0.26983002461109434</v>
      </c>
      <c r="J134">
        <f t="shared" si="14"/>
        <v>4.1696961211679692E-2</v>
      </c>
      <c r="K134">
        <f>carboncycle!U234</f>
        <v>319.5780774360698</v>
      </c>
      <c r="L134">
        <f t="shared" si="15"/>
        <v>0.80373328263351618</v>
      </c>
      <c r="M134">
        <f t="shared" si="18"/>
        <v>0.26983002461109434</v>
      </c>
      <c r="N134">
        <f t="shared" si="16"/>
        <v>4.1696961211679692E-2</v>
      </c>
      <c r="O134" s="16">
        <f t="shared" ref="O134:O177" si="19">M134-I134</f>
        <v>0</v>
      </c>
    </row>
    <row r="135" spans="1:15">
      <c r="A135">
        <v>1979</v>
      </c>
      <c r="B135">
        <v>9.0858129999999995E-2</v>
      </c>
      <c r="C135">
        <f t="shared" ref="C135:C177" si="20">B135-C$4</f>
        <v>0.4247495469</v>
      </c>
      <c r="D135">
        <v>3.2000000000000001E-2</v>
      </c>
      <c r="E135">
        <v>-0.01</v>
      </c>
      <c r="F135">
        <v>-4.0000000000000001E-3</v>
      </c>
      <c r="G135">
        <f>carboncycle!L235</f>
        <v>321.12802027624508</v>
      </c>
      <c r="H135">
        <f t="shared" ref="H135:H198" si="21">H$3*LN(G135/G$3)</f>
        <v>0.82961788214101762</v>
      </c>
      <c r="I135">
        <f t="shared" si="17"/>
        <v>0.27842021461199246</v>
      </c>
      <c r="J135">
        <f t="shared" ref="J135:J198" si="22">J134+J$3*(I134-J134)</f>
        <v>4.2992757011788368E-2</v>
      </c>
      <c r="K135">
        <f>carboncycle!U235</f>
        <v>321.12802027624508</v>
      </c>
      <c r="L135">
        <f t="shared" ref="L135:L198" si="23">L$3*LN(K135/K$3)</f>
        <v>0.82961788214101762</v>
      </c>
      <c r="M135">
        <f t="shared" si="18"/>
        <v>0.27842021461199246</v>
      </c>
      <c r="N135">
        <f t="shared" ref="N135:N198" si="24">N134+N$3*(M134-N134)</f>
        <v>4.2992757011788368E-2</v>
      </c>
      <c r="O135" s="16">
        <f t="shared" si="19"/>
        <v>0</v>
      </c>
    </row>
    <row r="136" spans="1:15">
      <c r="A136">
        <v>1980</v>
      </c>
      <c r="B136">
        <v>0.19607206999999999</v>
      </c>
      <c r="C136">
        <f t="shared" si="20"/>
        <v>0.52996348690000006</v>
      </c>
      <c r="D136">
        <v>7.5999999999999998E-2</v>
      </c>
      <c r="E136">
        <v>1.2E-2</v>
      </c>
      <c r="F136">
        <v>6.0000000000000001E-3</v>
      </c>
      <c r="G136">
        <f>carboncycle!L236</f>
        <v>322.78311465500713</v>
      </c>
      <c r="H136">
        <f t="shared" si="21"/>
        <v>0.85712097673509802</v>
      </c>
      <c r="I136">
        <f t="shared" ref="I136:I199" si="25">I135+I$3*(I$4*H136-I135)+I$5*(J135-I135)</f>
        <v>0.28730625467185689</v>
      </c>
      <c r="J136">
        <f t="shared" si="22"/>
        <v>4.4329984970957526E-2</v>
      </c>
      <c r="K136">
        <f>carboncycle!U236</f>
        <v>322.78311465500713</v>
      </c>
      <c r="L136">
        <f t="shared" si="23"/>
        <v>0.85712097673509802</v>
      </c>
      <c r="M136">
        <f t="shared" ref="M136:M199" si="26">M135+M$3*(M$4*L136-M135)+M$5*(N135-M135)</f>
        <v>0.28730625467185689</v>
      </c>
      <c r="N136">
        <f t="shared" si="24"/>
        <v>4.4329984970957526E-2</v>
      </c>
      <c r="O136" s="16">
        <f t="shared" si="19"/>
        <v>0</v>
      </c>
    </row>
    <row r="137" spans="1:15">
      <c r="A137">
        <v>1981</v>
      </c>
      <c r="B137">
        <v>0.25001203999999999</v>
      </c>
      <c r="C137">
        <f t="shared" si="20"/>
        <v>0.58390345690000001</v>
      </c>
      <c r="D137">
        <v>2.7E-2</v>
      </c>
      <c r="E137">
        <v>1E-3</v>
      </c>
      <c r="F137">
        <v>-1E-3</v>
      </c>
      <c r="G137">
        <f>carboncycle!L237</f>
        <v>324.38134318563186</v>
      </c>
      <c r="H137">
        <f t="shared" si="21"/>
        <v>0.88354560471989507</v>
      </c>
      <c r="I137">
        <f t="shared" si="25"/>
        <v>0.29645635828501216</v>
      </c>
      <c r="J137">
        <f t="shared" si="22"/>
        <v>4.5710090182858633E-2</v>
      </c>
      <c r="K137">
        <f>carboncycle!U237</f>
        <v>324.38134318563186</v>
      </c>
      <c r="L137">
        <f t="shared" si="23"/>
        <v>0.88354560471989507</v>
      </c>
      <c r="M137">
        <f t="shared" si="26"/>
        <v>0.29645635828501216</v>
      </c>
      <c r="N137">
        <f t="shared" si="24"/>
        <v>4.5710090182858633E-2</v>
      </c>
      <c r="O137" s="16">
        <f t="shared" si="19"/>
        <v>0</v>
      </c>
    </row>
    <row r="138" spans="1:15">
      <c r="A138">
        <v>1982</v>
      </c>
      <c r="B138">
        <v>3.4263328000000003E-2</v>
      </c>
      <c r="C138">
        <f t="shared" si="20"/>
        <v>0.3681547449</v>
      </c>
      <c r="D138">
        <v>-2E-3</v>
      </c>
      <c r="E138">
        <v>-2.4E-2</v>
      </c>
      <c r="F138">
        <v>-1.2E-2</v>
      </c>
      <c r="G138">
        <f>carboncycle!L238</f>
        <v>325.87632581499628</v>
      </c>
      <c r="H138">
        <f t="shared" si="21"/>
        <v>0.90814561034951224</v>
      </c>
      <c r="I138">
        <f t="shared" si="25"/>
        <v>0.30582434497720901</v>
      </c>
      <c r="J138">
        <f t="shared" si="22"/>
        <v>4.7134328985678868E-2</v>
      </c>
      <c r="K138">
        <f>carboncycle!U238</f>
        <v>325.87632581499628</v>
      </c>
      <c r="L138">
        <f t="shared" si="23"/>
        <v>0.90814561034951224</v>
      </c>
      <c r="M138">
        <f t="shared" si="26"/>
        <v>0.30582434497720901</v>
      </c>
      <c r="N138">
        <f t="shared" si="24"/>
        <v>4.7134328985678868E-2</v>
      </c>
      <c r="O138" s="16">
        <f t="shared" si="19"/>
        <v>0</v>
      </c>
    </row>
    <row r="139" spans="1:15">
      <c r="A139">
        <v>1983</v>
      </c>
      <c r="B139">
        <v>0.22383860999999999</v>
      </c>
      <c r="C139">
        <f t="shared" si="20"/>
        <v>0.55773002690000006</v>
      </c>
      <c r="D139">
        <v>6.4000000000000001E-2</v>
      </c>
      <c r="E139">
        <v>-2.9000000000000001E-2</v>
      </c>
      <c r="F139">
        <v>-0.01</v>
      </c>
      <c r="G139">
        <f>carboncycle!L239</f>
        <v>327.3337538345445</v>
      </c>
      <c r="H139">
        <f t="shared" si="21"/>
        <v>0.93201925555544629</v>
      </c>
      <c r="I139">
        <f t="shared" si="25"/>
        <v>0.31538831168097498</v>
      </c>
      <c r="J139">
        <f t="shared" si="22"/>
        <v>4.8603688276510758E-2</v>
      </c>
      <c r="K139">
        <f>carboncycle!U239</f>
        <v>327.3337538345445</v>
      </c>
      <c r="L139">
        <f t="shared" si="23"/>
        <v>0.93201925555544629</v>
      </c>
      <c r="M139">
        <f t="shared" si="26"/>
        <v>0.31538831168097498</v>
      </c>
      <c r="N139">
        <f t="shared" si="24"/>
        <v>4.8603688276510758E-2</v>
      </c>
      <c r="O139" s="16">
        <f t="shared" si="19"/>
        <v>0</v>
      </c>
    </row>
    <row r="140" spans="1:15">
      <c r="A140">
        <v>1984</v>
      </c>
      <c r="B140">
        <v>4.8004709999999999E-2</v>
      </c>
      <c r="C140">
        <f t="shared" si="20"/>
        <v>0.38189612690000002</v>
      </c>
      <c r="D140">
        <v>-3.5999999999999997E-2</v>
      </c>
      <c r="E140">
        <v>-5.0000000000000001E-3</v>
      </c>
      <c r="F140">
        <v>-2E-3</v>
      </c>
      <c r="G140">
        <f>carboncycle!L240</f>
        <v>328.76510865971892</v>
      </c>
      <c r="H140">
        <f t="shared" si="21"/>
        <v>0.95536256828266342</v>
      </c>
      <c r="I140">
        <f t="shared" si="25"/>
        <v>0.32513114473159987</v>
      </c>
      <c r="J140">
        <f t="shared" si="22"/>
        <v>5.0119024937448117E-2</v>
      </c>
      <c r="K140">
        <f>carboncycle!U240</f>
        <v>328.76510865971892</v>
      </c>
      <c r="L140">
        <f t="shared" si="23"/>
        <v>0.95536256828266342</v>
      </c>
      <c r="M140">
        <f t="shared" si="26"/>
        <v>0.32513114473159987</v>
      </c>
      <c r="N140">
        <f t="shared" si="24"/>
        <v>5.0119024937448117E-2</v>
      </c>
      <c r="O140" s="16">
        <f t="shared" si="19"/>
        <v>0</v>
      </c>
    </row>
    <row r="141" spans="1:15">
      <c r="A141">
        <v>1985</v>
      </c>
      <c r="B141">
        <v>4.9729780000000001E-2</v>
      </c>
      <c r="C141">
        <f t="shared" si="20"/>
        <v>0.38362119690000002</v>
      </c>
      <c r="D141">
        <v>-4.2000000000000003E-2</v>
      </c>
      <c r="E141">
        <v>1E-3</v>
      </c>
      <c r="F141">
        <v>3.0000000000000001E-3</v>
      </c>
      <c r="G141">
        <f>carboncycle!L241</f>
        <v>330.26788783446779</v>
      </c>
      <c r="H141">
        <f t="shared" si="21"/>
        <v>0.97976159704940036</v>
      </c>
      <c r="I141">
        <f t="shared" si="25"/>
        <v>0.3350691484036829</v>
      </c>
      <c r="J141">
        <f t="shared" si="22"/>
        <v>5.1681093777878898E-2</v>
      </c>
      <c r="K141">
        <f>carboncycle!U241</f>
        <v>330.26788783446779</v>
      </c>
      <c r="L141">
        <f t="shared" si="23"/>
        <v>0.97976159704940036</v>
      </c>
      <c r="M141">
        <f t="shared" si="26"/>
        <v>0.3350691484036829</v>
      </c>
      <c r="N141">
        <f t="shared" si="24"/>
        <v>5.1681093777878898E-2</v>
      </c>
      <c r="O141" s="16">
        <f t="shared" si="19"/>
        <v>0</v>
      </c>
    </row>
    <row r="142" spans="1:15">
      <c r="A142">
        <v>1986</v>
      </c>
      <c r="B142">
        <v>9.5686969999999996E-2</v>
      </c>
      <c r="C142">
        <f t="shared" si="20"/>
        <v>0.4295783869</v>
      </c>
      <c r="D142">
        <v>-1.0999999999999999E-2</v>
      </c>
      <c r="E142">
        <v>-1.0999999999999999E-2</v>
      </c>
      <c r="F142">
        <v>-3.0000000000000001E-3</v>
      </c>
      <c r="G142">
        <f>carboncycle!L242</f>
        <v>331.82311969899791</v>
      </c>
      <c r="H142">
        <f t="shared" si="21"/>
        <v>1.0048956214775397</v>
      </c>
      <c r="I142">
        <f t="shared" si="25"/>
        <v>0.34521145267958608</v>
      </c>
      <c r="J142">
        <f t="shared" si="22"/>
        <v>5.3290737928153462E-2</v>
      </c>
      <c r="K142">
        <f>carboncycle!U242</f>
        <v>331.82311969899791</v>
      </c>
      <c r="L142">
        <f t="shared" si="23"/>
        <v>1.0048956214775397</v>
      </c>
      <c r="M142">
        <f t="shared" si="26"/>
        <v>0.34521145267958608</v>
      </c>
      <c r="N142">
        <f t="shared" si="24"/>
        <v>5.3290737928153462E-2</v>
      </c>
      <c r="O142" s="16">
        <f t="shared" si="19"/>
        <v>0</v>
      </c>
    </row>
    <row r="143" spans="1:15">
      <c r="A143">
        <v>1987</v>
      </c>
      <c r="B143">
        <v>0.2430264</v>
      </c>
      <c r="C143">
        <f t="shared" si="20"/>
        <v>0.57691781689999999</v>
      </c>
      <c r="D143">
        <v>0.13200000000000001</v>
      </c>
      <c r="E143">
        <v>-8.9999999999999993E-3</v>
      </c>
      <c r="F143">
        <v>-4.0000000000000001E-3</v>
      </c>
      <c r="G143">
        <f>carboncycle!L243</f>
        <v>333.43299346979262</v>
      </c>
      <c r="H143">
        <f t="shared" si="21"/>
        <v>1.0307889317853733</v>
      </c>
      <c r="I143">
        <f t="shared" si="25"/>
        <v>0.35556739570975138</v>
      </c>
      <c r="J143">
        <f t="shared" si="22"/>
        <v>5.49488475879416E-2</v>
      </c>
      <c r="K143">
        <f>carboncycle!U243</f>
        <v>333.43299346979262</v>
      </c>
      <c r="L143">
        <f t="shared" si="23"/>
        <v>1.0307889317853733</v>
      </c>
      <c r="M143">
        <f t="shared" si="26"/>
        <v>0.35556739570975138</v>
      </c>
      <c r="N143">
        <f t="shared" si="24"/>
        <v>5.49488475879416E-2</v>
      </c>
      <c r="O143" s="16">
        <f t="shared" si="19"/>
        <v>0</v>
      </c>
    </row>
    <row r="144" spans="1:15">
      <c r="A144">
        <v>1988</v>
      </c>
      <c r="B144">
        <v>0.28215172999999999</v>
      </c>
      <c r="C144">
        <f t="shared" si="20"/>
        <v>0.61604314690000006</v>
      </c>
      <c r="D144">
        <v>5.8000000000000003E-2</v>
      </c>
      <c r="E144">
        <v>1.2E-2</v>
      </c>
      <c r="F144">
        <v>4.0000000000000001E-3</v>
      </c>
      <c r="G144">
        <f>carboncycle!L244</f>
        <v>335.08513007162856</v>
      </c>
      <c r="H144">
        <f t="shared" si="21"/>
        <v>1.0572323399842118</v>
      </c>
      <c r="I144">
        <f t="shared" si="25"/>
        <v>0.36614168194011237</v>
      </c>
      <c r="J144">
        <f t="shared" si="22"/>
        <v>5.6656360941273479E-2</v>
      </c>
      <c r="K144">
        <f>carboncycle!U244</f>
        <v>335.08513007162856</v>
      </c>
      <c r="L144">
        <f t="shared" si="23"/>
        <v>1.0572323399842118</v>
      </c>
      <c r="M144">
        <f t="shared" si="26"/>
        <v>0.36614168194011237</v>
      </c>
      <c r="N144">
        <f t="shared" si="24"/>
        <v>5.6656360941273479E-2</v>
      </c>
      <c r="O144" s="16">
        <f t="shared" si="19"/>
        <v>0</v>
      </c>
    </row>
    <row r="145" spans="1:15">
      <c r="A145">
        <v>1989</v>
      </c>
      <c r="B145">
        <v>0.17925026999999999</v>
      </c>
      <c r="C145">
        <f t="shared" si="20"/>
        <v>0.51314168690000006</v>
      </c>
      <c r="D145">
        <v>4.2000000000000003E-2</v>
      </c>
      <c r="E145">
        <v>0.01</v>
      </c>
      <c r="F145">
        <v>3.0000000000000001E-3</v>
      </c>
      <c r="G145">
        <f>carboncycle!L245</f>
        <v>336.8100679671719</v>
      </c>
      <c r="H145">
        <f t="shared" si="21"/>
        <v>1.0847022133890509</v>
      </c>
      <c r="I145">
        <f t="shared" si="25"/>
        <v>0.37694873319753031</v>
      </c>
      <c r="J145">
        <f t="shared" si="22"/>
        <v>5.8414237564546882E-2</v>
      </c>
      <c r="K145">
        <f>carboncycle!U245</f>
        <v>336.8100679671719</v>
      </c>
      <c r="L145">
        <f t="shared" si="23"/>
        <v>1.0847022133890509</v>
      </c>
      <c r="M145">
        <f t="shared" si="26"/>
        <v>0.37694873319753031</v>
      </c>
      <c r="N145">
        <f t="shared" si="24"/>
        <v>5.8414237564546882E-2</v>
      </c>
      <c r="O145" s="16">
        <f t="shared" si="19"/>
        <v>0</v>
      </c>
    </row>
    <row r="146" spans="1:15">
      <c r="A146">
        <v>1990</v>
      </c>
      <c r="B146">
        <v>0.36056247000000002</v>
      </c>
      <c r="C146">
        <f t="shared" si="20"/>
        <v>0.69445388690000009</v>
      </c>
      <c r="D146">
        <v>0.13300000000000001</v>
      </c>
      <c r="E146">
        <v>2E-3</v>
      </c>
      <c r="F146">
        <v>1E-3</v>
      </c>
      <c r="G146">
        <f>carboncycle!L246</f>
        <v>338.56155218651242</v>
      </c>
      <c r="H146">
        <f t="shared" si="21"/>
        <v>1.1124512668020434</v>
      </c>
      <c r="I146">
        <f t="shared" si="25"/>
        <v>0.3879870264153169</v>
      </c>
      <c r="J146">
        <f t="shared" si="22"/>
        <v>6.0223513499742226E-2</v>
      </c>
      <c r="K146">
        <f>carboncycle!U246</f>
        <v>338.56155218651242</v>
      </c>
      <c r="L146">
        <f t="shared" si="23"/>
        <v>1.1124512668020434</v>
      </c>
      <c r="M146">
        <f t="shared" si="26"/>
        <v>0.3879870264153169</v>
      </c>
      <c r="N146">
        <f t="shared" si="24"/>
        <v>6.0223513499742226E-2</v>
      </c>
      <c r="O146" s="16">
        <f t="shared" si="19"/>
        <v>0</v>
      </c>
    </row>
    <row r="147" spans="1:15">
      <c r="A147">
        <v>1991</v>
      </c>
      <c r="B147">
        <v>0.33889654000000002</v>
      </c>
      <c r="C147">
        <f t="shared" si="20"/>
        <v>0.67278795690000004</v>
      </c>
      <c r="D147">
        <v>0.14000000000000001</v>
      </c>
      <c r="E147">
        <v>2.8000000000000001E-2</v>
      </c>
      <c r="F147">
        <v>8.0000000000000002E-3</v>
      </c>
      <c r="G147">
        <f>carboncycle!L247</f>
        <v>340.31340318166463</v>
      </c>
      <c r="H147">
        <f t="shared" si="21"/>
        <v>1.1400629014747341</v>
      </c>
      <c r="I147">
        <f t="shared" si="25"/>
        <v>0.39924646860612256</v>
      </c>
      <c r="J147">
        <f t="shared" si="22"/>
        <v>6.2085210253102693E-2</v>
      </c>
      <c r="K147">
        <f>carboncycle!U247</f>
        <v>340.31340318166463</v>
      </c>
      <c r="L147">
        <f t="shared" si="23"/>
        <v>1.1400629014747341</v>
      </c>
      <c r="M147">
        <f t="shared" si="26"/>
        <v>0.39924646860612256</v>
      </c>
      <c r="N147">
        <f t="shared" si="24"/>
        <v>6.2085210253102693E-2</v>
      </c>
      <c r="O147" s="16">
        <f t="shared" si="19"/>
        <v>0</v>
      </c>
    </row>
    <row r="148" spans="1:15">
      <c r="A148">
        <v>1992</v>
      </c>
      <c r="B148">
        <v>0.124896795</v>
      </c>
      <c r="C148">
        <f t="shared" si="20"/>
        <v>0.45878821190000002</v>
      </c>
      <c r="D148">
        <v>0.13500000000000001</v>
      </c>
      <c r="E148">
        <v>6.0000000000000001E-3</v>
      </c>
      <c r="F148">
        <v>0</v>
      </c>
      <c r="G148">
        <f>carboncycle!L248</f>
        <v>342.07918263701623</v>
      </c>
      <c r="H148">
        <f t="shared" si="21"/>
        <v>1.1677506031512332</v>
      </c>
      <c r="I148">
        <f t="shared" si="25"/>
        <v>0.41072172849691646</v>
      </c>
      <c r="J148">
        <f t="shared" si="22"/>
        <v>6.4000286200547846E-2</v>
      </c>
      <c r="K148">
        <f>carboncycle!U248</f>
        <v>342.07918263701623</v>
      </c>
      <c r="L148">
        <f t="shared" si="23"/>
        <v>1.1677506031512332</v>
      </c>
      <c r="M148">
        <f t="shared" si="26"/>
        <v>0.41072172849691646</v>
      </c>
      <c r="N148">
        <f t="shared" si="24"/>
        <v>6.4000286200547846E-2</v>
      </c>
      <c r="O148" s="16">
        <f t="shared" si="19"/>
        <v>0</v>
      </c>
    </row>
    <row r="149" spans="1:15">
      <c r="A149">
        <v>1993</v>
      </c>
      <c r="B149">
        <v>0.16565846000000001</v>
      </c>
      <c r="C149">
        <f t="shared" si="20"/>
        <v>0.49954987690000002</v>
      </c>
      <c r="D149">
        <v>0.128</v>
      </c>
      <c r="E149">
        <v>7.0000000000000001E-3</v>
      </c>
      <c r="F149">
        <v>4.0000000000000001E-3</v>
      </c>
      <c r="G149">
        <f>carboncycle!L249</f>
        <v>343.78944575568528</v>
      </c>
      <c r="H149">
        <f t="shared" si="21"/>
        <v>1.19443188370727</v>
      </c>
      <c r="I149">
        <f t="shared" si="25"/>
        <v>0.42238523928686655</v>
      </c>
      <c r="J149">
        <f t="shared" si="22"/>
        <v>6.5969663992791222E-2</v>
      </c>
      <c r="K149">
        <f>carboncycle!U249</f>
        <v>343.78944575568528</v>
      </c>
      <c r="L149">
        <f t="shared" si="23"/>
        <v>1.19443188370727</v>
      </c>
      <c r="M149">
        <f t="shared" si="26"/>
        <v>0.42238523928686655</v>
      </c>
      <c r="N149">
        <f t="shared" si="24"/>
        <v>6.5969663992791222E-2</v>
      </c>
      <c r="O149" s="16">
        <f t="shared" si="19"/>
        <v>0</v>
      </c>
    </row>
    <row r="150" spans="1:15">
      <c r="A150">
        <v>1994</v>
      </c>
      <c r="B150">
        <v>0.23354976999999999</v>
      </c>
      <c r="C150">
        <f t="shared" si="20"/>
        <v>0.56744118690000001</v>
      </c>
      <c r="D150">
        <v>7.8E-2</v>
      </c>
      <c r="E150">
        <v>1.6E-2</v>
      </c>
      <c r="F150">
        <v>7.0000000000000001E-3</v>
      </c>
      <c r="G150">
        <f>carboncycle!L250</f>
        <v>345.47441714684123</v>
      </c>
      <c r="H150">
        <f t="shared" si="21"/>
        <v>1.2205891084949083</v>
      </c>
      <c r="I150">
        <f t="shared" si="25"/>
        <v>0.43422033996703585</v>
      </c>
      <c r="J150">
        <f t="shared" si="22"/>
        <v>6.7994104460461571E-2</v>
      </c>
      <c r="K150">
        <f>carboncycle!U250</f>
        <v>345.47441714684123</v>
      </c>
      <c r="L150">
        <f t="shared" si="23"/>
        <v>1.2205891084949083</v>
      </c>
      <c r="M150">
        <f t="shared" si="26"/>
        <v>0.43422033996703585</v>
      </c>
      <c r="N150">
        <f t="shared" si="24"/>
        <v>6.7994104460461571E-2</v>
      </c>
      <c r="O150" s="16">
        <f t="shared" si="19"/>
        <v>0</v>
      </c>
    </row>
    <row r="151" spans="1:15">
      <c r="A151">
        <v>1995</v>
      </c>
      <c r="B151">
        <v>0.37686616000000001</v>
      </c>
      <c r="C151">
        <f t="shared" si="20"/>
        <v>0.71075757690000008</v>
      </c>
      <c r="D151">
        <v>0.115</v>
      </c>
      <c r="E151">
        <v>2.3E-2</v>
      </c>
      <c r="F151">
        <v>0.01</v>
      </c>
      <c r="G151">
        <f>carboncycle!L251</f>
        <v>347.19112436073488</v>
      </c>
      <c r="H151">
        <f t="shared" si="21"/>
        <v>1.2471081190391364</v>
      </c>
      <c r="I151">
        <f t="shared" si="25"/>
        <v>0.44622927048080974</v>
      </c>
      <c r="J151">
        <f t="shared" si="22"/>
        <v>7.0074269478138912E-2</v>
      </c>
      <c r="K151">
        <f>carboncycle!U251</f>
        <v>347.19112436073488</v>
      </c>
      <c r="L151">
        <f t="shared" si="23"/>
        <v>1.2471081190391364</v>
      </c>
      <c r="M151">
        <f t="shared" si="26"/>
        <v>0.44622927048080974</v>
      </c>
      <c r="N151">
        <f t="shared" si="24"/>
        <v>7.0074269478138912E-2</v>
      </c>
      <c r="O151" s="16">
        <f t="shared" si="19"/>
        <v>0</v>
      </c>
    </row>
    <row r="152" spans="1:15">
      <c r="A152">
        <v>1996</v>
      </c>
      <c r="B152">
        <v>0.27668939999999997</v>
      </c>
      <c r="C152">
        <f t="shared" si="20"/>
        <v>0.61058081689999999</v>
      </c>
      <c r="D152">
        <v>9.2999999999999999E-2</v>
      </c>
      <c r="E152">
        <v>4.3999999999999997E-2</v>
      </c>
      <c r="F152">
        <v>1.9E-2</v>
      </c>
      <c r="G152">
        <f>carboncycle!L252</f>
        <v>348.94979598741145</v>
      </c>
      <c r="H152">
        <f t="shared" si="21"/>
        <v>1.2741397528491138</v>
      </c>
      <c r="I152">
        <f t="shared" si="25"/>
        <v>0.45841732564119864</v>
      </c>
      <c r="J152">
        <f t="shared" si="22"/>
        <v>7.221082988383408E-2</v>
      </c>
      <c r="K152">
        <f>carboncycle!U252</f>
        <v>348.94979598741145</v>
      </c>
      <c r="L152">
        <f t="shared" si="23"/>
        <v>1.2741397528491138</v>
      </c>
      <c r="M152">
        <f t="shared" si="26"/>
        <v>0.45841732564119864</v>
      </c>
      <c r="N152">
        <f t="shared" si="24"/>
        <v>7.221082988383408E-2</v>
      </c>
      <c r="O152" s="16">
        <f t="shared" si="19"/>
        <v>0</v>
      </c>
    </row>
    <row r="153" spans="1:15">
      <c r="A153">
        <v>1997</v>
      </c>
      <c r="B153">
        <v>0.42230849999999998</v>
      </c>
      <c r="C153">
        <f t="shared" si="20"/>
        <v>0.75619991689999999</v>
      </c>
      <c r="D153">
        <v>0.13800000000000001</v>
      </c>
      <c r="E153">
        <v>1.9E-2</v>
      </c>
      <c r="F153">
        <v>8.9999999999999993E-3</v>
      </c>
      <c r="G153">
        <f>carboncycle!L253</f>
        <v>350.74371546597212</v>
      </c>
      <c r="H153">
        <f t="shared" si="21"/>
        <v>1.3015731650006379</v>
      </c>
      <c r="I153">
        <f t="shared" si="25"/>
        <v>0.47078733498075703</v>
      </c>
      <c r="J153">
        <f t="shared" si="22"/>
        <v>7.4404482779735909E-2</v>
      </c>
      <c r="K153">
        <f>carboncycle!U253</f>
        <v>350.74371546597212</v>
      </c>
      <c r="L153">
        <f t="shared" si="23"/>
        <v>1.3015731650006379</v>
      </c>
      <c r="M153">
        <f t="shared" si="26"/>
        <v>0.47078733498075703</v>
      </c>
      <c r="N153">
        <f t="shared" si="24"/>
        <v>7.4404482779735909E-2</v>
      </c>
      <c r="O153" s="16">
        <f t="shared" si="19"/>
        <v>0</v>
      </c>
    </row>
    <row r="154" spans="1:15">
      <c r="A154">
        <v>1998</v>
      </c>
      <c r="B154">
        <v>0.57731646000000003</v>
      </c>
      <c r="C154">
        <f t="shared" si="20"/>
        <v>0.91120787690000005</v>
      </c>
      <c r="D154">
        <v>0.215</v>
      </c>
      <c r="E154">
        <v>0.03</v>
      </c>
      <c r="F154">
        <v>1.2E-2</v>
      </c>
      <c r="G154">
        <f>carboncycle!L254</f>
        <v>352.56470309445297</v>
      </c>
      <c r="H154">
        <f t="shared" si="21"/>
        <v>1.3292773850143107</v>
      </c>
      <c r="I154">
        <f t="shared" si="25"/>
        <v>0.48333932744831204</v>
      </c>
      <c r="J154">
        <f t="shared" si="22"/>
        <v>7.665593738023771E-2</v>
      </c>
      <c r="K154">
        <f>carboncycle!U254</f>
        <v>352.56470309445297</v>
      </c>
      <c r="L154">
        <f t="shared" si="23"/>
        <v>1.3292773850143107</v>
      </c>
      <c r="M154">
        <f t="shared" si="26"/>
        <v>0.48333932744831204</v>
      </c>
      <c r="N154">
        <f t="shared" si="24"/>
        <v>7.665593738023771E-2</v>
      </c>
      <c r="O154" s="16">
        <f t="shared" si="19"/>
        <v>0</v>
      </c>
    </row>
    <row r="155" spans="1:15">
      <c r="A155">
        <v>1999</v>
      </c>
      <c r="B155">
        <v>0.32448496999999998</v>
      </c>
      <c r="C155">
        <f t="shared" si="20"/>
        <v>0.6583763869</v>
      </c>
      <c r="D155">
        <v>4.2999999999999997E-2</v>
      </c>
      <c r="E155">
        <v>4.1000000000000002E-2</v>
      </c>
      <c r="F155">
        <v>1.4999999999999999E-2</v>
      </c>
      <c r="G155">
        <f>carboncycle!L255</f>
        <v>354.34754466009747</v>
      </c>
      <c r="H155">
        <f t="shared" si="21"/>
        <v>1.3562629765903571</v>
      </c>
      <c r="I155">
        <f t="shared" si="25"/>
        <v>0.49605284495757934</v>
      </c>
      <c r="J155">
        <f t="shared" si="22"/>
        <v>7.8965899035824377E-2</v>
      </c>
      <c r="K155">
        <f>carboncycle!U255</f>
        <v>354.34754466009747</v>
      </c>
      <c r="L155">
        <f t="shared" si="23"/>
        <v>1.3562629765903571</v>
      </c>
      <c r="M155">
        <f t="shared" si="26"/>
        <v>0.49605284495757934</v>
      </c>
      <c r="N155">
        <f t="shared" si="24"/>
        <v>7.8965899035824377E-2</v>
      </c>
      <c r="O155" s="16">
        <f t="shared" si="19"/>
        <v>0</v>
      </c>
    </row>
    <row r="156" spans="1:15">
      <c r="A156">
        <v>2000</v>
      </c>
      <c r="B156">
        <v>0.33108480000000001</v>
      </c>
      <c r="C156">
        <f t="shared" si="20"/>
        <v>0.66497621689999997</v>
      </c>
      <c r="D156">
        <v>7.4999999999999997E-2</v>
      </c>
      <c r="E156">
        <v>4.2999999999999997E-2</v>
      </c>
      <c r="F156">
        <v>1.7999999999999999E-2</v>
      </c>
      <c r="G156">
        <f>carboncycle!L256</f>
        <v>356.08206037649791</v>
      </c>
      <c r="H156">
        <f t="shared" si="21"/>
        <v>1.3823871061466175</v>
      </c>
      <c r="I156">
        <f t="shared" si="25"/>
        <v>0.50890515123916857</v>
      </c>
      <c r="J156">
        <f t="shared" si="22"/>
        <v>8.1334952888659939E-2</v>
      </c>
      <c r="K156">
        <f>carboncycle!U256</f>
        <v>356.08206037649791</v>
      </c>
      <c r="L156">
        <f t="shared" si="23"/>
        <v>1.3823871061466175</v>
      </c>
      <c r="M156">
        <f t="shared" si="26"/>
        <v>0.50890515123916857</v>
      </c>
      <c r="N156">
        <f t="shared" si="24"/>
        <v>8.1334952888659939E-2</v>
      </c>
      <c r="O156" s="16">
        <f t="shared" si="19"/>
        <v>0</v>
      </c>
    </row>
    <row r="157" spans="1:15">
      <c r="A157">
        <v>2001</v>
      </c>
      <c r="B157">
        <v>0.48928033999999998</v>
      </c>
      <c r="C157">
        <f t="shared" si="20"/>
        <v>0.8231717569</v>
      </c>
      <c r="D157">
        <v>0.14000000000000001</v>
      </c>
      <c r="E157">
        <v>3.4000000000000002E-2</v>
      </c>
      <c r="F157">
        <v>1.2999999999999999E-2</v>
      </c>
      <c r="G157">
        <f>carboncycle!L257</f>
        <v>357.87475509017264</v>
      </c>
      <c r="H157">
        <f t="shared" si="21"/>
        <v>1.4092541005267196</v>
      </c>
      <c r="I157">
        <f t="shared" si="25"/>
        <v>0.52190748993681602</v>
      </c>
      <c r="J157">
        <f t="shared" si="22"/>
        <v>8.3763551615290824E-2</v>
      </c>
      <c r="K157">
        <f>carboncycle!U257</f>
        <v>357.87475509017264</v>
      </c>
      <c r="L157">
        <f t="shared" si="23"/>
        <v>1.4092541005267196</v>
      </c>
      <c r="M157">
        <f t="shared" si="26"/>
        <v>0.52190748993681602</v>
      </c>
      <c r="N157">
        <f t="shared" si="24"/>
        <v>8.3763551615290824E-2</v>
      </c>
      <c r="O157" s="16">
        <f t="shared" si="19"/>
        <v>0</v>
      </c>
    </row>
    <row r="158" spans="1:15">
      <c r="A158">
        <v>2002</v>
      </c>
      <c r="B158">
        <v>0.54346649999999996</v>
      </c>
      <c r="C158">
        <f t="shared" si="20"/>
        <v>0.87735791689999998</v>
      </c>
      <c r="D158">
        <v>0.20599999999999999</v>
      </c>
      <c r="E158">
        <v>6.8000000000000005E-2</v>
      </c>
      <c r="F158">
        <v>2.7E-2</v>
      </c>
      <c r="G158">
        <f>carboncycle!L258</f>
        <v>359.72195426131492</v>
      </c>
      <c r="H158">
        <f t="shared" si="21"/>
        <v>1.4367975306034066</v>
      </c>
      <c r="I158">
        <f t="shared" si="25"/>
        <v>0.53506936146646578</v>
      </c>
      <c r="J158">
        <f t="shared" si="22"/>
        <v>8.6252209184957088E-2</v>
      </c>
      <c r="K158">
        <f>carboncycle!U258</f>
        <v>359.72195426131492</v>
      </c>
      <c r="L158">
        <f t="shared" si="23"/>
        <v>1.4367975306034066</v>
      </c>
      <c r="M158">
        <f t="shared" si="26"/>
        <v>0.53506936146646578</v>
      </c>
      <c r="N158">
        <f t="shared" si="24"/>
        <v>8.6252209184957088E-2</v>
      </c>
      <c r="O158" s="16">
        <f t="shared" si="19"/>
        <v>0</v>
      </c>
    </row>
    <row r="159" spans="1:15">
      <c r="A159">
        <v>2003</v>
      </c>
      <c r="B159">
        <v>0.54417020000000005</v>
      </c>
      <c r="C159">
        <f t="shared" si="20"/>
        <v>0.87806161690000006</v>
      </c>
      <c r="D159">
        <v>0.22700000000000001</v>
      </c>
      <c r="E159">
        <v>9.0999999999999998E-2</v>
      </c>
      <c r="F159">
        <v>4.1000000000000002E-2</v>
      </c>
      <c r="G159">
        <f>carboncycle!L259</f>
        <v>361.57371780769779</v>
      </c>
      <c r="H159">
        <f t="shared" si="21"/>
        <v>1.4642674215844711</v>
      </c>
      <c r="I159">
        <f t="shared" si="25"/>
        <v>0.54838442466832382</v>
      </c>
      <c r="J159">
        <f t="shared" si="22"/>
        <v>8.8801490609916059E-2</v>
      </c>
      <c r="K159">
        <f>carboncycle!U259</f>
        <v>361.57371780769779</v>
      </c>
      <c r="L159">
        <f t="shared" si="23"/>
        <v>1.4642674215844711</v>
      </c>
      <c r="M159">
        <f t="shared" si="26"/>
        <v>0.54838442466832382</v>
      </c>
      <c r="N159">
        <f t="shared" si="24"/>
        <v>8.8801490609916059E-2</v>
      </c>
      <c r="O159" s="16">
        <f t="shared" si="19"/>
        <v>0</v>
      </c>
    </row>
    <row r="160" spans="1:15">
      <c r="A160">
        <v>2004</v>
      </c>
      <c r="B160">
        <v>0.46737072000000002</v>
      </c>
      <c r="C160">
        <f t="shared" si="20"/>
        <v>0.80126213690000003</v>
      </c>
      <c r="D160">
        <v>0.25900000000000001</v>
      </c>
      <c r="E160">
        <v>0.105</v>
      </c>
      <c r="F160">
        <v>4.9000000000000002E-2</v>
      </c>
      <c r="G160">
        <f>carboncycle!L260</f>
        <v>363.59579605631433</v>
      </c>
      <c r="H160">
        <f t="shared" si="21"/>
        <v>1.4941036087418835</v>
      </c>
      <c r="I160">
        <f t="shared" si="25"/>
        <v>0.56189708089082779</v>
      </c>
      <c r="J160">
        <f t="shared" si="22"/>
        <v>9.141192167536781E-2</v>
      </c>
      <c r="K160">
        <f>carboncycle!U260</f>
        <v>363.59579605631433</v>
      </c>
      <c r="L160">
        <f t="shared" si="23"/>
        <v>1.4941036087418835</v>
      </c>
      <c r="M160">
        <f t="shared" si="26"/>
        <v>0.56189708089082779</v>
      </c>
      <c r="N160">
        <f t="shared" si="24"/>
        <v>9.141192167536781E-2</v>
      </c>
      <c r="O160" s="16">
        <f t="shared" si="19"/>
        <v>0</v>
      </c>
    </row>
    <row r="161" spans="1:15">
      <c r="A161">
        <v>2005</v>
      </c>
      <c r="B161">
        <v>0.60686255</v>
      </c>
      <c r="C161">
        <f t="shared" si="20"/>
        <v>0.94075396690000002</v>
      </c>
      <c r="D161">
        <v>0.247</v>
      </c>
      <c r="E161">
        <v>8.6999999999999994E-2</v>
      </c>
      <c r="F161">
        <v>3.9E-2</v>
      </c>
      <c r="G161">
        <f>carboncycle!L261</f>
        <v>365.76462802191975</v>
      </c>
      <c r="H161">
        <f t="shared" si="21"/>
        <v>1.5259213077370404</v>
      </c>
      <c r="I161">
        <f t="shared" si="25"/>
        <v>0.57564230208812528</v>
      </c>
      <c r="J161">
        <f t="shared" si="22"/>
        <v>9.4084277379711617E-2</v>
      </c>
      <c r="K161">
        <f>carboncycle!U261</f>
        <v>365.76462802191975</v>
      </c>
      <c r="L161">
        <f t="shared" si="23"/>
        <v>1.5259213077370404</v>
      </c>
      <c r="M161">
        <f t="shared" si="26"/>
        <v>0.57564230208812528</v>
      </c>
      <c r="N161">
        <f t="shared" si="24"/>
        <v>9.4084277379711617E-2</v>
      </c>
      <c r="O161" s="16">
        <f t="shared" si="19"/>
        <v>0</v>
      </c>
    </row>
    <row r="162" spans="1:15">
      <c r="A162">
        <v>2006</v>
      </c>
      <c r="B162">
        <v>0.57255270000000003</v>
      </c>
      <c r="C162">
        <f t="shared" si="20"/>
        <v>0.90644411690000004</v>
      </c>
      <c r="D162">
        <v>0.23699999999999999</v>
      </c>
      <c r="E162">
        <v>0.10199999999999999</v>
      </c>
      <c r="F162">
        <v>4.8000000000000001E-2</v>
      </c>
      <c r="G162">
        <f>carboncycle!L262</f>
        <v>368.03652007621258</v>
      </c>
      <c r="H162">
        <f t="shared" si="21"/>
        <v>1.5590492508005818</v>
      </c>
      <c r="I162">
        <f t="shared" si="25"/>
        <v>0.58964001054318305</v>
      </c>
      <c r="J162">
        <f t="shared" si="22"/>
        <v>9.6819526960055413E-2</v>
      </c>
      <c r="K162">
        <f>carboncycle!U262</f>
        <v>368.03652007621258</v>
      </c>
      <c r="L162">
        <f t="shared" si="23"/>
        <v>1.5590492508005818</v>
      </c>
      <c r="M162">
        <f t="shared" si="26"/>
        <v>0.58964001054318305</v>
      </c>
      <c r="N162">
        <f t="shared" si="24"/>
        <v>9.6819526960055413E-2</v>
      </c>
      <c r="O162" s="16">
        <f t="shared" si="19"/>
        <v>0</v>
      </c>
    </row>
    <row r="163" spans="1:15">
      <c r="A163">
        <v>2007</v>
      </c>
      <c r="B163">
        <v>0.59170129999999999</v>
      </c>
      <c r="C163">
        <f t="shared" si="20"/>
        <v>0.9255927169</v>
      </c>
      <c r="D163">
        <v>0.19</v>
      </c>
      <c r="E163">
        <v>9.6000000000000002E-2</v>
      </c>
      <c r="F163">
        <v>4.7E-2</v>
      </c>
      <c r="G163">
        <f>carboncycle!L263</f>
        <v>370.39056958277882</v>
      </c>
      <c r="H163">
        <f t="shared" si="21"/>
        <v>1.593160154100324</v>
      </c>
      <c r="I163">
        <f t="shared" si="25"/>
        <v>0.60390270057756956</v>
      </c>
      <c r="J163">
        <f t="shared" si="22"/>
        <v>9.9618747306807573E-2</v>
      </c>
      <c r="K163">
        <f>carboncycle!U263</f>
        <v>370.39056958277882</v>
      </c>
      <c r="L163">
        <f t="shared" si="23"/>
        <v>1.593160154100324</v>
      </c>
      <c r="M163">
        <f t="shared" si="26"/>
        <v>0.60390270057756956</v>
      </c>
      <c r="N163">
        <f t="shared" si="24"/>
        <v>9.9618747306807573E-2</v>
      </c>
      <c r="O163" s="16">
        <f t="shared" si="19"/>
        <v>0</v>
      </c>
    </row>
    <row r="164" spans="1:15">
      <c r="A164">
        <v>2008</v>
      </c>
      <c r="B164">
        <v>0.46564983999999998</v>
      </c>
      <c r="C164">
        <f t="shared" si="20"/>
        <v>0.7995412569</v>
      </c>
      <c r="D164">
        <v>0.14899999999999999</v>
      </c>
      <c r="E164">
        <v>0.10299999999999999</v>
      </c>
      <c r="F164">
        <v>0.05</v>
      </c>
      <c r="G164">
        <f>carboncycle!L264</f>
        <v>372.79263492279495</v>
      </c>
      <c r="H164">
        <f t="shared" si="21"/>
        <v>1.6277440743011036</v>
      </c>
      <c r="I164">
        <f t="shared" si="25"/>
        <v>0.61843190142543814</v>
      </c>
      <c r="J164">
        <f t="shared" si="22"/>
        <v>0.10248308016138551</v>
      </c>
      <c r="K164">
        <f>carboncycle!U264</f>
        <v>372.79263492279495</v>
      </c>
      <c r="L164">
        <f t="shared" si="23"/>
        <v>1.6277440743011036</v>
      </c>
      <c r="M164">
        <f t="shared" si="26"/>
        <v>0.61843190142543814</v>
      </c>
      <c r="N164">
        <f t="shared" si="24"/>
        <v>0.10248308016138551</v>
      </c>
      <c r="O164" s="16">
        <f t="shared" si="19"/>
        <v>0</v>
      </c>
    </row>
    <row r="165" spans="1:15">
      <c r="A165">
        <v>2009</v>
      </c>
      <c r="B165">
        <v>0.59678169999999997</v>
      </c>
      <c r="C165">
        <f t="shared" si="20"/>
        <v>0.93067311689999999</v>
      </c>
      <c r="D165">
        <v>0.255</v>
      </c>
      <c r="E165">
        <v>0.105</v>
      </c>
      <c r="F165">
        <v>5.0999999999999997E-2</v>
      </c>
      <c r="G165">
        <f>carboncycle!L265</f>
        <v>375.2498104521967</v>
      </c>
      <c r="H165">
        <f t="shared" si="21"/>
        <v>1.6628916423170492</v>
      </c>
      <c r="I165">
        <f t="shared" si="25"/>
        <v>0.63323097728719946</v>
      </c>
      <c r="J165">
        <f t="shared" si="22"/>
        <v>0.10541366946616533</v>
      </c>
      <c r="K165">
        <f>carboncycle!U265</f>
        <v>375.2498104521967</v>
      </c>
      <c r="L165">
        <f t="shared" si="23"/>
        <v>1.6628916423170492</v>
      </c>
      <c r="M165">
        <f t="shared" si="26"/>
        <v>0.63323097728719946</v>
      </c>
      <c r="N165">
        <f t="shared" si="24"/>
        <v>0.10541366946616533</v>
      </c>
      <c r="O165" s="16">
        <f t="shared" si="19"/>
        <v>0</v>
      </c>
    </row>
    <row r="166" spans="1:15">
      <c r="A166">
        <v>2010</v>
      </c>
      <c r="B166">
        <v>0.68037146000000004</v>
      </c>
      <c r="C166">
        <f t="shared" si="20"/>
        <v>1.0142628769000002</v>
      </c>
      <c r="D166">
        <v>0.26700000000000002</v>
      </c>
      <c r="E166">
        <v>0.11</v>
      </c>
      <c r="F166">
        <v>5.5E-2</v>
      </c>
      <c r="G166">
        <f>carboncycle!L266</f>
        <v>377.85624229669594</v>
      </c>
      <c r="H166">
        <f t="shared" si="21"/>
        <v>1.699923521140658</v>
      </c>
      <c r="I166">
        <f t="shared" si="25"/>
        <v>0.64833054090308162</v>
      </c>
      <c r="J166">
        <f t="shared" si="22"/>
        <v>0.1084116717745888</v>
      </c>
      <c r="K166">
        <f>carboncycle!U266</f>
        <v>377.85624229669594</v>
      </c>
      <c r="L166">
        <f t="shared" si="23"/>
        <v>1.699923521140658</v>
      </c>
      <c r="M166">
        <f t="shared" si="26"/>
        <v>0.64833054090308162</v>
      </c>
      <c r="N166">
        <f t="shared" si="24"/>
        <v>0.1084116717745888</v>
      </c>
      <c r="O166" s="16">
        <f t="shared" si="19"/>
        <v>0</v>
      </c>
    </row>
    <row r="167" spans="1:15">
      <c r="A167">
        <v>2011</v>
      </c>
      <c r="B167">
        <v>0.53769772999999998</v>
      </c>
      <c r="C167">
        <f t="shared" si="20"/>
        <v>0.8715891469</v>
      </c>
      <c r="D167">
        <v>0.19700000000000001</v>
      </c>
      <c r="E167">
        <v>0.115</v>
      </c>
      <c r="F167">
        <v>5.8000000000000003E-2</v>
      </c>
      <c r="G167">
        <f>carboncycle!L267</f>
        <v>380.57658216083803</v>
      </c>
      <c r="H167">
        <f t="shared" si="21"/>
        <v>1.7383023470993209</v>
      </c>
      <c r="I167">
        <f t="shared" si="25"/>
        <v>0.66374907509071857</v>
      </c>
      <c r="J167">
        <f t="shared" si="22"/>
        <v>0.11147841095123864</v>
      </c>
      <c r="K167">
        <f>carboncycle!U267</f>
        <v>380.57658216083803</v>
      </c>
      <c r="L167">
        <f t="shared" si="23"/>
        <v>1.7383023470993209</v>
      </c>
      <c r="M167">
        <f t="shared" si="26"/>
        <v>0.66374907509071857</v>
      </c>
      <c r="N167">
        <f t="shared" si="24"/>
        <v>0.11147841095123864</v>
      </c>
      <c r="O167" s="16">
        <f t="shared" si="19"/>
        <v>0</v>
      </c>
    </row>
    <row r="168" spans="1:15">
      <c r="A168">
        <v>2012</v>
      </c>
      <c r="B168">
        <v>0.57760710000000004</v>
      </c>
      <c r="C168">
        <f t="shared" si="20"/>
        <v>0.91149851690000006</v>
      </c>
      <c r="D168">
        <v>0.215</v>
      </c>
      <c r="E168">
        <v>0.11600000000000001</v>
      </c>
      <c r="F168">
        <v>6.0999999999999999E-2</v>
      </c>
      <c r="G168">
        <f>carboncycle!L268</f>
        <v>383.39404452369945</v>
      </c>
      <c r="H168">
        <f t="shared" si="21"/>
        <v>1.7777632673284514</v>
      </c>
      <c r="I168">
        <f t="shared" si="25"/>
        <v>0.67949897774799406</v>
      </c>
      <c r="J168">
        <f t="shared" si="22"/>
        <v>0.11461530832355089</v>
      </c>
      <c r="K168">
        <f>carboncycle!U268</f>
        <v>383.39404452369945</v>
      </c>
      <c r="L168">
        <f t="shared" si="23"/>
        <v>1.7777632673284514</v>
      </c>
      <c r="M168">
        <f t="shared" si="26"/>
        <v>0.67949897774799406</v>
      </c>
      <c r="N168">
        <f t="shared" si="24"/>
        <v>0.11461530832355089</v>
      </c>
      <c r="O168" s="16">
        <f t="shared" si="19"/>
        <v>0</v>
      </c>
    </row>
    <row r="169" spans="1:15">
      <c r="A169">
        <v>2013</v>
      </c>
      <c r="B169">
        <v>0.6235754</v>
      </c>
      <c r="C169">
        <f t="shared" si="20"/>
        <v>0.95746681690000002</v>
      </c>
      <c r="D169">
        <v>0.26100000000000001</v>
      </c>
      <c r="E169">
        <v>0.13300000000000001</v>
      </c>
      <c r="F169">
        <v>7.0999999999999994E-2</v>
      </c>
      <c r="G169">
        <f>carboncycle!L269</f>
        <v>386.33716076958956</v>
      </c>
      <c r="H169">
        <f t="shared" si="21"/>
        <v>1.8186755976066509</v>
      </c>
      <c r="I169">
        <f t="shared" si="25"/>
        <v>0.69559989694236635</v>
      </c>
      <c r="J169">
        <f t="shared" si="22"/>
        <v>0.11782384756588173</v>
      </c>
      <c r="K169">
        <f>carboncycle!U269</f>
        <v>386.33716076958956</v>
      </c>
      <c r="L169">
        <f t="shared" si="23"/>
        <v>1.8186755976066509</v>
      </c>
      <c r="M169">
        <f t="shared" si="26"/>
        <v>0.69559989694236635</v>
      </c>
      <c r="N169">
        <f t="shared" si="24"/>
        <v>0.11782384756588173</v>
      </c>
      <c r="O169" s="16">
        <f t="shared" si="19"/>
        <v>0</v>
      </c>
    </row>
    <row r="170" spans="1:15">
      <c r="A170">
        <v>2014</v>
      </c>
      <c r="B170">
        <v>0.67287165000000004</v>
      </c>
      <c r="C170">
        <f t="shared" si="20"/>
        <v>1.0067630669000001</v>
      </c>
      <c r="D170">
        <v>0.29899999999999999</v>
      </c>
      <c r="E170">
        <v>0.14000000000000001</v>
      </c>
      <c r="F170">
        <v>7.5999999999999998E-2</v>
      </c>
      <c r="G170">
        <f>carboncycle!L270</f>
        <v>389.26584673068675</v>
      </c>
      <c r="H170">
        <f t="shared" si="21"/>
        <v>1.859079113862725</v>
      </c>
      <c r="I170">
        <f t="shared" si="25"/>
        <v>0.71203024728147546</v>
      </c>
      <c r="J170">
        <f t="shared" si="22"/>
        <v>0.12110561552634017</v>
      </c>
      <c r="K170">
        <f>carboncycle!U270</f>
        <v>389.26584673068675</v>
      </c>
      <c r="L170">
        <f t="shared" si="23"/>
        <v>1.859079113862725</v>
      </c>
      <c r="M170">
        <f t="shared" si="26"/>
        <v>0.71203024728147546</v>
      </c>
      <c r="N170">
        <f t="shared" si="24"/>
        <v>0.12110561552634017</v>
      </c>
      <c r="O170" s="16">
        <f t="shared" si="19"/>
        <v>0</v>
      </c>
    </row>
    <row r="171" spans="1:15">
      <c r="A171">
        <v>2015</v>
      </c>
      <c r="B171">
        <v>0.82511436999999999</v>
      </c>
      <c r="C171">
        <f t="shared" si="20"/>
        <v>1.1590057868999999</v>
      </c>
      <c r="D171">
        <v>0.436</v>
      </c>
      <c r="E171">
        <v>0.16</v>
      </c>
      <c r="F171">
        <v>8.5000000000000006E-2</v>
      </c>
      <c r="G171">
        <f>carboncycle!L271</f>
        <v>392.09072808516078</v>
      </c>
      <c r="H171">
        <f t="shared" si="21"/>
        <v>1.897763580291657</v>
      </c>
      <c r="I171">
        <f t="shared" si="25"/>
        <v>0.72874410287823155</v>
      </c>
      <c r="J171">
        <f t="shared" si="22"/>
        <v>0.12446206743470933</v>
      </c>
      <c r="K171">
        <f>carboncycle!U271</f>
        <v>392.09072808516078</v>
      </c>
      <c r="L171">
        <f t="shared" si="23"/>
        <v>1.897763580291657</v>
      </c>
      <c r="M171">
        <f t="shared" si="26"/>
        <v>0.72874410287823155</v>
      </c>
      <c r="N171">
        <f t="shared" si="24"/>
        <v>0.12446206743470933</v>
      </c>
      <c r="O171" s="16">
        <f t="shared" si="19"/>
        <v>0</v>
      </c>
    </row>
    <row r="172" spans="1:15">
      <c r="A172">
        <v>2016</v>
      </c>
      <c r="B172">
        <v>0.93292713000000005</v>
      </c>
      <c r="C172">
        <f t="shared" si="20"/>
        <v>1.2668185469000002</v>
      </c>
      <c r="D172">
        <v>0.44400000000000001</v>
      </c>
      <c r="E172">
        <v>0.14799999999999999</v>
      </c>
      <c r="F172">
        <v>7.9000000000000001E-2</v>
      </c>
      <c r="G172">
        <f>carboncycle!L272</f>
        <v>395.16506635776108</v>
      </c>
      <c r="H172">
        <f t="shared" si="21"/>
        <v>1.9395487115915524</v>
      </c>
      <c r="I172">
        <f t="shared" si="25"/>
        <v>0.74579687994394284</v>
      </c>
      <c r="J172">
        <f t="shared" si="22"/>
        <v>0.12789438939602854</v>
      </c>
      <c r="K172">
        <f>carboncycle!U272</f>
        <v>395.16506635776108</v>
      </c>
      <c r="L172">
        <f t="shared" si="23"/>
        <v>1.9395487115915524</v>
      </c>
      <c r="M172">
        <f t="shared" si="26"/>
        <v>0.74579687994394284</v>
      </c>
      <c r="N172">
        <f t="shared" si="24"/>
        <v>0.12789438939602854</v>
      </c>
      <c r="O172" s="16">
        <f t="shared" si="19"/>
        <v>0</v>
      </c>
    </row>
    <row r="173" spans="1:15">
      <c r="A173">
        <v>2017</v>
      </c>
      <c r="B173">
        <v>0.84517425000000002</v>
      </c>
      <c r="C173">
        <f t="shared" si="20"/>
        <v>1.1790656669000001</v>
      </c>
      <c r="D173">
        <v>0.40500000000000003</v>
      </c>
      <c r="E173">
        <v>0.16800000000000001</v>
      </c>
      <c r="F173">
        <v>8.8999999999999996E-2</v>
      </c>
      <c r="G173">
        <f>carboncycle!L273</f>
        <v>398.34301315200088</v>
      </c>
      <c r="H173">
        <f t="shared" si="21"/>
        <v>1.9824017251658488</v>
      </c>
      <c r="I173">
        <f t="shared" si="25"/>
        <v>0.76320007670709522</v>
      </c>
      <c r="J173">
        <f t="shared" si="22"/>
        <v>0.13140407554234068</v>
      </c>
      <c r="K173">
        <f>carboncycle!U273</f>
        <v>398.34301315200088</v>
      </c>
      <c r="L173">
        <f t="shared" si="23"/>
        <v>1.9824017251658488</v>
      </c>
      <c r="M173">
        <f t="shared" si="26"/>
        <v>0.76320007670709522</v>
      </c>
      <c r="N173">
        <f t="shared" si="24"/>
        <v>0.13140407554234068</v>
      </c>
      <c r="O173" s="16">
        <f t="shared" si="19"/>
        <v>0</v>
      </c>
    </row>
    <row r="174" spans="1:15">
      <c r="A174">
        <v>2018</v>
      </c>
      <c r="B174">
        <v>0.76265400000000005</v>
      </c>
      <c r="C174">
        <f t="shared" si="20"/>
        <v>1.0965454169000002</v>
      </c>
      <c r="D174">
        <v>0.38300000000000001</v>
      </c>
      <c r="E174">
        <v>0.17699999999999999</v>
      </c>
      <c r="F174">
        <v>9.0999999999999998E-2</v>
      </c>
      <c r="G174">
        <f>carboncycle!L274</f>
        <v>401.53383121249766</v>
      </c>
      <c r="H174">
        <f t="shared" si="21"/>
        <v>2.025085714071436</v>
      </c>
      <c r="I174">
        <f t="shared" si="25"/>
        <v>0.78093920675772566</v>
      </c>
      <c r="J174">
        <f t="shared" si="22"/>
        <v>0.13499267682895649</v>
      </c>
      <c r="K174">
        <f>carboncycle!U274</f>
        <v>401.53383121249766</v>
      </c>
      <c r="L174">
        <f t="shared" si="23"/>
        <v>2.025085714071436</v>
      </c>
      <c r="M174">
        <f t="shared" si="26"/>
        <v>0.78093920675772566</v>
      </c>
      <c r="N174">
        <f t="shared" si="24"/>
        <v>0.13499267682895649</v>
      </c>
      <c r="O174" s="16">
        <f t="shared" si="19"/>
        <v>0</v>
      </c>
    </row>
    <row r="175" spans="1:15">
      <c r="A175">
        <v>2019</v>
      </c>
      <c r="B175">
        <v>0.89107259999999999</v>
      </c>
      <c r="C175">
        <f t="shared" si="20"/>
        <v>1.2249640169</v>
      </c>
      <c r="D175">
        <v>0.45600000000000002</v>
      </c>
      <c r="E175">
        <v>0.187</v>
      </c>
      <c r="F175">
        <v>9.6000000000000002E-2</v>
      </c>
      <c r="G175">
        <f>carboncycle!L275</f>
        <v>404.77089308142513</v>
      </c>
      <c r="H175">
        <f t="shared" si="21"/>
        <v>2.0680431060389921</v>
      </c>
      <c r="I175">
        <f t="shared" si="25"/>
        <v>0.79900943561164761</v>
      </c>
      <c r="J175">
        <f t="shared" si="22"/>
        <v>0.1386616531189519</v>
      </c>
      <c r="K175">
        <f>carboncycle!U275</f>
        <v>404.77089308142513</v>
      </c>
      <c r="L175">
        <f t="shared" si="23"/>
        <v>2.0680431060389921</v>
      </c>
      <c r="M175">
        <f t="shared" si="26"/>
        <v>0.79900943561164761</v>
      </c>
      <c r="N175">
        <f t="shared" si="24"/>
        <v>0.1386616531189519</v>
      </c>
      <c r="O175" s="16">
        <f t="shared" si="19"/>
        <v>0</v>
      </c>
    </row>
    <row r="176" spans="1:15">
      <c r="A176">
        <v>2020</v>
      </c>
      <c r="B176">
        <v>0.9227938</v>
      </c>
      <c r="C176">
        <f t="shared" si="20"/>
        <v>1.2566852169</v>
      </c>
      <c r="D176">
        <v>0.436</v>
      </c>
      <c r="E176">
        <v>0.185</v>
      </c>
      <c r="F176">
        <v>9.7000000000000003E-2</v>
      </c>
      <c r="G176">
        <f>carboncycle!L276</f>
        <v>407.96009088259655</v>
      </c>
      <c r="H176">
        <f t="shared" si="21"/>
        <v>2.1100306668662783</v>
      </c>
      <c r="I176">
        <f t="shared" si="25"/>
        <v>0.81738035150808153</v>
      </c>
      <c r="J176">
        <f t="shared" si="22"/>
        <v>0.14241242852351041</v>
      </c>
      <c r="K176">
        <f>carboncycle!U276</f>
        <v>407.96009088259655</v>
      </c>
      <c r="L176">
        <f t="shared" si="23"/>
        <v>2.1100306668662783</v>
      </c>
      <c r="M176">
        <f t="shared" si="26"/>
        <v>0.81738035150808153</v>
      </c>
      <c r="N176">
        <f t="shared" si="24"/>
        <v>0.14241242852351041</v>
      </c>
      <c r="O176" s="16">
        <f t="shared" si="19"/>
        <v>0</v>
      </c>
    </row>
    <row r="177" spans="1:18">
      <c r="A177">
        <v>2021</v>
      </c>
      <c r="B177">
        <v>0.76185590000000003</v>
      </c>
      <c r="C177">
        <f t="shared" si="20"/>
        <v>1.0957473169</v>
      </c>
      <c r="D177">
        <v>0.36599999999999999</v>
      </c>
      <c r="E177">
        <v>0.19700000000000001</v>
      </c>
      <c r="F177">
        <v>0.10299999999999999</v>
      </c>
      <c r="G177" s="3">
        <f>carboncycle!L277</f>
        <v>411.08190409238125</v>
      </c>
      <c r="H177" s="3">
        <f t="shared" si="21"/>
        <v>2.1508143669829578</v>
      </c>
      <c r="I177" s="3">
        <f t="shared" si="25"/>
        <v>0.8360177094026976</v>
      </c>
      <c r="J177" s="3">
        <f t="shared" si="22"/>
        <v>0.14624624632606278</v>
      </c>
      <c r="K177">
        <f>carboncycle!U277</f>
        <v>411.08237357594936</v>
      </c>
      <c r="L177" s="3">
        <f t="shared" si="23"/>
        <v>2.1508204770443111</v>
      </c>
      <c r="M177" s="3">
        <f t="shared" si="26"/>
        <v>0.83601783594261547</v>
      </c>
      <c r="N177" s="3">
        <f t="shared" si="24"/>
        <v>0.14624624632606278</v>
      </c>
      <c r="O177" s="16">
        <f t="shared" si="19"/>
        <v>1.2653991787736629E-7</v>
      </c>
    </row>
    <row r="178" spans="1:18">
      <c r="A178">
        <f>1+A177</f>
        <v>2022</v>
      </c>
      <c r="G178" s="3">
        <f>carboncycle!L278</f>
        <v>413.54083872268819</v>
      </c>
      <c r="H178" s="3">
        <f t="shared" si="21"/>
        <v>2.1827206886987649</v>
      </c>
      <c r="I178" s="3">
        <f t="shared" si="25"/>
        <v>0.85472948358956258</v>
      </c>
      <c r="J178" s="3">
        <f t="shared" si="22"/>
        <v>0.15016414823633806</v>
      </c>
      <c r="K178">
        <f>carboncycle!U278</f>
        <v>413.54128075363133</v>
      </c>
      <c r="L178" s="3">
        <f t="shared" si="23"/>
        <v>2.1827264072737167</v>
      </c>
      <c r="M178" s="3">
        <f t="shared" si="26"/>
        <v>0.85472972438839323</v>
      </c>
      <c r="N178" s="3">
        <f t="shared" si="24"/>
        <v>0.15016414895508481</v>
      </c>
      <c r="O178" s="16">
        <f t="shared" ref="O178:O198" si="27">M178-I178</f>
        <v>2.4079883065297736E-7</v>
      </c>
    </row>
    <row r="179" spans="1:18">
      <c r="A179">
        <f t="shared" ref="A179:A242" si="28">1+A178</f>
        <v>2023</v>
      </c>
      <c r="G179" s="3">
        <f>carboncycle!L279</f>
        <v>416.21853140353994</v>
      </c>
      <c r="H179" s="3">
        <f t="shared" si="21"/>
        <v>2.2172504718810004</v>
      </c>
      <c r="I179" s="3">
        <f t="shared" si="25"/>
        <v>0.87356817248199703</v>
      </c>
      <c r="J179" s="3">
        <f t="shared" si="22"/>
        <v>0.15416607934114437</v>
      </c>
      <c r="K179">
        <f>carboncycle!U279</f>
        <v>416.21895366112972</v>
      </c>
      <c r="L179" s="3">
        <f t="shared" si="23"/>
        <v>2.217255899503245</v>
      </c>
      <c r="M179" s="3">
        <f t="shared" si="26"/>
        <v>0.87356851775112931</v>
      </c>
      <c r="N179" s="3">
        <f t="shared" si="24"/>
        <v>0.15416608142354601</v>
      </c>
      <c r="O179" s="16">
        <f t="shared" si="27"/>
        <v>3.4526913228472011E-7</v>
      </c>
    </row>
    <row r="180" spans="1:18">
      <c r="A180">
        <f t="shared" si="28"/>
        <v>2024</v>
      </c>
      <c r="G180" s="3">
        <f>carboncycle!L280</f>
        <v>419.00359848608468</v>
      </c>
      <c r="H180" s="3">
        <f t="shared" si="21"/>
        <v>2.2529299961266673</v>
      </c>
      <c r="I180" s="3">
        <f t="shared" si="25"/>
        <v>0.89255402180886023</v>
      </c>
      <c r="J180" s="3">
        <f t="shared" si="22"/>
        <v>0.15825228323018442</v>
      </c>
      <c r="K180">
        <f>carboncycle!U280</f>
        <v>419.00400576743107</v>
      </c>
      <c r="L180" s="3">
        <f t="shared" si="23"/>
        <v>2.2529351964498914</v>
      </c>
      <c r="M180" s="3">
        <f t="shared" si="26"/>
        <v>0.89255446340554434</v>
      </c>
      <c r="N180" s="3">
        <f t="shared" si="24"/>
        <v>0.1582522872618867</v>
      </c>
      <c r="O180" s="16">
        <f t="shared" si="27"/>
        <v>4.4159668410870268E-7</v>
      </c>
    </row>
    <row r="181" spans="1:18">
      <c r="A181">
        <f t="shared" si="28"/>
        <v>2025</v>
      </c>
      <c r="G181" s="3">
        <f>carboncycle!L281</f>
        <v>421.88776865458954</v>
      </c>
      <c r="H181" s="3">
        <f t="shared" si="21"/>
        <v>2.2896300301935089</v>
      </c>
      <c r="I181" s="3">
        <f t="shared" si="25"/>
        <v>0.91170393500196456</v>
      </c>
      <c r="J181" s="3">
        <f t="shared" si="22"/>
        <v>0.16242311710531129</v>
      </c>
      <c r="K181">
        <f>carboncycle!U281</f>
        <v>421.88816400118424</v>
      </c>
      <c r="L181" s="3">
        <f t="shared" si="23"/>
        <v>2.2896350436199411</v>
      </c>
      <c r="M181" s="3">
        <f t="shared" si="26"/>
        <v>0.91170446589305443</v>
      </c>
      <c r="N181" s="3">
        <f t="shared" si="24"/>
        <v>0.16242312362238268</v>
      </c>
      <c r="O181" s="16">
        <f t="shared" si="27"/>
        <v>5.3089108986714706E-7</v>
      </c>
    </row>
    <row r="182" spans="1:18">
      <c r="A182">
        <f t="shared" si="28"/>
        <v>2026</v>
      </c>
      <c r="G182" s="3">
        <f>carboncycle!L282</f>
        <v>424.86496306753747</v>
      </c>
      <c r="H182" s="3">
        <f t="shared" si="21"/>
        <v>2.3272515344387488</v>
      </c>
      <c r="I182" s="3">
        <f t="shared" si="25"/>
        <v>0.93103220953421939</v>
      </c>
      <c r="J182" s="3">
        <f t="shared" si="22"/>
        <v>0.16667903215096427</v>
      </c>
      <c r="K182">
        <f>carboncycle!U282</f>
        <v>424.86534844895994</v>
      </c>
      <c r="L182" s="3">
        <f t="shared" si="23"/>
        <v>2.3272563872504755</v>
      </c>
      <c r="M182" s="3">
        <f t="shared" si="26"/>
        <v>0.93103282346678251</v>
      </c>
      <c r="N182" s="3">
        <f t="shared" si="24"/>
        <v>0.16667904164648009</v>
      </c>
      <c r="O182" s="16">
        <f t="shared" si="27"/>
        <v>6.1393256312047839E-7</v>
      </c>
    </row>
    <row r="183" spans="1:18">
      <c r="A183">
        <f t="shared" si="28"/>
        <v>2027</v>
      </c>
      <c r="B183" s="15"/>
      <c r="G183" s="3">
        <f>carboncycle!L283</f>
        <v>427.93078100608159</v>
      </c>
      <c r="H183" s="3">
        <f t="shared" si="21"/>
        <v>2.3657184164489689</v>
      </c>
      <c r="I183" s="3">
        <f t="shared" si="25"/>
        <v>0.95055109879692179</v>
      </c>
      <c r="J183" s="3">
        <f t="shared" si="22"/>
        <v>0.17102055819850115</v>
      </c>
      <c r="K183">
        <f>carboncycle!U283</f>
        <v>427.93115773508538</v>
      </c>
      <c r="L183" s="3">
        <f t="shared" si="23"/>
        <v>2.3657231263211553</v>
      </c>
      <c r="M183" s="3">
        <f t="shared" si="26"/>
        <v>0.95055179009394064</v>
      </c>
      <c r="N183" s="3">
        <f t="shared" si="24"/>
        <v>0.17102057112721941</v>
      </c>
      <c r="O183" s="16">
        <f t="shared" si="27"/>
        <v>6.9129701885106698E-7</v>
      </c>
      <c r="R183" s="15"/>
    </row>
    <row r="184" spans="1:18">
      <c r="A184">
        <f t="shared" si="28"/>
        <v>2028</v>
      </c>
      <c r="B184" s="15"/>
      <c r="G184" s="3">
        <f>carboncycle!L284</f>
        <v>431.08183222728616</v>
      </c>
      <c r="H184" s="3">
        <f t="shared" si="21"/>
        <v>2.4049685959875107</v>
      </c>
      <c r="I184" s="3">
        <f t="shared" si="25"/>
        <v>0.97027117028741838</v>
      </c>
      <c r="J184" s="3">
        <f t="shared" si="22"/>
        <v>0.17544829166910017</v>
      </c>
      <c r="K184">
        <f>carboncycle!U284</f>
        <v>431.08220121193733</v>
      </c>
      <c r="L184" s="3">
        <f t="shared" si="23"/>
        <v>2.4049731753199981</v>
      </c>
      <c r="M184" s="3">
        <f t="shared" si="26"/>
        <v>0.97027193371926135</v>
      </c>
      <c r="N184" s="3">
        <f t="shared" si="24"/>
        <v>0.17544830845095039</v>
      </c>
      <c r="O184" s="16">
        <f t="shared" si="27"/>
        <v>7.6343184296501221E-7</v>
      </c>
      <c r="R184" s="15"/>
    </row>
    <row r="185" spans="1:18">
      <c r="A185">
        <f t="shared" si="28"/>
        <v>2029</v>
      </c>
      <c r="B185" s="15"/>
      <c r="G185" s="3">
        <f>carboncycle!L285</f>
        <v>434.31533511095893</v>
      </c>
      <c r="H185" s="3">
        <f t="shared" si="21"/>
        <v>2.4449486689203881</v>
      </c>
      <c r="I185" s="3">
        <f t="shared" si="25"/>
        <v>0.99020154138418381</v>
      </c>
      <c r="J185" s="3">
        <f t="shared" si="22"/>
        <v>0.17996288561965221</v>
      </c>
      <c r="K185">
        <f>carboncycle!U285</f>
        <v>434.31569700791988</v>
      </c>
      <c r="L185" s="3">
        <f t="shared" si="23"/>
        <v>2.4449531268517064</v>
      </c>
      <c r="M185" s="3">
        <f t="shared" si="26"/>
        <v>0.99020237208605155</v>
      </c>
      <c r="N185" s="3">
        <f t="shared" si="24"/>
        <v>0.17996290664247439</v>
      </c>
      <c r="O185" s="16">
        <f t="shared" si="27"/>
        <v>8.3070186773781529E-7</v>
      </c>
      <c r="R185" s="15"/>
    </row>
    <row r="186" spans="1:18">
      <c r="A186">
        <f t="shared" si="28"/>
        <v>2030</v>
      </c>
      <c r="B186" s="15"/>
      <c r="G186" s="3">
        <f>carboncycle!L286</f>
        <v>437.62887368129532</v>
      </c>
      <c r="H186" s="3">
        <f t="shared" si="21"/>
        <v>2.4856107124527043</v>
      </c>
      <c r="I186" s="3">
        <f t="shared" si="25"/>
        <v>1.0103500411087365</v>
      </c>
      <c r="J186" s="3">
        <f t="shared" si="22"/>
        <v>0.18456504118439473</v>
      </c>
      <c r="K186">
        <f>carboncycle!U286</f>
        <v>437.62922898913035</v>
      </c>
      <c r="L186" s="3">
        <f t="shared" si="23"/>
        <v>2.4856150560786854</v>
      </c>
      <c r="M186" s="3">
        <f t="shared" si="26"/>
        <v>1.0103509345260879</v>
      </c>
      <c r="N186" s="3">
        <f t="shared" si="24"/>
        <v>0.18456506680619389</v>
      </c>
      <c r="O186" s="16">
        <f t="shared" si="27"/>
        <v>8.9341735143300127E-7</v>
      </c>
      <c r="R186" s="15"/>
    </row>
    <row r="187" spans="1:18">
      <c r="A187">
        <f t="shared" si="28"/>
        <v>2031</v>
      </c>
      <c r="B187" s="15"/>
      <c r="G187" s="3">
        <f>carboncycle!L287</f>
        <v>441.02025096749242</v>
      </c>
      <c r="H187" s="3">
        <f t="shared" si="21"/>
        <v>2.526910380486334</v>
      </c>
      <c r="I187" s="3">
        <f t="shared" si="25"/>
        <v>1.0307233270441716</v>
      </c>
      <c r="J187" s="3">
        <f t="shared" si="22"/>
        <v>0.18925549998396499</v>
      </c>
      <c r="K187">
        <f>carboncycle!U287</f>
        <v>441.02060008357523</v>
      </c>
      <c r="L187" s="3">
        <f t="shared" si="23"/>
        <v>2.5269146155986668</v>
      </c>
      <c r="M187" s="3">
        <f t="shared" si="26"/>
        <v>1.0307242788952635</v>
      </c>
      <c r="N187" s="3">
        <f t="shared" si="24"/>
        <v>0.1892555305348429</v>
      </c>
      <c r="O187" s="16">
        <f t="shared" si="27"/>
        <v>9.5185109194595441E-7</v>
      </c>
      <c r="R187" s="15"/>
    </row>
    <row r="188" spans="1:18">
      <c r="A188">
        <f t="shared" si="28"/>
        <v>2032</v>
      </c>
      <c r="B188" s="15"/>
      <c r="G188" s="3">
        <f>carboncycle!L288</f>
        <v>444.19903252664949</v>
      </c>
      <c r="H188" s="3">
        <f t="shared" si="21"/>
        <v>2.5653337514146437</v>
      </c>
      <c r="I188" s="3">
        <f t="shared" si="25"/>
        <v>1.0512550690484783</v>
      </c>
      <c r="J188" s="3">
        <f t="shared" si="22"/>
        <v>0.19403503724166696</v>
      </c>
      <c r="K188">
        <f>carboncycle!U288</f>
        <v>444.19937578197647</v>
      </c>
      <c r="L188" s="3">
        <f t="shared" si="23"/>
        <v>2.5653378856318647</v>
      </c>
      <c r="M188" s="3">
        <f t="shared" si="26"/>
        <v>1.0512560753529954</v>
      </c>
      <c r="N188" s="3">
        <f t="shared" si="24"/>
        <v>0.19403507302553008</v>
      </c>
      <c r="O188" s="16">
        <f t="shared" si="27"/>
        <v>1.0063045170483065E-6</v>
      </c>
      <c r="R188" s="15"/>
    </row>
    <row r="189" spans="1:18">
      <c r="A189">
        <f t="shared" si="28"/>
        <v>2033</v>
      </c>
      <c r="B189" s="15"/>
      <c r="G189" s="3">
        <f>carboncycle!L289</f>
        <v>447.45534568268044</v>
      </c>
      <c r="H189" s="3">
        <f t="shared" si="21"/>
        <v>2.6044102215369533</v>
      </c>
      <c r="I189" s="3">
        <f t="shared" si="25"/>
        <v>1.0719542243823246</v>
      </c>
      <c r="J189" s="3">
        <f t="shared" si="22"/>
        <v>0.19890404702232964</v>
      </c>
      <c r="K189">
        <f>carboncycle!U289</f>
        <v>447.4556833632663</v>
      </c>
      <c r="L189" s="3">
        <f t="shared" si="23"/>
        <v>2.6044142590134753</v>
      </c>
      <c r="M189" s="3">
        <f t="shared" si="26"/>
        <v>1.0719552813795039</v>
      </c>
      <c r="N189" s="3">
        <f t="shared" si="24"/>
        <v>0.19890408831875009</v>
      </c>
      <c r="O189" s="16">
        <f t="shared" si="27"/>
        <v>1.0569971793383814E-6</v>
      </c>
      <c r="R189" s="15"/>
    </row>
    <row r="190" spans="1:18">
      <c r="A190">
        <f t="shared" si="28"/>
        <v>2034</v>
      </c>
      <c r="B190" s="15"/>
      <c r="G190" s="3">
        <f>carboncycle!L290</f>
        <v>450.79005839880477</v>
      </c>
      <c r="H190" s="3">
        <f t="shared" si="21"/>
        <v>2.6441338759277646</v>
      </c>
      <c r="I190" s="3">
        <f t="shared" si="25"/>
        <v>1.0928293353054834</v>
      </c>
      <c r="J190" s="3">
        <f t="shared" si="22"/>
        <v>0.20386297202973441</v>
      </c>
      <c r="K190">
        <f>carboncycle!U290</f>
        <v>450.79039075892405</v>
      </c>
      <c r="L190" s="3">
        <f t="shared" si="23"/>
        <v>2.6441378203935963</v>
      </c>
      <c r="M190" s="3">
        <f t="shared" si="26"/>
        <v>1.092830439437904</v>
      </c>
      <c r="N190" s="3">
        <f t="shared" si="24"/>
        <v>0.20386301909533516</v>
      </c>
      <c r="O190" s="16">
        <f t="shared" si="27"/>
        <v>1.1041324206040315E-6</v>
      </c>
      <c r="R190" s="15"/>
    </row>
    <row r="191" spans="1:18">
      <c r="A191">
        <f t="shared" si="28"/>
        <v>2035</v>
      </c>
      <c r="B191" s="15"/>
      <c r="G191" s="3">
        <f>carboncycle!L291</f>
        <v>454.19848218966331</v>
      </c>
      <c r="H191" s="3">
        <f t="shared" si="21"/>
        <v>2.6844330679811659</v>
      </c>
      <c r="I191" s="3">
        <f t="shared" si="25"/>
        <v>1.1138871818135296</v>
      </c>
      <c r="J191" s="3">
        <f t="shared" si="22"/>
        <v>0.20891230097314067</v>
      </c>
      <c r="K191">
        <f>carboncycle!U291</f>
        <v>454.19880946013075</v>
      </c>
      <c r="L191" s="3">
        <f t="shared" si="23"/>
        <v>2.6844369228957867</v>
      </c>
      <c r="M191" s="3">
        <f t="shared" si="26"/>
        <v>1.1138883297146343</v>
      </c>
      <c r="N191" s="3">
        <f t="shared" si="24"/>
        <v>0.20891235404288094</v>
      </c>
      <c r="O191" s="16">
        <f t="shared" si="27"/>
        <v>1.1479011046144905E-6</v>
      </c>
      <c r="R191" s="15"/>
    </row>
    <row r="192" spans="1:18">
      <c r="A192">
        <f t="shared" si="28"/>
        <v>2036</v>
      </c>
      <c r="B192" s="15"/>
      <c r="G192" s="3">
        <f>carboncycle!L292</f>
        <v>457.6770374529757</v>
      </c>
      <c r="H192" s="3">
        <f t="shared" si="21"/>
        <v>2.7252508342917627</v>
      </c>
      <c r="I192" s="3">
        <f t="shared" si="25"/>
        <v>1.1351331441872308</v>
      </c>
      <c r="J192" s="3">
        <f t="shared" si="22"/>
        <v>0.21405255829631409</v>
      </c>
      <c r="K192">
        <f>carboncycle!U292</f>
        <v>457.67735984640353</v>
      </c>
      <c r="L192" s="3">
        <f t="shared" si="23"/>
        <v>2.7252546028973299</v>
      </c>
      <c r="M192" s="3">
        <f t="shared" si="26"/>
        <v>1.1351343326703704</v>
      </c>
      <c r="N192" s="3">
        <f t="shared" si="24"/>
        <v>0.21405261758469651</v>
      </c>
      <c r="O192" s="16">
        <f t="shared" si="27"/>
        <v>1.1884831396802298E-6</v>
      </c>
      <c r="R192" s="15"/>
    </row>
    <row r="193" spans="1:18">
      <c r="A193">
        <f t="shared" si="28"/>
        <v>2037</v>
      </c>
      <c r="B193" s="15"/>
      <c r="G193" s="3">
        <f>carboncycle!L293</f>
        <v>461.22279815326829</v>
      </c>
      <c r="H193" s="3">
        <f t="shared" si="21"/>
        <v>2.7665391513927977</v>
      </c>
      <c r="I193" s="3">
        <f t="shared" si="25"/>
        <v>1.1565714345657923</v>
      </c>
      <c r="J193" s="3">
        <f t="shared" si="22"/>
        <v>0.21928429602417449</v>
      </c>
      <c r="K193">
        <f>carboncycle!U293</f>
        <v>461.22311586747753</v>
      </c>
      <c r="L193" s="3">
        <f t="shared" si="23"/>
        <v>2.7665428367492915</v>
      </c>
      <c r="M193" s="3">
        <f t="shared" si="26"/>
        <v>1.1565726606143691</v>
      </c>
      <c r="N193" s="3">
        <f t="shared" si="24"/>
        <v>0.21928436172638313</v>
      </c>
      <c r="O193" s="16">
        <f t="shared" si="27"/>
        <v>1.2260485768855744E-6</v>
      </c>
      <c r="R193" s="15"/>
    </row>
    <row r="194" spans="1:18">
      <c r="A194">
        <f t="shared" si="28"/>
        <v>2038</v>
      </c>
      <c r="B194" s="15"/>
      <c r="G194" s="3">
        <f>carboncycle!L294</f>
        <v>464.83323914879838</v>
      </c>
      <c r="H194" s="3">
        <f t="shared" si="21"/>
        <v>2.8082557569036481</v>
      </c>
      <c r="I194" s="3">
        <f t="shared" si="25"/>
        <v>1.1782052549883244</v>
      </c>
      <c r="J194" s="3">
        <f t="shared" si="22"/>
        <v>0.22460808697109089</v>
      </c>
      <c r="K194">
        <f>carboncycle!U294</f>
        <v>464.83355236909586</v>
      </c>
      <c r="L194" s="3">
        <f t="shared" si="23"/>
        <v>2.808259361912683</v>
      </c>
      <c r="M194" s="3">
        <f t="shared" si="26"/>
        <v>1.1782065157467616</v>
      </c>
      <c r="N194" s="3">
        <f t="shared" si="24"/>
        <v>0.22460815926406688</v>
      </c>
      <c r="O194" s="16">
        <f t="shared" si="27"/>
        <v>1.2607584372048564E-6</v>
      </c>
      <c r="R194" s="15"/>
    </row>
    <row r="195" spans="1:18">
      <c r="A195">
        <f t="shared" si="28"/>
        <v>2039</v>
      </c>
      <c r="B195" s="15"/>
      <c r="G195" s="3">
        <f>carboncycle!L295</f>
        <v>468.50608308209405</v>
      </c>
      <c r="H195" s="3">
        <f t="shared" si="21"/>
        <v>2.8503622363045129</v>
      </c>
      <c r="I195" s="3">
        <f t="shared" si="25"/>
        <v>1.2000369105499129</v>
      </c>
      <c r="J195" s="3">
        <f t="shared" si="22"/>
        <v>0.23002451888542877</v>
      </c>
      <c r="K195">
        <f>carboncycle!U295</f>
        <v>468.50639198285148</v>
      </c>
      <c r="L195" s="3">
        <f t="shared" si="23"/>
        <v>2.8503657637261779</v>
      </c>
      <c r="M195" s="3">
        <f t="shared" si="26"/>
        <v>1.2000382033152777</v>
      </c>
      <c r="N195" s="3">
        <f t="shared" si="24"/>
        <v>0.23002459792888857</v>
      </c>
      <c r="O195" s="16">
        <f t="shared" si="27"/>
        <v>1.292765364757642E-6</v>
      </c>
      <c r="R195" s="15"/>
    </row>
    <row r="196" spans="1:18">
      <c r="A196">
        <f t="shared" si="28"/>
        <v>2040</v>
      </c>
      <c r="B196" s="15"/>
      <c r="G196" s="3">
        <f>carboncycle!L296</f>
        <v>472.23920776514052</v>
      </c>
      <c r="H196" s="3">
        <f t="shared" si="21"/>
        <v>2.8928228727477898</v>
      </c>
      <c r="I196" s="3">
        <f t="shared" si="25"/>
        <v>1.2220678949620774</v>
      </c>
      <c r="J196" s="3">
        <f t="shared" si="22"/>
        <v>0.23553418927008304</v>
      </c>
      <c r="K196">
        <f>carboncycle!U296</f>
        <v>472.23951251093808</v>
      </c>
      <c r="L196" s="3">
        <f t="shared" si="23"/>
        <v>2.8928263252131168</v>
      </c>
      <c r="M196" s="3">
        <f t="shared" si="26"/>
        <v>1.2220692171762473</v>
      </c>
      <c r="N196" s="3">
        <f t="shared" si="24"/>
        <v>0.23553427520748327</v>
      </c>
      <c r="O196" s="16">
        <f t="shared" si="27"/>
        <v>1.3222141699298362E-6</v>
      </c>
      <c r="R196" s="15"/>
    </row>
    <row r="197" spans="1:18">
      <c r="A197">
        <f t="shared" si="28"/>
        <v>2041</v>
      </c>
      <c r="B197" s="15"/>
      <c r="G197" s="3">
        <f>carboncycle!L297</f>
        <v>476.03059023171386</v>
      </c>
      <c r="H197" s="3">
        <f t="shared" si="21"/>
        <v>2.9356039553554409</v>
      </c>
      <c r="I197" s="3">
        <f t="shared" si="25"/>
        <v>1.2442989589279998</v>
      </c>
      <c r="J197" s="3">
        <f t="shared" si="22"/>
        <v>0.24113770071841356</v>
      </c>
      <c r="K197">
        <f>carboncycle!U297</f>
        <v>476.03089097820953</v>
      </c>
      <c r="L197" s="3">
        <f t="shared" si="23"/>
        <v>2.9356073353761296</v>
      </c>
      <c r="M197" s="3">
        <f t="shared" si="26"/>
        <v>1.2443003081702957</v>
      </c>
      <c r="N197" s="3">
        <f t="shared" si="24"/>
        <v>0.24113779367786584</v>
      </c>
      <c r="O197" s="16">
        <f t="shared" si="27"/>
        <v>1.3492422958893968E-6</v>
      </c>
      <c r="R197" s="15"/>
    </row>
    <row r="198" spans="1:18">
      <c r="A198">
        <f t="shared" si="28"/>
        <v>2042</v>
      </c>
      <c r="B198" s="15"/>
      <c r="G198" s="3">
        <f>carboncycle!L298</f>
        <v>478.89646022306374</v>
      </c>
      <c r="H198" s="3">
        <f t="shared" si="21"/>
        <v>2.9677162522661917</v>
      </c>
      <c r="I198" s="3">
        <f t="shared" si="25"/>
        <v>1.2665032448637796</v>
      </c>
      <c r="J198" s="3">
        <f t="shared" si="22"/>
        <v>0.24683565666504401</v>
      </c>
      <c r="K198">
        <f>carboncycle!U298</f>
        <v>478.89675711768575</v>
      </c>
      <c r="L198" s="3">
        <f t="shared" si="23"/>
        <v>2.9677195690285147</v>
      </c>
      <c r="M198" s="3">
        <f t="shared" si="26"/>
        <v>1.2665046189845499</v>
      </c>
      <c r="N198" s="3">
        <f t="shared" si="24"/>
        <v>0.24683575676018285</v>
      </c>
      <c r="O198" s="16">
        <f t="shared" si="27"/>
        <v>1.3741207702810954E-6</v>
      </c>
      <c r="R198" s="15"/>
    </row>
    <row r="199" spans="1:18">
      <c r="A199">
        <f t="shared" si="28"/>
        <v>2043</v>
      </c>
      <c r="B199" s="15"/>
      <c r="G199" s="3">
        <f>carboncycle!L299</f>
        <v>481.82376695117591</v>
      </c>
      <c r="H199" s="3">
        <f t="shared" ref="H199:H262" si="29">H$3*LN(G199/G$3)</f>
        <v>3.0003191662454745</v>
      </c>
      <c r="I199" s="3">
        <f t="shared" si="25"/>
        <v>1.2886924936326762</v>
      </c>
      <c r="J199" s="3">
        <f t="shared" ref="J199:J262" si="30">J198+J$3*(I198-J198)</f>
        <v>0.25262736856601281</v>
      </c>
      <c r="K199">
        <f>carboncycle!U299</f>
        <v>481.82406013369922</v>
      </c>
      <c r="L199" s="3">
        <f t="shared" ref="L199:L262" si="31">L$3*LN(K199/K$3)</f>
        <v>3.0003224216391056</v>
      </c>
      <c r="M199" s="3">
        <f t="shared" si="26"/>
        <v>1.2886938905931393</v>
      </c>
      <c r="N199" s="3">
        <f t="shared" ref="N199:N262" si="32">N198+N$3*(M198-N198)</f>
        <v>0.25262747589761725</v>
      </c>
      <c r="O199" s="16">
        <f t="shared" ref="O199:O262" si="33">M199-I199</f>
        <v>1.3969604630847954E-6</v>
      </c>
      <c r="R199" s="15"/>
    </row>
    <row r="200" spans="1:18">
      <c r="A200">
        <f t="shared" si="28"/>
        <v>2044</v>
      </c>
      <c r="B200" s="15"/>
      <c r="G200" s="3">
        <f>carboncycle!L300</f>
        <v>484.82899898021736</v>
      </c>
      <c r="H200" s="3">
        <f t="shared" si="29"/>
        <v>3.0335845614769865</v>
      </c>
      <c r="I200" s="3">
        <f t="shared" ref="I200:I263" si="34">I199+I$3*(I$4*H200-I199)+I$5*(J199-I199)</f>
        <v>1.3108816131254617</v>
      </c>
      <c r="J200" s="3">
        <f t="shared" si="30"/>
        <v>0.25851221847639144</v>
      </c>
      <c r="K200">
        <f>carboncycle!U300</f>
        <v>484.82928858326022</v>
      </c>
      <c r="L200" s="3">
        <f t="shared" si="31"/>
        <v>3.0335877571930419</v>
      </c>
      <c r="M200" s="3">
        <f t="shared" ref="M200:M263" si="35">M199+M$3*(M$4*L200-M199)+M$5*(N199-M199)</f>
        <v>1.3108830309898418</v>
      </c>
      <c r="N200" s="3">
        <f t="shared" si="32"/>
        <v>0.2585123331330878</v>
      </c>
      <c r="O200" s="16">
        <f t="shared" si="33"/>
        <v>1.4178643801265878E-6</v>
      </c>
      <c r="R200" s="15"/>
    </row>
    <row r="201" spans="1:18">
      <c r="A201">
        <f t="shared" si="28"/>
        <v>2045</v>
      </c>
      <c r="B201" s="15"/>
      <c r="G201" s="3">
        <f>carboncycle!L301</f>
        <v>487.90064846606458</v>
      </c>
      <c r="H201" s="3">
        <f t="shared" si="29"/>
        <v>3.0673727356406859</v>
      </c>
      <c r="I201" s="3">
        <f t="shared" si="34"/>
        <v>1.3330821217626767</v>
      </c>
      <c r="J201" s="3">
        <f t="shared" si="30"/>
        <v>0.26448967663799816</v>
      </c>
      <c r="K201">
        <f>carboncycle!U301</f>
        <v>487.9009346155292</v>
      </c>
      <c r="L201" s="3">
        <f t="shared" si="31"/>
        <v>3.0673758733679914</v>
      </c>
      <c r="M201" s="3">
        <f t="shared" si="35"/>
        <v>1.3330835586946694</v>
      </c>
      <c r="N201" s="3">
        <f t="shared" si="32"/>
        <v>0.26448979869691419</v>
      </c>
      <c r="O201" s="16">
        <f t="shared" si="33"/>
        <v>1.4369319927265423E-6</v>
      </c>
      <c r="R201" s="15"/>
    </row>
    <row r="202" spans="1:18">
      <c r="A202">
        <f t="shared" si="28"/>
        <v>2046</v>
      </c>
      <c r="B202" s="15"/>
      <c r="G202" s="3">
        <f>carboncycle!L302</f>
        <v>491.03103031051023</v>
      </c>
      <c r="H202" s="3">
        <f t="shared" si="29"/>
        <v>3.1015888108090026</v>
      </c>
      <c r="I202" s="3">
        <f t="shared" si="34"/>
        <v>1.3553031892473599</v>
      </c>
      <c r="J202" s="3">
        <f t="shared" si="30"/>
        <v>0.27055928172630633</v>
      </c>
      <c r="K202">
        <f>carboncycle!U302</f>
        <v>491.0313131259806</v>
      </c>
      <c r="L202" s="3">
        <f t="shared" si="31"/>
        <v>3.1015918922076056</v>
      </c>
      <c r="M202" s="3">
        <f t="shared" si="35"/>
        <v>1.3553046435061713</v>
      </c>
      <c r="N202" s="3">
        <f t="shared" si="32"/>
        <v>0.27055941125370142</v>
      </c>
      <c r="O202" s="16">
        <f t="shared" si="33"/>
        <v>1.4542588113730659E-6</v>
      </c>
      <c r="R202" s="15"/>
    </row>
    <row r="203" spans="1:18">
      <c r="A203">
        <f t="shared" si="28"/>
        <v>2047</v>
      </c>
      <c r="B203" s="15"/>
      <c r="G203" s="3">
        <f>carboncycle!L303</f>
        <v>494.21470801156335</v>
      </c>
      <c r="H203" s="3">
        <f t="shared" si="29"/>
        <v>3.1361644183383146</v>
      </c>
      <c r="I203" s="3">
        <f t="shared" si="34"/>
        <v>1.3775522635404365</v>
      </c>
      <c r="J203" s="3">
        <f t="shared" si="30"/>
        <v>0.27672062712102591</v>
      </c>
      <c r="K203">
        <f>carboncycle!U303</f>
        <v>494.21498760667055</v>
      </c>
      <c r="L203" s="3">
        <f t="shared" si="31"/>
        <v>3.1361674450256549</v>
      </c>
      <c r="M203" s="3">
        <f t="shared" si="35"/>
        <v>1.3775537334766703</v>
      </c>
      <c r="N203" s="3">
        <f t="shared" si="32"/>
        <v>0.27672076417289543</v>
      </c>
      <c r="O203" s="16">
        <f t="shared" si="33"/>
        <v>1.4699362338443933E-6</v>
      </c>
      <c r="R203" s="15"/>
    </row>
    <row r="204" spans="1:18">
      <c r="A204">
        <f t="shared" si="28"/>
        <v>2048</v>
      </c>
      <c r="B204" s="15"/>
      <c r="G204" s="3">
        <f>carboncycle!L304</f>
        <v>497.44762510299972</v>
      </c>
      <c r="H204" s="3">
        <f t="shared" si="29"/>
        <v>3.1710475981017252</v>
      </c>
      <c r="I204" s="3">
        <f t="shared" si="34"/>
        <v>1.3998354678693408</v>
      </c>
      <c r="J204" s="3">
        <f t="shared" si="30"/>
        <v>0.28297335081588815</v>
      </c>
      <c r="K204">
        <f>carboncycle!U304</f>
        <v>497.44790158575972</v>
      </c>
      <c r="L204" s="3">
        <f t="shared" si="31"/>
        <v>3.1710505716456332</v>
      </c>
      <c r="M204" s="3">
        <f t="shared" si="35"/>
        <v>1.3998369519208811</v>
      </c>
      <c r="N204" s="3">
        <f t="shared" si="32"/>
        <v>0.28297349543854089</v>
      </c>
      <c r="O204" s="16">
        <f t="shared" si="33"/>
        <v>1.4840515403236054E-6</v>
      </c>
      <c r="R204" s="15"/>
    </row>
    <row r="205" spans="1:18">
      <c r="A205">
        <f t="shared" si="28"/>
        <v>2049</v>
      </c>
      <c r="B205" s="15"/>
      <c r="G205" s="3">
        <f>carboncycle!L305</f>
        <v>500.72657755822087</v>
      </c>
      <c r="H205" s="3">
        <f t="shared" si="29"/>
        <v>3.2061966906919124</v>
      </c>
      <c r="I205" s="3">
        <f t="shared" si="34"/>
        <v>1.4221578580758039</v>
      </c>
      <c r="J205" s="3">
        <f t="shared" si="30"/>
        <v>0.28931712764075174</v>
      </c>
      <c r="K205">
        <f>carboncycle!U305</f>
        <v>500.72685103134995</v>
      </c>
      <c r="L205" s="3">
        <f t="shared" si="31"/>
        <v>3.2061996126075978</v>
      </c>
      <c r="M205" s="3">
        <f t="shared" si="35"/>
        <v>1.4221593547637752</v>
      </c>
      <c r="N205" s="3">
        <f t="shared" si="32"/>
        <v>0.28931727987136058</v>
      </c>
      <c r="O205" s="16">
        <f t="shared" si="33"/>
        <v>1.4966879713362857E-6</v>
      </c>
      <c r="R205" s="15"/>
    </row>
    <row r="206" spans="1:18">
      <c r="A206">
        <f t="shared" si="28"/>
        <v>2050</v>
      </c>
      <c r="B206" s="15"/>
      <c r="G206" s="3">
        <f>carboncycle!L306</f>
        <v>504.04889338985691</v>
      </c>
      <c r="H206" s="3">
        <f t="shared" si="29"/>
        <v>3.2415766437064275</v>
      </c>
      <c r="I206" s="3">
        <f t="shared" si="34"/>
        <v>1.4445235949217465</v>
      </c>
      <c r="J206" s="3">
        <f t="shared" si="30"/>
        <v>0.29575166298962285</v>
      </c>
      <c r="K206">
        <f>carboncycle!U306</f>
        <v>504.0491639510663</v>
      </c>
      <c r="L206" s="3">
        <f t="shared" si="31"/>
        <v>3.2415795154557769</v>
      </c>
      <c r="M206" s="3">
        <f t="shared" si="35"/>
        <v>1.4445251028465966</v>
      </c>
      <c r="N206" s="3">
        <f t="shared" si="32"/>
        <v>0.2957518228567495</v>
      </c>
      <c r="O206" s="16">
        <f t="shared" si="33"/>
        <v>1.5079248500970976E-6</v>
      </c>
      <c r="R206" s="15"/>
    </row>
    <row r="207" spans="1:18">
      <c r="A207">
        <f t="shared" si="28"/>
        <v>2051</v>
      </c>
      <c r="B207" s="15"/>
      <c r="G207" s="3">
        <f>carboncycle!L307</f>
        <v>507.41223792781534</v>
      </c>
      <c r="H207" s="3">
        <f t="shared" si="29"/>
        <v>3.2771567743549261</v>
      </c>
      <c r="I207" s="3">
        <f t="shared" si="34"/>
        <v>1.4669360643296336</v>
      </c>
      <c r="J207" s="3">
        <f t="shared" si="30"/>
        <v>0.3022766875629973</v>
      </c>
      <c r="K207">
        <f>carboncycle!U307</f>
        <v>507.41250567008819</v>
      </c>
      <c r="L207" s="3">
        <f t="shared" si="31"/>
        <v>3.2771595973471115</v>
      </c>
      <c r="M207" s="3">
        <f t="shared" si="35"/>
        <v>1.4669375821673625</v>
      </c>
      <c r="N207" s="3">
        <f t="shared" si="32"/>
        <v>0.30227685508709184</v>
      </c>
      <c r="O207" s="16">
        <f t="shared" si="33"/>
        <v>1.5178377288371792E-6</v>
      </c>
      <c r="R207" s="15"/>
    </row>
    <row r="208" spans="1:18">
      <c r="A208">
        <f t="shared" si="28"/>
        <v>2052</v>
      </c>
      <c r="B208" s="15"/>
      <c r="G208" s="3">
        <f>carboncycle!L308</f>
        <v>510.8144953359207</v>
      </c>
      <c r="H208" s="3">
        <f t="shared" si="29"/>
        <v>3.3129094103428862</v>
      </c>
      <c r="I208" s="3">
        <f t="shared" si="34"/>
        <v>1.4893979654710785</v>
      </c>
      <c r="J208" s="3">
        <f t="shared" si="30"/>
        <v>0.30889195282303178</v>
      </c>
      <c r="K208">
        <f>carboncycle!U308</f>
        <v>510.81476034777245</v>
      </c>
      <c r="L208" s="3">
        <f t="shared" si="31"/>
        <v>3.3129121859356934</v>
      </c>
      <c r="M208" s="3">
        <f t="shared" si="35"/>
        <v>1.4893994919696225</v>
      </c>
      <c r="N208" s="3">
        <f t="shared" si="32"/>
        <v>0.3088921280169078</v>
      </c>
      <c r="O208" s="16">
        <f t="shared" si="33"/>
        <v>1.5264985440133216E-6</v>
      </c>
      <c r="R208" s="15"/>
    </row>
    <row r="209" spans="1:18">
      <c r="A209">
        <f t="shared" si="28"/>
        <v>2053</v>
      </c>
      <c r="B209" s="15"/>
      <c r="G209" s="3">
        <f>carboncycle!L309</f>
        <v>514.25369638105406</v>
      </c>
      <c r="H209" s="3">
        <f t="shared" si="29"/>
        <v>3.3488090602987373</v>
      </c>
      <c r="I209" s="3">
        <f t="shared" si="34"/>
        <v>1.5119113787362175</v>
      </c>
      <c r="J209" s="3">
        <f t="shared" si="30"/>
        <v>0.31559722697487269</v>
      </c>
      <c r="K209">
        <f>carboncycle!U309</f>
        <v>514.25395874677724</v>
      </c>
      <c r="L209" s="3">
        <f t="shared" si="31"/>
        <v>3.3488117898002874</v>
      </c>
      <c r="M209" s="3">
        <f t="shared" si="35"/>
        <v>1.5119129127119919</v>
      </c>
      <c r="N209" s="3">
        <f t="shared" si="32"/>
        <v>0.31559740984415924</v>
      </c>
      <c r="O209" s="16">
        <f t="shared" si="33"/>
        <v>1.5339757744037286E-6</v>
      </c>
      <c r="R209" s="15"/>
    </row>
    <row r="210" spans="1:18">
      <c r="A210">
        <f t="shared" si="28"/>
        <v>2054</v>
      </c>
      <c r="B210" s="15"/>
      <c r="G210" s="3">
        <f>carboncycle!L310</f>
        <v>517.72797426779255</v>
      </c>
      <c r="H210" s="3">
        <f t="shared" si="29"/>
        <v>3.3848319034298573</v>
      </c>
      <c r="I210" s="3">
        <f t="shared" si="34"/>
        <v>1.5344778208625256</v>
      </c>
      <c r="J210" s="3">
        <f t="shared" si="30"/>
        <v>0.32239229135687714</v>
      </c>
      <c r="K210">
        <f>carboncycle!U310</f>
        <v>517.72823406768816</v>
      </c>
      <c r="L210" s="3">
        <f t="shared" si="31"/>
        <v>3.3848345881004991</v>
      </c>
      <c r="M210" s="3">
        <f t="shared" si="35"/>
        <v>1.5344793611971237</v>
      </c>
      <c r="N210" s="3">
        <f t="shared" si="32"/>
        <v>0.3223924819004485</v>
      </c>
      <c r="O210" s="16">
        <f t="shared" si="33"/>
        <v>1.5403345980935512E-6</v>
      </c>
      <c r="R210" s="15"/>
    </row>
    <row r="211" spans="1:18">
      <c r="A211">
        <f t="shared" si="28"/>
        <v>2055</v>
      </c>
      <c r="B211" s="15"/>
      <c r="G211" s="3">
        <f>carboncycle!L311</f>
        <v>521.23553750791109</v>
      </c>
      <c r="H211" s="3">
        <f t="shared" si="29"/>
        <v>3.42095547161236</v>
      </c>
      <c r="I211" s="3">
        <f t="shared" si="34"/>
        <v>1.557098291634895</v>
      </c>
      <c r="J211" s="3">
        <f t="shared" si="30"/>
        <v>0.32927693716446921</v>
      </c>
      <c r="K211">
        <f>carboncycle!U311</f>
        <v>521.23579481850538</v>
      </c>
      <c r="L211" s="3">
        <f t="shared" si="31"/>
        <v>3.4209581126666246</v>
      </c>
      <c r="M211" s="3">
        <f t="shared" si="35"/>
        <v>1.5570998372719398</v>
      </c>
      <c r="N211" s="3">
        <f t="shared" si="32"/>
        <v>0.32927713537485359</v>
      </c>
      <c r="O211" s="16">
        <f t="shared" si="33"/>
        <v>1.5456370447974876E-6</v>
      </c>
      <c r="R211" s="15"/>
    </row>
    <row r="212" spans="1:18">
      <c r="A212">
        <f t="shared" si="28"/>
        <v>2056</v>
      </c>
      <c r="B212" s="15"/>
      <c r="G212" s="3">
        <f>carboncycle!L312</f>
        <v>524.77465313453604</v>
      </c>
      <c r="H212" s="3">
        <f t="shared" si="29"/>
        <v>3.4571584474982666</v>
      </c>
      <c r="I212" s="3">
        <f t="shared" si="34"/>
        <v>1.5797733148401483</v>
      </c>
      <c r="J212" s="3">
        <f t="shared" si="30"/>
        <v>0.33625096245786124</v>
      </c>
      <c r="K212">
        <f>carboncycle!U312</f>
        <v>524.77490802878674</v>
      </c>
      <c r="L212" s="3">
        <f t="shared" si="31"/>
        <v>3.4571610461068354</v>
      </c>
      <c r="M212" s="3">
        <f t="shared" si="35"/>
        <v>1.5797748647822922</v>
      </c>
      <c r="N212" s="3">
        <f t="shared" si="32"/>
        <v>0.33625116832162905</v>
      </c>
      <c r="O212" s="16">
        <f t="shared" si="33"/>
        <v>1.5499421439635341E-6</v>
      </c>
      <c r="R212" s="15"/>
    </row>
    <row r="213" spans="1:18">
      <c r="A213">
        <f t="shared" si="28"/>
        <v>2057</v>
      </c>
      <c r="B213" s="15"/>
      <c r="G213" s="3">
        <f>carboncycle!L313</f>
        <v>528.34363620326053</v>
      </c>
      <c r="H213" s="3">
        <f t="shared" si="29"/>
        <v>3.493420532604067</v>
      </c>
      <c r="I213" s="3">
        <f t="shared" si="34"/>
        <v>1.6025029751168924</v>
      </c>
      <c r="J213" s="3">
        <f t="shared" si="30"/>
        <v>0.34331416941939263</v>
      </c>
      <c r="K213">
        <f>carboncycle!U313</f>
        <v>528.34388875075001</v>
      </c>
      <c r="L213" s="3">
        <f t="shared" si="31"/>
        <v>3.4934230898956726</v>
      </c>
      <c r="M213" s="3">
        <f t="shared" si="35"/>
        <v>1.6025045284229571</v>
      </c>
      <c r="N213" s="3">
        <f t="shared" si="32"/>
        <v>0.34331438291752558</v>
      </c>
      <c r="O213" s="16">
        <f t="shared" si="33"/>
        <v>1.5533060646610863E-6</v>
      </c>
      <c r="R213" s="15"/>
    </row>
    <row r="214" spans="1:18">
      <c r="A214">
        <f t="shared" si="28"/>
        <v>2058</v>
      </c>
      <c r="B214" s="15"/>
      <c r="G214" s="3">
        <f>carboncycle!L314</f>
        <v>531.94084311915117</v>
      </c>
      <c r="H214" s="3">
        <f t="shared" si="29"/>
        <v>3.5297223576605132</v>
      </c>
      <c r="I214" s="3">
        <f t="shared" si="34"/>
        <v>1.6252869517131572</v>
      </c>
      <c r="J214" s="3">
        <f t="shared" si="30"/>
        <v>0.35046636183575441</v>
      </c>
      <c r="K214">
        <f>carboncycle!U314</f>
        <v>531.94109338626868</v>
      </c>
      <c r="L214" s="3">
        <f t="shared" si="31"/>
        <v>3.5297248747237946</v>
      </c>
      <c r="M214" s="3">
        <f t="shared" si="35"/>
        <v>1.62528850749541</v>
      </c>
      <c r="N214" s="3">
        <f t="shared" si="32"/>
        <v>0.35046658294399646</v>
      </c>
      <c r="O214" s="16">
        <f t="shared" si="33"/>
        <v>1.5557822528045051E-6</v>
      </c>
      <c r="R214" s="15"/>
    </row>
    <row r="215" spans="1:18">
      <c r="A215">
        <f t="shared" si="28"/>
        <v>2059</v>
      </c>
      <c r="B215" s="15"/>
      <c r="G215" s="3">
        <f>carboncycle!L315</f>
        <v>535.5646672969084</v>
      </c>
      <c r="H215" s="3">
        <f t="shared" si="29"/>
        <v>3.5660454185430099</v>
      </c>
      <c r="I215" s="3">
        <f t="shared" si="34"/>
        <v>1.6481245497852408</v>
      </c>
      <c r="J215" s="3">
        <f t="shared" si="30"/>
        <v>0.35770734278625804</v>
      </c>
      <c r="K215">
        <f>carboncycle!U315</f>
        <v>535.56491534702309</v>
      </c>
      <c r="L215" s="3">
        <f t="shared" si="31"/>
        <v>3.5660478964282909</v>
      </c>
      <c r="M215" s="3">
        <f t="shared" si="35"/>
        <v>1.6481261072067999</v>
      </c>
      <c r="N215" s="3">
        <f t="shared" si="32"/>
        <v>0.35770757147544852</v>
      </c>
      <c r="O215" s="16">
        <f t="shared" si="33"/>
        <v>1.5574215590508089E-6</v>
      </c>
      <c r="R215" s="15"/>
    </row>
    <row r="216" spans="1:18">
      <c r="A216">
        <f t="shared" si="28"/>
        <v>2060</v>
      </c>
      <c r="B216" s="15"/>
      <c r="G216" s="3">
        <f>carboncycle!L316</f>
        <v>539.21353624871256</v>
      </c>
      <c r="H216" s="3">
        <f t="shared" si="29"/>
        <v>3.6023720277535705</v>
      </c>
      <c r="I216" s="3">
        <f t="shared" si="34"/>
        <v>1.6710147296424449</v>
      </c>
      <c r="J216" s="3">
        <f t="shared" si="30"/>
        <v>0.36503691252201226</v>
      </c>
      <c r="K216">
        <f>carboncycle!U316</f>
        <v>539.2137821423355</v>
      </c>
      <c r="L216" s="3">
        <f t="shared" si="31"/>
        <v>3.6023744674745606</v>
      </c>
      <c r="M216" s="3">
        <f t="shared" si="35"/>
        <v>1.6710162879148074</v>
      </c>
      <c r="N216" s="3">
        <f t="shared" si="32"/>
        <v>0.3650371487584026</v>
      </c>
      <c r="O216" s="16">
        <f t="shared" si="33"/>
        <v>1.5582723624785189E-6</v>
      </c>
      <c r="R216" s="15"/>
    </row>
    <row r="217" spans="1:18">
      <c r="A217">
        <f t="shared" si="28"/>
        <v>2061</v>
      </c>
      <c r="B217" s="15"/>
      <c r="G217" s="3">
        <f>carboncycle!L317</f>
        <v>542.88590955042582</v>
      </c>
      <c r="H217" s="3">
        <f t="shared" si="29"/>
        <v>3.6386852754315195</v>
      </c>
      <c r="I217" s="3">
        <f t="shared" si="34"/>
        <v>1.6939561342041942</v>
      </c>
      <c r="J217" s="3">
        <f t="shared" si="30"/>
        <v>0.37245486652325632</v>
      </c>
      <c r="K217">
        <f>carboncycle!U317</f>
        <v>542.88615334536382</v>
      </c>
      <c r="L217" s="3">
        <f t="shared" si="31"/>
        <v>3.6386876779669373</v>
      </c>
      <c r="M217" s="3">
        <f t="shared" si="35"/>
        <v>1.6939576925848823</v>
      </c>
      <c r="N217" s="3">
        <f t="shared" si="32"/>
        <v>0.37245511026881095</v>
      </c>
      <c r="O217" s="16">
        <f t="shared" si="33"/>
        <v>1.5583806880492546E-6</v>
      </c>
      <c r="R217" s="15"/>
    </row>
    <row r="218" spans="1:18">
      <c r="A218">
        <f t="shared" si="28"/>
        <v>2062</v>
      </c>
      <c r="B218" s="15"/>
      <c r="G218" s="3">
        <f>carboncycle!L318</f>
        <v>546.58027735278483</v>
      </c>
      <c r="H218" s="3">
        <f t="shared" si="29"/>
        <v>3.674968996281609</v>
      </c>
      <c r="I218" s="3">
        <f t="shared" si="34"/>
        <v>1.7169471148523625</v>
      </c>
      <c r="J218" s="3">
        <f t="shared" si="30"/>
        <v>0.37996099372368403</v>
      </c>
      <c r="K218">
        <f>carboncycle!U318</f>
        <v>546.58051910428503</v>
      </c>
      <c r="L218" s="3">
        <f t="shared" si="31"/>
        <v>3.6749713625767231</v>
      </c>
      <c r="M218" s="3">
        <f t="shared" si="35"/>
        <v>1.7169486726426815</v>
      </c>
      <c r="N218" s="3">
        <f t="shared" si="32"/>
        <v>0.37996124493636624</v>
      </c>
      <c r="O218" s="16">
        <f t="shared" si="33"/>
        <v>1.5577903189623044E-6</v>
      </c>
      <c r="R218" s="15"/>
    </row>
    <row r="219" spans="1:18">
      <c r="A219">
        <f t="shared" si="28"/>
        <v>2063</v>
      </c>
      <c r="B219" s="15"/>
      <c r="G219" s="3">
        <f>carboncycle!L319</f>
        <v>550.29515923516772</v>
      </c>
      <c r="H219" s="3">
        <f t="shared" si="29"/>
        <v>3.7112077402587391</v>
      </c>
      <c r="I219" s="3">
        <f t="shared" si="34"/>
        <v>1.739985755810763</v>
      </c>
      <c r="J219" s="3">
        <f t="shared" si="30"/>
        <v>0.38755507489169494</v>
      </c>
      <c r="K219">
        <f>carboncycle!U319</f>
        <v>550.29539899605413</v>
      </c>
      <c r="L219" s="3">
        <f t="shared" si="31"/>
        <v>3.7112100712268421</v>
      </c>
      <c r="M219" s="3">
        <f t="shared" si="35"/>
        <v>1.7399873123536649</v>
      </c>
      <c r="N219" s="3">
        <f t="shared" si="32"/>
        <v>0.38755533352573812</v>
      </c>
      <c r="O219" s="16">
        <f t="shared" si="33"/>
        <v>1.556542901903768E-6</v>
      </c>
      <c r="R219" s="15"/>
    </row>
    <row r="220" spans="1:18">
      <c r="A220">
        <f t="shared" si="28"/>
        <v>2064</v>
      </c>
      <c r="B220" s="15"/>
      <c r="G220" s="3">
        <f>carboncycle!L320</f>
        <v>554.02910327889958</v>
      </c>
      <c r="H220" s="3">
        <f t="shared" si="29"/>
        <v>3.7473867457198899</v>
      </c>
      <c r="I220" s="3">
        <f t="shared" si="34"/>
        <v>1.7630698971526286</v>
      </c>
      <c r="J220" s="3">
        <f t="shared" si="30"/>
        <v>0.39523688115931527</v>
      </c>
      <c r="K220">
        <f>carboncycle!U320</f>
        <v>554.02934109970215</v>
      </c>
      <c r="L220" s="3">
        <f t="shared" si="31"/>
        <v>3.7473890422436891</v>
      </c>
      <c r="M220" s="3">
        <f t="shared" si="35"/>
        <v>1.7630714518306785</v>
      </c>
      <c r="N220" s="3">
        <f t="shared" si="32"/>
        <v>0.39523714716548075</v>
      </c>
      <c r="O220" s="16">
        <f t="shared" si="33"/>
        <v>1.5546780498532087E-6</v>
      </c>
      <c r="R220" s="15"/>
    </row>
    <row r="221" spans="1:18">
      <c r="A221">
        <f t="shared" si="28"/>
        <v>2065</v>
      </c>
      <c r="B221" s="15"/>
      <c r="G221" s="3">
        <f>carboncycle!L321</f>
        <v>557.78068528518452</v>
      </c>
      <c r="H221" s="3">
        <f t="shared" si="29"/>
        <v>3.7834919142766266</v>
      </c>
      <c r="I221" s="3">
        <f t="shared" si="34"/>
        <v>1.7861971565176449</v>
      </c>
      <c r="J221" s="3">
        <f t="shared" si="30"/>
        <v>0.40300617269015726</v>
      </c>
      <c r="K221">
        <f>carboncycle!U321</f>
        <v>557.78092121426084</v>
      </c>
      <c r="L221" s="3">
        <f t="shared" si="31"/>
        <v>3.7834941772095756</v>
      </c>
      <c r="M221" s="3">
        <f t="shared" si="35"/>
        <v>1.7861987087510822</v>
      </c>
      <c r="N221" s="3">
        <f t="shared" si="32"/>
        <v>0.40300644601597907</v>
      </c>
      <c r="O221" s="16">
        <f t="shared" si="33"/>
        <v>1.5522334373407887E-6</v>
      </c>
      <c r="R221" s="15"/>
    </row>
    <row r="222" spans="1:18">
      <c r="A222">
        <f t="shared" si="28"/>
        <v>2066</v>
      </c>
      <c r="B222" s="15"/>
      <c r="G222" s="3">
        <f>carboncycle!L322</f>
        <v>561.54850809189793</v>
      </c>
      <c r="H222" s="3">
        <f t="shared" si="29"/>
        <v>3.8195097868942511</v>
      </c>
      <c r="I222" s="3">
        <f t="shared" si="34"/>
        <v>1.8093649496079336</v>
      </c>
      <c r="J222" s="3">
        <f t="shared" si="30"/>
        <v>0.4108626974782974</v>
      </c>
      <c r="K222">
        <f>carboncycle!U322</f>
        <v>561.54874217554834</v>
      </c>
      <c r="L222" s="3">
        <f t="shared" si="31"/>
        <v>3.8195120170618164</v>
      </c>
      <c r="M222" s="3">
        <f t="shared" si="35"/>
        <v>1.8093664988528269</v>
      </c>
      <c r="N222" s="3">
        <f t="shared" si="32"/>
        <v>0.41086297806831446</v>
      </c>
      <c r="O222" s="16">
        <f t="shared" si="33"/>
        <v>1.5492448932619141E-6</v>
      </c>
      <c r="R222" s="15"/>
    </row>
    <row r="223" spans="1:18">
      <c r="A223">
        <f t="shared" si="28"/>
        <v>2067</v>
      </c>
      <c r="B223" s="15"/>
      <c r="G223" s="3">
        <f>carboncycle!L323</f>
        <v>565.33120096114226</v>
      </c>
      <c r="H223" s="3">
        <f t="shared" si="29"/>
        <v>3.8554275209702573</v>
      </c>
      <c r="I223" s="3">
        <f t="shared" si="34"/>
        <v>1.8325705095245091</v>
      </c>
      <c r="J223" s="3">
        <f t="shared" si="30"/>
        <v>0.41880619027039373</v>
      </c>
      <c r="K223">
        <f>carboncycle!U323</f>
        <v>565.33143324371736</v>
      </c>
      <c r="L223" s="3">
        <f t="shared" si="31"/>
        <v>3.8554297191710987</v>
      </c>
      <c r="M223" s="3">
        <f t="shared" si="35"/>
        <v>1.8325720552709963</v>
      </c>
      <c r="N223" s="3">
        <f t="shared" si="32"/>
        <v>0.4188064780663705</v>
      </c>
      <c r="O223" s="16">
        <f t="shared" si="33"/>
        <v>1.5457464872525861E-6</v>
      </c>
      <c r="R223" s="15"/>
    </row>
    <row r="224" spans="1:18">
      <c r="A224">
        <f t="shared" si="28"/>
        <v>2068</v>
      </c>
      <c r="B224" s="15"/>
      <c r="G224" s="3">
        <f>carboncycle!L324</f>
        <v>569.12741902014454</v>
      </c>
      <c r="H224" s="3">
        <f t="shared" si="29"/>
        <v>3.891232868235182</v>
      </c>
      <c r="I224" s="3">
        <f t="shared" si="34"/>
        <v>1.8558109050003868</v>
      </c>
      <c r="J224" s="3">
        <f t="shared" si="30"/>
        <v>0.42683637160375709</v>
      </c>
      <c r="K224">
        <f>carboncycle!U324</f>
        <v>569.12764954414911</v>
      </c>
      <c r="L224" s="3">
        <f t="shared" si="31"/>
        <v>3.8912350352423117</v>
      </c>
      <c r="M224" s="3">
        <f t="shared" si="35"/>
        <v>1.8558124467710009</v>
      </c>
      <c r="N224" s="3">
        <f t="shared" si="32"/>
        <v>0.42683666654489277</v>
      </c>
      <c r="O224" s="16">
        <f t="shared" si="33"/>
        <v>1.5417706140663512E-6</v>
      </c>
      <c r="R224" s="15"/>
    </row>
    <row r="225" spans="1:18">
      <c r="A225">
        <f t="shared" si="28"/>
        <v>2069</v>
      </c>
      <c r="B225" s="15"/>
      <c r="G225" s="3">
        <f>carboncycle!L325</f>
        <v>572.93584274455577</v>
      </c>
      <c r="H225" s="3">
        <f t="shared" si="29"/>
        <v>3.9269141533842085</v>
      </c>
      <c r="I225" s="3">
        <f t="shared" si="34"/>
        <v>1.8790830575827242</v>
      </c>
      <c r="J225" s="3">
        <f t="shared" si="30"/>
        <v>0.43495294695344994</v>
      </c>
      <c r="K225">
        <f>carboncycle!U325</f>
        <v>572.93607155074426</v>
      </c>
      <c r="L225" s="3">
        <f t="shared" si="31"/>
        <v>3.926916289946059</v>
      </c>
      <c r="M225" s="3">
        <f t="shared" si="35"/>
        <v>1.8790845949307964</v>
      </c>
      <c r="N225" s="3">
        <f t="shared" si="32"/>
        <v>0.43495324897657706</v>
      </c>
      <c r="O225" s="16">
        <f t="shared" si="33"/>
        <v>1.5373480721780908E-6</v>
      </c>
      <c r="R225" s="15"/>
    </row>
    <row r="226" spans="1:18">
      <c r="A226">
        <f t="shared" si="28"/>
        <v>2070</v>
      </c>
      <c r="B226" s="15"/>
      <c r="G226" s="3">
        <f>carboncycle!L326</f>
        <v>576.75517747710364</v>
      </c>
      <c r="H226" s="3">
        <f t="shared" si="29"/>
        <v>3.9624602533855153</v>
      </c>
      <c r="I226" s="3">
        <f t="shared" si="34"/>
        <v>1.9023837578134748</v>
      </c>
      <c r="J226" s="3">
        <f t="shared" si="30"/>
        <v>0.44315560598182424</v>
      </c>
      <c r="K226">
        <f>carboncycle!U326</f>
        <v>576.75540460457137</v>
      </c>
      <c r="L226" s="3">
        <f t="shared" si="31"/>
        <v>3.9624623602269629</v>
      </c>
      <c r="M226" s="3">
        <f t="shared" si="35"/>
        <v>1.9023852903216132</v>
      </c>
      <c r="N226" s="3">
        <f t="shared" si="32"/>
        <v>0.44315591502159701</v>
      </c>
      <c r="O226" s="16">
        <f t="shared" si="33"/>
        <v>1.5325081383910089E-6</v>
      </c>
      <c r="R226" s="15"/>
    </row>
    <row r="227" spans="1:18">
      <c r="A227">
        <f t="shared" si="28"/>
        <v>2071</v>
      </c>
      <c r="B227" s="15"/>
      <c r="G227" s="3">
        <f>carboncycle!L327</f>
        <v>580.58415297691715</v>
      </c>
      <c r="H227" s="3">
        <f t="shared" si="29"/>
        <v>3.9978605774330012</v>
      </c>
      <c r="I227" s="3">
        <f t="shared" si="34"/>
        <v>1.925709680455683</v>
      </c>
      <c r="J227" s="3">
        <f t="shared" si="30"/>
        <v>0.451444021884228</v>
      </c>
      <c r="K227">
        <f>carboncycle!U327</f>
        <v>580.58437846318725</v>
      </c>
      <c r="L227" s="3">
        <f t="shared" si="31"/>
        <v>3.9978626552563532</v>
      </c>
      <c r="M227" s="3">
        <f t="shared" si="35"/>
        <v>1.9257112077343244</v>
      </c>
      <c r="N227" s="3">
        <f t="shared" si="32"/>
        <v>0.45144433787330113</v>
      </c>
      <c r="O227" s="16">
        <f t="shared" si="33"/>
        <v>1.5272786413333961E-6</v>
      </c>
      <c r="R227" s="15"/>
    </row>
    <row r="228" spans="1:18">
      <c r="A228">
        <f t="shared" si="28"/>
        <v>2072</v>
      </c>
      <c r="B228" s="15"/>
      <c r="G228" s="3">
        <f>carboncycle!L328</f>
        <v>584.42152299626446</v>
      </c>
      <c r="H228" s="3">
        <f t="shared" si="29"/>
        <v>4.033105047522981</v>
      </c>
      <c r="I228" s="3">
        <f t="shared" si="34"/>
        <v>1.9490573988105315</v>
      </c>
      <c r="J228" s="3">
        <f t="shared" si="30"/>
        <v>0.45981785082491389</v>
      </c>
      <c r="K228">
        <f>carboncycle!U328</f>
        <v>584.42174687736849</v>
      </c>
      <c r="L228" s="3">
        <f t="shared" si="31"/>
        <v>4.0331070970088909</v>
      </c>
      <c r="M228" s="3">
        <f t="shared" si="35"/>
        <v>1.9490589204965592</v>
      </c>
      <c r="N228" s="3">
        <f t="shared" si="32"/>
        <v>0.45981817369411176</v>
      </c>
      <c r="O228" s="16">
        <f t="shared" si="33"/>
        <v>1.521686027627922E-6</v>
      </c>
      <c r="R228" s="15"/>
    </row>
    <row r="229" spans="1:18">
      <c r="A229">
        <f t="shared" si="28"/>
        <v>2073</v>
      </c>
      <c r="B229" s="15"/>
      <c r="G229" s="3">
        <f>carboncycle!L329</f>
        <v>588.26606488229402</v>
      </c>
      <c r="H229" s="3">
        <f t="shared" si="29"/>
        <v>4.0681840796406012</v>
      </c>
      <c r="I229" s="3">
        <f t="shared" si="34"/>
        <v>1.9724233981684158</v>
      </c>
      <c r="J229" s="3">
        <f t="shared" si="30"/>
        <v>0.46827673145747217</v>
      </c>
      <c r="K229">
        <f>carboncycle!U329</f>
        <v>588.26628719284918</v>
      </c>
      <c r="L229" s="3">
        <f t="shared" si="31"/>
        <v>4.0681861014489575</v>
      </c>
      <c r="M229" s="3">
        <f t="shared" si="35"/>
        <v>1.972424913923845</v>
      </c>
      <c r="N229" s="3">
        <f t="shared" si="32"/>
        <v>0.46827706113594969</v>
      </c>
      <c r="O229" s="16">
        <f t="shared" si="33"/>
        <v>1.5157554291711506E-6</v>
      </c>
      <c r="R229" s="15"/>
    </row>
    <row r="230" spans="1:18">
      <c r="A230">
        <f t="shared" si="28"/>
        <v>2074</v>
      </c>
      <c r="B230" s="15"/>
      <c r="G230" s="3">
        <f>carboncycle!L330</f>
        <v>592.11657920189623</v>
      </c>
      <c r="H230" s="3">
        <f t="shared" si="29"/>
        <v>4.1030885655448266</v>
      </c>
      <c r="I230" s="3">
        <f t="shared" si="34"/>
        <v>1.9958040884356301</v>
      </c>
      <c r="J230" s="3">
        <f t="shared" si="30"/>
        <v>0.47682028452439035</v>
      </c>
      <c r="K230">
        <f>carboncycle!U330</f>
        <v>592.1167999751774</v>
      </c>
      <c r="L230" s="3">
        <f t="shared" si="31"/>
        <v>4.1030905603155796</v>
      </c>
      <c r="M230" s="3">
        <f t="shared" si="35"/>
        <v>1.9958055979463536</v>
      </c>
      <c r="N230" s="3">
        <f t="shared" si="32"/>
        <v>0.47682062093978494</v>
      </c>
      <c r="O230" s="16">
        <f t="shared" si="33"/>
        <v>1.5095107235296723E-6</v>
      </c>
      <c r="R230" s="15"/>
    </row>
    <row r="231" spans="1:18">
      <c r="A231">
        <f t="shared" si="28"/>
        <v>2075</v>
      </c>
      <c r="B231" s="15"/>
      <c r="G231" s="3">
        <f>carboncycle!L331</f>
        <v>595.97188938810473</v>
      </c>
      <c r="H231" s="3">
        <f t="shared" si="29"/>
        <v>4.137809855141855</v>
      </c>
      <c r="I231" s="3">
        <f t="shared" si="34"/>
        <v>2.0191958159766217</v>
      </c>
      <c r="J231" s="3">
        <f t="shared" si="30"/>
        <v>0.48544811253060621</v>
      </c>
      <c r="K231">
        <f>carboncycle!U331</f>
        <v>595.97210865611362</v>
      </c>
      <c r="L231" s="3">
        <f t="shared" si="31"/>
        <v>4.1378118234958201</v>
      </c>
      <c r="M231" s="3">
        <f t="shared" si="35"/>
        <v>2.019197318951214</v>
      </c>
      <c r="N231" s="3">
        <f t="shared" si="32"/>
        <v>0.48544845560918226</v>
      </c>
      <c r="O231" s="16">
        <f t="shared" si="33"/>
        <v>1.5029745923378357E-6</v>
      </c>
      <c r="R231" s="15"/>
    </row>
    <row r="232" spans="1:18">
      <c r="A232">
        <f t="shared" si="28"/>
        <v>2076</v>
      </c>
      <c r="B232" s="15"/>
      <c r="G232" s="3">
        <f>carboncycle!L332</f>
        <v>599.83084140665505</v>
      </c>
      <c r="H232" s="3">
        <f t="shared" si="29"/>
        <v>4.1723397394370005</v>
      </c>
      <c r="I232" s="3">
        <f t="shared" si="34"/>
        <v>2.0425948747102094</v>
      </c>
      <c r="J232" s="3">
        <f t="shared" si="30"/>
        <v>0.49415979948617961</v>
      </c>
      <c r="K232">
        <f>carboncycle!U332</f>
        <v>599.83105920018465</v>
      </c>
      <c r="L232" s="3">
        <f t="shared" si="31"/>
        <v>4.172341681976615</v>
      </c>
      <c r="M232" s="3">
        <f t="shared" si="35"/>
        <v>2.0425963708787886</v>
      </c>
      <c r="N232" s="3">
        <f t="shared" si="32"/>
        <v>0.49416014915296502</v>
      </c>
      <c r="O232" s="16">
        <f t="shared" si="33"/>
        <v>1.496168579251389E-6</v>
      </c>
      <c r="R232" s="15"/>
    </row>
    <row r="233" spans="1:18">
      <c r="A233">
        <f t="shared" si="28"/>
        <v>2077</v>
      </c>
      <c r="B233" s="15"/>
      <c r="G233" s="3">
        <f>carboncycle!L333</f>
        <v>603.69230344143421</v>
      </c>
      <c r="H233" s="3">
        <f t="shared" si="29"/>
        <v>4.206670434054641</v>
      </c>
      <c r="I233" s="3">
        <f t="shared" si="34"/>
        <v>2.0659975164966466</v>
      </c>
      <c r="J233" s="3">
        <f t="shared" si="30"/>
        <v>0.50295491071345211</v>
      </c>
      <c r="K233">
        <f>carboncycle!U333</f>
        <v>603.69251979012927</v>
      </c>
      <c r="L233" s="3">
        <f t="shared" si="31"/>
        <v>4.2066723513646762</v>
      </c>
      <c r="M233" s="3">
        <f t="shared" si="35"/>
        <v>2.0659990056097901</v>
      </c>
      <c r="N233" s="3">
        <f t="shared" si="32"/>
        <v>0.50295526689236769</v>
      </c>
      <c r="O233" s="16">
        <f t="shared" si="33"/>
        <v>1.48911314346023E-6</v>
      </c>
      <c r="R233" s="15"/>
    </row>
    <row r="234" spans="1:18">
      <c r="A234">
        <f t="shared" si="28"/>
        <v>2078</v>
      </c>
      <c r="B234" s="15"/>
      <c r="G234" s="3">
        <f>carboncycle!L334</f>
        <v>607.55516559762793</v>
      </c>
      <c r="H234" s="3">
        <f t="shared" si="29"/>
        <v>4.240794563315152</v>
      </c>
      <c r="I234" s="3">
        <f t="shared" si="34"/>
        <v>2.0893999608509302</v>
      </c>
      <c r="J234" s="3">
        <f t="shared" si="30"/>
        <v>0.51183299271430061</v>
      </c>
      <c r="K234">
        <f>carboncycle!U334</f>
        <v>607.55538053004375</v>
      </c>
      <c r="L234" s="3">
        <f t="shared" si="31"/>
        <v>4.2407964559634026</v>
      </c>
      <c r="M234" s="3">
        <f t="shared" si="35"/>
        <v>2.0894014426786378</v>
      </c>
      <c r="N234" s="3">
        <f t="shared" si="32"/>
        <v>0.51183335532828267</v>
      </c>
      <c r="O234" s="16">
        <f t="shared" si="33"/>
        <v>1.4818277076500408E-6</v>
      </c>
      <c r="R234" s="15"/>
    </row>
    <row r="235" spans="1:18">
      <c r="A235">
        <f t="shared" si="28"/>
        <v>2079</v>
      </c>
      <c r="B235" s="15"/>
      <c r="G235" s="3">
        <f>carboncycle!L335</f>
        <v>611.4183396214338</v>
      </c>
      <c r="H235" s="3">
        <f t="shared" si="29"/>
        <v>4.2747051448571165</v>
      </c>
      <c r="I235" s="3">
        <f t="shared" si="34"/>
        <v>2.1127984040163055</v>
      </c>
      <c r="J235" s="3">
        <f t="shared" si="30"/>
        <v>0.52079357309331664</v>
      </c>
      <c r="K235">
        <f>carboncycle!U335</f>
        <v>611.41855316508986</v>
      </c>
      <c r="L235" s="3">
        <f t="shared" si="31"/>
        <v>4.2747070133950498</v>
      </c>
      <c r="M235" s="3">
        <f t="shared" si="35"/>
        <v>2.1127998783470145</v>
      </c>
      <c r="N235" s="3">
        <f t="shared" si="32"/>
        <v>0.52079394206443264</v>
      </c>
      <c r="O235" s="16">
        <f t="shared" si="33"/>
        <v>1.4743307090725466E-6</v>
      </c>
      <c r="R235" s="15"/>
    </row>
    <row r="236" spans="1:18">
      <c r="A236">
        <f t="shared" si="28"/>
        <v>2080</v>
      </c>
      <c r="B236" s="15"/>
      <c r="G236" s="3">
        <f>carboncycle!L336</f>
        <v>615.28075863523929</v>
      </c>
      <c r="H236" s="3">
        <f t="shared" si="29"/>
        <v>4.3083955747923657</v>
      </c>
      <c r="I236" s="3">
        <f t="shared" si="34"/>
        <v>2.1361890274305213</v>
      </c>
      <c r="J236" s="3">
        <f t="shared" si="30"/>
        <v>0.52983616053295923</v>
      </c>
      <c r="K236">
        <f>carboncycle!U336</f>
        <v>615.28097081667113</v>
      </c>
      <c r="L236" s="3">
        <f t="shared" si="31"/>
        <v>4.3083974197557398</v>
      </c>
      <c r="M236" s="3">
        <f t="shared" si="35"/>
        <v>2.1361904940701675</v>
      </c>
      <c r="N236" s="3">
        <f t="shared" si="32"/>
        <v>0.52983653578251766</v>
      </c>
      <c r="O236" s="16">
        <f t="shared" si="33"/>
        <v>1.4666396461748832E-6</v>
      </c>
      <c r="R236" s="15"/>
    </row>
    <row r="237" spans="1:18">
      <c r="A237">
        <f t="shared" si="28"/>
        <v>2081</v>
      </c>
      <c r="B237" s="15"/>
      <c r="G237" s="3">
        <f>carboncycle!L337</f>
        <v>619.14137688720382</v>
      </c>
      <c r="H237" s="3">
        <f t="shared" si="29"/>
        <v>4.3418596133808602</v>
      </c>
      <c r="I237" s="3">
        <f t="shared" si="34"/>
        <v>2.1595680056160123</v>
      </c>
      <c r="J237" s="3">
        <f t="shared" si="30"/>
        <v>0.53896024481693738</v>
      </c>
      <c r="K237">
        <f>carboncycle!U337</f>
        <v>619.14158773201189</v>
      </c>
      <c r="L237" s="3">
        <f t="shared" si="31"/>
        <v>4.3418614352903182</v>
      </c>
      <c r="M237" s="3">
        <f t="shared" si="35"/>
        <v>2.1595694643871326</v>
      </c>
      <c r="N237" s="3">
        <f t="shared" si="32"/>
        <v>0.53896062626559149</v>
      </c>
      <c r="O237" s="16">
        <f t="shared" si="33"/>
        <v>1.4587711203439824E-6</v>
      </c>
      <c r="R237" s="15"/>
    </row>
    <row r="238" spans="1:18">
      <c r="A238">
        <f t="shared" si="28"/>
        <v>2082</v>
      </c>
      <c r="B238" s="15"/>
      <c r="G238" s="3">
        <f>carboncycle!L338</f>
        <v>622.99916951420983</v>
      </c>
      <c r="H238" s="3">
        <f t="shared" si="29"/>
        <v>4.3750913712119051</v>
      </c>
      <c r="I238" s="3">
        <f t="shared" si="34"/>
        <v>2.182931513523843</v>
      </c>
      <c r="J238" s="3">
        <f t="shared" si="30"/>
        <v>0.54816529689827609</v>
      </c>
      <c r="K238">
        <f>carboncycle!U338</f>
        <v>622.99937904710509</v>
      </c>
      <c r="L238" s="3">
        <f t="shared" si="31"/>
        <v>4.3750931705735345</v>
      </c>
      <c r="M238" s="3">
        <f t="shared" si="35"/>
        <v>2.1829329642647233</v>
      </c>
      <c r="N238" s="3">
        <f t="shared" si="32"/>
        <v>0.54816568446612179</v>
      </c>
      <c r="O238" s="16">
        <f t="shared" si="33"/>
        <v>1.4507408803154931E-6</v>
      </c>
      <c r="R238" s="15"/>
    </row>
    <row r="239" spans="1:18">
      <c r="A239">
        <f t="shared" si="28"/>
        <v>2083</v>
      </c>
      <c r="B239" s="15"/>
      <c r="G239" s="3">
        <f>carboncycle!L339</f>
        <v>626.85313231718033</v>
      </c>
      <c r="H239" s="3">
        <f t="shared" si="29"/>
        <v>4.408085295877826</v>
      </c>
      <c r="I239" s="3">
        <f t="shared" si="34"/>
        <v>2.2062757333599654</v>
      </c>
      <c r="J239" s="3">
        <f t="shared" si="30"/>
        <v>0.55745076900870927</v>
      </c>
      <c r="K239">
        <f>carboncycle!U339</f>
        <v>626.85334056202805</v>
      </c>
      <c r="L239" s="3">
        <f t="shared" si="31"/>
        <v>4.408087073183693</v>
      </c>
      <c r="M239" s="3">
        <f t="shared" si="35"/>
        <v>2.2062771759238262</v>
      </c>
      <c r="N239" s="3">
        <f t="shared" si="32"/>
        <v>0.55745116261537786</v>
      </c>
      <c r="O239" s="16">
        <f t="shared" si="33"/>
        <v>1.4425638608095426E-6</v>
      </c>
      <c r="R239" s="15"/>
    </row>
    <row r="240" spans="1:18">
      <c r="A240">
        <f t="shared" si="28"/>
        <v>2084</v>
      </c>
      <c r="B240" s="15"/>
      <c r="G240" s="3">
        <f>carboncycle!L340</f>
        <v>630.70228154778727</v>
      </c>
      <c r="H240" s="3">
        <f t="shared" si="29"/>
        <v>4.4408361591259586</v>
      </c>
      <c r="I240" s="3">
        <f t="shared" si="34"/>
        <v>2.2295968609210686</v>
      </c>
      <c r="J240" s="3">
        <f t="shared" si="30"/>
        <v>0.56681609480622441</v>
      </c>
      <c r="K240">
        <f>carboncycle!U340</f>
        <v>630.70248852764792</v>
      </c>
      <c r="L240" s="3">
        <f t="shared" si="31"/>
        <v>4.4408379148546206</v>
      </c>
      <c r="M240" s="3">
        <f t="shared" si="35"/>
        <v>2.2295982951752884</v>
      </c>
      <c r="N240" s="3">
        <f t="shared" si="32"/>
        <v>0.56681649437096981</v>
      </c>
      <c r="O240" s="16">
        <f t="shared" si="33"/>
        <v>1.4342542198342301E-6</v>
      </c>
      <c r="R240" s="15"/>
    </row>
    <row r="241" spans="1:18">
      <c r="A241">
        <f t="shared" si="28"/>
        <v>2085</v>
      </c>
      <c r="B241" s="15"/>
      <c r="G241" s="3">
        <f>carboncycle!L341</f>
        <v>634.54565370560749</v>
      </c>
      <c r="H241" s="3">
        <f t="shared" si="29"/>
        <v>4.4733390444746073</v>
      </c>
      <c r="I241" s="3">
        <f t="shared" si="34"/>
        <v>2.2528911114660866</v>
      </c>
      <c r="J241" s="3">
        <f t="shared" si="30"/>
        <v>0.57626068955775678</v>
      </c>
      <c r="K241">
        <f>carboncycle!U341</f>
        <v>634.54585944277528</v>
      </c>
      <c r="L241" s="3">
        <f t="shared" si="31"/>
        <v>4.4733407790915933</v>
      </c>
      <c r="M241" s="3">
        <f t="shared" si="35"/>
        <v>2.252892537291463</v>
      </c>
      <c r="N241" s="3">
        <f t="shared" si="32"/>
        <v>0.57626109499953837</v>
      </c>
      <c r="O241" s="16">
        <f t="shared" si="33"/>
        <v>1.4258253764332096E-6</v>
      </c>
      <c r="R241" s="15"/>
    </row>
    <row r="242" spans="1:18">
      <c r="A242">
        <f t="shared" si="28"/>
        <v>2086</v>
      </c>
      <c r="B242" s="15"/>
      <c r="G242" s="3">
        <f>carboncycle!L342</f>
        <v>638.38230534481397</v>
      </c>
      <c r="H242" s="3">
        <f t="shared" si="29"/>
        <v>4.5055893352785761</v>
      </c>
      <c r="I242" s="3">
        <f t="shared" si="34"/>
        <v>2.2761547251482477</v>
      </c>
      <c r="J242" s="3">
        <f t="shared" si="30"/>
        <v>0.58578395035419606</v>
      </c>
      <c r="K242">
        <f>carboncycle!U342</f>
        <v>638.3825098608545</v>
      </c>
      <c r="L242" s="3">
        <f t="shared" si="31"/>
        <v>4.5055910492368616</v>
      </c>
      <c r="M242" s="3">
        <f t="shared" si="35"/>
        <v>2.2761561424382935</v>
      </c>
      <c r="N242" s="3">
        <f t="shared" si="32"/>
        <v>0.58578436159175651</v>
      </c>
      <c r="O242" s="16">
        <f t="shared" si="33"/>
        <v>1.4172900457687376E-6</v>
      </c>
      <c r="R242" s="15"/>
    </row>
    <row r="243" spans="1:18">
      <c r="A243">
        <f t="shared" ref="A243:A306" si="36">1+A242</f>
        <v>2087</v>
      </c>
      <c r="B243" s="15"/>
      <c r="G243" s="3">
        <f>carboncycle!L343</f>
        <v>642.21131288952256</v>
      </c>
      <c r="H243" s="3">
        <f t="shared" si="29"/>
        <v>4.5375827032298437</v>
      </c>
      <c r="I243" s="3">
        <f t="shared" si="34"/>
        <v>2.2993839720314115</v>
      </c>
      <c r="J243" s="3">
        <f t="shared" si="30"/>
        <v>0.59538525635502626</v>
      </c>
      <c r="K243">
        <f>carboncycle!U343</f>
        <v>642.21151620530622</v>
      </c>
      <c r="L243" s="3">
        <f t="shared" si="31"/>
        <v>4.5375843969702823</v>
      </c>
      <c r="M243" s="3">
        <f t="shared" si="35"/>
        <v>2.2993853806916813</v>
      </c>
      <c r="N243" s="3">
        <f t="shared" si="32"/>
        <v>0.59538567330696479</v>
      </c>
      <c r="O243" s="16">
        <f t="shared" si="33"/>
        <v>1.4086602697638284E-6</v>
      </c>
      <c r="R243" s="15"/>
    </row>
    <row r="244" spans="1:18">
      <c r="A244">
        <f t="shared" si="36"/>
        <v>2088</v>
      </c>
      <c r="B244" s="15"/>
      <c r="G244" s="3">
        <f>carboncycle!L344</f>
        <v>646.03177245694656</v>
      </c>
      <c r="H244" s="3">
        <f t="shared" si="29"/>
        <v>4.5693150972790324</v>
      </c>
      <c r="I244" s="3">
        <f t="shared" si="34"/>
        <v>2.322575156713333</v>
      </c>
      <c r="J244" s="3">
        <f t="shared" si="30"/>
        <v>0.6050639690600681</v>
      </c>
      <c r="K244">
        <f>carboncycle!U344</f>
        <v>646.03197459268245</v>
      </c>
      <c r="L244" s="3">
        <f t="shared" si="31"/>
        <v>4.5693167712307838</v>
      </c>
      <c r="M244" s="3">
        <f t="shared" si="35"/>
        <v>2.3225765566607826</v>
      </c>
      <c r="N244" s="3">
        <f t="shared" si="32"/>
        <v>0.60506439164490999</v>
      </c>
      <c r="O244" s="16">
        <f t="shared" si="33"/>
        <v>1.3999474495207664E-6</v>
      </c>
      <c r="R244" s="15"/>
    </row>
    <row r="245" spans="1:18">
      <c r="A245">
        <f t="shared" si="36"/>
        <v>2089</v>
      </c>
      <c r="B245" s="15"/>
      <c r="G245" s="3">
        <f>carboncycle!L345</f>
        <v>649.84279968754947</v>
      </c>
      <c r="H245" s="3">
        <f t="shared" si="29"/>
        <v>4.6007827329634292</v>
      </c>
      <c r="I245" s="3">
        <f t="shared" si="34"/>
        <v>2.3457246225774395</v>
      </c>
      <c r="J245" s="3">
        <f t="shared" si="30"/>
        <v>0.61481943260593863</v>
      </c>
      <c r="K245">
        <f>carboncycle!U345</f>
        <v>649.84300066281594</v>
      </c>
      <c r="L245" s="3">
        <f t="shared" si="31"/>
        <v>4.6007843875443681</v>
      </c>
      <c r="M245" s="3">
        <f t="shared" si="35"/>
        <v>2.3457260137398177</v>
      </c>
      <c r="N245" s="3">
        <f t="shared" si="32"/>
        <v>0.61481986074220019</v>
      </c>
      <c r="O245" s="16">
        <f t="shared" si="33"/>
        <v>1.3911623781837079E-6</v>
      </c>
      <c r="R245" s="15"/>
    </row>
    <row r="246" spans="1:18">
      <c r="A246">
        <f t="shared" si="36"/>
        <v>2090</v>
      </c>
      <c r="B246" s="15"/>
      <c r="G246" s="3">
        <f>carboncycle!L346</f>
        <v>653.64352958141853</v>
      </c>
      <c r="H246" s="3">
        <f t="shared" si="29"/>
        <v>4.6319820821275703</v>
      </c>
      <c r="I246" s="3">
        <f t="shared" si="34"/>
        <v>2.3688287556936856</v>
      </c>
      <c r="J246" s="3">
        <f t="shared" si="30"/>
        <v>0.62465097408497672</v>
      </c>
      <c r="K246">
        <f>carboncycle!U346</f>
        <v>653.64372941519218</v>
      </c>
      <c r="L246" s="3">
        <f t="shared" si="31"/>
        <v>4.6319837177446566</v>
      </c>
      <c r="M246" s="3">
        <f t="shared" si="35"/>
        <v>2.3688301380089505</v>
      </c>
      <c r="N246" s="3">
        <f t="shared" si="32"/>
        <v>0.62465140769122662</v>
      </c>
      <c r="O246" s="16">
        <f t="shared" si="33"/>
        <v>1.3823152649194981E-6</v>
      </c>
      <c r="R246" s="15"/>
    </row>
    <row r="247" spans="1:18">
      <c r="A247">
        <f t="shared" si="36"/>
        <v>2091</v>
      </c>
      <c r="B247" s="15"/>
      <c r="G247" s="3">
        <f>carboncycle!L347</f>
        <v>657.43311634011616</v>
      </c>
      <c r="H247" s="3">
        <f t="shared" si="29"/>
        <v>4.6629098630224881</v>
      </c>
      <c r="I247" s="3">
        <f t="shared" si="34"/>
        <v>2.391883988388066</v>
      </c>
      <c r="J247" s="3">
        <f t="shared" si="30"/>
        <v>0.63455790388451416</v>
      </c>
      <c r="K247">
        <f>carboncycle!U347</f>
        <v>657.43331505080062</v>
      </c>
      <c r="L247" s="3">
        <f t="shared" si="31"/>
        <v>4.6629114800721538</v>
      </c>
      <c r="M247" s="3">
        <f t="shared" si="35"/>
        <v>2.3918853618038307</v>
      </c>
      <c r="N247" s="3">
        <f t="shared" si="32"/>
        <v>0.63455834287943125</v>
      </c>
      <c r="O247" s="16">
        <f t="shared" si="33"/>
        <v>1.3734157646716483E-6</v>
      </c>
      <c r="R247" s="15"/>
    </row>
    <row r="248" spans="1:18">
      <c r="A248">
        <f t="shared" si="36"/>
        <v>2092</v>
      </c>
      <c r="B248" s="15"/>
      <c r="G248" s="3">
        <f>carboncycle!L348</f>
        <v>661.21073321330846</v>
      </c>
      <c r="H248" s="3">
        <f t="shared" si="29"/>
        <v>4.6935630307701555</v>
      </c>
      <c r="I248" s="3">
        <f t="shared" si="34"/>
        <v>2.4148868024994252</v>
      </c>
      <c r="J248" s="3">
        <f t="shared" si="30"/>
        <v>0.64453951604449433</v>
      </c>
      <c r="K248">
        <f>carboncycle!U348</f>
        <v>661.21093081875938</v>
      </c>
      <c r="L248" s="3">
        <f t="shared" si="31"/>
        <v>4.6935646296386428</v>
      </c>
      <c r="M248" s="3">
        <f t="shared" si="35"/>
        <v>2.4148881669724305</v>
      </c>
      <c r="N248" s="3">
        <f t="shared" si="32"/>
        <v>0.64453996034692185</v>
      </c>
      <c r="O248" s="16">
        <f t="shared" si="33"/>
        <v>1.3644730052497778E-6</v>
      </c>
      <c r="R248" s="15"/>
    </row>
    <row r="249" spans="1:18">
      <c r="A249">
        <f t="shared" si="36"/>
        <v>2093</v>
      </c>
      <c r="B249" s="15"/>
      <c r="G249" s="3">
        <f>carboncycle!L349</f>
        <v>664.97557234949647</v>
      </c>
      <c r="H249" s="3">
        <f t="shared" si="29"/>
        <v>4.7239387681798011</v>
      </c>
      <c r="I249" s="3">
        <f t="shared" si="34"/>
        <v>2.4378337323413048</v>
      </c>
      <c r="J249" s="3">
        <f t="shared" si="30"/>
        <v>0.65459508863155835</v>
      </c>
      <c r="K249">
        <f>carboncycle!U349</f>
        <v>664.97576886704758</v>
      </c>
      <c r="L249" s="3">
        <f t="shared" si="31"/>
        <v>4.7239403492435086</v>
      </c>
      <c r="M249" s="3">
        <f t="shared" si="35"/>
        <v>2.4378350878369131</v>
      </c>
      <c r="N249" s="3">
        <f t="shared" si="32"/>
        <v>0.65459553816055471</v>
      </c>
      <c r="O249" s="16">
        <f t="shared" si="33"/>
        <v>1.3554956082018066E-6</v>
      </c>
      <c r="R249" s="15"/>
    </row>
    <row r="250" spans="1:18">
      <c r="A250">
        <f t="shared" si="36"/>
        <v>2094</v>
      </c>
      <c r="G250" s="3">
        <f>carboncycle!L350</f>
        <v>668.72684465022314</v>
      </c>
      <c r="H250" s="3">
        <f t="shared" si="29"/>
        <v>4.7540344769032119</v>
      </c>
      <c r="I250" s="3">
        <f t="shared" si="34"/>
        <v>2.4607213673856934</v>
      </c>
      <c r="J250" s="3">
        <f t="shared" si="30"/>
        <v>0.66472388412782968</v>
      </c>
      <c r="K250">
        <f>carboncycle!U350</f>
        <v>668.72704009670883</v>
      </c>
      <c r="L250" s="3">
        <f t="shared" si="31"/>
        <v>4.7540360405290087</v>
      </c>
      <c r="M250" s="3">
        <f t="shared" si="35"/>
        <v>2.4607227138774106</v>
      </c>
      <c r="N250" s="3">
        <f t="shared" si="32"/>
        <v>0.66472433880271642</v>
      </c>
      <c r="O250" s="16">
        <f t="shared" si="33"/>
        <v>1.346491717235665E-6</v>
      </c>
    </row>
    <row r="251" spans="1:18">
      <c r="A251">
        <f t="shared" si="36"/>
        <v>2095</v>
      </c>
      <c r="G251" s="3">
        <f>carboncycle!L351</f>
        <v>672.46377962715496</v>
      </c>
      <c r="H251" s="3">
        <f t="shared" si="29"/>
        <v>4.7838477689163854</v>
      </c>
      <c r="I251" s="3">
        <f t="shared" si="34"/>
        <v>2.4835463546847194</v>
      </c>
      <c r="J251" s="3">
        <f t="shared" si="30"/>
        <v>0.67492514983273433</v>
      </c>
      <c r="K251">
        <f>carboncycle!U351</f>
        <v>672.46397401893284</v>
      </c>
      <c r="L251" s="3">
        <f t="shared" si="31"/>
        <v>4.7838493154619286</v>
      </c>
      <c r="M251" s="3">
        <f t="shared" si="35"/>
        <v>2.4835476921537372</v>
      </c>
      <c r="N251" s="3">
        <f t="shared" si="32"/>
        <v>0.67492560957314063</v>
      </c>
      <c r="O251" s="16">
        <f t="shared" si="33"/>
        <v>1.3374690177592186E-6</v>
      </c>
    </row>
    <row r="252" spans="1:18">
      <c r="A252">
        <f t="shared" si="36"/>
        <v>2096</v>
      </c>
      <c r="G252" s="3">
        <f>carboncycle!L352</f>
        <v>676.1856252614798</v>
      </c>
      <c r="H252" s="3">
        <f t="shared" si="29"/>
        <v>4.8133764583153207</v>
      </c>
      <c r="I252" s="3">
        <f t="shared" si="34"/>
        <v>2.5063054010455357</v>
      </c>
      <c r="J252" s="3">
        <f t="shared" si="30"/>
        <v>0.68519811827629362</v>
      </c>
      <c r="K252">
        <f>carboncycle!U352</f>
        <v>676.18581861445205</v>
      </c>
      <c r="L252" s="3">
        <f t="shared" si="31"/>
        <v>4.8133779881293464</v>
      </c>
      <c r="M252" s="3">
        <f t="shared" si="35"/>
        <v>2.5063067294802952</v>
      </c>
      <c r="N252" s="3">
        <f t="shared" si="32"/>
        <v>0.68519858300219838</v>
      </c>
      <c r="O252" s="16">
        <f t="shared" si="33"/>
        <v>1.3284347595288182E-6</v>
      </c>
    </row>
    <row r="253" spans="1:18">
      <c r="A253">
        <f t="shared" si="36"/>
        <v>2097</v>
      </c>
      <c r="G253" s="3">
        <f>carboncycle!L353</f>
        <v>679.89164786509377</v>
      </c>
      <c r="H253" s="3">
        <f t="shared" si="29"/>
        <v>4.8426185534140531</v>
      </c>
      <c r="I253" s="3">
        <f t="shared" si="34"/>
        <v>2.5289952749728712</v>
      </c>
      <c r="J253" s="3">
        <f t="shared" si="30"/>
        <v>0.69554200764242291</v>
      </c>
      <c r="K253">
        <f>carboncycle!U353</f>
        <v>679.89184019472668</v>
      </c>
      <c r="L253" s="3">
        <f t="shared" si="31"/>
        <v>4.8426200668366608</v>
      </c>
      <c r="M253" s="3">
        <f t="shared" si="35"/>
        <v>2.528996594368647</v>
      </c>
      <c r="N253" s="3">
        <f t="shared" si="32"/>
        <v>0.69554247727419394</v>
      </c>
      <c r="O253" s="16">
        <f t="shared" si="33"/>
        <v>1.3193957757451358E-6</v>
      </c>
    </row>
    <row r="254" spans="1:18">
      <c r="A254">
        <f t="shared" si="36"/>
        <v>2098</v>
      </c>
      <c r="G254" s="3">
        <f>carboncycle!L354</f>
        <v>683.58113194308726</v>
      </c>
      <c r="H254" s="3">
        <f t="shared" si="29"/>
        <v>4.8715722491334406</v>
      </c>
      <c r="I254" s="3">
        <f t="shared" si="34"/>
        <v>2.5516128083930156</v>
      </c>
      <c r="J254" s="3">
        <f t="shared" si="30"/>
        <v>0.70595602220085985</v>
      </c>
      <c r="K254">
        <f>carboncycle!U354</f>
        <v>683.58132326443047</v>
      </c>
      <c r="L254" s="3">
        <f t="shared" si="31"/>
        <v>4.8715737464963649</v>
      </c>
      <c r="M254" s="3">
        <f t="shared" si="35"/>
        <v>2.5516141187515218</v>
      </c>
      <c r="N254" s="3">
        <f t="shared" si="32"/>
        <v>0.70595649665929039</v>
      </c>
      <c r="O254" s="16">
        <f t="shared" si="33"/>
        <v>1.3103585061458034E-6</v>
      </c>
    </row>
    <row r="255" spans="1:18">
      <c r="A255">
        <f t="shared" si="36"/>
        <v>2099</v>
      </c>
      <c r="G255" s="3">
        <f>carboncycle!L355</f>
        <v>687.25338005707283</v>
      </c>
      <c r="H255" s="3">
        <f t="shared" si="29"/>
        <v>4.9002359196695755</v>
      </c>
      <c r="I255" s="3">
        <f t="shared" si="34"/>
        <v>2.5741548981722961</v>
      </c>
      <c r="J255" s="3">
        <f t="shared" si="30"/>
        <v>0.71643935274643133</v>
      </c>
      <c r="K255">
        <f>carboncycle!U355</f>
        <v>687.25357038477671</v>
      </c>
      <c r="L255" s="3">
        <f t="shared" si="31"/>
        <v>4.9002374012964465</v>
      </c>
      <c r="M255" s="3">
        <f t="shared" si="35"/>
        <v>2.5741561995013069</v>
      </c>
      <c r="N255" s="3">
        <f t="shared" si="32"/>
        <v>0.71643983195277428</v>
      </c>
      <c r="O255" s="16">
        <f t="shared" si="33"/>
        <v>1.3013290107721787E-6</v>
      </c>
    </row>
    <row r="256" spans="1:18">
      <c r="A256">
        <f t="shared" si="36"/>
        <v>2100</v>
      </c>
      <c r="G256" s="3">
        <f>carboncycle!L356</f>
        <v>690.90771268893047</v>
      </c>
      <c r="H256" s="3">
        <f t="shared" si="29"/>
        <v>4.9286081114310711</v>
      </c>
      <c r="I256" s="3">
        <f t="shared" si="34"/>
        <v>2.5966185074424457</v>
      </c>
      <c r="J256" s="3">
        <f t="shared" si="30"/>
        <v>0.72699117704445027</v>
      </c>
      <c r="K256">
        <f>carboncycle!U356</f>
        <v>690.90790203726363</v>
      </c>
      <c r="L256" s="3">
        <f t="shared" si="31"/>
        <v>4.9286095776376637</v>
      </c>
      <c r="M256" s="3">
        <f t="shared" si="35"/>
        <v>2.5966197997554383</v>
      </c>
      <c r="N256" s="3">
        <f t="shared" si="32"/>
        <v>0.72699166092044998</v>
      </c>
      <c r="O256" s="16">
        <f t="shared" si="33"/>
        <v>1.2923129926178945E-6</v>
      </c>
    </row>
    <row r="257" spans="1:15">
      <c r="A257">
        <f t="shared" si="36"/>
        <v>2101</v>
      </c>
      <c r="G257" s="3">
        <f>carboncycle!L357</f>
        <v>694.54346810458162</v>
      </c>
      <c r="H257" s="3">
        <f t="shared" si="29"/>
        <v>4.9566875362348695</v>
      </c>
      <c r="I257" s="3">
        <f t="shared" si="34"/>
        <v>2.6190006667446353</v>
      </c>
      <c r="J257" s="3">
        <f t="shared" si="30"/>
        <v>0.73761066028111089</v>
      </c>
      <c r="K257">
        <f>carboncycle!U357</f>
        <v>694.54365648744658</v>
      </c>
      <c r="L257" s="3">
        <f t="shared" si="31"/>
        <v>4.956688987329346</v>
      </c>
      <c r="M257" s="3">
        <f t="shared" si="35"/>
        <v>2.6190019500604471</v>
      </c>
      <c r="N257" s="3">
        <f t="shared" si="32"/>
        <v>0.73761114874903266</v>
      </c>
      <c r="O257" s="16">
        <f t="shared" si="33"/>
        <v>1.2833158118397137E-6</v>
      </c>
    </row>
    <row r="258" spans="1:15">
      <c r="A258">
        <f t="shared" si="36"/>
        <v>2102</v>
      </c>
      <c r="G258" s="3">
        <f>carboncycle!L358</f>
        <v>698.16000221743093</v>
      </c>
      <c r="H258" s="3">
        <f t="shared" si="29"/>
        <v>4.9844730647505653</v>
      </c>
      <c r="I258" s="3">
        <f t="shared" si="34"/>
        <v>2.6412984750033273</v>
      </c>
      <c r="J258" s="3">
        <f t="shared" si="30"/>
        <v>0.74829695551782371</v>
      </c>
      <c r="K258">
        <f>carboncycle!U358</f>
        <v>698.16018964837951</v>
      </c>
      <c r="L258" s="3">
        <f t="shared" si="31"/>
        <v>4.9844745010337057</v>
      </c>
      <c r="M258" s="3">
        <f t="shared" si="35"/>
        <v>2.6412997493458295</v>
      </c>
      <c r="N258" s="3">
        <f t="shared" si="32"/>
        <v>0.74829744850048152</v>
      </c>
      <c r="O258" s="16">
        <f t="shared" si="33"/>
        <v>1.2743425021888299E-6</v>
      </c>
    </row>
    <row r="259" spans="1:15">
      <c r="A259">
        <f t="shared" si="36"/>
        <v>2103</v>
      </c>
      <c r="G259" s="3">
        <f>carboncycle!L359</f>
        <v>701.75668845114751</v>
      </c>
      <c r="H259" s="3">
        <f t="shared" si="29"/>
        <v>5.0119637201836316</v>
      </c>
      <c r="I259" s="3">
        <f t="shared" si="34"/>
        <v>2.6635091003405473</v>
      </c>
      <c r="J259" s="3">
        <f t="shared" si="30"/>
        <v>0.75904920414850141</v>
      </c>
      <c r="K259">
        <f>carboncycle!U359</f>
        <v>701.75687494339513</v>
      </c>
      <c r="L259" s="3">
        <f t="shared" si="31"/>
        <v>5.0119651419490507</v>
      </c>
      <c r="M259" s="3">
        <f t="shared" si="35"/>
        <v>2.6635103657383348</v>
      </c>
      <c r="N259" s="3">
        <f t="shared" si="32"/>
        <v>0.75904970156928309</v>
      </c>
      <c r="O259" s="16">
        <f t="shared" si="33"/>
        <v>1.2653977874421685E-6</v>
      </c>
    </row>
    <row r="260" spans="1:15">
      <c r="A260">
        <f t="shared" si="36"/>
        <v>2104</v>
      </c>
      <c r="G260" s="3">
        <f>carboncycle!L360</f>
        <v>705.33291760148813</v>
      </c>
      <c r="H260" s="3">
        <f t="shared" si="29"/>
        <v>5.0391586721882922</v>
      </c>
      <c r="I260" s="3">
        <f t="shared" si="34"/>
        <v>2.6856297807406073</v>
      </c>
      <c r="J260" s="3">
        <f t="shared" si="30"/>
        <v>0.76986653635887226</v>
      </c>
      <c r="K260">
        <f>carboncycle!U360</f>
        <v>705.33310316792767</v>
      </c>
      <c r="L260" s="3">
        <f t="shared" si="31"/>
        <v>5.0391600797226577</v>
      </c>
      <c r="M260" s="3">
        <f t="shared" si="35"/>
        <v>2.6856310372267038</v>
      </c>
      <c r="N260" s="3">
        <f t="shared" si="32"/>
        <v>0.76986703814176327</v>
      </c>
      <c r="O260" s="16">
        <f t="shared" si="33"/>
        <v>1.2564860965014191E-6</v>
      </c>
    </row>
    <row r="261" spans="1:15">
      <c r="A261">
        <f t="shared" si="36"/>
        <v>2105</v>
      </c>
      <c r="G261" s="3">
        <f>carboncycle!L361</f>
        <v>708.88809769689146</v>
      </c>
      <c r="H261" s="3">
        <f t="shared" si="29"/>
        <v>5.0660572310011416</v>
      </c>
      <c r="I261" s="3">
        <f t="shared" si="34"/>
        <v>2.7076578245748064</v>
      </c>
      <c r="J261" s="3">
        <f t="shared" si="30"/>
        <v>0.78074807158696047</v>
      </c>
      <c r="K261">
        <f>carboncycle!U361</f>
        <v>708.88828235010601</v>
      </c>
      <c r="L261" s="3">
        <f t="shared" si="31"/>
        <v>5.0660586245843779</v>
      </c>
      <c r="M261" s="3">
        <f t="shared" si="35"/>
        <v>2.7076590721863827</v>
      </c>
      <c r="N261" s="3">
        <f t="shared" si="32"/>
        <v>0.78074857765656569</v>
      </c>
      <c r="O261" s="16">
        <f t="shared" si="33"/>
        <v>1.2476115762716233E-6</v>
      </c>
    </row>
    <row r="262" spans="1:15">
      <c r="A262">
        <f t="shared" si="36"/>
        <v>2106</v>
      </c>
      <c r="G262" s="3">
        <f>carboncycle!L362</f>
        <v>712.42165385760279</v>
      </c>
      <c r="H262" s="3">
        <f t="shared" si="29"/>
        <v>5.0926588417869709</v>
      </c>
      <c r="I262" s="3">
        <f t="shared" si="34"/>
        <v>2.7295906109951233</v>
      </c>
      <c r="J262" s="3">
        <f t="shared" si="30"/>
        <v>0.79169291898393146</v>
      </c>
      <c r="K262">
        <f>carboncycle!U362</f>
        <v>712.42183760987791</v>
      </c>
      <c r="L262" s="3">
        <f t="shared" si="31"/>
        <v>5.0926602216924515</v>
      </c>
      <c r="M262" s="3">
        <f t="shared" si="35"/>
        <v>2.7295918497732297</v>
      </c>
      <c r="N262" s="3">
        <f t="shared" si="32"/>
        <v>0.79169342926549502</v>
      </c>
      <c r="O262" s="16">
        <f t="shared" si="33"/>
        <v>1.2387781063161185E-6</v>
      </c>
    </row>
    <row r="263" spans="1:15">
      <c r="A263">
        <f t="shared" si="36"/>
        <v>2107</v>
      </c>
      <c r="G263" s="3">
        <f>carboncycle!L363</f>
        <v>715.93302815311131</v>
      </c>
      <c r="H263" s="3">
        <f t="shared" ref="H263:H326" si="37">H$3*LN(G263/G$3)</f>
        <v>5.118963079188573</v>
      </c>
      <c r="I263" s="3">
        <f t="shared" si="34"/>
        <v>2.7514255902054541</v>
      </c>
      <c r="J263" s="3">
        <f t="shared" ref="J263:J326" si="38">J262+J$3*(I262-J262)</f>
        <v>0.80270017787455505</v>
      </c>
      <c r="K263">
        <f>carboncycle!U363</f>
        <v>715.93321101644688</v>
      </c>
      <c r="L263" s="3">
        <f t="shared" ref="L263:L326" si="39">L$3*LN(K263/K$3)</f>
        <v>5.118964445683317</v>
      </c>
      <c r="M263" s="3">
        <f t="shared" si="35"/>
        <v>2.7514268201947649</v>
      </c>
      <c r="N263" s="3">
        <f t="shared" ref="N263:N326" si="40">N262+N$3*(M262-N262)</f>
        <v>0.802700692293979</v>
      </c>
      <c r="O263" s="16">
        <f t="shared" ref="O263:O326" si="41">M263-I263</f>
        <v>1.2299893108469462E-6</v>
      </c>
    </row>
    <row r="264" spans="1:15">
      <c r="A264">
        <f t="shared" si="36"/>
        <v>2108</v>
      </c>
      <c r="G264" s="3">
        <f>carboncycle!L364</f>
        <v>719.42167945771348</v>
      </c>
      <c r="H264" s="3">
        <f t="shared" si="37"/>
        <v>5.1449696420726792</v>
      </c>
      <c r="I264" s="3">
        <f t="shared" ref="I264:I327" si="42">I263+I$3*(I$4*H264-I263)+I$5*(J263-I263)</f>
        <v>2.7731602836184908</v>
      </c>
      <c r="J264" s="3">
        <f t="shared" si="38"/>
        <v>0.81376893821659457</v>
      </c>
      <c r="K264">
        <f>carboncycle!U364</f>
        <v>719.42186144383493</v>
      </c>
      <c r="L264" s="3">
        <f t="shared" si="39"/>
        <v>5.1449709954175322</v>
      </c>
      <c r="M264" s="3">
        <f t="shared" ref="M264:M327" si="43">M263+M$3*(M$4*L264-M263)+M$5*(N263-M263)</f>
        <v>2.7731615048670624</v>
      </c>
      <c r="N264" s="3">
        <f t="shared" si="40"/>
        <v>0.81376945670045542</v>
      </c>
      <c r="O264" s="16">
        <f t="shared" si="41"/>
        <v>1.2212485716034394E-6</v>
      </c>
    </row>
    <row r="265" spans="1:15">
      <c r="A265">
        <f t="shared" si="36"/>
        <v>2109</v>
      </c>
      <c r="G265" s="3">
        <f>carboncycle!L365</f>
        <v>722.88708330403483</v>
      </c>
      <c r="H265" s="3">
        <f t="shared" si="37"/>
        <v>5.1706783484644525</v>
      </c>
      <c r="I265" s="3">
        <f t="shared" si="42"/>
        <v>2.7947922839059074</v>
      </c>
      <c r="J265" s="3">
        <f t="shared" si="38"/>
        <v>0.82489828105847729</v>
      </c>
      <c r="K265">
        <f>carboncycle!U365</f>
        <v>722.88726442440327</v>
      </c>
      <c r="L265" s="3">
        <f t="shared" si="39"/>
        <v>5.1706796889142579</v>
      </c>
      <c r="M265" s="3">
        <f t="shared" si="43"/>
        <v>2.7947934964649477</v>
      </c>
      <c r="N265" s="3">
        <f t="shared" si="40"/>
        <v>0.82489880353404177</v>
      </c>
      <c r="O265" s="16">
        <f t="shared" si="41"/>
        <v>1.2125590402867203E-6</v>
      </c>
    </row>
    <row r="266" spans="1:15">
      <c r="A266">
        <f t="shared" si="36"/>
        <v>2110</v>
      </c>
      <c r="G266" s="3">
        <f>carboncycle!L366</f>
        <v>726.32873173436928</v>
      </c>
      <c r="H266" s="3">
        <f t="shared" si="37"/>
        <v>5.1960891306632977</v>
      </c>
      <c r="I266" s="3">
        <f t="shared" si="42"/>
        <v>2.8163192549491192</v>
      </c>
      <c r="J266" s="3">
        <f t="shared" si="38"/>
        <v>0.83608727899465074</v>
      </c>
      <c r="K266">
        <f>carboncycle!U366</f>
        <v>726.32891200019139</v>
      </c>
      <c r="L266" s="3">
        <f t="shared" si="39"/>
        <v>5.1960904584670695</v>
      </c>
      <c r="M266" s="3">
        <f t="shared" si="43"/>
        <v>2.8163204588727666</v>
      </c>
      <c r="N266" s="3">
        <f t="shared" si="40"/>
        <v>0.83608780538988936</v>
      </c>
      <c r="O266" s="16">
        <f t="shared" si="41"/>
        <v>1.2039236474414849E-6</v>
      </c>
    </row>
    <row r="267" spans="1:15">
      <c r="A267">
        <f t="shared" si="36"/>
        <v>2111</v>
      </c>
      <c r="G267" s="3">
        <f>carboncycle!L367</f>
        <v>729.74613314971509</v>
      </c>
      <c r="H267" s="3">
        <f t="shared" si="37"/>
        <v>5.2212020305330489</v>
      </c>
      <c r="I267" s="3">
        <f t="shared" si="42"/>
        <v>2.8377389316974813</v>
      </c>
      <c r="J267" s="3">
        <f t="shared" si="38"/>
        <v>0.8473349966180721</v>
      </c>
      <c r="K267">
        <f>carboncycle!U367</f>
        <v>729.74631257195313</v>
      </c>
      <c r="L267" s="3">
        <f t="shared" si="39"/>
        <v>5.2212033459341338</v>
      </c>
      <c r="M267" s="3">
        <f t="shared" si="43"/>
        <v>2.8377401270425984</v>
      </c>
      <c r="N267" s="3">
        <f t="shared" si="40"/>
        <v>0.84733552686167213</v>
      </c>
      <c r="O267" s="16">
        <f t="shared" si="41"/>
        <v>1.1953451171109464E-6</v>
      </c>
    </row>
    <row r="268" spans="1:15">
      <c r="A268">
        <f t="shared" si="36"/>
        <v>2112</v>
      </c>
      <c r="G268" s="3">
        <f>carboncycle!L368</f>
        <v>733.1388121564114</v>
      </c>
      <c r="H268" s="3">
        <f t="shared" si="37"/>
        <v>5.2460171949598751</v>
      </c>
      <c r="I268" s="3">
        <f t="shared" si="42"/>
        <v>2.8590491199404426</v>
      </c>
      <c r="J268" s="3">
        <f t="shared" si="38"/>
        <v>0.85864049096932316</v>
      </c>
      <c r="K268">
        <f>carboncycle!U368</f>
        <v>733.13899074579172</v>
      </c>
      <c r="L268" s="3">
        <f t="shared" si="39"/>
        <v>5.2460184981961131</v>
      </c>
      <c r="M268" s="3">
        <f t="shared" si="43"/>
        <v>2.8590503067664144</v>
      </c>
      <c r="N268" s="3">
        <f t="shared" si="40"/>
        <v>0.85864102499069983</v>
      </c>
      <c r="O268" s="16">
        <f t="shared" si="41"/>
        <v>1.1868259717218166E-6</v>
      </c>
    </row>
    <row r="269" spans="1:15">
      <c r="A269">
        <f t="shared" si="36"/>
        <v>2113</v>
      </c>
      <c r="G269" s="3">
        <f>carboncycle!L369</f>
        <v>736.50630941029476</v>
      </c>
      <c r="H269" s="3">
        <f t="shared" si="37"/>
        <v>5.2705348714715461</v>
      </c>
      <c r="I269" s="3">
        <f t="shared" si="42"/>
        <v>2.8802476959997967</v>
      </c>
      <c r="J269" s="3">
        <f t="shared" si="38"/>
        <v>0.87000281198187912</v>
      </c>
      <c r="K269">
        <f>carboncycle!U369</f>
        <v>736.50648717731633</v>
      </c>
      <c r="L269" s="3">
        <f t="shared" si="39"/>
        <v>5.2705361627754197</v>
      </c>
      <c r="M269" s="3">
        <f t="shared" si="43"/>
        <v>2.8802488743683448</v>
      </c>
      <c r="N269" s="3">
        <f t="shared" si="40"/>
        <v>0.87000334971118587</v>
      </c>
      <c r="O269" s="16">
        <f t="shared" si="41"/>
        <v>1.1783685480715178E-6</v>
      </c>
    </row>
    <row r="270" spans="1:15">
      <c r="A270">
        <f t="shared" si="36"/>
        <v>2114</v>
      </c>
      <c r="G270" s="3">
        <f>carboncycle!L370</f>
        <v>739.84818145831525</v>
      </c>
      <c r="H270" s="3">
        <f t="shared" si="37"/>
        <v>5.2947554040119176</v>
      </c>
      <c r="I270" s="3">
        <f t="shared" si="42"/>
        <v>2.9013326063478622</v>
      </c>
      <c r="J270" s="3">
        <f t="shared" si="38"/>
        <v>0.88142100292310088</v>
      </c>
      <c r="K270">
        <f>carboncycle!U370</f>
        <v>739.84835841325844</v>
      </c>
      <c r="L270" s="3">
        <f t="shared" si="39"/>
        <v>5.294756683610701</v>
      </c>
      <c r="M270" s="3">
        <f t="shared" si="43"/>
        <v>2.901333776322863</v>
      </c>
      <c r="N270" s="3">
        <f t="shared" si="40"/>
        <v>0.88142154429123853</v>
      </c>
      <c r="O270" s="16">
        <f t="shared" si="41"/>
        <v>1.1699750008808962E-6</v>
      </c>
    </row>
    <row r="271" spans="1:15">
      <c r="A271">
        <f t="shared" si="36"/>
        <v>2115</v>
      </c>
      <c r="G271" s="3">
        <f>carboncycle!L371</f>
        <v>743.16400057757483</v>
      </c>
      <c r="H271" s="3">
        <f t="shared" si="37"/>
        <v>5.3186792288648377</v>
      </c>
      <c r="I271" s="3">
        <f t="shared" si="42"/>
        <v>2.9223018671570906</v>
      </c>
      <c r="J271" s="3">
        <f t="shared" si="38"/>
        <v>0.89289410083055354</v>
      </c>
      <c r="K271">
        <f>carboncycle!U371</f>
        <v>743.16417673050842</v>
      </c>
      <c r="L271" s="3">
        <f t="shared" si="39"/>
        <v>5.3186804969807335</v>
      </c>
      <c r="M271" s="3">
        <f t="shared" si="43"/>
        <v>2.9223030288044067</v>
      </c>
      <c r="N271" s="3">
        <f t="shared" si="40"/>
        <v>0.89289464576917821</v>
      </c>
      <c r="O271" s="16">
        <f t="shared" si="41"/>
        <v>1.1616473161168983E-6</v>
      </c>
    </row>
    <row r="272" spans="1:15">
      <c r="A272">
        <f t="shared" si="36"/>
        <v>2116</v>
      </c>
      <c r="G272" s="3">
        <f>carboncycle!L372</f>
        <v>746.45335461175739</v>
      </c>
      <c r="H272" s="3">
        <f t="shared" si="37"/>
        <v>5.3423068707218215</v>
      </c>
      <c r="I272" s="3">
        <f t="shared" si="42"/>
        <v>2.943153563786312</v>
      </c>
      <c r="J272" s="3">
        <f t="shared" si="38"/>
        <v>0.9044211369432883</v>
      </c>
      <c r="K272">
        <f>carboncycle!U372</f>
        <v>746.45352997254622</v>
      </c>
      <c r="L272" s="3">
        <f t="shared" si="39"/>
        <v>5.3423081275721058</v>
      </c>
      <c r="M272" s="3">
        <f t="shared" si="43"/>
        <v>2.9431547171736288</v>
      </c>
      <c r="N272" s="3">
        <f t="shared" si="40"/>
        <v>0.90442168538481826</v>
      </c>
      <c r="O272" s="16">
        <f t="shared" si="41"/>
        <v>1.1533873167657305E-6</v>
      </c>
    </row>
    <row r="273" spans="1:15">
      <c r="A273">
        <f t="shared" si="36"/>
        <v>2117</v>
      </c>
      <c r="G273" s="3">
        <f>carboncycle!L373</f>
        <v>749.71584680494561</v>
      </c>
      <c r="H273" s="3">
        <f t="shared" si="37"/>
        <v>5.3656389388881767</v>
      </c>
      <c r="I273" s="3">
        <f t="shared" si="42"/>
        <v>2.9638858502085341</v>
      </c>
      <c r="J273" s="3">
        <f t="shared" si="38"/>
        <v>0.91600113712775666</v>
      </c>
      <c r="K273">
        <f>carboncycle!U373</f>
        <v>749.7160213832575</v>
      </c>
      <c r="L273" s="3">
        <f t="shared" si="39"/>
        <v>5.3656401846853194</v>
      </c>
      <c r="M273" s="3">
        <f t="shared" si="43"/>
        <v>2.9638869954052058</v>
      </c>
      <c r="N273" s="3">
        <f t="shared" si="40"/>
        <v>0.91600168900537871</v>
      </c>
      <c r="O273" s="16">
        <f t="shared" si="41"/>
        <v>1.1451966717146433E-6</v>
      </c>
    </row>
    <row r="274" spans="1:15">
      <c r="A274">
        <f t="shared" si="36"/>
        <v>2118</v>
      </c>
      <c r="G274" s="3">
        <f>carboncycle!L374</f>
        <v>752.95109563282813</v>
      </c>
      <c r="H274" s="3">
        <f t="shared" si="37"/>
        <v>5.3886761236224041</v>
      </c>
      <c r="I274" s="3">
        <f t="shared" si="42"/>
        <v>2.9844969483849439</v>
      </c>
      <c r="J274" s="3">
        <f t="shared" si="38"/>
        <v>0.9276331222980555</v>
      </c>
      <c r="K274">
        <f>carboncycle!U374</f>
        <v>752.95126943814034</v>
      </c>
      <c r="L274" s="3">
        <f t="shared" si="39"/>
        <v>5.3886773585742072</v>
      </c>
      <c r="M274" s="3">
        <f t="shared" si="43"/>
        <v>2.984498085461849</v>
      </c>
      <c r="N274" s="3">
        <f t="shared" si="40"/>
        <v>0.92763367754572967</v>
      </c>
      <c r="O274" s="16">
        <f t="shared" si="41"/>
        <v>1.1370769050778051E-6</v>
      </c>
    </row>
    <row r="275" spans="1:15">
      <c r="A275">
        <f t="shared" si="36"/>
        <v>2119</v>
      </c>
      <c r="G275" s="3">
        <f>carboncycle!L375</f>
        <v>756.15873463131595</v>
      </c>
      <c r="H275" s="3">
        <f t="shared" si="37"/>
        <v>5.4114191926039839</v>
      </c>
      <c r="I275" s="3">
        <f t="shared" si="42"/>
        <v>3.004985147589506</v>
      </c>
      <c r="J275" s="3">
        <f t="shared" si="38"/>
        <v>0.93931610883022898</v>
      </c>
      <c r="K275">
        <f>carboncycle!U375</f>
        <v>756.15890767292228</v>
      </c>
      <c r="L275" s="3">
        <f t="shared" si="39"/>
        <v>5.4114204169137032</v>
      </c>
      <c r="M275" s="3">
        <f t="shared" si="43"/>
        <v>3.004986276618907</v>
      </c>
      <c r="N275" s="3">
        <f t="shared" si="40"/>
        <v>0.93931666738269326</v>
      </c>
      <c r="O275" s="16">
        <f t="shared" si="41"/>
        <v>1.1290294010812829E-6</v>
      </c>
    </row>
    <row r="276" spans="1:15">
      <c r="A276">
        <f t="shared" si="36"/>
        <v>2120</v>
      </c>
      <c r="G276" s="3">
        <f>carboncycle!L376</f>
        <v>759.33841222260401</v>
      </c>
      <c r="H276" s="3">
        <f t="shared" si="37"/>
        <v>5.43386898752484</v>
      </c>
      <c r="I276" s="3">
        <f t="shared" si="42"/>
        <v>3.0253488036882996</v>
      </c>
      <c r="J276" s="3">
        <f t="shared" si="38"/>
        <v>0.95104910897038164</v>
      </c>
      <c r="K276">
        <f>carboncycle!U376</f>
        <v>759.33858450961975</v>
      </c>
      <c r="L276" s="3">
        <f t="shared" si="39"/>
        <v>5.4338702013912989</v>
      </c>
      <c r="M276" s="3">
        <f t="shared" si="43"/>
        <v>3.0253499247437112</v>
      </c>
      <c r="N276" s="3">
        <f t="shared" si="40"/>
        <v>0.95104967076315494</v>
      </c>
      <c r="O276" s="16">
        <f t="shared" si="41"/>
        <v>1.1210554116125593E-6</v>
      </c>
    </row>
    <row r="277" spans="1:15">
      <c r="A277">
        <f t="shared" si="36"/>
        <v>2121</v>
      </c>
      <c r="G277" s="3">
        <f>carboncycle!L377</f>
        <v>762.48979153871414</v>
      </c>
      <c r="H277" s="3">
        <f t="shared" si="37"/>
        <v>5.4560264207999225</v>
      </c>
      <c r="I277" s="3">
        <f t="shared" si="42"/>
        <v>3.0455863383775124</v>
      </c>
      <c r="J277" s="3">
        <f t="shared" si="38"/>
        <v>0.96283113123637942</v>
      </c>
      <c r="K277">
        <f>carboncycle!U377</f>
        <v>762.48996308008248</v>
      </c>
      <c r="L277" s="3">
        <f t="shared" si="39"/>
        <v>5.4560276244176329</v>
      </c>
      <c r="M277" s="3">
        <f t="shared" si="43"/>
        <v>3.0455874515335779</v>
      </c>
      <c r="N277" s="3">
        <f t="shared" si="40"/>
        <v>0.96283169620576448</v>
      </c>
      <c r="O277" s="16">
        <f t="shared" si="41"/>
        <v>1.1131560655464057E-6</v>
      </c>
    </row>
    <row r="278" spans="1:15">
      <c r="A278">
        <f t="shared" si="36"/>
        <v>2122</v>
      </c>
      <c r="G278" s="3">
        <f>carboncycle!L378</f>
        <v>765.61255024258276</v>
      </c>
      <c r="H278" s="3">
        <f t="shared" si="37"/>
        <v>5.4778924723926492</v>
      </c>
      <c r="I278" s="3">
        <f t="shared" si="42"/>
        <v>3.0656962383837834</v>
      </c>
      <c r="J278" s="3">
        <f t="shared" si="38"/>
        <v>0.97466118081294106</v>
      </c>
      <c r="K278">
        <f>carboncycle!U378</f>
        <v>765.6127210470803</v>
      </c>
      <c r="L278" s="3">
        <f t="shared" si="39"/>
        <v>5.4778936659519246</v>
      </c>
      <c r="M278" s="3">
        <f t="shared" si="43"/>
        <v>3.0656973437161557</v>
      </c>
      <c r="N278" s="3">
        <f t="shared" si="40"/>
        <v>0.97466174889602641</v>
      </c>
      <c r="O278" s="16">
        <f t="shared" si="41"/>
        <v>1.1053323722975961E-6</v>
      </c>
    </row>
    <row r="279" spans="1:15">
      <c r="A279">
        <f t="shared" si="36"/>
        <v>2123</v>
      </c>
      <c r="G279" s="3">
        <f>carboncycle!L379</f>
        <v>768.70638034675198</v>
      </c>
      <c r="H279" s="3">
        <f t="shared" si="37"/>
        <v>5.4994681867510344</v>
      </c>
      <c r="I279" s="3">
        <f t="shared" si="42"/>
        <v>3.0856770546303829</v>
      </c>
      <c r="J279" s="3">
        <f t="shared" si="38"/>
        <v>0.98653825993994348</v>
      </c>
      <c r="K279">
        <f>carboncycle!U379</f>
        <v>768.7065504229937</v>
      </c>
      <c r="L279" s="3">
        <f t="shared" si="39"/>
        <v>5.4994693704380904</v>
      </c>
      <c r="M279" s="3">
        <f t="shared" si="43"/>
        <v>3.0856781522156114</v>
      </c>
      <c r="N279" s="3">
        <f t="shared" si="40"/>
        <v>0.98653883107460472</v>
      </c>
      <c r="O279" s="16">
        <f t="shared" si="41"/>
        <v>1.0975852284822452E-6</v>
      </c>
    </row>
    <row r="280" spans="1:15">
      <c r="A280">
        <f t="shared" si="36"/>
        <v>2124</v>
      </c>
      <c r="G280" s="3">
        <f>carboncycle!L380</f>
        <v>771.77098802974012</v>
      </c>
      <c r="H280" s="3">
        <f t="shared" si="37"/>
        <v>5.5207546698505165</v>
      </c>
      <c r="I280" s="3">
        <f t="shared" si="42"/>
        <v>3.1055274013725116</v>
      </c>
      <c r="J280" s="3">
        <f t="shared" si="38"/>
        <v>0.99846136829378518</v>
      </c>
      <c r="K280">
        <f>carboncycle!U380</f>
        <v>771.77115738618431</v>
      </c>
      <c r="L280" s="3">
        <f t="shared" si="39"/>
        <v>5.520755843847585</v>
      </c>
      <c r="M280" s="3">
        <f t="shared" si="43"/>
        <v>3.1055284912879375</v>
      </c>
      <c r="N280" s="3">
        <f t="shared" si="40"/>
        <v>0.99846194241868569</v>
      </c>
      <c r="O280" s="16">
        <f t="shared" si="41"/>
        <v>1.0899154259114141E-6</v>
      </c>
    </row>
    <row r="281" spans="1:15">
      <c r="A281">
        <f t="shared" si="36"/>
        <v>2125</v>
      </c>
      <c r="G281" s="3">
        <f>carboncycle!L381</f>
        <v>774.80609345017388</v>
      </c>
      <c r="H281" s="3">
        <f t="shared" si="37"/>
        <v>5.5417530863397282</v>
      </c>
      <c r="I281" s="3">
        <f t="shared" si="42"/>
        <v>3.1252459553048237</v>
      </c>
      <c r="J281" s="3">
        <f t="shared" si="38"/>
        <v>1.0104295033616724</v>
      </c>
      <c r="K281">
        <f>carboncycle!U381</f>
        <v>774.80626209512729</v>
      </c>
      <c r="L281" s="3">
        <f t="shared" si="39"/>
        <v>5.5417542508251536</v>
      </c>
      <c r="M281" s="3">
        <f t="shared" si="43"/>
        <v>3.125247037628478</v>
      </c>
      <c r="N281" s="3">
        <f t="shared" si="40"/>
        <v>1.0104300804162631</v>
      </c>
      <c r="O281" s="16">
        <f t="shared" si="41"/>
        <v>1.0823236542556458E-6</v>
      </c>
    </row>
    <row r="282" spans="1:15">
      <c r="A282">
        <f t="shared" si="36"/>
        <v>2126</v>
      </c>
      <c r="G282" s="3">
        <f>carboncycle!L382</f>
        <v>777.81143055877192</v>
      </c>
      <c r="H282" s="3">
        <f t="shared" si="37"/>
        <v>5.5624646567855232</v>
      </c>
      <c r="I282" s="3">
        <f t="shared" si="42"/>
        <v>3.1448314546440876</v>
      </c>
      <c r="J282" s="3">
        <f t="shared" si="38"/>
        <v>1.0224416608087095</v>
      </c>
      <c r="K282">
        <f>carboncycle!U382</f>
        <v>777.81159850039376</v>
      </c>
      <c r="L282" s="3">
        <f t="shared" si="39"/>
        <v>5.5624658119338584</v>
      </c>
      <c r="M282" s="3">
        <f t="shared" si="43"/>
        <v>3.1448325294545962</v>
      </c>
      <c r="N282" s="3">
        <f t="shared" si="40"/>
        <v>1.0224422407332285</v>
      </c>
      <c r="O282" s="16">
        <f t="shared" si="41"/>
        <v>1.0748105085944815E-6</v>
      </c>
    </row>
    <row r="283" spans="1:15">
      <c r="A283">
        <f t="shared" si="36"/>
        <v>2127</v>
      </c>
      <c r="G283" s="3">
        <f>carboncycle!L383</f>
        <v>780.78674690827438</v>
      </c>
      <c r="H283" s="3">
        <f t="shared" si="37"/>
        <v>5.5828906550137729</v>
      </c>
      <c r="I283" s="3">
        <f t="shared" si="42"/>
        <v>3.164282698189739</v>
      </c>
      <c r="J283" s="3">
        <f t="shared" si="38"/>
        <v>1.0344968348376944</v>
      </c>
      <c r="K283">
        <f>carboncycle!U383</f>
        <v>780.78691415458115</v>
      </c>
      <c r="L283" s="3">
        <f t="shared" si="39"/>
        <v>5.5828918009958848</v>
      </c>
      <c r="M283" s="3">
        <f t="shared" si="43"/>
        <v>3.1642837655662324</v>
      </c>
      <c r="N283" s="3">
        <f t="shared" si="40"/>
        <v>1.0344974175731658</v>
      </c>
      <c r="O283" s="16">
        <f t="shared" si="41"/>
        <v>1.0673764934132635E-6</v>
      </c>
    </row>
    <row r="284" spans="1:15">
      <c r="A284">
        <f t="shared" si="36"/>
        <v>2128</v>
      </c>
      <c r="G284" s="3">
        <f>carboncycle!L384</f>
        <v>783.73180346142453</v>
      </c>
      <c r="H284" s="3">
        <f t="shared" si="37"/>
        <v>5.6030324055426002</v>
      </c>
      <c r="I284" s="3">
        <f t="shared" si="42"/>
        <v>3.1835985443649144</v>
      </c>
      <c r="J284" s="3">
        <f t="shared" si="38"/>
        <v>1.0465940185415341</v>
      </c>
      <c r="K284">
        <f>carboncycle!U384</f>
        <v>783.73197002029383</v>
      </c>
      <c r="L284" s="3">
        <f t="shared" si="39"/>
        <v>5.6030335425257514</v>
      </c>
      <c r="M284" s="3">
        <f t="shared" si="43"/>
        <v>3.1835996043869419</v>
      </c>
      <c r="N284" s="3">
        <f t="shared" si="40"/>
        <v>1.0465946040297665</v>
      </c>
      <c r="O284" s="16">
        <f t="shared" si="41"/>
        <v>1.0600220274881167E-6</v>
      </c>
    </row>
    <row r="285" spans="1:15">
      <c r="A285">
        <f t="shared" si="36"/>
        <v>2129</v>
      </c>
      <c r="G285" s="3">
        <f>carboncycle!L385</f>
        <v>786.646374397106</v>
      </c>
      <c r="H285" s="3">
        <f t="shared" si="37"/>
        <v>5.6228912811048009</v>
      </c>
      <c r="I285" s="3">
        <f t="shared" si="42"/>
        <v>3.2027779102403997</v>
      </c>
      <c r="J285" s="3">
        <f t="shared" si="38"/>
        <v>1.058732204248211</v>
      </c>
      <c r="K285">
        <f>carboncycle!U385</f>
        <v>786.64654027628035</v>
      </c>
      <c r="L285" s="3">
        <f t="shared" si="39"/>
        <v>5.6228924092527439</v>
      </c>
      <c r="M285" s="3">
        <f t="shared" si="43"/>
        <v>3.2027789629878489</v>
      </c>
      <c r="N285" s="3">
        <f t="shared" si="40"/>
        <v>1.0587327924317953</v>
      </c>
      <c r="O285" s="16">
        <f t="shared" si="41"/>
        <v>1.0527474492150191E-6</v>
      </c>
    </row>
    <row r="286" spans="1:15">
      <c r="A286">
        <f t="shared" si="36"/>
        <v>2130</v>
      </c>
      <c r="G286" s="3">
        <f>carboncycle!L386</f>
        <v>789.53024691475025</v>
      </c>
      <c r="H286" s="3">
        <f t="shared" si="37"/>
        <v>5.6424687002563809</v>
      </c>
      <c r="I286" s="3">
        <f t="shared" si="42"/>
        <v>3.2218197705437888</v>
      </c>
      <c r="J286" s="3">
        <f t="shared" si="38"/>
        <v>1.0709103838582466</v>
      </c>
      <c r="K286">
        <f>carboncycle!U386</f>
        <v>789.53041212184155</v>
      </c>
      <c r="L286" s="3">
        <f t="shared" si="39"/>
        <v>5.6424698197294463</v>
      </c>
      <c r="M286" s="3">
        <f t="shared" si="43"/>
        <v>3.2218208160968098</v>
      </c>
      <c r="N286" s="3">
        <f t="shared" si="40"/>
        <v>1.0709109746805536</v>
      </c>
      <c r="O286" s="16">
        <f t="shared" si="41"/>
        <v>1.0455530210506936E-6</v>
      </c>
    </row>
    <row r="287" spans="1:15">
      <c r="A287">
        <f t="shared" si="36"/>
        <v>2131</v>
      </c>
      <c r="G287" s="3">
        <f>carboncycle!L387</f>
        <v>792.38322103713188</v>
      </c>
      <c r="H287" s="3">
        <f t="shared" si="37"/>
        <v>5.6617661250682572</v>
      </c>
      <c r="I287" s="3">
        <f t="shared" si="42"/>
        <v>3.2407231566560046</v>
      </c>
      <c r="J287" s="3">
        <f t="shared" si="38"/>
        <v>1.0831275491746204</v>
      </c>
      <c r="K287">
        <f>carboncycle!U387</f>
        <v>792.38338557962447</v>
      </c>
      <c r="L287" s="3">
        <f t="shared" si="39"/>
        <v>5.6617672360234383</v>
      </c>
      <c r="M287" s="3">
        <f t="shared" si="43"/>
        <v>3.2407241950949373</v>
      </c>
      <c r="N287" s="3">
        <f t="shared" si="40"/>
        <v>1.0831281425797981</v>
      </c>
      <c r="O287" s="16">
        <f t="shared" si="41"/>
        <v>1.0384389326212329E-6</v>
      </c>
    </row>
    <row r="288" spans="1:15">
      <c r="A288">
        <f t="shared" si="36"/>
        <v>2132</v>
      </c>
      <c r="G288" s="3">
        <f>carboncycle!L388</f>
        <v>795.20510941166708</v>
      </c>
      <c r="H288" s="3">
        <f t="shared" si="37"/>
        <v>5.6807850588982385</v>
      </c>
      <c r="I288" s="3">
        <f t="shared" si="42"/>
        <v>3.2594871555972089</v>
      </c>
      <c r="J288" s="3">
        <f t="shared" si="38"/>
        <v>1.0953826922251146</v>
      </c>
      <c r="K288">
        <f>carboncycle!U388</f>
        <v>795.20527329692118</v>
      </c>
      <c r="L288" s="3">
        <f t="shared" si="39"/>
        <v>5.6807861614892667</v>
      </c>
      <c r="M288" s="3">
        <f t="shared" si="43"/>
        <v>3.2594881870025145</v>
      </c>
      <c r="N288" s="3">
        <f t="shared" si="40"/>
        <v>1.0953832881580841</v>
      </c>
      <c r="O288" s="16">
        <f t="shared" si="41"/>
        <v>1.0314053056070804E-6</v>
      </c>
    </row>
    <row r="289" spans="1:15">
      <c r="A289">
        <f t="shared" si="36"/>
        <v>2133</v>
      </c>
      <c r="G289" s="3">
        <f>carboncycle!L389</f>
        <v>797.99573711034407</v>
      </c>
      <c r="H289" s="3">
        <f t="shared" si="37"/>
        <v>5.699527044240603</v>
      </c>
      <c r="I289" s="3">
        <f t="shared" si="42"/>
        <v>3.2781109090039977</v>
      </c>
      <c r="J289" s="3">
        <f t="shared" si="38"/>
        <v>1.1076748055770682</v>
      </c>
      <c r="K289">
        <f>carboncycle!U389</f>
        <v>797.99590034559913</v>
      </c>
      <c r="L289" s="3">
        <f t="shared" si="39"/>
        <v>5.6995281386180343</v>
      </c>
      <c r="M289" s="3">
        <f t="shared" si="43"/>
        <v>3.2781119334561959</v>
      </c>
      <c r="N289" s="3">
        <f t="shared" si="40"/>
        <v>1.1076754039835204</v>
      </c>
      <c r="O289" s="16">
        <f t="shared" si="41"/>
        <v>1.0244521981839227E-6</v>
      </c>
    </row>
    <row r="290" spans="1:15">
      <c r="A290">
        <f t="shared" si="36"/>
        <v>2134</v>
      </c>
      <c r="G290" s="3">
        <f>carboncycle!L390</f>
        <v>800.75494142840364</v>
      </c>
      <c r="H290" s="3">
        <f t="shared" si="37"/>
        <v>5.7179936606505848</v>
      </c>
      <c r="I290" s="3">
        <f t="shared" si="42"/>
        <v>3.2965936120996688</v>
      </c>
      <c r="J290" s="3">
        <f t="shared" si="38"/>
        <v>1.1200028826445332</v>
      </c>
      <c r="K290">
        <f>carboncycle!U390</f>
        <v>800.75510402078191</v>
      </c>
      <c r="L290" s="3">
        <f t="shared" si="39"/>
        <v>5.7179947469618764</v>
      </c>
      <c r="M290" s="3">
        <f t="shared" si="43"/>
        <v>3.2965946296792774</v>
      </c>
      <c r="N290" s="3">
        <f t="shared" si="40"/>
        <v>1.1200034834709252</v>
      </c>
      <c r="O290" s="16">
        <f t="shared" si="41"/>
        <v>1.017579608575403E-6</v>
      </c>
    </row>
    <row r="291" spans="1:15">
      <c r="A291">
        <f t="shared" si="36"/>
        <v>2135</v>
      </c>
      <c r="G291" s="3">
        <f>carboncycle!L391</f>
        <v>803.48257168190196</v>
      </c>
      <c r="H291" s="3">
        <f t="shared" si="37"/>
        <v>5.7361865227413062</v>
      </c>
      <c r="I291" s="3">
        <f t="shared" si="42"/>
        <v>3.3149345126592347</v>
      </c>
      <c r="J291" s="3">
        <f t="shared" si="38"/>
        <v>1.1323659179878383</v>
      </c>
      <c r="K291">
        <f>carboncycle!U391</f>
        <v>803.48273363841122</v>
      </c>
      <c r="L291" s="3">
        <f t="shared" si="39"/>
        <v>5.736187601130891</v>
      </c>
      <c r="M291" s="3">
        <f t="shared" si="43"/>
        <v>3.3149355234467115</v>
      </c>
      <c r="N291" s="3">
        <f t="shared" si="40"/>
        <v>1.1323665211813887</v>
      </c>
      <c r="O291" s="16">
        <f t="shared" si="41"/>
        <v>1.0107874768294778E-6</v>
      </c>
    </row>
    <row r="292" spans="1:15">
      <c r="A292">
        <f t="shared" si="36"/>
        <v>2136</v>
      </c>
      <c r="G292" s="3">
        <f>carboncycle!L392</f>
        <v>806.17848900428078</v>
      </c>
      <c r="H292" s="3">
        <f t="shared" si="37"/>
        <v>5.7541072782506761</v>
      </c>
      <c r="I292" s="3">
        <f t="shared" si="42"/>
        <v>3.3331329099707423</v>
      </c>
      <c r="J292" s="3">
        <f t="shared" si="38"/>
        <v>1.1447629076055719</v>
      </c>
      <c r="K292">
        <f>carboncycle!U392</f>
        <v>806.17865033181693</v>
      </c>
      <c r="L292" s="3">
        <f t="shared" si="39"/>
        <v>5.7541083488600311</v>
      </c>
      <c r="M292" s="3">
        <f t="shared" si="43"/>
        <v>3.3331339140464324</v>
      </c>
      <c r="N292" s="3">
        <f t="shared" si="40"/>
        <v>1.1447635131142557</v>
      </c>
      <c r="O292" s="16">
        <f t="shared" si="41"/>
        <v>1.0040756901474879E-6</v>
      </c>
    </row>
    <row r="293" spans="1:15">
      <c r="A293">
        <f t="shared" si="36"/>
        <v>2137</v>
      </c>
      <c r="G293" s="3">
        <f>carboncycle!L393</f>
        <v>808.84256614207334</v>
      </c>
      <c r="H293" s="3">
        <f t="shared" si="37"/>
        <v>5.7717576061759415</v>
      </c>
      <c r="I293" s="3">
        <f t="shared" si="42"/>
        <v>3.3511881537943724</v>
      </c>
      <c r="J293" s="3">
        <f t="shared" si="38"/>
        <v>1.157192849219006</v>
      </c>
      <c r="K293">
        <f>carboncycle!U393</f>
        <v>808.84272684742393</v>
      </c>
      <c r="L293" s="3">
        <f t="shared" si="39"/>
        <v>5.7717586691436651</v>
      </c>
      <c r="M293" s="3">
        <f t="shared" si="43"/>
        <v>3.3511891512384571</v>
      </c>
      <c r="N293" s="3">
        <f t="shared" si="40"/>
        <v>1.1571934569915505</v>
      </c>
      <c r="O293" s="16">
        <f t="shared" si="41"/>
        <v>9.9744408466051482E-7</v>
      </c>
    </row>
    <row r="294" spans="1:15">
      <c r="A294">
        <f t="shared" si="36"/>
        <v>2138</v>
      </c>
      <c r="G294" s="3">
        <f>carboncycle!L394</f>
        <v>811.47468724987755</v>
      </c>
      <c r="H294" s="3">
        <f t="shared" si="37"/>
        <v>5.7891392149736438</v>
      </c>
      <c r="I294" s="3">
        <f t="shared" si="42"/>
        <v>3.369099643320685</v>
      </c>
      <c r="J294" s="3">
        <f t="shared" si="38"/>
        <v>1.169654742548994</v>
      </c>
      <c r="K294">
        <f>carboncycle!U394</f>
        <v>811.47484733972385</v>
      </c>
      <c r="L294" s="3">
        <f t="shared" si="39"/>
        <v>5.7891402704355173</v>
      </c>
      <c r="M294" s="3">
        <f t="shared" si="43"/>
        <v>3.3691006342131349</v>
      </c>
      <c r="N294" s="3">
        <f t="shared" si="40"/>
        <v>1.169655352534873</v>
      </c>
      <c r="O294" s="16">
        <f t="shared" si="41"/>
        <v>9.9089244987027314E-7</v>
      </c>
    </row>
    <row r="295" spans="1:15">
      <c r="A295">
        <f t="shared" si="36"/>
        <v>2139</v>
      </c>
      <c r="G295" s="3">
        <f>carboncycle!L395</f>
        <v>814.07474768472218</v>
      </c>
      <c r="H295" s="3">
        <f t="shared" si="37"/>
        <v>5.8062538408228006</v>
      </c>
      <c r="I295" s="3">
        <f t="shared" si="42"/>
        <v>3.3868668261292982</v>
      </c>
      <c r="J295" s="3">
        <f t="shared" si="38"/>
        <v>1.1821475895853772</v>
      </c>
      <c r="K295">
        <f>carboncycle!U395</f>
        <v>814.07490716564212</v>
      </c>
      <c r="L295" s="3">
        <f t="shared" si="39"/>
        <v>5.8062548889118624</v>
      </c>
      <c r="M295" s="3">
        <f t="shared" si="43"/>
        <v>3.3868678105498295</v>
      </c>
      <c r="N295" s="3">
        <f t="shared" si="40"/>
        <v>1.1821482017348055</v>
      </c>
      <c r="O295" s="16">
        <f t="shared" si="41"/>
        <v>9.844205313136456E-7</v>
      </c>
    </row>
    <row r="296" spans="1:15">
      <c r="A296">
        <f t="shared" si="36"/>
        <v>2140</v>
      </c>
      <c r="G296" s="3">
        <f>carboncycle!L396</f>
        <v>816.64265379995811</v>
      </c>
      <c r="H296" s="3">
        <f t="shared" si="37"/>
        <v>5.8231032459492633</v>
      </c>
      <c r="I296" s="3">
        <f t="shared" si="42"/>
        <v>3.404489197149196</v>
      </c>
      <c r="J296" s="3">
        <f t="shared" si="38"/>
        <v>1.1946703948489468</v>
      </c>
      <c r="K296">
        <f>carboncycle!U396</f>
        <v>816.64281267842853</v>
      </c>
      <c r="L296" s="3">
        <f t="shared" si="39"/>
        <v>5.8231042867958696</v>
      </c>
      <c r="M296" s="3">
        <f t="shared" si="43"/>
        <v>3.4044901751772274</v>
      </c>
      <c r="N296" s="3">
        <f t="shared" si="40"/>
        <v>1.1946710091128749</v>
      </c>
      <c r="O296" s="16">
        <f t="shared" si="41"/>
        <v>9.7802803145086159E-7</v>
      </c>
    </row>
    <row r="297" spans="1:15">
      <c r="A297">
        <f t="shared" si="36"/>
        <v>2141</v>
      </c>
      <c r="G297" s="3">
        <f>carboncycle!L397</f>
        <v>819.17832273880015</v>
      </c>
      <c r="H297" s="3">
        <f t="shared" si="37"/>
        <v>5.8396892170091865</v>
      </c>
      <c r="I297" s="3">
        <f t="shared" si="42"/>
        <v>3.4219662976217755</v>
      </c>
      <c r="J297" s="3">
        <f t="shared" si="38"/>
        <v>1.2072221656460123</v>
      </c>
      <c r="K297">
        <f>carboncycle!U397</f>
        <v>819.17848102119933</v>
      </c>
      <c r="L297" s="3">
        <f t="shared" si="39"/>
        <v>5.8396902507410733</v>
      </c>
      <c r="M297" s="3">
        <f t="shared" si="43"/>
        <v>3.4219672693363901</v>
      </c>
      <c r="N297" s="3">
        <f t="shared" si="40"/>
        <v>1.2072227819761205</v>
      </c>
      <c r="O297" s="16">
        <f t="shared" si="41"/>
        <v>9.7171461455047847E-7</v>
      </c>
    </row>
    <row r="298" spans="1:15">
      <c r="A298">
        <f t="shared" si="36"/>
        <v>2142</v>
      </c>
      <c r="G298" s="3">
        <f>carboncycle!L398</f>
        <v>821.681682227647</v>
      </c>
      <c r="H298" s="3">
        <f t="shared" si="37"/>
        <v>5.8560135635297312</v>
      </c>
      <c r="I298" s="3">
        <f t="shared" si="42"/>
        <v>3.439297714067683</v>
      </c>
      <c r="J298" s="3">
        <f t="shared" si="38"/>
        <v>1.2198019123156345</v>
      </c>
      <c r="K298">
        <f>carboncycle!U398</f>
        <v>821.68183992025695</v>
      </c>
      <c r="L298" s="3">
        <f t="shared" si="39"/>
        <v>5.8560145902720819</v>
      </c>
      <c r="M298" s="3">
        <f t="shared" si="43"/>
        <v>3.4392986795475919</v>
      </c>
      <c r="N298" s="3">
        <f t="shared" si="40"/>
        <v>1.219802530664327</v>
      </c>
      <c r="O298" s="16">
        <f t="shared" si="41"/>
        <v>9.654799089098276E-7</v>
      </c>
    </row>
    <row r="299" spans="1:15">
      <c r="A299">
        <f t="shared" si="36"/>
        <v>2143</v>
      </c>
      <c r="G299" s="3">
        <f>carboncycle!L399</f>
        <v>824.15267036930663</v>
      </c>
      <c r="H299" s="3">
        <f t="shared" si="37"/>
        <v>5.8720781164051123</v>
      </c>
      <c r="I299" s="3">
        <f t="shared" si="42"/>
        <v>3.4564830772583996</v>
      </c>
      <c r="J299" s="3">
        <f t="shared" si="38"/>
        <v>1.2324086484695862</v>
      </c>
      <c r="K299">
        <f>carboncycle!U399</f>
        <v>824.1528274783152</v>
      </c>
      <c r="L299" s="3">
        <f t="shared" si="39"/>
        <v>5.8720791362806102</v>
      </c>
      <c r="M299" s="3">
        <f t="shared" si="43"/>
        <v>3.4564840365819074</v>
      </c>
      <c r="N299" s="3">
        <f t="shared" si="40"/>
        <v>1.2324092687899839</v>
      </c>
      <c r="O299" s="16">
        <f t="shared" si="41"/>
        <v>9.5932350774319275E-7</v>
      </c>
    </row>
    <row r="300" spans="1:15">
      <c r="A300">
        <f t="shared" si="36"/>
        <v>2144</v>
      </c>
      <c r="G300" s="3">
        <f>carboncycle!L400</f>
        <v>826.5912354362481</v>
      </c>
      <c r="H300" s="3">
        <f t="shared" si="37"/>
        <v>5.8878847264461767</v>
      </c>
      <c r="I300" s="3">
        <f t="shared" si="42"/>
        <v>3.4735220611934761</v>
      </c>
      <c r="J300" s="3">
        <f t="shared" si="38"/>
        <v>1.2450413912251066</v>
      </c>
      <c r="K300">
        <f>carboncycle!U400</f>
        <v>826.59139196775095</v>
      </c>
      <c r="L300" s="3">
        <f t="shared" si="39"/>
        <v>5.8878857395750668</v>
      </c>
      <c r="M300" s="3">
        <f t="shared" si="43"/>
        <v>3.4735230144384492</v>
      </c>
      <c r="N300" s="3">
        <f t="shared" si="40"/>
        <v>1.245042013471042</v>
      </c>
      <c r="O300" s="16">
        <f t="shared" si="41"/>
        <v>9.5324497317861301E-7</v>
      </c>
    </row>
    <row r="301" spans="1:15">
      <c r="A301">
        <f t="shared" si="36"/>
        <v>2145</v>
      </c>
      <c r="G301" s="3">
        <f>carboncycle!L401</f>
        <v>828.99733566400357</v>
      </c>
      <c r="H301" s="3">
        <f t="shared" si="37"/>
        <v>5.9034352629818132</v>
      </c>
      <c r="I301" s="3">
        <f t="shared" si="42"/>
        <v>3.4904143820842521</v>
      </c>
      <c r="J301" s="3">
        <f t="shared" si="38"/>
        <v>1.2576991614305268</v>
      </c>
      <c r="K301">
        <f>carboncycle!U401</f>
        <v>828.99749162400667</v>
      </c>
      <c r="L301" s="3">
        <f t="shared" si="39"/>
        <v>5.9034362694819569</v>
      </c>
      <c r="M301" s="3">
        <f t="shared" si="43"/>
        <v>3.4904153293280888</v>
      </c>
      <c r="N301" s="3">
        <f t="shared" si="40"/>
        <v>1.2576997855565368</v>
      </c>
      <c r="O301" s="16">
        <f t="shared" si="41"/>
        <v>9.4724383670197199E-7</v>
      </c>
    </row>
    <row r="302" spans="1:15">
      <c r="A302">
        <f t="shared" si="36"/>
        <v>2146</v>
      </c>
      <c r="G302" s="3">
        <f>carboncycle!L402</f>
        <v>831.37093904484118</v>
      </c>
      <c r="H302" s="3">
        <f t="shared" si="37"/>
        <v>5.9187316125104807</v>
      </c>
      <c r="I302" s="3">
        <f t="shared" si="42"/>
        <v>3.5071597973448299</v>
      </c>
      <c r="J302" s="3">
        <f t="shared" si="38"/>
        <v>1.27038098388384</v>
      </c>
      <c r="K302">
        <f>carboncycle!U402</f>
        <v>831.37109443926227</v>
      </c>
      <c r="L302" s="3">
        <f t="shared" si="39"/>
        <v>5.9187326124974131</v>
      </c>
      <c r="M302" s="3">
        <f t="shared" si="43"/>
        <v>3.5071607386644335</v>
      </c>
      <c r="N302" s="3">
        <f t="shared" si="40"/>
        <v>1.2703816098451592</v>
      </c>
      <c r="O302" s="16">
        <f t="shared" si="41"/>
        <v>9.4131960359788991E-7</v>
      </c>
    </row>
    <row r="303" spans="1:15">
      <c r="A303">
        <f t="shared" si="36"/>
        <v>2147</v>
      </c>
      <c r="G303" s="3">
        <f>carboncycle!L403</f>
        <v>833.71202312182436</v>
      </c>
      <c r="H303" s="3">
        <f t="shared" si="37"/>
        <v>5.9337756774002832</v>
      </c>
      <c r="I303" s="3">
        <f t="shared" si="42"/>
        <v>3.5237581045910171</v>
      </c>
      <c r="J303" s="3">
        <f t="shared" si="38"/>
        <v>1.2830858875442985</v>
      </c>
      <c r="K303">
        <f>carboncycle!U403</f>
        <v>833.71217795649545</v>
      </c>
      <c r="L303" s="3">
        <f t="shared" si="39"/>
        <v>5.9337766709872657</v>
      </c>
      <c r="M303" s="3">
        <f t="shared" si="43"/>
        <v>3.5237590400627701</v>
      </c>
      <c r="N303" s="3">
        <f t="shared" si="40"/>
        <v>1.2830865152968527</v>
      </c>
      <c r="O303" s="16">
        <f t="shared" si="41"/>
        <v>9.3547175294972362E-7</v>
      </c>
    </row>
    <row r="304" spans="1:15">
      <c r="A304">
        <f t="shared" si="36"/>
        <v>2148</v>
      </c>
      <c r="G304" s="3">
        <f>carboncycle!L404</f>
        <v>836.02057478337531</v>
      </c>
      <c r="H304" s="3">
        <f t="shared" si="37"/>
        <v>5.9485693746359818</v>
      </c>
      <c r="I304" s="3">
        <f t="shared" si="42"/>
        <v>3.5402091406478986</v>
      </c>
      <c r="J304" s="3">
        <f t="shared" si="38"/>
        <v>1.2958129057371239</v>
      </c>
      <c r="K304">
        <f>carboncycle!U404</f>
        <v>836.02072906404373</v>
      </c>
      <c r="L304" s="3">
        <f t="shared" si="39"/>
        <v>5.9485703619340518</v>
      </c>
      <c r="M304" s="3">
        <f t="shared" si="43"/>
        <v>3.540210070347638</v>
      </c>
      <c r="N304" s="3">
        <f t="shared" si="40"/>
        <v>1.2958135352375231</v>
      </c>
      <c r="O304" s="16">
        <f t="shared" si="41"/>
        <v>9.2969973941592343E-7</v>
      </c>
    </row>
    <row r="305" spans="1:15">
      <c r="A305">
        <f t="shared" si="36"/>
        <v>2149</v>
      </c>
      <c r="G305" s="3">
        <f>carboncycle!L405</f>
        <v>838.29659005845178</v>
      </c>
      <c r="H305" s="3">
        <f t="shared" si="37"/>
        <v>5.9631146346114852</v>
      </c>
      <c r="I305" s="3">
        <f t="shared" si="42"/>
        <v>3.5565127805666372</v>
      </c>
      <c r="J305" s="3">
        <f t="shared" si="38"/>
        <v>1.3085610763514171</v>
      </c>
      <c r="K305">
        <f>carboncycle!U405</f>
        <v>838.29674379078256</v>
      </c>
      <c r="L305" s="3">
        <f t="shared" si="39"/>
        <v>5.9631156157295093</v>
      </c>
      <c r="M305" s="3">
        <f t="shared" si="43"/>
        <v>3.5565137045696344</v>
      </c>
      <c r="N305" s="3">
        <f t="shared" si="40"/>
        <v>1.3085617075569485</v>
      </c>
      <c r="O305" s="16">
        <f t="shared" si="41"/>
        <v>9.2400299722683599E-7</v>
      </c>
    </row>
    <row r="306" spans="1:15">
      <c r="A306">
        <f t="shared" si="36"/>
        <v>2150</v>
      </c>
      <c r="G306" s="3">
        <f>carboncycle!L406</f>
        <v>840.54007391245079</v>
      </c>
      <c r="H306" s="3">
        <f t="shared" si="37"/>
        <v>5.9774133999663244</v>
      </c>
      <c r="I306" s="3">
        <f t="shared" si="42"/>
        <v>3.5726689366510707</v>
      </c>
      <c r="J306" s="3">
        <f t="shared" si="38"/>
        <v>1.3213294420313595</v>
      </c>
      <c r="K306">
        <f>carboncycle!U406</f>
        <v>840.54022710202821</v>
      </c>
      <c r="L306" s="3">
        <f t="shared" si="39"/>
        <v>5.9774143750110484</v>
      </c>
      <c r="M306" s="3">
        <f t="shared" si="43"/>
        <v>3.5726698550320091</v>
      </c>
      <c r="N306" s="3">
        <f t="shared" si="40"/>
        <v>1.3213300748999806</v>
      </c>
      <c r="O306" s="16">
        <f t="shared" si="41"/>
        <v>9.1838093840834745E-7</v>
      </c>
    </row>
    <row r="307" spans="1:15">
      <c r="A307">
        <f t="shared" ref="A307:A370" si="44">1+A306</f>
        <v>2151</v>
      </c>
      <c r="G307" s="3">
        <f>carboncycle!L407</f>
        <v>842.75104004394211</v>
      </c>
      <c r="H307" s="3">
        <f t="shared" si="37"/>
        <v>5.9914676244647298</v>
      </c>
      <c r="I307" s="3">
        <f t="shared" si="42"/>
        <v>3.5886775574946004</v>
      </c>
      <c r="J307" s="3">
        <f t="shared" si="38"/>
        <v>1.3341170503607995</v>
      </c>
      <c r="K307">
        <f>carboncycle!U407</f>
        <v>842.75119269627112</v>
      </c>
      <c r="L307" s="3">
        <f t="shared" si="39"/>
        <v>5.9914685935408238</v>
      </c>
      <c r="M307" s="3">
        <f t="shared" si="43"/>
        <v>3.5886784703275585</v>
      </c>
      <c r="N307" s="3">
        <f t="shared" si="40"/>
        <v>1.3341176848511305</v>
      </c>
      <c r="O307" s="16">
        <f t="shared" si="41"/>
        <v>9.12832958110954E-7</v>
      </c>
    </row>
    <row r="308" spans="1:15">
      <c r="A308">
        <f t="shared" si="44"/>
        <v>2152</v>
      </c>
      <c r="G308" s="3">
        <f>carboncycle!L408</f>
        <v>844.92951068233833</v>
      </c>
      <c r="H308" s="3">
        <f t="shared" si="37"/>
        <v>6.0052792719159411</v>
      </c>
      <c r="I308" s="3">
        <f t="shared" si="42"/>
        <v>3.604538627027853</v>
      </c>
      <c r="J308" s="3">
        <f t="shared" si="38"/>
        <v>1.3469229540413195</v>
      </c>
      <c r="K308">
        <f>carboncycle!U408</f>
        <v>844.92966280284668</v>
      </c>
      <c r="L308" s="3">
        <f t="shared" si="39"/>
        <v>6.005280235126051</v>
      </c>
      <c r="M308" s="3">
        <f t="shared" si="43"/>
        <v>3.6045395343862863</v>
      </c>
      <c r="N308" s="3">
        <f t="shared" si="40"/>
        <v>1.3469235901126366</v>
      </c>
      <c r="O308" s="16">
        <f t="shared" si="41"/>
        <v>9.0735843327749421E-7</v>
      </c>
    </row>
    <row r="309" spans="1:15">
      <c r="A309">
        <f t="shared" si="44"/>
        <v>2153</v>
      </c>
      <c r="G309" s="3">
        <f>carboncycle!L409</f>
        <v>847.07551638659891</v>
      </c>
      <c r="H309" s="3">
        <f t="shared" si="37"/>
        <v>6.0188503151344337</v>
      </c>
      <c r="I309" s="3">
        <f t="shared" si="42"/>
        <v>3.6202521635775242</v>
      </c>
      <c r="J309" s="3">
        <f t="shared" si="38"/>
        <v>1.3597462110638829</v>
      </c>
      <c r="K309">
        <f>carboncycle!U409</f>
        <v>847.07566798063806</v>
      </c>
      <c r="L309" s="3">
        <f t="shared" si="39"/>
        <v>6.0188512725792203</v>
      </c>
      <c r="M309" s="3">
        <f t="shared" si="43"/>
        <v>3.62025306553425</v>
      </c>
      <c r="N309" s="3">
        <f t="shared" si="40"/>
        <v>1.3597468486761111</v>
      </c>
      <c r="O309" s="16">
        <f t="shared" si="41"/>
        <v>9.0195672575177355E-7</v>
      </c>
    </row>
    <row r="310" spans="1:15">
      <c r="A310">
        <f t="shared" si="44"/>
        <v>2154</v>
      </c>
      <c r="G310" s="3">
        <f>carboncycle!L410</f>
        <v>849.18909584506866</v>
      </c>
      <c r="H310" s="3">
        <f t="shared" si="37"/>
        <v>6.0321827349387922</v>
      </c>
      <c r="I310" s="3">
        <f t="shared" si="42"/>
        <v>3.6358182189367994</v>
      </c>
      <c r="J310" s="3">
        <f t="shared" si="38"/>
        <v>1.3725858848741603</v>
      </c>
      <c r="K310">
        <f>carboncycle!U410</f>
        <v>849.1892469179154</v>
      </c>
      <c r="L310" s="3">
        <f t="shared" si="39"/>
        <v>6.0321836867169791</v>
      </c>
      <c r="M310" s="3">
        <f t="shared" si="43"/>
        <v>3.6358191155639816</v>
      </c>
      <c r="N310" s="3">
        <f t="shared" si="40"/>
        <v>1.3725865239878654</v>
      </c>
      <c r="O310" s="16">
        <f t="shared" si="41"/>
        <v>8.9662718227856431E-7</v>
      </c>
    </row>
    <row r="311" spans="1:15">
      <c r="A311">
        <f t="shared" si="44"/>
        <v>2155</v>
      </c>
      <c r="G311" s="3">
        <f>carboncycle!L411</f>
        <v>851.27029567654051</v>
      </c>
      <c r="H311" s="3">
        <f t="shared" si="37"/>
        <v>6.0452785191879981</v>
      </c>
      <c r="I311" s="3">
        <f t="shared" si="42"/>
        <v>3.6512368774476904</v>
      </c>
      <c r="J311" s="3">
        <f t="shared" si="38"/>
        <v>1.3854410445316361</v>
      </c>
      <c r="K311">
        <f>carboncycle!U411</f>
        <v>851.27044623339907</v>
      </c>
      <c r="L311" s="3">
        <f t="shared" si="39"/>
        <v>6.045279465396419</v>
      </c>
      <c r="M311" s="3">
        <f t="shared" si="43"/>
        <v>3.6512377688168285</v>
      </c>
      <c r="N311" s="3">
        <f t="shared" si="40"/>
        <v>1.3854416851080178</v>
      </c>
      <c r="O311" s="16">
        <f t="shared" si="41"/>
        <v>8.9136913805631934E-7</v>
      </c>
    </row>
    <row r="312" spans="1:15">
      <c r="A312">
        <f t="shared" si="44"/>
        <v>2156</v>
      </c>
      <c r="G312" s="3">
        <f>carboncycle!L412</f>
        <v>853.31917023263691</v>
      </c>
      <c r="H312" s="3">
        <f t="shared" si="37"/>
        <v>6.0581396618539483</v>
      </c>
      <c r="I312" s="3">
        <f t="shared" si="42"/>
        <v>3.6665082550956067</v>
      </c>
      <c r="J312" s="3">
        <f t="shared" si="38"/>
        <v>1.3983107648625992</v>
      </c>
      <c r="K312">
        <f>carboncycle!U412</f>
        <v>853.31932027863922</v>
      </c>
      <c r="L312" s="3">
        <f t="shared" si="39"/>
        <v>6.0581406025875797</v>
      </c>
      <c r="M312" s="3">
        <f t="shared" si="43"/>
        <v>3.6665091412775221</v>
      </c>
      <c r="N312" s="3">
        <f t="shared" si="40"/>
        <v>1.3983114068634839</v>
      </c>
      <c r="O312" s="16">
        <f t="shared" si="41"/>
        <v>8.8618191540490443E-7</v>
      </c>
    </row>
    <row r="313" spans="1:15">
      <c r="A313">
        <f t="shared" si="44"/>
        <v>2157</v>
      </c>
      <c r="G313" s="3">
        <f>carboncycle!L413</f>
        <v>855.33578140159409</v>
      </c>
      <c r="H313" s="3">
        <f t="shared" si="37"/>
        <v>6.0707681621290437</v>
      </c>
      <c r="I313" s="3">
        <f t="shared" si="42"/>
        <v>3.6816324986164295</v>
      </c>
      <c r="J313" s="3">
        <f t="shared" si="38"/>
        <v>1.4111941266071226</v>
      </c>
      <c r="K313">
        <f>carboncycle!U413</f>
        <v>855.33593094180219</v>
      </c>
      <c r="L313" s="3">
        <f t="shared" si="39"/>
        <v>6.0707690974810546</v>
      </c>
      <c r="M313" s="3">
        <f t="shared" si="43"/>
        <v>3.6816333796812555</v>
      </c>
      <c r="N313" s="3">
        <f t="shared" si="40"/>
        <v>1.4111947699949556</v>
      </c>
      <c r="O313" s="16">
        <f t="shared" si="41"/>
        <v>8.810648259860443E-7</v>
      </c>
    </row>
    <row r="314" spans="1:15">
      <c r="A314">
        <f t="shared" si="44"/>
        <v>2158</v>
      </c>
      <c r="G314" s="3">
        <f>carboncycle!L414</f>
        <v>857.32019841353349</v>
      </c>
      <c r="H314" s="3">
        <f t="shared" si="37"/>
        <v>6.0831660235677329</v>
      </c>
      <c r="I314" s="3">
        <f t="shared" si="42"/>
        <v>3.6966097846163444</v>
      </c>
      <c r="J314" s="3">
        <f t="shared" si="38"/>
        <v>1.4240902165601355</v>
      </c>
      <c r="K314">
        <f>carboncycle!U414</f>
        <v>857.32034745294015</v>
      </c>
      <c r="L314" s="3">
        <f t="shared" si="39"/>
        <v>6.0831669536295214</v>
      </c>
      <c r="M314" s="3">
        <f t="shared" si="43"/>
        <v>3.6966106606335178</v>
      </c>
      <c r="N314" s="3">
        <f t="shared" si="40"/>
        <v>1.4240908612979739</v>
      </c>
      <c r="O314" s="16">
        <f t="shared" si="41"/>
        <v>8.760171734678579E-7</v>
      </c>
    </row>
    <row r="315" spans="1:15">
      <c r="A315">
        <f t="shared" si="44"/>
        <v>2159</v>
      </c>
      <c r="G315" s="3">
        <f>carboncycle!L415</f>
        <v>859.2724976472997</v>
      </c>
      <c r="H315" s="3">
        <f t="shared" si="37"/>
        <v>6.0953352532609344</v>
      </c>
      <c r="I315" s="3">
        <f t="shared" si="42"/>
        <v>3.711440318704645</v>
      </c>
      <c r="J315" s="3">
        <f t="shared" si="38"/>
        <v>1.4369981277066948</v>
      </c>
      <c r="K315">
        <f>carboncycle!U415</f>
        <v>859.27264619083019</v>
      </c>
      <c r="L315" s="3">
        <f t="shared" si="39"/>
        <v>6.0953361781221647</v>
      </c>
      <c r="M315" s="3">
        <f t="shared" si="43"/>
        <v>3.7114411897428958</v>
      </c>
      <c r="N315" s="3">
        <f t="shared" si="40"/>
        <v>1.4369987737581997</v>
      </c>
      <c r="O315" s="16">
        <f t="shared" si="41"/>
        <v>8.7103825086032316E-7</v>
      </c>
    </row>
    <row r="316" spans="1:15">
      <c r="A316">
        <f t="shared" si="44"/>
        <v>2160</v>
      </c>
      <c r="G316" s="3">
        <f>carboncycle!L416</f>
        <v>861.19276243894319</v>
      </c>
      <c r="H316" s="3">
        <f t="shared" si="37"/>
        <v>6.107277861042288</v>
      </c>
      <c r="I316" s="3">
        <f t="shared" si="42"/>
        <v>3.7261243346396937</v>
      </c>
      <c r="J316" s="3">
        <f t="shared" si="38"/>
        <v>1.4499169593515631</v>
      </c>
      <c r="K316">
        <f>carboncycle!U416</f>
        <v>861.1929104914559</v>
      </c>
      <c r="L316" s="3">
        <f t="shared" si="39"/>
        <v>6.1072787807909314</v>
      </c>
      <c r="M316" s="3">
        <f t="shared" si="43"/>
        <v>3.72612520076704</v>
      </c>
      <c r="N316" s="3">
        <f t="shared" si="40"/>
        <v>1.4499176066809929</v>
      </c>
      <c r="O316" s="16">
        <f t="shared" si="41"/>
        <v>8.6612734628843668E-7</v>
      </c>
    </row>
    <row r="317" spans="1:15">
      <c r="A317">
        <f t="shared" si="44"/>
        <v>2161</v>
      </c>
      <c r="G317" s="3">
        <f>carboncycle!L417</f>
        <v>863.08108289191716</v>
      </c>
      <c r="H317" s="3">
        <f t="shared" si="37"/>
        <v>6.1189958587252216</v>
      </c>
      <c r="I317" s="3">
        <f t="shared" si="42"/>
        <v>3.7406620934882087</v>
      </c>
      <c r="J317" s="3">
        <f t="shared" si="38"/>
        <v>1.4628458172431997</v>
      </c>
      <c r="K317">
        <f>carboncycle!U417</f>
        <v>863.0812304582056</v>
      </c>
      <c r="L317" s="3">
        <f t="shared" si="39"/>
        <v>6.1189967734475941</v>
      </c>
      <c r="M317" s="3">
        <f t="shared" si="43"/>
        <v>3.7406629547719485</v>
      </c>
      <c r="N317" s="3">
        <f t="shared" si="40"/>
        <v>1.4628464658154017</v>
      </c>
      <c r="O317" s="16">
        <f t="shared" si="41"/>
        <v>8.6128373988358931E-7</v>
      </c>
    </row>
    <row r="318" spans="1:15">
      <c r="A318">
        <f t="shared" si="44"/>
        <v>2162</v>
      </c>
      <c r="G318" s="3">
        <f>carboncycle!L418</f>
        <v>864.93755568906215</v>
      </c>
      <c r="H318" s="3">
        <f t="shared" si="37"/>
        <v>6.1304912593698582</v>
      </c>
      <c r="I318" s="3">
        <f t="shared" si="42"/>
        <v>3.755053882798006</v>
      </c>
      <c r="J318" s="3">
        <f t="shared" si="38"/>
        <v>1.4757838136922714</v>
      </c>
      <c r="K318">
        <f>carboncycle!U418</f>
        <v>864.93770277385545</v>
      </c>
      <c r="L318" s="3">
        <f t="shared" si="39"/>
        <v>6.1304921691506529</v>
      </c>
      <c r="M318" s="3">
        <f t="shared" si="43"/>
        <v>3.7550547393047125</v>
      </c>
      <c r="N318" s="3">
        <f t="shared" si="40"/>
        <v>1.4757844634726749</v>
      </c>
      <c r="O318" s="16">
        <f t="shared" si="41"/>
        <v>8.5650670644810134E-7</v>
      </c>
    </row>
    <row r="319" spans="1:15">
      <c r="A319">
        <f t="shared" si="44"/>
        <v>2163</v>
      </c>
      <c r="G319" s="3">
        <f>carboncycle!L419</f>
        <v>866.76228390643973</v>
      </c>
      <c r="H319" s="3">
        <f t="shared" si="37"/>
        <v>6.1417660765787891</v>
      </c>
      <c r="I319" s="3">
        <f t="shared" si="42"/>
        <v>3.7693000157843182</v>
      </c>
      <c r="J319" s="3">
        <f t="shared" si="38"/>
        <v>1.4887300676847919</v>
      </c>
      <c r="K319">
        <f>carboncycle!U419</f>
        <v>866.76243051440406</v>
      </c>
      <c r="L319" s="3">
        <f t="shared" si="39"/>
        <v>6.1417669815011164</v>
      </c>
      <c r="M319" s="3">
        <f t="shared" si="43"/>
        <v>3.769300867579835</v>
      </c>
      <c r="N319" s="3">
        <f t="shared" si="40"/>
        <v>1.4887307186394008</v>
      </c>
      <c r="O319" s="16">
        <f t="shared" si="41"/>
        <v>8.5179551678749021E-7</v>
      </c>
    </row>
    <row r="320" spans="1:15">
      <c r="A320">
        <f t="shared" si="44"/>
        <v>2164</v>
      </c>
      <c r="G320" s="3">
        <f>carboncycle!L420</f>
        <v>868.55537682908175</v>
      </c>
      <c r="H320" s="3">
        <f t="shared" si="37"/>
        <v>6.1528223238208346</v>
      </c>
      <c r="I320" s="3">
        <f t="shared" si="42"/>
        <v>3.783400830529775</v>
      </c>
      <c r="J320" s="3">
        <f t="shared" si="38"/>
        <v>1.5016837049899971</v>
      </c>
      <c r="K320">
        <f>carboncycle!U420</f>
        <v>868.55552296482119</v>
      </c>
      <c r="L320" s="3">
        <f t="shared" si="39"/>
        <v>6.1528232239662506</v>
      </c>
      <c r="M320" s="3">
        <f t="shared" si="43"/>
        <v>3.7834016776792128</v>
      </c>
      <c r="N320" s="3">
        <f t="shared" si="40"/>
        <v>1.5016843570853824</v>
      </c>
      <c r="O320" s="16">
        <f t="shared" si="41"/>
        <v>8.4714943771047047E-7</v>
      </c>
    </row>
    <row r="321" spans="1:15">
      <c r="A321">
        <f t="shared" si="44"/>
        <v>2165</v>
      </c>
      <c r="G321" s="3">
        <f>carboncycle!L421</f>
        <v>870.31694976870938</v>
      </c>
      <c r="H321" s="3">
        <f t="shared" si="37"/>
        <v>6.163662013781833</v>
      </c>
      <c r="I321" s="3">
        <f t="shared" si="42"/>
        <v>3.7973566891981223</v>
      </c>
      <c r="J321" s="3">
        <f t="shared" si="38"/>
        <v>1.514643858263063</v>
      </c>
      <c r="K321">
        <f>carboncycle!U421</f>
        <v>870.31709543676754</v>
      </c>
      <c r="L321" s="3">
        <f t="shared" si="39"/>
        <v>6.1636629092303776</v>
      </c>
      <c r="M321" s="3">
        <f t="shared" si="43"/>
        <v>3.7973575317658552</v>
      </c>
      <c r="N321" s="3">
        <f t="shared" si="40"/>
        <v>1.5146445114663554</v>
      </c>
      <c r="O321" s="16">
        <f t="shared" si="41"/>
        <v>8.4256773291713216E-7</v>
      </c>
    </row>
    <row r="322" spans="1:15">
      <c r="A322">
        <f t="shared" si="44"/>
        <v>2166</v>
      </c>
      <c r="G322" s="3">
        <f>carboncycle!L422</f>
        <v>872.04712388348332</v>
      </c>
      <c r="H322" s="3">
        <f t="shared" si="37"/>
        <v>6.1742871577416656</v>
      </c>
      <c r="I322" s="3">
        <f t="shared" si="42"/>
        <v>3.8111679772617273</v>
      </c>
      <c r="J322" s="3">
        <f t="shared" si="38"/>
        <v>1.5276096671427741</v>
      </c>
      <c r="K322">
        <f>carboncycle!U422</f>
        <v>872.04726908834346</v>
      </c>
      <c r="L322" s="3">
        <f t="shared" si="39"/>
        <v>6.1742880485718912</v>
      </c>
      <c r="M322" s="3">
        <f t="shared" si="43"/>
        <v>3.8111688153113903</v>
      </c>
      <c r="N322" s="3">
        <f t="shared" si="40"/>
        <v>1.5276103214216565</v>
      </c>
      <c r="O322" s="16">
        <f t="shared" si="41"/>
        <v>8.380496629989409E-7</v>
      </c>
    </row>
    <row r="323" spans="1:15">
      <c r="A323">
        <f t="shared" si="44"/>
        <v>2167</v>
      </c>
      <c r="G323" s="3">
        <f>carboncycle!L423</f>
        <v>873.7460259998295</v>
      </c>
      <c r="H323" s="3">
        <f t="shared" si="37"/>
        <v>6.1846997649766093</v>
      </c>
      <c r="I323" s="3">
        <f t="shared" si="42"/>
        <v>3.8248351027429042</v>
      </c>
      <c r="J323" s="3">
        <f t="shared" si="38"/>
        <v>1.5405802783442497</v>
      </c>
      <c r="K323">
        <f>carboncycle!U423</f>
        <v>873.74617074591674</v>
      </c>
      <c r="L323" s="3">
        <f t="shared" si="39"/>
        <v>6.1847006512656213</v>
      </c>
      <c r="M323" s="3">
        <f t="shared" si="43"/>
        <v>3.8248359363373927</v>
      </c>
      <c r="N323" s="3">
        <f t="shared" si="40"/>
        <v>1.5405809336669503</v>
      </c>
      <c r="O323" s="16">
        <f t="shared" si="41"/>
        <v>8.3359448854736229E-7</v>
      </c>
    </row>
    <row r="324" spans="1:15">
      <c r="A324">
        <f t="shared" si="44"/>
        <v>2168</v>
      </c>
      <c r="G324" s="3">
        <f>carboncycle!L424</f>
        <v>875.41378843639677</v>
      </c>
      <c r="H324" s="3">
        <f t="shared" si="37"/>
        <v>6.1949018421862565</v>
      </c>
      <c r="I324" s="3">
        <f t="shared" si="42"/>
        <v>3.8383584954690781</v>
      </c>
      <c r="J324" s="3">
        <f t="shared" si="38"/>
        <v>1.553554845746834</v>
      </c>
      <c r="K324">
        <f>carboncycle!U424</f>
        <v>875.41393272807807</v>
      </c>
      <c r="L324" s="3">
        <f t="shared" si="39"/>
        <v>6.1949027240097347</v>
      </c>
      <c r="M324" s="3">
        <f t="shared" si="43"/>
        <v>3.8383593246705452</v>
      </c>
      <c r="N324" s="3">
        <f t="shared" si="40"/>
        <v>1.5535555020821183</v>
      </c>
      <c r="O324" s="16">
        <f t="shared" si="41"/>
        <v>8.2920146704523745E-7</v>
      </c>
    </row>
    <row r="325" spans="1:15">
      <c r="A325">
        <f t="shared" si="44"/>
        <v>2169</v>
      </c>
      <c r="G325" s="3">
        <f>carboncycle!L425</f>
        <v>877.05054883018602</v>
      </c>
      <c r="H325" s="3">
        <f t="shared" si="37"/>
        <v>6.2048953929441737</v>
      </c>
      <c r="I325" s="3">
        <f t="shared" si="42"/>
        <v>3.8517386063417822</v>
      </c>
      <c r="J325" s="3">
        <f t="shared" si="38"/>
        <v>1.5665325304772564</v>
      </c>
      <c r="K325">
        <f>carboncycle!U425</f>
        <v>877.05069267177157</v>
      </c>
      <c r="L325" s="3">
        <f t="shared" si="39"/>
        <v>6.2048962703764046</v>
      </c>
      <c r="M325" s="3">
        <f t="shared" si="43"/>
        <v>3.8517394312116391</v>
      </c>
      <c r="N325" s="3">
        <f t="shared" si="40"/>
        <v>1.5665331877944206</v>
      </c>
      <c r="O325" s="16">
        <f t="shared" si="41"/>
        <v>8.2486985686358594E-7</v>
      </c>
    </row>
    <row r="326" spans="1:15">
      <c r="A326">
        <f t="shared" si="44"/>
        <v>2170</v>
      </c>
      <c r="G326" s="3">
        <f>carboncycle!L426</f>
        <v>878.65644996489482</v>
      </c>
      <c r="H326" s="3">
        <f t="shared" si="37"/>
        <v>6.2146824171715398</v>
      </c>
      <c r="I326" s="3">
        <f t="shared" si="42"/>
        <v>3.8649759066194793</v>
      </c>
      <c r="J326" s="3">
        <f t="shared" si="38"/>
        <v>1.579512500988167</v>
      </c>
      <c r="K326">
        <f>carboncycle!U426</f>
        <v>878.65659336063879</v>
      </c>
      <c r="L326" s="3">
        <f t="shared" si="39"/>
        <v>6.214683290285449</v>
      </c>
      <c r="M326" s="3">
        <f t="shared" si="43"/>
        <v>3.8649767272183961</v>
      </c>
      <c r="N326" s="3">
        <f t="shared" si="40"/>
        <v>1.5795131592570304</v>
      </c>
      <c r="O326" s="16">
        <f t="shared" si="41"/>
        <v>8.2059891681751651E-7</v>
      </c>
    </row>
    <row r="327" spans="1:15">
      <c r="A327">
        <f t="shared" si="44"/>
        <v>2171</v>
      </c>
      <c r="G327" s="3">
        <f>carboncycle!L427</f>
        <v>880.23163960151771</v>
      </c>
      <c r="H327" s="3">
        <f t="shared" ref="H327:H390" si="45">H$3*LN(G327/G$3)</f>
        <v>6.2242649106330514</v>
      </c>
      <c r="I327" s="3">
        <f t="shared" si="42"/>
        <v>3.8780708872141738</v>
      </c>
      <c r="J327" s="3">
        <f t="shared" ref="J327:J390" si="46">J326+J$3*(I326-J326)</f>
        <v>1.5924939331321528</v>
      </c>
      <c r="K327">
        <f>carboncycle!U427</f>
        <v>880.23178255561947</v>
      </c>
      <c r="L327" s="3">
        <f t="shared" ref="L327:L390" si="47">L$3*LN(K327/K$3)</f>
        <v>6.2242657795002314</v>
      </c>
      <c r="M327" s="3">
        <f t="shared" si="43"/>
        <v>3.87807170360208</v>
      </c>
      <c r="N327" s="3">
        <f t="shared" ref="N327:N390" si="48">N326+N$3*(M326-N326)</f>
        <v>1.5924945923230509</v>
      </c>
      <c r="O327" s="16">
        <f t="shared" ref="O327:O390" si="49">M327-I327</f>
        <v>8.1638790616622714E-7</v>
      </c>
    </row>
    <row r="328" spans="1:15">
      <c r="A328">
        <f t="shared" si="44"/>
        <v>2172</v>
      </c>
      <c r="G328" s="3">
        <f>carboncycle!L428</f>
        <v>881.77627031123586</v>
      </c>
      <c r="H328" s="3">
        <f t="shared" si="45"/>
        <v>6.2336448644543205</v>
      </c>
      <c r="I328" s="3">
        <f t="shared" ref="I328:I391" si="50">I327+I$3*(I$4*H328-I327)+I$5*(J327-I327)</f>
        <v>3.8910240580017752</v>
      </c>
      <c r="J328" s="3">
        <f t="shared" si="46"/>
        <v>1.6054760102313388</v>
      </c>
      <c r="K328">
        <f>carboncycle!U428</f>
        <v>881.77641282784066</v>
      </c>
      <c r="L328" s="3">
        <f t="shared" si="47"/>
        <v>6.2336457291450591</v>
      </c>
      <c r="M328" s="3">
        <f t="shared" ref="M328:M391" si="51">M327+M$3*(M$4*L328-M327)+M$5*(N327-M327)</f>
        <v>3.8910248702378598</v>
      </c>
      <c r="N328" s="3">
        <f t="shared" si="48"/>
        <v>1.6054766703151158</v>
      </c>
      <c r="O328" s="16">
        <f t="shared" si="49"/>
        <v>8.12236084613005E-7</v>
      </c>
    </row>
    <row r="329" spans="1:15">
      <c r="A329">
        <f t="shared" si="44"/>
        <v>2173</v>
      </c>
      <c r="G329" s="3">
        <f>carboncycle!L429</f>
        <v>883.2904993106298</v>
      </c>
      <c r="H329" s="3">
        <f t="shared" si="45"/>
        <v>6.2428242646601184</v>
      </c>
      <c r="I329" s="3">
        <f t="shared" si="50"/>
        <v>3.9038359471461526</v>
      </c>
      <c r="J329" s="3">
        <f t="shared" si="46"/>
        <v>1.6184579231426748</v>
      </c>
      <c r="K329">
        <f>carboncycle!U429</f>
        <v>883.29064139382922</v>
      </c>
      <c r="L329" s="3">
        <f t="shared" si="47"/>
        <v>6.2428251252434217</v>
      </c>
      <c r="M329" s="3">
        <f t="shared" si="51"/>
        <v>3.9038367552888666</v>
      </c>
      <c r="N329" s="3">
        <f t="shared" si="48"/>
        <v>1.6184585840906769</v>
      </c>
      <c r="O329" s="16">
        <f t="shared" si="49"/>
        <v>8.0814271408158334E-7</v>
      </c>
    </row>
    <row r="330" spans="1:15">
      <c r="A330">
        <f t="shared" si="44"/>
        <v>2174</v>
      </c>
      <c r="G330" s="3">
        <f>carboncycle!L430</f>
        <v>884.77448829924401</v>
      </c>
      <c r="H330" s="3">
        <f t="shared" si="45"/>
        <v>6.2518050917327388</v>
      </c>
      <c r="I330" s="3">
        <f t="shared" si="50"/>
        <v>3.9165071004368217</v>
      </c>
      <c r="J330" s="3">
        <f t="shared" si="46"/>
        <v>1.6314388703190146</v>
      </c>
      <c r="K330">
        <f>carboncycle!U430</f>
        <v>884.77462995307803</v>
      </c>
      <c r="L330" s="3">
        <f t="shared" si="47"/>
        <v>6.2518059482763677</v>
      </c>
      <c r="M330" s="3">
        <f t="shared" si="51"/>
        <v>3.91650790454388</v>
      </c>
      <c r="N330" s="3">
        <f t="shared" si="48"/>
        <v>1.6314395321030826</v>
      </c>
      <c r="O330" s="16">
        <f t="shared" si="49"/>
        <v>8.041070582720522E-7</v>
      </c>
    </row>
    <row r="331" spans="1:15">
      <c r="A331">
        <f t="shared" si="44"/>
        <v>2175</v>
      </c>
      <c r="G331" s="3">
        <f>carboncycle!L431</f>
        <v>886.22840329953306</v>
      </c>
      <c r="H331" s="3">
        <f t="shared" si="45"/>
        <v>6.2605893201898706</v>
      </c>
      <c r="I331" s="3">
        <f t="shared" si="50"/>
        <v>3.9290380806401788</v>
      </c>
      <c r="J331" s="3">
        <f t="shared" si="46"/>
        <v>1.6444180578660836</v>
      </c>
      <c r="K331">
        <f>carboncycle!U431</f>
        <v>886.22854452798958</v>
      </c>
      <c r="L331" s="3">
        <f t="shared" si="47"/>
        <v>6.2605901727603586</v>
      </c>
      <c r="M331" s="3">
        <f t="shared" si="51"/>
        <v>3.9290388807685641</v>
      </c>
      <c r="N331" s="3">
        <f t="shared" si="48"/>
        <v>1.6444187204585463</v>
      </c>
      <c r="O331" s="16">
        <f t="shared" si="49"/>
        <v>8.0012838532539377E-7</v>
      </c>
    </row>
    <row r="332" spans="1:15">
      <c r="A332">
        <f t="shared" si="44"/>
        <v>2176</v>
      </c>
      <c r="G332" s="3">
        <f>carboncycle!L432</f>
        <v>887.65241449920836</v>
      </c>
      <c r="H332" s="3">
        <f t="shared" si="45"/>
        <v>6.2691789181812938</v>
      </c>
      <c r="I332" s="3">
        <f t="shared" si="50"/>
        <v>3.9414294668642045</v>
      </c>
      <c r="J332" s="3">
        <f t="shared" si="46"/>
        <v>1.6573946995954405</v>
      </c>
      <c r="K332">
        <f>carboncycle!U432</f>
        <v>887.6525553062246</v>
      </c>
      <c r="L332" s="3">
        <f t="shared" si="47"/>
        <v>6.2691797668439735</v>
      </c>
      <c r="M332" s="3">
        <f t="shared" si="51"/>
        <v>3.9414302630701679</v>
      </c>
      <c r="N332" s="3">
        <f t="shared" si="48"/>
        <v>1.6573953629691072</v>
      </c>
      <c r="O332" s="16">
        <f t="shared" si="49"/>
        <v>7.962059633825902E-7</v>
      </c>
    </row>
    <row r="333" spans="1:15">
      <c r="A333">
        <f t="shared" si="44"/>
        <v>2177</v>
      </c>
      <c r="G333" s="3">
        <f>carboncycle!L433</f>
        <v>889.04669609601058</v>
      </c>
      <c r="H333" s="3">
        <f t="shared" si="45"/>
        <v>6.2775758471038037</v>
      </c>
      <c r="I333" s="3">
        <f t="shared" si="50"/>
        <v>3.9536818539365295</v>
      </c>
      <c r="J333" s="3">
        <f t="shared" si="46"/>
        <v>1.6703680170735271</v>
      </c>
      <c r="K333">
        <f>carboncycle!U433</f>
        <v>889.04683648547416</v>
      </c>
      <c r="L333" s="3">
        <f t="shared" si="47"/>
        <v>6.2775766919228371</v>
      </c>
      <c r="M333" s="3">
        <f t="shared" si="51"/>
        <v>3.9536826462755954</v>
      </c>
      <c r="N333" s="3">
        <f t="shared" si="48"/>
        <v>1.6703686812016811</v>
      </c>
      <c r="O333" s="16">
        <f t="shared" si="49"/>
        <v>7.9233906591369418E-7</v>
      </c>
    </row>
    <row r="334" spans="1:15">
      <c r="A334">
        <f t="shared" si="44"/>
        <v>2178</v>
      </c>
      <c r="G334" s="3">
        <f>carboncycle!L434</f>
        <v>890.41142614492617</v>
      </c>
      <c r="H334" s="3">
        <f t="shared" si="45"/>
        <v>6.2857820612337809</v>
      </c>
      <c r="I334" s="3">
        <f t="shared" si="50"/>
        <v>3.965795851795769</v>
      </c>
      <c r="J334" s="3">
        <f t="shared" si="46"/>
        <v>1.6833372396669091</v>
      </c>
      <c r="K334">
        <f>carboncycle!U434</f>
        <v>890.41156612067527</v>
      </c>
      <c r="L334" s="3">
        <f t="shared" si="47"/>
        <v>6.2857829022721781</v>
      </c>
      <c r="M334" s="3">
        <f t="shared" si="51"/>
        <v>3.9657966403227389</v>
      </c>
      <c r="N334" s="3">
        <f t="shared" si="48"/>
        <v>1.683337904523301</v>
      </c>
      <c r="O334" s="16">
        <f t="shared" si="49"/>
        <v>7.8852696994147209E-7</v>
      </c>
    </row>
    <row r="335" spans="1:15">
      <c r="A335">
        <f t="shared" si="44"/>
        <v>2179</v>
      </c>
      <c r="G335" s="3">
        <f>carboncycle!L435</f>
        <v>891.74678640786033</v>
      </c>
      <c r="H335" s="3">
        <f t="shared" si="45"/>
        <v>6.2937995073767663</v>
      </c>
      <c r="I335" s="3">
        <f t="shared" si="50"/>
        <v>3.9777720848960052</v>
      </c>
      <c r="J335" s="3">
        <f t="shared" si="46"/>
        <v>1.6963016045838011</v>
      </c>
      <c r="K335">
        <f>carboncycle!U435</f>
        <v>891.7469259736846</v>
      </c>
      <c r="L335" s="3">
        <f t="shared" si="47"/>
        <v>6.293800344696411</v>
      </c>
      <c r="M335" s="3">
        <f t="shared" si="51"/>
        <v>3.9777728696649604</v>
      </c>
      <c r="N335" s="3">
        <f t="shared" si="48"/>
        <v>1.6963022701426418</v>
      </c>
      <c r="O335" s="16">
        <f t="shared" si="49"/>
        <v>7.8476895515322553E-7</v>
      </c>
    </row>
    <row r="336" spans="1:15">
      <c r="A336">
        <f t="shared" si="44"/>
        <v>2180</v>
      </c>
      <c r="G336" s="3">
        <f>carboncycle!L436</f>
        <v>893.05296220578441</v>
      </c>
      <c r="H336" s="3">
        <f t="shared" si="45"/>
        <v>6.3016301245335358</v>
      </c>
      <c r="I336" s="3">
        <f t="shared" si="50"/>
        <v>3.9896111916243004</v>
      </c>
      <c r="J336" s="3">
        <f t="shared" si="46"/>
        <v>1.7092603569119744</v>
      </c>
      <c r="K336">
        <f>carboncycle!U436</f>
        <v>893.05310136542596</v>
      </c>
      <c r="L336" s="3">
        <f t="shared" si="47"/>
        <v>6.301630958195207</v>
      </c>
      <c r="M336" s="3">
        <f t="shared" si="51"/>
        <v>3.989611972688607</v>
      </c>
      <c r="N336" s="3">
        <f t="shared" si="48"/>
        <v>1.7092610231479286</v>
      </c>
      <c r="O336" s="16">
        <f t="shared" si="49"/>
        <v>7.8106430656532666E-7</v>
      </c>
    </row>
    <row r="337" spans="1:15">
      <c r="A337">
        <f t="shared" si="44"/>
        <v>2181</v>
      </c>
      <c r="G337" s="3">
        <f>carboncycle!L437</f>
        <v>894.3301422733648</v>
      </c>
      <c r="H337" s="3">
        <f t="shared" si="45"/>
        <v>6.3092758435820855</v>
      </c>
      <c r="I337" s="3">
        <f t="shared" si="50"/>
        <v>4.0013138237311159</v>
      </c>
      <c r="J337" s="3">
        <f t="shared" si="46"/>
        <v>1.7222127496531405</v>
      </c>
      <c r="K337">
        <f>carboncycle!U437</f>
        <v>894.3302810305189</v>
      </c>
      <c r="L337" s="3">
        <f t="shared" si="47"/>
        <v>6.3092766736454831</v>
      </c>
      <c r="M337" s="3">
        <f t="shared" si="51"/>
        <v>4.0013146011434308</v>
      </c>
      <c r="N337" s="3">
        <f t="shared" si="48"/>
        <v>1.7222134165413197</v>
      </c>
      <c r="O337" s="16">
        <f t="shared" si="49"/>
        <v>7.7741231496730734E-7</v>
      </c>
    </row>
    <row r="338" spans="1:15">
      <c r="A338">
        <f t="shared" si="44"/>
        <v>2182</v>
      </c>
      <c r="G338" s="3">
        <f>carboncycle!L438</f>
        <v>895.57851861608469</v>
      </c>
      <c r="H338" s="3">
        <f t="shared" si="45"/>
        <v>6.3167385869750134</v>
      </c>
      <c r="I338" s="3">
        <f t="shared" si="50"/>
        <v>4.0128806457735022</v>
      </c>
      <c r="J338" s="3">
        <f t="shared" si="46"/>
        <v>1.7351580437539034</v>
      </c>
      <c r="K338">
        <f>carboncycle!U438</f>
        <v>895.57865697440036</v>
      </c>
      <c r="L338" s="3">
        <f t="shared" si="47"/>
        <v>6.316739413498782</v>
      </c>
      <c r="M338" s="3">
        <f t="shared" si="51"/>
        <v>4.0128814195857743</v>
      </c>
      <c r="N338" s="3">
        <f t="shared" si="48"/>
        <v>1.7351587112698597</v>
      </c>
      <c r="O338" s="16">
        <f t="shared" si="49"/>
        <v>7.7381227203687786E-7</v>
      </c>
    </row>
    <row r="339" spans="1:15">
      <c r="A339">
        <f t="shared" si="44"/>
        <v>2183</v>
      </c>
      <c r="G339" s="3">
        <f>carboncycle!L439</f>
        <v>896.79828636986281</v>
      </c>
      <c r="H339" s="3">
        <f t="shared" si="45"/>
        <v>6.3240202684517746</v>
      </c>
      <c r="I339" s="3">
        <f t="shared" si="50"/>
        <v>4.0243123345709169</v>
      </c>
      <c r="J339" s="3">
        <f t="shared" si="46"/>
        <v>1.7480955081333747</v>
      </c>
      <c r="K339">
        <f>carboncycle!U439</f>
        <v>896.79842433294345</v>
      </c>
      <c r="L339" s="3">
        <f t="shared" si="47"/>
        <v>6.3240210914935169</v>
      </c>
      <c r="M339" s="3">
        <f t="shared" si="51"/>
        <v>4.0243131048343965</v>
      </c>
      <c r="N339" s="3">
        <f t="shared" si="48"/>
        <v>1.748096176253094</v>
      </c>
      <c r="O339" s="16">
        <f t="shared" si="49"/>
        <v>7.7026347966580033E-7</v>
      </c>
    </row>
    <row r="340" spans="1:15">
      <c r="A340">
        <f t="shared" si="44"/>
        <v>2184</v>
      </c>
      <c r="G340" s="3">
        <f>carboncycle!L440</f>
        <v>897.98964366317523</v>
      </c>
      <c r="H340" s="3">
        <f t="shared" si="45"/>
        <v>6.3311227927653029</v>
      </c>
      <c r="I340" s="3">
        <f t="shared" si="50"/>
        <v>4.0356095786735411</v>
      </c>
      <c r="J340" s="3">
        <f t="shared" si="46"/>
        <v>1.76102441970754</v>
      </c>
      <c r="K340">
        <f>carboncycle!U440</f>
        <v>897.98978123457937</v>
      </c>
      <c r="L340" s="3">
        <f t="shared" si="47"/>
        <v>6.3311236123816101</v>
      </c>
      <c r="M340" s="3">
        <f t="shared" si="51"/>
        <v>4.0356103454387826</v>
      </c>
      <c r="N340" s="3">
        <f t="shared" si="48"/>
        <v>1.7610250884074359</v>
      </c>
      <c r="O340" s="16">
        <f t="shared" si="49"/>
        <v>7.6676524152219372E-7</v>
      </c>
    </row>
    <row r="341" spans="1:15">
      <c r="A341">
        <f t="shared" si="44"/>
        <v>2185</v>
      </c>
      <c r="G341" s="3">
        <f>carboncycle!L441</f>
        <v>899.1527914816794</v>
      </c>
      <c r="H341" s="3">
        <f t="shared" si="45"/>
        <v>6.3380480554225178</v>
      </c>
      <c r="I341" s="3">
        <f t="shared" si="50"/>
        <v>4.0467730778429276</v>
      </c>
      <c r="J341" s="3">
        <f t="shared" si="46"/>
        <v>1.7739440634104668</v>
      </c>
      <c r="K341">
        <f>carboncycle!U441</f>
        <v>899.15292866492143</v>
      </c>
      <c r="L341" s="3">
        <f t="shared" si="47"/>
        <v>6.3380488716689847</v>
      </c>
      <c r="M341" s="3">
        <f t="shared" si="51"/>
        <v>4.0467738411597951</v>
      </c>
      <c r="N341" s="3">
        <f t="shared" si="48"/>
        <v>1.7739447326673738</v>
      </c>
      <c r="O341" s="16">
        <f t="shared" si="49"/>
        <v>7.6331686749142591E-7</v>
      </c>
    </row>
    <row r="342" spans="1:15">
      <c r="A342">
        <f t="shared" si="44"/>
        <v>2186</v>
      </c>
      <c r="G342" s="3">
        <f>carboncycle!L442</f>
        <v>900.28793353534354</v>
      </c>
      <c r="H342" s="3">
        <f t="shared" si="45"/>
        <v>6.3447979424382455</v>
      </c>
      <c r="I342" s="3">
        <f t="shared" si="50"/>
        <v>4.0578035425448444</v>
      </c>
      <c r="J342" s="3">
        <f t="shared" si="46"/>
        <v>1.7868537322124431</v>
      </c>
      <c r="K342">
        <f>carboncycle!U442</f>
        <v>900.28807033389444</v>
      </c>
      <c r="L342" s="3">
        <f t="shared" si="47"/>
        <v>6.3447987553694922</v>
      </c>
      <c r="M342" s="3">
        <f t="shared" si="51"/>
        <v>4.0578043024625163</v>
      </c>
      <c r="N342" s="3">
        <f t="shared" si="48"/>
        <v>1.7868544020036108</v>
      </c>
      <c r="O342" s="16">
        <f t="shared" si="49"/>
        <v>7.599176718997569E-7</v>
      </c>
    </row>
    <row r="343" spans="1:15">
      <c r="A343">
        <f t="shared" si="44"/>
        <v>2187</v>
      </c>
      <c r="G343" s="3">
        <f>carboncycle!L443</f>
        <v>901.3952761280774</v>
      </c>
      <c r="H343" s="3">
        <f t="shared" si="45"/>
        <v>6.3513743301020948</v>
      </c>
      <c r="I343" s="3">
        <f t="shared" si="50"/>
        <v>4.0687016934541429</v>
      </c>
      <c r="J343" s="3">
        <f t="shared" si="46"/>
        <v>1.7997527271351312</v>
      </c>
      <c r="K343">
        <f>carboncycle!U443</f>
        <v>901.39541254536493</v>
      </c>
      <c r="L343" s="3">
        <f t="shared" si="47"/>
        <v>6.3513751397717826</v>
      </c>
      <c r="M343" s="3">
        <f t="shared" si="51"/>
        <v>4.06870245002112</v>
      </c>
      <c r="N343" s="3">
        <f t="shared" si="48"/>
        <v>1.7997533974382174</v>
      </c>
      <c r="O343" s="16">
        <f t="shared" si="49"/>
        <v>7.5656697706705245E-7</v>
      </c>
    </row>
    <row r="344" spans="1:15">
      <c r="A344">
        <f t="shared" si="44"/>
        <v>2188</v>
      </c>
      <c r="G344" s="3">
        <f>carboncycle!L444</f>
        <v>902.47502802986003</v>
      </c>
      <c r="H344" s="3">
        <f t="shared" si="45"/>
        <v>6.3577790847578299</v>
      </c>
      <c r="I344" s="3">
        <f t="shared" si="50"/>
        <v>4.0794682609715061</v>
      </c>
      <c r="J344" s="3">
        <f t="shared" si="46"/>
        <v>1.8126403572638232</v>
      </c>
      <c r="K344">
        <f>carboncycle!U444</f>
        <v>902.47516406926991</v>
      </c>
      <c r="L344" s="3">
        <f t="shared" si="47"/>
        <v>6.3577798912186898</v>
      </c>
      <c r="M344" s="3">
        <f t="shared" si="51"/>
        <v>4.0794690142356176</v>
      </c>
      <c r="N344" s="3">
        <f t="shared" si="48"/>
        <v>1.8126410280568883</v>
      </c>
      <c r="O344" s="16">
        <f t="shared" si="49"/>
        <v>7.5326411153042727E-7</v>
      </c>
    </row>
    <row r="345" spans="1:15">
      <c r="A345">
        <f t="shared" si="44"/>
        <v>2189</v>
      </c>
      <c r="G345" s="3">
        <f>carboncycle!L445</f>
        <v>903.5274003513598</v>
      </c>
      <c r="H345" s="3">
        <f t="shared" si="45"/>
        <v>6.3640140625948334</v>
      </c>
      <c r="I345" s="3">
        <f t="shared" si="50"/>
        <v>4.0901039847518978</v>
      </c>
      <c r="J345" s="3">
        <f t="shared" si="46"/>
        <v>1.8255159397568828</v>
      </c>
      <c r="K345">
        <f>carboncycle!U445</f>
        <v>903.52753601623624</v>
      </c>
      <c r="L345" s="3">
        <f t="shared" si="47"/>
        <v>6.3640148658986782</v>
      </c>
      <c r="M345" s="3">
        <f t="shared" si="51"/>
        <v>4.0901047347603061</v>
      </c>
      <c r="N345" s="3">
        <f t="shared" si="48"/>
        <v>1.8255166110183836</v>
      </c>
      <c r="O345" s="16">
        <f t="shared" si="49"/>
        <v>7.5000840826788817E-7</v>
      </c>
    </row>
    <row r="346" spans="1:15">
      <c r="A346">
        <f t="shared" si="44"/>
        <v>2190</v>
      </c>
      <c r="G346" s="3">
        <f>carboncycle!L446</f>
        <v>904.55260642104076</v>
      </c>
      <c r="H346" s="3">
        <f t="shared" si="45"/>
        <v>6.3700811094512231</v>
      </c>
      <c r="I346" s="3">
        <f t="shared" si="50"/>
        <v>4.1006096132445657</v>
      </c>
      <c r="J346" s="3">
        <f t="shared" si="46"/>
        <v>1.8383787998524543</v>
      </c>
      <c r="K346">
        <f>carboncycle!U446</f>
        <v>904.55274171468648</v>
      </c>
      <c r="L346" s="3">
        <f t="shared" si="47"/>
        <v>6.3700819096489623</v>
      </c>
      <c r="M346" s="3">
        <f t="shared" si="51"/>
        <v>4.1006103600437731</v>
      </c>
      <c r="N346" s="3">
        <f t="shared" si="48"/>
        <v>1.8383794715612376</v>
      </c>
      <c r="O346" s="16">
        <f t="shared" si="49"/>
        <v>7.4679920736286931E-7</v>
      </c>
    </row>
    <row r="347" spans="1:15">
      <c r="A347">
        <f t="shared" si="44"/>
        <v>2191</v>
      </c>
      <c r="G347" s="3">
        <f>carboncycle!L447</f>
        <v>905.55086166474143</v>
      </c>
      <c r="H347" s="3">
        <f t="shared" si="45"/>
        <v>6.375982060628214</v>
      </c>
      <c r="I347" s="3">
        <f t="shared" si="50"/>
        <v>4.1109859032444085</v>
      </c>
      <c r="J347" s="3">
        <f t="shared" si="46"/>
        <v>1.8512282708725216</v>
      </c>
      <c r="K347">
        <f>carboncycle!U447</f>
        <v>905.55099659041912</v>
      </c>
      <c r="L347" s="3">
        <f t="shared" si="47"/>
        <v>6.3759828577698796</v>
      </c>
      <c r="M347" s="3">
        <f t="shared" si="51"/>
        <v>4.1109866468802636</v>
      </c>
      <c r="N347" s="3">
        <f t="shared" si="48"/>
        <v>1.8512289430078184</v>
      </c>
      <c r="O347" s="16">
        <f t="shared" si="49"/>
        <v>7.4363585511605379E-7</v>
      </c>
    </row>
    <row r="348" spans="1:15">
      <c r="A348">
        <f t="shared" si="44"/>
        <v>2192</v>
      </c>
      <c r="G348" s="3">
        <f>carboncycle!L448</f>
        <v>906.52238348772073</v>
      </c>
      <c r="H348" s="3">
        <f t="shared" si="45"/>
        <v>6.3817187407153524</v>
      </c>
      <c r="I348" s="3">
        <f t="shared" si="50"/>
        <v>4.1212336194545607</v>
      </c>
      <c r="J348" s="3">
        <f t="shared" si="46"/>
        <v>1.864063694224394</v>
      </c>
      <c r="K348">
        <f>carboncycle!U448</f>
        <v>906.52251804865296</v>
      </c>
      <c r="L348" s="3">
        <f t="shared" si="47"/>
        <v>6.3817195348501103</v>
      </c>
      <c r="M348" s="3">
        <f t="shared" si="51"/>
        <v>4.1212343599722656</v>
      </c>
      <c r="N348" s="3">
        <f t="shared" si="48"/>
        <v>1.8640643667658139</v>
      </c>
      <c r="O348" s="16">
        <f t="shared" si="49"/>
        <v>7.4051770493355207E-7</v>
      </c>
    </row>
    <row r="349" spans="1:15">
      <c r="A349">
        <f t="shared" si="44"/>
        <v>2193</v>
      </c>
      <c r="G349" s="3">
        <f>carboncycle!L449</f>
        <v>907.46739115915511</v>
      </c>
      <c r="H349" s="3">
        <f t="shared" si="45"/>
        <v>6.3872929634262041</v>
      </c>
      <c r="I349" s="3">
        <f t="shared" si="50"/>
        <v>4.1313535340600023</v>
      </c>
      <c r="J349" s="3">
        <f t="shared" si="46"/>
        <v>1.8768844193997014</v>
      </c>
      <c r="K349">
        <f>carboncycle!U449</f>
        <v>907.46752535852545</v>
      </c>
      <c r="L349" s="3">
        <f t="shared" si="47"/>
        <v>6.3872937546023776</v>
      </c>
      <c r="M349" s="3">
        <f t="shared" si="51"/>
        <v>4.1313542715041178</v>
      </c>
      <c r="N349" s="3">
        <f t="shared" si="48"/>
        <v>1.8768850923272264</v>
      </c>
      <c r="O349" s="16">
        <f t="shared" si="49"/>
        <v>7.3744411555054512E-7</v>
      </c>
    </row>
    <row r="350" spans="1:15">
      <c r="A350">
        <f t="shared" si="44"/>
        <v>2194</v>
      </c>
      <c r="G350" s="3">
        <f>carboncycle!L450</f>
        <v>908.38610569907632</v>
      </c>
      <c r="H350" s="3">
        <f t="shared" si="45"/>
        <v>6.3927065314441842</v>
      </c>
      <c r="I350" s="3">
        <f t="shared" si="50"/>
        <v>4.141346426312035</v>
      </c>
      <c r="J350" s="3">
        <f t="shared" si="46"/>
        <v>1.889689803970972</v>
      </c>
      <c r="K350">
        <f>carboncycle!U450</f>
        <v>908.38623954002924</v>
      </c>
      <c r="L350" s="3">
        <f t="shared" si="47"/>
        <v>6.3927073197092623</v>
      </c>
      <c r="M350" s="3">
        <f t="shared" si="51"/>
        <v>4.1413471607264896</v>
      </c>
      <c r="N350" s="3">
        <f t="shared" si="48"/>
        <v>1.8896904772649512</v>
      </c>
      <c r="O350" s="16">
        <f t="shared" si="49"/>
        <v>7.3441445458399812E-7</v>
      </c>
    </row>
    <row r="351" spans="1:15">
      <c r="A351">
        <f t="shared" si="44"/>
        <v>2195</v>
      </c>
      <c r="G351" s="3">
        <f>carboncycle!L451</f>
        <v>909.27874976773091</v>
      </c>
      <c r="H351" s="3">
        <f t="shared" si="45"/>
        <v>6.3979612362780891</v>
      </c>
      <c r="I351" s="3">
        <f t="shared" si="50"/>
        <v>4.1512130821234479</v>
      </c>
      <c r="J351" s="3">
        <f t="shared" si="46"/>
        <v>1.9024792135858692</v>
      </c>
      <c r="K351">
        <f>carboncycle!U451</f>
        <v>909.2788832533729</v>
      </c>
      <c r="L351" s="3">
        <f t="shared" si="47"/>
        <v>6.3979620216787509</v>
      </c>
      <c r="M351" s="3">
        <f t="shared" si="51"/>
        <v>4.1512138135515411</v>
      </c>
      <c r="N351" s="3">
        <f t="shared" si="48"/>
        <v>1.9024798872270128</v>
      </c>
      <c r="O351" s="16">
        <f t="shared" si="49"/>
        <v>7.3142809320358992E-7</v>
      </c>
    </row>
    <row r="352" spans="1:15">
      <c r="A352">
        <f t="shared" si="44"/>
        <v>2196</v>
      </c>
      <c r="G352" s="3">
        <f>carboncycle!L452</f>
        <v>910.1455475573498</v>
      </c>
      <c r="H352" s="3">
        <f t="shared" si="45"/>
        <v>6.4030588581270731</v>
      </c>
      <c r="I352" s="3">
        <f t="shared" si="50"/>
        <v>4.1609542936741883</v>
      </c>
      <c r="J352" s="3">
        <f t="shared" si="46"/>
        <v>1.9152520219591627</v>
      </c>
      <c r="K352">
        <f>carboncycle!U452</f>
        <v>910.14568069074937</v>
      </c>
      <c r="L352" s="3">
        <f t="shared" si="47"/>
        <v>6.4030596407091975</v>
      </c>
      <c r="M352" s="3">
        <f t="shared" si="51"/>
        <v>4.1609550221586007</v>
      </c>
      <c r="N352" s="3">
        <f t="shared" si="48"/>
        <v>1.9152526959285361</v>
      </c>
      <c r="O352" s="16">
        <f t="shared" si="49"/>
        <v>7.28484412348962E-7</v>
      </c>
    </row>
    <row r="353" spans="1:15">
      <c r="A353">
        <f t="shared" si="44"/>
        <v>2197</v>
      </c>
      <c r="G353" s="3">
        <f>carboncycle!L453</f>
        <v>910.98672468630616</v>
      </c>
      <c r="H353" s="3">
        <f t="shared" si="45"/>
        <v>6.4080011657546443</v>
      </c>
      <c r="I353" s="3">
        <f t="shared" si="50"/>
        <v>4.1705708590273751</v>
      </c>
      <c r="J353" s="3">
        <f t="shared" si="46"/>
        <v>1.9280076108625039</v>
      </c>
      <c r="K353">
        <f>carboncycle!U453</f>
        <v>910.98685747049524</v>
      </c>
      <c r="L353" s="3">
        <f t="shared" si="47"/>
        <v>6.4080019455633277</v>
      </c>
      <c r="M353" s="3">
        <f t="shared" si="51"/>
        <v>4.1705715846101734</v>
      </c>
      <c r="N353" s="3">
        <f t="shared" si="48"/>
        <v>1.9280082851415228</v>
      </c>
      <c r="O353" s="16">
        <f t="shared" si="49"/>
        <v>7.2558279828882633E-7</v>
      </c>
    </row>
    <row r="354" spans="1:15">
      <c r="A354">
        <f t="shared" si="44"/>
        <v>2198</v>
      </c>
      <c r="G354" s="3">
        <f>carboncycle!L454</f>
        <v>911.80250809564814</v>
      </c>
      <c r="H354" s="3">
        <f t="shared" si="45"/>
        <v>6.4127899163714277</v>
      </c>
      <c r="I354" s="3">
        <f t="shared" si="50"/>
        <v>4.1800635817554692</v>
      </c>
      <c r="J354" s="3">
        <f t="shared" si="46"/>
        <v>1.9407453701120805</v>
      </c>
      <c r="K354">
        <f>carboncycle!U454</f>
        <v>911.80264053362157</v>
      </c>
      <c r="L354" s="3">
        <f t="shared" si="47"/>
        <v>6.4127906934510035</v>
      </c>
      <c r="M354" s="3">
        <f t="shared" si="51"/>
        <v>4.1800643044781136</v>
      </c>
      <c r="N354" s="3">
        <f t="shared" si="48"/>
        <v>1.9407460446825047</v>
      </c>
      <c r="O354" s="16">
        <f t="shared" si="49"/>
        <v>7.2272264439732226E-7</v>
      </c>
    </row>
    <row r="355" spans="1:15">
      <c r="A355">
        <f t="shared" si="44"/>
        <v>2199</v>
      </c>
      <c r="G355" s="3">
        <f>carboncycle!L455</f>
        <v>912.59312594797939</v>
      </c>
      <c r="H355" s="3">
        <f t="shared" si="45"/>
        <v>6.4174268555263216</v>
      </c>
      <c r="I355" s="3">
        <f t="shared" si="50"/>
        <v>4.1894332705764308</v>
      </c>
      <c r="J355" s="3">
        <f t="shared" si="46"/>
        <v>1.9534646975542149</v>
      </c>
      <c r="K355">
        <f>carboncycle!U455</f>
        <v>912.59325804269656</v>
      </c>
      <c r="L355" s="3">
        <f t="shared" si="47"/>
        <v>6.4174276299203719</v>
      </c>
      <c r="M355" s="3">
        <f t="shared" si="51"/>
        <v>4.189433990479781</v>
      </c>
      <c r="N355" s="3">
        <f t="shared" si="48"/>
        <v>1.9534653723981437</v>
      </c>
      <c r="O355" s="16">
        <f t="shared" si="49"/>
        <v>7.1990335026583807E-7</v>
      </c>
    </row>
    <row r="356" spans="1:15">
      <c r="A356">
        <f t="shared" si="44"/>
        <v>2200</v>
      </c>
      <c r="G356" s="3">
        <f>carboncycle!L456</f>
        <v>913.35880752867638</v>
      </c>
      <c r="H356" s="3">
        <f t="shared" si="45"/>
        <v>6.4219137170057836</v>
      </c>
      <c r="I356" s="3">
        <f t="shared" si="50"/>
        <v>4.1986807389996779</v>
      </c>
      <c r="J356" s="3">
        <f t="shared" si="46"/>
        <v>1.9661649990489811</v>
      </c>
      <c r="K356">
        <f>carboncycle!U456</f>
        <v>913.35893928306041</v>
      </c>
      <c r="L356" s="3">
        <f t="shared" si="47"/>
        <v>6.421914488757146</v>
      </c>
      <c r="M356" s="3">
        <f t="shared" si="51"/>
        <v>4.1986814561240031</v>
      </c>
      <c r="N356" s="3">
        <f t="shared" si="48"/>
        <v>1.9661656741488474</v>
      </c>
      <c r="O356" s="16">
        <f t="shared" si="49"/>
        <v>7.1712432525572467E-7</v>
      </c>
    </row>
    <row r="357" spans="1:15">
      <c r="A357">
        <f t="shared" si="44"/>
        <v>2201</v>
      </c>
      <c r="G357" s="3">
        <f>carboncycle!L457</f>
        <v>914.09978314941077</v>
      </c>
      <c r="H357" s="3">
        <f t="shared" si="45"/>
        <v>6.426252222740902</v>
      </c>
      <c r="I357" s="3">
        <f t="shared" si="50"/>
        <v>4.2078068049816828</v>
      </c>
      <c r="J357" s="3">
        <f t="shared" si="46"/>
        <v>1.978845688451901</v>
      </c>
      <c r="K357">
        <f>carboncycle!U457</f>
        <v>914.09991456634987</v>
      </c>
      <c r="L357" s="3">
        <f t="shared" si="47"/>
        <v>6.4262529918916949</v>
      </c>
      <c r="M357" s="3">
        <f t="shared" si="51"/>
        <v>4.2078075193666669</v>
      </c>
      <c r="N357" s="3">
        <f t="shared" si="48"/>
        <v>1.9788463637904663</v>
      </c>
      <c r="O357" s="16">
        <f t="shared" si="49"/>
        <v>7.1438498405740347E-7</v>
      </c>
    </row>
    <row r="358" spans="1:15">
      <c r="A358">
        <f t="shared" si="44"/>
        <v>2202</v>
      </c>
      <c r="G358" s="3">
        <f>carboncycle!L458</f>
        <v>914.81628405396259</v>
      </c>
      <c r="H358" s="3">
        <f t="shared" si="45"/>
        <v>6.430444082722012</v>
      </c>
      <c r="I358" s="3">
        <f t="shared" si="50"/>
        <v>4.2168122905910224</v>
      </c>
      <c r="J358" s="3">
        <f t="shared" si="46"/>
        <v>1.9915061875937903</v>
      </c>
      <c r="K358">
        <f>carboncycle!U458</f>
        <v>914.81641513631064</v>
      </c>
      <c r="L358" s="3">
        <f t="shared" si="47"/>
        <v>6.4304448493136492</v>
      </c>
      <c r="M358" s="3">
        <f t="shared" si="51"/>
        <v>4.2168130022757699</v>
      </c>
      <c r="N358" s="3">
        <f t="shared" si="48"/>
        <v>1.9915068631541391</v>
      </c>
      <c r="O358" s="16">
        <f t="shared" si="49"/>
        <v>7.1168474757854483E-7</v>
      </c>
    </row>
    <row r="359" spans="1:15">
      <c r="A359">
        <f t="shared" si="44"/>
        <v>2203</v>
      </c>
      <c r="G359" s="3">
        <f>carboncycle!L459</f>
        <v>915.50854232629615</v>
      </c>
      <c r="H359" s="3">
        <f t="shared" si="45"/>
        <v>6.434490994920548</v>
      </c>
      <c r="I359" s="3">
        <f t="shared" si="50"/>
        <v>4.2256980216827023</v>
      </c>
      <c r="J359" s="3">
        <f t="shared" si="46"/>
        <v>2.0041459262588144</v>
      </c>
      <c r="K359">
        <f>carboncycle!U459</f>
        <v>915.50867307687258</v>
      </c>
      <c r="L359" s="3">
        <f t="shared" si="47"/>
        <v>6.4344917589937403</v>
      </c>
      <c r="M359" s="3">
        <f t="shared" si="51"/>
        <v>4.2256987307057461</v>
      </c>
      <c r="N359" s="3">
        <f t="shared" si="48"/>
        <v>2.0041466020243499</v>
      </c>
      <c r="O359" s="16">
        <f t="shared" si="49"/>
        <v>7.0902304383224646E-7</v>
      </c>
    </row>
    <row r="360" spans="1:15">
      <c r="A360">
        <f t="shared" si="44"/>
        <v>2204</v>
      </c>
      <c r="G360" s="3">
        <f>carboncycle!L460</f>
        <v>916.17679080087623</v>
      </c>
      <c r="H360" s="3">
        <f t="shared" si="45"/>
        <v>6.4383946452178566</v>
      </c>
      <c r="I360" s="3">
        <f t="shared" si="50"/>
        <v>4.2344648275815908</v>
      </c>
      <c r="J360" s="3">
        <f t="shared" si="46"/>
        <v>2.0167643421608221</v>
      </c>
      <c r="K360">
        <f>carboncycle!U460</f>
        <v>916.17692122246717</v>
      </c>
      <c r="L360" s="3">
        <f t="shared" si="47"/>
        <v>6.4383954068126368</v>
      </c>
      <c r="M360" s="3">
        <f t="shared" si="51"/>
        <v>4.2344655339808996</v>
      </c>
      <c r="N360" s="3">
        <f t="shared" si="48"/>
        <v>2.0167650181152603</v>
      </c>
      <c r="O360" s="16">
        <f t="shared" si="49"/>
        <v>7.0639930882521185E-7</v>
      </c>
    </row>
    <row r="361" spans="1:15">
      <c r="A361">
        <f t="shared" si="44"/>
        <v>2205</v>
      </c>
      <c r="G361" s="3">
        <f>carboncycle!L461</f>
        <v>916.82126297519994</v>
      </c>
      <c r="H361" s="3">
        <f t="shared" si="45"/>
        <v>6.4421567073407315</v>
      </c>
      <c r="I361" s="3">
        <f t="shared" si="50"/>
        <v>4.2431135407747815</v>
      </c>
      <c r="J361" s="3">
        <f t="shared" si="46"/>
        <v>2.0293608809180119</v>
      </c>
      <c r="K361">
        <f>carboncycle!U461</f>
        <v>916.82139307055786</v>
      </c>
      <c r="L361" s="3">
        <f t="shared" si="47"/>
        <v>6.4421574664964627</v>
      </c>
      <c r="M361" s="3">
        <f t="shared" si="51"/>
        <v>4.2431142445877672</v>
      </c>
      <c r="N361" s="3">
        <f t="shared" si="48"/>
        <v>2.0293615570453771</v>
      </c>
      <c r="O361" s="16">
        <f t="shared" si="49"/>
        <v>7.0381298566957184E-7</v>
      </c>
    </row>
    <row r="362" spans="1:15">
      <c r="A362">
        <f t="shared" si="44"/>
        <v>2206</v>
      </c>
      <c r="G362" s="3">
        <f>carboncycle!L462</f>
        <v>917.44219292451783</v>
      </c>
      <c r="H362" s="3">
        <f t="shared" si="45"/>
        <v>6.4457788428033993</v>
      </c>
      <c r="I362" s="3">
        <f t="shared" si="50"/>
        <v>4.2516449966127157</v>
      </c>
      <c r="J362" s="3">
        <f t="shared" si="46"/>
        <v>2.0419349960259985</v>
      </c>
      <c r="K362">
        <f>carboncycle!U462</f>
        <v>917.44232269636314</v>
      </c>
      <c r="L362" s="3">
        <f t="shared" si="47"/>
        <v>6.4457795995587874</v>
      </c>
      <c r="M362" s="3">
        <f t="shared" si="51"/>
        <v>4.2516456978762402</v>
      </c>
      <c r="N362" s="3">
        <f t="shared" si="48"/>
        <v>2.0419356723106179</v>
      </c>
      <c r="O362" s="16">
        <f t="shared" si="49"/>
        <v>7.0126352458288466E-7</v>
      </c>
    </row>
    <row r="363" spans="1:15">
      <c r="A363">
        <f t="shared" si="44"/>
        <v>2207</v>
      </c>
      <c r="G363" s="3">
        <f>carboncycle!L463</f>
        <v>918.03981521871913</v>
      </c>
      <c r="H363" s="3">
        <f t="shared" si="45"/>
        <v>6.4492627008556971</v>
      </c>
      <c r="I363" s="3">
        <f t="shared" si="50"/>
        <v>4.2600600330188847</v>
      </c>
      <c r="J363" s="3">
        <f t="shared" si="46"/>
        <v>2.0544861488293309</v>
      </c>
      <c r="K363">
        <f>carboncycle!U463</f>
        <v>918.03994466973927</v>
      </c>
      <c r="L363" s="3">
        <f t="shared" si="47"/>
        <v>6.4492634552488042</v>
      </c>
      <c r="M363" s="3">
        <f t="shared" si="51"/>
        <v>4.2600607317692676</v>
      </c>
      <c r="N363" s="3">
        <f t="shared" si="48"/>
        <v>2.0544868252558306</v>
      </c>
      <c r="O363" s="16">
        <f t="shared" si="49"/>
        <v>6.9875038288813585E-7</v>
      </c>
    </row>
    <row r="364" spans="1:15">
      <c r="A364">
        <f t="shared" si="44"/>
        <v>2208</v>
      </c>
      <c r="G364" s="3">
        <f>carboncycle!L464</f>
        <v>918.61436484135459</v>
      </c>
      <c r="H364" s="3">
        <f t="shared" si="45"/>
        <v>6.4526099184372541</v>
      </c>
      <c r="I364" s="3">
        <f t="shared" si="50"/>
        <v>4.2683594902079545</v>
      </c>
      <c r="J364" s="3">
        <f t="shared" si="46"/>
        <v>2.0670138084915277</v>
      </c>
      <c r="K364">
        <f>carboncycle!U464</f>
        <v>918.61449397420552</v>
      </c>
      <c r="L364" s="3">
        <f t="shared" si="47"/>
        <v>6.4526106705055097</v>
      </c>
      <c r="M364" s="3">
        <f t="shared" si="51"/>
        <v>4.2683601864809777</v>
      </c>
      <c r="N364" s="3">
        <f t="shared" si="48"/>
        <v>2.0670144850448269</v>
      </c>
      <c r="O364" s="16">
        <f t="shared" si="49"/>
        <v>6.9627302323738149E-7</v>
      </c>
    </row>
    <row r="365" spans="1:15">
      <c r="A365">
        <f t="shared" si="44"/>
        <v>2209</v>
      </c>
      <c r="G365" s="3">
        <f>carboncycle!L465</f>
        <v>919.16607711076836</v>
      </c>
      <c r="H365" s="3">
        <f t="shared" si="45"/>
        <v>6.4558221201373645</v>
      </c>
      <c r="I365" s="3">
        <f t="shared" si="50"/>
        <v>4.2765442104121263</v>
      </c>
      <c r="J365" s="3">
        <f t="shared" si="46"/>
        <v>2.0795174519636772</v>
      </c>
      <c r="K365">
        <f>carboncycle!U465</f>
        <v>919.16620592807465</v>
      </c>
      <c r="L365" s="3">
        <f t="shared" si="47"/>
        <v>6.455822869917581</v>
      </c>
      <c r="M365" s="3">
        <f t="shared" si="51"/>
        <v>4.2765449042430443</v>
      </c>
      <c r="N365" s="3">
        <f t="shared" si="48"/>
        <v>2.0795181286289841</v>
      </c>
      <c r="O365" s="16">
        <f t="shared" si="49"/>
        <v>6.938309180526403E-7</v>
      </c>
    </row>
    <row r="366" spans="1:15">
      <c r="A366">
        <f t="shared" si="44"/>
        <v>2210</v>
      </c>
      <c r="G366" s="3">
        <f>carboncycle!L466</f>
        <v>919.69518760331357</v>
      </c>
      <c r="H366" s="3">
        <f t="shared" si="45"/>
        <v>6.4589009181604213</v>
      </c>
      <c r="I366" s="3">
        <f t="shared" si="50"/>
        <v>4.2846150376155796</v>
      </c>
      <c r="J366" s="3">
        <f t="shared" si="46"/>
        <v>2.0919965639516644</v>
      </c>
      <c r="K366">
        <f>carboncycle!U466</f>
        <v>919.69531610766865</v>
      </c>
      <c r="L366" s="3">
        <f t="shared" si="47"/>
        <v>6.4589016656887992</v>
      </c>
      <c r="M366" s="3">
        <f t="shared" si="51"/>
        <v>4.2846157290391247</v>
      </c>
      <c r="N366" s="3">
        <f t="shared" si="48"/>
        <v>2.091997240714472</v>
      </c>
      <c r="O366" s="16">
        <f t="shared" si="49"/>
        <v>6.9142354508500148E-7</v>
      </c>
    </row>
    <row r="367" spans="1:15">
      <c r="A367">
        <f t="shared" si="44"/>
        <v>2211</v>
      </c>
      <c r="G367" s="3">
        <f>carboncycle!L467</f>
        <v>920.20193207862076</v>
      </c>
      <c r="H367" s="3">
        <f t="shared" si="45"/>
        <v>6.4618479122966068</v>
      </c>
      <c r="I367" s="3">
        <f t="shared" si="50"/>
        <v>4.2925728172968256</v>
      </c>
      <c r="J367" s="3">
        <f t="shared" si="46"/>
        <v>2.1044506368820755</v>
      </c>
      <c r="K367">
        <f>carboncycle!U467</f>
        <v>920.20206027258757</v>
      </c>
      <c r="L367" s="3">
        <f t="shared" si="47"/>
        <v>6.4618486576087513</v>
      </c>
      <c r="M367" s="3">
        <f t="shared" si="51"/>
        <v>4.2925735063472121</v>
      </c>
      <c r="N367" s="3">
        <f t="shared" si="48"/>
        <v>2.104451313728156</v>
      </c>
      <c r="O367" s="16">
        <f t="shared" si="49"/>
        <v>6.8905038652644635E-7</v>
      </c>
    </row>
    <row r="368" spans="1:15">
      <c r="A368">
        <f t="shared" si="44"/>
        <v>2212</v>
      </c>
      <c r="G368" s="3">
        <f>carboncycle!L468</f>
        <v>920.68654640689488</v>
      </c>
      <c r="H368" s="3">
        <f t="shared" si="45"/>
        <v>6.4646646898977052</v>
      </c>
      <c r="I368" s="3">
        <f t="shared" si="50"/>
        <v>4.3004183961787961</v>
      </c>
      <c r="J368" s="3">
        <f t="shared" si="46"/>
        <v>2.1168791708668313</v>
      </c>
      <c r="K368">
        <f>carboncycle!U468</f>
        <v>920.68667429300626</v>
      </c>
      <c r="L368" s="3">
        <f t="shared" si="47"/>
        <v>6.4646654330286335</v>
      </c>
      <c r="M368" s="3">
        <f t="shared" si="51"/>
        <v>4.3004190828897331</v>
      </c>
      <c r="N368" s="3">
        <f t="shared" si="48"/>
        <v>2.1168798477822324</v>
      </c>
      <c r="O368" s="16">
        <f t="shared" si="49"/>
        <v>6.8671093700345409E-7</v>
      </c>
    </row>
    <row r="369" spans="1:15">
      <c r="A369">
        <f t="shared" si="44"/>
        <v>2213</v>
      </c>
      <c r="G369" s="3">
        <f>carboncycle!L469</f>
        <v>921.14926649820723</v>
      </c>
      <c r="H369" s="3">
        <f t="shared" si="45"/>
        <v>6.4673528258577706</v>
      </c>
      <c r="I369" s="3">
        <f t="shared" si="50"/>
        <v>4.308152621986526</v>
      </c>
      <c r="J369" s="3">
        <f t="shared" si="46"/>
        <v>2.1292816736666031</v>
      </c>
      <c r="K369">
        <f>carboncycle!U469</f>
        <v>921.149394078966</v>
      </c>
      <c r="L369" s="3">
        <f t="shared" si="47"/>
        <v>6.4673535668419264</v>
      </c>
      <c r="M369" s="3">
        <f t="shared" si="51"/>
        <v>4.3081533063912207</v>
      </c>
      <c r="N369" s="3">
        <f t="shared" si="48"/>
        <v>2.1292823506376428</v>
      </c>
      <c r="O369" s="16">
        <f t="shared" si="49"/>
        <v>6.8440469469521759E-7</v>
      </c>
    </row>
    <row r="370" spans="1:15">
      <c r="A370">
        <f t="shared" si="44"/>
        <v>2214</v>
      </c>
      <c r="G370" s="3">
        <f>carboncycle!L470</f>
        <v>921.59032823375651</v>
      </c>
      <c r="H370" s="3">
        <f t="shared" si="45"/>
        <v>6.4699138825985001</v>
      </c>
      <c r="I370" s="3">
        <f t="shared" si="50"/>
        <v>4.3157763432122458</v>
      </c>
      <c r="J370" s="3">
        <f t="shared" si="46"/>
        <v>2.1416576606530602</v>
      </c>
      <c r="K370">
        <f>carboncycle!U470</f>
        <v>921.59045551163661</v>
      </c>
      <c r="L370" s="3">
        <f t="shared" si="47"/>
        <v>6.4699146214697647</v>
      </c>
      <c r="M370" s="3">
        <f t="shared" si="51"/>
        <v>4.3157770253434098</v>
      </c>
      <c r="N370" s="3">
        <f t="shared" si="48"/>
        <v>2.141658337666323</v>
      </c>
      <c r="O370" s="16">
        <f t="shared" si="49"/>
        <v>6.8213116399817864E-7</v>
      </c>
    </row>
    <row r="371" spans="1:15">
      <c r="A371">
        <f t="shared" ref="A371:A434" si="52">1+A370</f>
        <v>2215</v>
      </c>
      <c r="G371" s="3">
        <f>carboncycle!L471</f>
        <v>922.00996739907123</v>
      </c>
      <c r="H371" s="3">
        <f t="shared" si="45"/>
        <v>6.4723494100591168</v>
      </c>
      <c r="I371" s="3">
        <f t="shared" si="50"/>
        <v>4.3232904088877344</v>
      </c>
      <c r="J371" s="3">
        <f t="shared" si="46"/>
        <v>2.1540066547699963</v>
      </c>
      <c r="K371">
        <f>carboncycle!U471</f>
        <v>922.0100943765176</v>
      </c>
      <c r="L371" s="3">
        <f t="shared" si="47"/>
        <v>6.4723501468508164</v>
      </c>
      <c r="M371" s="3">
        <f t="shared" si="51"/>
        <v>4.3232910887775917</v>
      </c>
      <c r="N371" s="3">
        <f t="shared" si="48"/>
        <v>2.1540073318123287</v>
      </c>
      <c r="O371" s="16">
        <f t="shared" si="49"/>
        <v>6.7988985730238483E-7</v>
      </c>
    </row>
    <row r="372" spans="1:15">
      <c r="A372">
        <f t="shared" si="52"/>
        <v>2216</v>
      </c>
      <c r="G372" s="3">
        <f>carboncycle!L472</f>
        <v>922.40841961911917</v>
      </c>
      <c r="H372" s="3">
        <f t="shared" si="45"/>
        <v>6.4746609456905357</v>
      </c>
      <c r="I372" s="3">
        <f t="shared" si="50"/>
        <v>4.3306956683637727</v>
      </c>
      <c r="J372" s="3">
        <f t="shared" si="46"/>
        <v>2.1663281864933852</v>
      </c>
      <c r="K372">
        <f>carboncycle!U472</f>
        <v>922.40854629854778</v>
      </c>
      <c r="L372" s="3">
        <f t="shared" si="47"/>
        <v>6.4746616804354513</v>
      </c>
      <c r="M372" s="3">
        <f t="shared" si="51"/>
        <v>4.3306963460440686</v>
      </c>
      <c r="N372" s="3">
        <f t="shared" si="48"/>
        <v>2.1663288635518914</v>
      </c>
      <c r="O372" s="16">
        <f t="shared" si="49"/>
        <v>6.7768029587966794E-7</v>
      </c>
    </row>
    <row r="373" spans="1:15">
      <c r="A373">
        <f t="shared" si="52"/>
        <v>2217</v>
      </c>
      <c r="G373" s="3">
        <f>carboncycle!L473</f>
        <v>922.7859202952975</v>
      </c>
      <c r="H373" s="3">
        <f t="shared" si="45"/>
        <v>6.4768500144536931</v>
      </c>
      <c r="I373" s="3">
        <f t="shared" si="50"/>
        <v>4.3379929710965461</v>
      </c>
      <c r="J373" s="3">
        <f t="shared" si="46"/>
        <v>2.1786217937904091</v>
      </c>
      <c r="K373">
        <f>carboncycle!U473</f>
        <v>922.78604667909644</v>
      </c>
      <c r="L373" s="3">
        <f t="shared" si="47"/>
        <v>6.4768507471840744</v>
      </c>
      <c r="M373" s="3">
        <f t="shared" si="51"/>
        <v>4.3379936465985498</v>
      </c>
      <c r="N373" s="3">
        <f t="shared" si="48"/>
        <v>2.1786224708524471</v>
      </c>
      <c r="O373" s="16">
        <f t="shared" si="49"/>
        <v>6.7550200366639501E-7</v>
      </c>
    </row>
    <row r="374" spans="1:15">
      <c r="A374">
        <f t="shared" si="52"/>
        <v>2218</v>
      </c>
      <c r="G374" s="3">
        <f>carboncycle!L474</f>
        <v>923.14270454427469</v>
      </c>
      <c r="H374" s="3">
        <f t="shared" si="45"/>
        <v>6.4789181288218352</v>
      </c>
      <c r="I374" s="3">
        <f t="shared" si="50"/>
        <v>4.3451831664408269</v>
      </c>
      <c r="J374" s="3">
        <f t="shared" si="46"/>
        <v>2.1908870220775079</v>
      </c>
      <c r="K374">
        <f>carboncycle!U474</f>
        <v>923.14283063480434</v>
      </c>
      <c r="L374" s="3">
        <f t="shared" si="47"/>
        <v>6.4789188595694052</v>
      </c>
      <c r="M374" s="3">
        <f t="shared" si="51"/>
        <v>4.3451838397953395</v>
      </c>
      <c r="N374" s="3">
        <f t="shared" si="48"/>
        <v>2.1908876991306849</v>
      </c>
      <c r="O374" s="16">
        <f t="shared" si="49"/>
        <v>6.7335451259253887E-7</v>
      </c>
    </row>
    <row r="375" spans="1:15">
      <c r="A375">
        <f t="shared" si="52"/>
        <v>2219</v>
      </c>
      <c r="G375" s="3">
        <f>carboncycle!L475</f>
        <v>923.47900713865215</v>
      </c>
      <c r="H375" s="3">
        <f t="shared" si="45"/>
        <v>6.4808667887866003</v>
      </c>
      <c r="I375" s="3">
        <f t="shared" si="50"/>
        <v>4.3522671034498019</v>
      </c>
      <c r="J375" s="3">
        <f t="shared" si="46"/>
        <v>2.2031234241774915</v>
      </c>
      <c r="K375">
        <f>carboncycle!U475</f>
        <v>923.47913293824524</v>
      </c>
      <c r="L375" s="3">
        <f t="shared" si="47"/>
        <v>6.4808675175825687</v>
      </c>
      <c r="M375" s="3">
        <f t="shared" si="51"/>
        <v>4.3522677746871654</v>
      </c>
      <c r="N375" s="3">
        <f t="shared" si="48"/>
        <v>2.2031241012096601</v>
      </c>
      <c r="O375" s="16">
        <f t="shared" si="49"/>
        <v>6.7123736346985652E-7</v>
      </c>
    </row>
    <row r="376" spans="1:15">
      <c r="A376">
        <f t="shared" si="52"/>
        <v>2220</v>
      </c>
      <c r="G376" s="3">
        <f>carboncycle!L476</f>
        <v>923.79506244941604</v>
      </c>
      <c r="H376" s="3">
        <f t="shared" si="45"/>
        <v>6.4826974818677447</v>
      </c>
      <c r="I376" s="3">
        <f t="shared" si="50"/>
        <v>4.359245630681384</v>
      </c>
      <c r="J376" s="3">
        <f t="shared" si="46"/>
        <v>2.215330560275758</v>
      </c>
      <c r="K376">
        <f>carboncycle!U476</f>
        <v>923.79518796037826</v>
      </c>
      <c r="L376" s="3">
        <f t="shared" si="47"/>
        <v>6.482698208742816</v>
      </c>
      <c r="M376" s="3">
        <f t="shared" si="51"/>
        <v>4.3592462998314847</v>
      </c>
      <c r="N376" s="3">
        <f t="shared" si="48"/>
        <v>2.2153312372750125</v>
      </c>
      <c r="O376" s="16">
        <f t="shared" si="49"/>
        <v>6.6915010066281866E-7</v>
      </c>
    </row>
    <row r="377" spans="1:15">
      <c r="A377">
        <f t="shared" si="52"/>
        <v>2221</v>
      </c>
      <c r="G377" s="3">
        <f>carboncycle!L477</f>
        <v>924.09110439015012</v>
      </c>
      <c r="H377" s="3">
        <f t="shared" si="45"/>
        <v>6.4844116831263499</v>
      </c>
      <c r="I377" s="3">
        <f t="shared" si="50"/>
        <v>4.3661195960108614</v>
      </c>
      <c r="J377" s="3">
        <f t="shared" si="46"/>
        <v>2.2275079978756618</v>
      </c>
      <c r="K377">
        <f>carboncycle!U477</f>
        <v>924.09122961476066</v>
      </c>
      <c r="L377" s="3">
        <f t="shared" si="47"/>
        <v>6.4844124081107344</v>
      </c>
      <c r="M377" s="3">
        <f t="shared" si="51"/>
        <v>4.3661202631031379</v>
      </c>
      <c r="N377" s="3">
        <f t="shared" si="48"/>
        <v>2.2275086748303332</v>
      </c>
      <c r="O377" s="16">
        <f t="shared" si="49"/>
        <v>6.6709227652950176E-7</v>
      </c>
    </row>
    <row r="378" spans="1:15">
      <c r="A378">
        <f t="shared" si="52"/>
        <v>2222</v>
      </c>
      <c r="G378" s="3">
        <f>carboncycle!L478</f>
        <v>924.36736636297996</v>
      </c>
      <c r="H378" s="3">
        <f t="shared" si="45"/>
        <v>6.4860108551813669</v>
      </c>
      <c r="I378" s="3">
        <f t="shared" si="50"/>
        <v>4.3728898464497403</v>
      </c>
      <c r="J378" s="3">
        <f t="shared" si="46"/>
        <v>2.2396553117530695</v>
      </c>
      <c r="K378">
        <f>carboncycle!U478</f>
        <v>924.36749130349142</v>
      </c>
      <c r="L378" s="3">
        <f t="shared" si="47"/>
        <v>6.4860115783047867</v>
      </c>
      <c r="M378" s="3">
        <f t="shared" si="51"/>
        <v>4.3728905115131891</v>
      </c>
      <c r="N378" s="3">
        <f t="shared" si="48"/>
        <v>2.2396559886517227</v>
      </c>
      <c r="O378" s="16">
        <f t="shared" si="49"/>
        <v>6.6506344875705281E-7</v>
      </c>
    </row>
    <row r="379" spans="1:15">
      <c r="A379">
        <f t="shared" si="52"/>
        <v>2223</v>
      </c>
      <c r="G379" s="3">
        <f>carboncycle!L479</f>
        <v>924.62408120621592</v>
      </c>
      <c r="H379" s="3">
        <f t="shared" si="45"/>
        <v>6.4874964482293427</v>
      </c>
      <c r="I379" s="3">
        <f t="shared" si="50"/>
        <v>4.3795572279706318</v>
      </c>
      <c r="J379" s="3">
        <f t="shared" si="46"/>
        <v>2.2517720839101467</v>
      </c>
      <c r="K379">
        <f>carboncycle!U479</f>
        <v>924.62420586485518</v>
      </c>
      <c r="L379" s="3">
        <f t="shared" si="47"/>
        <v>6.4874971695210411</v>
      </c>
      <c r="M379" s="3">
        <f t="shared" si="51"/>
        <v>4.3795578910338158</v>
      </c>
      <c r="N379" s="3">
        <f t="shared" si="48"/>
        <v>2.2517727607415758</v>
      </c>
      <c r="O379" s="16">
        <f t="shared" si="49"/>
        <v>6.63063183914403E-7</v>
      </c>
    </row>
    <row r="380" spans="1:15">
      <c r="A380">
        <f t="shared" si="52"/>
        <v>2224</v>
      </c>
      <c r="G380" s="3">
        <f>carboncycle!L480</f>
        <v>924.86148114366824</v>
      </c>
      <c r="H380" s="3">
        <f t="shared" si="45"/>
        <v>6.4888699000671943</v>
      </c>
      <c r="I380" s="3">
        <f t="shared" si="50"/>
        <v>4.3861225853380503</v>
      </c>
      <c r="J380" s="3">
        <f t="shared" si="46"/>
        <v>2.2638579035284101</v>
      </c>
      <c r="K380">
        <f>carboncycle!U480</f>
        <v>924.86160552263652</v>
      </c>
      <c r="L380" s="3">
        <f t="shared" si="47"/>
        <v>6.4888706195559491</v>
      </c>
      <c r="M380" s="3">
        <f t="shared" si="51"/>
        <v>4.3861232464291033</v>
      </c>
      <c r="N380" s="3">
        <f t="shared" si="48"/>
        <v>2.2638585802816356</v>
      </c>
      <c r="O380" s="16">
        <f t="shared" si="49"/>
        <v>6.6109105301137561E-7</v>
      </c>
    </row>
    <row r="381" spans="1:15">
      <c r="A381">
        <f t="shared" si="52"/>
        <v>2225</v>
      </c>
      <c r="G381" s="3">
        <f>carboncycle!L481</f>
        <v>925.07979773560317</v>
      </c>
      <c r="H381" s="3">
        <f t="shared" si="45"/>
        <v>6.4901326361179095</v>
      </c>
      <c r="I381" s="3">
        <f t="shared" si="50"/>
        <v>4.3925867619449734</v>
      </c>
      <c r="J381" s="3">
        <f t="shared" si="46"/>
        <v>2.275912366921089</v>
      </c>
      <c r="K381">
        <f>carboncycle!U481</f>
        <v>925.07992183707609</v>
      </c>
      <c r="L381" s="3">
        <f t="shared" si="47"/>
        <v>6.4901333538320323</v>
      </c>
      <c r="M381" s="3">
        <f t="shared" si="51"/>
        <v>4.3925874210916058</v>
      </c>
      <c r="N381" s="3">
        <f t="shared" si="48"/>
        <v>2.2759130435853532</v>
      </c>
      <c r="O381" s="16">
        <f t="shared" si="49"/>
        <v>6.5914663238686444E-7</v>
      </c>
    </row>
    <row r="382" spans="1:15">
      <c r="A382">
        <f t="shared" si="52"/>
        <v>2226</v>
      </c>
      <c r="G382" s="3">
        <f>carboncycle!L482</f>
        <v>925.27926183130739</v>
      </c>
      <c r="H382" s="3">
        <f t="shared" si="45"/>
        <v>6.4912860694590053</v>
      </c>
      <c r="I382" s="3">
        <f t="shared" si="50"/>
        <v>4.3989505996550324</v>
      </c>
      <c r="J382" s="3">
        <f t="shared" si="46"/>
        <v>2.2879350774848248</v>
      </c>
      <c r="K382">
        <f>carboncycle!U482</f>
        <v>925.27938565743568</v>
      </c>
      <c r="L382" s="3">
        <f t="shared" si="47"/>
        <v>6.4912867854263574</v>
      </c>
      <c r="M382" s="3">
        <f t="shared" si="51"/>
        <v>4.3989512568845397</v>
      </c>
      <c r="N382" s="3">
        <f t="shared" si="48"/>
        <v>2.2879357540495886</v>
      </c>
      <c r="O382" s="16">
        <f t="shared" si="49"/>
        <v>6.572295072615475E-7</v>
      </c>
    </row>
    <row r="383" spans="1:15">
      <c r="A383">
        <f t="shared" si="52"/>
        <v>2227</v>
      </c>
      <c r="G383" s="3">
        <f>carboncycle!L483</f>
        <v>925.46010352323708</v>
      </c>
      <c r="H383" s="3">
        <f t="shared" si="45"/>
        <v>6.4923316008536629</v>
      </c>
      <c r="I383" s="3">
        <f t="shared" si="50"/>
        <v>4.4052149386501949</v>
      </c>
      <c r="J383" s="3">
        <f t="shared" si="46"/>
        <v>2.2999256456507515</v>
      </c>
      <c r="K383">
        <f>carboncycle!U483</f>
        <v>925.46022707614713</v>
      </c>
      <c r="L383" s="3">
        <f t="shared" si="47"/>
        <v>6.4923323151016588</v>
      </c>
      <c r="M383" s="3">
        <f t="shared" si="51"/>
        <v>4.4052155939894604</v>
      </c>
      <c r="N383" s="3">
        <f t="shared" si="48"/>
        <v>2.2999263221056911</v>
      </c>
      <c r="O383" s="16">
        <f t="shared" si="49"/>
        <v>6.5533926552063804E-7</v>
      </c>
    </row>
    <row r="384" spans="1:15">
      <c r="A384">
        <f t="shared" si="52"/>
        <v>2228</v>
      </c>
      <c r="G384" s="3">
        <f>carboncycle!L484</f>
        <v>925.62255210271599</v>
      </c>
      <c r="H384" s="3">
        <f t="shared" si="45"/>
        <v>6.4932706187843872</v>
      </c>
      <c r="I384" s="3">
        <f t="shared" si="50"/>
        <v>4.411380617283803</v>
      </c>
      <c r="J384" s="3">
        <f t="shared" si="46"/>
        <v>2.3118836888349885</v>
      </c>
      <c r="K384">
        <f>carboncycle!U484</f>
        <v>925.62267538450931</v>
      </c>
      <c r="L384" s="3">
        <f t="shared" si="47"/>
        <v>6.493271331340007</v>
      </c>
      <c r="M384" s="3">
        <f t="shared" si="51"/>
        <v>4.4113812707593087</v>
      </c>
      <c r="N384" s="3">
        <f t="shared" si="48"/>
        <v>2.3118843651699907</v>
      </c>
      <c r="O384" s="16">
        <f t="shared" si="49"/>
        <v>6.5347550570749036E-7</v>
      </c>
    </row>
    <row r="385" spans="1:15">
      <c r="A385">
        <f t="shared" si="52"/>
        <v>2229</v>
      </c>
      <c r="G385" s="3">
        <f>carboncycle!L485</f>
        <v>925.7668360171557</v>
      </c>
      <c r="H385" s="3">
        <f t="shared" si="45"/>
        <v>6.4941044994890831</v>
      </c>
      <c r="I385" s="3">
        <f t="shared" si="50"/>
        <v>4.4174484719388509</v>
      </c>
      <c r="J385" s="3">
        <f t="shared" si="46"/>
        <v>2.3238088313885776</v>
      </c>
      <c r="K385">
        <f>carboncycle!U485</f>
        <v>925.76695902991025</v>
      </c>
      <c r="L385" s="3">
        <f t="shared" si="47"/>
        <v>6.4941052103788746</v>
      </c>
      <c r="M385" s="3">
        <f t="shared" si="51"/>
        <v>4.4174491235766782</v>
      </c>
      <c r="N385" s="3">
        <f t="shared" si="48"/>
        <v>2.3238095075937379</v>
      </c>
      <c r="O385" s="16">
        <f t="shared" si="49"/>
        <v>6.5163782725363717E-7</v>
      </c>
    </row>
    <row r="386" spans="1:15">
      <c r="A386">
        <f t="shared" si="52"/>
        <v>2230</v>
      </c>
      <c r="G386" s="3">
        <f>carboncycle!L486</f>
        <v>925.89318282877036</v>
      </c>
      <c r="H386" s="3">
        <f t="shared" si="45"/>
        <v>6.4948346069994338</v>
      </c>
      <c r="I386" s="3">
        <f t="shared" si="50"/>
        <v>4.4234193368913477</v>
      </c>
      <c r="J386" s="3">
        <f t="shared" si="46"/>
        <v>2.3357007045469032</v>
      </c>
      <c r="K386">
        <f>carboncycle!U486</f>
        <v>925.89330557454048</v>
      </c>
      <c r="L386" s="3">
        <f t="shared" si="47"/>
        <v>6.4948353162495271</v>
      </c>
      <c r="M386" s="3">
        <f t="shared" si="51"/>
        <v>4.4234199867171871</v>
      </c>
      <c r="N386" s="3">
        <f t="shared" si="48"/>
        <v>2.3357013806125209</v>
      </c>
      <c r="O386" s="16">
        <f t="shared" si="49"/>
        <v>6.4982583936057381E-7</v>
      </c>
    </row>
    <row r="387" spans="1:15">
      <c r="A387">
        <f t="shared" si="52"/>
        <v>2231</v>
      </c>
      <c r="G387" s="3">
        <f>carboncycle!L487</f>
        <v>926.00181917475334</v>
      </c>
      <c r="H387" s="3">
        <f t="shared" si="45"/>
        <v>6.4954622931814754</v>
      </c>
      <c r="I387" s="3">
        <f t="shared" si="50"/>
        <v>4.4292940441786648</v>
      </c>
      <c r="J387" s="3">
        <f t="shared" si="46"/>
        <v>2.3475589463786197</v>
      </c>
      <c r="K387">
        <f>carboncycle!U487</f>
        <v>926.00194165556968</v>
      </c>
      <c r="L387" s="3">
        <f t="shared" si="47"/>
        <v>6.4954630008175842</v>
      </c>
      <c r="M387" s="3">
        <f t="shared" si="51"/>
        <v>4.4292946922178196</v>
      </c>
      <c r="N387" s="3">
        <f t="shared" si="48"/>
        <v>2.3475596222951953</v>
      </c>
      <c r="O387" s="16">
        <f t="shared" si="49"/>
        <v>6.4803915478250929E-7</v>
      </c>
    </row>
    <row r="388" spans="1:15">
      <c r="A388">
        <f t="shared" si="52"/>
        <v>2232</v>
      </c>
      <c r="G388" s="3">
        <f>carboncycle!L488</f>
        <v>926.09297072888887</v>
      </c>
      <c r="H388" s="3">
        <f t="shared" si="45"/>
        <v>6.4959888977782567</v>
      </c>
      <c r="I388" s="3">
        <f t="shared" si="50"/>
        <v>4.4350734234727254</v>
      </c>
      <c r="J388" s="3">
        <f t="shared" si="46"/>
        <v>2.3593832017341239</v>
      </c>
      <c r="K388">
        <f>carboncycle!U488</f>
        <v>926.09309294675927</v>
      </c>
      <c r="L388" s="3">
        <f t="shared" si="47"/>
        <v>6.4959896038256879</v>
      </c>
      <c r="M388" s="3">
        <f t="shared" si="51"/>
        <v>4.4350740697501188</v>
      </c>
      <c r="N388" s="3">
        <f t="shared" si="48"/>
        <v>2.3593838774923559</v>
      </c>
      <c r="O388" s="16">
        <f t="shared" si="49"/>
        <v>6.4627739337907997E-7</v>
      </c>
    </row>
    <row r="389" spans="1:15">
      <c r="A389">
        <f t="shared" si="52"/>
        <v>2233</v>
      </c>
      <c r="G389" s="3">
        <f>carboncycle!L489</f>
        <v>926.16686216456969</v>
      </c>
      <c r="H389" s="3">
        <f t="shared" si="45"/>
        <v>6.496415748454476</v>
      </c>
      <c r="I389" s="3">
        <f t="shared" si="50"/>
        <v>4.4407583019579242</v>
      </c>
      <c r="J389" s="3">
        <f t="shared" si="46"/>
        <v>2.371173122193599</v>
      </c>
      <c r="K389">
        <f>carboncycle!U489</f>
        <v>926.16698412147889</v>
      </c>
      <c r="L389" s="3">
        <f t="shared" si="47"/>
        <v>6.4964164529381367</v>
      </c>
      <c r="M389" s="3">
        <f t="shared" si="51"/>
        <v>4.4407589464981045</v>
      </c>
      <c r="N389" s="3">
        <f t="shared" si="48"/>
        <v>2.3711737977843801</v>
      </c>
      <c r="O389" s="16">
        <f t="shared" si="49"/>
        <v>6.4454018033899274E-7</v>
      </c>
    </row>
    <row r="390" spans="1:15">
      <c r="A390">
        <f t="shared" si="52"/>
        <v>2234</v>
      </c>
      <c r="G390" s="3">
        <f>carboncycle!L490</f>
        <v>926.22371711919266</v>
      </c>
      <c r="H390" s="3">
        <f t="shared" si="45"/>
        <v>6.4967441608430185</v>
      </c>
      <c r="I390" s="3">
        <f t="shared" si="50"/>
        <v>4.4463495042136509</v>
      </c>
      <c r="J390" s="3">
        <f t="shared" si="46"/>
        <v>2.3829283660146605</v>
      </c>
      <c r="K390">
        <f>carboncycle!U490</f>
        <v>926.22383881710334</v>
      </c>
      <c r="L390" s="3">
        <f t="shared" si="47"/>
        <v>6.4967448637874226</v>
      </c>
      <c r="M390" s="3">
        <f t="shared" si="51"/>
        <v>4.446350147040798</v>
      </c>
      <c r="N390" s="3">
        <f t="shared" si="48"/>
        <v>2.3829290414290742</v>
      </c>
      <c r="O390" s="16">
        <f t="shared" si="49"/>
        <v>6.4282714706820343E-7</v>
      </c>
    </row>
    <row r="391" spans="1:15">
      <c r="A391">
        <f t="shared" si="52"/>
        <v>2235</v>
      </c>
      <c r="G391" s="3">
        <f>carboncycle!L491</f>
        <v>926.26375815990218</v>
      </c>
      <c r="H391" s="3">
        <f t="shared" ref="H391:H454" si="53">H$3*LN(G391/G$3)</f>
        <v>6.4969754385932736</v>
      </c>
      <c r="I391" s="3">
        <f t="shared" si="50"/>
        <v>4.4518478521013041</v>
      </c>
      <c r="J391" s="3">
        <f t="shared" ref="J391:J454" si="54">J390+J$3*(I390-J390)</f>
        <v>2.3946485980796308</v>
      </c>
      <c r="K391">
        <f>carboncycle!U491</f>
        <v>926.26387960075476</v>
      </c>
      <c r="L391" s="3">
        <f t="shared" ref="L391:L454" si="55">L$3*LN(K391/K$3)</f>
        <v>6.4969761400225519</v>
      </c>
      <c r="M391" s="3">
        <f t="shared" si="51"/>
        <v>4.4518484932392335</v>
      </c>
      <c r="N391" s="3">
        <f t="shared" ref="N391:N454" si="56">N390+N$3*(M390-N390)</f>
        <v>2.3946492733089491</v>
      </c>
      <c r="O391" s="16">
        <f t="shared" ref="O391:O454" si="57">M391-I391</f>
        <v>6.4113792941355996E-7</v>
      </c>
    </row>
    <row r="392" spans="1:15">
      <c r="A392">
        <f t="shared" si="52"/>
        <v>2236</v>
      </c>
      <c r="G392" s="3">
        <f>carboncycle!L492</f>
        <v>926.28720675065642</v>
      </c>
      <c r="H392" s="3">
        <f t="shared" si="53"/>
        <v>6.4971108734211604</v>
      </c>
      <c r="I392" s="3">
        <f t="shared" ref="I392:I455" si="58">I391+I$3*(I$4*H392-I391)+I$5*(J391-I391)</f>
        <v>4.4572541646556765</v>
      </c>
      <c r="J392" s="3">
        <f t="shared" si="54"/>
        <v>2.4063334898424737</v>
      </c>
      <c r="K392">
        <f>carboncycle!U492</f>
        <v>926.28732793636937</v>
      </c>
      <c r="L392" s="3">
        <f t="shared" si="55"/>
        <v>6.4971115733590592</v>
      </c>
      <c r="M392" s="3">
        <f t="shared" ref="M392:M455" si="59">M391+M$3*(M$4*L392-M391)+M$5*(N391-M391)</f>
        <v>4.4572548041278459</v>
      </c>
      <c r="N392" s="3">
        <f t="shared" si="56"/>
        <v>2.4063341648781531</v>
      </c>
      <c r="O392" s="16">
        <f t="shared" si="57"/>
        <v>6.3947216943915919E-7</v>
      </c>
    </row>
    <row r="393" spans="1:15">
      <c r="A393">
        <f t="shared" si="52"/>
        <v>2237</v>
      </c>
      <c r="G393" s="3">
        <f>carboncycle!L493</f>
        <v>926.29428322058607</v>
      </c>
      <c r="H393" s="3">
        <f t="shared" si="53"/>
        <v>6.4971517451607612</v>
      </c>
      <c r="I393" s="3">
        <f t="shared" si="58"/>
        <v>4.4625692579806033</v>
      </c>
      <c r="J393" s="3">
        <f t="shared" si="54"/>
        <v>2.4179827192754129</v>
      </c>
      <c r="K393">
        <f>carboncycle!U493</f>
        <v>926.29440415305589</v>
      </c>
      <c r="L393" s="3">
        <f t="shared" si="55"/>
        <v>6.4971524436306574</v>
      </c>
      <c r="M393" s="3">
        <f t="shared" si="59"/>
        <v>4.4625698958101179</v>
      </c>
      <c r="N393" s="3">
        <f t="shared" si="56"/>
        <v>2.4179833941090916</v>
      </c>
      <c r="O393" s="16">
        <f t="shared" si="57"/>
        <v>6.378295145381685E-7</v>
      </c>
    </row>
    <row r="394" spans="1:15">
      <c r="A394">
        <f t="shared" si="52"/>
        <v>2238</v>
      </c>
      <c r="G394" s="3">
        <f>carboncycle!L494</f>
        <v>926.28520673361709</v>
      </c>
      <c r="H394" s="3">
        <f t="shared" si="53"/>
        <v>6.4970993218174744</v>
      </c>
      <c r="I394" s="3">
        <f t="shared" si="58"/>
        <v>4.4677939451487552</v>
      </c>
      <c r="J394" s="3">
        <f t="shared" si="54"/>
        <v>2.4295959708152584</v>
      </c>
      <c r="K394">
        <f>carboncycle!U494</f>
        <v>926.28532741471986</v>
      </c>
      <c r="L394" s="3">
        <f t="shared" si="55"/>
        <v>6.497100018842378</v>
      </c>
      <c r="M394" s="3">
        <f t="shared" si="59"/>
        <v>4.4677945813583726</v>
      </c>
      <c r="N394" s="3">
        <f t="shared" si="56"/>
        <v>2.4295966454387532</v>
      </c>
      <c r="O394" s="16">
        <f t="shared" si="57"/>
        <v>6.3620961743282578E-7</v>
      </c>
    </row>
    <row r="395" spans="1:15">
      <c r="A395">
        <f t="shared" si="52"/>
        <v>2239</v>
      </c>
      <c r="G395" s="3">
        <f>carboncycle!L495</f>
        <v>926.26019525933657</v>
      </c>
      <c r="H395" s="3">
        <f t="shared" si="53"/>
        <v>6.4969548596226323</v>
      </c>
      <c r="I395" s="3">
        <f t="shared" si="58"/>
        <v>4.472929036105473</v>
      </c>
      <c r="J395" s="3">
        <f t="shared" si="54"/>
        <v>2.4411729353094724</v>
      </c>
      <c r="K395">
        <f>carboncycle!U495</f>
        <v>926.26031569092652</v>
      </c>
      <c r="L395" s="3">
        <f t="shared" si="55"/>
        <v>6.4969555552251927</v>
      </c>
      <c r="M395" s="3">
        <f t="shared" si="59"/>
        <v>4.4729296707176092</v>
      </c>
      <c r="N395" s="3">
        <f t="shared" si="56"/>
        <v>2.4411736097147765</v>
      </c>
      <c r="O395" s="16">
        <f t="shared" si="57"/>
        <v>6.3461213617443946E-7</v>
      </c>
    </row>
    <row r="396" spans="1:15">
      <c r="A396">
        <f t="shared" si="52"/>
        <v>2240</v>
      </c>
      <c r="G396" s="3">
        <f>carboncycle!L496</f>
        <v>926.21946554506542</v>
      </c>
      <c r="H396" s="3">
        <f t="shared" si="53"/>
        <v>6.4967196030894598</v>
      </c>
      <c r="I396" s="3">
        <f t="shared" si="58"/>
        <v>4.4779753375765337</v>
      </c>
      <c r="J396" s="3">
        <f t="shared" si="54"/>
        <v>2.4527133099619935</v>
      </c>
      <c r="K396">
        <f>carboncycle!U496</f>
        <v>926.21958572897631</v>
      </c>
      <c r="L396" s="3">
        <f t="shared" si="55"/>
        <v>6.496720297291974</v>
      </c>
      <c r="M396" s="3">
        <f t="shared" si="59"/>
        <v>4.4779759706132687</v>
      </c>
      <c r="N396" s="3">
        <f t="shared" si="56"/>
        <v>2.4527139841412726</v>
      </c>
      <c r="O396" s="16">
        <f t="shared" si="57"/>
        <v>6.3303673503156688E-7</v>
      </c>
    </row>
    <row r="397" spans="1:15">
      <c r="A397">
        <f t="shared" si="52"/>
        <v>2241</v>
      </c>
      <c r="G397" s="3">
        <f>carboncycle!L497</f>
        <v>926.16323308911979</v>
      </c>
      <c r="H397" s="3">
        <f t="shared" si="53"/>
        <v>6.4963947850703505</v>
      </c>
      <c r="I397" s="3">
        <f t="shared" si="58"/>
        <v>4.4829336529797477</v>
      </c>
      <c r="J397" s="3">
        <f t="shared" si="54"/>
        <v>2.4642167982788443</v>
      </c>
      <c r="K397">
        <f>carboncycle!U497</f>
        <v>926.16335302716482</v>
      </c>
      <c r="L397" s="3">
        <f t="shared" si="55"/>
        <v>6.4963954778947643</v>
      </c>
      <c r="M397" s="3">
        <f t="shared" si="59"/>
        <v>4.4829342844628304</v>
      </c>
      <c r="N397" s="3">
        <f t="shared" si="56"/>
        <v>2.4642174722244334</v>
      </c>
      <c r="O397" s="16">
        <f t="shared" si="57"/>
        <v>6.314830827136575E-7</v>
      </c>
    </row>
    <row r="398" spans="1:15">
      <c r="A398">
        <f t="shared" si="52"/>
        <v>2242</v>
      </c>
      <c r="G398" s="3">
        <f>carboncycle!L498</f>
        <v>926.09171211522846</v>
      </c>
      <c r="H398" s="3">
        <f t="shared" si="53"/>
        <v>6.4959816268153281</v>
      </c>
      <c r="I398" s="3">
        <f t="shared" si="58"/>
        <v>4.4878047823402794</v>
      </c>
      <c r="J398" s="3">
        <f t="shared" si="54"/>
        <v>2.4756831100135455</v>
      </c>
      <c r="K398">
        <f>carboncycle!U498</f>
        <v>926.09183180920093</v>
      </c>
      <c r="L398" s="3">
        <f t="shared" si="55"/>
        <v>6.4959823182832501</v>
      </c>
      <c r="M398" s="3">
        <f t="shared" si="59"/>
        <v>4.4878054122911308</v>
      </c>
      <c r="N398" s="3">
        <f t="shared" si="56"/>
        <v>2.4756837837179475</v>
      </c>
      <c r="O398" s="16">
        <f t="shared" si="57"/>
        <v>6.2995085148287444E-7</v>
      </c>
    </row>
    <row r="399" spans="1:15">
      <c r="A399">
        <f t="shared" si="52"/>
        <v>2243</v>
      </c>
      <c r="G399" s="3">
        <f>carboncycle!L499</f>
        <v>926.005115548086</v>
      </c>
      <c r="H399" s="3">
        <f t="shared" si="53"/>
        <v>6.495481338031686</v>
      </c>
      <c r="I399" s="3">
        <f t="shared" si="58"/>
        <v>4.4925895222095873</v>
      </c>
      <c r="J399" s="3">
        <f t="shared" si="54"/>
        <v>2.4871119611123613</v>
      </c>
      <c r="K399">
        <f>carboncycle!U499</f>
        <v>926.00523499975873</v>
      </c>
      <c r="L399" s="3">
        <f t="shared" si="55"/>
        <v>6.4954820281643828</v>
      </c>
      <c r="M399" s="3">
        <f t="shared" si="59"/>
        <v>4.4925901506493089</v>
      </c>
      <c r="N399" s="3">
        <f t="shared" si="56"/>
        <v>2.4871126345682431</v>
      </c>
      <c r="O399" s="16">
        <f t="shared" si="57"/>
        <v>6.2843972159498662E-7</v>
      </c>
    </row>
    <row r="400" spans="1:15">
      <c r="A400">
        <f t="shared" si="52"/>
        <v>2244</v>
      </c>
      <c r="G400" s="3">
        <f>carboncycle!L500</f>
        <v>925.90365499001007</v>
      </c>
      <c r="H400" s="3">
        <f t="shared" si="53"/>
        <v>6.4948951169446802</v>
      </c>
      <c r="I400" s="3">
        <f t="shared" si="58"/>
        <v>4.4972886655879023</v>
      </c>
      <c r="J400" s="3">
        <f t="shared" si="54"/>
        <v>2.4985030736593936</v>
      </c>
      <c r="K400">
        <f>carboncycle!U500</f>
        <v>925.90377420113634</v>
      </c>
      <c r="L400" s="3">
        <f t="shared" si="55"/>
        <v>6.4948958057630914</v>
      </c>
      <c r="M400" s="3">
        <f t="shared" si="59"/>
        <v>4.4972892925372774</v>
      </c>
      <c r="N400" s="3">
        <f t="shared" si="56"/>
        <v>2.4985037468595834</v>
      </c>
      <c r="O400" s="16">
        <f t="shared" si="57"/>
        <v>6.2694937508211979E-7</v>
      </c>
    </row>
    <row r="401" spans="1:15">
      <c r="A401">
        <f t="shared" si="52"/>
        <v>2245</v>
      </c>
      <c r="G401" s="3">
        <f>carboncycle!L501</f>
        <v>925.78754069868216</v>
      </c>
      <c r="H401" s="3">
        <f t="shared" si="53"/>
        <v>6.494224150359253</v>
      </c>
      <c r="I401" s="3">
        <f t="shared" si="58"/>
        <v>4.5019030018501223</v>
      </c>
      <c r="J401" s="3">
        <f t="shared" si="54"/>
        <v>2.5098561758215476</v>
      </c>
      <c r="K401">
        <f>carboncycle!U501</f>
        <v>925.78765967099628</v>
      </c>
      <c r="L401" s="3">
        <f t="shared" si="55"/>
        <v>6.4942248378839942</v>
      </c>
      <c r="M401" s="3">
        <f t="shared" si="59"/>
        <v>4.5019036273296225</v>
      </c>
      <c r="N401" s="3">
        <f t="shared" si="56"/>
        <v>2.5098568487590329</v>
      </c>
      <c r="O401" s="16">
        <f t="shared" si="57"/>
        <v>6.2547950019364862E-7</v>
      </c>
    </row>
    <row r="402" spans="1:15">
      <c r="A402">
        <f t="shared" si="52"/>
        <v>2246</v>
      </c>
      <c r="G402" s="3">
        <f>carboncycle!L502</f>
        <v>925.65698156594499</v>
      </c>
      <c r="H402" s="3">
        <f t="shared" si="53"/>
        <v>6.493469613722695</v>
      </c>
      <c r="I402" s="3">
        <f t="shared" si="58"/>
        <v>4.5064333166750519</v>
      </c>
      <c r="J402" s="3">
        <f t="shared" si="54"/>
        <v>2.5211710017933902</v>
      </c>
      <c r="K402">
        <f>carboncycle!U502</f>
        <v>925.65710030116156</v>
      </c>
      <c r="L402" s="3">
        <f t="shared" si="55"/>
        <v>6.493470299974061</v>
      </c>
      <c r="M402" s="3">
        <f t="shared" si="59"/>
        <v>4.5064339407048442</v>
      </c>
      <c r="N402" s="3">
        <f t="shared" si="56"/>
        <v>2.5211716744613137</v>
      </c>
      <c r="O402" s="16">
        <f t="shared" si="57"/>
        <v>6.2402979228437516E-7</v>
      </c>
    </row>
    <row r="403" spans="1:15">
      <c r="A403">
        <f t="shared" si="52"/>
        <v>2247</v>
      </c>
      <c r="G403" s="3">
        <f>carboncycle!L503</f>
        <v>925.51218509763112</v>
      </c>
      <c r="H403" s="3">
        <f t="shared" si="53"/>
        <v>6.492632671188205</v>
      </c>
      <c r="I403" s="3">
        <f t="shared" si="58"/>
        <v>4.5108803919778824</v>
      </c>
      <c r="J403" s="3">
        <f t="shared" si="54"/>
        <v>2.5324472917419181</v>
      </c>
      <c r="K403">
        <f>carboncycle!U503</f>
        <v>925.51230359744591</v>
      </c>
      <c r="L403" s="3">
        <f t="shared" si="55"/>
        <v>6.4926333561861753</v>
      </c>
      <c r="M403" s="3">
        <f t="shared" si="59"/>
        <v>4.5108810145778309</v>
      </c>
      <c r="N403" s="3">
        <f t="shared" si="56"/>
        <v>2.5324479641335769</v>
      </c>
      <c r="O403" s="16">
        <f t="shared" si="57"/>
        <v>6.225999484854583E-7</v>
      </c>
    </row>
    <row r="404" spans="1:15">
      <c r="A404">
        <f t="shared" si="52"/>
        <v>2248</v>
      </c>
      <c r="G404" s="3">
        <f>carboncycle!L504</f>
        <v>925.35335739439995</v>
      </c>
      <c r="H404" s="3">
        <f t="shared" si="53"/>
        <v>6.4917144756792773</v>
      </c>
      <c r="I404" s="3">
        <f t="shared" si="58"/>
        <v>4.5152450058458236</v>
      </c>
      <c r="J404" s="3">
        <f t="shared" si="54"/>
        <v>2.5436847917512582</v>
      </c>
      <c r="K404">
        <f>carboncycle!U504</f>
        <v>925.35347566049006</v>
      </c>
      <c r="L404" s="3">
        <f t="shared" si="55"/>
        <v>6.4917151594435252</v>
      </c>
      <c r="M404" s="3">
        <f t="shared" si="59"/>
        <v>4.5152456270354948</v>
      </c>
      <c r="N404" s="3">
        <f t="shared" si="56"/>
        <v>2.5436854638601001</v>
      </c>
      <c r="O404" s="16">
        <f t="shared" si="57"/>
        <v>6.2118967125712743E-7</v>
      </c>
    </row>
    <row r="405" spans="1:15">
      <c r="A405">
        <f t="shared" si="52"/>
        <v>2249</v>
      </c>
      <c r="G405" s="3">
        <f>carboncycle!L505</f>
        <v>925.18070313355781</v>
      </c>
      <c r="H405" s="3">
        <f t="shared" si="53"/>
        <v>6.4907161689548696</v>
      </c>
      <c r="I405" s="3">
        <f t="shared" si="58"/>
        <v>4.519527932476799</v>
      </c>
      <c r="J405" s="3">
        <f t="shared" si="54"/>
        <v>2.5548832537673154</v>
      </c>
      <c r="K405">
        <f>carboncycle!U505</f>
        <v>925.18082116758183</v>
      </c>
      <c r="L405" s="3">
        <f t="shared" si="55"/>
        <v>6.49071685150476</v>
      </c>
      <c r="M405" s="3">
        <f t="shared" si="59"/>
        <v>4.5195285522754682</v>
      </c>
      <c r="N405" s="3">
        <f t="shared" si="56"/>
        <v>2.5548839255869362</v>
      </c>
      <c r="O405" s="16">
        <f t="shared" si="57"/>
        <v>6.1979866927686089E-7</v>
      </c>
    </row>
    <row r="406" spans="1:15">
      <c r="A406">
        <f t="shared" si="52"/>
        <v>2250</v>
      </c>
      <c r="G406" s="3">
        <f>carboncycle!L506</f>
        <v>924.9944255518385</v>
      </c>
      <c r="H406" s="3">
        <f t="shared" si="53"/>
        <v>6.4896388816752868</v>
      </c>
      <c r="I406" s="3">
        <f t="shared" si="58"/>
        <v>4.5237299421211228</v>
      </c>
      <c r="J406" s="3">
        <f t="shared" si="54"/>
        <v>2.5660424355423852</v>
      </c>
      <c r="K406">
        <f>carboncycle!U506</f>
        <v>924.9945433554368</v>
      </c>
      <c r="L406" s="3">
        <f t="shared" si="55"/>
        <v>6.4896395630298915</v>
      </c>
      <c r="M406" s="3">
        <f t="shared" si="59"/>
        <v>4.5237305605477758</v>
      </c>
      <c r="N406" s="3">
        <f t="shared" si="56"/>
        <v>2.5660431070665273</v>
      </c>
      <c r="O406" s="16">
        <f t="shared" si="57"/>
        <v>6.1842665299849386E-7</v>
      </c>
    </row>
    <row r="407" spans="1:15">
      <c r="A407">
        <f t="shared" si="52"/>
        <v>2251</v>
      </c>
      <c r="G407" s="3">
        <f>carboncycle!L507</f>
        <v>924.79472642911992</v>
      </c>
      <c r="H407" s="3">
        <f t="shared" si="53"/>
        <v>6.4884837334687457</v>
      </c>
      <c r="I407" s="3">
        <f t="shared" si="58"/>
        <v>4.5278518010260651</v>
      </c>
      <c r="J407" s="3">
        <f t="shared" si="54"/>
        <v>2.5771621005797525</v>
      </c>
      <c r="K407">
        <f>carboncycle!U507</f>
        <v>924.79484400391493</v>
      </c>
      <c r="L407" s="3">
        <f t="shared" si="55"/>
        <v>6.4884844136468391</v>
      </c>
      <c r="M407" s="3">
        <f t="shared" si="59"/>
        <v>4.5278524180994051</v>
      </c>
      <c r="N407" s="3">
        <f t="shared" si="56"/>
        <v>2.5771627718023007</v>
      </c>
      <c r="O407" s="16">
        <f t="shared" si="57"/>
        <v>6.1707333998128888E-7</v>
      </c>
    </row>
    <row r="408" spans="1:15">
      <c r="A408">
        <f t="shared" si="52"/>
        <v>2252</v>
      </c>
      <c r="G408" s="3">
        <f>carboncycle!L508</f>
        <v>924.58180607305496</v>
      </c>
      <c r="H408" s="3">
        <f t="shared" si="53"/>
        <v>6.4872518329985498</v>
      </c>
      <c r="I408" s="3">
        <f t="shared" si="58"/>
        <v>4.5318942713832326</v>
      </c>
      <c r="J408" s="3">
        <f t="shared" si="54"/>
        <v>2.5882420180782875</v>
      </c>
      <c r="K408">
        <f>carboncycle!U508</f>
        <v>924.58192342065138</v>
      </c>
      <c r="L408" s="3">
        <f t="shared" si="55"/>
        <v>6.4872525120186175</v>
      </c>
      <c r="M408" s="3">
        <f t="shared" si="59"/>
        <v>4.531894887121684</v>
      </c>
      <c r="N408" s="3">
        <f t="shared" si="56"/>
        <v>2.5882426889932684</v>
      </c>
      <c r="O408" s="16">
        <f t="shared" si="57"/>
        <v>6.1573845133722216E-7</v>
      </c>
    </row>
    <row r="409" spans="1:15">
      <c r="A409">
        <f t="shared" si="52"/>
        <v>2253</v>
      </c>
      <c r="G409" s="3">
        <f>carboncycle!L509</f>
        <v>924.35586330459296</v>
      </c>
      <c r="H409" s="3">
        <f t="shared" si="53"/>
        <v>6.4859442780308401</v>
      </c>
      <c r="I409" s="3">
        <f t="shared" si="58"/>
        <v>4.5358581112786762</v>
      </c>
      <c r="J409" s="3">
        <f t="shared" si="54"/>
        <v>2.5992819628770594</v>
      </c>
      <c r="K409">
        <f>carboncycle!U509</f>
        <v>924.35598042657784</v>
      </c>
      <c r="L409" s="3">
        <f t="shared" si="55"/>
        <v>6.4859449559110853</v>
      </c>
      <c r="M409" s="3">
        <f t="shared" si="59"/>
        <v>4.5358587257003871</v>
      </c>
      <c r="N409" s="3">
        <f t="shared" si="56"/>
        <v>2.5992826334786376</v>
      </c>
      <c r="O409" s="16">
        <f t="shared" si="57"/>
        <v>6.1442171084280517E-7</v>
      </c>
    </row>
    <row r="410" spans="1:15">
      <c r="A410">
        <f t="shared" si="52"/>
        <v>2254</v>
      </c>
      <c r="G410" s="3">
        <f>carboncycle!L510</f>
        <v>924.11709544437042</v>
      </c>
      <c r="H410" s="3">
        <f t="shared" si="53"/>
        <v>6.4845621555028927</v>
      </c>
      <c r="I410" s="3">
        <f t="shared" si="58"/>
        <v>4.5397440746456477</v>
      </c>
      <c r="J410" s="3">
        <f t="shared" si="54"/>
        <v>2.6102817153999807</v>
      </c>
      <c r="K410">
        <f>carboncycle!U510</f>
        <v>924.11721234231368</v>
      </c>
      <c r="L410" s="3">
        <f t="shared" si="55"/>
        <v>6.4845628322612381</v>
      </c>
      <c r="M410" s="3">
        <f t="shared" si="59"/>
        <v>4.5397446877684953</v>
      </c>
      <c r="N410" s="3">
        <f t="shared" si="56"/>
        <v>2.6102823856824573</v>
      </c>
      <c r="O410" s="16">
        <f t="shared" si="57"/>
        <v>6.131228476036199E-7</v>
      </c>
    </row>
    <row r="411" spans="1:15">
      <c r="A411">
        <f t="shared" si="52"/>
        <v>2255</v>
      </c>
      <c r="G411" s="3">
        <f>carboncycle!L511</f>
        <v>923.86569829994755</v>
      </c>
      <c r="H411" s="3">
        <f t="shared" si="53"/>
        <v>6.4831065415918632</v>
      </c>
      <c r="I411" s="3">
        <f t="shared" si="58"/>
        <v>4.5435529112199351</v>
      </c>
      <c r="J411" s="3">
        <f t="shared" si="54"/>
        <v>2.6212410616004962</v>
      </c>
      <c r="K411">
        <f>carboncycle!U511</f>
        <v>923.86581497540192</v>
      </c>
      <c r="L411" s="3">
        <f t="shared" si="55"/>
        <v>6.4831072172459558</v>
      </c>
      <c r="M411" s="3">
        <f t="shared" si="59"/>
        <v>4.543553523061532</v>
      </c>
      <c r="N411" s="3">
        <f t="shared" si="56"/>
        <v>2.6212417315583059</v>
      </c>
      <c r="O411" s="16">
        <f t="shared" si="57"/>
        <v>6.1184159694249729E-7</v>
      </c>
    </row>
    <row r="412" spans="1:15">
      <c r="A412">
        <f t="shared" si="52"/>
        <v>2256</v>
      </c>
      <c r="G412" s="3">
        <f>carboncycle!L512</f>
        <v>923.6018661538717</v>
      </c>
      <c r="H412" s="3">
        <f t="shared" si="53"/>
        <v>6.4815785017840097</v>
      </c>
      <c r="I412" s="3">
        <f t="shared" si="58"/>
        <v>4.5472853664976922</v>
      </c>
      <c r="J412" s="3">
        <f t="shared" si="54"/>
        <v>2.6321597929063345</v>
      </c>
      <c r="K412">
        <f>carboncycle!U512</f>
        <v>923.60198260837296</v>
      </c>
      <c r="L412" s="3">
        <f t="shared" si="55"/>
        <v>6.4815791763512278</v>
      </c>
      <c r="M412" s="3">
        <f t="shared" si="59"/>
        <v>4.5472859770753882</v>
      </c>
      <c r="N412" s="3">
        <f t="shared" si="56"/>
        <v>2.6321604625340442</v>
      </c>
      <c r="O412" s="16">
        <f t="shared" si="57"/>
        <v>6.105776959586251E-7</v>
      </c>
    </row>
    <row r="413" spans="1:15">
      <c r="A413">
        <f t="shared" si="52"/>
        <v>2257</v>
      </c>
      <c r="G413" s="3">
        <f>carboncycle!L513</f>
        <v>923.32579175254352</v>
      </c>
      <c r="H413" s="3">
        <f t="shared" si="53"/>
        <v>6.4799790909443011</v>
      </c>
      <c r="I413" s="3">
        <f t="shared" si="58"/>
        <v>4.5509421816956941</v>
      </c>
      <c r="J413" s="3">
        <f t="shared" si="54"/>
        <v>2.6430377061643333</v>
      </c>
      <c r="K413">
        <f>carboncycle!U513</f>
        <v>923.325907987611</v>
      </c>
      <c r="L413" s="3">
        <f t="shared" si="55"/>
        <v>6.4799797644417572</v>
      </c>
      <c r="M413" s="3">
        <f t="shared" si="59"/>
        <v>4.5509427910265821</v>
      </c>
      <c r="N413" s="3">
        <f t="shared" si="56"/>
        <v>2.6430383754566389</v>
      </c>
      <c r="O413" s="16">
        <f t="shared" si="57"/>
        <v>6.0933088796844004E-7</v>
      </c>
    </row>
    <row r="414" spans="1:15">
      <c r="A414">
        <f t="shared" si="52"/>
        <v>2258</v>
      </c>
      <c r="G414" s="3">
        <f>carboncycle!L514</f>
        <v>923.03766629586653</v>
      </c>
      <c r="H414" s="3">
        <f t="shared" si="53"/>
        <v>6.4783093533863845</v>
      </c>
      <c r="I414" s="3">
        <f t="shared" si="58"/>
        <v>4.5545240937139448</v>
      </c>
      <c r="J414" s="3">
        <f t="shared" si="54"/>
        <v>2.6538746035853515</v>
      </c>
      <c r="K414">
        <f>carboncycle!U514</f>
        <v>923.03778231300305</v>
      </c>
      <c r="L414" s="3">
        <f t="shared" si="55"/>
        <v>6.4783100258309263</v>
      </c>
      <c r="M414" s="3">
        <f t="shared" si="59"/>
        <v>4.5545247018148638</v>
      </c>
      <c r="N414" s="3">
        <f t="shared" si="56"/>
        <v>2.6538752725370762</v>
      </c>
      <c r="O414" s="16">
        <f t="shared" si="57"/>
        <v>6.0810091895291407E-7</v>
      </c>
    </row>
    <row r="415" spans="1:15">
      <c r="A415">
        <f t="shared" si="52"/>
        <v>2259</v>
      </c>
      <c r="G415" s="3">
        <f>carboncycle!L515</f>
        <v>922.73767942766028</v>
      </c>
      <c r="H415" s="3">
        <f t="shared" si="53"/>
        <v>6.4765703229428873</v>
      </c>
      <c r="I415" s="3">
        <f t="shared" si="58"/>
        <v>4.5580318351005706</v>
      </c>
      <c r="J415" s="3">
        <f t="shared" si="54"/>
        <v>2.6646702926892818</v>
      </c>
      <c r="K415">
        <f>carboncycle!U515</f>
        <v>922.73779522835252</v>
      </c>
      <c r="L415" s="3">
        <f t="shared" si="55"/>
        <v>6.4765709943511087</v>
      </c>
      <c r="M415" s="3">
        <f t="shared" si="59"/>
        <v>4.5580324419881091</v>
      </c>
      <c r="N415" s="3">
        <f t="shared" si="56"/>
        <v>2.6646709612953741</v>
      </c>
      <c r="O415" s="16">
        <f t="shared" si="57"/>
        <v>6.0688753844573284E-7</v>
      </c>
    </row>
    <row r="416" spans="1:15">
      <c r="A416">
        <f t="shared" si="52"/>
        <v>2260</v>
      </c>
      <c r="G416" s="3">
        <f>carboncycle!L516</f>
        <v>922.42601922681479</v>
      </c>
      <c r="H416" s="3">
        <f t="shared" si="53"/>
        <v>6.4747630230360054</v>
      </c>
      <c r="I416" s="3">
        <f t="shared" si="58"/>
        <v>4.5614661340189206</v>
      </c>
      <c r="J416" s="3">
        <f t="shared" si="54"/>
        <v>2.6754245862501778</v>
      </c>
      <c r="K416">
        <f>carboncycle!U516</f>
        <v>922.42613481253318</v>
      </c>
      <c r="L416" s="3">
        <f t="shared" si="55"/>
        <v>6.4747636934242454</v>
      </c>
      <c r="M416" s="3">
        <f t="shared" si="59"/>
        <v>4.561466739709422</v>
      </c>
      <c r="N416" s="3">
        <f t="shared" si="56"/>
        <v>2.6754252545057087</v>
      </c>
      <c r="O416" s="16">
        <f t="shared" si="57"/>
        <v>6.0569050130965252E-7</v>
      </c>
    </row>
    <row r="417" spans="1:15">
      <c r="A417">
        <f t="shared" si="52"/>
        <v>2261</v>
      </c>
      <c r="G417" s="3">
        <f>carboncycle!L517</f>
        <v>922.10287219916893</v>
      </c>
      <c r="H417" s="3">
        <f t="shared" si="53"/>
        <v>6.4728884667483495</v>
      </c>
      <c r="I417" s="3">
        <f t="shared" si="58"/>
        <v>4.5648277142168228</v>
      </c>
      <c r="J417" s="3">
        <f t="shared" si="54"/>
        <v>2.6861373022415043</v>
      </c>
      <c r="K417">
        <f>carboncycle!U517</f>
        <v>922.10298757136843</v>
      </c>
      <c r="L417" s="3">
        <f t="shared" si="55"/>
        <v>6.4728891361326966</v>
      </c>
      <c r="M417" s="3">
        <f t="shared" si="59"/>
        <v>4.5648283187263869</v>
      </c>
      <c r="N417" s="3">
        <f t="shared" si="56"/>
        <v>2.6861379701416657</v>
      </c>
      <c r="O417" s="16">
        <f t="shared" si="57"/>
        <v>6.045095641837861E-7</v>
      </c>
    </row>
    <row r="418" spans="1:15">
      <c r="A418">
        <f t="shared" si="52"/>
        <v>2262</v>
      </c>
      <c r="G418" s="3">
        <f>carboncycle!L518</f>
        <v>921.76842327009115</v>
      </c>
      <c r="H418" s="3">
        <f t="shared" si="53"/>
        <v>6.4709476568940119</v>
      </c>
      <c r="I418" s="3">
        <f t="shared" si="58"/>
        <v>4.5681172949979141</v>
      </c>
      <c r="J418" s="3">
        <f t="shared" si="54"/>
        <v>2.6968082637815241</v>
      </c>
      <c r="K418">
        <f>carboncycle!U518</f>
        <v>921.76853843021092</v>
      </c>
      <c r="L418" s="3">
        <f t="shared" si="55"/>
        <v>6.4709483252903102</v>
      </c>
      <c r="M418" s="3">
        <f t="shared" si="59"/>
        <v>4.5681178983424022</v>
      </c>
      <c r="N418" s="3">
        <f t="shared" si="56"/>
        <v>2.6968089313216268</v>
      </c>
      <c r="O418" s="16">
        <f t="shared" si="57"/>
        <v>6.0334448814813868E-7</v>
      </c>
    </row>
    <row r="419" spans="1:15">
      <c r="A419">
        <f t="shared" si="52"/>
        <v>2263</v>
      </c>
      <c r="G419" s="3">
        <f>carboncycle!L519</f>
        <v>921.42285577774476</v>
      </c>
      <c r="H419" s="3">
        <f t="shared" si="53"/>
        <v>6.4689415860898247</v>
      </c>
      <c r="I419" s="3">
        <f t="shared" si="58"/>
        <v>4.5713355911949938</v>
      </c>
      <c r="J419" s="3">
        <f t="shared" si="54"/>
        <v>2.7074372990788333</v>
      </c>
      <c r="K419">
        <f>carboncycle!U519</f>
        <v>921.42297072720851</v>
      </c>
      <c r="L419" s="3">
        <f t="shared" si="55"/>
        <v>6.4689422535136778</v>
      </c>
      <c r="M419" s="3">
        <f t="shared" si="59"/>
        <v>4.5713361933900343</v>
      </c>
      <c r="N419" s="3">
        <f t="shared" si="56"/>
        <v>2.7074379662543047</v>
      </c>
      <c r="O419" s="16">
        <f t="shared" si="57"/>
        <v>6.0219504049996431E-7</v>
      </c>
    </row>
    <row r="420" spans="1:15">
      <c r="A420">
        <f t="shared" si="52"/>
        <v>2264</v>
      </c>
      <c r="G420" s="3">
        <f>carboncycle!L520</f>
        <v>921.06635146701865</v>
      </c>
      <c r="H420" s="3">
        <f t="shared" si="53"/>
        <v>6.4668712368267869</v>
      </c>
      <c r="I420" s="3">
        <f t="shared" si="58"/>
        <v>4.5744833131453317</v>
      </c>
      <c r="J420" s="3">
        <f t="shared" si="54"/>
        <v>2.7180242413780533</v>
      </c>
      <c r="K420">
        <f>carboncycle!U520</f>
        <v>921.06646620723507</v>
      </c>
      <c r="L420" s="3">
        <f t="shared" si="55"/>
        <v>6.4668719032935611</v>
      </c>
      <c r="M420" s="3">
        <f t="shared" si="59"/>
        <v>4.5744839142063221</v>
      </c>
      <c r="N420" s="3">
        <f t="shared" si="56"/>
        <v>2.7180249081844354</v>
      </c>
      <c r="O420" s="16">
        <f t="shared" si="57"/>
        <v>6.0106099031287386E-7</v>
      </c>
    </row>
    <row r="421" spans="1:15">
      <c r="A421">
        <f t="shared" si="52"/>
        <v>2265</v>
      </c>
      <c r="G421" s="3">
        <f>carboncycle!L521</f>
        <v>920.69909048410523</v>
      </c>
      <c r="H421" s="3">
        <f t="shared" si="53"/>
        <v>6.4647375815416188</v>
      </c>
      <c r="I421" s="3">
        <f t="shared" si="58"/>
        <v>4.5775611666678726</v>
      </c>
      <c r="J421" s="3">
        <f t="shared" si="54"/>
        <v>2.7285689289056916</v>
      </c>
      <c r="K421">
        <f>carboncycle!U521</f>
        <v>920.69920501646766</v>
      </c>
      <c r="L421" s="3">
        <f t="shared" si="55"/>
        <v>6.4647382470664434</v>
      </c>
      <c r="M421" s="3">
        <f t="shared" si="59"/>
        <v>4.5775617666099819</v>
      </c>
      <c r="N421" s="3">
        <f t="shared" si="56"/>
        <v>2.72856959533864</v>
      </c>
      <c r="O421" s="16">
        <f t="shared" si="57"/>
        <v>5.9994210932501346E-7</v>
      </c>
    </row>
    <row r="422" spans="1:15">
      <c r="A422">
        <f t="shared" si="52"/>
        <v>2266</v>
      </c>
      <c r="G422" s="3">
        <f>carboncycle!L522</f>
        <v>920.32125137170658</v>
      </c>
      <c r="H422" s="3">
        <f t="shared" si="53"/>
        <v>6.4625415826884218</v>
      </c>
      <c r="I422" s="3">
        <f t="shared" si="58"/>
        <v>4.5805698530422729</v>
      </c>
      <c r="J422" s="3">
        <f t="shared" si="54"/>
        <v>2.7390712048161809</v>
      </c>
      <c r="K422">
        <f>carboncycle!U522</f>
        <v>920.32136569759382</v>
      </c>
      <c r="L422" s="3">
        <f t="shared" si="55"/>
        <v>6.4625422472861995</v>
      </c>
      <c r="M422" s="3">
        <f t="shared" si="59"/>
        <v>4.5805704518804466</v>
      </c>
      <c r="N422" s="3">
        <f t="shared" si="56"/>
        <v>2.7390718708714612</v>
      </c>
      <c r="O422" s="16">
        <f t="shared" si="57"/>
        <v>5.9883817371542136E-7</v>
      </c>
    </row>
    <row r="423" spans="1:15">
      <c r="A423">
        <f t="shared" si="52"/>
        <v>2267</v>
      </c>
      <c r="G423" s="3">
        <f>carboncycle!L523</f>
        <v>919.93301106485217</v>
      </c>
      <c r="H423" s="3">
        <f t="shared" si="53"/>
        <v>6.4602841928104198</v>
      </c>
      <c r="I423" s="3">
        <f t="shared" si="58"/>
        <v>4.5835100689897219</v>
      </c>
      <c r="J423" s="3">
        <f t="shared" si="54"/>
        <v>2.749530917138105</v>
      </c>
      <c r="K423">
        <f>carboncycle!U523</f>
        <v>919.93312518562823</v>
      </c>
      <c r="L423" s="3">
        <f t="shared" si="55"/>
        <v>6.4602848564958251</v>
      </c>
      <c r="M423" s="3">
        <f t="shared" si="59"/>
        <v>4.5835106667386851</v>
      </c>
      <c r="N423" s="3">
        <f t="shared" si="56"/>
        <v>2.749531582811592</v>
      </c>
      <c r="O423" s="16">
        <f t="shared" si="57"/>
        <v>5.9774896321584947E-7</v>
      </c>
    </row>
    <row r="424" spans="1:15">
      <c r="A424">
        <f t="shared" si="52"/>
        <v>2268</v>
      </c>
      <c r="G424" s="3">
        <f>carboncycle!L524</f>
        <v>919.53454488731063</v>
      </c>
      <c r="H424" s="3">
        <f t="shared" si="53"/>
        <v>6.4579663546117594</v>
      </c>
      <c r="I424" s="3">
        <f t="shared" si="58"/>
        <v>4.5863825066554833</v>
      </c>
      <c r="J424" s="3">
        <f t="shared" si="54"/>
        <v>2.7599479187206222</v>
      </c>
      <c r="K424">
        <f>carboncycle!U524</f>
        <v>919.53465880432543</v>
      </c>
      <c r="L424" s="3">
        <f t="shared" si="55"/>
        <v>6.4579670173992465</v>
      </c>
      <c r="M424" s="3">
        <f t="shared" si="59"/>
        <v>4.5863831033297435</v>
      </c>
      <c r="N424" s="3">
        <f t="shared" si="56"/>
        <v>2.7599485840082978</v>
      </c>
      <c r="O424" s="16">
        <f t="shared" si="57"/>
        <v>5.9667426022258496E-7</v>
      </c>
    </row>
    <row r="425" spans="1:15">
      <c r="A425">
        <f t="shared" si="52"/>
        <v>2269</v>
      </c>
      <c r="G425" s="3">
        <f>carboncycle!L525</f>
        <v>919.12602654857801</v>
      </c>
      <c r="H425" s="3">
        <f t="shared" si="53"/>
        <v>6.4555890010293338</v>
      </c>
      <c r="I425" s="3">
        <f t="shared" si="58"/>
        <v>4.589187853593101</v>
      </c>
      <c r="J425" s="3">
        <f t="shared" si="54"/>
        <v>2.7703220671800923</v>
      </c>
      <c r="K425">
        <f>carboncycle!U525</f>
        <v>919.12614026316669</v>
      </c>
      <c r="L425" s="3">
        <f t="shared" si="55"/>
        <v>6.4555896629331366</v>
      </c>
      <c r="M425" s="3">
        <f t="shared" si="59"/>
        <v>4.5891884492069543</v>
      </c>
      <c r="N425" s="3">
        <f t="shared" si="56"/>
        <v>2.7703227320780437</v>
      </c>
      <c r="O425" s="16">
        <f t="shared" si="57"/>
        <v>5.9561385334916395E-7</v>
      </c>
    </row>
    <row r="426" spans="1:15">
      <c r="A426">
        <f t="shared" si="52"/>
        <v>2270</v>
      </c>
      <c r="G426" s="3">
        <f>carboncycle!L526</f>
        <v>918.70762814142495</v>
      </c>
      <c r="H426" s="3">
        <f t="shared" si="53"/>
        <v>6.4531530553046181</v>
      </c>
      <c r="I426" s="3">
        <f t="shared" si="58"/>
        <v>4.5919267927502272</v>
      </c>
      <c r="J426" s="3">
        <f t="shared" si="54"/>
        <v>2.780653224846918</v>
      </c>
      <c r="K426">
        <f>carboncycle!U526</f>
        <v>918.70774165490889</v>
      </c>
      <c r="L426" s="3">
        <f t="shared" si="55"/>
        <v>6.4531537163387522</v>
      </c>
      <c r="M426" s="3">
        <f t="shared" si="59"/>
        <v>4.5919273873177593</v>
      </c>
      <c r="N426" s="3">
        <f t="shared" si="56"/>
        <v>2.7806538893513357</v>
      </c>
      <c r="O426" s="16">
        <f t="shared" si="57"/>
        <v>5.9456753209730095E-7</v>
      </c>
    </row>
    <row r="427" spans="1:15">
      <c r="A427">
        <f t="shared" si="52"/>
        <v>2271</v>
      </c>
      <c r="G427" s="3">
        <f>carboncycle!L527</f>
        <v>918.27952013998924</v>
      </c>
      <c r="H427" s="3">
        <f t="shared" si="53"/>
        <v>6.4506594310554899</v>
      </c>
      <c r="I427" s="3">
        <f t="shared" si="58"/>
        <v>4.5946000024560067</v>
      </c>
      <c r="J427" s="3">
        <f t="shared" si="54"/>
        <v>2.7909412587126088</v>
      </c>
      <c r="K427">
        <f>carboncycle!U527</f>
        <v>918.27963345367607</v>
      </c>
      <c r="L427" s="3">
        <f t="shared" si="55"/>
        <v>6.4506600912337628</v>
      </c>
      <c r="M427" s="3">
        <f t="shared" si="59"/>
        <v>4.5946005959910954</v>
      </c>
      <c r="N427" s="3">
        <f t="shared" si="56"/>
        <v>2.7909419228197851</v>
      </c>
      <c r="O427" s="16">
        <f t="shared" si="57"/>
        <v>5.9353508863324578E-7</v>
      </c>
    </row>
    <row r="428" spans="1:15">
      <c r="A428">
        <f t="shared" si="52"/>
        <v>2272</v>
      </c>
      <c r="G428" s="3">
        <f>carboncycle!L528</f>
        <v>917.84187139839514</v>
      </c>
      <c r="H428" s="3">
        <f t="shared" si="53"/>
        <v>6.448109032348019</v>
      </c>
      <c r="I428" s="3">
        <f t="shared" si="58"/>
        <v>4.5972081564099758</v>
      </c>
      <c r="J428" s="3">
        <f t="shared" si="54"/>
        <v>2.8011860403770714</v>
      </c>
      <c r="K428">
        <f>carboncycle!U528</f>
        <v>917.84198451357815</v>
      </c>
      <c r="L428" s="3">
        <f t="shared" si="55"/>
        <v>6.4481096916840226</v>
      </c>
      <c r="M428" s="3">
        <f t="shared" si="59"/>
        <v>4.5972087489262963</v>
      </c>
      <c r="N428" s="3">
        <f t="shared" si="56"/>
        <v>2.8011867040833982</v>
      </c>
      <c r="O428" s="16">
        <f t="shared" si="57"/>
        <v>5.9251632045231872E-7</v>
      </c>
    </row>
    <row r="429" spans="1:15">
      <c r="A429">
        <f t="shared" si="52"/>
        <v>2273</v>
      </c>
      <c r="G429" s="3">
        <f>carboncycle!L529</f>
        <v>917.39484914988236</v>
      </c>
      <c r="H429" s="3">
        <f t="shared" si="53"/>
        <v>6.4455027537681895</v>
      </c>
      <c r="I429" s="3">
        <f t="shared" si="58"/>
        <v>4.5997519236724234</v>
      </c>
      <c r="J429" s="3">
        <f t="shared" si="54"/>
        <v>2.8113874459961381</v>
      </c>
      <c r="K429">
        <f>carboncycle!U529</f>
        <v>917.3949620678419</v>
      </c>
      <c r="L429" s="3">
        <f t="shared" si="55"/>
        <v>6.4455034122753165</v>
      </c>
      <c r="M429" s="3">
        <f t="shared" si="59"/>
        <v>4.5997525151834502</v>
      </c>
      <c r="N429" s="3">
        <f t="shared" si="56"/>
        <v>2.8113881092981057</v>
      </c>
      <c r="O429" s="16">
        <f t="shared" si="57"/>
        <v>5.9151102682619694E-7</v>
      </c>
    </row>
    <row r="430" spans="1:15">
      <c r="A430">
        <f t="shared" si="52"/>
        <v>2274</v>
      </c>
      <c r="G430" s="3">
        <f>carboncycle!L530</f>
        <v>916.93861900643469</v>
      </c>
      <c r="H430" s="3">
        <f t="shared" si="53"/>
        <v>6.4428414804935663</v>
      </c>
      <c r="I430" s="3">
        <f t="shared" si="58"/>
        <v>4.6022319686561657</v>
      </c>
      <c r="J430" s="3">
        <f t="shared" si="54"/>
        <v>2.8215453562293393</v>
      </c>
      <c r="K430">
        <f>carboncycle!U530</f>
        <v>916.93873172843746</v>
      </c>
      <c r="L430" s="3">
        <f t="shared" si="55"/>
        <v>6.4428421381850036</v>
      </c>
      <c r="M430" s="3">
        <f t="shared" si="59"/>
        <v>4.6022325591751754</v>
      </c>
      <c r="N430" s="3">
        <f t="shared" si="56"/>
        <v>2.8215460191235344</v>
      </c>
      <c r="O430" s="16">
        <f t="shared" si="57"/>
        <v>5.9051900969109283E-7</v>
      </c>
    </row>
    <row r="431" spans="1:15">
      <c r="A431">
        <f t="shared" si="52"/>
        <v>2275</v>
      </c>
      <c r="G431" s="3">
        <f>carboncycle!L531</f>
        <v>916.47334495888731</v>
      </c>
      <c r="H431" s="3">
        <f t="shared" si="53"/>
        <v>6.4401260883648588</v>
      </c>
      <c r="I431" s="3">
        <f t="shared" si="58"/>
        <v>4.6046489511196915</v>
      </c>
      <c r="J431" s="3">
        <f t="shared" si="54"/>
        <v>2.8316596561879237</v>
      </c>
      <c r="K431">
        <f>carboncycle!U531</f>
        <v>916.4734574861867</v>
      </c>
      <c r="L431" s="3">
        <f t="shared" si="55"/>
        <v>6.4401267452535933</v>
      </c>
      <c r="M431" s="3">
        <f t="shared" si="59"/>
        <v>4.6046495406597687</v>
      </c>
      <c r="N431" s="3">
        <f t="shared" si="56"/>
        <v>2.8316603186710276</v>
      </c>
      <c r="O431" s="16">
        <f t="shared" si="57"/>
        <v>5.8954007720046775E-7</v>
      </c>
    </row>
    <row r="432" spans="1:15">
      <c r="A432">
        <f t="shared" si="52"/>
        <v>2276</v>
      </c>
      <c r="G432" s="3">
        <f>carboncycle!L532</f>
        <v>915.99918937750022</v>
      </c>
      <c r="H432" s="3">
        <f t="shared" si="53"/>
        <v>6.4373574439573691</v>
      </c>
      <c r="I432" s="3">
        <f t="shared" si="58"/>
        <v>4.6070035261616296</v>
      </c>
      <c r="J432" s="3">
        <f t="shared" si="54"/>
        <v>2.8417302353831362</v>
      </c>
      <c r="K432">
        <f>carboncycle!U532</f>
        <v>915.9993017113369</v>
      </c>
      <c r="L432" s="3">
        <f t="shared" si="55"/>
        <v>6.4373581000561915</v>
      </c>
      <c r="M432" s="3">
        <f t="shared" si="59"/>
        <v>4.6070041147356653</v>
      </c>
      <c r="N432" s="3">
        <f t="shared" si="56"/>
        <v>2.8417308974519235</v>
      </c>
      <c r="O432" s="16">
        <f t="shared" si="57"/>
        <v>5.8857403573142619E-7</v>
      </c>
    </row>
    <row r="433" spans="1:15">
      <c r="A433">
        <f t="shared" si="52"/>
        <v>2277</v>
      </c>
      <c r="G433" s="3">
        <f>carboncycle!L533</f>
        <v>915.51631301298585</v>
      </c>
      <c r="H433" s="3">
        <f t="shared" si="53"/>
        <v>6.4345364046523379</v>
      </c>
      <c r="I433" s="3">
        <f t="shared" si="58"/>
        <v>4.6092963442164878</v>
      </c>
      <c r="J433" s="3">
        <f t="shared" si="54"/>
        <v>2.8517569876747579</v>
      </c>
      <c r="K433">
        <f>carboncycle!U533</f>
        <v>915.5164251545873</v>
      </c>
      <c r="L433" s="3">
        <f t="shared" si="55"/>
        <v>6.4345370599738461</v>
      </c>
      <c r="M433" s="3">
        <f t="shared" si="59"/>
        <v>4.6092969318371866</v>
      </c>
      <c r="N433" s="3">
        <f t="shared" si="56"/>
        <v>2.8517576493260952</v>
      </c>
      <c r="O433" s="16">
        <f t="shared" si="57"/>
        <v>5.8762069876650003E-7</v>
      </c>
    </row>
    <row r="434" spans="1:15">
      <c r="A434">
        <f t="shared" si="52"/>
        <v>2278</v>
      </c>
      <c r="G434" s="3">
        <f>carboncycle!L534</f>
        <v>915.02487499797007</v>
      </c>
      <c r="H434" s="3">
        <f t="shared" si="53"/>
        <v>6.4316638187081159</v>
      </c>
      <c r="I434" s="3">
        <f t="shared" si="58"/>
        <v>4.6115280510516392</v>
      </c>
      <c r="J434" s="3">
        <f t="shared" si="54"/>
        <v>2.8617398112199148</v>
      </c>
      <c r="K434">
        <f>carboncycle!U534</f>
        <v>915.02498694855103</v>
      </c>
      <c r="L434" s="3">
        <f t="shared" si="55"/>
        <v>6.4316644732647159</v>
      </c>
      <c r="M434" s="3">
        <f t="shared" si="59"/>
        <v>4.6115286377315199</v>
      </c>
      <c r="N434" s="3">
        <f t="shared" si="56"/>
        <v>2.8617404724507582</v>
      </c>
      <c r="O434" s="16">
        <f t="shared" si="57"/>
        <v>5.8667988067639953E-7</v>
      </c>
    </row>
    <row r="435" spans="1:15">
      <c r="A435">
        <f t="shared" ref="A435:A456" si="60">1+A434</f>
        <v>2279</v>
      </c>
      <c r="G435" s="3">
        <f>carboncycle!L535</f>
        <v>914.52503284888098</v>
      </c>
      <c r="H435" s="3">
        <f t="shared" si="53"/>
        <v>6.4287405253312127</v>
      </c>
      <c r="I435" s="3">
        <f t="shared" si="58"/>
        <v>4.6136992877654874</v>
      </c>
      <c r="J435" s="3">
        <f t="shared" si="54"/>
        <v>2.8716786084221591</v>
      </c>
      <c r="K435">
        <f>carboncycle!U535</f>
        <v>914.52514460964426</v>
      </c>
      <c r="L435" s="3">
        <f t="shared" si="55"/>
        <v>6.4287411791351277</v>
      </c>
      <c r="M435" s="3">
        <f t="shared" si="59"/>
        <v>4.6136998735168877</v>
      </c>
      <c r="N435" s="3">
        <f t="shared" si="56"/>
        <v>2.8716792692295532</v>
      </c>
      <c r="O435" s="16">
        <f t="shared" si="57"/>
        <v>5.857514002727271E-7</v>
      </c>
    </row>
    <row r="436" spans="1:15">
      <c r="A436">
        <f t="shared" si="60"/>
        <v>2280</v>
      </c>
      <c r="G436" s="3">
        <f>carboncycle!L536</f>
        <v>914.01694246824525</v>
      </c>
      <c r="H436" s="3">
        <f t="shared" si="53"/>
        <v>6.4257673547471592</v>
      </c>
      <c r="I436" s="3">
        <f t="shared" si="58"/>
        <v>4.6158106907867964</v>
      </c>
      <c r="J436" s="3">
        <f t="shared" si="54"/>
        <v>2.8815732858808292</v>
      </c>
      <c r="K436">
        <f>carboncycle!U536</f>
        <v>914.01705404038034</v>
      </c>
      <c r="L436" s="3">
        <f t="shared" si="55"/>
        <v>6.4257680078104213</v>
      </c>
      <c r="M436" s="3">
        <f t="shared" si="59"/>
        <v>4.6158112756218719</v>
      </c>
      <c r="N436" s="3">
        <f t="shared" si="56"/>
        <v>2.8815739462619052</v>
      </c>
      <c r="O436" s="16">
        <f t="shared" si="57"/>
        <v>5.8483507547890667E-7</v>
      </c>
    </row>
    <row r="437" spans="1:15">
      <c r="A437">
        <f t="shared" si="60"/>
        <v>2281</v>
      </c>
      <c r="G437" s="3">
        <f>carboncycle!L537</f>
        <v>913.50075814738057</v>
      </c>
      <c r="H437" s="3">
        <f t="shared" si="53"/>
        <v>6.4227451282711749</v>
      </c>
      <c r="I437" s="3">
        <f t="shared" si="58"/>
        <v>4.6178628918751228</v>
      </c>
      <c r="J437" s="3">
        <f t="shared" si="54"/>
        <v>2.8914237543406949</v>
      </c>
      <c r="K437">
        <f>carboncycle!U537</f>
        <v>913.50086953206539</v>
      </c>
      <c r="L437" s="3">
        <f t="shared" si="55"/>
        <v>6.4227457806056396</v>
      </c>
      <c r="M437" s="3">
        <f t="shared" si="59"/>
        <v>4.6178634758058541</v>
      </c>
      <c r="N437" s="3">
        <f t="shared" si="56"/>
        <v>2.8914244142926697</v>
      </c>
      <c r="O437" s="16">
        <f t="shared" si="57"/>
        <v>5.8393073132378959E-7</v>
      </c>
    </row>
    <row r="438" spans="1:15">
      <c r="A438">
        <f t="shared" si="60"/>
        <v>2282</v>
      </c>
      <c r="G438" s="3">
        <f>carboncycle!L538</f>
        <v>912.97663256947396</v>
      </c>
      <c r="H438" s="3">
        <f t="shared" si="53"/>
        <v>6.4196746583786704</v>
      </c>
      <c r="I438" s="3">
        <f t="shared" si="58"/>
        <v>4.6198565181223268</v>
      </c>
      <c r="J438" s="3">
        <f t="shared" si="54"/>
        <v>2.9012299286418903</v>
      </c>
      <c r="K438">
        <f>carboncycle!U538</f>
        <v>912.97674376787404</v>
      </c>
      <c r="L438" s="3">
        <f t="shared" si="55"/>
        <v>6.41967530999601</v>
      </c>
      <c r="M438" s="3">
        <f t="shared" si="59"/>
        <v>4.6198571011605223</v>
      </c>
      <c r="N438" s="3">
        <f t="shared" si="56"/>
        <v>2.9012305881620648</v>
      </c>
      <c r="O438" s="16">
        <f t="shared" si="57"/>
        <v>5.8303819550076241E-7</v>
      </c>
    </row>
    <row r="439" spans="1:15">
      <c r="A439">
        <f t="shared" si="60"/>
        <v>2283</v>
      </c>
      <c r="G439" s="3">
        <f>carboncycle!L539</f>
        <v>912.44471681302821</v>
      </c>
      <c r="H439" s="3">
        <f t="shared" si="53"/>
        <v>6.4165567487755073</v>
      </c>
      <c r="I439" s="3">
        <f t="shared" si="58"/>
        <v>4.6217921919551239</v>
      </c>
      <c r="J439" s="3">
        <f t="shared" si="54"/>
        <v>2.9109917276701394</v>
      </c>
      <c r="K439">
        <f>carboncycle!U539</f>
        <v>912.44482782629734</v>
      </c>
      <c r="L439" s="3">
        <f t="shared" si="55"/>
        <v>6.4165573996872203</v>
      </c>
      <c r="M439" s="3">
        <f t="shared" si="59"/>
        <v>4.6217927741124178</v>
      </c>
      <c r="N439" s="3">
        <f t="shared" si="56"/>
        <v>2.910992386755896</v>
      </c>
      <c r="O439" s="16">
        <f t="shared" si="57"/>
        <v>5.8215729392685489E-7</v>
      </c>
    </row>
    <row r="440" spans="1:15">
      <c r="A440">
        <f t="shared" si="60"/>
        <v>2284</v>
      </c>
      <c r="G440" s="3">
        <f>carboncycle!L540</f>
        <v>911.90516035566895</v>
      </c>
      <c r="H440" s="3">
        <f t="shared" si="53"/>
        <v>6.4133921944680674</v>
      </c>
      <c r="I440" s="3">
        <f t="shared" si="58"/>
        <v>4.6236705311386226</v>
      </c>
      <c r="J440" s="3">
        <f t="shared" si="54"/>
        <v>2.9207090743072781</v>
      </c>
      <c r="K440">
        <f>carboncycle!U540</f>
        <v>911.90527118494867</v>
      </c>
      <c r="L440" s="3">
        <f t="shared" si="55"/>
        <v>6.4133928446854762</v>
      </c>
      <c r="M440" s="3">
        <f t="shared" si="59"/>
        <v>4.6236711124264822</v>
      </c>
      <c r="N440" s="3">
        <f t="shared" si="56"/>
        <v>2.9207097329560812</v>
      </c>
      <c r="O440" s="16">
        <f t="shared" si="57"/>
        <v>5.8128785962452412E-7</v>
      </c>
    </row>
    <row r="441" spans="1:15">
      <c r="A441">
        <f t="shared" si="60"/>
        <v>2285</v>
      </c>
      <c r="G441" s="3">
        <f>carboncycle!L541</f>
        <v>911.35811107829568</v>
      </c>
      <c r="H441" s="3">
        <f t="shared" si="53"/>
        <v>6.4101817818330682</v>
      </c>
      <c r="I441" s="3">
        <f t="shared" si="58"/>
        <v>4.6254921487808396</v>
      </c>
      <c r="J441" s="3">
        <f t="shared" si="54"/>
        <v>2.9303818953820802</v>
      </c>
      <c r="K441">
        <f>carboncycle!U541</f>
        <v>911.35822172471671</v>
      </c>
      <c r="L441" s="3">
        <f t="shared" si="55"/>
        <v>6.4101824313673292</v>
      </c>
      <c r="M441" s="3">
        <f t="shared" si="59"/>
        <v>4.6254927292105661</v>
      </c>
      <c r="N441" s="3">
        <f t="shared" si="56"/>
        <v>2.9303825535914729</v>
      </c>
      <c r="O441" s="16">
        <f t="shared" si="57"/>
        <v>5.8042972650440561E-7</v>
      </c>
    </row>
    <row r="442" spans="1:15">
      <c r="A442">
        <f t="shared" si="60"/>
        <v>2286</v>
      </c>
      <c r="G442" s="3">
        <f>carboncycle!L542</f>
        <v>910.80371526956878</v>
      </c>
      <c r="H442" s="3">
        <f t="shared" si="53"/>
        <v>6.4069262886871563</v>
      </c>
      <c r="I442" s="3">
        <f t="shared" si="58"/>
        <v>4.6272576533381375</v>
      </c>
      <c r="J442" s="3">
        <f t="shared" si="54"/>
        <v>2.940010121621385</v>
      </c>
      <c r="K442">
        <f>carboncycle!U542</f>
        <v>910.8038257342497</v>
      </c>
      <c r="L442" s="3">
        <f t="shared" si="55"/>
        <v>6.406926937549251</v>
      </c>
      <c r="M442" s="3">
        <f t="shared" si="59"/>
        <v>4.6272582329208696</v>
      </c>
      <c r="N442" s="3">
        <f t="shared" si="56"/>
        <v>2.9400107793889894</v>
      </c>
      <c r="O442" s="16">
        <f t="shared" si="57"/>
        <v>5.7958273202984856E-7</v>
      </c>
    </row>
    <row r="443" spans="1:15">
      <c r="A443">
        <f t="shared" si="60"/>
        <v>2287</v>
      </c>
      <c r="G443" s="3">
        <f>carboncycle!L543</f>
        <v>910.24211763071742</v>
      </c>
      <c r="H443" s="3">
        <f t="shared" si="53"/>
        <v>6.4036264843562352</v>
      </c>
      <c r="I443" s="3">
        <f t="shared" si="58"/>
        <v>4.6289676486215612</v>
      </c>
      <c r="J443" s="3">
        <f t="shared" si="54"/>
        <v>2.9495936876015363</v>
      </c>
      <c r="K443">
        <f>carboncycle!U543</f>
        <v>910.24222791476575</v>
      </c>
      <c r="L443" s="3">
        <f t="shared" si="55"/>
        <v>6.4036271325569842</v>
      </c>
      <c r="M443" s="3">
        <f t="shared" si="59"/>
        <v>4.6289682273682757</v>
      </c>
      <c r="N443" s="3">
        <f t="shared" si="56"/>
        <v>2.9495943449250506</v>
      </c>
      <c r="O443" s="16">
        <f t="shared" si="57"/>
        <v>5.7874671455238058E-7</v>
      </c>
    </row>
    <row r="444" spans="1:15">
      <c r="A444">
        <f t="shared" si="60"/>
        <v>2288</v>
      </c>
      <c r="G444" s="3">
        <f>carboncycle!L544</f>
        <v>909.67346128066004</v>
      </c>
      <c r="H444" s="3">
        <f t="shared" si="53"/>
        <v>6.4002831297445484</v>
      </c>
      <c r="I444" s="3">
        <f t="shared" si="58"/>
        <v>4.630622733804036</v>
      </c>
      <c r="J444" s="3">
        <f t="shared" si="54"/>
        <v>2.95913253170013</v>
      </c>
      <c r="K444">
        <f>carboncycle!U544</f>
        <v>909.67357138517173</v>
      </c>
      <c r="L444" s="3">
        <f t="shared" si="55"/>
        <v>6.4002837772946055</v>
      </c>
      <c r="M444" s="3">
        <f t="shared" si="59"/>
        <v>4.6306233117255511</v>
      </c>
      <c r="N444" s="3">
        <f t="shared" si="56"/>
        <v>2.959133188577328</v>
      </c>
      <c r="O444" s="16">
        <f t="shared" si="57"/>
        <v>5.7792151508806455E-7</v>
      </c>
    </row>
    <row r="445" spans="1:15">
      <c r="A445">
        <f t="shared" si="60"/>
        <v>2289</v>
      </c>
      <c r="G445" s="3">
        <f>carboncycle!L545</f>
        <v>909.0978877614225</v>
      </c>
      <c r="H445" s="3">
        <f t="shared" si="53"/>
        <v>6.3968969774034745</v>
      </c>
      <c r="I445" s="3">
        <f t="shared" si="58"/>
        <v>4.6322235034283965</v>
      </c>
      <c r="J445" s="3">
        <f t="shared" si="54"/>
        <v>2.9686265960480802</v>
      </c>
      <c r="K445">
        <f>carboncycle!U545</f>
        <v>909.0979976874828</v>
      </c>
      <c r="L445" s="3">
        <f t="shared" si="55"/>
        <v>6.3968976243133353</v>
      </c>
      <c r="M445" s="3">
        <f t="shared" si="59"/>
        <v>4.6322240805353756</v>
      </c>
      <c r="N445" s="3">
        <f t="shared" si="56"/>
        <v>2.9686272524768098</v>
      </c>
      <c r="O445" s="16">
        <f t="shared" si="57"/>
        <v>5.7710697909385544E-7</v>
      </c>
    </row>
    <row r="446" spans="1:15">
      <c r="A446">
        <f t="shared" si="60"/>
        <v>2290</v>
      </c>
      <c r="G446" s="3">
        <f>carboncycle!L546</f>
        <v>908.51553704384833</v>
      </c>
      <c r="H446" s="3">
        <f t="shared" si="53"/>
        <v>6.3934687716000749</v>
      </c>
      <c r="I446" s="3">
        <f t="shared" si="58"/>
        <v>4.6337705474162183</v>
      </c>
      <c r="J446" s="3">
        <f t="shared" si="54"/>
        <v>2.9780758264820002</v>
      </c>
      <c r="K446">
        <f>carboncycle!U546</f>
        <v>908.51564679253158</v>
      </c>
      <c r="L446" s="3">
        <f t="shared" si="55"/>
        <v>6.3934694178800724</v>
      </c>
      <c r="M446" s="3">
        <f t="shared" si="59"/>
        <v>4.6337711237191703</v>
      </c>
      <c r="N446" s="3">
        <f t="shared" si="56"/>
        <v>2.9780764824601826</v>
      </c>
      <c r="O446" s="16">
        <f t="shared" si="57"/>
        <v>5.7630295202670823E-7</v>
      </c>
    </row>
    <row r="447" spans="1:15">
      <c r="A447">
        <f t="shared" si="60"/>
        <v>2291</v>
      </c>
      <c r="G447" s="3">
        <f>carboncycle!L547</f>
        <v>907.92654753358397</v>
      </c>
      <c r="H447" s="3">
        <f t="shared" si="53"/>
        <v>6.3899992483853181</v>
      </c>
      <c r="I447" s="3">
        <f t="shared" si="58"/>
        <v>4.6352644510774201</v>
      </c>
      <c r="J447" s="3">
        <f t="shared" si="54"/>
        <v>2.9874801724969067</v>
      </c>
      <c r="K447">
        <f>carboncycle!U547</f>
        <v>907.92665710595338</v>
      </c>
      <c r="L447" s="3">
        <f t="shared" si="55"/>
        <v>6.3899998940456335</v>
      </c>
      <c r="M447" s="3">
        <f t="shared" si="59"/>
        <v>4.6352650265867021</v>
      </c>
      <c r="N447" s="3">
        <f t="shared" si="56"/>
        <v>2.9874808280225338</v>
      </c>
      <c r="O447" s="16">
        <f t="shared" si="57"/>
        <v>5.7550928200811313E-7</v>
      </c>
    </row>
    <row r="448" spans="1:15">
      <c r="A448">
        <f t="shared" si="60"/>
        <v>2292</v>
      </c>
      <c r="G448" s="3">
        <f>carboncycle!L548</f>
        <v>907.33105607733444</v>
      </c>
      <c r="H448" s="3">
        <f t="shared" si="53"/>
        <v>6.3864891356620541</v>
      </c>
      <c r="I448" s="3">
        <f t="shared" si="58"/>
        <v>4.636705795120605</v>
      </c>
      <c r="J448" s="3">
        <f t="shared" si="54"/>
        <v>2.9968395871992439</v>
      </c>
      <c r="K448">
        <f>carboncycle!U548</f>
        <v>907.3311654744432</v>
      </c>
      <c r="L448" s="3">
        <f t="shared" si="55"/>
        <v>6.3864897807127141</v>
      </c>
      <c r="M448" s="3">
        <f t="shared" si="59"/>
        <v>4.6367063698464266</v>
      </c>
      <c r="N448" s="3">
        <f t="shared" si="56"/>
        <v>2.9968402422703782</v>
      </c>
      <c r="O448" s="16">
        <f t="shared" si="57"/>
        <v>5.7472582160045249E-7</v>
      </c>
    </row>
    <row r="449" spans="1:15">
      <c r="A449">
        <f t="shared" si="60"/>
        <v>2293</v>
      </c>
      <c r="G449" s="3">
        <f>carboncycle!L549</f>
        <v>906.72919796937606</v>
      </c>
      <c r="H449" s="3">
        <f t="shared" si="53"/>
        <v>6.3829391532526625</v>
      </c>
      <c r="I449" s="3">
        <f t="shared" si="58"/>
        <v>4.638095155664117</v>
      </c>
      <c r="J449" s="3">
        <f t="shared" si="54"/>
        <v>3.0061540272602372</v>
      </c>
      <c r="K449">
        <f>carboncycle!U549</f>
        <v>906.72930719226622</v>
      </c>
      <c r="L449" s="3">
        <f t="shared" si="55"/>
        <v>6.38293979770354</v>
      </c>
      <c r="M449" s="3">
        <f t="shared" si="59"/>
        <v>4.6380957296165422</v>
      </c>
      <c r="N449" s="3">
        <f t="shared" si="56"/>
        <v>3.0061546818750102</v>
      </c>
      <c r="O449" s="16">
        <f t="shared" si="57"/>
        <v>5.7395242514246547E-7</v>
      </c>
    </row>
    <row r="450" spans="1:15">
      <c r="A450">
        <f t="shared" si="60"/>
        <v>2294</v>
      </c>
      <c r="G450" s="3">
        <f>carboncycle!L550</f>
        <v>906.12110695831586</v>
      </c>
      <c r="H450" s="3">
        <f t="shared" si="53"/>
        <v>6.3793500129664018</v>
      </c>
      <c r="I450" s="3">
        <f t="shared" si="58"/>
        <v>4.6394331042477868</v>
      </c>
      <c r="J450" s="3">
        <f t="shared" si="54"/>
        <v>3.0154234528695714</v>
      </c>
      <c r="K450">
        <f>carboncycle!U550</f>
        <v>906.12121600801913</v>
      </c>
      <c r="L450" s="3">
        <f t="shared" si="55"/>
        <v>6.3793506568272207</v>
      </c>
      <c r="M450" s="3">
        <f t="shared" si="59"/>
        <v>4.6394336774367337</v>
      </c>
      <c r="N450" s="3">
        <f t="shared" si="56"/>
        <v>3.015424107026182</v>
      </c>
      <c r="O450" s="16">
        <f t="shared" si="57"/>
        <v>5.7318894697289124E-7</v>
      </c>
    </row>
    <row r="451" spans="1:15">
      <c r="A451">
        <f t="shared" si="60"/>
        <v>2295</v>
      </c>
      <c r="G451" s="3">
        <f>carboncycle!L551</f>
        <v>905.50691525409115</v>
      </c>
      <c r="H451" s="3">
        <f t="shared" si="53"/>
        <v>6.3757224186664603</v>
      </c>
      <c r="I451" s="3">
        <f t="shared" si="58"/>
        <v>4.6407202078453285</v>
      </c>
      <c r="J451" s="3">
        <f t="shared" si="54"/>
        <v>3.0246478276893995</v>
      </c>
      <c r="K451">
        <f>carboncycle!U551</f>
        <v>905.50702413162924</v>
      </c>
      <c r="L451" s="3">
        <f t="shared" si="55"/>
        <v>6.3757230619467968</v>
      </c>
      <c r="M451" s="3">
        <f t="shared" si="59"/>
        <v>4.6407207802805734</v>
      </c>
      <c r="N451" s="3">
        <f t="shared" si="56"/>
        <v>3.0246484813861141</v>
      </c>
      <c r="O451" s="16">
        <f t="shared" si="57"/>
        <v>5.7243524498318266E-7</v>
      </c>
    </row>
    <row r="452" spans="1:15">
      <c r="A452">
        <f t="shared" si="60"/>
        <v>2296</v>
      </c>
      <c r="G452" s="3">
        <f>carboncycle!L552</f>
        <v>904.88675353519579</v>
      </c>
      <c r="H452" s="3">
        <f t="shared" si="53"/>
        <v>6.3720570663366685</v>
      </c>
      <c r="I452" s="3">
        <f t="shared" si="58"/>
        <v>4.6419570288773784</v>
      </c>
      <c r="J452" s="3">
        <f t="shared" si="54"/>
        <v>3.0338271188086852</v>
      </c>
      <c r="K452">
        <f>carboncycle!U552</f>
        <v>904.8868622415805</v>
      </c>
      <c r="L452" s="3">
        <f t="shared" si="55"/>
        <v>6.3720577090459596</v>
      </c>
      <c r="M452" s="3">
        <f t="shared" si="59"/>
        <v>4.641957600568559</v>
      </c>
      <c r="N452" s="3">
        <f t="shared" si="56"/>
        <v>3.0338277720438347</v>
      </c>
      <c r="O452" s="16">
        <f t="shared" si="57"/>
        <v>5.7169118061750623E-7</v>
      </c>
    </row>
    <row r="453" spans="1:15">
      <c r="A453">
        <f t="shared" si="60"/>
        <v>2297</v>
      </c>
      <c r="G453" s="3">
        <f>carboncycle!L553</f>
        <v>904.26075095612828</v>
      </c>
      <c r="H453" s="3">
        <f t="shared" si="53"/>
        <v>6.3683546441479182</v>
      </c>
      <c r="I453" s="3">
        <f t="shared" si="58"/>
        <v>4.6431441252251382</v>
      </c>
      <c r="J453" s="3">
        <f t="shared" si="54"/>
        <v>3.0429612966978752</v>
      </c>
      <c r="K453">
        <f>carboncycle!U553</f>
        <v>904.26085949236085</v>
      </c>
      <c r="L453" s="3">
        <f t="shared" si="55"/>
        <v>6.3683552862954507</v>
      </c>
      <c r="M453" s="3">
        <f t="shared" si="59"/>
        <v>4.6431446961817517</v>
      </c>
      <c r="N453" s="3">
        <f t="shared" si="56"/>
        <v>3.0429619494698552</v>
      </c>
      <c r="O453" s="16">
        <f t="shared" si="57"/>
        <v>5.7095661354367166E-7</v>
      </c>
    </row>
    <row r="454" spans="1:15">
      <c r="A454">
        <f t="shared" si="60"/>
        <v>2298</v>
      </c>
      <c r="G454" s="3">
        <f>carboncycle!L554</f>
        <v>903.62903515504763</v>
      </c>
      <c r="H454" s="3">
        <f t="shared" si="53"/>
        <v>6.3646158325242315</v>
      </c>
      <c r="I454" s="3">
        <f t="shared" si="58"/>
        <v>4.6442820502446001</v>
      </c>
      <c r="J454" s="3">
        <f t="shared" si="54"/>
        <v>3.0520503351639099</v>
      </c>
      <c r="K454">
        <f>carboncycle!U554</f>
        <v>903.62914352211976</v>
      </c>
      <c r="L454" s="3">
        <f t="shared" si="55"/>
        <v>6.3646164741191535</v>
      </c>
      <c r="M454" s="3">
        <f t="shared" si="59"/>
        <v>4.6442826204760106</v>
      </c>
      <c r="N454" s="3">
        <f t="shared" si="56"/>
        <v>3.052050987471179</v>
      </c>
      <c r="O454" s="16">
        <f t="shared" si="57"/>
        <v>5.7023141053491599E-7</v>
      </c>
    </row>
    <row r="455" spans="1:15">
      <c r="A455">
        <f t="shared" si="60"/>
        <v>2299</v>
      </c>
      <c r="G455" s="3">
        <f>carboncycle!L555</f>
        <v>902.99173226163271</v>
      </c>
      <c r="H455" s="3">
        <f t="shared" ref="H455:H456" si="61">H$3*LN(G455/G$3)</f>
        <v>6.3608413042085044</v>
      </c>
      <c r="I455" s="3">
        <f t="shared" si="58"/>
        <v>4.6453713527813383</v>
      </c>
      <c r="J455" s="3">
        <f t="shared" ref="J455:J456" si="62">J454+J$3*(I454-J454)</f>
        <v>3.0610942113055684</v>
      </c>
      <c r="K455">
        <f>carboncycle!U555</f>
        <v>902.99184046052608</v>
      </c>
      <c r="L455" s="3">
        <f t="shared" ref="L455:L456" si="63">L$3*LN(K455/K$3)</f>
        <v>6.3608419452598266</v>
      </c>
      <c r="M455" s="3">
        <f t="shared" si="59"/>
        <v>4.6453719222967749</v>
      </c>
      <c r="N455" s="3">
        <f t="shared" ref="N455:N456" si="64">N454+N$3*(M454-N454)</f>
        <v>3.0610948631466464</v>
      </c>
      <c r="O455" s="16">
        <f t="shared" ref="O455:O456" si="65">M455-I455</f>
        <v>5.6951543658811943E-7</v>
      </c>
    </row>
    <row r="456" spans="1:15">
      <c r="A456">
        <f t="shared" si="60"/>
        <v>2300</v>
      </c>
      <c r="G456" s="3">
        <f>carboncycle!L556</f>
        <v>902.34896690513449</v>
      </c>
      <c r="H456" s="3">
        <f t="shared" si="61"/>
        <v>6.3570317243279257</v>
      </c>
      <c r="I456" s="3">
        <f t="shared" ref="I456" si="66">I455+I$3*(I$4*H456-I455)+I$5*(J455-I455)</f>
        <v>4.6464125771858322</v>
      </c>
      <c r="J456" s="3">
        <f t="shared" si="62"/>
        <v>3.0700929054691506</v>
      </c>
      <c r="K456">
        <f>carboncycle!U556</f>
        <v>902.34907493682135</v>
      </c>
      <c r="L456" s="3">
        <f t="shared" si="63"/>
        <v>6.3570323648445228</v>
      </c>
      <c r="M456" s="3">
        <f t="shared" ref="M456" si="67">M455+M$3*(M$4*L456-M455)+M$5*(N455-M455)</f>
        <v>4.6464131459943925</v>
      </c>
      <c r="N456" s="3">
        <f t="shared" si="64"/>
        <v>3.0700935568426191</v>
      </c>
      <c r="O456" s="16">
        <f t="shared" si="65"/>
        <v>5.6880856025287585E-7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BF9F9-4264-4B3F-9B8B-6339F5B56334}">
  <dimension ref="A1:R456"/>
  <sheetViews>
    <sheetView workbookViewId="0">
      <pane xSplit="1" ySplit="5" topLeftCell="B436" activePane="bottomRight" state="frozen"/>
      <selection pane="topRight" activeCell="B1" sqref="B1"/>
      <selection pane="bottomLeft" activeCell="A6" sqref="A6"/>
      <selection pane="bottomRight" activeCell="G7" sqref="G7:G456"/>
    </sheetView>
  </sheetViews>
  <sheetFormatPr defaultRowHeight="14.5"/>
  <cols>
    <col min="15" max="15" width="10.54296875" bestFit="1" customWidth="1"/>
  </cols>
  <sheetData>
    <row r="1" spans="1:15">
      <c r="B1" t="s">
        <v>10</v>
      </c>
      <c r="G1" t="s">
        <v>11</v>
      </c>
      <c r="I1">
        <v>1.148910335009431</v>
      </c>
      <c r="K1" t="s">
        <v>67</v>
      </c>
    </row>
    <row r="2" spans="1:15">
      <c r="A2" t="s">
        <v>9</v>
      </c>
      <c r="B2" t="s">
        <v>13</v>
      </c>
      <c r="D2" t="s">
        <v>14</v>
      </c>
      <c r="G2" t="s">
        <v>21</v>
      </c>
      <c r="H2" t="s">
        <v>18</v>
      </c>
      <c r="I2" t="s">
        <v>19</v>
      </c>
      <c r="J2" t="s">
        <v>20</v>
      </c>
      <c r="K2" t="s">
        <v>21</v>
      </c>
      <c r="L2" t="s">
        <v>18</v>
      </c>
      <c r="M2" t="s">
        <v>19</v>
      </c>
      <c r="N2" t="s">
        <v>20</v>
      </c>
      <c r="O2" t="s">
        <v>69</v>
      </c>
    </row>
    <row r="3" spans="1:15">
      <c r="B3" t="s">
        <v>12</v>
      </c>
      <c r="G3">
        <f>carboncycle!L5</f>
        <v>275</v>
      </c>
      <c r="H3">
        <v>5.35</v>
      </c>
      <c r="I3">
        <v>2.5600000000000001E-2</v>
      </c>
      <c r="J3">
        <v>5.6800000000000002E-3</v>
      </c>
      <c r="K3">
        <f>G3</f>
        <v>275</v>
      </c>
      <c r="L3">
        <f t="shared" ref="L3:N5" si="0">H3</f>
        <v>5.35</v>
      </c>
      <c r="M3">
        <f t="shared" si="0"/>
        <v>2.5600000000000001E-2</v>
      </c>
      <c r="N3">
        <f t="shared" si="0"/>
        <v>5.6800000000000002E-3</v>
      </c>
    </row>
    <row r="4" spans="1:15">
      <c r="C4">
        <f>AVERAGE(B6:B35)</f>
        <v>-0.33389141690000002</v>
      </c>
      <c r="D4" t="s">
        <v>15</v>
      </c>
      <c r="E4" t="s">
        <v>16</v>
      </c>
      <c r="F4" t="s">
        <v>17</v>
      </c>
      <c r="I4">
        <v>0.40449393669784028</v>
      </c>
      <c r="J4">
        <f>1.5/H3/LN(2)</f>
        <v>0.40449393669784028</v>
      </c>
      <c r="M4">
        <f t="shared" si="0"/>
        <v>0.40449393669784028</v>
      </c>
      <c r="N4">
        <f t="shared" si="0"/>
        <v>0.40449393669784028</v>
      </c>
    </row>
    <row r="5" spans="1:15">
      <c r="C5" s="3" t="s">
        <v>51</v>
      </c>
      <c r="I5">
        <v>7.3800000000000003E-3</v>
      </c>
      <c r="J5">
        <f>I4*LN(2)*5.35</f>
        <v>1.5</v>
      </c>
      <c r="M5">
        <f t="shared" si="0"/>
        <v>7.3800000000000003E-3</v>
      </c>
      <c r="N5">
        <f t="shared" si="0"/>
        <v>1.5</v>
      </c>
    </row>
    <row r="6" spans="1:15">
      <c r="A6">
        <v>1850</v>
      </c>
      <c r="B6">
        <v>-0.41765878000000001</v>
      </c>
      <c r="C6">
        <f>B6-C$4</f>
        <v>-8.3767363099999992E-2</v>
      </c>
      <c r="G6">
        <f>carbonlow!L106</f>
        <v>275.39128752345135</v>
      </c>
      <c r="H6">
        <f>H$3*LN(G6/G$3)</f>
        <v>7.6069103948270171E-3</v>
      </c>
      <c r="I6">
        <v>0</v>
      </c>
      <c r="J6">
        <v>0</v>
      </c>
      <c r="K6">
        <f>carboncycle!U106</f>
        <v>275.39128752345135</v>
      </c>
      <c r="L6">
        <f>L$3*LN(K6/K$3)</f>
        <v>7.6069103948270171E-3</v>
      </c>
      <c r="M6">
        <v>0</v>
      </c>
      <c r="N6">
        <v>0</v>
      </c>
      <c r="O6" s="16">
        <f t="shared" ref="O6:O69" si="1">M6-I6</f>
        <v>0</v>
      </c>
    </row>
    <row r="7" spans="1:15">
      <c r="A7">
        <v>1851</v>
      </c>
      <c r="B7">
        <v>-0.2333498</v>
      </c>
      <c r="C7">
        <f t="shared" ref="C7:C70" si="2">B7-C$4</f>
        <v>0.10054161690000002</v>
      </c>
      <c r="G7">
        <f>carbonlow!L107</f>
        <v>275.40887009348887</v>
      </c>
      <c r="H7">
        <f t="shared" ref="H7:H70" si="3">H$3*LN(G7/G$3)</f>
        <v>7.9484743847123129E-3</v>
      </c>
      <c r="I7">
        <f>I6+I$3*(I$4*H7-I6)+I$5*(J6-I6)</f>
        <v>8.2306808182124218E-5</v>
      </c>
      <c r="J7">
        <f t="shared" ref="J7:J70" si="4">J6+J$3*(I6-J6)</f>
        <v>0</v>
      </c>
      <c r="K7">
        <f>carboncycle!U107</f>
        <v>275.40887009348887</v>
      </c>
      <c r="L7">
        <f t="shared" ref="L7:L70" si="5">L$3*LN(K7/K$3)</f>
        <v>7.9484743847123129E-3</v>
      </c>
      <c r="M7">
        <f>M6+M$3*(M$4*L7-M6)+M$5*(N6-M6)</f>
        <v>8.2306808182124218E-5</v>
      </c>
      <c r="N7">
        <f t="shared" ref="N7:N70" si="6">N6+N$3*(M6-N6)</f>
        <v>0</v>
      </c>
      <c r="O7" s="16">
        <f t="shared" si="1"/>
        <v>0</v>
      </c>
    </row>
    <row r="8" spans="1:15">
      <c r="A8">
        <v>1852</v>
      </c>
      <c r="B8">
        <v>-0.22939907000000001</v>
      </c>
      <c r="C8">
        <f t="shared" si="2"/>
        <v>0.1044923469</v>
      </c>
      <c r="G8">
        <f>carbonlow!L108</f>
        <v>275.42605175662203</v>
      </c>
      <c r="H8">
        <f t="shared" si="3"/>
        <v>8.2822291781934915E-3</v>
      </c>
      <c r="I8">
        <f t="shared" ref="I8:I71" si="7">I7+I$3*(I$4*H8-I7)+I$5*(J7-I7)</f>
        <v>1.6535518366226059E-4</v>
      </c>
      <c r="J8">
        <f t="shared" si="4"/>
        <v>4.6750267047446558E-7</v>
      </c>
      <c r="K8">
        <f>carboncycle!U108</f>
        <v>275.42605175662203</v>
      </c>
      <c r="L8">
        <f t="shared" si="5"/>
        <v>8.2822291781934915E-3</v>
      </c>
      <c r="M8">
        <f t="shared" ref="M8:M71" si="8">M7+M$3*(M$4*L8-M7)+M$5*(N7-M7)</f>
        <v>1.6535518366226059E-4</v>
      </c>
      <c r="N8">
        <f t="shared" si="6"/>
        <v>4.6750267047446558E-7</v>
      </c>
      <c r="O8" s="16">
        <f t="shared" si="1"/>
        <v>0</v>
      </c>
    </row>
    <row r="9" spans="1:15">
      <c r="A9">
        <v>1853</v>
      </c>
      <c r="B9">
        <v>-0.27035445000000002</v>
      </c>
      <c r="C9">
        <f t="shared" si="2"/>
        <v>6.3536966899999991E-2</v>
      </c>
      <c r="G9">
        <f>carbonlow!L109</f>
        <v>275.44430539223896</v>
      </c>
      <c r="H9">
        <f t="shared" si="3"/>
        <v>8.6367842901863973E-3</v>
      </c>
      <c r="I9">
        <f t="shared" si="7"/>
        <v>2.4933950795024481E-4</v>
      </c>
      <c r="J9">
        <f t="shared" si="4"/>
        <v>1.404064698507811E-6</v>
      </c>
      <c r="K9">
        <f>carboncycle!U109</f>
        <v>275.44430539223896</v>
      </c>
      <c r="L9">
        <f t="shared" si="5"/>
        <v>8.6367842901863973E-3</v>
      </c>
      <c r="M9">
        <f t="shared" si="8"/>
        <v>2.4933950795024481E-4</v>
      </c>
      <c r="N9">
        <f t="shared" si="6"/>
        <v>1.404064698507811E-6</v>
      </c>
      <c r="O9" s="16">
        <f t="shared" si="1"/>
        <v>0</v>
      </c>
    </row>
    <row r="10" spans="1:15">
      <c r="A10">
        <v>1854</v>
      </c>
      <c r="B10">
        <v>-0.29163002999999998</v>
      </c>
      <c r="C10">
        <f t="shared" si="2"/>
        <v>4.2261386900000031E-2</v>
      </c>
      <c r="G10">
        <f>carbonlow!L110</f>
        <v>275.4631218982143</v>
      </c>
      <c r="H10">
        <f t="shared" si="3"/>
        <v>9.0022478944896678E-3</v>
      </c>
      <c r="I10">
        <f t="shared" si="7"/>
        <v>3.3434533303880313E-4</v>
      </c>
      <c r="J10">
        <f t="shared" si="4"/>
        <v>2.812338016177677E-6</v>
      </c>
      <c r="K10">
        <f>carboncycle!U110</f>
        <v>275.4631218982143</v>
      </c>
      <c r="L10">
        <f t="shared" si="5"/>
        <v>9.0022478944896678E-3</v>
      </c>
      <c r="M10">
        <f t="shared" si="8"/>
        <v>3.3434533303880313E-4</v>
      </c>
      <c r="N10">
        <f t="shared" si="6"/>
        <v>2.812338016177677E-6</v>
      </c>
      <c r="O10" s="16">
        <f t="shared" si="1"/>
        <v>0</v>
      </c>
    </row>
    <row r="11" spans="1:15">
      <c r="A11">
        <v>1855</v>
      </c>
      <c r="B11">
        <v>-0.29695120000000003</v>
      </c>
      <c r="C11">
        <f t="shared" si="2"/>
        <v>3.6940216899999989E-2</v>
      </c>
      <c r="G11">
        <f>carbonlow!L111</f>
        <v>275.48625466998362</v>
      </c>
      <c r="H11">
        <f t="shared" si="3"/>
        <v>9.4515099657508806E-3</v>
      </c>
      <c r="I11">
        <f t="shared" si="7"/>
        <v>4.2121018793865014E-4</v>
      </c>
      <c r="J11">
        <f t="shared" si="4"/>
        <v>4.6954454279061894E-6</v>
      </c>
      <c r="K11">
        <f>carboncycle!U111</f>
        <v>275.48625466998362</v>
      </c>
      <c r="L11">
        <f t="shared" si="5"/>
        <v>9.4515099657508806E-3</v>
      </c>
      <c r="M11">
        <f t="shared" si="8"/>
        <v>4.2121018793865014E-4</v>
      </c>
      <c r="N11">
        <f t="shared" si="6"/>
        <v>4.6954454279061894E-6</v>
      </c>
      <c r="O11" s="16">
        <f t="shared" si="1"/>
        <v>0</v>
      </c>
    </row>
    <row r="12" spans="1:15">
      <c r="A12">
        <v>1856</v>
      </c>
      <c r="B12">
        <v>-0.32035372000000001</v>
      </c>
      <c r="C12">
        <f t="shared" si="2"/>
        <v>1.3537696900000007E-2</v>
      </c>
      <c r="G12">
        <f>carbonlow!L112</f>
        <v>275.50972418366501</v>
      </c>
      <c r="H12">
        <f t="shared" si="3"/>
        <v>9.9072733581900621E-3</v>
      </c>
      <c r="I12">
        <f t="shared" si="7"/>
        <v>5.0994358759414717E-4</v>
      </c>
      <c r="J12">
        <f t="shared" si="4"/>
        <v>7.0612491653672148E-6</v>
      </c>
      <c r="K12">
        <f>carboncycle!U112</f>
        <v>275.50972418366501</v>
      </c>
      <c r="L12">
        <f t="shared" si="5"/>
        <v>9.9072733581900621E-3</v>
      </c>
      <c r="M12">
        <f t="shared" si="8"/>
        <v>5.0994358759414717E-4</v>
      </c>
      <c r="N12">
        <f t="shared" si="6"/>
        <v>7.0612491653672148E-6</v>
      </c>
      <c r="O12" s="16">
        <f t="shared" si="1"/>
        <v>0</v>
      </c>
    </row>
    <row r="13" spans="1:15">
      <c r="A13">
        <v>1857</v>
      </c>
      <c r="B13">
        <v>-0.46723005000000001</v>
      </c>
      <c r="C13">
        <f t="shared" si="2"/>
        <v>-0.13333863309999999</v>
      </c>
      <c r="G13">
        <f>carbonlow!L113</f>
        <v>275.53499543000555</v>
      </c>
      <c r="H13">
        <f t="shared" si="3"/>
        <v>1.0397981873141331E-2</v>
      </c>
      <c r="I13">
        <f t="shared" si="7"/>
        <v>6.0084932800657349E-4</v>
      </c>
      <c r="J13">
        <f t="shared" si="4"/>
        <v>9.917620847642685E-6</v>
      </c>
      <c r="K13">
        <f>carboncycle!U113</f>
        <v>275.53499543000555</v>
      </c>
      <c r="L13">
        <f t="shared" si="5"/>
        <v>1.0397981873141331E-2</v>
      </c>
      <c r="M13">
        <f t="shared" si="8"/>
        <v>6.0084932800657349E-4</v>
      </c>
      <c r="N13">
        <f t="shared" si="6"/>
        <v>9.917620847642685E-6</v>
      </c>
      <c r="O13" s="16">
        <f t="shared" si="1"/>
        <v>0</v>
      </c>
    </row>
    <row r="14" spans="1:15">
      <c r="A14">
        <v>1858</v>
      </c>
      <c r="B14">
        <v>-0.38876569999999999</v>
      </c>
      <c r="C14">
        <f t="shared" si="2"/>
        <v>-5.4874283099999976E-2</v>
      </c>
      <c r="G14">
        <f>carbonlow!L114</f>
        <v>275.56014116094445</v>
      </c>
      <c r="H14">
        <f t="shared" si="3"/>
        <v>1.0886208502934199E-2</v>
      </c>
      <c r="I14">
        <f t="shared" si="7"/>
        <v>6.9383368573724545E-4</v>
      </c>
      <c r="J14">
        <f t="shared" si="4"/>
        <v>1.3274112944305413E-5</v>
      </c>
      <c r="K14">
        <f>carboncycle!U114</f>
        <v>275.56014116094445</v>
      </c>
      <c r="L14">
        <f t="shared" si="5"/>
        <v>1.0886208502934199E-2</v>
      </c>
      <c r="M14">
        <f t="shared" si="8"/>
        <v>6.9383368573724545E-4</v>
      </c>
      <c r="N14">
        <f t="shared" si="6"/>
        <v>1.3274112944305413E-5</v>
      </c>
      <c r="O14" s="16">
        <f t="shared" si="1"/>
        <v>0</v>
      </c>
    </row>
    <row r="15" spans="1:15">
      <c r="A15">
        <v>1859</v>
      </c>
      <c r="B15">
        <v>-0.28119546000000001</v>
      </c>
      <c r="C15">
        <f t="shared" si="2"/>
        <v>5.2695956900000007E-2</v>
      </c>
      <c r="G15">
        <f>carbonlow!L115</f>
        <v>275.58523067875387</v>
      </c>
      <c r="H15">
        <f t="shared" si="3"/>
        <v>1.1373299304132212E-2</v>
      </c>
      <c r="I15">
        <f t="shared" si="7"/>
        <v>7.8882003731970405E-4</v>
      </c>
      <c r="J15">
        <f t="shared" si="4"/>
        <v>1.7139691317769313E-5</v>
      </c>
      <c r="K15">
        <f>carboncycle!U115</f>
        <v>275.58523067875387</v>
      </c>
      <c r="L15">
        <f t="shared" si="5"/>
        <v>1.1373299304132212E-2</v>
      </c>
      <c r="M15">
        <f t="shared" si="8"/>
        <v>7.8882003731970405E-4</v>
      </c>
      <c r="N15">
        <f t="shared" si="6"/>
        <v>1.7139691317769313E-5</v>
      </c>
      <c r="O15" s="16">
        <f t="shared" si="1"/>
        <v>0</v>
      </c>
    </row>
    <row r="16" spans="1:15">
      <c r="A16">
        <v>1860</v>
      </c>
      <c r="B16">
        <v>-0.39016518</v>
      </c>
      <c r="C16">
        <f t="shared" si="2"/>
        <v>-5.6273763099999985E-2</v>
      </c>
      <c r="G16">
        <f>carbonlow!L116</f>
        <v>275.61218628021436</v>
      </c>
      <c r="H16">
        <f t="shared" si="3"/>
        <v>1.189656905646303E-2</v>
      </c>
      <c r="I16">
        <f t="shared" si="7"/>
        <v>8.8612074871249435E-4</v>
      </c>
      <c r="J16">
        <f t="shared" si="4"/>
        <v>2.1522835683060304E-5</v>
      </c>
      <c r="K16">
        <f>carboncycle!U116</f>
        <v>275.61218628021436</v>
      </c>
      <c r="L16">
        <f t="shared" si="5"/>
        <v>1.189656905646303E-2</v>
      </c>
      <c r="M16">
        <f t="shared" si="8"/>
        <v>8.8612074871249435E-4</v>
      </c>
      <c r="N16">
        <f t="shared" si="6"/>
        <v>2.1522835683060304E-5</v>
      </c>
      <c r="O16" s="16">
        <f t="shared" si="1"/>
        <v>0</v>
      </c>
    </row>
    <row r="17" spans="1:15">
      <c r="A17">
        <v>1861</v>
      </c>
      <c r="B17">
        <v>-0.42927712000000001</v>
      </c>
      <c r="C17">
        <f t="shared" si="2"/>
        <v>-9.5385703099999997E-2</v>
      </c>
      <c r="G17">
        <f>carbonlow!L117</f>
        <v>275.6423356972532</v>
      </c>
      <c r="H17">
        <f t="shared" si="3"/>
        <v>1.2481777430771621E-2</v>
      </c>
      <c r="I17">
        <f t="shared" si="7"/>
        <v>9.8630468917024921E-4</v>
      </c>
      <c r="J17">
        <f t="shared" si="4"/>
        <v>2.643375182906749E-5</v>
      </c>
      <c r="K17">
        <f>carboncycle!U117</f>
        <v>275.6423356972532</v>
      </c>
      <c r="L17">
        <f t="shared" si="5"/>
        <v>1.2481777430771621E-2</v>
      </c>
      <c r="M17">
        <f t="shared" si="8"/>
        <v>9.8630468917024921E-4</v>
      </c>
      <c r="N17">
        <f t="shared" si="6"/>
        <v>2.643375182906749E-5</v>
      </c>
      <c r="O17" s="16">
        <f t="shared" si="1"/>
        <v>0</v>
      </c>
    </row>
    <row r="18" spans="1:15">
      <c r="A18">
        <v>1862</v>
      </c>
      <c r="B18">
        <v>-0.53639775999999995</v>
      </c>
      <c r="C18">
        <f t="shared" si="2"/>
        <v>-0.20250634309999993</v>
      </c>
      <c r="G18">
        <f>carbonlow!L118</f>
        <v>275.67365923810985</v>
      </c>
      <c r="H18">
        <f t="shared" si="3"/>
        <v>1.3089708074188499E-2</v>
      </c>
      <c r="I18">
        <f t="shared" si="7"/>
        <v>1.0895159548682555E-3</v>
      </c>
      <c r="J18">
        <f t="shared" si="4"/>
        <v>3.1885818753165401E-5</v>
      </c>
      <c r="K18">
        <f>carboncycle!U118</f>
        <v>275.67365923810985</v>
      </c>
      <c r="L18">
        <f t="shared" si="5"/>
        <v>1.3089708074188499E-2</v>
      </c>
      <c r="M18">
        <f t="shared" si="8"/>
        <v>1.0895159548682555E-3</v>
      </c>
      <c r="N18">
        <f t="shared" si="6"/>
        <v>3.1885818753165401E-5</v>
      </c>
      <c r="O18" s="16">
        <f t="shared" si="1"/>
        <v>0</v>
      </c>
    </row>
    <row r="19" spans="1:15">
      <c r="A19">
        <v>1863</v>
      </c>
      <c r="B19">
        <v>-0.34434320000000002</v>
      </c>
      <c r="C19">
        <f t="shared" si="2"/>
        <v>-1.0451783100000001E-2</v>
      </c>
      <c r="G19">
        <f>carbonlow!L119</f>
        <v>275.7052223869153</v>
      </c>
      <c r="H19">
        <f t="shared" si="3"/>
        <v>1.3702219187403443E-2</v>
      </c>
      <c r="I19">
        <f t="shared" si="7"/>
        <v>1.1957061292827021E-3</v>
      </c>
      <c r="J19">
        <f t="shared" si="4"/>
        <v>3.7893157926299111E-5</v>
      </c>
      <c r="K19">
        <f>carboncycle!U119</f>
        <v>275.7052223869153</v>
      </c>
      <c r="L19">
        <f t="shared" si="5"/>
        <v>1.3702219187403443E-2</v>
      </c>
      <c r="M19">
        <f t="shared" si="8"/>
        <v>1.1957061292827021E-3</v>
      </c>
      <c r="N19">
        <f t="shared" si="6"/>
        <v>3.7893157926299111E-5</v>
      </c>
      <c r="O19" s="16">
        <f t="shared" si="1"/>
        <v>0</v>
      </c>
    </row>
    <row r="20" spans="1:15">
      <c r="A20">
        <v>1864</v>
      </c>
      <c r="B20">
        <v>-0.46543669999999998</v>
      </c>
      <c r="C20">
        <f t="shared" si="2"/>
        <v>-0.13154528309999997</v>
      </c>
      <c r="G20">
        <f>carbonlow!L120</f>
        <v>275.73942410291102</v>
      </c>
      <c r="H20">
        <f t="shared" si="3"/>
        <v>1.4365854901255661E-2</v>
      </c>
      <c r="I20">
        <f t="shared" si="7"/>
        <v>1.3053104634422497E-3</v>
      </c>
      <c r="J20">
        <f t="shared" si="4"/>
        <v>4.4469535603603478E-5</v>
      </c>
      <c r="K20">
        <f>carboncycle!U120</f>
        <v>275.73942410291102</v>
      </c>
      <c r="L20">
        <f t="shared" si="5"/>
        <v>1.4365854901255661E-2</v>
      </c>
      <c r="M20">
        <f t="shared" si="8"/>
        <v>1.3053104634422497E-3</v>
      </c>
      <c r="N20">
        <f t="shared" si="6"/>
        <v>4.4469535603603478E-5</v>
      </c>
      <c r="O20" s="16">
        <f t="shared" si="1"/>
        <v>0</v>
      </c>
    </row>
    <row r="21" spans="1:15">
      <c r="A21">
        <v>1865</v>
      </c>
      <c r="B21">
        <v>-0.33258784000000002</v>
      </c>
      <c r="C21">
        <f t="shared" si="2"/>
        <v>1.3035768999999919E-3</v>
      </c>
      <c r="G21">
        <f>carbonlow!L121</f>
        <v>275.77662827319648</v>
      </c>
      <c r="H21">
        <f t="shared" si="3"/>
        <v>1.5087655510582082E-2</v>
      </c>
      <c r="I21">
        <f t="shared" si="7"/>
        <v>1.4188228579598938E-3</v>
      </c>
      <c r="J21">
        <f t="shared" si="4"/>
        <v>5.1631112073726988E-5</v>
      </c>
      <c r="K21">
        <f>carboncycle!U121</f>
        <v>275.77662827319648</v>
      </c>
      <c r="L21">
        <f t="shared" si="5"/>
        <v>1.5087655510582082E-2</v>
      </c>
      <c r="M21">
        <f t="shared" si="8"/>
        <v>1.4188228579598938E-3</v>
      </c>
      <c r="N21">
        <f t="shared" si="6"/>
        <v>5.1631112073726988E-5</v>
      </c>
      <c r="O21" s="16">
        <f t="shared" si="1"/>
        <v>0</v>
      </c>
    </row>
    <row r="22" spans="1:15">
      <c r="A22">
        <v>1866</v>
      </c>
      <c r="B22">
        <v>-0.34126064</v>
      </c>
      <c r="C22">
        <f t="shared" si="2"/>
        <v>-7.3692230999999886E-3</v>
      </c>
      <c r="G22">
        <f>carbonlow!L122</f>
        <v>275.81625864057219</v>
      </c>
      <c r="H22">
        <f t="shared" si="3"/>
        <v>1.5856419832439451E-2</v>
      </c>
      <c r="I22">
        <f t="shared" si="7"/>
        <v>1.5366050551183835E-3</v>
      </c>
      <c r="J22">
        <f t="shared" si="4"/>
        <v>5.9396761190360416E-5</v>
      </c>
      <c r="K22">
        <f>carboncycle!U122</f>
        <v>275.81625864057219</v>
      </c>
      <c r="L22">
        <f t="shared" si="5"/>
        <v>1.5856419832439451E-2</v>
      </c>
      <c r="M22">
        <f t="shared" si="8"/>
        <v>1.5366050551183835E-3</v>
      </c>
      <c r="N22">
        <f t="shared" si="6"/>
        <v>5.9396761190360416E-5</v>
      </c>
      <c r="O22" s="16">
        <f t="shared" si="1"/>
        <v>0</v>
      </c>
    </row>
    <row r="23" spans="1:15">
      <c r="A23">
        <v>1867</v>
      </c>
      <c r="B23">
        <v>-0.35696334000000002</v>
      </c>
      <c r="C23">
        <f t="shared" si="2"/>
        <v>-2.3071923100000002E-2</v>
      </c>
      <c r="G23">
        <f>carbonlow!L123</f>
        <v>275.85638220089248</v>
      </c>
      <c r="H23">
        <f t="shared" si="3"/>
        <v>1.6634638769541674E-2</v>
      </c>
      <c r="I23">
        <f t="shared" si="7"/>
        <v>1.6586185978469878E-3</v>
      </c>
      <c r="J23">
        <f t="shared" si="4"/>
        <v>6.778730429987159E-5</v>
      </c>
      <c r="K23">
        <f>carboncycle!U123</f>
        <v>275.85638220089248</v>
      </c>
      <c r="L23">
        <f t="shared" si="5"/>
        <v>1.6634638769541674E-2</v>
      </c>
      <c r="M23">
        <f t="shared" si="8"/>
        <v>1.6586185978469878E-3</v>
      </c>
      <c r="N23">
        <f t="shared" si="6"/>
        <v>6.778730429987159E-5</v>
      </c>
      <c r="O23" s="16">
        <f t="shared" si="1"/>
        <v>0</v>
      </c>
    </row>
    <row r="24" spans="1:15">
      <c r="A24">
        <v>1868</v>
      </c>
      <c r="B24">
        <v>-0.35196072</v>
      </c>
      <c r="C24">
        <f t="shared" si="2"/>
        <v>-1.8069303099999989E-2</v>
      </c>
      <c r="G24">
        <f>carbonlow!L124</f>
        <v>275.89940888331068</v>
      </c>
      <c r="H24">
        <f t="shared" si="3"/>
        <v>1.7469039622685659E-2</v>
      </c>
      <c r="I24">
        <f t="shared" si="7"/>
        <v>1.7853103143428805E-3</v>
      </c>
      <c r="J24">
        <f t="shared" si="4"/>
        <v>7.6823226047219211E-5</v>
      </c>
      <c r="K24">
        <f>carboncycle!U124</f>
        <v>275.89940888331068</v>
      </c>
      <c r="L24">
        <f t="shared" si="5"/>
        <v>1.7469039622685659E-2</v>
      </c>
      <c r="M24">
        <f t="shared" si="8"/>
        <v>1.7853103143428805E-3</v>
      </c>
      <c r="N24">
        <f t="shared" si="6"/>
        <v>7.6823226047219211E-5</v>
      </c>
      <c r="O24" s="16">
        <f t="shared" si="1"/>
        <v>0</v>
      </c>
    </row>
    <row r="25" spans="1:15">
      <c r="A25">
        <v>1869</v>
      </c>
      <c r="B25">
        <v>-0.31657043000000001</v>
      </c>
      <c r="C25">
        <f t="shared" si="2"/>
        <v>1.7320986900000002E-2</v>
      </c>
      <c r="G25">
        <f>carbonlow!L125</f>
        <v>275.94383004378636</v>
      </c>
      <c r="H25">
        <f t="shared" si="3"/>
        <v>1.8330346574711675E-2</v>
      </c>
      <c r="I25">
        <f t="shared" si="7"/>
        <v>1.9168092951883278E-3</v>
      </c>
      <c r="J25">
        <f t="shared" si="4"/>
        <v>8.6527432708738571E-5</v>
      </c>
      <c r="K25">
        <f>carboncycle!U125</f>
        <v>275.94383004378636</v>
      </c>
      <c r="L25">
        <f t="shared" si="5"/>
        <v>1.8330346574711675E-2</v>
      </c>
      <c r="M25">
        <f t="shared" si="8"/>
        <v>1.9168092951883278E-3</v>
      </c>
      <c r="N25">
        <f t="shared" si="6"/>
        <v>8.6527432708738571E-5</v>
      </c>
      <c r="O25" s="16">
        <f t="shared" si="1"/>
        <v>0</v>
      </c>
    </row>
    <row r="26" spans="1:15">
      <c r="A26">
        <v>1870</v>
      </c>
      <c r="B26">
        <v>-0.32789087</v>
      </c>
      <c r="C26">
        <f t="shared" si="2"/>
        <v>6.0005469000000144E-3</v>
      </c>
      <c r="G26">
        <f>carbonlow!L126</f>
        <v>275.99058975469183</v>
      </c>
      <c r="H26">
        <f t="shared" si="3"/>
        <v>1.9236847220328326E-2</v>
      </c>
      <c r="I26">
        <f t="shared" si="7"/>
        <v>2.0534299114686283E-3</v>
      </c>
      <c r="J26">
        <f t="shared" si="4"/>
        <v>9.6923433687622632E-5</v>
      </c>
      <c r="K26">
        <f>carboncycle!U126</f>
        <v>275.99058975469183</v>
      </c>
      <c r="L26">
        <f t="shared" si="5"/>
        <v>1.9236847220328326E-2</v>
      </c>
      <c r="M26">
        <f t="shared" si="8"/>
        <v>2.0534299114686283E-3</v>
      </c>
      <c r="N26">
        <f t="shared" si="6"/>
        <v>9.6923433687622632E-5</v>
      </c>
      <c r="O26" s="16">
        <f t="shared" si="1"/>
        <v>0</v>
      </c>
    </row>
    <row r="27" spans="1:15">
      <c r="A27">
        <v>1871</v>
      </c>
      <c r="B27">
        <v>-0.36858069999999998</v>
      </c>
      <c r="C27">
        <f t="shared" si="2"/>
        <v>-3.4689283099999968E-2</v>
      </c>
      <c r="G27">
        <f>carbonlow!L127</f>
        <v>276.0386907999096</v>
      </c>
      <c r="H27">
        <f t="shared" si="3"/>
        <v>2.0169191215950691E-2</v>
      </c>
      <c r="I27">
        <f t="shared" si="7"/>
        <v>2.1952759661357634E-3</v>
      </c>
      <c r="J27">
        <f t="shared" si="4"/>
        <v>1.0803639048141875E-4</v>
      </c>
      <c r="K27">
        <f>carboncycle!U127</f>
        <v>276.0386907999096</v>
      </c>
      <c r="L27">
        <f t="shared" si="5"/>
        <v>2.0169191215950691E-2</v>
      </c>
      <c r="M27">
        <f t="shared" si="8"/>
        <v>2.1952759661357634E-3</v>
      </c>
      <c r="N27">
        <f t="shared" si="6"/>
        <v>1.0803639048141875E-4</v>
      </c>
      <c r="O27" s="16">
        <f t="shared" si="1"/>
        <v>0</v>
      </c>
    </row>
    <row r="28" spans="1:15">
      <c r="A28">
        <v>1872</v>
      </c>
      <c r="B28">
        <v>-0.32804197000000002</v>
      </c>
      <c r="C28">
        <f t="shared" si="2"/>
        <v>5.8494468999999993E-3</v>
      </c>
      <c r="G28">
        <f>carbonlow!L128</f>
        <v>276.09001822498345</v>
      </c>
      <c r="H28">
        <f t="shared" si="3"/>
        <v>2.1163893068789845E-2</v>
      </c>
      <c r="I28">
        <f t="shared" si="7"/>
        <v>2.3428261337694804E-3</v>
      </c>
      <c r="J28">
        <f t="shared" si="4"/>
        <v>1.1989191127113542E-4</v>
      </c>
      <c r="K28">
        <f>carboncycle!U128</f>
        <v>276.09001822498345</v>
      </c>
      <c r="L28">
        <f t="shared" si="5"/>
        <v>2.1163893068789845E-2</v>
      </c>
      <c r="M28">
        <f t="shared" si="8"/>
        <v>2.3428261337694804E-3</v>
      </c>
      <c r="N28">
        <f t="shared" si="6"/>
        <v>1.1989191127113542E-4</v>
      </c>
      <c r="O28" s="16">
        <f t="shared" si="1"/>
        <v>0</v>
      </c>
    </row>
    <row r="29" spans="1:15">
      <c r="A29">
        <v>1873</v>
      </c>
      <c r="B29">
        <v>-0.34133235000000001</v>
      </c>
      <c r="C29">
        <f t="shared" si="2"/>
        <v>-7.4409330999999912E-3</v>
      </c>
      <c r="G29">
        <f>carbonlow!L129</f>
        <v>276.14821667084846</v>
      </c>
      <c r="H29">
        <f t="shared" si="3"/>
        <v>2.229152845096952E-2</v>
      </c>
      <c r="I29">
        <f t="shared" si="7"/>
        <v>2.4972743054954448E-3</v>
      </c>
      <c r="J29">
        <f t="shared" si="4"/>
        <v>1.3251817765492602E-4</v>
      </c>
      <c r="K29">
        <f>carboncycle!U129</f>
        <v>276.14821667084846</v>
      </c>
      <c r="L29">
        <f t="shared" si="5"/>
        <v>2.229152845096952E-2</v>
      </c>
      <c r="M29">
        <f t="shared" si="8"/>
        <v>2.4972743054954448E-3</v>
      </c>
      <c r="N29">
        <f t="shared" si="6"/>
        <v>1.3251817765492602E-4</v>
      </c>
      <c r="O29" s="16">
        <f t="shared" si="1"/>
        <v>0</v>
      </c>
    </row>
    <row r="30" spans="1:15">
      <c r="A30">
        <v>1874</v>
      </c>
      <c r="B30">
        <v>-0.37325120000000001</v>
      </c>
      <c r="C30">
        <f t="shared" si="2"/>
        <v>-3.935978309999999E-2</v>
      </c>
      <c r="G30">
        <f>carbonlow!L130</f>
        <v>276.21016411661674</v>
      </c>
      <c r="H30">
        <f t="shared" si="3"/>
        <v>2.3491542238312429E-2</v>
      </c>
      <c r="I30">
        <f t="shared" si="7"/>
        <v>2.6591481548677103E-3</v>
      </c>
      <c r="J30">
        <f t="shared" si="4"/>
        <v>1.4594999246106015E-4</v>
      </c>
      <c r="K30">
        <f>carboncycle!U130</f>
        <v>276.21016411661674</v>
      </c>
      <c r="L30">
        <f t="shared" si="5"/>
        <v>2.3491542238312429E-2</v>
      </c>
      <c r="M30">
        <f t="shared" si="8"/>
        <v>2.6591481548677103E-3</v>
      </c>
      <c r="N30">
        <f t="shared" si="6"/>
        <v>1.4594999246106015E-4</v>
      </c>
      <c r="O30" s="16">
        <f t="shared" si="1"/>
        <v>0</v>
      </c>
    </row>
    <row r="31" spans="1:15">
      <c r="A31">
        <v>1875</v>
      </c>
      <c r="B31">
        <v>-0.37562593999999999</v>
      </c>
      <c r="C31">
        <f t="shared" si="2"/>
        <v>-4.1734523099999976E-2</v>
      </c>
      <c r="G31">
        <f>carbonlow!L131</f>
        <v>276.26593877674793</v>
      </c>
      <c r="H31">
        <f t="shared" si="3"/>
        <v>2.4571749802595744E-2</v>
      </c>
      <c r="I31">
        <f t="shared" si="7"/>
        <v>2.8269681291802182E-3</v>
      </c>
      <c r="J31">
        <f t="shared" si="4"/>
        <v>1.6022495802352991E-4</v>
      </c>
      <c r="K31">
        <f>carboncycle!U131</f>
        <v>276.26593877674793</v>
      </c>
      <c r="L31">
        <f t="shared" si="5"/>
        <v>2.4571749802595744E-2</v>
      </c>
      <c r="M31">
        <f t="shared" si="8"/>
        <v>2.8269681291802182E-3</v>
      </c>
      <c r="N31">
        <f t="shared" si="6"/>
        <v>1.6022495802352991E-4</v>
      </c>
      <c r="O31" s="16">
        <f t="shared" si="1"/>
        <v>0</v>
      </c>
    </row>
    <row r="32" spans="1:15">
      <c r="A32">
        <v>1876</v>
      </c>
      <c r="B32">
        <v>-0.42410994000000002</v>
      </c>
      <c r="C32">
        <f t="shared" si="2"/>
        <v>-9.0218523100000003E-2</v>
      </c>
      <c r="G32">
        <f>carbonlow!L132</f>
        <v>276.32732503773082</v>
      </c>
      <c r="H32">
        <f t="shared" si="3"/>
        <v>2.5760387157102847E-2</v>
      </c>
      <c r="I32">
        <f t="shared" si="7"/>
        <v>3.0016671430182162E-3</v>
      </c>
      <c r="J32">
        <f t="shared" si="4"/>
        <v>1.753720592356999E-4</v>
      </c>
      <c r="K32">
        <f>carboncycle!U132</f>
        <v>276.32732503773082</v>
      </c>
      <c r="L32">
        <f t="shared" si="5"/>
        <v>2.5760387157102847E-2</v>
      </c>
      <c r="M32">
        <f t="shared" si="8"/>
        <v>3.0016671430182162E-3</v>
      </c>
      <c r="N32">
        <f t="shared" si="6"/>
        <v>1.753720592356999E-4</v>
      </c>
      <c r="O32" s="16">
        <f t="shared" si="1"/>
        <v>0</v>
      </c>
    </row>
    <row r="33" spans="1:15">
      <c r="A33">
        <v>1877</v>
      </c>
      <c r="B33">
        <v>-0.10110883399999999</v>
      </c>
      <c r="C33">
        <f t="shared" si="2"/>
        <v>0.23278258290000003</v>
      </c>
      <c r="G33">
        <f>carbonlow!L133</f>
        <v>276.38885787380968</v>
      </c>
      <c r="H33">
        <f t="shared" si="3"/>
        <v>2.6951597708050813E-2</v>
      </c>
      <c r="I33">
        <f t="shared" si="7"/>
        <v>3.1830514075836197E-3</v>
      </c>
      <c r="J33">
        <f t="shared" si="4"/>
        <v>1.9142541531158458E-4</v>
      </c>
      <c r="K33">
        <f>carboncycle!U133</f>
        <v>276.38885787380968</v>
      </c>
      <c r="L33">
        <f t="shared" si="5"/>
        <v>2.6951597708050813E-2</v>
      </c>
      <c r="M33">
        <f t="shared" si="8"/>
        <v>3.1830514075836197E-3</v>
      </c>
      <c r="N33">
        <f t="shared" si="6"/>
        <v>1.9142541531158458E-4</v>
      </c>
      <c r="O33" s="16">
        <f t="shared" si="1"/>
        <v>0</v>
      </c>
    </row>
    <row r="34" spans="1:15">
      <c r="A34">
        <v>1878</v>
      </c>
      <c r="B34">
        <v>-1.1315192999999999E-2</v>
      </c>
      <c r="C34">
        <f t="shared" si="2"/>
        <v>0.32257622390000001</v>
      </c>
      <c r="G34">
        <f>carbonlow!L134</f>
        <v>276.45062455370487</v>
      </c>
      <c r="H34">
        <f t="shared" si="3"/>
        <v>2.8147068542959609E-2</v>
      </c>
      <c r="I34">
        <f t="shared" si="7"/>
        <v>3.3709512468995209E-3</v>
      </c>
      <c r="J34">
        <f t="shared" si="4"/>
        <v>2.0841785094768975E-4</v>
      </c>
      <c r="K34">
        <f>carboncycle!U134</f>
        <v>276.45062455370487</v>
      </c>
      <c r="L34">
        <f t="shared" si="5"/>
        <v>2.8147068542959609E-2</v>
      </c>
      <c r="M34">
        <f t="shared" si="8"/>
        <v>3.3709512468995209E-3</v>
      </c>
      <c r="N34">
        <f t="shared" si="6"/>
        <v>2.0841785094768975E-4</v>
      </c>
      <c r="O34" s="16">
        <f t="shared" si="1"/>
        <v>0</v>
      </c>
    </row>
    <row r="35" spans="1:15">
      <c r="A35">
        <v>1879</v>
      </c>
      <c r="B35">
        <v>-0.30363432000000001</v>
      </c>
      <c r="C35">
        <f t="shared" si="2"/>
        <v>3.0257096900000002E-2</v>
      </c>
      <c r="G35">
        <f>carbonlow!L135</f>
        <v>276.51221191406171</v>
      </c>
      <c r="H35">
        <f t="shared" si="3"/>
        <v>2.9338802806247569E-2</v>
      </c>
      <c r="I35">
        <f t="shared" si="7"/>
        <v>3.5651200153513471E-3</v>
      </c>
      <c r="J35">
        <f t="shared" si="4"/>
        <v>2.2638104063669616E-4</v>
      </c>
      <c r="K35">
        <f>carboncycle!U135</f>
        <v>276.51221191406171</v>
      </c>
      <c r="L35">
        <f t="shared" si="5"/>
        <v>2.9338802806247569E-2</v>
      </c>
      <c r="M35">
        <f t="shared" si="8"/>
        <v>3.5651200153513471E-3</v>
      </c>
      <c r="N35">
        <f t="shared" si="6"/>
        <v>2.2638104063669616E-4</v>
      </c>
      <c r="O35" s="16">
        <f t="shared" si="1"/>
        <v>0</v>
      </c>
    </row>
    <row r="36" spans="1:15">
      <c r="A36">
        <v>1880</v>
      </c>
      <c r="B36">
        <v>-0.31583208000000002</v>
      </c>
      <c r="C36">
        <f t="shared" si="2"/>
        <v>1.80593369E-2</v>
      </c>
      <c r="G36">
        <f>carbonlow!L136</f>
        <v>276.57931851777255</v>
      </c>
      <c r="H36">
        <f t="shared" si="3"/>
        <v>3.0637033973642633E-2</v>
      </c>
      <c r="I36">
        <f t="shared" si="7"/>
        <v>3.7664609080320095E-3</v>
      </c>
      <c r="J36">
        <f t="shared" si="4"/>
        <v>2.4534507801307539E-4</v>
      </c>
      <c r="K36">
        <f>carboncycle!U136</f>
        <v>276.57931851777255</v>
      </c>
      <c r="L36">
        <f t="shared" si="5"/>
        <v>3.0637033973642633E-2</v>
      </c>
      <c r="M36">
        <f t="shared" si="8"/>
        <v>3.7664609080320095E-3</v>
      </c>
      <c r="N36">
        <f t="shared" si="6"/>
        <v>2.4534507801307539E-4</v>
      </c>
      <c r="O36" s="16">
        <f t="shared" si="1"/>
        <v>0</v>
      </c>
    </row>
    <row r="37" spans="1:15">
      <c r="A37">
        <v>1881</v>
      </c>
      <c r="B37">
        <v>-0.23224552000000001</v>
      </c>
      <c r="C37">
        <f t="shared" si="2"/>
        <v>0.1016458969</v>
      </c>
      <c r="G37">
        <f>carbonlow!L137</f>
        <v>276.65729405788596</v>
      </c>
      <c r="H37">
        <f t="shared" si="3"/>
        <v>3.2145137858622434E-2</v>
      </c>
      <c r="I37">
        <f t="shared" si="7"/>
        <v>3.976918015928952E-3</v>
      </c>
      <c r="J37">
        <f t="shared" si="4"/>
        <v>2.6534501592758293E-4</v>
      </c>
      <c r="K37">
        <f>carboncycle!U137</f>
        <v>276.65729405788596</v>
      </c>
      <c r="L37">
        <f t="shared" si="5"/>
        <v>3.2145137858622434E-2</v>
      </c>
      <c r="M37">
        <f t="shared" si="8"/>
        <v>3.976918015928952E-3</v>
      </c>
      <c r="N37">
        <f t="shared" si="6"/>
        <v>2.6534501592758293E-4</v>
      </c>
      <c r="O37" s="16">
        <f t="shared" si="1"/>
        <v>0</v>
      </c>
    </row>
    <row r="38" spans="1:15">
      <c r="A38">
        <v>1882</v>
      </c>
      <c r="B38">
        <v>-0.29553007999999997</v>
      </c>
      <c r="C38">
        <f t="shared" si="2"/>
        <v>3.8361336900000043E-2</v>
      </c>
      <c r="G38">
        <f>carbonlow!L138</f>
        <v>276.73668481347516</v>
      </c>
      <c r="H38">
        <f t="shared" si="3"/>
        <v>3.3680176408129578E-2</v>
      </c>
      <c r="I38">
        <f t="shared" si="7"/>
        <v>4.1964772408676129E-3</v>
      </c>
      <c r="J38">
        <f t="shared" si="4"/>
        <v>2.8642675056759072E-4</v>
      </c>
      <c r="K38">
        <f>carboncycle!U138</f>
        <v>276.73668481347516</v>
      </c>
      <c r="L38">
        <f t="shared" si="5"/>
        <v>3.3680176408129578E-2</v>
      </c>
      <c r="M38">
        <f t="shared" si="8"/>
        <v>4.1964772408676129E-3</v>
      </c>
      <c r="N38">
        <f t="shared" si="6"/>
        <v>2.8642675056759072E-4</v>
      </c>
      <c r="O38" s="16">
        <f t="shared" si="1"/>
        <v>0</v>
      </c>
    </row>
    <row r="39" spans="1:15">
      <c r="A39">
        <v>1883</v>
      </c>
      <c r="B39">
        <v>-0.34647440000000002</v>
      </c>
      <c r="C39">
        <f t="shared" si="2"/>
        <v>-1.25829831E-2</v>
      </c>
      <c r="G39">
        <f>carbonlow!L139</f>
        <v>276.82043777111102</v>
      </c>
      <c r="H39">
        <f t="shared" si="3"/>
        <v>3.5299081877826287E-2</v>
      </c>
      <c r="I39">
        <f t="shared" si="7"/>
        <v>4.4257148244018704E-3</v>
      </c>
      <c r="J39">
        <f t="shared" si="4"/>
        <v>3.0863583735249483E-4</v>
      </c>
      <c r="K39">
        <f>carboncycle!U139</f>
        <v>276.82043777111102</v>
      </c>
      <c r="L39">
        <f t="shared" si="5"/>
        <v>3.5299081877826287E-2</v>
      </c>
      <c r="M39">
        <f t="shared" si="8"/>
        <v>4.4257148244018704E-3</v>
      </c>
      <c r="N39">
        <f t="shared" si="6"/>
        <v>3.0863583735249483E-4</v>
      </c>
      <c r="O39" s="16">
        <f t="shared" si="1"/>
        <v>0</v>
      </c>
    </row>
    <row r="40" spans="1:15">
      <c r="A40">
        <v>1884</v>
      </c>
      <c r="B40">
        <v>-0.49232006</v>
      </c>
      <c r="C40">
        <f t="shared" si="2"/>
        <v>-0.15842864309999999</v>
      </c>
      <c r="G40">
        <f>carbonlow!L140</f>
        <v>276.90986992486557</v>
      </c>
      <c r="H40">
        <f t="shared" si="3"/>
        <v>3.7027222888340809E-2</v>
      </c>
      <c r="I40">
        <f t="shared" si="7"/>
        <v>4.6654510330407482E-3</v>
      </c>
      <c r="J40">
        <f t="shared" si="4"/>
        <v>3.3202084599893528E-4</v>
      </c>
      <c r="K40">
        <f>carboncycle!U140</f>
        <v>276.90986992486557</v>
      </c>
      <c r="L40">
        <f t="shared" si="5"/>
        <v>3.7027222888340809E-2</v>
      </c>
      <c r="M40">
        <f t="shared" si="8"/>
        <v>4.6654510330407482E-3</v>
      </c>
      <c r="N40">
        <f t="shared" si="6"/>
        <v>3.3202084599893528E-4</v>
      </c>
      <c r="O40" s="16">
        <f t="shared" si="1"/>
        <v>0</v>
      </c>
    </row>
    <row r="41" spans="1:15">
      <c r="A41">
        <v>1885</v>
      </c>
      <c r="B41">
        <v>-0.47112357999999999</v>
      </c>
      <c r="C41">
        <f t="shared" si="2"/>
        <v>-0.13723216309999997</v>
      </c>
      <c r="G41">
        <f>carbonlow!L141</f>
        <v>276.9987159188538</v>
      </c>
      <c r="H41">
        <f t="shared" si="3"/>
        <v>3.8743484683377155E-2</v>
      </c>
      <c r="I41">
        <f t="shared" si="7"/>
        <v>4.9152252906234121E-3</v>
      </c>
      <c r="J41">
        <f t="shared" si="4"/>
        <v>3.566347294613328E-4</v>
      </c>
      <c r="K41">
        <f>carboncycle!U141</f>
        <v>276.9987159188538</v>
      </c>
      <c r="L41">
        <f t="shared" si="5"/>
        <v>3.8743484683377155E-2</v>
      </c>
      <c r="M41">
        <f t="shared" si="8"/>
        <v>4.9152252906234121E-3</v>
      </c>
      <c r="N41">
        <f t="shared" si="6"/>
        <v>3.566347294613328E-4</v>
      </c>
      <c r="O41" s="16">
        <f t="shared" si="1"/>
        <v>0</v>
      </c>
    </row>
    <row r="42" spans="1:15">
      <c r="A42">
        <v>1886</v>
      </c>
      <c r="B42">
        <v>-0.42090361999999998</v>
      </c>
      <c r="C42">
        <f t="shared" si="2"/>
        <v>-8.7012203099999963E-2</v>
      </c>
      <c r="G42">
        <f>carbonlow!L142</f>
        <v>277.08673221249552</v>
      </c>
      <c r="H42">
        <f t="shared" si="3"/>
        <v>4.0443176225655304E-2</v>
      </c>
      <c r="I42">
        <f t="shared" si="7"/>
        <v>5.17454402568252E-3</v>
      </c>
      <c r="J42">
        <f t="shared" si="4"/>
        <v>3.825275238487334E-4</v>
      </c>
      <c r="K42">
        <f>carboncycle!U142</f>
        <v>277.08673221249552</v>
      </c>
      <c r="L42">
        <f t="shared" si="5"/>
        <v>4.0443176225655304E-2</v>
      </c>
      <c r="M42">
        <f t="shared" si="8"/>
        <v>5.17454402568252E-3</v>
      </c>
      <c r="N42">
        <f t="shared" si="6"/>
        <v>3.825275238487334E-4</v>
      </c>
      <c r="O42" s="16">
        <f t="shared" si="1"/>
        <v>0</v>
      </c>
    </row>
    <row r="43" spans="1:15">
      <c r="A43">
        <v>1887</v>
      </c>
      <c r="B43">
        <v>-0.49878576000000002</v>
      </c>
      <c r="C43">
        <f t="shared" si="2"/>
        <v>-0.16489434310000001</v>
      </c>
      <c r="G43">
        <f>carbonlow!L143</f>
        <v>277.17503155299886</v>
      </c>
      <c r="H43">
        <f t="shared" si="3"/>
        <v>4.2147791288688688E-2</v>
      </c>
      <c r="I43">
        <f t="shared" si="7"/>
        <v>5.4431528829914184E-3</v>
      </c>
      <c r="J43">
        <f t="shared" si="4"/>
        <v>4.0974617757914931E-4</v>
      </c>
      <c r="K43">
        <f>carboncycle!U143</f>
        <v>277.17503155299886</v>
      </c>
      <c r="L43">
        <f t="shared" si="5"/>
        <v>4.2147791288688688E-2</v>
      </c>
      <c r="M43">
        <f t="shared" si="8"/>
        <v>5.4431528829914184E-3</v>
      </c>
      <c r="N43">
        <f t="shared" si="6"/>
        <v>4.0974617757914931E-4</v>
      </c>
      <c r="O43" s="16">
        <f t="shared" si="1"/>
        <v>0</v>
      </c>
    </row>
    <row r="44" spans="1:15">
      <c r="A44">
        <v>1888</v>
      </c>
      <c r="B44">
        <v>-0.37937889000000002</v>
      </c>
      <c r="C44">
        <f t="shared" si="2"/>
        <v>-4.5487473100000009E-2</v>
      </c>
      <c r="G44">
        <f>carbonlow!L144</f>
        <v>277.26837113483089</v>
      </c>
      <c r="H44">
        <f t="shared" si="3"/>
        <v>4.394911768232275E-2</v>
      </c>
      <c r="I44">
        <f t="shared" si="7"/>
        <v>5.7217567093193113E-3</v>
      </c>
      <c r="J44">
        <f t="shared" si="4"/>
        <v>4.3833592766589097E-4</v>
      </c>
      <c r="K44">
        <f>carboncycle!U144</f>
        <v>277.26837113483089</v>
      </c>
      <c r="L44">
        <f t="shared" si="5"/>
        <v>4.394911768232275E-2</v>
      </c>
      <c r="M44">
        <f t="shared" si="8"/>
        <v>5.7217567093193113E-3</v>
      </c>
      <c r="N44">
        <f t="shared" si="6"/>
        <v>4.3833592766589097E-4</v>
      </c>
      <c r="O44" s="16">
        <f t="shared" si="1"/>
        <v>0</v>
      </c>
    </row>
    <row r="45" spans="1:15">
      <c r="A45">
        <v>1889</v>
      </c>
      <c r="B45">
        <v>-0.24989555999999999</v>
      </c>
      <c r="C45">
        <f t="shared" si="2"/>
        <v>8.3995856900000027E-2</v>
      </c>
      <c r="G45">
        <f>carbonlow!L145</f>
        <v>277.37496991906568</v>
      </c>
      <c r="H45">
        <f t="shared" si="3"/>
        <v>4.600558698598263E-2</v>
      </c>
      <c r="I45">
        <f t="shared" si="7"/>
        <v>6.012678005537544E-3</v>
      </c>
      <c r="J45">
        <f t="shared" si="4"/>
        <v>4.6834575770568238E-4</v>
      </c>
      <c r="K45">
        <f>carboncycle!U145</f>
        <v>277.37496991906568</v>
      </c>
      <c r="L45">
        <f t="shared" si="5"/>
        <v>4.600558698598263E-2</v>
      </c>
      <c r="M45">
        <f t="shared" si="8"/>
        <v>6.012678005537544E-3</v>
      </c>
      <c r="N45">
        <f t="shared" si="6"/>
        <v>4.6834575770568238E-4</v>
      </c>
      <c r="O45" s="16">
        <f t="shared" si="1"/>
        <v>0</v>
      </c>
    </row>
    <row r="46" spans="1:15">
      <c r="A46">
        <v>1890</v>
      </c>
      <c r="B46">
        <v>-0.50685817</v>
      </c>
      <c r="C46">
        <f t="shared" si="2"/>
        <v>-0.17296675309999998</v>
      </c>
      <c r="G46">
        <f>carbonlow!L146</f>
        <v>277.47914312093167</v>
      </c>
      <c r="H46">
        <f t="shared" si="3"/>
        <v>4.8014499323237536E-2</v>
      </c>
      <c r="I46">
        <f t="shared" si="7"/>
        <v>6.3150285671624866E-3</v>
      </c>
      <c r="J46">
        <f t="shared" si="4"/>
        <v>4.9983756487336731E-4</v>
      </c>
      <c r="K46">
        <f>carboncycle!U146</f>
        <v>277.47914312093167</v>
      </c>
      <c r="L46">
        <f t="shared" si="5"/>
        <v>4.8014499323237536E-2</v>
      </c>
      <c r="M46">
        <f t="shared" si="8"/>
        <v>6.3150285671624866E-3</v>
      </c>
      <c r="N46">
        <f t="shared" si="6"/>
        <v>4.9983756487336731E-4</v>
      </c>
      <c r="O46" s="16">
        <f t="shared" si="1"/>
        <v>0</v>
      </c>
    </row>
    <row r="47" spans="1:15">
      <c r="A47">
        <v>1891</v>
      </c>
      <c r="B47">
        <v>-0.40131494000000001</v>
      </c>
      <c r="C47">
        <f t="shared" si="2"/>
        <v>-6.7423523099999993E-2</v>
      </c>
      <c r="G47">
        <f>carbonlow!L147</f>
        <v>277.59490140810476</v>
      </c>
      <c r="H47">
        <f t="shared" si="3"/>
        <v>5.0245937998702382E-2</v>
      </c>
      <c r="I47">
        <f t="shared" si="7"/>
        <v>6.6307466642090036E-3</v>
      </c>
      <c r="J47">
        <f t="shared" si="4"/>
        <v>5.3286784976636949E-4</v>
      </c>
      <c r="K47">
        <f>carboncycle!U147</f>
        <v>277.59490140810476</v>
      </c>
      <c r="L47">
        <f t="shared" si="5"/>
        <v>5.0245937998702382E-2</v>
      </c>
      <c r="M47">
        <f t="shared" si="8"/>
        <v>6.6307466642090036E-3</v>
      </c>
      <c r="N47">
        <f t="shared" si="6"/>
        <v>5.3286784976636949E-4</v>
      </c>
      <c r="O47" s="16">
        <f t="shared" si="1"/>
        <v>0</v>
      </c>
    </row>
    <row r="48" spans="1:15">
      <c r="A48">
        <v>1892</v>
      </c>
      <c r="B48">
        <v>-0.50755850000000002</v>
      </c>
      <c r="C48">
        <f t="shared" si="2"/>
        <v>-0.17366708310000001</v>
      </c>
      <c r="G48">
        <f>carbonlow!L148</f>
        <v>277.7156070508355</v>
      </c>
      <c r="H48">
        <f t="shared" si="3"/>
        <v>5.2571754596598019E-2</v>
      </c>
      <c r="I48">
        <f t="shared" si="7"/>
        <v>6.9603800769374689E-3</v>
      </c>
      <c r="J48">
        <f t="shared" si="4"/>
        <v>5.6750380143240364E-4</v>
      </c>
      <c r="K48">
        <f>carboncycle!U148</f>
        <v>277.7156070508355</v>
      </c>
      <c r="L48">
        <f t="shared" si="5"/>
        <v>5.2571754596598019E-2</v>
      </c>
      <c r="M48">
        <f t="shared" si="8"/>
        <v>6.9603800769374689E-3</v>
      </c>
      <c r="N48">
        <f t="shared" si="6"/>
        <v>5.6750380143240364E-4</v>
      </c>
      <c r="O48" s="16">
        <f t="shared" si="1"/>
        <v>0</v>
      </c>
    </row>
    <row r="49" spans="1:15">
      <c r="A49">
        <v>1893</v>
      </c>
      <c r="B49">
        <v>-0.49461925000000001</v>
      </c>
      <c r="C49">
        <f t="shared" si="2"/>
        <v>-0.16072783309999999</v>
      </c>
      <c r="G49">
        <f>carbonlow!L149</f>
        <v>277.83465004564499</v>
      </c>
      <c r="H49">
        <f t="shared" si="3"/>
        <v>5.4864544578577715E-2</v>
      </c>
      <c r="I49">
        <f t="shared" si="7"/>
        <v>7.3031397359707524E-3</v>
      </c>
      <c r="J49">
        <f t="shared" si="4"/>
        <v>6.0381533867727238E-4</v>
      </c>
      <c r="K49">
        <f>carboncycle!U149</f>
        <v>277.83465004564499</v>
      </c>
      <c r="L49">
        <f t="shared" si="5"/>
        <v>5.4864544578577715E-2</v>
      </c>
      <c r="M49">
        <f t="shared" si="8"/>
        <v>7.3031397359707524E-3</v>
      </c>
      <c r="N49">
        <f t="shared" si="6"/>
        <v>6.0381533867727238E-4</v>
      </c>
      <c r="O49" s="16">
        <f t="shared" si="1"/>
        <v>0</v>
      </c>
    </row>
    <row r="50" spans="1:15">
      <c r="A50">
        <v>1894</v>
      </c>
      <c r="B50">
        <v>-0.48376393000000001</v>
      </c>
      <c r="C50">
        <f t="shared" si="2"/>
        <v>-0.14987251309999999</v>
      </c>
      <c r="G50">
        <f>carbonlow!L150</f>
        <v>277.94954885923289</v>
      </c>
      <c r="H50">
        <f t="shared" si="3"/>
        <v>5.7076585376656032E-2</v>
      </c>
      <c r="I50">
        <f t="shared" si="7"/>
        <v>7.6577689421120894E-3</v>
      </c>
      <c r="J50">
        <f t="shared" si="4"/>
        <v>6.4186750125389935E-4</v>
      </c>
      <c r="K50">
        <f>carboncycle!U150</f>
        <v>277.94954885923289</v>
      </c>
      <c r="L50">
        <f t="shared" si="5"/>
        <v>5.7076585376656032E-2</v>
      </c>
      <c r="M50">
        <f t="shared" si="8"/>
        <v>7.6577689421120894E-3</v>
      </c>
      <c r="N50">
        <f t="shared" si="6"/>
        <v>6.4186750125389935E-4</v>
      </c>
      <c r="O50" s="16">
        <f t="shared" si="1"/>
        <v>0</v>
      </c>
    </row>
    <row r="51" spans="1:15">
      <c r="A51">
        <v>1895</v>
      </c>
      <c r="B51">
        <v>-0.44875159999999997</v>
      </c>
      <c r="C51">
        <f t="shared" si="2"/>
        <v>-0.11486018309999996</v>
      </c>
      <c r="G51">
        <f>carbonlow!L151</f>
        <v>278.06867118152894</v>
      </c>
      <c r="H51">
        <f t="shared" si="3"/>
        <v>5.9368972248395324E-2</v>
      </c>
      <c r="I51">
        <f t="shared" si="7"/>
        <v>8.0247210707034191E-3</v>
      </c>
      <c r="J51">
        <f t="shared" si="4"/>
        <v>6.8171782143797383E-4</v>
      </c>
      <c r="K51">
        <f>carboncycle!U151</f>
        <v>278.06867118152894</v>
      </c>
      <c r="L51">
        <f t="shared" si="5"/>
        <v>5.9368972248395324E-2</v>
      </c>
      <c r="M51">
        <f t="shared" si="8"/>
        <v>8.0247210707034191E-3</v>
      </c>
      <c r="N51">
        <f t="shared" si="6"/>
        <v>6.8171782143797383E-4</v>
      </c>
      <c r="O51" s="16">
        <f t="shared" si="1"/>
        <v>0</v>
      </c>
    </row>
    <row r="52" spans="1:15">
      <c r="A52">
        <v>1896</v>
      </c>
      <c r="B52">
        <v>-0.28400727999999997</v>
      </c>
      <c r="C52">
        <f t="shared" si="2"/>
        <v>4.9884136900000042E-2</v>
      </c>
      <c r="G52">
        <f>carbonlow!L152</f>
        <v>278.19651564576901</v>
      </c>
      <c r="H52">
        <f t="shared" si="3"/>
        <v>6.182811552007051E-2</v>
      </c>
      <c r="I52">
        <f t="shared" si="7"/>
        <v>8.4053297521540799E-3</v>
      </c>
      <c r="J52">
        <f t="shared" si="4"/>
        <v>7.2342607989380153E-4</v>
      </c>
      <c r="K52">
        <f>carboncycle!U152</f>
        <v>278.19651564576901</v>
      </c>
      <c r="L52">
        <f t="shared" si="5"/>
        <v>6.182811552007051E-2</v>
      </c>
      <c r="M52">
        <f t="shared" si="8"/>
        <v>8.4053297521540799E-3</v>
      </c>
      <c r="N52">
        <f t="shared" si="6"/>
        <v>7.2342607989380153E-4</v>
      </c>
      <c r="O52" s="16">
        <f t="shared" si="1"/>
        <v>0</v>
      </c>
    </row>
    <row r="53" spans="1:15">
      <c r="A53">
        <v>1897</v>
      </c>
      <c r="B53">
        <v>-0.25980017</v>
      </c>
      <c r="C53">
        <f t="shared" si="2"/>
        <v>7.4091246900000018E-2</v>
      </c>
      <c r="G53">
        <f>carbonlow!L153</f>
        <v>278.3279751201917</v>
      </c>
      <c r="H53">
        <f t="shared" si="3"/>
        <v>6.435561687144549E-2</v>
      </c>
      <c r="I53">
        <f t="shared" si="7"/>
        <v>8.7998661559115475E-3</v>
      </c>
      <c r="J53">
        <f t="shared" si="4"/>
        <v>7.6705929275223993E-4</v>
      </c>
      <c r="K53">
        <f>carboncycle!U153</f>
        <v>278.3279751201917</v>
      </c>
      <c r="L53">
        <f t="shared" si="5"/>
        <v>6.435561687144549E-2</v>
      </c>
      <c r="M53">
        <f t="shared" si="8"/>
        <v>8.7998661559115475E-3</v>
      </c>
      <c r="N53">
        <f t="shared" si="6"/>
        <v>7.6705929275223993E-4</v>
      </c>
      <c r="O53" s="16">
        <f t="shared" si="1"/>
        <v>0</v>
      </c>
    </row>
    <row r="54" spans="1:15">
      <c r="A54">
        <v>1898</v>
      </c>
      <c r="B54">
        <v>-0.48579212999999999</v>
      </c>
      <c r="C54">
        <f t="shared" si="2"/>
        <v>-0.15190071309999997</v>
      </c>
      <c r="G54">
        <f>carbonlow!L154</f>
        <v>278.46678063337981</v>
      </c>
      <c r="H54">
        <f t="shared" si="3"/>
        <v>6.7023061215223945E-2</v>
      </c>
      <c r="I54">
        <f t="shared" si="7"/>
        <v>9.2093342678105459E-3</v>
      </c>
      <c r="J54">
        <f t="shared" si="4"/>
        <v>8.1268563573498479E-4</v>
      </c>
      <c r="K54">
        <f>carboncycle!U154</f>
        <v>278.46678063337981</v>
      </c>
      <c r="L54">
        <f t="shared" si="5"/>
        <v>6.7023061215223945E-2</v>
      </c>
      <c r="M54">
        <f t="shared" si="8"/>
        <v>9.2093342678105459E-3</v>
      </c>
      <c r="N54">
        <f t="shared" si="6"/>
        <v>8.1268563573498479E-4</v>
      </c>
      <c r="O54" s="16">
        <f t="shared" si="1"/>
        <v>0</v>
      </c>
    </row>
    <row r="55" spans="1:15">
      <c r="A55">
        <v>1899</v>
      </c>
      <c r="B55">
        <v>-0.35543364</v>
      </c>
      <c r="C55">
        <f t="shared" si="2"/>
        <v>-2.154222309999998E-2</v>
      </c>
      <c r="G55">
        <f>carbonlow!L155</f>
        <v>278.61455941588378</v>
      </c>
      <c r="H55">
        <f t="shared" si="3"/>
        <v>6.986148515120312E-2</v>
      </c>
      <c r="I55">
        <f t="shared" si="7"/>
        <v>9.635026850750494E-3</v>
      </c>
      <c r="J55">
        <f t="shared" si="4"/>
        <v>8.6037859996517397E-4</v>
      </c>
      <c r="K55">
        <f>carboncycle!U155</f>
        <v>278.61455941588378</v>
      </c>
      <c r="L55">
        <f t="shared" si="5"/>
        <v>6.986148515120312E-2</v>
      </c>
      <c r="M55">
        <f t="shared" si="8"/>
        <v>9.635026850750494E-3</v>
      </c>
      <c r="N55">
        <f t="shared" si="6"/>
        <v>8.6037859996517397E-4</v>
      </c>
      <c r="O55" s="16">
        <f t="shared" si="1"/>
        <v>0</v>
      </c>
    </row>
    <row r="56" spans="1:15">
      <c r="A56">
        <v>1900</v>
      </c>
      <c r="B56">
        <v>-0.23447904</v>
      </c>
      <c r="C56">
        <f t="shared" si="2"/>
        <v>9.9412376900000016E-2</v>
      </c>
      <c r="G56">
        <f>carbonlow!L156</f>
        <v>278.77899037401664</v>
      </c>
      <c r="H56">
        <f t="shared" si="3"/>
        <v>7.3017982573396104E-2</v>
      </c>
      <c r="I56">
        <f t="shared" si="7"/>
        <v>1.0079717738534175E-2</v>
      </c>
      <c r="J56">
        <f t="shared" si="4"/>
        <v>9.1021860202963455E-4</v>
      </c>
      <c r="K56">
        <f>carboncycle!U156</f>
        <v>278.77899037401664</v>
      </c>
      <c r="L56">
        <f t="shared" si="5"/>
        <v>7.3017982573396104E-2</v>
      </c>
      <c r="M56">
        <f t="shared" si="8"/>
        <v>1.0079717738534175E-2</v>
      </c>
      <c r="N56">
        <f t="shared" si="6"/>
        <v>9.1021860202963455E-4</v>
      </c>
      <c r="O56" s="16">
        <f t="shared" si="1"/>
        <v>0</v>
      </c>
    </row>
    <row r="57" spans="1:15">
      <c r="A57">
        <v>1901</v>
      </c>
      <c r="B57">
        <v>-0.29342857</v>
      </c>
      <c r="C57">
        <f t="shared" si="2"/>
        <v>4.0462846900000016E-2</v>
      </c>
      <c r="G57">
        <f>carbonlow!L157</f>
        <v>278.95232990231432</v>
      </c>
      <c r="H57">
        <f t="shared" si="3"/>
        <v>7.634347810336678E-2</v>
      </c>
      <c r="I57">
        <f t="shared" si="7"/>
        <v>1.0544546195180745E-2</v>
      </c>
      <c r="J57">
        <f t="shared" si="4"/>
        <v>9.6230135712498035E-4</v>
      </c>
      <c r="K57">
        <f>carboncycle!U157</f>
        <v>278.95232990231432</v>
      </c>
      <c r="L57">
        <f t="shared" si="5"/>
        <v>7.634347810336678E-2</v>
      </c>
      <c r="M57">
        <f t="shared" si="8"/>
        <v>1.0544546195180745E-2</v>
      </c>
      <c r="N57">
        <f t="shared" si="6"/>
        <v>9.6230135712498035E-4</v>
      </c>
      <c r="O57" s="16">
        <f t="shared" si="1"/>
        <v>0</v>
      </c>
    </row>
    <row r="58" spans="1:15">
      <c r="A58">
        <v>1902</v>
      </c>
      <c r="B58">
        <v>-0.43898427000000001</v>
      </c>
      <c r="C58">
        <f t="shared" si="2"/>
        <v>-0.10509285309999999</v>
      </c>
      <c r="G58">
        <f>carbonlow!L158</f>
        <v>279.13023678143645</v>
      </c>
      <c r="H58">
        <f t="shared" si="3"/>
        <v>7.975444949851522E-2</v>
      </c>
      <c r="I58">
        <f t="shared" si="7"/>
        <v>1.1029749741597948E-2</v>
      </c>
      <c r="J58">
        <f t="shared" si="4"/>
        <v>1.0167285078051371E-3</v>
      </c>
      <c r="K58">
        <f>carboncycle!U158</f>
        <v>279.13023678143645</v>
      </c>
      <c r="L58">
        <f t="shared" si="5"/>
        <v>7.975444949851522E-2</v>
      </c>
      <c r="M58">
        <f t="shared" si="8"/>
        <v>1.1029749741597948E-2</v>
      </c>
      <c r="N58">
        <f t="shared" si="6"/>
        <v>1.0167285078051371E-3</v>
      </c>
      <c r="O58" s="16">
        <f t="shared" si="1"/>
        <v>0</v>
      </c>
    </row>
    <row r="59" spans="1:15">
      <c r="A59">
        <v>1903</v>
      </c>
      <c r="B59">
        <v>-0.53332639999999998</v>
      </c>
      <c r="C59">
        <f t="shared" si="2"/>
        <v>-0.19943498309999996</v>
      </c>
      <c r="G59">
        <f>carbonlow!L159</f>
        <v>279.31095881633962</v>
      </c>
      <c r="H59">
        <f t="shared" si="3"/>
        <v>8.3217170114782857E-2</v>
      </c>
      <c r="I59">
        <f t="shared" si="7"/>
        <v>1.1535209574466559E-2</v>
      </c>
      <c r="J59">
        <f t="shared" si="4"/>
        <v>1.0736024684130803E-3</v>
      </c>
      <c r="K59">
        <f>carboncycle!U159</f>
        <v>279.31095881633962</v>
      </c>
      <c r="L59">
        <f t="shared" si="5"/>
        <v>8.3217170114782857E-2</v>
      </c>
      <c r="M59">
        <f t="shared" si="8"/>
        <v>1.1535209574466559E-2</v>
      </c>
      <c r="N59">
        <f t="shared" si="6"/>
        <v>1.0736024684130803E-3</v>
      </c>
      <c r="O59" s="16">
        <f t="shared" si="1"/>
        <v>0</v>
      </c>
    </row>
    <row r="60" spans="1:15">
      <c r="A60">
        <v>1904</v>
      </c>
      <c r="B60">
        <v>-0.59756140000000002</v>
      </c>
      <c r="C60">
        <f t="shared" si="2"/>
        <v>-0.2636699831</v>
      </c>
      <c r="G60">
        <f>carbonlow!L160</f>
        <v>279.51203206643555</v>
      </c>
      <c r="H60">
        <f t="shared" si="3"/>
        <v>8.7067197590347326E-2</v>
      </c>
      <c r="I60">
        <f t="shared" si="7"/>
        <v>1.2064286278788089E-2</v>
      </c>
      <c r="J60">
        <f t="shared" si="4"/>
        <v>1.1330243967754641E-3</v>
      </c>
      <c r="K60">
        <f>carboncycle!U160</f>
        <v>279.51203206643555</v>
      </c>
      <c r="L60">
        <f t="shared" si="5"/>
        <v>8.7067197590347326E-2</v>
      </c>
      <c r="M60">
        <f t="shared" si="8"/>
        <v>1.2064286278788089E-2</v>
      </c>
      <c r="N60">
        <f t="shared" si="6"/>
        <v>1.1330243967754641E-3</v>
      </c>
      <c r="O60" s="16">
        <f t="shared" si="1"/>
        <v>0</v>
      </c>
    </row>
    <row r="61" spans="1:15">
      <c r="A61">
        <v>1905</v>
      </c>
      <c r="B61">
        <v>-0.40775131999999997</v>
      </c>
      <c r="C61">
        <f t="shared" si="2"/>
        <v>-7.3859903099999957E-2</v>
      </c>
      <c r="G61">
        <f>carbonlow!L161</f>
        <v>279.71187595463942</v>
      </c>
      <c r="H61">
        <f t="shared" si="3"/>
        <v>9.0890942720225007E-2</v>
      </c>
      <c r="I61">
        <f t="shared" si="7"/>
        <v>1.2615947619277552E-2</v>
      </c>
      <c r="J61">
        <f t="shared" si="4"/>
        <v>1.1951139642652959E-3</v>
      </c>
      <c r="K61">
        <f>carboncycle!U161</f>
        <v>279.71187595463942</v>
      </c>
      <c r="L61">
        <f t="shared" si="5"/>
        <v>9.0890942720225007E-2</v>
      </c>
      <c r="M61">
        <f t="shared" si="8"/>
        <v>1.2615947619277552E-2</v>
      </c>
      <c r="N61">
        <f t="shared" si="6"/>
        <v>1.1951139642652959E-3</v>
      </c>
      <c r="O61" s="16">
        <f t="shared" si="1"/>
        <v>0</v>
      </c>
    </row>
    <row r="62" spans="1:15">
      <c r="A62">
        <v>1906</v>
      </c>
      <c r="B62">
        <v>-0.31913930000000001</v>
      </c>
      <c r="C62">
        <f t="shared" si="2"/>
        <v>1.4752116900000001E-2</v>
      </c>
      <c r="G62">
        <f>carbonlow!L162</f>
        <v>279.92603869132455</v>
      </c>
      <c r="H62">
        <f t="shared" si="3"/>
        <v>9.4985628470460007E-2</v>
      </c>
      <c r="I62">
        <f t="shared" si="7"/>
        <v>1.3192274044067268E-2</v>
      </c>
      <c r="J62">
        <f t="shared" si="4"/>
        <v>1.2599842994257654E-3</v>
      </c>
      <c r="K62">
        <f>carboncycle!U162</f>
        <v>279.92603869132455</v>
      </c>
      <c r="L62">
        <f t="shared" si="5"/>
        <v>9.4985628470460007E-2</v>
      </c>
      <c r="M62">
        <f t="shared" si="8"/>
        <v>1.3192274044067268E-2</v>
      </c>
      <c r="N62">
        <f t="shared" si="6"/>
        <v>1.2599842994257654E-3</v>
      </c>
      <c r="O62" s="16">
        <f t="shared" si="1"/>
        <v>0</v>
      </c>
    </row>
    <row r="63" spans="1:15">
      <c r="A63">
        <v>1907</v>
      </c>
      <c r="B63">
        <v>-0.50415770000000004</v>
      </c>
      <c r="C63">
        <f t="shared" si="2"/>
        <v>-0.17026628310000003</v>
      </c>
      <c r="G63">
        <f>carbonlow!L163</f>
        <v>280.1563269502202</v>
      </c>
      <c r="H63">
        <f t="shared" si="3"/>
        <v>9.9385132293830836E-2</v>
      </c>
      <c r="I63">
        <f t="shared" si="7"/>
        <v>1.3795629025539333E-2</v>
      </c>
      <c r="J63">
        <f t="shared" si="4"/>
        <v>1.3277597051753291E-3</v>
      </c>
      <c r="K63">
        <f>carboncycle!U163</f>
        <v>280.1563269502202</v>
      </c>
      <c r="L63">
        <f t="shared" si="5"/>
        <v>9.9385132293830836E-2</v>
      </c>
      <c r="M63">
        <f t="shared" si="8"/>
        <v>1.3795629025539333E-2</v>
      </c>
      <c r="N63">
        <f t="shared" si="6"/>
        <v>1.3277597051753291E-3</v>
      </c>
      <c r="O63" s="16">
        <f t="shared" si="1"/>
        <v>0</v>
      </c>
    </row>
    <row r="64" spans="1:15">
      <c r="A64">
        <v>1908</v>
      </c>
      <c r="B64">
        <v>-0.51387070000000001</v>
      </c>
      <c r="C64">
        <f t="shared" si="2"/>
        <v>-0.1799792831</v>
      </c>
      <c r="G64">
        <f>carbonlow!L164</f>
        <v>280.41768683821363</v>
      </c>
      <c r="H64">
        <f t="shared" si="3"/>
        <v>0.10437385980416397</v>
      </c>
      <c r="I64">
        <f t="shared" si="7"/>
        <v>1.4431244038978931E-2</v>
      </c>
      <c r="J64">
        <f t="shared" si="4"/>
        <v>1.3985772029149967E-3</v>
      </c>
      <c r="K64">
        <f>carboncycle!U164</f>
        <v>280.41768683821363</v>
      </c>
      <c r="L64">
        <f t="shared" si="5"/>
        <v>0.10437385980416397</v>
      </c>
      <c r="M64">
        <f t="shared" si="8"/>
        <v>1.4431244038978931E-2</v>
      </c>
      <c r="N64">
        <f t="shared" si="6"/>
        <v>1.3985772029149967E-3</v>
      </c>
      <c r="O64" s="16">
        <f t="shared" si="1"/>
        <v>0</v>
      </c>
    </row>
    <row r="65" spans="1:15">
      <c r="A65">
        <v>1909</v>
      </c>
      <c r="B65">
        <v>-0.53576489999999999</v>
      </c>
      <c r="C65">
        <f t="shared" si="2"/>
        <v>-0.20187348309999997</v>
      </c>
      <c r="G65">
        <f>carbonlow!L165</f>
        <v>280.65667420452883</v>
      </c>
      <c r="H65">
        <f t="shared" si="3"/>
        <v>0.10893148202284685</v>
      </c>
      <c r="I65">
        <f t="shared" si="7"/>
        <v>1.5093613484570953E-2</v>
      </c>
      <c r="J65">
        <f t="shared" si="4"/>
        <v>1.4726027505438399E-3</v>
      </c>
      <c r="K65">
        <f>carboncycle!U165</f>
        <v>280.65667420452883</v>
      </c>
      <c r="L65">
        <f t="shared" si="5"/>
        <v>0.10893148202284685</v>
      </c>
      <c r="M65">
        <f t="shared" si="8"/>
        <v>1.5093613484570953E-2</v>
      </c>
      <c r="N65">
        <f t="shared" si="6"/>
        <v>1.4726027505438399E-3</v>
      </c>
      <c r="O65" s="16">
        <f t="shared" si="1"/>
        <v>0</v>
      </c>
    </row>
    <row r="66" spans="1:15">
      <c r="A66">
        <v>1910</v>
      </c>
      <c r="B66">
        <v>-0.53102419999999995</v>
      </c>
      <c r="C66">
        <f t="shared" si="2"/>
        <v>-0.19713278309999993</v>
      </c>
      <c r="G66">
        <f>carbonlow!L166</f>
        <v>280.90773006382392</v>
      </c>
      <c r="H66">
        <f t="shared" si="3"/>
        <v>0.11371507915437259</v>
      </c>
      <c r="I66">
        <f t="shared" si="7"/>
        <v>1.578421865689272E-2</v>
      </c>
      <c r="J66">
        <f t="shared" si="4"/>
        <v>1.5499700915131138E-3</v>
      </c>
      <c r="K66">
        <f>carboncycle!U166</f>
        <v>280.90773006382392</v>
      </c>
      <c r="L66">
        <f t="shared" si="5"/>
        <v>0.11371507915437259</v>
      </c>
      <c r="M66">
        <f t="shared" si="8"/>
        <v>1.578421865689272E-2</v>
      </c>
      <c r="N66">
        <f t="shared" si="6"/>
        <v>1.5499700915131138E-3</v>
      </c>
      <c r="O66" s="16">
        <f t="shared" si="1"/>
        <v>0</v>
      </c>
    </row>
    <row r="67" spans="1:15">
      <c r="A67">
        <v>1911</v>
      </c>
      <c r="B67">
        <v>-0.53920509999999999</v>
      </c>
      <c r="C67">
        <f t="shared" si="2"/>
        <v>-0.20531368309999998</v>
      </c>
      <c r="G67">
        <f>carbonlow!L167</f>
        <v>281.16989392203794</v>
      </c>
      <c r="H67">
        <f t="shared" si="3"/>
        <v>0.11870576614599419</v>
      </c>
      <c r="I67">
        <f t="shared" si="7"/>
        <v>1.6504297428886202E-2</v>
      </c>
      <c r="J67">
        <f t="shared" si="4"/>
        <v>1.6308206233644699E-3</v>
      </c>
      <c r="K67">
        <f>carboncycle!U167</f>
        <v>281.16989392203794</v>
      </c>
      <c r="L67">
        <f t="shared" si="5"/>
        <v>0.11870576614599419</v>
      </c>
      <c r="M67">
        <f t="shared" si="8"/>
        <v>1.6504297428886202E-2</v>
      </c>
      <c r="N67">
        <f t="shared" si="6"/>
        <v>1.6308206233644699E-3</v>
      </c>
      <c r="O67" s="16">
        <f t="shared" si="1"/>
        <v>0</v>
      </c>
    </row>
    <row r="68" spans="1:15">
      <c r="A68">
        <v>1912</v>
      </c>
      <c r="B68">
        <v>-0.47567302</v>
      </c>
      <c r="C68">
        <f t="shared" si="2"/>
        <v>-0.14178160309999999</v>
      </c>
      <c r="G68">
        <f>carbonlow!L168</f>
        <v>281.43485297940884</v>
      </c>
      <c r="H68">
        <f t="shared" si="3"/>
        <v>0.12374493820965522</v>
      </c>
      <c r="I68">
        <f t="shared" si="7"/>
        <v>1.7253405532275039E-2</v>
      </c>
      <c r="J68">
        <f t="shared" si="4"/>
        <v>1.7153019716198334E-3</v>
      </c>
      <c r="K68">
        <f>carboncycle!U168</f>
        <v>281.43485297940884</v>
      </c>
      <c r="L68">
        <f t="shared" si="5"/>
        <v>0.12374493820965522</v>
      </c>
      <c r="M68">
        <f t="shared" si="8"/>
        <v>1.7253405532275039E-2</v>
      </c>
      <c r="N68">
        <f t="shared" si="6"/>
        <v>1.7153019716198334E-3</v>
      </c>
      <c r="O68" s="16">
        <f t="shared" si="1"/>
        <v>0</v>
      </c>
    </row>
    <row r="69" spans="1:15">
      <c r="A69">
        <v>1913</v>
      </c>
      <c r="B69">
        <v>-0.46715254000000001</v>
      </c>
      <c r="C69">
        <f t="shared" si="2"/>
        <v>-0.13326112309999999</v>
      </c>
      <c r="G69">
        <f>carbonlow!L169</f>
        <v>281.71502369663347</v>
      </c>
      <c r="H69">
        <f t="shared" si="3"/>
        <v>0.12906825806782743</v>
      </c>
      <c r="I69">
        <f t="shared" si="7"/>
        <v>1.8033554738271021E-2</v>
      </c>
      <c r="J69">
        <f t="shared" si="4"/>
        <v>1.8035583998443549E-3</v>
      </c>
      <c r="K69">
        <f>carboncycle!U169</f>
        <v>281.71502369663347</v>
      </c>
      <c r="L69">
        <f t="shared" si="5"/>
        <v>0.12906825806782743</v>
      </c>
      <c r="M69">
        <f t="shared" si="8"/>
        <v>1.8033554738271021E-2</v>
      </c>
      <c r="N69">
        <f t="shared" si="6"/>
        <v>1.8035583998443549E-3</v>
      </c>
      <c r="O69" s="16">
        <f t="shared" si="1"/>
        <v>0</v>
      </c>
    </row>
    <row r="70" spans="1:15">
      <c r="A70">
        <v>1914</v>
      </c>
      <c r="B70">
        <v>-0.2625924</v>
      </c>
      <c r="C70">
        <f t="shared" si="2"/>
        <v>7.1299016900000012E-2</v>
      </c>
      <c r="G70">
        <f>carbonlow!L170</f>
        <v>282.01967829108679</v>
      </c>
      <c r="H70">
        <f t="shared" si="3"/>
        <v>0.13485077325893641</v>
      </c>
      <c r="I70">
        <f t="shared" si="7"/>
        <v>1.8848504159635425E-2</v>
      </c>
      <c r="J70">
        <f t="shared" si="4"/>
        <v>1.8957447790466184E-3</v>
      </c>
      <c r="K70">
        <f>carboncycle!U170</f>
        <v>282.01967829108679</v>
      </c>
      <c r="L70">
        <f t="shared" si="5"/>
        <v>0.13485077325893641</v>
      </c>
      <c r="M70">
        <f t="shared" si="8"/>
        <v>1.8848504159635425E-2</v>
      </c>
      <c r="N70">
        <f t="shared" si="6"/>
        <v>1.8957447790466184E-3</v>
      </c>
      <c r="O70" s="16">
        <f t="shared" ref="O70:O133" si="9">M70-I70</f>
        <v>0</v>
      </c>
    </row>
    <row r="71" spans="1:15">
      <c r="A71">
        <v>1915</v>
      </c>
      <c r="B71">
        <v>-0.19184391000000001</v>
      </c>
      <c r="C71">
        <f t="shared" ref="C71:C134" si="10">B71-C$4</f>
        <v>0.14204750690000001</v>
      </c>
      <c r="G71">
        <f>carbonlow!L171</f>
        <v>282.27409334305258</v>
      </c>
      <c r="H71">
        <f t="shared" ref="H71:H134" si="11">H$3*LN(G71/G$3)</f>
        <v>0.1396749293586953</v>
      </c>
      <c r="I71">
        <f t="shared" si="7"/>
        <v>1.9687211236997872E-2</v>
      </c>
      <c r="J71">
        <f t="shared" ref="J71:J134" si="12">J70+J$3*(I70-J70)</f>
        <v>1.9920364523283627E-3</v>
      </c>
      <c r="K71">
        <f>carboncycle!U171</f>
        <v>282.27409334305258</v>
      </c>
      <c r="L71">
        <f t="shared" ref="L71:L134" si="13">L$3*LN(K71/K$3)</f>
        <v>0.1396749293586953</v>
      </c>
      <c r="M71">
        <f t="shared" si="8"/>
        <v>1.9687211236997872E-2</v>
      </c>
      <c r="N71">
        <f t="shared" ref="N71:N134" si="14">N70+N$3*(M70-N70)</f>
        <v>1.9920364523283627E-3</v>
      </c>
      <c r="O71" s="16">
        <f t="shared" si="9"/>
        <v>0</v>
      </c>
    </row>
    <row r="72" spans="1:15">
      <c r="A72">
        <v>1916</v>
      </c>
      <c r="B72">
        <v>-0.42020996999999999</v>
      </c>
      <c r="C72">
        <f t="shared" si="10"/>
        <v>-8.6318553099999973E-2</v>
      </c>
      <c r="G72">
        <f>carbonlow!L172</f>
        <v>282.51984749413043</v>
      </c>
      <c r="H72">
        <f t="shared" si="11"/>
        <v>0.1443307328161258</v>
      </c>
      <c r="I72">
        <f t="shared" ref="I72:I135" si="15">I71+I$3*(I$4*H72-I71)+I$5*(J71-I71)</f>
        <v>2.0547179440783804E-2</v>
      </c>
      <c r="J72">
        <f t="shared" si="12"/>
        <v>2.0925450451052853E-3</v>
      </c>
      <c r="K72">
        <f>carboncycle!U172</f>
        <v>282.51984749413043</v>
      </c>
      <c r="L72">
        <f t="shared" si="13"/>
        <v>0.1443307328161258</v>
      </c>
      <c r="M72">
        <f t="shared" ref="M72:M135" si="16">M71+M$3*(M$4*L72-M71)+M$5*(N71-M71)</f>
        <v>2.0547179440783804E-2</v>
      </c>
      <c r="N72">
        <f t="shared" si="14"/>
        <v>2.0925450451052853E-3</v>
      </c>
      <c r="O72" s="16">
        <f t="shared" si="9"/>
        <v>0</v>
      </c>
    </row>
    <row r="73" spans="1:15">
      <c r="A73">
        <v>1917</v>
      </c>
      <c r="B73">
        <v>-0.54301953000000003</v>
      </c>
      <c r="C73">
        <f t="shared" si="10"/>
        <v>-0.20912811310000001</v>
      </c>
      <c r="G73">
        <f>carbonlow!L173</f>
        <v>282.79243384820057</v>
      </c>
      <c r="H73">
        <f t="shared" si="11"/>
        <v>0.14949013640748537</v>
      </c>
      <c r="I73">
        <f t="shared" si="15"/>
        <v>2.1432953501847433E-2</v>
      </c>
      <c r="J73">
        <f t="shared" si="12"/>
        <v>2.1973673684727393E-3</v>
      </c>
      <c r="K73">
        <f>carboncycle!U173</f>
        <v>282.79243384820057</v>
      </c>
      <c r="L73">
        <f t="shared" si="13"/>
        <v>0.14949013640748537</v>
      </c>
      <c r="M73">
        <f t="shared" si="16"/>
        <v>2.1432953501847433E-2</v>
      </c>
      <c r="N73">
        <f t="shared" si="14"/>
        <v>2.1973673684727393E-3</v>
      </c>
      <c r="O73" s="16">
        <f t="shared" si="9"/>
        <v>0</v>
      </c>
    </row>
    <row r="74" spans="1:15">
      <c r="A74">
        <v>1918</v>
      </c>
      <c r="B74">
        <v>-0.42458433000000001</v>
      </c>
      <c r="C74">
        <f t="shared" si="10"/>
        <v>-9.0692913099999994E-2</v>
      </c>
      <c r="G74">
        <f>carbonlow!L174</f>
        <v>283.08582201038428</v>
      </c>
      <c r="H74">
        <f t="shared" si="11"/>
        <v>0.15503771414907191</v>
      </c>
      <c r="I74">
        <f t="shared" si="15"/>
        <v>2.2347733739055322E-2</v>
      </c>
      <c r="J74">
        <f t="shared" si="12"/>
        <v>2.3066254977103075E-3</v>
      </c>
      <c r="K74">
        <f>carboncycle!U174</f>
        <v>283.08582201038428</v>
      </c>
      <c r="L74">
        <f t="shared" si="13"/>
        <v>0.15503771414907191</v>
      </c>
      <c r="M74">
        <f t="shared" si="16"/>
        <v>2.2347733739055322E-2</v>
      </c>
      <c r="N74">
        <f t="shared" si="14"/>
        <v>2.3066254977103075E-3</v>
      </c>
      <c r="O74" s="16">
        <f t="shared" si="9"/>
        <v>0</v>
      </c>
    </row>
    <row r="75" spans="1:15">
      <c r="A75">
        <v>1919</v>
      </c>
      <c r="B75">
        <v>-0.32551822000000002</v>
      </c>
      <c r="C75">
        <f t="shared" si="10"/>
        <v>8.3731968999999906E-3</v>
      </c>
      <c r="G75">
        <f>carbonlow!L175</f>
        <v>283.36473673587744</v>
      </c>
      <c r="H75">
        <f t="shared" si="11"/>
        <v>0.16030629012253247</v>
      </c>
      <c r="I75">
        <f t="shared" si="15"/>
        <v>2.3287707189163065E-2</v>
      </c>
      <c r="J75">
        <f t="shared" si="12"/>
        <v>2.4204589925211472E-3</v>
      </c>
      <c r="K75">
        <f>carboncycle!U175</f>
        <v>283.36473673587744</v>
      </c>
      <c r="L75">
        <f t="shared" si="13"/>
        <v>0.16030629012253247</v>
      </c>
      <c r="M75">
        <f t="shared" si="16"/>
        <v>2.3287707189163065E-2</v>
      </c>
      <c r="N75">
        <f t="shared" si="14"/>
        <v>2.4204589925211472E-3</v>
      </c>
      <c r="O75" s="16">
        <f t="shared" si="9"/>
        <v>0</v>
      </c>
    </row>
    <row r="76" spans="1:15">
      <c r="A76">
        <v>1920</v>
      </c>
      <c r="B76">
        <v>-0.29858079999999998</v>
      </c>
      <c r="C76">
        <f t="shared" si="10"/>
        <v>3.5310616900000036E-2</v>
      </c>
      <c r="G76">
        <f>carbonlow!L176</f>
        <v>283.57834066581739</v>
      </c>
      <c r="H76">
        <f t="shared" si="11"/>
        <v>0.16433766866758526</v>
      </c>
      <c r="I76">
        <f t="shared" si="15"/>
        <v>2.4239265511434953E-2</v>
      </c>
      <c r="J76">
        <f t="shared" si="12"/>
        <v>2.5389849622780734E-3</v>
      </c>
      <c r="K76">
        <f>carboncycle!U176</f>
        <v>283.57834066581739</v>
      </c>
      <c r="L76">
        <f t="shared" si="13"/>
        <v>0.16433766866758526</v>
      </c>
      <c r="M76">
        <f t="shared" si="16"/>
        <v>2.4239265511434953E-2</v>
      </c>
      <c r="N76">
        <f t="shared" si="14"/>
        <v>2.5389849622780734E-3</v>
      </c>
      <c r="O76" s="16">
        <f t="shared" si="9"/>
        <v>0</v>
      </c>
    </row>
    <row r="77" spans="1:15">
      <c r="A77">
        <v>1921</v>
      </c>
      <c r="B77">
        <v>-0.24067702999999999</v>
      </c>
      <c r="C77">
        <f t="shared" si="10"/>
        <v>9.3214386900000029E-2</v>
      </c>
      <c r="G77">
        <f>carbonlow!L177</f>
        <v>283.85075497057267</v>
      </c>
      <c r="H77">
        <f t="shared" si="11"/>
        <v>0.16947458058704029</v>
      </c>
      <c r="I77">
        <f t="shared" si="15"/>
        <v>2.5213509114849243E-2</v>
      </c>
      <c r="J77">
        <f t="shared" si="12"/>
        <v>2.6622425557972845E-3</v>
      </c>
      <c r="K77">
        <f>carboncycle!U177</f>
        <v>283.85075497057267</v>
      </c>
      <c r="L77">
        <f t="shared" si="13"/>
        <v>0.16947458058704029</v>
      </c>
      <c r="M77">
        <f t="shared" si="16"/>
        <v>2.5213509114849243E-2</v>
      </c>
      <c r="N77">
        <f t="shared" si="14"/>
        <v>2.6622425557972845E-3</v>
      </c>
      <c r="O77" s="16">
        <f t="shared" si="9"/>
        <v>0</v>
      </c>
    </row>
    <row r="78" spans="1:15">
      <c r="A78">
        <v>1922</v>
      </c>
      <c r="B78">
        <v>-0.33922812000000002</v>
      </c>
      <c r="C78">
        <f t="shared" si="10"/>
        <v>-5.3367031000000065E-3</v>
      </c>
      <c r="G78">
        <f>carbonlow!L178</f>
        <v>284.05807303274543</v>
      </c>
      <c r="H78">
        <f t="shared" si="11"/>
        <v>0.17338067123822554</v>
      </c>
      <c r="I78">
        <f t="shared" si="15"/>
        <v>2.6196979548868776E-2</v>
      </c>
      <c r="J78">
        <f t="shared" si="12"/>
        <v>2.7903337498526998E-3</v>
      </c>
      <c r="K78">
        <f>carboncycle!U178</f>
        <v>284.05807303274543</v>
      </c>
      <c r="L78">
        <f t="shared" si="13"/>
        <v>0.17338067123822554</v>
      </c>
      <c r="M78">
        <f t="shared" si="16"/>
        <v>2.6196979548868776E-2</v>
      </c>
      <c r="N78">
        <f t="shared" si="14"/>
        <v>2.7903337498526998E-3</v>
      </c>
      <c r="O78" s="16">
        <f t="shared" si="9"/>
        <v>0</v>
      </c>
    </row>
    <row r="79" spans="1:15">
      <c r="A79">
        <v>1923</v>
      </c>
      <c r="B79">
        <v>-0.31793054999999998</v>
      </c>
      <c r="C79">
        <f t="shared" si="10"/>
        <v>1.5960866900000037E-2</v>
      </c>
      <c r="G79">
        <f>carbonlow!L179</f>
        <v>284.28467057452542</v>
      </c>
      <c r="H79">
        <f t="shared" si="11"/>
        <v>0.17764674809552605</v>
      </c>
      <c r="I79">
        <f t="shared" si="15"/>
        <v>2.7193135857876458E-2</v>
      </c>
      <c r="J79">
        <f t="shared" si="12"/>
        <v>2.9232834979911111E-3</v>
      </c>
      <c r="K79">
        <f>carboncycle!U179</f>
        <v>284.28467057452542</v>
      </c>
      <c r="L79">
        <f t="shared" si="13"/>
        <v>0.17764674809552605</v>
      </c>
      <c r="M79">
        <f t="shared" si="16"/>
        <v>2.7193135857876458E-2</v>
      </c>
      <c r="N79">
        <f t="shared" si="14"/>
        <v>2.9232834979911111E-3</v>
      </c>
      <c r="O79" s="16">
        <f t="shared" si="9"/>
        <v>0</v>
      </c>
    </row>
    <row r="80" spans="1:15">
      <c r="A80">
        <v>1924</v>
      </c>
      <c r="B80">
        <v>-0.31206220000000001</v>
      </c>
      <c r="C80">
        <f t="shared" si="10"/>
        <v>2.1829216900000004E-2</v>
      </c>
      <c r="G80">
        <f>carbonlow!L180</f>
        <v>284.56774992684393</v>
      </c>
      <c r="H80">
        <f t="shared" si="11"/>
        <v>0.18297141440733752</v>
      </c>
      <c r="I80">
        <f t="shared" si="15"/>
        <v>2.8212557259048841E-2</v>
      </c>
      <c r="J80">
        <f t="shared" si="12"/>
        <v>3.0611362593952599E-3</v>
      </c>
      <c r="K80">
        <f>carboncycle!U180</f>
        <v>284.56774992684393</v>
      </c>
      <c r="L80">
        <f t="shared" si="13"/>
        <v>0.18297141440733752</v>
      </c>
      <c r="M80">
        <f t="shared" si="16"/>
        <v>2.8212557259048841E-2</v>
      </c>
      <c r="N80">
        <f t="shared" si="14"/>
        <v>3.0611362593952599E-3</v>
      </c>
      <c r="O80" s="16">
        <f t="shared" si="9"/>
        <v>0</v>
      </c>
    </row>
    <row r="81" spans="1:15">
      <c r="A81">
        <v>1925</v>
      </c>
      <c r="B81">
        <v>-0.28242525000000002</v>
      </c>
      <c r="C81">
        <f t="shared" si="10"/>
        <v>5.1466166899999999E-2</v>
      </c>
      <c r="G81">
        <f>carbonlow!L181</f>
        <v>284.84188260624722</v>
      </c>
      <c r="H81">
        <f t="shared" si="11"/>
        <v>0.18812274963007458</v>
      </c>
      <c r="I81">
        <f t="shared" si="15"/>
        <v>2.9252717802695196E-2</v>
      </c>
      <c r="J81">
        <f t="shared" si="12"/>
        <v>3.2039963306732923E-3</v>
      </c>
      <c r="K81">
        <f>carboncycle!U181</f>
        <v>284.84188260624722</v>
      </c>
      <c r="L81">
        <f t="shared" si="13"/>
        <v>0.18812274963007458</v>
      </c>
      <c r="M81">
        <f t="shared" si="16"/>
        <v>2.9252717802695196E-2</v>
      </c>
      <c r="N81">
        <f t="shared" si="14"/>
        <v>3.2039963306732923E-3</v>
      </c>
      <c r="O81" s="16">
        <f t="shared" si="9"/>
        <v>0</v>
      </c>
    </row>
    <row r="82" spans="1:15">
      <c r="A82">
        <v>1926</v>
      </c>
      <c r="B82">
        <v>-0.12283547</v>
      </c>
      <c r="C82">
        <f t="shared" si="10"/>
        <v>0.21105594690000001</v>
      </c>
      <c r="G82">
        <f>carbonlow!L182</f>
        <v>285.11715389581775</v>
      </c>
      <c r="H82">
        <f t="shared" si="11"/>
        <v>0.19329049474644777</v>
      </c>
      <c r="I82">
        <f t="shared" si="15"/>
        <v>3.0313140391027033E-2</v>
      </c>
      <c r="J82">
        <f t="shared" si="12"/>
        <v>3.3519530686343768E-3</v>
      </c>
      <c r="K82">
        <f>carboncycle!U182</f>
        <v>285.11715389581775</v>
      </c>
      <c r="L82">
        <f t="shared" si="13"/>
        <v>0.19329049474644777</v>
      </c>
      <c r="M82">
        <f t="shared" si="16"/>
        <v>3.0313140391027033E-2</v>
      </c>
      <c r="N82">
        <f t="shared" si="14"/>
        <v>3.3519530686343768E-3</v>
      </c>
      <c r="O82" s="16">
        <f t="shared" si="9"/>
        <v>0</v>
      </c>
    </row>
    <row r="83" spans="1:15">
      <c r="A83">
        <v>1927</v>
      </c>
      <c r="B83">
        <v>-0.22940508000000001</v>
      </c>
      <c r="C83">
        <f t="shared" si="10"/>
        <v>0.1044863369</v>
      </c>
      <c r="G83">
        <f>carbonlow!L183</f>
        <v>285.39193708333994</v>
      </c>
      <c r="H83">
        <f t="shared" si="11"/>
        <v>0.1984441029541594</v>
      </c>
      <c r="I83">
        <f t="shared" si="15"/>
        <v>3.1393048006888503E-2</v>
      </c>
      <c r="J83">
        <f t="shared" si="12"/>
        <v>3.505092612625567E-3</v>
      </c>
      <c r="K83">
        <f>carboncycle!U183</f>
        <v>285.39193708333994</v>
      </c>
      <c r="L83">
        <f t="shared" si="13"/>
        <v>0.1984441029541594</v>
      </c>
      <c r="M83">
        <f t="shared" si="16"/>
        <v>3.1393048006888503E-2</v>
      </c>
      <c r="N83">
        <f t="shared" si="14"/>
        <v>3.505092612625567E-3</v>
      </c>
      <c r="O83" s="16">
        <f t="shared" si="9"/>
        <v>0</v>
      </c>
    </row>
    <row r="84" spans="1:15">
      <c r="A84">
        <v>1928</v>
      </c>
      <c r="B84">
        <v>-0.20676154999999999</v>
      </c>
      <c r="C84">
        <f t="shared" si="10"/>
        <v>0.12712986690000003</v>
      </c>
      <c r="G84">
        <f>carbonlow!L184</f>
        <v>285.69983132344504</v>
      </c>
      <c r="H84">
        <f t="shared" si="11"/>
        <v>0.20421282327297943</v>
      </c>
      <c r="I84">
        <f t="shared" si="15"/>
        <v>3.2498205796635114E-2</v>
      </c>
      <c r="J84">
        <f t="shared" si="12"/>
        <v>3.6634961992649804E-3</v>
      </c>
      <c r="K84">
        <f>carboncycle!U184</f>
        <v>285.69983132344504</v>
      </c>
      <c r="L84">
        <f t="shared" si="13"/>
        <v>0.20421282327297943</v>
      </c>
      <c r="M84">
        <f t="shared" si="16"/>
        <v>3.2498205796635114E-2</v>
      </c>
      <c r="N84">
        <f t="shared" si="14"/>
        <v>3.6634961992649804E-3</v>
      </c>
      <c r="O84" s="16">
        <f t="shared" si="9"/>
        <v>0</v>
      </c>
    </row>
    <row r="85" spans="1:15">
      <c r="A85">
        <v>1929</v>
      </c>
      <c r="B85">
        <v>-0.39275663999999999</v>
      </c>
      <c r="C85">
        <f t="shared" si="10"/>
        <v>-5.8865223099999975E-2</v>
      </c>
      <c r="G85">
        <f>carbonlow!L185</f>
        <v>286.00338371617079</v>
      </c>
      <c r="H85">
        <f t="shared" si="11"/>
        <v>0.20989411178412948</v>
      </c>
      <c r="I85">
        <f t="shared" si="15"/>
        <v>3.3626914497883298E-2</v>
      </c>
      <c r="J85">
        <f t="shared" si="12"/>
        <v>3.8272773497780429E-3</v>
      </c>
      <c r="K85">
        <f>carboncycle!U185</f>
        <v>286.00338371617079</v>
      </c>
      <c r="L85">
        <f t="shared" si="13"/>
        <v>0.20989411178412948</v>
      </c>
      <c r="M85">
        <f t="shared" si="16"/>
        <v>3.3626914497883298E-2</v>
      </c>
      <c r="N85">
        <f t="shared" si="14"/>
        <v>3.8272773497780429E-3</v>
      </c>
      <c r="O85" s="16">
        <f t="shared" si="9"/>
        <v>0</v>
      </c>
    </row>
    <row r="86" spans="1:15">
      <c r="A86">
        <v>1930</v>
      </c>
      <c r="B86">
        <v>-0.1768054</v>
      </c>
      <c r="C86">
        <f t="shared" si="10"/>
        <v>0.15708601690000001</v>
      </c>
      <c r="G86">
        <f>carbonlow!L186</f>
        <v>286.3395491918323</v>
      </c>
      <c r="H86">
        <f t="shared" si="11"/>
        <v>0.21617875477767559</v>
      </c>
      <c r="I86">
        <f t="shared" si="15"/>
        <v>3.478468485067622E-2</v>
      </c>
      <c r="J86">
        <f t="shared" si="12"/>
        <v>3.9965392887792803E-3</v>
      </c>
      <c r="K86">
        <f>carboncycle!U186</f>
        <v>286.3395491918323</v>
      </c>
      <c r="L86">
        <f t="shared" si="13"/>
        <v>0.21617875477767559</v>
      </c>
      <c r="M86">
        <f t="shared" si="16"/>
        <v>3.478468485067622E-2</v>
      </c>
      <c r="N86">
        <f t="shared" si="14"/>
        <v>3.9965392887792803E-3</v>
      </c>
      <c r="O86" s="16">
        <f t="shared" si="9"/>
        <v>0</v>
      </c>
    </row>
    <row r="87" spans="1:15">
      <c r="A87">
        <v>1931</v>
      </c>
      <c r="B87">
        <v>-0.10339768000000001</v>
      </c>
      <c r="C87">
        <f t="shared" si="10"/>
        <v>0.23049373690000002</v>
      </c>
      <c r="G87">
        <f>carbonlow!L187</f>
        <v>286.62599031076252</v>
      </c>
      <c r="H87">
        <f t="shared" si="11"/>
        <v>0.22152797740378574</v>
      </c>
      <c r="I87">
        <f t="shared" si="15"/>
        <v>3.5960912530172556E-2</v>
      </c>
      <c r="J87">
        <f t="shared" si="12"/>
        <v>4.1714159555708546E-3</v>
      </c>
      <c r="K87">
        <f>carboncycle!U187</f>
        <v>286.62599031076252</v>
      </c>
      <c r="L87">
        <f t="shared" si="13"/>
        <v>0.22152797740378574</v>
      </c>
      <c r="M87">
        <f t="shared" si="16"/>
        <v>3.5960912530172556E-2</v>
      </c>
      <c r="N87">
        <f t="shared" si="14"/>
        <v>4.1714159555708546E-3</v>
      </c>
      <c r="O87" s="16">
        <f t="shared" si="9"/>
        <v>0</v>
      </c>
    </row>
    <row r="88" spans="1:15">
      <c r="A88">
        <v>1932</v>
      </c>
      <c r="B88">
        <v>-0.14546165999999999</v>
      </c>
      <c r="C88">
        <f t="shared" si="10"/>
        <v>0.18842975690000002</v>
      </c>
      <c r="G88">
        <f>carbonlow!L188</f>
        <v>286.85640469937374</v>
      </c>
      <c r="H88">
        <f t="shared" si="11"/>
        <v>0.22582703542588944</v>
      </c>
      <c r="I88">
        <f t="shared" si="15"/>
        <v>3.7144155748928424E-2</v>
      </c>
      <c r="J88">
        <f t="shared" si="12"/>
        <v>4.3519802961145921E-3</v>
      </c>
      <c r="K88">
        <f>carboncycle!U188</f>
        <v>286.85640469937374</v>
      </c>
      <c r="L88">
        <f t="shared" si="13"/>
        <v>0.22582703542588944</v>
      </c>
      <c r="M88">
        <f t="shared" si="16"/>
        <v>3.7144155748928424E-2</v>
      </c>
      <c r="N88">
        <f t="shared" si="14"/>
        <v>4.3519802961145921E-3</v>
      </c>
      <c r="O88" s="16">
        <f t="shared" si="9"/>
        <v>0</v>
      </c>
    </row>
    <row r="89" spans="1:15">
      <c r="A89">
        <v>1933</v>
      </c>
      <c r="B89">
        <v>-0.32234442000000002</v>
      </c>
      <c r="C89">
        <f t="shared" si="10"/>
        <v>1.1546996899999995E-2</v>
      </c>
      <c r="G89">
        <f>carbonlow!L189</f>
        <v>287.04325876279489</v>
      </c>
      <c r="H89">
        <f t="shared" si="11"/>
        <v>0.22931081260253522</v>
      </c>
      <c r="I89">
        <f t="shared" si="15"/>
        <v>3.8325782839828779E-2</v>
      </c>
      <c r="J89">
        <f t="shared" si="12"/>
        <v>4.5382398526865745E-3</v>
      </c>
      <c r="K89">
        <f>carboncycle!U189</f>
        <v>287.04325876279489</v>
      </c>
      <c r="L89">
        <f t="shared" si="13"/>
        <v>0.22931081260253522</v>
      </c>
      <c r="M89">
        <f t="shared" si="16"/>
        <v>3.8325782839828779E-2</v>
      </c>
      <c r="N89">
        <f t="shared" si="14"/>
        <v>4.5382398526865745E-3</v>
      </c>
      <c r="O89" s="16">
        <f t="shared" si="9"/>
        <v>0</v>
      </c>
    </row>
    <row r="90" spans="1:15">
      <c r="A90">
        <v>1934</v>
      </c>
      <c r="B90">
        <v>-0.17433684999999999</v>
      </c>
      <c r="C90">
        <f t="shared" si="10"/>
        <v>0.15955456690000003</v>
      </c>
      <c r="G90">
        <f>carbonlow!L190</f>
        <v>287.25352066893055</v>
      </c>
      <c r="H90">
        <f t="shared" si="11"/>
        <v>0.23322830365725103</v>
      </c>
      <c r="I90">
        <f t="shared" si="15"/>
        <v>3.9510380260093486E-2</v>
      </c>
      <c r="J90">
        <f t="shared" si="12"/>
        <v>4.7301530968535425E-3</v>
      </c>
      <c r="K90">
        <f>carboncycle!U190</f>
        <v>287.25352066893055</v>
      </c>
      <c r="L90">
        <f t="shared" si="13"/>
        <v>0.23322830365725103</v>
      </c>
      <c r="M90">
        <f t="shared" si="16"/>
        <v>3.9510380260093486E-2</v>
      </c>
      <c r="N90">
        <f t="shared" si="14"/>
        <v>4.7301530968535425E-3</v>
      </c>
      <c r="O90" s="16">
        <f t="shared" si="9"/>
        <v>0</v>
      </c>
    </row>
    <row r="91" spans="1:15">
      <c r="A91">
        <v>1935</v>
      </c>
      <c r="B91">
        <v>-0.20605921999999999</v>
      </c>
      <c r="C91">
        <f t="shared" si="10"/>
        <v>0.12783219690000003</v>
      </c>
      <c r="G91">
        <f>carbonlow!L191</f>
        <v>287.50068678885862</v>
      </c>
      <c r="H91">
        <f t="shared" si="11"/>
        <v>0.23782970998354333</v>
      </c>
      <c r="I91">
        <f t="shared" si="15"/>
        <v>4.0704973745737075E-2</v>
      </c>
      <c r="J91">
        <f t="shared" si="12"/>
        <v>4.9277047871407456E-3</v>
      </c>
      <c r="K91">
        <f>carboncycle!U191</f>
        <v>287.50068678885862</v>
      </c>
      <c r="L91">
        <f t="shared" si="13"/>
        <v>0.23782970998354333</v>
      </c>
      <c r="M91">
        <f t="shared" si="16"/>
        <v>4.0704973745737075E-2</v>
      </c>
      <c r="N91">
        <f t="shared" si="14"/>
        <v>4.9277047871407456E-3</v>
      </c>
      <c r="O91" s="16">
        <f t="shared" si="9"/>
        <v>0</v>
      </c>
    </row>
    <row r="92" spans="1:15">
      <c r="A92">
        <v>1936</v>
      </c>
      <c r="B92">
        <v>-0.16952092999999999</v>
      </c>
      <c r="C92">
        <f t="shared" si="10"/>
        <v>0.16437048690000003</v>
      </c>
      <c r="G92">
        <f>carbonlow!L192</f>
        <v>287.76998612133667</v>
      </c>
      <c r="H92">
        <f t="shared" si="11"/>
        <v>0.24283866177561847</v>
      </c>
      <c r="I92">
        <f t="shared" si="15"/>
        <v>4.191349538980358E-2</v>
      </c>
      <c r="J92">
        <f t="shared" si="12"/>
        <v>5.1309196748255724E-3</v>
      </c>
      <c r="K92">
        <f>carboncycle!U192</f>
        <v>287.76998612133667</v>
      </c>
      <c r="L92">
        <f t="shared" si="13"/>
        <v>0.24283866177561847</v>
      </c>
      <c r="M92">
        <f t="shared" si="16"/>
        <v>4.191349538980358E-2</v>
      </c>
      <c r="N92">
        <f t="shared" si="14"/>
        <v>5.1309196748255724E-3</v>
      </c>
      <c r="O92" s="16">
        <f t="shared" si="9"/>
        <v>0</v>
      </c>
    </row>
    <row r="93" spans="1:15">
      <c r="A93">
        <v>1937</v>
      </c>
      <c r="B93">
        <v>-1.9198929999999999E-2</v>
      </c>
      <c r="C93">
        <f t="shared" si="10"/>
        <v>0.31469248690000001</v>
      </c>
      <c r="G93">
        <f>carbonlow!L193</f>
        <v>288.08334642406845</v>
      </c>
      <c r="H93">
        <f t="shared" si="11"/>
        <v>0.24866124780697024</v>
      </c>
      <c r="I93">
        <f t="shared" si="15"/>
        <v>4.3143952855006822E-2</v>
      </c>
      <c r="J93">
        <f t="shared" si="12"/>
        <v>5.3398447048866472E-3</v>
      </c>
      <c r="K93">
        <f>carboncycle!U193</f>
        <v>288.08334642406845</v>
      </c>
      <c r="L93">
        <f t="shared" si="13"/>
        <v>0.24866124780697024</v>
      </c>
      <c r="M93">
        <f t="shared" si="16"/>
        <v>4.3143952855006822E-2</v>
      </c>
      <c r="N93">
        <f t="shared" si="14"/>
        <v>5.3398447048866472E-3</v>
      </c>
      <c r="O93" s="16">
        <f t="shared" si="9"/>
        <v>0</v>
      </c>
    </row>
    <row r="94" spans="1:15">
      <c r="A94">
        <v>1938</v>
      </c>
      <c r="B94">
        <v>-1.2200732000000001E-2</v>
      </c>
      <c r="C94">
        <f t="shared" si="10"/>
        <v>0.32169068490000002</v>
      </c>
      <c r="G94">
        <f>carbonlow!L194</f>
        <v>288.42735816366667</v>
      </c>
      <c r="H94">
        <f t="shared" si="11"/>
        <v>0.25504608337254531</v>
      </c>
      <c r="I94">
        <f t="shared" si="15"/>
        <v>4.4401486957920559E-2</v>
      </c>
      <c r="J94">
        <f t="shared" si="12"/>
        <v>5.5545720391793297E-3</v>
      </c>
      <c r="K94">
        <f>carboncycle!U194</f>
        <v>288.42735816366667</v>
      </c>
      <c r="L94">
        <f t="shared" si="13"/>
        <v>0.25504608337254531</v>
      </c>
      <c r="M94">
        <f t="shared" si="16"/>
        <v>4.4401486957920559E-2</v>
      </c>
      <c r="N94">
        <f t="shared" si="14"/>
        <v>5.5545720391793297E-3</v>
      </c>
      <c r="O94" s="16">
        <f t="shared" si="9"/>
        <v>0</v>
      </c>
    </row>
    <row r="95" spans="1:15">
      <c r="A95">
        <v>1939</v>
      </c>
      <c r="B95">
        <v>-4.0797167000000002E-2</v>
      </c>
      <c r="C95">
        <f t="shared" si="10"/>
        <v>0.29309424989999999</v>
      </c>
      <c r="G95">
        <f>carbonlow!L195</f>
        <v>288.73254627004951</v>
      </c>
      <c r="H95">
        <f t="shared" si="11"/>
        <v>0.26070398340607281</v>
      </c>
      <c r="I95">
        <f t="shared" si="15"/>
        <v>4.5677720082052189E-2</v>
      </c>
      <c r="J95">
        <f t="shared" si="12"/>
        <v>5.7752225159177798E-3</v>
      </c>
      <c r="K95">
        <f>carboncycle!U195</f>
        <v>288.73254627004951</v>
      </c>
      <c r="L95">
        <f t="shared" si="13"/>
        <v>0.26070398340607281</v>
      </c>
      <c r="M95">
        <f t="shared" si="16"/>
        <v>4.5677720082052189E-2</v>
      </c>
      <c r="N95">
        <f t="shared" si="14"/>
        <v>5.7752225159177798E-3</v>
      </c>
      <c r="O95" s="16">
        <f t="shared" si="9"/>
        <v>0</v>
      </c>
    </row>
    <row r="96" spans="1:15">
      <c r="A96">
        <v>1940</v>
      </c>
      <c r="B96">
        <v>7.5935840000000004E-2</v>
      </c>
      <c r="C96">
        <f t="shared" si="10"/>
        <v>0.40982725689999999</v>
      </c>
      <c r="G96">
        <f>carbonlow!L196</f>
        <v>289.05708165529205</v>
      </c>
      <c r="H96">
        <f t="shared" si="11"/>
        <v>0.26671400646541016</v>
      </c>
      <c r="I96">
        <f t="shared" si="15"/>
        <v>4.6975725496173341E-2</v>
      </c>
      <c r="J96">
        <f t="shared" si="12"/>
        <v>6.0018687020934229E-3</v>
      </c>
      <c r="K96">
        <f>carboncycle!U196</f>
        <v>289.05708165529205</v>
      </c>
      <c r="L96">
        <f t="shared" si="13"/>
        <v>0.26671400646541016</v>
      </c>
      <c r="M96">
        <f t="shared" si="16"/>
        <v>4.6975725496173341E-2</v>
      </c>
      <c r="N96">
        <f t="shared" si="14"/>
        <v>6.0018687020934229E-3</v>
      </c>
      <c r="O96" s="16">
        <f t="shared" si="9"/>
        <v>0</v>
      </c>
    </row>
    <row r="97" spans="1:15">
      <c r="A97">
        <v>1941</v>
      </c>
      <c r="B97">
        <v>3.8129336999999999E-2</v>
      </c>
      <c r="C97">
        <f t="shared" si="10"/>
        <v>0.3720207539</v>
      </c>
      <c r="G97">
        <f>carbonlow!L197</f>
        <v>289.42674120904542</v>
      </c>
      <c r="H97">
        <f t="shared" si="11"/>
        <v>0.27355146260022906</v>
      </c>
      <c r="I97">
        <f t="shared" si="15"/>
        <v>4.8303397505044435E-2</v>
      </c>
      <c r="J97">
        <f t="shared" si="12"/>
        <v>6.2346002086837967E-3</v>
      </c>
      <c r="K97">
        <f>carboncycle!U197</f>
        <v>289.42674120904542</v>
      </c>
      <c r="L97">
        <f t="shared" si="13"/>
        <v>0.27355146260022906</v>
      </c>
      <c r="M97">
        <f t="shared" si="16"/>
        <v>4.8303397505044435E-2</v>
      </c>
      <c r="N97">
        <f t="shared" si="14"/>
        <v>6.2346002086837967E-3</v>
      </c>
      <c r="O97" s="16">
        <f t="shared" si="9"/>
        <v>0</v>
      </c>
    </row>
    <row r="98" spans="1:15">
      <c r="A98">
        <v>1942</v>
      </c>
      <c r="B98">
        <v>1.4060908999999999E-3</v>
      </c>
      <c r="C98">
        <f t="shared" si="10"/>
        <v>0.33529750780000001</v>
      </c>
      <c r="G98">
        <f>carbonlow!L198</f>
        <v>289.80544566670903</v>
      </c>
      <c r="H98">
        <f t="shared" si="11"/>
        <v>0.28054716892696563</v>
      </c>
      <c r="I98">
        <f t="shared" si="15"/>
        <v>4.9661441301858934E-2</v>
      </c>
      <c r="J98">
        <f t="shared" si="12"/>
        <v>6.4735509773271253E-3</v>
      </c>
      <c r="K98">
        <f>carboncycle!U198</f>
        <v>289.80544566670903</v>
      </c>
      <c r="L98">
        <f t="shared" si="13"/>
        <v>0.28054716892696563</v>
      </c>
      <c r="M98">
        <f t="shared" si="16"/>
        <v>4.9661441301858934E-2</v>
      </c>
      <c r="N98">
        <f t="shared" si="14"/>
        <v>6.4735509773271253E-3</v>
      </c>
      <c r="O98" s="16">
        <f t="shared" si="9"/>
        <v>0</v>
      </c>
    </row>
    <row r="99" spans="1:15">
      <c r="A99">
        <v>1943</v>
      </c>
      <c r="B99">
        <v>6.4140745000000002E-3</v>
      </c>
      <c r="C99">
        <f t="shared" si="10"/>
        <v>0.34030549139999999</v>
      </c>
      <c r="G99">
        <f>carbonlow!L199</f>
        <v>290.18082678020602</v>
      </c>
      <c r="H99">
        <f t="shared" si="11"/>
        <v>0.28747246813847915</v>
      </c>
      <c r="I99">
        <f t="shared" si="15"/>
        <v>5.1048172054373495E-2</v>
      </c>
      <c r="J99">
        <f t="shared" si="12"/>
        <v>6.7188581943704662E-3</v>
      </c>
      <c r="K99">
        <f>carboncycle!U199</f>
        <v>290.18082678020602</v>
      </c>
      <c r="L99">
        <f t="shared" si="13"/>
        <v>0.28747246813847915</v>
      </c>
      <c r="M99">
        <f t="shared" si="16"/>
        <v>5.1048172054373495E-2</v>
      </c>
      <c r="N99">
        <f t="shared" si="14"/>
        <v>6.7188581943704662E-3</v>
      </c>
      <c r="O99" s="16">
        <f t="shared" si="9"/>
        <v>0</v>
      </c>
    </row>
    <row r="100" spans="1:15">
      <c r="A100">
        <v>1944</v>
      </c>
      <c r="B100">
        <v>0.14410513999999999</v>
      </c>
      <c r="C100">
        <f t="shared" si="10"/>
        <v>0.47799655689999998</v>
      </c>
      <c r="G100">
        <f>carbonlow!L200</f>
        <v>290.5730107039663</v>
      </c>
      <c r="H100">
        <f t="shared" si="11"/>
        <v>0.29469819503217703</v>
      </c>
      <c r="I100">
        <f t="shared" si="15"/>
        <v>5.2465801519480326E-2</v>
      </c>
      <c r="J100">
        <f t="shared" si="12"/>
        <v>6.9706486970952837E-3</v>
      </c>
      <c r="K100">
        <f>carboncycle!U200</f>
        <v>290.5730107039663</v>
      </c>
      <c r="L100">
        <f t="shared" si="13"/>
        <v>0.29469819503217703</v>
      </c>
      <c r="M100">
        <f t="shared" si="16"/>
        <v>5.2465801519480326E-2</v>
      </c>
      <c r="N100">
        <f t="shared" si="14"/>
        <v>6.9706486970952837E-3</v>
      </c>
      <c r="O100" s="16">
        <f t="shared" si="9"/>
        <v>0</v>
      </c>
    </row>
    <row r="101" spans="1:15">
      <c r="A101">
        <v>1945</v>
      </c>
      <c r="B101">
        <v>4.3088365000000003E-2</v>
      </c>
      <c r="C101">
        <f t="shared" si="10"/>
        <v>0.37697978190000003</v>
      </c>
      <c r="G101">
        <f>carbonlow!L201</f>
        <v>290.9546790874428</v>
      </c>
      <c r="H101">
        <f t="shared" si="11"/>
        <v>0.30172082243457093</v>
      </c>
      <c r="I101">
        <f t="shared" si="15"/>
        <v>5.3911255399959335E-2</v>
      </c>
      <c r="J101">
        <f t="shared" si="12"/>
        <v>7.2290611651264309E-3</v>
      </c>
      <c r="K101">
        <f>carboncycle!U201</f>
        <v>290.9546790874428</v>
      </c>
      <c r="L101">
        <f t="shared" si="13"/>
        <v>0.30172082243457093</v>
      </c>
      <c r="M101">
        <f t="shared" si="16"/>
        <v>5.3911255399959335E-2</v>
      </c>
      <c r="N101">
        <f t="shared" si="14"/>
        <v>7.2290611651264309E-3</v>
      </c>
      <c r="O101" s="16">
        <f t="shared" si="9"/>
        <v>0</v>
      </c>
    </row>
    <row r="102" spans="1:15">
      <c r="A102">
        <v>1946</v>
      </c>
      <c r="B102">
        <v>-0.1188128</v>
      </c>
      <c r="C102">
        <f t="shared" si="10"/>
        <v>0.21507861690000002</v>
      </c>
      <c r="G102">
        <f>carbonlow!L202</f>
        <v>291.2260251318898</v>
      </c>
      <c r="H102">
        <f t="shared" si="11"/>
        <v>0.30670793874533481</v>
      </c>
      <c r="I102">
        <f t="shared" si="15"/>
        <v>5.5362587108192571E-2</v>
      </c>
      <c r="J102">
        <f t="shared" si="12"/>
        <v>7.4942160283802822E-3</v>
      </c>
      <c r="K102">
        <f>carboncycle!U202</f>
        <v>291.2260251318898</v>
      </c>
      <c r="L102">
        <f t="shared" si="13"/>
        <v>0.30670793874533481</v>
      </c>
      <c r="M102">
        <f t="shared" si="16"/>
        <v>5.5362587108192571E-2</v>
      </c>
      <c r="N102">
        <f t="shared" si="14"/>
        <v>7.4942160283802822E-3</v>
      </c>
      <c r="O102" s="16">
        <f t="shared" si="9"/>
        <v>0</v>
      </c>
    </row>
    <row r="103" spans="1:15">
      <c r="A103">
        <v>1947</v>
      </c>
      <c r="B103">
        <v>-9.1205544999999999E-2</v>
      </c>
      <c r="C103">
        <f t="shared" si="10"/>
        <v>0.24268587190000002</v>
      </c>
      <c r="G103">
        <f>carbonlow!L203</f>
        <v>291.53503995286815</v>
      </c>
      <c r="H103">
        <f t="shared" si="11"/>
        <v>0.3123817201498732</v>
      </c>
      <c r="I103">
        <f t="shared" si="15"/>
        <v>5.6826763000091977E-2</v>
      </c>
      <c r="J103">
        <f t="shared" si="12"/>
        <v>7.7661083761136158E-3</v>
      </c>
      <c r="K103">
        <f>carboncycle!U203</f>
        <v>291.53503995286815</v>
      </c>
      <c r="L103">
        <f t="shared" si="13"/>
        <v>0.3123817201498732</v>
      </c>
      <c r="M103">
        <f t="shared" si="16"/>
        <v>5.6826763000091977E-2</v>
      </c>
      <c r="N103">
        <f t="shared" si="14"/>
        <v>7.7661083761136158E-3</v>
      </c>
      <c r="O103" s="16">
        <f t="shared" si="9"/>
        <v>0</v>
      </c>
    </row>
    <row r="104" spans="1:15">
      <c r="A104">
        <v>1948</v>
      </c>
      <c r="B104">
        <v>-0.12466127</v>
      </c>
      <c r="C104">
        <f t="shared" si="10"/>
        <v>0.20923014690000002</v>
      </c>
      <c r="G104">
        <f>carbonlow!L204</f>
        <v>291.9139452257117</v>
      </c>
      <c r="H104">
        <f t="shared" si="11"/>
        <v>0.31933054874051797</v>
      </c>
      <c r="I104">
        <f t="shared" si="15"/>
        <v>5.8316612367823768E-2</v>
      </c>
      <c r="J104">
        <f t="shared" si="12"/>
        <v>8.0447728943778135E-3</v>
      </c>
      <c r="K104">
        <f>carboncycle!U204</f>
        <v>291.9139452257117</v>
      </c>
      <c r="L104">
        <f t="shared" si="13"/>
        <v>0.31933054874051797</v>
      </c>
      <c r="M104">
        <f t="shared" si="16"/>
        <v>5.8316612367823768E-2</v>
      </c>
      <c r="N104">
        <f t="shared" si="14"/>
        <v>8.0447728943778135E-3</v>
      </c>
      <c r="O104" s="16">
        <f t="shared" si="9"/>
        <v>0</v>
      </c>
    </row>
    <row r="105" spans="1:15">
      <c r="A105">
        <v>1949</v>
      </c>
      <c r="B105">
        <v>-0.14380224</v>
      </c>
      <c r="C105">
        <f t="shared" si="10"/>
        <v>0.19008917690000002</v>
      </c>
      <c r="G105">
        <f>carbonlow!L205</f>
        <v>292.32218703515588</v>
      </c>
      <c r="H105">
        <f t="shared" si="11"/>
        <v>0.32680729971635664</v>
      </c>
      <c r="I105">
        <f t="shared" si="15"/>
        <v>5.9836805138712264E-2</v>
      </c>
      <c r="J105">
        <f t="shared" si="12"/>
        <v>8.3303169425869867E-3</v>
      </c>
      <c r="K105">
        <f>carboncycle!U205</f>
        <v>292.32218703515588</v>
      </c>
      <c r="L105">
        <f t="shared" si="13"/>
        <v>0.32680729971635664</v>
      </c>
      <c r="M105">
        <f t="shared" si="16"/>
        <v>5.9836805138712264E-2</v>
      </c>
      <c r="N105">
        <f t="shared" si="14"/>
        <v>8.3303169425869867E-3</v>
      </c>
      <c r="O105" s="16">
        <f t="shared" si="9"/>
        <v>0</v>
      </c>
    </row>
    <row r="106" spans="1:15">
      <c r="A106">
        <v>1950</v>
      </c>
      <c r="B106">
        <v>-0.22662178999999999</v>
      </c>
      <c r="C106">
        <f t="shared" si="10"/>
        <v>0.10726962690000003</v>
      </c>
      <c r="G106">
        <f>carbonlow!L206</f>
        <v>292.69913708981255</v>
      </c>
      <c r="H106">
        <f t="shared" si="11"/>
        <v>0.3337016913849582</v>
      </c>
      <c r="I106">
        <f t="shared" si="15"/>
        <v>6.1380361001548187E-2</v>
      </c>
      <c r="J106">
        <f t="shared" si="12"/>
        <v>8.6228737955409782E-3</v>
      </c>
      <c r="K106">
        <f>carboncycle!U206</f>
        <v>292.69913708981255</v>
      </c>
      <c r="L106">
        <f t="shared" si="13"/>
        <v>0.3337016913849582</v>
      </c>
      <c r="M106">
        <f t="shared" si="16"/>
        <v>6.1380361001548187E-2</v>
      </c>
      <c r="N106">
        <f t="shared" si="14"/>
        <v>8.6228737955409782E-3</v>
      </c>
      <c r="O106" s="16">
        <f t="shared" si="9"/>
        <v>0</v>
      </c>
    </row>
    <row r="107" spans="1:15">
      <c r="A107">
        <v>1951</v>
      </c>
      <c r="B107">
        <v>-6.1153970000000002E-2</v>
      </c>
      <c r="C107">
        <f t="shared" si="10"/>
        <v>0.27273744690000001</v>
      </c>
      <c r="G107">
        <f>carbonlow!L207</f>
        <v>293.17002172932069</v>
      </c>
      <c r="H107">
        <f t="shared" si="11"/>
        <v>0.34230167766488251</v>
      </c>
      <c r="I107">
        <f t="shared" si="15"/>
        <v>6.2964222704633976E-2</v>
      </c>
      <c r="J107">
        <f t="shared" si="12"/>
        <v>8.9225363228710997E-3</v>
      </c>
      <c r="K107">
        <f>carboncycle!U207</f>
        <v>293.17002172932069</v>
      </c>
      <c r="L107">
        <f t="shared" si="13"/>
        <v>0.34230167766488251</v>
      </c>
      <c r="M107">
        <f t="shared" si="16"/>
        <v>6.2964222704633976E-2</v>
      </c>
      <c r="N107">
        <f t="shared" si="14"/>
        <v>8.9225363228710997E-3</v>
      </c>
      <c r="O107" s="16">
        <f t="shared" si="9"/>
        <v>0</v>
      </c>
    </row>
    <row r="108" spans="1:15">
      <c r="A108">
        <v>1952</v>
      </c>
      <c r="B108">
        <v>1.5354565000000001E-2</v>
      </c>
      <c r="C108">
        <f t="shared" si="10"/>
        <v>0.3492459819</v>
      </c>
      <c r="G108">
        <f>carbonlow!L208</f>
        <v>293.69478442929693</v>
      </c>
      <c r="H108">
        <f t="shared" si="11"/>
        <v>0.35186940489493213</v>
      </c>
      <c r="I108">
        <f t="shared" si="15"/>
        <v>6.4597134402108555E-2</v>
      </c>
      <c r="J108">
        <f t="shared" si="12"/>
        <v>9.2294931015195134E-3</v>
      </c>
      <c r="K108">
        <f>carboncycle!U208</f>
        <v>293.69478442929693</v>
      </c>
      <c r="L108">
        <f t="shared" si="13"/>
        <v>0.35186940489493213</v>
      </c>
      <c r="M108">
        <f t="shared" si="16"/>
        <v>6.4597134402108555E-2</v>
      </c>
      <c r="N108">
        <f t="shared" si="14"/>
        <v>9.2294931015195134E-3</v>
      </c>
      <c r="O108" s="16">
        <f t="shared" si="9"/>
        <v>0</v>
      </c>
    </row>
    <row r="109" spans="1:15">
      <c r="A109">
        <v>1953</v>
      </c>
      <c r="B109">
        <v>7.7630740000000004E-2</v>
      </c>
      <c r="C109">
        <f t="shared" si="10"/>
        <v>0.41152215690000005</v>
      </c>
      <c r="G109">
        <f>carbonlow!L209</f>
        <v>294.22045251891308</v>
      </c>
      <c r="H109">
        <f t="shared" si="11"/>
        <v>0.3614365154310934</v>
      </c>
      <c r="I109">
        <f t="shared" si="15"/>
        <v>6.6277525870838891E-2</v>
      </c>
      <c r="J109">
        <f t="shared" si="12"/>
        <v>9.5439813041068595E-3</v>
      </c>
      <c r="K109">
        <f>carboncycle!U209</f>
        <v>294.22045251891308</v>
      </c>
      <c r="L109">
        <f t="shared" si="13"/>
        <v>0.3614365154310934</v>
      </c>
      <c r="M109">
        <f t="shared" si="16"/>
        <v>6.6277525870838891E-2</v>
      </c>
      <c r="N109">
        <f t="shared" si="14"/>
        <v>9.5439813041068595E-3</v>
      </c>
      <c r="O109" s="16">
        <f t="shared" si="9"/>
        <v>0</v>
      </c>
    </row>
    <row r="110" spans="1:15">
      <c r="A110">
        <v>1954</v>
      </c>
      <c r="B110">
        <v>-0.11675020999999999</v>
      </c>
      <c r="C110">
        <f t="shared" si="10"/>
        <v>0.21714120690000002</v>
      </c>
      <c r="G110">
        <f>carbonlow!L210</f>
        <v>294.75702892844942</v>
      </c>
      <c r="H110">
        <f t="shared" si="11"/>
        <v>0.37118454375355259</v>
      </c>
      <c r="I110">
        <f t="shared" si="15"/>
        <v>6.800576022165615E-2</v>
      </c>
      <c r="J110">
        <f t="shared" si="12"/>
        <v>9.8662278372458976E-3</v>
      </c>
      <c r="K110">
        <f>carboncycle!U210</f>
        <v>294.75702892844942</v>
      </c>
      <c r="L110">
        <f t="shared" si="13"/>
        <v>0.37118454375355259</v>
      </c>
      <c r="M110">
        <f t="shared" si="16"/>
        <v>6.800576022165615E-2</v>
      </c>
      <c r="N110">
        <f t="shared" si="14"/>
        <v>9.8662278372458976E-3</v>
      </c>
      <c r="O110" s="16">
        <f t="shared" si="9"/>
        <v>0</v>
      </c>
    </row>
    <row r="111" spans="1:15">
      <c r="A111">
        <v>1955</v>
      </c>
      <c r="B111">
        <v>-0.19730992999999999</v>
      </c>
      <c r="C111">
        <f t="shared" si="10"/>
        <v>0.13658148690000002</v>
      </c>
      <c r="D111">
        <v>-0.13300000000000001</v>
      </c>
      <c r="E111">
        <v>-3.4000000000000002E-2</v>
      </c>
      <c r="F111">
        <v>-1.2999999999999999E-2</v>
      </c>
      <c r="G111">
        <f>carbonlow!L211</f>
        <v>295.29463880968268</v>
      </c>
      <c r="H111">
        <f t="shared" si="11"/>
        <v>0.38093356682306151</v>
      </c>
      <c r="I111">
        <f t="shared" si="15"/>
        <v>6.978032715343882E-2</v>
      </c>
      <c r="J111">
        <f t="shared" si="12"/>
        <v>1.0196460381189348E-2</v>
      </c>
      <c r="K111">
        <f>carboncycle!U211</f>
        <v>295.29463880968268</v>
      </c>
      <c r="L111">
        <f t="shared" si="13"/>
        <v>0.38093356682306151</v>
      </c>
      <c r="M111">
        <f t="shared" si="16"/>
        <v>6.978032715343882E-2</v>
      </c>
      <c r="N111">
        <f t="shared" si="14"/>
        <v>1.0196460381189348E-2</v>
      </c>
      <c r="O111" s="16">
        <f t="shared" si="9"/>
        <v>0</v>
      </c>
    </row>
    <row r="112" spans="1:15">
      <c r="A112">
        <v>1956</v>
      </c>
      <c r="B112">
        <v>-0.2631656</v>
      </c>
      <c r="C112">
        <f t="shared" si="10"/>
        <v>7.0725816900000016E-2</v>
      </c>
      <c r="D112">
        <v>-0.123</v>
      </c>
      <c r="E112">
        <v>-2.8000000000000001E-2</v>
      </c>
      <c r="F112">
        <v>-1.0999999999999999E-2</v>
      </c>
      <c r="G112">
        <f>carbonlow!L212</f>
        <v>295.90641118542766</v>
      </c>
      <c r="H112">
        <f t="shared" si="11"/>
        <v>0.39200588605694109</v>
      </c>
      <c r="I112">
        <f t="shared" si="15"/>
        <v>7.1613460345464952E-2</v>
      </c>
      <c r="J112">
        <f t="shared" si="12"/>
        <v>1.0534896744455725E-2</v>
      </c>
      <c r="K112">
        <f>carboncycle!U212</f>
        <v>295.90641118542766</v>
      </c>
      <c r="L112">
        <f t="shared" si="13"/>
        <v>0.39200588605694109</v>
      </c>
      <c r="M112">
        <f t="shared" si="16"/>
        <v>7.1613460345464952E-2</v>
      </c>
      <c r="N112">
        <f t="shared" si="14"/>
        <v>1.0534896744455725E-2</v>
      </c>
      <c r="O112" s="16">
        <f t="shared" si="9"/>
        <v>0</v>
      </c>
    </row>
    <row r="113" spans="1:15">
      <c r="A113">
        <v>1957</v>
      </c>
      <c r="B113">
        <v>-3.5334926000000003E-2</v>
      </c>
      <c r="C113">
        <f t="shared" si="10"/>
        <v>0.29855649090000003</v>
      </c>
      <c r="D113">
        <v>-0.09</v>
      </c>
      <c r="E113">
        <v>-4.9000000000000002E-2</v>
      </c>
      <c r="F113">
        <v>-2.4E-2</v>
      </c>
      <c r="G113">
        <f>carbonlow!L213</f>
        <v>296.56798333456965</v>
      </c>
      <c r="H113">
        <f t="shared" si="11"/>
        <v>0.40395378625883893</v>
      </c>
      <c r="I113">
        <f t="shared" si="15"/>
        <v>7.3512355506790195E-2</v>
      </c>
      <c r="J113">
        <f t="shared" si="12"/>
        <v>1.0881822985709458E-2</v>
      </c>
      <c r="K113">
        <f>carboncycle!U213</f>
        <v>296.56798333456965</v>
      </c>
      <c r="L113">
        <f t="shared" si="13"/>
        <v>0.40395378625883893</v>
      </c>
      <c r="M113">
        <f t="shared" si="16"/>
        <v>7.3512355506790195E-2</v>
      </c>
      <c r="N113">
        <f t="shared" si="14"/>
        <v>1.0881822985709458E-2</v>
      </c>
      <c r="O113" s="16">
        <f t="shared" si="9"/>
        <v>0</v>
      </c>
    </row>
    <row r="114" spans="1:15">
      <c r="A114">
        <v>1958</v>
      </c>
      <c r="B114">
        <v>-1.7632552999999999E-2</v>
      </c>
      <c r="C114">
        <f t="shared" si="10"/>
        <v>0.31625886390000002</v>
      </c>
      <c r="D114">
        <v>-2.7E-2</v>
      </c>
      <c r="E114">
        <v>-1.6E-2</v>
      </c>
      <c r="F114">
        <v>-0.01</v>
      </c>
      <c r="G114">
        <f>carbonlow!L214</f>
        <v>297.25860425044135</v>
      </c>
      <c r="H114">
        <f t="shared" si="11"/>
        <v>0.41639790258168025</v>
      </c>
      <c r="I114">
        <f t="shared" si="15"/>
        <v>7.5480044803119262E-2</v>
      </c>
      <c r="J114">
        <f t="shared" si="12"/>
        <v>1.1237564410429196E-2</v>
      </c>
      <c r="K114">
        <f>carboncycle!U214</f>
        <v>297.25860425044135</v>
      </c>
      <c r="L114">
        <f t="shared" si="13"/>
        <v>0.41639790258168025</v>
      </c>
      <c r="M114">
        <f t="shared" si="16"/>
        <v>7.5480044803119262E-2</v>
      </c>
      <c r="N114">
        <f t="shared" si="14"/>
        <v>1.1237564410429196E-2</v>
      </c>
      <c r="O114" s="16">
        <f t="shared" si="9"/>
        <v>0</v>
      </c>
    </row>
    <row r="115" spans="1:15">
      <c r="A115">
        <v>1959</v>
      </c>
      <c r="B115">
        <v>-4.8004825000000001E-2</v>
      </c>
      <c r="C115">
        <f t="shared" si="10"/>
        <v>0.28588659189999999</v>
      </c>
      <c r="D115">
        <v>-7.0999999999999994E-2</v>
      </c>
      <c r="E115">
        <v>-2.3E-2</v>
      </c>
      <c r="F115">
        <v>-1.2999999999999999E-2</v>
      </c>
      <c r="G115">
        <f>carbonlow!L215</f>
        <v>297.96269024586809</v>
      </c>
      <c r="H115">
        <f t="shared" si="11"/>
        <v>0.4290549155860453</v>
      </c>
      <c r="I115">
        <f t="shared" si="15"/>
        <v>7.7516529014604305E-2</v>
      </c>
      <c r="J115">
        <f t="shared" si="12"/>
        <v>1.1602461699059676E-2</v>
      </c>
      <c r="K115">
        <f>carboncycle!U215</f>
        <v>297.96269024586809</v>
      </c>
      <c r="L115">
        <f t="shared" si="13"/>
        <v>0.4290549155860453</v>
      </c>
      <c r="M115">
        <f t="shared" si="16"/>
        <v>7.7516529014604305E-2</v>
      </c>
      <c r="N115">
        <f t="shared" si="14"/>
        <v>1.1602461699059676E-2</v>
      </c>
      <c r="O115" s="16">
        <f t="shared" si="9"/>
        <v>0</v>
      </c>
    </row>
    <row r="116" spans="1:15">
      <c r="A116">
        <v>1960</v>
      </c>
      <c r="B116">
        <v>-0.11548702399999999</v>
      </c>
      <c r="C116">
        <f t="shared" si="10"/>
        <v>0.21840439290000002</v>
      </c>
      <c r="D116">
        <v>-4.7E-2</v>
      </c>
      <c r="E116">
        <v>-1.4999999999999999E-2</v>
      </c>
      <c r="F116">
        <v>-1.0999999999999999E-2</v>
      </c>
      <c r="G116">
        <f>carbonlow!L216</f>
        <v>298.71097489646547</v>
      </c>
      <c r="H116">
        <f t="shared" si="11"/>
        <v>0.44247372460449386</v>
      </c>
      <c r="I116">
        <f t="shared" si="15"/>
        <v>7.9627495287057787E-2</v>
      </c>
      <c r="J116">
        <f t="shared" si="12"/>
        <v>1.197685360141197E-2</v>
      </c>
      <c r="K116">
        <f>carboncycle!U216</f>
        <v>298.71097489646547</v>
      </c>
      <c r="L116">
        <f t="shared" si="13"/>
        <v>0.44247372460449386</v>
      </c>
      <c r="M116">
        <f t="shared" si="16"/>
        <v>7.9627495287057787E-2</v>
      </c>
      <c r="N116">
        <f t="shared" si="14"/>
        <v>1.197685360141197E-2</v>
      </c>
      <c r="O116" s="16">
        <f t="shared" si="9"/>
        <v>0</v>
      </c>
    </row>
    <row r="117" spans="1:15">
      <c r="A117">
        <v>1961</v>
      </c>
      <c r="B117">
        <v>-1.9997388000000001E-2</v>
      </c>
      <c r="C117">
        <f t="shared" si="10"/>
        <v>0.31389402890000001</v>
      </c>
      <c r="D117">
        <v>-5.5E-2</v>
      </c>
      <c r="E117">
        <v>-2.1999999999999999E-2</v>
      </c>
      <c r="F117">
        <v>-1.2999999999999999E-2</v>
      </c>
      <c r="G117">
        <f>carbonlow!L217</f>
        <v>299.49783757631923</v>
      </c>
      <c r="H117">
        <f t="shared" si="11"/>
        <v>0.4565481336646986</v>
      </c>
      <c r="I117">
        <f t="shared" si="15"/>
        <v>8.1817346040148037E-2</v>
      </c>
      <c r="J117">
        <f t="shared" si="12"/>
        <v>1.2361109246186438E-2</v>
      </c>
      <c r="K117">
        <f>carboncycle!U217</f>
        <v>299.49783757631923</v>
      </c>
      <c r="L117">
        <f t="shared" si="13"/>
        <v>0.4565481336646986</v>
      </c>
      <c r="M117">
        <f t="shared" si="16"/>
        <v>8.1817346040148037E-2</v>
      </c>
      <c r="N117">
        <f t="shared" si="14"/>
        <v>1.2361109246186438E-2</v>
      </c>
      <c r="O117" s="16">
        <f t="shared" si="9"/>
        <v>0</v>
      </c>
    </row>
    <row r="118" spans="1:15">
      <c r="A118">
        <v>1962</v>
      </c>
      <c r="B118">
        <v>-6.4054440000000004E-2</v>
      </c>
      <c r="C118">
        <f t="shared" si="10"/>
        <v>0.26983697690000003</v>
      </c>
      <c r="D118">
        <v>-7.0000000000000007E-2</v>
      </c>
      <c r="E118">
        <v>-1.0999999999999999E-2</v>
      </c>
      <c r="F118">
        <v>-8.0000000000000002E-3</v>
      </c>
      <c r="G118">
        <f>carbonlow!L218</f>
        <v>300.27359972053625</v>
      </c>
      <c r="H118">
        <f t="shared" si="11"/>
        <v>0.47038783835191411</v>
      </c>
      <c r="I118">
        <f t="shared" si="15"/>
        <v>8.4081122083830492E-2</v>
      </c>
      <c r="J118">
        <f t="shared" si="12"/>
        <v>1.2755620671176139E-2</v>
      </c>
      <c r="K118">
        <f>carboncycle!U218</f>
        <v>300.27359972053625</v>
      </c>
      <c r="L118">
        <f t="shared" si="13"/>
        <v>0.47038783835191411</v>
      </c>
      <c r="M118">
        <f t="shared" si="16"/>
        <v>8.4081122083830492E-2</v>
      </c>
      <c r="N118">
        <f t="shared" si="14"/>
        <v>1.2755620671176139E-2</v>
      </c>
      <c r="O118" s="16">
        <f t="shared" si="9"/>
        <v>0</v>
      </c>
    </row>
    <row r="119" spans="1:15">
      <c r="A119">
        <v>1963</v>
      </c>
      <c r="B119">
        <v>-3.6805890000000001E-2</v>
      </c>
      <c r="C119">
        <f t="shared" si="10"/>
        <v>0.29708552690000001</v>
      </c>
      <c r="D119">
        <v>-1.9E-2</v>
      </c>
      <c r="E119">
        <v>-2.4E-2</v>
      </c>
      <c r="F119">
        <v>-1.4999999999999999E-2</v>
      </c>
      <c r="G119">
        <f>carbonlow!L219</f>
        <v>301.08498582896891</v>
      </c>
      <c r="H119">
        <f t="shared" si="11"/>
        <v>0.48482487614808284</v>
      </c>
      <c r="I119">
        <f t="shared" si="15"/>
        <v>8.6422646460770872E-2</v>
      </c>
      <c r="J119">
        <f t="shared" si="12"/>
        <v>1.3160749519200016E-2</v>
      </c>
      <c r="K119">
        <f>carboncycle!U219</f>
        <v>301.08498582896891</v>
      </c>
      <c r="L119">
        <f t="shared" si="13"/>
        <v>0.48482487614808284</v>
      </c>
      <c r="M119">
        <f t="shared" si="16"/>
        <v>8.6422646460770872E-2</v>
      </c>
      <c r="N119">
        <f t="shared" si="14"/>
        <v>1.3160749519200016E-2</v>
      </c>
      <c r="O119" s="16">
        <f t="shared" si="9"/>
        <v>0</v>
      </c>
    </row>
    <row r="120" spans="1:15">
      <c r="A120">
        <v>1964</v>
      </c>
      <c r="B120">
        <v>-0.30586675000000002</v>
      </c>
      <c r="C120">
        <f t="shared" si="10"/>
        <v>2.8024666899999995E-2</v>
      </c>
      <c r="D120">
        <v>-0.14299999999999999</v>
      </c>
      <c r="E120">
        <v>-3.3000000000000002E-2</v>
      </c>
      <c r="F120">
        <v>-1.4999999999999999E-2</v>
      </c>
      <c r="G120">
        <f>carbonlow!L220</f>
        <v>301.95004347737819</v>
      </c>
      <c r="H120">
        <f t="shared" si="11"/>
        <v>0.50017410585657951</v>
      </c>
      <c r="I120">
        <f t="shared" si="15"/>
        <v>8.8848879175619955E-2</v>
      </c>
      <c r="J120">
        <f t="shared" si="12"/>
        <v>1.3576877093828137E-2</v>
      </c>
      <c r="K120">
        <f>carboncycle!U220</f>
        <v>301.95004347737819</v>
      </c>
      <c r="L120">
        <f t="shared" si="13"/>
        <v>0.50017410585657951</v>
      </c>
      <c r="M120">
        <f t="shared" si="16"/>
        <v>8.8848879175619955E-2</v>
      </c>
      <c r="N120">
        <f t="shared" si="14"/>
        <v>1.3576877093828137E-2</v>
      </c>
      <c r="O120" s="16">
        <f t="shared" si="9"/>
        <v>0</v>
      </c>
    </row>
    <row r="121" spans="1:15">
      <c r="A121">
        <v>1965</v>
      </c>
      <c r="B121">
        <v>-0.20438790000000001</v>
      </c>
      <c r="C121">
        <f t="shared" si="10"/>
        <v>0.1295035169</v>
      </c>
      <c r="D121">
        <v>-0.115</v>
      </c>
      <c r="E121">
        <v>-3.2000000000000001E-2</v>
      </c>
      <c r="F121">
        <v>-1.4E-2</v>
      </c>
      <c r="G121">
        <f>carbonlow!L221</f>
        <v>302.87377651516817</v>
      </c>
      <c r="H121">
        <f t="shared" si="11"/>
        <v>0.51651597412078054</v>
      </c>
      <c r="I121">
        <f t="shared" si="15"/>
        <v>9.1367386534689982E-2</v>
      </c>
      <c r="J121">
        <f t="shared" si="12"/>
        <v>1.4004422065652715E-2</v>
      </c>
      <c r="K121">
        <f>carboncycle!U221</f>
        <v>302.87377651516817</v>
      </c>
      <c r="L121">
        <f t="shared" si="13"/>
        <v>0.51651597412078054</v>
      </c>
      <c r="M121">
        <f t="shared" si="16"/>
        <v>9.1367386534689982E-2</v>
      </c>
      <c r="N121">
        <f t="shared" si="14"/>
        <v>1.4004422065652715E-2</v>
      </c>
      <c r="O121" s="16">
        <f t="shared" si="9"/>
        <v>0</v>
      </c>
    </row>
    <row r="122" spans="1:15">
      <c r="A122">
        <v>1966</v>
      </c>
      <c r="B122">
        <v>-0.14888457999999999</v>
      </c>
      <c r="C122">
        <f t="shared" si="10"/>
        <v>0.18500683690000003</v>
      </c>
      <c r="D122">
        <v>-9.4E-2</v>
      </c>
      <c r="E122">
        <v>-4.2000000000000003E-2</v>
      </c>
      <c r="F122">
        <v>-1.7000000000000001E-2</v>
      </c>
      <c r="G122">
        <f>carbonlow!L222</f>
        <v>303.84155571014884</v>
      </c>
      <c r="H122">
        <f t="shared" si="11"/>
        <v>0.53358369207491796</v>
      </c>
      <c r="I122">
        <f t="shared" si="15"/>
        <v>9.3982725786648319E-2</v>
      </c>
      <c r="J122">
        <f t="shared" si="12"/>
        <v>1.4443843703836846E-2</v>
      </c>
      <c r="K122">
        <f>carboncycle!U222</f>
        <v>303.84155571014884</v>
      </c>
      <c r="L122">
        <f t="shared" si="13"/>
        <v>0.53358369207491796</v>
      </c>
      <c r="M122">
        <f t="shared" si="16"/>
        <v>9.3982725786648319E-2</v>
      </c>
      <c r="N122">
        <f t="shared" si="14"/>
        <v>1.4443843703836846E-2</v>
      </c>
      <c r="O122" s="16">
        <f t="shared" si="9"/>
        <v>0</v>
      </c>
    </row>
    <row r="123" spans="1:15">
      <c r="A123">
        <v>1967</v>
      </c>
      <c r="B123">
        <v>-0.11751631</v>
      </c>
      <c r="C123">
        <f t="shared" si="10"/>
        <v>0.2163751069</v>
      </c>
      <c r="D123">
        <v>-0.16200000000000001</v>
      </c>
      <c r="E123">
        <v>-4.5999999999999999E-2</v>
      </c>
      <c r="F123">
        <v>-2.1000000000000001E-2</v>
      </c>
      <c r="G123">
        <f>carbonlow!L223</f>
        <v>304.86339645633899</v>
      </c>
      <c r="H123">
        <f t="shared" si="11"/>
        <v>0.55154593505651406</v>
      </c>
      <c r="I123">
        <f t="shared" si="15"/>
        <v>9.6701053912180923E-2</v>
      </c>
      <c r="J123">
        <f t="shared" si="12"/>
        <v>1.4895624554067215E-2</v>
      </c>
      <c r="K123">
        <f>carboncycle!U223</f>
        <v>304.86339645633899</v>
      </c>
      <c r="L123">
        <f t="shared" si="13"/>
        <v>0.55154593505651406</v>
      </c>
      <c r="M123">
        <f t="shared" si="16"/>
        <v>9.6701053912180923E-2</v>
      </c>
      <c r="N123">
        <f t="shared" si="14"/>
        <v>1.4895624554067215E-2</v>
      </c>
      <c r="O123" s="16">
        <f t="shared" si="9"/>
        <v>0</v>
      </c>
    </row>
    <row r="124" spans="1:15">
      <c r="A124">
        <v>1968</v>
      </c>
      <c r="B124">
        <v>-0.16863230000000001</v>
      </c>
      <c r="C124">
        <f t="shared" si="10"/>
        <v>0.1652591169</v>
      </c>
      <c r="D124">
        <v>-0.13700000000000001</v>
      </c>
      <c r="E124">
        <v>-6.0999999999999999E-2</v>
      </c>
      <c r="F124">
        <v>-2.8000000000000001E-2</v>
      </c>
      <c r="G124">
        <f>carbonlow!L224</f>
        <v>305.91306899560601</v>
      </c>
      <c r="H124">
        <f t="shared" si="11"/>
        <v>0.56993483486363039</v>
      </c>
      <c r="I124">
        <f t="shared" si="15"/>
        <v>9.9523483599755935E-2</v>
      </c>
      <c r="J124">
        <f t="shared" si="12"/>
        <v>1.5360279392821301E-2</v>
      </c>
      <c r="K124">
        <f>carboncycle!U224</f>
        <v>305.91306899560601</v>
      </c>
      <c r="L124">
        <f t="shared" si="13"/>
        <v>0.56993483486363039</v>
      </c>
      <c r="M124">
        <f t="shared" si="16"/>
        <v>9.9523483599755935E-2</v>
      </c>
      <c r="N124">
        <f t="shared" si="14"/>
        <v>1.5360279392821301E-2</v>
      </c>
      <c r="O124" s="16">
        <f t="shared" si="9"/>
        <v>0</v>
      </c>
    </row>
    <row r="125" spans="1:15">
      <c r="A125">
        <v>1969</v>
      </c>
      <c r="B125">
        <v>-3.1366712999999997E-2</v>
      </c>
      <c r="C125">
        <f t="shared" si="10"/>
        <v>0.30252470390000002</v>
      </c>
      <c r="D125">
        <v>-6.9000000000000006E-2</v>
      </c>
      <c r="E125">
        <v>-4.7E-2</v>
      </c>
      <c r="F125">
        <v>-2.1999999999999999E-2</v>
      </c>
      <c r="G125">
        <f>carbonlow!L225</f>
        <v>307.02283284658216</v>
      </c>
      <c r="H125">
        <f t="shared" si="11"/>
        <v>0.58930796367739735</v>
      </c>
      <c r="I125">
        <f t="shared" si="15"/>
        <v>0.10245686832532962</v>
      </c>
      <c r="J125">
        <f t="shared" si="12"/>
        <v>1.5838326392716689E-2</v>
      </c>
      <c r="K125">
        <f>carboncycle!U225</f>
        <v>307.02283284658216</v>
      </c>
      <c r="L125">
        <f t="shared" si="13"/>
        <v>0.58930796367739735</v>
      </c>
      <c r="M125">
        <f t="shared" si="16"/>
        <v>0.10245686832532962</v>
      </c>
      <c r="N125">
        <f t="shared" si="14"/>
        <v>1.5838326392716689E-2</v>
      </c>
      <c r="O125" s="16">
        <f t="shared" si="9"/>
        <v>0</v>
      </c>
    </row>
    <row r="126" spans="1:15">
      <c r="A126">
        <v>1970</v>
      </c>
      <c r="B126">
        <v>-8.5106570000000006E-2</v>
      </c>
      <c r="C126">
        <f t="shared" si="10"/>
        <v>0.24878484690000002</v>
      </c>
      <c r="D126">
        <v>-0.14299999999999999</v>
      </c>
      <c r="E126">
        <v>-5.6000000000000001E-2</v>
      </c>
      <c r="F126">
        <v>-2.5000000000000001E-2</v>
      </c>
      <c r="G126">
        <f>carbonlow!L226</f>
        <v>308.21014746015669</v>
      </c>
      <c r="H126">
        <f t="shared" si="11"/>
        <v>0.60995751034300372</v>
      </c>
      <c r="I126">
        <f t="shared" si="15"/>
        <v>0.10551086498991112</v>
      </c>
      <c r="J126">
        <f t="shared" si="12"/>
        <v>1.633031971089393E-2</v>
      </c>
      <c r="K126">
        <f>carboncycle!U226</f>
        <v>308.21014746015669</v>
      </c>
      <c r="L126">
        <f t="shared" si="13"/>
        <v>0.60995751034300372</v>
      </c>
      <c r="M126">
        <f t="shared" si="16"/>
        <v>0.10551086498991112</v>
      </c>
      <c r="N126">
        <f t="shared" si="14"/>
        <v>1.633031971089393E-2</v>
      </c>
      <c r="O126" s="16">
        <f t="shared" si="9"/>
        <v>0</v>
      </c>
    </row>
    <row r="127" spans="1:15">
      <c r="A127">
        <v>1971</v>
      </c>
      <c r="B127">
        <v>-0.20593274</v>
      </c>
      <c r="C127">
        <f t="shared" si="10"/>
        <v>0.12795867690000001</v>
      </c>
      <c r="D127">
        <v>-0.25900000000000001</v>
      </c>
      <c r="E127">
        <v>-0.04</v>
      </c>
      <c r="F127">
        <v>-1.6E-2</v>
      </c>
      <c r="G127">
        <f>carbonlow!L227</f>
        <v>309.50016780010583</v>
      </c>
      <c r="H127">
        <f t="shared" si="11"/>
        <v>0.63230332093335151</v>
      </c>
      <c r="I127">
        <f t="shared" si="15"/>
        <v>0.10869916362447934</v>
      </c>
      <c r="J127">
        <f t="shared" si="12"/>
        <v>1.6836865208078748E-2</v>
      </c>
      <c r="K127">
        <f>carboncycle!U227</f>
        <v>309.50016780010583</v>
      </c>
      <c r="L127">
        <f t="shared" si="13"/>
        <v>0.63230332093335151</v>
      </c>
      <c r="M127">
        <f t="shared" si="16"/>
        <v>0.10869916362447934</v>
      </c>
      <c r="N127">
        <f t="shared" si="14"/>
        <v>1.6836865208078748E-2</v>
      </c>
      <c r="O127" s="16">
        <f t="shared" si="9"/>
        <v>0</v>
      </c>
    </row>
    <row r="128" spans="1:15">
      <c r="A128">
        <v>1972</v>
      </c>
      <c r="B128">
        <v>-9.3827099999999997E-2</v>
      </c>
      <c r="C128">
        <f t="shared" si="10"/>
        <v>0.24006431690000002</v>
      </c>
      <c r="D128">
        <v>-0.13400000000000001</v>
      </c>
      <c r="E128">
        <v>-5.5E-2</v>
      </c>
      <c r="F128">
        <v>-2.5000000000000001E-2</v>
      </c>
      <c r="G128">
        <f>carbonlow!L228</f>
        <v>310.83388349146423</v>
      </c>
      <c r="H128">
        <f t="shared" si="11"/>
        <v>0.65530831293187208</v>
      </c>
      <c r="I128">
        <f t="shared" si="15"/>
        <v>0.11202426819814465</v>
      </c>
      <c r="J128">
        <f t="shared" si="12"/>
        <v>1.7358643063083903E-2</v>
      </c>
      <c r="K128">
        <f>carboncycle!U228</f>
        <v>310.83388349146423</v>
      </c>
      <c r="L128">
        <f t="shared" si="13"/>
        <v>0.65530831293187208</v>
      </c>
      <c r="M128">
        <f t="shared" si="16"/>
        <v>0.11202426819814465</v>
      </c>
      <c r="N128">
        <f t="shared" si="14"/>
        <v>1.7358643063083903E-2</v>
      </c>
      <c r="O128" s="16">
        <f t="shared" si="9"/>
        <v>0</v>
      </c>
    </row>
    <row r="129" spans="1:15">
      <c r="A129">
        <v>1973</v>
      </c>
      <c r="B129">
        <v>4.9933360000000003E-2</v>
      </c>
      <c r="C129">
        <f t="shared" si="10"/>
        <v>0.3838247769</v>
      </c>
      <c r="D129">
        <v>-0.09</v>
      </c>
      <c r="E129">
        <v>-3.6999999999999998E-2</v>
      </c>
      <c r="F129">
        <v>-1.6E-2</v>
      </c>
      <c r="G129">
        <f>carbonlow!L229</f>
        <v>312.2178328595374</v>
      </c>
      <c r="H129">
        <f t="shared" si="11"/>
        <v>0.67907565391512381</v>
      </c>
      <c r="I129">
        <f t="shared" si="15"/>
        <v>0.11548967342371079</v>
      </c>
      <c r="J129">
        <f t="shared" si="12"/>
        <v>1.7896343813851048E-2</v>
      </c>
      <c r="K129">
        <f>carboncycle!U229</f>
        <v>312.2178328595374</v>
      </c>
      <c r="L129">
        <f t="shared" si="13"/>
        <v>0.67907565391512381</v>
      </c>
      <c r="M129">
        <f t="shared" si="16"/>
        <v>0.11548967342371079</v>
      </c>
      <c r="N129">
        <f t="shared" si="14"/>
        <v>1.7896343813851048E-2</v>
      </c>
      <c r="O129" s="16">
        <f t="shared" si="9"/>
        <v>0</v>
      </c>
    </row>
    <row r="130" spans="1:15">
      <c r="A130">
        <v>1974</v>
      </c>
      <c r="B130">
        <v>-0.17253734000000001</v>
      </c>
      <c r="C130">
        <f t="shared" si="10"/>
        <v>0.1613540769</v>
      </c>
      <c r="D130">
        <v>-0.14299999999999999</v>
      </c>
      <c r="E130">
        <v>-2.9000000000000001E-2</v>
      </c>
      <c r="F130">
        <v>-1.2E-2</v>
      </c>
      <c r="G130">
        <f>carbonlow!L230</f>
        <v>313.68503640675294</v>
      </c>
      <c r="H130">
        <f t="shared" si="11"/>
        <v>0.70415799093832032</v>
      </c>
      <c r="I130">
        <f t="shared" si="15"/>
        <v>0.11910448653952724</v>
      </c>
      <c r="J130">
        <f t="shared" si="12"/>
        <v>1.8450673926035051E-2</v>
      </c>
      <c r="K130">
        <f>carboncycle!U230</f>
        <v>313.68503640675294</v>
      </c>
      <c r="L130">
        <f t="shared" si="13"/>
        <v>0.70415799093832032</v>
      </c>
      <c r="M130">
        <f t="shared" si="16"/>
        <v>0.11910448653952724</v>
      </c>
      <c r="N130">
        <f t="shared" si="14"/>
        <v>1.8450673926035051E-2</v>
      </c>
      <c r="O130" s="16">
        <f t="shared" si="9"/>
        <v>0</v>
      </c>
    </row>
    <row r="131" spans="1:15">
      <c r="A131">
        <v>1975</v>
      </c>
      <c r="B131">
        <v>-0.11075424</v>
      </c>
      <c r="C131">
        <f t="shared" si="10"/>
        <v>0.22313717690000001</v>
      </c>
      <c r="D131">
        <v>-0.156</v>
      </c>
      <c r="E131">
        <v>-1.6E-2</v>
      </c>
      <c r="F131">
        <v>-5.0000000000000001E-3</v>
      </c>
      <c r="G131">
        <f>carbonlow!L231</f>
        <v>315.12465207114838</v>
      </c>
      <c r="H131">
        <f t="shared" si="11"/>
        <v>0.72865493302505169</v>
      </c>
      <c r="I131">
        <f t="shared" si="15"/>
        <v>0.12285784100728005</v>
      </c>
      <c r="J131">
        <f t="shared" si="12"/>
        <v>1.9022387581679689E-2</v>
      </c>
      <c r="K131">
        <f>carboncycle!U231</f>
        <v>315.12465207114838</v>
      </c>
      <c r="L131">
        <f t="shared" si="13"/>
        <v>0.72865493302505169</v>
      </c>
      <c r="M131">
        <f t="shared" si="16"/>
        <v>0.12285784100728005</v>
      </c>
      <c r="N131">
        <f t="shared" si="14"/>
        <v>1.9022387581679689E-2</v>
      </c>
      <c r="O131" s="16">
        <f t="shared" si="9"/>
        <v>0</v>
      </c>
    </row>
    <row r="132" spans="1:15">
      <c r="A132">
        <v>1976</v>
      </c>
      <c r="B132">
        <v>-0.21586166000000001</v>
      </c>
      <c r="C132">
        <f t="shared" si="10"/>
        <v>0.1180297569</v>
      </c>
      <c r="D132">
        <v>-0.13900000000000001</v>
      </c>
      <c r="E132">
        <v>-2.7E-2</v>
      </c>
      <c r="F132">
        <v>-8.9999999999999993E-3</v>
      </c>
      <c r="G132">
        <f>carbonlow!L232</f>
        <v>316.52467421250219</v>
      </c>
      <c r="H132">
        <f t="shared" si="11"/>
        <v>0.75237103754730339</v>
      </c>
      <c r="I132">
        <f t="shared" si="15"/>
        <v>0.12673721041578739</v>
      </c>
      <c r="J132">
        <f t="shared" si="12"/>
        <v>1.9612172957137099E-2</v>
      </c>
      <c r="K132">
        <f>carboncycle!U232</f>
        <v>316.52467421250219</v>
      </c>
      <c r="L132">
        <f t="shared" si="13"/>
        <v>0.75237103754730339</v>
      </c>
      <c r="M132">
        <f t="shared" si="16"/>
        <v>0.12673721041578739</v>
      </c>
      <c r="N132">
        <f t="shared" si="14"/>
        <v>1.9612172957137099E-2</v>
      </c>
      <c r="O132" s="16">
        <f t="shared" si="9"/>
        <v>0</v>
      </c>
    </row>
    <row r="133" spans="1:15">
      <c r="A133">
        <v>1977</v>
      </c>
      <c r="B133">
        <v>0.10308852</v>
      </c>
      <c r="C133">
        <f t="shared" si="10"/>
        <v>0.43697993690000003</v>
      </c>
      <c r="D133">
        <v>2.7E-2</v>
      </c>
      <c r="E133">
        <v>0</v>
      </c>
      <c r="F133">
        <v>1E-3</v>
      </c>
      <c r="G133">
        <f>carbonlow!L233</f>
        <v>318.02752121879541</v>
      </c>
      <c r="H133">
        <f t="shared" si="11"/>
        <v>0.77771251953881215</v>
      </c>
      <c r="I133">
        <f t="shared" si="15"/>
        <v>0.13075540301807312</v>
      </c>
      <c r="J133">
        <f t="shared" si="12"/>
        <v>2.0220643169902235E-2</v>
      </c>
      <c r="K133">
        <f>carboncycle!U233</f>
        <v>318.02752121879541</v>
      </c>
      <c r="L133">
        <f t="shared" si="13"/>
        <v>0.77771251953881215</v>
      </c>
      <c r="M133">
        <f t="shared" si="16"/>
        <v>0.13075540301807312</v>
      </c>
      <c r="N133">
        <f t="shared" si="14"/>
        <v>2.0220643169902235E-2</v>
      </c>
      <c r="O133" s="16">
        <f t="shared" si="9"/>
        <v>0</v>
      </c>
    </row>
    <row r="134" spans="1:15">
      <c r="A134">
        <v>1978</v>
      </c>
      <c r="B134">
        <v>5.2557723000000002E-3</v>
      </c>
      <c r="C134">
        <f t="shared" si="10"/>
        <v>0.33914718920000003</v>
      </c>
      <c r="D134">
        <v>0.02</v>
      </c>
      <c r="E134">
        <v>1E-3</v>
      </c>
      <c r="F134">
        <v>2E-3</v>
      </c>
      <c r="G134">
        <f>carbonlow!L234</f>
        <v>319.5780774360698</v>
      </c>
      <c r="H134">
        <f t="shared" si="11"/>
        <v>0.80373328263351618</v>
      </c>
      <c r="I134">
        <f t="shared" si="15"/>
        <v>0.13491501230554717</v>
      </c>
      <c r="J134">
        <f t="shared" si="12"/>
        <v>2.0848480605839846E-2</v>
      </c>
      <c r="K134">
        <f>carboncycle!U234</f>
        <v>319.5780774360698</v>
      </c>
      <c r="L134">
        <f t="shared" si="13"/>
        <v>0.80373328263351618</v>
      </c>
      <c r="M134">
        <f t="shared" si="16"/>
        <v>0.13491501230554717</v>
      </c>
      <c r="N134">
        <f t="shared" si="14"/>
        <v>2.0848480605839846E-2</v>
      </c>
      <c r="O134" s="16">
        <f t="shared" ref="O134:O197" si="17">M134-I134</f>
        <v>0</v>
      </c>
    </row>
    <row r="135" spans="1:15">
      <c r="A135">
        <v>1979</v>
      </c>
      <c r="B135">
        <v>9.0858129999999995E-2</v>
      </c>
      <c r="C135">
        <f t="shared" ref="C135:C177" si="18">B135-C$4</f>
        <v>0.4247495469</v>
      </c>
      <c r="D135">
        <v>3.2000000000000001E-2</v>
      </c>
      <c r="E135">
        <v>-0.01</v>
      </c>
      <c r="F135">
        <v>-4.0000000000000001E-3</v>
      </c>
      <c r="G135">
        <f>carbonlow!L235</f>
        <v>321.12802027624508</v>
      </c>
      <c r="H135">
        <f t="shared" ref="H135:H198" si="19">H$3*LN(G135/G$3)</f>
        <v>0.82961788214101762</v>
      </c>
      <c r="I135">
        <f t="shared" si="15"/>
        <v>0.13921010730599623</v>
      </c>
      <c r="J135">
        <f t="shared" ref="J135:J198" si="20">J134+J$3*(I134-J134)</f>
        <v>2.1496378505894184E-2</v>
      </c>
      <c r="K135">
        <f>carboncycle!U235</f>
        <v>321.12802027624508</v>
      </c>
      <c r="L135">
        <f t="shared" ref="L135:L198" si="21">L$3*LN(K135/K$3)</f>
        <v>0.82961788214101762</v>
      </c>
      <c r="M135">
        <f t="shared" si="16"/>
        <v>0.13921010730599623</v>
      </c>
      <c r="N135">
        <f t="shared" ref="N135:N198" si="22">N134+N$3*(M134-N134)</f>
        <v>2.1496378505894184E-2</v>
      </c>
      <c r="O135" s="16">
        <f t="shared" si="17"/>
        <v>0</v>
      </c>
    </row>
    <row r="136" spans="1:15">
      <c r="A136">
        <v>1980</v>
      </c>
      <c r="B136">
        <v>0.19607206999999999</v>
      </c>
      <c r="C136">
        <f t="shared" si="18"/>
        <v>0.52996348690000006</v>
      </c>
      <c r="D136">
        <v>7.5999999999999998E-2</v>
      </c>
      <c r="E136">
        <v>1.2E-2</v>
      </c>
      <c r="F136">
        <v>6.0000000000000001E-3</v>
      </c>
      <c r="G136">
        <f>carbonlow!L236</f>
        <v>322.78311465500713</v>
      </c>
      <c r="H136">
        <f t="shared" si="19"/>
        <v>0.85712097673509802</v>
      </c>
      <c r="I136">
        <f t="shared" ref="I136:I199" si="23">I135+I$3*(I$4*H136-I135)+I$5*(J135-I135)</f>
        <v>0.14365312733592844</v>
      </c>
      <c r="J136">
        <f t="shared" si="20"/>
        <v>2.2164992485478763E-2</v>
      </c>
      <c r="K136">
        <f>carboncycle!U236</f>
        <v>322.78311465500713</v>
      </c>
      <c r="L136">
        <f t="shared" si="21"/>
        <v>0.85712097673509802</v>
      </c>
      <c r="M136">
        <f t="shared" ref="M136:M199" si="24">M135+M$3*(M$4*L136-M135)+M$5*(N135-M135)</f>
        <v>0.14365312733592844</v>
      </c>
      <c r="N136">
        <f t="shared" si="22"/>
        <v>2.2164992485478763E-2</v>
      </c>
      <c r="O136" s="16">
        <f t="shared" si="17"/>
        <v>0</v>
      </c>
    </row>
    <row r="137" spans="1:15">
      <c r="A137">
        <v>1981</v>
      </c>
      <c r="B137">
        <v>0.25001203999999999</v>
      </c>
      <c r="C137">
        <f t="shared" si="18"/>
        <v>0.58390345690000001</v>
      </c>
      <c r="D137">
        <v>2.7E-2</v>
      </c>
      <c r="E137">
        <v>1E-3</v>
      </c>
      <c r="F137">
        <v>-1E-3</v>
      </c>
      <c r="G137">
        <f>carbonlow!L237</f>
        <v>324.38134318563186</v>
      </c>
      <c r="H137">
        <f t="shared" si="19"/>
        <v>0.88354560471989507</v>
      </c>
      <c r="I137">
        <f t="shared" si="23"/>
        <v>0.14822817914250608</v>
      </c>
      <c r="J137">
        <f t="shared" si="20"/>
        <v>2.2855045091429316E-2</v>
      </c>
      <c r="K137">
        <f>carboncycle!U237</f>
        <v>324.38134318563186</v>
      </c>
      <c r="L137">
        <f t="shared" si="21"/>
        <v>0.88354560471989507</v>
      </c>
      <c r="M137">
        <f t="shared" si="24"/>
        <v>0.14822817914250608</v>
      </c>
      <c r="N137">
        <f t="shared" si="22"/>
        <v>2.2855045091429316E-2</v>
      </c>
      <c r="O137" s="16">
        <f t="shared" si="17"/>
        <v>0</v>
      </c>
    </row>
    <row r="138" spans="1:15">
      <c r="A138">
        <v>1982</v>
      </c>
      <c r="B138">
        <v>3.4263328000000003E-2</v>
      </c>
      <c r="C138">
        <f t="shared" si="18"/>
        <v>0.3681547449</v>
      </c>
      <c r="D138">
        <v>-2E-3</v>
      </c>
      <c r="E138">
        <v>-2.4E-2</v>
      </c>
      <c r="F138">
        <v>-1.2E-2</v>
      </c>
      <c r="G138">
        <f>carbonlow!L238</f>
        <v>325.87632581499628</v>
      </c>
      <c r="H138">
        <f t="shared" si="19"/>
        <v>0.90814561034951224</v>
      </c>
      <c r="I138">
        <f t="shared" si="23"/>
        <v>0.1529121724886045</v>
      </c>
      <c r="J138">
        <f t="shared" si="20"/>
        <v>2.3567164492839434E-2</v>
      </c>
      <c r="K138">
        <f>carboncycle!U238</f>
        <v>325.87632581499628</v>
      </c>
      <c r="L138">
        <f t="shared" si="21"/>
        <v>0.90814561034951224</v>
      </c>
      <c r="M138">
        <f t="shared" si="24"/>
        <v>0.1529121724886045</v>
      </c>
      <c r="N138">
        <f t="shared" si="22"/>
        <v>2.3567164492839434E-2</v>
      </c>
      <c r="O138" s="16">
        <f t="shared" si="17"/>
        <v>0</v>
      </c>
    </row>
    <row r="139" spans="1:15">
      <c r="A139">
        <v>1983</v>
      </c>
      <c r="B139">
        <v>0.22383860999999999</v>
      </c>
      <c r="C139">
        <f t="shared" si="18"/>
        <v>0.55773002690000006</v>
      </c>
      <c r="D139">
        <v>6.4000000000000001E-2</v>
      </c>
      <c r="E139">
        <v>-2.9000000000000001E-2</v>
      </c>
      <c r="F139">
        <v>-0.01</v>
      </c>
      <c r="G139">
        <f>carbonlow!L239</f>
        <v>327.3337538345445</v>
      </c>
      <c r="H139">
        <f t="shared" si="19"/>
        <v>0.93201925555544629</v>
      </c>
      <c r="I139">
        <f t="shared" si="23"/>
        <v>0.15769415584048749</v>
      </c>
      <c r="J139">
        <f t="shared" si="20"/>
        <v>2.4301844138255379E-2</v>
      </c>
      <c r="K139">
        <f>carboncycle!U239</f>
        <v>327.3337538345445</v>
      </c>
      <c r="L139">
        <f t="shared" si="21"/>
        <v>0.93201925555544629</v>
      </c>
      <c r="M139">
        <f t="shared" si="24"/>
        <v>0.15769415584048749</v>
      </c>
      <c r="N139">
        <f t="shared" si="22"/>
        <v>2.4301844138255379E-2</v>
      </c>
      <c r="O139" s="16">
        <f t="shared" si="17"/>
        <v>0</v>
      </c>
    </row>
    <row r="140" spans="1:15">
      <c r="A140">
        <v>1984</v>
      </c>
      <c r="B140">
        <v>4.8004709999999999E-2</v>
      </c>
      <c r="C140">
        <f t="shared" si="18"/>
        <v>0.38189612690000002</v>
      </c>
      <c r="D140">
        <v>-3.5999999999999997E-2</v>
      </c>
      <c r="E140">
        <v>-5.0000000000000001E-3</v>
      </c>
      <c r="F140">
        <v>-2E-3</v>
      </c>
      <c r="G140">
        <f>carbonlow!L240</f>
        <v>328.76510865971892</v>
      </c>
      <c r="H140">
        <f t="shared" si="19"/>
        <v>0.95536256828266342</v>
      </c>
      <c r="I140">
        <f t="shared" si="23"/>
        <v>0.16256557236579994</v>
      </c>
      <c r="J140">
        <f t="shared" si="20"/>
        <v>2.5059512468724059E-2</v>
      </c>
      <c r="K140">
        <f>carboncycle!U240</f>
        <v>328.76510865971892</v>
      </c>
      <c r="L140">
        <f t="shared" si="21"/>
        <v>0.95536256828266342</v>
      </c>
      <c r="M140">
        <f t="shared" si="24"/>
        <v>0.16256557236579994</v>
      </c>
      <c r="N140">
        <f t="shared" si="22"/>
        <v>2.5059512468724059E-2</v>
      </c>
      <c r="O140" s="16">
        <f t="shared" si="17"/>
        <v>0</v>
      </c>
    </row>
    <row r="141" spans="1:15">
      <c r="A141">
        <v>1985</v>
      </c>
      <c r="B141">
        <v>4.9729780000000001E-2</v>
      </c>
      <c r="C141">
        <f t="shared" si="18"/>
        <v>0.38362119690000002</v>
      </c>
      <c r="D141">
        <v>-4.2000000000000003E-2</v>
      </c>
      <c r="E141">
        <v>1E-3</v>
      </c>
      <c r="F141">
        <v>3.0000000000000001E-3</v>
      </c>
      <c r="G141">
        <f>carbonlow!L241</f>
        <v>330.26788783446779</v>
      </c>
      <c r="H141">
        <f t="shared" si="19"/>
        <v>0.97976159704940036</v>
      </c>
      <c r="I141">
        <f t="shared" si="23"/>
        <v>0.16753457420184145</v>
      </c>
      <c r="J141">
        <f t="shared" si="20"/>
        <v>2.5840546888939449E-2</v>
      </c>
      <c r="K141">
        <f>carboncycle!U241</f>
        <v>330.26788783446779</v>
      </c>
      <c r="L141">
        <f t="shared" si="21"/>
        <v>0.97976159704940036</v>
      </c>
      <c r="M141">
        <f t="shared" si="24"/>
        <v>0.16753457420184145</v>
      </c>
      <c r="N141">
        <f t="shared" si="22"/>
        <v>2.5840546888939449E-2</v>
      </c>
      <c r="O141" s="16">
        <f t="shared" si="17"/>
        <v>0</v>
      </c>
    </row>
    <row r="142" spans="1:15">
      <c r="A142">
        <v>1986</v>
      </c>
      <c r="B142">
        <v>9.5686969999999996E-2</v>
      </c>
      <c r="C142">
        <f t="shared" si="18"/>
        <v>0.4295783869</v>
      </c>
      <c r="D142">
        <v>-1.0999999999999999E-2</v>
      </c>
      <c r="E142">
        <v>-1.0999999999999999E-2</v>
      </c>
      <c r="F142">
        <v>-3.0000000000000001E-3</v>
      </c>
      <c r="G142">
        <f>carbonlow!L242</f>
        <v>331.82311969899791</v>
      </c>
      <c r="H142">
        <f t="shared" si="19"/>
        <v>1.0048956214775397</v>
      </c>
      <c r="I142">
        <f t="shared" si="23"/>
        <v>0.17260572633979304</v>
      </c>
      <c r="J142">
        <f t="shared" si="20"/>
        <v>2.6645368964076731E-2</v>
      </c>
      <c r="K142">
        <f>carboncycle!U242</f>
        <v>331.82311969899791</v>
      </c>
      <c r="L142">
        <f t="shared" si="21"/>
        <v>1.0048956214775397</v>
      </c>
      <c r="M142">
        <f t="shared" si="24"/>
        <v>0.17260572633979304</v>
      </c>
      <c r="N142">
        <f t="shared" si="22"/>
        <v>2.6645368964076731E-2</v>
      </c>
      <c r="O142" s="16">
        <f t="shared" si="17"/>
        <v>0</v>
      </c>
    </row>
    <row r="143" spans="1:15">
      <c r="A143">
        <v>1987</v>
      </c>
      <c r="B143">
        <v>0.2430264</v>
      </c>
      <c r="C143">
        <f t="shared" si="18"/>
        <v>0.57691781689999999</v>
      </c>
      <c r="D143">
        <v>0.13200000000000001</v>
      </c>
      <c r="E143">
        <v>-8.9999999999999993E-3</v>
      </c>
      <c r="F143">
        <v>-4.0000000000000001E-3</v>
      </c>
      <c r="G143">
        <f>carbonlow!L243</f>
        <v>333.43299346979262</v>
      </c>
      <c r="H143">
        <f t="shared" si="19"/>
        <v>1.0307889317853733</v>
      </c>
      <c r="I143">
        <f t="shared" si="23"/>
        <v>0.17778369785487569</v>
      </c>
      <c r="J143">
        <f t="shared" si="20"/>
        <v>2.74744237939708E-2</v>
      </c>
      <c r="K143">
        <f>carboncycle!U243</f>
        <v>333.43299346979262</v>
      </c>
      <c r="L143">
        <f t="shared" si="21"/>
        <v>1.0307889317853733</v>
      </c>
      <c r="M143">
        <f t="shared" si="24"/>
        <v>0.17778369785487569</v>
      </c>
      <c r="N143">
        <f t="shared" si="22"/>
        <v>2.74744237939708E-2</v>
      </c>
      <c r="O143" s="16">
        <f t="shared" si="17"/>
        <v>0</v>
      </c>
    </row>
    <row r="144" spans="1:15">
      <c r="A144">
        <v>1988</v>
      </c>
      <c r="B144">
        <v>0.28215172999999999</v>
      </c>
      <c r="C144">
        <f t="shared" si="18"/>
        <v>0.61604314690000006</v>
      </c>
      <c r="D144">
        <v>5.8000000000000003E-2</v>
      </c>
      <c r="E144">
        <v>1.2E-2</v>
      </c>
      <c r="F144">
        <v>4.0000000000000001E-3</v>
      </c>
      <c r="G144">
        <f>carbonlow!L244</f>
        <v>335.08513007162856</v>
      </c>
      <c r="H144">
        <f t="shared" si="19"/>
        <v>1.0572323399842118</v>
      </c>
      <c r="I144">
        <f t="shared" si="23"/>
        <v>0.18307084097005619</v>
      </c>
      <c r="J144">
        <f t="shared" si="20"/>
        <v>2.8328180470636739E-2</v>
      </c>
      <c r="K144">
        <f>carboncycle!U244</f>
        <v>335.08513007162856</v>
      </c>
      <c r="L144">
        <f t="shared" si="21"/>
        <v>1.0572323399842118</v>
      </c>
      <c r="M144">
        <f t="shared" si="24"/>
        <v>0.18307084097005619</v>
      </c>
      <c r="N144">
        <f t="shared" si="22"/>
        <v>2.8328180470636739E-2</v>
      </c>
      <c r="O144" s="16">
        <f t="shared" si="17"/>
        <v>0</v>
      </c>
    </row>
    <row r="145" spans="1:15">
      <c r="A145">
        <v>1989</v>
      </c>
      <c r="B145">
        <v>0.17925026999999999</v>
      </c>
      <c r="C145">
        <f t="shared" si="18"/>
        <v>0.51314168690000006</v>
      </c>
      <c r="D145">
        <v>4.2000000000000003E-2</v>
      </c>
      <c r="E145">
        <v>0.01</v>
      </c>
      <c r="F145">
        <v>3.0000000000000001E-3</v>
      </c>
      <c r="G145">
        <f>carbonlow!L245</f>
        <v>336.8100679671719</v>
      </c>
      <c r="H145">
        <f t="shared" si="19"/>
        <v>1.0847022133890509</v>
      </c>
      <c r="I145">
        <f t="shared" si="23"/>
        <v>0.18847436659876515</v>
      </c>
      <c r="J145">
        <f t="shared" si="20"/>
        <v>2.9207118782273441E-2</v>
      </c>
      <c r="K145">
        <f>carboncycle!U245</f>
        <v>336.8100679671719</v>
      </c>
      <c r="L145">
        <f t="shared" si="21"/>
        <v>1.0847022133890509</v>
      </c>
      <c r="M145">
        <f t="shared" si="24"/>
        <v>0.18847436659876515</v>
      </c>
      <c r="N145">
        <f t="shared" si="22"/>
        <v>2.9207118782273441E-2</v>
      </c>
      <c r="O145" s="16">
        <f t="shared" si="17"/>
        <v>0</v>
      </c>
    </row>
    <row r="146" spans="1:15">
      <c r="A146">
        <v>1990</v>
      </c>
      <c r="B146">
        <v>0.36056247000000002</v>
      </c>
      <c r="C146">
        <f t="shared" si="18"/>
        <v>0.69445388690000009</v>
      </c>
      <c r="D146">
        <v>0.13300000000000001</v>
      </c>
      <c r="E146">
        <v>2E-3</v>
      </c>
      <c r="F146">
        <v>1E-3</v>
      </c>
      <c r="G146">
        <f>carbonlow!L246</f>
        <v>338.56155218651242</v>
      </c>
      <c r="H146">
        <f t="shared" si="19"/>
        <v>1.1124512668020434</v>
      </c>
      <c r="I146">
        <f t="shared" si="23"/>
        <v>0.19399351320765845</v>
      </c>
      <c r="J146">
        <f t="shared" si="20"/>
        <v>3.0111756749871113E-2</v>
      </c>
      <c r="K146">
        <f>carboncycle!U246</f>
        <v>338.56155218651242</v>
      </c>
      <c r="L146">
        <f t="shared" si="21"/>
        <v>1.1124512668020434</v>
      </c>
      <c r="M146">
        <f t="shared" si="24"/>
        <v>0.19399351320765845</v>
      </c>
      <c r="N146">
        <f t="shared" si="22"/>
        <v>3.0111756749871113E-2</v>
      </c>
      <c r="O146" s="16">
        <f t="shared" si="17"/>
        <v>0</v>
      </c>
    </row>
    <row r="147" spans="1:15">
      <c r="A147">
        <v>1991</v>
      </c>
      <c r="B147">
        <v>0.33889654000000002</v>
      </c>
      <c r="C147">
        <f t="shared" si="18"/>
        <v>0.67278795690000004</v>
      </c>
      <c r="D147">
        <v>0.14000000000000001</v>
      </c>
      <c r="E147">
        <v>2.8000000000000001E-2</v>
      </c>
      <c r="F147">
        <v>8.0000000000000002E-3</v>
      </c>
      <c r="G147">
        <f>carbonlow!L247</f>
        <v>340.31340318166463</v>
      </c>
      <c r="H147">
        <f t="shared" si="19"/>
        <v>1.1400629014747341</v>
      </c>
      <c r="I147">
        <f t="shared" si="23"/>
        <v>0.19962323430306128</v>
      </c>
      <c r="J147">
        <f t="shared" si="20"/>
        <v>3.1042605126551347E-2</v>
      </c>
      <c r="K147">
        <f>carboncycle!U247</f>
        <v>340.31340318166463</v>
      </c>
      <c r="L147">
        <f t="shared" si="21"/>
        <v>1.1400629014747341</v>
      </c>
      <c r="M147">
        <f t="shared" si="24"/>
        <v>0.19962323430306128</v>
      </c>
      <c r="N147">
        <f t="shared" si="22"/>
        <v>3.1042605126551347E-2</v>
      </c>
      <c r="O147" s="16">
        <f t="shared" si="17"/>
        <v>0</v>
      </c>
    </row>
    <row r="148" spans="1:15">
      <c r="A148">
        <v>1992</v>
      </c>
      <c r="B148">
        <v>0.124896795</v>
      </c>
      <c r="C148">
        <f t="shared" si="18"/>
        <v>0.45878821190000002</v>
      </c>
      <c r="D148">
        <v>0.13500000000000001</v>
      </c>
      <c r="E148">
        <v>6.0000000000000001E-3</v>
      </c>
      <c r="F148">
        <v>0</v>
      </c>
      <c r="G148">
        <f>carbonlow!L248</f>
        <v>342.07918263701623</v>
      </c>
      <c r="H148">
        <f t="shared" si="19"/>
        <v>1.1677506031512332</v>
      </c>
      <c r="I148">
        <f t="shared" si="23"/>
        <v>0.20536086424845823</v>
      </c>
      <c r="J148">
        <f t="shared" si="20"/>
        <v>3.2000143100273923E-2</v>
      </c>
      <c r="K148">
        <f>carboncycle!U248</f>
        <v>342.07918263701623</v>
      </c>
      <c r="L148">
        <f t="shared" si="21"/>
        <v>1.1677506031512332</v>
      </c>
      <c r="M148">
        <f t="shared" si="24"/>
        <v>0.20536086424845823</v>
      </c>
      <c r="N148">
        <f t="shared" si="22"/>
        <v>3.2000143100273923E-2</v>
      </c>
      <c r="O148" s="16">
        <f t="shared" si="17"/>
        <v>0</v>
      </c>
    </row>
    <row r="149" spans="1:15">
      <c r="A149">
        <v>1993</v>
      </c>
      <c r="B149">
        <v>0.16565846000000001</v>
      </c>
      <c r="C149">
        <f t="shared" si="18"/>
        <v>0.49954987690000002</v>
      </c>
      <c r="D149">
        <v>0.128</v>
      </c>
      <c r="E149">
        <v>7.0000000000000001E-3</v>
      </c>
      <c r="F149">
        <v>4.0000000000000001E-3</v>
      </c>
      <c r="G149">
        <f>carbonlow!L249</f>
        <v>343.78944575568528</v>
      </c>
      <c r="H149">
        <f t="shared" si="19"/>
        <v>1.19443188370727</v>
      </c>
      <c r="I149">
        <f t="shared" si="23"/>
        <v>0.21119261964343328</v>
      </c>
      <c r="J149">
        <f t="shared" si="20"/>
        <v>3.2984831996395611E-2</v>
      </c>
      <c r="K149">
        <f>carboncycle!U249</f>
        <v>343.78944575568528</v>
      </c>
      <c r="L149">
        <f t="shared" si="21"/>
        <v>1.19443188370727</v>
      </c>
      <c r="M149">
        <f t="shared" si="24"/>
        <v>0.21119261964343328</v>
      </c>
      <c r="N149">
        <f t="shared" si="22"/>
        <v>3.2984831996395611E-2</v>
      </c>
      <c r="O149" s="16">
        <f t="shared" si="17"/>
        <v>0</v>
      </c>
    </row>
    <row r="150" spans="1:15">
      <c r="A150">
        <v>1994</v>
      </c>
      <c r="B150">
        <v>0.23354976999999999</v>
      </c>
      <c r="C150">
        <f t="shared" si="18"/>
        <v>0.56744118690000001</v>
      </c>
      <c r="D150">
        <v>7.8E-2</v>
      </c>
      <c r="E150">
        <v>1.6E-2</v>
      </c>
      <c r="F150">
        <v>7.0000000000000001E-3</v>
      </c>
      <c r="G150">
        <f>carbonlow!L250</f>
        <v>345.47441714684123</v>
      </c>
      <c r="H150">
        <f t="shared" si="19"/>
        <v>1.2205891084949083</v>
      </c>
      <c r="I150">
        <f t="shared" si="23"/>
        <v>0.21711016998351793</v>
      </c>
      <c r="J150">
        <f t="shared" si="20"/>
        <v>3.3997052230230786E-2</v>
      </c>
      <c r="K150">
        <f>carboncycle!U250</f>
        <v>345.47441714684123</v>
      </c>
      <c r="L150">
        <f t="shared" si="21"/>
        <v>1.2205891084949083</v>
      </c>
      <c r="M150">
        <f t="shared" si="24"/>
        <v>0.21711016998351793</v>
      </c>
      <c r="N150">
        <f t="shared" si="22"/>
        <v>3.3997052230230786E-2</v>
      </c>
      <c r="O150" s="16">
        <f t="shared" si="17"/>
        <v>0</v>
      </c>
    </row>
    <row r="151" spans="1:15">
      <c r="A151">
        <v>1995</v>
      </c>
      <c r="B151">
        <v>0.37686616000000001</v>
      </c>
      <c r="C151">
        <f t="shared" si="18"/>
        <v>0.71075757690000008</v>
      </c>
      <c r="D151">
        <v>0.115</v>
      </c>
      <c r="E151">
        <v>2.3E-2</v>
      </c>
      <c r="F151">
        <v>0.01</v>
      </c>
      <c r="G151">
        <f>carbonlow!L251</f>
        <v>347.19112436073488</v>
      </c>
      <c r="H151">
        <f t="shared" si="19"/>
        <v>1.2471081190391364</v>
      </c>
      <c r="I151">
        <f t="shared" si="23"/>
        <v>0.22311463524040487</v>
      </c>
      <c r="J151">
        <f t="shared" si="20"/>
        <v>3.5037134739069456E-2</v>
      </c>
      <c r="K151">
        <f>carboncycle!U251</f>
        <v>347.19112436073488</v>
      </c>
      <c r="L151">
        <f t="shared" si="21"/>
        <v>1.2471081190391364</v>
      </c>
      <c r="M151">
        <f t="shared" si="24"/>
        <v>0.22311463524040487</v>
      </c>
      <c r="N151">
        <f t="shared" si="22"/>
        <v>3.5037134739069456E-2</v>
      </c>
      <c r="O151" s="16">
        <f t="shared" si="17"/>
        <v>0</v>
      </c>
    </row>
    <row r="152" spans="1:15">
      <c r="A152">
        <v>1996</v>
      </c>
      <c r="B152">
        <v>0.27668939999999997</v>
      </c>
      <c r="C152">
        <f t="shared" si="18"/>
        <v>0.61058081689999999</v>
      </c>
      <c r="D152">
        <v>9.2999999999999999E-2</v>
      </c>
      <c r="E152">
        <v>4.3999999999999997E-2</v>
      </c>
      <c r="F152">
        <v>1.9E-2</v>
      </c>
      <c r="G152">
        <f>carbonlow!L252</f>
        <v>348.94979598741145</v>
      </c>
      <c r="H152">
        <f t="shared" si="19"/>
        <v>1.2741397528491138</v>
      </c>
      <c r="I152">
        <f t="shared" si="23"/>
        <v>0.22920866282059932</v>
      </c>
      <c r="J152">
        <f t="shared" si="20"/>
        <v>3.610541494191704E-2</v>
      </c>
      <c r="K152">
        <f>carboncycle!U252</f>
        <v>348.94979598741145</v>
      </c>
      <c r="L152">
        <f t="shared" si="21"/>
        <v>1.2741397528491138</v>
      </c>
      <c r="M152">
        <f t="shared" si="24"/>
        <v>0.22920866282059932</v>
      </c>
      <c r="N152">
        <f t="shared" si="22"/>
        <v>3.610541494191704E-2</v>
      </c>
      <c r="O152" s="16">
        <f t="shared" si="17"/>
        <v>0</v>
      </c>
    </row>
    <row r="153" spans="1:15">
      <c r="A153">
        <v>1997</v>
      </c>
      <c r="B153">
        <v>0.42230849999999998</v>
      </c>
      <c r="C153">
        <f t="shared" si="18"/>
        <v>0.75619991689999999</v>
      </c>
      <c r="D153">
        <v>0.13800000000000001</v>
      </c>
      <c r="E153">
        <v>1.9E-2</v>
      </c>
      <c r="F153">
        <v>8.9999999999999993E-3</v>
      </c>
      <c r="G153">
        <f>carbonlow!L253</f>
        <v>350.74371546597212</v>
      </c>
      <c r="H153">
        <f t="shared" si="19"/>
        <v>1.3015731650006379</v>
      </c>
      <c r="I153">
        <f t="shared" si="23"/>
        <v>0.23539366749037852</v>
      </c>
      <c r="J153">
        <f t="shared" si="20"/>
        <v>3.7202241389867954E-2</v>
      </c>
      <c r="K153">
        <f>carboncycle!U253</f>
        <v>350.74371546597212</v>
      </c>
      <c r="L153">
        <f t="shared" si="21"/>
        <v>1.3015731650006379</v>
      </c>
      <c r="M153">
        <f t="shared" si="24"/>
        <v>0.23539366749037852</v>
      </c>
      <c r="N153">
        <f t="shared" si="22"/>
        <v>3.7202241389867954E-2</v>
      </c>
      <c r="O153" s="16">
        <f t="shared" si="17"/>
        <v>0</v>
      </c>
    </row>
    <row r="154" spans="1:15">
      <c r="A154">
        <v>1998</v>
      </c>
      <c r="B154">
        <v>0.57731646000000003</v>
      </c>
      <c r="C154">
        <f t="shared" si="18"/>
        <v>0.91120787690000005</v>
      </c>
      <c r="D154">
        <v>0.215</v>
      </c>
      <c r="E154">
        <v>0.03</v>
      </c>
      <c r="F154">
        <v>1.2E-2</v>
      </c>
      <c r="G154">
        <f>carbonlow!L254</f>
        <v>352.56470309445297</v>
      </c>
      <c r="H154">
        <f t="shared" si="19"/>
        <v>1.3292773850143107</v>
      </c>
      <c r="I154">
        <f t="shared" si="23"/>
        <v>0.24166966372415602</v>
      </c>
      <c r="J154">
        <f t="shared" si="20"/>
        <v>3.8327968690118855E-2</v>
      </c>
      <c r="K154">
        <f>carboncycle!U254</f>
        <v>352.56470309445297</v>
      </c>
      <c r="L154">
        <f t="shared" si="21"/>
        <v>1.3292773850143107</v>
      </c>
      <c r="M154">
        <f t="shared" si="24"/>
        <v>0.24166966372415602</v>
      </c>
      <c r="N154">
        <f t="shared" si="22"/>
        <v>3.8327968690118855E-2</v>
      </c>
      <c r="O154" s="16">
        <f t="shared" si="17"/>
        <v>0</v>
      </c>
    </row>
    <row r="155" spans="1:15">
      <c r="A155">
        <v>1999</v>
      </c>
      <c r="B155">
        <v>0.32448496999999998</v>
      </c>
      <c r="C155">
        <f t="shared" si="18"/>
        <v>0.6583763869</v>
      </c>
      <c r="D155">
        <v>4.2999999999999997E-2</v>
      </c>
      <c r="E155">
        <v>4.1000000000000002E-2</v>
      </c>
      <c r="F155">
        <v>1.4999999999999999E-2</v>
      </c>
      <c r="G155">
        <f>carbonlow!L255</f>
        <v>354.34754466009747</v>
      </c>
      <c r="H155">
        <f t="shared" si="19"/>
        <v>1.3562629765903571</v>
      </c>
      <c r="I155">
        <f t="shared" si="23"/>
        <v>0.24802642247878967</v>
      </c>
      <c r="J155">
        <f t="shared" si="20"/>
        <v>3.9482949517912189E-2</v>
      </c>
      <c r="K155">
        <f>carboncycle!U255</f>
        <v>354.34754466009747</v>
      </c>
      <c r="L155">
        <f t="shared" si="21"/>
        <v>1.3562629765903571</v>
      </c>
      <c r="M155">
        <f t="shared" si="24"/>
        <v>0.24802642247878967</v>
      </c>
      <c r="N155">
        <f t="shared" si="22"/>
        <v>3.9482949517912189E-2</v>
      </c>
      <c r="O155" s="16">
        <f t="shared" si="17"/>
        <v>0</v>
      </c>
    </row>
    <row r="156" spans="1:15">
      <c r="A156">
        <v>2000</v>
      </c>
      <c r="B156">
        <v>0.33108480000000001</v>
      </c>
      <c r="C156">
        <f t="shared" si="18"/>
        <v>0.66497621689999997</v>
      </c>
      <c r="D156">
        <v>7.4999999999999997E-2</v>
      </c>
      <c r="E156">
        <v>4.2999999999999997E-2</v>
      </c>
      <c r="F156">
        <v>1.7999999999999999E-2</v>
      </c>
      <c r="G156">
        <f>carbonlow!L256</f>
        <v>356.08206037649791</v>
      </c>
      <c r="H156">
        <f t="shared" si="19"/>
        <v>1.3823871061466175</v>
      </c>
      <c r="I156">
        <f t="shared" si="23"/>
        <v>0.25445257561958429</v>
      </c>
      <c r="J156">
        <f t="shared" si="20"/>
        <v>4.066747644432997E-2</v>
      </c>
      <c r="K156">
        <f>carboncycle!U256</f>
        <v>356.08206037649791</v>
      </c>
      <c r="L156">
        <f t="shared" si="21"/>
        <v>1.3823871061466175</v>
      </c>
      <c r="M156">
        <f t="shared" si="24"/>
        <v>0.25445257561958429</v>
      </c>
      <c r="N156">
        <f t="shared" si="22"/>
        <v>4.066747644432997E-2</v>
      </c>
      <c r="O156" s="16">
        <f t="shared" si="17"/>
        <v>0</v>
      </c>
    </row>
    <row r="157" spans="1:15">
      <c r="A157">
        <v>2001</v>
      </c>
      <c r="B157">
        <v>0.48928033999999998</v>
      </c>
      <c r="C157">
        <f t="shared" si="18"/>
        <v>0.8231717569</v>
      </c>
      <c r="D157">
        <v>0.14000000000000001</v>
      </c>
      <c r="E157">
        <v>3.4000000000000002E-2</v>
      </c>
      <c r="F157">
        <v>1.2999999999999999E-2</v>
      </c>
      <c r="G157">
        <f>carbonlow!L257</f>
        <v>357.87475509017264</v>
      </c>
      <c r="H157">
        <f t="shared" si="19"/>
        <v>1.4092541005267196</v>
      </c>
      <c r="I157">
        <f t="shared" si="23"/>
        <v>0.26095374496840801</v>
      </c>
      <c r="J157">
        <f t="shared" si="20"/>
        <v>4.1881775807645412E-2</v>
      </c>
      <c r="K157">
        <f>carboncycle!U257</f>
        <v>357.87475509017264</v>
      </c>
      <c r="L157">
        <f t="shared" si="21"/>
        <v>1.4092541005267196</v>
      </c>
      <c r="M157">
        <f t="shared" si="24"/>
        <v>0.26095374496840801</v>
      </c>
      <c r="N157">
        <f t="shared" si="22"/>
        <v>4.1881775807645412E-2</v>
      </c>
      <c r="O157" s="16">
        <f t="shared" si="17"/>
        <v>0</v>
      </c>
    </row>
    <row r="158" spans="1:15">
      <c r="A158">
        <v>2002</v>
      </c>
      <c r="B158">
        <v>0.54346649999999996</v>
      </c>
      <c r="C158">
        <f t="shared" si="18"/>
        <v>0.87735791689999998</v>
      </c>
      <c r="D158">
        <v>0.20599999999999999</v>
      </c>
      <c r="E158">
        <v>6.8000000000000005E-2</v>
      </c>
      <c r="F158">
        <v>2.7E-2</v>
      </c>
      <c r="G158">
        <f>carbonlow!L258</f>
        <v>359.72195426131492</v>
      </c>
      <c r="H158">
        <f t="shared" si="19"/>
        <v>1.4367975306034066</v>
      </c>
      <c r="I158">
        <f t="shared" si="23"/>
        <v>0.26753468073323289</v>
      </c>
      <c r="J158">
        <f t="shared" si="20"/>
        <v>4.3126104592478544E-2</v>
      </c>
      <c r="K158">
        <f>carboncycle!U258</f>
        <v>359.72195426131492</v>
      </c>
      <c r="L158">
        <f t="shared" si="21"/>
        <v>1.4367975306034066</v>
      </c>
      <c r="M158">
        <f t="shared" si="24"/>
        <v>0.26753468073323289</v>
      </c>
      <c r="N158">
        <f t="shared" si="22"/>
        <v>4.3126104592478544E-2</v>
      </c>
      <c r="O158" s="16">
        <f t="shared" si="17"/>
        <v>0</v>
      </c>
    </row>
    <row r="159" spans="1:15">
      <c r="A159">
        <v>2003</v>
      </c>
      <c r="B159">
        <v>0.54417020000000005</v>
      </c>
      <c r="C159">
        <f t="shared" si="18"/>
        <v>0.87806161690000006</v>
      </c>
      <c r="D159">
        <v>0.22700000000000001</v>
      </c>
      <c r="E159">
        <v>9.0999999999999998E-2</v>
      </c>
      <c r="F159">
        <v>4.1000000000000002E-2</v>
      </c>
      <c r="G159">
        <f>carbonlow!L259</f>
        <v>361.57371780769779</v>
      </c>
      <c r="H159">
        <f t="shared" si="19"/>
        <v>1.4642674215844711</v>
      </c>
      <c r="I159">
        <f t="shared" si="23"/>
        <v>0.27419221233416191</v>
      </c>
      <c r="J159">
        <f t="shared" si="20"/>
        <v>4.4400745304958029E-2</v>
      </c>
      <c r="K159">
        <f>carboncycle!U259</f>
        <v>361.57371780769779</v>
      </c>
      <c r="L159">
        <f t="shared" si="21"/>
        <v>1.4642674215844711</v>
      </c>
      <c r="M159">
        <f t="shared" si="24"/>
        <v>0.27419221233416191</v>
      </c>
      <c r="N159">
        <f t="shared" si="22"/>
        <v>4.4400745304958029E-2</v>
      </c>
      <c r="O159" s="16">
        <f t="shared" si="17"/>
        <v>0</v>
      </c>
    </row>
    <row r="160" spans="1:15">
      <c r="A160">
        <v>2004</v>
      </c>
      <c r="B160">
        <v>0.46737072000000002</v>
      </c>
      <c r="C160">
        <f t="shared" si="18"/>
        <v>0.80126213690000003</v>
      </c>
      <c r="D160">
        <v>0.25900000000000001</v>
      </c>
      <c r="E160">
        <v>0.105</v>
      </c>
      <c r="F160">
        <v>4.9000000000000002E-2</v>
      </c>
      <c r="G160">
        <f>carbonlow!L260</f>
        <v>363.59579605631433</v>
      </c>
      <c r="H160">
        <f t="shared" si="19"/>
        <v>1.4941036087418835</v>
      </c>
      <c r="I160">
        <f t="shared" si="23"/>
        <v>0.2809485404454139</v>
      </c>
      <c r="J160">
        <f t="shared" si="20"/>
        <v>4.5705960837683905E-2</v>
      </c>
      <c r="K160">
        <f>carboncycle!U260</f>
        <v>363.59579605631433</v>
      </c>
      <c r="L160">
        <f t="shared" si="21"/>
        <v>1.4941036087418835</v>
      </c>
      <c r="M160">
        <f t="shared" si="24"/>
        <v>0.2809485404454139</v>
      </c>
      <c r="N160">
        <f t="shared" si="22"/>
        <v>4.5705960837683905E-2</v>
      </c>
      <c r="O160" s="16">
        <f t="shared" si="17"/>
        <v>0</v>
      </c>
    </row>
    <row r="161" spans="1:15">
      <c r="A161">
        <v>2005</v>
      </c>
      <c r="B161">
        <v>0.60686255</v>
      </c>
      <c r="C161">
        <f t="shared" si="18"/>
        <v>0.94075396690000002</v>
      </c>
      <c r="D161">
        <v>0.247</v>
      </c>
      <c r="E161">
        <v>8.6999999999999994E-2</v>
      </c>
      <c r="F161">
        <v>3.9E-2</v>
      </c>
      <c r="G161">
        <f>carbonlow!L261</f>
        <v>365.76462802191975</v>
      </c>
      <c r="H161">
        <f t="shared" si="19"/>
        <v>1.5259213077370404</v>
      </c>
      <c r="I161">
        <f t="shared" si="23"/>
        <v>0.28782115104406264</v>
      </c>
      <c r="J161">
        <f t="shared" si="20"/>
        <v>4.7042138689855809E-2</v>
      </c>
      <c r="K161">
        <f>carboncycle!U261</f>
        <v>365.76462802191975</v>
      </c>
      <c r="L161">
        <f t="shared" si="21"/>
        <v>1.5259213077370404</v>
      </c>
      <c r="M161">
        <f t="shared" si="24"/>
        <v>0.28782115104406264</v>
      </c>
      <c r="N161">
        <f t="shared" si="22"/>
        <v>4.7042138689855809E-2</v>
      </c>
      <c r="O161" s="16">
        <f t="shared" si="17"/>
        <v>0</v>
      </c>
    </row>
    <row r="162" spans="1:15">
      <c r="A162">
        <v>2006</v>
      </c>
      <c r="B162">
        <v>0.57255270000000003</v>
      </c>
      <c r="C162">
        <f t="shared" si="18"/>
        <v>0.90644411690000004</v>
      </c>
      <c r="D162">
        <v>0.23699999999999999</v>
      </c>
      <c r="E162">
        <v>0.10199999999999999</v>
      </c>
      <c r="F162">
        <v>4.8000000000000001E-2</v>
      </c>
      <c r="G162">
        <f>carbonlow!L262</f>
        <v>368.03652007621258</v>
      </c>
      <c r="H162">
        <f t="shared" si="19"/>
        <v>1.5590492508005818</v>
      </c>
      <c r="I162">
        <f t="shared" si="23"/>
        <v>0.29482000527159152</v>
      </c>
      <c r="J162">
        <f t="shared" si="20"/>
        <v>4.8409763480027707E-2</v>
      </c>
      <c r="K162">
        <f>carboncycle!U262</f>
        <v>368.03652007621258</v>
      </c>
      <c r="L162">
        <f t="shared" si="21"/>
        <v>1.5590492508005818</v>
      </c>
      <c r="M162">
        <f t="shared" si="24"/>
        <v>0.29482000527159152</v>
      </c>
      <c r="N162">
        <f t="shared" si="22"/>
        <v>4.8409763480027707E-2</v>
      </c>
      <c r="O162" s="16">
        <f t="shared" si="17"/>
        <v>0</v>
      </c>
    </row>
    <row r="163" spans="1:15">
      <c r="A163">
        <v>2007</v>
      </c>
      <c r="B163">
        <v>0.59170129999999999</v>
      </c>
      <c r="C163">
        <f t="shared" si="18"/>
        <v>0.9255927169</v>
      </c>
      <c r="D163">
        <v>0.19</v>
      </c>
      <c r="E163">
        <v>9.6000000000000002E-2</v>
      </c>
      <c r="F163">
        <v>4.7E-2</v>
      </c>
      <c r="G163">
        <f>carbonlow!L263</f>
        <v>370.39056958277882</v>
      </c>
      <c r="H163">
        <f t="shared" si="19"/>
        <v>1.593160154100324</v>
      </c>
      <c r="I163">
        <f t="shared" si="23"/>
        <v>0.30195135028878478</v>
      </c>
      <c r="J163">
        <f t="shared" si="20"/>
        <v>4.9809373653403786E-2</v>
      </c>
      <c r="K163">
        <f>carboncycle!U263</f>
        <v>370.39056958277882</v>
      </c>
      <c r="L163">
        <f t="shared" si="21"/>
        <v>1.593160154100324</v>
      </c>
      <c r="M163">
        <f t="shared" si="24"/>
        <v>0.30195135028878478</v>
      </c>
      <c r="N163">
        <f t="shared" si="22"/>
        <v>4.9809373653403786E-2</v>
      </c>
      <c r="O163" s="16">
        <f t="shared" si="17"/>
        <v>0</v>
      </c>
    </row>
    <row r="164" spans="1:15">
      <c r="A164">
        <v>2008</v>
      </c>
      <c r="B164">
        <v>0.46564983999999998</v>
      </c>
      <c r="C164">
        <f t="shared" si="18"/>
        <v>0.7995412569</v>
      </c>
      <c r="D164">
        <v>0.14899999999999999</v>
      </c>
      <c r="E164">
        <v>0.10299999999999999</v>
      </c>
      <c r="F164">
        <v>0.05</v>
      </c>
      <c r="G164">
        <f>carbonlow!L264</f>
        <v>372.79263492279495</v>
      </c>
      <c r="H164">
        <f t="shared" si="19"/>
        <v>1.6277440743011036</v>
      </c>
      <c r="I164">
        <f t="shared" si="23"/>
        <v>0.30921595071271907</v>
      </c>
      <c r="J164">
        <f t="shared" si="20"/>
        <v>5.1241540080692753E-2</v>
      </c>
      <c r="K164">
        <f>carboncycle!U264</f>
        <v>372.79263492279495</v>
      </c>
      <c r="L164">
        <f t="shared" si="21"/>
        <v>1.6277440743011036</v>
      </c>
      <c r="M164">
        <f t="shared" si="24"/>
        <v>0.30921595071271907</v>
      </c>
      <c r="N164">
        <f t="shared" si="22"/>
        <v>5.1241540080692753E-2</v>
      </c>
      <c r="O164" s="16">
        <f t="shared" si="17"/>
        <v>0</v>
      </c>
    </row>
    <row r="165" spans="1:15">
      <c r="A165">
        <v>2009</v>
      </c>
      <c r="B165">
        <v>0.59678169999999997</v>
      </c>
      <c r="C165">
        <f t="shared" si="18"/>
        <v>0.93067311689999999</v>
      </c>
      <c r="D165">
        <v>0.255</v>
      </c>
      <c r="E165">
        <v>0.105</v>
      </c>
      <c r="F165">
        <v>5.0999999999999997E-2</v>
      </c>
      <c r="G165">
        <f>carbonlow!L265</f>
        <v>375.2498104521967</v>
      </c>
      <c r="H165">
        <f t="shared" si="19"/>
        <v>1.6628916423170492</v>
      </c>
      <c r="I165">
        <f t="shared" si="23"/>
        <v>0.31661548864359973</v>
      </c>
      <c r="J165">
        <f t="shared" si="20"/>
        <v>5.2706834733082665E-2</v>
      </c>
      <c r="K165">
        <f>carboncycle!U265</f>
        <v>375.2498104521967</v>
      </c>
      <c r="L165">
        <f t="shared" si="21"/>
        <v>1.6628916423170492</v>
      </c>
      <c r="M165">
        <f t="shared" si="24"/>
        <v>0.31661548864359973</v>
      </c>
      <c r="N165">
        <f t="shared" si="22"/>
        <v>5.2706834733082665E-2</v>
      </c>
      <c r="O165" s="16">
        <f t="shared" si="17"/>
        <v>0</v>
      </c>
    </row>
    <row r="166" spans="1:15">
      <c r="A166">
        <v>2010</v>
      </c>
      <c r="B166">
        <v>0.68037146000000004</v>
      </c>
      <c r="C166">
        <f t="shared" si="18"/>
        <v>1.0142628769000002</v>
      </c>
      <c r="D166">
        <v>0.26700000000000002</v>
      </c>
      <c r="E166">
        <v>0.11</v>
      </c>
      <c r="F166">
        <v>5.5E-2</v>
      </c>
      <c r="G166">
        <f>carbonlow!L266</f>
        <v>377.85624229669594</v>
      </c>
      <c r="H166">
        <f t="shared" si="19"/>
        <v>1.699923521140658</v>
      </c>
      <c r="I166">
        <f t="shared" si="23"/>
        <v>0.32416527045154081</v>
      </c>
      <c r="J166">
        <f t="shared" si="20"/>
        <v>5.4205835887294399E-2</v>
      </c>
      <c r="K166">
        <f>carboncycle!U266</f>
        <v>377.85624229669594</v>
      </c>
      <c r="L166">
        <f t="shared" si="21"/>
        <v>1.699923521140658</v>
      </c>
      <c r="M166">
        <f t="shared" si="24"/>
        <v>0.32416527045154081</v>
      </c>
      <c r="N166">
        <f t="shared" si="22"/>
        <v>5.4205835887294399E-2</v>
      </c>
      <c r="O166" s="16">
        <f t="shared" si="17"/>
        <v>0</v>
      </c>
    </row>
    <row r="167" spans="1:15">
      <c r="A167">
        <v>2011</v>
      </c>
      <c r="B167">
        <v>0.53769772999999998</v>
      </c>
      <c r="C167">
        <f t="shared" si="18"/>
        <v>0.8715891469</v>
      </c>
      <c r="D167">
        <v>0.19700000000000001</v>
      </c>
      <c r="E167">
        <v>0.115</v>
      </c>
      <c r="F167">
        <v>5.8000000000000003E-2</v>
      </c>
      <c r="G167">
        <f>carbonlow!L267</f>
        <v>380.57658216083803</v>
      </c>
      <c r="H167">
        <f t="shared" si="19"/>
        <v>1.7383023470993209</v>
      </c>
      <c r="I167">
        <f t="shared" si="23"/>
        <v>0.33187453754535928</v>
      </c>
      <c r="J167">
        <f t="shared" si="20"/>
        <v>5.5739205475619322E-2</v>
      </c>
      <c r="K167">
        <f>carboncycle!U267</f>
        <v>380.57658216083803</v>
      </c>
      <c r="L167">
        <f t="shared" si="21"/>
        <v>1.7383023470993209</v>
      </c>
      <c r="M167">
        <f t="shared" si="24"/>
        <v>0.33187453754535928</v>
      </c>
      <c r="N167">
        <f t="shared" si="22"/>
        <v>5.5739205475619322E-2</v>
      </c>
      <c r="O167" s="16">
        <f t="shared" si="17"/>
        <v>0</v>
      </c>
    </row>
    <row r="168" spans="1:15">
      <c r="A168">
        <v>2012</v>
      </c>
      <c r="B168">
        <v>0.57760710000000004</v>
      </c>
      <c r="C168">
        <f t="shared" si="18"/>
        <v>0.91149851690000006</v>
      </c>
      <c r="D168">
        <v>0.215</v>
      </c>
      <c r="E168">
        <v>0.11600000000000001</v>
      </c>
      <c r="F168">
        <v>6.0999999999999999E-2</v>
      </c>
      <c r="G168">
        <f>carbonlow!L268</f>
        <v>383.39404452369945</v>
      </c>
      <c r="H168">
        <f t="shared" si="19"/>
        <v>1.7777632673284514</v>
      </c>
      <c r="I168">
        <f t="shared" si="23"/>
        <v>0.33974948887399703</v>
      </c>
      <c r="J168">
        <f t="shared" si="20"/>
        <v>5.7307654161775447E-2</v>
      </c>
      <c r="K168">
        <f>carboncycle!U268</f>
        <v>383.39404452369945</v>
      </c>
      <c r="L168">
        <f t="shared" si="21"/>
        <v>1.7777632673284514</v>
      </c>
      <c r="M168">
        <f t="shared" si="24"/>
        <v>0.33974948887399703</v>
      </c>
      <c r="N168">
        <f t="shared" si="22"/>
        <v>5.7307654161775447E-2</v>
      </c>
      <c r="O168" s="16">
        <f t="shared" si="17"/>
        <v>0</v>
      </c>
    </row>
    <row r="169" spans="1:15">
      <c r="A169">
        <v>2013</v>
      </c>
      <c r="B169">
        <v>0.6235754</v>
      </c>
      <c r="C169">
        <f t="shared" si="18"/>
        <v>0.95746681690000002</v>
      </c>
      <c r="D169">
        <v>0.26100000000000001</v>
      </c>
      <c r="E169">
        <v>0.13300000000000001</v>
      </c>
      <c r="F169">
        <v>7.0999999999999994E-2</v>
      </c>
      <c r="G169">
        <f>carbonlow!L269</f>
        <v>386.33716076958956</v>
      </c>
      <c r="H169">
        <f t="shared" si="19"/>
        <v>1.8186755976066509</v>
      </c>
      <c r="I169">
        <f t="shared" si="23"/>
        <v>0.34779994847118317</v>
      </c>
      <c r="J169">
        <f t="shared" si="20"/>
        <v>5.8911923782940863E-2</v>
      </c>
      <c r="K169">
        <f>carboncycle!U269</f>
        <v>386.33716076958956</v>
      </c>
      <c r="L169">
        <f t="shared" si="21"/>
        <v>1.8186755976066509</v>
      </c>
      <c r="M169">
        <f t="shared" si="24"/>
        <v>0.34779994847118317</v>
      </c>
      <c r="N169">
        <f t="shared" si="22"/>
        <v>5.8911923782940863E-2</v>
      </c>
      <c r="O169" s="16">
        <f t="shared" si="17"/>
        <v>0</v>
      </c>
    </row>
    <row r="170" spans="1:15">
      <c r="A170">
        <v>2014</v>
      </c>
      <c r="B170">
        <v>0.67287165000000004</v>
      </c>
      <c r="C170">
        <f t="shared" si="18"/>
        <v>1.0067630669000001</v>
      </c>
      <c r="D170">
        <v>0.29899999999999999</v>
      </c>
      <c r="E170">
        <v>0.14000000000000001</v>
      </c>
      <c r="F170">
        <v>7.5999999999999998E-2</v>
      </c>
      <c r="G170">
        <f>carbonlow!L270</f>
        <v>389.26584673068675</v>
      </c>
      <c r="H170">
        <f t="shared" si="19"/>
        <v>1.859079113862725</v>
      </c>
      <c r="I170">
        <f t="shared" si="23"/>
        <v>0.35601512364073773</v>
      </c>
      <c r="J170">
        <f t="shared" si="20"/>
        <v>6.0552807763170083E-2</v>
      </c>
      <c r="K170">
        <f>carboncycle!U270</f>
        <v>389.26584673068675</v>
      </c>
      <c r="L170">
        <f t="shared" si="21"/>
        <v>1.859079113862725</v>
      </c>
      <c r="M170">
        <f t="shared" si="24"/>
        <v>0.35601512364073773</v>
      </c>
      <c r="N170">
        <f t="shared" si="22"/>
        <v>6.0552807763170083E-2</v>
      </c>
      <c r="O170" s="16">
        <f t="shared" si="17"/>
        <v>0</v>
      </c>
    </row>
    <row r="171" spans="1:15">
      <c r="A171">
        <v>2015</v>
      </c>
      <c r="B171">
        <v>0.82511436999999999</v>
      </c>
      <c r="C171">
        <f t="shared" si="18"/>
        <v>1.1590057868999999</v>
      </c>
      <c r="D171">
        <v>0.436</v>
      </c>
      <c r="E171">
        <v>0.16</v>
      </c>
      <c r="F171">
        <v>8.5000000000000006E-2</v>
      </c>
      <c r="G171">
        <f>carbonlow!L271</f>
        <v>392.09072808516078</v>
      </c>
      <c r="H171">
        <f t="shared" si="19"/>
        <v>1.897763580291657</v>
      </c>
      <c r="I171">
        <f t="shared" si="23"/>
        <v>0.36437205143911577</v>
      </c>
      <c r="J171">
        <f t="shared" si="20"/>
        <v>6.2231033717354667E-2</v>
      </c>
      <c r="K171">
        <f>carboncycle!U271</f>
        <v>392.09072808516078</v>
      </c>
      <c r="L171">
        <f t="shared" si="21"/>
        <v>1.897763580291657</v>
      </c>
      <c r="M171">
        <f t="shared" si="24"/>
        <v>0.36437205143911577</v>
      </c>
      <c r="N171">
        <f t="shared" si="22"/>
        <v>6.2231033717354667E-2</v>
      </c>
      <c r="O171" s="16">
        <f t="shared" si="17"/>
        <v>0</v>
      </c>
    </row>
    <row r="172" spans="1:15">
      <c r="A172">
        <v>2016</v>
      </c>
      <c r="B172">
        <v>0.93292713000000005</v>
      </c>
      <c r="C172">
        <f t="shared" si="18"/>
        <v>1.2668185469000002</v>
      </c>
      <c r="D172">
        <v>0.44400000000000001</v>
      </c>
      <c r="E172">
        <v>0.14799999999999999</v>
      </c>
      <c r="F172">
        <v>7.9000000000000001E-2</v>
      </c>
      <c r="G172">
        <f>carbonlow!L272</f>
        <v>395.16506635776108</v>
      </c>
      <c r="H172">
        <f t="shared" si="19"/>
        <v>1.9395487115915524</v>
      </c>
      <c r="I172">
        <f t="shared" si="23"/>
        <v>0.37289843997197142</v>
      </c>
      <c r="J172">
        <f t="shared" si="20"/>
        <v>6.394719469801427E-2</v>
      </c>
      <c r="K172">
        <f>carboncycle!U272</f>
        <v>395.16506635776108</v>
      </c>
      <c r="L172">
        <f t="shared" si="21"/>
        <v>1.9395487115915524</v>
      </c>
      <c r="M172">
        <f t="shared" si="24"/>
        <v>0.37289843997197142</v>
      </c>
      <c r="N172">
        <f t="shared" si="22"/>
        <v>6.394719469801427E-2</v>
      </c>
      <c r="O172" s="16">
        <f t="shared" si="17"/>
        <v>0</v>
      </c>
    </row>
    <row r="173" spans="1:15">
      <c r="A173">
        <v>2017</v>
      </c>
      <c r="B173">
        <v>0.84517425000000002</v>
      </c>
      <c r="C173">
        <f t="shared" si="18"/>
        <v>1.1790656669000001</v>
      </c>
      <c r="D173">
        <v>0.40500000000000003</v>
      </c>
      <c r="E173">
        <v>0.16800000000000001</v>
      </c>
      <c r="F173">
        <v>8.8999999999999996E-2</v>
      </c>
      <c r="G173">
        <f>carbonlow!L273</f>
        <v>398.34301315200088</v>
      </c>
      <c r="H173">
        <f t="shared" si="19"/>
        <v>1.9824017251658488</v>
      </c>
      <c r="I173">
        <f t="shared" si="23"/>
        <v>0.38160003835354761</v>
      </c>
      <c r="J173">
        <f t="shared" si="20"/>
        <v>6.5702037771170341E-2</v>
      </c>
      <c r="K173">
        <f>carboncycle!U273</f>
        <v>398.34301315200088</v>
      </c>
      <c r="L173">
        <f t="shared" si="21"/>
        <v>1.9824017251658488</v>
      </c>
      <c r="M173">
        <f t="shared" si="24"/>
        <v>0.38160003835354761</v>
      </c>
      <c r="N173">
        <f t="shared" si="22"/>
        <v>6.5702037771170341E-2</v>
      </c>
      <c r="O173" s="16">
        <f t="shared" si="17"/>
        <v>0</v>
      </c>
    </row>
    <row r="174" spans="1:15">
      <c r="A174">
        <v>2018</v>
      </c>
      <c r="B174">
        <v>0.76265400000000005</v>
      </c>
      <c r="C174">
        <f t="shared" si="18"/>
        <v>1.0965454169000002</v>
      </c>
      <c r="D174">
        <v>0.38300000000000001</v>
      </c>
      <c r="E174">
        <v>0.17699999999999999</v>
      </c>
      <c r="F174">
        <v>9.0999999999999998E-2</v>
      </c>
      <c r="G174">
        <f>carbonlow!L274</f>
        <v>401.53383121249766</v>
      </c>
      <c r="H174">
        <f t="shared" si="19"/>
        <v>2.025085714071436</v>
      </c>
      <c r="I174">
        <f t="shared" si="23"/>
        <v>0.39046960337886283</v>
      </c>
      <c r="J174">
        <f t="shared" si="20"/>
        <v>6.7496338414478246E-2</v>
      </c>
      <c r="K174">
        <f>carboncycle!U274</f>
        <v>401.53383121249766</v>
      </c>
      <c r="L174">
        <f t="shared" si="21"/>
        <v>2.025085714071436</v>
      </c>
      <c r="M174">
        <f t="shared" si="24"/>
        <v>0.39046960337886283</v>
      </c>
      <c r="N174">
        <f t="shared" si="22"/>
        <v>6.7496338414478246E-2</v>
      </c>
      <c r="O174" s="16">
        <f t="shared" si="17"/>
        <v>0</v>
      </c>
    </row>
    <row r="175" spans="1:15">
      <c r="A175">
        <v>2019</v>
      </c>
      <c r="B175">
        <v>0.89107259999999999</v>
      </c>
      <c r="C175">
        <f t="shared" si="18"/>
        <v>1.2249640169</v>
      </c>
      <c r="D175">
        <v>0.45600000000000002</v>
      </c>
      <c r="E175">
        <v>0.187</v>
      </c>
      <c r="F175">
        <v>9.6000000000000002E-2</v>
      </c>
      <c r="G175">
        <f>carbonlow!L275</f>
        <v>404.77089308142513</v>
      </c>
      <c r="H175">
        <f t="shared" si="19"/>
        <v>2.0680431060389921</v>
      </c>
      <c r="I175">
        <f t="shared" si="23"/>
        <v>0.39950471780582381</v>
      </c>
      <c r="J175">
        <f t="shared" si="20"/>
        <v>6.933082655947595E-2</v>
      </c>
      <c r="K175">
        <f>carboncycle!U275</f>
        <v>404.77089308142513</v>
      </c>
      <c r="L175">
        <f t="shared" si="21"/>
        <v>2.0680431060389921</v>
      </c>
      <c r="M175">
        <f t="shared" si="24"/>
        <v>0.39950471780582381</v>
      </c>
      <c r="N175">
        <f t="shared" si="22"/>
        <v>6.933082655947595E-2</v>
      </c>
      <c r="O175" s="16">
        <f t="shared" si="17"/>
        <v>0</v>
      </c>
    </row>
    <row r="176" spans="1:15">
      <c r="A176">
        <v>2020</v>
      </c>
      <c r="B176">
        <v>0.9227938</v>
      </c>
      <c r="C176">
        <f t="shared" si="18"/>
        <v>1.2566852169</v>
      </c>
      <c r="D176">
        <v>0.436</v>
      </c>
      <c r="E176">
        <v>0.185</v>
      </c>
      <c r="F176">
        <v>9.7000000000000003E-2</v>
      </c>
      <c r="G176">
        <f>carbonlow!L276</f>
        <v>407.96009088259655</v>
      </c>
      <c r="H176">
        <f t="shared" si="19"/>
        <v>2.1100306668662783</v>
      </c>
      <c r="I176">
        <f t="shared" si="23"/>
        <v>0.40869017575404076</v>
      </c>
      <c r="J176">
        <f t="shared" si="20"/>
        <v>7.1206214261755205E-2</v>
      </c>
      <c r="K176">
        <f>carboncycle!U276</f>
        <v>407.96009088259655</v>
      </c>
      <c r="L176">
        <f t="shared" si="21"/>
        <v>2.1100306668662783</v>
      </c>
      <c r="M176">
        <f t="shared" si="24"/>
        <v>0.40869017575404076</v>
      </c>
      <c r="N176">
        <f t="shared" si="22"/>
        <v>7.1206214261755205E-2</v>
      </c>
      <c r="O176" s="16">
        <f t="shared" si="17"/>
        <v>0</v>
      </c>
    </row>
    <row r="177" spans="1:18">
      <c r="A177">
        <v>2021</v>
      </c>
      <c r="B177">
        <v>0.76185590000000003</v>
      </c>
      <c r="C177">
        <f t="shared" si="18"/>
        <v>1.0957473169</v>
      </c>
      <c r="D177">
        <v>0.36599999999999999</v>
      </c>
      <c r="E177">
        <v>0.19700000000000001</v>
      </c>
      <c r="F177">
        <v>0.10299999999999999</v>
      </c>
      <c r="G177">
        <f>carbonlow!L277</f>
        <v>411.08190409238125</v>
      </c>
      <c r="H177" s="3">
        <f t="shared" si="19"/>
        <v>2.1508143669829578</v>
      </c>
      <c r="I177" s="3">
        <f t="shared" si="23"/>
        <v>0.4180088547013488</v>
      </c>
      <c r="J177" s="3">
        <f t="shared" si="20"/>
        <v>7.3123123163031392E-2</v>
      </c>
      <c r="K177">
        <f>carboncycle!U277</f>
        <v>411.08237357594936</v>
      </c>
      <c r="L177" s="3">
        <f t="shared" si="21"/>
        <v>2.1508204770443111</v>
      </c>
      <c r="M177" s="3">
        <f t="shared" si="24"/>
        <v>0.41800891797130774</v>
      </c>
      <c r="N177" s="3">
        <f t="shared" si="22"/>
        <v>7.3123123163031392E-2</v>
      </c>
      <c r="O177" s="16">
        <f t="shared" si="17"/>
        <v>6.3269958938683146E-8</v>
      </c>
    </row>
    <row r="178" spans="1:18">
      <c r="A178">
        <f>1+A177</f>
        <v>2022</v>
      </c>
      <c r="G178">
        <f>carbonlow!L278</f>
        <v>413.54083872268819</v>
      </c>
      <c r="H178" s="3">
        <f t="shared" si="19"/>
        <v>2.1827206886987649</v>
      </c>
      <c r="I178" s="3">
        <f t="shared" si="23"/>
        <v>0.42736474179478129</v>
      </c>
      <c r="J178" s="3">
        <f t="shared" si="20"/>
        <v>7.5082074118169029E-2</v>
      </c>
      <c r="K178">
        <f>carboncycle!U278</f>
        <v>413.54128075363133</v>
      </c>
      <c r="L178" s="3">
        <f t="shared" si="21"/>
        <v>2.1827264072737167</v>
      </c>
      <c r="M178" s="3">
        <f t="shared" si="24"/>
        <v>0.42736486219419662</v>
      </c>
      <c r="N178" s="3">
        <f t="shared" si="22"/>
        <v>7.5082074477542407E-2</v>
      </c>
      <c r="O178" s="16">
        <f t="shared" si="17"/>
        <v>1.2039941532648868E-7</v>
      </c>
    </row>
    <row r="179" spans="1:18">
      <c r="A179">
        <f t="shared" ref="A179:A242" si="25">1+A178</f>
        <v>2023</v>
      </c>
      <c r="G179">
        <f>carbonlow!L279</f>
        <v>416.18234886089169</v>
      </c>
      <c r="H179" s="3">
        <f t="shared" si="19"/>
        <v>2.2167853676076161</v>
      </c>
      <c r="I179" s="3">
        <f t="shared" si="23"/>
        <v>0.4367792700654205</v>
      </c>
      <c r="J179" s="3">
        <f t="shared" si="20"/>
        <v>7.7083039670572187E-2</v>
      </c>
      <c r="K179">
        <f>carboncycle!U279</f>
        <v>416.21895366112972</v>
      </c>
      <c r="L179" s="3">
        <f t="shared" si="21"/>
        <v>2.217255899503245</v>
      </c>
      <c r="M179" s="3">
        <f t="shared" si="24"/>
        <v>0.43678425887556466</v>
      </c>
      <c r="N179" s="3">
        <f t="shared" si="22"/>
        <v>7.7083040711773007E-2</v>
      </c>
      <c r="O179" s="16">
        <f t="shared" si="17"/>
        <v>4.9888101441575294E-6</v>
      </c>
    </row>
    <row r="180" spans="1:18">
      <c r="A180">
        <f t="shared" si="25"/>
        <v>2024</v>
      </c>
      <c r="G180">
        <f>carbonlow!L280</f>
        <v>418.93236691415029</v>
      </c>
      <c r="H180" s="3">
        <f t="shared" si="19"/>
        <v>2.2520204065482203</v>
      </c>
      <c r="I180" s="3">
        <f t="shared" si="23"/>
        <v>0.44626293472550693</v>
      </c>
      <c r="J180" s="3">
        <f t="shared" si="20"/>
        <v>7.9126114259214925E-2</v>
      </c>
      <c r="K180">
        <f>carboncycle!U280</f>
        <v>419.00400576743107</v>
      </c>
      <c r="L180" s="3">
        <f t="shared" si="21"/>
        <v>2.2529351964498914</v>
      </c>
      <c r="M180" s="3">
        <f t="shared" si="24"/>
        <v>0.44627723170277217</v>
      </c>
      <c r="N180" s="3">
        <f t="shared" si="22"/>
        <v>7.9126143630943349E-2</v>
      </c>
      <c r="O180" s="16">
        <f t="shared" si="17"/>
        <v>1.4296977265237931E-5</v>
      </c>
    </row>
    <row r="181" spans="1:18">
      <c r="A181">
        <f t="shared" si="25"/>
        <v>2025</v>
      </c>
      <c r="G181">
        <f>carbonlow!L281</f>
        <v>421.78191493497218</v>
      </c>
      <c r="H181" s="3">
        <f t="shared" si="19"/>
        <v>2.2882875204081272</v>
      </c>
      <c r="I181" s="3">
        <f t="shared" si="23"/>
        <v>0.45582445360360918</v>
      </c>
      <c r="J181" s="3">
        <f t="shared" si="20"/>
        <v>8.1211451399463466E-2</v>
      </c>
      <c r="K181">
        <f>carboncycle!U281</f>
        <v>421.88816400118424</v>
      </c>
      <c r="L181" s="3">
        <f t="shared" si="21"/>
        <v>2.2896350436199411</v>
      </c>
      <c r="M181" s="3">
        <f t="shared" si="24"/>
        <v>0.45585223294652721</v>
      </c>
      <c r="N181" s="3">
        <f t="shared" si="22"/>
        <v>8.1211561811191338E-2</v>
      </c>
      <c r="O181" s="16">
        <f t="shared" si="17"/>
        <v>2.7779342918032857E-5</v>
      </c>
    </row>
    <row r="182" spans="1:18">
      <c r="A182">
        <f t="shared" si="25"/>
        <v>2026</v>
      </c>
      <c r="G182">
        <f>carbonlow!L282</f>
        <v>424.72475063967465</v>
      </c>
      <c r="H182" s="3">
        <f t="shared" si="19"/>
        <v>2.3254856550177205</v>
      </c>
      <c r="I182" s="3">
        <f t="shared" si="23"/>
        <v>0.4654712117268015</v>
      </c>
      <c r="J182" s="3">
        <f t="shared" si="20"/>
        <v>8.333925325198302E-2</v>
      </c>
      <c r="K182">
        <f>carboncycle!U282</f>
        <v>424.86534844895994</v>
      </c>
      <c r="L182" s="3">
        <f t="shared" si="21"/>
        <v>2.3272563872504755</v>
      </c>
      <c r="M182" s="3">
        <f t="shared" si="24"/>
        <v>0.46551641173339126</v>
      </c>
      <c r="N182" s="3">
        <f t="shared" si="22"/>
        <v>8.3339520823240046E-2</v>
      </c>
      <c r="O182" s="16">
        <f t="shared" si="17"/>
        <v>4.5200006589751762E-5</v>
      </c>
    </row>
    <row r="183" spans="1:18">
      <c r="A183">
        <f t="shared" si="25"/>
        <v>2027</v>
      </c>
      <c r="B183" s="15"/>
      <c r="G183">
        <f>carbonlow!L283</f>
        <v>427.75642001165909</v>
      </c>
      <c r="H183" s="3">
        <f t="shared" si="19"/>
        <v>2.3635381072613089</v>
      </c>
      <c r="I183" s="3">
        <f t="shared" si="23"/>
        <v>0.47520955779171331</v>
      </c>
      <c r="J183" s="3">
        <f t="shared" si="20"/>
        <v>8.5509762776119991E-2</v>
      </c>
      <c r="K183">
        <f>carboncycle!U283</f>
        <v>427.93115773508538</v>
      </c>
      <c r="L183" s="3">
        <f t="shared" si="21"/>
        <v>2.3657231263211553</v>
      </c>
      <c r="M183" s="3">
        <f t="shared" si="24"/>
        <v>0.47527589504697032</v>
      </c>
      <c r="N183" s="3">
        <f t="shared" si="22"/>
        <v>8.5510285563609706E-2</v>
      </c>
      <c r="O183" s="16">
        <f t="shared" si="17"/>
        <v>6.633725525700962E-5</v>
      </c>
      <c r="R183" s="15"/>
    </row>
    <row r="184" spans="1:18">
      <c r="A184">
        <f t="shared" si="25"/>
        <v>2028</v>
      </c>
      <c r="B184" s="15"/>
      <c r="G184">
        <f>carbonlow!L284</f>
        <v>430.87354752234097</v>
      </c>
      <c r="H184" s="3">
        <f t="shared" si="19"/>
        <v>2.4023830255059639</v>
      </c>
      <c r="I184" s="3">
        <f t="shared" si="23"/>
        <v>0.48504499243157051</v>
      </c>
      <c r="J184" s="3">
        <f t="shared" si="20"/>
        <v>8.7723257611808561E-2</v>
      </c>
      <c r="K184">
        <f>carboncycle!U284</f>
        <v>431.08220121193733</v>
      </c>
      <c r="L184" s="3">
        <f t="shared" si="21"/>
        <v>2.4049731753199981</v>
      </c>
      <c r="M184" s="3">
        <f t="shared" si="24"/>
        <v>0.48513596685963067</v>
      </c>
      <c r="N184" s="3">
        <f t="shared" si="22"/>
        <v>8.7724154225475193E-2</v>
      </c>
      <c r="O184" s="16">
        <f t="shared" si="17"/>
        <v>9.0974428060164314E-5</v>
      </c>
      <c r="R184" s="15"/>
    </row>
    <row r="185" spans="1:18">
      <c r="A185">
        <f t="shared" si="25"/>
        <v>2029</v>
      </c>
      <c r="B185" s="15"/>
      <c r="G185">
        <f>carbonlow!L285</f>
        <v>434.07340716391514</v>
      </c>
      <c r="H185" s="3">
        <f t="shared" si="19"/>
        <v>2.4419677123806252</v>
      </c>
      <c r="I185" s="3">
        <f t="shared" si="23"/>
        <v>0.49498229123406084</v>
      </c>
      <c r="J185" s="3">
        <f t="shared" si="20"/>
        <v>8.998004506558481E-2</v>
      </c>
      <c r="K185">
        <f>carboncycle!U285</f>
        <v>434.31569700791988</v>
      </c>
      <c r="L185" s="3">
        <f t="shared" si="21"/>
        <v>2.4449531268517064</v>
      </c>
      <c r="M185" s="3">
        <f t="shared" si="24"/>
        <v>0.49510118604302578</v>
      </c>
      <c r="N185" s="3">
        <f t="shared" si="22"/>
        <v>8.9981453321237193E-2</v>
      </c>
      <c r="O185" s="16">
        <f t="shared" si="17"/>
        <v>1.188948089649311E-4</v>
      </c>
      <c r="R185" s="15"/>
    </row>
    <row r="186" spans="1:18">
      <c r="A186">
        <f t="shared" si="25"/>
        <v>2030</v>
      </c>
      <c r="B186" s="15"/>
      <c r="G186">
        <f>carbonlow!L286</f>
        <v>437.35366319889687</v>
      </c>
      <c r="H186" s="3">
        <f t="shared" si="19"/>
        <v>2.4822452141317073</v>
      </c>
      <c r="I186" s="3">
        <f t="shared" si="23"/>
        <v>0.50502558834769129</v>
      </c>
      <c r="J186" s="3">
        <f t="shared" si="20"/>
        <v>9.2280457823821757E-2</v>
      </c>
      <c r="K186">
        <f>carboncycle!U286</f>
        <v>437.62922898913035</v>
      </c>
      <c r="L186" s="3">
        <f t="shared" si="21"/>
        <v>2.4856150560786854</v>
      </c>
      <c r="M186" s="3">
        <f t="shared" si="24"/>
        <v>0.50517546726304396</v>
      </c>
      <c r="N186" s="3">
        <f t="shared" si="22"/>
        <v>9.2282533403096945E-2</v>
      </c>
      <c r="O186" s="16">
        <f t="shared" si="17"/>
        <v>1.4987891535267472E-4</v>
      </c>
      <c r="R186" s="15"/>
    </row>
    <row r="187" spans="1:18">
      <c r="A187">
        <f t="shared" si="25"/>
        <v>2031</v>
      </c>
      <c r="B187" s="15"/>
      <c r="G187">
        <f>carbonlow!L287</f>
        <v>440.7122137955094</v>
      </c>
      <c r="H187" s="3">
        <f t="shared" si="19"/>
        <v>2.523172287577172</v>
      </c>
      <c r="I187" s="3">
        <f t="shared" si="23"/>
        <v>0.5151784362468903</v>
      </c>
      <c r="J187" s="3">
        <f t="shared" si="20"/>
        <v>9.4624850165197338E-2</v>
      </c>
      <c r="K187">
        <f>carboncycle!U287</f>
        <v>441.02060008357523</v>
      </c>
      <c r="L187" s="3">
        <f t="shared" si="21"/>
        <v>2.5269146155986668</v>
      </c>
      <c r="M187" s="3">
        <f t="shared" si="24"/>
        <v>0.51536213944763176</v>
      </c>
      <c r="N187" s="3">
        <f t="shared" si="22"/>
        <v>9.4627765267421449E-2</v>
      </c>
      <c r="O187" s="16">
        <f t="shared" si="17"/>
        <v>1.8370320074145852E-4</v>
      </c>
      <c r="R187" s="15"/>
    </row>
    <row r="188" spans="1:18">
      <c r="A188">
        <f t="shared" si="25"/>
        <v>2032</v>
      </c>
      <c r="B188" s="15"/>
      <c r="G188">
        <f>carbonlow!L288</f>
        <v>443.86079273881757</v>
      </c>
      <c r="H188" s="3">
        <f t="shared" si="19"/>
        <v>2.5612583886948794</v>
      </c>
      <c r="I188" s="3">
        <f t="shared" si="23"/>
        <v>0.52540812812040205</v>
      </c>
      <c r="J188" s="3">
        <f t="shared" si="20"/>
        <v>9.7013594534141351E-2</v>
      </c>
      <c r="K188">
        <f>carboncycle!U288</f>
        <v>444.19937578197647</v>
      </c>
      <c r="L188" s="3">
        <f t="shared" si="21"/>
        <v>2.5653378856318647</v>
      </c>
      <c r="M188" s="3">
        <f t="shared" si="24"/>
        <v>0.52562803767649768</v>
      </c>
      <c r="N188" s="3">
        <f t="shared" si="22"/>
        <v>9.701753651276504E-2</v>
      </c>
      <c r="O188" s="16">
        <f t="shared" si="17"/>
        <v>2.1990955609563212E-4</v>
      </c>
      <c r="R188" s="15"/>
    </row>
    <row r="189" spans="1:18">
      <c r="A189">
        <f t="shared" si="25"/>
        <v>2033</v>
      </c>
      <c r="B189" s="15"/>
      <c r="G189">
        <f>carbonlow!L289</f>
        <v>447.08746186662285</v>
      </c>
      <c r="H189" s="3">
        <f t="shared" si="19"/>
        <v>2.6000098093705222</v>
      </c>
      <c r="I189" s="3">
        <f t="shared" si="23"/>
        <v>0.53571934638573249</v>
      </c>
      <c r="J189" s="3">
        <f t="shared" si="20"/>
        <v>9.944687548491131E-2</v>
      </c>
      <c r="K189">
        <f>carboncycle!U289</f>
        <v>447.4556833632663</v>
      </c>
      <c r="L189" s="3">
        <f t="shared" si="21"/>
        <v>2.6044142590134753</v>
      </c>
      <c r="M189" s="3">
        <f t="shared" si="24"/>
        <v>0.53597764068975196</v>
      </c>
      <c r="N189" s="3">
        <f t="shared" si="22"/>
        <v>9.9452044159375044E-2</v>
      </c>
      <c r="O189" s="16">
        <f t="shared" si="17"/>
        <v>2.5829430401946851E-4</v>
      </c>
      <c r="R189" s="15"/>
    </row>
    <row r="190" spans="1:18">
      <c r="A190">
        <f t="shared" si="25"/>
        <v>2034</v>
      </c>
      <c r="B190" s="15"/>
      <c r="G190">
        <f>carbonlow!L290</f>
        <v>450.39321109322316</v>
      </c>
      <c r="H190" s="3">
        <f t="shared" si="19"/>
        <v>2.6394219970148396</v>
      </c>
      <c r="I190" s="3">
        <f t="shared" si="23"/>
        <v>0.54611657325400254</v>
      </c>
      <c r="J190" s="3">
        <f t="shared" si="20"/>
        <v>0.10192490311962797</v>
      </c>
      <c r="K190">
        <f>carboncycle!U290</f>
        <v>450.79039075892405</v>
      </c>
      <c r="L190" s="3">
        <f t="shared" si="21"/>
        <v>2.6441378203935963</v>
      </c>
      <c r="M190" s="3">
        <f t="shared" si="24"/>
        <v>0.54641521971895202</v>
      </c>
      <c r="N190" s="3">
        <f t="shared" si="22"/>
        <v>0.10193150954766758</v>
      </c>
      <c r="O190" s="16">
        <f t="shared" si="17"/>
        <v>2.9864646494948133E-4</v>
      </c>
      <c r="R190" s="15"/>
    </row>
    <row r="191" spans="1:18">
      <c r="A191">
        <f t="shared" si="25"/>
        <v>2035</v>
      </c>
      <c r="B191" s="15"/>
      <c r="G191">
        <f>carbonlow!L291</f>
        <v>453.77348936732255</v>
      </c>
      <c r="H191" s="3">
        <f t="shared" si="19"/>
        <v>2.6794247376872877</v>
      </c>
      <c r="I191" s="3">
        <f t="shared" si="23"/>
        <v>0.55660341759506571</v>
      </c>
      <c r="J191" s="3">
        <f t="shared" si="20"/>
        <v>0.10444791180599122</v>
      </c>
      <c r="K191">
        <f>carboncycle!U291</f>
        <v>454.19880946013075</v>
      </c>
      <c r="L191" s="3">
        <f t="shared" si="21"/>
        <v>2.6844369228957867</v>
      </c>
      <c r="M191" s="3">
        <f t="shared" si="24"/>
        <v>0.55694416485731713</v>
      </c>
      <c r="N191" s="3">
        <f t="shared" si="22"/>
        <v>0.10445617702144047</v>
      </c>
      <c r="O191" s="16">
        <f t="shared" si="17"/>
        <v>3.4074726225141738E-4</v>
      </c>
      <c r="R191" s="15"/>
    </row>
    <row r="192" spans="1:18">
      <c r="A192">
        <f t="shared" si="25"/>
        <v>2036</v>
      </c>
      <c r="B192" s="15"/>
      <c r="G192">
        <f>carbonlow!L292</f>
        <v>457.22483775757109</v>
      </c>
      <c r="H192" s="3">
        <f t="shared" si="19"/>
        <v>2.7199622484161203</v>
      </c>
      <c r="I192" s="3">
        <f t="shared" si="23"/>
        <v>0.56718279335271116</v>
      </c>
      <c r="J192" s="3">
        <f t="shared" si="20"/>
        <v>0.10701615507887316</v>
      </c>
      <c r="K192">
        <f>carboncycle!U292</f>
        <v>457.67735984640353</v>
      </c>
      <c r="L192" s="3">
        <f t="shared" si="21"/>
        <v>2.7252546028973299</v>
      </c>
      <c r="M192" s="3">
        <f t="shared" si="24"/>
        <v>0.56756716633518522</v>
      </c>
      <c r="N192" s="3">
        <f t="shared" si="22"/>
        <v>0.10702630879234826</v>
      </c>
      <c r="O192" s="16">
        <f t="shared" si="17"/>
        <v>3.8437298247406826E-4</v>
      </c>
      <c r="R192" s="15"/>
    </row>
    <row r="193" spans="1:18">
      <c r="A193">
        <f t="shared" si="25"/>
        <v>2037</v>
      </c>
      <c r="B193" s="15"/>
      <c r="G193">
        <f>carbonlow!L293</f>
        <v>460.74444779819532</v>
      </c>
      <c r="H193" s="3">
        <f t="shared" si="19"/>
        <v>2.7609875992297166</v>
      </c>
      <c r="I193" s="3">
        <f t="shared" si="23"/>
        <v>0.57785703427799129</v>
      </c>
      <c r="J193" s="3">
        <f t="shared" si="20"/>
        <v>0.10962990158426857</v>
      </c>
      <c r="K193">
        <f>carboncycle!U293</f>
        <v>461.22311586747753</v>
      </c>
      <c r="L193" s="3">
        <f t="shared" si="21"/>
        <v>2.7665428367492915</v>
      </c>
      <c r="M193" s="3">
        <f t="shared" si="24"/>
        <v>0.57828633030718457</v>
      </c>
      <c r="N193" s="3">
        <f t="shared" si="22"/>
        <v>0.10964218086319157</v>
      </c>
      <c r="O193" s="16">
        <f t="shared" si="17"/>
        <v>4.2929602919328236E-4</v>
      </c>
      <c r="R193" s="15"/>
    </row>
    <row r="194" spans="1:18">
      <c r="A194">
        <f t="shared" si="25"/>
        <v>2038</v>
      </c>
      <c r="B194" s="15"/>
      <c r="G194">
        <f>carbonlow!L294</f>
        <v>464.32991029786376</v>
      </c>
      <c r="H194" s="3">
        <f t="shared" si="19"/>
        <v>2.8024595528301295</v>
      </c>
      <c r="I194" s="3">
        <f t="shared" si="23"/>
        <v>0.58862797212338969</v>
      </c>
      <c r="J194" s="3">
        <f t="shared" si="20"/>
        <v>0.11228943169796891</v>
      </c>
      <c r="K194">
        <f>carboncycle!U294</f>
        <v>464.83355236909586</v>
      </c>
      <c r="L194" s="3">
        <f t="shared" si="21"/>
        <v>2.808259361912683</v>
      </c>
      <c r="M194" s="3">
        <f t="shared" si="24"/>
        <v>0.5891032578733808</v>
      </c>
      <c r="N194" s="3">
        <f t="shared" si="22"/>
        <v>0.11230407963203344</v>
      </c>
      <c r="O194" s="16">
        <f t="shared" si="17"/>
        <v>4.7528574999111672E-4</v>
      </c>
      <c r="R194" s="15"/>
    </row>
    <row r="195" spans="1:18">
      <c r="A195">
        <f t="shared" si="25"/>
        <v>2039</v>
      </c>
      <c r="B195" s="15"/>
      <c r="G195">
        <f>carbonlow!L295</f>
        <v>467.97906323357</v>
      </c>
      <c r="H195" s="3">
        <f t="shared" si="19"/>
        <v>2.8443406640492555</v>
      </c>
      <c r="I195" s="3">
        <f t="shared" si="23"/>
        <v>0.59949699255297373</v>
      </c>
      <c r="J195" s="3">
        <f t="shared" si="20"/>
        <v>0.1149950346075853</v>
      </c>
      <c r="K195">
        <f>carboncycle!U295</f>
        <v>468.50639198285148</v>
      </c>
      <c r="L195" s="3">
        <f t="shared" si="21"/>
        <v>2.8503657637261779</v>
      </c>
      <c r="M195" s="3">
        <f t="shared" si="24"/>
        <v>0.60001910165763883</v>
      </c>
      <c r="N195" s="3">
        <f t="shared" si="22"/>
        <v>0.11501229896444429</v>
      </c>
      <c r="O195" s="16">
        <f t="shared" si="17"/>
        <v>5.2210910466510274E-4</v>
      </c>
      <c r="R195" s="15"/>
    </row>
    <row r="196" spans="1:18">
      <c r="A196">
        <f t="shared" si="25"/>
        <v>2040</v>
      </c>
      <c r="B196" s="15"/>
      <c r="G196">
        <f>carbonlow!L296</f>
        <v>471.68989977170963</v>
      </c>
      <c r="H196" s="3">
        <f t="shared" si="19"/>
        <v>2.8865961379789744</v>
      </c>
      <c r="I196" s="3">
        <f t="shared" si="23"/>
        <v>0.61046507736298283</v>
      </c>
      <c r="J196" s="3">
        <f t="shared" si="20"/>
        <v>0.1177470057287151</v>
      </c>
      <c r="K196">
        <f>carboncycle!U296</f>
        <v>472.23951251093808</v>
      </c>
      <c r="L196" s="3">
        <f t="shared" si="21"/>
        <v>2.8928263252131168</v>
      </c>
      <c r="M196" s="3">
        <f t="shared" si="24"/>
        <v>0.61103460858812364</v>
      </c>
      <c r="N196" s="3">
        <f t="shared" si="22"/>
        <v>0.11776713760374163</v>
      </c>
      <c r="O196" s="16">
        <f t="shared" si="17"/>
        <v>5.695312251408069E-4</v>
      </c>
      <c r="R196" s="15"/>
    </row>
    <row r="197" spans="1:18">
      <c r="A197">
        <f t="shared" si="25"/>
        <v>2041</v>
      </c>
      <c r="B197" s="15"/>
      <c r="G197">
        <f>carbonlow!L297</f>
        <v>475.46051272450154</v>
      </c>
      <c r="H197" s="3">
        <f t="shared" si="19"/>
        <v>2.9291931439058065</v>
      </c>
      <c r="I197" s="3">
        <f t="shared" si="23"/>
        <v>0.62153283818667526</v>
      </c>
      <c r="J197" s="3">
        <f t="shared" si="20"/>
        <v>0.12054564437559774</v>
      </c>
      <c r="K197">
        <f>carboncycle!U297</f>
        <v>476.03089097820953</v>
      </c>
      <c r="L197" s="3">
        <f t="shared" si="21"/>
        <v>2.9356073353761296</v>
      </c>
      <c r="M197" s="3">
        <f t="shared" si="24"/>
        <v>0.62215015408514784</v>
      </c>
      <c r="N197" s="3">
        <f t="shared" si="22"/>
        <v>0.12056889683893292</v>
      </c>
      <c r="O197" s="16">
        <f t="shared" si="17"/>
        <v>6.1731589847258128E-4</v>
      </c>
      <c r="R197" s="15"/>
    </row>
    <row r="198" spans="1:18">
      <c r="A198">
        <f t="shared" si="25"/>
        <v>2042</v>
      </c>
      <c r="B198" s="15"/>
      <c r="G198">
        <f>carbonlow!L298</f>
        <v>478.31121501079588</v>
      </c>
      <c r="H198" s="3">
        <f t="shared" si="19"/>
        <v>2.9611741771098887</v>
      </c>
      <c r="I198" s="3">
        <f t="shared" si="23"/>
        <v>0.63258740324253804</v>
      </c>
      <c r="J198" s="3">
        <f t="shared" si="20"/>
        <v>0.12339125163644465</v>
      </c>
      <c r="K198">
        <f>carboncycle!U298</f>
        <v>478.89675711768575</v>
      </c>
      <c r="L198" s="3">
        <f t="shared" si="21"/>
        <v>2.9677195690285147</v>
      </c>
      <c r="M198" s="3">
        <f t="shared" si="24"/>
        <v>0.63325230949227496</v>
      </c>
      <c r="N198" s="3">
        <f t="shared" si="22"/>
        <v>0.12341787838009143</v>
      </c>
      <c r="O198" s="16">
        <f t="shared" ref="O198:O261" si="26">M198-I198</f>
        <v>6.6490624973691848E-4</v>
      </c>
      <c r="R198" s="15"/>
    </row>
    <row r="199" spans="1:18">
      <c r="A199">
        <f t="shared" si="25"/>
        <v>2043</v>
      </c>
      <c r="B199" s="15"/>
      <c r="G199">
        <f>carbonlow!L299</f>
        <v>481.22468411637328</v>
      </c>
      <c r="H199" s="3">
        <f t="shared" ref="H199:H262" si="27">H$3*LN(G199/G$3)</f>
        <v>2.9936630243326423</v>
      </c>
      <c r="I199" s="3">
        <f t="shared" si="23"/>
        <v>0.64363481279226831</v>
      </c>
      <c r="J199" s="3">
        <f t="shared" ref="J199:J262" si="28">J198+J$3*(I198-J198)</f>
        <v>0.12628348577756726</v>
      </c>
      <c r="K199">
        <f>carboncycle!U299</f>
        <v>481.82406013369922</v>
      </c>
      <c r="L199" s="3">
        <f t="shared" ref="L199:L262" si="29">L$3*LN(K199/K$3)</f>
        <v>3.0003224216391056</v>
      </c>
      <c r="M199" s="3">
        <f t="shared" si="24"/>
        <v>0.64434694529656966</v>
      </c>
      <c r="N199" s="3">
        <f t="shared" ref="N199:N262" si="30">N198+N$3*(M198-N198)</f>
        <v>0.12631373794880862</v>
      </c>
      <c r="O199" s="16">
        <f t="shared" si="26"/>
        <v>7.1213250430135489E-4</v>
      </c>
      <c r="R199" s="15"/>
    </row>
    <row r="200" spans="1:18">
      <c r="A200">
        <f t="shared" si="25"/>
        <v>2044</v>
      </c>
      <c r="B200" s="15"/>
      <c r="G200">
        <f>carbonlow!L300</f>
        <v>484.21752514276966</v>
      </c>
      <c r="H200" s="3">
        <f t="shared" si="27"/>
        <v>3.0268328000638935</v>
      </c>
      <c r="I200" s="3">
        <f t="shared" ref="I200:I263" si="31">I199+I$3*(I$4*H200-I199)+I$5*(J199-I199)</f>
        <v>0.65468269797603196</v>
      </c>
      <c r="J200" s="3">
        <f t="shared" si="28"/>
        <v>0.12922204131501075</v>
      </c>
      <c r="K200">
        <f>carboncycle!U300</f>
        <v>484.82928858326022</v>
      </c>
      <c r="L200" s="3">
        <f t="shared" si="29"/>
        <v>3.0335877571930419</v>
      </c>
      <c r="M200" s="3">
        <f t="shared" ref="M200:M263" si="32">M199+M$3*(M$4*L200-M199)+M$5*(N199-M199)</f>
        <v>0.65544151549492091</v>
      </c>
      <c r="N200" s="3">
        <f t="shared" si="30"/>
        <v>0.1292561665665439</v>
      </c>
      <c r="O200" s="16">
        <f t="shared" si="26"/>
        <v>7.5881751888895455E-4</v>
      </c>
      <c r="R200" s="15"/>
    </row>
    <row r="201" spans="1:18">
      <c r="A201">
        <f t="shared" si="25"/>
        <v>2045</v>
      </c>
      <c r="B201" s="15"/>
      <c r="G201">
        <f>carbonlow!L301</f>
        <v>487.27838097576671</v>
      </c>
      <c r="H201" s="3">
        <f t="shared" si="27"/>
        <v>3.0605450016053259</v>
      </c>
      <c r="I201" s="3">
        <f t="shared" si="31"/>
        <v>0.6657370018028772</v>
      </c>
      <c r="J201" s="3">
        <f t="shared" si="28"/>
        <v>0.13220665784484534</v>
      </c>
      <c r="K201">
        <f>carboncycle!U301</f>
        <v>487.9009346155292</v>
      </c>
      <c r="L201" s="3">
        <f t="shared" si="29"/>
        <v>3.0673758733679914</v>
      </c>
      <c r="M201" s="3">
        <f t="shared" si="32"/>
        <v>0.66654177934733472</v>
      </c>
      <c r="N201" s="3">
        <f t="shared" si="30"/>
        <v>0.1322448993484571</v>
      </c>
      <c r="O201" s="16">
        <f t="shared" si="26"/>
        <v>8.0477754445751337E-4</v>
      </c>
      <c r="R201" s="15"/>
    </row>
    <row r="202" spans="1:18">
      <c r="A202">
        <f t="shared" si="25"/>
        <v>2046</v>
      </c>
      <c r="B202" s="15"/>
      <c r="G202">
        <f>carbonlow!L302</f>
        <v>490.39967732372827</v>
      </c>
      <c r="H202" s="3">
        <f t="shared" si="27"/>
        <v>3.0947055149859772</v>
      </c>
      <c r="I202" s="3">
        <f t="shared" si="31"/>
        <v>0.67680249480524945</v>
      </c>
      <c r="J202" s="3">
        <f t="shared" si="28"/>
        <v>0.13523711019852697</v>
      </c>
      <c r="K202">
        <f>carboncycle!U302</f>
        <v>491.0313131259806</v>
      </c>
      <c r="L202" s="3">
        <f t="shared" si="29"/>
        <v>3.1015918922076056</v>
      </c>
      <c r="M202" s="3">
        <f t="shared" si="32"/>
        <v>0.67765232175308565</v>
      </c>
      <c r="N202" s="3">
        <f t="shared" si="30"/>
        <v>0.13527970562685071</v>
      </c>
      <c r="O202" s="16">
        <f t="shared" si="26"/>
        <v>8.4982694783619639E-4</v>
      </c>
      <c r="R202" s="15"/>
    </row>
    <row r="203" spans="1:18">
      <c r="A203">
        <f t="shared" si="25"/>
        <v>2047</v>
      </c>
      <c r="B203" s="15"/>
      <c r="G203">
        <f>carbonlow!L303</f>
        <v>493.57607869286511</v>
      </c>
      <c r="H203" s="3">
        <f t="shared" si="27"/>
        <v>3.1292466228353191</v>
      </c>
      <c r="I203" s="3">
        <f t="shared" si="31"/>
        <v>0.68788308730528591</v>
      </c>
      <c r="J203" s="3">
        <f t="shared" si="28"/>
        <v>0.13831320158309315</v>
      </c>
      <c r="K203">
        <f>carboncycle!U303</f>
        <v>494.21498760667055</v>
      </c>
      <c r="L203" s="3">
        <f t="shared" si="29"/>
        <v>3.1361674450256549</v>
      </c>
      <c r="M203" s="3">
        <f t="shared" si="32"/>
        <v>0.68877686673833516</v>
      </c>
      <c r="N203" s="3">
        <f t="shared" si="30"/>
        <v>0.13836038208644771</v>
      </c>
      <c r="O203" s="16">
        <f t="shared" si="26"/>
        <v>8.9377943304924656E-4</v>
      </c>
      <c r="R203" s="15"/>
    </row>
    <row r="204" spans="1:18">
      <c r="A204">
        <f t="shared" si="25"/>
        <v>2048</v>
      </c>
      <c r="B204" s="15"/>
      <c r="G204">
        <f>carbonlow!L304</f>
        <v>496.80362329866</v>
      </c>
      <c r="H204" s="3">
        <f t="shared" si="27"/>
        <v>3.1641169351720184</v>
      </c>
      <c r="I204" s="3">
        <f t="shared" si="31"/>
        <v>0.69898202706480972</v>
      </c>
      <c r="J204" s="3">
        <f t="shared" si="28"/>
        <v>0.1414347585339952</v>
      </c>
      <c r="K204">
        <f>carboncycle!U304</f>
        <v>497.44790158575972</v>
      </c>
      <c r="L204" s="3">
        <f t="shared" si="29"/>
        <v>3.1710505716456332</v>
      </c>
      <c r="M204" s="3">
        <f t="shared" si="32"/>
        <v>0.69991847596044054</v>
      </c>
      <c r="N204" s="3">
        <f t="shared" si="30"/>
        <v>0.14148674771927044</v>
      </c>
      <c r="O204" s="16">
        <f t="shared" si="26"/>
        <v>9.3644889563082589E-4</v>
      </c>
      <c r="R204" s="15"/>
    </row>
    <row r="205" spans="1:18">
      <c r="A205">
        <f t="shared" si="25"/>
        <v>2049</v>
      </c>
      <c r="B205" s="15"/>
      <c r="G205">
        <f>carbonlow!L305</f>
        <v>500.07919769937081</v>
      </c>
      <c r="H205" s="3">
        <f t="shared" si="27"/>
        <v>3.1992753023195739</v>
      </c>
      <c r="I205" s="3">
        <f t="shared" si="31"/>
        <v>0.7101020273475479</v>
      </c>
      <c r="J205" s="3">
        <f t="shared" si="28"/>
        <v>0.14460162701925022</v>
      </c>
      <c r="K205">
        <f>carboncycle!U305</f>
        <v>500.72685103134995</v>
      </c>
      <c r="L205" s="3">
        <f t="shared" si="29"/>
        <v>3.2061996126075978</v>
      </c>
      <c r="M205" s="3">
        <f t="shared" si="32"/>
        <v>0.7110796773818876</v>
      </c>
      <c r="N205" s="3">
        <f t="shared" si="30"/>
        <v>0.14465863993568029</v>
      </c>
      <c r="O205" s="16">
        <f t="shared" si="26"/>
        <v>9.7765003433969433E-4</v>
      </c>
      <c r="R205" s="15"/>
    </row>
    <row r="206" spans="1:18">
      <c r="A206">
        <f t="shared" si="25"/>
        <v>2050</v>
      </c>
      <c r="B206" s="15"/>
      <c r="G206">
        <f>carbonlow!L306</f>
        <v>503.40021774577775</v>
      </c>
      <c r="H206" s="3">
        <f t="shared" si="27"/>
        <v>3.2346871340784906</v>
      </c>
      <c r="I206" s="3">
        <f t="shared" si="31"/>
        <v>0.72124535261396894</v>
      </c>
      <c r="J206" s="3">
        <f t="shared" si="28"/>
        <v>0.14781366929311496</v>
      </c>
      <c r="K206">
        <f>carboncycle!U306</f>
        <v>504.0491639510663</v>
      </c>
      <c r="L206" s="3">
        <f t="shared" si="29"/>
        <v>3.2415795154557769</v>
      </c>
      <c r="M206" s="3">
        <f t="shared" si="32"/>
        <v>0.72226255142329832</v>
      </c>
      <c r="N206" s="3">
        <f t="shared" si="30"/>
        <v>0.14787591142837475</v>
      </c>
      <c r="O206" s="16">
        <f t="shared" si="26"/>
        <v>1.0171988093293782E-3</v>
      </c>
      <c r="R206" s="15"/>
    </row>
    <row r="207" spans="1:18">
      <c r="A207">
        <f t="shared" si="25"/>
        <v>2051</v>
      </c>
      <c r="B207" s="15"/>
      <c r="G207">
        <f>carbonlow!L307</f>
        <v>506.76443467259026</v>
      </c>
      <c r="H207" s="3">
        <f t="shared" si="27"/>
        <v>3.2703221705222267</v>
      </c>
      <c r="I207" s="3">
        <f t="shared" si="31"/>
        <v>0.73241387828317739</v>
      </c>
      <c r="J207" s="3">
        <f t="shared" si="28"/>
        <v>0.15107076125437741</v>
      </c>
      <c r="K207">
        <f>carboncycle!U307</f>
        <v>507.41250567008819</v>
      </c>
      <c r="L207" s="3">
        <f t="shared" si="29"/>
        <v>3.2771595973471115</v>
      </c>
      <c r="M207" s="3">
        <f t="shared" si="32"/>
        <v>0.73346879108368124</v>
      </c>
      <c r="N207" s="3">
        <f t="shared" si="30"/>
        <v>0.15113842754354592</v>
      </c>
      <c r="O207" s="16">
        <f t="shared" si="26"/>
        <v>1.0549128005038488E-3</v>
      </c>
      <c r="R207" s="15"/>
    </row>
    <row r="208" spans="1:18">
      <c r="A208">
        <f t="shared" si="25"/>
        <v>2052</v>
      </c>
      <c r="B208" s="15"/>
      <c r="G208">
        <f>carbonlow!L308</f>
        <v>510.16981709890433</v>
      </c>
      <c r="H208" s="3">
        <f t="shared" si="27"/>
        <v>3.306153128224917</v>
      </c>
      <c r="I208" s="3">
        <f t="shared" si="31"/>
        <v>0.74360913448599175</v>
      </c>
      <c r="J208" s="3">
        <f t="shared" si="28"/>
        <v>0.15437279015910099</v>
      </c>
      <c r="K208">
        <f>carboncycle!U308</f>
        <v>510.81476034777245</v>
      </c>
      <c r="L208" s="3">
        <f t="shared" si="29"/>
        <v>3.3129121859356934</v>
      </c>
      <c r="M208" s="3">
        <f t="shared" si="32"/>
        <v>0.74469974598481126</v>
      </c>
      <c r="N208" s="3">
        <f t="shared" si="30"/>
        <v>0.1544460640084539</v>
      </c>
      <c r="O208" s="16">
        <f t="shared" si="26"/>
        <v>1.0906114988195048E-3</v>
      </c>
      <c r="R208" s="15"/>
    </row>
    <row r="209" spans="1:18">
      <c r="A209">
        <f t="shared" si="25"/>
        <v>2053</v>
      </c>
      <c r="B209" s="15"/>
      <c r="G209">
        <f>carbonlow!L309</f>
        <v>513.61447907761158</v>
      </c>
      <c r="H209" s="3">
        <f t="shared" si="27"/>
        <v>3.3421548742933114</v>
      </c>
      <c r="I209" s="3">
        <f t="shared" si="31"/>
        <v>0.75483233980523134</v>
      </c>
      <c r="J209" s="3">
        <f t="shared" si="28"/>
        <v>0.15771965259487772</v>
      </c>
      <c r="K209">
        <f>carboncycle!U309</f>
        <v>514.25395874677724</v>
      </c>
      <c r="L209" s="3">
        <f t="shared" si="29"/>
        <v>3.3488117898002874</v>
      </c>
      <c r="M209" s="3">
        <f t="shared" si="32"/>
        <v>0.75595645635599595</v>
      </c>
      <c r="N209" s="3">
        <f t="shared" si="30"/>
        <v>0.15779870492207962</v>
      </c>
      <c r="O209" s="16">
        <f t="shared" si="26"/>
        <v>1.1241165507646089E-3</v>
      </c>
      <c r="R209" s="15"/>
    </row>
    <row r="210" spans="1:18">
      <c r="A210">
        <f t="shared" si="25"/>
        <v>2054</v>
      </c>
      <c r="B210" s="15"/>
      <c r="G210">
        <f>carbonlow!L310</f>
        <v>517.09663608348433</v>
      </c>
      <c r="H210" s="3">
        <f t="shared" si="27"/>
        <v>3.3783039185494608</v>
      </c>
      <c r="I210" s="3">
        <f t="shared" si="31"/>
        <v>0.76608442862982573</v>
      </c>
      <c r="J210" s="3">
        <f t="shared" si="28"/>
        <v>0.16111125265823253</v>
      </c>
      <c r="K210">
        <f>carboncycle!U310</f>
        <v>517.72823406768816</v>
      </c>
      <c r="L210" s="3">
        <f t="shared" si="29"/>
        <v>3.3848345881004991</v>
      </c>
      <c r="M210" s="3">
        <f t="shared" si="32"/>
        <v>0.76723968059856185</v>
      </c>
      <c r="N210" s="3">
        <f t="shared" si="30"/>
        <v>0.16119624095022425</v>
      </c>
      <c r="O210" s="16">
        <f t="shared" si="26"/>
        <v>1.1552519687361151E-3</v>
      </c>
      <c r="R210" s="15"/>
    </row>
    <row r="211" spans="1:18">
      <c r="A211">
        <f t="shared" si="25"/>
        <v>2055</v>
      </c>
      <c r="B211" s="15"/>
      <c r="G211">
        <f>carbonlow!L311</f>
        <v>520.61457795614388</v>
      </c>
      <c r="H211" s="3">
        <f t="shared" si="27"/>
        <v>3.4145780974660696</v>
      </c>
      <c r="I211" s="3">
        <f t="shared" si="31"/>
        <v>0.77736607432047244</v>
      </c>
      <c r="J211" s="3">
        <f t="shared" si="28"/>
        <v>0.16454750029775117</v>
      </c>
      <c r="K211">
        <f>carboncycle!U311</f>
        <v>521.23579481850538</v>
      </c>
      <c r="L211" s="3">
        <f t="shared" si="29"/>
        <v>3.4209581126666246</v>
      </c>
      <c r="M211" s="3">
        <f t="shared" si="32"/>
        <v>0.7785499186359699</v>
      </c>
      <c r="N211" s="3">
        <f t="shared" si="30"/>
        <v>0.1646385676874268</v>
      </c>
      <c r="O211" s="16">
        <f t="shared" si="26"/>
        <v>1.1838443154974509E-3</v>
      </c>
      <c r="R211" s="15"/>
    </row>
    <row r="212" spans="1:18">
      <c r="A212">
        <f t="shared" si="25"/>
        <v>2056</v>
      </c>
      <c r="B212" s="15"/>
      <c r="G212">
        <f>carbonlow!L312</f>
        <v>524.16665213642557</v>
      </c>
      <c r="H212" s="3">
        <f t="shared" si="27"/>
        <v>3.4509563736780593</v>
      </c>
      <c r="I212" s="3">
        <f t="shared" si="31"/>
        <v>0.7886777095229961</v>
      </c>
      <c r="J212" s="3">
        <f t="shared" si="28"/>
        <v>0.16802830979820021</v>
      </c>
      <c r="K212">
        <f>carboncycle!U312</f>
        <v>524.77490802878674</v>
      </c>
      <c r="L212" s="3">
        <f t="shared" si="29"/>
        <v>3.4571610461068354</v>
      </c>
      <c r="M212" s="3">
        <f t="shared" si="32"/>
        <v>0.78988743239114612</v>
      </c>
      <c r="N212" s="3">
        <f t="shared" si="30"/>
        <v>0.16812558416081452</v>
      </c>
      <c r="O212" s="16">
        <f t="shared" si="26"/>
        <v>1.2097228681500205E-3</v>
      </c>
      <c r="R212" s="15"/>
    </row>
    <row r="213" spans="1:18">
      <c r="A213">
        <f t="shared" si="25"/>
        <v>2057</v>
      </c>
      <c r="B213" s="15"/>
      <c r="G213">
        <f>carbonlow!L313</f>
        <v>527.75125315617038</v>
      </c>
      <c r="H213" s="3">
        <f t="shared" si="27"/>
        <v>3.4874187051807102</v>
      </c>
      <c r="I213" s="3">
        <f t="shared" si="31"/>
        <v>0.80001954444612744</v>
      </c>
      <c r="J213" s="3">
        <f t="shared" si="28"/>
        <v>0.17155359838863707</v>
      </c>
      <c r="K213">
        <f>carboncycle!U313</f>
        <v>528.34388875075001</v>
      </c>
      <c r="L213" s="3">
        <f t="shared" si="29"/>
        <v>3.4934230898956726</v>
      </c>
      <c r="M213" s="3">
        <f t="shared" si="32"/>
        <v>0.80125226421147855</v>
      </c>
      <c r="N213" s="3">
        <f t="shared" si="30"/>
        <v>0.17165719145876279</v>
      </c>
      <c r="O213" s="16">
        <f t="shared" si="26"/>
        <v>1.2327197653511091E-3</v>
      </c>
      <c r="R213" s="15"/>
    </row>
    <row r="214" spans="1:18">
      <c r="A214">
        <f t="shared" si="25"/>
        <v>2058</v>
      </c>
      <c r="B214" s="15"/>
      <c r="G214">
        <f>carbonlow!L314</f>
        <v>531.36681593141498</v>
      </c>
      <c r="H214" s="3">
        <f t="shared" si="27"/>
        <v>3.5239459565848903</v>
      </c>
      <c r="I214" s="3">
        <f t="shared" si="31"/>
        <v>0.8113915836072525</v>
      </c>
      <c r="J214" s="3">
        <f t="shared" si="28"/>
        <v>0.17512328496224361</v>
      </c>
      <c r="K214">
        <f>carboncycle!U314</f>
        <v>531.94109338626868</v>
      </c>
      <c r="L214" s="3">
        <f t="shared" si="29"/>
        <v>3.5297248747237946</v>
      </c>
      <c r="M214" s="3">
        <f t="shared" si="32"/>
        <v>0.81264425374770499</v>
      </c>
      <c r="N214" s="3">
        <f t="shared" si="30"/>
        <v>0.17523329147199823</v>
      </c>
      <c r="O214" s="16">
        <f t="shared" si="26"/>
        <v>1.2526701404524943E-3</v>
      </c>
      <c r="R214" s="15"/>
    </row>
    <row r="215" spans="1:18">
      <c r="A215">
        <f t="shared" si="25"/>
        <v>2059</v>
      </c>
      <c r="B215" s="15"/>
      <c r="G215">
        <f>carbonlow!L315</f>
        <v>535.01181137321987</v>
      </c>
      <c r="H215" s="3">
        <f t="shared" si="27"/>
        <v>3.5605198358058781</v>
      </c>
      <c r="I215" s="3">
        <f t="shared" si="31"/>
        <v>0.82279364136084887</v>
      </c>
      <c r="J215" s="3">
        <f t="shared" si="28"/>
        <v>0.17873728889854726</v>
      </c>
      <c r="K215">
        <f>carboncycle!U315</f>
        <v>535.56491534702309</v>
      </c>
      <c r="L215" s="3">
        <f t="shared" si="29"/>
        <v>3.5660478964282909</v>
      </c>
      <c r="M215" s="3">
        <f t="shared" si="32"/>
        <v>0.82406305360339993</v>
      </c>
      <c r="N215" s="3">
        <f t="shared" si="30"/>
        <v>0.17885378573772426</v>
      </c>
      <c r="O215" s="16">
        <f t="shared" si="26"/>
        <v>1.2694122425510601E-3</v>
      </c>
      <c r="R215" s="15"/>
    </row>
    <row r="216" spans="1:18">
      <c r="A216">
        <f t="shared" si="25"/>
        <v>2060</v>
      </c>
      <c r="B216" s="15"/>
      <c r="G216">
        <f>carbonlow!L316</f>
        <v>538.68474341517322</v>
      </c>
      <c r="H216" s="3">
        <f t="shared" si="27"/>
        <v>3.5971228461939337</v>
      </c>
      <c r="I216" s="3">
        <f t="shared" si="31"/>
        <v>0.83422535641041307</v>
      </c>
      <c r="J216" s="3">
        <f t="shared" si="28"/>
        <v>0.18239552898053313</v>
      </c>
      <c r="K216">
        <f>carboncycle!U316</f>
        <v>539.2137821423355</v>
      </c>
      <c r="L216" s="3">
        <f t="shared" si="29"/>
        <v>3.6023744674745606</v>
      </c>
      <c r="M216" s="3">
        <f t="shared" si="32"/>
        <v>0.83550814395740369</v>
      </c>
      <c r="N216" s="3">
        <f t="shared" si="30"/>
        <v>0.1825185743792013</v>
      </c>
      <c r="O216" s="16">
        <f t="shared" si="26"/>
        <v>1.2827875469906269E-3</v>
      </c>
      <c r="R216" s="15"/>
    </row>
    <row r="217" spans="1:18">
      <c r="A217">
        <f t="shared" si="25"/>
        <v>2061</v>
      </c>
      <c r="B217" s="15"/>
      <c r="G217">
        <f>carbonlow!L317</f>
        <v>542.38414691122819</v>
      </c>
      <c r="H217" s="3">
        <f t="shared" si="27"/>
        <v>3.6337382481086946</v>
      </c>
      <c r="I217" s="3">
        <f t="shared" si="31"/>
        <v>0.84568620543589323</v>
      </c>
      <c r="J217" s="3">
        <f t="shared" si="28"/>
        <v>0.18609792240033485</v>
      </c>
      <c r="K217">
        <f>carboncycle!U317</f>
        <v>542.88615334536382</v>
      </c>
      <c r="L217" s="3">
        <f t="shared" si="29"/>
        <v>3.6386876779669373</v>
      </c>
      <c r="M217" s="3">
        <f t="shared" si="32"/>
        <v>0.84697884629244113</v>
      </c>
      <c r="N217" s="3">
        <f t="shared" si="30"/>
        <v>0.18622755513440548</v>
      </c>
      <c r="O217" s="16">
        <f t="shared" si="26"/>
        <v>1.2926408565478997E-3</v>
      </c>
      <c r="R217" s="15"/>
    </row>
    <row r="218" spans="1:18">
      <c r="A218">
        <f t="shared" si="25"/>
        <v>2062</v>
      </c>
      <c r="B218" s="15"/>
      <c r="G218">
        <f>carbonlow!L318</f>
        <v>546.10858607257876</v>
      </c>
      <c r="H218" s="3">
        <f t="shared" si="27"/>
        <v>3.6703500263436455</v>
      </c>
      <c r="I218" s="3">
        <f t="shared" si="31"/>
        <v>0.8571755159270299</v>
      </c>
      <c r="J218" s="3">
        <f t="shared" si="28"/>
        <v>0.18984438384797681</v>
      </c>
      <c r="K218">
        <f>carboncycle!U318</f>
        <v>546.58051910428503</v>
      </c>
      <c r="L218" s="3">
        <f t="shared" si="29"/>
        <v>3.6749713625767231</v>
      </c>
      <c r="M218" s="3">
        <f t="shared" si="32"/>
        <v>0.85847433632134074</v>
      </c>
      <c r="N218" s="3">
        <f t="shared" si="30"/>
        <v>0.18998062246818312</v>
      </c>
      <c r="O218" s="16">
        <f t="shared" si="26"/>
        <v>1.2988203943108401E-3</v>
      </c>
      <c r="R218" s="15"/>
    </row>
    <row r="219" spans="1:18">
      <c r="A219">
        <f t="shared" si="25"/>
        <v>2063</v>
      </c>
      <c r="B219" s="15"/>
      <c r="G219">
        <f>carbonlow!L319</f>
        <v>549.85665324264028</v>
      </c>
      <c r="H219" s="3">
        <f t="shared" si="27"/>
        <v>3.706942861252676</v>
      </c>
      <c r="I219" s="3">
        <f t="shared" si="31"/>
        <v>0.86869247828774299</v>
      </c>
      <c r="J219" s="3">
        <f t="shared" si="28"/>
        <v>0.19363482467818582</v>
      </c>
      <c r="K219">
        <f>carboncycle!U319</f>
        <v>550.29539899605413</v>
      </c>
      <c r="L219" s="3">
        <f t="shared" si="29"/>
        <v>3.7112100712268421</v>
      </c>
      <c r="M219" s="3">
        <f t="shared" si="32"/>
        <v>0.86999365617683244</v>
      </c>
      <c r="N219" s="3">
        <f t="shared" si="30"/>
        <v>0.19377766676286906</v>
      </c>
      <c r="O219" s="16">
        <f t="shared" si="26"/>
        <v>1.3011778890894554E-3</v>
      </c>
      <c r="R219" s="15"/>
    </row>
    <row r="220" spans="1:18">
      <c r="A220">
        <f t="shared" si="25"/>
        <v>2064</v>
      </c>
      <c r="B220" s="15"/>
      <c r="G220">
        <f>carbonlow!L320</f>
        <v>553.626967888237</v>
      </c>
      <c r="H220" s="3">
        <f t="shared" si="27"/>
        <v>3.7435021022993</v>
      </c>
      <c r="I220" s="3">
        <f t="shared" si="31"/>
        <v>0.8802361572612678</v>
      </c>
      <c r="J220" s="3">
        <f t="shared" si="28"/>
        <v>0.19746915215068811</v>
      </c>
      <c r="K220">
        <f>carboncycle!U320</f>
        <v>554.02934109970215</v>
      </c>
      <c r="L220" s="3">
        <f t="shared" si="29"/>
        <v>3.7473890422436891</v>
      </c>
      <c r="M220" s="3">
        <f t="shared" si="32"/>
        <v>0.88153572591533924</v>
      </c>
      <c r="N220" s="3">
        <f t="shared" si="30"/>
        <v>0.19761857358274038</v>
      </c>
      <c r="O220" s="16">
        <f t="shared" si="26"/>
        <v>1.2995686540714368E-3</v>
      </c>
      <c r="R220" s="15"/>
    </row>
    <row r="221" spans="1:18">
      <c r="A221">
        <f t="shared" si="25"/>
        <v>2065</v>
      </c>
      <c r="B221" s="15"/>
      <c r="G221">
        <f>carbonlow!L321</f>
        <v>557.4181757329809</v>
      </c>
      <c r="H221" s="3">
        <f t="shared" si="27"/>
        <v>3.7800137432698357</v>
      </c>
      <c r="I221" s="3">
        <f t="shared" si="31"/>
        <v>0.89180550271621439</v>
      </c>
      <c r="J221" s="3">
        <f t="shared" si="28"/>
        <v>0.2013472687397162</v>
      </c>
      <c r="K221">
        <f>carboncycle!U321</f>
        <v>557.78092121426084</v>
      </c>
      <c r="L221" s="3">
        <f t="shared" si="29"/>
        <v>3.7834941772095756</v>
      </c>
      <c r="M221" s="3">
        <f t="shared" si="32"/>
        <v>0.89309935437554111</v>
      </c>
      <c r="N221" s="3">
        <f t="shared" si="30"/>
        <v>0.20150322300798953</v>
      </c>
      <c r="O221" s="16">
        <f t="shared" si="26"/>
        <v>1.2938516593267169E-3</v>
      </c>
      <c r="R221" s="15"/>
    </row>
    <row r="222" spans="1:18">
      <c r="A222">
        <f t="shared" si="25"/>
        <v>2066</v>
      </c>
      <c r="B222" s="15"/>
      <c r="G222">
        <f>carbonlow!L322</f>
        <v>561.22894798783204</v>
      </c>
      <c r="H222" s="3">
        <f t="shared" si="27"/>
        <v>3.8164643987032809</v>
      </c>
      <c r="I222" s="3">
        <f t="shared" si="31"/>
        <v>0.90339935982773811</v>
      </c>
      <c r="J222" s="3">
        <f t="shared" si="28"/>
        <v>0.20526907150870272</v>
      </c>
      <c r="K222">
        <f>carboncycle!U322</f>
        <v>561.54874217554834</v>
      </c>
      <c r="L222" s="3">
        <f t="shared" si="29"/>
        <v>3.8195120170618164</v>
      </c>
      <c r="M222" s="3">
        <f t="shared" si="32"/>
        <v>0.90468324942641343</v>
      </c>
      <c r="N222" s="3">
        <f t="shared" si="30"/>
        <v>0.20543148903415723</v>
      </c>
      <c r="O222" s="16">
        <f t="shared" si="26"/>
        <v>1.283889598675314E-3</v>
      </c>
      <c r="R222" s="15"/>
    </row>
    <row r="223" spans="1:18">
      <c r="A223">
        <f t="shared" si="25"/>
        <v>2067</v>
      </c>
      <c r="B223" s="15"/>
      <c r="G223">
        <f>carbonlow!L323</f>
        <v>565.05798065139186</v>
      </c>
      <c r="H223" s="3">
        <f t="shared" si="27"/>
        <v>3.8528412812761648</v>
      </c>
      <c r="I223" s="3">
        <f t="shared" si="31"/>
        <v>0.91501647868413838</v>
      </c>
      <c r="J223" s="3">
        <f t="shared" si="28"/>
        <v>0.20923445154635484</v>
      </c>
      <c r="K223">
        <f>carboncycle!U323</f>
        <v>565.33143324371736</v>
      </c>
      <c r="L223" s="3">
        <f t="shared" si="29"/>
        <v>3.8554297191710987</v>
      </c>
      <c r="M223" s="3">
        <f t="shared" si="32"/>
        <v>0.91628602763549816</v>
      </c>
      <c r="N223" s="3">
        <f t="shared" si="30"/>
        <v>0.20940323903318525</v>
      </c>
      <c r="O223" s="16">
        <f t="shared" si="26"/>
        <v>1.269548951359778E-3</v>
      </c>
      <c r="R223" s="15"/>
    </row>
    <row r="224" spans="1:18">
      <c r="A224">
        <f t="shared" si="25"/>
        <v>2068</v>
      </c>
      <c r="B224" s="15"/>
      <c r="G224">
        <f>carbonlow!L324</f>
        <v>568.903993863089</v>
      </c>
      <c r="H224" s="3">
        <f t="shared" si="27"/>
        <v>3.8891321799904244</v>
      </c>
      <c r="I224" s="3">
        <f t="shared" si="31"/>
        <v>0.92665552334660573</v>
      </c>
      <c r="J224" s="3">
        <f t="shared" si="28"/>
        <v>0.21324329346049745</v>
      </c>
      <c r="K224">
        <f>carboncycle!U324</f>
        <v>569.12764954414911</v>
      </c>
      <c r="L224" s="3">
        <f t="shared" si="29"/>
        <v>3.8912350352423117</v>
      </c>
      <c r="M224" s="3">
        <f t="shared" si="32"/>
        <v>0.92790622338550044</v>
      </c>
      <c r="N224" s="3">
        <f t="shared" si="30"/>
        <v>0.21341833327244639</v>
      </c>
      <c r="O224" s="16">
        <f t="shared" si="26"/>
        <v>1.2507000388947143E-3</v>
      </c>
      <c r="R224" s="15"/>
    </row>
    <row r="225" spans="1:18">
      <c r="A225">
        <f t="shared" si="25"/>
        <v>2069</v>
      </c>
      <c r="B225" s="15"/>
      <c r="G225">
        <f>carbonlow!L325</f>
        <v>572.76573129883764</v>
      </c>
      <c r="H225" s="3">
        <f t="shared" si="27"/>
        <v>3.925325439076925</v>
      </c>
      <c r="I225" s="3">
        <f t="shared" si="31"/>
        <v>0.93831508038798672</v>
      </c>
      <c r="J225" s="3">
        <f t="shared" si="28"/>
        <v>0.21729547492625054</v>
      </c>
      <c r="K225">
        <f>carboncycle!U325</f>
        <v>572.93607155074426</v>
      </c>
      <c r="L225" s="3">
        <f t="shared" si="29"/>
        <v>3.926916289946059</v>
      </c>
      <c r="M225" s="3">
        <f t="shared" si="32"/>
        <v>0.93954229746539819</v>
      </c>
      <c r="N225" s="3">
        <f t="shared" si="30"/>
        <v>0.21747662448828853</v>
      </c>
      <c r="O225" s="16">
        <f t="shared" si="26"/>
        <v>1.2272170774114688E-3</v>
      </c>
      <c r="R225" s="15"/>
    </row>
    <row r="226" spans="1:18">
      <c r="A226">
        <f t="shared" si="25"/>
        <v>2070</v>
      </c>
      <c r="B226" s="15"/>
      <c r="G226">
        <f>carbonlow!L326</f>
        <v>576.64195960260236</v>
      </c>
      <c r="H226" s="3">
        <f t="shared" si="27"/>
        <v>3.9614099375644423</v>
      </c>
      <c r="I226" s="3">
        <f t="shared" si="31"/>
        <v>0.94999366693504295</v>
      </c>
      <c r="J226" s="3">
        <f t="shared" si="28"/>
        <v>0.22139086628527319</v>
      </c>
      <c r="K226">
        <f>carboncycle!U326</f>
        <v>576.75540460457137</v>
      </c>
      <c r="L226" s="3">
        <f t="shared" si="29"/>
        <v>3.9624623602269629</v>
      </c>
      <c r="M226" s="3">
        <f t="shared" si="32"/>
        <v>0.95119264516080659</v>
      </c>
      <c r="N226" s="3">
        <f t="shared" si="30"/>
        <v>0.22157795751079851</v>
      </c>
      <c r="O226" s="16">
        <f t="shared" si="26"/>
        <v>1.1989782257636472E-3</v>
      </c>
      <c r="R226" s="15"/>
    </row>
    <row r="227" spans="1:18">
      <c r="A227">
        <f t="shared" si="25"/>
        <v>2071</v>
      </c>
      <c r="B227" s="15"/>
      <c r="G227">
        <f>carbonlow!L327</f>
        <v>580.53146784963201</v>
      </c>
      <c r="H227" s="3">
        <f t="shared" si="27"/>
        <v>3.9973750694851047</v>
      </c>
      <c r="I227" s="3">
        <f t="shared" si="31"/>
        <v>0.96168973823754467</v>
      </c>
      <c r="J227" s="3">
        <f t="shared" si="28"/>
        <v>0.22552933019296387</v>
      </c>
      <c r="K227">
        <f>carboncycle!U327</f>
        <v>580.58437846318725</v>
      </c>
      <c r="L227" s="3">
        <f t="shared" si="29"/>
        <v>3.9978626552563532</v>
      </c>
      <c r="M227" s="3">
        <f t="shared" si="32"/>
        <v>0.96285560386716218</v>
      </c>
      <c r="N227" s="3">
        <f t="shared" si="30"/>
        <v>0.22572216893665056</v>
      </c>
      <c r="O227" s="16">
        <f t="shared" si="26"/>
        <v>1.1658656296175129E-3</v>
      </c>
      <c r="R227" s="15"/>
    </row>
    <row r="228" spans="1:18">
      <c r="A228">
        <f t="shared" si="25"/>
        <v>2072</v>
      </c>
      <c r="B228" s="15"/>
      <c r="G228">
        <f>carbonlow!L328</f>
        <v>584.43306703850908</v>
      </c>
      <c r="H228" s="3">
        <f t="shared" si="27"/>
        <v>4.0332107246988027</v>
      </c>
      <c r="I228" s="3">
        <f t="shared" si="31"/>
        <v>0.97340169478656802</v>
      </c>
      <c r="J228" s="3">
        <f t="shared" si="28"/>
        <v>0.22971072131065709</v>
      </c>
      <c r="K228">
        <f>carboncycle!U328</f>
        <v>584.42174687736849</v>
      </c>
      <c r="L228" s="3">
        <f t="shared" si="29"/>
        <v>4.0331070970088909</v>
      </c>
      <c r="M228" s="3">
        <f t="shared" si="32"/>
        <v>0.97452946024827958</v>
      </c>
      <c r="N228" s="3">
        <f t="shared" si="30"/>
        <v>0.22990908684705588</v>
      </c>
      <c r="O228" s="16">
        <f t="shared" si="26"/>
        <v>1.1277654617115607E-3</v>
      </c>
      <c r="R228" s="15"/>
    </row>
    <row r="229" spans="1:18">
      <c r="A229">
        <f t="shared" si="25"/>
        <v>2073</v>
      </c>
      <c r="B229" s="15"/>
      <c r="G229">
        <f>carbonlow!L329</f>
        <v>588.34558960999107</v>
      </c>
      <c r="H229" s="3">
        <f t="shared" si="27"/>
        <v>4.0689072703249751</v>
      </c>
      <c r="I229" s="3">
        <f t="shared" si="31"/>
        <v>0.98512788900348425</v>
      </c>
      <c r="J229" s="3">
        <f t="shared" si="28"/>
        <v>0.23393488604000026</v>
      </c>
      <c r="K229">
        <f>carboncycle!U329</f>
        <v>588.26628719284918</v>
      </c>
      <c r="L229" s="3">
        <f t="shared" si="29"/>
        <v>4.0681861014489575</v>
      </c>
      <c r="M229" s="3">
        <f t="shared" si="32"/>
        <v>0.9862124569619225</v>
      </c>
      <c r="N229" s="3">
        <f t="shared" si="30"/>
        <v>0.23413853056797485</v>
      </c>
      <c r="O229" s="16">
        <f t="shared" si="26"/>
        <v>1.0845679584382539E-3</v>
      </c>
      <c r="R229" s="15"/>
    </row>
    <row r="230" spans="1:18">
      <c r="A230">
        <f t="shared" si="25"/>
        <v>2074</v>
      </c>
      <c r="B230" s="15"/>
      <c r="G230">
        <f>carbonlow!L330</f>
        <v>592.26788899110716</v>
      </c>
      <c r="H230" s="3">
        <f t="shared" si="27"/>
        <v>4.1044555327728212</v>
      </c>
      <c r="I230" s="3">
        <f t="shared" si="31"/>
        <v>0.99686663152030874</v>
      </c>
      <c r="J230" s="3">
        <f t="shared" si="28"/>
        <v>0.23820166229683284</v>
      </c>
      <c r="K230">
        <f>carboncycle!U330</f>
        <v>592.1167999751774</v>
      </c>
      <c r="L230" s="3">
        <f t="shared" si="29"/>
        <v>4.1030905603155796</v>
      </c>
      <c r="M230" s="3">
        <f t="shared" si="32"/>
        <v>0.9979027989731768</v>
      </c>
      <c r="N230" s="3">
        <f t="shared" si="30"/>
        <v>0.23841031046989247</v>
      </c>
      <c r="O230" s="16">
        <f t="shared" si="26"/>
        <v>1.0361674528680531E-3</v>
      </c>
      <c r="R230" s="15"/>
    </row>
    <row r="231" spans="1:18">
      <c r="A231">
        <f t="shared" si="25"/>
        <v>2075</v>
      </c>
      <c r="B231" s="15"/>
      <c r="G231">
        <f>carbonlow!L331</f>
        <v>596.19883916325739</v>
      </c>
      <c r="H231" s="3">
        <f t="shared" si="27"/>
        <v>4.1398467803618004</v>
      </c>
      <c r="I231" s="3">
        <f t="shared" si="31"/>
        <v>1.0086161970712888</v>
      </c>
      <c r="J231" s="3">
        <f t="shared" si="28"/>
        <v>0.2425108793220222</v>
      </c>
      <c r="K231">
        <f>carboncycle!U331</f>
        <v>595.97210865611362</v>
      </c>
      <c r="L231" s="3">
        <f t="shared" si="29"/>
        <v>4.1378118234958201</v>
      </c>
      <c r="M231" s="3">
        <f t="shared" si="32"/>
        <v>1.009598659475607</v>
      </c>
      <c r="N231" s="3">
        <f t="shared" si="30"/>
        <v>0.24272422780459113</v>
      </c>
      <c r="O231" s="16">
        <f t="shared" si="26"/>
        <v>9.8246240431820731E-4</v>
      </c>
      <c r="R231" s="15"/>
    </row>
    <row r="232" spans="1:18">
      <c r="A232">
        <f t="shared" si="25"/>
        <v>2076</v>
      </c>
      <c r="B232" s="15"/>
      <c r="G232">
        <f>carbonlow!L332</f>
        <v>600.13733425323107</v>
      </c>
      <c r="H232" s="3">
        <f t="shared" si="27"/>
        <v>4.1750727065241273</v>
      </c>
      <c r="I232" s="3">
        <f t="shared" si="31"/>
        <v>1.0203748300148525</v>
      </c>
      <c r="J232" s="3">
        <f t="shared" si="28"/>
        <v>0.24686235752683802</v>
      </c>
      <c r="K232">
        <f>carboncycle!U332</f>
        <v>599.83105920018465</v>
      </c>
      <c r="L232" s="3">
        <f t="shared" si="29"/>
        <v>4.172341681976615</v>
      </c>
      <c r="M232" s="3">
        <f t="shared" si="32"/>
        <v>1.0212981854393943</v>
      </c>
      <c r="N232" s="3">
        <f t="shared" si="30"/>
        <v>0.24708007457648251</v>
      </c>
      <c r="O232" s="16">
        <f t="shared" si="26"/>
        <v>9.2335542454180519E-4</v>
      </c>
      <c r="R232" s="15"/>
    </row>
    <row r="233" spans="1:18">
      <c r="A233">
        <f t="shared" si="25"/>
        <v>2077</v>
      </c>
      <c r="B233" s="15"/>
      <c r="G233">
        <f>carbonlow!L333</f>
        <v>604.08228814614836</v>
      </c>
      <c r="H233" s="3">
        <f t="shared" si="27"/>
        <v>4.2101254135802311</v>
      </c>
      <c r="I233" s="3">
        <f t="shared" si="31"/>
        <v>1.0321407495042965</v>
      </c>
      <c r="J233" s="3">
        <f t="shared" si="28"/>
        <v>0.25125590837056994</v>
      </c>
      <c r="K233">
        <f>carboncycle!U333</f>
        <v>603.69251979012927</v>
      </c>
      <c r="L233" s="3">
        <f t="shared" si="29"/>
        <v>4.2066723513646762</v>
      </c>
      <c r="M233" s="3">
        <f t="shared" si="32"/>
        <v>1.0329995028048951</v>
      </c>
      <c r="N233" s="3">
        <f t="shared" si="30"/>
        <v>0.25147763344618385</v>
      </c>
      <c r="O233" s="16">
        <f t="shared" si="26"/>
        <v>8.5875330059859145E-4</v>
      </c>
      <c r="R233" s="15"/>
    </row>
    <row r="234" spans="1:18">
      <c r="A234">
        <f t="shared" si="25"/>
        <v>2078</v>
      </c>
      <c r="B234" s="15"/>
      <c r="G234">
        <f>carbonlow!L334</f>
        <v>608.03263411938519</v>
      </c>
      <c r="H234" s="3">
        <f t="shared" si="27"/>
        <v>4.2449973970773298</v>
      </c>
      <c r="I234" s="3">
        <f t="shared" si="31"/>
        <v>1.0439121543248664</v>
      </c>
      <c r="J234" s="3">
        <f t="shared" si="28"/>
        <v>0.2556913342682095</v>
      </c>
      <c r="K234">
        <f>carboncycle!U334</f>
        <v>607.55538053004375</v>
      </c>
      <c r="L234" s="3">
        <f t="shared" si="29"/>
        <v>4.2407964559634026</v>
      </c>
      <c r="M234" s="3">
        <f t="shared" si="32"/>
        <v>1.0447007213393189</v>
      </c>
      <c r="N234" s="3">
        <f t="shared" si="30"/>
        <v>0.25591667766414133</v>
      </c>
      <c r="O234" s="16">
        <f t="shared" si="26"/>
        <v>7.8856701445251254E-4</v>
      </c>
      <c r="R234" s="15"/>
    </row>
    <row r="235" spans="1:18">
      <c r="A235">
        <f t="shared" si="25"/>
        <v>2079</v>
      </c>
      <c r="B235" s="15"/>
      <c r="G235">
        <f>carbonlow!L335</f>
        <v>611.98732449657268</v>
      </c>
      <c r="H235" s="3">
        <f t="shared" si="27"/>
        <v>4.279681530680322</v>
      </c>
      <c r="I235" s="3">
        <f t="shared" si="31"/>
        <v>1.0556872274141744</v>
      </c>
      <c r="J235" s="3">
        <f t="shared" si="28"/>
        <v>0.26016842852613131</v>
      </c>
      <c r="K235">
        <f>carboncycle!U335</f>
        <v>611.41855316508986</v>
      </c>
      <c r="L235" s="3">
        <f t="shared" si="29"/>
        <v>4.2747070133950498</v>
      </c>
      <c r="M235" s="3">
        <f t="shared" si="32"/>
        <v>1.0563999391735073</v>
      </c>
      <c r="N235" s="3">
        <f t="shared" si="30"/>
        <v>0.26039697103221632</v>
      </c>
      <c r="O235" s="16">
        <f t="shared" si="26"/>
        <v>7.1271175933285136E-4</v>
      </c>
      <c r="R235" s="15"/>
    </row>
    <row r="236" spans="1:18">
      <c r="A236">
        <f t="shared" si="25"/>
        <v>2080</v>
      </c>
      <c r="B236" s="15"/>
      <c r="G236">
        <f>carbonlow!L336</f>
        <v>615.94533032077413</v>
      </c>
      <c r="H236" s="3">
        <f t="shared" si="27"/>
        <v>4.3141710516033145</v>
      </c>
      <c r="I236" s="3">
        <f t="shared" si="31"/>
        <v>1.0674641400822005</v>
      </c>
      <c r="J236" s="3">
        <f t="shared" si="28"/>
        <v>0.26468697530381541</v>
      </c>
      <c r="K236">
        <f>carboncycle!U336</f>
        <v>615.28097081667113</v>
      </c>
      <c r="L236" s="3">
        <f t="shared" si="29"/>
        <v>4.3083974197557398</v>
      </c>
      <c r="M236" s="3">
        <f t="shared" si="32"/>
        <v>1.0680952470350837</v>
      </c>
      <c r="N236" s="3">
        <f t="shared" si="30"/>
        <v>0.26491826789125883</v>
      </c>
      <c r="O236" s="16">
        <f t="shared" si="26"/>
        <v>6.3110695288326468E-4</v>
      </c>
      <c r="R236" s="15"/>
    </row>
    <row r="237" spans="1:18">
      <c r="A237">
        <f t="shared" si="25"/>
        <v>2081</v>
      </c>
      <c r="B237" s="15"/>
      <c r="G237">
        <f>carbonlow!L337</f>
        <v>619.9056410459574</v>
      </c>
      <c r="H237" s="3">
        <f t="shared" si="27"/>
        <v>4.3484595465693499</v>
      </c>
      <c r="I237" s="3">
        <f t="shared" si="31"/>
        <v>1.079241055946448</v>
      </c>
      <c r="J237" s="3">
        <f t="shared" si="28"/>
        <v>0.26924674959975664</v>
      </c>
      <c r="K237">
        <f>carboncycle!U337</f>
        <v>619.14158773201189</v>
      </c>
      <c r="L237" s="3">
        <f t="shared" si="29"/>
        <v>4.3418614352903182</v>
      </c>
      <c r="M237" s="3">
        <f t="shared" si="32"/>
        <v>1.0797847321935663</v>
      </c>
      <c r="N237" s="3">
        <f t="shared" si="30"/>
        <v>0.26948031313279575</v>
      </c>
      <c r="O237" s="16">
        <f t="shared" si="26"/>
        <v>5.4367624711826323E-4</v>
      </c>
      <c r="R237" s="15"/>
    </row>
    <row r="238" spans="1:18">
      <c r="A238">
        <f t="shared" si="25"/>
        <v>2082</v>
      </c>
      <c r="B238" s="15"/>
      <c r="G238">
        <f>carbonlow!L338</f>
        <v>623.86726424588801</v>
      </c>
      <c r="H238" s="3">
        <f t="shared" si="27"/>
        <v>4.3825409382852198</v>
      </c>
      <c r="I238" s="3">
        <f t="shared" si="31"/>
        <v>1.091016134597161</v>
      </c>
      <c r="J238" s="3">
        <f t="shared" si="28"/>
        <v>0.27384751725980583</v>
      </c>
      <c r="K238">
        <f>carboncycle!U338</f>
        <v>622.99937904710509</v>
      </c>
      <c r="L238" s="3">
        <f t="shared" si="29"/>
        <v>4.3750931705735345</v>
      </c>
      <c r="M238" s="3">
        <f t="shared" si="32"/>
        <v>1.0914664821323616</v>
      </c>
      <c r="N238" s="3">
        <f t="shared" si="30"/>
        <v>0.2740828422330609</v>
      </c>
      <c r="O238" s="16">
        <f t="shared" si="26"/>
        <v>4.5034753520067916E-4</v>
      </c>
      <c r="R238" s="15"/>
    </row>
    <row r="239" spans="1:18">
      <c r="A239">
        <f t="shared" si="25"/>
        <v>2083</v>
      </c>
      <c r="B239" s="15"/>
      <c r="G239">
        <f>carbonlow!L339</f>
        <v>627.82922533957696</v>
      </c>
      <c r="H239" s="3">
        <f t="shared" si="27"/>
        <v>4.4164094724177509</v>
      </c>
      <c r="I239" s="3">
        <f t="shared" si="31"/>
        <v>1.1027875350068619</v>
      </c>
      <c r="J239" s="3">
        <f t="shared" si="28"/>
        <v>0.27848903500628203</v>
      </c>
      <c r="K239">
        <f>carboncycle!U339</f>
        <v>626.85334056202805</v>
      </c>
      <c r="L239" s="3">
        <f t="shared" si="29"/>
        <v>4.408087073183693</v>
      </c>
      <c r="M239" s="3">
        <f t="shared" si="32"/>
        <v>1.1031385879619131</v>
      </c>
      <c r="N239" s="3">
        <f t="shared" si="30"/>
        <v>0.27872558130768893</v>
      </c>
      <c r="O239" s="16">
        <f t="shared" si="26"/>
        <v>3.5105295505122314E-4</v>
      </c>
      <c r="R239" s="15"/>
    </row>
    <row r="240" spans="1:18">
      <c r="A240">
        <f t="shared" si="25"/>
        <v>2084</v>
      </c>
      <c r="B240" s="15"/>
      <c r="G240">
        <f>carbonlow!L340</f>
        <v>631.79056733242476</v>
      </c>
      <c r="H240" s="3">
        <f t="shared" si="27"/>
        <v>4.4500597050574902</v>
      </c>
      <c r="I240" s="3">
        <f t="shared" si="31"/>
        <v>1.1145534186978436</v>
      </c>
      <c r="J240" s="3">
        <f t="shared" si="28"/>
        <v>0.28317105048628533</v>
      </c>
      <c r="K240">
        <f>carboncycle!U340</f>
        <v>630.70248852764792</v>
      </c>
      <c r="L240" s="3">
        <f t="shared" si="29"/>
        <v>4.4408379148546206</v>
      </c>
      <c r="M240" s="3">
        <f t="shared" si="32"/>
        <v>1.1147991475876442</v>
      </c>
      <c r="N240" s="3">
        <f t="shared" si="30"/>
        <v>0.28340824718548491</v>
      </c>
      <c r="O240" s="16">
        <f t="shared" si="26"/>
        <v>2.4572888980056717E-4</v>
      </c>
      <c r="R240" s="15"/>
    </row>
    <row r="241" spans="1:18">
      <c r="A241">
        <f t="shared" si="25"/>
        <v>2085</v>
      </c>
      <c r="B241" s="15"/>
      <c r="G241">
        <f>carbonlow!L341</f>
        <v>635.75035057221703</v>
      </c>
      <c r="H241" s="3">
        <f t="shared" si="27"/>
        <v>4.4834864906554586</v>
      </c>
      <c r="I241" s="3">
        <f t="shared" si="31"/>
        <v>1.12631195268064</v>
      </c>
      <c r="J241" s="3">
        <f t="shared" si="28"/>
        <v>0.28789330233772698</v>
      </c>
      <c r="K241">
        <f>carboncycle!U341</f>
        <v>634.54585944277528</v>
      </c>
      <c r="L241" s="3">
        <f t="shared" si="29"/>
        <v>4.4733407790915933</v>
      </c>
      <c r="M241" s="3">
        <f t="shared" si="32"/>
        <v>1.1264462686457315</v>
      </c>
      <c r="N241" s="3">
        <f t="shared" si="30"/>
        <v>0.28813054749976919</v>
      </c>
      <c r="O241" s="16">
        <f t="shared" si="26"/>
        <v>1.3431596509150268E-4</v>
      </c>
      <c r="R241" s="15"/>
    </row>
    <row r="242" spans="1:18">
      <c r="A242">
        <f t="shared" si="25"/>
        <v>2086</v>
      </c>
      <c r="B242" s="15"/>
      <c r="G242">
        <f>carbonlow!L342</f>
        <v>639.70765251913781</v>
      </c>
      <c r="H242" s="3">
        <f t="shared" si="27"/>
        <v>4.5166849704184298</v>
      </c>
      <c r="I242" s="3">
        <f t="shared" si="31"/>
        <v>1.1380613121759031</v>
      </c>
      <c r="J242" s="3">
        <f t="shared" si="28"/>
        <v>0.29265552027167474</v>
      </c>
      <c r="K242">
        <f>carboncycle!U342</f>
        <v>638.3825098608545</v>
      </c>
      <c r="L242" s="3">
        <f t="shared" si="29"/>
        <v>4.5055910492368616</v>
      </c>
      <c r="M242" s="3">
        <f t="shared" si="32"/>
        <v>1.1380780712191467</v>
      </c>
      <c r="N242" s="3">
        <f t="shared" si="30"/>
        <v>0.29289218079587825</v>
      </c>
      <c r="O242" s="16">
        <f t="shared" si="26"/>
        <v>1.6759043243608218E-5</v>
      </c>
      <c r="R242" s="15"/>
    </row>
    <row r="243" spans="1:18">
      <c r="A243">
        <f t="shared" ref="A243:A306" si="33">1+A242</f>
        <v>2087</v>
      </c>
      <c r="B243" s="15"/>
      <c r="G243">
        <f>carbonlow!L343</f>
        <v>643.66156752898064</v>
      </c>
      <c r="H243" s="3">
        <f t="shared" si="27"/>
        <v>4.5496505611480806</v>
      </c>
      <c r="I243" s="3">
        <f t="shared" si="31"/>
        <v>1.149799683131552</v>
      </c>
      <c r="J243" s="3">
        <f t="shared" si="28"/>
        <v>0.29745742516969076</v>
      </c>
      <c r="K243">
        <f>carboncycle!U343</f>
        <v>642.21151620530622</v>
      </c>
      <c r="L243" s="3">
        <f t="shared" si="29"/>
        <v>4.5375843969702823</v>
      </c>
      <c r="M243" s="3">
        <f t="shared" si="32"/>
        <v>1.1496926903458407</v>
      </c>
      <c r="N243" s="3">
        <f t="shared" si="30"/>
        <v>0.2976928366534824</v>
      </c>
      <c r="O243" s="16">
        <f t="shared" si="26"/>
        <v>-1.0699278571135729E-4</v>
      </c>
      <c r="R243" s="15"/>
    </row>
    <row r="244" spans="1:18">
      <c r="A244">
        <f t="shared" si="33"/>
        <v>2088</v>
      </c>
      <c r="B244" s="15"/>
      <c r="G244">
        <f>carbonlow!L344</f>
        <v>647.61120664875557</v>
      </c>
      <c r="H244" s="3">
        <f t="shared" si="27"/>
        <v>4.5823789445093706</v>
      </c>
      <c r="I244" s="3">
        <f t="shared" si="31"/>
        <v>1.1615252645464964</v>
      </c>
      <c r="J244" s="3">
        <f t="shared" si="28"/>
        <v>0.30229872919491413</v>
      </c>
      <c r="K244">
        <f>carboncycle!U344</f>
        <v>646.03197459268245</v>
      </c>
      <c r="L244" s="3">
        <f t="shared" si="29"/>
        <v>4.5693167712307838</v>
      </c>
      <c r="M244" s="3">
        <f t="shared" si="32"/>
        <v>1.1612882783303913</v>
      </c>
      <c r="N244" s="3">
        <f t="shared" si="30"/>
        <v>0.302532195822455</v>
      </c>
      <c r="O244" s="16">
        <f t="shared" si="26"/>
        <v>-2.3698621610512838E-4</v>
      </c>
      <c r="R244" s="15"/>
    </row>
    <row r="245" spans="1:18">
      <c r="A245">
        <f t="shared" si="33"/>
        <v>2089</v>
      </c>
      <c r="B245" s="15"/>
      <c r="G245">
        <f>carbonlow!L345</f>
        <v>651.55569742390753</v>
      </c>
      <c r="H245" s="3">
        <f t="shared" si="27"/>
        <v>4.6148660567135265</v>
      </c>
      <c r="I245" s="3">
        <f t="shared" si="31"/>
        <v>1.1732362706117119</v>
      </c>
      <c r="J245" s="3">
        <f t="shared" si="28"/>
        <v>0.30717913591571111</v>
      </c>
      <c r="K245">
        <f>carboncycle!U345</f>
        <v>649.84300066281594</v>
      </c>
      <c r="L245" s="3">
        <f t="shared" si="29"/>
        <v>4.6007843875443681</v>
      </c>
      <c r="M245" s="3">
        <f t="shared" si="32"/>
        <v>1.1728630068699089</v>
      </c>
      <c r="N245" s="3">
        <f t="shared" si="30"/>
        <v>0.30740993037110009</v>
      </c>
      <c r="O245" s="16">
        <f t="shared" si="26"/>
        <v>-3.7326374180302047E-4</v>
      </c>
      <c r="R245" s="15"/>
    </row>
    <row r="246" spans="1:18">
      <c r="A246">
        <f t="shared" si="33"/>
        <v>2090</v>
      </c>
      <c r="B246" s="15"/>
      <c r="G246">
        <f>carbonlow!L346</f>
        <v>655.49418371637989</v>
      </c>
      <c r="H246" s="3">
        <f t="shared" si="27"/>
        <v>4.6471080786011694</v>
      </c>
      <c r="I246" s="3">
        <f t="shared" si="31"/>
        <v>1.1849309326789228</v>
      </c>
      <c r="J246" s="3">
        <f t="shared" si="28"/>
        <v>0.31209834044078438</v>
      </c>
      <c r="K246">
        <f>carboncycle!U346</f>
        <v>653.64372941519218</v>
      </c>
      <c r="L246" s="3">
        <f t="shared" si="29"/>
        <v>4.6319837177446566</v>
      </c>
      <c r="M246" s="3">
        <f t="shared" si="32"/>
        <v>1.1844150690044752</v>
      </c>
      <c r="N246" s="3">
        <f t="shared" si="30"/>
        <v>0.31232570384561331</v>
      </c>
      <c r="O246" s="16">
        <f t="shared" si="26"/>
        <v>-5.1586367444755865E-4</v>
      </c>
      <c r="R246" s="15"/>
    </row>
    <row r="247" spans="1:18">
      <c r="A247">
        <f t="shared" si="33"/>
        <v>2091</v>
      </c>
      <c r="B247" s="15"/>
      <c r="G247">
        <f>carbonlow!L347</f>
        <v>659.42582553277771</v>
      </c>
      <c r="H247" s="3">
        <f t="shared" si="27"/>
        <v>4.6791014261112283</v>
      </c>
      <c r="I247" s="3">
        <f t="shared" si="31"/>
        <v>1.1966075010666637</v>
      </c>
      <c r="J247" s="3">
        <f t="shared" si="28"/>
        <v>0.31705602956469703</v>
      </c>
      <c r="K247">
        <f>carboncycle!U347</f>
        <v>657.43331505080062</v>
      </c>
      <c r="L247" s="3">
        <f t="shared" si="29"/>
        <v>4.6629114800721538</v>
      </c>
      <c r="M247" s="3">
        <f t="shared" si="32"/>
        <v>1.1959426809019154</v>
      </c>
      <c r="N247" s="3">
        <f t="shared" si="30"/>
        <v>0.31727917143971562</v>
      </c>
      <c r="O247" s="16">
        <f t="shared" si="26"/>
        <v>-6.648201647483365E-4</v>
      </c>
      <c r="R247" s="15"/>
    </row>
    <row r="248" spans="1:18">
      <c r="A248">
        <f t="shared" si="33"/>
        <v>2092</v>
      </c>
      <c r="B248" s="15"/>
      <c r="G248">
        <f>carbonlow!L348</f>
        <v>663.34979886190899</v>
      </c>
      <c r="H248" s="3">
        <f t="shared" si="27"/>
        <v>4.7108427411216072</v>
      </c>
      <c r="I248" s="3">
        <f t="shared" si="31"/>
        <v>1.2082642467130029</v>
      </c>
      <c r="J248" s="3">
        <f t="shared" si="28"/>
        <v>0.32205188192282819</v>
      </c>
      <c r="K248">
        <f>carboncycle!U348</f>
        <v>661.21093081875938</v>
      </c>
      <c r="L248" s="3">
        <f t="shared" si="29"/>
        <v>4.6935646296386428</v>
      </c>
      <c r="M248" s="3">
        <f t="shared" si="32"/>
        <v>1.2074440834862152</v>
      </c>
      <c r="N248" s="3">
        <f t="shared" si="30"/>
        <v>0.32226998017346092</v>
      </c>
      <c r="O248" s="16">
        <f t="shared" si="26"/>
        <v>-8.2016322678768461E-4</v>
      </c>
      <c r="R248" s="15"/>
    </row>
    <row r="249" spans="1:18">
      <c r="A249">
        <f t="shared" si="33"/>
        <v>2093</v>
      </c>
      <c r="B249" s="15"/>
      <c r="G249">
        <f>carbonlow!L349</f>
        <v>667.26529552100351</v>
      </c>
      <c r="H249" s="3">
        <f t="shared" si="27"/>
        <v>4.7423288826477226</v>
      </c>
      <c r="I249" s="3">
        <f t="shared" si="31"/>
        <v>1.2198994626837647</v>
      </c>
      <c r="J249" s="3">
        <f t="shared" si="28"/>
        <v>0.32708556815483636</v>
      </c>
      <c r="K249">
        <f>carboncycle!U349</f>
        <v>664.97576886704758</v>
      </c>
      <c r="L249" s="3">
        <f t="shared" si="29"/>
        <v>4.7239403492435086</v>
      </c>
      <c r="M249" s="3">
        <f t="shared" si="32"/>
        <v>1.2189175439184565</v>
      </c>
      <c r="N249" s="3">
        <f t="shared" si="30"/>
        <v>0.32729776908027736</v>
      </c>
      <c r="O249" s="16">
        <f t="shared" si="26"/>
        <v>-9.8191876530817623E-4</v>
      </c>
      <c r="R249" s="15"/>
    </row>
    <row r="250" spans="1:18">
      <c r="A250">
        <f t="shared" si="33"/>
        <v>2094</v>
      </c>
      <c r="G250">
        <f>carbonlow!L350</f>
        <v>671.17152300992905</v>
      </c>
      <c r="H250" s="3">
        <f t="shared" si="27"/>
        <v>4.7735569183853803</v>
      </c>
      <c r="I250" s="3">
        <f t="shared" si="31"/>
        <v>1.2315114655446411</v>
      </c>
      <c r="J250" s="3">
        <f t="shared" si="28"/>
        <v>0.33215675107576065</v>
      </c>
      <c r="K250">
        <f>carboncycle!U350</f>
        <v>668.72704009670883</v>
      </c>
      <c r="L250" s="3">
        <f t="shared" si="29"/>
        <v>4.7540360405290087</v>
      </c>
      <c r="M250" s="3">
        <f t="shared" si="32"/>
        <v>1.2303613569387053</v>
      </c>
      <c r="N250" s="3">
        <f t="shared" si="30"/>
        <v>0.33236216940135821</v>
      </c>
      <c r="O250" s="16">
        <f t="shared" si="26"/>
        <v>-1.1501086059357846E-3</v>
      </c>
    </row>
    <row r="251" spans="1:18">
      <c r="A251">
        <f t="shared" si="33"/>
        <v>2095</v>
      </c>
      <c r="G251">
        <f>carbonlow!L351</f>
        <v>675.06770437275736</v>
      </c>
      <c r="H251" s="3">
        <f t="shared" si="27"/>
        <v>4.8045241165847843</v>
      </c>
      <c r="I251" s="3">
        <f t="shared" si="31"/>
        <v>1.2430985966051715</v>
      </c>
      <c r="J251" s="3">
        <f t="shared" si="28"/>
        <v>0.33726508585394388</v>
      </c>
      <c r="K251">
        <f>carboncycle!U351</f>
        <v>672.46397401893284</v>
      </c>
      <c r="L251" s="3">
        <f t="shared" si="29"/>
        <v>4.7838493154619286</v>
      </c>
      <c r="M251" s="3">
        <f t="shared" si="32"/>
        <v>1.2417738460768686</v>
      </c>
      <c r="N251" s="3">
        <f t="shared" si="30"/>
        <v>0.33746280478657031</v>
      </c>
      <c r="O251" s="16">
        <f t="shared" si="26"/>
        <v>-1.3247505283029426E-3</v>
      </c>
    </row>
    <row r="252" spans="1:18">
      <c r="A252">
        <f t="shared" si="33"/>
        <v>2096</v>
      </c>
      <c r="G252">
        <f>carbonlow!L352</f>
        <v>678.95307806604512</v>
      </c>
      <c r="H252" s="3">
        <f t="shared" si="27"/>
        <v>4.8352279382427694</v>
      </c>
      <c r="I252" s="3">
        <f t="shared" si="31"/>
        <v>1.2546592230421576</v>
      </c>
      <c r="J252" s="3">
        <f t="shared" si="28"/>
        <v>0.34241022019501083</v>
      </c>
      <c r="K252">
        <f>carboncycle!U352</f>
        <v>676.18581861445205</v>
      </c>
      <c r="L252" s="3">
        <f t="shared" si="29"/>
        <v>4.8133779881293464</v>
      </c>
      <c r="M252" s="3">
        <f t="shared" si="32"/>
        <v>1.2531533647401476</v>
      </c>
      <c r="N252" s="3">
        <f t="shared" si="30"/>
        <v>0.34259929150109919</v>
      </c>
      <c r="O252" s="16">
        <f t="shared" si="26"/>
        <v>-1.5058583020099992E-3</v>
      </c>
    </row>
    <row r="253" spans="1:18">
      <c r="A253">
        <f t="shared" si="33"/>
        <v>2097</v>
      </c>
      <c r="G253">
        <f>carbonlow!L353</f>
        <v>682.82689783323235</v>
      </c>
      <c r="H253" s="3">
        <f t="shared" si="27"/>
        <v>4.8656660296007557</v>
      </c>
      <c r="I253" s="3">
        <f t="shared" si="31"/>
        <v>1.2661917389097026</v>
      </c>
      <c r="J253" s="3">
        <f t="shared" si="28"/>
        <v>0.34759179453118261</v>
      </c>
      <c r="K253">
        <f>carboncycle!U353</f>
        <v>679.89184019472668</v>
      </c>
      <c r="L253" s="3">
        <f t="shared" si="29"/>
        <v>4.8426200668366608</v>
      </c>
      <c r="M253" s="3">
        <f t="shared" si="32"/>
        <v>1.2644982971843235</v>
      </c>
      <c r="N253" s="3">
        <f t="shared" si="30"/>
        <v>0.34777123863709697</v>
      </c>
      <c r="O253" s="16">
        <f t="shared" si="26"/>
        <v>-1.6934417253791079E-3</v>
      </c>
    </row>
    <row r="254" spans="1:18">
      <c r="A254">
        <f t="shared" si="33"/>
        <v>2098</v>
      </c>
      <c r="G254">
        <f>carbonlow!L354</f>
        <v>686.688432584574</v>
      </c>
      <c r="H254" s="3">
        <f t="shared" si="27"/>
        <v>4.8958362149362307</v>
      </c>
      <c r="I254" s="3">
        <f t="shared" si="31"/>
        <v>1.2776945660426904</v>
      </c>
      <c r="J254" s="3">
        <f t="shared" si="28"/>
        <v>0.35280944221525262</v>
      </c>
      <c r="K254">
        <f>carboncycle!U354</f>
        <v>683.58132326443047</v>
      </c>
      <c r="L254" s="3">
        <f t="shared" si="29"/>
        <v>4.8715737464963649</v>
      </c>
      <c r="M254" s="3">
        <f t="shared" si="32"/>
        <v>1.2758070593757609</v>
      </c>
      <c r="N254" s="3">
        <f t="shared" si="30"/>
        <v>0.35297824832964519</v>
      </c>
      <c r="O254" s="16">
        <f t="shared" si="26"/>
        <v>-1.8875066669294949E-3</v>
      </c>
    </row>
    <row r="255" spans="1:18">
      <c r="A255">
        <f t="shared" si="33"/>
        <v>2099</v>
      </c>
      <c r="G255">
        <f>carbonlow!L355</f>
        <v>690.53696628205421</v>
      </c>
      <c r="H255" s="3">
        <f t="shared" si="27"/>
        <v>4.9257364896360007</v>
      </c>
      <c r="I255" s="3">
        <f t="shared" si="31"/>
        <v>1.2891661548601749</v>
      </c>
      <c r="J255" s="3">
        <f t="shared" si="28"/>
        <v>0.35806278971859246</v>
      </c>
      <c r="K255">
        <f>carboncycle!U355</f>
        <v>687.25357038477671</v>
      </c>
      <c r="L255" s="3">
        <f t="shared" si="29"/>
        <v>4.9002374012964465</v>
      </c>
      <c r="M255" s="3">
        <f t="shared" si="32"/>
        <v>1.2870780997506535</v>
      </c>
      <c r="N255" s="3">
        <f t="shared" si="30"/>
        <v>0.35821991597638714</v>
      </c>
      <c r="O255" s="16">
        <f t="shared" si="26"/>
        <v>-2.0880551095214805E-3</v>
      </c>
    </row>
    <row r="256" spans="1:18">
      <c r="A256">
        <f t="shared" si="33"/>
        <v>2100</v>
      </c>
      <c r="G256">
        <f>carbonlow!L356</f>
        <v>694.37179782875546</v>
      </c>
      <c r="H256" s="3">
        <f t="shared" si="27"/>
        <v>4.9553650135398231</v>
      </c>
      <c r="I256" s="3">
        <f t="shared" si="31"/>
        <v>1.3006049850748074</v>
      </c>
      <c r="J256" s="3">
        <f t="shared" si="28"/>
        <v>0.36335145683259662</v>
      </c>
      <c r="K256">
        <f>carboncycle!U356</f>
        <v>690.90790203726363</v>
      </c>
      <c r="L256" s="3">
        <f t="shared" si="29"/>
        <v>4.9286095776376637</v>
      </c>
      <c r="M256" s="3">
        <f t="shared" si="32"/>
        <v>1.2983098998777192</v>
      </c>
      <c r="N256" s="3">
        <f t="shared" si="30"/>
        <v>0.36349583046022499</v>
      </c>
      <c r="O256" s="16">
        <f t="shared" si="26"/>
        <v>-2.2950851970882091E-3</v>
      </c>
    </row>
    <row r="257" spans="1:15">
      <c r="A257">
        <f t="shared" si="33"/>
        <v>2101</v>
      </c>
      <c r="G257">
        <f>carbonlow!L357</f>
        <v>698.19224096217511</v>
      </c>
      <c r="H257" s="3">
        <f t="shared" si="27"/>
        <v>4.9847201045433609</v>
      </c>
      <c r="I257" s="3">
        <f t="shared" si="31"/>
        <v>1.3120095663141091</v>
      </c>
      <c r="J257" s="3">
        <f t="shared" si="28"/>
        <v>0.36867505687301239</v>
      </c>
      <c r="K257">
        <f>carboncycle!U357</f>
        <v>694.54365648744658</v>
      </c>
      <c r="L257" s="3">
        <f t="shared" si="29"/>
        <v>4.956688987329346</v>
      </c>
      <c r="M257" s="3">
        <f t="shared" si="32"/>
        <v>1.3095009750302236</v>
      </c>
      <c r="N257" s="3">
        <f t="shared" si="30"/>
        <v>0.36880557437451633</v>
      </c>
      <c r="O257" s="16">
        <f t="shared" si="26"/>
        <v>-2.5085912838855862E-3</v>
      </c>
    </row>
    <row r="258" spans="1:15">
      <c r="A258">
        <f t="shared" si="33"/>
        <v>2102</v>
      </c>
      <c r="G258">
        <f>carbonlow!L358</f>
        <v>701.99762415101554</v>
      </c>
      <c r="H258" s="3">
        <f t="shared" si="27"/>
        <v>5.0138002324498876</v>
      </c>
      <c r="I258" s="3">
        <f t="shared" si="31"/>
        <v>1.3233784386591019</v>
      </c>
      <c r="J258" s="3">
        <f t="shared" si="28"/>
        <v>0.37403319688663783</v>
      </c>
      <c r="K258">
        <f>carboncycle!U358</f>
        <v>698.16018964837951</v>
      </c>
      <c r="L258" s="3">
        <f t="shared" si="29"/>
        <v>4.9844745010337057</v>
      </c>
      <c r="M258" s="3">
        <f t="shared" si="32"/>
        <v>1.3206498746729147</v>
      </c>
      <c r="N258" s="3">
        <f t="shared" si="30"/>
        <v>0.37414872425024076</v>
      </c>
      <c r="O258" s="16">
        <f t="shared" si="26"/>
        <v>-2.7285639861871491E-3</v>
      </c>
    </row>
    <row r="259" spans="1:15">
      <c r="A259">
        <f t="shared" si="33"/>
        <v>2103</v>
      </c>
      <c r="G259">
        <f>carbonlow!L359</f>
        <v>705.78729049498895</v>
      </c>
      <c r="H259" s="3">
        <f t="shared" si="27"/>
        <v>5.0426040130604504</v>
      </c>
      <c r="I259" s="3">
        <f t="shared" si="31"/>
        <v>1.3347101731054976</v>
      </c>
      <c r="J259" s="3">
        <f t="shared" si="28"/>
        <v>0.37942547785990544</v>
      </c>
      <c r="K259">
        <f>carboncycle!U359</f>
        <v>701.75687494339513</v>
      </c>
      <c r="L259" s="3">
        <f t="shared" si="29"/>
        <v>5.0119651419490507</v>
      </c>
      <c r="M259" s="3">
        <f t="shared" si="32"/>
        <v>1.3317551828691674</v>
      </c>
      <c r="N259" s="3">
        <f t="shared" si="30"/>
        <v>0.37952485078464154</v>
      </c>
      <c r="O259" s="16">
        <f t="shared" si="26"/>
        <v>-2.9549902363301683E-3</v>
      </c>
    </row>
    <row r="260" spans="1:15">
      <c r="A260">
        <f t="shared" si="33"/>
        <v>2104</v>
      </c>
      <c r="G260">
        <f>carbonlow!L360</f>
        <v>709.56059762721225</v>
      </c>
      <c r="H260" s="3">
        <f t="shared" si="27"/>
        <v>5.071130202492677</v>
      </c>
      <c r="I260" s="3">
        <f t="shared" si="31"/>
        <v>1.3460033719523921</v>
      </c>
      <c r="J260" s="3">
        <f t="shared" si="28"/>
        <v>0.38485149492890042</v>
      </c>
      <c r="K260">
        <f>carboncycle!U360</f>
        <v>705.33310316792767</v>
      </c>
      <c r="L260" s="3">
        <f t="shared" si="29"/>
        <v>5.0391600797226577</v>
      </c>
      <c r="M260" s="3">
        <f t="shared" si="32"/>
        <v>1.3428155186133519</v>
      </c>
      <c r="N260" s="3">
        <f t="shared" si="30"/>
        <v>0.38493351907088164</v>
      </c>
      <c r="O260" s="16">
        <f t="shared" si="26"/>
        <v>-3.1878533390401476E-3</v>
      </c>
    </row>
    <row r="261" spans="1:15">
      <c r="A261">
        <f t="shared" si="33"/>
        <v>2105</v>
      </c>
      <c r="G261">
        <f>carbonlow!L361</f>
        <v>713.31691761877892</v>
      </c>
      <c r="H261" s="3">
        <f t="shared" si="27"/>
        <v>5.0993776917186899</v>
      </c>
      <c r="I261" s="3">
        <f t="shared" si="31"/>
        <v>1.3572566691231278</v>
      </c>
      <c r="J261" s="3">
        <f t="shared" si="28"/>
        <v>0.39031083759039387</v>
      </c>
      <c r="K261">
        <f>carboncycle!U361</f>
        <v>708.88828235010601</v>
      </c>
      <c r="L261" s="3">
        <f t="shared" si="29"/>
        <v>5.0660586245843779</v>
      </c>
      <c r="M261" s="3">
        <f t="shared" si="32"/>
        <v>1.3538295360931913</v>
      </c>
      <c r="N261" s="3">
        <f t="shared" si="30"/>
        <v>0.39037428882828284</v>
      </c>
      <c r="O261" s="16">
        <f t="shared" si="26"/>
        <v>-3.4271330299364688E-3</v>
      </c>
    </row>
    <row r="262" spans="1:15">
      <c r="A262">
        <f t="shared" si="33"/>
        <v>2106</v>
      </c>
      <c r="G262">
        <f>carbonlow!L362</f>
        <v>717.05563688513246</v>
      </c>
      <c r="H262" s="3">
        <f t="shared" si="27"/>
        <v>5.127345501313056</v>
      </c>
      <c r="I262" s="3">
        <f t="shared" si="31"/>
        <v>1.3684687304227476</v>
      </c>
      <c r="J262" s="3">
        <f t="shared" si="28"/>
        <v>0.39580308991349977</v>
      </c>
      <c r="K262">
        <f>carboncycle!U362</f>
        <v>712.42183760987791</v>
      </c>
      <c r="L262" s="3">
        <f t="shared" si="29"/>
        <v>5.0926602216924515</v>
      </c>
      <c r="M262" s="3">
        <f t="shared" si="32"/>
        <v>1.3647959248866148</v>
      </c>
      <c r="N262" s="3">
        <f t="shared" si="30"/>
        <v>0.39584671463274751</v>
      </c>
      <c r="O262" s="16">
        <f t="shared" ref="O262:O325" si="34">M262-I262</f>
        <v>-3.672805536132806E-3</v>
      </c>
    </row>
    <row r="263" spans="1:15">
      <c r="A263">
        <f t="shared" si="33"/>
        <v>2107</v>
      </c>
      <c r="G263">
        <f>carbonlow!L363</f>
        <v>720.77615609387635</v>
      </c>
      <c r="H263" s="3">
        <f t="shared" ref="H263:H326" si="35">H$3*LN(G263/G$3)</f>
        <v>5.1550327764019936</v>
      </c>
      <c r="I263" s="3">
        <f t="shared" si="31"/>
        <v>1.379638253736218</v>
      </c>
      <c r="J263" s="3">
        <f t="shared" ref="J263:J326" si="36">J262+J$3*(I262-J262)</f>
        <v>0.40132783075159228</v>
      </c>
      <c r="K263">
        <f>carboncycle!U363</f>
        <v>715.93321101644688</v>
      </c>
      <c r="L263" s="3">
        <f t="shared" ref="L263:L326" si="37">L$3*LN(K263/K$3)</f>
        <v>5.118964445683317</v>
      </c>
      <c r="M263" s="3">
        <f t="shared" si="32"/>
        <v>1.3757134100973825</v>
      </c>
      <c r="N263" s="3">
        <f t="shared" ref="N263:N326" si="38">N262+N$3*(M262-N262)</f>
        <v>0.4013503461469895</v>
      </c>
      <c r="O263" s="16">
        <f t="shared" si="34"/>
        <v>-3.9248436388354957E-3</v>
      </c>
    </row>
    <row r="264" spans="1:15">
      <c r="A264">
        <f t="shared" si="33"/>
        <v>2108</v>
      </c>
      <c r="G264">
        <f>carbonlow!L364</f>
        <v>724.47789007368601</v>
      </c>
      <c r="H264" s="3">
        <f t="shared" si="35"/>
        <v>5.18243878180545</v>
      </c>
      <c r="I264" s="3">
        <f t="shared" ref="I264:I327" si="39">I263+I$3*(I$4*H264-I263)+I$5*(J263-I263)</f>
        <v>1.3907639691713742</v>
      </c>
      <c r="J264" s="3">
        <f t="shared" si="36"/>
        <v>0.40688463395414498</v>
      </c>
      <c r="K264">
        <f>carboncycle!U364</f>
        <v>719.42186144383493</v>
      </c>
      <c r="L264" s="3">
        <f t="shared" si="37"/>
        <v>5.1449709954175322</v>
      </c>
      <c r="M264" s="3">
        <f t="shared" ref="M264:M327" si="40">M263+M$3*(M$4*L264-M263)+M$5*(N263-M263)</f>
        <v>1.3865807524335312</v>
      </c>
      <c r="N264" s="3">
        <f t="shared" si="38"/>
        <v>0.40688472835022771</v>
      </c>
      <c r="O264" s="16">
        <f t="shared" si="34"/>
        <v>-4.183216737843054E-3</v>
      </c>
    </row>
    <row r="265" spans="1:15">
      <c r="A265">
        <f t="shared" si="33"/>
        <v>2109</v>
      </c>
      <c r="G265">
        <f>carbonlow!L365</f>
        <v>728.16026772400437</v>
      </c>
      <c r="H265" s="3">
        <f t="shared" si="35"/>
        <v>5.2095628973639689</v>
      </c>
      <c r="I265" s="3">
        <f t="shared" si="39"/>
        <v>1.4018446391503259</v>
      </c>
      <c r="J265" s="3">
        <f t="shared" si="36"/>
        <v>0.41247306857817884</v>
      </c>
      <c r="K265">
        <f>carboncycle!U365</f>
        <v>722.88726442440327</v>
      </c>
      <c r="L265" s="3">
        <f t="shared" si="37"/>
        <v>5.1706796889142579</v>
      </c>
      <c r="M265" s="3">
        <f t="shared" si="40"/>
        <v>1.3973967482324738</v>
      </c>
      <c r="N265" s="3">
        <f t="shared" si="38"/>
        <v>0.41244940176702088</v>
      </c>
      <c r="O265" s="16">
        <f t="shared" si="34"/>
        <v>-4.4478909178520265E-3</v>
      </c>
    </row>
    <row r="266" spans="1:15">
      <c r="A266">
        <f t="shared" si="33"/>
        <v>2110</v>
      </c>
      <c r="G266">
        <f>carbonlow!L366</f>
        <v>731.8227319252311</v>
      </c>
      <c r="H266" s="3">
        <f t="shared" si="35"/>
        <v>5.2364046134426783</v>
      </c>
      <c r="I266" s="3">
        <f t="shared" si="39"/>
        <v>1.4128790584528497</v>
      </c>
      <c r="J266" s="3">
        <f t="shared" si="36"/>
        <v>0.41809269909902863</v>
      </c>
      <c r="K266">
        <f>carboncycle!U366</f>
        <v>726.32891200019139</v>
      </c>
      <c r="L266" s="3">
        <f t="shared" si="37"/>
        <v>5.1960904584670695</v>
      </c>
      <c r="M266" s="3">
        <f t="shared" si="40"/>
        <v>1.4081602294363833</v>
      </c>
      <c r="N266" s="3">
        <f t="shared" si="38"/>
        <v>0.41804390269494468</v>
      </c>
      <c r="O266" s="16">
        <f t="shared" si="34"/>
        <v>-4.7188290164663638E-3</v>
      </c>
    </row>
    <row r="267" spans="1:15">
      <c r="A267">
        <f t="shared" si="33"/>
        <v>2111</v>
      </c>
      <c r="G267">
        <f>carbonlow!L367</f>
        <v>735.46473944912725</v>
      </c>
      <c r="H267" s="3">
        <f t="shared" si="35"/>
        <v>5.2629635266049473</v>
      </c>
      <c r="I267" s="3">
        <f t="shared" si="39"/>
        <v>1.4238660542151091</v>
      </c>
      <c r="J267" s="3">
        <f t="shared" si="36"/>
        <v>0.42374308562015833</v>
      </c>
      <c r="K267">
        <f>carboncycle!U367</f>
        <v>729.74631257195313</v>
      </c>
      <c r="L267" s="3">
        <f t="shared" si="37"/>
        <v>5.2212033459341338</v>
      </c>
      <c r="M267" s="3">
        <f t="shared" si="40"/>
        <v>1.4188700635212992</v>
      </c>
      <c r="N267" s="3">
        <f t="shared" si="38"/>
        <v>0.42366776343083606</v>
      </c>
      <c r="O267" s="16">
        <f t="shared" si="34"/>
        <v>-4.9959906938099596E-3</v>
      </c>
    </row>
    <row r="268" spans="1:15">
      <c r="A268">
        <f t="shared" si="33"/>
        <v>2112</v>
      </c>
      <c r="G268">
        <f>carbonlow!L368</f>
        <v>739.08576086918492</v>
      </c>
      <c r="H268" s="3">
        <f t="shared" si="35"/>
        <v>5.2892393354486797</v>
      </c>
      <c r="I268" s="3">
        <f t="shared" si="39"/>
        <v>1.4348044858868489</v>
      </c>
      <c r="J268" s="3">
        <f t="shared" si="36"/>
        <v>0.42942378408177767</v>
      </c>
      <c r="K268">
        <f>carboncycle!U368</f>
        <v>733.13899074579172</v>
      </c>
      <c r="L268" s="3">
        <f t="shared" si="37"/>
        <v>5.2460184981961131</v>
      </c>
      <c r="M268" s="3">
        <f t="shared" si="40"/>
        <v>1.4295251533832072</v>
      </c>
      <c r="N268" s="3">
        <f t="shared" si="38"/>
        <v>0.42932051249534992</v>
      </c>
      <c r="O268" s="16">
        <f t="shared" si="34"/>
        <v>-5.2793325036417649E-3</v>
      </c>
    </row>
    <row r="269" spans="1:15">
      <c r="A269">
        <f t="shared" si="33"/>
        <v>2113</v>
      </c>
      <c r="G269">
        <f>carbonlow!L369</f>
        <v>742.68528047072573</v>
      </c>
      <c r="H269" s="3">
        <f t="shared" si="35"/>
        <v>5.3152318365984357</v>
      </c>
      <c r="I269" s="3">
        <f t="shared" si="39"/>
        <v>1.4456932451500375</v>
      </c>
      <c r="J269" s="3">
        <f t="shared" si="36"/>
        <v>0.43513434646803045</v>
      </c>
      <c r="K269">
        <f>carboncycle!U369</f>
        <v>736.50648717731633</v>
      </c>
      <c r="L269" s="3">
        <f t="shared" si="37"/>
        <v>5.2705361627754197</v>
      </c>
      <c r="M269" s="3">
        <f t="shared" si="40"/>
        <v>1.4401244371841724</v>
      </c>
      <c r="N269" s="3">
        <f t="shared" si="38"/>
        <v>0.43500167485559293</v>
      </c>
      <c r="O269" s="16">
        <f t="shared" si="34"/>
        <v>-5.5688079658651191E-3</v>
      </c>
    </row>
    <row r="270" spans="1:15">
      <c r="A270">
        <f t="shared" si="33"/>
        <v>2114</v>
      </c>
      <c r="G270">
        <f>carbonlow!L370</f>
        <v>746.2627961605142</v>
      </c>
      <c r="H270" s="3">
        <f t="shared" si="35"/>
        <v>5.3409409208469434</v>
      </c>
      <c r="I270" s="3">
        <f t="shared" si="39"/>
        <v>1.4565312558017689</v>
      </c>
      <c r="J270" s="3">
        <f t="shared" si="36"/>
        <v>0.44087432101254426</v>
      </c>
      <c r="K270">
        <f>carboncycle!U370</f>
        <v>739.84835841325844</v>
      </c>
      <c r="L270" s="3">
        <f t="shared" si="37"/>
        <v>5.294756683610701</v>
      </c>
      <c r="M270" s="3">
        <f t="shared" si="40"/>
        <v>1.4506668881614315</v>
      </c>
      <c r="N270" s="3">
        <f t="shared" si="38"/>
        <v>0.44071077214561927</v>
      </c>
      <c r="O270" s="16">
        <f t="shared" si="34"/>
        <v>-5.8643676403373757E-3</v>
      </c>
    </row>
    <row r="271" spans="1:15">
      <c r="A271">
        <f t="shared" si="33"/>
        <v>2115</v>
      </c>
      <c r="G271">
        <f>carbonlow!L371</f>
        <v>749.81781937568815</v>
      </c>
      <c r="H271" s="3">
        <f t="shared" si="35"/>
        <v>5.3663665694397507</v>
      </c>
      <c r="I271" s="3">
        <f t="shared" si="39"/>
        <v>1.4673174736040702</v>
      </c>
      <c r="J271" s="3">
        <f t="shared" si="36"/>
        <v>0.44664325240214703</v>
      </c>
      <c r="K271">
        <f>carboncycle!U371</f>
        <v>743.16417673050842</v>
      </c>
      <c r="L271" s="3">
        <f t="shared" si="37"/>
        <v>5.3186804969807335</v>
      </c>
      <c r="M271" s="3">
        <f t="shared" si="40"/>
        <v>1.4611515144022034</v>
      </c>
      <c r="N271" s="3">
        <f t="shared" si="38"/>
        <v>0.4464473228845891</v>
      </c>
      <c r="O271" s="16">
        <f t="shared" si="34"/>
        <v>-6.1659592018667997E-3</v>
      </c>
    </row>
    <row r="272" spans="1:15">
      <c r="A272">
        <f t="shared" si="33"/>
        <v>2116</v>
      </c>
      <c r="G272">
        <f>carbonlow!L372</f>
        <v>753.34987499182432</v>
      </c>
      <c r="H272" s="3">
        <f t="shared" si="35"/>
        <v>5.3915088504971518</v>
      </c>
      <c r="I272" s="3">
        <f t="shared" si="39"/>
        <v>1.4780508861031141</v>
      </c>
      <c r="J272" s="3">
        <f t="shared" si="36"/>
        <v>0.45244068197857396</v>
      </c>
      <c r="K272">
        <f>carboncycle!U372</f>
        <v>746.45352997254622</v>
      </c>
      <c r="L272" s="3">
        <f t="shared" si="37"/>
        <v>5.3423081275721058</v>
      </c>
      <c r="M272" s="3">
        <f t="shared" si="40"/>
        <v>1.4715773585868144</v>
      </c>
      <c r="N272" s="3">
        <f t="shared" si="38"/>
        <v>0.45221084269240913</v>
      </c>
      <c r="O272" s="16">
        <f t="shared" si="34"/>
        <v>-6.4735275162997041E-3</v>
      </c>
    </row>
    <row r="273" spans="1:15">
      <c r="A273">
        <f t="shared" si="33"/>
        <v>2117</v>
      </c>
      <c r="G273">
        <f>carbonlow!L373</f>
        <v>756.85850122997954</v>
      </c>
      <c r="H273" s="3">
        <f t="shared" si="35"/>
        <v>5.4163679155676761</v>
      </c>
      <c r="I273" s="3">
        <f t="shared" si="39"/>
        <v>1.4887305124201946</v>
      </c>
      <c r="J273" s="3">
        <f t="shared" si="36"/>
        <v>0.45826614793800136</v>
      </c>
      <c r="K273">
        <f>carboncycle!U373</f>
        <v>749.7160213832575</v>
      </c>
      <c r="L273" s="3">
        <f t="shared" si="37"/>
        <v>5.3656401846853194</v>
      </c>
      <c r="M273" s="3">
        <f t="shared" si="40"/>
        <v>1.4819434977026029</v>
      </c>
      <c r="N273" s="3">
        <f t="shared" si="38"/>
        <v>0.45800084450268935</v>
      </c>
      <c r="O273" s="16">
        <f t="shared" si="34"/>
        <v>-6.7870147175916884E-3</v>
      </c>
    </row>
    <row r="274" spans="1:15">
      <c r="A274">
        <f t="shared" si="33"/>
        <v>2118</v>
      </c>
      <c r="G274">
        <f>carbonlow!L374</f>
        <v>760.3432495625575</v>
      </c>
      <c r="H274" s="3">
        <f t="shared" si="35"/>
        <v>5.4409439963077872</v>
      </c>
      <c r="I274" s="3">
        <f t="shared" si="39"/>
        <v>1.499355403016686</v>
      </c>
      <c r="J274" s="3">
        <f t="shared" si="36"/>
        <v>0.4641191855282602</v>
      </c>
      <c r="K274">
        <f>carboncycle!U374</f>
        <v>752.95126943814034</v>
      </c>
      <c r="L274" s="3">
        <f t="shared" si="37"/>
        <v>5.3886773585742072</v>
      </c>
      <c r="M274" s="3">
        <f t="shared" si="40"/>
        <v>1.4922490427309245</v>
      </c>
      <c r="N274" s="3">
        <f t="shared" si="38"/>
        <v>0.46381683877286484</v>
      </c>
      <c r="O274" s="16">
        <f t="shared" si="34"/>
        <v>-7.1063602857615038E-3</v>
      </c>
    </row>
    <row r="275" spans="1:15">
      <c r="A275">
        <f t="shared" si="33"/>
        <v>2119</v>
      </c>
      <c r="G275">
        <f>carbonlow!L375</f>
        <v>763.80368461786907</v>
      </c>
      <c r="H275" s="3">
        <f t="shared" si="35"/>
        <v>5.4652374012825575</v>
      </c>
      <c r="I275" s="3">
        <f t="shared" si="39"/>
        <v>1.5099246394350805</v>
      </c>
      <c r="J275" s="3">
        <f t="shared" si="36"/>
        <v>0.46999932724359444</v>
      </c>
      <c r="K275">
        <f>carboncycle!U375</f>
        <v>756.15890767292228</v>
      </c>
      <c r="L275" s="3">
        <f t="shared" si="37"/>
        <v>5.4114204169137032</v>
      </c>
      <c r="M275" s="3">
        <f t="shared" si="40"/>
        <v>1.5024931383094535</v>
      </c>
      <c r="N275" s="3">
        <f t="shared" si="38"/>
        <v>0.46965833369134663</v>
      </c>
      <c r="O275" s="16">
        <f t="shared" si="34"/>
        <v>-7.4315011256269603E-3</v>
      </c>
    </row>
    <row r="276" spans="1:15">
      <c r="A276">
        <f t="shared" si="33"/>
        <v>2120</v>
      </c>
      <c r="G276">
        <f>carbonlow!L376</f>
        <v>767.2393840832724</v>
      </c>
      <c r="H276" s="3">
        <f t="shared" si="35"/>
        <v>5.489248512882452</v>
      </c>
      <c r="I276" s="3">
        <f t="shared" si="39"/>
        <v>1.520437334018077</v>
      </c>
      <c r="J276" s="3">
        <f t="shared" si="36"/>
        <v>0.47590610301684211</v>
      </c>
      <c r="K276">
        <f>carboncycle!U376</f>
        <v>759.33858450961975</v>
      </c>
      <c r="L276" s="3">
        <f t="shared" si="37"/>
        <v>5.4338702013912989</v>
      </c>
      <c r="M276" s="3">
        <f t="shared" si="40"/>
        <v>1.5126749623718556</v>
      </c>
      <c r="N276" s="3">
        <f t="shared" si="38"/>
        <v>0.47552483538157747</v>
      </c>
      <c r="O276" s="16">
        <f t="shared" si="34"/>
        <v>-7.7623716462213999E-3</v>
      </c>
    </row>
    <row r="277" spans="1:15">
      <c r="A277">
        <f t="shared" si="33"/>
        <v>2121</v>
      </c>
      <c r="G277">
        <f>carbonlow!L377</f>
        <v>770.64993860678487</v>
      </c>
      <c r="H277" s="3">
        <f t="shared" si="35"/>
        <v>5.5129777843514587</v>
      </c>
      <c r="I277" s="3">
        <f t="shared" si="39"/>
        <v>1.5308926296075787</v>
      </c>
      <c r="J277" s="3">
        <f t="shared" si="36"/>
        <v>0.48183904040892911</v>
      </c>
      <c r="K277">
        <f>carboncycle!U377</f>
        <v>762.48996308008248</v>
      </c>
      <c r="L277" s="3">
        <f t="shared" si="37"/>
        <v>5.4560276244176329</v>
      </c>
      <c r="M277" s="3">
        <f t="shared" si="40"/>
        <v>1.522793725766789</v>
      </c>
      <c r="N277" s="3">
        <f t="shared" si="38"/>
        <v>0.48141584810288224</v>
      </c>
      <c r="O277" s="16">
        <f t="shared" si="34"/>
        <v>-8.0989038407897063E-3</v>
      </c>
    </row>
    <row r="278" spans="1:15">
      <c r="A278">
        <f t="shared" si="33"/>
        <v>2122</v>
      </c>
      <c r="G278">
        <f>carbonlow!L378</f>
        <v>774.03495169708344</v>
      </c>
      <c r="H278" s="3">
        <f t="shared" si="35"/>
        <v>5.5364257369221024</v>
      </c>
      <c r="I278" s="3">
        <f t="shared" si="39"/>
        <v>1.5412896992253478</v>
      </c>
      <c r="J278" s="3">
        <f t="shared" si="36"/>
        <v>0.48779766479557746</v>
      </c>
      <c r="K278">
        <f>carboncycle!U378</f>
        <v>765.6127210470803</v>
      </c>
      <c r="L278" s="3">
        <f t="shared" si="37"/>
        <v>5.4778936659519246</v>
      </c>
      <c r="M278" s="3">
        <f t="shared" si="40"/>
        <v>1.5328486718580778</v>
      </c>
      <c r="N278" s="3">
        <f t="shared" si="38"/>
        <v>0.48733087444801321</v>
      </c>
      <c r="O278" s="16">
        <f t="shared" si="34"/>
        <v>-8.4410273672699265E-3</v>
      </c>
    </row>
    <row r="279" spans="1:15">
      <c r="A279">
        <f t="shared" si="33"/>
        <v>2123</v>
      </c>
      <c r="G279">
        <f>carbonlow!L379</f>
        <v>777.39403962180927</v>
      </c>
      <c r="H279" s="3">
        <f t="shared" si="35"/>
        <v>5.5595929570530034</v>
      </c>
      <c r="I279" s="3">
        <f t="shared" si="39"/>
        <v>1.5516277457369676</v>
      </c>
      <c r="J279" s="3">
        <f t="shared" si="36"/>
        <v>0.49378149955113854</v>
      </c>
      <c r="K279">
        <f>carboncycle!U379</f>
        <v>768.7065504229937</v>
      </c>
      <c r="L279" s="3">
        <f t="shared" si="37"/>
        <v>5.4994693704380904</v>
      </c>
      <c r="M279" s="3">
        <f t="shared" si="40"/>
        <v>1.5428390761078057</v>
      </c>
      <c r="N279" s="3">
        <f t="shared" si="38"/>
        <v>0.49326941553730236</v>
      </c>
      <c r="O279" s="16">
        <f t="shared" si="34"/>
        <v>-8.788669629161916E-3</v>
      </c>
    </row>
    <row r="280" spans="1:15">
      <c r="A280">
        <f t="shared" si="33"/>
        <v>2124</v>
      </c>
      <c r="G280">
        <f>carbonlow!L380</f>
        <v>780.72683130411929</v>
      </c>
      <c r="H280" s="3">
        <f t="shared" si="35"/>
        <v>5.5824800937649188</v>
      </c>
      <c r="I280" s="3">
        <f t="shared" si="39"/>
        <v>1.5619060015006558</v>
      </c>
      <c r="J280" s="3">
        <f t="shared" si="36"/>
        <v>0.49979006622947403</v>
      </c>
      <c r="K280">
        <f>carboncycle!U380</f>
        <v>771.77115738618431</v>
      </c>
      <c r="L280" s="3">
        <f t="shared" si="37"/>
        <v>5.520755843847585</v>
      </c>
      <c r="M280" s="3">
        <f t="shared" si="40"/>
        <v>1.5527642456439688</v>
      </c>
      <c r="N280" s="3">
        <f t="shared" si="38"/>
        <v>0.49923097120934284</v>
      </c>
      <c r="O280" s="16">
        <f t="shared" si="34"/>
        <v>-9.1417558566870838E-3</v>
      </c>
    </row>
    <row r="281" spans="1:15">
      <c r="A281">
        <f t="shared" si="33"/>
        <v>2125</v>
      </c>
      <c r="G281">
        <f>carbonlow!L381</f>
        <v>784.03296821742754</v>
      </c>
      <c r="H281" s="3">
        <f t="shared" si="35"/>
        <v>5.6050878560713286</v>
      </c>
      <c r="I281" s="3">
        <f t="shared" si="39"/>
        <v>1.5721237280023903</v>
      </c>
      <c r="J281" s="3">
        <f t="shared" si="36"/>
        <v>0.50582288474181436</v>
      </c>
      <c r="K281">
        <f>carboncycle!U381</f>
        <v>774.80626209512729</v>
      </c>
      <c r="L281" s="3">
        <f t="shared" si="37"/>
        <v>5.5417542508251536</v>
      </c>
      <c r="M281" s="3">
        <f t="shared" si="40"/>
        <v>1.562623518814239</v>
      </c>
      <c r="N281" s="3">
        <f t="shared" si="38"/>
        <v>0.50521504020813157</v>
      </c>
      <c r="O281" s="16">
        <f t="shared" si="34"/>
        <v>-9.5002091881513095E-3</v>
      </c>
    </row>
    <row r="282" spans="1:15">
      <c r="A282">
        <f t="shared" si="33"/>
        <v>2126</v>
      </c>
      <c r="G282">
        <f>carbonlow!L382</f>
        <v>787.31210427829319</v>
      </c>
      <c r="H282" s="3">
        <f t="shared" si="35"/>
        <v>5.6274170104998245</v>
      </c>
      <c r="I282" s="3">
        <f t="shared" si="39"/>
        <v>1.5822802154787132</v>
      </c>
      <c r="J282" s="3">
        <f t="shared" si="36"/>
        <v>0.5118794735315344</v>
      </c>
      <c r="K282">
        <f>carboncycle!U382</f>
        <v>777.81159850039376</v>
      </c>
      <c r="L282" s="3">
        <f t="shared" si="37"/>
        <v>5.5624658119338584</v>
      </c>
      <c r="M282" s="3">
        <f t="shared" si="40"/>
        <v>1.5724162647272981</v>
      </c>
      <c r="N282" s="3">
        <f t="shared" si="38"/>
        <v>0.51122112036661427</v>
      </c>
      <c r="O282" s="16">
        <f t="shared" si="34"/>
        <v>-9.863950751415107E-3</v>
      </c>
    </row>
    <row r="283" spans="1:15">
      <c r="A283">
        <f t="shared" si="33"/>
        <v>2127</v>
      </c>
      <c r="G283">
        <f>carbonlow!L383</f>
        <v>790.56390573742738</v>
      </c>
      <c r="H283" s="3">
        <f t="shared" si="35"/>
        <v>5.6494683787007283</v>
      </c>
      <c r="I283" s="3">
        <f t="shared" si="39"/>
        <v>1.592374782528504</v>
      </c>
      <c r="J283" s="3">
        <f t="shared" si="36"/>
        <v>0.51795934974579438</v>
      </c>
      <c r="K283">
        <f>carboncycle!U383</f>
        <v>780.78691415458115</v>
      </c>
      <c r="L283" s="3">
        <f t="shared" si="37"/>
        <v>5.5828918009958848</v>
      </c>
      <c r="M283" s="3">
        <f t="shared" si="40"/>
        <v>1.5821418827831162</v>
      </c>
      <c r="N283" s="3">
        <f t="shared" si="38"/>
        <v>0.51724870878658291</v>
      </c>
      <c r="O283" s="16">
        <f t="shared" si="34"/>
        <v>-1.0232899745387769E-2</v>
      </c>
    </row>
    <row r="284" spans="1:15">
      <c r="A284">
        <f t="shared" si="33"/>
        <v>2128</v>
      </c>
      <c r="G284">
        <f>carbonlow!L384</f>
        <v>793.78805106879338</v>
      </c>
      <c r="H284" s="3">
        <f t="shared" si="35"/>
        <v>5.6712428351395445</v>
      </c>
      <c r="I284" s="3">
        <f t="shared" si="39"/>
        <v>1.6024067757149263</v>
      </c>
      <c r="J284" s="3">
        <f t="shared" si="36"/>
        <v>0.52406202940400015</v>
      </c>
      <c r="K284">
        <f>carboncycle!U384</f>
        <v>783.73197002029383</v>
      </c>
      <c r="L284" s="3">
        <f t="shared" si="37"/>
        <v>5.6030335425257514</v>
      </c>
      <c r="M284" s="3">
        <f t="shared" si="40"/>
        <v>1.5917998021934709</v>
      </c>
      <c r="N284" s="3">
        <f t="shared" si="38"/>
        <v>0.52329730201488323</v>
      </c>
      <c r="O284" s="16">
        <f t="shared" si="34"/>
        <v>-1.0606973521455343E-2</v>
      </c>
    </row>
    <row r="285" spans="1:15">
      <c r="A285">
        <f t="shared" si="33"/>
        <v>2129</v>
      </c>
      <c r="G285">
        <f>carbonlow!L385</f>
        <v>796.98423085678871</v>
      </c>
      <c r="H285" s="3">
        <f t="shared" si="35"/>
        <v>5.6927413048699655</v>
      </c>
      <c r="I285" s="3">
        <f t="shared" si="39"/>
        <v>1.6123755691586863</v>
      </c>
      <c r="J285" s="3">
        <f t="shared" si="36"/>
        <v>0.53018702756304625</v>
      </c>
      <c r="K285">
        <f>carboncycle!U385</f>
        <v>786.64654027628035</v>
      </c>
      <c r="L285" s="3">
        <f t="shared" si="37"/>
        <v>5.6228924092527439</v>
      </c>
      <c r="M285" s="3">
        <f t="shared" si="40"/>
        <v>1.6013894814939245</v>
      </c>
      <c r="N285" s="3">
        <f t="shared" si="38"/>
        <v>0.52936639621589765</v>
      </c>
      <c r="O285" s="16">
        <f t="shared" si="34"/>
        <v>-1.0986087664761834E-2</v>
      </c>
    </row>
    <row r="286" spans="1:15">
      <c r="A286">
        <f t="shared" si="33"/>
        <v>2130</v>
      </c>
      <c r="G286">
        <f>carbonlow!L386</f>
        <v>800.15214768150395</v>
      </c>
      <c r="H286" s="3">
        <f t="shared" si="35"/>
        <v>5.7139647613843385</v>
      </c>
      <c r="I286" s="3">
        <f t="shared" si="39"/>
        <v>1.6222805641236662</v>
      </c>
      <c r="J286" s="3">
        <f t="shared" si="36"/>
        <v>0.53633385847930948</v>
      </c>
      <c r="K286">
        <f>carboncycle!U386</f>
        <v>789.53041212184155</v>
      </c>
      <c r="L286" s="3">
        <f t="shared" si="37"/>
        <v>5.6424698197294463</v>
      </c>
      <c r="M286" s="3">
        <f t="shared" si="40"/>
        <v>1.6109104080484049</v>
      </c>
      <c r="N286" s="3">
        <f t="shared" si="38"/>
        <v>0.53545548734027681</v>
      </c>
      <c r="O286" s="16">
        <f t="shared" si="34"/>
        <v>-1.1370156075261262E-2</v>
      </c>
    </row>
    <row r="287" spans="1:15">
      <c r="A287">
        <f t="shared" si="33"/>
        <v>2131</v>
      </c>
      <c r="G287">
        <f>carbonlow!L387</f>
        <v>803.29151600206364</v>
      </c>
      <c r="H287" s="3">
        <f t="shared" si="35"/>
        <v>5.7349142245386071</v>
      </c>
      <c r="I287" s="3">
        <f t="shared" si="39"/>
        <v>1.6321211885959315</v>
      </c>
      <c r="J287" s="3">
        <f t="shared" si="36"/>
        <v>0.54250203576736944</v>
      </c>
      <c r="K287">
        <f>carboncycle!U387</f>
        <v>792.38338557962447</v>
      </c>
      <c r="L287" s="3">
        <f t="shared" si="37"/>
        <v>5.6617672360234383</v>
      </c>
      <c r="M287" s="3">
        <f t="shared" si="40"/>
        <v>1.6203620975474686</v>
      </c>
      <c r="N287" s="3">
        <f t="shared" si="38"/>
        <v>0.54156407128989903</v>
      </c>
      <c r="O287" s="16">
        <f t="shared" si="34"/>
        <v>-1.1759091048462844E-2</v>
      </c>
    </row>
    <row r="288" spans="1:15">
      <c r="A288">
        <f t="shared" si="33"/>
        <v>2132</v>
      </c>
      <c r="G288">
        <f>carbonlow!L388</f>
        <v>806.40206203805803</v>
      </c>
      <c r="H288" s="3">
        <f t="shared" si="35"/>
        <v>5.7555907585488848</v>
      </c>
      <c r="I288" s="3">
        <f t="shared" si="39"/>
        <v>1.6418968968570478</v>
      </c>
      <c r="J288" s="3">
        <f t="shared" si="36"/>
        <v>0.5486910725554357</v>
      </c>
      <c r="K288">
        <f>carboncycle!U388</f>
        <v>795.20527329692118</v>
      </c>
      <c r="L288" s="3">
        <f t="shared" si="37"/>
        <v>5.6807861614892667</v>
      </c>
      <c r="M288" s="3">
        <f t="shared" si="40"/>
        <v>1.6297440935012573</v>
      </c>
      <c r="N288" s="3">
        <f t="shared" si="38"/>
        <v>0.54769164407904203</v>
      </c>
      <c r="O288" s="16">
        <f t="shared" si="34"/>
        <v>-1.2152803355790498E-2</v>
      </c>
    </row>
    <row r="289" spans="1:15">
      <c r="A289">
        <f t="shared" si="33"/>
        <v>2133</v>
      </c>
      <c r="G289">
        <f>carbonlow!L389</f>
        <v>809.48352364908783</v>
      </c>
      <c r="H289" s="3">
        <f t="shared" si="35"/>
        <v>5.7759954700569764</v>
      </c>
      <c r="I289" s="3">
        <f t="shared" si="39"/>
        <v>1.6516071690525869</v>
      </c>
      <c r="J289" s="3">
        <f t="shared" si="36"/>
        <v>0.55490048163746886</v>
      </c>
      <c r="K289">
        <f>carboncycle!U389</f>
        <v>797.99590034559913</v>
      </c>
      <c r="L289" s="3">
        <f t="shared" si="37"/>
        <v>5.6995281386180343</v>
      </c>
      <c r="M289" s="3">
        <f t="shared" si="40"/>
        <v>1.6390559667280979</v>
      </c>
      <c r="N289" s="3">
        <f t="shared" si="38"/>
        <v>0.55383770199176019</v>
      </c>
      <c r="O289" s="16">
        <f t="shared" si="34"/>
        <v>-1.2551202324488919E-2</v>
      </c>
    </row>
    <row r="290" spans="1:15">
      <c r="A290">
        <f t="shared" si="33"/>
        <v>2134</v>
      </c>
      <c r="G290">
        <f>carbonlow!L390</f>
        <v>812.53565021244287</v>
      </c>
      <c r="H290" s="3">
        <f t="shared" si="35"/>
        <v>5.796129506262206</v>
      </c>
      <c r="I290" s="3">
        <f t="shared" si="39"/>
        <v>1.6612515107566388</v>
      </c>
      <c r="J290" s="3">
        <f t="shared" si="36"/>
        <v>0.56112977562198674</v>
      </c>
      <c r="K290">
        <f>carboncycle!U390</f>
        <v>800.75510402078191</v>
      </c>
      <c r="L290" s="3">
        <f t="shared" si="37"/>
        <v>5.7179947469618764</v>
      </c>
      <c r="M290" s="3">
        <f t="shared" si="40"/>
        <v>1.6482973148396387</v>
      </c>
      <c r="N290" s="3">
        <f t="shared" si="38"/>
        <v>0.56000174173546258</v>
      </c>
      <c r="O290" s="16">
        <f t="shared" si="34"/>
        <v>-1.2954195917000089E-2</v>
      </c>
    </row>
    <row r="291" spans="1:15">
      <c r="A291">
        <f t="shared" si="33"/>
        <v>2135</v>
      </c>
      <c r="G291">
        <f>carbonlow!L391</f>
        <v>815.55820249894896</v>
      </c>
      <c r="H291" s="3">
        <f t="shared" si="35"/>
        <v>5.8159940531171079</v>
      </c>
      <c r="I291" s="3">
        <f t="shared" si="39"/>
        <v>1.6708294525331031</v>
      </c>
      <c r="J291" s="3">
        <f t="shared" si="36"/>
        <v>0.56737846707755157</v>
      </c>
      <c r="K291">
        <f>carboncycle!U391</f>
        <v>803.48273363841122</v>
      </c>
      <c r="L291" s="3">
        <f t="shared" si="37"/>
        <v>5.736187601130891</v>
      </c>
      <c r="M291" s="3">
        <f t="shared" si="40"/>
        <v>1.6574677617233557</v>
      </c>
      <c r="N291" s="3">
        <f t="shared" si="38"/>
        <v>0.56618326059069435</v>
      </c>
      <c r="O291" s="16">
        <f t="shared" si="34"/>
        <v>-1.3361690809747362E-2</v>
      </c>
    </row>
    <row r="292" spans="1:15">
      <c r="A292">
        <f t="shared" si="33"/>
        <v>2136</v>
      </c>
      <c r="G292">
        <f>carbonlow!L392</f>
        <v>818.55095254701769</v>
      </c>
      <c r="H292" s="3">
        <f t="shared" si="35"/>
        <v>5.835590333584598</v>
      </c>
      <c r="I292" s="3">
        <f t="shared" si="39"/>
        <v>1.6803405494944736</v>
      </c>
      <c r="J292" s="3">
        <f t="shared" si="36"/>
        <v>0.57364606867493906</v>
      </c>
      <c r="K292">
        <f>carboncycle!U392</f>
        <v>806.17865033181693</v>
      </c>
      <c r="L292" s="3">
        <f t="shared" si="37"/>
        <v>5.7541083488600311</v>
      </c>
      <c r="M292" s="3">
        <f t="shared" si="40"/>
        <v>1.6665669570232162</v>
      </c>
      <c r="N292" s="3">
        <f t="shared" si="38"/>
        <v>0.57238175655712786</v>
      </c>
      <c r="O292" s="16">
        <f t="shared" si="34"/>
        <v>-1.3773592471257423E-2</v>
      </c>
    </row>
    <row r="293" spans="1:15">
      <c r="A293">
        <f t="shared" si="33"/>
        <v>2137</v>
      </c>
      <c r="G293">
        <f>carbonlow!L393</f>
        <v>821.5136835349432</v>
      </c>
      <c r="H293" s="3">
        <f t="shared" si="35"/>
        <v>5.8549196059543576</v>
      </c>
      <c r="I293" s="3">
        <f t="shared" si="39"/>
        <v>1.6897843808587902</v>
      </c>
      <c r="J293" s="3">
        <f t="shared" si="36"/>
        <v>0.57993209332599405</v>
      </c>
      <c r="K293">
        <f>carboncycle!U393</f>
        <v>808.84272684742393</v>
      </c>
      <c r="L293" s="3">
        <f t="shared" si="37"/>
        <v>5.7717586691436651</v>
      </c>
      <c r="M293" s="3">
        <f t="shared" si="40"/>
        <v>1.6755945756192285</v>
      </c>
      <c r="N293" s="3">
        <f t="shared" si="38"/>
        <v>0.57859672849577526</v>
      </c>
      <c r="O293" s="16">
        <f t="shared" si="34"/>
        <v>-1.4189805239561704E-2</v>
      </c>
    </row>
    <row r="294" spans="1:15">
      <c r="A294">
        <f t="shared" si="33"/>
        <v>2138</v>
      </c>
      <c r="G294">
        <f>carbonlow!L394</f>
        <v>824.44618965148936</v>
      </c>
      <c r="H294" s="3">
        <f t="shared" si="35"/>
        <v>5.8739831622162564</v>
      </c>
      <c r="I294" s="3">
        <f t="shared" si="39"/>
        <v>1.6991605495053843</v>
      </c>
      <c r="J294" s="3">
        <f t="shared" si="36"/>
        <v>0.58623605431918036</v>
      </c>
      <c r="K294">
        <f>carboncycle!U394</f>
        <v>811.47484733972385</v>
      </c>
      <c r="L294" s="3">
        <f t="shared" si="37"/>
        <v>5.7891402704355173</v>
      </c>
      <c r="M294" s="3">
        <f t="shared" si="40"/>
        <v>1.6845503171065674</v>
      </c>
      <c r="N294" s="3">
        <f t="shared" si="38"/>
        <v>0.58482767626743648</v>
      </c>
      <c r="O294" s="16">
        <f t="shared" si="34"/>
        <v>-1.4610232398816869E-2</v>
      </c>
    </row>
    <row r="295" spans="1:15">
      <c r="A295">
        <f t="shared" si="33"/>
        <v>2139</v>
      </c>
      <c r="G295">
        <f>carbonlow!L395</f>
        <v>827.34827596482353</v>
      </c>
      <c r="H295" s="3">
        <f t="shared" si="35"/>
        <v>5.8927823264887502</v>
      </c>
      <c r="I295" s="3">
        <f t="shared" si="39"/>
        <v>1.7084686815300016</v>
      </c>
      <c r="J295" s="3">
        <f t="shared" si="36"/>
        <v>0.59255746545183796</v>
      </c>
      <c r="K295">
        <f>carboncycle!U395</f>
        <v>814.07490716564212</v>
      </c>
      <c r="L295" s="3">
        <f t="shared" si="37"/>
        <v>5.8062548889118624</v>
      </c>
      <c r="M295" s="3">
        <f t="shared" si="40"/>
        <v>1.6934339052749148</v>
      </c>
      <c r="N295" s="3">
        <f t="shared" si="38"/>
        <v>0.59107410086740275</v>
      </c>
      <c r="O295" s="16">
        <f t="shared" si="34"/>
        <v>-1.5034776255086868E-2</v>
      </c>
    </row>
    <row r="296" spans="1:15">
      <c r="A296">
        <f t="shared" si="33"/>
        <v>2140</v>
      </c>
      <c r="G296">
        <f>carbonlow!L396</f>
        <v>830.2197582898458</v>
      </c>
      <c r="H296" s="3">
        <f t="shared" si="35"/>
        <v>5.9113184535002512</v>
      </c>
      <c r="I296" s="3">
        <f t="shared" si="39"/>
        <v>1.7177084257998481</v>
      </c>
      <c r="J296" s="3">
        <f t="shared" si="36"/>
        <v>0.59889584115916195</v>
      </c>
      <c r="K296">
        <f>carboncycle!U396</f>
        <v>816.64281267842853</v>
      </c>
      <c r="L296" s="3">
        <f t="shared" si="37"/>
        <v>5.8231042867958696</v>
      </c>
      <c r="M296" s="3">
        <f t="shared" si="40"/>
        <v>1.7022450875886137</v>
      </c>
      <c r="N296" s="3">
        <f t="shared" si="38"/>
        <v>0.59733550455643747</v>
      </c>
      <c r="O296" s="16">
        <f t="shared" si="34"/>
        <v>-1.5463338211234356E-2</v>
      </c>
    </row>
    <row r="297" spans="1:15">
      <c r="A297">
        <f t="shared" si="33"/>
        <v>2141</v>
      </c>
      <c r="G297">
        <f>carbonlow!L397</f>
        <v>833.06046305397888</v>
      </c>
      <c r="H297" s="3">
        <f t="shared" si="35"/>
        <v>5.9295929271215932</v>
      </c>
      <c r="I297" s="3">
        <f t="shared" si="39"/>
        <v>1.726879453509065</v>
      </c>
      <c r="J297" s="3">
        <f t="shared" si="36"/>
        <v>0.60525069663992104</v>
      </c>
      <c r="K297">
        <f>carboncycle!U397</f>
        <v>819.17848102119933</v>
      </c>
      <c r="L297" s="3">
        <f t="shared" si="37"/>
        <v>5.8396902507410733</v>
      </c>
      <c r="M297" s="3">
        <f t="shared" si="40"/>
        <v>1.710983634668195</v>
      </c>
      <c r="N297" s="3">
        <f t="shared" si="38"/>
        <v>0.60361139098806027</v>
      </c>
      <c r="O297" s="16">
        <f t="shared" si="34"/>
        <v>-1.5895818840869991E-2</v>
      </c>
    </row>
    <row r="298" spans="1:15">
      <c r="A298">
        <f t="shared" si="33"/>
        <v>2142</v>
      </c>
      <c r="G298">
        <f>carbonlow!L398</f>
        <v>835.87022716147499</v>
      </c>
      <c r="H298" s="3">
        <f t="shared" si="35"/>
        <v>5.9476071589477337</v>
      </c>
      <c r="I298" s="3">
        <f t="shared" si="39"/>
        <v>1.7359814577351074</v>
      </c>
      <c r="J298" s="3">
        <f t="shared" si="36"/>
        <v>0.61162154797893775</v>
      </c>
      <c r="K298">
        <f>carboncycle!U398</f>
        <v>821.68183992025695</v>
      </c>
      <c r="L298" s="3">
        <f t="shared" si="37"/>
        <v>5.8560145902720819</v>
      </c>
      <c r="M298" s="3">
        <f t="shared" si="40"/>
        <v>1.719649339773796</v>
      </c>
      <c r="N298" s="3">
        <f t="shared" si="38"/>
        <v>0.60990126533216349</v>
      </c>
      <c r="O298" s="16">
        <f t="shared" si="34"/>
        <v>-1.6332117961311399E-2</v>
      </c>
    </row>
    <row r="299" spans="1:15">
      <c r="A299">
        <f t="shared" si="33"/>
        <v>2143</v>
      </c>
      <c r="G299">
        <f>carbonlow!L399</f>
        <v>838.64889785630953</v>
      </c>
      <c r="H299" s="3">
        <f t="shared" si="35"/>
        <v>5.9653625869269931</v>
      </c>
      <c r="I299" s="3">
        <f t="shared" si="39"/>
        <v>1.7450141529964605</v>
      </c>
      <c r="J299" s="3">
        <f t="shared" si="36"/>
        <v>0.61800791226635277</v>
      </c>
      <c r="K299">
        <f>carboncycle!U399</f>
        <v>824.1528274783152</v>
      </c>
      <c r="L299" s="3">
        <f t="shared" si="37"/>
        <v>5.8720791362806102</v>
      </c>
      <c r="M299" s="3">
        <f t="shared" si="40"/>
        <v>1.7282420182909537</v>
      </c>
      <c r="N299" s="3">
        <f t="shared" si="38"/>
        <v>0.61620463439499196</v>
      </c>
      <c r="O299" s="16">
        <f t="shared" si="34"/>
        <v>-1.6772134705506758E-2</v>
      </c>
    </row>
    <row r="300" spans="1:15">
      <c r="A300">
        <f t="shared" si="33"/>
        <v>2144</v>
      </c>
      <c r="G300">
        <f>carbonlow!L400</f>
        <v>841.39633258372498</v>
      </c>
      <c r="H300" s="3">
        <f t="shared" si="35"/>
        <v>5.9828606740361181</v>
      </c>
      <c r="I300" s="3">
        <f t="shared" si="39"/>
        <v>1.7539772748121052</v>
      </c>
      <c r="J300" s="3">
        <f t="shared" si="36"/>
        <v>0.62440930771369973</v>
      </c>
      <c r="K300">
        <f>carboncycle!U400</f>
        <v>826.59139196775095</v>
      </c>
      <c r="L300" s="3">
        <f t="shared" si="37"/>
        <v>5.8878857395750668</v>
      </c>
      <c r="M300" s="3">
        <f t="shared" si="40"/>
        <v>1.7367615072192246</v>
      </c>
      <c r="N300" s="3">
        <f t="shared" si="38"/>
        <v>0.62252100673552102</v>
      </c>
      <c r="O300" s="16">
        <f t="shared" si="34"/>
        <v>-1.7215767592880571E-2</v>
      </c>
    </row>
    <row r="301" spans="1:15">
      <c r="A301">
        <f t="shared" si="33"/>
        <v>2145</v>
      </c>
      <c r="G301">
        <f>carbonlow!L401</f>
        <v>844.11239885049758</v>
      </c>
      <c r="H301" s="3">
        <f t="shared" si="35"/>
        <v>6.0001029069995857</v>
      </c>
      <c r="I301" s="3">
        <f t="shared" si="39"/>
        <v>1.7628705792631061</v>
      </c>
      <c r="J301" s="3">
        <f t="shared" si="36"/>
        <v>0.63082525376681864</v>
      </c>
      <c r="K301">
        <f>carboncycle!U401</f>
        <v>828.99749162400667</v>
      </c>
      <c r="L301" s="3">
        <f t="shared" si="37"/>
        <v>5.9034362694819569</v>
      </c>
      <c r="M301" s="3">
        <f t="shared" si="40"/>
        <v>1.7452076646640444</v>
      </c>
      <c r="N301" s="3">
        <f t="shared" si="38"/>
        <v>0.62884989277826842</v>
      </c>
      <c r="O301" s="16">
        <f t="shared" si="34"/>
        <v>-1.7662914599061663E-2</v>
      </c>
    </row>
    <row r="302" spans="1:15">
      <c r="A302">
        <f t="shared" si="33"/>
        <v>2146</v>
      </c>
      <c r="G302">
        <f>carbonlow!L402</f>
        <v>846.79697408399772</v>
      </c>
      <c r="H302" s="3">
        <f t="shared" si="35"/>
        <v>6.0170907950516268</v>
      </c>
      <c r="I302" s="3">
        <f t="shared" si="39"/>
        <v>1.7716938425566726</v>
      </c>
      <c r="J302" s="3">
        <f t="shared" si="36"/>
        <v>0.63725527121563752</v>
      </c>
      <c r="K302">
        <f>carboncycle!U402</f>
        <v>831.37109443926227</v>
      </c>
      <c r="L302" s="3">
        <f t="shared" si="37"/>
        <v>5.9187326124974131</v>
      </c>
      <c r="M302" s="3">
        <f t="shared" si="40"/>
        <v>1.7535803693322167</v>
      </c>
      <c r="N302" s="3">
        <f t="shared" si="38"/>
        <v>0.63519080492257962</v>
      </c>
      <c r="O302" s="16">
        <f t="shared" si="34"/>
        <v>-1.8113473224455889E-2</v>
      </c>
    </row>
    <row r="303" spans="1:15">
      <c r="A303">
        <f t="shared" si="33"/>
        <v>2147</v>
      </c>
      <c r="G303">
        <f>carbonlow!L403</f>
        <v>849.44994549011767</v>
      </c>
      <c r="H303" s="3">
        <f t="shared" si="35"/>
        <v>6.0338258687394672</v>
      </c>
      <c r="I303" s="3">
        <f t="shared" si="39"/>
        <v>1.7804468605930146</v>
      </c>
      <c r="J303" s="3">
        <f t="shared" si="36"/>
        <v>0.64369888230085459</v>
      </c>
      <c r="K303">
        <f>carboncycle!U403</f>
        <v>833.71217795649545</v>
      </c>
      <c r="L303" s="3">
        <f t="shared" si="37"/>
        <v>5.9337766709872657</v>
      </c>
      <c r="M303" s="3">
        <f t="shared" si="40"/>
        <v>1.761879520031385</v>
      </c>
      <c r="N303" s="3">
        <f t="shared" si="38"/>
        <v>0.64154325764842635</v>
      </c>
      <c r="O303" s="16">
        <f t="shared" si="34"/>
        <v>-1.8567340561629564E-2</v>
      </c>
    </row>
    <row r="304" spans="1:15">
      <c r="A304">
        <f t="shared" si="33"/>
        <v>2148</v>
      </c>
      <c r="G304">
        <f>carbonlow!L404</f>
        <v>852.07120991014108</v>
      </c>
      <c r="H304" s="3">
        <f t="shared" si="35"/>
        <v>6.0503096787663813</v>
      </c>
      <c r="I304" s="3">
        <f t="shared" si="39"/>
        <v>1.789129448535292</v>
      </c>
      <c r="J304" s="3">
        <f t="shared" si="36"/>
        <v>0.65015561081755402</v>
      </c>
      <c r="K304">
        <f>carboncycle!U404</f>
        <v>836.02072906404373</v>
      </c>
      <c r="L304" s="3">
        <f t="shared" si="37"/>
        <v>5.9485703619340518</v>
      </c>
      <c r="M304" s="3">
        <f t="shared" si="40"/>
        <v>1.770105035173819</v>
      </c>
      <c r="N304" s="3">
        <f t="shared" si="38"/>
        <v>0.64790676761876154</v>
      </c>
      <c r="O304" s="16">
        <f t="shared" si="34"/>
        <v>-1.902441336147298E-2</v>
      </c>
    </row>
    <row r="305" spans="1:15">
      <c r="A305">
        <f t="shared" si="33"/>
        <v>2149</v>
      </c>
      <c r="G305">
        <f>carbonlow!L405</f>
        <v>854.66067367663049</v>
      </c>
      <c r="H305" s="3">
        <f t="shared" si="35"/>
        <v>6.0665437948732119</v>
      </c>
      <c r="I305" s="3">
        <f t="shared" si="39"/>
        <v>1.7977414403829275</v>
      </c>
      <c r="J305" s="3">
        <f t="shared" si="36"/>
        <v>0.6566249822157908</v>
      </c>
      <c r="K305">
        <f>carboncycle!U405</f>
        <v>838.29674379078256</v>
      </c>
      <c r="L305" s="3">
        <f t="shared" si="37"/>
        <v>5.9631156157295093</v>
      </c>
      <c r="M305" s="3">
        <f t="shared" si="40"/>
        <v>1.7782568522848172</v>
      </c>
      <c r="N305" s="3">
        <f t="shared" si="38"/>
        <v>0.65428085377847423</v>
      </c>
      <c r="O305" s="16">
        <f t="shared" si="34"/>
        <v>-1.9484588098110267E-2</v>
      </c>
    </row>
    <row r="306" spans="1:15">
      <c r="A306">
        <f t="shared" si="33"/>
        <v>2150</v>
      </c>
      <c r="G306">
        <f>carbonlow!L406</f>
        <v>857.21825246841138</v>
      </c>
      <c r="H306" s="3">
        <f t="shared" si="35"/>
        <v>6.0825298047570495</v>
      </c>
      <c r="I306" s="3">
        <f t="shared" si="39"/>
        <v>1.8062826885485392</v>
      </c>
      <c r="J306" s="3">
        <f t="shared" si="36"/>
        <v>0.66310652369818013</v>
      </c>
      <c r="K306">
        <f>carboncycle!U406</f>
        <v>840.54022710202821</v>
      </c>
      <c r="L306" s="3">
        <f t="shared" si="37"/>
        <v>5.9774143750110484</v>
      </c>
      <c r="M306" s="3">
        <f t="shared" si="40"/>
        <v>1.7863349275160045</v>
      </c>
      <c r="N306" s="3">
        <f t="shared" si="38"/>
        <v>0.66066503744999028</v>
      </c>
      <c r="O306" s="16">
        <f t="shared" si="34"/>
        <v>-1.9947761032534705E-2</v>
      </c>
    </row>
    <row r="307" spans="1:15">
      <c r="A307">
        <f t="shared" ref="A307:A370" si="41">1+A306</f>
        <v>2151</v>
      </c>
      <c r="G307">
        <f>carbonlow!L407</f>
        <v>859.74387116472769</v>
      </c>
      <c r="H307" s="3">
        <f t="shared" si="35"/>
        <v>6.0982693130258108</v>
      </c>
      <c r="I307" s="3">
        <f t="shared" si="39"/>
        <v>1.8147530634387188</v>
      </c>
      <c r="J307" s="3">
        <f t="shared" si="36"/>
        <v>0.66959976431453017</v>
      </c>
      <c r="K307">
        <f>carboncycle!U407</f>
        <v>842.75119269627112</v>
      </c>
      <c r="L307" s="3">
        <f t="shared" si="37"/>
        <v>5.9914685935408238</v>
      </c>
      <c r="M307" s="3">
        <f t="shared" si="40"/>
        <v>1.7943392351637792</v>
      </c>
      <c r="N307" s="3">
        <f t="shared" si="38"/>
        <v>0.66705884242556523</v>
      </c>
      <c r="O307" s="16">
        <f t="shared" si="34"/>
        <v>-2.0413828274939538E-2</v>
      </c>
    </row>
    <row r="308" spans="1:15">
      <c r="A308">
        <f t="shared" si="41"/>
        <v>2152</v>
      </c>
      <c r="G308">
        <f>carbonlow!L408</f>
        <v>862.23746369865057</v>
      </c>
      <c r="H308" s="3">
        <f t="shared" si="35"/>
        <v>6.1137639401875239</v>
      </c>
      <c r="I308" s="3">
        <f t="shared" si="39"/>
        <v>1.8231524530388696</v>
      </c>
      <c r="J308" s="3">
        <f t="shared" si="36"/>
        <v>0.67610423505355555</v>
      </c>
      <c r="K308">
        <f>carboncycle!U408</f>
        <v>844.92966280284668</v>
      </c>
      <c r="L308" s="3">
        <f t="shared" si="37"/>
        <v>6.005280235126051</v>
      </c>
      <c r="M308" s="3">
        <f t="shared" si="40"/>
        <v>1.8022697671931431</v>
      </c>
      <c r="N308" s="3">
        <f t="shared" si="38"/>
        <v>0.67346179505631831</v>
      </c>
      <c r="O308" s="16">
        <f t="shared" si="34"/>
        <v>-2.0882685845726501E-2</v>
      </c>
    </row>
    <row r="309" spans="1:15">
      <c r="A309">
        <f t="shared" si="41"/>
        <v>2153</v>
      </c>
      <c r="G309">
        <f>carbonlow!L409</f>
        <v>864.69897290981601</v>
      </c>
      <c r="H309" s="3">
        <f t="shared" si="35"/>
        <v>6.1290153216731715</v>
      </c>
      <c r="I309" s="3">
        <f t="shared" si="39"/>
        <v>1.8314807625022937</v>
      </c>
      <c r="J309" s="3">
        <f t="shared" si="36"/>
        <v>0.6826194689317121</v>
      </c>
      <c r="K309">
        <f>carboncycle!U409</f>
        <v>847.07566798063806</v>
      </c>
      <c r="L309" s="3">
        <f t="shared" si="37"/>
        <v>6.0188512725792203</v>
      </c>
      <c r="M309" s="3">
        <f t="shared" si="40"/>
        <v>1.810126532767125</v>
      </c>
      <c r="N309" s="3">
        <f t="shared" si="38"/>
        <v>0.67987342433805553</v>
      </c>
      <c r="O309" s="16">
        <f t="shared" si="34"/>
        <v>-2.1354229735168762E-2</v>
      </c>
    </row>
    <row r="310" spans="1:15">
      <c r="A310">
        <f t="shared" si="41"/>
        <v>2154</v>
      </c>
      <c r="G310">
        <f>carbonlow!L410</f>
        <v>867.12835039657068</v>
      </c>
      <c r="H310" s="3">
        <f t="shared" si="35"/>
        <v>6.1440251068919514</v>
      </c>
      <c r="I310" s="3">
        <f t="shared" si="39"/>
        <v>1.8397379137437058</v>
      </c>
      <c r="J310" s="3">
        <f t="shared" si="36"/>
        <v>0.68914500107919296</v>
      </c>
      <c r="K310">
        <f>carboncycle!U410</f>
        <v>849.1892469179154</v>
      </c>
      <c r="L310" s="3">
        <f t="shared" si="37"/>
        <v>6.0321836867169791</v>
      </c>
      <c r="M310" s="3">
        <f t="shared" si="40"/>
        <v>1.8179095577819908</v>
      </c>
      <c r="N310" s="3">
        <f t="shared" si="38"/>
        <v>0.6862932619939327</v>
      </c>
      <c r="O310" s="16">
        <f t="shared" si="34"/>
        <v>-2.1828355961714951E-2</v>
      </c>
    </row>
    <row r="311" spans="1:15">
      <c r="A311">
        <f t="shared" si="41"/>
        <v>2155</v>
      </c>
      <c r="G311">
        <f>carbonlow!L411</f>
        <v>869.52555636760667</v>
      </c>
      <c r="H311" s="3">
        <f t="shared" si="35"/>
        <v>6.1587949583179364</v>
      </c>
      <c r="I311" s="3">
        <f t="shared" si="39"/>
        <v>1.8479238450373265</v>
      </c>
      <c r="J311" s="3">
        <f t="shared" si="36"/>
        <v>0.69568036882312745</v>
      </c>
      <c r="K311">
        <f>carboncycle!U411</f>
        <v>851.27044623339907</v>
      </c>
      <c r="L311" s="3">
        <f t="shared" si="37"/>
        <v>6.045279465396419</v>
      </c>
      <c r="M311" s="3">
        <f t="shared" si="40"/>
        <v>1.8256188844084142</v>
      </c>
      <c r="N311" s="3">
        <f t="shared" si="38"/>
        <v>0.6927208425540089</v>
      </c>
      <c r="O311" s="16">
        <f t="shared" si="34"/>
        <v>-2.2304960628912296E-2</v>
      </c>
    </row>
    <row r="312" spans="1:15">
      <c r="A312">
        <f t="shared" si="41"/>
        <v>2156</v>
      </c>
      <c r="G312">
        <f>carbonlow!L412</f>
        <v>871.89055949315946</v>
      </c>
      <c r="H312" s="3">
        <f t="shared" si="35"/>
        <v>6.1733265506070554</v>
      </c>
      <c r="I312" s="3">
        <f t="shared" si="39"/>
        <v>1.8560385106197048</v>
      </c>
      <c r="J312" s="3">
        <f t="shared" si="36"/>
        <v>0.70222511176802405</v>
      </c>
      <c r="K312">
        <f>carboncycle!U412</f>
        <v>853.31932027863922</v>
      </c>
      <c r="L312" s="3">
        <f t="shared" si="37"/>
        <v>6.0581406025875797</v>
      </c>
      <c r="M312" s="3">
        <f t="shared" si="40"/>
        <v>1.8332545706387611</v>
      </c>
      <c r="N312" s="3">
        <f t="shared" si="38"/>
        <v>0.69915570343174194</v>
      </c>
      <c r="O312" s="16">
        <f t="shared" si="34"/>
        <v>-2.2783939980943746E-2</v>
      </c>
    </row>
    <row r="313" spans="1:15">
      <c r="A313">
        <f t="shared" si="41"/>
        <v>2157</v>
      </c>
      <c r="G313">
        <f>carbonlow!L413</f>
        <v>874.2233367558523</v>
      </c>
      <c r="H313" s="3">
        <f t="shared" si="35"/>
        <v>6.1876215697434453</v>
      </c>
      <c r="I313" s="3">
        <f t="shared" si="39"/>
        <v>1.86408188029739</v>
      </c>
      <c r="J313" s="3">
        <f t="shared" si="36"/>
        <v>0.70877877187350158</v>
      </c>
      <c r="K313">
        <f>carboncycle!U413</f>
        <v>855.33593094180219</v>
      </c>
      <c r="L313" s="3">
        <f t="shared" si="37"/>
        <v>6.0707690974810546</v>
      </c>
      <c r="M313" s="3">
        <f t="shared" si="40"/>
        <v>1.8408166898406277</v>
      </c>
      <c r="N313" s="3">
        <f t="shared" si="38"/>
        <v>0.70559738499747782</v>
      </c>
      <c r="O313" s="16">
        <f t="shared" si="34"/>
        <v>-2.326519045676223E-2</v>
      </c>
    </row>
    <row r="314" spans="1:15">
      <c r="A314">
        <f t="shared" si="41"/>
        <v>2158</v>
      </c>
      <c r="G314">
        <f>carbonlow!L414</f>
        <v>876.52387330125896</v>
      </c>
      <c r="H314" s="3">
        <f t="shared" si="35"/>
        <v>6.2016817122142056</v>
      </c>
      <c r="I314" s="3">
        <f t="shared" si="39"/>
        <v>1.8720539390595738</v>
      </c>
      <c r="J314" s="3">
        <f t="shared" si="36"/>
        <v>0.71534089352934926</v>
      </c>
      <c r="K314">
        <f>carboncycle!U414</f>
        <v>857.32034745294015</v>
      </c>
      <c r="L314" s="3">
        <f t="shared" si="37"/>
        <v>6.0831669536295214</v>
      </c>
      <c r="M314" s="3">
        <f t="shared" si="40"/>
        <v>1.8483053303167589</v>
      </c>
      <c r="N314" s="3">
        <f t="shared" si="38"/>
        <v>0.71204543064898695</v>
      </c>
      <c r="O314" s="16">
        <f t="shared" si="34"/>
        <v>-2.3748608742814925E-2</v>
      </c>
    </row>
    <row r="315" spans="1:15">
      <c r="A315">
        <f t="shared" si="41"/>
        <v>2159</v>
      </c>
      <c r="G315">
        <f>carbonlow!L415</f>
        <v>878.79216228826601</v>
      </c>
      <c r="H315" s="3">
        <f t="shared" si="35"/>
        <v>6.2155086842116312</v>
      </c>
      <c r="I315" s="3">
        <f t="shared" si="39"/>
        <v>1.8799546866957988</v>
      </c>
      <c r="J315" s="3">
        <f t="shared" si="36"/>
        <v>0.72191102362796089</v>
      </c>
      <c r="K315">
        <f>carboncycle!U415</f>
        <v>859.27264619083019</v>
      </c>
      <c r="L315" s="3">
        <f t="shared" si="37"/>
        <v>6.0953361781221647</v>
      </c>
      <c r="M315" s="3">
        <f t="shared" si="40"/>
        <v>1.8557205948714479</v>
      </c>
      <c r="N315" s="3">
        <f t="shared" si="38"/>
        <v>0.71849938687909987</v>
      </c>
      <c r="O315" s="16">
        <f t="shared" si="34"/>
        <v>-2.4234091824350878E-2</v>
      </c>
    </row>
    <row r="316" spans="1:15">
      <c r="A316">
        <f t="shared" si="41"/>
        <v>2160</v>
      </c>
      <c r="G316">
        <f>carbonlow!L416</f>
        <v>881.02820473930649</v>
      </c>
      <c r="H316" s="3">
        <f t="shared" si="35"/>
        <v>6.2291042008620678</v>
      </c>
      <c r="I316" s="3">
        <f t="shared" si="39"/>
        <v>1.887784137418824</v>
      </c>
      <c r="J316" s="3">
        <f t="shared" si="36"/>
        <v>0.72848871163418616</v>
      </c>
      <c r="K316">
        <f>carboncycle!U416</f>
        <v>861.1929104914559</v>
      </c>
      <c r="L316" s="3">
        <f t="shared" si="37"/>
        <v>6.1072787807909314</v>
      </c>
      <c r="M316" s="3">
        <f t="shared" si="40"/>
        <v>1.86306260038352</v>
      </c>
      <c r="N316" s="3">
        <f t="shared" si="38"/>
        <v>0.72495880334049645</v>
      </c>
      <c r="O316" s="16">
        <f t="shared" si="34"/>
        <v>-2.4721537035303998E-2</v>
      </c>
    </row>
    <row r="317" spans="1:15">
      <c r="A317">
        <f t="shared" si="41"/>
        <v>2161</v>
      </c>
      <c r="G317">
        <f>carbonlow!L417</f>
        <v>883.23200939054561</v>
      </c>
      <c r="H317" s="3">
        <f t="shared" si="35"/>
        <v>6.2424699854805175</v>
      </c>
      <c r="I317" s="3">
        <f t="shared" si="39"/>
        <v>1.8955423194927266</v>
      </c>
      <c r="J317" s="3">
        <f t="shared" si="36"/>
        <v>0.73507350965264295</v>
      </c>
      <c r="K317">
        <f>carboncycle!U417</f>
        <v>863.0812304582056</v>
      </c>
      <c r="L317" s="3">
        <f t="shared" si="37"/>
        <v>6.1189967734475941</v>
      </c>
      <c r="M317" s="3">
        <f t="shared" si="40"/>
        <v>1.8703314773859743</v>
      </c>
      <c r="N317" s="3">
        <f t="shared" si="38"/>
        <v>0.73142323290770084</v>
      </c>
      <c r="O317" s="16">
        <f t="shared" si="34"/>
        <v>-2.5210842106752285E-2</v>
      </c>
    </row>
    <row r="318" spans="1:15">
      <c r="A318">
        <f t="shared" si="41"/>
        <v>2162</v>
      </c>
      <c r="G318">
        <f>carbonlow!L418</f>
        <v>885.40359254208511</v>
      </c>
      <c r="H318" s="3">
        <f t="shared" si="35"/>
        <v>6.2556077688501732</v>
      </c>
      <c r="I318" s="3">
        <f t="shared" si="39"/>
        <v>1.9032292748663038</v>
      </c>
      <c r="J318" s="3">
        <f t="shared" si="36"/>
        <v>0.7416649724925346</v>
      </c>
      <c r="K318">
        <f>carboncycle!U418</f>
        <v>864.93770277385545</v>
      </c>
      <c r="L318" s="3">
        <f t="shared" si="37"/>
        <v>6.1304921691506529</v>
      </c>
      <c r="M318" s="3">
        <f t="shared" si="40"/>
        <v>1.8775273696523562</v>
      </c>
      <c r="N318" s="3">
        <f t="shared" si="38"/>
        <v>0.73789223173633745</v>
      </c>
      <c r="O318" s="16">
        <f t="shared" si="34"/>
        <v>-2.5701905213947551E-2</v>
      </c>
    </row>
    <row r="319" spans="1:15">
      <c r="A319">
        <f t="shared" si="41"/>
        <v>2163</v>
      </c>
      <c r="G319">
        <f>carbonlow!L419</f>
        <v>887.54297790826536</v>
      </c>
      <c r="H319" s="3">
        <f t="shared" si="35"/>
        <v>6.2685192885261118</v>
      </c>
      <c r="I319" s="3">
        <f t="shared" si="39"/>
        <v>1.9108450588118342</v>
      </c>
      <c r="J319" s="3">
        <f t="shared" si="36"/>
        <v>0.74826265773001766</v>
      </c>
      <c r="K319">
        <f>carboncycle!U419</f>
        <v>866.76243051440406</v>
      </c>
      <c r="L319" s="3">
        <f t="shared" si="37"/>
        <v>6.1417669815011164</v>
      </c>
      <c r="M319" s="3">
        <f t="shared" si="40"/>
        <v>1.8846504337899175</v>
      </c>
      <c r="N319" s="3">
        <f t="shared" si="38"/>
        <v>0.74436535931970038</v>
      </c>
      <c r="O319" s="16">
        <f t="shared" si="34"/>
        <v>-2.6194625021916718E-2</v>
      </c>
    </row>
    <row r="320" spans="1:15">
      <c r="A320">
        <f t="shared" si="41"/>
        <v>2164</v>
      </c>
      <c r="G320">
        <f>carbonlow!L420</f>
        <v>889.6501964681338</v>
      </c>
      <c r="H320" s="3">
        <f t="shared" si="35"/>
        <v>6.2812062881623723</v>
      </c>
      <c r="I320" s="3">
        <f t="shared" si="39"/>
        <v>1.918389739569244</v>
      </c>
      <c r="J320" s="3">
        <f t="shared" si="36"/>
        <v>0.75486612576816237</v>
      </c>
      <c r="K320">
        <f>carboncycle!U420</f>
        <v>868.55552296482119</v>
      </c>
      <c r="L320" s="3">
        <f t="shared" si="37"/>
        <v>6.1528232239662506</v>
      </c>
      <c r="M320" s="3">
        <f t="shared" si="40"/>
        <v>1.8917008388396064</v>
      </c>
      <c r="N320" s="3">
        <f t="shared" si="38"/>
        <v>0.7508421785426912</v>
      </c>
      <c r="O320" s="16">
        <f t="shared" si="34"/>
        <v>-2.6688900729637588E-2</v>
      </c>
    </row>
    <row r="321" spans="1:15">
      <c r="A321">
        <f t="shared" si="41"/>
        <v>2165</v>
      </c>
      <c r="G321">
        <f>carbonlow!L421</f>
        <v>891.72528631615035</v>
      </c>
      <c r="H321" s="3">
        <f t="shared" si="35"/>
        <v>6.2936705168616784</v>
      </c>
      <c r="I321" s="3">
        <f t="shared" si="39"/>
        <v>1.9258633979957187</v>
      </c>
      <c r="J321" s="3">
        <f t="shared" si="36"/>
        <v>0.7614749398945525</v>
      </c>
      <c r="K321">
        <f>carboncycle!U421</f>
        <v>870.31709543676754</v>
      </c>
      <c r="L321" s="3">
        <f t="shared" si="37"/>
        <v>6.1636629092303776</v>
      </c>
      <c r="M321" s="3">
        <f t="shared" si="40"/>
        <v>1.8986787658829276</v>
      </c>
      <c r="N321" s="3">
        <f t="shared" si="38"/>
        <v>0.75732225573317768</v>
      </c>
      <c r="O321" s="16">
        <f t="shared" si="34"/>
        <v>-2.7184632112791096E-2</v>
      </c>
    </row>
    <row r="322" spans="1:15">
      <c r="A322">
        <f t="shared" si="41"/>
        <v>2166</v>
      </c>
      <c r="G322">
        <f>carbonlow!L422</f>
        <v>893.76829251319873</v>
      </c>
      <c r="H322" s="3">
        <f t="shared" si="35"/>
        <v>6.3059137285471003</v>
      </c>
      <c r="I322" s="3">
        <f t="shared" si="39"/>
        <v>1.9332661272207881</v>
      </c>
      <c r="J322" s="3">
        <f t="shared" si="36"/>
        <v>0.76808866633656714</v>
      </c>
      <c r="K322">
        <f>carboncycle!U422</f>
        <v>872.04726908834346</v>
      </c>
      <c r="L322" s="3">
        <f t="shared" si="37"/>
        <v>6.1742880485718912</v>
      </c>
      <c r="M322" s="3">
        <f t="shared" si="40"/>
        <v>1.9055844076556951</v>
      </c>
      <c r="N322" s="3">
        <f t="shared" si="38"/>
        <v>0.76380516071082827</v>
      </c>
      <c r="O322" s="16">
        <f t="shared" si="34"/>
        <v>-2.768171956509291E-2</v>
      </c>
    </row>
    <row r="323" spans="1:15">
      <c r="A323">
        <f t="shared" si="41"/>
        <v>2167</v>
      </c>
      <c r="G323">
        <f>carbonlow!L423</f>
        <v>895.77926693797099</v>
      </c>
      <c r="H323" s="3">
        <f t="shared" si="35"/>
        <v>6.3179376813549855</v>
      </c>
      <c r="I323" s="3">
        <f t="shared" si="39"/>
        <v>1.9405980323069087</v>
      </c>
      <c r="J323" s="3">
        <f t="shared" si="36"/>
        <v>0.77470687431438956</v>
      </c>
      <c r="K323">
        <f>carboncycle!U423</f>
        <v>873.74617074591674</v>
      </c>
      <c r="L323" s="3">
        <f t="shared" si="37"/>
        <v>6.1847006512656213</v>
      </c>
      <c r="M323" s="3">
        <f t="shared" si="40"/>
        <v>1.9124179681686964</v>
      </c>
      <c r="N323" s="3">
        <f t="shared" si="38"/>
        <v>0.77029046683347513</v>
      </c>
      <c r="O323" s="16">
        <f t="shared" si="34"/>
        <v>-2.8180064138212391E-2</v>
      </c>
    </row>
    <row r="324" spans="1:15">
      <c r="A324">
        <f t="shared" si="41"/>
        <v>2168</v>
      </c>
      <c r="G324">
        <f>carbonlow!L424</f>
        <v>897.7582681387928</v>
      </c>
      <c r="H324" s="3">
        <f t="shared" si="35"/>
        <v>6.3297441370484728</v>
      </c>
      <c r="I324" s="3">
        <f t="shared" si="39"/>
        <v>1.9478592299155582</v>
      </c>
      <c r="J324" s="3">
        <f t="shared" si="36"/>
        <v>0.78132913609178711</v>
      </c>
      <c r="K324">
        <f>carboncycle!U424</f>
        <v>875.41393272807807</v>
      </c>
      <c r="L324" s="3">
        <f t="shared" si="37"/>
        <v>6.1949027240097347</v>
      </c>
      <c r="M324" s="3">
        <f t="shared" si="40"/>
        <v>1.9191796623352726</v>
      </c>
      <c r="N324" s="3">
        <f t="shared" si="38"/>
        <v>0.77677775104105917</v>
      </c>
      <c r="O324" s="16">
        <f t="shared" si="34"/>
        <v>-2.8679567580285559E-2</v>
      </c>
    </row>
    <row r="325" spans="1:15">
      <c r="A325">
        <f t="shared" si="41"/>
        <v>2169</v>
      </c>
      <c r="G325">
        <f>carbonlow!L425</f>
        <v>899.70536118595089</v>
      </c>
      <c r="H325" s="3">
        <f t="shared" si="35"/>
        <v>6.3413348604509752</v>
      </c>
      <c r="I325" s="3">
        <f t="shared" si="39"/>
        <v>1.9550498479788507</v>
      </c>
      <c r="J325" s="3">
        <f t="shared" si="36"/>
        <v>0.7879550270247061</v>
      </c>
      <c r="K325">
        <f>carboncycle!U425</f>
        <v>877.05069267177157</v>
      </c>
      <c r="L325" s="3">
        <f t="shared" si="37"/>
        <v>6.2048962703764046</v>
      </c>
      <c r="M325" s="3">
        <f t="shared" si="40"/>
        <v>1.9258697156058195</v>
      </c>
      <c r="N325" s="3">
        <f t="shared" si="38"/>
        <v>0.78326659389721032</v>
      </c>
      <c r="O325" s="16">
        <f t="shared" si="34"/>
        <v>-2.9180132373031187E-2</v>
      </c>
    </row>
    <row r="326" spans="1:15">
      <c r="A326">
        <f t="shared" si="41"/>
        <v>2170</v>
      </c>
      <c r="G326">
        <f>carbonlow!L426</f>
        <v>901.62061752458681</v>
      </c>
      <c r="H326" s="3">
        <f t="shared" si="35"/>
        <v>6.3527116188989883</v>
      </c>
      <c r="I326" s="3">
        <f t="shared" si="39"/>
        <v>1.9621700253766754</v>
      </c>
      <c r="J326" s="3">
        <f t="shared" si="36"/>
        <v>0.79458412560772562</v>
      </c>
      <c r="K326">
        <f>carboncycle!U426</f>
        <v>878.65659336063879</v>
      </c>
      <c r="L326" s="3">
        <f t="shared" si="37"/>
        <v>6.214683290285449</v>
      </c>
      <c r="M326" s="3">
        <f t="shared" si="40"/>
        <v>1.9324883636091981</v>
      </c>
      <c r="N326" s="3">
        <f t="shared" si="38"/>
        <v>0.7897565796285152</v>
      </c>
      <c r="O326" s="16">
        <f t="shared" ref="O326:O389" si="42">M326-I326</f>
        <v>-2.968166176747733E-2</v>
      </c>
    </row>
    <row r="327" spans="1:15">
      <c r="A327">
        <f t="shared" si="41"/>
        <v>2171</v>
      </c>
      <c r="G327">
        <f>carbonlow!L427</f>
        <v>903.50411482821971</v>
      </c>
      <c r="H327" s="3">
        <f t="shared" ref="H327:H390" si="43">H$3*LN(G327/G$3)</f>
        <v>6.3638761817136649</v>
      </c>
      <c r="I327" s="3">
        <f t="shared" si="39"/>
        <v>1.9692199116193516</v>
      </c>
      <c r="J327" s="3">
        <f t="shared" ref="J327:J390" si="44">J326+J$3*(I326-J326)</f>
        <v>0.80121601351841321</v>
      </c>
      <c r="K327">
        <f>carboncycle!U427</f>
        <v>880.23178255561947</v>
      </c>
      <c r="L327" s="3">
        <f t="shared" ref="L327:L390" si="45">L$3*LN(K327/K$3)</f>
        <v>6.2242657795002314</v>
      </c>
      <c r="M327" s="3">
        <f t="shared" si="40"/>
        <v>1.93903585180104</v>
      </c>
      <c r="N327" s="3">
        <f t="shared" ref="N327:N390" si="46">N326+N$3*(M326-N326)</f>
        <v>0.79624729616152545</v>
      </c>
      <c r="O327" s="16">
        <f t="shared" si="42"/>
        <v>-3.0184059818311626E-2</v>
      </c>
    </row>
    <row r="328" spans="1:15">
      <c r="A328">
        <f t="shared" si="41"/>
        <v>2172</v>
      </c>
      <c r="G328">
        <f>carbonlow!L428</f>
        <v>905.35593685295396</v>
      </c>
      <c r="H328" s="3">
        <f t="shared" si="43"/>
        <v>6.3748303196905329</v>
      </c>
      <c r="I328" s="3">
        <f t="shared" ref="I328:I391" si="47">I327+I$3*(I$4*H328-I327)+I$5*(J327-I327)</f>
        <v>1.9761996665357962</v>
      </c>
      <c r="J328" s="3">
        <f t="shared" si="44"/>
        <v>0.80785027565962653</v>
      </c>
      <c r="K328">
        <f>carboncycle!U428</f>
        <v>881.77641282784066</v>
      </c>
      <c r="L328" s="3">
        <f t="shared" si="45"/>
        <v>6.2336457291450591</v>
      </c>
      <c r="M328" s="3">
        <f t="shared" ref="M328:M391" si="48">M327+M$3*(M$4*L328-M327)+M$5*(N327-M327)</f>
        <v>1.9455124351189299</v>
      </c>
      <c r="N328" s="3">
        <f t="shared" si="46"/>
        <v>0.80273833515755788</v>
      </c>
      <c r="O328" s="16">
        <f t="shared" si="42"/>
        <v>-3.0687231416866245E-2</v>
      </c>
    </row>
    <row r="329" spans="1:15">
      <c r="A329">
        <f t="shared" si="41"/>
        <v>2173</v>
      </c>
      <c r="G329">
        <f>carbonlow!L429</f>
        <v>907.1761732924324</v>
      </c>
      <c r="H329" s="3">
        <f t="shared" si="43"/>
        <v>6.3855758046068498</v>
      </c>
      <c r="I329" s="3">
        <f t="shared" si="47"/>
        <v>1.9831094599671839</v>
      </c>
      <c r="J329" s="3">
        <f t="shared" si="44"/>
        <v>0.81448650019980318</v>
      </c>
      <c r="K329">
        <f>carboncycle!U429</f>
        <v>883.29064139382922</v>
      </c>
      <c r="L329" s="3">
        <f t="shared" si="45"/>
        <v>6.2428251252434217</v>
      </c>
      <c r="M329" s="3">
        <f t="shared" si="48"/>
        <v>1.9519183776444333</v>
      </c>
      <c r="N329" s="3">
        <f t="shared" si="46"/>
        <v>0.80922929204533844</v>
      </c>
      <c r="O329" s="16">
        <f t="shared" si="42"/>
        <v>-3.1191082322750585E-2</v>
      </c>
    </row>
    <row r="330" spans="1:15">
      <c r="A330">
        <f t="shared" si="41"/>
        <v>2174</v>
      </c>
      <c r="G330">
        <f>carbonlow!L430</f>
        <v>908.96491963358937</v>
      </c>
      <c r="H330" s="3">
        <f t="shared" si="43"/>
        <v>6.3961144087460209</v>
      </c>
      <c r="I330" s="3">
        <f t="shared" si="47"/>
        <v>1.9899494714660853</v>
      </c>
      <c r="J330" s="3">
        <f t="shared" si="44"/>
        <v>0.8211242786112819</v>
      </c>
      <c r="K330">
        <f>carboncycle!U430</f>
        <v>884.77462995307803</v>
      </c>
      <c r="L330" s="3">
        <f t="shared" si="45"/>
        <v>6.2518059482763677</v>
      </c>
      <c r="M330" s="3">
        <f t="shared" si="48"/>
        <v>1.95825395227194</v>
      </c>
      <c r="N330" s="3">
        <f t="shared" si="46"/>
        <v>0.81571976605154128</v>
      </c>
      <c r="O330" s="16">
        <f t="shared" si="42"/>
        <v>-3.1695519194145261E-2</v>
      </c>
    </row>
    <row r="331" spans="1:15">
      <c r="A331">
        <f t="shared" si="41"/>
        <v>2175</v>
      </c>
      <c r="G331">
        <f>carbonlow!L431</f>
        <v>910.72227701325778</v>
      </c>
      <c r="H331" s="3">
        <f t="shared" si="43"/>
        <v>6.4064479044385649</v>
      </c>
      <c r="I331" s="3">
        <f t="shared" si="47"/>
        <v>1.9967198900010543</v>
      </c>
      <c r="J331" s="3">
        <f t="shared" si="44"/>
        <v>0.82776320570669715</v>
      </c>
      <c r="K331">
        <f>carboncycle!U431</f>
        <v>886.22854452798958</v>
      </c>
      <c r="L331" s="3">
        <f t="shared" si="45"/>
        <v>6.2605901727603586</v>
      </c>
      <c r="M331" s="3">
        <f t="shared" si="48"/>
        <v>1.9645194403842821</v>
      </c>
      <c r="N331" s="3">
        <f t="shared" si="46"/>
        <v>0.82220936022927316</v>
      </c>
      <c r="O331" s="16">
        <f t="shared" si="42"/>
        <v>-3.2200449616772264E-2</v>
      </c>
    </row>
    <row r="332" spans="1:15">
      <c r="A332">
        <f t="shared" si="41"/>
        <v>2176</v>
      </c>
      <c r="G332">
        <f>carbonlow!L432</f>
        <v>912.44835207568281</v>
      </c>
      <c r="H332" s="3">
        <f t="shared" si="43"/>
        <v>6.4165780636191379</v>
      </c>
      <c r="I332" s="3">
        <f t="shared" si="47"/>
        <v>2.0034209136666421</v>
      </c>
      <c r="J332" s="3">
        <f t="shared" si="44"/>
        <v>0.83440287967348914</v>
      </c>
      <c r="K332">
        <f>carboncycle!U432</f>
        <v>887.6525553062246</v>
      </c>
      <c r="L332" s="3">
        <f t="shared" si="45"/>
        <v>6.2691797668439735</v>
      </c>
      <c r="M332" s="3">
        <f t="shared" si="48"/>
        <v>1.9707151315350839</v>
      </c>
      <c r="N332" s="3">
        <f t="shared" si="46"/>
        <v>0.82869768148455358</v>
      </c>
      <c r="O332" s="16">
        <f t="shared" si="42"/>
        <v>-3.270578213155817E-2</v>
      </c>
    </row>
    <row r="333" spans="1:15">
      <c r="A333">
        <f t="shared" si="41"/>
        <v>2177</v>
      </c>
      <c r="G333">
        <f>carbonlow!L433</f>
        <v>914.14325683099275</v>
      </c>
      <c r="H333" s="3">
        <f t="shared" si="43"/>
        <v>6.4265066573991181</v>
      </c>
      <c r="I333" s="3">
        <f t="shared" si="47"/>
        <v>2.0100527493988025</v>
      </c>
      <c r="J333" s="3">
        <f t="shared" si="44"/>
        <v>0.84104290210657029</v>
      </c>
      <c r="K333">
        <f>carboncycle!U433</f>
        <v>889.04683648547416</v>
      </c>
      <c r="L333" s="3">
        <f t="shared" si="45"/>
        <v>6.2775766919228371</v>
      </c>
      <c r="M333" s="3">
        <f t="shared" si="48"/>
        <v>1.9768413231377977</v>
      </c>
      <c r="N333" s="3">
        <f t="shared" si="46"/>
        <v>0.83518434060084057</v>
      </c>
      <c r="O333" s="16">
        <f t="shared" si="42"/>
        <v>-3.3211426261004817E-2</v>
      </c>
    </row>
    <row r="334" spans="1:15">
      <c r="A334">
        <f t="shared" si="41"/>
        <v>2178</v>
      </c>
      <c r="G334">
        <f>carbonlow!L434</f>
        <v>915.80710851467518</v>
      </c>
      <c r="H334" s="3">
        <f t="shared" si="43"/>
        <v>6.4362354556542796</v>
      </c>
      <c r="I334" s="3">
        <f t="shared" si="47"/>
        <v>2.0166156126956549</v>
      </c>
      <c r="J334" s="3">
        <f t="shared" si="44"/>
        <v>0.84768287803919018</v>
      </c>
      <c r="K334">
        <f>carboncycle!U434</f>
        <v>890.41156612067527</v>
      </c>
      <c r="L334" s="3">
        <f t="shared" si="45"/>
        <v>6.2857829022721781</v>
      </c>
      <c r="M334" s="3">
        <f t="shared" si="48"/>
        <v>1.9828983201613695</v>
      </c>
      <c r="N334" s="3">
        <f t="shared" si="46"/>
        <v>0.8416689522616505</v>
      </c>
      <c r="O334" s="16">
        <f t="shared" si="42"/>
        <v>-3.3717292534285459E-2</v>
      </c>
    </row>
    <row r="335" spans="1:15">
      <c r="A335">
        <f t="shared" si="41"/>
        <v>2179</v>
      </c>
      <c r="G335">
        <f>carbonlow!L435</f>
        <v>917.44002944810529</v>
      </c>
      <c r="H335" s="3">
        <f t="shared" si="43"/>
        <v>6.4457662266270948</v>
      </c>
      <c r="I335" s="3">
        <f t="shared" si="47"/>
        <v>2.0231097273435661</v>
      </c>
      <c r="J335" s="3">
        <f t="shared" si="44"/>
        <v>0.85432241597203895</v>
      </c>
      <c r="K335">
        <f>carboncycle!U435</f>
        <v>891.7469259736846</v>
      </c>
      <c r="L335" s="3">
        <f t="shared" si="45"/>
        <v>6.293800344696411</v>
      </c>
      <c r="M335" s="3">
        <f t="shared" si="48"/>
        <v>1.9888864348324802</v>
      </c>
      <c r="N335" s="3">
        <f t="shared" si="46"/>
        <v>0.84815113507132089</v>
      </c>
      <c r="O335" s="16">
        <f t="shared" si="42"/>
        <v>-3.4223292511085912E-2</v>
      </c>
    </row>
    <row r="336" spans="1:15">
      <c r="A336">
        <f t="shared" si="41"/>
        <v>2180</v>
      </c>
      <c r="G336">
        <f>carbonlow!L436</f>
        <v>919.04214690017113</v>
      </c>
      <c r="H336" s="3">
        <f t="shared" si="43"/>
        <v>6.4551007365432325</v>
      </c>
      <c r="I336" s="3">
        <f t="shared" si="47"/>
        <v>2.0295353251485095</v>
      </c>
      <c r="J336" s="3">
        <f t="shared" si="44"/>
        <v>0.86096112790062918</v>
      </c>
      <c r="K336">
        <f>carboncycle!U436</f>
        <v>893.05310136542596</v>
      </c>
      <c r="L336" s="3">
        <f t="shared" si="45"/>
        <v>6.301630958195207</v>
      </c>
      <c r="M336" s="3">
        <f t="shared" si="48"/>
        <v>1.9948059863443035</v>
      </c>
      <c r="N336" s="3">
        <f t="shared" si="46"/>
        <v>0.8546305115739643</v>
      </c>
      <c r="O336" s="16">
        <f t="shared" si="42"/>
        <v>-3.4729338804206034E-2</v>
      </c>
    </row>
    <row r="337" spans="1:15">
      <c r="A337">
        <f t="shared" si="41"/>
        <v>2181</v>
      </c>
      <c r="G337">
        <f>carbonlow!L437</f>
        <v>920.6135929500407</v>
      </c>
      <c r="H337" s="3">
        <f t="shared" si="43"/>
        <v>6.464240749241827</v>
      </c>
      <c r="I337" s="3">
        <f t="shared" si="47"/>
        <v>2.035892645672658</v>
      </c>
      <c r="J337" s="3">
        <f t="shared" si="44"/>
        <v>0.86759862934099719</v>
      </c>
      <c r="K337">
        <f>carboncycle!U437</f>
        <v>894.3302810305189</v>
      </c>
      <c r="L337" s="3">
        <f t="shared" si="45"/>
        <v>6.3092766736454831</v>
      </c>
      <c r="M337" s="3">
        <f t="shared" si="48"/>
        <v>2.0006573005717154</v>
      </c>
      <c r="N337" s="3">
        <f t="shared" si="46"/>
        <v>0.86110670827065983</v>
      </c>
      <c r="O337" s="16">
        <f t="shared" si="42"/>
        <v>-3.5235345100942617E-2</v>
      </c>
    </row>
    <row r="338" spans="1:15">
      <c r="A338">
        <f t="shared" si="41"/>
        <v>2182</v>
      </c>
      <c r="G338">
        <f>carbonlow!L438</f>
        <v>922.15450435110915</v>
      </c>
      <c r="H338" s="3">
        <f t="shared" si="43"/>
        <v>6.4731880258190788</v>
      </c>
      <c r="I338" s="3">
        <f t="shared" si="47"/>
        <v>2.0421819359761613</v>
      </c>
      <c r="J338" s="3">
        <f t="shared" si="44"/>
        <v>0.87423453935376105</v>
      </c>
      <c r="K338">
        <f>carboncycle!U438</f>
        <v>895.57865697440036</v>
      </c>
      <c r="L338" s="3">
        <f t="shared" si="45"/>
        <v>6.316739413498782</v>
      </c>
      <c r="M338" s="3">
        <f t="shared" si="48"/>
        <v>2.0064407097928871</v>
      </c>
      <c r="N338" s="3">
        <f t="shared" si="46"/>
        <v>0.86757935563492983</v>
      </c>
      <c r="O338" s="16">
        <f t="shared" si="42"/>
        <v>-3.5741226183274133E-2</v>
      </c>
    </row>
    <row r="339" spans="1:15">
      <c r="A339">
        <f t="shared" si="41"/>
        <v>2183</v>
      </c>
      <c r="G339">
        <f>carbonlow!L439</f>
        <v>923.66502239616693</v>
      </c>
      <c r="H339" s="3">
        <f t="shared" si="43"/>
        <v>6.4819443242848136</v>
      </c>
      <c r="I339" s="3">
        <f t="shared" si="47"/>
        <v>2.0484034503640642</v>
      </c>
      <c r="J339" s="3">
        <f t="shared" si="44"/>
        <v>0.8808684805665763</v>
      </c>
      <c r="K339">
        <f>carboncycle!U439</f>
        <v>896.79842433294345</v>
      </c>
      <c r="L339" s="3">
        <f t="shared" si="45"/>
        <v>6.3240210914935169</v>
      </c>
      <c r="M339" s="3">
        <f t="shared" si="48"/>
        <v>2.0121565524171983</v>
      </c>
      <c r="N339" s="3">
        <f t="shared" si="46"/>
        <v>0.874048088126547</v>
      </c>
      <c r="O339" s="16">
        <f t="shared" si="42"/>
        <v>-3.6246897946865975E-2</v>
      </c>
    </row>
    <row r="340" spans="1:15">
      <c r="A340">
        <f t="shared" si="41"/>
        <v>2184</v>
      </c>
      <c r="G340">
        <f>carbonlow!L440</f>
        <v>925.1452927838294</v>
      </c>
      <c r="H340" s="3">
        <f t="shared" si="43"/>
        <v>6.4905113992316004</v>
      </c>
      <c r="I340" s="3">
        <f t="shared" si="47"/>
        <v>2.0545574501383084</v>
      </c>
      <c r="J340" s="3">
        <f t="shared" si="44"/>
        <v>0.88750007919502605</v>
      </c>
      <c r="K340">
        <f>carboncycle!U440</f>
        <v>897.98978123457937</v>
      </c>
      <c r="L340" s="3">
        <f t="shared" si="45"/>
        <v>6.3311236123816101</v>
      </c>
      <c r="M340" s="3">
        <f t="shared" si="48"/>
        <v>2.0178051727193913</v>
      </c>
      <c r="N340" s="3">
        <f t="shared" si="46"/>
        <v>0.88051254420371794</v>
      </c>
      <c r="O340" s="16">
        <f t="shared" si="42"/>
        <v>-3.6752277418917068E-2</v>
      </c>
    </row>
    <row r="341" spans="1:15">
      <c r="A341">
        <f t="shared" si="41"/>
        <v>2185</v>
      </c>
      <c r="G341">
        <f>carbonlow!L441</f>
        <v>926.5954654862569</v>
      </c>
      <c r="H341" s="3">
        <f t="shared" si="43"/>
        <v>6.4988910015160357</v>
      </c>
      <c r="I341" s="3">
        <f t="shared" si="47"/>
        <v>2.0606442033547649</v>
      </c>
      <c r="J341" s="3">
        <f t="shared" si="44"/>
        <v>0.89412896506198392</v>
      </c>
      <c r="K341">
        <f>carboncycle!U441</f>
        <v>899.15292866492143</v>
      </c>
      <c r="L341" s="3">
        <f t="shared" si="45"/>
        <v>6.3380488716689847</v>
      </c>
      <c r="M341" s="3">
        <f t="shared" si="48"/>
        <v>2.0233869205798976</v>
      </c>
      <c r="N341" s="3">
        <f t="shared" si="46"/>
        <v>0.88697236633368692</v>
      </c>
      <c r="O341" s="16">
        <f t="shared" si="42"/>
        <v>-3.7257282774867395E-2</v>
      </c>
    </row>
    <row r="342" spans="1:15">
      <c r="A342">
        <f t="shared" si="41"/>
        <v>2186</v>
      </c>
      <c r="G342">
        <f>carbonlow!L442</f>
        <v>928.01569461820793</v>
      </c>
      <c r="H342" s="3">
        <f t="shared" si="43"/>
        <v>6.5070848779518586</v>
      </c>
      <c r="I342" s="3">
        <f t="shared" si="47"/>
        <v>2.0666639845852517</v>
      </c>
      <c r="J342" s="3">
        <f t="shared" si="44"/>
        <v>0.90075477161548689</v>
      </c>
      <c r="K342">
        <f>carboncycle!U442</f>
        <v>900.28807033389444</v>
      </c>
      <c r="L342" s="3">
        <f t="shared" si="45"/>
        <v>6.3447987553694922</v>
      </c>
      <c r="M342" s="3">
        <f t="shared" si="48"/>
        <v>2.0289021512312582</v>
      </c>
      <c r="N342" s="3">
        <f t="shared" si="46"/>
        <v>0.89342720100180539</v>
      </c>
      <c r="O342" s="16">
        <f t="shared" si="42"/>
        <v>-3.7761833353993524E-2</v>
      </c>
    </row>
    <row r="343" spans="1:15">
      <c r="A343">
        <f t="shared" si="41"/>
        <v>2187</v>
      </c>
      <c r="G343">
        <f>carbonlow!L443</f>
        <v>929.40613830745019</v>
      </c>
      <c r="H343" s="3">
        <f t="shared" si="43"/>
        <v>6.5150947710145148</v>
      </c>
      <c r="I343" s="3">
        <f t="shared" si="47"/>
        <v>2.0726170746844637</v>
      </c>
      <c r="J343" s="3">
        <f t="shared" si="44"/>
        <v>0.90737713594515512</v>
      </c>
      <c r="K343">
        <f>carboncycle!U443</f>
        <v>901.39541254536493</v>
      </c>
      <c r="L343" s="3">
        <f t="shared" si="45"/>
        <v>6.3513751397717826</v>
      </c>
      <c r="M343" s="3">
        <f t="shared" si="48"/>
        <v>2.03435122501056</v>
      </c>
      <c r="N343" s="3">
        <f t="shared" si="46"/>
        <v>0.89987669871910869</v>
      </c>
      <c r="O343" s="16">
        <f t="shared" si="42"/>
        <v>-3.8265849673903674E-2</v>
      </c>
    </row>
    <row r="344" spans="1:15">
      <c r="A344">
        <f t="shared" si="41"/>
        <v>2188</v>
      </c>
      <c r="G344">
        <f>carbonlow!L444</f>
        <v>930.76695856656511</v>
      </c>
      <c r="H344" s="3">
        <f t="shared" si="43"/>
        <v>6.5229224185568402</v>
      </c>
      <c r="I344" s="3">
        <f t="shared" si="47"/>
        <v>2.0785037605617758</v>
      </c>
      <c r="J344" s="3">
        <f t="shared" si="44"/>
        <v>0.91399569879719444</v>
      </c>
      <c r="K344">
        <f>carboncycle!U444</f>
        <v>902.47516406926991</v>
      </c>
      <c r="L344" s="3">
        <f t="shared" si="45"/>
        <v>6.3577798912186898</v>
      </c>
      <c r="M344" s="3">
        <f t="shared" si="48"/>
        <v>2.0397345071178088</v>
      </c>
      <c r="N344" s="3">
        <f t="shared" si="46"/>
        <v>0.90632051402844416</v>
      </c>
      <c r="O344" s="16">
        <f t="shared" si="42"/>
        <v>-3.8769253443966978E-2</v>
      </c>
    </row>
    <row r="345" spans="1:15">
      <c r="A345">
        <f t="shared" si="41"/>
        <v>2189</v>
      </c>
      <c r="G345">
        <f>carbonlow!L445</f>
        <v>932.09832116617224</v>
      </c>
      <c r="H345" s="3">
        <f t="shared" si="43"/>
        <v>6.5305695535355266</v>
      </c>
      <c r="I345" s="3">
        <f t="shared" si="47"/>
        <v>2.0843243349578411</v>
      </c>
      <c r="J345" s="3">
        <f t="shared" si="44"/>
        <v>0.92061010458801729</v>
      </c>
      <c r="K345">
        <f>carboncycle!U445</f>
        <v>903.52753601623624</v>
      </c>
      <c r="L345" s="3">
        <f t="shared" si="45"/>
        <v>6.3640148658986782</v>
      </c>
      <c r="M345" s="3">
        <f t="shared" si="48"/>
        <v>2.0450523673801531</v>
      </c>
      <c r="N345" s="3">
        <f t="shared" si="46"/>
        <v>0.91275830550919179</v>
      </c>
      <c r="O345" s="16">
        <f t="shared" si="42"/>
        <v>-3.9271967577688027E-2</v>
      </c>
    </row>
    <row r="346" spans="1:15">
      <c r="A346">
        <f t="shared" si="41"/>
        <v>2190</v>
      </c>
      <c r="G346">
        <f>carbonlow!L446</f>
        <v>933.40039550960296</v>
      </c>
      <c r="H346" s="3">
        <f t="shared" si="43"/>
        <v>6.5380379037480587</v>
      </c>
      <c r="I346" s="3">
        <f t="shared" si="47"/>
        <v>2.0900790962259399</v>
      </c>
      <c r="J346" s="3">
        <f t="shared" si="44"/>
        <v>0.92722000141651784</v>
      </c>
      <c r="K346">
        <f>carboncycle!U446</f>
        <v>904.55274171468648</v>
      </c>
      <c r="L346" s="3">
        <f t="shared" si="45"/>
        <v>6.3700819096489623</v>
      </c>
      <c r="M346" s="3">
        <f t="shared" si="48"/>
        <v>2.0503051800218866</v>
      </c>
      <c r="N346" s="3">
        <f t="shared" si="46"/>
        <v>0.9191897357806188</v>
      </c>
      <c r="O346" s="16">
        <f t="shared" si="42"/>
        <v>-3.977391620405335E-2</v>
      </c>
    </row>
    <row r="347" spans="1:15">
      <c r="A347">
        <f t="shared" si="41"/>
        <v>2191</v>
      </c>
      <c r="G347">
        <f>carbonlow!L447</f>
        <v>934.67335450904397</v>
      </c>
      <c r="H347" s="3">
        <f t="shared" si="43"/>
        <v>6.5453291915797696</v>
      </c>
      <c r="I347" s="3">
        <f t="shared" si="47"/>
        <v>2.0957683481180087</v>
      </c>
      <c r="J347" s="3">
        <f t="shared" si="44"/>
        <v>0.93382504107503539</v>
      </c>
      <c r="K347">
        <f>carboncycle!U447</f>
        <v>905.55099659041912</v>
      </c>
      <c r="L347" s="3">
        <f t="shared" si="45"/>
        <v>6.3759828577698796</v>
      </c>
      <c r="M347" s="3">
        <f t="shared" si="48"/>
        <v>2.0554933234401318</v>
      </c>
      <c r="N347" s="3">
        <f t="shared" si="46"/>
        <v>0.92561447150390919</v>
      </c>
      <c r="O347" s="16">
        <f t="shared" si="42"/>
        <v>-4.0275024677876914E-2</v>
      </c>
    </row>
    <row r="348" spans="1:15">
      <c r="A348">
        <f t="shared" si="41"/>
        <v>2192</v>
      </c>
      <c r="G348">
        <f>carbonlow!L448</f>
        <v>935.91737446318314</v>
      </c>
      <c r="H348" s="3">
        <f t="shared" si="43"/>
        <v>6.5524451337607728</v>
      </c>
      <c r="I348" s="3">
        <f t="shared" si="47"/>
        <v>2.101392399575289</v>
      </c>
      <c r="J348" s="3">
        <f t="shared" si="44"/>
        <v>0.94042487905903949</v>
      </c>
      <c r="K348">
        <f>carboncycle!U448</f>
        <v>906.52251804865296</v>
      </c>
      <c r="L348" s="3">
        <f t="shared" si="45"/>
        <v>6.3817195348501103</v>
      </c>
      <c r="M348" s="3">
        <f t="shared" si="48"/>
        <v>2.0606171799861328</v>
      </c>
      <c r="N348" s="3">
        <f t="shared" si="46"/>
        <v>0.93203218338290694</v>
      </c>
      <c r="O348" s="16">
        <f t="shared" si="42"/>
        <v>-4.0775219589156197E-2</v>
      </c>
    </row>
    <row r="349" spans="1:15">
      <c r="A349">
        <f t="shared" si="41"/>
        <v>2193</v>
      </c>
      <c r="G349">
        <f>carbonlow!L449</f>
        <v>937.13263493636998</v>
      </c>
      <c r="H349" s="3">
        <f t="shared" si="43"/>
        <v>6.5593874411324187</v>
      </c>
      <c r="I349" s="3">
        <f t="shared" si="47"/>
        <v>2.1069515645235364</v>
      </c>
      <c r="J349" s="3">
        <f t="shared" si="44"/>
        <v>0.94701917457557183</v>
      </c>
      <c r="K349">
        <f>carboncycle!U449</f>
        <v>907.46752535852545</v>
      </c>
      <c r="L349" s="3">
        <f t="shared" si="45"/>
        <v>6.3872937546023776</v>
      </c>
      <c r="M349" s="3">
        <f t="shared" si="48"/>
        <v>2.0656771357520589</v>
      </c>
      <c r="N349" s="3">
        <f t="shared" si="46"/>
        <v>0.93844254616361322</v>
      </c>
      <c r="O349" s="16">
        <f t="shared" si="42"/>
        <v>-4.1274428771477467E-2</v>
      </c>
    </row>
    <row r="350" spans="1:15">
      <c r="A350">
        <f t="shared" si="41"/>
        <v>2194</v>
      </c>
      <c r="G350">
        <f>carbonlow!L450</f>
        <v>938.31931863931914</v>
      </c>
      <c r="H350" s="3">
        <f t="shared" si="43"/>
        <v>6.5661578184230249</v>
      </c>
      <c r="I350" s="3">
        <f t="shared" si="47"/>
        <v>2.1124461616727204</v>
      </c>
      <c r="J350" s="3">
        <f t="shared" si="44"/>
        <v>0.95360759055047628</v>
      </c>
      <c r="K350">
        <f>carboncycle!U450</f>
        <v>908.38623954002924</v>
      </c>
      <c r="L350" s="3">
        <f t="shared" si="45"/>
        <v>6.3927073197092623</v>
      </c>
      <c r="M350" s="3">
        <f t="shared" si="48"/>
        <v>2.0706735803632448</v>
      </c>
      <c r="N350" s="3">
        <f t="shared" si="46"/>
        <v>0.9448452386324756</v>
      </c>
      <c r="O350" s="16">
        <f t="shared" si="42"/>
        <v>-4.1772581309475587E-2</v>
      </c>
    </row>
    <row r="351" spans="1:15">
      <c r="A351">
        <f t="shared" si="41"/>
        <v>2195</v>
      </c>
      <c r="G351">
        <f>carbonlow!L451</f>
        <v>939.47761131137236</v>
      </c>
      <c r="H351" s="3">
        <f t="shared" si="43"/>
        <v>6.5727579640325828</v>
      </c>
      <c r="I351" s="3">
        <f t="shared" si="47"/>
        <v>2.1178765143211575</v>
      </c>
      <c r="J351" s="3">
        <f t="shared" si="44"/>
        <v>0.96018979363445067</v>
      </c>
      <c r="K351">
        <f>carboncycle!U451</f>
        <v>909.2788832533729</v>
      </c>
      <c r="L351" s="3">
        <f t="shared" si="45"/>
        <v>6.3979620216787509</v>
      </c>
      <c r="M351" s="3">
        <f t="shared" si="48"/>
        <v>2.0756069067757705</v>
      </c>
      <c r="N351" s="3">
        <f t="shared" si="46"/>
        <v>0.95123994361350639</v>
      </c>
      <c r="O351" s="16">
        <f t="shared" si="42"/>
        <v>-4.2269607545387E-2</v>
      </c>
    </row>
    <row r="352" spans="1:15">
      <c r="A352">
        <f t="shared" si="41"/>
        <v>2196</v>
      </c>
      <c r="G352">
        <f>carbonlow!L452</f>
        <v>940.60770160433754</v>
      </c>
      <c r="H352" s="3">
        <f t="shared" si="43"/>
        <v>6.5791895698261831</v>
      </c>
      <c r="I352" s="3">
        <f t="shared" si="47"/>
        <v>2.1232429501640051</v>
      </c>
      <c r="J352" s="3">
        <f t="shared" si="44"/>
        <v>0.96676545420795112</v>
      </c>
      <c r="K352">
        <f>carboncycle!U452</f>
        <v>910.14568069074937</v>
      </c>
      <c r="L352" s="3">
        <f t="shared" si="45"/>
        <v>6.4030596407091975</v>
      </c>
      <c r="M352" s="3">
        <f t="shared" si="48"/>
        <v>2.0804775110793003</v>
      </c>
      <c r="N352" s="3">
        <f t="shared" si="46"/>
        <v>0.95762634796426804</v>
      </c>
      <c r="O352" s="16">
        <f t="shared" si="42"/>
        <v>-4.2765439084704759E-2</v>
      </c>
    </row>
    <row r="353" spans="1:15">
      <c r="A353">
        <f t="shared" si="41"/>
        <v>2197</v>
      </c>
      <c r="G353">
        <f>carbonlow!L453</f>
        <v>941.70978096792066</v>
      </c>
      <c r="H353" s="3">
        <f t="shared" si="43"/>
        <v>6.5854543209359084</v>
      </c>
      <c r="I353" s="3">
        <f t="shared" si="47"/>
        <v>2.1285458011060614</v>
      </c>
      <c r="J353" s="3">
        <f t="shared" si="44"/>
        <v>0.97333424638498156</v>
      </c>
      <c r="K353">
        <f>carboncycle!U453</f>
        <v>910.98685747049524</v>
      </c>
      <c r="L353" s="3">
        <f t="shared" si="45"/>
        <v>6.4080019455633277</v>
      </c>
      <c r="M353" s="3">
        <f t="shared" si="48"/>
        <v>2.0852857923050867</v>
      </c>
      <c r="N353" s="3">
        <f t="shared" si="46"/>
        <v>0.96400414257076139</v>
      </c>
      <c r="O353" s="16">
        <f t="shared" si="42"/>
        <v>-4.3260008800974692E-2</v>
      </c>
    </row>
    <row r="354" spans="1:15">
      <c r="A354">
        <f t="shared" si="41"/>
        <v>2198</v>
      </c>
      <c r="G354">
        <f>carbonlow!L454</f>
        <v>942.78404353676478</v>
      </c>
      <c r="H354" s="3">
        <f t="shared" si="43"/>
        <v>6.5915538955708914</v>
      </c>
      <c r="I354" s="3">
        <f t="shared" si="47"/>
        <v>2.1337854030787966</v>
      </c>
      <c r="J354" s="3">
        <f t="shared" si="44"/>
        <v>0.97989584801579732</v>
      </c>
      <c r="K354">
        <f>carboncycle!U454</f>
        <v>911.80264053362157</v>
      </c>
      <c r="L354" s="3">
        <f t="shared" si="45"/>
        <v>6.4127906934510035</v>
      </c>
      <c r="M354" s="3">
        <f t="shared" si="48"/>
        <v>2.0900321522390568</v>
      </c>
      <c r="N354" s="3">
        <f t="shared" si="46"/>
        <v>0.97037302234125233</v>
      </c>
      <c r="O354" s="16">
        <f t="shared" si="42"/>
        <v>-4.3753250839739799E-2</v>
      </c>
    </row>
    <row r="355" spans="1:15">
      <c r="A355">
        <f t="shared" si="41"/>
        <v>2199</v>
      </c>
      <c r="G355">
        <f>carbonlow!L455</f>
        <v>943.83068601911077</v>
      </c>
      <c r="H355" s="3">
        <f t="shared" si="43"/>
        <v>6.5974899648353693</v>
      </c>
      <c r="I355" s="3">
        <f t="shared" si="47"/>
        <v>2.1389620958615536</v>
      </c>
      <c r="J355" s="3">
        <f t="shared" si="44"/>
        <v>0.98644994068855518</v>
      </c>
      <c r="K355">
        <f>carboncycle!U455</f>
        <v>912.59325804269656</v>
      </c>
      <c r="L355" s="3">
        <f t="shared" si="45"/>
        <v>6.4174276299203719</v>
      </c>
      <c r="M355" s="3">
        <f t="shared" si="48"/>
        <v>2.0947169952398905</v>
      </c>
      <c r="N355" s="3">
        <f t="shared" si="46"/>
        <v>0.97673268619907183</v>
      </c>
      <c r="O355" s="16">
        <f t="shared" si="42"/>
        <v>-4.4245100621663092E-2</v>
      </c>
    </row>
    <row r="356" spans="1:15">
      <c r="A356">
        <f t="shared" si="41"/>
        <v>2200</v>
      </c>
      <c r="G356">
        <f>carbonlow!L456</f>
        <v>944.84990758709125</v>
      </c>
      <c r="H356" s="3">
        <f t="shared" si="43"/>
        <v>6.6032641925544215</v>
      </c>
      <c r="I356" s="3">
        <f t="shared" si="47"/>
        <v>2.1440762229068584</v>
      </c>
      <c r="J356" s="3">
        <f t="shared" si="44"/>
        <v>0.99299620972993785</v>
      </c>
      <c r="K356">
        <f>carboncycle!U456</f>
        <v>913.35893928306041</v>
      </c>
      <c r="L356" s="3">
        <f t="shared" si="45"/>
        <v>6.421914488757146</v>
      </c>
      <c r="M356" s="3">
        <f t="shared" si="48"/>
        <v>2.0993407280620016</v>
      </c>
      <c r="N356" s="3">
        <f t="shared" si="46"/>
        <v>0.98308283707442368</v>
      </c>
      <c r="O356" s="16">
        <f t="shared" si="42"/>
        <v>-4.4735494844856838E-2</v>
      </c>
    </row>
    <row r="357" spans="1:15">
      <c r="A357">
        <f t="shared" si="41"/>
        <v>2201</v>
      </c>
      <c r="G357">
        <f>carbonlow!L457</f>
        <v>945.84190976866512</v>
      </c>
      <c r="H357" s="3">
        <f t="shared" si="43"/>
        <v>6.6088782351072091</v>
      </c>
      <c r="I357" s="3">
        <f t="shared" si="47"/>
        <v>2.1491281311697623</v>
      </c>
      <c r="J357" s="3">
        <f t="shared" si="44"/>
        <v>0.99953434420478271</v>
      </c>
      <c r="K357">
        <f>carboncycle!U457</f>
        <v>914.09991456634987</v>
      </c>
      <c r="L357" s="3">
        <f t="shared" si="45"/>
        <v>6.4262529918916949</v>
      </c>
      <c r="M357" s="3">
        <f t="shared" si="48"/>
        <v>2.1039037596833334</v>
      </c>
      <c r="N357" s="3">
        <f t="shared" si="46"/>
        <v>0.98942318189523315</v>
      </c>
      <c r="O357" s="16">
        <f t="shared" si="42"/>
        <v>-4.5224371486428883E-2</v>
      </c>
    </row>
    <row r="358" spans="1:15">
      <c r="A358">
        <f t="shared" si="41"/>
        <v>2202</v>
      </c>
      <c r="G358">
        <f>carbonlow!L458</f>
        <v>946.80689634120768</v>
      </c>
      <c r="H358" s="3">
        <f t="shared" si="43"/>
        <v>6.6143337412674592</v>
      </c>
      <c r="I358" s="3">
        <f t="shared" si="47"/>
        <v>2.1541181709411634</v>
      </c>
      <c r="J358" s="3">
        <f t="shared" si="44"/>
        <v>1.0060640369147438</v>
      </c>
      <c r="K358">
        <f>carboncycle!U458</f>
        <v>914.81641513631064</v>
      </c>
      <c r="L358" s="3">
        <f t="shared" si="45"/>
        <v>6.4304448493136492</v>
      </c>
      <c r="M358" s="3">
        <f t="shared" si="48"/>
        <v>2.108406501137885</v>
      </c>
      <c r="N358" s="3">
        <f t="shared" si="46"/>
        <v>0.99575343157706953</v>
      </c>
      <c r="O358" s="16">
        <f t="shared" si="42"/>
        <v>-4.5711669803278454E-2</v>
      </c>
    </row>
    <row r="359" spans="1:15">
      <c r="A359">
        <f t="shared" si="41"/>
        <v>2203</v>
      </c>
      <c r="G359">
        <f>carbonlow!L459</f>
        <v>947.74507322675856</v>
      </c>
      <c r="H359" s="3">
        <f t="shared" si="43"/>
        <v>6.6196323520510054</v>
      </c>
      <c r="I359" s="3">
        <f t="shared" si="47"/>
        <v>2.1590466956850363</v>
      </c>
      <c r="J359" s="3">
        <f t="shared" si="44"/>
        <v>1.0125849843960137</v>
      </c>
      <c r="K359">
        <f>carboncycle!U459</f>
        <v>915.50867307687258</v>
      </c>
      <c r="L359" s="3">
        <f t="shared" si="45"/>
        <v>6.4344917589937403</v>
      </c>
      <c r="M359" s="3">
        <f t="shared" si="48"/>
        <v>2.112849365352873</v>
      </c>
      <c r="N359" s="3">
        <f t="shared" si="46"/>
        <v>1.002073301012175</v>
      </c>
      <c r="O359" s="16">
        <f t="shared" si="42"/>
        <v>-4.6197330332163222E-2</v>
      </c>
    </row>
    <row r="360" spans="1:15">
      <c r="A360">
        <f t="shared" si="41"/>
        <v>2204</v>
      </c>
      <c r="G360">
        <f>carbonlow!L460</f>
        <v>948.65664838893713</v>
      </c>
      <c r="H360" s="3">
        <f t="shared" si="43"/>
        <v>6.6247757005701375</v>
      </c>
      <c r="I360" s="3">
        <f t="shared" si="47"/>
        <v>2.1639140618794999</v>
      </c>
      <c r="J360" s="3">
        <f t="shared" si="44"/>
        <v>1.0190968869161354</v>
      </c>
      <c r="K360">
        <f>carboncycle!U460</f>
        <v>916.17692122246717</v>
      </c>
      <c r="L360" s="3">
        <f t="shared" si="45"/>
        <v>6.4383954068126368</v>
      </c>
      <c r="M360" s="3">
        <f t="shared" si="48"/>
        <v>2.1172327669904498</v>
      </c>
      <c r="N360" s="3">
        <f t="shared" si="46"/>
        <v>1.0083825090576302</v>
      </c>
      <c r="O360" s="16">
        <f t="shared" si="42"/>
        <v>-4.668129488905004E-2</v>
      </c>
    </row>
    <row r="361" spans="1:15">
      <c r="A361">
        <f t="shared" si="41"/>
        <v>2205</v>
      </c>
      <c r="G361">
        <f>carbonlow!L461</f>
        <v>949.54183173153024</v>
      </c>
      <c r="H361" s="3">
        <f t="shared" si="43"/>
        <v>6.6297654118945859</v>
      </c>
      <c r="I361" s="3">
        <f t="shared" si="47"/>
        <v>2.1687206288616698</v>
      </c>
      <c r="J361" s="3">
        <f t="shared" si="44"/>
        <v>1.0255994484699273</v>
      </c>
      <c r="K361">
        <f>carboncycle!U461</f>
        <v>916.82139307055786</v>
      </c>
      <c r="L361" s="3">
        <f t="shared" si="45"/>
        <v>6.4421574664964627</v>
      </c>
      <c r="M361" s="3">
        <f t="shared" si="48"/>
        <v>2.1215571222938836</v>
      </c>
      <c r="N361" s="3">
        <f t="shared" si="46"/>
        <v>1.0146807785226886</v>
      </c>
      <c r="O361" s="16">
        <f t="shared" si="42"/>
        <v>-4.7163506567786229E-2</v>
      </c>
    </row>
    <row r="362" spans="1:15">
      <c r="A362">
        <f t="shared" si="41"/>
        <v>2206</v>
      </c>
      <c r="G362">
        <f>carbonlow!L462</f>
        <v>950.40083499875641</v>
      </c>
      <c r="H362" s="3">
        <f t="shared" si="43"/>
        <v>6.6346031029189234</v>
      </c>
      <c r="I362" s="3">
        <f t="shared" si="47"/>
        <v>2.1734667586762213</v>
      </c>
      <c r="J362" s="3">
        <f t="shared" si="44"/>
        <v>1.0320923767745525</v>
      </c>
      <c r="K362">
        <f>carboncycle!U462</f>
        <v>917.44232269636314</v>
      </c>
      <c r="L362" s="3">
        <f t="shared" si="45"/>
        <v>6.4457795995587874</v>
      </c>
      <c r="M362" s="3">
        <f t="shared" si="48"/>
        <v>2.1258228489381201</v>
      </c>
      <c r="N362" s="3">
        <f t="shared" si="46"/>
        <v>1.0209678361553089</v>
      </c>
      <c r="O362" s="16">
        <f t="shared" si="42"/>
        <v>-4.7643909738101176E-2</v>
      </c>
    </row>
    <row r="363" spans="1:15">
      <c r="A363">
        <f t="shared" si="41"/>
        <v>2207</v>
      </c>
      <c r="G363">
        <f>carbonlow!L463</f>
        <v>951.23387167720853</v>
      </c>
      <c r="H363" s="3">
        <f t="shared" si="43"/>
        <v>6.6392903822361919</v>
      </c>
      <c r="I363" s="3">
        <f t="shared" si="47"/>
        <v>2.1781528159276009</v>
      </c>
      <c r="J363" s="3">
        <f t="shared" si="44"/>
        <v>1.0385753832637539</v>
      </c>
      <c r="K363">
        <f>carboncycle!U463</f>
        <v>918.03994466973927</v>
      </c>
      <c r="L363" s="3">
        <f t="shared" si="45"/>
        <v>6.4492634552488042</v>
      </c>
      <c r="M363" s="3">
        <f t="shared" si="48"/>
        <v>2.1300303658846338</v>
      </c>
      <c r="N363" s="3">
        <f t="shared" si="46"/>
        <v>1.0272434126279153</v>
      </c>
      <c r="O363" s="16">
        <f t="shared" si="42"/>
        <v>-4.8122450042967113E-2</v>
      </c>
    </row>
    <row r="364" spans="1:15">
      <c r="A364">
        <f t="shared" si="41"/>
        <v>2208</v>
      </c>
      <c r="G364">
        <f>carbonlow!L464</f>
        <v>952.04115689947844</v>
      </c>
      <c r="H364" s="3">
        <f t="shared" si="43"/>
        <v>6.6438288500175728</v>
      </c>
      <c r="I364" s="3">
        <f t="shared" si="47"/>
        <v>2.182779167635827</v>
      </c>
      <c r="J364" s="3">
        <f t="shared" si="44"/>
        <v>1.0450481830812846</v>
      </c>
      <c r="K364">
        <f>carboncycle!U464</f>
        <v>918.61449397420552</v>
      </c>
      <c r="L364" s="3">
        <f t="shared" si="45"/>
        <v>6.4526106705055097</v>
      </c>
      <c r="M364" s="3">
        <f t="shared" si="48"/>
        <v>2.1341800932404889</v>
      </c>
      <c r="N364" s="3">
        <f t="shared" si="46"/>
        <v>1.0335072425224134</v>
      </c>
      <c r="O364" s="16">
        <f t="shared" si="42"/>
        <v>-4.8599074395338171E-2</v>
      </c>
    </row>
    <row r="365" spans="1:15">
      <c r="A365">
        <f t="shared" si="41"/>
        <v>2209</v>
      </c>
      <c r="G365">
        <f>carbonlow!L465</f>
        <v>952.822907349464</v>
      </c>
      <c r="H365" s="3">
        <f t="shared" si="43"/>
        <v>6.648220097897906</v>
      </c>
      <c r="I365" s="3">
        <f t="shared" si="47"/>
        <v>2.1873461830958072</v>
      </c>
      <c r="J365" s="3">
        <f t="shared" si="44"/>
        <v>1.0515104950735543</v>
      </c>
      <c r="K365">
        <f>carboncycle!U465</f>
        <v>919.16620592807465</v>
      </c>
      <c r="L365" s="3">
        <f t="shared" si="45"/>
        <v>6.455822869917581</v>
      </c>
      <c r="M365" s="3">
        <f t="shared" si="48"/>
        <v>2.1382724521215222</v>
      </c>
      <c r="N365" s="3">
        <f t="shared" si="46"/>
        <v>1.0397590643144921</v>
      </c>
      <c r="O365" s="16">
        <f t="shared" si="42"/>
        <v>-4.9073730974285024E-2</v>
      </c>
    </row>
    <row r="366" spans="1:15">
      <c r="A366">
        <f t="shared" si="41"/>
        <v>2210</v>
      </c>
      <c r="G366">
        <f>carbonlow!L466</f>
        <v>953.57934116935758</v>
      </c>
      <c r="H366" s="3">
        <f t="shared" si="43"/>
        <v>6.6524657088668988</v>
      </c>
      <c r="I366" s="3">
        <f t="shared" si="47"/>
        <v>2.1918542337401203</v>
      </c>
      <c r="J366" s="3">
        <f t="shared" si="44"/>
        <v>1.0579620417815208</v>
      </c>
      <c r="K366">
        <f>carboncycle!U466</f>
        <v>919.69531610766865</v>
      </c>
      <c r="L366" s="3">
        <f t="shared" si="45"/>
        <v>6.4589016656887992</v>
      </c>
      <c r="M366" s="3">
        <f t="shared" si="48"/>
        <v>2.1423078645195623</v>
      </c>
      <c r="N366" s="3">
        <f t="shared" si="46"/>
        <v>1.045998620357236</v>
      </c>
      <c r="O366" s="16">
        <f t="shared" si="42"/>
        <v>-4.9546369220557995E-2</v>
      </c>
    </row>
    <row r="367" spans="1:15">
      <c r="A367">
        <f t="shared" si="41"/>
        <v>2211</v>
      </c>
      <c r="G367">
        <f>carbonlow!L467</f>
        <v>954.31067786831488</v>
      </c>
      <c r="H367" s="3">
        <f t="shared" si="43"/>
        <v>6.6565672571658219</v>
      </c>
      <c r="I367" s="3">
        <f t="shared" si="47"/>
        <v>2.1963036930051891</v>
      </c>
      <c r="J367" s="3">
        <f t="shared" si="44"/>
        <v>1.0644025494318456</v>
      </c>
      <c r="K367">
        <f>carboncycle!U467</f>
        <v>920.20206027258757</v>
      </c>
      <c r="L367" s="3">
        <f t="shared" si="45"/>
        <v>6.4618486576087513</v>
      </c>
      <c r="M367" s="3">
        <f t="shared" si="48"/>
        <v>2.1462867531736061</v>
      </c>
      <c r="N367" s="3">
        <f t="shared" si="46"/>
        <v>1.052225656864078</v>
      </c>
      <c r="O367" s="16">
        <f t="shared" si="42"/>
        <v>-5.0016939831583063E-2</v>
      </c>
    </row>
    <row r="368" spans="1:15">
      <c r="A368">
        <f t="shared" si="41"/>
        <v>2212</v>
      </c>
      <c r="G368">
        <f>carbonlow!L468</f>
        <v>955.01713823280352</v>
      </c>
      <c r="H368" s="3">
        <f t="shared" si="43"/>
        <v>6.66052630818956</v>
      </c>
      <c r="I368" s="3">
        <f t="shared" si="47"/>
        <v>2.2006949362007906</v>
      </c>
      <c r="J368" s="3">
        <f t="shared" si="44"/>
        <v>1.0708317479273421</v>
      </c>
      <c r="K368">
        <f>carboncycle!U468</f>
        <v>920.68667429300626</v>
      </c>
      <c r="L368" s="3">
        <f t="shared" si="45"/>
        <v>6.4646654330286335</v>
      </c>
      <c r="M368" s="3">
        <f t="shared" si="48"/>
        <v>2.1502095414448665</v>
      </c>
      <c r="N368" s="3">
        <f t="shared" si="46"/>
        <v>1.0584399238911162</v>
      </c>
      <c r="O368" s="16">
        <f t="shared" si="42"/>
        <v>-5.0485394755924062E-2</v>
      </c>
    </row>
    <row r="369" spans="1:15">
      <c r="A369">
        <f t="shared" si="41"/>
        <v>2213</v>
      </c>
      <c r="G369">
        <f>carbonlow!L469</f>
        <v>955.69894423862604</v>
      </c>
      <c r="H369" s="3">
        <f t="shared" si="43"/>
        <v>6.6643444183938252</v>
      </c>
      <c r="I369" s="3">
        <f t="shared" si="47"/>
        <v>2.2050283403828357</v>
      </c>
      <c r="J369" s="3">
        <f t="shared" si="44"/>
        <v>1.0772493708367354</v>
      </c>
      <c r="K369">
        <f>carboncycle!U469</f>
        <v>921.149394078966</v>
      </c>
      <c r="L369" s="3">
        <f t="shared" si="45"/>
        <v>6.4673535668419264</v>
      </c>
      <c r="M369" s="3">
        <f t="shared" si="48"/>
        <v>2.1540766531956104</v>
      </c>
      <c r="N369" s="3">
        <f t="shared" si="46"/>
        <v>1.0646411753188214</v>
      </c>
      <c r="O369" s="16">
        <f t="shared" si="42"/>
        <v>-5.0951687187225314E-2</v>
      </c>
    </row>
    <row r="370" spans="1:15">
      <c r="A370">
        <f t="shared" si="41"/>
        <v>2214</v>
      </c>
      <c r="G370">
        <f>carbonlow!L470</f>
        <v>956.3563189646145</v>
      </c>
      <c r="H370" s="3">
        <f t="shared" si="43"/>
        <v>6.6680231352073926</v>
      </c>
      <c r="I370" s="3">
        <f t="shared" si="47"/>
        <v>2.209304284229364</v>
      </c>
      <c r="J370" s="3">
        <f t="shared" si="44"/>
        <v>1.0836551553837572</v>
      </c>
      <c r="K370">
        <f>carboncycle!U470</f>
        <v>921.59045551163661</v>
      </c>
      <c r="L370" s="3">
        <f t="shared" si="45"/>
        <v>6.4699146214697647</v>
      </c>
      <c r="M370" s="3">
        <f t="shared" si="48"/>
        <v>2.1578885126717049</v>
      </c>
      <c r="N370" s="3">
        <f t="shared" si="46"/>
        <v>1.0708291688331615</v>
      </c>
      <c r="O370" s="16">
        <f t="shared" si="42"/>
        <v>-5.1415771557659085E-2</v>
      </c>
    </row>
    <row r="371" spans="1:15">
      <c r="A371">
        <f t="shared" ref="A371:A434" si="49">1+A370</f>
        <v>2215</v>
      </c>
      <c r="G371">
        <f>carbonlow!L471</f>
        <v>956.98948650799286</v>
      </c>
      <c r="H371" s="3">
        <f t="shared" si="43"/>
        <v>6.671563996949204</v>
      </c>
      <c r="I371" s="3">
        <f t="shared" si="47"/>
        <v>2.2135231479196853</v>
      </c>
      <c r="J371" s="3">
        <f t="shared" si="44"/>
        <v>1.0900488424356003</v>
      </c>
      <c r="K371">
        <f>carboncycle!U471</f>
        <v>922.0100943765176</v>
      </c>
      <c r="L371" s="3">
        <f t="shared" si="45"/>
        <v>6.4723501468508164</v>
      </c>
      <c r="M371" s="3">
        <f t="shared" si="48"/>
        <v>2.1616455443887959</v>
      </c>
      <c r="N371" s="3">
        <f t="shared" si="46"/>
        <v>1.0770036659061644</v>
      </c>
      <c r="O371" s="16">
        <f t="shared" si="42"/>
        <v>-5.1877603530889438E-2</v>
      </c>
    </row>
    <row r="372" spans="1:15">
      <c r="A372">
        <f t="shared" si="49"/>
        <v>2216</v>
      </c>
      <c r="G372">
        <f>carbonlow!L472</f>
        <v>957.59867190139721</v>
      </c>
      <c r="H372" s="3">
        <f t="shared" si="43"/>
        <v>6.674968532750162</v>
      </c>
      <c r="I372" s="3">
        <f t="shared" si="47"/>
        <v>2.2176853130166148</v>
      </c>
      <c r="J372" s="3">
        <f t="shared" si="44"/>
        <v>1.0964301764907498</v>
      </c>
      <c r="K372">
        <f>carboncycle!U472</f>
        <v>922.40854629854778</v>
      </c>
      <c r="L372" s="3">
        <f t="shared" si="45"/>
        <v>6.4746616804354513</v>
      </c>
      <c r="M372" s="3">
        <f t="shared" si="48"/>
        <v>2.1653481730220343</v>
      </c>
      <c r="N372" s="3">
        <f t="shared" si="46"/>
        <v>1.0831644317759457</v>
      </c>
      <c r="O372" s="16">
        <f t="shared" si="42"/>
        <v>-5.2337139994580451E-2</v>
      </c>
    </row>
    <row r="373" spans="1:15">
      <c r="A373">
        <f t="shared" si="49"/>
        <v>2217</v>
      </c>
      <c r="G373">
        <f>carbonlow!L473</f>
        <v>958.1841010315535</v>
      </c>
      <c r="H373" s="3">
        <f t="shared" si="43"/>
        <v>6.6782382624795202</v>
      </c>
      <c r="I373" s="3">
        <f t="shared" si="47"/>
        <v>2.2217911623517383</v>
      </c>
      <c r="J373" s="3">
        <f t="shared" si="44"/>
        <v>1.1027989056662166</v>
      </c>
      <c r="K373">
        <f>carboncycle!U473</f>
        <v>922.78604667909644</v>
      </c>
      <c r="L373" s="3">
        <f t="shared" si="45"/>
        <v>6.4768507471840744</v>
      </c>
      <c r="M373" s="3">
        <f t="shared" si="48"/>
        <v>2.1689968232992749</v>
      </c>
      <c r="N373" s="3">
        <f t="shared" si="46"/>
        <v>1.0893112354262235</v>
      </c>
      <c r="O373" s="16">
        <f t="shared" si="42"/>
        <v>-5.2794339052463446E-2</v>
      </c>
    </row>
    <row r="374" spans="1:15">
      <c r="A374">
        <f t="shared" si="49"/>
        <v>2218</v>
      </c>
      <c r="G374">
        <f>carbonlow!L474</f>
        <v>958.74600055960059</v>
      </c>
      <c r="H374" s="3">
        <f t="shared" si="43"/>
        <v>6.6813746966756922</v>
      </c>
      <c r="I374" s="3">
        <f t="shared" si="47"/>
        <v>2.2258410799136539</v>
      </c>
      <c r="J374" s="3">
        <f t="shared" si="44"/>
        <v>1.1091547816841905</v>
      </c>
      <c r="K374">
        <f>carboncycle!U474</f>
        <v>923.14283063480434</v>
      </c>
      <c r="L374" s="3">
        <f t="shared" si="45"/>
        <v>6.4789188595694052</v>
      </c>
      <c r="M374" s="3">
        <f t="shared" si="48"/>
        <v>2.1725919198976698</v>
      </c>
      <c r="N374" s="3">
        <f t="shared" si="46"/>
        <v>1.0954438495653425</v>
      </c>
      <c r="O374" s="16">
        <f t="shared" si="42"/>
        <v>-5.3249160015984121E-2</v>
      </c>
    </row>
    <row r="375" spans="1:15">
      <c r="A375">
        <f t="shared" si="49"/>
        <v>2219</v>
      </c>
      <c r="G375">
        <f>carbonlow!L475</f>
        <v>959.28459784305164</v>
      </c>
      <c r="H375" s="3">
        <f t="shared" si="43"/>
        <v>6.684379336481336</v>
      </c>
      <c r="I375" s="3">
        <f t="shared" si="47"/>
        <v>2.2298354507391238</v>
      </c>
      <c r="J375" s="3">
        <f t="shared" si="44"/>
        <v>1.1154975598581338</v>
      </c>
      <c r="K375">
        <f>carboncycle!U475</f>
        <v>923.47913293824524</v>
      </c>
      <c r="L375" s="3">
        <f t="shared" si="45"/>
        <v>6.4808675175825687</v>
      </c>
      <c r="M375" s="3">
        <f t="shared" si="48"/>
        <v>2.1761338873435827</v>
      </c>
      <c r="N375" s="3">
        <f t="shared" si="46"/>
        <v>1.10156205060483</v>
      </c>
      <c r="O375" s="16">
        <f t="shared" si="42"/>
        <v>-5.3701563395541108E-2</v>
      </c>
    </row>
    <row r="376" spans="1:15">
      <c r="A376">
        <f t="shared" si="49"/>
        <v>2220</v>
      </c>
      <c r="G376">
        <f>carbonlow!L476</f>
        <v>959.80012085938654</v>
      </c>
      <c r="H376" s="3">
        <f t="shared" si="43"/>
        <v>6.6872536735826165</v>
      </c>
      <c r="I376" s="3">
        <f t="shared" si="47"/>
        <v>2.2337746608070881</v>
      </c>
      <c r="J376" s="3">
        <f t="shared" si="44"/>
        <v>1.1218269990783378</v>
      </c>
      <c r="K376">
        <f>carboncycle!U476</f>
        <v>923.79518796037826</v>
      </c>
      <c r="L376" s="3">
        <f t="shared" si="45"/>
        <v>6.482698208742816</v>
      </c>
      <c r="M376" s="3">
        <f t="shared" si="48"/>
        <v>2.1796231499157424</v>
      </c>
      <c r="N376" s="3">
        <f t="shared" si="46"/>
        <v>1.1076656186375062</v>
      </c>
      <c r="O376" s="16">
        <f t="shared" si="42"/>
        <v>-5.4151510891345733E-2</v>
      </c>
    </row>
    <row r="377" spans="1:15">
      <c r="A377">
        <f t="shared" si="49"/>
        <v>2221</v>
      </c>
      <c r="G377">
        <f>carbonlow!L477</f>
        <v>960.29279813126527</v>
      </c>
      <c r="H377" s="3">
        <f t="shared" si="43"/>
        <v>6.6899991901524949</v>
      </c>
      <c r="I377" s="3">
        <f t="shared" si="47"/>
        <v>2.2376590969354804</v>
      </c>
      <c r="J377" s="3">
        <f t="shared" si="44"/>
        <v>1.1281428617969571</v>
      </c>
      <c r="K377">
        <f>carboncycle!U477</f>
        <v>924.09122961476066</v>
      </c>
      <c r="L377" s="3">
        <f t="shared" si="45"/>
        <v>6.4844124081107344</v>
      </c>
      <c r="M377" s="3">
        <f t="shared" si="48"/>
        <v>2.183060131551569</v>
      </c>
      <c r="N377" s="3">
        <f t="shared" si="46"/>
        <v>1.1137543374151666</v>
      </c>
      <c r="O377" s="16">
        <f t="shared" si="42"/>
        <v>-5.4598965383911402E-2</v>
      </c>
    </row>
    <row r="378" spans="1:15">
      <c r="A378">
        <f t="shared" si="49"/>
        <v>2222</v>
      </c>
      <c r="G378">
        <f>carbonlow!L478</f>
        <v>960.76285865335046</v>
      </c>
      <c r="H378" s="3">
        <f t="shared" si="43"/>
        <v>6.6926173587979108</v>
      </c>
      <c r="I378" s="3">
        <f t="shared" si="47"/>
        <v>2.2414891466807849</v>
      </c>
      <c r="J378" s="3">
        <f t="shared" si="44"/>
        <v>1.1344449140125439</v>
      </c>
      <c r="K378">
        <f>carboncycle!U478</f>
        <v>924.36749130349142</v>
      </c>
      <c r="L378" s="3">
        <f t="shared" si="45"/>
        <v>6.4860115783047867</v>
      </c>
      <c r="M378" s="3">
        <f t="shared" si="48"/>
        <v>2.1864452557565945</v>
      </c>
      <c r="N378" s="3">
        <f t="shared" si="46"/>
        <v>1.1198279943258613</v>
      </c>
      <c r="O378" s="16">
        <f t="shared" si="42"/>
        <v>-5.5043890924190375E-2</v>
      </c>
    </row>
    <row r="379" spans="1:15">
      <c r="A379">
        <f t="shared" si="49"/>
        <v>2223</v>
      </c>
      <c r="G379">
        <f>carbonlow!L479</f>
        <v>961.21053182073058</v>
      </c>
      <c r="H379" s="3">
        <f t="shared" si="43"/>
        <v>6.6951096425107526</v>
      </c>
      <c r="I379" s="3">
        <f t="shared" si="47"/>
        <v>2.2452651982402898</v>
      </c>
      <c r="J379" s="3">
        <f t="shared" si="44"/>
        <v>1.1407329252540994</v>
      </c>
      <c r="K379">
        <f>carboncycle!U479</f>
        <v>924.62420586485518</v>
      </c>
      <c r="L379" s="3">
        <f t="shared" si="45"/>
        <v>6.4874971695210411</v>
      </c>
      <c r="M379" s="3">
        <f t="shared" si="48"/>
        <v>2.1897789455169079</v>
      </c>
      <c r="N379" s="3">
        <f t="shared" si="46"/>
        <v>1.1258863803707879</v>
      </c>
      <c r="O379" s="16">
        <f t="shared" si="42"/>
        <v>-5.5486252723381924E-2</v>
      </c>
    </row>
    <row r="380" spans="1:15">
      <c r="A380">
        <f t="shared" si="49"/>
        <v>2224</v>
      </c>
      <c r="G380">
        <f>carbonlow!L480</f>
        <v>961.63604735893125</v>
      </c>
      <c r="H380" s="3">
        <f t="shared" si="43"/>
        <v>6.697477494622496</v>
      </c>
      <c r="I380" s="3">
        <f t="shared" si="47"/>
        <v>2.2489876403569733</v>
      </c>
      <c r="J380" s="3">
        <f t="shared" si="44"/>
        <v>1.1470066685646609</v>
      </c>
      <c r="K380">
        <f>carboncycle!U480</f>
        <v>924.86160552263652</v>
      </c>
      <c r="L380" s="3">
        <f t="shared" si="45"/>
        <v>6.4888706195559491</v>
      </c>
      <c r="M380" s="3">
        <f t="shared" si="48"/>
        <v>2.1930616232145517</v>
      </c>
      <c r="N380" s="3">
        <f t="shared" si="46"/>
        <v>1.1319292901408178</v>
      </c>
      <c r="O380" s="16">
        <f t="shared" si="42"/>
        <v>-5.5926017142421625E-2</v>
      </c>
    </row>
    <row r="381" spans="1:15">
      <c r="A381">
        <f t="shared" si="49"/>
        <v>2225</v>
      </c>
      <c r="G381">
        <f>carbonlow!L481</f>
        <v>962.03963525550409</v>
      </c>
      <c r="H381" s="3">
        <f t="shared" si="43"/>
        <v>6.6997223587623909</v>
      </c>
      <c r="I381" s="3">
        <f t="shared" si="47"/>
        <v>2.2526568622269729</v>
      </c>
      <c r="J381" s="3">
        <f t="shared" si="44"/>
        <v>1.1532659204844413</v>
      </c>
      <c r="K381">
        <f>carboncycle!U481</f>
        <v>925.07992183707609</v>
      </c>
      <c r="L381" s="3">
        <f t="shared" si="45"/>
        <v>6.4901333538320323</v>
      </c>
      <c r="M381" s="3">
        <f t="shared" si="48"/>
        <v>2.1962937105458029</v>
      </c>
      <c r="N381" s="3">
        <f t="shared" si="46"/>
        <v>1.1379565217926766</v>
      </c>
      <c r="O381" s="16">
        <f t="shared" si="42"/>
        <v>-5.636315168117001E-2</v>
      </c>
    </row>
    <row r="382" spans="1:15">
      <c r="A382">
        <f t="shared" si="49"/>
        <v>2226</v>
      </c>
      <c r="G382">
        <f>carbonlow!L482</f>
        <v>962.42152569317761</v>
      </c>
      <c r="H382" s="3">
        <f t="shared" si="43"/>
        <v>6.7018456688190762</v>
      </c>
      <c r="I382" s="3">
        <f t="shared" si="47"/>
        <v>2.256273253409586</v>
      </c>
      <c r="J382" s="3">
        <f t="shared" si="44"/>
        <v>1.1595104610335389</v>
      </c>
      <c r="K382">
        <f>carboncycle!U482</f>
        <v>925.27938565743568</v>
      </c>
      <c r="L382" s="3">
        <f t="shared" si="45"/>
        <v>6.4912867854263574</v>
      </c>
      <c r="M382" s="3">
        <f t="shared" si="48"/>
        <v>2.1994756284422698</v>
      </c>
      <c r="N382" s="3">
        <f t="shared" si="46"/>
        <v>1.1439678770247943</v>
      </c>
      <c r="O382" s="16">
        <f t="shared" si="42"/>
        <v>-5.6797624967316107E-2</v>
      </c>
    </row>
    <row r="383" spans="1:15">
      <c r="A383">
        <f t="shared" si="49"/>
        <v>2227</v>
      </c>
      <c r="G383">
        <f>carbonlow!L483</f>
        <v>962.7819489845615</v>
      </c>
      <c r="H383" s="3">
        <f t="shared" si="43"/>
        <v>6.7038488489055386</v>
      </c>
      <c r="I383" s="3">
        <f t="shared" si="47"/>
        <v>2.2598372037397452</v>
      </c>
      <c r="J383" s="3">
        <f t="shared" si="44"/>
        <v>1.1657400736942349</v>
      </c>
      <c r="K383">
        <f>carboncycle!U483</f>
        <v>925.46022707614713</v>
      </c>
      <c r="L383" s="3">
        <f t="shared" si="45"/>
        <v>6.4923323151016588</v>
      </c>
      <c r="M383" s="3">
        <f t="shared" si="48"/>
        <v>2.2026077969947302</v>
      </c>
      <c r="N383" s="3">
        <f t="shared" si="46"/>
        <v>1.1499631610528456</v>
      </c>
      <c r="O383" s="16">
        <f t="shared" si="42"/>
        <v>-5.7229406745014977E-2</v>
      </c>
    </row>
    <row r="384" spans="1:15">
      <c r="A384">
        <f t="shared" si="49"/>
        <v>2228</v>
      </c>
      <c r="G384">
        <f>carbonlow!L484</f>
        <v>963.12113550838808</v>
      </c>
      <c r="H384" s="3">
        <f t="shared" si="43"/>
        <v>6.7057333133272907</v>
      </c>
      <c r="I384" s="3">
        <f t="shared" si="47"/>
        <v>2.2633491032429238</v>
      </c>
      <c r="J384" s="3">
        <f t="shared" si="44"/>
        <v>1.1719545453928935</v>
      </c>
      <c r="K384">
        <f>carboncycle!U484</f>
        <v>925.62267538450931</v>
      </c>
      <c r="L384" s="3">
        <f t="shared" si="45"/>
        <v>6.493271331340007</v>
      </c>
      <c r="M384" s="3">
        <f t="shared" si="48"/>
        <v>2.2056906353796544</v>
      </c>
      <c r="N384" s="3">
        <f t="shared" si="46"/>
        <v>1.1559421825849954</v>
      </c>
      <c r="O384" s="16">
        <f t="shared" si="42"/>
        <v>-5.7658467863269447E-2</v>
      </c>
    </row>
    <row r="385" spans="1:15">
      <c r="A385">
        <f t="shared" si="49"/>
        <v>2229</v>
      </c>
      <c r="G385">
        <f>carbonlow!L485</f>
        <v>963.43931564727632</v>
      </c>
      <c r="H385" s="3">
        <f t="shared" si="43"/>
        <v>6.7075004665536619</v>
      </c>
      <c r="I385" s="3">
        <f t="shared" si="47"/>
        <v>2.2668093420524151</v>
      </c>
      <c r="J385" s="3">
        <f t="shared" si="44"/>
        <v>1.1781536664814816</v>
      </c>
      <c r="K385">
        <f>carboncycle!U485</f>
        <v>925.76695902991025</v>
      </c>
      <c r="L385" s="3">
        <f t="shared" si="45"/>
        <v>6.4941052103788746</v>
      </c>
      <c r="M385" s="3">
        <f t="shared" si="48"/>
        <v>2.2087245617883391</v>
      </c>
      <c r="N385" s="3">
        <f t="shared" si="46"/>
        <v>1.161904753796869</v>
      </c>
      <c r="O385" s="16">
        <f t="shared" si="42"/>
        <v>-5.8084780264076041E-2</v>
      </c>
    </row>
    <row r="386" spans="1:15">
      <c r="A386">
        <f t="shared" si="49"/>
        <v>2230</v>
      </c>
      <c r="G386">
        <f>carbonlow!L486</f>
        <v>963.73671972700765</v>
      </c>
      <c r="H386" s="3">
        <f t="shared" si="43"/>
        <v>6.7091517031921279</v>
      </c>
      <c r="I386" s="3">
        <f t="shared" si="47"/>
        <v>2.2702183103289362</v>
      </c>
      <c r="J386" s="3">
        <f t="shared" si="44"/>
        <v>1.1843372307187245</v>
      </c>
      <c r="K386">
        <f>carboncycle!U486</f>
        <v>925.89330557454048</v>
      </c>
      <c r="L386" s="3">
        <f t="shared" si="45"/>
        <v>6.4948353162495271</v>
      </c>
      <c r="M386" s="3">
        <f t="shared" si="48"/>
        <v>2.2117099933585935</v>
      </c>
      <c r="N386" s="3">
        <f t="shared" si="46"/>
        <v>1.1678506903062604</v>
      </c>
      <c r="O386" s="16">
        <f t="shared" si="42"/>
        <v>-5.8508316970342644E-2</v>
      </c>
    </row>
    <row r="387" spans="1:15">
      <c r="A387">
        <f t="shared" si="49"/>
        <v>2231</v>
      </c>
      <c r="G387">
        <f>carbonlow!L487</f>
        <v>964.01357795729541</v>
      </c>
      <c r="H387" s="3">
        <f t="shared" si="43"/>
        <v>6.7106884079655664</v>
      </c>
      <c r="I387" s="3">
        <f t="shared" si="47"/>
        <v>2.2735763981825099</v>
      </c>
      <c r="J387" s="3">
        <f t="shared" si="44"/>
        <v>1.1905050352509106</v>
      </c>
      <c r="K387">
        <f>carboncycle!U487</f>
        <v>926.00194165556968</v>
      </c>
      <c r="L387" s="3">
        <f t="shared" si="45"/>
        <v>6.4954630008175842</v>
      </c>
      <c r="M387" s="3">
        <f t="shared" si="48"/>
        <v>2.2146473461089098</v>
      </c>
      <c r="N387" s="3">
        <f t="shared" si="46"/>
        <v>1.1737798111475977</v>
      </c>
      <c r="O387" s="16">
        <f t="shared" si="42"/>
        <v>-5.8929052073600108E-2</v>
      </c>
    </row>
    <row r="388" spans="1:15">
      <c r="A388">
        <f t="shared" si="49"/>
        <v>2232</v>
      </c>
      <c r="G388">
        <f>carbonlow!L488</f>
        <v>964.27012037403438</v>
      </c>
      <c r="H388" s="3">
        <f t="shared" si="43"/>
        <v>6.7121119556923228</v>
      </c>
      <c r="I388" s="3">
        <f t="shared" si="47"/>
        <v>2.2768839955965769</v>
      </c>
      <c r="J388" s="3">
        <f t="shared" si="44"/>
        <v>1.1966568805923621</v>
      </c>
      <c r="K388">
        <f>carboncycle!U488</f>
        <v>926.09309294675927</v>
      </c>
      <c r="L388" s="3">
        <f t="shared" si="45"/>
        <v>6.4959896038256879</v>
      </c>
      <c r="M388" s="3">
        <f t="shared" si="48"/>
        <v>2.2175370348750594</v>
      </c>
      <c r="N388" s="3">
        <f t="shared" si="46"/>
        <v>1.1796919387461779</v>
      </c>
      <c r="O388" s="16">
        <f t="shared" si="42"/>
        <v>-5.9346960721517572E-2</v>
      </c>
    </row>
    <row r="389" spans="1:15">
      <c r="A389">
        <f t="shared" si="49"/>
        <v>2233</v>
      </c>
      <c r="G389">
        <f>carbonlow!L489</f>
        <v>964.50657678301468</v>
      </c>
      <c r="H389" s="3">
        <f t="shared" si="43"/>
        <v>6.7134237112690549</v>
      </c>
      <c r="I389" s="3">
        <f t="shared" si="47"/>
        <v>2.2801414923542849</v>
      </c>
      <c r="J389" s="3">
        <f t="shared" si="44"/>
        <v>1.202792570605586</v>
      </c>
      <c r="K389">
        <f>carboncycle!U489</f>
        <v>926.16698412147889</v>
      </c>
      <c r="L389" s="3">
        <f t="shared" si="45"/>
        <v>6.4964164529381367</v>
      </c>
      <c r="M389" s="3">
        <f t="shared" si="48"/>
        <v>2.2203794732490523</v>
      </c>
      <c r="N389" s="3">
        <f t="shared" si="46"/>
        <v>1.18558689889219</v>
      </c>
      <c r="O389" s="16">
        <f t="shared" si="42"/>
        <v>-5.97620191052326E-2</v>
      </c>
    </row>
    <row r="390" spans="1:15">
      <c r="A390">
        <f t="shared" si="49"/>
        <v>2234</v>
      </c>
      <c r="G390">
        <f>carbonlow!L490</f>
        <v>964.72317670508482</v>
      </c>
      <c r="H390" s="3">
        <f t="shared" si="43"/>
        <v>6.7146250296561973</v>
      </c>
      <c r="I390" s="3">
        <f t="shared" si="47"/>
        <v>2.2833492779669142</v>
      </c>
      <c r="J390" s="3">
        <f t="shared" si="44"/>
        <v>1.2089119124811185</v>
      </c>
      <c r="K390">
        <f>carboncycle!U490</f>
        <v>926.22383881710334</v>
      </c>
      <c r="L390" s="3">
        <f t="shared" si="45"/>
        <v>6.4967448637874226</v>
      </c>
      <c r="M390" s="3">
        <f t="shared" si="48"/>
        <v>2.223175073520399</v>
      </c>
      <c r="N390" s="3">
        <f t="shared" si="46"/>
        <v>1.1914645207145371</v>
      </c>
      <c r="O390" s="16">
        <f t="shared" ref="O390:O453" si="50">M390-I390</f>
        <v>-6.0174204446515223E-2</v>
      </c>
    </row>
    <row r="391" spans="1:15">
      <c r="A391">
        <f t="shared" si="49"/>
        <v>2235</v>
      </c>
      <c r="G391">
        <f>carbonlow!L491</f>
        <v>964.92014932274708</v>
      </c>
      <c r="H391" s="3">
        <f t="shared" ref="H391:H454" si="51">H$3*LN(G391/G$3)</f>
        <v>6.7157172558660241</v>
      </c>
      <c r="I391" s="3">
        <f t="shared" si="47"/>
        <v>2.2865077416043929</v>
      </c>
      <c r="J391" s="3">
        <f t="shared" ref="J391:J454" si="52">J390+J$3*(I390-J390)</f>
        <v>1.2150147167170777</v>
      </c>
      <c r="K391">
        <f>carboncycle!U491</f>
        <v>926.26387960075476</v>
      </c>
      <c r="L391" s="3">
        <f t="shared" ref="L391:L454" si="53">L$3*LN(K391/K$3)</f>
        <v>6.4969761400225519</v>
      </c>
      <c r="M391" s="3">
        <f t="shared" si="48"/>
        <v>2.2259242466196167</v>
      </c>
      <c r="N391" s="3">
        <f t="shared" ref="N391:N454" si="54">N390+N$3*(M390-N390)</f>
        <v>1.1973246366544745</v>
      </c>
      <c r="O391" s="16">
        <f t="shared" si="50"/>
        <v>-6.058349498477611E-2</v>
      </c>
    </row>
    <row r="392" spans="1:15">
      <c r="A392">
        <f t="shared" si="49"/>
        <v>2236</v>
      </c>
      <c r="G392">
        <f>carbonlow!L492</f>
        <v>965.09772342816848</v>
      </c>
      <c r="H392" s="3">
        <f t="shared" si="51"/>
        <v>6.7167017249531744</v>
      </c>
      <c r="I392" s="3">
        <f t="shared" ref="I392:I455" si="55">I391+I$3*(I$4*H392-I391)+I$5*(J391-I391)</f>
        <v>2.2896172720278503</v>
      </c>
      <c r="J392" s="3">
        <f t="shared" si="52"/>
        <v>1.2211007970984378</v>
      </c>
      <c r="K392">
        <f>carboncycle!U492</f>
        <v>926.28732793636937</v>
      </c>
      <c r="L392" s="3">
        <f t="shared" si="53"/>
        <v>6.4971115733590592</v>
      </c>
      <c r="M392" s="3">
        <f t="shared" ref="M392:M455" si="56">M391+M$3*(M$4*L392-M391)+M$5*(N391-M391)</f>
        <v>2.228627402063923</v>
      </c>
      <c r="N392" s="3">
        <f t="shared" si="54"/>
        <v>1.2031670824390766</v>
      </c>
      <c r="O392" s="16">
        <f t="shared" si="50"/>
        <v>-6.0989869963927301E-2</v>
      </c>
    </row>
    <row r="393" spans="1:15">
      <c r="A393">
        <f t="shared" si="49"/>
        <v>2237</v>
      </c>
      <c r="G393">
        <f>carbonlow!L493</f>
        <v>965.25612737259246</v>
      </c>
      <c r="H393" s="3">
        <f t="shared" si="51"/>
        <v>6.7175797620075919</v>
      </c>
      <c r="I393" s="3">
        <f t="shared" si="55"/>
        <v>2.2926782575241726</v>
      </c>
      <c r="J393" s="3">
        <f t="shared" si="52"/>
        <v>1.2271699706760368</v>
      </c>
      <c r="K393">
        <f>carboncycle!U493</f>
        <v>926.29440415305589</v>
      </c>
      <c r="L393" s="3">
        <f t="shared" si="53"/>
        <v>6.4971524436306574</v>
      </c>
      <c r="M393" s="3">
        <f t="shared" si="56"/>
        <v>2.2312849479050589</v>
      </c>
      <c r="N393" s="3">
        <f t="shared" si="54"/>
        <v>1.2089916970545458</v>
      </c>
      <c r="O393" s="16">
        <f t="shared" si="50"/>
        <v>-6.1393309619113712E-2</v>
      </c>
    </row>
    <row r="394" spans="1:15">
      <c r="A394">
        <f t="shared" si="49"/>
        <v>2238</v>
      </c>
      <c r="G394">
        <f>carbonlow!L494</f>
        <v>965.39558901713269</v>
      </c>
      <c r="H394" s="3">
        <f t="shared" si="51"/>
        <v>6.7183526821497956</v>
      </c>
      <c r="I394" s="3">
        <f t="shared" si="55"/>
        <v>2.2956910858425124</v>
      </c>
      <c r="J394" s="3">
        <f t="shared" si="52"/>
        <v>1.2332220577453343</v>
      </c>
      <c r="K394">
        <f>carboncycle!U494</f>
        <v>926.28532741471986</v>
      </c>
      <c r="L394" s="3">
        <f t="shared" si="53"/>
        <v>6.497100018842378</v>
      </c>
      <c r="M394" s="3">
        <f t="shared" si="56"/>
        <v>2.2338972906791863</v>
      </c>
      <c r="N394" s="3">
        <f t="shared" si="54"/>
        <v>1.2147983227193766</v>
      </c>
      <c r="O394" s="16">
        <f t="shared" si="50"/>
        <v>-6.179379516332606E-2</v>
      </c>
    </row>
    <row r="395" spans="1:15">
      <c r="A395">
        <f t="shared" si="49"/>
        <v>2239</v>
      </c>
      <c r="G395">
        <f>carbonlow!L495</f>
        <v>965.51633568493241</v>
      </c>
      <c r="H395" s="3">
        <f t="shared" si="51"/>
        <v>6.7190217905283864</v>
      </c>
      <c r="I395" s="3">
        <f t="shared" si="55"/>
        <v>2.2986561441327074</v>
      </c>
      <c r="J395" s="3">
        <f t="shared" si="52"/>
        <v>1.2392568818249263</v>
      </c>
      <c r="K395">
        <f>carboncycle!U495</f>
        <v>926.26031569092652</v>
      </c>
      <c r="L395" s="3">
        <f t="shared" si="53"/>
        <v>6.4969555552251927</v>
      </c>
      <c r="M395" s="3">
        <f t="shared" si="56"/>
        <v>2.2364648353588046</v>
      </c>
      <c r="N395" s="3">
        <f t="shared" si="54"/>
        <v>1.2205868048573882</v>
      </c>
      <c r="O395" s="16">
        <f t="shared" si="50"/>
        <v>-6.2191308773902776E-2</v>
      </c>
    </row>
    <row r="396" spans="1:15">
      <c r="A396">
        <f t="shared" si="49"/>
        <v>2240</v>
      </c>
      <c r="G396">
        <f>carbonlow!L496</f>
        <v>965.61859411467185</v>
      </c>
      <c r="H396" s="3">
        <f t="shared" si="51"/>
        <v>6.7195883823197473</v>
      </c>
      <c r="I396" s="3">
        <f t="shared" si="55"/>
        <v>2.3015738188855703</v>
      </c>
      <c r="J396" s="3">
        <f t="shared" si="52"/>
        <v>1.2452742696348345</v>
      </c>
      <c r="K396">
        <f>carboncycle!U496</f>
        <v>926.21958572897631</v>
      </c>
      <c r="L396" s="3">
        <f t="shared" si="53"/>
        <v>6.496720297291974</v>
      </c>
      <c r="M396" s="3">
        <f t="shared" si="56"/>
        <v>2.2389879853066343</v>
      </c>
      <c r="N396" s="3">
        <f t="shared" si="54"/>
        <v>1.2263569920706363</v>
      </c>
      <c r="O396" s="16">
        <f t="shared" si="50"/>
        <v>-6.258583357893599E-2</v>
      </c>
    </row>
    <row r="397" spans="1:15">
      <c r="A397">
        <f t="shared" si="49"/>
        <v>2241</v>
      </c>
      <c r="G397">
        <f>carbonlow!L497</f>
        <v>965.70259041540771</v>
      </c>
      <c r="H397" s="3">
        <f t="shared" si="51"/>
        <v>6.7200537427298332</v>
      </c>
      <c r="I397" s="3">
        <f t="shared" si="55"/>
        <v>2.3044444958750061</v>
      </c>
      <c r="J397" s="3">
        <f t="shared" si="52"/>
        <v>1.2512740510745786</v>
      </c>
      <c r="K397">
        <f>carboncycle!U497</f>
        <v>926.16335302716482</v>
      </c>
      <c r="L397" s="3">
        <f t="shared" si="53"/>
        <v>6.4963954778947643</v>
      </c>
      <c r="M397" s="3">
        <f t="shared" si="56"/>
        <v>2.2414671422314152</v>
      </c>
      <c r="N397" s="3">
        <f t="shared" si="54"/>
        <v>1.2321087361122167</v>
      </c>
      <c r="O397" s="16">
        <f t="shared" si="50"/>
        <v>-6.2977353643590916E-2</v>
      </c>
    </row>
    <row r="398" spans="1:15">
      <c r="A398">
        <f t="shared" si="49"/>
        <v>2242</v>
      </c>
      <c r="G398">
        <f>carbonlow!L498</f>
        <v>965.76855002272453</v>
      </c>
      <c r="H398" s="3">
        <f t="shared" si="51"/>
        <v>6.7204191469980046</v>
      </c>
      <c r="I398" s="3">
        <f t="shared" si="55"/>
        <v>2.3072685601019152</v>
      </c>
      <c r="J398" s="3">
        <f t="shared" si="52"/>
        <v>1.2572560592010449</v>
      </c>
      <c r="K398">
        <f>carboncycle!U498</f>
        <v>926.09183180920093</v>
      </c>
      <c r="L398" s="3">
        <f t="shared" si="53"/>
        <v>6.4959823182832501</v>
      </c>
      <c r="M398" s="3">
        <f t="shared" si="56"/>
        <v>2.2439027061455654</v>
      </c>
      <c r="N398" s="3">
        <f t="shared" si="54"/>
        <v>1.2378418918589738</v>
      </c>
      <c r="O398" s="16">
        <f t="shared" si="50"/>
        <v>-6.3365853956349749E-2</v>
      </c>
    </row>
    <row r="399" spans="1:15">
      <c r="A399">
        <f t="shared" si="49"/>
        <v>2243</v>
      </c>
      <c r="G399">
        <f>carbonlow!L499</f>
        <v>965.81669765618074</v>
      </c>
      <c r="H399" s="3">
        <f t="shared" si="51"/>
        <v>6.7206858604028135</v>
      </c>
      <c r="I399" s="3">
        <f t="shared" si="55"/>
        <v>2.3100463957398438</v>
      </c>
      <c r="J399" s="3">
        <f t="shared" si="52"/>
        <v>1.2632201302061619</v>
      </c>
      <c r="K399">
        <f>carboncycle!U499</f>
        <v>926.00523499975873</v>
      </c>
      <c r="L399" s="3">
        <f t="shared" si="53"/>
        <v>6.4954820281643828</v>
      </c>
      <c r="M399" s="3">
        <f t="shared" si="56"/>
        <v>2.2462950753246544</v>
      </c>
      <c r="N399" s="3">
        <f t="shared" si="54"/>
        <v>1.2435563172841215</v>
      </c>
      <c r="O399" s="16">
        <f t="shared" si="50"/>
        <v>-6.3751320415189383E-2</v>
      </c>
    </row>
    <row r="400" spans="1:15">
      <c r="A400">
        <f t="shared" si="49"/>
        <v>2244</v>
      </c>
      <c r="G400">
        <f>carbonlow!L500</f>
        <v>965.84725727803527</v>
      </c>
      <c r="H400" s="3">
        <f t="shared" si="51"/>
        <v>6.7208551382697195</v>
      </c>
      <c r="I400" s="3">
        <f t="shared" si="55"/>
        <v>2.3127783860823437</v>
      </c>
      <c r="J400" s="3">
        <f t="shared" si="52"/>
        <v>1.2691661033943933</v>
      </c>
      <c r="K400">
        <f>carboncycle!U500</f>
        <v>925.90377420113634</v>
      </c>
      <c r="L400" s="3">
        <f t="shared" si="53"/>
        <v>6.4948958057630914</v>
      </c>
      <c r="M400" s="3">
        <f t="shared" si="56"/>
        <v>2.2486446462686387</v>
      </c>
      <c r="N400" s="3">
        <f t="shared" si="54"/>
        <v>1.2492518734297917</v>
      </c>
      <c r="O400" s="16">
        <f t="shared" si="50"/>
        <v>-6.413373981370496E-2</v>
      </c>
    </row>
    <row r="401" spans="1:15">
      <c r="A401">
        <f t="shared" si="49"/>
        <v>2245</v>
      </c>
      <c r="G401">
        <f>carbonlow!L501</f>
        <v>965.86045205322921</v>
      </c>
      <c r="H401" s="3">
        <f t="shared" si="51"/>
        <v>6.7209282259806065</v>
      </c>
      <c r="I401" s="3">
        <f t="shared" si="55"/>
        <v>2.3154649134919958</v>
      </c>
      <c r="J401" s="3">
        <f t="shared" si="52"/>
        <v>1.2750938211600609</v>
      </c>
      <c r="K401">
        <f>carboncycle!U501</f>
        <v>925.78765967099628</v>
      </c>
      <c r="L401" s="3">
        <f t="shared" si="53"/>
        <v>6.4942248378839942</v>
      </c>
      <c r="M401" s="3">
        <f t="shared" si="56"/>
        <v>2.2509518136648112</v>
      </c>
      <c r="N401" s="3">
        <f t="shared" si="54"/>
        <v>1.2549284243795165</v>
      </c>
      <c r="O401" s="16">
        <f t="shared" si="50"/>
        <v>-6.4513099827184561E-2</v>
      </c>
    </row>
    <row r="402" spans="1:15">
      <c r="A402">
        <f t="shared" si="49"/>
        <v>2246</v>
      </c>
      <c r="G402">
        <f>carbonlow!L502</f>
        <v>965.8565043106114</v>
      </c>
      <c r="H402" s="3">
        <f t="shared" si="51"/>
        <v>6.720906358985097</v>
      </c>
      <c r="I402" s="3">
        <f t="shared" si="55"/>
        <v>2.3181063593510709</v>
      </c>
      <c r="J402" s="3">
        <f t="shared" si="52"/>
        <v>1.2810031289645063</v>
      </c>
      <c r="K402">
        <f>carboncycle!U502</f>
        <v>925.65710030116156</v>
      </c>
      <c r="L402" s="3">
        <f t="shared" si="53"/>
        <v>6.493470299974061</v>
      </c>
      <c r="M402" s="3">
        <f t="shared" si="56"/>
        <v>2.2532169703524221</v>
      </c>
      <c r="N402" s="3">
        <f t="shared" si="54"/>
        <v>1.2605858372306569</v>
      </c>
      <c r="O402" s="16">
        <f t="shared" si="50"/>
        <v>-6.4889388998648823E-2</v>
      </c>
    </row>
    <row r="403" spans="1:15">
      <c r="A403">
        <f t="shared" si="49"/>
        <v>2247</v>
      </c>
      <c r="G403">
        <f>carbonlow!L503</f>
        <v>965.8356355053869</v>
      </c>
      <c r="H403" s="3">
        <f t="shared" si="51"/>
        <v>6.7207907628135812</v>
      </c>
      <c r="I403" s="3">
        <f t="shared" si="55"/>
        <v>2.3207031040137784</v>
      </c>
      <c r="J403" s="3">
        <f t="shared" si="52"/>
        <v>1.2868938753131021</v>
      </c>
      <c r="K403">
        <f>carboncycle!U503</f>
        <v>925.51230359744591</v>
      </c>
      <c r="L403" s="3">
        <f t="shared" si="53"/>
        <v>6.4926333561861753</v>
      </c>
      <c r="M403" s="3">
        <f t="shared" si="56"/>
        <v>2.2554405072889154</v>
      </c>
      <c r="N403" s="3">
        <f t="shared" si="54"/>
        <v>1.2662239820667884</v>
      </c>
      <c r="O403" s="16">
        <f t="shared" si="50"/>
        <v>-6.5262596724863009E-2</v>
      </c>
    </row>
    <row r="404" spans="1:15">
      <c r="A404">
        <f t="shared" si="49"/>
        <v>2248</v>
      </c>
      <c r="G404">
        <f>carbonlow!L504</f>
        <v>965.79806618276814</v>
      </c>
      <c r="H404" s="3">
        <f t="shared" si="51"/>
        <v>6.7205826530918875</v>
      </c>
      <c r="I404" s="3">
        <f t="shared" si="55"/>
        <v>2.3232555267600752</v>
      </c>
      <c r="J404" s="3">
        <f t="shared" si="52"/>
        <v>1.292765911732122</v>
      </c>
      <c r="K404">
        <f>carboncycle!U504</f>
        <v>925.35347566049006</v>
      </c>
      <c r="L404" s="3">
        <f t="shared" si="53"/>
        <v>6.4917151594435252</v>
      </c>
      <c r="M404" s="3">
        <f t="shared" si="56"/>
        <v>2.2576228135177474</v>
      </c>
      <c r="N404" s="3">
        <f t="shared" si="54"/>
        <v>1.27184273193005</v>
      </c>
      <c r="O404" s="16">
        <f t="shared" si="50"/>
        <v>-6.5632713242327778E-2</v>
      </c>
    </row>
    <row r="405" spans="1:15">
      <c r="A405">
        <f t="shared" si="49"/>
        <v>2249</v>
      </c>
      <c r="G405">
        <f>carbonlow!L505</f>
        <v>965.74401594281437</v>
      </c>
      <c r="H405" s="3">
        <f t="shared" si="51"/>
        <v>6.7202832355575728</v>
      </c>
      <c r="I405" s="3">
        <f t="shared" si="55"/>
        <v>2.3257640057509956</v>
      </c>
      <c r="J405" s="3">
        <f t="shared" si="52"/>
        <v>1.2986190927454808</v>
      </c>
      <c r="K405">
        <f>carboncycle!U505</f>
        <v>925.18082116758183</v>
      </c>
      <c r="L405" s="3">
        <f t="shared" si="53"/>
        <v>6.49071685150476</v>
      </c>
      <c r="M405" s="3">
        <f t="shared" si="56"/>
        <v>2.2597642761377341</v>
      </c>
      <c r="N405" s="3">
        <f t="shared" si="54"/>
        <v>1.2774419627934681</v>
      </c>
      <c r="O405" s="16">
        <f t="shared" si="50"/>
        <v>-6.5999729613261504E-2</v>
      </c>
    </row>
    <row r="406" spans="1:15">
      <c r="A406">
        <f t="shared" si="49"/>
        <v>2250</v>
      </c>
      <c r="G406">
        <f>carbonlow!L506</f>
        <v>965.67370340643686</v>
      </c>
      <c r="H406" s="3">
        <f t="shared" si="51"/>
        <v>6.7198937060777331</v>
      </c>
      <c r="I406" s="3">
        <f t="shared" si="55"/>
        <v>2.3282289179854674</v>
      </c>
      <c r="J406" s="3">
        <f t="shared" si="52"/>
        <v>1.3044532758513521</v>
      </c>
      <c r="K406">
        <f>carboncycle!U506</f>
        <v>924.9945433554368</v>
      </c>
      <c r="L406" s="3">
        <f t="shared" si="53"/>
        <v>6.4896395630298915</v>
      </c>
      <c r="M406" s="3">
        <f t="shared" si="56"/>
        <v>2.2618652802738879</v>
      </c>
      <c r="N406" s="3">
        <f t="shared" si="54"/>
        <v>1.2830215535332636</v>
      </c>
      <c r="O406" s="16">
        <f t="shared" si="50"/>
        <v>-6.6363637711579493E-2</v>
      </c>
    </row>
    <row r="407" spans="1:15">
      <c r="A407">
        <f t="shared" si="49"/>
        <v>2251</v>
      </c>
      <c r="G407">
        <f>carbonlow!L507</f>
        <v>965.58734618255585</v>
      </c>
      <c r="H407" s="3">
        <f t="shared" si="51"/>
        <v>6.7194152506683302</v>
      </c>
      <c r="I407" s="3">
        <f t="shared" si="55"/>
        <v>2.330650639258578</v>
      </c>
      <c r="J407" s="3">
        <f t="shared" si="52"/>
        <v>1.3102683214986739</v>
      </c>
      <c r="K407">
        <f>carboncycle!U507</f>
        <v>924.79484400391493</v>
      </c>
      <c r="L407" s="3">
        <f t="shared" si="53"/>
        <v>6.4884844136468391</v>
      </c>
      <c r="M407" s="3">
        <f t="shared" si="56"/>
        <v>2.2639262090497025</v>
      </c>
      <c r="N407" s="3">
        <f t="shared" si="54"/>
        <v>1.2885813859011503</v>
      </c>
      <c r="O407" s="16">
        <f t="shared" si="50"/>
        <v>-6.6724430208875418E-2</v>
      </c>
    </row>
    <row r="408" spans="1:15">
      <c r="A408">
        <f t="shared" si="49"/>
        <v>2252</v>
      </c>
      <c r="G408">
        <f>carbonlow!L508</f>
        <v>965.48516083638515</v>
      </c>
      <c r="H408" s="3">
        <f t="shared" si="51"/>
        <v>6.718849045514939</v>
      </c>
      <c r="I408" s="3">
        <f t="shared" si="55"/>
        <v>2.3330295441212612</v>
      </c>
      <c r="J408" s="3">
        <f t="shared" si="52"/>
        <v>1.3160640930635501</v>
      </c>
      <c r="K408">
        <f>carboncycle!U508</f>
        <v>924.58192342065138</v>
      </c>
      <c r="L408" s="3">
        <f t="shared" si="53"/>
        <v>6.4872525120186175</v>
      </c>
      <c r="M408" s="3">
        <f t="shared" si="56"/>
        <v>2.265947443560842</v>
      </c>
      <c r="N408" s="3">
        <f t="shared" si="54"/>
        <v>1.2941213444966342</v>
      </c>
      <c r="O408" s="16">
        <f t="shared" si="50"/>
        <v>-6.7082100560419189E-2</v>
      </c>
    </row>
    <row r="409" spans="1:15">
      <c r="A409">
        <f t="shared" si="49"/>
        <v>2253</v>
      </c>
      <c r="G409">
        <f>carbonlow!L509</f>
        <v>965.36736285883205</v>
      </c>
      <c r="H409" s="3">
        <f t="shared" si="51"/>
        <v>6.7181962569948865</v>
      </c>
      <c r="I409" s="3">
        <f t="shared" si="55"/>
        <v>2.3353660058413652</v>
      </c>
      <c r="J409" s="3">
        <f t="shared" si="52"/>
        <v>1.321840456825558</v>
      </c>
      <c r="K409">
        <f>carboncycle!U509</f>
        <v>924.35598042657784</v>
      </c>
      <c r="L409" s="3">
        <f t="shared" si="53"/>
        <v>6.4859449559110853</v>
      </c>
      <c r="M409" s="3">
        <f t="shared" si="56"/>
        <v>2.2679293628501935</v>
      </c>
      <c r="N409" s="3">
        <f t="shared" si="54"/>
        <v>1.2996413167393188</v>
      </c>
      <c r="O409" s="16">
        <f t="shared" si="50"/>
        <v>-6.7436642991171691E-2</v>
      </c>
    </row>
    <row r="410" spans="1:15">
      <c r="A410">
        <f t="shared" si="49"/>
        <v>2254</v>
      </c>
      <c r="G410">
        <f>carbonlow!L510</f>
        <v>965.23416663698924</v>
      </c>
      <c r="H410" s="3">
        <f t="shared" si="51"/>
        <v>6.7174580417007395</v>
      </c>
      <c r="I410" s="3">
        <f t="shared" si="55"/>
        <v>2.337660396366076</v>
      </c>
      <c r="J410" s="3">
        <f t="shared" si="52"/>
        <v>1.3275972819439676</v>
      </c>
      <c r="K410">
        <f>carboncycle!U510</f>
        <v>924.11721234231368</v>
      </c>
      <c r="L410" s="3">
        <f t="shared" si="53"/>
        <v>6.4845628322612381</v>
      </c>
      <c r="M410" s="3">
        <f t="shared" si="56"/>
        <v>2.2698723438842476</v>
      </c>
      <c r="N410" s="3">
        <f t="shared" si="54"/>
        <v>1.3051411928412286</v>
      </c>
      <c r="O410" s="16">
        <f t="shared" si="50"/>
        <v>-6.7788052481828398E-2</v>
      </c>
    </row>
    <row r="411" spans="1:15">
      <c r="A411">
        <f t="shared" si="49"/>
        <v>2255</v>
      </c>
      <c r="G411">
        <f>carbonlow!L511</f>
        <v>965.08578542570365</v>
      </c>
      <c r="H411" s="3">
        <f t="shared" si="51"/>
        <v>6.7166355464650733</v>
      </c>
      <c r="I411" s="3">
        <f t="shared" si="55"/>
        <v>2.3399130862856596</v>
      </c>
      <c r="J411" s="3">
        <f t="shared" si="52"/>
        <v>1.3333344404338852</v>
      </c>
      <c r="K411">
        <f>carboncycle!U511</f>
        <v>923.86581497540192</v>
      </c>
      <c r="L411" s="3">
        <f t="shared" si="53"/>
        <v>6.4831072172459558</v>
      </c>
      <c r="M411" s="3">
        <f t="shared" si="56"/>
        <v>2.271776761530766</v>
      </c>
      <c r="N411" s="3">
        <f t="shared" si="54"/>
        <v>1.3106208657791529</v>
      </c>
      <c r="O411" s="16">
        <f t="shared" si="50"/>
        <v>-6.8136324754893618E-2</v>
      </c>
    </row>
    <row r="412" spans="1:15">
      <c r="A412">
        <f t="shared" si="49"/>
        <v>2256</v>
      </c>
      <c r="G412">
        <f>carbonlow!L512</f>
        <v>964.92243132020008</v>
      </c>
      <c r="H412" s="3">
        <f t="shared" si="51"/>
        <v>6.715729908386491</v>
      </c>
      <c r="I412" s="3">
        <f t="shared" si="55"/>
        <v>2.3421244447984932</v>
      </c>
      <c r="J412" s="3">
        <f t="shared" si="52"/>
        <v>1.3390518071423232</v>
      </c>
      <c r="K412">
        <f>carboncycle!U512</f>
        <v>923.60198260837296</v>
      </c>
      <c r="L412" s="3">
        <f t="shared" si="53"/>
        <v>6.4815791763512278</v>
      </c>
      <c r="M412" s="3">
        <f t="shared" si="56"/>
        <v>2.2736429885376941</v>
      </c>
      <c r="N412" s="3">
        <f t="shared" si="54"/>
        <v>1.3160802312670221</v>
      </c>
      <c r="O412" s="16">
        <f t="shared" si="50"/>
        <v>-6.8481456260799156E-2</v>
      </c>
    </row>
    <row r="413" spans="1:15">
      <c r="A413">
        <f t="shared" si="49"/>
        <v>2257</v>
      </c>
      <c r="G413">
        <f>carbonlow!L513</f>
        <v>964.74431522974555</v>
      </c>
      <c r="H413" s="3">
        <f t="shared" si="51"/>
        <v>6.7147422548568416</v>
      </c>
      <c r="I413" s="3">
        <f t="shared" si="55"/>
        <v>2.3442948396773557</v>
      </c>
      <c r="J413" s="3">
        <f t="shared" si="52"/>
        <v>1.3447492597242103</v>
      </c>
      <c r="K413">
        <f>carboncycle!U513</f>
        <v>923.325907987611</v>
      </c>
      <c r="L413" s="3">
        <f t="shared" si="53"/>
        <v>6.4799797644417572</v>
      </c>
      <c r="M413" s="3">
        <f t="shared" si="56"/>
        <v>2.275471395513291</v>
      </c>
      <c r="N413" s="3">
        <f t="shared" si="54"/>
        <v>1.3215191877283194</v>
      </c>
      <c r="O413" s="16">
        <f t="shared" si="50"/>
        <v>-6.8823444164064718E-2</v>
      </c>
    </row>
    <row r="414" spans="1:15">
      <c r="A414">
        <f t="shared" si="49"/>
        <v>2258</v>
      </c>
      <c r="G414">
        <f>carbonlow!L514</f>
        <v>964.55164685233342</v>
      </c>
      <c r="H414" s="3">
        <f t="shared" si="51"/>
        <v>6.7136737035896008</v>
      </c>
      <c r="I414" s="3">
        <f t="shared" si="55"/>
        <v>2.3464246372369462</v>
      </c>
      <c r="J414" s="3">
        <f t="shared" si="52"/>
        <v>1.3504266786183441</v>
      </c>
      <c r="K414">
        <f>carboncycle!U514</f>
        <v>923.03778231300305</v>
      </c>
      <c r="L414" s="3">
        <f t="shared" si="53"/>
        <v>6.4783100258309263</v>
      </c>
      <c r="M414" s="3">
        <f t="shared" si="56"/>
        <v>2.2772623509074319</v>
      </c>
      <c r="N414" s="3">
        <f t="shared" si="54"/>
        <v>1.3269376362685381</v>
      </c>
      <c r="O414" s="16">
        <f t="shared" si="50"/>
        <v>-6.9162286329514266E-2</v>
      </c>
    </row>
    <row r="415" spans="1:15">
      <c r="A415">
        <f t="shared" si="49"/>
        <v>2259</v>
      </c>
      <c r="G415">
        <f>carbonlow!L515</f>
        <v>964.3446346503697</v>
      </c>
      <c r="H415" s="3">
        <f t="shared" si="51"/>
        <v>6.7125253626493677</v>
      </c>
      <c r="I415" s="3">
        <f t="shared" si="55"/>
        <v>2.348514202302602</v>
      </c>
      <c r="J415" s="3">
        <f t="shared" si="52"/>
        <v>1.3560839470232977</v>
      </c>
      <c r="K415">
        <f>carboncycle!U515</f>
        <v>922.73779522835252</v>
      </c>
      <c r="L415" s="3">
        <f t="shared" si="53"/>
        <v>6.4765709943511087</v>
      </c>
      <c r="M415" s="3">
        <f t="shared" si="56"/>
        <v>2.2790162209940545</v>
      </c>
      <c r="N415" s="3">
        <f t="shared" si="54"/>
        <v>1.332335480647687</v>
      </c>
      <c r="O415" s="16">
        <f t="shared" si="50"/>
        <v>-6.9497981308547452E-2</v>
      </c>
    </row>
    <row r="416" spans="1:15">
      <c r="A416">
        <f t="shared" si="49"/>
        <v>2260</v>
      </c>
      <c r="G416">
        <f>carbonlow!L516</f>
        <v>964.12348582734126</v>
      </c>
      <c r="H416" s="3">
        <f t="shared" si="51"/>
        <v>6.7112983304824105</v>
      </c>
      <c r="I416" s="3">
        <f t="shared" si="55"/>
        <v>2.350563898180186</v>
      </c>
      <c r="J416" s="3">
        <f t="shared" si="52"/>
        <v>1.3617209508732842</v>
      </c>
      <c r="K416">
        <f>carboncycle!U516</f>
        <v>922.42613481253318</v>
      </c>
      <c r="L416" s="3">
        <f t="shared" si="53"/>
        <v>6.4747636934242454</v>
      </c>
      <c r="M416" s="3">
        <f t="shared" si="56"/>
        <v>2.280733369854711</v>
      </c>
      <c r="N416" s="3">
        <f t="shared" si="54"/>
        <v>1.3377126272528543</v>
      </c>
      <c r="O416" s="16">
        <f t="shared" si="50"/>
        <v>-6.9830528325474983E-2</v>
      </c>
    </row>
    <row r="417" spans="1:15">
      <c r="A417">
        <f t="shared" si="49"/>
        <v>2261</v>
      </c>
      <c r="G417">
        <f>carbonlow!L517</f>
        <v>963.88840630545349</v>
      </c>
      <c r="H417" s="3">
        <f t="shared" si="51"/>
        <v>6.7099936959482935</v>
      </c>
      <c r="I417" s="3">
        <f t="shared" si="55"/>
        <v>2.352574086627119</v>
      </c>
      <c r="J417" s="3">
        <f t="shared" si="52"/>
        <v>1.3673375788139874</v>
      </c>
      <c r="K417">
        <f>carboncycle!U517</f>
        <v>922.10298757136843</v>
      </c>
      <c r="L417" s="3">
        <f t="shared" si="53"/>
        <v>6.4728891361326966</v>
      </c>
      <c r="M417" s="3">
        <f t="shared" si="56"/>
        <v>2.2824141593631935</v>
      </c>
      <c r="N417" s="3">
        <f t="shared" si="54"/>
        <v>1.3430689850708328</v>
      </c>
      <c r="O417" s="16">
        <f t="shared" si="50"/>
        <v>-7.0159927263925503E-2</v>
      </c>
    </row>
    <row r="418" spans="1:15">
      <c r="A418">
        <f t="shared" si="49"/>
        <v>2262</v>
      </c>
      <c r="G418">
        <f>carbonlow!L518</f>
        <v>963.63960070421274</v>
      </c>
      <c r="H418" s="3">
        <f t="shared" si="51"/>
        <v>6.7086125383524609</v>
      </c>
      <c r="I418" s="3">
        <f t="shared" si="55"/>
        <v>2.354545127824522</v>
      </c>
      <c r="J418" s="3">
        <f t="shared" si="52"/>
        <v>1.372933722178366</v>
      </c>
      <c r="K418">
        <f>carboncycle!U518</f>
        <v>921.76853843021092</v>
      </c>
      <c r="L418" s="3">
        <f t="shared" si="53"/>
        <v>6.4709483252903102</v>
      </c>
      <c r="M418" s="3">
        <f t="shared" si="56"/>
        <v>2.2840589491712011</v>
      </c>
      <c r="N418" s="3">
        <f t="shared" si="54"/>
        <v>1.3484044656608134</v>
      </c>
      <c r="O418" s="16">
        <f t="shared" si="50"/>
        <v>-7.0486178653320852E-2</v>
      </c>
    </row>
    <row r="419" spans="1:15">
      <c r="A419">
        <f t="shared" si="49"/>
        <v>2263</v>
      </c>
      <c r="G419">
        <f>carbonlow!L519</f>
        <v>963.37727231993927</v>
      </c>
      <c r="H419" s="3">
        <f t="shared" si="51"/>
        <v>6.7071559274797918</v>
      </c>
      <c r="I419" s="3">
        <f t="shared" si="55"/>
        <v>2.3564773803504506</v>
      </c>
      <c r="J419" s="3">
        <f t="shared" si="52"/>
        <v>1.3785092749624361</v>
      </c>
      <c r="K419">
        <f>carboncycle!U519</f>
        <v>921.42297072720851</v>
      </c>
      <c r="L419" s="3">
        <f t="shared" si="53"/>
        <v>6.4689422535136778</v>
      </c>
      <c r="M419" s="3">
        <f t="shared" si="56"/>
        <v>2.2856680966950171</v>
      </c>
      <c r="N419" s="3">
        <f t="shared" si="54"/>
        <v>1.3537189831271523</v>
      </c>
      <c r="O419" s="16">
        <f t="shared" si="50"/>
        <v>-7.0809283655433486E-2</v>
      </c>
    </row>
    <row r="420" spans="1:15">
      <c r="A420">
        <f t="shared" si="49"/>
        <v>2264</v>
      </c>
      <c r="G420">
        <f>carbonlow!L520</f>
        <v>963.10162310619273</v>
      </c>
      <c r="H420" s="3">
        <f t="shared" si="51"/>
        <v>6.7056249236290775</v>
      </c>
      <c r="I420" s="3">
        <f t="shared" si="55"/>
        <v>2.3583712011541893</v>
      </c>
      <c r="J420" s="3">
        <f t="shared" si="52"/>
        <v>1.38406413380104</v>
      </c>
      <c r="K420">
        <f>carboncycle!U520</f>
        <v>921.06646620723507</v>
      </c>
      <c r="L420" s="3">
        <f t="shared" si="53"/>
        <v>6.4668719032935611</v>
      </c>
      <c r="M420" s="3">
        <f t="shared" si="56"/>
        <v>2.287241957103161</v>
      </c>
      <c r="N420" s="3">
        <f t="shared" si="54"/>
        <v>1.3590124540922177</v>
      </c>
      <c r="O420" s="16">
        <f t="shared" si="50"/>
        <v>-7.1129244051028273E-2</v>
      </c>
    </row>
    <row r="421" spans="1:15">
      <c r="A421">
        <f t="shared" si="49"/>
        <v>2265</v>
      </c>
      <c r="G421">
        <f>carbonlow!L521</f>
        <v>962.81285365509154</v>
      </c>
      <c r="H421" s="3">
        <f t="shared" si="51"/>
        <v>6.7040205776483903</v>
      </c>
      <c r="I421" s="3">
        <f t="shared" si="55"/>
        <v>2.3602269455315779</v>
      </c>
      <c r="J421" s="3">
        <f t="shared" si="52"/>
        <v>1.3895981979436058</v>
      </c>
      <c r="K421">
        <f>carboncycle!U521</f>
        <v>920.69920501646766</v>
      </c>
      <c r="L421" s="3">
        <f t="shared" si="53"/>
        <v>6.4647382470664434</v>
      </c>
      <c r="M421" s="3">
        <f t="shared" si="56"/>
        <v>2.288780883304991</v>
      </c>
      <c r="N421" s="3">
        <f t="shared" si="54"/>
        <v>1.36428479766932</v>
      </c>
      <c r="O421" s="16">
        <f t="shared" si="50"/>
        <v>-7.1446062226586893E-2</v>
      </c>
    </row>
    <row r="422" spans="1:15">
      <c r="A422">
        <f t="shared" si="49"/>
        <v>2266</v>
      </c>
      <c r="G422">
        <f>carbonlow!L522</f>
        <v>962.51116317950891</v>
      </c>
      <c r="H422" s="3">
        <f t="shared" si="51"/>
        <v>6.7023439309712973</v>
      </c>
      <c r="I422" s="3">
        <f t="shared" si="55"/>
        <v>2.3620449671013515</v>
      </c>
      <c r="J422" s="3">
        <f t="shared" si="52"/>
        <v>1.3951113692299055</v>
      </c>
      <c r="K422">
        <f>carboncycle!U522</f>
        <v>920.32136569759382</v>
      </c>
      <c r="L422" s="3">
        <f t="shared" si="53"/>
        <v>6.4625422472861995</v>
      </c>
      <c r="M422" s="3">
        <f t="shared" si="56"/>
        <v>2.2902852259402233</v>
      </c>
      <c r="N422" s="3">
        <f t="shared" si="54"/>
        <v>1.3695359354357306</v>
      </c>
      <c r="O422" s="16">
        <f t="shared" si="50"/>
        <v>-7.1759741161128154E-2</v>
      </c>
    </row>
    <row r="423" spans="1:15">
      <c r="A423">
        <f t="shared" si="49"/>
        <v>2267</v>
      </c>
      <c r="G423">
        <f>carbonlow!L523</f>
        <v>962.19674949612829</v>
      </c>
      <c r="H423" s="3">
        <f t="shared" si="51"/>
        <v>6.7005960156538915</v>
      </c>
      <c r="I423" s="3">
        <f t="shared" si="55"/>
        <v>2.3638256177824646</v>
      </c>
      <c r="J423" s="3">
        <f t="shared" si="52"/>
        <v>1.4006035520658153</v>
      </c>
      <c r="K423">
        <f>carboncycle!U523</f>
        <v>919.93312518562823</v>
      </c>
      <c r="L423" s="3">
        <f t="shared" si="53"/>
        <v>6.4602848564958251</v>
      </c>
      <c r="M423" s="3">
        <f t="shared" si="56"/>
        <v>2.2917553333693426</v>
      </c>
      <c r="N423" s="3">
        <f t="shared" si="54"/>
        <v>1.374765791405796</v>
      </c>
      <c r="O423" s="16">
        <f t="shared" si="50"/>
        <v>-7.2070284413122021E-2</v>
      </c>
    </row>
    <row r="424" spans="1:15">
      <c r="A424">
        <f t="shared" si="49"/>
        <v>2268</v>
      </c>
      <c r="G424">
        <f>carbonlow!L524</f>
        <v>961.86980900933997</v>
      </c>
      <c r="H424" s="3">
        <f t="shared" si="51"/>
        <v>6.6987778544126186</v>
      </c>
      <c r="I424" s="3">
        <f t="shared" si="55"/>
        <v>2.3655692477723735</v>
      </c>
      <c r="J424" s="3">
        <f t="shared" si="52"/>
        <v>1.406074653399086</v>
      </c>
      <c r="K424">
        <f>carboncycle!U524</f>
        <v>919.53465880432543</v>
      </c>
      <c r="L424" s="3">
        <f t="shared" si="53"/>
        <v>6.4579670173992465</v>
      </c>
      <c r="M424" s="3">
        <f t="shared" si="56"/>
        <v>2.2931915516648718</v>
      </c>
      <c r="N424" s="3">
        <f t="shared" si="54"/>
        <v>1.3799742920041489</v>
      </c>
      <c r="O424" s="16">
        <f t="shared" si="50"/>
        <v>-7.2377696107501777E-2</v>
      </c>
    </row>
    <row r="425" spans="1:15">
      <c r="A425">
        <f t="shared" si="49"/>
        <v>2269</v>
      </c>
      <c r="G425">
        <f>carbonlow!L525</f>
        <v>961.53053669596352</v>
      </c>
      <c r="H425" s="3">
        <f t="shared" si="51"/>
        <v>6.6968904606628543</v>
      </c>
      <c r="I425" s="3">
        <f t="shared" si="55"/>
        <v>2.3672762055262599</v>
      </c>
      <c r="J425" s="3">
        <f t="shared" si="52"/>
        <v>1.4115245826951264</v>
      </c>
      <c r="K425">
        <f>carboncycle!U525</f>
        <v>919.12614026316669</v>
      </c>
      <c r="L425" s="3">
        <f t="shared" si="53"/>
        <v>6.4555896629331366</v>
      </c>
      <c r="M425" s="3">
        <f t="shared" si="56"/>
        <v>2.2945942246034772</v>
      </c>
      <c r="N425" s="3">
        <f t="shared" si="54"/>
        <v>1.3851613660390218</v>
      </c>
      <c r="O425" s="16">
        <f t="shared" si="50"/>
        <v>-7.2681980922782774E-2</v>
      </c>
    </row>
    <row r="426" spans="1:15">
      <c r="A426">
        <f t="shared" si="49"/>
        <v>2270</v>
      </c>
      <c r="G426">
        <f>carbonlow!L526</f>
        <v>961.17912609077666</v>
      </c>
      <c r="H426" s="3">
        <f t="shared" si="51"/>
        <v>6.6949348385582059</v>
      </c>
      <c r="I426" s="3">
        <f t="shared" si="55"/>
        <v>2.3689468377371625</v>
      </c>
      <c r="J426" s="3">
        <f t="shared" si="52"/>
        <v>1.4169532519128072</v>
      </c>
      <c r="K426">
        <f>carboncycle!U526</f>
        <v>918.70774165490889</v>
      </c>
      <c r="L426" s="3">
        <f t="shared" si="53"/>
        <v>6.4531537163387522</v>
      </c>
      <c r="M426" s="3">
        <f t="shared" si="56"/>
        <v>2.2959636936588796</v>
      </c>
      <c r="N426" s="3">
        <f t="shared" si="54"/>
        <v>1.3903269446756679</v>
      </c>
      <c r="O426" s="16">
        <f t="shared" si="50"/>
        <v>-7.298314407828288E-2</v>
      </c>
    </row>
    <row r="427" spans="1:15">
      <c r="A427">
        <f t="shared" si="49"/>
        <v>2271</v>
      </c>
      <c r="G427">
        <f>carbonlow!L527</f>
        <v>960.81576927283527</v>
      </c>
      <c r="H427" s="3">
        <f t="shared" si="51"/>
        <v>6.692911983030509</v>
      </c>
      <c r="I427" s="3">
        <f t="shared" si="55"/>
        <v>2.3705814893170043</v>
      </c>
      <c r="J427" s="3">
        <f t="shared" si="52"/>
        <v>1.4223605754802895</v>
      </c>
      <c r="K427">
        <f>carboncycle!U527</f>
        <v>918.27963345367607</v>
      </c>
      <c r="L427" s="3">
        <f t="shared" si="53"/>
        <v>6.4506600912337628</v>
      </c>
      <c r="M427" s="3">
        <f t="shared" si="56"/>
        <v>2.2973002979955477</v>
      </c>
      <c r="N427" s="3">
        <f t="shared" si="54"/>
        <v>1.3954709614098926</v>
      </c>
      <c r="O427" s="16">
        <f t="shared" si="50"/>
        <v>-7.3281191321456607E-2</v>
      </c>
    </row>
    <row r="428" spans="1:15">
      <c r="A428">
        <f t="shared" si="49"/>
        <v>2272</v>
      </c>
      <c r="G428">
        <f>carbonlow!L528</f>
        <v>960.44065685256749</v>
      </c>
      <c r="H428" s="3">
        <f t="shared" si="51"/>
        <v>6.6908228798304945</v>
      </c>
      <c r="I428" s="3">
        <f t="shared" si="55"/>
        <v>2.3721805033784857</v>
      </c>
      <c r="J428" s="3">
        <f t="shared" si="52"/>
        <v>1.427746470270882</v>
      </c>
      <c r="K428">
        <f>carboncycle!U528</f>
        <v>917.84198451357815</v>
      </c>
      <c r="L428" s="3">
        <f t="shared" si="53"/>
        <v>6.4481096916840226</v>
      </c>
      <c r="M428" s="3">
        <f t="shared" si="56"/>
        <v>2.2986043744631481</v>
      </c>
      <c r="N428" s="3">
        <f t="shared" si="54"/>
        <v>1.4005933520416991</v>
      </c>
      <c r="O428" s="16">
        <f t="shared" si="50"/>
        <v>-7.3576128915337602E-2</v>
      </c>
    </row>
    <row r="429" spans="1:15">
      <c r="A429">
        <f t="shared" si="49"/>
        <v>2273</v>
      </c>
      <c r="G429">
        <f>carbonlow!L529</f>
        <v>960.05397795962529</v>
      </c>
      <c r="H429" s="3">
        <f t="shared" si="51"/>
        <v>6.6886685055690975</v>
      </c>
      <c r="I429" s="3">
        <f t="shared" si="55"/>
        <v>2.3737442212178257</v>
      </c>
      <c r="J429" s="3">
        <f t="shared" si="52"/>
        <v>1.4331108555789331</v>
      </c>
      <c r="K429">
        <f>carboncycle!U529</f>
        <v>917.3949620678419</v>
      </c>
      <c r="L429" s="3">
        <f t="shared" si="53"/>
        <v>6.4455034122753165</v>
      </c>
      <c r="M429" s="3">
        <f t="shared" si="56"/>
        <v>2.2998762575917251</v>
      </c>
      <c r="N429" s="3">
        <f t="shared" si="54"/>
        <v>1.4056940546490528</v>
      </c>
      <c r="O429" s="16">
        <f t="shared" si="50"/>
        <v>-7.3867963626100597E-2</v>
      </c>
    </row>
    <row r="430" spans="1:15">
      <c r="A430">
        <f t="shared" si="49"/>
        <v>2274</v>
      </c>
      <c r="G430">
        <f>carbonlow!L530</f>
        <v>959.65592023147474</v>
      </c>
      <c r="H430" s="3">
        <f t="shared" si="51"/>
        <v>6.6864498277593594</v>
      </c>
      <c r="I430" s="3">
        <f t="shared" si="55"/>
        <v>2.375272982298327</v>
      </c>
      <c r="J430" s="3">
        <f t="shared" si="52"/>
        <v>1.4384536530957621</v>
      </c>
      <c r="K430">
        <f>carboncycle!U530</f>
        <v>916.93873172843746</v>
      </c>
      <c r="L430" s="3">
        <f t="shared" si="53"/>
        <v>6.4428421381850036</v>
      </c>
      <c r="M430" s="3">
        <f t="shared" si="56"/>
        <v>2.3011162795875877</v>
      </c>
      <c r="N430" s="3">
        <f t="shared" si="54"/>
        <v>1.4107730095617672</v>
      </c>
      <c r="O430" s="16">
        <f t="shared" si="50"/>
        <v>-7.4156702710739264E-2</v>
      </c>
    </row>
    <row r="431" spans="1:15">
      <c r="A431">
        <f t="shared" si="49"/>
        <v>2275</v>
      </c>
      <c r="G431">
        <f>carbonlow!L531</f>
        <v>959.24666980271445</v>
      </c>
      <c r="H431" s="3">
        <f t="shared" si="51"/>
        <v>6.6841678048589408</v>
      </c>
      <c r="I431" s="3">
        <f t="shared" si="55"/>
        <v>2.3767671242347457</v>
      </c>
      <c r="J431" s="3">
        <f t="shared" si="52"/>
        <v>1.4437747868856328</v>
      </c>
      <c r="K431">
        <f>carboncycle!U531</f>
        <v>916.4734574861867</v>
      </c>
      <c r="L431" s="3">
        <f t="shared" si="53"/>
        <v>6.4401267452535933</v>
      </c>
      <c r="M431" s="3">
        <f t="shared" si="56"/>
        <v>2.3023247703298844</v>
      </c>
      <c r="N431" s="3">
        <f t="shared" si="54"/>
        <v>1.4158301593355138</v>
      </c>
      <c r="O431" s="16">
        <f t="shared" si="50"/>
        <v>-7.4442353904861314E-2</v>
      </c>
    </row>
    <row r="432" spans="1:15">
      <c r="A432">
        <f t="shared" si="49"/>
        <v>2276</v>
      </c>
      <c r="G432">
        <f>carbonlow!L532</f>
        <v>958.82641129509989</v>
      </c>
      <c r="H432" s="3">
        <f t="shared" si="51"/>
        <v>6.6818233863131882</v>
      </c>
      <c r="I432" s="3">
        <f t="shared" si="55"/>
        <v>2.3782269827784472</v>
      </c>
      <c r="J432" s="3">
        <f t="shared" si="52"/>
        <v>1.4490741833617757</v>
      </c>
      <c r="K432">
        <f>carboncycle!U532</f>
        <v>915.9993017113369</v>
      </c>
      <c r="L432" s="3">
        <f t="shared" si="53"/>
        <v>6.4373581000561915</v>
      </c>
      <c r="M432" s="3">
        <f t="shared" si="56"/>
        <v>2.3035020573678326</v>
      </c>
      <c r="N432" s="3">
        <f t="shared" si="54"/>
        <v>1.4208654487259618</v>
      </c>
      <c r="O432" s="16">
        <f t="shared" si="50"/>
        <v>-7.4724925410614595E-2</v>
      </c>
    </row>
    <row r="433" spans="1:15">
      <c r="A433">
        <f t="shared" si="49"/>
        <v>2277</v>
      </c>
      <c r="G433">
        <f>carbonlow!L533</f>
        <v>958.39532780825994</v>
      </c>
      <c r="H433" s="3">
        <f t="shared" si="51"/>
        <v>6.6794175125987181</v>
      </c>
      <c r="I433" s="3">
        <f t="shared" si="55"/>
        <v>2.3796528918033242</v>
      </c>
      <c r="J433" s="3">
        <f t="shared" si="52"/>
        <v>1.4543517712624625</v>
      </c>
      <c r="K433">
        <f>carboncycle!U533</f>
        <v>915.5164251545873</v>
      </c>
      <c r="L433" s="3">
        <f t="shared" si="53"/>
        <v>6.4345370599738461</v>
      </c>
      <c r="M433" s="3">
        <f t="shared" si="56"/>
        <v>2.3046484659185933</v>
      </c>
      <c r="N433" s="3">
        <f t="shared" si="54"/>
        <v>1.4258788246630476</v>
      </c>
      <c r="O433" s="16">
        <f t="shared" si="50"/>
        <v>-7.5004425884730885E-2</v>
      </c>
    </row>
    <row r="434" spans="1:15">
      <c r="A434">
        <f t="shared" si="49"/>
        <v>2278</v>
      </c>
      <c r="G434">
        <f>carbonlow!L534</f>
        <v>957.95360091109228</v>
      </c>
      <c r="H434" s="3">
        <f t="shared" si="51"/>
        <v>6.6769511152675376</v>
      </c>
      <c r="I434" s="3">
        <f t="shared" si="55"/>
        <v>2.3810451832924597</v>
      </c>
      <c r="J434" s="3">
        <f t="shared" si="52"/>
        <v>1.4596074816271345</v>
      </c>
      <c r="K434">
        <f>carboncycle!U534</f>
        <v>915.02498694855103</v>
      </c>
      <c r="L434" s="3">
        <f t="shared" si="53"/>
        <v>6.4316644732647159</v>
      </c>
      <c r="M434" s="3">
        <f t="shared" si="56"/>
        <v>2.3057643188657599</v>
      </c>
      <c r="N434" s="3">
        <f t="shared" si="54"/>
        <v>1.4308702362253791</v>
      </c>
      <c r="O434" s="16">
        <f t="shared" si="50"/>
        <v>-7.528086442669979E-2</v>
      </c>
    </row>
    <row r="435" spans="1:15">
      <c r="A435">
        <f t="shared" ref="A435:A456" si="57">1+A434</f>
        <v>2279</v>
      </c>
      <c r="G435">
        <f>carbonlow!L535</f>
        <v>957.50141063381716</v>
      </c>
      <c r="H435" s="3">
        <f t="shared" si="51"/>
        <v>6.6744251169916371</v>
      </c>
      <c r="I435" s="3">
        <f t="shared" si="55"/>
        <v>2.3824041873255153</v>
      </c>
      <c r="J435" s="3">
        <f t="shared" si="52"/>
        <v>1.4648412477725936</v>
      </c>
      <c r="K435">
        <f>carboncycle!U535</f>
        <v>914.52514460964426</v>
      </c>
      <c r="L435" s="3">
        <f t="shared" si="53"/>
        <v>6.4287411791351277</v>
      </c>
      <c r="M435" s="3">
        <f t="shared" si="56"/>
        <v>2.3068499367584439</v>
      </c>
      <c r="N435" s="3">
        <f t="shared" si="54"/>
        <v>1.4358396346147766</v>
      </c>
      <c r="O435" s="16">
        <f t="shared" si="50"/>
        <v>-7.5554250567071435E-2</v>
      </c>
    </row>
    <row r="436" spans="1:15">
      <c r="A436">
        <f t="shared" si="57"/>
        <v>2280</v>
      </c>
      <c r="G436">
        <f>carbonlow!L536</f>
        <v>957.03893546067957</v>
      </c>
      <c r="H436" s="3">
        <f t="shared" si="51"/>
        <v>6.6718404316080591</v>
      </c>
      <c r="I436" s="3">
        <f t="shared" si="55"/>
        <v>2.3837302320668261</v>
      </c>
      <c r="J436" s="3">
        <f t="shared" si="52"/>
        <v>1.4700530052692542</v>
      </c>
      <c r="K436">
        <f>carboncycle!U536</f>
        <v>914.01705404038034</v>
      </c>
      <c r="L436" s="3">
        <f t="shared" si="53"/>
        <v>6.4257680078104213</v>
      </c>
      <c r="M436" s="3">
        <f t="shared" si="56"/>
        <v>2.3079056378109359</v>
      </c>
      <c r="N436" s="3">
        <f t="shared" si="54"/>
        <v>1.4407869731309526</v>
      </c>
      <c r="O436" s="16">
        <f t="shared" si="50"/>
        <v>-7.5824594255890165E-2</v>
      </c>
    </row>
    <row r="437" spans="1:15">
      <c r="A437">
        <f t="shared" si="57"/>
        <v>2281</v>
      </c>
      <c r="G437">
        <f>carbonlow!L537</f>
        <v>956.56635232327949</v>
      </c>
      <c r="H437" s="3">
        <f t="shared" si="51"/>
        <v>6.6691979641644012</v>
      </c>
      <c r="I437" s="3">
        <f t="shared" si="55"/>
        <v>2.3850236437541863</v>
      </c>
      <c r="J437" s="3">
        <f t="shared" si="52"/>
        <v>1.4752426919174644</v>
      </c>
      <c r="K437">
        <f>carboncycle!U537</f>
        <v>913.50086953206539</v>
      </c>
      <c r="L437" s="3">
        <f t="shared" si="53"/>
        <v>6.4227457806056396</v>
      </c>
      <c r="M437" s="3">
        <f t="shared" si="56"/>
        <v>2.3089317379029271</v>
      </c>
      <c r="N437" s="3">
        <f t="shared" si="54"/>
        <v>1.4457122071463349</v>
      </c>
      <c r="O437" s="16">
        <f t="shared" si="50"/>
        <v>-7.6091905851259245E-2</v>
      </c>
    </row>
    <row r="438" spans="1:15">
      <c r="A438">
        <f t="shared" si="57"/>
        <v>2282</v>
      </c>
      <c r="G438">
        <f>carbonlow!L538</f>
        <v>956.08383659451943</v>
      </c>
      <c r="H438" s="3">
        <f t="shared" si="51"/>
        <v>6.6664986109647542</v>
      </c>
      <c r="I438" s="3">
        <f t="shared" si="55"/>
        <v>2.386284746688303</v>
      </c>
      <c r="J438" s="3">
        <f t="shared" si="52"/>
        <v>1.480410247723897</v>
      </c>
      <c r="K438">
        <f>carboncycle!U538</f>
        <v>912.97674376787404</v>
      </c>
      <c r="L438" s="3">
        <f t="shared" si="53"/>
        <v>6.41967530999601</v>
      </c>
      <c r="M438" s="3">
        <f t="shared" si="56"/>
        <v>2.3099285505802611</v>
      </c>
      <c r="N438" s="3">
        <f t="shared" si="54"/>
        <v>1.4506152940810324</v>
      </c>
      <c r="O438" s="16">
        <f t="shared" si="50"/>
        <v>-7.6356196108041896E-2</v>
      </c>
    </row>
    <row r="439" spans="1:15">
      <c r="A439">
        <f t="shared" si="57"/>
        <v>2283</v>
      </c>
      <c r="G439">
        <f>carbonlow!L539</f>
        <v>955.59156208315051</v>
      </c>
      <c r="H439" s="3">
        <f t="shared" si="51"/>
        <v>6.6637432596160266</v>
      </c>
      <c r="I439" s="3">
        <f t="shared" si="55"/>
        <v>2.3875138632229054</v>
      </c>
      <c r="J439" s="3">
        <f t="shared" si="52"/>
        <v>1.4855556148780147</v>
      </c>
      <c r="K439">
        <f>carboncycle!U539</f>
        <v>912.44482782629734</v>
      </c>
      <c r="L439" s="3">
        <f t="shared" si="53"/>
        <v>6.4165573996872203</v>
      </c>
      <c r="M439" s="3">
        <f t="shared" si="56"/>
        <v>2.3108963870562089</v>
      </c>
      <c r="N439" s="3">
        <f t="shared" si="54"/>
        <v>1.455496193377948</v>
      </c>
      <c r="O439" s="16">
        <f t="shared" si="50"/>
        <v>-7.6617476166696452E-2</v>
      </c>
    </row>
    <row r="440" spans="1:15">
      <c r="A440">
        <f t="shared" si="57"/>
        <v>2284</v>
      </c>
      <c r="G440">
        <f>carbonlow!L540</f>
        <v>955.08970102890669</v>
      </c>
      <c r="H440" s="3">
        <f t="shared" si="51"/>
        <v>6.6609327890746695</v>
      </c>
      <c r="I440" s="3">
        <f t="shared" si="55"/>
        <v>2.3887113137554867</v>
      </c>
      <c r="J440" s="3">
        <f t="shared" si="52"/>
        <v>1.4906787377286137</v>
      </c>
      <c r="K440">
        <f>carboncycle!U540</f>
        <v>911.90527118494867</v>
      </c>
      <c r="L440" s="3">
        <f t="shared" si="53"/>
        <v>6.4133928446854762</v>
      </c>
      <c r="M440" s="3">
        <f t="shared" si="56"/>
        <v>2.3118355562132411</v>
      </c>
      <c r="N440" s="3">
        <f t="shared" si="54"/>
        <v>1.4603548664780406</v>
      </c>
      <c r="O440" s="16">
        <f t="shared" si="50"/>
        <v>-7.6875757542245626E-2</v>
      </c>
    </row>
    <row r="441" spans="1:15">
      <c r="A441">
        <f t="shared" si="57"/>
        <v>2285</v>
      </c>
      <c r="G441">
        <f>carbonlow!L541</f>
        <v>954.57842409820842</v>
      </c>
      <c r="H441" s="3">
        <f t="shared" si="51"/>
        <v>6.658068069693746</v>
      </c>
      <c r="I441" s="3">
        <f t="shared" si="55"/>
        <v>2.3898774167186709</v>
      </c>
      <c r="J441" s="3">
        <f t="shared" si="52"/>
        <v>1.4957795627604464</v>
      </c>
      <c r="K441">
        <f>carboncycle!U541</f>
        <v>911.35822172471671</v>
      </c>
      <c r="L441" s="3">
        <f t="shared" si="53"/>
        <v>6.4101824313673292</v>
      </c>
      <c r="M441" s="3">
        <f t="shared" si="56"/>
        <v>2.312746364605283</v>
      </c>
      <c r="N441" s="3">
        <f t="shared" si="54"/>
        <v>1.4651912767957365</v>
      </c>
      <c r="O441" s="16">
        <f t="shared" si="50"/>
        <v>-7.7131052113387888E-2</v>
      </c>
    </row>
    <row r="442" spans="1:15">
      <c r="A442">
        <f t="shared" si="57"/>
        <v>2286</v>
      </c>
      <c r="G442">
        <f>carbonlow!L542</f>
        <v>954.05790038042494</v>
      </c>
      <c r="H442" s="3">
        <f t="shared" si="51"/>
        <v>6.6551499632703619</v>
      </c>
      <c r="I442" s="3">
        <f t="shared" si="55"/>
        <v>2.3910124885721791</v>
      </c>
      <c r="J442" s="3">
        <f t="shared" si="52"/>
        <v>1.5008580385709291</v>
      </c>
      <c r="K442">
        <f>carboncycle!U542</f>
        <v>910.8038257342497</v>
      </c>
      <c r="L442" s="3">
        <f t="shared" si="53"/>
        <v>6.406926937549251</v>
      </c>
      <c r="M442" s="3">
        <f t="shared" si="56"/>
        <v>2.3136291164604348</v>
      </c>
      <c r="N442" s="3">
        <f t="shared" si="54"/>
        <v>1.4700053896944947</v>
      </c>
      <c r="O442" s="16">
        <f t="shared" si="50"/>
        <v>-7.7383372111744286E-2</v>
      </c>
    </row>
    <row r="443" spans="1:15">
      <c r="A443">
        <f t="shared" si="57"/>
        <v>2287</v>
      </c>
      <c r="G443">
        <f>carbonlow!L543</f>
        <v>953.52829738467778</v>
      </c>
      <c r="H443" s="3">
        <f t="shared" si="51"/>
        <v>6.6521793230934039</v>
      </c>
      <c r="I443" s="3">
        <f t="shared" si="55"/>
        <v>2.3921168437953835</v>
      </c>
      <c r="J443" s="3">
        <f t="shared" si="52"/>
        <v>1.5059141158469362</v>
      </c>
      <c r="K443">
        <f>carboncycle!U543</f>
        <v>910.24222791476575</v>
      </c>
      <c r="L443" s="3">
        <f t="shared" si="53"/>
        <v>6.4036271325569842</v>
      </c>
      <c r="M443" s="3">
        <f t="shared" si="56"/>
        <v>2.3144841136841379</v>
      </c>
      <c r="N443" s="3">
        <f t="shared" si="54"/>
        <v>1.4747971724625253</v>
      </c>
      <c r="O443" s="16">
        <f t="shared" si="50"/>
        <v>-7.7632730111245607E-2</v>
      </c>
    </row>
    <row r="444" spans="1:15">
      <c r="A444">
        <f t="shared" si="57"/>
        <v>2288</v>
      </c>
      <c r="G444">
        <f>carbonlow!L544</f>
        <v>952.98978103717559</v>
      </c>
      <c r="H444" s="3">
        <f t="shared" si="51"/>
        <v>6.6491569939916078</v>
      </c>
      <c r="I444" s="3">
        <f t="shared" si="55"/>
        <v>2.3931907948804363</v>
      </c>
      <c r="J444" s="3">
        <f t="shared" si="52"/>
        <v>1.5109477473416835</v>
      </c>
      <c r="K444">
        <f>carboncycle!U544</f>
        <v>909.67357138517173</v>
      </c>
      <c r="L444" s="3">
        <f t="shared" si="53"/>
        <v>6.4002837772946055</v>
      </c>
      <c r="M444" s="3">
        <f t="shared" si="56"/>
        <v>2.3153116558627755</v>
      </c>
      <c r="N444" s="3">
        <f t="shared" si="54"/>
        <v>1.479566594288664</v>
      </c>
      <c r="O444" s="16">
        <f t="shared" si="50"/>
        <v>-7.7879139017660748E-2</v>
      </c>
    </row>
    <row r="445" spans="1:15">
      <c r="A445">
        <f t="shared" si="57"/>
        <v>2289</v>
      </c>
      <c r="G445">
        <f>carbonlow!L545</f>
        <v>952.44251567906178</v>
      </c>
      <c r="H445" s="3">
        <f t="shared" si="51"/>
        <v>6.6460838123818888</v>
      </c>
      <c r="I445" s="3">
        <f t="shared" si="55"/>
        <v>2.394234652325951</v>
      </c>
      <c r="J445" s="3">
        <f t="shared" si="52"/>
        <v>1.5159588878517036</v>
      </c>
      <c r="K445">
        <f>carboncycle!U545</f>
        <v>909.0979976874828</v>
      </c>
      <c r="L445" s="3">
        <f t="shared" si="53"/>
        <v>6.3968976243133353</v>
      </c>
      <c r="M445" s="3">
        <f t="shared" si="56"/>
        <v>2.3161120402676878</v>
      </c>
      <c r="N445" s="3">
        <f t="shared" si="54"/>
        <v>1.4843136262384049</v>
      </c>
      <c r="O445" s="16">
        <f t="shared" si="50"/>
        <v>-7.8122612058263208E-2</v>
      </c>
    </row>
    <row r="446" spans="1:15">
      <c r="A446">
        <f t="shared" si="57"/>
        <v>2290</v>
      </c>
      <c r="G446">
        <f>carbonlow!L546</f>
        <v>951.88666406476659</v>
      </c>
      <c r="H446" s="3">
        <f t="shared" si="51"/>
        <v>6.6429606063179722</v>
      </c>
      <c r="I446" s="3">
        <f t="shared" si="55"/>
        <v>2.3952487246312297</v>
      </c>
      <c r="J446" s="3">
        <f t="shared" si="52"/>
        <v>1.5209474941939174</v>
      </c>
      <c r="K446">
        <f>carboncycle!U546</f>
        <v>908.51564679253158</v>
      </c>
      <c r="L446" s="3">
        <f t="shared" si="53"/>
        <v>6.3934694178800724</v>
      </c>
      <c r="M446" s="3">
        <f t="shared" si="56"/>
        <v>2.3168855618595852</v>
      </c>
      <c r="N446" s="3">
        <f t="shared" si="54"/>
        <v>1.4890382412300913</v>
      </c>
      <c r="O446" s="16">
        <f t="shared" si="50"/>
        <v>-7.8363162771644568E-2</v>
      </c>
    </row>
    <row r="447" spans="1:15">
      <c r="A447">
        <f t="shared" si="57"/>
        <v>2291</v>
      </c>
      <c r="G447">
        <f>carbonlow!L547</f>
        <v>951.32238736084605</v>
      </c>
      <c r="H447" s="3">
        <f t="shared" si="51"/>
        <v>6.6397881955392704</v>
      </c>
      <c r="I447" s="3">
        <f t="shared" si="55"/>
        <v>2.3962333182910132</v>
      </c>
      <c r="J447" s="3">
        <f t="shared" si="52"/>
        <v>1.5259135251828013</v>
      </c>
      <c r="K447">
        <f>carboncycle!U547</f>
        <v>907.92665710595338</v>
      </c>
      <c r="L447" s="3">
        <f t="shared" si="53"/>
        <v>6.3899998940456335</v>
      </c>
      <c r="M447" s="3">
        <f t="shared" si="56"/>
        <v>2.3176325132933511</v>
      </c>
      <c r="N447" s="3">
        <f t="shared" si="54"/>
        <v>1.4937404140112669</v>
      </c>
      <c r="O447" s="16">
        <f t="shared" si="50"/>
        <v>-7.8600804997662088E-2</v>
      </c>
    </row>
    <row r="448" spans="1:15">
      <c r="A448">
        <f t="shared" si="57"/>
        <v>2292</v>
      </c>
      <c r="G448">
        <f>carbonlow!L548</f>
        <v>950.74984514529672</v>
      </c>
      <c r="H448" s="3">
        <f t="shared" si="51"/>
        <v>6.6365673915199981</v>
      </c>
      <c r="I448" s="3">
        <f t="shared" si="55"/>
        <v>2.3971887377907497</v>
      </c>
      <c r="J448" s="3">
        <f t="shared" si="52"/>
        <v>1.5308569416076561</v>
      </c>
      <c r="K448">
        <f>carboncycle!U548</f>
        <v>907.3311654744432</v>
      </c>
      <c r="L448" s="3">
        <f t="shared" si="53"/>
        <v>6.3864897807127141</v>
      </c>
      <c r="M448" s="3">
        <f t="shared" si="56"/>
        <v>2.3183531849232133</v>
      </c>
      <c r="N448" s="3">
        <f t="shared" si="54"/>
        <v>1.4984201211351891</v>
      </c>
      <c r="O448" s="16">
        <f t="shared" si="50"/>
        <v>-7.8835552867536407E-2</v>
      </c>
    </row>
    <row r="449" spans="1:15">
      <c r="A449">
        <f t="shared" si="57"/>
        <v>2293</v>
      </c>
      <c r="G449">
        <f>carbonlow!L549</f>
        <v>950.16919540733318</v>
      </c>
      <c r="H449" s="3">
        <f t="shared" si="51"/>
        <v>6.6332989975185184</v>
      </c>
      <c r="I449" s="3">
        <f t="shared" si="55"/>
        <v>2.398115285602358</v>
      </c>
      <c r="J449" s="3">
        <f t="shared" si="52"/>
        <v>1.535777706209976</v>
      </c>
      <c r="K449">
        <f>carboncycle!U549</f>
        <v>906.72930719226622</v>
      </c>
      <c r="L449" s="3">
        <f t="shared" si="53"/>
        <v>6.38293979770354</v>
      </c>
      <c r="M449" s="3">
        <f t="shared" si="56"/>
        <v>2.3190478648082711</v>
      </c>
      <c r="N449" s="3">
        <f t="shared" si="54"/>
        <v>1.5030773409375051</v>
      </c>
      <c r="O449" s="16">
        <f t="shared" si="50"/>
        <v>-7.9067420794086907E-2</v>
      </c>
    </row>
    <row r="450" spans="1:15">
      <c r="A450">
        <f t="shared" si="57"/>
        <v>2294</v>
      </c>
      <c r="G450">
        <f>carbonlow!L550</f>
        <v>949.58059454761565</v>
      </c>
      <c r="H450" s="3">
        <f t="shared" si="51"/>
        <v>6.6299838086269043</v>
      </c>
      <c r="I450" s="3">
        <f t="shared" si="55"/>
        <v>2.3990132621804792</v>
      </c>
      <c r="J450" s="3">
        <f t="shared" si="52"/>
        <v>1.5406757836609248</v>
      </c>
      <c r="K450">
        <f>carboncycle!U550</f>
        <v>906.12121600801913</v>
      </c>
      <c r="L450" s="3">
        <f t="shared" si="53"/>
        <v>6.3793506568272207</v>
      </c>
      <c r="M450" s="3">
        <f t="shared" si="56"/>
        <v>2.3197168387183669</v>
      </c>
      <c r="N450" s="3">
        <f t="shared" si="54"/>
        <v>1.507712053513091</v>
      </c>
      <c r="O450" s="16">
        <f t="shared" si="50"/>
        <v>-7.9296423462112298E-2</v>
      </c>
    </row>
    <row r="451" spans="1:15">
      <c r="A451">
        <f t="shared" si="57"/>
        <v>2295</v>
      </c>
      <c r="G451">
        <f>carbonlow!L551</f>
        <v>948.9841973789139</v>
      </c>
      <c r="H451" s="3">
        <f t="shared" si="51"/>
        <v>6.6266226118206912</v>
      </c>
      <c r="I451" s="3">
        <f t="shared" si="55"/>
        <v>2.3998829659592014</v>
      </c>
      <c r="J451" s="3">
        <f t="shared" si="52"/>
        <v>1.545551140538916</v>
      </c>
      <c r="K451">
        <f>carboncycle!U551</f>
        <v>905.50702413162924</v>
      </c>
      <c r="L451" s="3">
        <f t="shared" si="53"/>
        <v>6.3757230619467968</v>
      </c>
      <c r="M451" s="3">
        <f t="shared" si="56"/>
        <v>2.3203603901402867</v>
      </c>
      <c r="N451" s="3">
        <f t="shared" si="54"/>
        <v>1.512324240693057</v>
      </c>
      <c r="O451" s="16">
        <f t="shared" si="50"/>
        <v>-7.9522575818914643E-2</v>
      </c>
    </row>
    <row r="452" spans="1:15">
      <c r="A452">
        <f t="shared" si="57"/>
        <v>2296</v>
      </c>
      <c r="G452">
        <f>carbonlow!L552</f>
        <v>948.38015712719698</v>
      </c>
      <c r="H452" s="3">
        <f t="shared" si="51"/>
        <v>6.6232161860088157</v>
      </c>
      <c r="I452" s="3">
        <f t="shared" si="55"/>
        <v>2.400724693349241</v>
      </c>
      <c r="J452" s="3">
        <f t="shared" si="52"/>
        <v>1.5504037453073032</v>
      </c>
      <c r="K452">
        <f>carboncycle!U552</f>
        <v>904.8868622415805</v>
      </c>
      <c r="L452" s="3">
        <f t="shared" si="53"/>
        <v>6.3720577090459596</v>
      </c>
      <c r="M452" s="3">
        <f t="shared" si="56"/>
        <v>2.3209788002842795</v>
      </c>
      <c r="N452" s="3">
        <f t="shared" si="54"/>
        <v>1.5169138860219173</v>
      </c>
      <c r="O452" s="16">
        <f t="shared" si="50"/>
        <v>-7.9745893064961493E-2</v>
      </c>
    </row>
    <row r="453" spans="1:15">
      <c r="A453">
        <f t="shared" si="57"/>
        <v>2297</v>
      </c>
      <c r="G453">
        <f>carbonlow!L553</f>
        <v>947.76862543313496</v>
      </c>
      <c r="H453" s="3">
        <f t="shared" si="51"/>
        <v>6.6197653020837164</v>
      </c>
      <c r="I453" s="3">
        <f t="shared" si="55"/>
        <v>2.4015387387355749</v>
      </c>
      <c r="J453" s="3">
        <f t="shared" si="52"/>
        <v>1.5552335682921814</v>
      </c>
      <c r="K453">
        <f>carboncycle!U553</f>
        <v>904.26085949236085</v>
      </c>
      <c r="L453" s="3">
        <f t="shared" si="53"/>
        <v>6.3683552862954507</v>
      </c>
      <c r="M453" s="3">
        <f t="shared" si="56"/>
        <v>2.3215723480908759</v>
      </c>
      <c r="N453" s="3">
        <f t="shared" si="54"/>
        <v>1.5214809747349276</v>
      </c>
      <c r="O453" s="16">
        <f t="shared" si="50"/>
        <v>-7.9966390644699015E-2</v>
      </c>
    </row>
    <row r="454" spans="1:15">
      <c r="A454">
        <f t="shared" si="57"/>
        <v>2298</v>
      </c>
      <c r="G454">
        <f>carbonlow!L554</f>
        <v>947.14975235400323</v>
      </c>
      <c r="H454" s="3">
        <f t="shared" si="51"/>
        <v>6.6162707229716142</v>
      </c>
      <c r="I454" s="3">
        <f t="shared" si="55"/>
        <v>2.4023253944755041</v>
      </c>
      <c r="J454" s="3">
        <f t="shared" si="52"/>
        <v>1.5600405816602998</v>
      </c>
      <c r="K454">
        <f>carboncycle!U554</f>
        <v>903.62914352211976</v>
      </c>
      <c r="L454" s="3">
        <f t="shared" si="53"/>
        <v>6.3646164741191535</v>
      </c>
      <c r="M454" s="3">
        <f t="shared" si="56"/>
        <v>2.3221413102380053</v>
      </c>
      <c r="N454" s="3">
        <f t="shared" si="54"/>
        <v>1.5260254937355895</v>
      </c>
      <c r="O454" s="16">
        <f t="shared" ref="O454:O456" si="58">M454-I454</f>
        <v>-8.0184084237498787E-2</v>
      </c>
    </row>
    <row r="455" spans="1:15">
      <c r="A455">
        <f t="shared" si="57"/>
        <v>2299</v>
      </c>
      <c r="G455">
        <f>carbonlow!L555</f>
        <v>946.52368636597373</v>
      </c>
      <c r="H455" s="3">
        <f t="shared" ref="H455:H456" si="59">H$3*LN(G455/G$3)</f>
        <v>6.6127332036829074</v>
      </c>
      <c r="I455" s="3">
        <f t="shared" si="55"/>
        <v>2.4030849508971444</v>
      </c>
      <c r="J455" s="3">
        <f t="shared" ref="J455:J456" si="60">J454+J$3*(I454-J454)</f>
        <v>1.5648247593970901</v>
      </c>
      <c r="K455">
        <f>carboncycle!U555</f>
        <v>902.99184046052608</v>
      </c>
      <c r="L455" s="3">
        <f t="shared" ref="L455:L456" si="61">L$3*LN(K455/K$3)</f>
        <v>6.3608419452598266</v>
      </c>
      <c r="M455" s="3">
        <f t="shared" si="56"/>
        <v>2.3226859611483874</v>
      </c>
      <c r="N455" s="3">
        <f t="shared" ref="N455:N456" si="62">N454+N$3*(M454-N454)</f>
        <v>1.5305474315733232</v>
      </c>
      <c r="O455" s="16">
        <f t="shared" si="58"/>
        <v>-8.0398989748756922E-2</v>
      </c>
    </row>
    <row r="456" spans="1:15">
      <c r="A456">
        <f t="shared" si="57"/>
        <v>2300</v>
      </c>
      <c r="G456">
        <f>carbonlow!L556</f>
        <v>945.89057436678468</v>
      </c>
      <c r="H456" s="3">
        <f t="shared" si="59"/>
        <v>6.6091534913627097</v>
      </c>
      <c r="I456" s="3">
        <f t="shared" ref="I456" si="63">I455+I$3*(I$4*H456-I455)+I$5*(J455-I455)</f>
        <v>2.4038176962983235</v>
      </c>
      <c r="J456" s="3">
        <f t="shared" si="60"/>
        <v>1.5695860772848105</v>
      </c>
      <c r="K456">
        <f>carboncycle!U556</f>
        <v>902.34907493682135</v>
      </c>
      <c r="L456" s="3">
        <f t="shared" si="61"/>
        <v>6.3570323648445228</v>
      </c>
      <c r="M456" s="3">
        <f t="shared" ref="M456" si="64">M455+M$3*(M$4*L456-M455)+M$5*(N455-M455)</f>
        <v>2.3232065729971962</v>
      </c>
      <c r="N456" s="3">
        <f t="shared" si="62"/>
        <v>1.5350467784213095</v>
      </c>
      <c r="O456" s="16">
        <f t="shared" si="58"/>
        <v>-8.0611123301127297E-2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A324B-58A4-4536-8CCE-A254D08E29AA}">
  <dimension ref="A1:R456"/>
  <sheetViews>
    <sheetView workbookViewId="0">
      <pane xSplit="1" ySplit="5" topLeftCell="B436" activePane="bottomRight" state="frozen"/>
      <selection pane="topRight" activeCell="B1" sqref="B1"/>
      <selection pane="bottomLeft" activeCell="A6" sqref="A6"/>
      <selection pane="bottomRight" activeCell="I448" sqref="I448"/>
    </sheetView>
  </sheetViews>
  <sheetFormatPr defaultRowHeight="14.5"/>
  <cols>
    <col min="15" max="15" width="10.54296875" bestFit="1" customWidth="1"/>
  </cols>
  <sheetData>
    <row r="1" spans="1:15">
      <c r="B1" t="s">
        <v>10</v>
      </c>
      <c r="G1" t="s">
        <v>11</v>
      </c>
      <c r="I1">
        <v>1.148910335009431</v>
      </c>
      <c r="K1" t="s">
        <v>67</v>
      </c>
    </row>
    <row r="2" spans="1:15">
      <c r="A2" t="s">
        <v>9</v>
      </c>
      <c r="B2" t="s">
        <v>13</v>
      </c>
      <c r="D2" t="s">
        <v>14</v>
      </c>
      <c r="G2" t="s">
        <v>21</v>
      </c>
      <c r="H2" t="s">
        <v>18</v>
      </c>
      <c r="I2" t="s">
        <v>19</v>
      </c>
      <c r="J2" t="s">
        <v>20</v>
      </c>
      <c r="K2" t="s">
        <v>21</v>
      </c>
      <c r="L2" t="s">
        <v>18</v>
      </c>
      <c r="M2" t="s">
        <v>19</v>
      </c>
      <c r="N2" t="s">
        <v>20</v>
      </c>
      <c r="O2" t="s">
        <v>69</v>
      </c>
    </row>
    <row r="3" spans="1:15">
      <c r="B3" t="s">
        <v>12</v>
      </c>
      <c r="G3">
        <f>carboncycle!L5</f>
        <v>275</v>
      </c>
      <c r="H3">
        <v>5.35</v>
      </c>
      <c r="I3">
        <v>2.5600000000000001E-2</v>
      </c>
      <c r="J3">
        <v>5.6800000000000002E-3</v>
      </c>
      <c r="K3">
        <f>G3</f>
        <v>275</v>
      </c>
      <c r="L3">
        <f t="shared" ref="L3:N5" si="0">H3</f>
        <v>5.35</v>
      </c>
      <c r="M3">
        <f t="shared" si="0"/>
        <v>2.5600000000000001E-2</v>
      </c>
      <c r="N3">
        <f t="shared" si="0"/>
        <v>5.6800000000000002E-3</v>
      </c>
    </row>
    <row r="4" spans="1:15">
      <c r="C4">
        <f>AVERAGE(B6:B35)</f>
        <v>-0.33389141690000002</v>
      </c>
      <c r="D4" t="s">
        <v>15</v>
      </c>
      <c r="E4" t="s">
        <v>16</v>
      </c>
      <c r="F4" t="s">
        <v>17</v>
      </c>
      <c r="I4">
        <v>1.2134818100935207</v>
      </c>
      <c r="J4">
        <f>4.5/H3/LN(2)</f>
        <v>1.2134818100935207</v>
      </c>
      <c r="M4">
        <f t="shared" si="0"/>
        <v>1.2134818100935207</v>
      </c>
      <c r="N4">
        <f t="shared" si="0"/>
        <v>1.2134818100935207</v>
      </c>
    </row>
    <row r="5" spans="1:15">
      <c r="C5" s="3" t="s">
        <v>51</v>
      </c>
      <c r="I5">
        <v>7.3800000000000003E-3</v>
      </c>
      <c r="J5">
        <f>I4*LN(2)*5.35</f>
        <v>4.5</v>
      </c>
      <c r="M5">
        <f t="shared" si="0"/>
        <v>7.3800000000000003E-3</v>
      </c>
      <c r="N5">
        <f t="shared" si="0"/>
        <v>4.5</v>
      </c>
    </row>
    <row r="6" spans="1:15">
      <c r="A6">
        <v>1850</v>
      </c>
      <c r="B6">
        <v>-0.41765878000000001</v>
      </c>
      <c r="C6">
        <f>B6-C$4</f>
        <v>-8.3767363099999992E-2</v>
      </c>
      <c r="G6">
        <f>carbonhigh!L106</f>
        <v>275.39128752345135</v>
      </c>
      <c r="H6">
        <f>H$3*LN(G6/G$3)</f>
        <v>7.6069103948270171E-3</v>
      </c>
      <c r="I6">
        <v>0</v>
      </c>
      <c r="J6">
        <v>0</v>
      </c>
      <c r="K6">
        <f>carboncycle!U106</f>
        <v>275.39128752345135</v>
      </c>
      <c r="L6">
        <f>L$3*LN(K6/K$3)</f>
        <v>7.6069103948270171E-3</v>
      </c>
      <c r="M6">
        <v>0</v>
      </c>
      <c r="N6">
        <v>0</v>
      </c>
      <c r="O6" s="16">
        <f t="shared" ref="O6:O69" si="1">M6-I6</f>
        <v>0</v>
      </c>
    </row>
    <row r="7" spans="1:15">
      <c r="A7">
        <v>1851</v>
      </c>
      <c r="B7">
        <v>-0.2333498</v>
      </c>
      <c r="C7">
        <f t="shared" ref="C7:C70" si="2">B7-C$4</f>
        <v>0.10054161690000002</v>
      </c>
      <c r="G7">
        <f>carbonhigh!L107</f>
        <v>275.40887009348887</v>
      </c>
      <c r="H7">
        <f t="shared" ref="H7:H70" si="3">H$3*LN(G7/G$3)</f>
        <v>7.9484743847123129E-3</v>
      </c>
      <c r="I7">
        <f>I6+I$3*(I$4*H7-I6)+I$5*(J6-I6)</f>
        <v>2.4692042454637264E-4</v>
      </c>
      <c r="J7">
        <f t="shared" ref="J7:J70" si="4">J6+J$3*(I6-J6)</f>
        <v>0</v>
      </c>
      <c r="K7">
        <f>carboncycle!U107</f>
        <v>275.40887009348887</v>
      </c>
      <c r="L7">
        <f t="shared" ref="L7:L70" si="5">L$3*LN(K7/K$3)</f>
        <v>7.9484743847123129E-3</v>
      </c>
      <c r="M7">
        <f>M6+M$3*(M$4*L7-M6)+M$5*(N6-M6)</f>
        <v>2.4692042454637264E-4</v>
      </c>
      <c r="N7">
        <f t="shared" ref="N7:N70" si="6">N6+N$3*(M6-N6)</f>
        <v>0</v>
      </c>
      <c r="O7" s="16">
        <f t="shared" si="1"/>
        <v>0</v>
      </c>
    </row>
    <row r="8" spans="1:15">
      <c r="A8">
        <v>1852</v>
      </c>
      <c r="B8">
        <v>-0.22939907000000001</v>
      </c>
      <c r="C8">
        <f t="shared" si="2"/>
        <v>0.1044923469</v>
      </c>
      <c r="G8">
        <f>carbonhigh!L108</f>
        <v>275.42605175662203</v>
      </c>
      <c r="H8">
        <f t="shared" si="3"/>
        <v>8.2822291781934915E-3</v>
      </c>
      <c r="I8">
        <f t="shared" ref="I8:I71" si="7">I7+I$3*(I$4*H8-I7)+I$5*(J7-I7)</f>
        <v>4.9606555098678177E-4</v>
      </c>
      <c r="J8">
        <f t="shared" si="4"/>
        <v>1.4025080114233967E-6</v>
      </c>
      <c r="K8">
        <f>carboncycle!U108</f>
        <v>275.42605175662203</v>
      </c>
      <c r="L8">
        <f t="shared" si="5"/>
        <v>8.2822291781934915E-3</v>
      </c>
      <c r="M8">
        <f t="shared" ref="M8:M71" si="8">M7+M$3*(M$4*L8-M7)+M$5*(N7-M7)</f>
        <v>4.9606555098678177E-4</v>
      </c>
      <c r="N8">
        <f t="shared" si="6"/>
        <v>1.4025080114233967E-6</v>
      </c>
      <c r="O8" s="16">
        <f t="shared" si="1"/>
        <v>0</v>
      </c>
    </row>
    <row r="9" spans="1:15">
      <c r="A9">
        <v>1853</v>
      </c>
      <c r="B9">
        <v>-0.27035445000000002</v>
      </c>
      <c r="C9">
        <f t="shared" si="2"/>
        <v>6.3536966899999991E-2</v>
      </c>
      <c r="G9">
        <f>carbonhigh!L109</f>
        <v>275.44430539223896</v>
      </c>
      <c r="H9">
        <f t="shared" si="3"/>
        <v>8.6367842901863973E-3</v>
      </c>
      <c r="I9">
        <f t="shared" si="7"/>
        <v>7.4801852385073442E-4</v>
      </c>
      <c r="J9">
        <f t="shared" si="4"/>
        <v>4.2121940955234329E-6</v>
      </c>
      <c r="K9">
        <f>carboncycle!U109</f>
        <v>275.44430539223896</v>
      </c>
      <c r="L9">
        <f t="shared" si="5"/>
        <v>8.6367842901863973E-3</v>
      </c>
      <c r="M9">
        <f t="shared" si="8"/>
        <v>7.4801852385073442E-4</v>
      </c>
      <c r="N9">
        <f t="shared" si="6"/>
        <v>4.2121940955234329E-6</v>
      </c>
      <c r="O9" s="16">
        <f t="shared" si="1"/>
        <v>0</v>
      </c>
    </row>
    <row r="10" spans="1:15">
      <c r="A10">
        <v>1854</v>
      </c>
      <c r="B10">
        <v>-0.29163002999999998</v>
      </c>
      <c r="C10">
        <f t="shared" si="2"/>
        <v>4.2261386900000031E-2</v>
      </c>
      <c r="G10">
        <f>carbonhigh!L110</f>
        <v>275.4631218982143</v>
      </c>
      <c r="H10">
        <f t="shared" si="3"/>
        <v>9.0022478944896678E-3</v>
      </c>
      <c r="I10">
        <f t="shared" si="7"/>
        <v>1.0030359991164096E-3</v>
      </c>
      <c r="J10">
        <f t="shared" si="4"/>
        <v>8.4370140485330319E-6</v>
      </c>
      <c r="K10">
        <f>carboncycle!U110</f>
        <v>275.4631218982143</v>
      </c>
      <c r="L10">
        <f t="shared" si="5"/>
        <v>9.0022478944896678E-3</v>
      </c>
      <c r="M10">
        <f t="shared" si="8"/>
        <v>1.0030359991164096E-3</v>
      </c>
      <c r="N10">
        <f t="shared" si="6"/>
        <v>8.4370140485330319E-6</v>
      </c>
      <c r="O10" s="16">
        <f t="shared" si="1"/>
        <v>0</v>
      </c>
    </row>
    <row r="11" spans="1:15">
      <c r="A11">
        <v>1855</v>
      </c>
      <c r="B11">
        <v>-0.29695120000000003</v>
      </c>
      <c r="C11">
        <f t="shared" si="2"/>
        <v>3.6940216899999989E-2</v>
      </c>
      <c r="G11">
        <f>carbonhigh!L111</f>
        <v>275.48625466998362</v>
      </c>
      <c r="H11">
        <f t="shared" si="3"/>
        <v>9.4515099657508806E-3</v>
      </c>
      <c r="I11">
        <f t="shared" si="7"/>
        <v>1.2636305638159507E-3</v>
      </c>
      <c r="J11">
        <f t="shared" si="4"/>
        <v>1.4086336283718571E-5</v>
      </c>
      <c r="K11">
        <f>carboncycle!U111</f>
        <v>275.48625466998362</v>
      </c>
      <c r="L11">
        <f t="shared" si="5"/>
        <v>9.4515099657508806E-3</v>
      </c>
      <c r="M11">
        <f t="shared" si="8"/>
        <v>1.2636305638159507E-3</v>
      </c>
      <c r="N11">
        <f t="shared" si="6"/>
        <v>1.4086336283718571E-5</v>
      </c>
      <c r="O11" s="16">
        <f t="shared" si="1"/>
        <v>0</v>
      </c>
    </row>
    <row r="12" spans="1:15">
      <c r="A12">
        <v>1856</v>
      </c>
      <c r="B12">
        <v>-0.32035372000000001</v>
      </c>
      <c r="C12">
        <f t="shared" si="2"/>
        <v>1.3537696900000007E-2</v>
      </c>
      <c r="G12">
        <f>carbonhigh!L112</f>
        <v>275.50972418366501</v>
      </c>
      <c r="H12">
        <f t="shared" si="3"/>
        <v>9.9072733581900621E-3</v>
      </c>
      <c r="I12">
        <f t="shared" si="7"/>
        <v>1.5298307627824418E-3</v>
      </c>
      <c r="J12">
        <f t="shared" si="4"/>
        <v>2.1183747496101648E-5</v>
      </c>
      <c r="K12">
        <f>carboncycle!U112</f>
        <v>275.50972418366501</v>
      </c>
      <c r="L12">
        <f t="shared" si="5"/>
        <v>9.9072733581900621E-3</v>
      </c>
      <c r="M12">
        <f t="shared" si="8"/>
        <v>1.5298307627824418E-3</v>
      </c>
      <c r="N12">
        <f t="shared" si="6"/>
        <v>2.1183747496101648E-5</v>
      </c>
      <c r="O12" s="16">
        <f t="shared" si="1"/>
        <v>0</v>
      </c>
    </row>
    <row r="13" spans="1:15">
      <c r="A13">
        <v>1857</v>
      </c>
      <c r="B13">
        <v>-0.46723005000000001</v>
      </c>
      <c r="C13">
        <f t="shared" si="2"/>
        <v>-0.13333863309999999</v>
      </c>
      <c r="G13">
        <f>carbonhigh!L113</f>
        <v>275.53499543000555</v>
      </c>
      <c r="H13">
        <f t="shared" si="3"/>
        <v>1.0397981873141331E-2</v>
      </c>
      <c r="I13">
        <f t="shared" si="7"/>
        <v>1.8025479840197206E-3</v>
      </c>
      <c r="J13">
        <f t="shared" si="4"/>
        <v>2.9752862542928062E-5</v>
      </c>
      <c r="K13">
        <f>carboncycle!U113</f>
        <v>275.53499543000555</v>
      </c>
      <c r="L13">
        <f t="shared" si="5"/>
        <v>1.0397981873141331E-2</v>
      </c>
      <c r="M13">
        <f t="shared" si="8"/>
        <v>1.8025479840197206E-3</v>
      </c>
      <c r="N13">
        <f t="shared" si="6"/>
        <v>2.9752862542928062E-5</v>
      </c>
      <c r="O13" s="16">
        <f t="shared" si="1"/>
        <v>0</v>
      </c>
    </row>
    <row r="14" spans="1:15">
      <c r="A14">
        <v>1858</v>
      </c>
      <c r="B14">
        <v>-0.38876569999999999</v>
      </c>
      <c r="C14">
        <f t="shared" si="2"/>
        <v>-5.4874283099999976E-2</v>
      </c>
      <c r="G14">
        <f>carbonhigh!L114</f>
        <v>275.56014116094445</v>
      </c>
      <c r="H14">
        <f t="shared" si="3"/>
        <v>1.0886208502934199E-2</v>
      </c>
      <c r="I14">
        <f t="shared" si="7"/>
        <v>2.0815010572117366E-3</v>
      </c>
      <c r="J14">
        <f t="shared" si="4"/>
        <v>3.9822338832916246E-5</v>
      </c>
      <c r="K14">
        <f>carboncycle!U114</f>
        <v>275.56014116094445</v>
      </c>
      <c r="L14">
        <f t="shared" si="5"/>
        <v>1.0886208502934199E-2</v>
      </c>
      <c r="M14">
        <f t="shared" si="8"/>
        <v>2.0815010572117366E-3</v>
      </c>
      <c r="N14">
        <f t="shared" si="6"/>
        <v>3.9822338832916246E-5</v>
      </c>
      <c r="O14" s="16">
        <f t="shared" si="1"/>
        <v>0</v>
      </c>
    </row>
    <row r="15" spans="1:15">
      <c r="A15">
        <v>1859</v>
      </c>
      <c r="B15">
        <v>-0.28119546000000001</v>
      </c>
      <c r="C15">
        <f t="shared" si="2"/>
        <v>5.2695956900000007E-2</v>
      </c>
      <c r="G15">
        <f>carbonhigh!L115</f>
        <v>275.58523067875387</v>
      </c>
      <c r="H15">
        <f t="shared" si="3"/>
        <v>1.1373299304132212E-2</v>
      </c>
      <c r="I15">
        <f t="shared" si="7"/>
        <v>2.366460111959112E-3</v>
      </c>
      <c r="J15">
        <f t="shared" si="4"/>
        <v>5.1419073953307945E-5</v>
      </c>
      <c r="K15">
        <f>carboncycle!U115</f>
        <v>275.58523067875387</v>
      </c>
      <c r="L15">
        <f t="shared" si="5"/>
        <v>1.1373299304132212E-2</v>
      </c>
      <c r="M15">
        <f t="shared" si="8"/>
        <v>2.366460111959112E-3</v>
      </c>
      <c r="N15">
        <f t="shared" si="6"/>
        <v>5.1419073953307945E-5</v>
      </c>
      <c r="O15" s="16">
        <f t="shared" si="1"/>
        <v>0</v>
      </c>
    </row>
    <row r="16" spans="1:15">
      <c r="A16">
        <v>1860</v>
      </c>
      <c r="B16">
        <v>-0.39016518</v>
      </c>
      <c r="C16">
        <f t="shared" si="2"/>
        <v>-5.6273763099999985E-2</v>
      </c>
      <c r="G16">
        <f>carbonhigh!L116</f>
        <v>275.61218628021436</v>
      </c>
      <c r="H16">
        <f t="shared" si="3"/>
        <v>1.189656905646303E-2</v>
      </c>
      <c r="I16">
        <f t="shared" si="7"/>
        <v>2.6583622461374828E-3</v>
      </c>
      <c r="J16">
        <f t="shared" si="4"/>
        <v>6.4568507049180918E-5</v>
      </c>
      <c r="K16">
        <f>carboncycle!U116</f>
        <v>275.61218628021436</v>
      </c>
      <c r="L16">
        <f t="shared" si="5"/>
        <v>1.189656905646303E-2</v>
      </c>
      <c r="M16">
        <f t="shared" si="8"/>
        <v>2.6583622461374828E-3</v>
      </c>
      <c r="N16">
        <f t="shared" si="6"/>
        <v>6.4568507049180918E-5</v>
      </c>
      <c r="O16" s="16">
        <f t="shared" si="1"/>
        <v>0</v>
      </c>
    </row>
    <row r="17" spans="1:15">
      <c r="A17">
        <v>1861</v>
      </c>
      <c r="B17">
        <v>-0.42927712000000001</v>
      </c>
      <c r="C17">
        <f t="shared" si="2"/>
        <v>-9.5385703099999997E-2</v>
      </c>
      <c r="G17">
        <f>carbonhigh!L117</f>
        <v>275.6423356972532</v>
      </c>
      <c r="H17">
        <f t="shared" si="3"/>
        <v>1.2481777430771621E-2</v>
      </c>
      <c r="I17">
        <f t="shared" si="7"/>
        <v>2.9589140675107483E-3</v>
      </c>
      <c r="J17">
        <f t="shared" si="4"/>
        <v>7.9301255487202471E-5</v>
      </c>
      <c r="K17">
        <f>carboncycle!U117</f>
        <v>275.6423356972532</v>
      </c>
      <c r="L17">
        <f t="shared" si="5"/>
        <v>1.2481777430771621E-2</v>
      </c>
      <c r="M17">
        <f t="shared" si="8"/>
        <v>2.9589140675107483E-3</v>
      </c>
      <c r="N17">
        <f t="shared" si="6"/>
        <v>7.9301255487202471E-5</v>
      </c>
      <c r="O17" s="16">
        <f t="shared" si="1"/>
        <v>0</v>
      </c>
    </row>
    <row r="18" spans="1:15">
      <c r="A18">
        <v>1862</v>
      </c>
      <c r="B18">
        <v>-0.53639775999999995</v>
      </c>
      <c r="C18">
        <f t="shared" si="2"/>
        <v>-0.20250634309999993</v>
      </c>
      <c r="G18">
        <f>carbonhigh!L118</f>
        <v>275.67365923810985</v>
      </c>
      <c r="H18">
        <f t="shared" si="3"/>
        <v>1.3089708074188499E-2</v>
      </c>
      <c r="I18">
        <f t="shared" si="7"/>
        <v>3.2685478646047672E-3</v>
      </c>
      <c r="J18">
        <f t="shared" si="4"/>
        <v>9.5657456259496217E-5</v>
      </c>
      <c r="K18">
        <f>carboncycle!U118</f>
        <v>275.67365923810985</v>
      </c>
      <c r="L18">
        <f t="shared" si="5"/>
        <v>1.3089708074188499E-2</v>
      </c>
      <c r="M18">
        <f t="shared" si="8"/>
        <v>3.2685478646047672E-3</v>
      </c>
      <c r="N18">
        <f t="shared" si="6"/>
        <v>9.5657456259496217E-5</v>
      </c>
      <c r="O18" s="16">
        <f t="shared" si="1"/>
        <v>0</v>
      </c>
    </row>
    <row r="19" spans="1:15">
      <c r="A19">
        <v>1863</v>
      </c>
      <c r="B19">
        <v>-0.34434320000000002</v>
      </c>
      <c r="C19">
        <f t="shared" si="2"/>
        <v>-1.0451783100000001E-2</v>
      </c>
      <c r="G19">
        <f>carbonhigh!L119</f>
        <v>275.7052223869153</v>
      </c>
      <c r="H19">
        <f t="shared" si="3"/>
        <v>1.3702219187403443E-2</v>
      </c>
      <c r="I19">
        <f t="shared" si="7"/>
        <v>3.5871183878481067E-3</v>
      </c>
      <c r="J19">
        <f t="shared" si="4"/>
        <v>1.1367947377889736E-4</v>
      </c>
      <c r="K19">
        <f>carboncycle!U119</f>
        <v>275.7052223869153</v>
      </c>
      <c r="L19">
        <f t="shared" si="5"/>
        <v>1.3702219187403443E-2</v>
      </c>
      <c r="M19">
        <f t="shared" si="8"/>
        <v>3.5871183878481067E-3</v>
      </c>
      <c r="N19">
        <f t="shared" si="6"/>
        <v>1.1367947377889736E-4</v>
      </c>
      <c r="O19" s="16">
        <f t="shared" si="1"/>
        <v>0</v>
      </c>
    </row>
    <row r="20" spans="1:15">
      <c r="A20">
        <v>1864</v>
      </c>
      <c r="B20">
        <v>-0.46543669999999998</v>
      </c>
      <c r="C20">
        <f t="shared" si="2"/>
        <v>-0.13154528309999997</v>
      </c>
      <c r="G20">
        <f>carbonhigh!L120</f>
        <v>275.73942410291102</v>
      </c>
      <c r="H20">
        <f t="shared" si="3"/>
        <v>1.4365854901255661E-2</v>
      </c>
      <c r="I20">
        <f t="shared" si="7"/>
        <v>3.9159313903267493E-3</v>
      </c>
      <c r="J20">
        <f t="shared" si="4"/>
        <v>1.3340860681081048E-4</v>
      </c>
      <c r="K20">
        <f>carboncycle!U120</f>
        <v>275.73942410291102</v>
      </c>
      <c r="L20">
        <f t="shared" si="5"/>
        <v>1.4365854901255661E-2</v>
      </c>
      <c r="M20">
        <f t="shared" si="8"/>
        <v>3.9159313903267493E-3</v>
      </c>
      <c r="N20">
        <f t="shared" si="6"/>
        <v>1.3340860681081048E-4</v>
      </c>
      <c r="O20" s="16">
        <f t="shared" si="1"/>
        <v>0</v>
      </c>
    </row>
    <row r="21" spans="1:15">
      <c r="A21">
        <v>1865</v>
      </c>
      <c r="B21">
        <v>-0.33258784000000002</v>
      </c>
      <c r="C21">
        <f t="shared" si="2"/>
        <v>1.3035768999999919E-3</v>
      </c>
      <c r="G21">
        <f>carbonhigh!L121</f>
        <v>275.77662827319648</v>
      </c>
      <c r="H21">
        <f t="shared" si="3"/>
        <v>1.5087655510582082E-2</v>
      </c>
      <c r="I21">
        <f t="shared" si="7"/>
        <v>4.2564685738796819E-3</v>
      </c>
      <c r="J21">
        <f t="shared" si="4"/>
        <v>1.5489333622118102E-4</v>
      </c>
      <c r="K21">
        <f>carboncycle!U121</f>
        <v>275.77662827319648</v>
      </c>
      <c r="L21">
        <f t="shared" si="5"/>
        <v>1.5087655510582082E-2</v>
      </c>
      <c r="M21">
        <f t="shared" si="8"/>
        <v>4.2564685738796819E-3</v>
      </c>
      <c r="N21">
        <f t="shared" si="6"/>
        <v>1.5489333622118102E-4</v>
      </c>
      <c r="O21" s="16">
        <f t="shared" si="1"/>
        <v>0</v>
      </c>
    </row>
    <row r="22" spans="1:15">
      <c r="A22">
        <v>1866</v>
      </c>
      <c r="B22">
        <v>-0.34126064</v>
      </c>
      <c r="C22">
        <f t="shared" si="2"/>
        <v>-7.3692230999999886E-3</v>
      </c>
      <c r="G22">
        <f>carbonhigh!L122</f>
        <v>275.81625864057219</v>
      </c>
      <c r="H22">
        <f t="shared" si="3"/>
        <v>1.5856419832439451E-2</v>
      </c>
      <c r="I22">
        <f t="shared" si="7"/>
        <v>4.6098151653551503E-3</v>
      </c>
      <c r="J22">
        <f t="shared" si="4"/>
        <v>1.781902835710813E-4</v>
      </c>
      <c r="K22">
        <f>carboncycle!U122</f>
        <v>275.81625864057219</v>
      </c>
      <c r="L22">
        <f t="shared" si="5"/>
        <v>1.5856419832439451E-2</v>
      </c>
      <c r="M22">
        <f t="shared" si="8"/>
        <v>4.6098151653551503E-3</v>
      </c>
      <c r="N22">
        <f t="shared" si="6"/>
        <v>1.781902835710813E-4</v>
      </c>
      <c r="O22" s="16">
        <f t="shared" si="1"/>
        <v>0</v>
      </c>
    </row>
    <row r="23" spans="1:15">
      <c r="A23">
        <v>1867</v>
      </c>
      <c r="B23">
        <v>-0.35696334000000002</v>
      </c>
      <c r="C23">
        <f t="shared" si="2"/>
        <v>-2.3071923100000002E-2</v>
      </c>
      <c r="G23">
        <f>carbonhigh!L123</f>
        <v>275.85638220089248</v>
      </c>
      <c r="H23">
        <f t="shared" si="3"/>
        <v>1.6634638769541674E-2</v>
      </c>
      <c r="I23">
        <f t="shared" si="7"/>
        <v>4.9758557935409634E-3</v>
      </c>
      <c r="J23">
        <f t="shared" si="4"/>
        <v>2.0336191289961481E-4</v>
      </c>
      <c r="K23">
        <f>carboncycle!U123</f>
        <v>275.85638220089248</v>
      </c>
      <c r="L23">
        <f t="shared" si="5"/>
        <v>1.6634638769541674E-2</v>
      </c>
      <c r="M23">
        <f t="shared" si="8"/>
        <v>4.9758557935409634E-3</v>
      </c>
      <c r="N23">
        <f t="shared" si="6"/>
        <v>2.0336191289961481E-4</v>
      </c>
      <c r="O23" s="16">
        <f t="shared" si="1"/>
        <v>0</v>
      </c>
    </row>
    <row r="24" spans="1:15">
      <c r="A24">
        <v>1868</v>
      </c>
      <c r="B24">
        <v>-0.35196072</v>
      </c>
      <c r="C24">
        <f t="shared" si="2"/>
        <v>-1.8069303099999989E-2</v>
      </c>
      <c r="G24">
        <f>carbonhigh!L124</f>
        <v>275.89940888331068</v>
      </c>
      <c r="H24">
        <f t="shared" si="3"/>
        <v>1.7469039622685659E-2</v>
      </c>
      <c r="I24">
        <f t="shared" si="7"/>
        <v>5.3559309430286422E-3</v>
      </c>
      <c r="J24">
        <f t="shared" si="4"/>
        <v>2.3046967814165767E-4</v>
      </c>
      <c r="K24">
        <f>carboncycle!U124</f>
        <v>275.89940888331068</v>
      </c>
      <c r="L24">
        <f t="shared" si="5"/>
        <v>1.7469039622685659E-2</v>
      </c>
      <c r="M24">
        <f t="shared" si="8"/>
        <v>5.3559309430286422E-3</v>
      </c>
      <c r="N24">
        <f t="shared" si="6"/>
        <v>2.3046967814165767E-4</v>
      </c>
      <c r="O24" s="16">
        <f t="shared" si="1"/>
        <v>0</v>
      </c>
    </row>
    <row r="25" spans="1:15">
      <c r="A25">
        <v>1869</v>
      </c>
      <c r="B25">
        <v>-0.31657043000000001</v>
      </c>
      <c r="C25">
        <f t="shared" si="2"/>
        <v>1.7320986900000002E-2</v>
      </c>
      <c r="G25">
        <f>carbonhigh!L125</f>
        <v>275.94383004378636</v>
      </c>
      <c r="H25">
        <f t="shared" si="3"/>
        <v>1.8330346574711675E-2</v>
      </c>
      <c r="I25">
        <f t="shared" si="7"/>
        <v>5.750427885564984E-3</v>
      </c>
      <c r="J25">
        <f t="shared" si="4"/>
        <v>2.5958229812621573E-4</v>
      </c>
      <c r="K25">
        <f>carboncycle!U125</f>
        <v>275.94383004378636</v>
      </c>
      <c r="L25">
        <f t="shared" si="5"/>
        <v>1.8330346574711675E-2</v>
      </c>
      <c r="M25">
        <f t="shared" si="8"/>
        <v>5.750427885564984E-3</v>
      </c>
      <c r="N25">
        <f t="shared" si="6"/>
        <v>2.5958229812621573E-4</v>
      </c>
      <c r="O25" s="16">
        <f t="shared" si="1"/>
        <v>0</v>
      </c>
    </row>
    <row r="26" spans="1:15">
      <c r="A26">
        <v>1870</v>
      </c>
      <c r="B26">
        <v>-0.32789087</v>
      </c>
      <c r="C26">
        <f t="shared" si="2"/>
        <v>6.0005469000000144E-3</v>
      </c>
      <c r="G26">
        <f>carbonhigh!L126</f>
        <v>275.99058975469183</v>
      </c>
      <c r="H26">
        <f t="shared" si="3"/>
        <v>1.9236847220328326E-2</v>
      </c>
      <c r="I26">
        <f t="shared" si="7"/>
        <v>6.1602897344058853E-3</v>
      </c>
      <c r="J26">
        <f t="shared" si="4"/>
        <v>2.9077030106286792E-4</v>
      </c>
      <c r="K26">
        <f>carboncycle!U126</f>
        <v>275.99058975469183</v>
      </c>
      <c r="L26">
        <f t="shared" si="5"/>
        <v>1.9236847220328326E-2</v>
      </c>
      <c r="M26">
        <f t="shared" si="8"/>
        <v>6.1602897344058853E-3</v>
      </c>
      <c r="N26">
        <f t="shared" si="6"/>
        <v>2.9077030106286792E-4</v>
      </c>
      <c r="O26" s="16">
        <f t="shared" si="1"/>
        <v>0</v>
      </c>
    </row>
    <row r="27" spans="1:15">
      <c r="A27">
        <v>1871</v>
      </c>
      <c r="B27">
        <v>-0.36858069999999998</v>
      </c>
      <c r="C27">
        <f t="shared" si="2"/>
        <v>-3.4689283099999968E-2</v>
      </c>
      <c r="G27">
        <f>carbonhigh!L127</f>
        <v>276.0386907999096</v>
      </c>
      <c r="H27">
        <f t="shared" si="3"/>
        <v>2.0169191215950691E-2</v>
      </c>
      <c r="I27">
        <f t="shared" si="7"/>
        <v>6.5858278984072902E-3</v>
      </c>
      <c r="J27">
        <f t="shared" si="4"/>
        <v>3.2410917144425625E-4</v>
      </c>
      <c r="K27">
        <f>carboncycle!U127</f>
        <v>276.0386907999096</v>
      </c>
      <c r="L27">
        <f t="shared" si="5"/>
        <v>2.0169191215950691E-2</v>
      </c>
      <c r="M27">
        <f t="shared" si="8"/>
        <v>6.5858278984072902E-3</v>
      </c>
      <c r="N27">
        <f t="shared" si="6"/>
        <v>3.2410917144425625E-4</v>
      </c>
      <c r="O27" s="16">
        <f t="shared" si="1"/>
        <v>0</v>
      </c>
    </row>
    <row r="28" spans="1:15">
      <c r="A28">
        <v>1872</v>
      </c>
      <c r="B28">
        <v>-0.32804197000000002</v>
      </c>
      <c r="C28">
        <f t="shared" si="2"/>
        <v>5.8494468999999993E-3</v>
      </c>
      <c r="G28">
        <f>carbonhigh!L128</f>
        <v>276.09001822498345</v>
      </c>
      <c r="H28">
        <f t="shared" si="3"/>
        <v>2.1163893068789845E-2</v>
      </c>
      <c r="I28">
        <f t="shared" si="7"/>
        <v>7.0284784013084417E-3</v>
      </c>
      <c r="J28">
        <f t="shared" si="4"/>
        <v>3.5967573381340631E-4</v>
      </c>
      <c r="K28">
        <f>carboncycle!U128</f>
        <v>276.09001822498345</v>
      </c>
      <c r="L28">
        <f t="shared" si="5"/>
        <v>2.1163893068789845E-2</v>
      </c>
      <c r="M28">
        <f t="shared" si="8"/>
        <v>7.0284784013084417E-3</v>
      </c>
      <c r="N28">
        <f t="shared" si="6"/>
        <v>3.5967573381340631E-4</v>
      </c>
      <c r="O28" s="16">
        <f t="shared" si="1"/>
        <v>0</v>
      </c>
    </row>
    <row r="29" spans="1:15">
      <c r="A29">
        <v>1873</v>
      </c>
      <c r="B29">
        <v>-0.34133235000000001</v>
      </c>
      <c r="C29">
        <f t="shared" si="2"/>
        <v>-7.4409330999999912E-3</v>
      </c>
      <c r="G29">
        <f>carbonhigh!L129</f>
        <v>276.14821667084846</v>
      </c>
      <c r="H29">
        <f t="shared" si="3"/>
        <v>2.229152845096952E-2</v>
      </c>
      <c r="I29">
        <f t="shared" si="7"/>
        <v>7.4918229164863352E-3</v>
      </c>
      <c r="J29">
        <f t="shared" si="4"/>
        <v>3.975545329647781E-4</v>
      </c>
      <c r="K29">
        <f>carboncycle!U129</f>
        <v>276.14821667084846</v>
      </c>
      <c r="L29">
        <f t="shared" si="5"/>
        <v>2.229152845096952E-2</v>
      </c>
      <c r="M29">
        <f t="shared" si="8"/>
        <v>7.4918229164863352E-3</v>
      </c>
      <c r="N29">
        <f t="shared" si="6"/>
        <v>3.975545329647781E-4</v>
      </c>
      <c r="O29" s="16">
        <f t="shared" si="1"/>
        <v>0</v>
      </c>
    </row>
    <row r="30" spans="1:15">
      <c r="A30">
        <v>1874</v>
      </c>
      <c r="B30">
        <v>-0.37325120000000001</v>
      </c>
      <c r="C30">
        <f t="shared" si="2"/>
        <v>-3.935978309999999E-2</v>
      </c>
      <c r="G30">
        <f>carbonhigh!L130</f>
        <v>276.21016411661674</v>
      </c>
      <c r="H30">
        <f t="shared" si="3"/>
        <v>2.3491542238312429E-2</v>
      </c>
      <c r="I30">
        <f t="shared" si="7"/>
        <v>7.9774444646031322E-3</v>
      </c>
      <c r="J30">
        <f t="shared" si="4"/>
        <v>4.3784997738318055E-4</v>
      </c>
      <c r="K30">
        <f>carboncycle!U130</f>
        <v>276.21016411661674</v>
      </c>
      <c r="L30">
        <f t="shared" si="5"/>
        <v>2.3491542238312429E-2</v>
      </c>
      <c r="M30">
        <f t="shared" si="8"/>
        <v>7.9774444646031322E-3</v>
      </c>
      <c r="N30">
        <f t="shared" si="6"/>
        <v>4.3784997738318055E-4</v>
      </c>
      <c r="O30" s="16">
        <f t="shared" si="1"/>
        <v>0</v>
      </c>
    </row>
    <row r="31" spans="1:15">
      <c r="A31">
        <v>1875</v>
      </c>
      <c r="B31">
        <v>-0.37562593999999999</v>
      </c>
      <c r="C31">
        <f t="shared" si="2"/>
        <v>-4.1734523099999976E-2</v>
      </c>
      <c r="G31">
        <f>carbonhigh!L131</f>
        <v>276.26593877674793</v>
      </c>
      <c r="H31">
        <f t="shared" si="3"/>
        <v>2.4571749802595744E-2</v>
      </c>
      <c r="I31">
        <f t="shared" si="7"/>
        <v>8.480904387540655E-3</v>
      </c>
      <c r="J31">
        <f t="shared" si="4"/>
        <v>4.8067487407058989E-4</v>
      </c>
      <c r="K31">
        <f>carboncycle!U131</f>
        <v>276.26593877674793</v>
      </c>
      <c r="L31">
        <f t="shared" si="5"/>
        <v>2.4571749802595744E-2</v>
      </c>
      <c r="M31">
        <f t="shared" si="8"/>
        <v>8.480904387540655E-3</v>
      </c>
      <c r="N31">
        <f t="shared" si="6"/>
        <v>4.8067487407058989E-4</v>
      </c>
      <c r="O31" s="16">
        <f t="shared" si="1"/>
        <v>0</v>
      </c>
    </row>
    <row r="32" spans="1:15">
      <c r="A32">
        <v>1876</v>
      </c>
      <c r="B32">
        <v>-0.42410994000000002</v>
      </c>
      <c r="C32">
        <f t="shared" si="2"/>
        <v>-9.0218523100000003E-2</v>
      </c>
      <c r="G32">
        <f>carbonhigh!L132</f>
        <v>276.32732503773082</v>
      </c>
      <c r="H32">
        <f t="shared" si="3"/>
        <v>2.5760387157102847E-2</v>
      </c>
      <c r="I32">
        <f t="shared" si="7"/>
        <v>9.005001429054648E-3</v>
      </c>
      <c r="J32">
        <f t="shared" si="4"/>
        <v>5.2611617770709988E-4</v>
      </c>
      <c r="K32">
        <f>carboncycle!U132</f>
        <v>276.32732503773082</v>
      </c>
      <c r="L32">
        <f t="shared" si="5"/>
        <v>2.5760387157102847E-2</v>
      </c>
      <c r="M32">
        <f t="shared" si="8"/>
        <v>9.005001429054648E-3</v>
      </c>
      <c r="N32">
        <f t="shared" si="6"/>
        <v>5.2611617770709988E-4</v>
      </c>
      <c r="O32" s="16">
        <f t="shared" si="1"/>
        <v>0</v>
      </c>
    </row>
    <row r="33" spans="1:15">
      <c r="A33">
        <v>1877</v>
      </c>
      <c r="B33">
        <v>-0.10110883399999999</v>
      </c>
      <c r="C33">
        <f t="shared" si="2"/>
        <v>0.23278258290000003</v>
      </c>
      <c r="G33">
        <f>carbonhigh!L133</f>
        <v>276.38885787380968</v>
      </c>
      <c r="H33">
        <f t="shared" si="3"/>
        <v>2.6951597708050813E-2</v>
      </c>
      <c r="I33">
        <f t="shared" si="7"/>
        <v>9.5491542227508584E-3</v>
      </c>
      <c r="J33">
        <f t="shared" si="4"/>
        <v>5.7427624593475398E-4</v>
      </c>
      <c r="K33">
        <f>carboncycle!U133</f>
        <v>276.38885787380968</v>
      </c>
      <c r="L33">
        <f t="shared" si="5"/>
        <v>2.6951597708050813E-2</v>
      </c>
      <c r="M33">
        <f t="shared" si="8"/>
        <v>9.5491542227508584E-3</v>
      </c>
      <c r="N33">
        <f t="shared" si="6"/>
        <v>5.7427624593475398E-4</v>
      </c>
      <c r="O33" s="16">
        <f t="shared" si="1"/>
        <v>0</v>
      </c>
    </row>
    <row r="34" spans="1:15">
      <c r="A34">
        <v>1878</v>
      </c>
      <c r="B34">
        <v>-1.1315192999999999E-2</v>
      </c>
      <c r="C34">
        <f t="shared" si="2"/>
        <v>0.32257622390000001</v>
      </c>
      <c r="G34">
        <f>carbonhigh!L134</f>
        <v>276.45062455370487</v>
      </c>
      <c r="H34">
        <f t="shared" si="3"/>
        <v>2.8147068542959609E-2</v>
      </c>
      <c r="I34">
        <f t="shared" si="7"/>
        <v>1.0112853740698561E-2</v>
      </c>
      <c r="J34">
        <f t="shared" si="4"/>
        <v>6.2525355284306949E-4</v>
      </c>
      <c r="K34">
        <f>carboncycle!U134</f>
        <v>276.45062455370487</v>
      </c>
      <c r="L34">
        <f t="shared" si="5"/>
        <v>2.8147068542959609E-2</v>
      </c>
      <c r="M34">
        <f t="shared" si="8"/>
        <v>1.0112853740698561E-2</v>
      </c>
      <c r="N34">
        <f t="shared" si="6"/>
        <v>6.2525355284306949E-4</v>
      </c>
      <c r="O34" s="16">
        <f t="shared" si="1"/>
        <v>0</v>
      </c>
    </row>
    <row r="35" spans="1:15">
      <c r="A35">
        <v>1879</v>
      </c>
      <c r="B35">
        <v>-0.30363432000000001</v>
      </c>
      <c r="C35">
        <f t="shared" si="2"/>
        <v>3.0257096900000002E-2</v>
      </c>
      <c r="G35">
        <f>carbonhigh!L135</f>
        <v>276.51221191406171</v>
      </c>
      <c r="H35">
        <f t="shared" si="3"/>
        <v>2.9338802806247569E-2</v>
      </c>
      <c r="I35">
        <f t="shared" si="7"/>
        <v>1.069536004605404E-2</v>
      </c>
      <c r="J35">
        <f t="shared" si="4"/>
        <v>6.7914312191008869E-4</v>
      </c>
      <c r="K35">
        <f>carboncycle!U135</f>
        <v>276.51221191406171</v>
      </c>
      <c r="L35">
        <f t="shared" si="5"/>
        <v>2.9338802806247569E-2</v>
      </c>
      <c r="M35">
        <f t="shared" si="8"/>
        <v>1.069536004605404E-2</v>
      </c>
      <c r="N35">
        <f t="shared" si="6"/>
        <v>6.7914312191008869E-4</v>
      </c>
      <c r="O35" s="16">
        <f t="shared" si="1"/>
        <v>0</v>
      </c>
    </row>
    <row r="36" spans="1:15">
      <c r="A36">
        <v>1880</v>
      </c>
      <c r="B36">
        <v>-0.31583208000000002</v>
      </c>
      <c r="C36">
        <f t="shared" si="2"/>
        <v>1.80593369E-2</v>
      </c>
      <c r="G36">
        <f>carbonhigh!L136</f>
        <v>276.57931851777255</v>
      </c>
      <c r="H36">
        <f t="shared" si="3"/>
        <v>3.0637033973642633E-2</v>
      </c>
      <c r="I36">
        <f t="shared" si="7"/>
        <v>1.1299382724096028E-2</v>
      </c>
      <c r="J36">
        <f t="shared" si="4"/>
        <v>7.3603523403922638E-4</v>
      </c>
      <c r="K36">
        <f>carboncycle!U136</f>
        <v>276.57931851777255</v>
      </c>
      <c r="L36">
        <f t="shared" si="5"/>
        <v>3.0637033973642633E-2</v>
      </c>
      <c r="M36">
        <f t="shared" si="8"/>
        <v>1.1299382724096028E-2</v>
      </c>
      <c r="N36">
        <f t="shared" si="6"/>
        <v>7.3603523403922638E-4</v>
      </c>
      <c r="O36" s="16">
        <f t="shared" si="1"/>
        <v>0</v>
      </c>
    </row>
    <row r="37" spans="1:15">
      <c r="A37">
        <v>1881</v>
      </c>
      <c r="B37">
        <v>-0.23224552000000001</v>
      </c>
      <c r="C37">
        <f t="shared" si="2"/>
        <v>0.1016458969</v>
      </c>
      <c r="G37">
        <f>carbonhigh!L137</f>
        <v>276.65729405788596</v>
      </c>
      <c r="H37">
        <f t="shared" si="3"/>
        <v>3.2145137858622434E-2</v>
      </c>
      <c r="I37">
        <f t="shared" si="7"/>
        <v>1.1930754047786856E-2</v>
      </c>
      <c r="J37">
        <f t="shared" si="4"/>
        <v>7.9603504778274895E-4</v>
      </c>
      <c r="K37">
        <f>carboncycle!U137</f>
        <v>276.65729405788596</v>
      </c>
      <c r="L37">
        <f t="shared" si="5"/>
        <v>3.2145137858622434E-2</v>
      </c>
      <c r="M37">
        <f t="shared" si="8"/>
        <v>1.1930754047786856E-2</v>
      </c>
      <c r="N37">
        <f t="shared" si="6"/>
        <v>7.9603504778274895E-4</v>
      </c>
      <c r="O37" s="16">
        <f t="shared" si="1"/>
        <v>0</v>
      </c>
    </row>
    <row r="38" spans="1:15">
      <c r="A38">
        <v>1882</v>
      </c>
      <c r="B38">
        <v>-0.29553007999999997</v>
      </c>
      <c r="C38">
        <f t="shared" si="2"/>
        <v>3.8361336900000043E-2</v>
      </c>
      <c r="G38">
        <f>carbonhigh!L138</f>
        <v>276.73668481347516</v>
      </c>
      <c r="H38">
        <f t="shared" si="3"/>
        <v>3.3680176408129578E-2</v>
      </c>
      <c r="I38">
        <f t="shared" si="7"/>
        <v>1.258943172260284E-2</v>
      </c>
      <c r="J38">
        <f t="shared" si="4"/>
        <v>8.5928025170277226E-4</v>
      </c>
      <c r="K38">
        <f>carboncycle!U138</f>
        <v>276.73668481347516</v>
      </c>
      <c r="L38">
        <f t="shared" si="5"/>
        <v>3.3680176408129578E-2</v>
      </c>
      <c r="M38">
        <f t="shared" si="8"/>
        <v>1.258943172260284E-2</v>
      </c>
      <c r="N38">
        <f t="shared" si="6"/>
        <v>8.5928025170277226E-4</v>
      </c>
      <c r="O38" s="16">
        <f t="shared" si="1"/>
        <v>0</v>
      </c>
    </row>
    <row r="39" spans="1:15">
      <c r="A39">
        <v>1883</v>
      </c>
      <c r="B39">
        <v>-0.34647440000000002</v>
      </c>
      <c r="C39">
        <f t="shared" si="2"/>
        <v>-1.25829831E-2</v>
      </c>
      <c r="G39">
        <f>carbonhigh!L139</f>
        <v>276.82043777111102</v>
      </c>
      <c r="H39">
        <f t="shared" si="3"/>
        <v>3.5299081877826287E-2</v>
      </c>
      <c r="I39">
        <f t="shared" si="7"/>
        <v>1.3277144473205613E-2</v>
      </c>
      <c r="J39">
        <f t="shared" si="4"/>
        <v>9.2590751205748464E-4</v>
      </c>
      <c r="K39">
        <f>carboncycle!U139</f>
        <v>276.82043777111102</v>
      </c>
      <c r="L39">
        <f t="shared" si="5"/>
        <v>3.5299081877826287E-2</v>
      </c>
      <c r="M39">
        <f t="shared" si="8"/>
        <v>1.3277144473205613E-2</v>
      </c>
      <c r="N39">
        <f t="shared" si="6"/>
        <v>9.2590751205748464E-4</v>
      </c>
      <c r="O39" s="16">
        <f t="shared" si="1"/>
        <v>0</v>
      </c>
    </row>
    <row r="40" spans="1:15">
      <c r="A40">
        <v>1884</v>
      </c>
      <c r="B40">
        <v>-0.49232006</v>
      </c>
      <c r="C40">
        <f t="shared" si="2"/>
        <v>-0.15842864309999999</v>
      </c>
      <c r="G40">
        <f>carbonhigh!L140</f>
        <v>276.90986992486557</v>
      </c>
      <c r="H40">
        <f t="shared" si="3"/>
        <v>3.7027222888340809E-2</v>
      </c>
      <c r="I40">
        <f t="shared" si="7"/>
        <v>1.3996353099122245E-2</v>
      </c>
      <c r="J40">
        <f t="shared" si="4"/>
        <v>9.9606253799680599E-4</v>
      </c>
      <c r="K40">
        <f>carboncycle!U140</f>
        <v>276.90986992486557</v>
      </c>
      <c r="L40">
        <f t="shared" si="5"/>
        <v>3.7027222888340809E-2</v>
      </c>
      <c r="M40">
        <f t="shared" si="8"/>
        <v>1.3996353099122245E-2</v>
      </c>
      <c r="N40">
        <f t="shared" si="6"/>
        <v>9.9606253799680599E-4</v>
      </c>
      <c r="O40" s="16">
        <f t="shared" si="1"/>
        <v>0</v>
      </c>
    </row>
    <row r="41" spans="1:15">
      <c r="A41">
        <v>1885</v>
      </c>
      <c r="B41">
        <v>-0.47112357999999999</v>
      </c>
      <c r="C41">
        <f t="shared" si="2"/>
        <v>-0.13723216309999997</v>
      </c>
      <c r="G41">
        <f>carbonhigh!L141</f>
        <v>276.9987159188538</v>
      </c>
      <c r="H41">
        <f t="shared" si="3"/>
        <v>3.8743484683377155E-2</v>
      </c>
      <c r="I41">
        <f t="shared" si="7"/>
        <v>1.4745675871870237E-2</v>
      </c>
      <c r="J41">
        <f t="shared" si="4"/>
        <v>1.0699041883839985E-3</v>
      </c>
      <c r="K41">
        <f>carboncycle!U141</f>
        <v>276.9987159188538</v>
      </c>
      <c r="L41">
        <f t="shared" si="5"/>
        <v>3.8743484683377155E-2</v>
      </c>
      <c r="M41">
        <f t="shared" si="8"/>
        <v>1.4745675871870237E-2</v>
      </c>
      <c r="N41">
        <f t="shared" si="6"/>
        <v>1.0699041883839985E-3</v>
      </c>
      <c r="O41" s="16">
        <f t="shared" si="1"/>
        <v>0</v>
      </c>
    </row>
    <row r="42" spans="1:15">
      <c r="A42">
        <v>1886</v>
      </c>
      <c r="B42">
        <v>-0.42090361999999998</v>
      </c>
      <c r="C42">
        <f t="shared" si="2"/>
        <v>-8.7012203099999963E-2</v>
      </c>
      <c r="G42">
        <f>carbonhigh!L142</f>
        <v>277.08673221249552</v>
      </c>
      <c r="H42">
        <f t="shared" si="3"/>
        <v>4.0443176225655304E-2</v>
      </c>
      <c r="I42">
        <f t="shared" si="7"/>
        <v>1.5523632077047562E-2</v>
      </c>
      <c r="J42">
        <f t="shared" si="4"/>
        <v>1.1475825715462004E-3</v>
      </c>
      <c r="K42">
        <f>carboncycle!U142</f>
        <v>277.08673221249552</v>
      </c>
      <c r="L42">
        <f t="shared" si="5"/>
        <v>4.0443176225655304E-2</v>
      </c>
      <c r="M42">
        <f t="shared" si="8"/>
        <v>1.5523632077047562E-2</v>
      </c>
      <c r="N42">
        <f t="shared" si="6"/>
        <v>1.1475825715462004E-3</v>
      </c>
      <c r="O42" s="16">
        <f t="shared" si="1"/>
        <v>0</v>
      </c>
    </row>
    <row r="43" spans="1:15">
      <c r="A43">
        <v>1887</v>
      </c>
      <c r="B43">
        <v>-0.49878576000000002</v>
      </c>
      <c r="C43">
        <f t="shared" si="2"/>
        <v>-0.16489434310000001</v>
      </c>
      <c r="G43">
        <f>carbonhigh!L143</f>
        <v>277.17503155299886</v>
      </c>
      <c r="H43">
        <f t="shared" si="3"/>
        <v>4.2147791288688688E-2</v>
      </c>
      <c r="I43">
        <f t="shared" si="7"/>
        <v>1.6329458648974254E-2</v>
      </c>
      <c r="J43">
        <f t="shared" si="4"/>
        <v>1.2292385327374482E-3</v>
      </c>
      <c r="K43">
        <f>carboncycle!U143</f>
        <v>277.17503155299886</v>
      </c>
      <c r="L43">
        <f t="shared" si="5"/>
        <v>4.2147791288688688E-2</v>
      </c>
      <c r="M43">
        <f t="shared" si="8"/>
        <v>1.6329458648974254E-2</v>
      </c>
      <c r="N43">
        <f t="shared" si="6"/>
        <v>1.2292385327374482E-3</v>
      </c>
      <c r="O43" s="16">
        <f t="shared" si="1"/>
        <v>0</v>
      </c>
    </row>
    <row r="44" spans="1:15">
      <c r="A44">
        <v>1888</v>
      </c>
      <c r="B44">
        <v>-0.37937889000000002</v>
      </c>
      <c r="C44">
        <f t="shared" si="2"/>
        <v>-4.5487473100000009E-2</v>
      </c>
      <c r="G44">
        <f>carbonhigh!L144</f>
        <v>277.26837113483089</v>
      </c>
      <c r="H44">
        <f t="shared" si="3"/>
        <v>4.394911768232275E-2</v>
      </c>
      <c r="I44">
        <f t="shared" si="7"/>
        <v>1.7165270127957936E-2</v>
      </c>
      <c r="J44">
        <f t="shared" si="4"/>
        <v>1.3150077829976732E-3</v>
      </c>
      <c r="K44">
        <f>carboncycle!U144</f>
        <v>277.26837113483089</v>
      </c>
      <c r="L44">
        <f t="shared" si="5"/>
        <v>4.394911768232275E-2</v>
      </c>
      <c r="M44">
        <f t="shared" si="8"/>
        <v>1.7165270127957936E-2</v>
      </c>
      <c r="N44">
        <f t="shared" si="6"/>
        <v>1.3150077829976732E-3</v>
      </c>
      <c r="O44" s="16">
        <f t="shared" si="1"/>
        <v>0</v>
      </c>
    </row>
    <row r="45" spans="1:15">
      <c r="A45">
        <v>1889</v>
      </c>
      <c r="B45">
        <v>-0.24989555999999999</v>
      </c>
      <c r="C45">
        <f t="shared" si="2"/>
        <v>8.3995856900000027E-2</v>
      </c>
      <c r="G45">
        <f>carbonhigh!L145</f>
        <v>277.37496991906568</v>
      </c>
      <c r="H45">
        <f t="shared" si="3"/>
        <v>4.600558698598263E-2</v>
      </c>
      <c r="I45">
        <f t="shared" si="7"/>
        <v>1.8038034016612633E-2</v>
      </c>
      <c r="J45">
        <f t="shared" si="4"/>
        <v>1.4050372731170475E-3</v>
      </c>
      <c r="K45">
        <f>carboncycle!U145</f>
        <v>277.37496991906568</v>
      </c>
      <c r="L45">
        <f t="shared" si="5"/>
        <v>4.600558698598263E-2</v>
      </c>
      <c r="M45">
        <f t="shared" si="8"/>
        <v>1.8038034016612633E-2</v>
      </c>
      <c r="N45">
        <f t="shared" si="6"/>
        <v>1.4050372731170475E-3</v>
      </c>
      <c r="O45" s="16">
        <f t="shared" si="1"/>
        <v>0</v>
      </c>
    </row>
    <row r="46" spans="1:15">
      <c r="A46">
        <v>1890</v>
      </c>
      <c r="B46">
        <v>-0.50685817</v>
      </c>
      <c r="C46">
        <f t="shared" si="2"/>
        <v>-0.17296675309999998</v>
      </c>
      <c r="G46">
        <f>carbonhigh!L146</f>
        <v>277.47914312093167</v>
      </c>
      <c r="H46">
        <f t="shared" si="3"/>
        <v>4.8014499323237536E-2</v>
      </c>
      <c r="I46">
        <f t="shared" si="7"/>
        <v>1.8945085701487459E-2</v>
      </c>
      <c r="J46">
        <f t="shared" si="4"/>
        <v>1.4995126946201025E-3</v>
      </c>
      <c r="K46">
        <f>carboncycle!U146</f>
        <v>277.47914312093167</v>
      </c>
      <c r="L46">
        <f t="shared" si="5"/>
        <v>4.8014499323237536E-2</v>
      </c>
      <c r="M46">
        <f t="shared" si="8"/>
        <v>1.8945085701487459E-2</v>
      </c>
      <c r="N46">
        <f t="shared" si="6"/>
        <v>1.4995126946201025E-3</v>
      </c>
      <c r="O46" s="16">
        <f t="shared" si="1"/>
        <v>0</v>
      </c>
    </row>
    <row r="47" spans="1:15">
      <c r="A47">
        <v>1891</v>
      </c>
      <c r="B47">
        <v>-0.40131494000000001</v>
      </c>
      <c r="C47">
        <f t="shared" si="2"/>
        <v>-6.7423523099999993E-2</v>
      </c>
      <c r="G47">
        <f>carbonhigh!L147</f>
        <v>277.59490140810476</v>
      </c>
      <c r="H47">
        <f t="shared" si="3"/>
        <v>5.0245937998702382E-2</v>
      </c>
      <c r="I47">
        <f t="shared" si="7"/>
        <v>1.9892239992627011E-2</v>
      </c>
      <c r="J47">
        <f t="shared" si="4"/>
        <v>1.5986035492991091E-3</v>
      </c>
      <c r="K47">
        <f>carboncycle!U147</f>
        <v>277.59490140810476</v>
      </c>
      <c r="L47">
        <f t="shared" si="5"/>
        <v>5.0245937998702382E-2</v>
      </c>
      <c r="M47">
        <f t="shared" si="8"/>
        <v>1.9892239992627011E-2</v>
      </c>
      <c r="N47">
        <f t="shared" si="6"/>
        <v>1.5986035492991091E-3</v>
      </c>
      <c r="O47" s="16">
        <f t="shared" si="1"/>
        <v>0</v>
      </c>
    </row>
    <row r="48" spans="1:15">
      <c r="A48">
        <v>1892</v>
      </c>
      <c r="B48">
        <v>-0.50755850000000002</v>
      </c>
      <c r="C48">
        <f t="shared" si="2"/>
        <v>-0.17366708310000001</v>
      </c>
      <c r="G48">
        <f>carbonhigh!L148</f>
        <v>277.7156070508355</v>
      </c>
      <c r="H48">
        <f t="shared" si="3"/>
        <v>5.2571754596598019E-2</v>
      </c>
      <c r="I48">
        <f t="shared" si="7"/>
        <v>2.0881140230812407E-2</v>
      </c>
      <c r="J48">
        <f t="shared" si="4"/>
        <v>1.7025114042972117E-3</v>
      </c>
      <c r="K48">
        <f>carboncycle!U148</f>
        <v>277.7156070508355</v>
      </c>
      <c r="L48">
        <f t="shared" si="5"/>
        <v>5.2571754596598019E-2</v>
      </c>
      <c r="M48">
        <f t="shared" si="8"/>
        <v>2.0881140230812407E-2</v>
      </c>
      <c r="N48">
        <f t="shared" si="6"/>
        <v>1.7025114042972117E-3</v>
      </c>
      <c r="O48" s="16">
        <f t="shared" si="1"/>
        <v>0</v>
      </c>
    </row>
    <row r="49" spans="1:15">
      <c r="A49">
        <v>1893</v>
      </c>
      <c r="B49">
        <v>-0.49461925000000001</v>
      </c>
      <c r="C49">
        <f t="shared" si="2"/>
        <v>-0.16072783309999999</v>
      </c>
      <c r="G49">
        <f>carbonhigh!L149</f>
        <v>277.83465004564499</v>
      </c>
      <c r="H49">
        <f t="shared" si="3"/>
        <v>5.4864544578577715E-2</v>
      </c>
      <c r="I49">
        <f t="shared" si="7"/>
        <v>2.1909419207912256E-2</v>
      </c>
      <c r="J49">
        <f t="shared" si="4"/>
        <v>1.811446016031818E-3</v>
      </c>
      <c r="K49">
        <f>carboncycle!U149</f>
        <v>277.83465004564499</v>
      </c>
      <c r="L49">
        <f t="shared" si="5"/>
        <v>5.4864544578577715E-2</v>
      </c>
      <c r="M49">
        <f t="shared" si="8"/>
        <v>2.1909419207912256E-2</v>
      </c>
      <c r="N49">
        <f t="shared" si="6"/>
        <v>1.811446016031818E-3</v>
      </c>
      <c r="O49" s="16">
        <f t="shared" si="1"/>
        <v>0</v>
      </c>
    </row>
    <row r="50" spans="1:15">
      <c r="A50">
        <v>1894</v>
      </c>
      <c r="B50">
        <v>-0.48376393000000001</v>
      </c>
      <c r="C50">
        <f t="shared" si="2"/>
        <v>-0.14987251309999999</v>
      </c>
      <c r="G50">
        <f>carbonhigh!L150</f>
        <v>277.94954885923289</v>
      </c>
      <c r="H50">
        <f t="shared" si="3"/>
        <v>5.7076585376656032E-2</v>
      </c>
      <c r="I50">
        <f t="shared" si="7"/>
        <v>2.2973306826336269E-2</v>
      </c>
      <c r="J50">
        <f t="shared" si="4"/>
        <v>1.9256025037616988E-3</v>
      </c>
      <c r="K50">
        <f>carboncycle!U150</f>
        <v>277.94954885923289</v>
      </c>
      <c r="L50">
        <f t="shared" si="5"/>
        <v>5.7076585376656032E-2</v>
      </c>
      <c r="M50">
        <f t="shared" si="8"/>
        <v>2.2973306826336269E-2</v>
      </c>
      <c r="N50">
        <f t="shared" si="6"/>
        <v>1.9256025037616988E-3</v>
      </c>
      <c r="O50" s="16">
        <f t="shared" si="1"/>
        <v>0</v>
      </c>
    </row>
    <row r="51" spans="1:15">
      <c r="A51">
        <v>1895</v>
      </c>
      <c r="B51">
        <v>-0.44875159999999997</v>
      </c>
      <c r="C51">
        <f t="shared" si="2"/>
        <v>-0.11486018309999996</v>
      </c>
      <c r="G51">
        <f>carbonhigh!L151</f>
        <v>278.06867118152894</v>
      </c>
      <c r="H51">
        <f t="shared" si="3"/>
        <v>5.9368972248395324E-2</v>
      </c>
      <c r="I51">
        <f t="shared" si="7"/>
        <v>2.4074163212110252E-2</v>
      </c>
      <c r="J51">
        <f t="shared" si="4"/>
        <v>2.0451534643139225E-3</v>
      </c>
      <c r="K51">
        <f>carboncycle!U151</f>
        <v>278.06867118152894</v>
      </c>
      <c r="L51">
        <f t="shared" si="5"/>
        <v>5.9368972248395324E-2</v>
      </c>
      <c r="M51">
        <f t="shared" si="8"/>
        <v>2.4074163212110252E-2</v>
      </c>
      <c r="N51">
        <f t="shared" si="6"/>
        <v>2.0451534643139225E-3</v>
      </c>
      <c r="O51" s="16">
        <f t="shared" si="1"/>
        <v>0</v>
      </c>
    </row>
    <row r="52" spans="1:15">
      <c r="A52">
        <v>1896</v>
      </c>
      <c r="B52">
        <v>-0.28400727999999997</v>
      </c>
      <c r="C52">
        <f t="shared" si="2"/>
        <v>4.9884136900000042E-2</v>
      </c>
      <c r="G52">
        <f>carbonhigh!L152</f>
        <v>278.19651564576901</v>
      </c>
      <c r="H52">
        <f t="shared" si="3"/>
        <v>6.182811552007051E-2</v>
      </c>
      <c r="I52">
        <f t="shared" si="7"/>
        <v>2.5215989256462235E-2</v>
      </c>
      <c r="J52">
        <f t="shared" si="4"/>
        <v>2.1702782396814057E-3</v>
      </c>
      <c r="K52">
        <f>carboncycle!U152</f>
        <v>278.19651564576901</v>
      </c>
      <c r="L52">
        <f t="shared" si="5"/>
        <v>6.182811552007051E-2</v>
      </c>
      <c r="M52">
        <f t="shared" si="8"/>
        <v>2.5215989256462235E-2</v>
      </c>
      <c r="N52">
        <f t="shared" si="6"/>
        <v>2.1702782396814057E-3</v>
      </c>
      <c r="O52" s="16">
        <f t="shared" si="1"/>
        <v>0</v>
      </c>
    </row>
    <row r="53" spans="1:15">
      <c r="A53">
        <v>1897</v>
      </c>
      <c r="B53">
        <v>-0.25980017</v>
      </c>
      <c r="C53">
        <f t="shared" si="2"/>
        <v>7.4091246900000018E-2</v>
      </c>
      <c r="G53">
        <f>carbonhigh!L153</f>
        <v>278.3279751201917</v>
      </c>
      <c r="H53">
        <f t="shared" si="3"/>
        <v>6.435561687144549E-2</v>
      </c>
      <c r="I53">
        <f t="shared" si="7"/>
        <v>2.6399598467734636E-2</v>
      </c>
      <c r="J53">
        <f t="shared" si="4"/>
        <v>2.301177878256721E-3</v>
      </c>
      <c r="K53">
        <f>carboncycle!U153</f>
        <v>278.3279751201917</v>
      </c>
      <c r="L53">
        <f t="shared" si="5"/>
        <v>6.435561687144549E-2</v>
      </c>
      <c r="M53">
        <f t="shared" si="8"/>
        <v>2.6399598467734636E-2</v>
      </c>
      <c r="N53">
        <f t="shared" si="6"/>
        <v>2.301177878256721E-3</v>
      </c>
      <c r="O53" s="16">
        <f t="shared" si="1"/>
        <v>0</v>
      </c>
    </row>
    <row r="54" spans="1:15">
      <c r="A54">
        <v>1898</v>
      </c>
      <c r="B54">
        <v>-0.48579212999999999</v>
      </c>
      <c r="C54">
        <f t="shared" si="2"/>
        <v>-0.15190071309999997</v>
      </c>
      <c r="G54">
        <f>carbonhigh!L154</f>
        <v>278.46678063337981</v>
      </c>
      <c r="H54">
        <f t="shared" si="3"/>
        <v>6.7023061215223945E-2</v>
      </c>
      <c r="I54">
        <f t="shared" si="7"/>
        <v>2.7628002803431629E-2</v>
      </c>
      <c r="J54">
        <f t="shared" si="4"/>
        <v>2.4380569072049553E-3</v>
      </c>
      <c r="K54">
        <f>carboncycle!U154</f>
        <v>278.46678063337981</v>
      </c>
      <c r="L54">
        <f t="shared" si="5"/>
        <v>6.7023061215223945E-2</v>
      </c>
      <c r="M54">
        <f t="shared" si="8"/>
        <v>2.7628002803431629E-2</v>
      </c>
      <c r="N54">
        <f t="shared" si="6"/>
        <v>2.4380569072049553E-3</v>
      </c>
      <c r="O54" s="16">
        <f t="shared" si="1"/>
        <v>0</v>
      </c>
    </row>
    <row r="55" spans="1:15">
      <c r="A55">
        <v>1899</v>
      </c>
      <c r="B55">
        <v>-0.35543364</v>
      </c>
      <c r="C55">
        <f t="shared" si="2"/>
        <v>-2.154222309999998E-2</v>
      </c>
      <c r="G55">
        <f>carbonhigh!L155</f>
        <v>278.61455941588378</v>
      </c>
      <c r="H55">
        <f t="shared" si="3"/>
        <v>6.986148515120312E-2</v>
      </c>
      <c r="I55">
        <f t="shared" si="7"/>
        <v>2.8905080552251477E-2</v>
      </c>
      <c r="J55">
        <f t="shared" si="4"/>
        <v>2.5811357998955227E-3</v>
      </c>
      <c r="K55">
        <f>carboncycle!U155</f>
        <v>278.61455941588378</v>
      </c>
      <c r="L55">
        <f t="shared" si="5"/>
        <v>6.986148515120312E-2</v>
      </c>
      <c r="M55">
        <f t="shared" si="8"/>
        <v>2.8905080552251477E-2</v>
      </c>
      <c r="N55">
        <f t="shared" si="6"/>
        <v>2.5811357998955227E-3</v>
      </c>
      <c r="O55" s="16">
        <f t="shared" si="1"/>
        <v>0</v>
      </c>
    </row>
    <row r="56" spans="1:15">
      <c r="A56">
        <v>1900</v>
      </c>
      <c r="B56">
        <v>-0.23447904</v>
      </c>
      <c r="C56">
        <f t="shared" si="2"/>
        <v>9.9412376900000016E-2</v>
      </c>
      <c r="G56">
        <f>carbonhigh!L156</f>
        <v>278.77899037401664</v>
      </c>
      <c r="H56">
        <f t="shared" si="3"/>
        <v>7.3017982573396104E-2</v>
      </c>
      <c r="I56">
        <f t="shared" si="7"/>
        <v>3.0239153215602523E-2</v>
      </c>
      <c r="J56">
        <f t="shared" si="4"/>
        <v>2.7306558060889046E-3</v>
      </c>
      <c r="K56">
        <f>carboncycle!U156</f>
        <v>278.77899037401664</v>
      </c>
      <c r="L56">
        <f t="shared" si="5"/>
        <v>7.3017982573396104E-2</v>
      </c>
      <c r="M56">
        <f t="shared" si="8"/>
        <v>3.0239153215602523E-2</v>
      </c>
      <c r="N56">
        <f t="shared" si="6"/>
        <v>2.7306558060889046E-3</v>
      </c>
      <c r="O56" s="16">
        <f t="shared" si="1"/>
        <v>0</v>
      </c>
    </row>
    <row r="57" spans="1:15">
      <c r="A57">
        <v>1901</v>
      </c>
      <c r="B57">
        <v>-0.29342857</v>
      </c>
      <c r="C57">
        <f t="shared" si="2"/>
        <v>4.0462846900000016E-2</v>
      </c>
      <c r="G57">
        <f>carbonhigh!L157</f>
        <v>278.95232990231432</v>
      </c>
      <c r="H57">
        <f t="shared" si="3"/>
        <v>7.634347810336678E-2</v>
      </c>
      <c r="I57">
        <f t="shared" si="7"/>
        <v>3.1633638585542231E-2</v>
      </c>
      <c r="J57">
        <f t="shared" si="4"/>
        <v>2.886904071374942E-3</v>
      </c>
      <c r="K57">
        <f>carboncycle!U157</f>
        <v>278.95232990231432</v>
      </c>
      <c r="L57">
        <f t="shared" si="5"/>
        <v>7.634347810336678E-2</v>
      </c>
      <c r="M57">
        <f t="shared" si="8"/>
        <v>3.1633638585542231E-2</v>
      </c>
      <c r="N57">
        <f t="shared" si="6"/>
        <v>2.886904071374942E-3</v>
      </c>
      <c r="O57" s="16">
        <f t="shared" si="1"/>
        <v>0</v>
      </c>
    </row>
    <row r="58" spans="1:15">
      <c r="A58">
        <v>1902</v>
      </c>
      <c r="B58">
        <v>-0.43898427000000001</v>
      </c>
      <c r="C58">
        <f t="shared" si="2"/>
        <v>-0.10509285309999999</v>
      </c>
      <c r="G58">
        <f>carbonhigh!L158</f>
        <v>279.13023678143645</v>
      </c>
      <c r="H58">
        <f t="shared" si="3"/>
        <v>7.975444949851522E-2</v>
      </c>
      <c r="I58">
        <f t="shared" si="7"/>
        <v>3.3089249224793844E-2</v>
      </c>
      <c r="J58">
        <f t="shared" si="4"/>
        <v>3.0501855234154121E-3</v>
      </c>
      <c r="K58">
        <f>carboncycle!U158</f>
        <v>279.13023678143645</v>
      </c>
      <c r="L58">
        <f t="shared" si="5"/>
        <v>7.975444949851522E-2</v>
      </c>
      <c r="M58">
        <f t="shared" si="8"/>
        <v>3.3089249224793844E-2</v>
      </c>
      <c r="N58">
        <f t="shared" si="6"/>
        <v>3.0501855234154121E-3</v>
      </c>
      <c r="O58" s="16">
        <f t="shared" si="1"/>
        <v>0</v>
      </c>
    </row>
    <row r="59" spans="1:15">
      <c r="A59">
        <v>1903</v>
      </c>
      <c r="B59">
        <v>-0.53332639999999998</v>
      </c>
      <c r="C59">
        <f t="shared" si="2"/>
        <v>-0.19943498309999996</v>
      </c>
      <c r="G59">
        <f>carbonhigh!L159</f>
        <v>279.31095881633962</v>
      </c>
      <c r="H59">
        <f t="shared" si="3"/>
        <v>8.3217170114782857E-2</v>
      </c>
      <c r="I59">
        <f t="shared" si="7"/>
        <v>3.460562872339968E-2</v>
      </c>
      <c r="J59">
        <f t="shared" si="4"/>
        <v>3.2208074052392415E-3</v>
      </c>
      <c r="K59">
        <f>carboncycle!U159</f>
        <v>279.31095881633962</v>
      </c>
      <c r="L59">
        <f t="shared" si="5"/>
        <v>8.3217170114782857E-2</v>
      </c>
      <c r="M59">
        <f t="shared" si="8"/>
        <v>3.460562872339968E-2</v>
      </c>
      <c r="N59">
        <f t="shared" si="6"/>
        <v>3.2208074052392415E-3</v>
      </c>
      <c r="O59" s="16">
        <f t="shared" si="1"/>
        <v>0</v>
      </c>
    </row>
    <row r="60" spans="1:15">
      <c r="A60">
        <v>1904</v>
      </c>
      <c r="B60">
        <v>-0.59756140000000002</v>
      </c>
      <c r="C60">
        <f t="shared" si="2"/>
        <v>-0.2636699831</v>
      </c>
      <c r="G60">
        <f>carbonhigh!L160</f>
        <v>279.51203206643555</v>
      </c>
      <c r="H60">
        <f t="shared" si="3"/>
        <v>8.7067197590347326E-2</v>
      </c>
      <c r="I60">
        <f t="shared" si="7"/>
        <v>3.6192858836364271E-2</v>
      </c>
      <c r="J60">
        <f t="shared" si="4"/>
        <v>3.399073190326393E-3</v>
      </c>
      <c r="K60">
        <f>carboncycle!U160</f>
        <v>279.51203206643555</v>
      </c>
      <c r="L60">
        <f t="shared" si="5"/>
        <v>8.7067197590347326E-2</v>
      </c>
      <c r="M60">
        <f t="shared" si="8"/>
        <v>3.6192858836364271E-2</v>
      </c>
      <c r="N60">
        <f t="shared" si="6"/>
        <v>3.399073190326393E-3</v>
      </c>
      <c r="O60" s="16">
        <f t="shared" si="1"/>
        <v>0</v>
      </c>
    </row>
    <row r="61" spans="1:15">
      <c r="A61">
        <v>1905</v>
      </c>
      <c r="B61">
        <v>-0.40775131999999997</v>
      </c>
      <c r="C61">
        <f t="shared" si="2"/>
        <v>-7.3859903099999957E-2</v>
      </c>
      <c r="G61">
        <f>carbonhigh!L161</f>
        <v>279.71187595463942</v>
      </c>
      <c r="H61">
        <f t="shared" si="3"/>
        <v>9.0890942720225007E-2</v>
      </c>
      <c r="I61">
        <f t="shared" si="7"/>
        <v>3.7847842857832659E-2</v>
      </c>
      <c r="J61">
        <f t="shared" si="4"/>
        <v>3.5853418927958881E-3</v>
      </c>
      <c r="K61">
        <f>carboncycle!U161</f>
        <v>279.71187595463942</v>
      </c>
      <c r="L61">
        <f t="shared" si="5"/>
        <v>9.0890942720225007E-2</v>
      </c>
      <c r="M61">
        <f t="shared" si="8"/>
        <v>3.7847842857832659E-2</v>
      </c>
      <c r="N61">
        <f t="shared" si="6"/>
        <v>3.5853418927958881E-3</v>
      </c>
      <c r="O61" s="16">
        <f t="shared" si="1"/>
        <v>0</v>
      </c>
    </row>
    <row r="62" spans="1:15">
      <c r="A62">
        <v>1906</v>
      </c>
      <c r="B62">
        <v>-0.31913930000000001</v>
      </c>
      <c r="C62">
        <f t="shared" si="2"/>
        <v>1.4752116900000001E-2</v>
      </c>
      <c r="G62">
        <f>carbonhigh!L162</f>
        <v>279.92603869132455</v>
      </c>
      <c r="H62">
        <f t="shared" si="3"/>
        <v>9.4985628470460007E-2</v>
      </c>
      <c r="I62">
        <f t="shared" si="7"/>
        <v>3.9576822132201803E-2</v>
      </c>
      <c r="J62">
        <f t="shared" si="4"/>
        <v>3.7799528982772972E-3</v>
      </c>
      <c r="K62">
        <f>carboncycle!U162</f>
        <v>279.92603869132455</v>
      </c>
      <c r="L62">
        <f t="shared" si="5"/>
        <v>9.4985628470460007E-2</v>
      </c>
      <c r="M62">
        <f t="shared" si="8"/>
        <v>3.9576822132201803E-2</v>
      </c>
      <c r="N62">
        <f t="shared" si="6"/>
        <v>3.7799528982772972E-3</v>
      </c>
      <c r="O62" s="16">
        <f t="shared" si="1"/>
        <v>0</v>
      </c>
    </row>
    <row r="63" spans="1:15">
      <c r="A63">
        <v>1907</v>
      </c>
      <c r="B63">
        <v>-0.50415770000000004</v>
      </c>
      <c r="C63">
        <f t="shared" si="2"/>
        <v>-0.17026628310000003</v>
      </c>
      <c r="G63">
        <f>carbonhigh!L163</f>
        <v>280.1563269502202</v>
      </c>
      <c r="H63">
        <f t="shared" si="3"/>
        <v>9.9385132293830836E-2</v>
      </c>
      <c r="I63">
        <f t="shared" si="7"/>
        <v>4.1386887076618001E-2</v>
      </c>
      <c r="J63">
        <f t="shared" si="4"/>
        <v>3.9832791155259882E-3</v>
      </c>
      <c r="K63">
        <f>carboncycle!U163</f>
        <v>280.1563269502202</v>
      </c>
      <c r="L63">
        <f t="shared" si="5"/>
        <v>9.9385132293830836E-2</v>
      </c>
      <c r="M63">
        <f t="shared" si="8"/>
        <v>4.1386887076618001E-2</v>
      </c>
      <c r="N63">
        <f t="shared" si="6"/>
        <v>3.9832791155259882E-3</v>
      </c>
      <c r="O63" s="16">
        <f t="shared" si="1"/>
        <v>0</v>
      </c>
    </row>
    <row r="64" spans="1:15">
      <c r="A64">
        <v>1908</v>
      </c>
      <c r="B64">
        <v>-0.51387070000000001</v>
      </c>
      <c r="C64">
        <f t="shared" si="2"/>
        <v>-0.1799792831</v>
      </c>
      <c r="G64">
        <f>carbonhigh!L164</f>
        <v>280.41768683821363</v>
      </c>
      <c r="H64">
        <f t="shared" si="3"/>
        <v>0.10437385980416397</v>
      </c>
      <c r="I64">
        <f t="shared" si="7"/>
        <v>4.3293732116936795E-2</v>
      </c>
      <c r="J64">
        <f t="shared" si="4"/>
        <v>4.1957316087449905E-3</v>
      </c>
      <c r="K64">
        <f>carboncycle!U164</f>
        <v>280.41768683821363</v>
      </c>
      <c r="L64">
        <f t="shared" si="5"/>
        <v>0.10437385980416397</v>
      </c>
      <c r="M64">
        <f t="shared" si="8"/>
        <v>4.3293732116936795E-2</v>
      </c>
      <c r="N64">
        <f t="shared" si="6"/>
        <v>4.1957316087449905E-3</v>
      </c>
      <c r="O64" s="16">
        <f t="shared" si="1"/>
        <v>0</v>
      </c>
    </row>
    <row r="65" spans="1:15">
      <c r="A65">
        <v>1909</v>
      </c>
      <c r="B65">
        <v>-0.53576489999999999</v>
      </c>
      <c r="C65">
        <f t="shared" si="2"/>
        <v>-0.20187348309999997</v>
      </c>
      <c r="G65">
        <f>carbonhigh!L165</f>
        <v>280.65667420452883</v>
      </c>
      <c r="H65">
        <f t="shared" si="3"/>
        <v>0.10893148202284685</v>
      </c>
      <c r="I65">
        <f t="shared" si="7"/>
        <v>4.5280840453712862E-2</v>
      </c>
      <c r="J65">
        <f t="shared" si="4"/>
        <v>4.4178082516315199E-3</v>
      </c>
      <c r="K65">
        <f>carboncycle!U165</f>
        <v>280.65667420452883</v>
      </c>
      <c r="L65">
        <f t="shared" si="5"/>
        <v>0.10893148202284685</v>
      </c>
      <c r="M65">
        <f t="shared" si="8"/>
        <v>4.5280840453712862E-2</v>
      </c>
      <c r="N65">
        <f t="shared" si="6"/>
        <v>4.4178082516315199E-3</v>
      </c>
      <c r="O65" s="16">
        <f t="shared" si="1"/>
        <v>0</v>
      </c>
    </row>
    <row r="66" spans="1:15">
      <c r="A66">
        <v>1910</v>
      </c>
      <c r="B66">
        <v>-0.53102419999999995</v>
      </c>
      <c r="C66">
        <f t="shared" si="2"/>
        <v>-0.19713278309999993</v>
      </c>
      <c r="G66">
        <f>carbonhigh!L166</f>
        <v>280.90773006382392</v>
      </c>
      <c r="H66">
        <f t="shared" si="3"/>
        <v>0.11371507915437259</v>
      </c>
      <c r="I66">
        <f t="shared" si="7"/>
        <v>4.7352655970678156E-2</v>
      </c>
      <c r="J66">
        <f t="shared" si="4"/>
        <v>4.6499102745393419E-3</v>
      </c>
      <c r="K66">
        <f>carboncycle!U166</f>
        <v>280.90773006382392</v>
      </c>
      <c r="L66">
        <f t="shared" si="5"/>
        <v>0.11371507915437259</v>
      </c>
      <c r="M66">
        <f t="shared" si="8"/>
        <v>4.7352655970678156E-2</v>
      </c>
      <c r="N66">
        <f t="shared" si="6"/>
        <v>4.6499102745393419E-3</v>
      </c>
      <c r="O66" s="16">
        <f t="shared" si="1"/>
        <v>0</v>
      </c>
    </row>
    <row r="67" spans="1:15">
      <c r="A67">
        <v>1911</v>
      </c>
      <c r="B67">
        <v>-0.53920509999999999</v>
      </c>
      <c r="C67">
        <f t="shared" si="2"/>
        <v>-0.20531368309999998</v>
      </c>
      <c r="G67">
        <f>carbonhigh!L167</f>
        <v>281.16989392203794</v>
      </c>
      <c r="H67">
        <f t="shared" si="3"/>
        <v>0.11870576614599419</v>
      </c>
      <c r="I67">
        <f t="shared" si="7"/>
        <v>4.9512892286658602E-2</v>
      </c>
      <c r="J67">
        <f t="shared" si="4"/>
        <v>4.8924618700934104E-3</v>
      </c>
      <c r="K67">
        <f>carboncycle!U167</f>
        <v>281.16989392203794</v>
      </c>
      <c r="L67">
        <f t="shared" si="5"/>
        <v>0.11870576614599419</v>
      </c>
      <c r="M67">
        <f t="shared" si="8"/>
        <v>4.9512892286658602E-2</v>
      </c>
      <c r="N67">
        <f t="shared" si="6"/>
        <v>4.8924618700934104E-3</v>
      </c>
      <c r="O67" s="16">
        <f t="shared" si="1"/>
        <v>0</v>
      </c>
    </row>
    <row r="68" spans="1:15">
      <c r="A68">
        <v>1912</v>
      </c>
      <c r="B68">
        <v>-0.47567302</v>
      </c>
      <c r="C68">
        <f t="shared" si="2"/>
        <v>-0.14178160309999999</v>
      </c>
      <c r="G68">
        <f>carbonhigh!L168</f>
        <v>281.43485297940884</v>
      </c>
      <c r="H68">
        <f t="shared" si="3"/>
        <v>0.12374493820965522</v>
      </c>
      <c r="I68">
        <f t="shared" si="7"/>
        <v>5.1760216596825108E-2</v>
      </c>
      <c r="J68">
        <f t="shared" si="4"/>
        <v>5.1459059148595008E-3</v>
      </c>
      <c r="K68">
        <f>carboncycle!U168</f>
        <v>281.43485297940884</v>
      </c>
      <c r="L68">
        <f t="shared" si="5"/>
        <v>0.12374493820965522</v>
      </c>
      <c r="M68">
        <f t="shared" si="8"/>
        <v>5.1760216596825108E-2</v>
      </c>
      <c r="N68">
        <f t="shared" si="6"/>
        <v>5.1459059148595008E-3</v>
      </c>
      <c r="O68" s="16">
        <f t="shared" si="1"/>
        <v>0</v>
      </c>
    </row>
    <row r="69" spans="1:15">
      <c r="A69">
        <v>1913</v>
      </c>
      <c r="B69">
        <v>-0.46715254000000001</v>
      </c>
      <c r="C69">
        <f t="shared" si="2"/>
        <v>-0.13326112309999999</v>
      </c>
      <c r="G69">
        <f>carbonhigh!L169</f>
        <v>281.71502369663347</v>
      </c>
      <c r="H69">
        <f t="shared" si="3"/>
        <v>0.12906825806782743</v>
      </c>
      <c r="I69">
        <f t="shared" si="7"/>
        <v>5.4100664214813063E-2</v>
      </c>
      <c r="J69">
        <f t="shared" si="4"/>
        <v>5.4106751995330656E-3</v>
      </c>
      <c r="K69">
        <f>carboncycle!U169</f>
        <v>281.71502369663347</v>
      </c>
      <c r="L69">
        <f t="shared" si="5"/>
        <v>0.12906825806782743</v>
      </c>
      <c r="M69">
        <f t="shared" si="8"/>
        <v>5.4100664214813063E-2</v>
      </c>
      <c r="N69">
        <f t="shared" si="6"/>
        <v>5.4106751995330656E-3</v>
      </c>
      <c r="O69" s="16">
        <f t="shared" si="1"/>
        <v>0</v>
      </c>
    </row>
    <row r="70" spans="1:15">
      <c r="A70">
        <v>1914</v>
      </c>
      <c r="B70">
        <v>-0.2625924</v>
      </c>
      <c r="C70">
        <f t="shared" si="2"/>
        <v>7.1299016900000012E-2</v>
      </c>
      <c r="G70">
        <f>carbonhigh!L170</f>
        <v>282.01967829108679</v>
      </c>
      <c r="H70">
        <f t="shared" si="3"/>
        <v>0.13485077325893641</v>
      </c>
      <c r="I70">
        <f t="shared" si="7"/>
        <v>5.6545512478906275E-2</v>
      </c>
      <c r="J70">
        <f t="shared" si="4"/>
        <v>5.6872343371398562E-3</v>
      </c>
      <c r="K70">
        <f>carboncycle!U170</f>
        <v>282.01967829108679</v>
      </c>
      <c r="L70">
        <f t="shared" si="5"/>
        <v>0.13485077325893641</v>
      </c>
      <c r="M70">
        <f t="shared" si="8"/>
        <v>5.6545512478906275E-2</v>
      </c>
      <c r="N70">
        <f t="shared" si="6"/>
        <v>5.6872343371398562E-3</v>
      </c>
      <c r="O70" s="16">
        <f t="shared" ref="O70:O133" si="9">M70-I70</f>
        <v>0</v>
      </c>
    </row>
    <row r="71" spans="1:15">
      <c r="A71">
        <v>1915</v>
      </c>
      <c r="B71">
        <v>-0.19184391000000001</v>
      </c>
      <c r="C71">
        <f t="shared" ref="C71:C134" si="10">B71-C$4</f>
        <v>0.14204750690000001</v>
      </c>
      <c r="G71">
        <f>carbonhigh!L171</f>
        <v>282.27409334305258</v>
      </c>
      <c r="H71">
        <f t="shared" ref="H71:H134" si="11">H$3*LN(G71/G$3)</f>
        <v>0.1396749293586953</v>
      </c>
      <c r="I71">
        <f t="shared" si="7"/>
        <v>5.9061633710993613E-2</v>
      </c>
      <c r="J71">
        <f t="shared" ref="J71:J134" si="12">J70+J$3*(I70-J70)</f>
        <v>5.9761093569850893E-3</v>
      </c>
      <c r="K71">
        <f>carboncycle!U171</f>
        <v>282.27409334305258</v>
      </c>
      <c r="L71">
        <f t="shared" ref="L71:L134" si="13">L$3*LN(K71/K$3)</f>
        <v>0.1396749293586953</v>
      </c>
      <c r="M71">
        <f t="shared" si="8"/>
        <v>5.9061633710993613E-2</v>
      </c>
      <c r="N71">
        <f t="shared" ref="N71:N134" si="14">N70+N$3*(M70-N70)</f>
        <v>5.9761093569850893E-3</v>
      </c>
      <c r="O71" s="16">
        <f t="shared" si="9"/>
        <v>0</v>
      </c>
    </row>
    <row r="72" spans="1:15">
      <c r="A72">
        <v>1916</v>
      </c>
      <c r="B72">
        <v>-0.42020996999999999</v>
      </c>
      <c r="C72">
        <f t="shared" si="10"/>
        <v>-8.6318553099999973E-2</v>
      </c>
      <c r="G72">
        <f>carbonhigh!L172</f>
        <v>282.51984749413043</v>
      </c>
      <c r="H72">
        <f t="shared" si="11"/>
        <v>0.1443307328161258</v>
      </c>
      <c r="I72">
        <f t="shared" ref="I72:I135" si="15">I71+I$3*(I$4*H72-I71)+I$5*(J71-I71)</f>
        <v>6.1641538322351412E-2</v>
      </c>
      <c r="J72">
        <f t="shared" si="12"/>
        <v>6.2776351353158576E-3</v>
      </c>
      <c r="K72">
        <f>carboncycle!U172</f>
        <v>282.51984749413043</v>
      </c>
      <c r="L72">
        <f t="shared" si="13"/>
        <v>0.1443307328161258</v>
      </c>
      <c r="M72">
        <f t="shared" ref="M72:M135" si="16">M71+M$3*(M$4*L72-M71)+M$5*(N71-M71)</f>
        <v>6.1641538322351412E-2</v>
      </c>
      <c r="N72">
        <f t="shared" si="14"/>
        <v>6.2776351353158576E-3</v>
      </c>
      <c r="O72" s="16">
        <f t="shared" si="9"/>
        <v>0</v>
      </c>
    </row>
    <row r="73" spans="1:15">
      <c r="A73">
        <v>1917</v>
      </c>
      <c r="B73">
        <v>-0.54301953000000003</v>
      </c>
      <c r="C73">
        <f t="shared" si="10"/>
        <v>-0.20912811310000001</v>
      </c>
      <c r="G73">
        <f>carbonhigh!L173</f>
        <v>282.79243384820057</v>
      </c>
      <c r="H73">
        <f t="shared" si="11"/>
        <v>0.14949013640748537</v>
      </c>
      <c r="I73">
        <f t="shared" si="15"/>
        <v>6.4298860505542302E-2</v>
      </c>
      <c r="J73">
        <f t="shared" si="12"/>
        <v>6.59210210541822E-3</v>
      </c>
      <c r="K73">
        <f>carboncycle!U173</f>
        <v>282.79243384820057</v>
      </c>
      <c r="L73">
        <f t="shared" si="13"/>
        <v>0.14949013640748537</v>
      </c>
      <c r="M73">
        <f t="shared" si="16"/>
        <v>6.4298860505542302E-2</v>
      </c>
      <c r="N73">
        <f t="shared" si="14"/>
        <v>6.59210210541822E-3</v>
      </c>
      <c r="O73" s="16">
        <f t="shared" si="9"/>
        <v>0</v>
      </c>
    </row>
    <row r="74" spans="1:15">
      <c r="A74">
        <v>1918</v>
      </c>
      <c r="B74">
        <v>-0.42458433000000001</v>
      </c>
      <c r="C74">
        <f t="shared" si="10"/>
        <v>-9.0692913099999994E-2</v>
      </c>
      <c r="G74">
        <f>carbonhigh!L174</f>
        <v>283.08582201038428</v>
      </c>
      <c r="H74">
        <f t="shared" si="11"/>
        <v>0.15503771414907191</v>
      </c>
      <c r="I74">
        <f t="shared" si="15"/>
        <v>6.7043201217165976E-2</v>
      </c>
      <c r="J74">
        <f t="shared" si="12"/>
        <v>6.9198764931309251E-3</v>
      </c>
      <c r="K74">
        <f>carboncycle!U174</f>
        <v>283.08582201038428</v>
      </c>
      <c r="L74">
        <f t="shared" si="13"/>
        <v>0.15503771414907191</v>
      </c>
      <c r="M74">
        <f t="shared" si="16"/>
        <v>6.7043201217165976E-2</v>
      </c>
      <c r="N74">
        <f t="shared" si="14"/>
        <v>6.9198764931309251E-3</v>
      </c>
      <c r="O74" s="16">
        <f t="shared" si="9"/>
        <v>0</v>
      </c>
    </row>
    <row r="75" spans="1:15">
      <c r="A75">
        <v>1919</v>
      </c>
      <c r="B75">
        <v>-0.32551822000000002</v>
      </c>
      <c r="C75">
        <f t="shared" si="10"/>
        <v>8.3731968999999906E-3</v>
      </c>
      <c r="G75">
        <f>carbonhigh!L175</f>
        <v>283.36473673587744</v>
      </c>
      <c r="H75">
        <f t="shared" si="11"/>
        <v>0.16030629012253247</v>
      </c>
      <c r="I75">
        <f t="shared" si="15"/>
        <v>6.9863121567489195E-2</v>
      </c>
      <c r="J75">
        <f t="shared" si="12"/>
        <v>7.2613769775634442E-3</v>
      </c>
      <c r="K75">
        <f>carboncycle!U175</f>
        <v>283.36473673587744</v>
      </c>
      <c r="L75">
        <f t="shared" si="13"/>
        <v>0.16030629012253247</v>
      </c>
      <c r="M75">
        <f t="shared" si="16"/>
        <v>6.9863121567489195E-2</v>
      </c>
      <c r="N75">
        <f t="shared" si="14"/>
        <v>7.2613769775634442E-3</v>
      </c>
      <c r="O75" s="16">
        <f t="shared" si="9"/>
        <v>0</v>
      </c>
    </row>
    <row r="76" spans="1:15">
      <c r="A76">
        <v>1920</v>
      </c>
      <c r="B76">
        <v>-0.29858079999999998</v>
      </c>
      <c r="C76">
        <f t="shared" si="10"/>
        <v>3.5310616900000036E-2</v>
      </c>
      <c r="G76">
        <f>carbonhigh!L176</f>
        <v>283.57834066581739</v>
      </c>
      <c r="H76">
        <f t="shared" si="11"/>
        <v>0.16433766866758526</v>
      </c>
      <c r="I76">
        <f t="shared" si="15"/>
        <v>7.2717796534304852E-2</v>
      </c>
      <c r="J76">
        <f t="shared" si="12"/>
        <v>7.6169548868342228E-3</v>
      </c>
      <c r="K76">
        <f>carboncycle!U176</f>
        <v>283.57834066581739</v>
      </c>
      <c r="L76">
        <f t="shared" si="13"/>
        <v>0.16433766866758526</v>
      </c>
      <c r="M76">
        <f t="shared" si="16"/>
        <v>7.2717796534304852E-2</v>
      </c>
      <c r="N76">
        <f t="shared" si="14"/>
        <v>7.6169548868342228E-3</v>
      </c>
      <c r="O76" s="16">
        <f t="shared" si="9"/>
        <v>0</v>
      </c>
    </row>
    <row r="77" spans="1:15">
      <c r="A77">
        <v>1921</v>
      </c>
      <c r="B77">
        <v>-0.24067702999999999</v>
      </c>
      <c r="C77">
        <f t="shared" si="10"/>
        <v>9.3214386900000029E-2</v>
      </c>
      <c r="G77">
        <f>carbonhigh!L177</f>
        <v>283.85075497057267</v>
      </c>
      <c r="H77">
        <f t="shared" si="11"/>
        <v>0.16947458058704029</v>
      </c>
      <c r="I77">
        <f t="shared" si="15"/>
        <v>7.5640527344547723E-2</v>
      </c>
      <c r="J77">
        <f t="shared" si="12"/>
        <v>7.9867276673918561E-3</v>
      </c>
      <c r="K77">
        <f>carboncycle!U177</f>
        <v>283.85075497057267</v>
      </c>
      <c r="L77">
        <f t="shared" si="13"/>
        <v>0.16947458058704029</v>
      </c>
      <c r="M77">
        <f t="shared" si="16"/>
        <v>7.5640527344547723E-2</v>
      </c>
      <c r="N77">
        <f t="shared" si="14"/>
        <v>7.9867276673918561E-3</v>
      </c>
      <c r="O77" s="16">
        <f t="shared" si="9"/>
        <v>0</v>
      </c>
    </row>
    <row r="78" spans="1:15">
      <c r="A78">
        <v>1922</v>
      </c>
      <c r="B78">
        <v>-0.33922812000000002</v>
      </c>
      <c r="C78">
        <f t="shared" si="10"/>
        <v>-5.3367031000000065E-3</v>
      </c>
      <c r="G78">
        <f>carbonhigh!L178</f>
        <v>284.05807303274543</v>
      </c>
      <c r="H78">
        <f t="shared" si="11"/>
        <v>0.17338067123822554</v>
      </c>
      <c r="I78">
        <f t="shared" si="15"/>
        <v>7.8590938646606323E-2</v>
      </c>
      <c r="J78">
        <f t="shared" si="12"/>
        <v>8.3710012495581011E-3</v>
      </c>
      <c r="K78">
        <f>carboncycle!U178</f>
        <v>284.05807303274543</v>
      </c>
      <c r="L78">
        <f t="shared" si="13"/>
        <v>0.17338067123822554</v>
      </c>
      <c r="M78">
        <f t="shared" si="16"/>
        <v>7.8590938646606323E-2</v>
      </c>
      <c r="N78">
        <f t="shared" si="14"/>
        <v>8.3710012495581011E-3</v>
      </c>
      <c r="O78" s="16">
        <f t="shared" si="9"/>
        <v>0</v>
      </c>
    </row>
    <row r="79" spans="1:15">
      <c r="A79">
        <v>1923</v>
      </c>
      <c r="B79">
        <v>-0.31793054999999998</v>
      </c>
      <c r="C79">
        <f t="shared" si="10"/>
        <v>1.5960866900000037E-2</v>
      </c>
      <c r="G79">
        <f>carbonhigh!L179</f>
        <v>284.28467057452542</v>
      </c>
      <c r="H79">
        <f t="shared" si="11"/>
        <v>0.17764674809552605</v>
      </c>
      <c r="I79">
        <f t="shared" si="15"/>
        <v>8.1579407573629359E-2</v>
      </c>
      <c r="J79">
        <f t="shared" si="12"/>
        <v>8.7698504939733354E-3</v>
      </c>
      <c r="K79">
        <f>carboncycle!U179</f>
        <v>284.28467057452542</v>
      </c>
      <c r="L79">
        <f t="shared" si="13"/>
        <v>0.17764674809552605</v>
      </c>
      <c r="M79">
        <f t="shared" si="16"/>
        <v>8.1579407573629359E-2</v>
      </c>
      <c r="N79">
        <f t="shared" si="14"/>
        <v>8.7698504939733354E-3</v>
      </c>
      <c r="O79" s="16">
        <f t="shared" si="9"/>
        <v>0</v>
      </c>
    </row>
    <row r="80" spans="1:15">
      <c r="A80">
        <v>1924</v>
      </c>
      <c r="B80">
        <v>-0.31206220000000001</v>
      </c>
      <c r="C80">
        <f t="shared" si="10"/>
        <v>2.1829216900000004E-2</v>
      </c>
      <c r="G80">
        <f>carbonhigh!L180</f>
        <v>284.56774992684393</v>
      </c>
      <c r="H80">
        <f t="shared" si="11"/>
        <v>0.18297141440733752</v>
      </c>
      <c r="I80">
        <f t="shared" si="15"/>
        <v>8.4637671777146511E-2</v>
      </c>
      <c r="J80">
        <f t="shared" si="12"/>
        <v>9.183408778185782E-3</v>
      </c>
      <c r="K80">
        <f>carboncycle!U180</f>
        <v>284.56774992684393</v>
      </c>
      <c r="L80">
        <f t="shared" si="13"/>
        <v>0.18297141440733752</v>
      </c>
      <c r="M80">
        <f t="shared" si="16"/>
        <v>8.4637671777146511E-2</v>
      </c>
      <c r="N80">
        <f t="shared" si="14"/>
        <v>9.183408778185782E-3</v>
      </c>
      <c r="O80" s="16">
        <f t="shared" si="9"/>
        <v>0</v>
      </c>
    </row>
    <row r="81" spans="1:15">
      <c r="A81">
        <v>1925</v>
      </c>
      <c r="B81">
        <v>-0.28242525000000002</v>
      </c>
      <c r="C81">
        <f t="shared" si="10"/>
        <v>5.1466166899999999E-2</v>
      </c>
      <c r="G81">
        <f>carbonhigh!L181</f>
        <v>284.84188260624722</v>
      </c>
      <c r="H81">
        <f t="shared" si="11"/>
        <v>0.18812274963007458</v>
      </c>
      <c r="I81">
        <f t="shared" si="15"/>
        <v>8.7758153408085585E-2</v>
      </c>
      <c r="J81">
        <f t="shared" si="12"/>
        <v>9.6119889920198796E-3</v>
      </c>
      <c r="K81">
        <f>carboncycle!U181</f>
        <v>284.84188260624722</v>
      </c>
      <c r="L81">
        <f t="shared" si="13"/>
        <v>0.18812274963007458</v>
      </c>
      <c r="M81">
        <f t="shared" si="16"/>
        <v>8.7758153408085585E-2</v>
      </c>
      <c r="N81">
        <f t="shared" si="14"/>
        <v>9.6119889920198796E-3</v>
      </c>
      <c r="O81" s="16">
        <f t="shared" si="9"/>
        <v>0</v>
      </c>
    </row>
    <row r="82" spans="1:15">
      <c r="A82">
        <v>1926</v>
      </c>
      <c r="B82">
        <v>-0.12283547</v>
      </c>
      <c r="C82">
        <f t="shared" si="10"/>
        <v>0.21105594690000001</v>
      </c>
      <c r="G82">
        <f>carbonhigh!L182</f>
        <v>285.11715389581775</v>
      </c>
      <c r="H82">
        <f t="shared" si="11"/>
        <v>0.19329049474644777</v>
      </c>
      <c r="I82">
        <f t="shared" si="15"/>
        <v>9.0939421173081084E-2</v>
      </c>
      <c r="J82">
        <f t="shared" si="12"/>
        <v>1.0055859205903133E-2</v>
      </c>
      <c r="K82">
        <f>carboncycle!U182</f>
        <v>285.11715389581775</v>
      </c>
      <c r="L82">
        <f t="shared" si="13"/>
        <v>0.19329049474644777</v>
      </c>
      <c r="M82">
        <f t="shared" si="16"/>
        <v>9.0939421173081084E-2</v>
      </c>
      <c r="N82">
        <f t="shared" si="14"/>
        <v>1.0055859205903133E-2</v>
      </c>
      <c r="O82" s="16">
        <f t="shared" si="9"/>
        <v>0</v>
      </c>
    </row>
    <row r="83" spans="1:15">
      <c r="A83">
        <v>1927</v>
      </c>
      <c r="B83">
        <v>-0.22940508000000001</v>
      </c>
      <c r="C83">
        <f t="shared" si="10"/>
        <v>0.1044863369</v>
      </c>
      <c r="G83">
        <f>carbonhigh!L183</f>
        <v>285.39193708333994</v>
      </c>
      <c r="H83">
        <f t="shared" si="11"/>
        <v>0.1984441029541594</v>
      </c>
      <c r="I83">
        <f t="shared" si="15"/>
        <v>9.4179144020665517E-2</v>
      </c>
      <c r="J83">
        <f t="shared" si="12"/>
        <v>1.0515277837876704E-2</v>
      </c>
      <c r="K83">
        <f>carboncycle!U183</f>
        <v>285.39193708333994</v>
      </c>
      <c r="L83">
        <f t="shared" si="13"/>
        <v>0.1984441029541594</v>
      </c>
      <c r="M83">
        <f t="shared" si="16"/>
        <v>9.4179144020665517E-2</v>
      </c>
      <c r="N83">
        <f t="shared" si="14"/>
        <v>1.0515277837876704E-2</v>
      </c>
      <c r="O83" s="16">
        <f t="shared" si="9"/>
        <v>0</v>
      </c>
    </row>
    <row r="84" spans="1:15">
      <c r="A84">
        <v>1928</v>
      </c>
      <c r="B84">
        <v>-0.20676154999999999</v>
      </c>
      <c r="C84">
        <f t="shared" si="10"/>
        <v>0.12712986690000003</v>
      </c>
      <c r="G84">
        <f>carbonhigh!L184</f>
        <v>285.69983132344504</v>
      </c>
      <c r="H84">
        <f t="shared" si="11"/>
        <v>0.20421282327297943</v>
      </c>
      <c r="I84">
        <f t="shared" si="15"/>
        <v>9.7494617389905336E-2</v>
      </c>
      <c r="J84">
        <f t="shared" si="12"/>
        <v>1.0990488597794943E-2</v>
      </c>
      <c r="K84">
        <f>carboncycle!U184</f>
        <v>285.69983132344504</v>
      </c>
      <c r="L84">
        <f t="shared" si="13"/>
        <v>0.20421282327297943</v>
      </c>
      <c r="M84">
        <f t="shared" si="16"/>
        <v>9.7494617389905336E-2</v>
      </c>
      <c r="N84">
        <f t="shared" si="14"/>
        <v>1.0990488597794943E-2</v>
      </c>
      <c r="O84" s="16">
        <f t="shared" si="9"/>
        <v>0</v>
      </c>
    </row>
    <row r="85" spans="1:15">
      <c r="A85">
        <v>1929</v>
      </c>
      <c r="B85">
        <v>-0.39275663999999999</v>
      </c>
      <c r="C85">
        <f t="shared" si="10"/>
        <v>-5.8865223099999975E-2</v>
      </c>
      <c r="G85">
        <f>carbonhigh!L185</f>
        <v>286.00338371617079</v>
      </c>
      <c r="H85">
        <f t="shared" si="11"/>
        <v>0.20989411178412948</v>
      </c>
      <c r="I85">
        <f t="shared" si="15"/>
        <v>0.10088074349364988</v>
      </c>
      <c r="J85">
        <f t="shared" si="12"/>
        <v>1.148183204933413E-2</v>
      </c>
      <c r="K85">
        <f>carboncycle!U185</f>
        <v>286.00338371617079</v>
      </c>
      <c r="L85">
        <f t="shared" si="13"/>
        <v>0.20989411178412948</v>
      </c>
      <c r="M85">
        <f t="shared" si="16"/>
        <v>0.10088074349364988</v>
      </c>
      <c r="N85">
        <f t="shared" si="14"/>
        <v>1.148183204933413E-2</v>
      </c>
      <c r="O85" s="16">
        <f t="shared" si="9"/>
        <v>0</v>
      </c>
    </row>
    <row r="86" spans="1:15">
      <c r="A86">
        <v>1930</v>
      </c>
      <c r="B86">
        <v>-0.1768054</v>
      </c>
      <c r="C86">
        <f t="shared" si="10"/>
        <v>0.15708601690000001</v>
      </c>
      <c r="G86">
        <f>carbonhigh!L186</f>
        <v>286.3395491918323</v>
      </c>
      <c r="H86">
        <f t="shared" si="11"/>
        <v>0.21617875477767559</v>
      </c>
      <c r="I86">
        <f t="shared" si="15"/>
        <v>0.10435405455202865</v>
      </c>
      <c r="J86">
        <f t="shared" si="12"/>
        <v>1.1989617866337843E-2</v>
      </c>
      <c r="K86">
        <f>carboncycle!U186</f>
        <v>286.3395491918323</v>
      </c>
      <c r="L86">
        <f t="shared" si="13"/>
        <v>0.21617875477767559</v>
      </c>
      <c r="M86">
        <f t="shared" si="16"/>
        <v>0.10435405455202865</v>
      </c>
      <c r="N86">
        <f t="shared" si="14"/>
        <v>1.1989617866337843E-2</v>
      </c>
      <c r="O86" s="16">
        <f t="shared" si="9"/>
        <v>0</v>
      </c>
    </row>
    <row r="87" spans="1:15">
      <c r="A87">
        <v>1931</v>
      </c>
      <c r="B87">
        <v>-0.10339768000000001</v>
      </c>
      <c r="C87">
        <f t="shared" si="10"/>
        <v>0.23049373690000002</v>
      </c>
      <c r="G87">
        <f>carbonhigh!L187</f>
        <v>286.62599031076252</v>
      </c>
      <c r="H87">
        <f t="shared" si="11"/>
        <v>0.22152797740378574</v>
      </c>
      <c r="I87">
        <f t="shared" si="15"/>
        <v>0.10788273759051765</v>
      </c>
      <c r="J87">
        <f t="shared" si="12"/>
        <v>1.2514247866712567E-2</v>
      </c>
      <c r="K87">
        <f>carboncycle!U187</f>
        <v>286.62599031076252</v>
      </c>
      <c r="L87">
        <f t="shared" si="13"/>
        <v>0.22152797740378574</v>
      </c>
      <c r="M87">
        <f t="shared" si="16"/>
        <v>0.10788273759051765</v>
      </c>
      <c r="N87">
        <f t="shared" si="14"/>
        <v>1.2514247866712567E-2</v>
      </c>
      <c r="O87" s="16">
        <f t="shared" si="9"/>
        <v>0</v>
      </c>
    </row>
    <row r="88" spans="1:15">
      <c r="A88">
        <v>1932</v>
      </c>
      <c r="B88">
        <v>-0.14546165999999999</v>
      </c>
      <c r="C88">
        <f t="shared" si="10"/>
        <v>0.18842975690000002</v>
      </c>
      <c r="G88">
        <f>carbonhigh!L188</f>
        <v>286.85640469937374</v>
      </c>
      <c r="H88">
        <f t="shared" si="11"/>
        <v>0.22582703542588944</v>
      </c>
      <c r="I88">
        <f t="shared" si="15"/>
        <v>0.11143246724678528</v>
      </c>
      <c r="J88">
        <f t="shared" si="12"/>
        <v>1.3055940888343781E-2</v>
      </c>
      <c r="K88">
        <f>carboncycle!U188</f>
        <v>286.85640469937374</v>
      </c>
      <c r="L88">
        <f t="shared" si="13"/>
        <v>0.22582703542588944</v>
      </c>
      <c r="M88">
        <f t="shared" si="16"/>
        <v>0.11143246724678528</v>
      </c>
      <c r="N88">
        <f t="shared" si="14"/>
        <v>1.3055940888343781E-2</v>
      </c>
      <c r="O88" s="16">
        <f t="shared" si="9"/>
        <v>0</v>
      </c>
    </row>
    <row r="89" spans="1:15">
      <c r="A89">
        <v>1933</v>
      </c>
      <c r="B89">
        <v>-0.32234442000000002</v>
      </c>
      <c r="C89">
        <f t="shared" si="10"/>
        <v>1.1546996899999995E-2</v>
      </c>
      <c r="G89">
        <f>carbonhigh!L189</f>
        <v>287.04325876279489</v>
      </c>
      <c r="H89">
        <f t="shared" si="11"/>
        <v>0.22931081260253522</v>
      </c>
      <c r="I89">
        <f t="shared" si="15"/>
        <v>0.11497734851948635</v>
      </c>
      <c r="J89">
        <f t="shared" si="12"/>
        <v>1.3614719558059728E-2</v>
      </c>
      <c r="K89">
        <f>carboncycle!U189</f>
        <v>287.04325876279489</v>
      </c>
      <c r="L89">
        <f t="shared" si="13"/>
        <v>0.22931081260253522</v>
      </c>
      <c r="M89">
        <f t="shared" si="16"/>
        <v>0.11497734851948635</v>
      </c>
      <c r="N89">
        <f t="shared" si="14"/>
        <v>1.3614719558059728E-2</v>
      </c>
      <c r="O89" s="16">
        <f t="shared" si="9"/>
        <v>0</v>
      </c>
    </row>
    <row r="90" spans="1:15">
      <c r="A90">
        <v>1934</v>
      </c>
      <c r="B90">
        <v>-0.17433684999999999</v>
      </c>
      <c r="C90">
        <f t="shared" si="10"/>
        <v>0.15955456690000003</v>
      </c>
      <c r="G90">
        <f>carbonhigh!L190</f>
        <v>287.25352066893055</v>
      </c>
      <c r="H90">
        <f t="shared" si="11"/>
        <v>0.23322830365725103</v>
      </c>
      <c r="I90">
        <f t="shared" si="15"/>
        <v>0.11853114078028044</v>
      </c>
      <c r="J90">
        <f t="shared" si="12"/>
        <v>1.419045929056063E-2</v>
      </c>
      <c r="K90">
        <f>carboncycle!U190</f>
        <v>287.25352066893055</v>
      </c>
      <c r="L90">
        <f t="shared" si="13"/>
        <v>0.23322830365725103</v>
      </c>
      <c r="M90">
        <f t="shared" si="16"/>
        <v>0.11853114078028044</v>
      </c>
      <c r="N90">
        <f t="shared" si="14"/>
        <v>1.419045929056063E-2</v>
      </c>
      <c r="O90" s="16">
        <f t="shared" si="9"/>
        <v>0</v>
      </c>
    </row>
    <row r="91" spans="1:15">
      <c r="A91">
        <v>1935</v>
      </c>
      <c r="B91">
        <v>-0.20605921999999999</v>
      </c>
      <c r="C91">
        <f t="shared" si="10"/>
        <v>0.12783219690000003</v>
      </c>
      <c r="G91">
        <f>carbonhigh!L191</f>
        <v>287.50068678885862</v>
      </c>
      <c r="H91">
        <f t="shared" si="11"/>
        <v>0.23782970998354333</v>
      </c>
      <c r="I91">
        <f t="shared" si="15"/>
        <v>0.12211492123721122</v>
      </c>
      <c r="J91">
        <f t="shared" si="12"/>
        <v>1.4783114361422239E-2</v>
      </c>
      <c r="K91">
        <f>carboncycle!U191</f>
        <v>287.50068678885862</v>
      </c>
      <c r="L91">
        <f t="shared" si="13"/>
        <v>0.23782970998354333</v>
      </c>
      <c r="M91">
        <f t="shared" si="16"/>
        <v>0.12211492123721122</v>
      </c>
      <c r="N91">
        <f t="shared" si="14"/>
        <v>1.4783114361422239E-2</v>
      </c>
      <c r="O91" s="16">
        <f t="shared" si="9"/>
        <v>0</v>
      </c>
    </row>
    <row r="92" spans="1:15">
      <c r="A92">
        <v>1936</v>
      </c>
      <c r="B92">
        <v>-0.16952092999999999</v>
      </c>
      <c r="C92">
        <f t="shared" si="10"/>
        <v>0.16437048690000003</v>
      </c>
      <c r="G92">
        <f>carbonhigh!L192</f>
        <v>287.76998612133667</v>
      </c>
      <c r="H92">
        <f t="shared" si="11"/>
        <v>0.24283866177561847</v>
      </c>
      <c r="I92">
        <f t="shared" si="15"/>
        <v>0.12574048616941072</v>
      </c>
      <c r="J92">
        <f t="shared" si="12"/>
        <v>1.5392759024476722E-2</v>
      </c>
      <c r="K92">
        <f>carboncycle!U192</f>
        <v>287.76998612133667</v>
      </c>
      <c r="L92">
        <f t="shared" si="13"/>
        <v>0.24283866177561847</v>
      </c>
      <c r="M92">
        <f t="shared" si="16"/>
        <v>0.12574048616941072</v>
      </c>
      <c r="N92">
        <f t="shared" si="14"/>
        <v>1.5392759024476722E-2</v>
      </c>
      <c r="O92" s="16">
        <f t="shared" si="9"/>
        <v>0</v>
      </c>
    </row>
    <row r="93" spans="1:15">
      <c r="A93">
        <v>1937</v>
      </c>
      <c r="B93">
        <v>-1.9198929999999999E-2</v>
      </c>
      <c r="C93">
        <f t="shared" si="10"/>
        <v>0.31469248690000001</v>
      </c>
      <c r="G93">
        <f>carbonhigh!L193</f>
        <v>288.08334642406845</v>
      </c>
      <c r="H93">
        <f t="shared" si="11"/>
        <v>0.24866124780697024</v>
      </c>
      <c r="I93">
        <f t="shared" si="15"/>
        <v>0.12943185856502046</v>
      </c>
      <c r="J93">
        <f t="shared" si="12"/>
        <v>1.6019534114659947E-2</v>
      </c>
      <c r="K93">
        <f>carboncycle!U193</f>
        <v>288.08334642406845</v>
      </c>
      <c r="L93">
        <f t="shared" si="13"/>
        <v>0.24866124780697024</v>
      </c>
      <c r="M93">
        <f t="shared" si="16"/>
        <v>0.12943185856502046</v>
      </c>
      <c r="N93">
        <f t="shared" si="14"/>
        <v>1.6019534114659947E-2</v>
      </c>
      <c r="O93" s="16">
        <f t="shared" si="9"/>
        <v>0</v>
      </c>
    </row>
    <row r="94" spans="1:15">
      <c r="A94">
        <v>1938</v>
      </c>
      <c r="B94">
        <v>-1.2200732000000001E-2</v>
      </c>
      <c r="C94">
        <f t="shared" si="10"/>
        <v>0.32169068490000002</v>
      </c>
      <c r="G94">
        <f>carbonhigh!L194</f>
        <v>288.42735816366667</v>
      </c>
      <c r="H94">
        <f t="shared" si="11"/>
        <v>0.25504608337254531</v>
      </c>
      <c r="I94">
        <f t="shared" si="15"/>
        <v>0.13320446087376167</v>
      </c>
      <c r="J94">
        <f t="shared" si="12"/>
        <v>1.6663716117537995E-2</v>
      </c>
      <c r="K94">
        <f>carboncycle!U194</f>
        <v>288.42735816366667</v>
      </c>
      <c r="L94">
        <f t="shared" si="13"/>
        <v>0.25504608337254531</v>
      </c>
      <c r="M94">
        <f t="shared" si="16"/>
        <v>0.13320446087376167</v>
      </c>
      <c r="N94">
        <f t="shared" si="14"/>
        <v>1.6663716117537995E-2</v>
      </c>
      <c r="O94" s="16">
        <f t="shared" si="9"/>
        <v>0</v>
      </c>
    </row>
    <row r="95" spans="1:15">
      <c r="A95">
        <v>1939</v>
      </c>
      <c r="B95">
        <v>-4.0797167000000002E-2</v>
      </c>
      <c r="C95">
        <f t="shared" si="10"/>
        <v>0.29309424989999999</v>
      </c>
      <c r="G95">
        <f>carbonhigh!L195</f>
        <v>288.73254627004951</v>
      </c>
      <c r="H95">
        <f t="shared" si="11"/>
        <v>0.26070398340607281</v>
      </c>
      <c r="I95">
        <f t="shared" si="15"/>
        <v>0.13703316024615658</v>
      </c>
      <c r="J95">
        <f t="shared" si="12"/>
        <v>1.7325667547753346E-2</v>
      </c>
      <c r="K95">
        <f>carboncycle!U195</f>
        <v>288.73254627004951</v>
      </c>
      <c r="L95">
        <f t="shared" si="13"/>
        <v>0.26070398340607281</v>
      </c>
      <c r="M95">
        <f t="shared" si="16"/>
        <v>0.13703316024615658</v>
      </c>
      <c r="N95">
        <f t="shared" si="14"/>
        <v>1.7325667547753346E-2</v>
      </c>
      <c r="O95" s="16">
        <f t="shared" si="9"/>
        <v>0</v>
      </c>
    </row>
    <row r="96" spans="1:15">
      <c r="A96">
        <v>1940</v>
      </c>
      <c r="B96">
        <v>7.5935840000000004E-2</v>
      </c>
      <c r="C96">
        <f t="shared" si="10"/>
        <v>0.40982725689999999</v>
      </c>
      <c r="G96">
        <f>carbonhigh!L196</f>
        <v>289.05708165529205</v>
      </c>
      <c r="H96">
        <f t="shared" si="11"/>
        <v>0.26671400646541016</v>
      </c>
      <c r="I96">
        <f t="shared" si="15"/>
        <v>0.14092717648852005</v>
      </c>
      <c r="J96">
        <f t="shared" si="12"/>
        <v>1.8005606106280277E-2</v>
      </c>
      <c r="K96">
        <f>carboncycle!U196</f>
        <v>289.05708165529205</v>
      </c>
      <c r="L96">
        <f t="shared" si="13"/>
        <v>0.26671400646541016</v>
      </c>
      <c r="M96">
        <f t="shared" si="16"/>
        <v>0.14092717648852005</v>
      </c>
      <c r="N96">
        <f t="shared" si="14"/>
        <v>1.8005606106280277E-2</v>
      </c>
      <c r="O96" s="16">
        <f t="shared" si="9"/>
        <v>0</v>
      </c>
    </row>
    <row r="97" spans="1:15">
      <c r="A97">
        <v>1941</v>
      </c>
      <c r="B97">
        <v>3.8129336999999999E-2</v>
      </c>
      <c r="C97">
        <f t="shared" si="10"/>
        <v>0.3720207539</v>
      </c>
      <c r="G97">
        <f>carbonhigh!L197</f>
        <v>289.42674120904542</v>
      </c>
      <c r="H97">
        <f t="shared" si="11"/>
        <v>0.27355146260022906</v>
      </c>
      <c r="I97">
        <f t="shared" si="15"/>
        <v>0.14491019251513332</v>
      </c>
      <c r="J97">
        <f t="shared" si="12"/>
        <v>1.8703800626051398E-2</v>
      </c>
      <c r="K97">
        <f>carboncycle!U197</f>
        <v>289.42674120904542</v>
      </c>
      <c r="L97">
        <f t="shared" si="13"/>
        <v>0.27355146260022906</v>
      </c>
      <c r="M97">
        <f t="shared" si="16"/>
        <v>0.14491019251513332</v>
      </c>
      <c r="N97">
        <f t="shared" si="14"/>
        <v>1.8703800626051398E-2</v>
      </c>
      <c r="O97" s="16">
        <f t="shared" si="9"/>
        <v>0</v>
      </c>
    </row>
    <row r="98" spans="1:15">
      <c r="A98">
        <v>1942</v>
      </c>
      <c r="B98">
        <v>1.4060908999999999E-3</v>
      </c>
      <c r="C98">
        <f t="shared" si="10"/>
        <v>0.33529750780000001</v>
      </c>
      <c r="G98">
        <f>carbonhigh!L198</f>
        <v>289.80544566670903</v>
      </c>
      <c r="H98">
        <f t="shared" si="11"/>
        <v>0.28054716892696563</v>
      </c>
      <c r="I98">
        <f t="shared" si="15"/>
        <v>0.14898432390557681</v>
      </c>
      <c r="J98">
        <f t="shared" si="12"/>
        <v>1.9420652931981384E-2</v>
      </c>
      <c r="K98">
        <f>carboncycle!U198</f>
        <v>289.80544566670903</v>
      </c>
      <c r="L98">
        <f t="shared" si="13"/>
        <v>0.28054716892696563</v>
      </c>
      <c r="M98">
        <f t="shared" si="16"/>
        <v>0.14898432390557681</v>
      </c>
      <c r="N98">
        <f t="shared" si="14"/>
        <v>1.9420652931981384E-2</v>
      </c>
      <c r="O98" s="16">
        <f t="shared" si="9"/>
        <v>0</v>
      </c>
    </row>
    <row r="99" spans="1:15">
      <c r="A99">
        <v>1943</v>
      </c>
      <c r="B99">
        <v>6.4140745000000002E-3</v>
      </c>
      <c r="C99">
        <f t="shared" si="10"/>
        <v>0.34030549139999999</v>
      </c>
      <c r="G99">
        <f>carbonhigh!L199</f>
        <v>290.18082678020602</v>
      </c>
      <c r="H99">
        <f t="shared" si="11"/>
        <v>0.28747246813847915</v>
      </c>
      <c r="I99">
        <f t="shared" si="15"/>
        <v>0.15314451616312047</v>
      </c>
      <c r="J99">
        <f t="shared" si="12"/>
        <v>2.0156574583111406E-2</v>
      </c>
      <c r="K99">
        <f>carboncycle!U199</f>
        <v>290.18082678020602</v>
      </c>
      <c r="L99">
        <f t="shared" si="13"/>
        <v>0.28747246813847915</v>
      </c>
      <c r="M99">
        <f t="shared" si="16"/>
        <v>0.15314451616312047</v>
      </c>
      <c r="N99">
        <f t="shared" si="14"/>
        <v>2.0156574583111406E-2</v>
      </c>
      <c r="O99" s="16">
        <f t="shared" si="9"/>
        <v>0</v>
      </c>
    </row>
    <row r="100" spans="1:15">
      <c r="A100">
        <v>1944</v>
      </c>
      <c r="B100">
        <v>0.14410513999999999</v>
      </c>
      <c r="C100">
        <f t="shared" si="10"/>
        <v>0.47799655689999998</v>
      </c>
      <c r="G100">
        <f>carbonhigh!L200</f>
        <v>290.5730107039663</v>
      </c>
      <c r="H100">
        <f t="shared" si="11"/>
        <v>0.29469819503217703</v>
      </c>
      <c r="I100">
        <f t="shared" si="15"/>
        <v>0.15739740455844098</v>
      </c>
      <c r="J100">
        <f t="shared" si="12"/>
        <v>2.0911946091285858E-2</v>
      </c>
      <c r="K100">
        <f>carboncycle!U200</f>
        <v>290.5730107039663</v>
      </c>
      <c r="L100">
        <f t="shared" si="13"/>
        <v>0.29469819503217703</v>
      </c>
      <c r="M100">
        <f t="shared" si="16"/>
        <v>0.15739740455844098</v>
      </c>
      <c r="N100">
        <f t="shared" si="14"/>
        <v>2.0911946091285858E-2</v>
      </c>
      <c r="O100" s="16">
        <f t="shared" si="9"/>
        <v>0</v>
      </c>
    </row>
    <row r="101" spans="1:15">
      <c r="A101">
        <v>1945</v>
      </c>
      <c r="B101">
        <v>4.3088365000000003E-2</v>
      </c>
      <c r="C101">
        <f t="shared" si="10"/>
        <v>0.37697978190000003</v>
      </c>
      <c r="G101">
        <f>carbonhigh!L201</f>
        <v>290.9546790874428</v>
      </c>
      <c r="H101">
        <f t="shared" si="11"/>
        <v>0.30172082243457093</v>
      </c>
      <c r="I101">
        <f t="shared" si="15"/>
        <v>0.16173376619987798</v>
      </c>
      <c r="J101">
        <f t="shared" si="12"/>
        <v>2.1687183495379299E-2</v>
      </c>
      <c r="K101">
        <f>carboncycle!U201</f>
        <v>290.9546790874428</v>
      </c>
      <c r="L101">
        <f t="shared" si="13"/>
        <v>0.30172082243457093</v>
      </c>
      <c r="M101">
        <f t="shared" si="16"/>
        <v>0.16173376619987798</v>
      </c>
      <c r="N101">
        <f t="shared" si="14"/>
        <v>2.1687183495379299E-2</v>
      </c>
      <c r="O101" s="16">
        <f t="shared" si="9"/>
        <v>0</v>
      </c>
    </row>
    <row r="102" spans="1:15">
      <c r="A102">
        <v>1946</v>
      </c>
      <c r="B102">
        <v>-0.1188128</v>
      </c>
      <c r="C102">
        <f t="shared" si="10"/>
        <v>0.21507861690000002</v>
      </c>
      <c r="G102">
        <f>carbonhigh!L202</f>
        <v>291.2260251318898</v>
      </c>
      <c r="H102">
        <f t="shared" si="11"/>
        <v>0.30670793874533481</v>
      </c>
      <c r="I102">
        <f t="shared" si="15"/>
        <v>0.1660877613245777</v>
      </c>
      <c r="J102">
        <f t="shared" si="12"/>
        <v>2.248264808514085E-2</v>
      </c>
      <c r="K102">
        <f>carboncycle!U202</f>
        <v>291.2260251318898</v>
      </c>
      <c r="L102">
        <f t="shared" si="13"/>
        <v>0.30670793874533481</v>
      </c>
      <c r="M102">
        <f t="shared" si="16"/>
        <v>0.1660877613245777</v>
      </c>
      <c r="N102">
        <f t="shared" si="14"/>
        <v>2.248264808514085E-2</v>
      </c>
      <c r="O102" s="16">
        <f t="shared" si="9"/>
        <v>0</v>
      </c>
    </row>
    <row r="103" spans="1:15">
      <c r="A103">
        <v>1947</v>
      </c>
      <c r="B103">
        <v>-9.1205544999999999E-2</v>
      </c>
      <c r="C103">
        <f t="shared" si="10"/>
        <v>0.24268587190000002</v>
      </c>
      <c r="G103">
        <f>carbonhigh!L203</f>
        <v>291.53503995286815</v>
      </c>
      <c r="H103">
        <f t="shared" si="11"/>
        <v>0.3123817201498732</v>
      </c>
      <c r="I103">
        <f t="shared" si="15"/>
        <v>0.17048028900027593</v>
      </c>
      <c r="J103">
        <f t="shared" si="12"/>
        <v>2.329832512834085E-2</v>
      </c>
      <c r="K103">
        <f>carboncycle!U203</f>
        <v>291.53503995286815</v>
      </c>
      <c r="L103">
        <f t="shared" si="13"/>
        <v>0.3123817201498732</v>
      </c>
      <c r="M103">
        <f t="shared" si="16"/>
        <v>0.17048028900027593</v>
      </c>
      <c r="N103">
        <f t="shared" si="14"/>
        <v>2.329832512834085E-2</v>
      </c>
      <c r="O103" s="16">
        <f t="shared" si="9"/>
        <v>0</v>
      </c>
    </row>
    <row r="104" spans="1:15">
      <c r="A104">
        <v>1948</v>
      </c>
      <c r="B104">
        <v>-0.12466127</v>
      </c>
      <c r="C104">
        <f t="shared" si="10"/>
        <v>0.20923014690000002</v>
      </c>
      <c r="G104">
        <f>carbonhigh!L204</f>
        <v>291.9139452257117</v>
      </c>
      <c r="H104">
        <f t="shared" si="11"/>
        <v>0.31933054874051797</v>
      </c>
      <c r="I104">
        <f t="shared" si="15"/>
        <v>0.17494983710347128</v>
      </c>
      <c r="J104">
        <f t="shared" si="12"/>
        <v>2.4134318683133441E-2</v>
      </c>
      <c r="K104">
        <f>carboncycle!U204</f>
        <v>291.9139452257117</v>
      </c>
      <c r="L104">
        <f t="shared" si="13"/>
        <v>0.31933054874051797</v>
      </c>
      <c r="M104">
        <f t="shared" si="16"/>
        <v>0.17494983710347128</v>
      </c>
      <c r="N104">
        <f t="shared" si="14"/>
        <v>2.4134318683133441E-2</v>
      </c>
      <c r="O104" s="16">
        <f t="shared" si="9"/>
        <v>0</v>
      </c>
    </row>
    <row r="105" spans="1:15">
      <c r="A105">
        <v>1949</v>
      </c>
      <c r="B105">
        <v>-0.14380224</v>
      </c>
      <c r="C105">
        <f t="shared" si="10"/>
        <v>0.19008917690000002</v>
      </c>
      <c r="G105">
        <f>carbonhigh!L205</f>
        <v>292.32218703515588</v>
      </c>
      <c r="H105">
        <f t="shared" si="11"/>
        <v>0.32680729971635664</v>
      </c>
      <c r="I105">
        <f t="shared" si="15"/>
        <v>0.17951041541613677</v>
      </c>
      <c r="J105">
        <f t="shared" si="12"/>
        <v>2.4990950827760958E-2</v>
      </c>
      <c r="K105">
        <f>carboncycle!U205</f>
        <v>292.32218703515588</v>
      </c>
      <c r="L105">
        <f t="shared" si="13"/>
        <v>0.32680729971635664</v>
      </c>
      <c r="M105">
        <f t="shared" si="16"/>
        <v>0.17951041541613677</v>
      </c>
      <c r="N105">
        <f t="shared" si="14"/>
        <v>2.4990950827760958E-2</v>
      </c>
      <c r="O105" s="16">
        <f t="shared" si="9"/>
        <v>0</v>
      </c>
    </row>
    <row r="106" spans="1:15">
      <c r="A106">
        <v>1950</v>
      </c>
      <c r="B106">
        <v>-0.22662178999999999</v>
      </c>
      <c r="C106">
        <f t="shared" si="10"/>
        <v>0.10726962690000003</v>
      </c>
      <c r="G106">
        <f>carbonhigh!L206</f>
        <v>292.69913708981255</v>
      </c>
      <c r="H106">
        <f t="shared" si="11"/>
        <v>0.3337016913849582</v>
      </c>
      <c r="I106">
        <f t="shared" si="15"/>
        <v>0.18414108300464452</v>
      </c>
      <c r="J106">
        <f t="shared" si="12"/>
        <v>2.5868621386622933E-2</v>
      </c>
      <c r="K106">
        <f>carboncycle!U206</f>
        <v>292.69913708981255</v>
      </c>
      <c r="L106">
        <f t="shared" si="13"/>
        <v>0.3337016913849582</v>
      </c>
      <c r="M106">
        <f t="shared" si="16"/>
        <v>0.18414108300464452</v>
      </c>
      <c r="N106">
        <f t="shared" si="14"/>
        <v>2.5868621386622933E-2</v>
      </c>
      <c r="O106" s="16">
        <f t="shared" si="9"/>
        <v>0</v>
      </c>
    </row>
    <row r="107" spans="1:15">
      <c r="A107">
        <v>1951</v>
      </c>
      <c r="B107">
        <v>-6.1153970000000002E-2</v>
      </c>
      <c r="C107">
        <f t="shared" si="10"/>
        <v>0.27273744690000001</v>
      </c>
      <c r="G107">
        <f>carbonhigh!L207</f>
        <v>293.17002172932069</v>
      </c>
      <c r="H107">
        <f t="shared" si="11"/>
        <v>0.34230167766488251</v>
      </c>
      <c r="I107">
        <f t="shared" si="15"/>
        <v>0.18889266811390187</v>
      </c>
      <c r="J107">
        <f t="shared" si="12"/>
        <v>2.6767608968613296E-2</v>
      </c>
      <c r="K107">
        <f>carboncycle!U207</f>
        <v>293.17002172932069</v>
      </c>
      <c r="L107">
        <f t="shared" si="13"/>
        <v>0.34230167766488251</v>
      </c>
      <c r="M107">
        <f t="shared" si="16"/>
        <v>0.18889266811390187</v>
      </c>
      <c r="N107">
        <f t="shared" si="14"/>
        <v>2.6767608968613296E-2</v>
      </c>
      <c r="O107" s="16">
        <f t="shared" si="9"/>
        <v>0</v>
      </c>
    </row>
    <row r="108" spans="1:15">
      <c r="A108">
        <v>1952</v>
      </c>
      <c r="B108">
        <v>1.5354565000000001E-2</v>
      </c>
      <c r="C108">
        <f t="shared" si="10"/>
        <v>0.3492459819</v>
      </c>
      <c r="G108">
        <f>carbonhigh!L208</f>
        <v>293.69478442929693</v>
      </c>
      <c r="H108">
        <f t="shared" si="11"/>
        <v>0.35186940489493213</v>
      </c>
      <c r="I108">
        <f t="shared" si="15"/>
        <v>0.1937914032063256</v>
      </c>
      <c r="J108">
        <f t="shared" si="12"/>
        <v>2.7688479304558533E-2</v>
      </c>
      <c r="K108">
        <f>carboncycle!U208</f>
        <v>293.69478442929693</v>
      </c>
      <c r="L108">
        <f t="shared" si="13"/>
        <v>0.35186940489493213</v>
      </c>
      <c r="M108">
        <f t="shared" si="16"/>
        <v>0.1937914032063256</v>
      </c>
      <c r="N108">
        <f t="shared" si="14"/>
        <v>2.7688479304558533E-2</v>
      </c>
      <c r="O108" s="16">
        <f t="shared" si="9"/>
        <v>0</v>
      </c>
    </row>
    <row r="109" spans="1:15">
      <c r="A109">
        <v>1953</v>
      </c>
      <c r="B109">
        <v>7.7630740000000004E-2</v>
      </c>
      <c r="C109">
        <f t="shared" si="10"/>
        <v>0.41152215690000005</v>
      </c>
      <c r="G109">
        <f>carbonhigh!L209</f>
        <v>294.22045251891308</v>
      </c>
      <c r="H109">
        <f t="shared" si="11"/>
        <v>0.3614365154310934</v>
      </c>
      <c r="I109">
        <f t="shared" si="15"/>
        <v>0.1988325776125166</v>
      </c>
      <c r="J109">
        <f t="shared" si="12"/>
        <v>2.863194391232057E-2</v>
      </c>
      <c r="K109">
        <f>carboncycle!U209</f>
        <v>294.22045251891308</v>
      </c>
      <c r="L109">
        <f t="shared" si="13"/>
        <v>0.3614365154310934</v>
      </c>
      <c r="M109">
        <f t="shared" si="16"/>
        <v>0.1988325776125166</v>
      </c>
      <c r="N109">
        <f t="shared" si="14"/>
        <v>2.863194391232057E-2</v>
      </c>
      <c r="O109" s="16">
        <f t="shared" si="9"/>
        <v>0</v>
      </c>
    </row>
    <row r="110" spans="1:15">
      <c r="A110">
        <v>1954</v>
      </c>
      <c r="B110">
        <v>-0.11675020999999999</v>
      </c>
      <c r="C110">
        <f t="shared" si="10"/>
        <v>0.21714120690000002</v>
      </c>
      <c r="G110">
        <f>carbonhigh!L210</f>
        <v>294.75702892844942</v>
      </c>
      <c r="H110">
        <f t="shared" si="11"/>
        <v>0.37118454375355259</v>
      </c>
      <c r="I110">
        <f t="shared" si="15"/>
        <v>0.20401728066496838</v>
      </c>
      <c r="J110">
        <f t="shared" si="12"/>
        <v>2.9598683511737684E-2</v>
      </c>
      <c r="K110">
        <f>carboncycle!U210</f>
        <v>294.75702892844942</v>
      </c>
      <c r="L110">
        <f t="shared" si="13"/>
        <v>0.37118454375355259</v>
      </c>
      <c r="M110">
        <f t="shared" si="16"/>
        <v>0.20401728066496838</v>
      </c>
      <c r="N110">
        <f t="shared" si="14"/>
        <v>2.9598683511737684E-2</v>
      </c>
      <c r="O110" s="16">
        <f t="shared" si="9"/>
        <v>0</v>
      </c>
    </row>
    <row r="111" spans="1:15">
      <c r="A111">
        <v>1955</v>
      </c>
      <c r="B111">
        <v>-0.19730992999999999</v>
      </c>
      <c r="C111">
        <f t="shared" si="10"/>
        <v>0.13658148690000002</v>
      </c>
      <c r="D111">
        <v>-0.13300000000000001</v>
      </c>
      <c r="E111">
        <v>-3.4000000000000002E-2</v>
      </c>
      <c r="F111">
        <v>-1.2999999999999999E-2</v>
      </c>
      <c r="G111">
        <f>carbonhigh!L211</f>
        <v>295.29463880968268</v>
      </c>
      <c r="H111">
        <f t="shared" si="11"/>
        <v>0.38093356682306151</v>
      </c>
      <c r="I111">
        <f t="shared" si="15"/>
        <v>0.20934098146031638</v>
      </c>
      <c r="J111">
        <f t="shared" si="12"/>
        <v>3.0589381143568035E-2</v>
      </c>
      <c r="K111">
        <f>carboncycle!U211</f>
        <v>295.29463880968268</v>
      </c>
      <c r="L111">
        <f t="shared" si="13"/>
        <v>0.38093356682306151</v>
      </c>
      <c r="M111">
        <f t="shared" si="16"/>
        <v>0.20934098146031638</v>
      </c>
      <c r="N111">
        <f t="shared" si="14"/>
        <v>3.0589381143568035E-2</v>
      </c>
      <c r="O111" s="16">
        <f t="shared" si="9"/>
        <v>0</v>
      </c>
    </row>
    <row r="112" spans="1:15">
      <c r="A112">
        <v>1956</v>
      </c>
      <c r="B112">
        <v>-0.2631656</v>
      </c>
      <c r="C112">
        <f t="shared" si="10"/>
        <v>7.0725816900000016E-2</v>
      </c>
      <c r="D112">
        <v>-0.123</v>
      </c>
      <c r="E112">
        <v>-2.8000000000000001E-2</v>
      </c>
      <c r="F112">
        <v>-1.0999999999999999E-2</v>
      </c>
      <c r="G112">
        <f>carbonhigh!L212</f>
        <v>295.90641118542766</v>
      </c>
      <c r="H112">
        <f t="shared" si="11"/>
        <v>0.39200588605694109</v>
      </c>
      <c r="I112">
        <f t="shared" si="15"/>
        <v>0.21484038103639477</v>
      </c>
      <c r="J112">
        <f t="shared" si="12"/>
        <v>3.1604690233367164E-2</v>
      </c>
      <c r="K112">
        <f>carboncycle!U212</f>
        <v>295.90641118542766</v>
      </c>
      <c r="L112">
        <f t="shared" si="13"/>
        <v>0.39200588605694109</v>
      </c>
      <c r="M112">
        <f t="shared" si="16"/>
        <v>0.21484038103639477</v>
      </c>
      <c r="N112">
        <f t="shared" si="14"/>
        <v>3.1604690233367164E-2</v>
      </c>
      <c r="O112" s="16">
        <f t="shared" si="9"/>
        <v>0</v>
      </c>
    </row>
    <row r="113" spans="1:15">
      <c r="A113">
        <v>1957</v>
      </c>
      <c r="B113">
        <v>-3.5334926000000003E-2</v>
      </c>
      <c r="C113">
        <f t="shared" si="10"/>
        <v>0.29855649090000003</v>
      </c>
      <c r="D113">
        <v>-0.09</v>
      </c>
      <c r="E113">
        <v>-4.9000000000000002E-2</v>
      </c>
      <c r="F113">
        <v>-2.4E-2</v>
      </c>
      <c r="G113">
        <f>carbonhigh!L213</f>
        <v>296.56798333456965</v>
      </c>
      <c r="H113">
        <f t="shared" si="11"/>
        <v>0.40395378625883893</v>
      </c>
      <c r="I113">
        <f t="shared" si="15"/>
        <v>0.2205370665203705</v>
      </c>
      <c r="J113">
        <f t="shared" si="12"/>
        <v>3.264546895712836E-2</v>
      </c>
      <c r="K113">
        <f>carboncycle!U213</f>
        <v>296.56798333456965</v>
      </c>
      <c r="L113">
        <f t="shared" si="13"/>
        <v>0.40395378625883893</v>
      </c>
      <c r="M113">
        <f t="shared" si="16"/>
        <v>0.2205370665203705</v>
      </c>
      <c r="N113">
        <f t="shared" si="14"/>
        <v>3.264546895712836E-2</v>
      </c>
      <c r="O113" s="16">
        <f t="shared" si="9"/>
        <v>0</v>
      </c>
    </row>
    <row r="114" spans="1:15">
      <c r="A114">
        <v>1958</v>
      </c>
      <c r="B114">
        <v>-1.7632552999999999E-2</v>
      </c>
      <c r="C114">
        <f t="shared" si="10"/>
        <v>0.31625886390000002</v>
      </c>
      <c r="D114">
        <v>-2.7E-2</v>
      </c>
      <c r="E114">
        <v>-1.6E-2</v>
      </c>
      <c r="F114">
        <v>-0.01</v>
      </c>
      <c r="G114">
        <f>carbonhigh!L214</f>
        <v>297.25860425044135</v>
      </c>
      <c r="H114">
        <f t="shared" si="11"/>
        <v>0.41639790258168025</v>
      </c>
      <c r="I114">
        <f t="shared" si="15"/>
        <v>0.22644013440935773</v>
      </c>
      <c r="J114">
        <f t="shared" si="12"/>
        <v>3.3712693231287574E-2</v>
      </c>
      <c r="K114">
        <f>carboncycle!U214</f>
        <v>297.25860425044135</v>
      </c>
      <c r="L114">
        <f t="shared" si="13"/>
        <v>0.41639790258168025</v>
      </c>
      <c r="M114">
        <f t="shared" si="16"/>
        <v>0.22644013440935773</v>
      </c>
      <c r="N114">
        <f t="shared" si="14"/>
        <v>3.3712693231287574E-2</v>
      </c>
      <c r="O114" s="16">
        <f t="shared" si="9"/>
        <v>0</v>
      </c>
    </row>
    <row r="115" spans="1:15">
      <c r="A115">
        <v>1959</v>
      </c>
      <c r="B115">
        <v>-4.8004825000000001E-2</v>
      </c>
      <c r="C115">
        <f t="shared" si="10"/>
        <v>0.28588659189999999</v>
      </c>
      <c r="D115">
        <v>-7.0999999999999994E-2</v>
      </c>
      <c r="E115">
        <v>-2.3E-2</v>
      </c>
      <c r="F115">
        <v>-1.2999999999999999E-2</v>
      </c>
      <c r="G115">
        <f>carbonhigh!L215</f>
        <v>297.96269024586809</v>
      </c>
      <c r="H115">
        <f t="shared" si="11"/>
        <v>0.4290549155860453</v>
      </c>
      <c r="I115">
        <f t="shared" si="15"/>
        <v>0.23254958704381287</v>
      </c>
      <c r="J115">
        <f t="shared" si="12"/>
        <v>3.4807385097179011E-2</v>
      </c>
      <c r="K115">
        <f>carboncycle!U215</f>
        <v>297.96269024586809</v>
      </c>
      <c r="L115">
        <f t="shared" si="13"/>
        <v>0.4290549155860453</v>
      </c>
      <c r="M115">
        <f t="shared" si="16"/>
        <v>0.23254958704381287</v>
      </c>
      <c r="N115">
        <f t="shared" si="14"/>
        <v>3.4807385097179011E-2</v>
      </c>
      <c r="O115" s="16">
        <f t="shared" si="9"/>
        <v>0</v>
      </c>
    </row>
    <row r="116" spans="1:15">
      <c r="A116">
        <v>1960</v>
      </c>
      <c r="B116">
        <v>-0.11548702399999999</v>
      </c>
      <c r="C116">
        <f t="shared" si="10"/>
        <v>0.21840439290000002</v>
      </c>
      <c r="D116">
        <v>-4.7E-2</v>
      </c>
      <c r="E116">
        <v>-1.4999999999999999E-2</v>
      </c>
      <c r="F116">
        <v>-1.0999999999999999E-2</v>
      </c>
      <c r="G116">
        <f>carbonhigh!L216</f>
        <v>298.71097489646547</v>
      </c>
      <c r="H116">
        <f t="shared" si="11"/>
        <v>0.44247372460449386</v>
      </c>
      <c r="I116">
        <f t="shared" si="15"/>
        <v>0.2388824858611733</v>
      </c>
      <c r="J116">
        <f t="shared" si="12"/>
        <v>3.5930560804235893E-2</v>
      </c>
      <c r="K116">
        <f>carboncycle!U216</f>
        <v>298.71097489646547</v>
      </c>
      <c r="L116">
        <f t="shared" si="13"/>
        <v>0.44247372460449386</v>
      </c>
      <c r="M116">
        <f t="shared" si="16"/>
        <v>0.2388824858611733</v>
      </c>
      <c r="N116">
        <f t="shared" si="14"/>
        <v>3.5930560804235893E-2</v>
      </c>
      <c r="O116" s="16">
        <f t="shared" si="9"/>
        <v>0</v>
      </c>
    </row>
    <row r="117" spans="1:15">
      <c r="A117">
        <v>1961</v>
      </c>
      <c r="B117">
        <v>-1.9997388000000001E-2</v>
      </c>
      <c r="C117">
        <f t="shared" si="10"/>
        <v>0.31389402890000001</v>
      </c>
      <c r="D117">
        <v>-5.5E-2</v>
      </c>
      <c r="E117">
        <v>-2.1999999999999999E-2</v>
      </c>
      <c r="F117">
        <v>-1.2999999999999999E-2</v>
      </c>
      <c r="G117">
        <f>carbonhigh!L217</f>
        <v>299.49783757631923</v>
      </c>
      <c r="H117">
        <f t="shared" si="11"/>
        <v>0.4565481336646986</v>
      </c>
      <c r="I117">
        <f t="shared" si="15"/>
        <v>0.24545203812044405</v>
      </c>
      <c r="J117">
        <f t="shared" si="12"/>
        <v>3.7083327738559296E-2</v>
      </c>
      <c r="K117">
        <f>carboncycle!U217</f>
        <v>299.49783757631923</v>
      </c>
      <c r="L117">
        <f t="shared" si="13"/>
        <v>0.4565481336646986</v>
      </c>
      <c r="M117">
        <f t="shared" si="16"/>
        <v>0.24545203812044405</v>
      </c>
      <c r="N117">
        <f t="shared" si="14"/>
        <v>3.7083327738559296E-2</v>
      </c>
      <c r="O117" s="16">
        <f t="shared" si="9"/>
        <v>0</v>
      </c>
    </row>
    <row r="118" spans="1:15">
      <c r="A118">
        <v>1962</v>
      </c>
      <c r="B118">
        <v>-6.4054440000000004E-2</v>
      </c>
      <c r="C118">
        <f t="shared" si="10"/>
        <v>0.26983697690000003</v>
      </c>
      <c r="D118">
        <v>-7.0000000000000007E-2</v>
      </c>
      <c r="E118">
        <v>-1.0999999999999999E-2</v>
      </c>
      <c r="F118">
        <v>-8.0000000000000002E-3</v>
      </c>
      <c r="G118">
        <f>carbonhigh!L218</f>
        <v>300.27359972053625</v>
      </c>
      <c r="H118">
        <f t="shared" si="11"/>
        <v>0.47038783835191411</v>
      </c>
      <c r="I118">
        <f t="shared" si="15"/>
        <v>0.25224336625149141</v>
      </c>
      <c r="J118">
        <f t="shared" si="12"/>
        <v>3.8266862013528399E-2</v>
      </c>
      <c r="K118">
        <f>carboncycle!U218</f>
        <v>300.27359972053625</v>
      </c>
      <c r="L118">
        <f t="shared" si="13"/>
        <v>0.47038783835191411</v>
      </c>
      <c r="M118">
        <f t="shared" si="16"/>
        <v>0.25224336625149141</v>
      </c>
      <c r="N118">
        <f t="shared" si="14"/>
        <v>3.8266862013528399E-2</v>
      </c>
      <c r="O118" s="16">
        <f t="shared" si="9"/>
        <v>0</v>
      </c>
    </row>
    <row r="119" spans="1:15">
      <c r="A119">
        <v>1963</v>
      </c>
      <c r="B119">
        <v>-3.6805890000000001E-2</v>
      </c>
      <c r="C119">
        <f t="shared" si="10"/>
        <v>0.29708552690000001</v>
      </c>
      <c r="D119">
        <v>-1.9E-2</v>
      </c>
      <c r="E119">
        <v>-2.4E-2</v>
      </c>
      <c r="F119">
        <v>-1.4999999999999999E-2</v>
      </c>
      <c r="G119">
        <f>carbonhigh!L219</f>
        <v>301.08498582896891</v>
      </c>
      <c r="H119">
        <f t="shared" si="11"/>
        <v>0.48482487614808284</v>
      </c>
      <c r="I119">
        <f t="shared" si="15"/>
        <v>0.25926793938231257</v>
      </c>
      <c r="J119">
        <f t="shared" si="12"/>
        <v>3.9482248557600026E-2</v>
      </c>
      <c r="K119">
        <f>carboncycle!U219</f>
        <v>301.08498582896891</v>
      </c>
      <c r="L119">
        <f t="shared" si="13"/>
        <v>0.48482487614808284</v>
      </c>
      <c r="M119">
        <f t="shared" si="16"/>
        <v>0.25926793938231257</v>
      </c>
      <c r="N119">
        <f t="shared" si="14"/>
        <v>3.9482248557600026E-2</v>
      </c>
      <c r="O119" s="16">
        <f t="shared" si="9"/>
        <v>0</v>
      </c>
    </row>
    <row r="120" spans="1:15">
      <c r="A120">
        <v>1964</v>
      </c>
      <c r="B120">
        <v>-0.30586675000000002</v>
      </c>
      <c r="C120">
        <f t="shared" si="10"/>
        <v>2.8024666899999995E-2</v>
      </c>
      <c r="D120">
        <v>-0.14299999999999999</v>
      </c>
      <c r="E120">
        <v>-3.3000000000000002E-2</v>
      </c>
      <c r="F120">
        <v>-1.4999999999999999E-2</v>
      </c>
      <c r="G120">
        <f>carbonhigh!L220</f>
        <v>301.95004347737819</v>
      </c>
      <c r="H120">
        <f t="shared" si="11"/>
        <v>0.50017410585657951</v>
      </c>
      <c r="I120">
        <f t="shared" si="15"/>
        <v>0.26654663752685981</v>
      </c>
      <c r="J120">
        <f t="shared" si="12"/>
        <v>4.0730631281484395E-2</v>
      </c>
      <c r="K120">
        <f>carboncycle!U220</f>
        <v>301.95004347737819</v>
      </c>
      <c r="L120">
        <f t="shared" si="13"/>
        <v>0.50017410585657951</v>
      </c>
      <c r="M120">
        <f t="shared" si="16"/>
        <v>0.26654663752685981</v>
      </c>
      <c r="N120">
        <f t="shared" si="14"/>
        <v>4.0730631281484395E-2</v>
      </c>
      <c r="O120" s="16">
        <f t="shared" si="9"/>
        <v>0</v>
      </c>
    </row>
    <row r="121" spans="1:15">
      <c r="A121">
        <v>1965</v>
      </c>
      <c r="B121">
        <v>-0.20438790000000001</v>
      </c>
      <c r="C121">
        <f t="shared" si="10"/>
        <v>0.1295035169</v>
      </c>
      <c r="D121">
        <v>-0.115</v>
      </c>
      <c r="E121">
        <v>-3.2000000000000001E-2</v>
      </c>
      <c r="F121">
        <v>-1.4E-2</v>
      </c>
      <c r="G121">
        <f>carbonhigh!L221</f>
        <v>302.87377651516817</v>
      </c>
      <c r="H121">
        <f t="shared" si="11"/>
        <v>0.51651597412078054</v>
      </c>
      <c r="I121">
        <f t="shared" si="15"/>
        <v>0.27410215960406986</v>
      </c>
      <c r="J121">
        <f t="shared" si="12"/>
        <v>4.2013266196958124E-2</v>
      </c>
      <c r="K121">
        <f>carboncycle!U221</f>
        <v>302.87377651516817</v>
      </c>
      <c r="L121">
        <f t="shared" si="13"/>
        <v>0.51651597412078054</v>
      </c>
      <c r="M121">
        <f t="shared" si="16"/>
        <v>0.27410215960406986</v>
      </c>
      <c r="N121">
        <f t="shared" si="14"/>
        <v>4.2013266196958124E-2</v>
      </c>
      <c r="O121" s="16">
        <f t="shared" si="9"/>
        <v>0</v>
      </c>
    </row>
    <row r="122" spans="1:15">
      <c r="A122">
        <v>1966</v>
      </c>
      <c r="B122">
        <v>-0.14888457999999999</v>
      </c>
      <c r="C122">
        <f t="shared" si="10"/>
        <v>0.18500683690000003</v>
      </c>
      <c r="D122">
        <v>-9.4E-2</v>
      </c>
      <c r="E122">
        <v>-4.2000000000000003E-2</v>
      </c>
      <c r="F122">
        <v>-1.7000000000000001E-2</v>
      </c>
      <c r="G122">
        <f>carbonhigh!L222</f>
        <v>303.84155571014884</v>
      </c>
      <c r="H122">
        <f t="shared" si="11"/>
        <v>0.53358369207491796</v>
      </c>
      <c r="I122">
        <f t="shared" si="15"/>
        <v>0.28194817735994482</v>
      </c>
      <c r="J122">
        <f t="shared" si="12"/>
        <v>4.3331531111510516E-2</v>
      </c>
      <c r="K122">
        <f>carboncycle!U222</f>
        <v>303.84155571014884</v>
      </c>
      <c r="L122">
        <f t="shared" si="13"/>
        <v>0.53358369207491796</v>
      </c>
      <c r="M122">
        <f t="shared" si="16"/>
        <v>0.28194817735994482</v>
      </c>
      <c r="N122">
        <f t="shared" si="14"/>
        <v>4.3331531111510516E-2</v>
      </c>
      <c r="O122" s="16">
        <f t="shared" si="9"/>
        <v>0</v>
      </c>
    </row>
    <row r="123" spans="1:15">
      <c r="A123">
        <v>1967</v>
      </c>
      <c r="B123">
        <v>-0.11751631</v>
      </c>
      <c r="C123">
        <f t="shared" si="10"/>
        <v>0.2163751069</v>
      </c>
      <c r="D123">
        <v>-0.16200000000000001</v>
      </c>
      <c r="E123">
        <v>-4.5999999999999999E-2</v>
      </c>
      <c r="F123">
        <v>-2.1000000000000001E-2</v>
      </c>
      <c r="G123">
        <f>carbonhigh!L223</f>
        <v>304.86339645633899</v>
      </c>
      <c r="H123">
        <f t="shared" si="11"/>
        <v>0.55154593505651406</v>
      </c>
      <c r="I123">
        <f t="shared" si="15"/>
        <v>0.2901031617365426</v>
      </c>
      <c r="J123">
        <f t="shared" si="12"/>
        <v>4.4686873662201622E-2</v>
      </c>
      <c r="K123">
        <f>carboncycle!U223</f>
        <v>304.86339645633899</v>
      </c>
      <c r="L123">
        <f t="shared" si="13"/>
        <v>0.55154593505651406</v>
      </c>
      <c r="M123">
        <f t="shared" si="16"/>
        <v>0.2901031617365426</v>
      </c>
      <c r="N123">
        <f t="shared" si="14"/>
        <v>4.4686873662201622E-2</v>
      </c>
      <c r="O123" s="16">
        <f t="shared" si="9"/>
        <v>0</v>
      </c>
    </row>
    <row r="124" spans="1:15">
      <c r="A124">
        <v>1968</v>
      </c>
      <c r="B124">
        <v>-0.16863230000000001</v>
      </c>
      <c r="C124">
        <f t="shared" si="10"/>
        <v>0.1652591169</v>
      </c>
      <c r="D124">
        <v>-0.13700000000000001</v>
      </c>
      <c r="E124">
        <v>-6.0999999999999999E-2</v>
      </c>
      <c r="F124">
        <v>-2.8000000000000001E-2</v>
      </c>
      <c r="G124">
        <f>carbonhigh!L224</f>
        <v>305.91306899560601</v>
      </c>
      <c r="H124">
        <f t="shared" si="11"/>
        <v>0.56993483486363039</v>
      </c>
      <c r="I124">
        <f t="shared" si="15"/>
        <v>0.29857045079926764</v>
      </c>
      <c r="J124">
        <f t="shared" si="12"/>
        <v>4.6080838178463882E-2</v>
      </c>
      <c r="K124">
        <f>carboncycle!U224</f>
        <v>305.91306899560601</v>
      </c>
      <c r="L124">
        <f t="shared" si="13"/>
        <v>0.56993483486363039</v>
      </c>
      <c r="M124">
        <f t="shared" si="16"/>
        <v>0.29857045079926764</v>
      </c>
      <c r="N124">
        <f t="shared" si="14"/>
        <v>4.6080838178463882E-2</v>
      </c>
      <c r="O124" s="16">
        <f t="shared" si="9"/>
        <v>0</v>
      </c>
    </row>
    <row r="125" spans="1:15">
      <c r="A125">
        <v>1969</v>
      </c>
      <c r="B125">
        <v>-3.1366712999999997E-2</v>
      </c>
      <c r="C125">
        <f t="shared" si="10"/>
        <v>0.30252470390000002</v>
      </c>
      <c r="D125">
        <v>-6.9000000000000006E-2</v>
      </c>
      <c r="E125">
        <v>-4.7E-2</v>
      </c>
      <c r="F125">
        <v>-2.1999999999999999E-2</v>
      </c>
      <c r="G125">
        <f>carbonhigh!L225</f>
        <v>307.02283284658216</v>
      </c>
      <c r="H125">
        <f t="shared" si="11"/>
        <v>0.58930796367739735</v>
      </c>
      <c r="I125">
        <f t="shared" si="15"/>
        <v>0.30737060497598873</v>
      </c>
      <c r="J125">
        <f t="shared" si="12"/>
        <v>4.7514979178150049E-2</v>
      </c>
      <c r="K125">
        <f>carboncycle!U225</f>
        <v>307.02283284658216</v>
      </c>
      <c r="L125">
        <f t="shared" si="13"/>
        <v>0.58930796367739735</v>
      </c>
      <c r="M125">
        <f t="shared" si="16"/>
        <v>0.30737060497598873</v>
      </c>
      <c r="N125">
        <f t="shared" si="14"/>
        <v>4.7514979178150049E-2</v>
      </c>
      <c r="O125" s="16">
        <f t="shared" si="9"/>
        <v>0</v>
      </c>
    </row>
    <row r="126" spans="1:15">
      <c r="A126">
        <v>1970</v>
      </c>
      <c r="B126">
        <v>-8.5106570000000006E-2</v>
      </c>
      <c r="C126">
        <f t="shared" si="10"/>
        <v>0.24878484690000002</v>
      </c>
      <c r="D126">
        <v>-0.14299999999999999</v>
      </c>
      <c r="E126">
        <v>-5.6000000000000001E-2</v>
      </c>
      <c r="F126">
        <v>-2.5000000000000001E-2</v>
      </c>
      <c r="G126">
        <f>carbonhigh!L226</f>
        <v>308.21014746015669</v>
      </c>
      <c r="H126">
        <f t="shared" si="11"/>
        <v>0.60995751034300372</v>
      </c>
      <c r="I126">
        <f t="shared" si="15"/>
        <v>0.31653259496973318</v>
      </c>
      <c r="J126">
        <f t="shared" si="12"/>
        <v>4.8990959132681776E-2</v>
      </c>
      <c r="K126">
        <f>carboncycle!U226</f>
        <v>308.21014746015669</v>
      </c>
      <c r="L126">
        <f t="shared" si="13"/>
        <v>0.60995751034300372</v>
      </c>
      <c r="M126">
        <f t="shared" si="16"/>
        <v>0.31653259496973318</v>
      </c>
      <c r="N126">
        <f t="shared" si="14"/>
        <v>4.8990959132681776E-2</v>
      </c>
      <c r="O126" s="16">
        <f t="shared" si="9"/>
        <v>0</v>
      </c>
    </row>
    <row r="127" spans="1:15">
      <c r="A127">
        <v>1971</v>
      </c>
      <c r="B127">
        <v>-0.20593274</v>
      </c>
      <c r="C127">
        <f t="shared" si="10"/>
        <v>0.12795867690000001</v>
      </c>
      <c r="D127">
        <v>-0.25900000000000001</v>
      </c>
      <c r="E127">
        <v>-0.04</v>
      </c>
      <c r="F127">
        <v>-1.6E-2</v>
      </c>
      <c r="G127">
        <f>carbonhigh!L227</f>
        <v>309.50016780010583</v>
      </c>
      <c r="H127">
        <f t="shared" si="11"/>
        <v>0.63230332093335151</v>
      </c>
      <c r="I127">
        <f t="shared" si="15"/>
        <v>0.32609749087343792</v>
      </c>
      <c r="J127">
        <f t="shared" si="12"/>
        <v>5.0510595624236231E-2</v>
      </c>
      <c r="K127">
        <f>carboncycle!U227</f>
        <v>309.50016780010583</v>
      </c>
      <c r="L127">
        <f t="shared" si="13"/>
        <v>0.63230332093335151</v>
      </c>
      <c r="M127">
        <f t="shared" si="16"/>
        <v>0.32609749087343792</v>
      </c>
      <c r="N127">
        <f t="shared" si="14"/>
        <v>5.0510595624236231E-2</v>
      </c>
      <c r="O127" s="16">
        <f t="shared" si="9"/>
        <v>0</v>
      </c>
    </row>
    <row r="128" spans="1:15">
      <c r="A128">
        <v>1972</v>
      </c>
      <c r="B128">
        <v>-9.3827099999999997E-2</v>
      </c>
      <c r="C128">
        <f t="shared" si="10"/>
        <v>0.24006431690000002</v>
      </c>
      <c r="D128">
        <v>-0.13400000000000001</v>
      </c>
      <c r="E128">
        <v>-5.5E-2</v>
      </c>
      <c r="F128">
        <v>-2.5000000000000001E-2</v>
      </c>
      <c r="G128">
        <f>carbonhigh!L228</f>
        <v>310.83388349146423</v>
      </c>
      <c r="H128">
        <f t="shared" si="11"/>
        <v>0.65530831293187208</v>
      </c>
      <c r="I128">
        <f t="shared" si="15"/>
        <v>0.33607280459443384</v>
      </c>
      <c r="J128">
        <f t="shared" si="12"/>
        <v>5.2075929189251698E-2</v>
      </c>
      <c r="K128">
        <f>carboncycle!U228</f>
        <v>310.83388349146423</v>
      </c>
      <c r="L128">
        <f t="shared" si="13"/>
        <v>0.65530831293187208</v>
      </c>
      <c r="M128">
        <f t="shared" si="16"/>
        <v>0.33607280459443384</v>
      </c>
      <c r="N128">
        <f t="shared" si="14"/>
        <v>5.2075929189251698E-2</v>
      </c>
      <c r="O128" s="16">
        <f t="shared" si="9"/>
        <v>0</v>
      </c>
    </row>
    <row r="129" spans="1:15">
      <c r="A129">
        <v>1973</v>
      </c>
      <c r="B129">
        <v>4.9933360000000003E-2</v>
      </c>
      <c r="C129">
        <f t="shared" si="10"/>
        <v>0.3838247769</v>
      </c>
      <c r="D129">
        <v>-0.09</v>
      </c>
      <c r="E129">
        <v>-3.6999999999999998E-2</v>
      </c>
      <c r="F129">
        <v>-1.6E-2</v>
      </c>
      <c r="G129">
        <f>carbonhigh!L229</f>
        <v>312.2178328595374</v>
      </c>
      <c r="H129">
        <f t="shared" si="11"/>
        <v>0.67907565391512381</v>
      </c>
      <c r="I129">
        <f t="shared" si="15"/>
        <v>0.34646902027113224</v>
      </c>
      <c r="J129">
        <f t="shared" si="12"/>
        <v>5.3689031441553133E-2</v>
      </c>
      <c r="K129">
        <f>carboncycle!U229</f>
        <v>312.2178328595374</v>
      </c>
      <c r="L129">
        <f t="shared" si="13"/>
        <v>0.67907565391512381</v>
      </c>
      <c r="M129">
        <f t="shared" si="16"/>
        <v>0.34646902027113224</v>
      </c>
      <c r="N129">
        <f t="shared" si="14"/>
        <v>5.3689031441553133E-2</v>
      </c>
      <c r="O129" s="16">
        <f t="shared" si="9"/>
        <v>0</v>
      </c>
    </row>
    <row r="130" spans="1:15">
      <c r="A130">
        <v>1974</v>
      </c>
      <c r="B130">
        <v>-0.17253734000000001</v>
      </c>
      <c r="C130">
        <f t="shared" si="10"/>
        <v>0.1613540769</v>
      </c>
      <c r="D130">
        <v>-0.14299999999999999</v>
      </c>
      <c r="E130">
        <v>-2.9000000000000001E-2</v>
      </c>
      <c r="F130">
        <v>-1.2E-2</v>
      </c>
      <c r="G130">
        <f>carbonhigh!L230</f>
        <v>313.68503640675294</v>
      </c>
      <c r="H130">
        <f t="shared" si="11"/>
        <v>0.70415799093832032</v>
      </c>
      <c r="I130">
        <f t="shared" si="15"/>
        <v>0.35731345961858157</v>
      </c>
      <c r="J130">
        <f t="shared" si="12"/>
        <v>5.5352021778105144E-2</v>
      </c>
      <c r="K130">
        <f>carboncycle!U230</f>
        <v>313.68503640675294</v>
      </c>
      <c r="L130">
        <f t="shared" si="13"/>
        <v>0.70415799093832032</v>
      </c>
      <c r="M130">
        <f t="shared" si="16"/>
        <v>0.35731345961858157</v>
      </c>
      <c r="N130">
        <f t="shared" si="14"/>
        <v>5.5352021778105144E-2</v>
      </c>
      <c r="O130" s="16">
        <f t="shared" si="9"/>
        <v>0</v>
      </c>
    </row>
    <row r="131" spans="1:15">
      <c r="A131">
        <v>1975</v>
      </c>
      <c r="B131">
        <v>-0.11075424</v>
      </c>
      <c r="C131">
        <f t="shared" si="10"/>
        <v>0.22313717690000001</v>
      </c>
      <c r="D131">
        <v>-0.156</v>
      </c>
      <c r="E131">
        <v>-1.6E-2</v>
      </c>
      <c r="F131">
        <v>-5.0000000000000001E-3</v>
      </c>
      <c r="G131">
        <f>carbonhigh!L231</f>
        <v>315.12465207114838</v>
      </c>
      <c r="H131">
        <f t="shared" si="11"/>
        <v>0.72865493302505169</v>
      </c>
      <c r="I131">
        <f t="shared" si="15"/>
        <v>0.36857352302183999</v>
      </c>
      <c r="J131">
        <f t="shared" si="12"/>
        <v>5.7067162745039049E-2</v>
      </c>
      <c r="K131">
        <f>carboncycle!U231</f>
        <v>315.12465207114838</v>
      </c>
      <c r="L131">
        <f t="shared" si="13"/>
        <v>0.72865493302505169</v>
      </c>
      <c r="M131">
        <f t="shared" si="16"/>
        <v>0.36857352302183999</v>
      </c>
      <c r="N131">
        <f t="shared" si="14"/>
        <v>5.7067162745039049E-2</v>
      </c>
      <c r="O131" s="16">
        <f t="shared" si="9"/>
        <v>0</v>
      </c>
    </row>
    <row r="132" spans="1:15">
      <c r="A132">
        <v>1976</v>
      </c>
      <c r="B132">
        <v>-0.21586166000000001</v>
      </c>
      <c r="C132">
        <f t="shared" si="10"/>
        <v>0.1180297569</v>
      </c>
      <c r="D132">
        <v>-0.13900000000000001</v>
      </c>
      <c r="E132">
        <v>-2.7E-2</v>
      </c>
      <c r="F132">
        <v>-8.9999999999999993E-3</v>
      </c>
      <c r="G132">
        <f>carbonhigh!L232</f>
        <v>316.52467421250219</v>
      </c>
      <c r="H132">
        <f t="shared" si="11"/>
        <v>0.75237103754730339</v>
      </c>
      <c r="I132">
        <f t="shared" si="15"/>
        <v>0.38021163124736207</v>
      </c>
      <c r="J132">
        <f t="shared" si="12"/>
        <v>5.8836518871411281E-2</v>
      </c>
      <c r="K132">
        <f>carboncycle!U232</f>
        <v>316.52467421250219</v>
      </c>
      <c r="L132">
        <f t="shared" si="13"/>
        <v>0.75237103754730339</v>
      </c>
      <c r="M132">
        <f t="shared" si="16"/>
        <v>0.38021163124736207</v>
      </c>
      <c r="N132">
        <f t="shared" si="14"/>
        <v>5.8836518871411281E-2</v>
      </c>
      <c r="O132" s="16">
        <f t="shared" si="9"/>
        <v>0</v>
      </c>
    </row>
    <row r="133" spans="1:15">
      <c r="A133">
        <v>1977</v>
      </c>
      <c r="B133">
        <v>0.10308852</v>
      </c>
      <c r="C133">
        <f t="shared" si="10"/>
        <v>0.43697993690000003</v>
      </c>
      <c r="D133">
        <v>2.7E-2</v>
      </c>
      <c r="E133">
        <v>0</v>
      </c>
      <c r="F133">
        <v>1E-3</v>
      </c>
      <c r="G133">
        <f>carbonhigh!L233</f>
        <v>318.02752121879541</v>
      </c>
      <c r="H133">
        <f t="shared" si="11"/>
        <v>0.77771251953881215</v>
      </c>
      <c r="I133">
        <f t="shared" si="15"/>
        <v>0.39226620905421927</v>
      </c>
      <c r="J133">
        <f t="shared" si="12"/>
        <v>6.0661929509706683E-2</v>
      </c>
      <c r="K133">
        <f>carboncycle!U233</f>
        <v>318.02752121879541</v>
      </c>
      <c r="L133">
        <f t="shared" si="13"/>
        <v>0.77771251953881215</v>
      </c>
      <c r="M133">
        <f t="shared" si="16"/>
        <v>0.39226620905421927</v>
      </c>
      <c r="N133">
        <f t="shared" si="14"/>
        <v>6.0661929509706683E-2</v>
      </c>
      <c r="O133" s="16">
        <f t="shared" si="9"/>
        <v>0</v>
      </c>
    </row>
    <row r="134" spans="1:15">
      <c r="A134">
        <v>1978</v>
      </c>
      <c r="B134">
        <v>5.2557723000000002E-3</v>
      </c>
      <c r="C134">
        <f t="shared" si="10"/>
        <v>0.33914718920000003</v>
      </c>
      <c r="D134">
        <v>0.02</v>
      </c>
      <c r="E134">
        <v>1E-3</v>
      </c>
      <c r="F134">
        <v>2E-3</v>
      </c>
      <c r="G134">
        <f>carbonhigh!L234</f>
        <v>319.5780774360698</v>
      </c>
      <c r="H134">
        <f t="shared" si="11"/>
        <v>0.80373328263351618</v>
      </c>
      <c r="I134">
        <f t="shared" si="15"/>
        <v>0.40474503691664143</v>
      </c>
      <c r="J134">
        <f t="shared" si="12"/>
        <v>6.2545441817519518E-2</v>
      </c>
      <c r="K134">
        <f>carboncycle!U234</f>
        <v>319.5780774360698</v>
      </c>
      <c r="L134">
        <f t="shared" si="13"/>
        <v>0.80373328263351618</v>
      </c>
      <c r="M134">
        <f t="shared" si="16"/>
        <v>0.40474503691664143</v>
      </c>
      <c r="N134">
        <f t="shared" si="14"/>
        <v>6.2545441817519518E-2</v>
      </c>
      <c r="O134" s="16">
        <f t="shared" ref="O134:O197" si="17">M134-I134</f>
        <v>0</v>
      </c>
    </row>
    <row r="135" spans="1:15">
      <c r="A135">
        <v>1979</v>
      </c>
      <c r="B135">
        <v>9.0858129999999995E-2</v>
      </c>
      <c r="C135">
        <f t="shared" ref="C135:C177" si="18">B135-C$4</f>
        <v>0.4247495469</v>
      </c>
      <c r="D135">
        <v>3.2000000000000001E-2</v>
      </c>
      <c r="E135">
        <v>-0.01</v>
      </c>
      <c r="F135">
        <v>-4.0000000000000001E-3</v>
      </c>
      <c r="G135">
        <f>carbonhigh!L235</f>
        <v>321.12802027624508</v>
      </c>
      <c r="H135">
        <f t="shared" ref="H135:H198" si="19">H$3*LN(G135/G$3)</f>
        <v>0.82961788214101762</v>
      </c>
      <c r="I135">
        <f t="shared" si="15"/>
        <v>0.41763032191798866</v>
      </c>
      <c r="J135">
        <f t="shared" ref="J135:J198" si="20">J134+J$3*(I134-J134)</f>
        <v>6.4489135517682525E-2</v>
      </c>
      <c r="K135">
        <f>carboncycle!U235</f>
        <v>321.12802027624508</v>
      </c>
      <c r="L135">
        <f t="shared" ref="L135:L198" si="21">L$3*LN(K135/K$3)</f>
        <v>0.82961788214101762</v>
      </c>
      <c r="M135">
        <f t="shared" si="16"/>
        <v>0.41763032191798866</v>
      </c>
      <c r="N135">
        <f t="shared" ref="N135:N198" si="22">N134+N$3*(M134-N134)</f>
        <v>6.4489135517682525E-2</v>
      </c>
      <c r="O135" s="16">
        <f t="shared" si="17"/>
        <v>0</v>
      </c>
    </row>
    <row r="136" spans="1:15">
      <c r="A136">
        <v>1980</v>
      </c>
      <c r="B136">
        <v>0.19607206999999999</v>
      </c>
      <c r="C136">
        <f t="shared" si="18"/>
        <v>0.52996348690000006</v>
      </c>
      <c r="D136">
        <v>7.5999999999999998E-2</v>
      </c>
      <c r="E136">
        <v>1.2E-2</v>
      </c>
      <c r="F136">
        <v>6.0000000000000001E-3</v>
      </c>
      <c r="G136">
        <f>carbonhigh!L236</f>
        <v>322.78311465500713</v>
      </c>
      <c r="H136">
        <f t="shared" si="19"/>
        <v>0.85712097673509802</v>
      </c>
      <c r="I136">
        <f t="shared" ref="I136:I199" si="23">I135+I$3*(I$4*H136-I135)+I$5*(J135-I135)</f>
        <v>0.43095938200778527</v>
      </c>
      <c r="J136">
        <f t="shared" si="20"/>
        <v>6.6494977456436261E-2</v>
      </c>
      <c r="K136">
        <f>carboncycle!U236</f>
        <v>322.78311465500713</v>
      </c>
      <c r="L136">
        <f t="shared" si="21"/>
        <v>0.85712097673509802</v>
      </c>
      <c r="M136">
        <f t="shared" ref="M136:M199" si="24">M135+M$3*(M$4*L136-M135)+M$5*(N135-M135)</f>
        <v>0.43095938200778527</v>
      </c>
      <c r="N136">
        <f t="shared" si="22"/>
        <v>6.6494977456436261E-2</v>
      </c>
      <c r="O136" s="16">
        <f t="shared" si="17"/>
        <v>0</v>
      </c>
    </row>
    <row r="137" spans="1:15">
      <c r="A137">
        <v>1981</v>
      </c>
      <c r="B137">
        <v>0.25001203999999999</v>
      </c>
      <c r="C137">
        <f t="shared" si="18"/>
        <v>0.58390345690000001</v>
      </c>
      <c r="D137">
        <v>2.7E-2</v>
      </c>
      <c r="E137">
        <v>1E-3</v>
      </c>
      <c r="F137">
        <v>-1E-3</v>
      </c>
      <c r="G137">
        <f>carbonhigh!L237</f>
        <v>324.38134318563186</v>
      </c>
      <c r="H137">
        <f t="shared" si="19"/>
        <v>0.88354560471989507</v>
      </c>
      <c r="I137">
        <f t="shared" si="23"/>
        <v>0.44468453742751823</v>
      </c>
      <c r="J137">
        <f t="shared" si="20"/>
        <v>6.8565135274287925E-2</v>
      </c>
      <c r="K137">
        <f>carboncycle!U237</f>
        <v>324.38134318563186</v>
      </c>
      <c r="L137">
        <f t="shared" si="21"/>
        <v>0.88354560471989507</v>
      </c>
      <c r="M137">
        <f t="shared" si="24"/>
        <v>0.44468453742751823</v>
      </c>
      <c r="N137">
        <f t="shared" si="22"/>
        <v>6.8565135274287925E-2</v>
      </c>
      <c r="O137" s="16">
        <f t="shared" si="17"/>
        <v>0</v>
      </c>
    </row>
    <row r="138" spans="1:15">
      <c r="A138">
        <v>1982</v>
      </c>
      <c r="B138">
        <v>3.4263328000000003E-2</v>
      </c>
      <c r="C138">
        <f t="shared" si="18"/>
        <v>0.3681547449</v>
      </c>
      <c r="D138">
        <v>-2E-3</v>
      </c>
      <c r="E138">
        <v>-2.4E-2</v>
      </c>
      <c r="F138">
        <v>-1.2E-2</v>
      </c>
      <c r="G138">
        <f>carbonhigh!L238</f>
        <v>325.87632581499628</v>
      </c>
      <c r="H138">
        <f t="shared" si="19"/>
        <v>0.90814561034951224</v>
      </c>
      <c r="I138">
        <f t="shared" si="23"/>
        <v>0.45873651746581345</v>
      </c>
      <c r="J138">
        <f t="shared" si="20"/>
        <v>7.0701493478518271E-2</v>
      </c>
      <c r="K138">
        <f>carboncycle!U238</f>
        <v>325.87632581499628</v>
      </c>
      <c r="L138">
        <f t="shared" si="21"/>
        <v>0.90814561034951224</v>
      </c>
      <c r="M138">
        <f t="shared" si="24"/>
        <v>0.45873651746581345</v>
      </c>
      <c r="N138">
        <f t="shared" si="22"/>
        <v>7.0701493478518271E-2</v>
      </c>
      <c r="O138" s="16">
        <f t="shared" si="17"/>
        <v>0</v>
      </c>
    </row>
    <row r="139" spans="1:15">
      <c r="A139">
        <v>1983</v>
      </c>
      <c r="B139">
        <v>0.22383860999999999</v>
      </c>
      <c r="C139">
        <f t="shared" si="18"/>
        <v>0.55773002690000006</v>
      </c>
      <c r="D139">
        <v>6.4000000000000001E-2</v>
      </c>
      <c r="E139">
        <v>-2.9000000000000001E-2</v>
      </c>
      <c r="F139">
        <v>-0.01</v>
      </c>
      <c r="G139">
        <f>carbonhigh!L239</f>
        <v>327.3337538345445</v>
      </c>
      <c r="H139">
        <f t="shared" si="19"/>
        <v>0.93201925555544629</v>
      </c>
      <c r="I139">
        <f t="shared" si="23"/>
        <v>0.47308246752146244</v>
      </c>
      <c r="J139">
        <f t="shared" si="20"/>
        <v>7.2905532414766105E-2</v>
      </c>
      <c r="K139">
        <f>carboncycle!U239</f>
        <v>327.3337538345445</v>
      </c>
      <c r="L139">
        <f t="shared" si="21"/>
        <v>0.93201925555544629</v>
      </c>
      <c r="M139">
        <f t="shared" si="24"/>
        <v>0.47308246752146244</v>
      </c>
      <c r="N139">
        <f t="shared" si="22"/>
        <v>7.2905532414766105E-2</v>
      </c>
      <c r="O139" s="16">
        <f t="shared" si="17"/>
        <v>0</v>
      </c>
    </row>
    <row r="140" spans="1:15">
      <c r="A140">
        <v>1984</v>
      </c>
      <c r="B140">
        <v>4.8004709999999999E-2</v>
      </c>
      <c r="C140">
        <f t="shared" si="18"/>
        <v>0.38189612690000002</v>
      </c>
      <c r="D140">
        <v>-3.5999999999999997E-2</v>
      </c>
      <c r="E140">
        <v>-5.0000000000000001E-3</v>
      </c>
      <c r="F140">
        <v>-2E-3</v>
      </c>
      <c r="G140">
        <f>carbonhigh!L240</f>
        <v>328.76510865971892</v>
      </c>
      <c r="H140">
        <f t="shared" si="19"/>
        <v>0.95536256828266342</v>
      </c>
      <c r="I140">
        <f t="shared" si="23"/>
        <v>0.48769671709739976</v>
      </c>
      <c r="J140">
        <f t="shared" si="20"/>
        <v>7.5178537406172141E-2</v>
      </c>
      <c r="K140">
        <f>carboncycle!U240</f>
        <v>328.76510865971892</v>
      </c>
      <c r="L140">
        <f t="shared" si="21"/>
        <v>0.95536256828266342</v>
      </c>
      <c r="M140">
        <f t="shared" si="24"/>
        <v>0.48769671709739976</v>
      </c>
      <c r="N140">
        <f t="shared" si="22"/>
        <v>7.5178537406172141E-2</v>
      </c>
      <c r="O140" s="16">
        <f t="shared" si="17"/>
        <v>0</v>
      </c>
    </row>
    <row r="141" spans="1:15">
      <c r="A141">
        <v>1985</v>
      </c>
      <c r="B141">
        <v>4.9729780000000001E-2</v>
      </c>
      <c r="C141">
        <f t="shared" si="18"/>
        <v>0.38362119690000002</v>
      </c>
      <c r="D141">
        <v>-4.2000000000000003E-2</v>
      </c>
      <c r="E141">
        <v>1E-3</v>
      </c>
      <c r="F141">
        <v>3.0000000000000001E-3</v>
      </c>
      <c r="G141">
        <f>carbonhigh!L241</f>
        <v>330.26788783446779</v>
      </c>
      <c r="H141">
        <f t="shared" si="19"/>
        <v>0.97976159704940036</v>
      </c>
      <c r="I141">
        <f t="shared" si="23"/>
        <v>0.50260372260552422</v>
      </c>
      <c r="J141">
        <f t="shared" si="20"/>
        <v>7.7521640666818312E-2</v>
      </c>
      <c r="K141">
        <f>carboncycle!U241</f>
        <v>330.26788783446779</v>
      </c>
      <c r="L141">
        <f t="shared" si="21"/>
        <v>0.97976159704940036</v>
      </c>
      <c r="M141">
        <f t="shared" si="24"/>
        <v>0.50260372260552422</v>
      </c>
      <c r="N141">
        <f t="shared" si="22"/>
        <v>7.7521640666818312E-2</v>
      </c>
      <c r="O141" s="16">
        <f t="shared" si="17"/>
        <v>0</v>
      </c>
    </row>
    <row r="142" spans="1:15">
      <c r="A142">
        <v>1986</v>
      </c>
      <c r="B142">
        <v>9.5686969999999996E-2</v>
      </c>
      <c r="C142">
        <f t="shared" si="18"/>
        <v>0.4295783869</v>
      </c>
      <c r="D142">
        <v>-1.0999999999999999E-2</v>
      </c>
      <c r="E142">
        <v>-1.0999999999999999E-2</v>
      </c>
      <c r="F142">
        <v>-3.0000000000000001E-3</v>
      </c>
      <c r="G142">
        <f>carbonhigh!L242</f>
        <v>331.82311969899791</v>
      </c>
      <c r="H142">
        <f t="shared" si="19"/>
        <v>1.0048956214775397</v>
      </c>
      <c r="I142">
        <f t="shared" si="23"/>
        <v>0.51781717901937907</v>
      </c>
      <c r="J142">
        <f t="shared" si="20"/>
        <v>7.9936106892230158E-2</v>
      </c>
      <c r="K142">
        <f>carboncycle!U242</f>
        <v>331.82311969899791</v>
      </c>
      <c r="L142">
        <f t="shared" si="21"/>
        <v>1.0048956214775397</v>
      </c>
      <c r="M142">
        <f t="shared" si="24"/>
        <v>0.51781717901937907</v>
      </c>
      <c r="N142">
        <f t="shared" si="22"/>
        <v>7.9936106892230158E-2</v>
      </c>
      <c r="O142" s="16">
        <f t="shared" si="17"/>
        <v>0</v>
      </c>
    </row>
    <row r="143" spans="1:15">
      <c r="A143">
        <v>1987</v>
      </c>
      <c r="B143">
        <v>0.2430264</v>
      </c>
      <c r="C143">
        <f t="shared" si="18"/>
        <v>0.57691781689999999</v>
      </c>
      <c r="D143">
        <v>0.13200000000000001</v>
      </c>
      <c r="E143">
        <v>-8.9999999999999993E-3</v>
      </c>
      <c r="F143">
        <v>-4.0000000000000001E-3</v>
      </c>
      <c r="G143">
        <f>carbonhigh!L243</f>
        <v>333.43299346979262</v>
      </c>
      <c r="H143">
        <f t="shared" si="19"/>
        <v>1.0307889317853733</v>
      </c>
      <c r="I143">
        <f t="shared" si="23"/>
        <v>0.53335109356462695</v>
      </c>
      <c r="J143">
        <f t="shared" si="20"/>
        <v>8.2423271381912369E-2</v>
      </c>
      <c r="K143">
        <f>carboncycle!U243</f>
        <v>333.43299346979262</v>
      </c>
      <c r="L143">
        <f t="shared" si="21"/>
        <v>1.0307889317853733</v>
      </c>
      <c r="M143">
        <f t="shared" si="24"/>
        <v>0.53335109356462695</v>
      </c>
      <c r="N143">
        <f t="shared" si="22"/>
        <v>8.2423271381912369E-2</v>
      </c>
      <c r="O143" s="16">
        <f t="shared" si="17"/>
        <v>0</v>
      </c>
    </row>
    <row r="144" spans="1:15">
      <c r="A144">
        <v>1988</v>
      </c>
      <c r="B144">
        <v>0.28215172999999999</v>
      </c>
      <c r="C144">
        <f t="shared" si="18"/>
        <v>0.61604314690000006</v>
      </c>
      <c r="D144">
        <v>5.8000000000000003E-2</v>
      </c>
      <c r="E144">
        <v>1.2E-2</v>
      </c>
      <c r="F144">
        <v>4.0000000000000001E-3</v>
      </c>
      <c r="G144">
        <f>carbonhigh!L244</f>
        <v>335.08513007162856</v>
      </c>
      <c r="H144">
        <f t="shared" si="19"/>
        <v>1.0572323399842118</v>
      </c>
      <c r="I144">
        <f t="shared" si="23"/>
        <v>0.54921252291016842</v>
      </c>
      <c r="J144">
        <f t="shared" si="20"/>
        <v>8.4984541411910183E-2</v>
      </c>
      <c r="K144">
        <f>carboncycle!U244</f>
        <v>335.08513007162856</v>
      </c>
      <c r="L144">
        <f t="shared" si="21"/>
        <v>1.0572323399842118</v>
      </c>
      <c r="M144">
        <f t="shared" si="24"/>
        <v>0.54921252291016842</v>
      </c>
      <c r="N144">
        <f t="shared" si="22"/>
        <v>8.4984541411910183E-2</v>
      </c>
      <c r="O144" s="16">
        <f t="shared" si="17"/>
        <v>0</v>
      </c>
    </row>
    <row r="145" spans="1:15">
      <c r="A145">
        <v>1989</v>
      </c>
      <c r="B145">
        <v>0.17925026999999999</v>
      </c>
      <c r="C145">
        <f t="shared" si="18"/>
        <v>0.51314168690000006</v>
      </c>
      <c r="D145">
        <v>4.2000000000000003E-2</v>
      </c>
      <c r="E145">
        <v>0.01</v>
      </c>
      <c r="F145">
        <v>3.0000000000000001E-3</v>
      </c>
      <c r="G145">
        <f>carbonhigh!L245</f>
        <v>336.8100679671719</v>
      </c>
      <c r="H145">
        <f t="shared" si="19"/>
        <v>1.0847022133890509</v>
      </c>
      <c r="I145">
        <f t="shared" si="23"/>
        <v>0.56542309979629524</v>
      </c>
      <c r="J145">
        <f t="shared" si="20"/>
        <v>8.7621356346820292E-2</v>
      </c>
      <c r="K145">
        <f>carboncycle!U245</f>
        <v>336.8100679671719</v>
      </c>
      <c r="L145">
        <f t="shared" si="21"/>
        <v>1.0847022133890509</v>
      </c>
      <c r="M145">
        <f t="shared" si="24"/>
        <v>0.56542309979629524</v>
      </c>
      <c r="N145">
        <f t="shared" si="22"/>
        <v>8.7621356346820292E-2</v>
      </c>
      <c r="O145" s="16">
        <f t="shared" si="17"/>
        <v>0</v>
      </c>
    </row>
    <row r="146" spans="1:15">
      <c r="A146">
        <v>1990</v>
      </c>
      <c r="B146">
        <v>0.36056247000000002</v>
      </c>
      <c r="C146">
        <f t="shared" si="18"/>
        <v>0.69445388690000009</v>
      </c>
      <c r="D146">
        <v>0.13300000000000001</v>
      </c>
      <c r="E146">
        <v>2E-3</v>
      </c>
      <c r="F146">
        <v>1E-3</v>
      </c>
      <c r="G146">
        <f>carbonhigh!L246</f>
        <v>338.56155218651242</v>
      </c>
      <c r="H146">
        <f t="shared" si="19"/>
        <v>1.1124512668020434</v>
      </c>
      <c r="I146">
        <f t="shared" si="23"/>
        <v>0.58198053962297513</v>
      </c>
      <c r="J146">
        <f t="shared" si="20"/>
        <v>9.0335270249613311E-2</v>
      </c>
      <c r="K146">
        <f>carboncycle!U246</f>
        <v>338.56155218651242</v>
      </c>
      <c r="L146">
        <f t="shared" si="21"/>
        <v>1.1124512668020434</v>
      </c>
      <c r="M146">
        <f t="shared" si="24"/>
        <v>0.58198053962297513</v>
      </c>
      <c r="N146">
        <f t="shared" si="22"/>
        <v>9.0335270249613311E-2</v>
      </c>
      <c r="O146" s="16">
        <f t="shared" si="17"/>
        <v>0</v>
      </c>
    </row>
    <row r="147" spans="1:15">
      <c r="A147">
        <v>1991</v>
      </c>
      <c r="B147">
        <v>0.33889654000000002</v>
      </c>
      <c r="C147">
        <f t="shared" si="18"/>
        <v>0.67278795690000004</v>
      </c>
      <c r="D147">
        <v>0.14000000000000001</v>
      </c>
      <c r="E147">
        <v>2.8000000000000001E-2</v>
      </c>
      <c r="F147">
        <v>8.0000000000000002E-3</v>
      </c>
      <c r="G147">
        <f>carbonhigh!L247</f>
        <v>340.31340318166463</v>
      </c>
      <c r="H147">
        <f t="shared" si="19"/>
        <v>1.1400629014747341</v>
      </c>
      <c r="I147">
        <f t="shared" si="23"/>
        <v>0.59886970290918362</v>
      </c>
      <c r="J147">
        <f t="shared" si="20"/>
        <v>9.3127815379654005E-2</v>
      </c>
      <c r="K147">
        <f>carboncycle!U247</f>
        <v>340.31340318166463</v>
      </c>
      <c r="L147">
        <f t="shared" si="21"/>
        <v>1.1400629014747341</v>
      </c>
      <c r="M147">
        <f t="shared" si="24"/>
        <v>0.59886970290918362</v>
      </c>
      <c r="N147">
        <f t="shared" si="22"/>
        <v>9.3127815379654005E-2</v>
      </c>
      <c r="O147" s="16">
        <f t="shared" si="17"/>
        <v>0</v>
      </c>
    </row>
    <row r="148" spans="1:15">
      <c r="A148">
        <v>1992</v>
      </c>
      <c r="B148">
        <v>0.124896795</v>
      </c>
      <c r="C148">
        <f t="shared" si="18"/>
        <v>0.45878821190000002</v>
      </c>
      <c r="D148">
        <v>0.13500000000000001</v>
      </c>
      <c r="E148">
        <v>6.0000000000000001E-3</v>
      </c>
      <c r="F148">
        <v>0</v>
      </c>
      <c r="G148">
        <f>carbonhigh!L248</f>
        <v>342.07918263701623</v>
      </c>
      <c r="H148">
        <f t="shared" si="19"/>
        <v>1.1677506031512332</v>
      </c>
      <c r="I148">
        <f t="shared" si="23"/>
        <v>0.61608259274537447</v>
      </c>
      <c r="J148">
        <f t="shared" si="20"/>
        <v>9.6000429300821727E-2</v>
      </c>
      <c r="K148">
        <f>carboncycle!U248</f>
        <v>342.07918263701623</v>
      </c>
      <c r="L148">
        <f t="shared" si="21"/>
        <v>1.1677506031512332</v>
      </c>
      <c r="M148">
        <f t="shared" si="24"/>
        <v>0.61608259274537447</v>
      </c>
      <c r="N148">
        <f t="shared" si="22"/>
        <v>9.6000429300821727E-2</v>
      </c>
      <c r="O148" s="16">
        <f t="shared" si="17"/>
        <v>0</v>
      </c>
    </row>
    <row r="149" spans="1:15">
      <c r="A149">
        <v>1993</v>
      </c>
      <c r="B149">
        <v>0.16565846000000001</v>
      </c>
      <c r="C149">
        <f t="shared" si="18"/>
        <v>0.49954987690000002</v>
      </c>
      <c r="D149">
        <v>0.128</v>
      </c>
      <c r="E149">
        <v>7.0000000000000001E-3</v>
      </c>
      <c r="F149">
        <v>4.0000000000000001E-3</v>
      </c>
      <c r="G149">
        <f>carbonhigh!L249</f>
        <v>343.78944575568528</v>
      </c>
      <c r="H149">
        <f t="shared" si="19"/>
        <v>1.19443188370727</v>
      </c>
      <c r="I149">
        <f t="shared" si="23"/>
        <v>0.63357785893029961</v>
      </c>
      <c r="J149">
        <f t="shared" si="20"/>
        <v>9.8954495989186791E-2</v>
      </c>
      <c r="K149">
        <f>carboncycle!U249</f>
        <v>343.78944575568528</v>
      </c>
      <c r="L149">
        <f t="shared" si="21"/>
        <v>1.19443188370727</v>
      </c>
      <c r="M149">
        <f t="shared" si="24"/>
        <v>0.63357785893029961</v>
      </c>
      <c r="N149">
        <f t="shared" si="22"/>
        <v>9.8954495989186791E-2</v>
      </c>
      <c r="O149" s="16">
        <f t="shared" si="17"/>
        <v>0</v>
      </c>
    </row>
    <row r="150" spans="1:15">
      <c r="A150">
        <v>1994</v>
      </c>
      <c r="B150">
        <v>0.23354976999999999</v>
      </c>
      <c r="C150">
        <f t="shared" si="18"/>
        <v>0.56744118690000001</v>
      </c>
      <c r="D150">
        <v>7.8E-2</v>
      </c>
      <c r="E150">
        <v>1.6E-2</v>
      </c>
      <c r="F150">
        <v>7.0000000000000001E-3</v>
      </c>
      <c r="G150">
        <f>carbonhigh!L250</f>
        <v>345.47441714684123</v>
      </c>
      <c r="H150">
        <f t="shared" si="19"/>
        <v>1.2205891084949083</v>
      </c>
      <c r="I150">
        <f t="shared" si="23"/>
        <v>0.65133050995055364</v>
      </c>
      <c r="J150">
        <f t="shared" si="20"/>
        <v>0.10199115669069231</v>
      </c>
      <c r="K150">
        <f>carboncycle!U250</f>
        <v>345.47441714684123</v>
      </c>
      <c r="L150">
        <f t="shared" si="21"/>
        <v>1.2205891084949083</v>
      </c>
      <c r="M150">
        <f t="shared" si="24"/>
        <v>0.65133050995055364</v>
      </c>
      <c r="N150">
        <f t="shared" si="22"/>
        <v>0.10199115669069231</v>
      </c>
      <c r="O150" s="16">
        <f t="shared" si="17"/>
        <v>0</v>
      </c>
    </row>
    <row r="151" spans="1:15">
      <c r="A151">
        <v>1995</v>
      </c>
      <c r="B151">
        <v>0.37686616000000001</v>
      </c>
      <c r="C151">
        <f t="shared" si="18"/>
        <v>0.71075757690000008</v>
      </c>
      <c r="D151">
        <v>0.115</v>
      </c>
      <c r="E151">
        <v>2.3E-2</v>
      </c>
      <c r="F151">
        <v>0.01</v>
      </c>
      <c r="G151">
        <f>carbonhigh!L251</f>
        <v>347.19112436073488</v>
      </c>
      <c r="H151">
        <f t="shared" si="19"/>
        <v>1.2471081190391364</v>
      </c>
      <c r="I151">
        <f t="shared" si="23"/>
        <v>0.66934390572121449</v>
      </c>
      <c r="J151">
        <f t="shared" si="20"/>
        <v>0.10511140421720833</v>
      </c>
      <c r="K151">
        <f>carboncycle!U251</f>
        <v>347.19112436073488</v>
      </c>
      <c r="L151">
        <f t="shared" si="21"/>
        <v>1.2471081190391364</v>
      </c>
      <c r="M151">
        <f t="shared" si="24"/>
        <v>0.66934390572121449</v>
      </c>
      <c r="N151">
        <f t="shared" si="22"/>
        <v>0.10511140421720833</v>
      </c>
      <c r="O151" s="16">
        <f t="shared" si="17"/>
        <v>0</v>
      </c>
    </row>
    <row r="152" spans="1:15">
      <c r="A152">
        <v>1996</v>
      </c>
      <c r="B152">
        <v>0.27668939999999997</v>
      </c>
      <c r="C152">
        <f t="shared" si="18"/>
        <v>0.61058081689999999</v>
      </c>
      <c r="D152">
        <v>9.2999999999999999E-2</v>
      </c>
      <c r="E152">
        <v>4.3999999999999997E-2</v>
      </c>
      <c r="F152">
        <v>1.9E-2</v>
      </c>
      <c r="G152">
        <f>carbonhigh!L252</f>
        <v>348.94979598741145</v>
      </c>
      <c r="H152">
        <f t="shared" si="19"/>
        <v>1.2741397528491138</v>
      </c>
      <c r="I152">
        <f t="shared" si="23"/>
        <v>0.68762598846179779</v>
      </c>
      <c r="J152">
        <f t="shared" si="20"/>
        <v>0.10831624482575108</v>
      </c>
      <c r="K152">
        <f>carboncycle!U252</f>
        <v>348.94979598741145</v>
      </c>
      <c r="L152">
        <f t="shared" si="21"/>
        <v>1.2741397528491138</v>
      </c>
      <c r="M152">
        <f t="shared" si="24"/>
        <v>0.68762598846179779</v>
      </c>
      <c r="N152">
        <f t="shared" si="22"/>
        <v>0.10831624482575108</v>
      </c>
      <c r="O152" s="16">
        <f t="shared" si="17"/>
        <v>0</v>
      </c>
    </row>
    <row r="153" spans="1:15">
      <c r="A153">
        <v>1997</v>
      </c>
      <c r="B153">
        <v>0.42230849999999998</v>
      </c>
      <c r="C153">
        <f t="shared" si="18"/>
        <v>0.75619991689999999</v>
      </c>
      <c r="D153">
        <v>0.13800000000000001</v>
      </c>
      <c r="E153">
        <v>1.9E-2</v>
      </c>
      <c r="F153">
        <v>8.9999999999999993E-3</v>
      </c>
      <c r="G153">
        <f>carbonhigh!L253</f>
        <v>350.74371546597212</v>
      </c>
      <c r="H153">
        <f t="shared" si="19"/>
        <v>1.3015731650006379</v>
      </c>
      <c r="I153">
        <f t="shared" si="23"/>
        <v>0.70618100247113536</v>
      </c>
      <c r="J153">
        <f t="shared" si="20"/>
        <v>0.11160672416960384</v>
      </c>
      <c r="K153">
        <f>carboncycle!U253</f>
        <v>350.74371546597212</v>
      </c>
      <c r="L153">
        <f t="shared" si="21"/>
        <v>1.3015731650006379</v>
      </c>
      <c r="M153">
        <f t="shared" si="24"/>
        <v>0.70618100247113536</v>
      </c>
      <c r="N153">
        <f t="shared" si="22"/>
        <v>0.11160672416960384</v>
      </c>
      <c r="O153" s="16">
        <f t="shared" si="17"/>
        <v>0</v>
      </c>
    </row>
    <row r="154" spans="1:15">
      <c r="A154">
        <v>1998</v>
      </c>
      <c r="B154">
        <v>0.57731646000000003</v>
      </c>
      <c r="C154">
        <f t="shared" si="18"/>
        <v>0.91120787690000005</v>
      </c>
      <c r="D154">
        <v>0.215</v>
      </c>
      <c r="E154">
        <v>0.03</v>
      </c>
      <c r="F154">
        <v>1.2E-2</v>
      </c>
      <c r="G154">
        <f>carbonhigh!L254</f>
        <v>352.56470309445297</v>
      </c>
      <c r="H154">
        <f t="shared" si="19"/>
        <v>1.3292773850143107</v>
      </c>
      <c r="I154">
        <f t="shared" si="23"/>
        <v>0.72500899117246786</v>
      </c>
      <c r="J154">
        <f t="shared" si="20"/>
        <v>0.11498390607035654</v>
      </c>
      <c r="K154">
        <f>carboncycle!U254</f>
        <v>352.56470309445297</v>
      </c>
      <c r="L154">
        <f t="shared" si="21"/>
        <v>1.3292773850143107</v>
      </c>
      <c r="M154">
        <f t="shared" si="24"/>
        <v>0.72500899117246786</v>
      </c>
      <c r="N154">
        <f t="shared" si="22"/>
        <v>0.11498390607035654</v>
      </c>
      <c r="O154" s="16">
        <f t="shared" si="17"/>
        <v>0</v>
      </c>
    </row>
    <row r="155" spans="1:15">
      <c r="A155">
        <v>1999</v>
      </c>
      <c r="B155">
        <v>0.32448496999999998</v>
      </c>
      <c r="C155">
        <f t="shared" si="18"/>
        <v>0.6583763869</v>
      </c>
      <c r="D155">
        <v>4.2999999999999997E-2</v>
      </c>
      <c r="E155">
        <v>4.1000000000000002E-2</v>
      </c>
      <c r="F155">
        <v>1.4999999999999999E-2</v>
      </c>
      <c r="G155">
        <f>carbonhigh!L255</f>
        <v>354.34754466009747</v>
      </c>
      <c r="H155">
        <f t="shared" si="19"/>
        <v>1.3562629765903571</v>
      </c>
      <c r="I155">
        <f t="shared" si="23"/>
        <v>0.74407926743636887</v>
      </c>
      <c r="J155">
        <f t="shared" si="20"/>
        <v>0.11844884855373652</v>
      </c>
      <c r="K155">
        <f>carboncycle!U255</f>
        <v>354.34754466009747</v>
      </c>
      <c r="L155">
        <f t="shared" si="21"/>
        <v>1.3562629765903571</v>
      </c>
      <c r="M155">
        <f t="shared" si="24"/>
        <v>0.74407926743636887</v>
      </c>
      <c r="N155">
        <f t="shared" si="22"/>
        <v>0.11844884855373652</v>
      </c>
      <c r="O155" s="16">
        <f t="shared" si="17"/>
        <v>0</v>
      </c>
    </row>
    <row r="156" spans="1:15">
      <c r="A156">
        <v>2000</v>
      </c>
      <c r="B156">
        <v>0.33108480000000001</v>
      </c>
      <c r="C156">
        <f t="shared" si="18"/>
        <v>0.66497621689999997</v>
      </c>
      <c r="D156">
        <v>7.4999999999999997E-2</v>
      </c>
      <c r="E156">
        <v>4.2999999999999997E-2</v>
      </c>
      <c r="F156">
        <v>1.7999999999999999E-2</v>
      </c>
      <c r="G156">
        <f>carbonhigh!L256</f>
        <v>356.08206037649791</v>
      </c>
      <c r="H156">
        <f t="shared" si="19"/>
        <v>1.3823871061466175</v>
      </c>
      <c r="I156">
        <f t="shared" si="23"/>
        <v>0.76335772685875258</v>
      </c>
      <c r="J156">
        <f t="shared" si="20"/>
        <v>0.12200242933298988</v>
      </c>
      <c r="K156">
        <f>carboncycle!U256</f>
        <v>356.08206037649791</v>
      </c>
      <c r="L156">
        <f t="shared" si="21"/>
        <v>1.3823871061466175</v>
      </c>
      <c r="M156">
        <f t="shared" si="24"/>
        <v>0.76335772685875258</v>
      </c>
      <c r="N156">
        <f t="shared" si="22"/>
        <v>0.12200242933298988</v>
      </c>
      <c r="O156" s="16">
        <f t="shared" si="17"/>
        <v>0</v>
      </c>
    </row>
    <row r="157" spans="1:15">
      <c r="A157">
        <v>2001</v>
      </c>
      <c r="B157">
        <v>0.48928033999999998</v>
      </c>
      <c r="C157">
        <f t="shared" si="18"/>
        <v>0.8231717569</v>
      </c>
      <c r="D157">
        <v>0.14000000000000001</v>
      </c>
      <c r="E157">
        <v>3.4000000000000002E-2</v>
      </c>
      <c r="F157">
        <v>1.2999999999999999E-2</v>
      </c>
      <c r="G157">
        <f>carbonhigh!L257</f>
        <v>357.87475509017264</v>
      </c>
      <c r="H157">
        <f t="shared" si="19"/>
        <v>1.4092541005267196</v>
      </c>
      <c r="I157">
        <f t="shared" si="23"/>
        <v>0.78286123490522375</v>
      </c>
      <c r="J157">
        <f t="shared" si="20"/>
        <v>0.12564532742293621</v>
      </c>
      <c r="K157">
        <f>carboncycle!U257</f>
        <v>357.87475509017264</v>
      </c>
      <c r="L157">
        <f t="shared" si="21"/>
        <v>1.4092541005267196</v>
      </c>
      <c r="M157">
        <f t="shared" si="24"/>
        <v>0.78286123490522375</v>
      </c>
      <c r="N157">
        <f t="shared" si="22"/>
        <v>0.12564532742293621</v>
      </c>
      <c r="O157" s="16">
        <f t="shared" si="17"/>
        <v>0</v>
      </c>
    </row>
    <row r="158" spans="1:15">
      <c r="A158">
        <v>2002</v>
      </c>
      <c r="B158">
        <v>0.54346649999999996</v>
      </c>
      <c r="C158">
        <f t="shared" si="18"/>
        <v>0.87735791689999998</v>
      </c>
      <c r="D158">
        <v>0.20599999999999999</v>
      </c>
      <c r="E158">
        <v>6.8000000000000005E-2</v>
      </c>
      <c r="F158">
        <v>2.7E-2</v>
      </c>
      <c r="G158">
        <f>carbonhigh!L258</f>
        <v>359.72195426131492</v>
      </c>
      <c r="H158">
        <f t="shared" si="19"/>
        <v>1.4367975306034066</v>
      </c>
      <c r="I158">
        <f t="shared" si="23"/>
        <v>0.80260404219969861</v>
      </c>
      <c r="J158">
        <f t="shared" si="20"/>
        <v>0.12937831377743561</v>
      </c>
      <c r="K158">
        <f>carboncycle!U258</f>
        <v>359.72195426131492</v>
      </c>
      <c r="L158">
        <f t="shared" si="21"/>
        <v>1.4367975306034066</v>
      </c>
      <c r="M158">
        <f t="shared" si="24"/>
        <v>0.80260404219969861</v>
      </c>
      <c r="N158">
        <f t="shared" si="22"/>
        <v>0.12937831377743561</v>
      </c>
      <c r="O158" s="16">
        <f t="shared" si="17"/>
        <v>0</v>
      </c>
    </row>
    <row r="159" spans="1:15">
      <c r="A159">
        <v>2003</v>
      </c>
      <c r="B159">
        <v>0.54417020000000005</v>
      </c>
      <c r="C159">
        <f t="shared" si="18"/>
        <v>0.87806161690000006</v>
      </c>
      <c r="D159">
        <v>0.22700000000000001</v>
      </c>
      <c r="E159">
        <v>9.0999999999999998E-2</v>
      </c>
      <c r="F159">
        <v>4.1000000000000002E-2</v>
      </c>
      <c r="G159">
        <f>carbonhigh!L259</f>
        <v>361.57371780769779</v>
      </c>
      <c r="H159">
        <f t="shared" si="19"/>
        <v>1.4642674215844711</v>
      </c>
      <c r="I159">
        <f t="shared" si="23"/>
        <v>0.82257663700248562</v>
      </c>
      <c r="J159">
        <f t="shared" si="20"/>
        <v>0.13320223591487407</v>
      </c>
      <c r="K159">
        <f>carboncycle!U259</f>
        <v>361.57371780769779</v>
      </c>
      <c r="L159">
        <f t="shared" si="21"/>
        <v>1.4642674215844711</v>
      </c>
      <c r="M159">
        <f t="shared" si="24"/>
        <v>0.82257663700248562</v>
      </c>
      <c r="N159">
        <f t="shared" si="22"/>
        <v>0.13320223591487407</v>
      </c>
      <c r="O159" s="16">
        <f t="shared" si="17"/>
        <v>0</v>
      </c>
    </row>
    <row r="160" spans="1:15">
      <c r="A160">
        <v>2004</v>
      </c>
      <c r="B160">
        <v>0.46737072000000002</v>
      </c>
      <c r="C160">
        <f t="shared" si="18"/>
        <v>0.80126213690000003</v>
      </c>
      <c r="D160">
        <v>0.25900000000000001</v>
      </c>
      <c r="E160">
        <v>0.105</v>
      </c>
      <c r="F160">
        <v>4.9000000000000002E-2</v>
      </c>
      <c r="G160">
        <f>carbonhigh!L260</f>
        <v>363.59579605631433</v>
      </c>
      <c r="H160">
        <f t="shared" si="19"/>
        <v>1.4941036087418835</v>
      </c>
      <c r="I160">
        <f t="shared" si="23"/>
        <v>0.84284562133624152</v>
      </c>
      <c r="J160">
        <f t="shared" si="20"/>
        <v>0.13711788251305171</v>
      </c>
      <c r="K160">
        <f>carboncycle!U260</f>
        <v>363.59579605631433</v>
      </c>
      <c r="L160">
        <f t="shared" si="21"/>
        <v>1.4941036087418835</v>
      </c>
      <c r="M160">
        <f t="shared" si="24"/>
        <v>0.84284562133624152</v>
      </c>
      <c r="N160">
        <f t="shared" si="22"/>
        <v>0.13711788251305171</v>
      </c>
      <c r="O160" s="16">
        <f t="shared" si="17"/>
        <v>0</v>
      </c>
    </row>
    <row r="161" spans="1:15">
      <c r="A161">
        <v>2005</v>
      </c>
      <c r="B161">
        <v>0.60686255</v>
      </c>
      <c r="C161">
        <f t="shared" si="18"/>
        <v>0.94075396690000002</v>
      </c>
      <c r="D161">
        <v>0.247</v>
      </c>
      <c r="E161">
        <v>8.6999999999999994E-2</v>
      </c>
      <c r="F161">
        <v>3.9E-2</v>
      </c>
      <c r="G161">
        <f>carbonhigh!L261</f>
        <v>365.76462802191975</v>
      </c>
      <c r="H161">
        <f t="shared" si="19"/>
        <v>1.5259213077370404</v>
      </c>
      <c r="I161">
        <f t="shared" si="23"/>
        <v>0.86346345313218775</v>
      </c>
      <c r="J161">
        <f t="shared" si="20"/>
        <v>0.14112641606956744</v>
      </c>
      <c r="K161">
        <f>carboncycle!U261</f>
        <v>365.76462802191975</v>
      </c>
      <c r="L161">
        <f t="shared" si="21"/>
        <v>1.5259213077370404</v>
      </c>
      <c r="M161">
        <f t="shared" si="24"/>
        <v>0.86346345313218775</v>
      </c>
      <c r="N161">
        <f t="shared" si="22"/>
        <v>0.14112641606956744</v>
      </c>
      <c r="O161" s="16">
        <f t="shared" si="17"/>
        <v>0</v>
      </c>
    </row>
    <row r="162" spans="1:15">
      <c r="A162">
        <v>2006</v>
      </c>
      <c r="B162">
        <v>0.57255270000000003</v>
      </c>
      <c r="C162">
        <f t="shared" si="18"/>
        <v>0.90644411690000004</v>
      </c>
      <c r="D162">
        <v>0.23699999999999999</v>
      </c>
      <c r="E162">
        <v>0.10199999999999999</v>
      </c>
      <c r="F162">
        <v>4.8000000000000001E-2</v>
      </c>
      <c r="G162">
        <f>carbonhigh!L262</f>
        <v>368.03652007621258</v>
      </c>
      <c r="H162">
        <f t="shared" si="19"/>
        <v>1.5590492508005818</v>
      </c>
      <c r="I162">
        <f t="shared" si="23"/>
        <v>0.8844600158147744</v>
      </c>
      <c r="J162">
        <f t="shared" si="20"/>
        <v>0.14522929044008312</v>
      </c>
      <c r="K162">
        <f>carboncycle!U262</f>
        <v>368.03652007621258</v>
      </c>
      <c r="L162">
        <f t="shared" si="21"/>
        <v>1.5590492508005818</v>
      </c>
      <c r="M162">
        <f t="shared" si="24"/>
        <v>0.8844600158147744</v>
      </c>
      <c r="N162">
        <f t="shared" si="22"/>
        <v>0.14522929044008312</v>
      </c>
      <c r="O162" s="16">
        <f t="shared" si="17"/>
        <v>0</v>
      </c>
    </row>
    <row r="163" spans="1:15">
      <c r="A163">
        <v>2007</v>
      </c>
      <c r="B163">
        <v>0.59170129999999999</v>
      </c>
      <c r="C163">
        <f t="shared" si="18"/>
        <v>0.9255927169</v>
      </c>
      <c r="D163">
        <v>0.19</v>
      </c>
      <c r="E163">
        <v>9.6000000000000002E-2</v>
      </c>
      <c r="F163">
        <v>4.7E-2</v>
      </c>
      <c r="G163">
        <f>carbonhigh!L263</f>
        <v>370.39056958277882</v>
      </c>
      <c r="H163">
        <f t="shared" si="19"/>
        <v>1.593160154100324</v>
      </c>
      <c r="I163">
        <f t="shared" si="23"/>
        <v>0.90585405086635418</v>
      </c>
      <c r="J163">
        <f t="shared" si="20"/>
        <v>0.14942812096021135</v>
      </c>
      <c r="K163">
        <f>carboncycle!U263</f>
        <v>370.39056958277882</v>
      </c>
      <c r="L163">
        <f t="shared" si="21"/>
        <v>1.593160154100324</v>
      </c>
      <c r="M163">
        <f t="shared" si="24"/>
        <v>0.90585405086635418</v>
      </c>
      <c r="N163">
        <f t="shared" si="22"/>
        <v>0.14942812096021135</v>
      </c>
      <c r="O163" s="16">
        <f t="shared" si="17"/>
        <v>0</v>
      </c>
    </row>
    <row r="164" spans="1:15">
      <c r="A164">
        <v>2008</v>
      </c>
      <c r="B164">
        <v>0.46564983999999998</v>
      </c>
      <c r="C164">
        <f t="shared" si="18"/>
        <v>0.7995412569</v>
      </c>
      <c r="D164">
        <v>0.14899999999999999</v>
      </c>
      <c r="E164">
        <v>0.10299999999999999</v>
      </c>
      <c r="F164">
        <v>0.05</v>
      </c>
      <c r="G164">
        <f>carbonhigh!L264</f>
        <v>372.79263492279495</v>
      </c>
      <c r="H164">
        <f t="shared" si="19"/>
        <v>1.6277440743011036</v>
      </c>
      <c r="I164">
        <f t="shared" si="23"/>
        <v>0.92764785213815693</v>
      </c>
      <c r="J164">
        <f t="shared" si="20"/>
        <v>0.15372462024207825</v>
      </c>
      <c r="K164">
        <f>carboncycle!U264</f>
        <v>372.79263492279495</v>
      </c>
      <c r="L164">
        <f t="shared" si="21"/>
        <v>1.6277440743011036</v>
      </c>
      <c r="M164">
        <f t="shared" si="24"/>
        <v>0.92764785213815693</v>
      </c>
      <c r="N164">
        <f t="shared" si="22"/>
        <v>0.15372462024207825</v>
      </c>
      <c r="O164" s="16">
        <f t="shared" si="17"/>
        <v>0</v>
      </c>
    </row>
    <row r="165" spans="1:15">
      <c r="A165">
        <v>2009</v>
      </c>
      <c r="B165">
        <v>0.59678169999999997</v>
      </c>
      <c r="C165">
        <f t="shared" si="18"/>
        <v>0.93067311689999999</v>
      </c>
      <c r="D165">
        <v>0.255</v>
      </c>
      <c r="E165">
        <v>0.105</v>
      </c>
      <c r="F165">
        <v>5.0999999999999997E-2</v>
      </c>
      <c r="G165">
        <f>carbonhigh!L265</f>
        <v>375.2498104521967</v>
      </c>
      <c r="H165">
        <f t="shared" si="19"/>
        <v>1.6628916423170492</v>
      </c>
      <c r="I165">
        <f t="shared" si="23"/>
        <v>0.94984646593079902</v>
      </c>
      <c r="J165">
        <f t="shared" si="20"/>
        <v>0.15812050419924797</v>
      </c>
      <c r="K165">
        <f>carboncycle!U265</f>
        <v>375.2498104521967</v>
      </c>
      <c r="L165">
        <f t="shared" si="21"/>
        <v>1.6628916423170492</v>
      </c>
      <c r="M165">
        <f t="shared" si="24"/>
        <v>0.94984646593079902</v>
      </c>
      <c r="N165">
        <f t="shared" si="22"/>
        <v>0.15812050419924797</v>
      </c>
      <c r="O165" s="16">
        <f t="shared" si="17"/>
        <v>0</v>
      </c>
    </row>
    <row r="166" spans="1:15">
      <c r="A166">
        <v>2010</v>
      </c>
      <c r="B166">
        <v>0.68037146000000004</v>
      </c>
      <c r="C166">
        <f t="shared" si="18"/>
        <v>1.0142628769000002</v>
      </c>
      <c r="D166">
        <v>0.26700000000000002</v>
      </c>
      <c r="E166">
        <v>0.11</v>
      </c>
      <c r="F166">
        <v>5.5E-2</v>
      </c>
      <c r="G166">
        <f>carbonhigh!L266</f>
        <v>377.85624229669594</v>
      </c>
      <c r="H166">
        <f t="shared" si="19"/>
        <v>1.699923521140658</v>
      </c>
      <c r="I166">
        <f t="shared" si="23"/>
        <v>0.97249581135462226</v>
      </c>
      <c r="J166">
        <f t="shared" si="20"/>
        <v>0.16261750766188318</v>
      </c>
      <c r="K166">
        <f>carboncycle!U266</f>
        <v>377.85624229669594</v>
      </c>
      <c r="L166">
        <f t="shared" si="21"/>
        <v>1.699923521140658</v>
      </c>
      <c r="M166">
        <f t="shared" si="24"/>
        <v>0.97249581135462226</v>
      </c>
      <c r="N166">
        <f t="shared" si="22"/>
        <v>0.16261750766188318</v>
      </c>
      <c r="O166" s="16">
        <f t="shared" si="17"/>
        <v>0</v>
      </c>
    </row>
    <row r="167" spans="1:15">
      <c r="A167">
        <v>2011</v>
      </c>
      <c r="B167">
        <v>0.53769772999999998</v>
      </c>
      <c r="C167">
        <f t="shared" si="18"/>
        <v>0.8715891469</v>
      </c>
      <c r="D167">
        <v>0.19700000000000001</v>
      </c>
      <c r="E167">
        <v>0.115</v>
      </c>
      <c r="F167">
        <v>5.8000000000000003E-2</v>
      </c>
      <c r="G167">
        <f>carbonhigh!L267</f>
        <v>380.57658216083803</v>
      </c>
      <c r="H167">
        <f t="shared" si="19"/>
        <v>1.7383023470993209</v>
      </c>
      <c r="I167">
        <f t="shared" si="23"/>
        <v>0.99562361263607768</v>
      </c>
      <c r="J167">
        <f t="shared" si="20"/>
        <v>0.16721761642685795</v>
      </c>
      <c r="K167">
        <f>carboncycle!U267</f>
        <v>380.57658216083803</v>
      </c>
      <c r="L167">
        <f t="shared" si="21"/>
        <v>1.7383023470993209</v>
      </c>
      <c r="M167">
        <f t="shared" si="24"/>
        <v>0.99562361263607768</v>
      </c>
      <c r="N167">
        <f t="shared" si="22"/>
        <v>0.16721761642685795</v>
      </c>
      <c r="O167" s="16">
        <f t="shared" si="17"/>
        <v>0</v>
      </c>
    </row>
    <row r="168" spans="1:15">
      <c r="A168">
        <v>2012</v>
      </c>
      <c r="B168">
        <v>0.57760710000000004</v>
      </c>
      <c r="C168">
        <f t="shared" si="18"/>
        <v>0.91149851690000006</v>
      </c>
      <c r="D168">
        <v>0.215</v>
      </c>
      <c r="E168">
        <v>0.11600000000000001</v>
      </c>
      <c r="F168">
        <v>6.0999999999999999E-2</v>
      </c>
      <c r="G168">
        <f>carbonhigh!L268</f>
        <v>383.39404452369945</v>
      </c>
      <c r="H168">
        <f t="shared" si="19"/>
        <v>1.7777632673284514</v>
      </c>
      <c r="I168">
        <f t="shared" si="23"/>
        <v>1.019248466621991</v>
      </c>
      <c r="J168">
        <f t="shared" si="20"/>
        <v>0.17192296248532632</v>
      </c>
      <c r="K168">
        <f>carboncycle!U268</f>
        <v>383.39404452369945</v>
      </c>
      <c r="L168">
        <f t="shared" si="21"/>
        <v>1.7777632673284514</v>
      </c>
      <c r="M168">
        <f t="shared" si="24"/>
        <v>1.019248466621991</v>
      </c>
      <c r="N168">
        <f t="shared" si="22"/>
        <v>0.17192296248532632</v>
      </c>
      <c r="O168" s="16">
        <f t="shared" si="17"/>
        <v>0</v>
      </c>
    </row>
    <row r="169" spans="1:15">
      <c r="A169">
        <v>2013</v>
      </c>
      <c r="B169">
        <v>0.6235754</v>
      </c>
      <c r="C169">
        <f t="shared" si="18"/>
        <v>0.95746681690000002</v>
      </c>
      <c r="D169">
        <v>0.26100000000000001</v>
      </c>
      <c r="E169">
        <v>0.13300000000000001</v>
      </c>
      <c r="F169">
        <v>7.0999999999999994E-2</v>
      </c>
      <c r="G169">
        <f>carbonhigh!L269</f>
        <v>386.33716076958956</v>
      </c>
      <c r="H169">
        <f t="shared" si="19"/>
        <v>1.8186755976066509</v>
      </c>
      <c r="I169">
        <f t="shared" si="23"/>
        <v>1.0433998454135491</v>
      </c>
      <c r="J169">
        <f t="shared" si="20"/>
        <v>0.17673577134882257</v>
      </c>
      <c r="K169">
        <f>carboncycle!U269</f>
        <v>386.33716076958956</v>
      </c>
      <c r="L169">
        <f t="shared" si="21"/>
        <v>1.8186755976066509</v>
      </c>
      <c r="M169">
        <f t="shared" si="24"/>
        <v>1.0433998454135491</v>
      </c>
      <c r="N169">
        <f t="shared" si="22"/>
        <v>0.17673577134882257</v>
      </c>
      <c r="O169" s="16">
        <f t="shared" si="17"/>
        <v>0</v>
      </c>
    </row>
    <row r="170" spans="1:15">
      <c r="A170">
        <v>2014</v>
      </c>
      <c r="B170">
        <v>0.67287165000000004</v>
      </c>
      <c r="C170">
        <f t="shared" si="18"/>
        <v>1.0067630669000001</v>
      </c>
      <c r="D170">
        <v>0.29899999999999999</v>
      </c>
      <c r="E170">
        <v>0.14000000000000001</v>
      </c>
      <c r="F170">
        <v>7.5999999999999998E-2</v>
      </c>
      <c r="G170">
        <f>carbonhigh!L270</f>
        <v>389.26584673068675</v>
      </c>
      <c r="H170">
        <f t="shared" si="19"/>
        <v>1.859079113862725</v>
      </c>
      <c r="I170">
        <f t="shared" si="23"/>
        <v>1.0680453709222129</v>
      </c>
      <c r="J170">
        <f t="shared" si="20"/>
        <v>0.18165842328951021</v>
      </c>
      <c r="K170">
        <f>carboncycle!U270</f>
        <v>389.26584673068675</v>
      </c>
      <c r="L170">
        <f t="shared" si="21"/>
        <v>1.859079113862725</v>
      </c>
      <c r="M170">
        <f t="shared" si="24"/>
        <v>1.0680453709222129</v>
      </c>
      <c r="N170">
        <f t="shared" si="22"/>
        <v>0.18165842328951021</v>
      </c>
      <c r="O170" s="16">
        <f t="shared" si="17"/>
        <v>0</v>
      </c>
    </row>
    <row r="171" spans="1:15">
      <c r="A171">
        <v>2015</v>
      </c>
      <c r="B171">
        <v>0.82511436999999999</v>
      </c>
      <c r="C171">
        <f t="shared" si="18"/>
        <v>1.1590057868999999</v>
      </c>
      <c r="D171">
        <v>0.436</v>
      </c>
      <c r="E171">
        <v>0.16</v>
      </c>
      <c r="F171">
        <v>8.5000000000000006E-2</v>
      </c>
      <c r="G171">
        <f>carbonhigh!L271</f>
        <v>392.09072808516078</v>
      </c>
      <c r="H171">
        <f t="shared" si="19"/>
        <v>1.897763580291657</v>
      </c>
      <c r="I171">
        <f t="shared" si="23"/>
        <v>1.0931161543173469</v>
      </c>
      <c r="J171">
        <f t="shared" si="20"/>
        <v>0.18669310115206394</v>
      </c>
      <c r="K171">
        <f>carboncycle!U271</f>
        <v>392.09072808516078</v>
      </c>
      <c r="L171">
        <f t="shared" si="21"/>
        <v>1.897763580291657</v>
      </c>
      <c r="M171">
        <f t="shared" si="24"/>
        <v>1.0931161543173469</v>
      </c>
      <c r="N171">
        <f t="shared" si="22"/>
        <v>0.18669310115206394</v>
      </c>
      <c r="O171" s="16">
        <f t="shared" si="17"/>
        <v>0</v>
      </c>
    </row>
    <row r="172" spans="1:15">
      <c r="A172">
        <v>2016</v>
      </c>
      <c r="B172">
        <v>0.93292713000000005</v>
      </c>
      <c r="C172">
        <f t="shared" si="18"/>
        <v>1.2668185469000002</v>
      </c>
      <c r="D172">
        <v>0.44400000000000001</v>
      </c>
      <c r="E172">
        <v>0.14799999999999999</v>
      </c>
      <c r="F172">
        <v>7.9000000000000001E-2</v>
      </c>
      <c r="G172">
        <f>carbonhigh!L272</f>
        <v>395.16506635776108</v>
      </c>
      <c r="H172">
        <f t="shared" si="19"/>
        <v>1.9395487115915524</v>
      </c>
      <c r="I172">
        <f t="shared" si="23"/>
        <v>1.1186953199159138</v>
      </c>
      <c r="J172">
        <f t="shared" si="20"/>
        <v>0.19184158409404276</v>
      </c>
      <c r="K172">
        <f>carboncycle!U272</f>
        <v>395.16506635776108</v>
      </c>
      <c r="L172">
        <f t="shared" si="21"/>
        <v>1.9395487115915524</v>
      </c>
      <c r="M172">
        <f t="shared" si="24"/>
        <v>1.1186953199159138</v>
      </c>
      <c r="N172">
        <f t="shared" si="22"/>
        <v>0.19184158409404276</v>
      </c>
      <c r="O172" s="16">
        <f t="shared" si="17"/>
        <v>0</v>
      </c>
    </row>
    <row r="173" spans="1:15">
      <c r="A173">
        <v>2017</v>
      </c>
      <c r="B173">
        <v>0.84517425000000002</v>
      </c>
      <c r="C173">
        <f t="shared" si="18"/>
        <v>1.1790656669000001</v>
      </c>
      <c r="D173">
        <v>0.40500000000000003</v>
      </c>
      <c r="E173">
        <v>0.16800000000000001</v>
      </c>
      <c r="F173">
        <v>8.8999999999999996E-2</v>
      </c>
      <c r="G173">
        <f>carbonhigh!L273</f>
        <v>398.34301315200088</v>
      </c>
      <c r="H173">
        <f t="shared" si="19"/>
        <v>1.9824017251658488</v>
      </c>
      <c r="I173">
        <f t="shared" si="23"/>
        <v>1.1448001150606422</v>
      </c>
      <c r="J173">
        <f t="shared" si="20"/>
        <v>0.19710611331351099</v>
      </c>
      <c r="K173">
        <f>carboncycle!U273</f>
        <v>398.34301315200088</v>
      </c>
      <c r="L173">
        <f t="shared" si="21"/>
        <v>1.9824017251658488</v>
      </c>
      <c r="M173">
        <f t="shared" si="24"/>
        <v>1.1448001150606422</v>
      </c>
      <c r="N173">
        <f t="shared" si="22"/>
        <v>0.19710611331351099</v>
      </c>
      <c r="O173" s="16">
        <f t="shared" si="17"/>
        <v>0</v>
      </c>
    </row>
    <row r="174" spans="1:15">
      <c r="A174">
        <v>2018</v>
      </c>
      <c r="B174">
        <v>0.76265400000000005</v>
      </c>
      <c r="C174">
        <f t="shared" si="18"/>
        <v>1.0965454169000002</v>
      </c>
      <c r="D174">
        <v>0.38300000000000001</v>
      </c>
      <c r="E174">
        <v>0.17699999999999999</v>
      </c>
      <c r="F174">
        <v>9.0999999999999998E-2</v>
      </c>
      <c r="G174">
        <f>carbonhigh!L274</f>
        <v>401.53383121249766</v>
      </c>
      <c r="H174">
        <f t="shared" si="19"/>
        <v>2.025085714071436</v>
      </c>
      <c r="I174">
        <f t="shared" si="23"/>
        <v>1.1714088101365878</v>
      </c>
      <c r="J174">
        <f t="shared" si="20"/>
        <v>0.20248901524343471</v>
      </c>
      <c r="K174">
        <f>carboncycle!U274</f>
        <v>401.53383121249766</v>
      </c>
      <c r="L174">
        <f t="shared" si="21"/>
        <v>2.025085714071436</v>
      </c>
      <c r="M174">
        <f t="shared" si="24"/>
        <v>1.1714088101365878</v>
      </c>
      <c r="N174">
        <f t="shared" si="22"/>
        <v>0.20248901524343471</v>
      </c>
      <c r="O174" s="16">
        <f t="shared" si="17"/>
        <v>0</v>
      </c>
    </row>
    <row r="175" spans="1:15">
      <c r="A175">
        <v>2019</v>
      </c>
      <c r="B175">
        <v>0.89107259999999999</v>
      </c>
      <c r="C175">
        <f t="shared" si="18"/>
        <v>1.2249640169</v>
      </c>
      <c r="D175">
        <v>0.45600000000000002</v>
      </c>
      <c r="E175">
        <v>0.187</v>
      </c>
      <c r="F175">
        <v>9.6000000000000002E-2</v>
      </c>
      <c r="G175">
        <f>carbonhigh!L275</f>
        <v>404.77089308142513</v>
      </c>
      <c r="H175">
        <f t="shared" si="19"/>
        <v>2.0680431060389921</v>
      </c>
      <c r="I175">
        <f t="shared" si="23"/>
        <v>1.198514153417471</v>
      </c>
      <c r="J175">
        <f t="shared" si="20"/>
        <v>0.20799247967842782</v>
      </c>
      <c r="K175">
        <f>carboncycle!U275</f>
        <v>404.77089308142513</v>
      </c>
      <c r="L175">
        <f t="shared" si="21"/>
        <v>2.0680431060389921</v>
      </c>
      <c r="M175">
        <f t="shared" si="24"/>
        <v>1.198514153417471</v>
      </c>
      <c r="N175">
        <f t="shared" si="22"/>
        <v>0.20799247967842782</v>
      </c>
      <c r="O175" s="16">
        <f t="shared" si="17"/>
        <v>0</v>
      </c>
    </row>
    <row r="176" spans="1:15">
      <c r="A176">
        <v>2020</v>
      </c>
      <c r="B176">
        <v>0.9227938</v>
      </c>
      <c r="C176">
        <f t="shared" si="18"/>
        <v>1.2566852169</v>
      </c>
      <c r="D176">
        <v>0.436</v>
      </c>
      <c r="E176">
        <v>0.185</v>
      </c>
      <c r="F176">
        <v>9.7000000000000003E-2</v>
      </c>
      <c r="G176">
        <f>carbonhigh!L276</f>
        <v>407.96009088259655</v>
      </c>
      <c r="H176">
        <f t="shared" si="19"/>
        <v>2.1100306668662783</v>
      </c>
      <c r="I176">
        <f t="shared" si="23"/>
        <v>1.226070527262122</v>
      </c>
      <c r="J176">
        <f t="shared" si="20"/>
        <v>0.2136186427852656</v>
      </c>
      <c r="K176">
        <f>carboncycle!U276</f>
        <v>407.96009088259655</v>
      </c>
      <c r="L176">
        <f t="shared" si="21"/>
        <v>2.1100306668662783</v>
      </c>
      <c r="M176">
        <f t="shared" si="24"/>
        <v>1.226070527262122</v>
      </c>
      <c r="N176">
        <f t="shared" si="22"/>
        <v>0.2136186427852656</v>
      </c>
      <c r="O176" s="16">
        <f t="shared" si="17"/>
        <v>0</v>
      </c>
    </row>
    <row r="177" spans="1:18">
      <c r="A177">
        <v>2021</v>
      </c>
      <c r="B177">
        <v>0.76185590000000003</v>
      </c>
      <c r="C177">
        <f t="shared" si="18"/>
        <v>1.0957473169</v>
      </c>
      <c r="D177">
        <v>0.36599999999999999</v>
      </c>
      <c r="E177">
        <v>0.19700000000000001</v>
      </c>
      <c r="F177">
        <v>0.10299999999999999</v>
      </c>
      <c r="G177">
        <f>carbonhigh!L277</f>
        <v>411.08190409238125</v>
      </c>
      <c r="H177" s="3">
        <f t="shared" si="19"/>
        <v>2.1508143669829578</v>
      </c>
      <c r="I177" s="3">
        <f t="shared" si="23"/>
        <v>1.254026564104046</v>
      </c>
      <c r="J177" s="3">
        <f t="shared" si="20"/>
        <v>0.21936936948909413</v>
      </c>
      <c r="K177">
        <f>carboncycle!U277</f>
        <v>411.08237357594936</v>
      </c>
      <c r="L177" s="3">
        <f t="shared" si="21"/>
        <v>2.1508204770443111</v>
      </c>
      <c r="M177" s="3">
        <f t="shared" si="24"/>
        <v>1.2540267539139229</v>
      </c>
      <c r="N177" s="3">
        <f t="shared" si="22"/>
        <v>0.21936936948909413</v>
      </c>
      <c r="O177" s="16">
        <f t="shared" si="17"/>
        <v>1.8980987692707174E-7</v>
      </c>
    </row>
    <row r="178" spans="1:18">
      <c r="A178">
        <f>1+A177</f>
        <v>2022</v>
      </c>
      <c r="G178">
        <f>carbonhigh!L278</f>
        <v>413.54083872268819</v>
      </c>
      <c r="H178" s="3">
        <f t="shared" si="19"/>
        <v>2.1827206886987649</v>
      </c>
      <c r="I178" s="3">
        <f t="shared" si="23"/>
        <v>1.2820942253843433</v>
      </c>
      <c r="J178" s="3">
        <f t="shared" si="20"/>
        <v>0.22524622235450706</v>
      </c>
      <c r="K178">
        <f>carboncycle!U278</f>
        <v>413.54128075363133</v>
      </c>
      <c r="L178" s="3">
        <f t="shared" si="21"/>
        <v>2.1827264072737167</v>
      </c>
      <c r="M178" s="3">
        <f t="shared" si="24"/>
        <v>1.2820945865825897</v>
      </c>
      <c r="N178" s="3">
        <f t="shared" si="22"/>
        <v>0.22524622343262715</v>
      </c>
      <c r="O178" s="16">
        <f t="shared" si="17"/>
        <v>3.6119824642355525E-7</v>
      </c>
    </row>
    <row r="179" spans="1:18">
      <c r="A179">
        <f t="shared" ref="A179:A242" si="25">1+A178</f>
        <v>2023</v>
      </c>
      <c r="G179">
        <f>carbonhigh!L279</f>
        <v>416.21853140353994</v>
      </c>
      <c r="H179" s="3">
        <f t="shared" si="19"/>
        <v>2.2172504718810004</v>
      </c>
      <c r="I179" s="3">
        <f t="shared" si="23"/>
        <v>1.310352258722995</v>
      </c>
      <c r="J179" s="3">
        <f t="shared" si="20"/>
        <v>0.23124911901171652</v>
      </c>
      <c r="K179">
        <f>carboncycle!U279</f>
        <v>416.21895366112972</v>
      </c>
      <c r="L179" s="3">
        <f t="shared" si="21"/>
        <v>2.217255899503245</v>
      </c>
      <c r="M179" s="3">
        <f t="shared" si="24"/>
        <v>1.310352776626694</v>
      </c>
      <c r="N179" s="3">
        <f t="shared" si="22"/>
        <v>0.23124912213531895</v>
      </c>
      <c r="O179" s="16">
        <f t="shared" si="17"/>
        <v>5.1790369903770284E-7</v>
      </c>
    </row>
    <row r="180" spans="1:18">
      <c r="A180">
        <f t="shared" si="25"/>
        <v>2024</v>
      </c>
      <c r="G180">
        <f>carbonhigh!L280</f>
        <v>419.00359848608468</v>
      </c>
      <c r="H180" s="3">
        <f t="shared" si="19"/>
        <v>2.2529299961266673</v>
      </c>
      <c r="I180" s="3">
        <f t="shared" si="23"/>
        <v>1.3388310327132897</v>
      </c>
      <c r="J180" s="3">
        <f t="shared" si="20"/>
        <v>0.23737842484527658</v>
      </c>
      <c r="K180">
        <f>carboncycle!U280</f>
        <v>419.00400576743107</v>
      </c>
      <c r="L180" s="3">
        <f t="shared" si="21"/>
        <v>2.2529351964498914</v>
      </c>
      <c r="M180" s="3">
        <f t="shared" si="24"/>
        <v>1.3388316951083166</v>
      </c>
      <c r="N180" s="3">
        <f t="shared" si="22"/>
        <v>0.23737843089282995</v>
      </c>
      <c r="O180" s="16">
        <f t="shared" si="17"/>
        <v>6.6239502682918783E-7</v>
      </c>
    </row>
    <row r="181" spans="1:18">
      <c r="A181">
        <f t="shared" si="25"/>
        <v>2025</v>
      </c>
      <c r="G181">
        <f>carbonhigh!L281</f>
        <v>421.88776865458954</v>
      </c>
      <c r="H181" s="3">
        <f t="shared" si="19"/>
        <v>2.2896300301935089</v>
      </c>
      <c r="I181" s="3">
        <f t="shared" si="23"/>
        <v>1.3675559025029462</v>
      </c>
      <c r="J181" s="3">
        <f t="shared" si="20"/>
        <v>0.2436346756579669</v>
      </c>
      <c r="K181">
        <f>carboncycle!U281</f>
        <v>421.88816400118424</v>
      </c>
      <c r="L181" s="3">
        <f t="shared" si="21"/>
        <v>2.2896350436199411</v>
      </c>
      <c r="M181" s="3">
        <f t="shared" si="24"/>
        <v>1.3675566988395818</v>
      </c>
      <c r="N181" s="3">
        <f t="shared" si="22"/>
        <v>0.24363468543357392</v>
      </c>
      <c r="O181" s="16">
        <f t="shared" si="17"/>
        <v>7.9633663552236555E-7</v>
      </c>
    </row>
    <row r="182" spans="1:18">
      <c r="A182">
        <f t="shared" si="25"/>
        <v>2026</v>
      </c>
      <c r="G182">
        <f>carbonhigh!L282</f>
        <v>424.86496306753747</v>
      </c>
      <c r="H182" s="3">
        <f t="shared" si="19"/>
        <v>2.3272515344387488</v>
      </c>
      <c r="I182" s="3">
        <f t="shared" si="23"/>
        <v>1.3965483143013284</v>
      </c>
      <c r="J182" s="3">
        <f t="shared" si="20"/>
        <v>0.25001854822644637</v>
      </c>
      <c r="K182">
        <f>carboncycle!U282</f>
        <v>424.86534844895994</v>
      </c>
      <c r="L182" s="3">
        <f t="shared" si="21"/>
        <v>2.3272563872504755</v>
      </c>
      <c r="M182" s="3">
        <f t="shared" si="24"/>
        <v>1.3965492352001738</v>
      </c>
      <c r="N182" s="3">
        <f t="shared" si="22"/>
        <v>0.25001856246972004</v>
      </c>
      <c r="O182" s="16">
        <f t="shared" si="17"/>
        <v>9.2089884540236255E-7</v>
      </c>
    </row>
    <row r="183" spans="1:18">
      <c r="A183">
        <f t="shared" si="25"/>
        <v>2027</v>
      </c>
      <c r="B183" s="15"/>
      <c r="G183">
        <f>carbonhigh!L283</f>
        <v>427.93078100608159</v>
      </c>
      <c r="H183" s="3">
        <f t="shared" si="19"/>
        <v>2.3657184164489689</v>
      </c>
      <c r="I183" s="3">
        <f t="shared" si="23"/>
        <v>1.4258266481953821</v>
      </c>
      <c r="J183" s="3">
        <f t="shared" si="20"/>
        <v>0.25653083729775172</v>
      </c>
      <c r="K183">
        <f>carboncycle!U283</f>
        <v>427.93115773508538</v>
      </c>
      <c r="L183" s="3">
        <f t="shared" si="21"/>
        <v>2.3657231263211553</v>
      </c>
      <c r="M183" s="3">
        <f t="shared" si="24"/>
        <v>1.4258276851409111</v>
      </c>
      <c r="N183" s="3">
        <f t="shared" si="22"/>
        <v>0.25653085669082903</v>
      </c>
      <c r="O183" s="16">
        <f t="shared" si="17"/>
        <v>1.0369455289982454E-6</v>
      </c>
      <c r="R183" s="15"/>
    </row>
    <row r="184" spans="1:18">
      <c r="A184">
        <f t="shared" si="25"/>
        <v>2028</v>
      </c>
      <c r="B184" s="15"/>
      <c r="G184">
        <f>carbonhigh!L284</f>
        <v>431.08183222728616</v>
      </c>
      <c r="H184" s="3">
        <f t="shared" si="19"/>
        <v>2.4049685959875107</v>
      </c>
      <c r="I184" s="3">
        <f t="shared" si="23"/>
        <v>1.455406755431127</v>
      </c>
      <c r="J184" s="3">
        <f t="shared" si="20"/>
        <v>0.26317243750365027</v>
      </c>
      <c r="K184">
        <f>carboncycle!U284</f>
        <v>431.08220121193733</v>
      </c>
      <c r="L184" s="3">
        <f t="shared" si="21"/>
        <v>2.4049731753199981</v>
      </c>
      <c r="M184" s="3">
        <f t="shared" si="24"/>
        <v>1.455407900578892</v>
      </c>
      <c r="N184" s="3">
        <f t="shared" si="22"/>
        <v>0.26317246267642552</v>
      </c>
      <c r="O184" s="16">
        <f t="shared" si="17"/>
        <v>1.145147765058141E-6</v>
      </c>
      <c r="R184" s="15"/>
    </row>
    <row r="185" spans="1:18">
      <c r="A185">
        <f t="shared" si="25"/>
        <v>2029</v>
      </c>
      <c r="B185" s="15"/>
      <c r="G185">
        <f>carbonhigh!L285</f>
        <v>434.31533511095893</v>
      </c>
      <c r="H185" s="3">
        <f t="shared" si="19"/>
        <v>2.4449486689203881</v>
      </c>
      <c r="I185" s="3">
        <f t="shared" si="23"/>
        <v>1.4853023120762752</v>
      </c>
      <c r="J185" s="3">
        <f t="shared" si="20"/>
        <v>0.26994432842947835</v>
      </c>
      <c r="K185">
        <f>carboncycle!U285</f>
        <v>434.31569700791988</v>
      </c>
      <c r="L185" s="3">
        <f t="shared" si="21"/>
        <v>2.4449531268517064</v>
      </c>
      <c r="M185" s="3">
        <f t="shared" si="24"/>
        <v>1.4853035581290772</v>
      </c>
      <c r="N185" s="3">
        <f t="shared" si="22"/>
        <v>0.26994435996371152</v>
      </c>
      <c r="O185" s="16">
        <f t="shared" si="17"/>
        <v>1.2460528020508121E-6</v>
      </c>
      <c r="R185" s="15"/>
    </row>
    <row r="186" spans="1:18">
      <c r="A186">
        <f t="shared" si="25"/>
        <v>2030</v>
      </c>
      <c r="B186" s="15"/>
      <c r="G186">
        <f>carbonhigh!L286</f>
        <v>437.62887368129532</v>
      </c>
      <c r="H186" s="3">
        <f t="shared" si="19"/>
        <v>2.4856107124527043</v>
      </c>
      <c r="I186" s="3">
        <f t="shared" si="23"/>
        <v>1.515525061663104</v>
      </c>
      <c r="J186" s="3">
        <f t="shared" si="20"/>
        <v>0.27684756177659214</v>
      </c>
      <c r="K186">
        <f>carboncycle!U286</f>
        <v>437.62922898913035</v>
      </c>
      <c r="L186" s="3">
        <f t="shared" si="21"/>
        <v>2.4856150560786854</v>
      </c>
      <c r="M186" s="3">
        <f t="shared" si="24"/>
        <v>1.5155264017891319</v>
      </c>
      <c r="N186" s="3">
        <f t="shared" si="22"/>
        <v>0.27684760020929078</v>
      </c>
      <c r="O186" s="16">
        <f t="shared" si="17"/>
        <v>1.340126027926658E-6</v>
      </c>
      <c r="R186" s="15"/>
    </row>
    <row r="187" spans="1:18">
      <c r="A187">
        <f t="shared" si="25"/>
        <v>2031</v>
      </c>
      <c r="B187" s="15"/>
      <c r="G187">
        <f>carbonhigh!L287</f>
        <v>441.02025096749242</v>
      </c>
      <c r="H187" s="3">
        <f t="shared" si="19"/>
        <v>2.526910380486334</v>
      </c>
      <c r="I187" s="3">
        <f t="shared" si="23"/>
        <v>1.5460849905662566</v>
      </c>
      <c r="J187" s="3">
        <f t="shared" si="20"/>
        <v>0.28388324997594755</v>
      </c>
      <c r="K187">
        <f>carboncycle!U287</f>
        <v>441.02060008357523</v>
      </c>
      <c r="L187" s="3">
        <f t="shared" si="21"/>
        <v>2.5269146155986668</v>
      </c>
      <c r="M187" s="3">
        <f t="shared" si="24"/>
        <v>1.5460864183428951</v>
      </c>
      <c r="N187" s="3">
        <f t="shared" si="22"/>
        <v>0.28388329580226429</v>
      </c>
      <c r="O187" s="16">
        <f t="shared" si="17"/>
        <v>1.4277766384740431E-6</v>
      </c>
      <c r="R187" s="15"/>
    </row>
    <row r="188" spans="1:18">
      <c r="A188">
        <f t="shared" si="25"/>
        <v>2032</v>
      </c>
      <c r="B188" s="15"/>
      <c r="G188">
        <f>carbonhigh!L288</f>
        <v>444.19903252664949</v>
      </c>
      <c r="H188" s="3">
        <f t="shared" si="19"/>
        <v>2.5653337514146437</v>
      </c>
      <c r="I188" s="3">
        <f t="shared" si="23"/>
        <v>1.5768826035727164</v>
      </c>
      <c r="J188" s="3">
        <f t="shared" si="20"/>
        <v>0.29105255586250051</v>
      </c>
      <c r="K188">
        <f>carboncycle!U288</f>
        <v>444.19937578197647</v>
      </c>
      <c r="L188" s="3">
        <f t="shared" si="21"/>
        <v>2.5653378856318647</v>
      </c>
      <c r="M188" s="3">
        <f t="shared" si="24"/>
        <v>1.5768841130294931</v>
      </c>
      <c r="N188" s="3">
        <f t="shared" si="22"/>
        <v>0.29105260953829509</v>
      </c>
      <c r="O188" s="16">
        <f t="shared" si="17"/>
        <v>1.5094567766826827E-6</v>
      </c>
      <c r="R188" s="15"/>
    </row>
    <row r="189" spans="1:18">
      <c r="A189">
        <f t="shared" si="25"/>
        <v>2033</v>
      </c>
      <c r="B189" s="15"/>
      <c r="G189">
        <f>carbonhigh!L289</f>
        <v>447.45534568268044</v>
      </c>
      <c r="H189" s="3">
        <f t="shared" si="19"/>
        <v>2.6044102215369533</v>
      </c>
      <c r="I189" s="3">
        <f t="shared" si="23"/>
        <v>1.6079313365734857</v>
      </c>
      <c r="J189" s="3">
        <f t="shared" si="20"/>
        <v>0.29835607053349456</v>
      </c>
      <c r="K189">
        <f>carboncycle!U289</f>
        <v>447.4556833632663</v>
      </c>
      <c r="L189" s="3">
        <f t="shared" si="21"/>
        <v>2.6044142590134753</v>
      </c>
      <c r="M189" s="3">
        <f t="shared" si="24"/>
        <v>1.607932922069256</v>
      </c>
      <c r="N189" s="3">
        <f t="shared" si="22"/>
        <v>0.29835613247812509</v>
      </c>
      <c r="O189" s="16">
        <f t="shared" si="17"/>
        <v>1.5854957702288175E-6</v>
      </c>
      <c r="R189" s="15"/>
    </row>
    <row r="190" spans="1:18">
      <c r="A190">
        <f t="shared" si="25"/>
        <v>2034</v>
      </c>
      <c r="B190" s="15"/>
      <c r="G190">
        <f>carbonhigh!L290</f>
        <v>450.79005839880477</v>
      </c>
      <c r="H190" s="3">
        <f t="shared" si="19"/>
        <v>2.6441338759277646</v>
      </c>
      <c r="I190" s="3">
        <f t="shared" si="23"/>
        <v>1.639244002958224</v>
      </c>
      <c r="J190" s="3">
        <f t="shared" si="20"/>
        <v>0.3057944580446017</v>
      </c>
      <c r="K190">
        <f>carboncycle!U290</f>
        <v>450.79039075892405</v>
      </c>
      <c r="L190" s="3">
        <f t="shared" si="21"/>
        <v>2.6441378203935963</v>
      </c>
      <c r="M190" s="3">
        <f t="shared" si="24"/>
        <v>1.639245659156856</v>
      </c>
      <c r="N190" s="3">
        <f t="shared" si="22"/>
        <v>0.30579452864300272</v>
      </c>
      <c r="O190" s="16">
        <f t="shared" si="17"/>
        <v>1.6561986320162703E-6</v>
      </c>
      <c r="R190" s="15"/>
    </row>
    <row r="191" spans="1:18">
      <c r="A191">
        <f t="shared" si="25"/>
        <v>2035</v>
      </c>
      <c r="B191" s="15"/>
      <c r="G191">
        <f>carbonhigh!L291</f>
        <v>454.19848218966331</v>
      </c>
      <c r="H191" s="3">
        <f t="shared" si="19"/>
        <v>2.6844330679811659</v>
      </c>
      <c r="I191" s="3">
        <f t="shared" si="23"/>
        <v>1.6708307727202933</v>
      </c>
      <c r="J191" s="3">
        <f t="shared" si="20"/>
        <v>0.31336845145971109</v>
      </c>
      <c r="K191">
        <f>carboncycle!U291</f>
        <v>454.19880946013075</v>
      </c>
      <c r="L191" s="3">
        <f t="shared" si="21"/>
        <v>2.6844369228957867</v>
      </c>
      <c r="M191" s="3">
        <f t="shared" si="24"/>
        <v>1.6708324945719513</v>
      </c>
      <c r="N191" s="3">
        <f t="shared" si="22"/>
        <v>0.31336853106432139</v>
      </c>
      <c r="O191" s="16">
        <f t="shared" si="17"/>
        <v>1.7218516579209364E-6</v>
      </c>
      <c r="R191" s="15"/>
    </row>
    <row r="192" spans="1:18">
      <c r="A192">
        <f t="shared" si="25"/>
        <v>2036</v>
      </c>
      <c r="B192" s="15"/>
      <c r="G192">
        <f>carbonhigh!L292</f>
        <v>457.6770374529757</v>
      </c>
      <c r="H192" s="3">
        <f t="shared" si="19"/>
        <v>2.7252508342917627</v>
      </c>
      <c r="I192" s="3">
        <f t="shared" si="23"/>
        <v>1.702699716280845</v>
      </c>
      <c r="J192" s="3">
        <f t="shared" si="20"/>
        <v>0.32107883744447119</v>
      </c>
      <c r="K192">
        <f>carboncycle!U292</f>
        <v>457.67735984640353</v>
      </c>
      <c r="L192" s="3">
        <f t="shared" si="21"/>
        <v>2.7252546028973299</v>
      </c>
      <c r="M192" s="3">
        <f t="shared" si="24"/>
        <v>1.7027014990055556</v>
      </c>
      <c r="N192" s="3">
        <f t="shared" si="22"/>
        <v>0.32107892637704472</v>
      </c>
      <c r="O192" s="16">
        <f t="shared" si="17"/>
        <v>1.7827247105195454E-6</v>
      </c>
      <c r="R192" s="15"/>
    </row>
    <row r="193" spans="1:18">
      <c r="A193">
        <f t="shared" si="25"/>
        <v>2037</v>
      </c>
      <c r="B193" s="15"/>
      <c r="G193">
        <f>carbonhigh!L293</f>
        <v>461.22279815326829</v>
      </c>
      <c r="H193" s="3">
        <f t="shared" si="19"/>
        <v>2.7665391513927977</v>
      </c>
      <c r="I193" s="3">
        <f t="shared" si="23"/>
        <v>1.7348571518486871</v>
      </c>
      <c r="J193" s="3">
        <f t="shared" si="20"/>
        <v>0.32892644403626181</v>
      </c>
      <c r="K193">
        <f>carboncycle!U293</f>
        <v>461.22311586747753</v>
      </c>
      <c r="L193" s="3">
        <f t="shared" si="21"/>
        <v>2.7665428367492915</v>
      </c>
      <c r="M193" s="3">
        <f t="shared" si="24"/>
        <v>1.7348589909215537</v>
      </c>
      <c r="N193" s="3">
        <f t="shared" si="22"/>
        <v>0.32892654258957466</v>
      </c>
      <c r="O193" s="16">
        <f t="shared" si="17"/>
        <v>1.8390728666606293E-6</v>
      </c>
      <c r="R193" s="15"/>
    </row>
    <row r="194" spans="1:18">
      <c r="A194">
        <f t="shared" si="25"/>
        <v>2038</v>
      </c>
      <c r="B194" s="15"/>
      <c r="G194">
        <f>carbonhigh!L294</f>
        <v>464.83323914879838</v>
      </c>
      <c r="H194" s="3">
        <f t="shared" si="19"/>
        <v>2.8082557569036481</v>
      </c>
      <c r="I194" s="3">
        <f t="shared" si="23"/>
        <v>1.7673078824824855</v>
      </c>
      <c r="J194" s="3">
        <f t="shared" si="20"/>
        <v>0.33691213045663637</v>
      </c>
      <c r="K194">
        <f>carboncycle!U294</f>
        <v>464.83355236909586</v>
      </c>
      <c r="L194" s="3">
        <f t="shared" si="21"/>
        <v>2.808259361912683</v>
      </c>
      <c r="M194" s="3">
        <f t="shared" si="24"/>
        <v>1.7673097736201424</v>
      </c>
      <c r="N194" s="3">
        <f t="shared" si="22"/>
        <v>0.33691223889610028</v>
      </c>
      <c r="O194" s="16">
        <f t="shared" si="17"/>
        <v>1.8911376569175076E-6</v>
      </c>
      <c r="R194" s="15"/>
    </row>
    <row r="195" spans="1:18">
      <c r="A195">
        <f t="shared" si="25"/>
        <v>2039</v>
      </c>
      <c r="B195" s="15"/>
      <c r="G195">
        <f>carbonhigh!L295</f>
        <v>468.50608308209405</v>
      </c>
      <c r="H195" s="3">
        <f t="shared" si="19"/>
        <v>2.8503622363045129</v>
      </c>
      <c r="I195" s="3">
        <f t="shared" si="23"/>
        <v>1.8000553658248681</v>
      </c>
      <c r="J195" s="3">
        <f t="shared" si="20"/>
        <v>0.34503677832814317</v>
      </c>
      <c r="K195">
        <f>carboncycle!U295</f>
        <v>468.50639198285148</v>
      </c>
      <c r="L195" s="3">
        <f t="shared" si="21"/>
        <v>2.8503657637261779</v>
      </c>
      <c r="M195" s="3">
        <f t="shared" si="24"/>
        <v>1.8000573049729163</v>
      </c>
      <c r="N195" s="3">
        <f t="shared" si="22"/>
        <v>0.34503689689333283</v>
      </c>
      <c r="O195" s="16">
        <f t="shared" si="17"/>
        <v>1.9391480481356638E-6</v>
      </c>
      <c r="R195" s="15"/>
    </row>
    <row r="196" spans="1:18">
      <c r="A196">
        <f t="shared" si="25"/>
        <v>2040</v>
      </c>
      <c r="B196" s="15"/>
      <c r="G196">
        <f>carbonhigh!L296</f>
        <v>472.23920776514052</v>
      </c>
      <c r="H196" s="3">
        <f t="shared" si="19"/>
        <v>2.8928228727477898</v>
      </c>
      <c r="I196" s="3">
        <f t="shared" si="23"/>
        <v>1.8331018424431151</v>
      </c>
      <c r="J196" s="3">
        <f t="shared" si="20"/>
        <v>0.35330128390512455</v>
      </c>
      <c r="K196">
        <f>carboncycle!U296</f>
        <v>472.23951251093808</v>
      </c>
      <c r="L196" s="3">
        <f t="shared" si="21"/>
        <v>2.8928263252131168</v>
      </c>
      <c r="M196" s="3">
        <f t="shared" si="24"/>
        <v>1.8331038257643708</v>
      </c>
      <c r="N196" s="3">
        <f t="shared" si="22"/>
        <v>0.35330141281122485</v>
      </c>
      <c r="O196" s="16">
        <f t="shared" si="17"/>
        <v>1.9833212556719104E-6</v>
      </c>
      <c r="R196" s="15"/>
    </row>
    <row r="197" spans="1:18">
      <c r="A197">
        <f t="shared" si="25"/>
        <v>2041</v>
      </c>
      <c r="B197" s="15"/>
      <c r="G197">
        <f>carbonhigh!L297</f>
        <v>476.03059023171386</v>
      </c>
      <c r="H197" s="3">
        <f t="shared" si="19"/>
        <v>2.9356039553554409</v>
      </c>
      <c r="I197" s="3">
        <f t="shared" si="23"/>
        <v>1.866448438391999</v>
      </c>
      <c r="J197" s="3">
        <f t="shared" si="20"/>
        <v>0.36170655107762034</v>
      </c>
      <c r="K197">
        <f>carboncycle!U297</f>
        <v>476.03089097820953</v>
      </c>
      <c r="L197" s="3">
        <f t="shared" si="21"/>
        <v>2.9356073353761296</v>
      </c>
      <c r="M197" s="3">
        <f t="shared" si="24"/>
        <v>1.8664504622554434</v>
      </c>
      <c r="N197" s="3">
        <f t="shared" si="22"/>
        <v>0.36170669051679871</v>
      </c>
      <c r="O197" s="16">
        <f t="shared" si="17"/>
        <v>2.0238634443892067E-6</v>
      </c>
      <c r="R197" s="15"/>
    </row>
    <row r="198" spans="1:18">
      <c r="A198">
        <f t="shared" si="25"/>
        <v>2042</v>
      </c>
      <c r="B198" s="15"/>
      <c r="G198">
        <f>carbonhigh!L298</f>
        <v>478.89646022306374</v>
      </c>
      <c r="H198" s="3">
        <f t="shared" si="19"/>
        <v>2.9677162522661917</v>
      </c>
      <c r="I198" s="3">
        <f t="shared" si="23"/>
        <v>1.8997548672956686</v>
      </c>
      <c r="J198" s="3">
        <f t="shared" si="20"/>
        <v>0.370253484997566</v>
      </c>
      <c r="K198">
        <f>carboncycle!U298</f>
        <v>478.89675711768575</v>
      </c>
      <c r="L198" s="3">
        <f t="shared" si="21"/>
        <v>2.9677195690285147</v>
      </c>
      <c r="M198" s="3">
        <f t="shared" si="24"/>
        <v>1.8997569284768248</v>
      </c>
      <c r="N198" s="3">
        <f t="shared" si="22"/>
        <v>0.37025363514027421</v>
      </c>
      <c r="O198" s="16">
        <f t="shared" ref="O198:O261" si="26">M198-I198</f>
        <v>2.0611811561987992E-6</v>
      </c>
      <c r="R198" s="15"/>
    </row>
    <row r="199" spans="1:18">
      <c r="A199">
        <f t="shared" si="25"/>
        <v>2043</v>
      </c>
      <c r="B199" s="15"/>
      <c r="G199">
        <f>carbonhigh!L299</f>
        <v>481.82376695117591</v>
      </c>
      <c r="H199" s="3">
        <f t="shared" ref="H199:H262" si="27">H$3*LN(G199/G$3)</f>
        <v>3.0003191662454745</v>
      </c>
      <c r="I199" s="3">
        <f t="shared" si="23"/>
        <v>1.9330387404490139</v>
      </c>
      <c r="J199" s="3">
        <f t="shared" ref="J199:J262" si="28">J198+J$3*(I198-J198)</f>
        <v>0.37894105284901924</v>
      </c>
      <c r="K199">
        <f>carboncycle!U299</f>
        <v>481.82406013369922</v>
      </c>
      <c r="L199" s="3">
        <f t="shared" ref="L199:L262" si="29">L$3*LN(K199/K$3)</f>
        <v>3.0003224216391056</v>
      </c>
      <c r="M199" s="3">
        <f t="shared" si="24"/>
        <v>1.9330408358897091</v>
      </c>
      <c r="N199" s="3">
        <f t="shared" ref="N199:N262" si="30">N198+N$3*(M198-N198)</f>
        <v>0.37894121384642582</v>
      </c>
      <c r="O199" s="16">
        <f t="shared" si="26"/>
        <v>2.0954406951823046E-6</v>
      </c>
      <c r="R199" s="15"/>
    </row>
    <row r="200" spans="1:18">
      <c r="A200">
        <f t="shared" si="25"/>
        <v>2044</v>
      </c>
      <c r="B200" s="15"/>
      <c r="G200">
        <f>carbonhigh!L300</f>
        <v>484.82899898021736</v>
      </c>
      <c r="H200" s="3">
        <f t="shared" si="27"/>
        <v>3.0335845614769865</v>
      </c>
      <c r="I200" s="3">
        <f t="shared" ref="I200:I263" si="31">I199+I$3*(I$4*H200-I199)+I$5*(J199-I199)</f>
        <v>1.9663224196881923</v>
      </c>
      <c r="J200" s="3">
        <f t="shared" si="28"/>
        <v>0.38776832771458719</v>
      </c>
      <c r="K200">
        <f>carboncycle!U300</f>
        <v>484.82928858326022</v>
      </c>
      <c r="L200" s="3">
        <f t="shared" si="29"/>
        <v>3.0335877571930419</v>
      </c>
      <c r="M200" s="3">
        <f t="shared" ref="M200:M263" si="32">M199+M$3*(M$4*L200-M199)+M$5*(N199-M199)</f>
        <v>1.9663245464847627</v>
      </c>
      <c r="N200" s="3">
        <f t="shared" si="30"/>
        <v>0.38776849969963167</v>
      </c>
      <c r="O200" s="16">
        <f t="shared" si="26"/>
        <v>2.1267965704119263E-6</v>
      </c>
      <c r="R200" s="15"/>
    </row>
    <row r="201" spans="1:18">
      <c r="A201">
        <f t="shared" si="25"/>
        <v>2045</v>
      </c>
      <c r="B201" s="15"/>
      <c r="G201">
        <f>carbonhigh!L301</f>
        <v>487.90064846606458</v>
      </c>
      <c r="H201" s="3">
        <f t="shared" si="27"/>
        <v>3.0673727356406859</v>
      </c>
      <c r="I201" s="3">
        <f t="shared" si="31"/>
        <v>1.9996231826440147</v>
      </c>
      <c r="J201" s="3">
        <f t="shared" si="28"/>
        <v>0.39673451495699724</v>
      </c>
      <c r="K201">
        <f>carboncycle!U301</f>
        <v>487.9009346155292</v>
      </c>
      <c r="L201" s="3">
        <f t="shared" si="29"/>
        <v>3.0673758733679914</v>
      </c>
      <c r="M201" s="3">
        <f t="shared" si="32"/>
        <v>1.9996253380420044</v>
      </c>
      <c r="N201" s="3">
        <f t="shared" si="30"/>
        <v>0.3967346980453712</v>
      </c>
      <c r="O201" s="16">
        <f t="shared" si="26"/>
        <v>2.1553979896449249E-6</v>
      </c>
      <c r="R201" s="15"/>
    </row>
    <row r="202" spans="1:18">
      <c r="A202">
        <f t="shared" si="25"/>
        <v>2046</v>
      </c>
      <c r="B202" s="15"/>
      <c r="G202">
        <f>carbonhigh!L302</f>
        <v>491.03103031051023</v>
      </c>
      <c r="H202" s="3">
        <f t="shared" si="27"/>
        <v>3.1015888108090026</v>
      </c>
      <c r="I202" s="3">
        <f t="shared" si="31"/>
        <v>2.0329547838710393</v>
      </c>
      <c r="J202" s="3">
        <f t="shared" si="28"/>
        <v>0.40583892258945953</v>
      </c>
      <c r="K202">
        <f>carboncycle!U302</f>
        <v>491.0313131259806</v>
      </c>
      <c r="L202" s="3">
        <f t="shared" si="29"/>
        <v>3.1015918922076056</v>
      </c>
      <c r="M202" s="3">
        <f t="shared" si="32"/>
        <v>2.032956965259257</v>
      </c>
      <c r="N202" s="3">
        <f t="shared" si="30"/>
        <v>0.40583911688055208</v>
      </c>
      <c r="O202" s="16">
        <f t="shared" si="26"/>
        <v>2.1813882176147104E-6</v>
      </c>
      <c r="R202" s="15"/>
    </row>
    <row r="203" spans="1:18">
      <c r="A203">
        <f t="shared" si="25"/>
        <v>2047</v>
      </c>
      <c r="B203" s="15"/>
      <c r="G203">
        <f>carbonhigh!L303</f>
        <v>494.21470801156335</v>
      </c>
      <c r="H203" s="3">
        <f t="shared" si="27"/>
        <v>3.1361644183383146</v>
      </c>
      <c r="I203" s="3">
        <f t="shared" si="31"/>
        <v>2.0663283953106539</v>
      </c>
      <c r="J203" s="3">
        <f t="shared" si="28"/>
        <v>0.41508094068153889</v>
      </c>
      <c r="K203">
        <f>carboncycle!U303</f>
        <v>494.21498760667055</v>
      </c>
      <c r="L203" s="3">
        <f t="shared" si="29"/>
        <v>3.1361674450256549</v>
      </c>
      <c r="M203" s="3">
        <f t="shared" si="32"/>
        <v>2.066330600215005</v>
      </c>
      <c r="N203" s="3">
        <f t="shared" si="30"/>
        <v>0.41508114625934311</v>
      </c>
      <c r="O203" s="16">
        <f t="shared" si="26"/>
        <v>2.2049043510996569E-6</v>
      </c>
      <c r="R203" s="15"/>
    </row>
    <row r="204" spans="1:18">
      <c r="A204">
        <f t="shared" si="25"/>
        <v>2048</v>
      </c>
      <c r="B204" s="15"/>
      <c r="G204">
        <f>carbonhigh!L304</f>
        <v>497.44762510299972</v>
      </c>
      <c r="H204" s="3">
        <f t="shared" si="27"/>
        <v>3.1710475981017252</v>
      </c>
      <c r="I204" s="3">
        <f t="shared" si="31"/>
        <v>2.0997532018040101</v>
      </c>
      <c r="J204" s="3">
        <f t="shared" si="28"/>
        <v>0.42446002622383228</v>
      </c>
      <c r="K204">
        <f>carboncycle!U304</f>
        <v>497.44790158575972</v>
      </c>
      <c r="L204" s="3">
        <f t="shared" si="29"/>
        <v>3.1710505716456332</v>
      </c>
      <c r="M204" s="3">
        <f t="shared" si="32"/>
        <v>2.0997554278813215</v>
      </c>
      <c r="N204" s="3">
        <f t="shared" si="30"/>
        <v>0.42446024315781128</v>
      </c>
      <c r="O204" s="16">
        <f t="shared" si="26"/>
        <v>2.2260773113735866E-6</v>
      </c>
      <c r="R204" s="15"/>
    </row>
    <row r="205" spans="1:18">
      <c r="A205">
        <f t="shared" si="25"/>
        <v>2049</v>
      </c>
      <c r="B205" s="15"/>
      <c r="G205">
        <f>carbonhigh!L305</f>
        <v>500.72657755822087</v>
      </c>
      <c r="H205" s="3">
        <f t="shared" si="27"/>
        <v>3.2061966906919124</v>
      </c>
      <c r="I205" s="3">
        <f t="shared" si="31"/>
        <v>2.133236787113705</v>
      </c>
      <c r="J205" s="3">
        <f t="shared" si="28"/>
        <v>0.43397569146112769</v>
      </c>
      <c r="K205">
        <f>carboncycle!U305</f>
        <v>500.72685103134995</v>
      </c>
      <c r="L205" s="3">
        <f t="shared" si="29"/>
        <v>3.2061996126075978</v>
      </c>
      <c r="M205" s="3">
        <f t="shared" si="32"/>
        <v>2.1332390321456627</v>
      </c>
      <c r="N205" s="3">
        <f t="shared" si="30"/>
        <v>0.43397591980704081</v>
      </c>
      <c r="O205" s="16">
        <f t="shared" si="26"/>
        <v>2.2450319576705624E-6</v>
      </c>
      <c r="R205" s="15"/>
    </row>
    <row r="206" spans="1:18">
      <c r="A206">
        <f t="shared" si="25"/>
        <v>2050</v>
      </c>
      <c r="B206" s="15"/>
      <c r="G206">
        <f>carbonhigh!L306</f>
        <v>504.04889338985691</v>
      </c>
      <c r="H206" s="3">
        <f t="shared" si="27"/>
        <v>3.2415766437064275</v>
      </c>
      <c r="I206" s="3">
        <f t="shared" si="31"/>
        <v>2.1667853923826188</v>
      </c>
      <c r="J206" s="3">
        <f t="shared" si="28"/>
        <v>0.44362749448443434</v>
      </c>
      <c r="K206">
        <f>carboncycle!U306</f>
        <v>504.0491639510663</v>
      </c>
      <c r="L206" s="3">
        <f t="shared" si="29"/>
        <v>3.2415795154557769</v>
      </c>
      <c r="M206" s="3">
        <f t="shared" si="32"/>
        <v>2.1667876542698949</v>
      </c>
      <c r="N206" s="3">
        <f t="shared" si="30"/>
        <v>0.4436277342851242</v>
      </c>
      <c r="O206" s="16">
        <f t="shared" si="26"/>
        <v>2.2618872761448472E-6</v>
      </c>
      <c r="R206" s="15"/>
    </row>
    <row r="207" spans="1:18">
      <c r="A207">
        <f t="shared" si="25"/>
        <v>2051</v>
      </c>
      <c r="B207" s="15"/>
      <c r="G207">
        <f>carbonhigh!L307</f>
        <v>507.41223792781534</v>
      </c>
      <c r="H207" s="3">
        <f t="shared" si="27"/>
        <v>3.2771567743549261</v>
      </c>
      <c r="I207" s="3">
        <f t="shared" si="31"/>
        <v>2.2004040964944491</v>
      </c>
      <c r="J207" s="3">
        <f t="shared" si="28"/>
        <v>0.45341503134449601</v>
      </c>
      <c r="K207">
        <f>carboncycle!U307</f>
        <v>507.41250567008819</v>
      </c>
      <c r="L207" s="3">
        <f t="shared" si="29"/>
        <v>3.2771595973471115</v>
      </c>
      <c r="M207" s="3">
        <f t="shared" si="32"/>
        <v>2.2004063732510439</v>
      </c>
      <c r="N207" s="3">
        <f t="shared" si="30"/>
        <v>0.45341528263063768</v>
      </c>
      <c r="O207" s="16">
        <f t="shared" si="26"/>
        <v>2.276756594810081E-6</v>
      </c>
      <c r="R207" s="15"/>
    </row>
    <row r="208" spans="1:18">
      <c r="A208">
        <f t="shared" si="25"/>
        <v>2052</v>
      </c>
      <c r="B208" s="15"/>
      <c r="G208">
        <f>carbonhigh!L308</f>
        <v>510.8144953359207</v>
      </c>
      <c r="H208" s="3">
        <f t="shared" si="27"/>
        <v>3.3129094103428862</v>
      </c>
      <c r="I208" s="3">
        <f t="shared" si="31"/>
        <v>2.2340969482066164</v>
      </c>
      <c r="J208" s="3">
        <f t="shared" si="28"/>
        <v>0.46333792923454775</v>
      </c>
      <c r="K208">
        <f>carboncycle!U308</f>
        <v>510.81476034777245</v>
      </c>
      <c r="L208" s="3">
        <f t="shared" si="29"/>
        <v>3.3129121859356934</v>
      </c>
      <c r="M208" s="3">
        <f t="shared" si="32"/>
        <v>2.234099237954434</v>
      </c>
      <c r="N208" s="3">
        <f t="shared" si="30"/>
        <v>0.46333819202536158</v>
      </c>
      <c r="O208" s="16">
        <f t="shared" si="26"/>
        <v>2.2897478175742947E-6</v>
      </c>
      <c r="R208" s="15"/>
    </row>
    <row r="209" spans="1:18">
      <c r="A209">
        <f t="shared" si="25"/>
        <v>2053</v>
      </c>
      <c r="B209" s="15"/>
      <c r="G209">
        <f>carbonhigh!L309</f>
        <v>514.25369638105406</v>
      </c>
      <c r="H209" s="3">
        <f t="shared" si="27"/>
        <v>3.3488090602987373</v>
      </c>
      <c r="I209" s="3">
        <f t="shared" si="31"/>
        <v>2.2678670681043251</v>
      </c>
      <c r="J209" s="3">
        <f t="shared" si="28"/>
        <v>0.47339584046230909</v>
      </c>
      <c r="K209">
        <f>carboncycle!U309</f>
        <v>514.25395874677724</v>
      </c>
      <c r="L209" s="3">
        <f t="shared" si="29"/>
        <v>3.3488117898002874</v>
      </c>
      <c r="M209" s="3">
        <f t="shared" si="32"/>
        <v>2.2678693690679879</v>
      </c>
      <c r="N209" s="3">
        <f t="shared" si="30"/>
        <v>0.47339611476623872</v>
      </c>
      <c r="O209" s="16">
        <f t="shared" si="26"/>
        <v>2.3009636627158159E-6</v>
      </c>
      <c r="R209" s="15"/>
    </row>
    <row r="210" spans="1:18">
      <c r="A210">
        <f t="shared" si="25"/>
        <v>2054</v>
      </c>
      <c r="B210" s="15"/>
      <c r="G210">
        <f>carbonhigh!L310</f>
        <v>517.72797426779255</v>
      </c>
      <c r="H210" s="3">
        <f t="shared" si="27"/>
        <v>3.3848319034298573</v>
      </c>
      <c r="I210" s="3">
        <f t="shared" si="31"/>
        <v>2.3017167312937872</v>
      </c>
      <c r="J210" s="3">
        <f t="shared" si="28"/>
        <v>0.48358843703531573</v>
      </c>
      <c r="K210">
        <f>carboncycle!U310</f>
        <v>517.72823406768816</v>
      </c>
      <c r="L210" s="3">
        <f t="shared" si="29"/>
        <v>3.3848345881004991</v>
      </c>
      <c r="M210" s="3">
        <f t="shared" si="32"/>
        <v>2.3017190417956854</v>
      </c>
      <c r="N210" s="3">
        <f t="shared" si="30"/>
        <v>0.48358872285067267</v>
      </c>
      <c r="O210" s="16">
        <f t="shared" si="26"/>
        <v>2.3105018982505499E-6</v>
      </c>
      <c r="R210" s="15"/>
    </row>
    <row r="211" spans="1:18">
      <c r="A211">
        <f t="shared" si="25"/>
        <v>2055</v>
      </c>
      <c r="B211" s="15"/>
      <c r="G211">
        <f>carbonhigh!L311</f>
        <v>521.23553750791109</v>
      </c>
      <c r="H211" s="3">
        <f t="shared" si="27"/>
        <v>3.42095547161236</v>
      </c>
      <c r="I211" s="3">
        <f t="shared" si="31"/>
        <v>2.3356474374523413</v>
      </c>
      <c r="J211" s="3">
        <f t="shared" si="28"/>
        <v>0.49391540574670384</v>
      </c>
      <c r="K211">
        <f>carboncycle!U311</f>
        <v>521.23579481850538</v>
      </c>
      <c r="L211" s="3">
        <f t="shared" si="29"/>
        <v>3.4209581126666246</v>
      </c>
      <c r="M211" s="3">
        <f t="shared" si="32"/>
        <v>2.3356497559079097</v>
      </c>
      <c r="N211" s="3">
        <f t="shared" si="30"/>
        <v>0.49391570306228033</v>
      </c>
      <c r="O211" s="16">
        <f t="shared" si="26"/>
        <v>2.3184555684174768E-6</v>
      </c>
      <c r="R211" s="15"/>
    </row>
    <row r="212" spans="1:18">
      <c r="A212">
        <f t="shared" si="25"/>
        <v>2056</v>
      </c>
      <c r="B212" s="15"/>
      <c r="G212">
        <f>carbonhigh!L312</f>
        <v>524.77465313453604</v>
      </c>
      <c r="H212" s="3">
        <f t="shared" si="27"/>
        <v>3.4571584474982666</v>
      </c>
      <c r="I212" s="3">
        <f t="shared" si="31"/>
        <v>2.3696599722602216</v>
      </c>
      <c r="J212" s="3">
        <f t="shared" si="28"/>
        <v>0.50437644368679191</v>
      </c>
      <c r="K212">
        <f>carboncycle!U312</f>
        <v>524.77490802878674</v>
      </c>
      <c r="L212" s="3">
        <f t="shared" si="29"/>
        <v>3.4571610461068354</v>
      </c>
      <c r="M212" s="3">
        <f t="shared" si="32"/>
        <v>2.3696622971734387</v>
      </c>
      <c r="N212" s="3">
        <f t="shared" si="30"/>
        <v>0.50437675248244351</v>
      </c>
      <c r="O212" s="16">
        <f t="shared" si="26"/>
        <v>2.3249132170555242E-6</v>
      </c>
      <c r="R212" s="15"/>
    </row>
    <row r="213" spans="1:18">
      <c r="A213">
        <f t="shared" si="25"/>
        <v>2057</v>
      </c>
      <c r="B213" s="15"/>
      <c r="G213">
        <f>carbonhigh!L313</f>
        <v>528.34363620326053</v>
      </c>
      <c r="H213" s="3">
        <f t="shared" si="27"/>
        <v>3.493420532604067</v>
      </c>
      <c r="I213" s="3">
        <f t="shared" si="31"/>
        <v>2.4037544626753378</v>
      </c>
      <c r="J213" s="3">
        <f t="shared" si="28"/>
        <v>0.51497125412908895</v>
      </c>
      <c r="K213">
        <f>carboncycle!U313</f>
        <v>528.34388875075001</v>
      </c>
      <c r="L213" s="3">
        <f t="shared" si="29"/>
        <v>3.4934230898956726</v>
      </c>
      <c r="M213" s="3">
        <f t="shared" si="32"/>
        <v>2.4037567926344359</v>
      </c>
      <c r="N213" s="3">
        <f t="shared" si="30"/>
        <v>0.51497157437628838</v>
      </c>
      <c r="O213" s="16">
        <f t="shared" si="26"/>
        <v>2.3299590981018525E-6</v>
      </c>
      <c r="R213" s="15"/>
    </row>
    <row r="214" spans="1:18">
      <c r="A214">
        <f t="shared" si="25"/>
        <v>2058</v>
      </c>
      <c r="B214" s="15"/>
      <c r="G214">
        <f>carbonhigh!L314</f>
        <v>531.94084311915117</v>
      </c>
      <c r="H214" s="3">
        <f t="shared" si="27"/>
        <v>3.5297223576605132</v>
      </c>
      <c r="I214" s="3">
        <f t="shared" si="31"/>
        <v>2.4379304275697353</v>
      </c>
      <c r="J214" s="3">
        <f t="shared" si="28"/>
        <v>0.52569954275363162</v>
      </c>
      <c r="K214">
        <f>carboncycle!U314</f>
        <v>531.94109338626868</v>
      </c>
      <c r="L214" s="3">
        <f t="shared" si="29"/>
        <v>3.5297248747237946</v>
      </c>
      <c r="M214" s="3">
        <f t="shared" si="32"/>
        <v>2.4379327612431152</v>
      </c>
      <c r="N214" s="3">
        <f t="shared" si="30"/>
        <v>0.52569987441599464</v>
      </c>
      <c r="O214" s="16">
        <f t="shared" si="26"/>
        <v>2.3336733798728915E-6</v>
      </c>
      <c r="R214" s="15"/>
    </row>
    <row r="215" spans="1:18">
      <c r="A215">
        <f t="shared" si="25"/>
        <v>2059</v>
      </c>
      <c r="B215" s="15"/>
      <c r="G215">
        <f>carbonhigh!L315</f>
        <v>535.5646672969084</v>
      </c>
      <c r="H215" s="3">
        <f t="shared" si="27"/>
        <v>3.5660454185430099</v>
      </c>
      <c r="I215" s="3">
        <f t="shared" si="31"/>
        <v>2.4721868246778609</v>
      </c>
      <c r="J215" s="3">
        <f t="shared" si="28"/>
        <v>0.53656101417938706</v>
      </c>
      <c r="K215">
        <f>carboncycle!U315</f>
        <v>535.56491534702309</v>
      </c>
      <c r="L215" s="3">
        <f t="shared" si="29"/>
        <v>3.5660478964282909</v>
      </c>
      <c r="M215" s="3">
        <f t="shared" si="32"/>
        <v>2.4721891608102</v>
      </c>
      <c r="N215" s="3">
        <f t="shared" si="30"/>
        <v>0.53656135721317266</v>
      </c>
      <c r="O215" s="16">
        <f t="shared" si="26"/>
        <v>2.3361323391313249E-6</v>
      </c>
      <c r="R215" s="15"/>
    </row>
    <row r="216" spans="1:18">
      <c r="A216">
        <f t="shared" si="25"/>
        <v>2060</v>
      </c>
      <c r="B216" s="15"/>
      <c r="G216">
        <f>carbonhigh!L316</f>
        <v>539.21353624871256</v>
      </c>
      <c r="H216" s="3">
        <f t="shared" si="27"/>
        <v>3.6023720277535705</v>
      </c>
      <c r="I216" s="3">
        <f t="shared" si="31"/>
        <v>2.5065220944636666</v>
      </c>
      <c r="J216" s="3">
        <f t="shared" si="28"/>
        <v>0.54755536878301836</v>
      </c>
      <c r="K216">
        <f>carboncycle!U316</f>
        <v>539.2137821423355</v>
      </c>
      <c r="L216" s="3">
        <f t="shared" si="29"/>
        <v>3.6023744674745606</v>
      </c>
      <c r="M216" s="3">
        <f t="shared" si="32"/>
        <v>2.5065244318722111</v>
      </c>
      <c r="N216" s="3">
        <f t="shared" si="30"/>
        <v>0.54755572313760381</v>
      </c>
      <c r="O216" s="16">
        <f t="shared" si="26"/>
        <v>2.3374085444949344E-6</v>
      </c>
      <c r="R216" s="15"/>
    </row>
    <row r="217" spans="1:18">
      <c r="A217">
        <f t="shared" si="25"/>
        <v>2061</v>
      </c>
      <c r="B217" s="15"/>
      <c r="G217">
        <f>carbonhigh!L317</f>
        <v>542.88590955042582</v>
      </c>
      <c r="H217" s="3">
        <f t="shared" si="27"/>
        <v>3.6386852754315195</v>
      </c>
      <c r="I217" s="3">
        <f t="shared" si="31"/>
        <v>2.5409342013062903</v>
      </c>
      <c r="J217" s="3">
        <f t="shared" si="28"/>
        <v>0.55868229978488448</v>
      </c>
      <c r="K217">
        <f>carboncycle!U317</f>
        <v>542.88615334536382</v>
      </c>
      <c r="L217" s="3">
        <f t="shared" si="29"/>
        <v>3.6386876779669373</v>
      </c>
      <c r="M217" s="3">
        <f t="shared" si="32"/>
        <v>2.5409365388773235</v>
      </c>
      <c r="N217" s="3">
        <f t="shared" si="30"/>
        <v>0.55868266540321643</v>
      </c>
      <c r="O217" s="16">
        <f t="shared" si="26"/>
        <v>2.3375710331841049E-6</v>
      </c>
      <c r="R217" s="15"/>
    </row>
    <row r="218" spans="1:18">
      <c r="A218">
        <f t="shared" si="25"/>
        <v>2062</v>
      </c>
      <c r="B218" s="15"/>
      <c r="G218">
        <f>carbonhigh!L318</f>
        <v>546.58027735278483</v>
      </c>
      <c r="H218" s="3">
        <f t="shared" si="27"/>
        <v>3.674968996281609</v>
      </c>
      <c r="I218" s="3">
        <f t="shared" si="31"/>
        <v>2.5754206722785429</v>
      </c>
      <c r="J218" s="3">
        <f t="shared" si="28"/>
        <v>0.56994149058552612</v>
      </c>
      <c r="K218">
        <f>carboncycle!U318</f>
        <v>546.58051910428503</v>
      </c>
      <c r="L218" s="3">
        <f t="shared" si="29"/>
        <v>3.6749713625767231</v>
      </c>
      <c r="M218" s="3">
        <f t="shared" si="32"/>
        <v>2.5754230089640222</v>
      </c>
      <c r="N218" s="3">
        <f t="shared" si="30"/>
        <v>0.56994186740454933</v>
      </c>
      <c r="O218" s="16">
        <f t="shared" si="26"/>
        <v>2.336685479331635E-6</v>
      </c>
      <c r="R218" s="15"/>
    </row>
    <row r="219" spans="1:18">
      <c r="A219">
        <f t="shared" si="25"/>
        <v>2063</v>
      </c>
      <c r="B219" s="15"/>
      <c r="G219">
        <f>carbonhigh!L319</f>
        <v>550.29515923516772</v>
      </c>
      <c r="H219" s="3">
        <f t="shared" si="27"/>
        <v>3.7112077402587391</v>
      </c>
      <c r="I219" s="3">
        <f t="shared" si="31"/>
        <v>2.6099786337161435</v>
      </c>
      <c r="J219" s="3">
        <f t="shared" si="28"/>
        <v>0.58133261233754241</v>
      </c>
      <c r="K219">
        <f>carboncycle!U319</f>
        <v>550.29539899605413</v>
      </c>
      <c r="L219" s="3">
        <f t="shared" si="29"/>
        <v>3.7112100712268421</v>
      </c>
      <c r="M219" s="3">
        <f t="shared" si="32"/>
        <v>2.6099809685304973</v>
      </c>
      <c r="N219" s="3">
        <f t="shared" si="30"/>
        <v>0.58133300028860713</v>
      </c>
      <c r="O219" s="16">
        <f t="shared" si="26"/>
        <v>2.3348143538548527E-6</v>
      </c>
      <c r="R219" s="15"/>
    </row>
    <row r="220" spans="1:18">
      <c r="A220">
        <f t="shared" si="25"/>
        <v>2064</v>
      </c>
      <c r="B220" s="15"/>
      <c r="G220">
        <f>carbonhigh!L320</f>
        <v>554.02910327889958</v>
      </c>
      <c r="H220" s="3">
        <f t="shared" si="27"/>
        <v>3.7473867457198899</v>
      </c>
      <c r="I220" s="3">
        <f t="shared" si="31"/>
        <v>2.6446048457289417</v>
      </c>
      <c r="J220" s="3">
        <f t="shared" si="28"/>
        <v>0.59285532173897282</v>
      </c>
      <c r="K220">
        <f>carboncycle!U320</f>
        <v>554.02934109970215</v>
      </c>
      <c r="L220" s="3">
        <f t="shared" si="29"/>
        <v>3.7473890422436891</v>
      </c>
      <c r="M220" s="3">
        <f t="shared" si="32"/>
        <v>2.6446071777460176</v>
      </c>
      <c r="N220" s="3">
        <f t="shared" si="30"/>
        <v>0.59285572074822102</v>
      </c>
      <c r="O220" s="16">
        <f t="shared" si="26"/>
        <v>2.332017075890036E-6</v>
      </c>
      <c r="R220" s="15"/>
    </row>
    <row r="221" spans="1:18">
      <c r="A221">
        <f t="shared" si="25"/>
        <v>2065</v>
      </c>
      <c r="B221" s="15"/>
      <c r="G221">
        <f>carbonhigh!L321</f>
        <v>557.78068528518452</v>
      </c>
      <c r="H221" s="3">
        <f t="shared" si="27"/>
        <v>3.7834919142766266</v>
      </c>
      <c r="I221" s="3">
        <f t="shared" si="31"/>
        <v>2.6792957347764661</v>
      </c>
      <c r="J221" s="3">
        <f t="shared" si="28"/>
        <v>0.60450925903523589</v>
      </c>
      <c r="K221">
        <f>carboncycle!U321</f>
        <v>557.78092121426084</v>
      </c>
      <c r="L221" s="3">
        <f t="shared" si="29"/>
        <v>3.7834941772095756</v>
      </c>
      <c r="M221" s="3">
        <f t="shared" si="32"/>
        <v>2.6792980631266232</v>
      </c>
      <c r="N221" s="3">
        <f t="shared" si="30"/>
        <v>0.60450966902396852</v>
      </c>
      <c r="O221" s="16">
        <f t="shared" si="26"/>
        <v>2.328350157121406E-6</v>
      </c>
      <c r="R221" s="15"/>
    </row>
    <row r="222" spans="1:18">
      <c r="A222">
        <f t="shared" si="25"/>
        <v>2066</v>
      </c>
      <c r="B222" s="15"/>
      <c r="G222">
        <f>carbonhigh!L322</f>
        <v>561.54850809189793</v>
      </c>
      <c r="H222" s="3">
        <f t="shared" si="27"/>
        <v>3.8195097868942511</v>
      </c>
      <c r="I222" s="3">
        <f t="shared" si="31"/>
        <v>2.7140474244118993</v>
      </c>
      <c r="J222" s="3">
        <f t="shared" si="28"/>
        <v>0.6162940462174461</v>
      </c>
      <c r="K222">
        <f>carboncycle!U322</f>
        <v>561.54874217554834</v>
      </c>
      <c r="L222" s="3">
        <f t="shared" si="29"/>
        <v>3.8195120170618164</v>
      </c>
      <c r="M222" s="3">
        <f t="shared" si="32"/>
        <v>2.7140497482792401</v>
      </c>
      <c r="N222" s="3">
        <f t="shared" si="30"/>
        <v>0.6162944671024716</v>
      </c>
      <c r="O222" s="16">
        <f t="shared" si="26"/>
        <v>2.3238673407810495E-6</v>
      </c>
      <c r="R222" s="15"/>
    </row>
    <row r="223" spans="1:18">
      <c r="A223">
        <f t="shared" si="25"/>
        <v>2067</v>
      </c>
      <c r="B223" s="15"/>
      <c r="G223">
        <f>carbonhigh!L323</f>
        <v>565.33120096114226</v>
      </c>
      <c r="H223" s="3">
        <f t="shared" si="27"/>
        <v>3.8554275209702573</v>
      </c>
      <c r="I223" s="3">
        <f t="shared" si="31"/>
        <v>2.7488557642867626</v>
      </c>
      <c r="J223" s="3">
        <f t="shared" si="28"/>
        <v>0.62820928540559062</v>
      </c>
      <c r="K223">
        <f>carboncycle!U323</f>
        <v>565.33143324371736</v>
      </c>
      <c r="L223" s="3">
        <f t="shared" si="29"/>
        <v>3.8554297191710987</v>
      </c>
      <c r="M223" s="3">
        <f t="shared" si="32"/>
        <v>2.7488580829064944</v>
      </c>
      <c r="N223" s="3">
        <f t="shared" si="30"/>
        <v>0.62820971709955564</v>
      </c>
      <c r="O223" s="16">
        <f t="shared" si="26"/>
        <v>2.3186197317670576E-6</v>
      </c>
      <c r="R223" s="15"/>
    </row>
    <row r="224" spans="1:18">
      <c r="A224">
        <f t="shared" si="25"/>
        <v>2068</v>
      </c>
      <c r="B224" s="15"/>
      <c r="G224">
        <f>carbonhigh!L324</f>
        <v>569.12741902014454</v>
      </c>
      <c r="H224" s="3">
        <f t="shared" si="27"/>
        <v>3.891232868235182</v>
      </c>
      <c r="I224" s="3">
        <f t="shared" si="31"/>
        <v>2.783716357500579</v>
      </c>
      <c r="J224" s="3">
        <f t="shared" si="28"/>
        <v>0.64025455740563564</v>
      </c>
      <c r="K224">
        <f>carboncycle!U324</f>
        <v>569.12764954414911</v>
      </c>
      <c r="L224" s="3">
        <f t="shared" si="29"/>
        <v>3.8912350352423117</v>
      </c>
      <c r="M224" s="3">
        <f t="shared" si="32"/>
        <v>2.7837186701565013</v>
      </c>
      <c r="N224" s="3">
        <f t="shared" si="30"/>
        <v>0.64025499981733902</v>
      </c>
      <c r="O224" s="16">
        <f t="shared" si="26"/>
        <v>2.3126559223207721E-6</v>
      </c>
      <c r="R224" s="15"/>
    </row>
    <row r="225" spans="1:18">
      <c r="A225">
        <f t="shared" si="25"/>
        <v>2069</v>
      </c>
      <c r="B225" s="15"/>
      <c r="G225">
        <f>carbonhigh!L325</f>
        <v>572.93584274455577</v>
      </c>
      <c r="H225" s="3">
        <f t="shared" si="27"/>
        <v>3.9269141533842085</v>
      </c>
      <c r="I225" s="3">
        <f t="shared" si="31"/>
        <v>2.8186245863740851</v>
      </c>
      <c r="J225" s="3">
        <f t="shared" si="28"/>
        <v>0.65242942043017493</v>
      </c>
      <c r="K225">
        <f>carboncycle!U325</f>
        <v>572.93607155074426</v>
      </c>
      <c r="L225" s="3">
        <f t="shared" si="29"/>
        <v>3.926916289946059</v>
      </c>
      <c r="M225" s="3">
        <f t="shared" si="32"/>
        <v>2.8186268923961943</v>
      </c>
      <c r="N225" s="3">
        <f t="shared" si="30"/>
        <v>0.65242987346486547</v>
      </c>
      <c r="O225" s="16">
        <f t="shared" si="26"/>
        <v>2.3060221092663369E-6</v>
      </c>
      <c r="R225" s="15"/>
    </row>
    <row r="226" spans="1:18">
      <c r="A226">
        <f t="shared" si="25"/>
        <v>2070</v>
      </c>
      <c r="B226" s="15"/>
      <c r="G226">
        <f>carbonhigh!L326</f>
        <v>576.75517747710364</v>
      </c>
      <c r="H226" s="3">
        <f t="shared" si="27"/>
        <v>3.9624602533855153</v>
      </c>
      <c r="I226" s="3">
        <f t="shared" si="31"/>
        <v>2.853575636720211</v>
      </c>
      <c r="J226" s="3">
        <f t="shared" si="28"/>
        <v>0.66473340897273636</v>
      </c>
      <c r="K226">
        <f>carboncycle!U326</f>
        <v>576.75540460457137</v>
      </c>
      <c r="L226" s="3">
        <f t="shared" si="29"/>
        <v>3.9624623602269629</v>
      </c>
      <c r="M226" s="3">
        <f t="shared" si="32"/>
        <v>2.8535779354824196</v>
      </c>
      <c r="N226" s="3">
        <f t="shared" si="30"/>
        <v>0.66473387253239546</v>
      </c>
      <c r="O226" s="16">
        <f t="shared" si="26"/>
        <v>2.298762208585714E-6</v>
      </c>
      <c r="R226" s="15"/>
    </row>
    <row r="227" spans="1:18">
      <c r="A227">
        <f t="shared" si="25"/>
        <v>2071</v>
      </c>
      <c r="B227" s="15"/>
      <c r="G227">
        <f>carbonhigh!L327</f>
        <v>580.58415297691715</v>
      </c>
      <c r="H227" s="3">
        <f t="shared" si="27"/>
        <v>3.9978605774330012</v>
      </c>
      <c r="I227" s="3">
        <f t="shared" si="31"/>
        <v>2.8885645206835231</v>
      </c>
      <c r="J227" s="3">
        <f t="shared" si="28"/>
        <v>0.67716603282634202</v>
      </c>
      <c r="K227">
        <f>carboncycle!U327</f>
        <v>580.58437846318725</v>
      </c>
      <c r="L227" s="3">
        <f t="shared" si="29"/>
        <v>3.9978626552563532</v>
      </c>
      <c r="M227" s="3">
        <f t="shared" si="32"/>
        <v>2.888566811601486</v>
      </c>
      <c r="N227" s="3">
        <f t="shared" si="30"/>
        <v>0.67716650680995161</v>
      </c>
      <c r="O227" s="16">
        <f t="shared" si="26"/>
        <v>2.2909179628882725E-6</v>
      </c>
      <c r="R227" s="15"/>
    </row>
    <row r="228" spans="1:18">
      <c r="A228">
        <f t="shared" si="25"/>
        <v>2072</v>
      </c>
      <c r="B228" s="15"/>
      <c r="G228">
        <f>carbonhigh!L328</f>
        <v>584.42152299626446</v>
      </c>
      <c r="H228" s="3">
        <f t="shared" si="27"/>
        <v>4.033105047522981</v>
      </c>
      <c r="I228" s="3">
        <f t="shared" si="31"/>
        <v>2.9235860982157957</v>
      </c>
      <c r="J228" s="3">
        <f t="shared" si="28"/>
        <v>0.68972677623737078</v>
      </c>
      <c r="K228">
        <f>carboncycle!U328</f>
        <v>584.42174687736849</v>
      </c>
      <c r="L228" s="3">
        <f t="shared" si="29"/>
        <v>4.0331070970088909</v>
      </c>
      <c r="M228" s="3">
        <f t="shared" si="32"/>
        <v>2.923588380744838</v>
      </c>
      <c r="N228" s="3">
        <f t="shared" si="30"/>
        <v>0.68972726054116751</v>
      </c>
      <c r="O228" s="16">
        <f t="shared" si="26"/>
        <v>2.2825290422190392E-6</v>
      </c>
      <c r="R228" s="15"/>
    </row>
    <row r="229" spans="1:18">
      <c r="A229">
        <f t="shared" si="25"/>
        <v>2073</v>
      </c>
      <c r="B229" s="15"/>
      <c r="G229">
        <f>carbonhigh!L329</f>
        <v>588.26606488229402</v>
      </c>
      <c r="H229" s="3">
        <f t="shared" si="27"/>
        <v>4.0681840796406012</v>
      </c>
      <c r="I229" s="3">
        <f t="shared" si="31"/>
        <v>2.9586350972526221</v>
      </c>
      <c r="J229" s="3">
        <f t="shared" si="28"/>
        <v>0.7024150971862082</v>
      </c>
      <c r="K229">
        <f>carboncycle!U329</f>
        <v>588.26628719284918</v>
      </c>
      <c r="L229" s="3">
        <f t="shared" si="29"/>
        <v>4.0681861014489575</v>
      </c>
      <c r="M229" s="3">
        <f t="shared" si="32"/>
        <v>2.9586373708857669</v>
      </c>
      <c r="N229" s="3">
        <f t="shared" si="30"/>
        <v>0.70241559170392431</v>
      </c>
      <c r="O229" s="16">
        <f t="shared" si="26"/>
        <v>2.2736331448669489E-6</v>
      </c>
      <c r="R229" s="15"/>
    </row>
    <row r="230" spans="1:18">
      <c r="A230">
        <f t="shared" si="25"/>
        <v>2074</v>
      </c>
      <c r="B230" s="15"/>
      <c r="G230">
        <f>carbonhigh!L330</f>
        <v>592.11657920189623</v>
      </c>
      <c r="H230" s="3">
        <f t="shared" si="27"/>
        <v>4.1030885655448266</v>
      </c>
      <c r="I230" s="3">
        <f t="shared" si="31"/>
        <v>2.9937061326534438</v>
      </c>
      <c r="J230" s="3">
        <f t="shared" si="28"/>
        <v>0.71523042678658544</v>
      </c>
      <c r="K230">
        <f>carboncycle!U330</f>
        <v>592.1167999751774</v>
      </c>
      <c r="L230" s="3">
        <f t="shared" si="29"/>
        <v>4.1030905603155796</v>
      </c>
      <c r="M230" s="3">
        <f t="shared" si="32"/>
        <v>2.9937083969195295</v>
      </c>
      <c r="N230" s="3">
        <f t="shared" si="30"/>
        <v>0.7152309314096772</v>
      </c>
      <c r="O230" s="16">
        <f t="shared" si="26"/>
        <v>2.2642660857385977E-6</v>
      </c>
      <c r="R230" s="15"/>
    </row>
    <row r="231" spans="1:18">
      <c r="A231">
        <f t="shared" si="25"/>
        <v>2075</v>
      </c>
      <c r="B231" s="15"/>
      <c r="G231">
        <f>carbonhigh!L331</f>
        <v>595.97188938810473</v>
      </c>
      <c r="H231" s="3">
        <f t="shared" si="27"/>
        <v>4.137809855141855</v>
      </c>
      <c r="I231" s="3">
        <f t="shared" si="31"/>
        <v>3.0287937239649314</v>
      </c>
      <c r="J231" s="3">
        <f t="shared" si="28"/>
        <v>0.72817216879590918</v>
      </c>
      <c r="K231">
        <f>carboncycle!U331</f>
        <v>595.97210865611362</v>
      </c>
      <c r="L231" s="3">
        <f t="shared" si="29"/>
        <v>4.1378118234958201</v>
      </c>
      <c r="M231" s="3">
        <f t="shared" si="32"/>
        <v>3.0287959784268201</v>
      </c>
      <c r="N231" s="3">
        <f t="shared" si="30"/>
        <v>0.72817268341377317</v>
      </c>
      <c r="O231" s="16">
        <f t="shared" si="26"/>
        <v>2.2544618887287982E-6</v>
      </c>
      <c r="R231" s="15"/>
    </row>
    <row r="232" spans="1:18">
      <c r="A232">
        <f t="shared" si="25"/>
        <v>2076</v>
      </c>
      <c r="B232" s="15"/>
      <c r="G232">
        <f>carbonhigh!L332</f>
        <v>599.83084140665505</v>
      </c>
      <c r="H232" s="3">
        <f t="shared" si="27"/>
        <v>4.1723397394370005</v>
      </c>
      <c r="I232" s="3">
        <f t="shared" si="31"/>
        <v>3.0638923120653128</v>
      </c>
      <c r="J232" s="3">
        <f t="shared" si="28"/>
        <v>0.74123969922926924</v>
      </c>
      <c r="K232">
        <f>carboncycle!U332</f>
        <v>599.83105920018465</v>
      </c>
      <c r="L232" s="3">
        <f t="shared" si="29"/>
        <v>4.172341681976615</v>
      </c>
      <c r="M232" s="3">
        <f t="shared" si="32"/>
        <v>3.0638945563181821</v>
      </c>
      <c r="N232" s="3">
        <f t="shared" si="30"/>
        <v>0.74124022372944731</v>
      </c>
      <c r="O232" s="16">
        <f t="shared" si="26"/>
        <v>2.2442528693211727E-6</v>
      </c>
      <c r="R232" s="15"/>
    </row>
    <row r="233" spans="1:18">
      <c r="A233">
        <f t="shared" si="25"/>
        <v>2077</v>
      </c>
      <c r="B233" s="15"/>
      <c r="G233">
        <f>carbonhigh!L333</f>
        <v>603.69230344143421</v>
      </c>
      <c r="H233" s="3">
        <f t="shared" si="27"/>
        <v>4.206670434054641</v>
      </c>
      <c r="I233" s="3">
        <f t="shared" si="31"/>
        <v>3.0989962747449691</v>
      </c>
      <c r="J233" s="3">
        <f t="shared" si="28"/>
        <v>0.75443236607017794</v>
      </c>
      <c r="K233">
        <f>carboncycle!U333</f>
        <v>603.69251979012927</v>
      </c>
      <c r="L233" s="3">
        <f t="shared" si="29"/>
        <v>4.2066723513646762</v>
      </c>
      <c r="M233" s="3">
        <f t="shared" si="32"/>
        <v>3.0989985084146836</v>
      </c>
      <c r="N233" s="3">
        <f t="shared" si="30"/>
        <v>0.75443290033855137</v>
      </c>
      <c r="O233" s="16">
        <f t="shared" si="26"/>
        <v>2.2336697145242113E-6</v>
      </c>
      <c r="R233" s="15"/>
    </row>
    <row r="234" spans="1:18">
      <c r="A234">
        <f t="shared" si="25"/>
        <v>2078</v>
      </c>
      <c r="B234" s="15"/>
      <c r="G234">
        <f>carbonhigh!L334</f>
        <v>607.55516559762793</v>
      </c>
      <c r="H234" s="3">
        <f t="shared" si="27"/>
        <v>4.240794563315152</v>
      </c>
      <c r="I234" s="3">
        <f t="shared" si="31"/>
        <v>3.1340999412763946</v>
      </c>
      <c r="J234" s="3">
        <f t="shared" si="28"/>
        <v>0.7677494890714508</v>
      </c>
      <c r="K234">
        <f>carboncycle!U334</f>
        <v>607.55538053004375</v>
      </c>
      <c r="L234" s="3">
        <f t="shared" si="29"/>
        <v>4.2407964559634026</v>
      </c>
      <c r="M234" s="3">
        <f t="shared" si="32"/>
        <v>3.1341021640179547</v>
      </c>
      <c r="N234" s="3">
        <f t="shared" si="30"/>
        <v>0.76775003299242384</v>
      </c>
      <c r="O234" s="16">
        <f t="shared" si="26"/>
        <v>2.2227415601427936E-6</v>
      </c>
      <c r="R234" s="15"/>
    </row>
    <row r="235" spans="1:18">
      <c r="A235">
        <f t="shared" si="25"/>
        <v>2079</v>
      </c>
      <c r="B235" s="15"/>
      <c r="G235">
        <f>carbonhigh!L335</f>
        <v>611.4183396214338</v>
      </c>
      <c r="H235" s="3">
        <f t="shared" si="27"/>
        <v>4.2747051448571165</v>
      </c>
      <c r="I235" s="3">
        <f t="shared" si="31"/>
        <v>3.1691976060244569</v>
      </c>
      <c r="J235" s="3">
        <f t="shared" si="28"/>
        <v>0.78119035963997485</v>
      </c>
      <c r="K235">
        <f>carboncycle!U335</f>
        <v>611.41855316508986</v>
      </c>
      <c r="L235" s="3">
        <f t="shared" si="29"/>
        <v>4.2747070133950498</v>
      </c>
      <c r="M235" s="3">
        <f t="shared" si="32"/>
        <v>3.1691998175205192</v>
      </c>
      <c r="N235" s="3">
        <f t="shared" si="30"/>
        <v>0.7811909130966489</v>
      </c>
      <c r="O235" s="16">
        <f t="shared" si="26"/>
        <v>2.2114960622765523E-6</v>
      </c>
      <c r="R235" s="15"/>
    </row>
    <row r="236" spans="1:18">
      <c r="A236">
        <f t="shared" si="25"/>
        <v>2080</v>
      </c>
      <c r="B236" s="15"/>
      <c r="G236">
        <f>carbonhigh!L336</f>
        <v>615.28075863523929</v>
      </c>
      <c r="H236" s="3">
        <f t="shared" si="27"/>
        <v>4.3083955747923657</v>
      </c>
      <c r="I236" s="3">
        <f t="shared" si="31"/>
        <v>3.2042835411457813</v>
      </c>
      <c r="J236" s="3">
        <f t="shared" si="28"/>
        <v>0.79475424079943868</v>
      </c>
      <c r="K236">
        <f>carboncycle!U336</f>
        <v>615.28097081667113</v>
      </c>
      <c r="L236" s="3">
        <f t="shared" si="29"/>
        <v>4.3083974197557398</v>
      </c>
      <c r="M236" s="3">
        <f t="shared" si="32"/>
        <v>3.2042857411052483</v>
      </c>
      <c r="N236" s="3">
        <f t="shared" si="30"/>
        <v>0.79475480367377649</v>
      </c>
      <c r="O236" s="16">
        <f t="shared" si="26"/>
        <v>2.1999594670418787E-6</v>
      </c>
      <c r="R236" s="15"/>
    </row>
    <row r="237" spans="1:18">
      <c r="A237">
        <f t="shared" si="25"/>
        <v>2081</v>
      </c>
      <c r="B237" s="15"/>
      <c r="G237">
        <f>carbonhigh!L337</f>
        <v>619.14137688720382</v>
      </c>
      <c r="H237" s="3">
        <f t="shared" si="27"/>
        <v>4.3418596133808602</v>
      </c>
      <c r="I237" s="3">
        <f t="shared" si="31"/>
        <v>3.2393520084240177</v>
      </c>
      <c r="J237" s="3">
        <f t="shared" si="28"/>
        <v>0.80844036722540591</v>
      </c>
      <c r="K237">
        <f>carboncycle!U337</f>
        <v>619.14158773201189</v>
      </c>
      <c r="L237" s="3">
        <f t="shared" si="29"/>
        <v>4.3418614352903182</v>
      </c>
      <c r="M237" s="3">
        <f t="shared" si="32"/>
        <v>3.2393541965806962</v>
      </c>
      <c r="N237" s="3">
        <f t="shared" si="30"/>
        <v>0.80844093939838724</v>
      </c>
      <c r="O237" s="16">
        <f t="shared" si="26"/>
        <v>2.1881566785175721E-6</v>
      </c>
      <c r="R237" s="15"/>
    </row>
    <row r="238" spans="1:18">
      <c r="A238">
        <f t="shared" si="25"/>
        <v>2082</v>
      </c>
      <c r="B238" s="15"/>
      <c r="G238">
        <f>carbonhigh!L338</f>
        <v>622.99916951420983</v>
      </c>
      <c r="H238" s="3">
        <f t="shared" si="27"/>
        <v>4.3750913712119051</v>
      </c>
      <c r="I238" s="3">
        <f t="shared" si="31"/>
        <v>3.274397270285764</v>
      </c>
      <c r="J238" s="3">
        <f t="shared" si="28"/>
        <v>0.82224794534741408</v>
      </c>
      <c r="K238">
        <f>carboncycle!U338</f>
        <v>622.99937904710509</v>
      </c>
      <c r="L238" s="3">
        <f t="shared" si="29"/>
        <v>4.3750931705735345</v>
      </c>
      <c r="M238" s="3">
        <f t="shared" si="32"/>
        <v>3.2743994463970827</v>
      </c>
      <c r="N238" s="3">
        <f t="shared" si="30"/>
        <v>0.8222485266991828</v>
      </c>
      <c r="O238" s="16">
        <f t="shared" si="26"/>
        <v>2.1761113186968828E-6</v>
      </c>
      <c r="R238" s="15"/>
    </row>
    <row r="239" spans="1:18">
      <c r="A239">
        <f t="shared" si="25"/>
        <v>2083</v>
      </c>
      <c r="B239" s="15"/>
      <c r="G239">
        <f>carbonhigh!L339</f>
        <v>626.85313231718033</v>
      </c>
      <c r="H239" s="3">
        <f t="shared" si="27"/>
        <v>4.408085295877826</v>
      </c>
      <c r="I239" s="3">
        <f t="shared" si="31"/>
        <v>3.3094136000399481</v>
      </c>
      <c r="J239" s="3">
        <f t="shared" si="28"/>
        <v>0.83617615351306396</v>
      </c>
      <c r="K239">
        <f>carboncycle!U339</f>
        <v>626.85334056202805</v>
      </c>
      <c r="L239" s="3">
        <f t="shared" si="29"/>
        <v>4.408087073183693</v>
      </c>
      <c r="M239" s="3">
        <f t="shared" si="32"/>
        <v>3.3094157638857369</v>
      </c>
      <c r="N239" s="3">
        <f t="shared" si="30"/>
        <v>0.83617674392306685</v>
      </c>
      <c r="O239" s="16">
        <f t="shared" si="26"/>
        <v>2.1638457887718232E-6</v>
      </c>
      <c r="R239" s="15"/>
    </row>
    <row r="240" spans="1:18">
      <c r="A240">
        <f t="shared" si="25"/>
        <v>2084</v>
      </c>
      <c r="B240" s="15"/>
      <c r="G240">
        <f>carbonhigh!L340</f>
        <v>630.70228154778727</v>
      </c>
      <c r="H240" s="3">
        <f t="shared" si="27"/>
        <v>4.4408361591259586</v>
      </c>
      <c r="I240" s="3">
        <f t="shared" si="31"/>
        <v>3.3443952913816033</v>
      </c>
      <c r="J240" s="3">
        <f t="shared" si="28"/>
        <v>0.85022414220933662</v>
      </c>
      <c r="K240">
        <f>carboncycle!U340</f>
        <v>630.70248852764792</v>
      </c>
      <c r="L240" s="3">
        <f t="shared" si="29"/>
        <v>4.4408379148546206</v>
      </c>
      <c r="M240" s="3">
        <f t="shared" si="32"/>
        <v>3.3443974427629302</v>
      </c>
      <c r="N240" s="3">
        <f t="shared" si="30"/>
        <v>0.85022474155645478</v>
      </c>
      <c r="O240" s="16">
        <f t="shared" si="26"/>
        <v>2.1513813268647652E-6</v>
      </c>
      <c r="R240" s="15"/>
    </row>
    <row r="241" spans="1:18">
      <c r="A241">
        <f t="shared" si="25"/>
        <v>2085</v>
      </c>
      <c r="B241" s="15"/>
      <c r="G241">
        <f>carbonhigh!L341</f>
        <v>634.54565370560749</v>
      </c>
      <c r="H241" s="3">
        <f t="shared" si="27"/>
        <v>4.4733390444746073</v>
      </c>
      <c r="I241" s="3">
        <f t="shared" si="31"/>
        <v>3.3793366671991301</v>
      </c>
      <c r="J241" s="3">
        <f t="shared" si="28"/>
        <v>0.86439103433663511</v>
      </c>
      <c r="K241">
        <f>carboncycle!U341</f>
        <v>634.54585944277528</v>
      </c>
      <c r="L241" s="3">
        <f t="shared" si="29"/>
        <v>4.4733407790915933</v>
      </c>
      <c r="M241" s="3">
        <f t="shared" si="32"/>
        <v>3.3793388059371923</v>
      </c>
      <c r="N241" s="3">
        <f t="shared" si="30"/>
        <v>0.86439164249930756</v>
      </c>
      <c r="O241" s="16">
        <f t="shared" si="26"/>
        <v>2.1387380622073238E-6</v>
      </c>
      <c r="R241" s="15"/>
    </row>
    <row r="242" spans="1:18">
      <c r="A242">
        <f t="shared" si="25"/>
        <v>2086</v>
      </c>
      <c r="B242" s="15"/>
      <c r="G242">
        <f>carbonhigh!L342</f>
        <v>638.38230534481397</v>
      </c>
      <c r="H242" s="3">
        <f t="shared" si="27"/>
        <v>4.5055893352785761</v>
      </c>
      <c r="I242" s="3">
        <f t="shared" si="31"/>
        <v>3.4142320877223722</v>
      </c>
      <c r="J242" s="3">
        <f t="shared" si="28"/>
        <v>0.87867592553129403</v>
      </c>
      <c r="K242">
        <f>carboncycle!U342</f>
        <v>638.3825098608545</v>
      </c>
      <c r="L242" s="3">
        <f t="shared" si="29"/>
        <v>4.5055910492368616</v>
      </c>
      <c r="M242" s="3">
        <f t="shared" si="32"/>
        <v>3.4142342136574375</v>
      </c>
      <c r="N242" s="3">
        <f t="shared" si="30"/>
        <v>0.87867654238763471</v>
      </c>
      <c r="O242" s="16">
        <f t="shared" si="26"/>
        <v>2.1259350653224374E-6</v>
      </c>
      <c r="R242" s="15"/>
    </row>
    <row r="243" spans="1:18">
      <c r="A243">
        <f t="shared" ref="A243:A306" si="33">1+A242</f>
        <v>2087</v>
      </c>
      <c r="B243" s="15"/>
      <c r="G243">
        <f>carbonhigh!L343</f>
        <v>642.21131288952256</v>
      </c>
      <c r="H243" s="3">
        <f t="shared" si="27"/>
        <v>4.5375827032298437</v>
      </c>
      <c r="I243" s="3">
        <f t="shared" si="31"/>
        <v>3.4490759580471182</v>
      </c>
      <c r="J243" s="3">
        <f t="shared" si="28"/>
        <v>0.89307788453253933</v>
      </c>
      <c r="K243">
        <f>carboncycle!U343</f>
        <v>642.21151620530622</v>
      </c>
      <c r="L243" s="3">
        <f t="shared" si="29"/>
        <v>4.5375843969702823</v>
      </c>
      <c r="M243" s="3">
        <f t="shared" si="32"/>
        <v>3.4490780710375191</v>
      </c>
      <c r="N243" s="3">
        <f t="shared" si="30"/>
        <v>0.89307850996044724</v>
      </c>
      <c r="O243" s="16">
        <f t="shared" si="26"/>
        <v>2.1129904008709843E-6</v>
      </c>
      <c r="R243" s="15"/>
    </row>
    <row r="244" spans="1:18">
      <c r="A244">
        <f t="shared" si="33"/>
        <v>2088</v>
      </c>
      <c r="B244" s="15"/>
      <c r="G244">
        <f>carbonhigh!L344</f>
        <v>646.03177245694656</v>
      </c>
      <c r="H244" s="3">
        <f t="shared" si="27"/>
        <v>4.5693150972790324</v>
      </c>
      <c r="I244" s="3">
        <f t="shared" si="31"/>
        <v>3.4838627350700002</v>
      </c>
      <c r="J244" s="3">
        <f t="shared" si="28"/>
        <v>0.90759595359010214</v>
      </c>
      <c r="K244">
        <f>carboncycle!U344</f>
        <v>646.03197459268245</v>
      </c>
      <c r="L244" s="3">
        <f t="shared" si="29"/>
        <v>4.5693167712307838</v>
      </c>
      <c r="M244" s="3">
        <f t="shared" si="32"/>
        <v>3.4838648349911714</v>
      </c>
      <c r="N244" s="3">
        <f t="shared" si="30"/>
        <v>0.90759658746736505</v>
      </c>
      <c r="O244" s="16">
        <f t="shared" si="26"/>
        <v>2.0999211711725252E-6</v>
      </c>
      <c r="R244" s="15"/>
    </row>
    <row r="245" spans="1:18">
      <c r="A245">
        <f t="shared" si="33"/>
        <v>2089</v>
      </c>
      <c r="B245" s="15"/>
      <c r="G245">
        <f>carbonhigh!L345</f>
        <v>649.84279968754947</v>
      </c>
      <c r="H245" s="3">
        <f t="shared" si="27"/>
        <v>4.6007827329634292</v>
      </c>
      <c r="I245" s="3">
        <f t="shared" si="31"/>
        <v>3.5185869338661595</v>
      </c>
      <c r="J245" s="3">
        <f t="shared" si="28"/>
        <v>0.92222914890890795</v>
      </c>
      <c r="K245">
        <f>carboncycle!U345</f>
        <v>649.84300066281594</v>
      </c>
      <c r="L245" s="3">
        <f t="shared" si="29"/>
        <v>4.6007843875443681</v>
      </c>
      <c r="M245" s="3">
        <f t="shared" si="32"/>
        <v>3.5185890206097237</v>
      </c>
      <c r="N245" s="3">
        <f t="shared" si="30"/>
        <v>0.92222979111330028</v>
      </c>
      <c r="O245" s="16">
        <f t="shared" si="26"/>
        <v>2.0867435641669374E-6</v>
      </c>
      <c r="R245" s="15"/>
    </row>
    <row r="246" spans="1:18">
      <c r="A246">
        <f t="shared" si="33"/>
        <v>2090</v>
      </c>
      <c r="B246" s="15"/>
      <c r="G246">
        <f>carbonhigh!L346</f>
        <v>653.64352958141853</v>
      </c>
      <c r="H246" s="3">
        <f t="shared" si="27"/>
        <v>4.6319820821275703</v>
      </c>
      <c r="I246" s="3">
        <f t="shared" si="31"/>
        <v>3.553243133540529</v>
      </c>
      <c r="J246" s="3">
        <f t="shared" si="28"/>
        <v>0.93697646112746513</v>
      </c>
      <c r="K246">
        <f>carboncycle!U346</f>
        <v>653.64372941519218</v>
      </c>
      <c r="L246" s="3">
        <f t="shared" si="29"/>
        <v>4.6319837177446566</v>
      </c>
      <c r="M246" s="3">
        <f t="shared" si="32"/>
        <v>3.5532452070134233</v>
      </c>
      <c r="N246" s="3">
        <f t="shared" si="30"/>
        <v>0.93697711153683994</v>
      </c>
      <c r="O246" s="16">
        <f t="shared" si="26"/>
        <v>2.0734728942706226E-6</v>
      </c>
      <c r="R246" s="15"/>
    </row>
    <row r="247" spans="1:18">
      <c r="A247">
        <f t="shared" si="33"/>
        <v>2091</v>
      </c>
      <c r="B247" s="15"/>
      <c r="G247">
        <f>carbonhigh!L347</f>
        <v>657.43311634011616</v>
      </c>
      <c r="H247" s="3">
        <f t="shared" si="27"/>
        <v>4.6629098630224881</v>
      </c>
      <c r="I247" s="3">
        <f t="shared" si="31"/>
        <v>3.5878259825820997</v>
      </c>
      <c r="J247" s="3">
        <f t="shared" si="28"/>
        <v>0.95183685582677136</v>
      </c>
      <c r="K247">
        <f>carboncycle!U347</f>
        <v>657.43331505080062</v>
      </c>
      <c r="L247" s="3">
        <f t="shared" si="29"/>
        <v>4.6629114800721538</v>
      </c>
      <c r="M247" s="3">
        <f t="shared" si="32"/>
        <v>3.5878280427057438</v>
      </c>
      <c r="N247" s="3">
        <f t="shared" si="30"/>
        <v>0.95183751431914698</v>
      </c>
      <c r="O247" s="16">
        <f t="shared" si="26"/>
        <v>2.0601236441208925E-6</v>
      </c>
      <c r="R247" s="15"/>
    </row>
    <row r="248" spans="1:18">
      <c r="A248">
        <f t="shared" si="33"/>
        <v>2092</v>
      </c>
      <c r="B248" s="15"/>
      <c r="G248">
        <f>carbonhigh!L348</f>
        <v>661.21073321330846</v>
      </c>
      <c r="H248" s="3">
        <f t="shared" si="27"/>
        <v>4.6935630307701555</v>
      </c>
      <c r="I248" s="3">
        <f t="shared" si="31"/>
        <v>3.6223302037491392</v>
      </c>
      <c r="J248" s="3">
        <f t="shared" si="28"/>
        <v>0.96680927406674166</v>
      </c>
      <c r="K248">
        <f>carboncycle!U348</f>
        <v>661.21093081875938</v>
      </c>
      <c r="L248" s="3">
        <f t="shared" si="29"/>
        <v>4.6935646296386428</v>
      </c>
      <c r="M248" s="3">
        <f t="shared" si="32"/>
        <v>3.6223322504586433</v>
      </c>
      <c r="N248" s="3">
        <f t="shared" si="30"/>
        <v>0.96680994052038283</v>
      </c>
      <c r="O248" s="16">
        <f t="shared" si="26"/>
        <v>2.0467095040999084E-6</v>
      </c>
      <c r="R248" s="15"/>
    </row>
    <row r="249" spans="1:18">
      <c r="A249">
        <f t="shared" si="33"/>
        <v>2093</v>
      </c>
      <c r="B249" s="15"/>
      <c r="G249">
        <f>carbonhigh!L349</f>
        <v>664.97557234949647</v>
      </c>
      <c r="H249" s="3">
        <f t="shared" si="27"/>
        <v>4.7239387681798011</v>
      </c>
      <c r="I249" s="3">
        <f t="shared" si="31"/>
        <v>3.6567505985119588</v>
      </c>
      <c r="J249" s="3">
        <f t="shared" si="28"/>
        <v>0.98189263294733764</v>
      </c>
      <c r="K249">
        <f>carboncycle!U349</f>
        <v>664.97576886704758</v>
      </c>
      <c r="L249" s="3">
        <f t="shared" si="29"/>
        <v>4.7239403492435086</v>
      </c>
      <c r="M249" s="3">
        <f t="shared" si="32"/>
        <v>3.656752631755368</v>
      </c>
      <c r="N249" s="3">
        <f t="shared" si="30"/>
        <v>0.98189330724083212</v>
      </c>
      <c r="O249" s="16">
        <f t="shared" si="26"/>
        <v>2.0332434091940854E-6</v>
      </c>
      <c r="R249" s="15"/>
    </row>
    <row r="250" spans="1:18">
      <c r="A250">
        <f t="shared" si="33"/>
        <v>2094</v>
      </c>
      <c r="G250">
        <f>carbonhigh!L350</f>
        <v>668.72684465022314</v>
      </c>
      <c r="H250" s="3">
        <f t="shared" si="27"/>
        <v>4.7540344769032119</v>
      </c>
      <c r="I250" s="3">
        <f t="shared" si="31"/>
        <v>3.6910820510785411</v>
      </c>
      <c r="J250" s="3">
        <f t="shared" si="28"/>
        <v>0.99708582619174468</v>
      </c>
      <c r="K250">
        <f>carboncycle!U350</f>
        <v>668.72704009670883</v>
      </c>
      <c r="L250" s="3">
        <f t="shared" si="29"/>
        <v>4.7540360405290087</v>
      </c>
      <c r="M250" s="3">
        <f t="shared" si="32"/>
        <v>3.6910840708161143</v>
      </c>
      <c r="N250" s="3">
        <f t="shared" si="30"/>
        <v>0.99708650820407474</v>
      </c>
      <c r="O250" s="16">
        <f t="shared" si="26"/>
        <v>2.0197375731889622E-6</v>
      </c>
    </row>
    <row r="251" spans="1:18">
      <c r="A251">
        <f t="shared" si="33"/>
        <v>2095</v>
      </c>
      <c r="G251">
        <f>carbonhigh!L351</f>
        <v>672.46377962715496</v>
      </c>
      <c r="H251" s="3">
        <f t="shared" si="27"/>
        <v>4.7838477689163854</v>
      </c>
      <c r="I251" s="3">
        <f t="shared" si="31"/>
        <v>3.7253195320270804</v>
      </c>
      <c r="J251" s="3">
        <f t="shared" si="28"/>
        <v>1.0123877247491018</v>
      </c>
      <c r="K251">
        <f>carboncycle!U351</f>
        <v>672.46397401893284</v>
      </c>
      <c r="L251" s="3">
        <f t="shared" si="29"/>
        <v>4.7838493154619286</v>
      </c>
      <c r="M251" s="3">
        <f t="shared" si="32"/>
        <v>3.7253215382306046</v>
      </c>
      <c r="N251" s="3">
        <f t="shared" si="30"/>
        <v>1.0123884143597111</v>
      </c>
      <c r="O251" s="16">
        <f t="shared" si="26"/>
        <v>2.0062035241963372E-6</v>
      </c>
    </row>
    <row r="252" spans="1:18">
      <c r="A252">
        <f t="shared" si="33"/>
        <v>2096</v>
      </c>
      <c r="G252">
        <f>carbonhigh!L352</f>
        <v>676.1856252614798</v>
      </c>
      <c r="H252" s="3">
        <f t="shared" si="27"/>
        <v>4.8133764583153207</v>
      </c>
      <c r="I252" s="3">
        <f t="shared" si="31"/>
        <v>3.7594581015683048</v>
      </c>
      <c r="J252" s="3">
        <f t="shared" si="28"/>
        <v>1.0277971774144408</v>
      </c>
      <c r="K252">
        <f>carboncycle!U352</f>
        <v>676.18581861445205</v>
      </c>
      <c r="L252" s="3">
        <f t="shared" si="29"/>
        <v>4.8133779881293464</v>
      </c>
      <c r="M252" s="3">
        <f t="shared" si="32"/>
        <v>3.7594600942204415</v>
      </c>
      <c r="N252" s="3">
        <f t="shared" si="30"/>
        <v>1.0277978745032976</v>
      </c>
      <c r="O252" s="16">
        <f t="shared" si="26"/>
        <v>1.992652136628692E-6</v>
      </c>
    </row>
    <row r="253" spans="1:18">
      <c r="A253">
        <f t="shared" si="33"/>
        <v>2097</v>
      </c>
      <c r="G253">
        <f>carbonhigh!L353</f>
        <v>679.89164786509377</v>
      </c>
      <c r="H253" s="3">
        <f t="shared" si="27"/>
        <v>4.8426185534140531</v>
      </c>
      <c r="I253" s="3">
        <f t="shared" si="31"/>
        <v>3.7934929124593082</v>
      </c>
      <c r="J253" s="3">
        <f t="shared" si="28"/>
        <v>1.0433130114636346</v>
      </c>
      <c r="K253">
        <f>carboncycle!U353</f>
        <v>679.89184019472668</v>
      </c>
      <c r="L253" s="3">
        <f t="shared" si="29"/>
        <v>4.8426200668366608</v>
      </c>
      <c r="M253" s="3">
        <f t="shared" si="32"/>
        <v>3.7934948915529696</v>
      </c>
      <c r="N253" s="3">
        <f t="shared" si="30"/>
        <v>1.0433137159112911</v>
      </c>
      <c r="O253" s="16">
        <f t="shared" si="26"/>
        <v>1.9790936613972576E-6</v>
      </c>
    </row>
    <row r="254" spans="1:18">
      <c r="A254">
        <f t="shared" si="33"/>
        <v>2098</v>
      </c>
      <c r="G254">
        <f>carbonhigh!L354</f>
        <v>683.58113194308726</v>
      </c>
      <c r="H254" s="3">
        <f t="shared" si="27"/>
        <v>4.8715722491334406</v>
      </c>
      <c r="I254" s="3">
        <f t="shared" si="31"/>
        <v>3.827419212589525</v>
      </c>
      <c r="J254" s="3">
        <f t="shared" si="28"/>
        <v>1.05893403330129</v>
      </c>
      <c r="K254">
        <f>carboncycle!U354</f>
        <v>683.58132326443047</v>
      </c>
      <c r="L254" s="3">
        <f t="shared" si="29"/>
        <v>4.8715737464963649</v>
      </c>
      <c r="M254" s="3">
        <f t="shared" si="32"/>
        <v>3.8274211781272816</v>
      </c>
      <c r="N254" s="3">
        <f t="shared" si="30"/>
        <v>1.0589347449889359</v>
      </c>
      <c r="O254" s="16">
        <f t="shared" si="26"/>
        <v>1.9655377565541698E-6</v>
      </c>
    </row>
    <row r="255" spans="1:18">
      <c r="A255">
        <f t="shared" si="33"/>
        <v>2099</v>
      </c>
      <c r="G255">
        <f>carbonhigh!L355</f>
        <v>687.25338005707283</v>
      </c>
      <c r="H255" s="3">
        <f t="shared" si="27"/>
        <v>4.9002359196695755</v>
      </c>
      <c r="I255" s="3">
        <f t="shared" si="31"/>
        <v>3.8612323472584453</v>
      </c>
      <c r="J255" s="3">
        <f t="shared" si="28"/>
        <v>1.0746590291196472</v>
      </c>
      <c r="K255">
        <f>carboncycle!U355</f>
        <v>687.25357038477671</v>
      </c>
      <c r="L255" s="3">
        <f t="shared" si="29"/>
        <v>4.9002374012964465</v>
      </c>
      <c r="M255" s="3">
        <f t="shared" si="32"/>
        <v>3.8612342992519597</v>
      </c>
      <c r="N255" s="3">
        <f t="shared" si="30"/>
        <v>1.0746597479291617</v>
      </c>
      <c r="O255" s="16">
        <f t="shared" si="26"/>
        <v>1.9519935143819112E-6</v>
      </c>
    </row>
    <row r="256" spans="1:18">
      <c r="A256">
        <f t="shared" si="33"/>
        <v>2100</v>
      </c>
      <c r="G256">
        <f>carbonhigh!L356</f>
        <v>690.90771268893047</v>
      </c>
      <c r="H256" s="3">
        <f t="shared" si="27"/>
        <v>4.9286081114310711</v>
      </c>
      <c r="I256" s="3">
        <f t="shared" si="31"/>
        <v>3.8949277611636699</v>
      </c>
      <c r="J256" s="3">
        <f t="shared" si="28"/>
        <v>1.0904867655666755</v>
      </c>
      <c r="K256">
        <f>carboncycle!U356</f>
        <v>690.90790203726363</v>
      </c>
      <c r="L256" s="3">
        <f t="shared" si="29"/>
        <v>4.9286095776376637</v>
      </c>
      <c r="M256" s="3">
        <f t="shared" si="32"/>
        <v>3.894929699633157</v>
      </c>
      <c r="N256" s="3">
        <f t="shared" si="30"/>
        <v>1.0904874913806752</v>
      </c>
      <c r="O256" s="16">
        <f t="shared" si="26"/>
        <v>1.9384694871504848E-6</v>
      </c>
    </row>
    <row r="257" spans="1:15">
      <c r="A257">
        <f t="shared" si="33"/>
        <v>2101</v>
      </c>
      <c r="G257">
        <f>carbonhigh!L357</f>
        <v>694.54346810458162</v>
      </c>
      <c r="H257" s="3">
        <f t="shared" si="27"/>
        <v>4.9566875362348695</v>
      </c>
      <c r="I257" s="3">
        <f t="shared" si="31"/>
        <v>3.9285010001169542</v>
      </c>
      <c r="J257" s="3">
        <f t="shared" si="28"/>
        <v>1.1064159904216664</v>
      </c>
      <c r="K257">
        <f>carboncycle!U357</f>
        <v>694.54365648744658</v>
      </c>
      <c r="L257" s="3">
        <f t="shared" si="29"/>
        <v>4.956688987329346</v>
      </c>
      <c r="M257" s="3">
        <f t="shared" si="32"/>
        <v>3.9285029250906698</v>
      </c>
      <c r="N257" s="3">
        <f t="shared" si="30"/>
        <v>1.1064167231235493</v>
      </c>
      <c r="O257" s="16">
        <f t="shared" si="26"/>
        <v>1.9249737155391244E-6</v>
      </c>
    </row>
    <row r="258" spans="1:15">
      <c r="A258">
        <f t="shared" si="33"/>
        <v>2102</v>
      </c>
      <c r="G258">
        <f>carbonhigh!L358</f>
        <v>698.16000221743093</v>
      </c>
      <c r="H258" s="3">
        <f t="shared" si="27"/>
        <v>4.9844730647505653</v>
      </c>
      <c r="I258" s="3">
        <f t="shared" si="31"/>
        <v>3.9619477125049922</v>
      </c>
      <c r="J258" s="3">
        <f t="shared" si="28"/>
        <v>1.1224454332767355</v>
      </c>
      <c r="K258">
        <f>carboncycle!U358</f>
        <v>698.16018964837951</v>
      </c>
      <c r="L258" s="3">
        <f t="shared" si="29"/>
        <v>4.9844745010337057</v>
      </c>
      <c r="M258" s="3">
        <f t="shared" si="32"/>
        <v>3.9619496240187435</v>
      </c>
      <c r="N258" s="3">
        <f t="shared" si="30"/>
        <v>1.1224461727507227</v>
      </c>
      <c r="O258" s="16">
        <f t="shared" si="26"/>
        <v>1.9115137512848435E-6</v>
      </c>
    </row>
    <row r="259" spans="1:15">
      <c r="A259">
        <f t="shared" si="33"/>
        <v>2103</v>
      </c>
      <c r="G259">
        <f>carbonhigh!L359</f>
        <v>701.75668845114751</v>
      </c>
      <c r="H259" s="3">
        <f t="shared" si="27"/>
        <v>5.0119637201836316</v>
      </c>
      <c r="I259" s="3">
        <f t="shared" si="31"/>
        <v>3.9952636505108221</v>
      </c>
      <c r="J259" s="3">
        <f t="shared" si="28"/>
        <v>1.1385738062227519</v>
      </c>
      <c r="K259">
        <f>carboncycle!U359</f>
        <v>701.75687494339513</v>
      </c>
      <c r="L259" s="3">
        <f t="shared" si="29"/>
        <v>5.0119651419490507</v>
      </c>
      <c r="M259" s="3">
        <f t="shared" si="32"/>
        <v>3.995265548607501</v>
      </c>
      <c r="N259" s="3">
        <f t="shared" si="30"/>
        <v>1.138574552353925</v>
      </c>
      <c r="O259" s="16">
        <f t="shared" si="26"/>
        <v>1.8980966789428066E-6</v>
      </c>
    </row>
    <row r="260" spans="1:15">
      <c r="A260">
        <f t="shared" si="33"/>
        <v>2104</v>
      </c>
      <c r="G260">
        <f>carbonhigh!L360</f>
        <v>705.33291760148813</v>
      </c>
      <c r="H260" s="3">
        <f t="shared" si="27"/>
        <v>5.0391586721882922</v>
      </c>
      <c r="I260" s="3">
        <f t="shared" si="31"/>
        <v>4.0284446711109121</v>
      </c>
      <c r="J260" s="3">
        <f t="shared" si="28"/>
        <v>1.1547998045383081</v>
      </c>
      <c r="K260">
        <f>carboncycle!U360</f>
        <v>705.33310316792767</v>
      </c>
      <c r="L260" s="3">
        <f t="shared" si="29"/>
        <v>5.0391600797226577</v>
      </c>
      <c r="M260" s="3">
        <f t="shared" si="32"/>
        <v>4.0284465558400555</v>
      </c>
      <c r="N260" s="3">
        <f t="shared" si="30"/>
        <v>1.1548005572126454</v>
      </c>
      <c r="O260" s="16">
        <f t="shared" si="26"/>
        <v>1.884729143419861E-6</v>
      </c>
    </row>
    <row r="261" spans="1:15">
      <c r="A261">
        <f t="shared" si="33"/>
        <v>2105</v>
      </c>
      <c r="G261">
        <f>carbonhigh!L361</f>
        <v>708.88809769689146</v>
      </c>
      <c r="H261" s="3">
        <f t="shared" si="27"/>
        <v>5.0660572310011416</v>
      </c>
      <c r="I261" s="3">
        <f t="shared" si="31"/>
        <v>4.0614867368622098</v>
      </c>
      <c r="J261" s="3">
        <f t="shared" si="28"/>
        <v>1.1711221073804405</v>
      </c>
      <c r="K261">
        <f>carboncycle!U361</f>
        <v>708.88828235010601</v>
      </c>
      <c r="L261" s="3">
        <f t="shared" si="29"/>
        <v>5.0660586245843779</v>
      </c>
      <c r="M261" s="3">
        <f t="shared" si="32"/>
        <v>4.061488608279574</v>
      </c>
      <c r="N261" s="3">
        <f t="shared" si="30"/>
        <v>1.1711228664848492</v>
      </c>
      <c r="O261" s="16">
        <f t="shared" si="26"/>
        <v>1.8714173641853904E-6</v>
      </c>
    </row>
    <row r="262" spans="1:15">
      <c r="A262">
        <f t="shared" si="33"/>
        <v>2106</v>
      </c>
      <c r="G262">
        <f>carbonhigh!L362</f>
        <v>712.42165385760279</v>
      </c>
      <c r="H262" s="3">
        <f t="shared" si="27"/>
        <v>5.0926588417869709</v>
      </c>
      <c r="I262" s="3">
        <f t="shared" si="31"/>
        <v>4.0943859164926844</v>
      </c>
      <c r="J262" s="3">
        <f t="shared" si="28"/>
        <v>1.187539378475897</v>
      </c>
      <c r="K262">
        <f>carboncycle!U362</f>
        <v>712.42183760987791</v>
      </c>
      <c r="L262" s="3">
        <f t="shared" si="29"/>
        <v>5.0926602216924515</v>
      </c>
      <c r="M262" s="3">
        <f t="shared" si="32"/>
        <v>4.094387774659844</v>
      </c>
      <c r="N262" s="3">
        <f t="shared" si="30"/>
        <v>1.1875401438982431</v>
      </c>
      <c r="O262" s="16">
        <f t="shared" ref="O262:O325" si="34">M262-I262</f>
        <v>1.8581671596962224E-6</v>
      </c>
    </row>
    <row r="263" spans="1:15">
      <c r="A263">
        <f t="shared" si="33"/>
        <v>2107</v>
      </c>
      <c r="G263">
        <f>carbonhigh!L363</f>
        <v>715.93302815311131</v>
      </c>
      <c r="H263" s="3">
        <f t="shared" ref="H263:H326" si="35">H$3*LN(G263/G$3)</f>
        <v>5.118963079188573</v>
      </c>
      <c r="I263" s="3">
        <f t="shared" si="31"/>
        <v>4.1271383853081804</v>
      </c>
      <c r="J263" s="3">
        <f t="shared" ref="J263:J326" si="36">J262+J$3*(I262-J262)</f>
        <v>1.2040502668118322</v>
      </c>
      <c r="K263">
        <f>carboncycle!U363</f>
        <v>715.93321101644688</v>
      </c>
      <c r="L263" s="3">
        <f t="shared" ref="L263:L326" si="37">L$3*LN(K263/K$3)</f>
        <v>5.118964445683317</v>
      </c>
      <c r="M263" s="3">
        <f t="shared" si="32"/>
        <v>4.1271402302921469</v>
      </c>
      <c r="N263" s="3">
        <f t="shared" ref="N263:N326" si="38">N262+N$3*(M262-N262)</f>
        <v>1.2040510384409691</v>
      </c>
      <c r="O263" s="16">
        <f t="shared" si="34"/>
        <v>1.8449839664924639E-6</v>
      </c>
    </row>
    <row r="264" spans="1:15">
      <c r="A264">
        <f t="shared" si="33"/>
        <v>2108</v>
      </c>
      <c r="G264">
        <f>carbonhigh!L364</f>
        <v>719.42167945771348</v>
      </c>
      <c r="H264" s="3">
        <f t="shared" si="35"/>
        <v>5.1449696420726792</v>
      </c>
      <c r="I264" s="3">
        <f t="shared" ref="I264:I327" si="39">I263+I$3*(I$4*H264-I263)+I$5*(J263-I263)</f>
        <v>4.159740425427735</v>
      </c>
      <c r="J264" s="3">
        <f t="shared" si="36"/>
        <v>1.2206534073248916</v>
      </c>
      <c r="K264">
        <f>carboncycle!U364</f>
        <v>719.42186144383493</v>
      </c>
      <c r="L264" s="3">
        <f t="shared" si="37"/>
        <v>5.1449709954175322</v>
      </c>
      <c r="M264" s="3">
        <f t="shared" ref="M264:M327" si="40">M263+M$3*(M$4*L264-M263)+M$5*(N263-M263)</f>
        <v>4.1597422573005929</v>
      </c>
      <c r="N264" s="3">
        <f t="shared" si="38"/>
        <v>1.2206541850506838</v>
      </c>
      <c r="O264" s="16">
        <f t="shared" si="34"/>
        <v>1.8318728578492482E-6</v>
      </c>
    </row>
    <row r="265" spans="1:15">
      <c r="A265">
        <f t="shared" si="33"/>
        <v>2109</v>
      </c>
      <c r="G265">
        <f>carbonhigh!L365</f>
        <v>722.88708330403483</v>
      </c>
      <c r="H265" s="3">
        <f t="shared" si="35"/>
        <v>5.1706783484644525</v>
      </c>
      <c r="I265" s="3">
        <f t="shared" si="39"/>
        <v>4.19218842585886</v>
      </c>
      <c r="J265" s="3">
        <f t="shared" si="36"/>
        <v>1.2373474215877158</v>
      </c>
      <c r="K265">
        <f>carboncycle!U365</f>
        <v>722.88726442440327</v>
      </c>
      <c r="L265" s="3">
        <f t="shared" si="37"/>
        <v>5.1706796889142579</v>
      </c>
      <c r="M265" s="3">
        <f t="shared" si="40"/>
        <v>4.1921902446974215</v>
      </c>
      <c r="N265" s="3">
        <f t="shared" si="38"/>
        <v>1.2373482053010634</v>
      </c>
      <c r="O265" s="16">
        <f t="shared" si="34"/>
        <v>1.8188385615403035E-6</v>
      </c>
    </row>
    <row r="266" spans="1:15">
      <c r="A266">
        <f t="shared" si="33"/>
        <v>2110</v>
      </c>
      <c r="G266">
        <f>carbonhigh!L366</f>
        <v>726.32873173436928</v>
      </c>
      <c r="H266" s="3">
        <f t="shared" si="35"/>
        <v>5.1960891306632977</v>
      </c>
      <c r="I266" s="3">
        <f t="shared" si="39"/>
        <v>4.2244788824236768</v>
      </c>
      <c r="J266" s="3">
        <f t="shared" si="36"/>
        <v>1.254130918491976</v>
      </c>
      <c r="K266">
        <f>carboncycle!U366</f>
        <v>726.32891200019139</v>
      </c>
      <c r="L266" s="3">
        <f t="shared" si="37"/>
        <v>5.1960904584670695</v>
      </c>
      <c r="M266" s="3">
        <f t="shared" si="40"/>
        <v>4.2244806883091499</v>
      </c>
      <c r="N266" s="3">
        <f t="shared" si="38"/>
        <v>1.2541317080848347</v>
      </c>
      <c r="O266" s="16">
        <f t="shared" si="34"/>
        <v>1.8058854731606289E-6</v>
      </c>
    </row>
    <row r="267" spans="1:15">
      <c r="A267">
        <f t="shared" si="33"/>
        <v>2111</v>
      </c>
      <c r="G267">
        <f>carbonhigh!L367</f>
        <v>729.74613314971509</v>
      </c>
      <c r="H267" s="3">
        <f t="shared" si="35"/>
        <v>5.2212020305330489</v>
      </c>
      <c r="I267" s="3">
        <f t="shared" si="39"/>
        <v>4.2566083975462199</v>
      </c>
      <c r="J267" s="3">
        <f t="shared" si="36"/>
        <v>1.2710024949271082</v>
      </c>
      <c r="K267">
        <f>carboncycle!U367</f>
        <v>729.74631257195313</v>
      </c>
      <c r="L267" s="3">
        <f t="shared" si="37"/>
        <v>5.2212033459341338</v>
      </c>
      <c r="M267" s="3">
        <f t="shared" si="40"/>
        <v>4.2566101905638964</v>
      </c>
      <c r="N267" s="3">
        <f t="shared" si="38"/>
        <v>1.2710032902925088</v>
      </c>
      <c r="O267" s="16">
        <f t="shared" si="34"/>
        <v>1.793017676554598E-6</v>
      </c>
    </row>
    <row r="268" spans="1:15">
      <c r="A268">
        <f t="shared" si="33"/>
        <v>2112</v>
      </c>
      <c r="G268">
        <f>carbonhigh!L368</f>
        <v>733.1388121564114</v>
      </c>
      <c r="H268" s="3">
        <f t="shared" si="35"/>
        <v>5.2460171949598751</v>
      </c>
      <c r="I268" s="3">
        <f t="shared" si="39"/>
        <v>4.2885736799106615</v>
      </c>
      <c r="J268" s="3">
        <f t="shared" si="36"/>
        <v>1.2879607364539847</v>
      </c>
      <c r="K268">
        <f>carboncycle!U368</f>
        <v>733.13899074579172</v>
      </c>
      <c r="L268" s="3">
        <f t="shared" si="37"/>
        <v>5.2460184981961131</v>
      </c>
      <c r="M268" s="3">
        <f t="shared" si="40"/>
        <v>4.2885754601496204</v>
      </c>
      <c r="N268" s="3">
        <f t="shared" si="38"/>
        <v>1.2879615374860502</v>
      </c>
      <c r="O268" s="16">
        <f t="shared" si="34"/>
        <v>1.7802389589149925E-6</v>
      </c>
    </row>
    <row r="269" spans="1:15">
      <c r="A269">
        <f t="shared" si="33"/>
        <v>2113</v>
      </c>
      <c r="G269">
        <f>carbonhigh!L369</f>
        <v>736.50630941029476</v>
      </c>
      <c r="H269" s="3">
        <f t="shared" si="35"/>
        <v>5.2705348714715461</v>
      </c>
      <c r="I269" s="3">
        <f t="shared" si="39"/>
        <v>4.3203715439996921</v>
      </c>
      <c r="J269" s="3">
        <f t="shared" si="36"/>
        <v>1.3050042179728185</v>
      </c>
      <c r="K269">
        <f>carboncycle!U369</f>
        <v>736.50648717731633</v>
      </c>
      <c r="L269" s="3">
        <f t="shared" si="37"/>
        <v>5.2705361627754197</v>
      </c>
      <c r="M269" s="3">
        <f t="shared" si="40"/>
        <v>4.3203733115525162</v>
      </c>
      <c r="N269" s="3">
        <f t="shared" si="38"/>
        <v>1.3050050245667792</v>
      </c>
      <c r="O269" s="16">
        <f t="shared" si="34"/>
        <v>1.7675528241056782E-6</v>
      </c>
    </row>
    <row r="270" spans="1:15">
      <c r="A270">
        <f t="shared" si="33"/>
        <v>2114</v>
      </c>
      <c r="G270">
        <f>carbonhigh!L370</f>
        <v>739.84818145831525</v>
      </c>
      <c r="H270" s="3">
        <f t="shared" si="35"/>
        <v>5.2947554040119176</v>
      </c>
      <c r="I270" s="3">
        <f t="shared" si="39"/>
        <v>4.3519989095217904</v>
      </c>
      <c r="J270" s="3">
        <f t="shared" si="36"/>
        <v>1.3221315043846511</v>
      </c>
      <c r="K270">
        <f>carboncycle!U370</f>
        <v>739.84835841325844</v>
      </c>
      <c r="L270" s="3">
        <f t="shared" si="37"/>
        <v>5.294756683610701</v>
      </c>
      <c r="M270" s="3">
        <f t="shared" si="40"/>
        <v>4.3520006644842937</v>
      </c>
      <c r="N270" s="3">
        <f t="shared" si="38"/>
        <v>1.3221323164368581</v>
      </c>
      <c r="O270" s="16">
        <f t="shared" si="34"/>
        <v>1.7549625033197458E-6</v>
      </c>
    </row>
    <row r="271" spans="1:15">
      <c r="A271">
        <f t="shared" si="33"/>
        <v>2115</v>
      </c>
      <c r="G271">
        <f>carbonhigh!L371</f>
        <v>743.16400057757483</v>
      </c>
      <c r="H271" s="3">
        <f t="shared" si="35"/>
        <v>5.3186792288648377</v>
      </c>
      <c r="I271" s="3">
        <f t="shared" si="39"/>
        <v>4.3834528007356326</v>
      </c>
      <c r="J271" s="3">
        <f t="shared" si="36"/>
        <v>1.33934115124583</v>
      </c>
      <c r="K271">
        <f>carboncycle!U371</f>
        <v>743.16417673050842</v>
      </c>
      <c r="L271" s="3">
        <f t="shared" si="37"/>
        <v>5.3186804969807335</v>
      </c>
      <c r="M271" s="3">
        <f t="shared" si="40"/>
        <v>4.383454543206609</v>
      </c>
      <c r="N271" s="3">
        <f t="shared" si="38"/>
        <v>1.3393419686537675</v>
      </c>
      <c r="O271" s="16">
        <f t="shared" si="34"/>
        <v>1.7424709763957935E-6</v>
      </c>
    </row>
    <row r="272" spans="1:15">
      <c r="A272">
        <f t="shared" si="33"/>
        <v>2116</v>
      </c>
      <c r="G272">
        <f>carbonhigh!L372</f>
        <v>746.45335461175739</v>
      </c>
      <c r="H272" s="3">
        <f t="shared" si="35"/>
        <v>5.3423068707218215</v>
      </c>
      <c r="I272" s="3">
        <f t="shared" si="39"/>
        <v>4.4147303456794651</v>
      </c>
      <c r="J272" s="3">
        <f t="shared" si="36"/>
        <v>1.3566317054149319</v>
      </c>
      <c r="K272">
        <f>carboncycle!U372</f>
        <v>746.45352997254622</v>
      </c>
      <c r="L272" s="3">
        <f t="shared" si="37"/>
        <v>5.3423081275721058</v>
      </c>
      <c r="M272" s="3">
        <f t="shared" si="40"/>
        <v>4.4147320757604422</v>
      </c>
      <c r="N272" s="3">
        <f t="shared" si="38"/>
        <v>1.3566325280772276</v>
      </c>
      <c r="O272" s="16">
        <f t="shared" si="34"/>
        <v>1.7300809771469972E-6</v>
      </c>
    </row>
    <row r="273" spans="1:15">
      <c r="A273">
        <f t="shared" si="33"/>
        <v>2117</v>
      </c>
      <c r="G273">
        <f>carbonhigh!L373</f>
        <v>749.71584680494561</v>
      </c>
      <c r="H273" s="3">
        <f t="shared" si="35"/>
        <v>5.3656389388881767</v>
      </c>
      <c r="I273" s="3">
        <f t="shared" si="39"/>
        <v>4.4458287753127976</v>
      </c>
      <c r="J273" s="3">
        <f t="shared" si="36"/>
        <v>1.3740017056916345</v>
      </c>
      <c r="K273">
        <f>carboncycle!U373</f>
        <v>749.7160213832575</v>
      </c>
      <c r="L273" s="3">
        <f t="shared" si="37"/>
        <v>5.3656401846853194</v>
      </c>
      <c r="M273" s="3">
        <f t="shared" si="40"/>
        <v>4.4458304931078079</v>
      </c>
      <c r="N273" s="3">
        <f t="shared" si="38"/>
        <v>1.3740025335080681</v>
      </c>
      <c r="O273" s="16">
        <f t="shared" si="34"/>
        <v>1.7177950102365003E-6</v>
      </c>
    </row>
    <row r="274" spans="1:15">
      <c r="A274">
        <f t="shared" si="33"/>
        <v>2118</v>
      </c>
      <c r="G274">
        <f>carbonhigh!L374</f>
        <v>752.95109563282813</v>
      </c>
      <c r="H274" s="3">
        <f t="shared" si="35"/>
        <v>5.3886761236224041</v>
      </c>
      <c r="I274" s="3">
        <f t="shared" si="39"/>
        <v>4.4767454225774124</v>
      </c>
      <c r="J274" s="3">
        <f t="shared" si="36"/>
        <v>1.3914496834470826</v>
      </c>
      <c r="K274">
        <f>carboncycle!U374</f>
        <v>752.95126943814034</v>
      </c>
      <c r="L274" s="3">
        <f t="shared" si="37"/>
        <v>5.3886773585742072</v>
      </c>
      <c r="M274" s="3">
        <f t="shared" si="40"/>
        <v>4.4767471281927724</v>
      </c>
      <c r="N274" s="3">
        <f t="shared" si="38"/>
        <v>1.3914505163185946</v>
      </c>
      <c r="O274" s="16">
        <f t="shared" si="34"/>
        <v>1.7056153600591983E-6</v>
      </c>
    </row>
    <row r="275" spans="1:15">
      <c r="A275">
        <f t="shared" si="33"/>
        <v>2119</v>
      </c>
      <c r="G275">
        <f>carbonhigh!L375</f>
        <v>756.15873463131595</v>
      </c>
      <c r="H275" s="3">
        <f t="shared" si="35"/>
        <v>5.4114191926039839</v>
      </c>
      <c r="I275" s="3">
        <f t="shared" si="39"/>
        <v>4.5074777213842552</v>
      </c>
      <c r="J275" s="3">
        <f t="shared" si="36"/>
        <v>1.408974163245343</v>
      </c>
      <c r="K275">
        <f>carboncycle!U375</f>
        <v>756.15890767292228</v>
      </c>
      <c r="L275" s="3">
        <f t="shared" si="37"/>
        <v>5.4114204169137032</v>
      </c>
      <c r="M275" s="3">
        <f t="shared" si="40"/>
        <v>4.5074794149283584</v>
      </c>
      <c r="N275" s="3">
        <f t="shared" si="38"/>
        <v>1.4089750010740401</v>
      </c>
      <c r="O275" s="16">
        <f t="shared" si="34"/>
        <v>1.6935441031762366E-6</v>
      </c>
    </row>
    <row r="276" spans="1:15">
      <c r="A276">
        <f t="shared" si="33"/>
        <v>2120</v>
      </c>
      <c r="G276">
        <f>carbonhigh!L376</f>
        <v>759.33841222260401</v>
      </c>
      <c r="H276" s="3">
        <f t="shared" si="35"/>
        <v>5.43386898752484</v>
      </c>
      <c r="I276" s="3">
        <f t="shared" si="39"/>
        <v>4.5380232055324461</v>
      </c>
      <c r="J276" s="3">
        <f t="shared" si="36"/>
        <v>1.4265736634555719</v>
      </c>
      <c r="K276">
        <f>carboncycle!U376</f>
        <v>759.33858450961975</v>
      </c>
      <c r="L276" s="3">
        <f t="shared" si="37"/>
        <v>5.4338702013912989</v>
      </c>
      <c r="M276" s="3">
        <f t="shared" si="40"/>
        <v>4.5380248871155651</v>
      </c>
      <c r="N276" s="3">
        <f t="shared" si="38"/>
        <v>1.4265745061447326</v>
      </c>
      <c r="O276" s="16">
        <f t="shared" si="34"/>
        <v>1.6815831189731512E-6</v>
      </c>
    </row>
    <row r="277" spans="1:15">
      <c r="A277">
        <f t="shared" si="33"/>
        <v>2121</v>
      </c>
      <c r="G277">
        <f>carbonhigh!L377</f>
        <v>762.48979153871414</v>
      </c>
      <c r="H277" s="3">
        <f t="shared" si="35"/>
        <v>5.4560264207999225</v>
      </c>
      <c r="I277" s="3">
        <f t="shared" si="39"/>
        <v>4.5683795075662648</v>
      </c>
      <c r="J277" s="3">
        <f t="shared" si="36"/>
        <v>1.4442466968545686</v>
      </c>
      <c r="K277">
        <f>carboncycle!U377</f>
        <v>762.48996308008248</v>
      </c>
      <c r="L277" s="3">
        <f t="shared" si="37"/>
        <v>5.4560276244176329</v>
      </c>
      <c r="M277" s="3">
        <f t="shared" si="40"/>
        <v>4.5683811773003651</v>
      </c>
      <c r="N277" s="3">
        <f t="shared" si="38"/>
        <v>1.4442475443086469</v>
      </c>
      <c r="O277" s="16">
        <f t="shared" si="34"/>
        <v>1.66973410031801E-6</v>
      </c>
    </row>
    <row r="278" spans="1:15">
      <c r="A278">
        <f t="shared" si="33"/>
        <v>2122</v>
      </c>
      <c r="G278">
        <f>carbonhigh!L378</f>
        <v>765.61255024258276</v>
      </c>
      <c r="H278" s="3">
        <f t="shared" si="35"/>
        <v>5.4778924723926492</v>
      </c>
      <c r="I278" s="3">
        <f t="shared" si="39"/>
        <v>4.5985443575756717</v>
      </c>
      <c r="J278" s="3">
        <f t="shared" si="36"/>
        <v>1.461991771219411</v>
      </c>
      <c r="K278">
        <f>carboncycle!U378</f>
        <v>765.6127210470803</v>
      </c>
      <c r="L278" s="3">
        <f t="shared" si="37"/>
        <v>5.4778936659519246</v>
      </c>
      <c r="M278" s="3">
        <f t="shared" si="40"/>
        <v>4.5985460155742315</v>
      </c>
      <c r="N278" s="3">
        <f t="shared" si="38"/>
        <v>1.4619926233440399</v>
      </c>
      <c r="O278" s="16">
        <f t="shared" si="34"/>
        <v>1.6579985597786617E-6</v>
      </c>
    </row>
    <row r="279" spans="1:15">
      <c r="A279">
        <f t="shared" si="33"/>
        <v>2123</v>
      </c>
      <c r="G279">
        <f>carbonhigh!L379</f>
        <v>768.70638034675198</v>
      </c>
      <c r="H279" s="3">
        <f t="shared" si="35"/>
        <v>5.4994681867510344</v>
      </c>
      <c r="I279" s="3">
        <f t="shared" si="39"/>
        <v>4.628515581945571</v>
      </c>
      <c r="J279" s="3">
        <f t="shared" si="36"/>
        <v>1.4798073899099147</v>
      </c>
      <c r="K279">
        <f>carboncycle!U379</f>
        <v>768.7065504229937</v>
      </c>
      <c r="L279" s="3">
        <f t="shared" si="37"/>
        <v>5.4994693704380904</v>
      </c>
      <c r="M279" s="3">
        <f t="shared" si="40"/>
        <v>4.6285172283234157</v>
      </c>
      <c r="N279" s="3">
        <f t="shared" si="38"/>
        <v>1.4798082466119074</v>
      </c>
      <c r="O279" s="16">
        <f t="shared" si="34"/>
        <v>1.6463778447217692E-6</v>
      </c>
    </row>
    <row r="280" spans="1:15">
      <c r="A280">
        <f t="shared" si="33"/>
        <v>2124</v>
      </c>
      <c r="G280">
        <f>carbonhigh!L380</f>
        <v>771.77098802974012</v>
      </c>
      <c r="H280" s="3">
        <f t="shared" si="35"/>
        <v>5.5207546698505165</v>
      </c>
      <c r="I280" s="3">
        <f t="shared" si="39"/>
        <v>4.6582911020587643</v>
      </c>
      <c r="J280" s="3">
        <f t="shared" si="36"/>
        <v>1.4976920524406772</v>
      </c>
      <c r="K280">
        <f>carboncycle!U380</f>
        <v>771.77115738618431</v>
      </c>
      <c r="L280" s="3">
        <f t="shared" si="37"/>
        <v>5.520755843847585</v>
      </c>
      <c r="M280" s="3">
        <f t="shared" si="40"/>
        <v>4.6582927369319052</v>
      </c>
      <c r="N280" s="3">
        <f t="shared" si="38"/>
        <v>1.4976929136280288</v>
      </c>
      <c r="O280" s="16">
        <f t="shared" si="34"/>
        <v>1.6348731408655226E-6</v>
      </c>
    </row>
    <row r="281" spans="1:15">
      <c r="A281">
        <f t="shared" si="33"/>
        <v>2125</v>
      </c>
      <c r="G281">
        <f>carbonhigh!L381</f>
        <v>774.80609345017388</v>
      </c>
      <c r="H281" s="3">
        <f t="shared" si="35"/>
        <v>5.5417530863397282</v>
      </c>
      <c r="I281" s="3">
        <f t="shared" si="39"/>
        <v>4.6878689329572323</v>
      </c>
      <c r="J281" s="3">
        <f t="shared" si="36"/>
        <v>1.515644255042508</v>
      </c>
      <c r="K281">
        <f>carboncycle!U381</f>
        <v>774.80626209512729</v>
      </c>
      <c r="L281" s="3">
        <f t="shared" si="37"/>
        <v>5.5417542508251536</v>
      </c>
      <c r="M281" s="3">
        <f t="shared" si="40"/>
        <v>4.6878705564427161</v>
      </c>
      <c r="N281" s="3">
        <f t="shared" si="38"/>
        <v>1.5156451206243948</v>
      </c>
      <c r="O281" s="16">
        <f t="shared" si="34"/>
        <v>1.6234854838259594E-6</v>
      </c>
    </row>
    <row r="282" spans="1:15">
      <c r="A282">
        <f t="shared" si="33"/>
        <v>2126</v>
      </c>
      <c r="G282">
        <f>carbonhigh!L382</f>
        <v>777.81143055877192</v>
      </c>
      <c r="H282" s="3">
        <f t="shared" si="35"/>
        <v>5.5624646567855232</v>
      </c>
      <c r="I282" s="3">
        <f t="shared" si="39"/>
        <v>4.7172471819661279</v>
      </c>
      <c r="J282" s="3">
        <f t="shared" si="36"/>
        <v>1.5336624912130636</v>
      </c>
      <c r="K282">
        <f>carboncycle!U382</f>
        <v>777.81159850039376</v>
      </c>
      <c r="L282" s="3">
        <f t="shared" si="37"/>
        <v>5.5624658119338584</v>
      </c>
      <c r="M282" s="3">
        <f t="shared" si="40"/>
        <v>4.7172487941818932</v>
      </c>
      <c r="N282" s="3">
        <f t="shared" si="38"/>
        <v>1.5336633610998429</v>
      </c>
      <c r="O282" s="16">
        <f t="shared" si="34"/>
        <v>1.6122157653342128E-6</v>
      </c>
    </row>
    <row r="283" spans="1:15">
      <c r="A283">
        <f t="shared" si="33"/>
        <v>2127</v>
      </c>
      <c r="G283">
        <f>carbonhigh!L383</f>
        <v>780.78674690827438</v>
      </c>
      <c r="H283" s="3">
        <f t="shared" si="35"/>
        <v>5.5828906550137729</v>
      </c>
      <c r="I283" s="3">
        <f t="shared" si="39"/>
        <v>4.7464240472846058</v>
      </c>
      <c r="J283" s="3">
        <f t="shared" si="36"/>
        <v>1.5517452522565411</v>
      </c>
      <c r="K283">
        <f>carboncycle!U383</f>
        <v>780.78691415458115</v>
      </c>
      <c r="L283" s="3">
        <f t="shared" si="37"/>
        <v>5.5828918009958848</v>
      </c>
      <c r="M283" s="3">
        <f t="shared" si="40"/>
        <v>4.746425648349347</v>
      </c>
      <c r="N283" s="3">
        <f t="shared" si="38"/>
        <v>1.551746126359749</v>
      </c>
      <c r="O283" s="16">
        <f t="shared" si="34"/>
        <v>1.6010647412301182E-6</v>
      </c>
    </row>
    <row r="284" spans="1:15">
      <c r="A284">
        <f t="shared" si="33"/>
        <v>2128</v>
      </c>
      <c r="G284">
        <f>carbonhigh!L384</f>
        <v>783.73180346142453</v>
      </c>
      <c r="H284" s="3">
        <f t="shared" si="35"/>
        <v>5.6030324055426002</v>
      </c>
      <c r="I284" s="3">
        <f t="shared" si="39"/>
        <v>4.7753978165473692</v>
      </c>
      <c r="J284" s="3">
        <f t="shared" si="36"/>
        <v>1.5698910278123006</v>
      </c>
      <c r="K284">
        <f>carboncycle!U384</f>
        <v>783.73197002029383</v>
      </c>
      <c r="L284" s="3">
        <f t="shared" si="37"/>
        <v>5.6030335425257514</v>
      </c>
      <c r="M284" s="3">
        <f t="shared" si="40"/>
        <v>4.7753994065804113</v>
      </c>
      <c r="N284" s="3">
        <f t="shared" si="38"/>
        <v>1.5698919060446499</v>
      </c>
      <c r="O284" s="16">
        <f t="shared" si="34"/>
        <v>1.5900330421203535E-6</v>
      </c>
    </row>
    <row r="285" spans="1:15">
      <c r="A285">
        <f t="shared" si="33"/>
        <v>2129</v>
      </c>
      <c r="G285">
        <f>carbonhigh!L385</f>
        <v>786.646374397106</v>
      </c>
      <c r="H285" s="3">
        <f t="shared" si="35"/>
        <v>5.6228912811048009</v>
      </c>
      <c r="I285" s="3">
        <f t="shared" si="39"/>
        <v>4.8041668653605978</v>
      </c>
      <c r="J285" s="3">
        <f t="shared" si="36"/>
        <v>1.5880983063723157</v>
      </c>
      <c r="K285">
        <f>carboncycle!U385</f>
        <v>786.64654027628035</v>
      </c>
      <c r="L285" s="3">
        <f t="shared" si="37"/>
        <v>5.6228924092527439</v>
      </c>
      <c r="M285" s="3">
        <f t="shared" si="40"/>
        <v>4.804168444481772</v>
      </c>
      <c r="N285" s="3">
        <f t="shared" si="38"/>
        <v>1.5880991886476929</v>
      </c>
      <c r="O285" s="16">
        <f t="shared" si="34"/>
        <v>1.5791211742666178E-6</v>
      </c>
    </row>
    <row r="286" spans="1:15">
      <c r="A286">
        <f t="shared" si="33"/>
        <v>2130</v>
      </c>
      <c r="G286">
        <f>carbonhigh!L386</f>
        <v>789.53024691475025</v>
      </c>
      <c r="H286" s="3">
        <f t="shared" si="35"/>
        <v>5.6424687002563809</v>
      </c>
      <c r="I286" s="3">
        <f t="shared" si="39"/>
        <v>4.8327296558156814</v>
      </c>
      <c r="J286" s="3">
        <f t="shared" si="36"/>
        <v>1.6063655757873692</v>
      </c>
      <c r="K286">
        <f>carboncycle!U386</f>
        <v>789.53041212184155</v>
      </c>
      <c r="L286" s="3">
        <f t="shared" si="37"/>
        <v>5.6424698197294463</v>
      </c>
      <c r="M286" s="3">
        <f t="shared" si="40"/>
        <v>4.8327312241452134</v>
      </c>
      <c r="N286" s="3">
        <f t="shared" si="38"/>
        <v>1.6063664620208304</v>
      </c>
      <c r="O286" s="16">
        <f t="shared" si="34"/>
        <v>1.5683295320201296E-6</v>
      </c>
    </row>
    <row r="287" spans="1:15">
      <c r="A287">
        <f t="shared" si="33"/>
        <v>2131</v>
      </c>
      <c r="G287">
        <f>carbonhigh!L387</f>
        <v>792.38322103713188</v>
      </c>
      <c r="H287" s="3">
        <f t="shared" si="35"/>
        <v>5.6617661250682572</v>
      </c>
      <c r="I287" s="3">
        <f t="shared" si="39"/>
        <v>4.8610847349840052</v>
      </c>
      <c r="J287" s="3">
        <f t="shared" si="36"/>
        <v>1.62469132376193</v>
      </c>
      <c r="K287">
        <f>carboncycle!U387</f>
        <v>792.38338557962447</v>
      </c>
      <c r="L287" s="3">
        <f t="shared" si="37"/>
        <v>5.6617672360234383</v>
      </c>
      <c r="M287" s="3">
        <f t="shared" si="40"/>
        <v>4.8610862926424048</v>
      </c>
      <c r="N287" s="3">
        <f t="shared" si="38"/>
        <v>1.6246922138696969</v>
      </c>
      <c r="O287" s="16">
        <f t="shared" si="34"/>
        <v>1.5576583995979831E-6</v>
      </c>
    </row>
    <row r="288" spans="1:15">
      <c r="A288">
        <f t="shared" si="33"/>
        <v>2132</v>
      </c>
      <c r="G288">
        <f>carbonhigh!L388</f>
        <v>795.20510941166708</v>
      </c>
      <c r="H288" s="3">
        <f t="shared" si="35"/>
        <v>5.6807850588982385</v>
      </c>
      <c r="I288" s="3">
        <f t="shared" si="39"/>
        <v>4.8892307333958112</v>
      </c>
      <c r="J288" s="3">
        <f t="shared" si="36"/>
        <v>1.6430740383376714</v>
      </c>
      <c r="K288">
        <f>carboncycle!U388</f>
        <v>795.20527329692118</v>
      </c>
      <c r="L288" s="3">
        <f t="shared" si="37"/>
        <v>5.6807861614892667</v>
      </c>
      <c r="M288" s="3">
        <f t="shared" si="40"/>
        <v>4.8892322805037711</v>
      </c>
      <c r="N288" s="3">
        <f t="shared" si="38"/>
        <v>1.6430749322371259</v>
      </c>
      <c r="O288" s="16">
        <f t="shared" si="34"/>
        <v>1.5471079599649329E-6</v>
      </c>
    </row>
    <row r="289" spans="1:15">
      <c r="A289">
        <f t="shared" si="33"/>
        <v>2133</v>
      </c>
      <c r="G289">
        <f>carbonhigh!L389</f>
        <v>797.99573711034407</v>
      </c>
      <c r="H289" s="3">
        <f t="shared" si="35"/>
        <v>5.699527044240603</v>
      </c>
      <c r="I289" s="3">
        <f t="shared" si="39"/>
        <v>4.9171663635059941</v>
      </c>
      <c r="J289" s="3">
        <f t="shared" si="36"/>
        <v>1.6615122083656015</v>
      </c>
      <c r="K289">
        <f>carboncycle!U389</f>
        <v>797.99590034559913</v>
      </c>
      <c r="L289" s="3">
        <f t="shared" si="37"/>
        <v>5.6995281386180343</v>
      </c>
      <c r="M289" s="3">
        <f t="shared" si="40"/>
        <v>4.9171679001842934</v>
      </c>
      <c r="N289" s="3">
        <f t="shared" si="38"/>
        <v>1.6615131059752803</v>
      </c>
      <c r="O289" s="16">
        <f t="shared" si="34"/>
        <v>1.5366782992742856E-6</v>
      </c>
    </row>
    <row r="290" spans="1:15">
      <c r="A290">
        <f t="shared" si="33"/>
        <v>2134</v>
      </c>
      <c r="G290">
        <f>carbonhigh!L390</f>
        <v>800.75494142840364</v>
      </c>
      <c r="H290" s="3">
        <f t="shared" si="35"/>
        <v>5.7179936606505848</v>
      </c>
      <c r="I290" s="3">
        <f t="shared" si="39"/>
        <v>4.9448904181495008</v>
      </c>
      <c r="J290" s="3">
        <f t="shared" si="36"/>
        <v>1.680004323966799</v>
      </c>
      <c r="K290">
        <f>carboncycle!U390</f>
        <v>800.75510402078191</v>
      </c>
      <c r="L290" s="3">
        <f t="shared" si="37"/>
        <v>5.7179947469618764</v>
      </c>
      <c r="M290" s="3">
        <f t="shared" si="40"/>
        <v>4.9448919445189157</v>
      </c>
      <c r="N290" s="3">
        <f t="shared" si="38"/>
        <v>1.6800052252063875</v>
      </c>
      <c r="O290" s="16">
        <f t="shared" si="34"/>
        <v>1.5263694148615059E-6</v>
      </c>
    </row>
    <row r="291" spans="1:15">
      <c r="A291">
        <f t="shared" si="33"/>
        <v>2135</v>
      </c>
      <c r="G291">
        <f>carbonhigh!L391</f>
        <v>803.48257168190196</v>
      </c>
      <c r="H291" s="3">
        <f t="shared" si="35"/>
        <v>5.7361865227413062</v>
      </c>
      <c r="I291" s="3">
        <f t="shared" si="39"/>
        <v>4.9724017689888491</v>
      </c>
      <c r="J291" s="3">
        <f t="shared" si="36"/>
        <v>1.6985488769817567</v>
      </c>
      <c r="K291">
        <f>carboncycle!U391</f>
        <v>803.48273363841122</v>
      </c>
      <c r="L291" s="3">
        <f t="shared" si="37"/>
        <v>5.736187601130891</v>
      </c>
      <c r="M291" s="3">
        <f t="shared" si="40"/>
        <v>4.9724032851700661</v>
      </c>
      <c r="N291" s="3">
        <f t="shared" si="38"/>
        <v>1.6985497817720827</v>
      </c>
      <c r="O291" s="16">
        <f t="shared" si="34"/>
        <v>1.5161812170205735E-6</v>
      </c>
    </row>
    <row r="292" spans="1:15">
      <c r="A292">
        <f t="shared" si="33"/>
        <v>2136</v>
      </c>
      <c r="G292">
        <f>carbonhigh!L392</f>
        <v>806.17848900428078</v>
      </c>
      <c r="H292" s="3">
        <f t="shared" si="35"/>
        <v>5.7541072782506761</v>
      </c>
      <c r="I292" s="3">
        <f t="shared" si="39"/>
        <v>4.9996993649561112</v>
      </c>
      <c r="J292" s="3">
        <f t="shared" si="36"/>
        <v>1.717144361408357</v>
      </c>
      <c r="K292">
        <f>carboncycle!U392</f>
        <v>806.17865033181693</v>
      </c>
      <c r="L292" s="3">
        <f t="shared" si="37"/>
        <v>5.7541083488600311</v>
      </c>
      <c r="M292" s="3">
        <f t="shared" si="40"/>
        <v>4.9997008710696473</v>
      </c>
      <c r="N292" s="3">
        <f t="shared" si="38"/>
        <v>1.7171452696713834</v>
      </c>
      <c r="O292" s="16">
        <f t="shared" si="34"/>
        <v>1.5061135361094102E-6</v>
      </c>
    </row>
    <row r="293" spans="1:15">
      <c r="A293">
        <f t="shared" si="33"/>
        <v>2137</v>
      </c>
      <c r="G293">
        <f>carbonhigh!L393</f>
        <v>808.84256614207334</v>
      </c>
      <c r="H293" s="3">
        <f t="shared" si="35"/>
        <v>5.7717576061759415</v>
      </c>
      <c r="I293" s="3">
        <f t="shared" si="39"/>
        <v>5.0267822306915555</v>
      </c>
      <c r="J293" s="3">
        <f t="shared" si="36"/>
        <v>1.7357892738285083</v>
      </c>
      <c r="K293">
        <f>carboncycle!U393</f>
        <v>808.84272684742393</v>
      </c>
      <c r="L293" s="3">
        <f t="shared" si="37"/>
        <v>5.7717586691436651</v>
      </c>
      <c r="M293" s="3">
        <f t="shared" si="40"/>
        <v>5.0267837268576843</v>
      </c>
      <c r="N293" s="3">
        <f t="shared" si="38"/>
        <v>1.7357901854873254</v>
      </c>
      <c r="O293" s="16">
        <f t="shared" si="34"/>
        <v>1.4961661287671291E-6</v>
      </c>
    </row>
    <row r="294" spans="1:15">
      <c r="A294">
        <f t="shared" si="33"/>
        <v>2138</v>
      </c>
      <c r="G294">
        <f>carbonhigh!L394</f>
        <v>811.47468724987755</v>
      </c>
      <c r="H294" s="3">
        <f t="shared" si="35"/>
        <v>5.7891392149736438</v>
      </c>
      <c r="I294" s="3">
        <f t="shared" si="39"/>
        <v>5.0536494649810235</v>
      </c>
      <c r="J294" s="3">
        <f t="shared" si="36"/>
        <v>1.7544821138234905</v>
      </c>
      <c r="K294">
        <f>carboncycle!U394</f>
        <v>811.47484733972385</v>
      </c>
      <c r="L294" s="3">
        <f t="shared" si="37"/>
        <v>5.7891402704355173</v>
      </c>
      <c r="M294" s="3">
        <f t="shared" si="40"/>
        <v>5.0536509513197014</v>
      </c>
      <c r="N294" s="3">
        <f t="shared" si="38"/>
        <v>1.754483028802309</v>
      </c>
      <c r="O294" s="16">
        <f t="shared" si="34"/>
        <v>1.4863386779140342E-6</v>
      </c>
    </row>
    <row r="295" spans="1:15">
      <c r="A295">
        <f t="shared" si="33"/>
        <v>2139</v>
      </c>
      <c r="G295">
        <f>carbonhigh!L395</f>
        <v>814.07474768472218</v>
      </c>
      <c r="H295" s="3">
        <f t="shared" si="35"/>
        <v>5.8062538408228006</v>
      </c>
      <c r="I295" s="3">
        <f t="shared" si="39"/>
        <v>5.0803002391939431</v>
      </c>
      <c r="J295" s="3">
        <f t="shared" si="36"/>
        <v>1.7732213843780653</v>
      </c>
      <c r="K295">
        <f>carboncycle!U395</f>
        <v>814.07490716564212</v>
      </c>
      <c r="L295" s="3">
        <f t="shared" si="37"/>
        <v>5.8062548889118624</v>
      </c>
      <c r="M295" s="3">
        <f t="shared" si="40"/>
        <v>5.0803017158247439</v>
      </c>
      <c r="N295" s="3">
        <f t="shared" si="38"/>
        <v>1.7732223026022078</v>
      </c>
      <c r="O295" s="16">
        <f t="shared" si="34"/>
        <v>1.4766308007452267E-6</v>
      </c>
    </row>
    <row r="296" spans="1:15">
      <c r="A296">
        <f t="shared" si="33"/>
        <v>2140</v>
      </c>
      <c r="G296">
        <f>carbonhigh!L396</f>
        <v>816.64265379995811</v>
      </c>
      <c r="H296" s="3">
        <f t="shared" si="35"/>
        <v>5.8231032459492633</v>
      </c>
      <c r="I296" s="3">
        <f t="shared" si="39"/>
        <v>5.1067337957237902</v>
      </c>
      <c r="J296" s="3">
        <f t="shared" si="36"/>
        <v>1.7920055922734195</v>
      </c>
      <c r="K296">
        <f>carboncycle!U396</f>
        <v>816.64281267842853</v>
      </c>
      <c r="L296" s="3">
        <f t="shared" si="37"/>
        <v>5.8231042867958696</v>
      </c>
      <c r="M296" s="3">
        <f t="shared" si="40"/>
        <v>5.1067352627658407</v>
      </c>
      <c r="N296" s="3">
        <f t="shared" si="38"/>
        <v>1.7920065136693117</v>
      </c>
      <c r="O296" s="16">
        <f t="shared" si="34"/>
        <v>1.4670420505069615E-6</v>
      </c>
    </row>
    <row r="297" spans="1:15">
      <c r="A297">
        <f t="shared" si="33"/>
        <v>2141</v>
      </c>
      <c r="G297">
        <f>carbonhigh!L397</f>
        <v>819.17832273880015</v>
      </c>
      <c r="H297" s="3">
        <f t="shared" si="35"/>
        <v>5.8396892170091865</v>
      </c>
      <c r="I297" s="3">
        <f t="shared" si="39"/>
        <v>5.1329494464326588</v>
      </c>
      <c r="J297" s="3">
        <f t="shared" si="36"/>
        <v>1.8108332484690175</v>
      </c>
      <c r="K297">
        <f>carboncycle!U397</f>
        <v>819.17848102119933</v>
      </c>
      <c r="L297" s="3">
        <f t="shared" si="37"/>
        <v>5.8396902507410733</v>
      </c>
      <c r="M297" s="3">
        <f t="shared" si="40"/>
        <v>5.1329509040045842</v>
      </c>
      <c r="N297" s="3">
        <f t="shared" si="38"/>
        <v>1.8108341729641799</v>
      </c>
      <c r="O297" s="16">
        <f t="shared" si="34"/>
        <v>1.4575719253784314E-6</v>
      </c>
    </row>
    <row r="298" spans="1:15">
      <c r="A298">
        <f t="shared" si="33"/>
        <v>2142</v>
      </c>
      <c r="G298">
        <f>carbonhigh!L398</f>
        <v>821.681682227647</v>
      </c>
      <c r="H298" s="3">
        <f t="shared" si="35"/>
        <v>5.8560135635297312</v>
      </c>
      <c r="I298" s="3">
        <f t="shared" si="39"/>
        <v>5.158946571101521</v>
      </c>
      <c r="J298" s="3">
        <f t="shared" si="36"/>
        <v>1.8297028684734511</v>
      </c>
      <c r="K298">
        <f>carboncycle!U398</f>
        <v>821.68183992025695</v>
      </c>
      <c r="L298" s="3">
        <f t="shared" si="37"/>
        <v>5.8560145902720819</v>
      </c>
      <c r="M298" s="3">
        <f t="shared" si="40"/>
        <v>5.1589480193213868</v>
      </c>
      <c r="N298" s="3">
        <f t="shared" si="38"/>
        <v>1.8297037959964895</v>
      </c>
      <c r="O298" s="16">
        <f t="shared" si="34"/>
        <v>1.4482198658072321E-6</v>
      </c>
    </row>
    <row r="299" spans="1:15">
      <c r="A299">
        <f t="shared" si="33"/>
        <v>2143</v>
      </c>
      <c r="G299">
        <f>carbonhigh!L399</f>
        <v>824.15267036930663</v>
      </c>
      <c r="H299" s="3">
        <f t="shared" si="35"/>
        <v>5.8720781164051123</v>
      </c>
      <c r="I299" s="3">
        <f t="shared" si="39"/>
        <v>5.1847246158875961</v>
      </c>
      <c r="J299" s="3">
        <f t="shared" si="36"/>
        <v>1.8486129727043785</v>
      </c>
      <c r="K299">
        <f>carboncycle!U399</f>
        <v>824.1528274783152</v>
      </c>
      <c r="L299" s="3">
        <f t="shared" si="37"/>
        <v>5.8720791362806102</v>
      </c>
      <c r="M299" s="3">
        <f t="shared" si="40"/>
        <v>5.1847260548728604</v>
      </c>
      <c r="N299" s="3">
        <f t="shared" si="38"/>
        <v>1.8486139031849749</v>
      </c>
      <c r="O299" s="16">
        <f t="shared" si="34"/>
        <v>1.4389852642793244E-6</v>
      </c>
    </row>
    <row r="300" spans="1:15">
      <c r="A300">
        <f t="shared" si="33"/>
        <v>2144</v>
      </c>
      <c r="G300">
        <f>carbonhigh!L400</f>
        <v>826.5912354362481</v>
      </c>
      <c r="H300" s="3">
        <f t="shared" si="35"/>
        <v>5.8878847264461767</v>
      </c>
      <c r="I300" s="3">
        <f t="shared" si="39"/>
        <v>5.2102830917902114</v>
      </c>
      <c r="J300" s="3">
        <f t="shared" si="36"/>
        <v>1.8675620868376592</v>
      </c>
      <c r="K300">
        <f>carboncycle!U400</f>
        <v>826.59139196775095</v>
      </c>
      <c r="L300" s="3">
        <f t="shared" si="37"/>
        <v>5.8878857395750668</v>
      </c>
      <c r="M300" s="3">
        <f t="shared" si="40"/>
        <v>5.2102845216576732</v>
      </c>
      <c r="N300" s="3">
        <f t="shared" si="38"/>
        <v>1.8675630202065621</v>
      </c>
      <c r="O300" s="16">
        <f t="shared" si="34"/>
        <v>1.429867461766321E-6</v>
      </c>
    </row>
    <row r="301" spans="1:15">
      <c r="A301">
        <f t="shared" si="33"/>
        <v>2145</v>
      </c>
      <c r="G301">
        <f>carbonhigh!L401</f>
        <v>828.99733566400357</v>
      </c>
      <c r="H301" s="3">
        <f t="shared" si="35"/>
        <v>5.9034352629818132</v>
      </c>
      <c r="I301" s="3">
        <f t="shared" si="39"/>
        <v>5.2356215731263749</v>
      </c>
      <c r="J301" s="3">
        <f t="shared" si="36"/>
        <v>1.8865487421457898</v>
      </c>
      <c r="K301">
        <f>carboncycle!U401</f>
        <v>828.99749162400667</v>
      </c>
      <c r="L301" s="3">
        <f t="shared" si="37"/>
        <v>5.9034362694819569</v>
      </c>
      <c r="M301" s="3">
        <f t="shared" si="40"/>
        <v>5.2356229939921324</v>
      </c>
      <c r="N301" s="3">
        <f t="shared" si="38"/>
        <v>1.8865496783348044</v>
      </c>
      <c r="O301" s="16">
        <f t="shared" si="34"/>
        <v>1.4208657574954486E-6</v>
      </c>
    </row>
    <row r="302" spans="1:15">
      <c r="A302">
        <f t="shared" si="33"/>
        <v>2146</v>
      </c>
      <c r="G302">
        <f>carbonhigh!L402</f>
        <v>831.37093904484118</v>
      </c>
      <c r="H302" s="3">
        <f t="shared" si="35"/>
        <v>5.9187316125104807</v>
      </c>
      <c r="I302" s="3">
        <f t="shared" si="39"/>
        <v>5.2607396960172412</v>
      </c>
      <c r="J302" s="3">
        <f t="shared" si="36"/>
        <v>1.9055714758257596</v>
      </c>
      <c r="K302">
        <f>carboncycle!U402</f>
        <v>831.37109443926227</v>
      </c>
      <c r="L302" s="3">
        <f t="shared" si="37"/>
        <v>5.9187326124974131</v>
      </c>
      <c r="M302" s="3">
        <f t="shared" si="40"/>
        <v>5.2607411079966493</v>
      </c>
      <c r="N302" s="3">
        <f t="shared" si="38"/>
        <v>1.905572414767738</v>
      </c>
      <c r="O302" s="16">
        <f t="shared" si="34"/>
        <v>1.4119794080613701E-6</v>
      </c>
    </row>
    <row r="303" spans="1:15">
      <c r="A303">
        <f t="shared" si="33"/>
        <v>2147</v>
      </c>
      <c r="G303">
        <f>carbonhigh!L403</f>
        <v>833.71202312182436</v>
      </c>
      <c r="H303" s="3">
        <f t="shared" si="35"/>
        <v>5.9337756774002832</v>
      </c>
      <c r="I303" s="3">
        <f t="shared" si="39"/>
        <v>5.2856371568865228</v>
      </c>
      <c r="J303" s="3">
        <f t="shared" si="36"/>
        <v>1.9246288313164472</v>
      </c>
      <c r="K303">
        <f>carboncycle!U403</f>
        <v>833.71217795649545</v>
      </c>
      <c r="L303" s="3">
        <f t="shared" si="37"/>
        <v>5.9337766709872657</v>
      </c>
      <c r="M303" s="3">
        <f t="shared" si="40"/>
        <v>5.2856385600941547</v>
      </c>
      <c r="N303" s="3">
        <f t="shared" si="38"/>
        <v>1.9246297729452781</v>
      </c>
      <c r="O303" s="16">
        <f t="shared" si="34"/>
        <v>1.4032076318670761E-6</v>
      </c>
    </row>
    <row r="304" spans="1:15">
      <c r="A304">
        <f t="shared" si="33"/>
        <v>2148</v>
      </c>
      <c r="G304">
        <f>carbonhigh!L404</f>
        <v>836.02057478337531</v>
      </c>
      <c r="H304" s="3">
        <f t="shared" si="35"/>
        <v>5.9485693746359818</v>
      </c>
      <c r="I304" s="3">
        <f t="shared" si="39"/>
        <v>5.3103137109718448</v>
      </c>
      <c r="J304" s="3">
        <f t="shared" si="36"/>
        <v>1.9437193586056853</v>
      </c>
      <c r="K304">
        <f>carboncycle!U404</f>
        <v>836.02072906404373</v>
      </c>
      <c r="L304" s="3">
        <f t="shared" si="37"/>
        <v>5.9485703619340518</v>
      </c>
      <c r="M304" s="3">
        <f t="shared" si="40"/>
        <v>5.3103151055214575</v>
      </c>
      <c r="N304" s="3">
        <f t="shared" si="38"/>
        <v>1.9437203028562837</v>
      </c>
      <c r="O304" s="16">
        <f t="shared" si="34"/>
        <v>1.3945496126765988E-6</v>
      </c>
    </row>
    <row r="305" spans="1:15">
      <c r="A305">
        <f t="shared" si="33"/>
        <v>2149</v>
      </c>
      <c r="G305">
        <f>carbonhigh!L405</f>
        <v>838.29659005845178</v>
      </c>
      <c r="H305" s="3">
        <f t="shared" si="35"/>
        <v>5.9631146346114852</v>
      </c>
      <c r="I305" s="3">
        <f t="shared" si="39"/>
        <v>5.3347691708499534</v>
      </c>
      <c r="J305" s="3">
        <f t="shared" si="36"/>
        <v>1.962841614527125</v>
      </c>
      <c r="K305">
        <f>carboncycle!U405</f>
        <v>838.29674379078256</v>
      </c>
      <c r="L305" s="3">
        <f t="shared" si="37"/>
        <v>5.9631156157295093</v>
      </c>
      <c r="M305" s="3">
        <f t="shared" si="40"/>
        <v>5.3347705568544521</v>
      </c>
      <c r="N305" s="3">
        <f t="shared" si="38"/>
        <v>1.9628425613354219</v>
      </c>
      <c r="O305" s="16">
        <f t="shared" si="34"/>
        <v>1.3860044987268338E-6</v>
      </c>
    </row>
    <row r="306" spans="1:15">
      <c r="A306">
        <f t="shared" si="33"/>
        <v>2150</v>
      </c>
      <c r="G306">
        <f>carbonhigh!L406</f>
        <v>840.54007391245079</v>
      </c>
      <c r="H306" s="3">
        <f t="shared" si="35"/>
        <v>5.9774133999663244</v>
      </c>
      <c r="I306" s="3">
        <f t="shared" si="39"/>
        <v>5.3590034049766038</v>
      </c>
      <c r="J306" s="3">
        <f t="shared" si="36"/>
        <v>1.9819941630470388</v>
      </c>
      <c r="K306">
        <f>carboncycle!U406</f>
        <v>840.54022710202821</v>
      </c>
      <c r="L306" s="3">
        <f t="shared" si="37"/>
        <v>5.9774143750110484</v>
      </c>
      <c r="M306" s="3">
        <f t="shared" si="40"/>
        <v>5.3590047825480136</v>
      </c>
      <c r="N306" s="3">
        <f t="shared" si="38"/>
        <v>1.9819951123499699</v>
      </c>
      <c r="O306" s="16">
        <f t="shared" si="34"/>
        <v>1.3775714098329672E-6</v>
      </c>
    </row>
    <row r="307" spans="1:15">
      <c r="A307">
        <f t="shared" ref="A307:A370" si="41">1+A306</f>
        <v>2151</v>
      </c>
      <c r="G307">
        <f>carbonhigh!L407</f>
        <v>842.75104004394211</v>
      </c>
      <c r="H307" s="3">
        <f t="shared" si="35"/>
        <v>5.9914676244647298</v>
      </c>
      <c r="I307" s="3">
        <f t="shared" si="39"/>
        <v>5.3830163362418988</v>
      </c>
      <c r="J307" s="3">
        <f t="shared" si="36"/>
        <v>2.0011755755411986</v>
      </c>
      <c r="K307">
        <f>carboncycle!U407</f>
        <v>842.75119269627112</v>
      </c>
      <c r="L307" s="3">
        <f t="shared" si="37"/>
        <v>5.9914685935408238</v>
      </c>
      <c r="M307" s="3">
        <f t="shared" si="40"/>
        <v>5.383017705491338</v>
      </c>
      <c r="N307" s="3">
        <f t="shared" si="38"/>
        <v>2.0011765272766948</v>
      </c>
      <c r="O307" s="16">
        <f t="shared" si="34"/>
        <v>1.3692494391648324E-6</v>
      </c>
    </row>
    <row r="308" spans="1:15">
      <c r="A308">
        <f t="shared" si="41"/>
        <v>2152</v>
      </c>
      <c r="G308">
        <f>carbonhigh!L408</f>
        <v>844.92951068233833</v>
      </c>
      <c r="H308" s="3">
        <f t="shared" si="35"/>
        <v>6.0052792719159411</v>
      </c>
      <c r="I308" s="3">
        <f t="shared" si="39"/>
        <v>5.4068079405417775</v>
      </c>
      <c r="J308" s="3">
        <f t="shared" si="36"/>
        <v>2.0203844310619785</v>
      </c>
      <c r="K308">
        <f>carboncycle!U408</f>
        <v>844.92966280284668</v>
      </c>
      <c r="L308" s="3">
        <f t="shared" si="37"/>
        <v>6.005280235126051</v>
      </c>
      <c r="M308" s="3">
        <f t="shared" si="40"/>
        <v>5.4068093015794298</v>
      </c>
      <c r="N308" s="3">
        <f t="shared" si="38"/>
        <v>2.0203853851689542</v>
      </c>
      <c r="O308" s="16">
        <f t="shared" si="34"/>
        <v>1.361037652358732E-6</v>
      </c>
    </row>
    <row r="309" spans="1:15">
      <c r="A309">
        <f t="shared" si="41"/>
        <v>2153</v>
      </c>
      <c r="G309">
        <f>carbonhigh!L409</f>
        <v>847.07551638659891</v>
      </c>
      <c r="H309" s="3">
        <f t="shared" si="35"/>
        <v>6.0188503151344337</v>
      </c>
      <c r="I309" s="3">
        <f t="shared" si="39"/>
        <v>5.4303782453662839</v>
      </c>
      <c r="J309" s="3">
        <f t="shared" si="36"/>
        <v>2.0396193165958239</v>
      </c>
      <c r="K309">
        <f>carboncycle!U409</f>
        <v>847.07566798063806</v>
      </c>
      <c r="L309" s="3">
        <f t="shared" si="37"/>
        <v>6.0188512725792203</v>
      </c>
      <c r="M309" s="3">
        <f t="shared" si="40"/>
        <v>5.4303795983013758</v>
      </c>
      <c r="N309" s="3">
        <f t="shared" si="38"/>
        <v>2.0396202730141657</v>
      </c>
      <c r="O309" s="16">
        <f t="shared" si="34"/>
        <v>1.3529350919583294E-6</v>
      </c>
    </row>
    <row r="310" spans="1:15">
      <c r="A310">
        <f t="shared" si="41"/>
        <v>2154</v>
      </c>
      <c r="G310">
        <f>carbonhigh!L410</f>
        <v>849.18909584506866</v>
      </c>
      <c r="H310" s="3">
        <f t="shared" si="35"/>
        <v>6.0321827349387922</v>
      </c>
      <c r="I310" s="3">
        <f t="shared" si="39"/>
        <v>5.4537273284051961</v>
      </c>
      <c r="J310" s="3">
        <f t="shared" si="36"/>
        <v>2.0588788273112399</v>
      </c>
      <c r="K310">
        <f>carboncycle!U410</f>
        <v>849.1892469179154</v>
      </c>
      <c r="L310" s="3">
        <f t="shared" si="37"/>
        <v>6.0321836867169791</v>
      </c>
      <c r="M310" s="3">
        <f t="shared" si="40"/>
        <v>5.4537286733459736</v>
      </c>
      <c r="N310" s="3">
        <f t="shared" si="38"/>
        <v>2.0588797859817971</v>
      </c>
      <c r="O310" s="16">
        <f t="shared" si="34"/>
        <v>1.3449407774146493E-6</v>
      </c>
    </row>
    <row r="311" spans="1:15">
      <c r="A311">
        <f t="shared" si="41"/>
        <v>2155</v>
      </c>
      <c r="G311">
        <f>carbonhigh!L411</f>
        <v>851.27029567654051</v>
      </c>
      <c r="H311" s="3">
        <f t="shared" si="35"/>
        <v>6.0452785191879981</v>
      </c>
      <c r="I311" s="3">
        <f t="shared" si="39"/>
        <v>5.476855316171533</v>
      </c>
      <c r="J311" s="3">
        <f t="shared" si="36"/>
        <v>2.0781615667974536</v>
      </c>
      <c r="K311">
        <f>carboncycle!U411</f>
        <v>851.27044623339907</v>
      </c>
      <c r="L311" s="3">
        <f t="shared" si="37"/>
        <v>6.045279465396419</v>
      </c>
      <c r="M311" s="3">
        <f t="shared" si="40"/>
        <v>5.4768566532252443</v>
      </c>
      <c r="N311" s="3">
        <f t="shared" si="38"/>
        <v>2.0781625276620255</v>
      </c>
      <c r="O311" s="16">
        <f t="shared" si="34"/>
        <v>1.3370537113033265E-6</v>
      </c>
    </row>
    <row r="312" spans="1:15">
      <c r="A312">
        <f t="shared" si="41"/>
        <v>2156</v>
      </c>
      <c r="G312">
        <f>carbonhigh!L412</f>
        <v>853.31917023263691</v>
      </c>
      <c r="H312" s="3">
        <f t="shared" si="35"/>
        <v>6.0581396618539483</v>
      </c>
      <c r="I312" s="3">
        <f t="shared" si="39"/>
        <v>5.4997623826434072</v>
      </c>
      <c r="J312" s="3">
        <f t="shared" si="36"/>
        <v>2.0974661472938982</v>
      </c>
      <c r="K312">
        <f>carboncycle!U412</f>
        <v>853.31932027863922</v>
      </c>
      <c r="L312" s="3">
        <f t="shared" si="37"/>
        <v>6.0581406025875797</v>
      </c>
      <c r="M312" s="3">
        <f t="shared" si="40"/>
        <v>5.4997637119162839</v>
      </c>
      <c r="N312" s="3">
        <f t="shared" si="38"/>
        <v>2.0974671102952245</v>
      </c>
      <c r="O312" s="16">
        <f t="shared" si="34"/>
        <v>1.3292728766600703E-6</v>
      </c>
    </row>
    <row r="313" spans="1:15">
      <c r="A313">
        <f t="shared" si="41"/>
        <v>2157</v>
      </c>
      <c r="G313">
        <f>carbonhigh!L413</f>
        <v>855.33578140159409</v>
      </c>
      <c r="H313" s="3">
        <f t="shared" si="35"/>
        <v>6.0707681621290437</v>
      </c>
      <c r="I313" s="3">
        <f t="shared" si="39"/>
        <v>5.5224487479246411</v>
      </c>
      <c r="J313" s="3">
        <f t="shared" si="36"/>
        <v>2.1167911899106833</v>
      </c>
      <c r="K313">
        <f>carboncycle!U413</f>
        <v>855.33593094180219</v>
      </c>
      <c r="L313" s="3">
        <f t="shared" si="37"/>
        <v>6.0707690974810546</v>
      </c>
      <c r="M313" s="3">
        <f t="shared" si="40"/>
        <v>5.5224500695218843</v>
      </c>
      <c r="N313" s="3">
        <f t="shared" si="38"/>
        <v>2.116792154992432</v>
      </c>
      <c r="O313" s="16">
        <f t="shared" si="34"/>
        <v>1.3215972431979139E-6</v>
      </c>
    </row>
    <row r="314" spans="1:15">
      <c r="A314">
        <f t="shared" si="41"/>
        <v>2158</v>
      </c>
      <c r="G314">
        <f>carbonhigh!L414</f>
        <v>857.32019841353349</v>
      </c>
      <c r="H314" s="3">
        <f t="shared" si="35"/>
        <v>6.0831660235677329</v>
      </c>
      <c r="I314" s="3">
        <f t="shared" si="39"/>
        <v>5.5449146769245132</v>
      </c>
      <c r="J314" s="3">
        <f t="shared" si="36"/>
        <v>2.1361353248402026</v>
      </c>
      <c r="K314">
        <f>carboncycle!U414</f>
        <v>857.32034745294015</v>
      </c>
      <c r="L314" s="3">
        <f t="shared" si="37"/>
        <v>6.0831669536295214</v>
      </c>
      <c r="M314" s="3">
        <f t="shared" si="40"/>
        <v>5.5449159909502779</v>
      </c>
      <c r="N314" s="3">
        <f t="shared" si="38"/>
        <v>2.1361362919469591</v>
      </c>
      <c r="O314" s="16">
        <f t="shared" si="34"/>
        <v>1.314025764642679E-6</v>
      </c>
    </row>
    <row r="315" spans="1:15">
      <c r="A315">
        <f t="shared" si="41"/>
        <v>2159</v>
      </c>
      <c r="G315">
        <f>carbonhigh!L415</f>
        <v>859.2724976472997</v>
      </c>
      <c r="H315" s="3">
        <f t="shared" si="35"/>
        <v>6.0953352532609344</v>
      </c>
      <c r="I315" s="3">
        <f t="shared" si="39"/>
        <v>5.5671604780569641</v>
      </c>
      <c r="J315" s="3">
        <f t="shared" si="36"/>
        <v>2.1554971915600416</v>
      </c>
      <c r="K315">
        <f>carboncycle!U415</f>
        <v>859.27264619083019</v>
      </c>
      <c r="L315" s="3">
        <f t="shared" si="37"/>
        <v>6.0953361781221647</v>
      </c>
      <c r="M315" s="3">
        <f t="shared" si="40"/>
        <v>5.5671617846143455</v>
      </c>
      <c r="N315" s="3">
        <f t="shared" si="38"/>
        <v>2.1554981606372978</v>
      </c>
      <c r="O315" s="16">
        <f t="shared" si="34"/>
        <v>1.3065573813975107E-6</v>
      </c>
    </row>
    <row r="316" spans="1:15">
      <c r="A316">
        <f t="shared" si="41"/>
        <v>2160</v>
      </c>
      <c r="G316">
        <f>carbonhigh!L416</f>
        <v>861.19276243894319</v>
      </c>
      <c r="H316" s="3">
        <f t="shared" si="35"/>
        <v>6.107277861042288</v>
      </c>
      <c r="I316" s="3">
        <f t="shared" si="39"/>
        <v>5.5891865019595377</v>
      </c>
      <c r="J316" s="3">
        <f t="shared" si="36"/>
        <v>2.1748754390273439</v>
      </c>
      <c r="K316">
        <f>carboncycle!U416</f>
        <v>861.1929104914559</v>
      </c>
      <c r="L316" s="3">
        <f t="shared" si="37"/>
        <v>6.1072787807909314</v>
      </c>
      <c r="M316" s="3">
        <f t="shared" si="40"/>
        <v>5.5891878011505618</v>
      </c>
      <c r="N316" s="3">
        <f t="shared" si="38"/>
        <v>2.1748764100214872</v>
      </c>
      <c r="O316" s="16">
        <f t="shared" si="34"/>
        <v>1.2991910240955917E-6</v>
      </c>
    </row>
    <row r="317" spans="1:15">
      <c r="A317">
        <f t="shared" si="41"/>
        <v>2161</v>
      </c>
      <c r="G317">
        <f>carbonhigh!L417</f>
        <v>863.08108289191716</v>
      </c>
      <c r="H317" s="3">
        <f t="shared" si="35"/>
        <v>6.1189958587252216</v>
      </c>
      <c r="I317" s="3">
        <f t="shared" si="39"/>
        <v>5.6109931402323099</v>
      </c>
      <c r="J317" s="3">
        <f t="shared" si="36"/>
        <v>2.1942687258647986</v>
      </c>
      <c r="K317">
        <f>carboncycle!U417</f>
        <v>863.0812304582056</v>
      </c>
      <c r="L317" s="3">
        <f t="shared" si="37"/>
        <v>6.1189967734475941</v>
      </c>
      <c r="M317" s="3">
        <f t="shared" si="40"/>
        <v>5.6109944321579244</v>
      </c>
      <c r="N317" s="3">
        <f t="shared" si="38"/>
        <v>2.1942696987231005</v>
      </c>
      <c r="O317" s="16">
        <f t="shared" si="34"/>
        <v>1.2919256144883207E-6</v>
      </c>
    </row>
    <row r="318" spans="1:15">
      <c r="A318">
        <f t="shared" si="41"/>
        <v>2162</v>
      </c>
      <c r="G318">
        <f>carbonhigh!L418</f>
        <v>864.93755568906215</v>
      </c>
      <c r="H318" s="3">
        <f t="shared" si="35"/>
        <v>6.1304912593698582</v>
      </c>
      <c r="I318" s="3">
        <f t="shared" si="39"/>
        <v>5.6325808241970057</v>
      </c>
      <c r="J318" s="3">
        <f t="shared" si="36"/>
        <v>2.2136757205384061</v>
      </c>
      <c r="K318">
        <f>carboncycle!U418</f>
        <v>864.93770277385545</v>
      </c>
      <c r="L318" s="3">
        <f t="shared" si="37"/>
        <v>6.1304921691506529</v>
      </c>
      <c r="M318" s="3">
        <f t="shared" si="40"/>
        <v>5.6325821089570711</v>
      </c>
      <c r="N318" s="3">
        <f t="shared" si="38"/>
        <v>2.2136766952090103</v>
      </c>
      <c r="O318" s="16">
        <f t="shared" si="34"/>
        <v>1.2847600654453117E-6</v>
      </c>
    </row>
    <row r="319" spans="1:15">
      <c r="A319">
        <f t="shared" si="41"/>
        <v>2163</v>
      </c>
      <c r="G319">
        <f>carbonhigh!L419</f>
        <v>866.76228390643973</v>
      </c>
      <c r="H319" s="3">
        <f t="shared" si="35"/>
        <v>6.1417660765787891</v>
      </c>
      <c r="I319" s="3">
        <f t="shared" si="39"/>
        <v>5.6539500236764733</v>
      </c>
      <c r="J319" s="3">
        <f t="shared" si="36"/>
        <v>2.2330951015271872</v>
      </c>
      <c r="K319">
        <f>carboncycle!U419</f>
        <v>866.76243051440406</v>
      </c>
      <c r="L319" s="3">
        <f t="shared" si="37"/>
        <v>6.1417669815011164</v>
      </c>
      <c r="M319" s="3">
        <f t="shared" si="40"/>
        <v>5.6539513013697551</v>
      </c>
      <c r="N319" s="3">
        <f t="shared" si="38"/>
        <v>2.2330960779590994</v>
      </c>
      <c r="O319" s="16">
        <f t="shared" si="34"/>
        <v>1.2776932818425735E-6</v>
      </c>
    </row>
    <row r="320" spans="1:15">
      <c r="A320">
        <f t="shared" si="41"/>
        <v>2164</v>
      </c>
      <c r="G320">
        <f>carbonhigh!L420</f>
        <v>868.55537682908175</v>
      </c>
      <c r="H320" s="3">
        <f t="shared" si="35"/>
        <v>6.1528223238208346</v>
      </c>
      <c r="I320" s="3">
        <f t="shared" si="39"/>
        <v>5.6751012457946581</v>
      </c>
      <c r="J320" s="3">
        <f t="shared" si="36"/>
        <v>2.2525255574849949</v>
      </c>
      <c r="K320">
        <f>carboncycle!U420</f>
        <v>868.55552296482119</v>
      </c>
      <c r="L320" s="3">
        <f t="shared" si="37"/>
        <v>6.1528232239662506</v>
      </c>
      <c r="M320" s="3">
        <f t="shared" si="40"/>
        <v>5.6751025165188214</v>
      </c>
      <c r="N320" s="3">
        <f t="shared" si="38"/>
        <v>2.2525265356280717</v>
      </c>
      <c r="O320" s="16">
        <f t="shared" si="34"/>
        <v>1.2707241632270438E-6</v>
      </c>
    </row>
    <row r="321" spans="1:15">
      <c r="A321">
        <f t="shared" si="41"/>
        <v>2165</v>
      </c>
      <c r="G321">
        <f>carbonhigh!L421</f>
        <v>870.31694976870938</v>
      </c>
      <c r="H321" s="3">
        <f t="shared" si="35"/>
        <v>6.163662013781833</v>
      </c>
      <c r="I321" s="3">
        <f t="shared" si="39"/>
        <v>5.6960350337971795</v>
      </c>
      <c r="J321" s="3">
        <f t="shared" si="36"/>
        <v>2.2719657873945938</v>
      </c>
      <c r="K321">
        <f>carboncycle!U421</f>
        <v>870.31709543676754</v>
      </c>
      <c r="L321" s="3">
        <f t="shared" si="37"/>
        <v>6.1636629092303776</v>
      </c>
      <c r="M321" s="3">
        <f t="shared" si="40"/>
        <v>5.6960362976487842</v>
      </c>
      <c r="N321" s="3">
        <f t="shared" si="38"/>
        <v>2.2719667671995309</v>
      </c>
      <c r="O321" s="16">
        <f t="shared" si="34"/>
        <v>1.2638516047047688E-6</v>
      </c>
    </row>
    <row r="322" spans="1:15">
      <c r="A322">
        <f t="shared" si="41"/>
        <v>2166</v>
      </c>
      <c r="G322">
        <f>carbonhigh!L422</f>
        <v>872.04712388348332</v>
      </c>
      <c r="H322" s="3">
        <f t="shared" si="35"/>
        <v>6.1742871577416656</v>
      </c>
      <c r="I322" s="3">
        <f t="shared" si="39"/>
        <v>5.7167519658925867</v>
      </c>
      <c r="J322" s="3">
        <f t="shared" si="36"/>
        <v>2.2914145007141604</v>
      </c>
      <c r="K322">
        <f>carboncycle!U422</f>
        <v>872.04726908834346</v>
      </c>
      <c r="L322" s="3">
        <f t="shared" si="37"/>
        <v>6.1742880485718912</v>
      </c>
      <c r="M322" s="3">
        <f t="shared" si="40"/>
        <v>5.7167532229670872</v>
      </c>
      <c r="N322" s="3">
        <f t="shared" si="38"/>
        <v>2.2914154821324826</v>
      </c>
      <c r="O322" s="16">
        <f t="shared" si="34"/>
        <v>1.2570745004936157E-6</v>
      </c>
    </row>
    <row r="323" spans="1:15">
      <c r="A323">
        <f t="shared" si="41"/>
        <v>2167</v>
      </c>
      <c r="G323">
        <f>carbonhigh!L423</f>
        <v>873.7460259998295</v>
      </c>
      <c r="H323" s="3">
        <f t="shared" si="35"/>
        <v>6.1846997649766093</v>
      </c>
      <c r="I323" s="3">
        <f t="shared" si="39"/>
        <v>5.7372526541143527</v>
      </c>
      <c r="J323" s="3">
        <f t="shared" si="36"/>
        <v>2.3108704175163739</v>
      </c>
      <c r="K323">
        <f>carboncycle!U423</f>
        <v>873.74617074591674</v>
      </c>
      <c r="L323" s="3">
        <f t="shared" si="37"/>
        <v>6.1847006512656213</v>
      </c>
      <c r="M323" s="3">
        <f t="shared" si="40"/>
        <v>5.7372539045060913</v>
      </c>
      <c r="N323" s="3">
        <f t="shared" si="38"/>
        <v>2.3108714005004232</v>
      </c>
      <c r="O323" s="16">
        <f t="shared" si="34"/>
        <v>1.2503917385942032E-6</v>
      </c>
    </row>
    <row r="324" spans="1:15">
      <c r="A324">
        <f t="shared" si="41"/>
        <v>2168</v>
      </c>
      <c r="G324">
        <f>carbonhigh!L424</f>
        <v>875.41378843639677</v>
      </c>
      <c r="H324" s="3">
        <f t="shared" si="35"/>
        <v>6.1949018421862565</v>
      </c>
      <c r="I324" s="3">
        <f t="shared" si="39"/>
        <v>5.7575377432036134</v>
      </c>
      <c r="J324" s="3">
        <f t="shared" si="36"/>
        <v>2.3303322686202503</v>
      </c>
      <c r="K324">
        <f>carboncycle!U424</f>
        <v>875.41393272807807</v>
      </c>
      <c r="L324" s="3">
        <f t="shared" si="37"/>
        <v>6.1949027240097347</v>
      </c>
      <c r="M324" s="3">
        <f t="shared" si="40"/>
        <v>5.7575389870058196</v>
      </c>
      <c r="N324" s="3">
        <f t="shared" si="38"/>
        <v>2.3303332531231753</v>
      </c>
      <c r="O324" s="16">
        <f t="shared" si="34"/>
        <v>1.2438022061189713E-6</v>
      </c>
    </row>
    <row r="325" spans="1:15">
      <c r="A325">
        <f t="shared" si="41"/>
        <v>2169</v>
      </c>
      <c r="G325">
        <f>carbonhigh!L425</f>
        <v>877.05054883018602</v>
      </c>
      <c r="H325" s="3">
        <f t="shared" si="35"/>
        <v>6.2048953929441737</v>
      </c>
      <c r="I325" s="3">
        <f t="shared" si="39"/>
        <v>5.7776079095126693</v>
      </c>
      <c r="J325" s="3">
        <f t="shared" si="36"/>
        <v>2.3497987957158837</v>
      </c>
      <c r="K325">
        <f>carboncycle!U425</f>
        <v>877.05069267177157</v>
      </c>
      <c r="L325" s="3">
        <f t="shared" si="37"/>
        <v>6.2048962703764046</v>
      </c>
      <c r="M325" s="3">
        <f t="shared" si="40"/>
        <v>5.7776091468174604</v>
      </c>
      <c r="N325" s="3">
        <f t="shared" si="38"/>
        <v>2.3497997816916287</v>
      </c>
      <c r="O325" s="16">
        <f t="shared" si="34"/>
        <v>1.2373047910685386E-6</v>
      </c>
    </row>
    <row r="326" spans="1:15">
      <c r="A326">
        <f t="shared" si="41"/>
        <v>2170</v>
      </c>
      <c r="G326">
        <f>carbonhigh!L426</f>
        <v>878.65644996489482</v>
      </c>
      <c r="H326" s="3">
        <f t="shared" si="35"/>
        <v>6.2146824171715398</v>
      </c>
      <c r="I326" s="3">
        <f t="shared" si="39"/>
        <v>5.7974638599292145</v>
      </c>
      <c r="J326" s="3">
        <f t="shared" si="36"/>
        <v>2.3692687514822492</v>
      </c>
      <c r="K326">
        <f>carboncycle!U426</f>
        <v>878.65659336063879</v>
      </c>
      <c r="L326" s="3">
        <f t="shared" si="37"/>
        <v>6.214683290285449</v>
      </c>
      <c r="M326" s="3">
        <f t="shared" si="40"/>
        <v>5.7974650908275951</v>
      </c>
      <c r="N326" s="3">
        <f t="shared" si="38"/>
        <v>2.3692697388855435</v>
      </c>
      <c r="O326" s="16">
        <f t="shared" ref="O326:O389" si="42">M326-I326</f>
        <v>1.2308983805553453E-6</v>
      </c>
    </row>
    <row r="327" spans="1:15">
      <c r="A327">
        <f t="shared" si="41"/>
        <v>2171</v>
      </c>
      <c r="G327">
        <f>carbonhigh!L427</f>
        <v>880.23163960151771</v>
      </c>
      <c r="H327" s="3">
        <f t="shared" ref="H327:H390" si="43">H$3*LN(G327/G$3)</f>
        <v>6.2242649106330514</v>
      </c>
      <c r="I327" s="3">
        <f t="shared" si="39"/>
        <v>5.8171063308212565</v>
      </c>
      <c r="J327" s="3">
        <f t="shared" ref="J327:J390" si="44">J326+J$3*(I326-J326)</f>
        <v>2.3887408996982282</v>
      </c>
      <c r="K327">
        <f>carboncycle!U427</f>
        <v>880.23178255561947</v>
      </c>
      <c r="L327" s="3">
        <f t="shared" ref="L327:L390" si="45">L$3*LN(K327/K$3)</f>
        <v>6.2242657795002314</v>
      </c>
      <c r="M327" s="3">
        <f t="shared" si="40"/>
        <v>5.8171075554031209</v>
      </c>
      <c r="N327" s="3">
        <f t="shared" ref="N327:N390" si="46">N326+N$3*(M326-N326)</f>
        <v>2.3887418884845744</v>
      </c>
      <c r="O327" s="16">
        <f t="shared" si="42"/>
        <v>1.2245818643563666E-6</v>
      </c>
    </row>
    <row r="328" spans="1:15">
      <c r="A328">
        <f t="shared" si="41"/>
        <v>2172</v>
      </c>
      <c r="G328">
        <f>carbonhigh!L428</f>
        <v>881.77627031123586</v>
      </c>
      <c r="H328" s="3">
        <f t="shared" si="43"/>
        <v>6.2336448644543205</v>
      </c>
      <c r="I328" s="3">
        <f t="shared" ref="I328:I391" si="47">I327+I$3*(I$4*H328-I327)+I$5*(J327-I327)</f>
        <v>5.836536087002659</v>
      </c>
      <c r="J328" s="3">
        <f t="shared" si="44"/>
        <v>2.4082140153470069</v>
      </c>
      <c r="K328">
        <f>carboncycle!U428</f>
        <v>881.77641282784066</v>
      </c>
      <c r="L328" s="3">
        <f t="shared" si="45"/>
        <v>6.2336457291450591</v>
      </c>
      <c r="M328" s="3">
        <f t="shared" ref="M328:M391" si="48">M327+M$3*(M$4*L328-M327)+M$5*(N327-M327)</f>
        <v>5.8365373053567895</v>
      </c>
      <c r="N328" s="3">
        <f t="shared" si="46"/>
        <v>2.4082150054726719</v>
      </c>
      <c r="O328" s="16">
        <f t="shared" si="42"/>
        <v>1.2183541304722212E-6</v>
      </c>
    </row>
    <row r="329" spans="1:15">
      <c r="A329">
        <f t="shared" si="41"/>
        <v>2173</v>
      </c>
      <c r="G329">
        <f>carbonhigh!L429</f>
        <v>883.2904993106298</v>
      </c>
      <c r="H329" s="3">
        <f t="shared" si="43"/>
        <v>6.2428242646601184</v>
      </c>
      <c r="I329" s="3">
        <f t="shared" si="47"/>
        <v>5.8557539207192253</v>
      </c>
      <c r="J329" s="3">
        <f t="shared" si="44"/>
        <v>2.427686884714011</v>
      </c>
      <c r="K329">
        <f>carboncycle!U429</f>
        <v>883.29064139382922</v>
      </c>
      <c r="L329" s="3">
        <f t="shared" si="45"/>
        <v>6.2428251252434217</v>
      </c>
      <c r="M329" s="3">
        <f t="shared" si="48"/>
        <v>5.8557551329333002</v>
      </c>
      <c r="N329" s="3">
        <f t="shared" si="46"/>
        <v>2.4276878761360137</v>
      </c>
      <c r="O329" s="16">
        <f t="shared" si="42"/>
        <v>1.2122140748971333E-6</v>
      </c>
    </row>
    <row r="330" spans="1:15">
      <c r="A330">
        <f t="shared" si="41"/>
        <v>2174</v>
      </c>
      <c r="G330">
        <f>carbonhigh!L430</f>
        <v>884.77448829924401</v>
      </c>
      <c r="H330" s="3">
        <f t="shared" si="43"/>
        <v>6.2518050917327388</v>
      </c>
      <c r="I330" s="3">
        <f t="shared" si="47"/>
        <v>5.8747606506552286</v>
      </c>
      <c r="J330" s="3">
        <f t="shared" si="44"/>
        <v>2.4471583054785206</v>
      </c>
      <c r="K330">
        <f>carboncycle!U430</f>
        <v>884.77462995307803</v>
      </c>
      <c r="L330" s="3">
        <f t="shared" si="45"/>
        <v>6.2518059482763677</v>
      </c>
      <c r="M330" s="3">
        <f t="shared" si="48"/>
        <v>5.8747618568158204</v>
      </c>
      <c r="N330" s="3">
        <f t="shared" si="46"/>
        <v>2.4471592981546224</v>
      </c>
      <c r="O330" s="16">
        <f t="shared" si="42"/>
        <v>1.2061605918489704E-6</v>
      </c>
    </row>
    <row r="331" spans="1:15">
      <c r="A331">
        <f t="shared" si="41"/>
        <v>2175</v>
      </c>
      <c r="G331">
        <f>carbonhigh!L431</f>
        <v>886.22840329953306</v>
      </c>
      <c r="H331" s="3">
        <f t="shared" si="43"/>
        <v>6.2605893201898706</v>
      </c>
      <c r="I331" s="3">
        <f t="shared" si="47"/>
        <v>5.8935571209602644</v>
      </c>
      <c r="J331" s="3">
        <f t="shared" si="44"/>
        <v>2.4666270867991242</v>
      </c>
      <c r="K331">
        <f>carboncycle!U431</f>
        <v>886.22854452798958</v>
      </c>
      <c r="L331" s="3">
        <f t="shared" si="45"/>
        <v>6.2605901727603586</v>
      </c>
      <c r="M331" s="3">
        <f t="shared" si="48"/>
        <v>5.8935583211528462</v>
      </c>
      <c r="N331" s="3">
        <f t="shared" si="46"/>
        <v>2.4666280806878178</v>
      </c>
      <c r="O331" s="16">
        <f t="shared" si="42"/>
        <v>1.2001925817628489E-6</v>
      </c>
    </row>
    <row r="332" spans="1:15">
      <c r="A332">
        <f t="shared" si="41"/>
        <v>2176</v>
      </c>
      <c r="G332">
        <f>carbonhigh!L432</f>
        <v>887.65241449920836</v>
      </c>
      <c r="H332" s="3">
        <f t="shared" si="43"/>
        <v>6.2691789181812938</v>
      </c>
      <c r="I332" s="3">
        <f t="shared" si="47"/>
        <v>5.9121442002963027</v>
      </c>
      <c r="J332" s="3">
        <f t="shared" si="44"/>
        <v>2.4860920493931595</v>
      </c>
      <c r="K332">
        <f>carboncycle!U432</f>
        <v>887.6525553062246</v>
      </c>
      <c r="L332" s="3">
        <f t="shared" si="45"/>
        <v>6.2691797668439735</v>
      </c>
      <c r="M332" s="3">
        <f t="shared" si="48"/>
        <v>5.9121453946052513</v>
      </c>
      <c r="N332" s="3">
        <f t="shared" si="46"/>
        <v>2.4860930444536593</v>
      </c>
      <c r="O332" s="16">
        <f t="shared" si="42"/>
        <v>1.194308948626599E-6</v>
      </c>
    </row>
    <row r="333" spans="1:15">
      <c r="A333">
        <f t="shared" si="41"/>
        <v>2177</v>
      </c>
      <c r="G333">
        <f>carbonhigh!L433</f>
        <v>889.04669609601058</v>
      </c>
      <c r="H333" s="3">
        <f t="shared" si="43"/>
        <v>6.2775758471038037</v>
      </c>
      <c r="I333" s="3">
        <f t="shared" si="47"/>
        <v>5.9305227809047905</v>
      </c>
      <c r="J333" s="3">
        <f t="shared" si="44"/>
        <v>2.5055520256102892</v>
      </c>
      <c r="K333">
        <f>carboncycle!U433</f>
        <v>889.04683648547416</v>
      </c>
      <c r="L333" s="3">
        <f t="shared" si="45"/>
        <v>6.2775766919228371</v>
      </c>
      <c r="M333" s="3">
        <f t="shared" si="48"/>
        <v>5.9305239694133931</v>
      </c>
      <c r="N333" s="3">
        <f t="shared" si="46"/>
        <v>2.5055530218025202</v>
      </c>
      <c r="O333" s="16">
        <f t="shared" si="42"/>
        <v>1.1885086026452996E-6</v>
      </c>
    </row>
    <row r="334" spans="1:15">
      <c r="A334">
        <f t="shared" si="41"/>
        <v>2178</v>
      </c>
      <c r="G334">
        <f>carbonhigh!L434</f>
        <v>890.41142614492617</v>
      </c>
      <c r="H334" s="3">
        <f t="shared" si="43"/>
        <v>6.2857820612337809</v>
      </c>
      <c r="I334" s="3">
        <f t="shared" si="47"/>
        <v>5.9486937776936495</v>
      </c>
      <c r="J334" s="3">
        <f t="shared" si="44"/>
        <v>2.5250058595003622</v>
      </c>
      <c r="K334">
        <f>carboncycle!U434</f>
        <v>890.41156612067527</v>
      </c>
      <c r="L334" s="3">
        <f t="shared" si="45"/>
        <v>6.2857829022721781</v>
      </c>
      <c r="M334" s="3">
        <f t="shared" si="48"/>
        <v>5.948694960484108</v>
      </c>
      <c r="N334" s="3">
        <f t="shared" si="46"/>
        <v>2.52500685678495</v>
      </c>
      <c r="O334" s="16">
        <f t="shared" si="42"/>
        <v>1.1827904584649218E-6</v>
      </c>
    </row>
    <row r="335" spans="1:15">
      <c r="A335">
        <f t="shared" si="41"/>
        <v>2179</v>
      </c>
      <c r="G335">
        <f>carbonhigh!L435</f>
        <v>891.74678640786033</v>
      </c>
      <c r="H335" s="3">
        <f t="shared" si="43"/>
        <v>6.2937995073767663</v>
      </c>
      <c r="I335" s="3">
        <f t="shared" si="47"/>
        <v>5.9666581273440036</v>
      </c>
      <c r="J335" s="3">
        <f t="shared" si="44"/>
        <v>2.5444524068757</v>
      </c>
      <c r="K335">
        <f>carboncycle!U435</f>
        <v>891.7469259736846</v>
      </c>
      <c r="L335" s="3">
        <f t="shared" si="45"/>
        <v>6.293800344696411</v>
      </c>
      <c r="M335" s="3">
        <f t="shared" si="48"/>
        <v>5.9666593044974396</v>
      </c>
      <c r="N335" s="3">
        <f t="shared" si="46"/>
        <v>2.5444534052139614</v>
      </c>
      <c r="O335" s="16">
        <f t="shared" si="42"/>
        <v>1.1771534360605074E-6</v>
      </c>
    </row>
    <row r="336" spans="1:15">
      <c r="A336">
        <f t="shared" si="41"/>
        <v>2180</v>
      </c>
      <c r="G336">
        <f>carbonhigh!L436</f>
        <v>893.05296220578441</v>
      </c>
      <c r="H336" s="3">
        <f t="shared" si="43"/>
        <v>6.3016301245335358</v>
      </c>
      <c r="I336" s="3">
        <f t="shared" si="47"/>
        <v>5.9844167874364471</v>
      </c>
      <c r="J336" s="3">
        <f t="shared" si="44"/>
        <v>2.56389053536796</v>
      </c>
      <c r="K336">
        <f>carboncycle!U436</f>
        <v>893.05310136542596</v>
      </c>
      <c r="L336" s="3">
        <f t="shared" si="45"/>
        <v>6.301630958195207</v>
      </c>
      <c r="M336" s="3">
        <f t="shared" si="48"/>
        <v>5.9844179590329105</v>
      </c>
      <c r="N336" s="3">
        <f t="shared" si="46"/>
        <v>2.5638915347218916</v>
      </c>
      <c r="O336" s="16">
        <f t="shared" si="42"/>
        <v>1.1715964634007037E-6</v>
      </c>
    </row>
    <row r="337" spans="1:15">
      <c r="A337">
        <f t="shared" si="41"/>
        <v>2181</v>
      </c>
      <c r="G337">
        <f>carbonhigh!L437</f>
        <v>894.3301422733648</v>
      </c>
      <c r="H337" s="3">
        <f t="shared" si="43"/>
        <v>6.3092758435820855</v>
      </c>
      <c r="I337" s="3">
        <f t="shared" si="47"/>
        <v>6.0019707355966716</v>
      </c>
      <c r="J337" s="3">
        <f t="shared" si="44"/>
        <v>2.5833191244797091</v>
      </c>
      <c r="K337">
        <f>carboncycle!U437</f>
        <v>894.3302810305189</v>
      </c>
      <c r="L337" s="3">
        <f t="shared" si="45"/>
        <v>6.3092766736454831</v>
      </c>
      <c r="M337" s="3">
        <f t="shared" si="48"/>
        <v>6.0019719017151454</v>
      </c>
      <c r="N337" s="3">
        <f t="shared" si="46"/>
        <v>2.5833201248119781</v>
      </c>
      <c r="O337" s="16">
        <f t="shared" si="42"/>
        <v>1.1661184737832286E-6</v>
      </c>
    </row>
    <row r="338" spans="1:15">
      <c r="A338">
        <f t="shared" si="41"/>
        <v>2182</v>
      </c>
      <c r="G338">
        <f>carbonhigh!L438</f>
        <v>895.57851861608469</v>
      </c>
      <c r="H338" s="3">
        <f t="shared" si="43"/>
        <v>6.3167385869750134</v>
      </c>
      <c r="I338" s="3">
        <f t="shared" si="47"/>
        <v>6.0193209686602502</v>
      </c>
      <c r="J338" s="3">
        <f t="shared" si="44"/>
        <v>2.6027370656308535</v>
      </c>
      <c r="K338">
        <f>carboncycle!U438</f>
        <v>895.57865697440036</v>
      </c>
      <c r="L338" s="3">
        <f t="shared" si="45"/>
        <v>6.316739413498782</v>
      </c>
      <c r="M338" s="3">
        <f t="shared" si="48"/>
        <v>6.0193221293786605</v>
      </c>
      <c r="N338" s="3">
        <f t="shared" si="46"/>
        <v>2.6027380669047879</v>
      </c>
      <c r="O338" s="16">
        <f t="shared" si="42"/>
        <v>1.1607184102757628E-6</v>
      </c>
    </row>
    <row r="339" spans="1:15">
      <c r="A339">
        <f t="shared" si="41"/>
        <v>2183</v>
      </c>
      <c r="G339">
        <f>carbonhigh!L439</f>
        <v>896.79828636986281</v>
      </c>
      <c r="H339" s="3">
        <f t="shared" si="43"/>
        <v>6.3240202684517746</v>
      </c>
      <c r="I339" s="3">
        <f t="shared" si="47"/>
        <v>6.0364685018563726</v>
      </c>
      <c r="J339" s="3">
        <f t="shared" si="44"/>
        <v>2.6221432622000607</v>
      </c>
      <c r="K339">
        <f>carboncycle!U439</f>
        <v>896.79842433294345</v>
      </c>
      <c r="L339" s="3">
        <f t="shared" si="45"/>
        <v>6.3240210914935169</v>
      </c>
      <c r="M339" s="3">
        <f t="shared" si="48"/>
        <v>6.0364696572515939</v>
      </c>
      <c r="N339" s="3">
        <f t="shared" si="46"/>
        <v>2.6221442643796395</v>
      </c>
      <c r="O339" s="16">
        <f t="shared" si="42"/>
        <v>1.1553952212750573E-6</v>
      </c>
    </row>
    <row r="340" spans="1:15">
      <c r="A340">
        <f t="shared" si="41"/>
        <v>2184</v>
      </c>
      <c r="G340">
        <f>carbonhigh!L440</f>
        <v>897.98964366317523</v>
      </c>
      <c r="H340" s="3">
        <f t="shared" si="43"/>
        <v>6.3311227927653029</v>
      </c>
      <c r="I340" s="3">
        <f t="shared" si="47"/>
        <v>6.0534143680103085</v>
      </c>
      <c r="J340" s="3">
        <f t="shared" si="44"/>
        <v>2.6415366295613083</v>
      </c>
      <c r="K340">
        <f>carboncycle!U440</f>
        <v>897.98978123457937</v>
      </c>
      <c r="L340" s="3">
        <f t="shared" si="45"/>
        <v>6.3311236123816101</v>
      </c>
      <c r="M340" s="3">
        <f t="shared" si="48"/>
        <v>6.0534155181581726</v>
      </c>
      <c r="N340" s="3">
        <f t="shared" si="46"/>
        <v>2.6415376326111524</v>
      </c>
      <c r="O340" s="16">
        <f t="shared" si="42"/>
        <v>1.1501478640596474E-6</v>
      </c>
    </row>
    <row r="341" spans="1:15">
      <c r="A341">
        <f t="shared" si="41"/>
        <v>2185</v>
      </c>
      <c r="G341">
        <f>carbonhigh!L441</f>
        <v>899.1527914816794</v>
      </c>
      <c r="H341" s="3">
        <f t="shared" si="43"/>
        <v>6.3380480554225178</v>
      </c>
      <c r="I341" s="3">
        <f t="shared" si="47"/>
        <v>6.0701596167643892</v>
      </c>
      <c r="J341" s="3">
        <f t="shared" si="44"/>
        <v>2.6609160951156987</v>
      </c>
      <c r="K341">
        <f>carboncycle!U441</f>
        <v>899.15292866492143</v>
      </c>
      <c r="L341" s="3">
        <f t="shared" si="45"/>
        <v>6.3380488716689847</v>
      </c>
      <c r="M341" s="3">
        <f t="shared" si="48"/>
        <v>6.0701607617396904</v>
      </c>
      <c r="N341" s="3">
        <f t="shared" si="46"/>
        <v>2.6609170990010593</v>
      </c>
      <c r="O341" s="16">
        <f t="shared" si="42"/>
        <v>1.1449753012371389E-6</v>
      </c>
    </row>
    <row r="342" spans="1:15">
      <c r="A342">
        <f t="shared" si="41"/>
        <v>2186</v>
      </c>
      <c r="G342">
        <f>carbonhigh!L442</f>
        <v>900.28793353534354</v>
      </c>
      <c r="H342" s="3">
        <f t="shared" si="43"/>
        <v>6.3447979424382455</v>
      </c>
      <c r="I342" s="3">
        <f t="shared" si="47"/>
        <v>6.0867053138172649</v>
      </c>
      <c r="J342" s="3">
        <f t="shared" si="44"/>
        <v>2.6802805983186633</v>
      </c>
      <c r="K342">
        <f>carboncycle!U442</f>
        <v>900.28807033389444</v>
      </c>
      <c r="L342" s="3">
        <f t="shared" si="45"/>
        <v>6.3447987553694922</v>
      </c>
      <c r="M342" s="3">
        <f t="shared" si="48"/>
        <v>6.0867064536937727</v>
      </c>
      <c r="N342" s="3">
        <f t="shared" si="46"/>
        <v>2.6802816030054148</v>
      </c>
      <c r="O342" s="16">
        <f t="shared" si="42"/>
        <v>1.1398765078496353E-6</v>
      </c>
    </row>
    <row r="343" spans="1:15">
      <c r="A343">
        <f t="shared" si="41"/>
        <v>2187</v>
      </c>
      <c r="G343">
        <f>carbonhigh!L443</f>
        <v>901.3952761280774</v>
      </c>
      <c r="H343" s="3">
        <f t="shared" si="43"/>
        <v>6.3513743301020948</v>
      </c>
      <c r="I343" s="3">
        <f t="shared" si="47"/>
        <v>6.1030525401812126</v>
      </c>
      <c r="J343" s="3">
        <f t="shared" si="44"/>
        <v>2.6996290907026954</v>
      </c>
      <c r="K343">
        <f>carboncycle!U443</f>
        <v>901.39541254536493</v>
      </c>
      <c r="L343" s="3">
        <f t="shared" si="45"/>
        <v>6.3513751397717826</v>
      </c>
      <c r="M343" s="3">
        <f t="shared" si="48"/>
        <v>6.1030536750316795</v>
      </c>
      <c r="N343" s="3">
        <f t="shared" si="46"/>
        <v>2.6996300961573247</v>
      </c>
      <c r="O343" s="16">
        <f t="shared" si="42"/>
        <v>1.1348504669328463E-6</v>
      </c>
    </row>
    <row r="344" spans="1:15">
      <c r="A344">
        <f t="shared" si="41"/>
        <v>2188</v>
      </c>
      <c r="G344">
        <f>carbonhigh!L444</f>
        <v>902.47502802986003</v>
      </c>
      <c r="H344" s="3">
        <f t="shared" si="43"/>
        <v>6.3577790847578299</v>
      </c>
      <c r="I344" s="3">
        <f t="shared" si="47"/>
        <v>6.1192023914572564</v>
      </c>
      <c r="J344" s="3">
        <f t="shared" si="44"/>
        <v>2.7189605358957332</v>
      </c>
      <c r="K344">
        <f>carboncycle!U444</f>
        <v>902.47516406926991</v>
      </c>
      <c r="L344" s="3">
        <f t="shared" si="45"/>
        <v>6.3577798912186898</v>
      </c>
      <c r="M344" s="3">
        <f t="shared" si="48"/>
        <v>6.119203521353425</v>
      </c>
      <c r="N344" s="3">
        <f t="shared" si="46"/>
        <v>2.718961542085331</v>
      </c>
      <c r="O344" s="16">
        <f t="shared" si="42"/>
        <v>1.1298961686279085E-6</v>
      </c>
    </row>
    <row r="345" spans="1:15">
      <c r="A345">
        <f t="shared" si="41"/>
        <v>2189</v>
      </c>
      <c r="G345">
        <f>carbonhigh!L445</f>
        <v>903.5274003513598</v>
      </c>
      <c r="H345" s="3">
        <f t="shared" si="43"/>
        <v>6.3640140625948334</v>
      </c>
      <c r="I345" s="3">
        <f t="shared" si="47"/>
        <v>6.1351559771278446</v>
      </c>
      <c r="J345" s="3">
        <f t="shared" si="44"/>
        <v>2.7382739096353226</v>
      </c>
      <c r="K345">
        <f>carboncycle!U445</f>
        <v>903.52753601623624</v>
      </c>
      <c r="L345" s="3">
        <f t="shared" si="45"/>
        <v>6.3640148658986782</v>
      </c>
      <c r="M345" s="3">
        <f t="shared" si="48"/>
        <v>6.1351571021404592</v>
      </c>
      <c r="N345" s="3">
        <f t="shared" si="46"/>
        <v>2.7382749165275739</v>
      </c>
      <c r="O345" s="16">
        <f t="shared" si="42"/>
        <v>1.1250126146222783E-6</v>
      </c>
    </row>
    <row r="346" spans="1:15">
      <c r="A346">
        <f t="shared" si="41"/>
        <v>2190</v>
      </c>
      <c r="G346">
        <f>carbonhigh!L446</f>
        <v>904.55260642104076</v>
      </c>
      <c r="H346" s="3">
        <f t="shared" si="43"/>
        <v>6.3700811094512231</v>
      </c>
      <c r="I346" s="3">
        <f t="shared" si="47"/>
        <v>6.1509144198668455</v>
      </c>
      <c r="J346" s="3">
        <f t="shared" si="44"/>
        <v>2.7575681997786803</v>
      </c>
      <c r="K346">
        <f>carboncycle!U446</f>
        <v>904.55274171468648</v>
      </c>
      <c r="L346" s="3">
        <f t="shared" si="45"/>
        <v>6.3700819096489623</v>
      </c>
      <c r="M346" s="3">
        <f t="shared" si="48"/>
        <v>6.1509155400656601</v>
      </c>
      <c r="N346" s="3">
        <f t="shared" si="46"/>
        <v>2.757569207341855</v>
      </c>
      <c r="O346" s="16">
        <f t="shared" si="42"/>
        <v>1.1201988145970176E-6</v>
      </c>
    </row>
    <row r="347" spans="1:15">
      <c r="A347">
        <f t="shared" si="41"/>
        <v>2191</v>
      </c>
      <c r="G347">
        <f>carbonhigh!L447</f>
        <v>905.55086166474143</v>
      </c>
      <c r="H347" s="3">
        <f t="shared" si="43"/>
        <v>6.375982060628214</v>
      </c>
      <c r="I347" s="3">
        <f t="shared" si="47"/>
        <v>6.1664788548666101</v>
      </c>
      <c r="J347" s="3">
        <f t="shared" si="44"/>
        <v>2.7768424063087811</v>
      </c>
      <c r="K347">
        <f>carboncycle!U447</f>
        <v>905.55099659041912</v>
      </c>
      <c r="L347" s="3">
        <f t="shared" si="45"/>
        <v>6.3759828577698796</v>
      </c>
      <c r="M347" s="3">
        <f t="shared" si="48"/>
        <v>6.1664799703203972</v>
      </c>
      <c r="N347" s="3">
        <f t="shared" si="46"/>
        <v>2.7768434145117262</v>
      </c>
      <c r="O347" s="16">
        <f t="shared" si="42"/>
        <v>1.1154537871149728E-6</v>
      </c>
    </row>
    <row r="348" spans="1:15">
      <c r="A348">
        <f t="shared" si="41"/>
        <v>2192</v>
      </c>
      <c r="G348">
        <f>carbonhigh!L448</f>
        <v>906.52238348772073</v>
      </c>
      <c r="H348" s="3">
        <f t="shared" si="43"/>
        <v>6.3817187407153524</v>
      </c>
      <c r="I348" s="3">
        <f t="shared" si="47"/>
        <v>6.1818504291818375</v>
      </c>
      <c r="J348" s="3">
        <f t="shared" si="44"/>
        <v>2.7960955413365896</v>
      </c>
      <c r="K348">
        <f>carboncycle!U448</f>
        <v>906.52251804865296</v>
      </c>
      <c r="L348" s="3">
        <f t="shared" si="45"/>
        <v>6.3817195348501103</v>
      </c>
      <c r="M348" s="3">
        <f t="shared" si="48"/>
        <v>6.1818515399583998</v>
      </c>
      <c r="N348" s="3">
        <f t="shared" si="46"/>
        <v>2.7960965501487194</v>
      </c>
      <c r="O348" s="16">
        <f t="shared" si="42"/>
        <v>1.1107765622853094E-6</v>
      </c>
    </row>
    <row r="349" spans="1:15">
      <c r="A349">
        <f t="shared" si="41"/>
        <v>2193</v>
      </c>
      <c r="G349">
        <f>carbonhigh!L449</f>
        <v>907.46739115915511</v>
      </c>
      <c r="H349" s="3">
        <f t="shared" si="43"/>
        <v>6.3872929634262041</v>
      </c>
      <c r="I349" s="3">
        <f t="shared" si="47"/>
        <v>6.197030301089999</v>
      </c>
      <c r="J349" s="3">
        <f t="shared" si="44"/>
        <v>2.8153266290995504</v>
      </c>
      <c r="K349">
        <f>carboncycle!U449</f>
        <v>907.46752535852545</v>
      </c>
      <c r="L349" s="3">
        <f t="shared" si="45"/>
        <v>6.3872937546023776</v>
      </c>
      <c r="M349" s="3">
        <f t="shared" si="48"/>
        <v>6.1970314072561781</v>
      </c>
      <c r="N349" s="3">
        <f t="shared" si="46"/>
        <v>2.8153276384908383</v>
      </c>
      <c r="O349" s="16">
        <f t="shared" si="42"/>
        <v>1.1061661790989774E-6</v>
      </c>
    </row>
    <row r="350" spans="1:15">
      <c r="A350">
        <f t="shared" si="41"/>
        <v>2194</v>
      </c>
      <c r="G350">
        <f>carbonhigh!L450</f>
        <v>908.38610569907632</v>
      </c>
      <c r="H350" s="3">
        <f t="shared" si="43"/>
        <v>6.3927065314441842</v>
      </c>
      <c r="I350" s="3">
        <f t="shared" si="47"/>
        <v>6.2120196394680489</v>
      </c>
      <c r="J350" s="3">
        <f t="shared" si="44"/>
        <v>2.8345347059564561</v>
      </c>
      <c r="K350">
        <f>carboncycle!U450</f>
        <v>908.38623954002924</v>
      </c>
      <c r="L350" s="3">
        <f t="shared" si="45"/>
        <v>6.3927073197092623</v>
      </c>
      <c r="M350" s="3">
        <f t="shared" si="48"/>
        <v>6.2120207410897352</v>
      </c>
      <c r="N350" s="3">
        <f t="shared" si="46"/>
        <v>2.8345357158974256</v>
      </c>
      <c r="O350" s="16">
        <f t="shared" si="42"/>
        <v>1.1016216863168893E-6</v>
      </c>
    </row>
    <row r="351" spans="1:15">
      <c r="A351">
        <f t="shared" si="41"/>
        <v>2195</v>
      </c>
      <c r="G351">
        <f>carbonhigh!L451</f>
        <v>909.27874976773091</v>
      </c>
      <c r="H351" s="3">
        <f t="shared" si="43"/>
        <v>6.3979612362780891</v>
      </c>
      <c r="I351" s="3">
        <f t="shared" si="47"/>
        <v>6.2268196231851682</v>
      </c>
      <c r="J351" s="3">
        <f t="shared" si="44"/>
        <v>2.853718820378802</v>
      </c>
      <c r="K351">
        <f>carboncycle!U451</f>
        <v>909.2788832533729</v>
      </c>
      <c r="L351" s="3">
        <f t="shared" si="45"/>
        <v>6.3979620216787509</v>
      </c>
      <c r="M351" s="3">
        <f t="shared" si="48"/>
        <v>6.2268207203273125</v>
      </c>
      <c r="N351" s="3">
        <f t="shared" si="46"/>
        <v>2.8537198308405181</v>
      </c>
      <c r="O351" s="16">
        <f t="shared" si="42"/>
        <v>1.097142144246277E-6</v>
      </c>
    </row>
    <row r="352" spans="1:15">
      <c r="A352">
        <f t="shared" si="41"/>
        <v>2196</v>
      </c>
      <c r="G352">
        <f>carbonhigh!L452</f>
        <v>910.1455475573498</v>
      </c>
      <c r="H352" s="3">
        <f t="shared" si="43"/>
        <v>6.4030588581270731</v>
      </c>
      <c r="I352" s="3">
        <f t="shared" si="47"/>
        <v>6.2414314405112794</v>
      </c>
      <c r="J352" s="3">
        <f t="shared" si="44"/>
        <v>2.872878032938742</v>
      </c>
      <c r="K352">
        <f>carboncycle!U452</f>
        <v>910.14568069074937</v>
      </c>
      <c r="L352" s="3">
        <f t="shared" si="45"/>
        <v>6.4030596407091975</v>
      </c>
      <c r="M352" s="3">
        <f t="shared" si="48"/>
        <v>6.2414325332379024</v>
      </c>
      <c r="N352" s="3">
        <f t="shared" si="46"/>
        <v>2.8728790438928029</v>
      </c>
      <c r="O352" s="16">
        <f t="shared" si="42"/>
        <v>1.0927266229643351E-6</v>
      </c>
    </row>
    <row r="353" spans="1:15">
      <c r="A353">
        <f t="shared" si="41"/>
        <v>2197</v>
      </c>
      <c r="G353">
        <f>carbonhigh!L453</f>
        <v>910.98672468630616</v>
      </c>
      <c r="H353" s="3">
        <f t="shared" si="43"/>
        <v>6.4080011657546443</v>
      </c>
      <c r="I353" s="3">
        <f t="shared" si="47"/>
        <v>6.2558562885410591</v>
      </c>
      <c r="J353" s="3">
        <f t="shared" si="44"/>
        <v>2.8920114162937538</v>
      </c>
      <c r="K353">
        <f>carboncycle!U453</f>
        <v>910.98685747049524</v>
      </c>
      <c r="L353" s="3">
        <f t="shared" si="45"/>
        <v>6.4080019455633277</v>
      </c>
      <c r="M353" s="3">
        <f t="shared" si="48"/>
        <v>6.2558573769152606</v>
      </c>
      <c r="N353" s="3">
        <f t="shared" si="46"/>
        <v>2.8920124277122832</v>
      </c>
      <c r="O353" s="16">
        <f t="shared" si="42"/>
        <v>1.0883742014300424E-6</v>
      </c>
    </row>
    <row r="354" spans="1:15">
      <c r="A354">
        <f t="shared" si="41"/>
        <v>2198</v>
      </c>
      <c r="G354">
        <f>carbonhigh!L454</f>
        <v>911.80250809564814</v>
      </c>
      <c r="H354" s="3">
        <f t="shared" si="43"/>
        <v>6.4127899163714277</v>
      </c>
      <c r="I354" s="3">
        <f t="shared" si="47"/>
        <v>6.2700953726332003</v>
      </c>
      <c r="J354" s="3">
        <f t="shared" si="44"/>
        <v>2.9111180551681186</v>
      </c>
      <c r="K354">
        <f>carboncycle!U454</f>
        <v>911.80264053362157</v>
      </c>
      <c r="L354" s="3">
        <f t="shared" si="45"/>
        <v>6.4127906934510035</v>
      </c>
      <c r="M354" s="3">
        <f t="shared" si="48"/>
        <v>6.2700964567171713</v>
      </c>
      <c r="N354" s="3">
        <f t="shared" si="46"/>
        <v>2.9111190670237561</v>
      </c>
      <c r="O354" s="16">
        <f t="shared" si="42"/>
        <v>1.0840839710368755E-6</v>
      </c>
    </row>
    <row r="355" spans="1:15">
      <c r="A355">
        <f t="shared" si="41"/>
        <v>2199</v>
      </c>
      <c r="G355">
        <f>carbonhigh!L455</f>
        <v>912.59312594797939</v>
      </c>
      <c r="H355" s="3">
        <f t="shared" si="43"/>
        <v>6.4174268555263216</v>
      </c>
      <c r="I355" s="3">
        <f t="shared" si="47"/>
        <v>6.2841499058646413</v>
      </c>
      <c r="J355" s="3">
        <f t="shared" si="44"/>
        <v>2.9301970463313203</v>
      </c>
      <c r="K355">
        <f>carboncycle!U455</f>
        <v>912.59325804269656</v>
      </c>
      <c r="L355" s="3">
        <f t="shared" si="45"/>
        <v>6.4174276299203719</v>
      </c>
      <c r="M355" s="3">
        <f t="shared" si="48"/>
        <v>6.2841509857196733</v>
      </c>
      <c r="N355" s="3">
        <f t="shared" si="46"/>
        <v>2.9301980585972145</v>
      </c>
      <c r="O355" s="16">
        <f t="shared" si="42"/>
        <v>1.0798550320600953E-6</v>
      </c>
    </row>
    <row r="356" spans="1:15">
      <c r="A356">
        <f t="shared" si="41"/>
        <v>2200</v>
      </c>
      <c r="G356">
        <f>carbonhigh!L456</f>
        <v>913.35880752867638</v>
      </c>
      <c r="H356" s="3">
        <f t="shared" si="43"/>
        <v>6.4219137170057836</v>
      </c>
      <c r="I356" s="3">
        <f t="shared" si="47"/>
        <v>6.298021108499511</v>
      </c>
      <c r="J356" s="3">
        <f t="shared" si="44"/>
        <v>2.9492474985734694</v>
      </c>
      <c r="K356">
        <f>carboncycle!U456</f>
        <v>913.35893928306041</v>
      </c>
      <c r="L356" s="3">
        <f t="shared" si="45"/>
        <v>6.421914488757146</v>
      </c>
      <c r="M356" s="3">
        <f t="shared" si="48"/>
        <v>6.2980221841860065</v>
      </c>
      <c r="N356" s="3">
        <f t="shared" si="46"/>
        <v>2.9492485112232703</v>
      </c>
      <c r="O356" s="16">
        <f t="shared" si="42"/>
        <v>1.0756864954331036E-6</v>
      </c>
    </row>
    <row r="357" spans="1:15">
      <c r="A357">
        <f t="shared" si="41"/>
        <v>2201</v>
      </c>
      <c r="G357">
        <f>carbonhigh!L457</f>
        <v>914.09978314941077</v>
      </c>
      <c r="H357" s="3">
        <f t="shared" si="43"/>
        <v>6.426252222740902</v>
      </c>
      <c r="I357" s="3">
        <f t="shared" si="47"/>
        <v>6.3117102074725198</v>
      </c>
      <c r="J357" s="3">
        <f t="shared" si="44"/>
        <v>2.9682685326778491</v>
      </c>
      <c r="K357">
        <f>carboncycle!U457</f>
        <v>914.09991456634987</v>
      </c>
      <c r="L357" s="3">
        <f t="shared" si="45"/>
        <v>6.4262529918916949</v>
      </c>
      <c r="M357" s="3">
        <f t="shared" si="48"/>
        <v>6.3117112790500025</v>
      </c>
      <c r="N357" s="3">
        <f t="shared" si="46"/>
        <v>2.9682695456856987</v>
      </c>
      <c r="O357" s="16">
        <f t="shared" si="42"/>
        <v>1.0715774827474434E-6</v>
      </c>
    </row>
    <row r="358" spans="1:15">
      <c r="A358">
        <f t="shared" si="41"/>
        <v>2202</v>
      </c>
      <c r="G358">
        <f>carbonhigh!L458</f>
        <v>914.81628405396259</v>
      </c>
      <c r="H358" s="3">
        <f t="shared" si="43"/>
        <v>6.430444082722012</v>
      </c>
      <c r="I358" s="3">
        <f t="shared" si="47"/>
        <v>6.3252184358865291</v>
      </c>
      <c r="J358" s="3">
        <f t="shared" si="44"/>
        <v>2.9872592813906826</v>
      </c>
      <c r="K358">
        <f>carboncycle!U458</f>
        <v>914.81641513631064</v>
      </c>
      <c r="L358" s="3">
        <f t="shared" si="45"/>
        <v>6.4304448493136492</v>
      </c>
      <c r="M358" s="3">
        <f t="shared" si="48"/>
        <v>6.3252195034136571</v>
      </c>
      <c r="N358" s="3">
        <f t="shared" si="46"/>
        <v>2.9872602947312079</v>
      </c>
      <c r="O358" s="16">
        <f t="shared" si="42"/>
        <v>1.0675271280291554E-6</v>
      </c>
    </row>
    <row r="359" spans="1:15">
      <c r="A359">
        <f t="shared" si="41"/>
        <v>2203</v>
      </c>
      <c r="G359">
        <f>carbonhigh!L459</f>
        <v>915.50854232629615</v>
      </c>
      <c r="H359" s="3">
        <f t="shared" si="43"/>
        <v>6.434490994920548</v>
      </c>
      <c r="I359" s="3">
        <f t="shared" si="47"/>
        <v>6.3385470325240485</v>
      </c>
      <c r="J359" s="3">
        <f t="shared" si="44"/>
        <v>3.0062188893882191</v>
      </c>
      <c r="K359">
        <f>carboncycle!U459</f>
        <v>915.50867307687258</v>
      </c>
      <c r="L359" s="3">
        <f t="shared" si="45"/>
        <v>6.4344917589937403</v>
      </c>
      <c r="M359" s="3">
        <f t="shared" si="48"/>
        <v>6.3385480960586218</v>
      </c>
      <c r="N359" s="3">
        <f t="shared" si="46"/>
        <v>3.0062199030365244</v>
      </c>
      <c r="O359" s="16">
        <f t="shared" si="42"/>
        <v>1.0635345732978863E-6</v>
      </c>
    </row>
    <row r="360" spans="1:15">
      <c r="A360">
        <f t="shared" si="41"/>
        <v>2204</v>
      </c>
      <c r="G360">
        <f>carbonhigh!L460</f>
        <v>916.17679080087623</v>
      </c>
      <c r="H360" s="3">
        <f t="shared" si="43"/>
        <v>6.4383946452178566</v>
      </c>
      <c r="I360" s="3">
        <f t="shared" si="47"/>
        <v>6.3516972413723805</v>
      </c>
      <c r="J360" s="3">
        <f t="shared" si="44"/>
        <v>3.0251465132412307</v>
      </c>
      <c r="K360">
        <f>carboncycle!U460</f>
        <v>916.17692122246717</v>
      </c>
      <c r="L360" s="3">
        <f t="shared" si="45"/>
        <v>6.4383954068126368</v>
      </c>
      <c r="M360" s="3">
        <f t="shared" si="48"/>
        <v>6.3516983009713517</v>
      </c>
      <c r="N360" s="3">
        <f t="shared" si="46"/>
        <v>3.0251475271728898</v>
      </c>
      <c r="O360" s="16">
        <f t="shared" si="42"/>
        <v>1.0595989712314235E-6</v>
      </c>
    </row>
    <row r="361" spans="1:15">
      <c r="A361">
        <f t="shared" si="41"/>
        <v>2205</v>
      </c>
      <c r="G361">
        <f>carbonhigh!L461</f>
        <v>916.82126297519994</v>
      </c>
      <c r="H361" s="3">
        <f t="shared" si="43"/>
        <v>6.4421567073407315</v>
      </c>
      <c r="I361" s="3">
        <f t="shared" si="47"/>
        <v>6.3646703111621656</v>
      </c>
      <c r="J361" s="3">
        <f t="shared" si="44"/>
        <v>3.0440413213770157</v>
      </c>
      <c r="K361">
        <f>carboncycle!U461</f>
        <v>916.82139307055786</v>
      </c>
      <c r="L361" s="3">
        <f t="shared" si="45"/>
        <v>6.4421574664964627</v>
      </c>
      <c r="M361" s="3">
        <f t="shared" si="48"/>
        <v>6.3646713668816535</v>
      </c>
      <c r="N361" s="3">
        <f t="shared" si="46"/>
        <v>3.044042335568065</v>
      </c>
      <c r="O361" s="16">
        <f t="shared" si="42"/>
        <v>1.0557194878302312E-6</v>
      </c>
    </row>
    <row r="362" spans="1:15">
      <c r="A362">
        <f t="shared" si="41"/>
        <v>2206</v>
      </c>
      <c r="G362">
        <f>carbonhigh!L462</f>
        <v>917.44219292451783</v>
      </c>
      <c r="H362" s="3">
        <f t="shared" si="43"/>
        <v>6.4457788428033993</v>
      </c>
      <c r="I362" s="3">
        <f t="shared" si="47"/>
        <v>6.3774674949190659</v>
      </c>
      <c r="J362" s="3">
        <f t="shared" si="44"/>
        <v>3.0629024940389953</v>
      </c>
      <c r="K362">
        <f>carboncycle!U462</f>
        <v>917.44232269636314</v>
      </c>
      <c r="L362" s="3">
        <f t="shared" si="45"/>
        <v>6.4457795995587874</v>
      </c>
      <c r="M362" s="3">
        <f t="shared" si="48"/>
        <v>6.377468546814363</v>
      </c>
      <c r="N362" s="3">
        <f t="shared" si="46"/>
        <v>3.0629035084659262</v>
      </c>
      <c r="O362" s="16">
        <f t="shared" si="42"/>
        <v>1.0518952970883788E-6</v>
      </c>
    </row>
    <row r="363" spans="1:15">
      <c r="A363">
        <f t="shared" si="41"/>
        <v>2207</v>
      </c>
      <c r="G363">
        <f>carbonhigh!L463</f>
        <v>918.03981521871913</v>
      </c>
      <c r="H363" s="3">
        <f t="shared" si="43"/>
        <v>6.4492627008556971</v>
      </c>
      <c r="I363" s="3">
        <f t="shared" si="47"/>
        <v>6.3900900495283199</v>
      </c>
      <c r="J363" s="3">
        <f t="shared" si="44"/>
        <v>3.0817292232439941</v>
      </c>
      <c r="K363">
        <f>carboncycle!U463</f>
        <v>918.03994466973927</v>
      </c>
      <c r="L363" s="3">
        <f t="shared" si="45"/>
        <v>6.4492634552488042</v>
      </c>
      <c r="M363" s="3">
        <f t="shared" si="48"/>
        <v>6.3900910976539045</v>
      </c>
      <c r="N363" s="3">
        <f t="shared" si="46"/>
        <v>3.0817302378837454</v>
      </c>
      <c r="O363" s="16">
        <f t="shared" si="42"/>
        <v>1.0481255845462556E-6</v>
      </c>
    </row>
    <row r="364" spans="1:15">
      <c r="A364">
        <f t="shared" si="41"/>
        <v>2208</v>
      </c>
      <c r="G364">
        <f>carbonhigh!L464</f>
        <v>918.61436484135459</v>
      </c>
      <c r="H364" s="3">
        <f t="shared" si="43"/>
        <v>6.4526099184372541</v>
      </c>
      <c r="I364" s="3">
        <f t="shared" si="47"/>
        <v>6.4025392353119246</v>
      </c>
      <c r="J364" s="3">
        <f t="shared" si="44"/>
        <v>3.1005207127372891</v>
      </c>
      <c r="K364">
        <f>carboncycle!U464</f>
        <v>918.61449397420552</v>
      </c>
      <c r="L364" s="3">
        <f t="shared" si="45"/>
        <v>6.4526106705055097</v>
      </c>
      <c r="M364" s="3">
        <f t="shared" si="48"/>
        <v>6.4025402797214692</v>
      </c>
      <c r="N364" s="3">
        <f t="shared" si="46"/>
        <v>3.1005217275672399</v>
      </c>
      <c r="O364" s="16">
        <f t="shared" si="42"/>
        <v>1.0444095446260349E-6</v>
      </c>
    </row>
    <row r="365" spans="1:15">
      <c r="A365">
        <f t="shared" si="41"/>
        <v>2209</v>
      </c>
      <c r="G365">
        <f>carbonhigh!L465</f>
        <v>919.16607711076836</v>
      </c>
      <c r="H365" s="3">
        <f t="shared" si="43"/>
        <v>6.4558221201373645</v>
      </c>
      <c r="I365" s="3">
        <f t="shared" si="47"/>
        <v>6.4148163156181823</v>
      </c>
      <c r="J365" s="3">
        <f t="shared" si="44"/>
        <v>3.1192761779455132</v>
      </c>
      <c r="K365">
        <f>carboncycle!U465</f>
        <v>919.16620592807465</v>
      </c>
      <c r="L365" s="3">
        <f t="shared" si="45"/>
        <v>6.455822869917581</v>
      </c>
      <c r="M365" s="3">
        <f t="shared" si="48"/>
        <v>6.4148173563645683</v>
      </c>
      <c r="N365" s="3">
        <f t="shared" si="46"/>
        <v>3.1192771929434757</v>
      </c>
      <c r="O365" s="16">
        <f t="shared" si="42"/>
        <v>1.0407463859607446E-6</v>
      </c>
    </row>
    <row r="366" spans="1:15">
      <c r="A366">
        <f t="shared" si="41"/>
        <v>2210</v>
      </c>
      <c r="G366">
        <f>carbonhigh!L466</f>
        <v>919.69518760331357</v>
      </c>
      <c r="H366" s="3">
        <f t="shared" si="43"/>
        <v>6.4589009181604213</v>
      </c>
      <c r="I366" s="3">
        <f t="shared" si="47"/>
        <v>6.4269225564233636</v>
      </c>
      <c r="J366" s="3">
        <f t="shared" si="44"/>
        <v>3.1379948459274938</v>
      </c>
      <c r="K366">
        <f>carboncycle!U466</f>
        <v>919.69531610766865</v>
      </c>
      <c r="L366" s="3">
        <f t="shared" si="45"/>
        <v>6.4589016656887992</v>
      </c>
      <c r="M366" s="3">
        <f t="shared" si="48"/>
        <v>6.4269235935586879</v>
      </c>
      <c r="N366" s="3">
        <f t="shared" si="46"/>
        <v>3.1379958610717074</v>
      </c>
      <c r="O366" s="16">
        <f t="shared" si="42"/>
        <v>1.0371353242888404E-6</v>
      </c>
    </row>
    <row r="367" spans="1:15">
      <c r="A367">
        <f t="shared" si="41"/>
        <v>2211</v>
      </c>
      <c r="G367">
        <f>carbonhigh!L467</f>
        <v>920.20193207862076</v>
      </c>
      <c r="H367" s="3">
        <f t="shared" si="43"/>
        <v>6.4618479122966068</v>
      </c>
      <c r="I367" s="3">
        <f t="shared" si="47"/>
        <v>6.4388592259452313</v>
      </c>
      <c r="J367" s="3">
        <f t="shared" si="44"/>
        <v>3.1566759553231103</v>
      </c>
      <c r="K367">
        <f>carboncycle!U467</f>
        <v>920.20206027258757</v>
      </c>
      <c r="L367" s="3">
        <f t="shared" si="45"/>
        <v>6.4618486576087513</v>
      </c>
      <c r="M367" s="3">
        <f t="shared" si="48"/>
        <v>6.4388602595208191</v>
      </c>
      <c r="N367" s="3">
        <f t="shared" si="46"/>
        <v>3.1566769705922333</v>
      </c>
      <c r="O367" s="16">
        <f t="shared" si="42"/>
        <v>1.0335755877832753E-6</v>
      </c>
    </row>
    <row r="368" spans="1:15">
      <c r="A368">
        <f t="shared" si="41"/>
        <v>2212</v>
      </c>
      <c r="G368">
        <f>carbonhigh!L468</f>
        <v>920.68654640689488</v>
      </c>
      <c r="H368" s="3">
        <f t="shared" si="43"/>
        <v>6.4646646898977052</v>
      </c>
      <c r="I368" s="3">
        <f t="shared" si="47"/>
        <v>6.4506275942681874</v>
      </c>
      <c r="J368" s="3">
        <f t="shared" si="44"/>
        <v>3.1753187563002441</v>
      </c>
      <c r="K368">
        <f>carboncycle!U468</f>
        <v>920.68667429300626</v>
      </c>
      <c r="L368" s="3">
        <f t="shared" si="45"/>
        <v>6.4646654330286335</v>
      </c>
      <c r="M368" s="3">
        <f t="shared" si="48"/>
        <v>6.4506286243346</v>
      </c>
      <c r="N368" s="3">
        <f t="shared" si="46"/>
        <v>3.1753197716733474</v>
      </c>
      <c r="O368" s="16">
        <f t="shared" si="42"/>
        <v>1.0300664126106085E-6</v>
      </c>
    </row>
    <row r="369" spans="1:15">
      <c r="A369">
        <f t="shared" si="41"/>
        <v>2213</v>
      </c>
      <c r="G369">
        <f>carbonhigh!L469</f>
        <v>921.14926649820723</v>
      </c>
      <c r="H369" s="3">
        <f t="shared" si="43"/>
        <v>6.4673528258577706</v>
      </c>
      <c r="I369" s="3">
        <f t="shared" si="47"/>
        <v>6.4622289329797828</v>
      </c>
      <c r="J369" s="3">
        <f t="shared" si="44"/>
        <v>3.1939225104999021</v>
      </c>
      <c r="K369">
        <f>carboncycle!U469</f>
        <v>921.149394078966</v>
      </c>
      <c r="L369" s="3">
        <f t="shared" si="45"/>
        <v>6.4673535668419264</v>
      </c>
      <c r="M369" s="3">
        <f t="shared" si="48"/>
        <v>6.4622299595868311</v>
      </c>
      <c r="N369" s="3">
        <f t="shared" si="46"/>
        <v>3.1939235259564636</v>
      </c>
      <c r="O369" s="16">
        <f t="shared" si="42"/>
        <v>1.0266070482600753E-6</v>
      </c>
    </row>
    <row r="370" spans="1:15">
      <c r="A370">
        <f t="shared" si="41"/>
        <v>2214</v>
      </c>
      <c r="G370">
        <f>carbonhigh!L470</f>
        <v>921.59032823375651</v>
      </c>
      <c r="H370" s="3">
        <f t="shared" si="43"/>
        <v>6.4699138825985001</v>
      </c>
      <c r="I370" s="3">
        <f t="shared" si="47"/>
        <v>6.4736645148183625</v>
      </c>
      <c r="J370" s="3">
        <f t="shared" si="44"/>
        <v>3.2124864909795878</v>
      </c>
      <c r="K370">
        <f>carboncycle!U470</f>
        <v>921.59045551163661</v>
      </c>
      <c r="L370" s="3">
        <f t="shared" si="45"/>
        <v>6.4699146214697647</v>
      </c>
      <c r="M370" s="3">
        <f t="shared" si="48"/>
        <v>6.4736655380151147</v>
      </c>
      <c r="N370" s="3">
        <f t="shared" si="46"/>
        <v>3.212487506499484</v>
      </c>
      <c r="O370" s="16">
        <f t="shared" si="42"/>
        <v>1.0231967522145169E-6</v>
      </c>
    </row>
    <row r="371" spans="1:15">
      <c r="A371">
        <f t="shared" ref="A371:A434" si="49">1+A370</f>
        <v>2215</v>
      </c>
      <c r="G371">
        <f>carbonhigh!L471</f>
        <v>922.00996739907123</v>
      </c>
      <c r="H371" s="3">
        <f t="shared" si="43"/>
        <v>6.4723494100591168</v>
      </c>
      <c r="I371" s="3">
        <f t="shared" si="47"/>
        <v>6.4849356133315945</v>
      </c>
      <c r="J371" s="3">
        <f t="shared" si="44"/>
        <v>3.2310099821549922</v>
      </c>
      <c r="K371">
        <f>carboncycle!U471</f>
        <v>922.0100943765176</v>
      </c>
      <c r="L371" s="3">
        <f t="shared" si="45"/>
        <v>6.4723501468508164</v>
      </c>
      <c r="M371" s="3">
        <f t="shared" si="48"/>
        <v>6.484936633166388</v>
      </c>
      <c r="N371" s="3">
        <f t="shared" si="46"/>
        <v>3.2310109977184926</v>
      </c>
      <c r="O371" s="16">
        <f t="shared" si="42"/>
        <v>1.0198347935030938E-6</v>
      </c>
    </row>
    <row r="372" spans="1:15">
      <c r="A372">
        <f t="shared" si="49"/>
        <v>2216</v>
      </c>
      <c r="G372">
        <f>carbonhigh!L472</f>
        <v>922.40841961911917</v>
      </c>
      <c r="H372" s="3">
        <f t="shared" si="43"/>
        <v>6.4746609456905357</v>
      </c>
      <c r="I372" s="3">
        <f t="shared" si="47"/>
        <v>6.4960435025456533</v>
      </c>
      <c r="J372" s="3">
        <f t="shared" si="44"/>
        <v>3.2494922797400752</v>
      </c>
      <c r="K372">
        <f>carboncycle!U472</f>
        <v>922.40854629854778</v>
      </c>
      <c r="L372" s="3">
        <f t="shared" si="45"/>
        <v>6.4746616804354513</v>
      </c>
      <c r="M372" s="3">
        <f t="shared" si="48"/>
        <v>6.4960445190661034</v>
      </c>
      <c r="N372" s="3">
        <f t="shared" si="46"/>
        <v>3.2494932953278366</v>
      </c>
      <c r="O372" s="16">
        <f t="shared" si="42"/>
        <v>1.0165204500367508E-6</v>
      </c>
    </row>
    <row r="373" spans="1:15">
      <c r="A373">
        <f t="shared" si="49"/>
        <v>2217</v>
      </c>
      <c r="G373">
        <f>carbonhigh!L473</f>
        <v>922.7859202952975</v>
      </c>
      <c r="H373" s="3">
        <f t="shared" si="43"/>
        <v>6.4768500144536931</v>
      </c>
      <c r="I373" s="3">
        <f t="shared" si="47"/>
        <v>6.5069894566448134</v>
      </c>
      <c r="J373" s="3">
        <f t="shared" si="44"/>
        <v>3.267932690685611</v>
      </c>
      <c r="K373">
        <f>carboncycle!U473</f>
        <v>922.78604667909644</v>
      </c>
      <c r="L373" s="3">
        <f t="shared" si="45"/>
        <v>6.4768507471840744</v>
      </c>
      <c r="M373" s="3">
        <f t="shared" si="48"/>
        <v>6.5069904698978247</v>
      </c>
      <c r="N373" s="3">
        <f t="shared" si="46"/>
        <v>3.26793370627867</v>
      </c>
      <c r="O373" s="16">
        <f t="shared" si="42"/>
        <v>1.0132530112727522E-6</v>
      </c>
    </row>
    <row r="374" spans="1:15">
      <c r="A374">
        <f t="shared" si="49"/>
        <v>2218</v>
      </c>
      <c r="G374">
        <f>carbonhigh!L474</f>
        <v>923.14270454427469</v>
      </c>
      <c r="H374" s="3">
        <f t="shared" si="43"/>
        <v>6.4789181288218352</v>
      </c>
      <c r="I374" s="3">
        <f t="shared" si="47"/>
        <v>6.5177747496612346</v>
      </c>
      <c r="J374" s="3">
        <f t="shared" si="44"/>
        <v>3.2863305331162591</v>
      </c>
      <c r="K374">
        <f>carboncycle!U474</f>
        <v>923.14283063480434</v>
      </c>
      <c r="L374" s="3">
        <f t="shared" si="45"/>
        <v>6.4789188595694052</v>
      </c>
      <c r="M374" s="3">
        <f t="shared" si="48"/>
        <v>6.5177757596930102</v>
      </c>
      <c r="N374" s="3">
        <f t="shared" si="46"/>
        <v>3.2863315486960269</v>
      </c>
      <c r="O374" s="16">
        <f t="shared" si="42"/>
        <v>1.0100317755501464E-6</v>
      </c>
    </row>
    <row r="375" spans="1:15">
      <c r="A375">
        <f t="shared" si="49"/>
        <v>2219</v>
      </c>
      <c r="G375">
        <f>carbonhigh!L475</f>
        <v>923.47900713865215</v>
      </c>
      <c r="H375" s="3">
        <f t="shared" si="43"/>
        <v>6.4808667887866003</v>
      </c>
      <c r="I375" s="3">
        <f t="shared" si="47"/>
        <v>6.528400655174698</v>
      </c>
      <c r="J375" s="3">
        <f t="shared" si="44"/>
        <v>3.3046851362662344</v>
      </c>
      <c r="K375">
        <f>carboncycle!U475</f>
        <v>923.47913293824524</v>
      </c>
      <c r="L375" s="3">
        <f t="shared" si="45"/>
        <v>6.4808675175825687</v>
      </c>
      <c r="M375" s="3">
        <f t="shared" si="48"/>
        <v>6.528401662030749</v>
      </c>
      <c r="N375" s="3">
        <f t="shared" si="46"/>
        <v>3.3046861518144897</v>
      </c>
      <c r="O375" s="16">
        <f t="shared" si="42"/>
        <v>1.0068560509779445E-6</v>
      </c>
    </row>
    <row r="376" spans="1:15">
      <c r="A376">
        <f t="shared" si="49"/>
        <v>2220</v>
      </c>
      <c r="G376">
        <f>carbonhigh!L476</f>
        <v>923.79506244941604</v>
      </c>
      <c r="H376" s="3">
        <f t="shared" si="43"/>
        <v>6.4826974818677447</v>
      </c>
      <c r="I376" s="3">
        <f t="shared" si="47"/>
        <v>6.5388684460220725</v>
      </c>
      <c r="J376" s="3">
        <f t="shared" si="44"/>
        <v>3.3229958404136344</v>
      </c>
      <c r="K376">
        <f>carboncycle!U476</f>
        <v>923.79518796037826</v>
      </c>
      <c r="L376" s="3">
        <f t="shared" si="45"/>
        <v>6.482698208742816</v>
      </c>
      <c r="M376" s="3">
        <f t="shared" si="48"/>
        <v>6.5388694497472288</v>
      </c>
      <c r="N376" s="3">
        <f t="shared" si="46"/>
        <v>3.322996855912518</v>
      </c>
      <c r="O376" s="16">
        <f t="shared" si="42"/>
        <v>1.0037251563232985E-6</v>
      </c>
    </row>
    <row r="377" spans="1:15">
      <c r="A377">
        <f t="shared" si="49"/>
        <v>2221</v>
      </c>
      <c r="G377">
        <f>carbonhigh!L477</f>
        <v>924.09110439015012</v>
      </c>
      <c r="H377" s="3">
        <f t="shared" si="43"/>
        <v>6.4844116831263499</v>
      </c>
      <c r="I377" s="3">
        <f t="shared" si="47"/>
        <v>6.5491793940162903</v>
      </c>
      <c r="J377" s="3">
        <f t="shared" si="44"/>
        <v>3.3412619968134902</v>
      </c>
      <c r="K377">
        <f>carboncycle!U477</f>
        <v>924.09122961476066</v>
      </c>
      <c r="L377" s="3">
        <f t="shared" si="45"/>
        <v>6.4844124081107344</v>
      </c>
      <c r="M377" s="3">
        <f t="shared" si="48"/>
        <v>6.5491803946547096</v>
      </c>
      <c r="N377" s="3">
        <f t="shared" si="46"/>
        <v>3.3412630122454994</v>
      </c>
      <c r="O377" s="16">
        <f t="shared" si="42"/>
        <v>1.0006384192351447E-6</v>
      </c>
    </row>
    <row r="378" spans="1:15">
      <c r="A378">
        <f t="shared" si="49"/>
        <v>2222</v>
      </c>
      <c r="G378">
        <f>carbonhigh!L478</f>
        <v>924.36736636297996</v>
      </c>
      <c r="H378" s="3">
        <f t="shared" si="43"/>
        <v>6.4860108551813669</v>
      </c>
      <c r="I378" s="3">
        <f t="shared" si="47"/>
        <v>6.5593347696746083</v>
      </c>
      <c r="J378" s="3">
        <f t="shared" si="44"/>
        <v>3.3594829676296021</v>
      </c>
      <c r="K378">
        <f>carboncycle!U478</f>
        <v>924.36749130349142</v>
      </c>
      <c r="L378" s="3">
        <f t="shared" si="45"/>
        <v>6.4860115783047867</v>
      </c>
      <c r="M378" s="3">
        <f t="shared" si="48"/>
        <v>6.5593357672697863</v>
      </c>
      <c r="N378" s="3">
        <f t="shared" si="46"/>
        <v>3.3594839829775838</v>
      </c>
      <c r="O378" s="16">
        <f t="shared" si="42"/>
        <v>9.9759517802056052E-7</v>
      </c>
    </row>
    <row r="379" spans="1:15">
      <c r="A379">
        <f t="shared" si="49"/>
        <v>2223</v>
      </c>
      <c r="G379">
        <f>carbonhigh!L479</f>
        <v>924.62408120621592</v>
      </c>
      <c r="H379" s="3">
        <f t="shared" si="43"/>
        <v>6.4874964482293427</v>
      </c>
      <c r="I379" s="3">
        <f t="shared" si="47"/>
        <v>6.5693358419559456</v>
      </c>
      <c r="J379" s="3">
        <f t="shared" si="44"/>
        <v>3.3776581258652176</v>
      </c>
      <c r="K379">
        <f>carboncycle!U479</f>
        <v>924.62420586485518</v>
      </c>
      <c r="L379" s="3">
        <f t="shared" si="45"/>
        <v>6.4874971695210411</v>
      </c>
      <c r="M379" s="3">
        <f t="shared" si="48"/>
        <v>6.5693368365507254</v>
      </c>
      <c r="N379" s="3">
        <f t="shared" si="46"/>
        <v>3.3776591411123635</v>
      </c>
      <c r="O379" s="16">
        <f t="shared" si="42"/>
        <v>9.9459477986840739E-7</v>
      </c>
    </row>
    <row r="380" spans="1:15">
      <c r="A380">
        <f t="shared" si="49"/>
        <v>2224</v>
      </c>
      <c r="G380">
        <f>carbonhigh!L480</f>
        <v>924.86148114366824</v>
      </c>
      <c r="H380" s="3">
        <f t="shared" si="43"/>
        <v>6.4888699000671943</v>
      </c>
      <c r="I380" s="3">
        <f t="shared" si="47"/>
        <v>6.5791838780070728</v>
      </c>
      <c r="J380" s="3">
        <f t="shared" si="44"/>
        <v>3.3957868552926129</v>
      </c>
      <c r="K380">
        <f>carboncycle!U480</f>
        <v>924.86160552263652</v>
      </c>
      <c r="L380" s="3">
        <f t="shared" si="45"/>
        <v>6.4888706195559491</v>
      </c>
      <c r="M380" s="3">
        <f t="shared" si="48"/>
        <v>6.5791848696436563</v>
      </c>
      <c r="N380" s="3">
        <f t="shared" si="46"/>
        <v>3.3957878704224536</v>
      </c>
      <c r="O380" s="16">
        <f t="shared" si="42"/>
        <v>9.916365835138663E-7</v>
      </c>
    </row>
    <row r="381" spans="1:15">
      <c r="A381">
        <f t="shared" si="49"/>
        <v>2225</v>
      </c>
      <c r="G381">
        <f>carbonhigh!L481</f>
        <v>925.07979773560317</v>
      </c>
      <c r="H381" s="3">
        <f t="shared" si="43"/>
        <v>6.4901326361179095</v>
      </c>
      <c r="I381" s="3">
        <f t="shared" si="47"/>
        <v>6.5888801429174579</v>
      </c>
      <c r="J381" s="3">
        <f t="shared" si="44"/>
        <v>3.4138685503816308</v>
      </c>
      <c r="K381">
        <f>carboncycle!U481</f>
        <v>925.07992183707609</v>
      </c>
      <c r="L381" s="3">
        <f t="shared" si="45"/>
        <v>6.4901333538320323</v>
      </c>
      <c r="M381" s="3">
        <f t="shared" si="48"/>
        <v>6.588881131637411</v>
      </c>
      <c r="N381" s="3">
        <f t="shared" si="46"/>
        <v>3.4138695653780298</v>
      </c>
      <c r="O381" s="16">
        <f t="shared" si="42"/>
        <v>9.8871995302118876E-7</v>
      </c>
    </row>
    <row r="382" spans="1:15">
      <c r="A382">
        <f t="shared" si="49"/>
        <v>2226</v>
      </c>
      <c r="G382">
        <f>carbonhigh!L482</f>
        <v>925.27926183130739</v>
      </c>
      <c r="H382" s="3">
        <f t="shared" si="43"/>
        <v>6.4912860694590053</v>
      </c>
      <c r="I382" s="3">
        <f t="shared" si="47"/>
        <v>6.5984258994825469</v>
      </c>
      <c r="J382" s="3">
        <f t="shared" si="44"/>
        <v>3.4319026162272341</v>
      </c>
      <c r="K382">
        <f>carboncycle!U482</f>
        <v>925.27938565743568</v>
      </c>
      <c r="L382" s="3">
        <f t="shared" si="45"/>
        <v>6.4912867854263574</v>
      </c>
      <c r="M382" s="3">
        <f t="shared" si="48"/>
        <v>6.5984268853268109</v>
      </c>
      <c r="N382" s="3">
        <f t="shared" si="46"/>
        <v>3.4319036310743831</v>
      </c>
      <c r="O382" s="16">
        <f t="shared" si="42"/>
        <v>9.8584426400094571E-7</v>
      </c>
    </row>
    <row r="383" spans="1:15">
      <c r="A383">
        <f t="shared" si="49"/>
        <v>2227</v>
      </c>
      <c r="G383">
        <f>carbonhigh!L483</f>
        <v>925.46010352323708</v>
      </c>
      <c r="H383" s="3">
        <f t="shared" si="43"/>
        <v>6.4923316008536629</v>
      </c>
      <c r="I383" s="3">
        <f t="shared" si="47"/>
        <v>6.6078224079752905</v>
      </c>
      <c r="J383" s="3">
        <f t="shared" si="44"/>
        <v>3.4498884684761242</v>
      </c>
      <c r="K383">
        <f>carboncycle!U483</f>
        <v>925.46022707614713</v>
      </c>
      <c r="L383" s="3">
        <f t="shared" si="45"/>
        <v>6.4923323151016588</v>
      </c>
      <c r="M383" s="3">
        <f t="shared" si="48"/>
        <v>6.6078233909841924</v>
      </c>
      <c r="N383" s="3">
        <f t="shared" si="46"/>
        <v>3.4498894831585369</v>
      </c>
      <c r="O383" s="16">
        <f t="shared" si="42"/>
        <v>9.8300890183367073E-7</v>
      </c>
    </row>
    <row r="384" spans="1:15">
      <c r="A384">
        <f t="shared" si="49"/>
        <v>2228</v>
      </c>
      <c r="G384">
        <f>carbonhigh!L484</f>
        <v>925.62255210271599</v>
      </c>
      <c r="H384" s="3">
        <f t="shared" si="43"/>
        <v>6.4932706187843872</v>
      </c>
      <c r="I384" s="3">
        <f t="shared" si="47"/>
        <v>6.6170709259257041</v>
      </c>
      <c r="J384" s="3">
        <f t="shared" si="44"/>
        <v>3.4678255332524794</v>
      </c>
      <c r="K384">
        <f>carboncycle!U484</f>
        <v>925.62267538450931</v>
      </c>
      <c r="L384" s="3">
        <f t="shared" si="45"/>
        <v>6.493271331340007</v>
      </c>
      <c r="M384" s="3">
        <f t="shared" si="48"/>
        <v>6.6170719061389649</v>
      </c>
      <c r="N384" s="3">
        <f t="shared" si="46"/>
        <v>3.4678265477549868</v>
      </c>
      <c r="O384" s="16">
        <f t="shared" si="42"/>
        <v>9.8021326078168158E-7</v>
      </c>
    </row>
    <row r="385" spans="1:15">
      <c r="A385">
        <f t="shared" si="49"/>
        <v>2229</v>
      </c>
      <c r="G385">
        <f>carbonhigh!L485</f>
        <v>925.7668360171557</v>
      </c>
      <c r="H385" s="3">
        <f t="shared" si="43"/>
        <v>6.4941044994890831</v>
      </c>
      <c r="I385" s="3">
        <f t="shared" si="47"/>
        <v>6.6261727079082755</v>
      </c>
      <c r="J385" s="3">
        <f t="shared" si="44"/>
        <v>3.4857132470828636</v>
      </c>
      <c r="K385">
        <f>carboncycle!U485</f>
        <v>925.76695902991025</v>
      </c>
      <c r="L385" s="3">
        <f t="shared" si="45"/>
        <v>6.4941052103788746</v>
      </c>
      <c r="M385" s="3">
        <f t="shared" si="48"/>
        <v>6.6261736853650186</v>
      </c>
      <c r="N385" s="3">
        <f t="shared" si="46"/>
        <v>3.4857142613906076</v>
      </c>
      <c r="O385" s="16">
        <f t="shared" si="42"/>
        <v>9.774567431009018E-7</v>
      </c>
    </row>
    <row r="386" spans="1:15">
      <c r="A386">
        <f t="shared" si="49"/>
        <v>2230</v>
      </c>
      <c r="G386">
        <f>carbonhigh!L486</f>
        <v>925.89318282877036</v>
      </c>
      <c r="H386" s="3">
        <f t="shared" si="43"/>
        <v>6.4948346069994338</v>
      </c>
      <c r="I386" s="3">
        <f t="shared" si="47"/>
        <v>6.6351290053370215</v>
      </c>
      <c r="J386" s="3">
        <f t="shared" si="44"/>
        <v>3.5035510568203518</v>
      </c>
      <c r="K386">
        <f>carboncycle!U486</f>
        <v>925.89330557454048</v>
      </c>
      <c r="L386" s="3">
        <f t="shared" si="45"/>
        <v>6.4948353162495271</v>
      </c>
      <c r="M386" s="3">
        <f t="shared" si="48"/>
        <v>6.6351299800757815</v>
      </c>
      <c r="N386" s="3">
        <f t="shared" si="46"/>
        <v>3.5035520709187824</v>
      </c>
      <c r="O386" s="16">
        <f t="shared" si="42"/>
        <v>9.7473875992903913E-7</v>
      </c>
    </row>
    <row r="387" spans="1:15">
      <c r="A387">
        <f t="shared" si="49"/>
        <v>2231</v>
      </c>
      <c r="G387">
        <f>carbonhigh!L487</f>
        <v>926.00181917475334</v>
      </c>
      <c r="H387" s="3">
        <f t="shared" si="43"/>
        <v>6.4954622931814754</v>
      </c>
      <c r="I387" s="3">
        <f t="shared" si="47"/>
        <v>6.6439410662679972</v>
      </c>
      <c r="J387" s="3">
        <f t="shared" si="44"/>
        <v>3.5213384195679267</v>
      </c>
      <c r="K387">
        <f>carboncycle!U487</f>
        <v>926.00194165556968</v>
      </c>
      <c r="L387" s="3">
        <f t="shared" si="45"/>
        <v>6.4954630008175842</v>
      </c>
      <c r="M387" s="3">
        <f t="shared" si="48"/>
        <v>6.6439420383267302</v>
      </c>
      <c r="N387" s="3">
        <f t="shared" si="46"/>
        <v>3.5213394334427943</v>
      </c>
      <c r="O387" s="16">
        <f t="shared" si="42"/>
        <v>9.7205873306194235E-7</v>
      </c>
    </row>
    <row r="388" spans="1:15">
      <c r="A388">
        <f t="shared" si="49"/>
        <v>2232</v>
      </c>
      <c r="G388">
        <f>carbonhigh!L488</f>
        <v>926.09297072888887</v>
      </c>
      <c r="H388" s="3">
        <f t="shared" si="43"/>
        <v>6.4959888977782567</v>
      </c>
      <c r="I388" s="3">
        <f t="shared" si="47"/>
        <v>6.6526101352090885</v>
      </c>
      <c r="J388" s="3">
        <f t="shared" si="44"/>
        <v>3.5390748026011831</v>
      </c>
      <c r="K388">
        <f>carboncycle!U488</f>
        <v>926.09309294675927</v>
      </c>
      <c r="L388" s="3">
        <f t="shared" si="45"/>
        <v>6.4959896038256879</v>
      </c>
      <c r="M388" s="3">
        <f t="shared" si="48"/>
        <v>6.652611104625179</v>
      </c>
      <c r="N388" s="3">
        <f t="shared" si="46"/>
        <v>3.539075816238535</v>
      </c>
      <c r="O388" s="16">
        <f t="shared" si="42"/>
        <v>9.6941609051270916E-7</v>
      </c>
    </row>
    <row r="389" spans="1:15">
      <c r="A389">
        <f t="shared" si="49"/>
        <v>2233</v>
      </c>
      <c r="G389">
        <f>carbonhigh!L489</f>
        <v>926.16686216456969</v>
      </c>
      <c r="H389" s="3">
        <f t="shared" si="43"/>
        <v>6.496415748454476</v>
      </c>
      <c r="I389" s="3">
        <f t="shared" si="47"/>
        <v>6.6611374529368872</v>
      </c>
      <c r="J389" s="3">
        <f t="shared" si="44"/>
        <v>3.5567596832903958</v>
      </c>
      <c r="K389">
        <f>carboncycle!U489</f>
        <v>926.16698412147889</v>
      </c>
      <c r="L389" s="3">
        <f t="shared" si="45"/>
        <v>6.4964164529381367</v>
      </c>
      <c r="M389" s="3">
        <f t="shared" si="48"/>
        <v>6.6611384197471581</v>
      </c>
      <c r="N389" s="3">
        <f t="shared" si="46"/>
        <v>3.5567606966765712</v>
      </c>
      <c r="O389" s="16">
        <f t="shared" si="42"/>
        <v>9.6681027095257832E-7</v>
      </c>
    </row>
    <row r="390" spans="1:15">
      <c r="A390">
        <f t="shared" si="49"/>
        <v>2234</v>
      </c>
      <c r="G390">
        <f>carbonhigh!L490</f>
        <v>926.22371711919266</v>
      </c>
      <c r="H390" s="3">
        <f t="shared" si="43"/>
        <v>6.4967441608430185</v>
      </c>
      <c r="I390" s="3">
        <f t="shared" si="47"/>
        <v>6.6695242563204777</v>
      </c>
      <c r="J390" s="3">
        <f t="shared" si="44"/>
        <v>3.5743925490219879</v>
      </c>
      <c r="K390">
        <f>carboncycle!U490</f>
        <v>926.22383881710334</v>
      </c>
      <c r="L390" s="3">
        <f t="shared" si="45"/>
        <v>6.4967448637874226</v>
      </c>
      <c r="M390" s="3">
        <f t="shared" si="48"/>
        <v>6.6695252205611988</v>
      </c>
      <c r="N390" s="3">
        <f t="shared" si="46"/>
        <v>3.5743935621436123</v>
      </c>
      <c r="O390" s="16">
        <f t="shared" ref="O390:O453" si="50">M390-I390</f>
        <v>9.6424072104639436E-7</v>
      </c>
    </row>
    <row r="391" spans="1:15">
      <c r="A391">
        <f t="shared" si="49"/>
        <v>2235</v>
      </c>
      <c r="G391">
        <f>carbonhigh!L491</f>
        <v>926.26375815990218</v>
      </c>
      <c r="H391" s="3">
        <f t="shared" ref="H391:H454" si="51">H$3*LN(G391/G$3)</f>
        <v>6.4969754385932736</v>
      </c>
      <c r="I391" s="3">
        <f t="shared" si="47"/>
        <v>6.6777717781519579</v>
      </c>
      <c r="J391" s="3">
        <f t="shared" ref="J391:J454" si="52">J390+J$3*(I390-J390)</f>
        <v>3.5919728971194433</v>
      </c>
      <c r="K391">
        <f>carboncycle!U491</f>
        <v>926.26387960075476</v>
      </c>
      <c r="L391" s="3">
        <f t="shared" ref="L391:L454" si="53">L$3*LN(K391/K$3)</f>
        <v>6.4969761400225519</v>
      </c>
      <c r="M391" s="3">
        <f t="shared" si="48"/>
        <v>6.6777727398588524</v>
      </c>
      <c r="N391" s="3">
        <f t="shared" ref="N391:N454" si="54">N390+N$3*(M390-N390)</f>
        <v>3.591973909963424</v>
      </c>
      <c r="O391" s="16">
        <f t="shared" si="50"/>
        <v>9.6170689456442915E-7</v>
      </c>
    </row>
    <row r="392" spans="1:15">
      <c r="A392">
        <f t="shared" si="49"/>
        <v>2236</v>
      </c>
      <c r="G392">
        <f>carbonhigh!L492</f>
        <v>926.28720675065642</v>
      </c>
      <c r="H392" s="3">
        <f t="shared" si="51"/>
        <v>6.4971108734211604</v>
      </c>
      <c r="I392" s="3">
        <f t="shared" ref="I392:I455" si="55">I391+I$3*(I$4*H392-I391)+I$5*(J391-I391)</f>
        <v>6.6858812469835174</v>
      </c>
      <c r="J392" s="3">
        <f t="shared" si="52"/>
        <v>3.6095002347637082</v>
      </c>
      <c r="K392">
        <f>carboncycle!U492</f>
        <v>926.28732793636937</v>
      </c>
      <c r="L392" s="3">
        <f t="shared" si="53"/>
        <v>6.4971115733590592</v>
      </c>
      <c r="M392" s="3">
        <f t="shared" ref="M392:M455" si="56">M391+M$3*(M$4*L392-M391)+M$5*(N391-M391)</f>
        <v>6.6858822061917715</v>
      </c>
      <c r="N392" s="3">
        <f t="shared" si="54"/>
        <v>3.6095012473172301</v>
      </c>
      <c r="O392" s="16">
        <f t="shared" si="50"/>
        <v>9.5920825415873878E-7</v>
      </c>
    </row>
    <row r="393" spans="1:15">
      <c r="A393">
        <f t="shared" si="49"/>
        <v>2237</v>
      </c>
      <c r="G393">
        <f>carbonhigh!L493</f>
        <v>926.29428322058607</v>
      </c>
      <c r="H393" s="3">
        <f t="shared" si="51"/>
        <v>6.4971517451607612</v>
      </c>
      <c r="I393" s="3">
        <f t="shared" si="55"/>
        <v>6.6938538869709081</v>
      </c>
      <c r="J393" s="3">
        <f t="shared" si="52"/>
        <v>3.6269740789131166</v>
      </c>
      <c r="K393">
        <f>carboncycle!U493</f>
        <v>926.29440415305589</v>
      </c>
      <c r="L393" s="3">
        <f t="shared" si="53"/>
        <v>6.4971524436306574</v>
      </c>
      <c r="M393" s="3">
        <f t="shared" si="56"/>
        <v>6.6938548437151804</v>
      </c>
      <c r="N393" s="3">
        <f t="shared" si="54"/>
        <v>3.6269750911636374</v>
      </c>
      <c r="O393" s="16">
        <f t="shared" si="50"/>
        <v>9.5674427225134195E-7</v>
      </c>
    </row>
    <row r="394" spans="1:15">
      <c r="A394">
        <f t="shared" si="49"/>
        <v>2238</v>
      </c>
      <c r="G394">
        <f>carbonhigh!L494</f>
        <v>926.28520673361709</v>
      </c>
      <c r="H394" s="3">
        <f t="shared" si="51"/>
        <v>6.4970993218174744</v>
      </c>
      <c r="I394" s="3">
        <f t="shared" si="55"/>
        <v>6.701690917723135</v>
      </c>
      <c r="J394" s="3">
        <f t="shared" si="52"/>
        <v>3.6443939562228849</v>
      </c>
      <c r="K394">
        <f>carboncycle!U494</f>
        <v>926.28532741471986</v>
      </c>
      <c r="L394" s="3">
        <f t="shared" si="53"/>
        <v>6.497100018842378</v>
      </c>
      <c r="M394" s="3">
        <f t="shared" si="56"/>
        <v>6.7016918720375633</v>
      </c>
      <c r="N394" s="3">
        <f t="shared" si="54"/>
        <v>3.6443949681581302</v>
      </c>
      <c r="O394" s="16">
        <f t="shared" si="50"/>
        <v>9.5431442836968472E-7</v>
      </c>
    </row>
    <row r="395" spans="1:15">
      <c r="A395">
        <f t="shared" si="49"/>
        <v>2239</v>
      </c>
      <c r="G395">
        <f>carbonhigh!L495</f>
        <v>926.26019525933657</v>
      </c>
      <c r="H395" s="3">
        <f t="shared" si="51"/>
        <v>6.4969548596226323</v>
      </c>
      <c r="I395" s="3">
        <f t="shared" si="55"/>
        <v>6.7093935541582104</v>
      </c>
      <c r="J395" s="3">
        <f t="shared" si="52"/>
        <v>3.6617594029642064</v>
      </c>
      <c r="K395">
        <f>carboncycle!U495</f>
        <v>926.26031569092652</v>
      </c>
      <c r="L395" s="3">
        <f t="shared" si="53"/>
        <v>6.4969555552251927</v>
      </c>
      <c r="M395" s="3">
        <f t="shared" si="56"/>
        <v>6.7093945060764177</v>
      </c>
      <c r="N395" s="3">
        <f t="shared" si="54"/>
        <v>3.6617604145721656</v>
      </c>
      <c r="O395" s="16">
        <f t="shared" si="50"/>
        <v>9.5191820737028365E-7</v>
      </c>
    </row>
    <row r="396" spans="1:15">
      <c r="A396">
        <f t="shared" si="49"/>
        <v>2240</v>
      </c>
      <c r="G396">
        <f>carbonhigh!L496</f>
        <v>926.21946554506542</v>
      </c>
      <c r="H396" s="3">
        <f t="shared" si="51"/>
        <v>6.4967196030894598</v>
      </c>
      <c r="I396" s="3">
        <f t="shared" si="55"/>
        <v>6.7169630063648009</v>
      </c>
      <c r="J396" s="3">
        <f t="shared" si="52"/>
        <v>3.6790699649429883</v>
      </c>
      <c r="K396">
        <f>carboncycle!U496</f>
        <v>926.21958572897631</v>
      </c>
      <c r="L396" s="3">
        <f t="shared" si="53"/>
        <v>6.496720297291974</v>
      </c>
      <c r="M396" s="3">
        <f t="shared" si="56"/>
        <v>6.7169639559199075</v>
      </c>
      <c r="N396" s="3">
        <f t="shared" si="54"/>
        <v>3.6790709762119098</v>
      </c>
      <c r="O396" s="16">
        <f t="shared" si="50"/>
        <v>9.495551065441532E-7</v>
      </c>
    </row>
    <row r="397" spans="1:15">
      <c r="A397">
        <f t="shared" si="49"/>
        <v>2241</v>
      </c>
      <c r="G397">
        <f>carbonhigh!L497</f>
        <v>926.16323308911979</v>
      </c>
      <c r="H397" s="3">
        <f t="shared" si="51"/>
        <v>6.4963947850703505</v>
      </c>
      <c r="I397" s="3">
        <f t="shared" si="55"/>
        <v>6.7244004794696224</v>
      </c>
      <c r="J397" s="3">
        <f t="shared" si="52"/>
        <v>3.6963251974182643</v>
      </c>
      <c r="K397">
        <f>carboncycle!U497</f>
        <v>926.16335302716482</v>
      </c>
      <c r="L397" s="3">
        <f t="shared" si="53"/>
        <v>6.4963954778947643</v>
      </c>
      <c r="M397" s="3">
        <f t="shared" si="56"/>
        <v>6.72440142669425</v>
      </c>
      <c r="N397" s="3">
        <f t="shared" si="54"/>
        <v>3.696326208336651</v>
      </c>
      <c r="O397" s="16">
        <f t="shared" si="50"/>
        <v>9.4722462762319992E-7</v>
      </c>
    </row>
    <row r="398" spans="1:15">
      <c r="A398">
        <f t="shared" si="49"/>
        <v>2242</v>
      </c>
      <c r="G398">
        <f>carbonhigh!L498</f>
        <v>926.09171211522846</v>
      </c>
      <c r="H398" s="3">
        <f t="shared" si="51"/>
        <v>6.4959816268153281</v>
      </c>
      <c r="I398" s="3">
        <f t="shared" si="55"/>
        <v>6.7317071735104186</v>
      </c>
      <c r="J398" s="3">
        <f t="shared" si="52"/>
        <v>3.7135246650203162</v>
      </c>
      <c r="K398">
        <f>carboncycle!U498</f>
        <v>926.09183180920093</v>
      </c>
      <c r="L398" s="3">
        <f t="shared" si="53"/>
        <v>6.4959823182832501</v>
      </c>
      <c r="M398" s="3">
        <f t="shared" si="56"/>
        <v>6.7317081184367007</v>
      </c>
      <c r="N398" s="3">
        <f t="shared" si="54"/>
        <v>3.7135256755769221</v>
      </c>
      <c r="O398" s="16">
        <f t="shared" si="50"/>
        <v>9.4492628210929297E-7</v>
      </c>
    </row>
    <row r="399" spans="1:15">
      <c r="A399">
        <f t="shared" si="49"/>
        <v>2243</v>
      </c>
      <c r="G399">
        <f>carbonhigh!L499</f>
        <v>926.005115548086</v>
      </c>
      <c r="H399" s="3">
        <f t="shared" si="51"/>
        <v>6.495481338031686</v>
      </c>
      <c r="I399" s="3">
        <f t="shared" si="55"/>
        <v>6.7388842833143814</v>
      </c>
      <c r="J399" s="3">
        <f t="shared" si="52"/>
        <v>3.73066794166854</v>
      </c>
      <c r="K399">
        <f>carboncycle!U499</f>
        <v>926.00523499975873</v>
      </c>
      <c r="L399" s="3">
        <f t="shared" si="53"/>
        <v>6.4954820281643828</v>
      </c>
      <c r="M399" s="3">
        <f t="shared" si="56"/>
        <v>6.7388852259739673</v>
      </c>
      <c r="N399" s="3">
        <f t="shared" si="54"/>
        <v>3.7306689518523655</v>
      </c>
      <c r="O399" s="16">
        <f t="shared" si="50"/>
        <v>9.4265958594519361E-7</v>
      </c>
    </row>
    <row r="400" spans="1:15">
      <c r="A400">
        <f t="shared" si="49"/>
        <v>2244</v>
      </c>
      <c r="G400">
        <f>carbonhigh!L500</f>
        <v>925.90365499001007</v>
      </c>
      <c r="H400" s="3">
        <f t="shared" si="51"/>
        <v>6.4948951169446802</v>
      </c>
      <c r="I400" s="3">
        <f t="shared" si="55"/>
        <v>6.7459329983818535</v>
      </c>
      <c r="J400" s="3">
        <f t="shared" si="52"/>
        <v>3.7477546104890882</v>
      </c>
      <c r="K400">
        <f>carboncycle!U500</f>
        <v>925.90377420113634</v>
      </c>
      <c r="L400" s="3">
        <f t="shared" si="53"/>
        <v>6.4948958057630914</v>
      </c>
      <c r="M400" s="3">
        <f t="shared" si="56"/>
        <v>6.7459339388059201</v>
      </c>
      <c r="N400" s="3">
        <f t="shared" si="54"/>
        <v>3.747755620289376</v>
      </c>
      <c r="O400" s="16">
        <f t="shared" si="50"/>
        <v>9.4042406661998257E-7</v>
      </c>
    </row>
    <row r="401" spans="1:15">
      <c r="A401">
        <f t="shared" si="49"/>
        <v>2245</v>
      </c>
      <c r="G401">
        <f>carbonhigh!L501</f>
        <v>925.78754069868216</v>
      </c>
      <c r="H401" s="3">
        <f t="shared" si="51"/>
        <v>6.494224150359253</v>
      </c>
      <c r="I401" s="3">
        <f t="shared" si="55"/>
        <v>6.7528545027751834</v>
      </c>
      <c r="J401" s="3">
        <f t="shared" si="52"/>
        <v>3.7647842637323192</v>
      </c>
      <c r="K401">
        <f>carboncycle!U501</f>
        <v>925.78765967099628</v>
      </c>
      <c r="L401" s="3">
        <f t="shared" si="53"/>
        <v>6.4942248378839942</v>
      </c>
      <c r="M401" s="3">
        <f t="shared" si="56"/>
        <v>6.7528554409944386</v>
      </c>
      <c r="N401" s="3">
        <f t="shared" si="54"/>
        <v>3.7647852731385498</v>
      </c>
      <c r="O401" s="16">
        <f t="shared" si="50"/>
        <v>9.3821925517545424E-7</v>
      </c>
    </row>
    <row r="402" spans="1:15">
      <c r="A402">
        <f t="shared" si="49"/>
        <v>2246</v>
      </c>
      <c r="G402">
        <f>carbonhigh!L502</f>
        <v>925.65698156594499</v>
      </c>
      <c r="H402" s="3">
        <f t="shared" si="51"/>
        <v>6.493469613722695</v>
      </c>
      <c r="I402" s="3">
        <f t="shared" si="55"/>
        <v>6.7596499750125778</v>
      </c>
      <c r="J402" s="3">
        <f t="shared" si="52"/>
        <v>3.7817565026900826</v>
      </c>
      <c r="K402">
        <f>carboncycle!U502</f>
        <v>925.65710030116156</v>
      </c>
      <c r="L402" s="3">
        <f t="shared" si="53"/>
        <v>6.493470299974061</v>
      </c>
      <c r="M402" s="3">
        <f t="shared" si="56"/>
        <v>6.7596509110572711</v>
      </c>
      <c r="N402" s="3">
        <f t="shared" si="54"/>
        <v>3.7817575116919713</v>
      </c>
      <c r="O402" s="16">
        <f t="shared" si="50"/>
        <v>9.3604469331154405E-7</v>
      </c>
    </row>
    <row r="403" spans="1:15">
      <c r="A403">
        <f t="shared" si="49"/>
        <v>2247</v>
      </c>
      <c r="G403">
        <f>carbonhigh!L503</f>
        <v>925.51218509763112</v>
      </c>
      <c r="H403" s="3">
        <f t="shared" si="51"/>
        <v>6.492632671188205</v>
      </c>
      <c r="I403" s="3">
        <f t="shared" si="55"/>
        <v>6.766320587966824</v>
      </c>
      <c r="J403" s="3">
        <f t="shared" si="52"/>
        <v>3.7986709376128744</v>
      </c>
      <c r="K403">
        <f>carboncycle!U503</f>
        <v>925.51230359744591</v>
      </c>
      <c r="L403" s="3">
        <f t="shared" si="53"/>
        <v>6.4926333561861753</v>
      </c>
      <c r="M403" s="3">
        <f t="shared" si="56"/>
        <v>6.7663215218667512</v>
      </c>
      <c r="N403" s="3">
        <f t="shared" si="54"/>
        <v>3.7986719462003662</v>
      </c>
      <c r="O403" s="16">
        <f t="shared" si="50"/>
        <v>9.3389992716907955E-7</v>
      </c>
    </row>
    <row r="404" spans="1:15">
      <c r="A404">
        <f t="shared" si="49"/>
        <v>2248</v>
      </c>
      <c r="G404">
        <f>carbonhigh!L504</f>
        <v>925.35335739439995</v>
      </c>
      <c r="H404" s="3">
        <f t="shared" si="51"/>
        <v>6.4917144756792773</v>
      </c>
      <c r="I404" s="3">
        <f t="shared" si="55"/>
        <v>6.7728675087687353</v>
      </c>
      <c r="J404" s="3">
        <f t="shared" si="52"/>
        <v>3.815527187626885</v>
      </c>
      <c r="K404">
        <f>carboncycle!U504</f>
        <v>925.35347566049006</v>
      </c>
      <c r="L404" s="3">
        <f t="shared" si="53"/>
        <v>6.4917151594435252</v>
      </c>
      <c r="M404" s="3">
        <f t="shared" si="56"/>
        <v>6.772868440553248</v>
      </c>
      <c r="N404" s="3">
        <f t="shared" si="54"/>
        <v>3.8155281957901512</v>
      </c>
      <c r="O404" s="16">
        <f t="shared" si="50"/>
        <v>9.3178451265885087E-7</v>
      </c>
    </row>
    <row r="405" spans="1:15">
      <c r="A405">
        <f t="shared" si="49"/>
        <v>2249</v>
      </c>
      <c r="G405">
        <f>carbonhigh!L505</f>
        <v>925.18070313355781</v>
      </c>
      <c r="H405" s="3">
        <f t="shared" si="51"/>
        <v>6.4907161689548696</v>
      </c>
      <c r="I405" s="3">
        <f t="shared" si="55"/>
        <v>6.779291898715198</v>
      </c>
      <c r="J405" s="3">
        <f t="shared" si="52"/>
        <v>3.8323248806509707</v>
      </c>
      <c r="K405">
        <f>carboncycle!U505</f>
        <v>925.18082116758183</v>
      </c>
      <c r="L405" s="3">
        <f t="shared" si="53"/>
        <v>6.49071685150476</v>
      </c>
      <c r="M405" s="3">
        <f t="shared" si="56"/>
        <v>6.7792928284132072</v>
      </c>
      <c r="N405" s="3">
        <f t="shared" si="54"/>
        <v>3.8323258883804057</v>
      </c>
      <c r="O405" s="16">
        <f t="shared" si="50"/>
        <v>9.2969800924436186E-7</v>
      </c>
    </row>
    <row r="406" spans="1:15">
      <c r="A406">
        <f t="shared" si="49"/>
        <v>2250</v>
      </c>
      <c r="G406">
        <f>carbonhigh!L506</f>
        <v>924.9944255518385</v>
      </c>
      <c r="H406" s="3">
        <f t="shared" si="51"/>
        <v>6.4896388816752868</v>
      </c>
      <c r="I406" s="3">
        <f t="shared" si="55"/>
        <v>6.7855949131816837</v>
      </c>
      <c r="J406" s="3">
        <f t="shared" si="52"/>
        <v>3.8490636533135754</v>
      </c>
      <c r="K406">
        <f>carboncycle!U506</f>
        <v>924.9945433554368</v>
      </c>
      <c r="L406" s="3">
        <f t="shared" si="53"/>
        <v>6.4896395630298915</v>
      </c>
      <c r="M406" s="3">
        <f t="shared" si="56"/>
        <v>6.7855958408216681</v>
      </c>
      <c r="N406" s="3">
        <f t="shared" si="54"/>
        <v>3.849064660599792</v>
      </c>
      <c r="O406" s="16">
        <f t="shared" si="50"/>
        <v>9.276399843827221E-7</v>
      </c>
    </row>
    <row r="407" spans="1:15">
      <c r="A407">
        <f t="shared" si="49"/>
        <v>2251</v>
      </c>
      <c r="G407">
        <f>carbonhigh!L507</f>
        <v>924.79472642911992</v>
      </c>
      <c r="H407" s="3">
        <f t="shared" si="51"/>
        <v>6.4884837334687457</v>
      </c>
      <c r="I407" s="3">
        <f t="shared" si="55"/>
        <v>6.7917777015390977</v>
      </c>
      <c r="J407" s="3">
        <f t="shared" si="52"/>
        <v>3.8657431508696263</v>
      </c>
      <c r="K407">
        <f>carboncycle!U507</f>
        <v>924.79484400391493</v>
      </c>
      <c r="L407" s="3">
        <f t="shared" si="53"/>
        <v>6.4884844136468391</v>
      </c>
      <c r="M407" s="3">
        <f t="shared" si="56"/>
        <v>6.7917786271491112</v>
      </c>
      <c r="N407" s="3">
        <f t="shared" si="54"/>
        <v>3.8657441577034524</v>
      </c>
      <c r="O407" s="16">
        <f t="shared" si="50"/>
        <v>9.25610013524647E-7</v>
      </c>
    </row>
    <row r="408" spans="1:15">
      <c r="A408">
        <f t="shared" si="49"/>
        <v>2252</v>
      </c>
      <c r="G408">
        <f>carbonhigh!L508</f>
        <v>924.58180607305496</v>
      </c>
      <c r="H408" s="3">
        <f t="shared" si="51"/>
        <v>6.4872518329985498</v>
      </c>
      <c r="I408" s="3">
        <f t="shared" si="55"/>
        <v>6.7978414070748494</v>
      </c>
      <c r="J408" s="3">
        <f t="shared" si="52"/>
        <v>3.882363027117429</v>
      </c>
      <c r="K408">
        <f>carboncycle!U508</f>
        <v>924.58192342065138</v>
      </c>
      <c r="L408" s="3">
        <f t="shared" si="53"/>
        <v>6.4872525120186175</v>
      </c>
      <c r="M408" s="3">
        <f t="shared" si="56"/>
        <v>6.7978423306825277</v>
      </c>
      <c r="N408" s="3">
        <f t="shared" si="54"/>
        <v>3.8823640334899037</v>
      </c>
      <c r="O408" s="16">
        <f t="shared" si="50"/>
        <v>9.2360767833810087E-7</v>
      </c>
    </row>
    <row r="409" spans="1:15">
      <c r="A409">
        <f t="shared" si="49"/>
        <v>2253</v>
      </c>
      <c r="G409">
        <f>carbonhigh!L509</f>
        <v>924.35586330459296</v>
      </c>
      <c r="H409" s="3">
        <f t="shared" si="51"/>
        <v>6.4859442780308401</v>
      </c>
      <c r="I409" s="3">
        <f t="shared" si="55"/>
        <v>6.8037871669180143</v>
      </c>
      <c r="J409" s="3">
        <f t="shared" si="52"/>
        <v>3.8989229443155873</v>
      </c>
      <c r="K409">
        <f>carboncycle!U509</f>
        <v>924.35598042657784</v>
      </c>
      <c r="L409" s="3">
        <f t="shared" si="53"/>
        <v>6.4859449559110853</v>
      </c>
      <c r="M409" s="3">
        <f t="shared" si="56"/>
        <v>6.803788088550581</v>
      </c>
      <c r="N409" s="3">
        <f t="shared" si="54"/>
        <v>3.8989239502179576</v>
      </c>
      <c r="O409" s="16">
        <f t="shared" si="50"/>
        <v>9.2163256670829696E-7</v>
      </c>
    </row>
    <row r="410" spans="1:15">
      <c r="A410">
        <f t="shared" si="49"/>
        <v>2254</v>
      </c>
      <c r="G410">
        <f>carbonhigh!L510</f>
        <v>924.11709544437042</v>
      </c>
      <c r="H410" s="3">
        <f t="shared" si="51"/>
        <v>6.4845621555028927</v>
      </c>
      <c r="I410" s="3">
        <f t="shared" si="55"/>
        <v>6.8096161119684711</v>
      </c>
      <c r="J410" s="3">
        <f t="shared" si="52"/>
        <v>3.9154225730999692</v>
      </c>
      <c r="K410">
        <f>carboncycle!U510</f>
        <v>924.11721234231368</v>
      </c>
      <c r="L410" s="3">
        <f t="shared" si="53"/>
        <v>6.4845628322612381</v>
      </c>
      <c r="M410" s="3">
        <f t="shared" si="56"/>
        <v>6.8096170316527447</v>
      </c>
      <c r="N410" s="3">
        <f t="shared" si="54"/>
        <v>3.9154235785236868</v>
      </c>
      <c r="O410" s="16">
        <f t="shared" si="50"/>
        <v>9.196842736258759E-7</v>
      </c>
    </row>
    <row r="411" spans="1:15">
      <c r="A411">
        <f t="shared" si="49"/>
        <v>2255</v>
      </c>
      <c r="G411">
        <f>carbonhigh!L511</f>
        <v>923.86569829994755</v>
      </c>
      <c r="H411" s="3">
        <f t="shared" si="51"/>
        <v>6.4831065415918632</v>
      </c>
      <c r="I411" s="3">
        <f t="shared" si="55"/>
        <v>6.8153293668299018</v>
      </c>
      <c r="J411" s="3">
        <f t="shared" si="52"/>
        <v>3.9318615924007423</v>
      </c>
      <c r="K411">
        <f>carboncycle!U511</f>
        <v>923.86581497540192</v>
      </c>
      <c r="L411" s="3">
        <f t="shared" si="53"/>
        <v>6.4831072172459558</v>
      </c>
      <c r="M411" s="3">
        <f t="shared" si="56"/>
        <v>6.8153302845922994</v>
      </c>
      <c r="N411" s="3">
        <f t="shared" si="54"/>
        <v>3.9318625973374597</v>
      </c>
      <c r="O411" s="16">
        <f t="shared" si="50"/>
        <v>9.1776239763419198E-7</v>
      </c>
    </row>
    <row r="412" spans="1:15">
      <c r="A412">
        <f t="shared" si="49"/>
        <v>2256</v>
      </c>
      <c r="G412">
        <f>carbonhigh!L512</f>
        <v>923.6018661538717</v>
      </c>
      <c r="H412" s="3">
        <f t="shared" si="51"/>
        <v>6.4815785017840097</v>
      </c>
      <c r="I412" s="3">
        <f t="shared" si="55"/>
        <v>6.8209280497465361</v>
      </c>
      <c r="J412" s="3">
        <f t="shared" si="52"/>
        <v>3.9482396893594998</v>
      </c>
      <c r="K412">
        <f>carboncycle!U512</f>
        <v>923.60198260837296</v>
      </c>
      <c r="L412" s="3">
        <f t="shared" si="53"/>
        <v>6.4815791763512278</v>
      </c>
      <c r="M412" s="3">
        <f t="shared" si="56"/>
        <v>6.8209289656130849</v>
      </c>
      <c r="N412" s="3">
        <f t="shared" si="54"/>
        <v>3.948240693801067</v>
      </c>
      <c r="O412" s="16">
        <f t="shared" si="50"/>
        <v>9.1586654882291896E-7</v>
      </c>
    </row>
    <row r="413" spans="1:15">
      <c r="A413">
        <f t="shared" si="49"/>
        <v>2257</v>
      </c>
      <c r="G413">
        <f>carbonhigh!L513</f>
        <v>923.32579175254352</v>
      </c>
      <c r="H413" s="3">
        <f t="shared" si="51"/>
        <v>6.4799790909443011</v>
      </c>
      <c r="I413" s="3">
        <f t="shared" si="55"/>
        <v>6.8264132725435376</v>
      </c>
      <c r="J413" s="3">
        <f t="shared" si="52"/>
        <v>3.964556559246498</v>
      </c>
      <c r="K413">
        <f>carboncycle!U513</f>
        <v>923.325907987611</v>
      </c>
      <c r="L413" s="3">
        <f t="shared" si="53"/>
        <v>6.4799797644417572</v>
      </c>
      <c r="M413" s="3">
        <f t="shared" si="56"/>
        <v>6.8264141865398766</v>
      </c>
      <c r="N413" s="3">
        <f t="shared" si="54"/>
        <v>3.9645575631849592</v>
      </c>
      <c r="O413" s="16">
        <f t="shared" si="50"/>
        <v>9.1399633905808741E-7</v>
      </c>
    </row>
    <row r="414" spans="1:15">
      <c r="A414">
        <f t="shared" si="49"/>
        <v>2258</v>
      </c>
      <c r="G414">
        <f>carbonhigh!L514</f>
        <v>923.03766629586653</v>
      </c>
      <c r="H414" s="3">
        <f t="shared" si="51"/>
        <v>6.4783093533863845</v>
      </c>
      <c r="I414" s="3">
        <f t="shared" si="55"/>
        <v>6.8317861405709142</v>
      </c>
      <c r="J414" s="3">
        <f t="shared" si="52"/>
        <v>3.9808119053780251</v>
      </c>
      <c r="K414">
        <f>carboncycle!U514</f>
        <v>923.03778231300305</v>
      </c>
      <c r="L414" s="3">
        <f t="shared" si="53"/>
        <v>6.4783100258309263</v>
      </c>
      <c r="M414" s="3">
        <f t="shared" si="56"/>
        <v>6.8317870527222997</v>
      </c>
      <c r="N414" s="3">
        <f t="shared" si="54"/>
        <v>3.980812908805615</v>
      </c>
      <c r="O414" s="16">
        <f t="shared" si="50"/>
        <v>9.1215138553479846E-7</v>
      </c>
    </row>
    <row r="415" spans="1:15">
      <c r="A415">
        <f t="shared" si="49"/>
        <v>2259</v>
      </c>
      <c r="G415">
        <f>carbonhigh!L515</f>
        <v>922.73767942766028</v>
      </c>
      <c r="H415" s="3">
        <f t="shared" si="51"/>
        <v>6.4765703229428873</v>
      </c>
      <c r="I415" s="3">
        <f t="shared" si="55"/>
        <v>6.8370477526508528</v>
      </c>
      <c r="J415" s="3">
        <f t="shared" si="52"/>
        <v>3.9970054390339209</v>
      </c>
      <c r="K415">
        <f>carboncycle!U515</f>
        <v>922.73779522835252</v>
      </c>
      <c r="L415" s="3">
        <f t="shared" si="53"/>
        <v>6.4765709943511087</v>
      </c>
      <c r="M415" s="3">
        <f t="shared" si="56"/>
        <v>6.8370486629821681</v>
      </c>
      <c r="N415" s="3">
        <f t="shared" si="54"/>
        <v>3.997006441943062</v>
      </c>
      <c r="O415" s="16">
        <f t="shared" si="50"/>
        <v>9.1033131521811583E-7</v>
      </c>
    </row>
    <row r="416" spans="1:15">
      <c r="A416">
        <f t="shared" si="49"/>
        <v>2260</v>
      </c>
      <c r="G416">
        <f>carbonhigh!L516</f>
        <v>922.42601922681479</v>
      </c>
      <c r="H416" s="3">
        <f t="shared" si="51"/>
        <v>6.4747630230360054</v>
      </c>
      <c r="I416" s="3">
        <f t="shared" si="55"/>
        <v>6.8421992010283788</v>
      </c>
      <c r="J416" s="3">
        <f t="shared" si="52"/>
        <v>4.0131368793752653</v>
      </c>
      <c r="K416">
        <f>carboncycle!U516</f>
        <v>922.42613481253318</v>
      </c>
      <c r="L416" s="3">
        <f t="shared" si="53"/>
        <v>6.4747636934242454</v>
      </c>
      <c r="M416" s="3">
        <f t="shared" si="56"/>
        <v>6.8422001095641374</v>
      </c>
      <c r="N416" s="3">
        <f t="shared" si="54"/>
        <v>4.0131378817585643</v>
      </c>
      <c r="O416" s="16">
        <f t="shared" si="50"/>
        <v>9.0853575862581692E-7</v>
      </c>
    </row>
    <row r="417" spans="1:15">
      <c r="A417">
        <f t="shared" si="49"/>
        <v>2261</v>
      </c>
      <c r="G417">
        <f>carbonhigh!L517</f>
        <v>922.10287219916893</v>
      </c>
      <c r="H417" s="3">
        <f t="shared" si="51"/>
        <v>6.4728884667483495</v>
      </c>
      <c r="I417" s="3">
        <f t="shared" si="55"/>
        <v>6.8472415713252319</v>
      </c>
      <c r="J417" s="3">
        <f t="shared" si="52"/>
        <v>4.0292059533622551</v>
      </c>
      <c r="K417">
        <f>carboncycle!U517</f>
        <v>922.10298757136843</v>
      </c>
      <c r="L417" s="3">
        <f t="shared" si="53"/>
        <v>6.4728891361326966</v>
      </c>
      <c r="M417" s="3">
        <f t="shared" si="56"/>
        <v>6.8472424780895844</v>
      </c>
      <c r="N417" s="3">
        <f t="shared" si="54"/>
        <v>4.0292069552124996</v>
      </c>
      <c r="O417" s="16">
        <f t="shared" si="50"/>
        <v>9.0676435249292808E-7</v>
      </c>
    </row>
    <row r="418" spans="1:15">
      <c r="A418">
        <f t="shared" si="49"/>
        <v>2262</v>
      </c>
      <c r="G418">
        <f>carbonhigh!L518</f>
        <v>921.76842327009115</v>
      </c>
      <c r="H418" s="3">
        <f t="shared" si="51"/>
        <v>6.4709476568940119</v>
      </c>
      <c r="I418" s="3">
        <f t="shared" si="55"/>
        <v>6.852175942496868</v>
      </c>
      <c r="J418" s="3">
        <f t="shared" si="52"/>
        <v>4.0452123956722845</v>
      </c>
      <c r="K418">
        <f>carboncycle!U518</f>
        <v>921.76853843021092</v>
      </c>
      <c r="L418" s="3">
        <f t="shared" si="53"/>
        <v>6.4709483252903102</v>
      </c>
      <c r="M418" s="3">
        <f t="shared" si="56"/>
        <v>6.8521768475136087</v>
      </c>
      <c r="N418" s="3">
        <f t="shared" si="54"/>
        <v>4.0452133969824411</v>
      </c>
      <c r="O418" s="16">
        <f t="shared" si="50"/>
        <v>9.0501674065990301E-7</v>
      </c>
    </row>
    <row r="419" spans="1:15">
      <c r="A419">
        <f t="shared" si="49"/>
        <v>2263</v>
      </c>
      <c r="G419">
        <f>carbonhigh!L519</f>
        <v>921.42285577774476</v>
      </c>
      <c r="H419" s="3">
        <f t="shared" si="51"/>
        <v>6.4689415860898247</v>
      </c>
      <c r="I419" s="3">
        <f t="shared" si="55"/>
        <v>6.8570033867924876</v>
      </c>
      <c r="J419" s="3">
        <f t="shared" si="52"/>
        <v>4.0611559486182482</v>
      </c>
      <c r="K419">
        <f>carboncycle!U519</f>
        <v>921.42297072720851</v>
      </c>
      <c r="L419" s="3">
        <f t="shared" si="53"/>
        <v>6.4689422535136778</v>
      </c>
      <c r="M419" s="3">
        <f t="shared" si="56"/>
        <v>6.8570042900850572</v>
      </c>
      <c r="N419" s="3">
        <f t="shared" si="54"/>
        <v>4.0611569493814583</v>
      </c>
      <c r="O419" s="16">
        <f t="shared" si="50"/>
        <v>9.0329256963173066E-7</v>
      </c>
    </row>
    <row r="420" spans="1:15">
      <c r="A420">
        <f t="shared" si="49"/>
        <v>2264</v>
      </c>
      <c r="G420">
        <f>carbonhigh!L520</f>
        <v>921.06635146701865</v>
      </c>
      <c r="H420" s="3">
        <f t="shared" si="51"/>
        <v>6.4668712368267869</v>
      </c>
      <c r="I420" s="3">
        <f t="shared" si="55"/>
        <v>6.8617249697179954</v>
      </c>
      <c r="J420" s="3">
        <f t="shared" si="52"/>
        <v>4.0770363620670782</v>
      </c>
      <c r="K420">
        <f>carboncycle!U520</f>
        <v>921.06646620723507</v>
      </c>
      <c r="L420" s="3">
        <f t="shared" si="53"/>
        <v>6.4668719032935611</v>
      </c>
      <c r="M420" s="3">
        <f t="shared" si="56"/>
        <v>6.8617258713094875</v>
      </c>
      <c r="N420" s="3">
        <f t="shared" si="54"/>
        <v>4.0770373622766547</v>
      </c>
      <c r="O420" s="16">
        <f t="shared" si="50"/>
        <v>9.0159149213064893E-7</v>
      </c>
    </row>
    <row r="421" spans="1:15">
      <c r="A421">
        <f t="shared" si="49"/>
        <v>2265</v>
      </c>
      <c r="G421">
        <f>carbonhigh!L521</f>
        <v>920.69909048410523</v>
      </c>
      <c r="H421" s="3">
        <f t="shared" si="51"/>
        <v>6.4647375815416188</v>
      </c>
      <c r="I421" s="3">
        <f t="shared" si="55"/>
        <v>6.8663417500018067</v>
      </c>
      <c r="J421" s="3">
        <f t="shared" si="52"/>
        <v>4.0928533933585358</v>
      </c>
      <c r="K421">
        <f>carboncycle!U521</f>
        <v>920.69920501646766</v>
      </c>
      <c r="L421" s="3">
        <f t="shared" si="53"/>
        <v>6.4647382470664434</v>
      </c>
      <c r="M421" s="3">
        <f t="shared" si="56"/>
        <v>6.8663426499149756</v>
      </c>
      <c r="N421" s="3">
        <f t="shared" si="54"/>
        <v>4.0928543930079613</v>
      </c>
      <c r="O421" s="16">
        <f t="shared" si="50"/>
        <v>8.999131688725015E-7</v>
      </c>
    </row>
    <row r="422" spans="1:15">
      <c r="A422">
        <f t="shared" si="49"/>
        <v>2266</v>
      </c>
      <c r="G422">
        <f>carbonhigh!L522</f>
        <v>920.32125137170658</v>
      </c>
      <c r="H422" s="3">
        <f t="shared" si="51"/>
        <v>6.4625415826884218</v>
      </c>
      <c r="I422" s="3">
        <f t="shared" si="55"/>
        <v>6.8708547795634072</v>
      </c>
      <c r="J422" s="3">
        <f t="shared" si="52"/>
        <v>4.1086068072242696</v>
      </c>
      <c r="K422">
        <f>carboncycle!U522</f>
        <v>920.32136569759382</v>
      </c>
      <c r="L422" s="3">
        <f t="shared" si="53"/>
        <v>6.4625422472861995</v>
      </c>
      <c r="M422" s="3">
        <f t="shared" si="56"/>
        <v>6.8708556778206713</v>
      </c>
      <c r="N422" s="3">
        <f t="shared" si="54"/>
        <v>4.1086078063071927</v>
      </c>
      <c r="O422" s="16">
        <f t="shared" si="50"/>
        <v>8.9825726412584572E-7</v>
      </c>
    </row>
    <row r="423" spans="1:15">
      <c r="A423">
        <f t="shared" si="49"/>
        <v>2267</v>
      </c>
      <c r="G423">
        <f>carbonhigh!L523</f>
        <v>919.93301106485217</v>
      </c>
      <c r="H423" s="3">
        <f t="shared" si="51"/>
        <v>6.4602841928104198</v>
      </c>
      <c r="I423" s="3">
        <f t="shared" si="55"/>
        <v>6.8752651034845806</v>
      </c>
      <c r="J423" s="3">
        <f t="shared" si="52"/>
        <v>4.1242963757071562</v>
      </c>
      <c r="K423">
        <f>carboncycle!U523</f>
        <v>919.93312518562823</v>
      </c>
      <c r="L423" s="3">
        <f t="shared" si="53"/>
        <v>6.4602848564958251</v>
      </c>
      <c r="M423" s="3">
        <f t="shared" si="56"/>
        <v>6.875266000108029</v>
      </c>
      <c r="N423" s="3">
        <f t="shared" si="54"/>
        <v>4.124297374217389</v>
      </c>
      <c r="O423" s="16">
        <f t="shared" si="50"/>
        <v>8.9662344837648789E-7</v>
      </c>
    </row>
    <row r="424" spans="1:15">
      <c r="A424">
        <f t="shared" si="49"/>
        <v>2268</v>
      </c>
      <c r="G424">
        <f>carbonhigh!L524</f>
        <v>919.53454488731063</v>
      </c>
      <c r="H424" s="3">
        <f t="shared" si="51"/>
        <v>6.4579663546117594</v>
      </c>
      <c r="I424" s="3">
        <f t="shared" si="55"/>
        <v>6.8795737599832218</v>
      </c>
      <c r="J424" s="3">
        <f t="shared" si="52"/>
        <v>4.1399218780809317</v>
      </c>
      <c r="K424">
        <f>carboncycle!U524</f>
        <v>919.53465880432543</v>
      </c>
      <c r="L424" s="3">
        <f t="shared" si="53"/>
        <v>6.4579670173992465</v>
      </c>
      <c r="M424" s="3">
        <f t="shared" si="56"/>
        <v>6.8795746549946166</v>
      </c>
      <c r="N424" s="3">
        <f t="shared" si="54"/>
        <v>4.1399228760124478</v>
      </c>
      <c r="O424" s="16">
        <f t="shared" si="50"/>
        <v>8.9501139477476954E-7</v>
      </c>
    </row>
    <row r="425" spans="1:15">
      <c r="A425">
        <f t="shared" si="49"/>
        <v>2269</v>
      </c>
      <c r="G425">
        <f>carbonhigh!L525</f>
        <v>919.12602654857801</v>
      </c>
      <c r="H425" s="3">
        <f t="shared" si="51"/>
        <v>6.4555890010293338</v>
      </c>
      <c r="I425" s="3">
        <f t="shared" si="55"/>
        <v>6.8837817803896479</v>
      </c>
      <c r="J425" s="3">
        <f t="shared" si="52"/>
        <v>4.1554831007701365</v>
      </c>
      <c r="K425">
        <f>carboncycle!U525</f>
        <v>919.12614026316669</v>
      </c>
      <c r="L425" s="3">
        <f t="shared" si="53"/>
        <v>6.4555896629331366</v>
      </c>
      <c r="M425" s="3">
        <f t="shared" si="56"/>
        <v>6.8837826738104324</v>
      </c>
      <c r="N425" s="3">
        <f t="shared" si="54"/>
        <v>4.1554840981170669</v>
      </c>
      <c r="O425" s="16">
        <f t="shared" si="50"/>
        <v>8.9342078446463802E-7</v>
      </c>
    </row>
    <row r="426" spans="1:15">
      <c r="A426">
        <f t="shared" si="49"/>
        <v>2270</v>
      </c>
      <c r="G426">
        <f>carbonhigh!L526</f>
        <v>918.70762814142495</v>
      </c>
      <c r="H426" s="3">
        <f t="shared" si="51"/>
        <v>6.4531530553046181</v>
      </c>
      <c r="I426" s="3">
        <f t="shared" si="55"/>
        <v>6.8878901891253372</v>
      </c>
      <c r="J426" s="3">
        <f t="shared" si="52"/>
        <v>4.1709798372703757</v>
      </c>
      <c r="K426">
        <f>carboncycle!U526</f>
        <v>918.70774165490889</v>
      </c>
      <c r="L426" s="3">
        <f t="shared" si="53"/>
        <v>6.4531537163387522</v>
      </c>
      <c r="M426" s="3">
        <f t="shared" si="56"/>
        <v>6.8878910809766385</v>
      </c>
      <c r="N426" s="3">
        <f t="shared" si="54"/>
        <v>4.1709808340270049</v>
      </c>
      <c r="O426" s="16">
        <f t="shared" si="50"/>
        <v>8.918513012545759E-7</v>
      </c>
    </row>
    <row r="427" spans="1:15">
      <c r="A427">
        <f t="shared" si="49"/>
        <v>2271</v>
      </c>
      <c r="G427">
        <f>carbonhigh!L527</f>
        <v>918.27952013998924</v>
      </c>
      <c r="H427" s="3">
        <f t="shared" si="51"/>
        <v>6.4506594310554899</v>
      </c>
      <c r="I427" s="3">
        <f t="shared" si="55"/>
        <v>6.8919000036840066</v>
      </c>
      <c r="J427" s="3">
        <f t="shared" si="52"/>
        <v>4.1864118880689123</v>
      </c>
      <c r="K427">
        <f>carboncycle!U527</f>
        <v>918.27963345367607</v>
      </c>
      <c r="L427" s="3">
        <f t="shared" si="53"/>
        <v>6.4506600912337628</v>
      </c>
      <c r="M427" s="3">
        <f t="shared" si="56"/>
        <v>6.8919008939866426</v>
      </c>
      <c r="N427" s="3">
        <f t="shared" si="54"/>
        <v>4.1864128842296786</v>
      </c>
      <c r="O427" s="16">
        <f t="shared" si="50"/>
        <v>8.9030263605849314E-7</v>
      </c>
    </row>
    <row r="428" spans="1:15">
      <c r="A428">
        <f t="shared" si="49"/>
        <v>2272</v>
      </c>
      <c r="G428">
        <f>carbonhigh!L528</f>
        <v>917.84187139839514</v>
      </c>
      <c r="H428" s="3">
        <f t="shared" si="51"/>
        <v>6.448109032348019</v>
      </c>
      <c r="I428" s="3">
        <f t="shared" si="55"/>
        <v>6.8958122346149606</v>
      </c>
      <c r="J428" s="3">
        <f t="shared" si="52"/>
        <v>4.201779060565606</v>
      </c>
      <c r="K428">
        <f>carboncycle!U528</f>
        <v>917.84198451357815</v>
      </c>
      <c r="L428" s="3">
        <f t="shared" si="53"/>
        <v>6.4481096916840226</v>
      </c>
      <c r="M428" s="3">
        <f t="shared" si="56"/>
        <v>6.895813123389444</v>
      </c>
      <c r="N428" s="3">
        <f t="shared" si="54"/>
        <v>4.2017800561250978</v>
      </c>
      <c r="O428" s="16">
        <f t="shared" si="50"/>
        <v>8.8877448334301334E-7</v>
      </c>
    </row>
    <row r="429" spans="1:15">
      <c r="A429">
        <f t="shared" si="49"/>
        <v>2273</v>
      </c>
      <c r="G429">
        <f>carbonhigh!L529</f>
        <v>917.39484914988236</v>
      </c>
      <c r="H429" s="3">
        <f t="shared" si="51"/>
        <v>6.4455027537681895</v>
      </c>
      <c r="I429" s="3">
        <f t="shared" si="55"/>
        <v>6.8996278855086315</v>
      </c>
      <c r="J429" s="3">
        <f t="shared" si="52"/>
        <v>4.2170811689942065</v>
      </c>
      <c r="K429">
        <f>carboncycle!U529</f>
        <v>917.3949620678419</v>
      </c>
      <c r="L429" s="3">
        <f t="shared" si="53"/>
        <v>6.4455034122753165</v>
      </c>
      <c r="M429" s="3">
        <f t="shared" si="56"/>
        <v>6.8996287727751744</v>
      </c>
      <c r="N429" s="3">
        <f t="shared" si="54"/>
        <v>4.2170821639471594</v>
      </c>
      <c r="O429" s="16">
        <f t="shared" si="50"/>
        <v>8.8726654290383067E-7</v>
      </c>
    </row>
    <row r="430" spans="1:15">
      <c r="A430">
        <f t="shared" si="49"/>
        <v>2274</v>
      </c>
      <c r="G430">
        <f>carbonhigh!L530</f>
        <v>916.93861900643469</v>
      </c>
      <c r="H430" s="3">
        <f t="shared" si="51"/>
        <v>6.4428414804935663</v>
      </c>
      <c r="I430" s="3">
        <f t="shared" si="55"/>
        <v>6.9033479529842454</v>
      </c>
      <c r="J430" s="3">
        <f t="shared" si="52"/>
        <v>4.2323180343440088</v>
      </c>
      <c r="K430">
        <f>carboncycle!U530</f>
        <v>916.93873172843746</v>
      </c>
      <c r="L430" s="3">
        <f t="shared" si="53"/>
        <v>6.4428421381850036</v>
      </c>
      <c r="M430" s="3">
        <f t="shared" si="56"/>
        <v>6.9033488387627626</v>
      </c>
      <c r="N430" s="3">
        <f t="shared" si="54"/>
        <v>4.2323190286853025</v>
      </c>
      <c r="O430" s="16">
        <f t="shared" si="50"/>
        <v>8.8577851720117451E-7</v>
      </c>
    </row>
    <row r="431" spans="1:15">
      <c r="A431">
        <f t="shared" si="49"/>
        <v>2275</v>
      </c>
      <c r="G431">
        <f>carbonhigh!L531</f>
        <v>916.47334495888731</v>
      </c>
      <c r="H431" s="3">
        <f t="shared" si="51"/>
        <v>6.4401260883648588</v>
      </c>
      <c r="I431" s="3">
        <f t="shared" si="55"/>
        <v>6.9069734266795351</v>
      </c>
      <c r="J431" s="3">
        <f t="shared" si="52"/>
        <v>4.2474894842818856</v>
      </c>
      <c r="K431">
        <f>carboncycle!U531</f>
        <v>916.4734574861867</v>
      </c>
      <c r="L431" s="3">
        <f t="shared" si="53"/>
        <v>6.4401267452535933</v>
      </c>
      <c r="M431" s="3">
        <f t="shared" si="56"/>
        <v>6.9069743109896518</v>
      </c>
      <c r="N431" s="3">
        <f t="shared" si="54"/>
        <v>4.2474904780065428</v>
      </c>
      <c r="O431" s="16">
        <f t="shared" si="50"/>
        <v>8.8431011668888004E-7</v>
      </c>
    </row>
    <row r="432" spans="1:15">
      <c r="A432">
        <f t="shared" si="49"/>
        <v>2276</v>
      </c>
      <c r="G432">
        <f>carbonhigh!L532</f>
        <v>915.99918937750022</v>
      </c>
      <c r="H432" s="3">
        <f t="shared" si="51"/>
        <v>6.4373574439573691</v>
      </c>
      <c r="I432" s="3">
        <f t="shared" si="55"/>
        <v>6.9105052892424412</v>
      </c>
      <c r="J432" s="3">
        <f t="shared" si="52"/>
        <v>4.2625953530747038</v>
      </c>
      <c r="K432">
        <f>carboncycle!U532</f>
        <v>915.9993017113369</v>
      </c>
      <c r="L432" s="3">
        <f t="shared" si="53"/>
        <v>6.4373581000561915</v>
      </c>
      <c r="M432" s="3">
        <f t="shared" si="56"/>
        <v>6.9105061721034966</v>
      </c>
      <c r="N432" s="3">
        <f t="shared" si="54"/>
        <v>4.2625963461778866</v>
      </c>
      <c r="O432" s="16">
        <f t="shared" si="50"/>
        <v>8.8286105537349613E-7</v>
      </c>
    </row>
    <row r="433" spans="1:15">
      <c r="A433">
        <f t="shared" si="49"/>
        <v>2277</v>
      </c>
      <c r="G433">
        <f>carbonhigh!L533</f>
        <v>915.51631301298585</v>
      </c>
      <c r="H433" s="3">
        <f t="shared" si="51"/>
        <v>6.4345364046523379</v>
      </c>
      <c r="I433" s="3">
        <f t="shared" si="55"/>
        <v>6.9139445163247295</v>
      </c>
      <c r="J433" s="3">
        <f t="shared" si="52"/>
        <v>4.2776354815121369</v>
      </c>
      <c r="K433">
        <f>carboncycle!U533</f>
        <v>915.5164251545873</v>
      </c>
      <c r="L433" s="3">
        <f t="shared" si="53"/>
        <v>6.4345370599738461</v>
      </c>
      <c r="M433" s="3">
        <f t="shared" si="56"/>
        <v>6.9139453977557794</v>
      </c>
      <c r="N433" s="3">
        <f t="shared" si="54"/>
        <v>4.2776364739891442</v>
      </c>
      <c r="O433" s="16">
        <f t="shared" si="50"/>
        <v>8.8143104992610688E-7</v>
      </c>
    </row>
    <row r="434" spans="1:15">
      <c r="A434">
        <f t="shared" si="49"/>
        <v>2278</v>
      </c>
      <c r="G434">
        <f>carbonhigh!L534</f>
        <v>915.02487499797007</v>
      </c>
      <c r="H434" s="3">
        <f t="shared" si="51"/>
        <v>6.4316638187081159</v>
      </c>
      <c r="I434" s="3">
        <f t="shared" si="55"/>
        <v>6.9172920765774553</v>
      </c>
      <c r="J434" s="3">
        <f t="shared" si="52"/>
        <v>4.2926097168298725</v>
      </c>
      <c r="K434">
        <f>carboncycle!U534</f>
        <v>915.02498694855103</v>
      </c>
      <c r="L434" s="3">
        <f t="shared" si="53"/>
        <v>6.4316644732647159</v>
      </c>
      <c r="M434" s="3">
        <f t="shared" si="56"/>
        <v>6.9172929565972794</v>
      </c>
      <c r="N434" s="3">
        <f t="shared" si="54"/>
        <v>4.2926107086761389</v>
      </c>
      <c r="O434" s="16">
        <f t="shared" si="50"/>
        <v>8.8001982412322377E-7</v>
      </c>
    </row>
    <row r="435" spans="1:15">
      <c r="A435">
        <f t="shared" ref="A435:A456" si="57">1+A434</f>
        <v>2279</v>
      </c>
      <c r="G435">
        <f>carbonhigh!L535</f>
        <v>914.52503284888098</v>
      </c>
      <c r="H435" s="3">
        <f t="shared" si="51"/>
        <v>6.4287405253312127</v>
      </c>
      <c r="I435" s="3">
        <f t="shared" si="55"/>
        <v>6.920548931648228</v>
      </c>
      <c r="J435" s="3">
        <f t="shared" si="52"/>
        <v>4.307517912633239</v>
      </c>
      <c r="K435">
        <f>carboncycle!U535</f>
        <v>914.52514460964426</v>
      </c>
      <c r="L435" s="3">
        <f t="shared" si="53"/>
        <v>6.4287411791351277</v>
      </c>
      <c r="M435" s="3">
        <f t="shared" si="56"/>
        <v>6.9205498102753298</v>
      </c>
      <c r="N435" s="3">
        <f t="shared" si="54"/>
        <v>4.3075189038443309</v>
      </c>
      <c r="O435" s="16">
        <f t="shared" si="50"/>
        <v>8.7862710174135827E-7</v>
      </c>
    </row>
    <row r="436" spans="1:15">
      <c r="A436">
        <f t="shared" si="57"/>
        <v>2280</v>
      </c>
      <c r="G436">
        <f>carbonhigh!L536</f>
        <v>914.01694246824525</v>
      </c>
      <c r="H436" s="3">
        <f t="shared" si="51"/>
        <v>6.4257673547471592</v>
      </c>
      <c r="I436" s="3">
        <f t="shared" si="55"/>
        <v>6.9237160361801902</v>
      </c>
      <c r="J436" s="3">
        <f t="shared" si="52"/>
        <v>4.3223599288212444</v>
      </c>
      <c r="K436">
        <f>carboncycle!U536</f>
        <v>914.01705404038034</v>
      </c>
      <c r="L436" s="3">
        <f t="shared" si="53"/>
        <v>6.4257680078104213</v>
      </c>
      <c r="M436" s="3">
        <f t="shared" si="56"/>
        <v>6.9237169134328065</v>
      </c>
      <c r="N436" s="3">
        <f t="shared" si="54"/>
        <v>4.3223609193928594</v>
      </c>
      <c r="O436" s="16">
        <f t="shared" si="50"/>
        <v>8.7725261632698448E-7</v>
      </c>
    </row>
    <row r="437" spans="1:15">
      <c r="A437">
        <f t="shared" si="57"/>
        <v>2281</v>
      </c>
      <c r="G437">
        <f>carbonhigh!L537</f>
        <v>913.50075814738057</v>
      </c>
      <c r="H437" s="3">
        <f t="shared" si="51"/>
        <v>6.4227451282711749</v>
      </c>
      <c r="I437" s="3">
        <f t="shared" si="55"/>
        <v>6.9267943378126784</v>
      </c>
      <c r="J437" s="3">
        <f t="shared" si="52"/>
        <v>4.3371356315110434</v>
      </c>
      <c r="K437">
        <f>carboncycle!U537</f>
        <v>913.50086953206539</v>
      </c>
      <c r="L437" s="3">
        <f t="shared" si="53"/>
        <v>6.4227457806056396</v>
      </c>
      <c r="M437" s="3">
        <f t="shared" si="56"/>
        <v>6.9267952137087798</v>
      </c>
      <c r="N437" s="3">
        <f t="shared" si="54"/>
        <v>4.3371366214390061</v>
      </c>
      <c r="O437" s="16">
        <f t="shared" si="50"/>
        <v>8.7589610142657648E-7</v>
      </c>
    </row>
    <row r="438" spans="1:15">
      <c r="A438">
        <f t="shared" si="57"/>
        <v>2282</v>
      </c>
      <c r="G438">
        <f>carbonhigh!L538</f>
        <v>912.97663256947396</v>
      </c>
      <c r="H438" s="3">
        <f t="shared" si="51"/>
        <v>6.4196746583786704</v>
      </c>
      <c r="I438" s="3">
        <f t="shared" si="55"/>
        <v>6.9297847771834853</v>
      </c>
      <c r="J438" s="3">
        <f t="shared" si="52"/>
        <v>4.3518448929628368</v>
      </c>
      <c r="K438">
        <f>carboncycle!U538</f>
        <v>912.97674376787404</v>
      </c>
      <c r="L438" s="3">
        <f t="shared" si="53"/>
        <v>6.41967530999601</v>
      </c>
      <c r="M438" s="3">
        <f t="shared" si="56"/>
        <v>6.9297856517407821</v>
      </c>
      <c r="N438" s="3">
        <f t="shared" si="54"/>
        <v>4.3518458822430981</v>
      </c>
      <c r="O438" s="16">
        <f t="shared" si="50"/>
        <v>8.745572968038573E-7</v>
      </c>
    </row>
    <row r="439" spans="1:15">
      <c r="A439">
        <f t="shared" si="57"/>
        <v>2283</v>
      </c>
      <c r="G439">
        <f>carbonhigh!L539</f>
        <v>912.44471681302821</v>
      </c>
      <c r="H439" s="3">
        <f t="shared" si="51"/>
        <v>6.4165567487755073</v>
      </c>
      <c r="I439" s="3">
        <f t="shared" si="55"/>
        <v>6.9326882879326801</v>
      </c>
      <c r="J439" s="3">
        <f t="shared" si="52"/>
        <v>4.3664875915052104</v>
      </c>
      <c r="K439">
        <f>carboncycle!U539</f>
        <v>912.44482782629734</v>
      </c>
      <c r="L439" s="3">
        <f t="shared" si="53"/>
        <v>6.4165573996872203</v>
      </c>
      <c r="M439" s="3">
        <f t="shared" si="56"/>
        <v>6.9326891611686259</v>
      </c>
      <c r="N439" s="3">
        <f t="shared" si="54"/>
        <v>4.3664885801338453</v>
      </c>
      <c r="O439" s="16">
        <f t="shared" si="50"/>
        <v>8.7323594577526364E-7</v>
      </c>
    </row>
    <row r="440" spans="1:15">
      <c r="A440">
        <f t="shared" si="57"/>
        <v>2284</v>
      </c>
      <c r="G440">
        <f>carbonhigh!L540</f>
        <v>911.90516035566895</v>
      </c>
      <c r="H440" s="3">
        <f t="shared" si="51"/>
        <v>6.4133921944680674</v>
      </c>
      <c r="I440" s="3">
        <f t="shared" si="55"/>
        <v>6.9355057967079281</v>
      </c>
      <c r="J440" s="3">
        <f t="shared" si="52"/>
        <v>4.3810636114609185</v>
      </c>
      <c r="K440">
        <f>carboncycle!U540</f>
        <v>911.90527118494867</v>
      </c>
      <c r="L440" s="3">
        <f t="shared" si="53"/>
        <v>6.4133928446854762</v>
      </c>
      <c r="M440" s="3">
        <f t="shared" si="56"/>
        <v>6.9355066686397224</v>
      </c>
      <c r="N440" s="3">
        <f t="shared" si="54"/>
        <v>4.3810645994341231</v>
      </c>
      <c r="O440" s="16">
        <f t="shared" si="50"/>
        <v>8.7193179432176748E-7</v>
      </c>
    </row>
    <row r="441" spans="1:15">
      <c r="A441">
        <f t="shared" si="57"/>
        <v>2285</v>
      </c>
      <c r="G441">
        <f>carbonhigh!L541</f>
        <v>911.35811107829568</v>
      </c>
      <c r="H441" s="3">
        <f t="shared" si="51"/>
        <v>6.4101817818330682</v>
      </c>
      <c r="I441" s="3">
        <f t="shared" si="55"/>
        <v>6.9382382231712532</v>
      </c>
      <c r="J441" s="3">
        <f t="shared" si="52"/>
        <v>4.3955728430731211</v>
      </c>
      <c r="K441">
        <f>carboncycle!U541</f>
        <v>911.35822172471671</v>
      </c>
      <c r="L441" s="3">
        <f t="shared" si="53"/>
        <v>6.4101824313673292</v>
      </c>
      <c r="M441" s="3">
        <f t="shared" si="56"/>
        <v>6.9382390938158478</v>
      </c>
      <c r="N441" s="3">
        <f t="shared" si="54"/>
        <v>4.3955738303872112</v>
      </c>
      <c r="O441" s="16">
        <f t="shared" si="50"/>
        <v>8.7064459464158972E-7</v>
      </c>
    </row>
    <row r="442" spans="1:15">
      <c r="A442">
        <f t="shared" si="57"/>
        <v>2286</v>
      </c>
      <c r="G442">
        <f>carbonhigh!L542</f>
        <v>910.80371526956878</v>
      </c>
      <c r="H442" s="3">
        <f t="shared" si="51"/>
        <v>6.4069262886871563</v>
      </c>
      <c r="I442" s="3">
        <f t="shared" si="55"/>
        <v>6.9408864800072001</v>
      </c>
      <c r="J442" s="3">
        <f t="shared" si="52"/>
        <v>4.4100151824320788</v>
      </c>
      <c r="K442">
        <f>carboncycle!U542</f>
        <v>910.8038257342497</v>
      </c>
      <c r="L442" s="3">
        <f t="shared" si="53"/>
        <v>6.406926937549251</v>
      </c>
      <c r="M442" s="3">
        <f t="shared" si="56"/>
        <v>6.9408873493813026</v>
      </c>
      <c r="N442" s="3">
        <f t="shared" si="54"/>
        <v>4.4100161690834856</v>
      </c>
      <c r="O442" s="16">
        <f t="shared" si="50"/>
        <v>8.6937410248566493E-7</v>
      </c>
    </row>
    <row r="443" spans="1:15">
      <c r="A443">
        <f t="shared" si="57"/>
        <v>2287</v>
      </c>
      <c r="G443">
        <f>carbonhigh!L543</f>
        <v>910.24211763071742</v>
      </c>
      <c r="H443" s="3">
        <f t="shared" si="51"/>
        <v>6.4036264843562352</v>
      </c>
      <c r="I443" s="3">
        <f t="shared" si="55"/>
        <v>6.9434514729323364</v>
      </c>
      <c r="J443" s="3">
        <f t="shared" si="52"/>
        <v>4.4243905314023051</v>
      </c>
      <c r="K443">
        <f>carboncycle!U543</f>
        <v>910.24222791476575</v>
      </c>
      <c r="L443" s="3">
        <f t="shared" si="53"/>
        <v>6.4036271325569842</v>
      </c>
      <c r="M443" s="3">
        <f t="shared" si="56"/>
        <v>6.9434523410524109</v>
      </c>
      <c r="N443" s="3">
        <f t="shared" si="54"/>
        <v>4.4243915173875772</v>
      </c>
      <c r="O443" s="16">
        <f t="shared" si="50"/>
        <v>8.6812007449310613E-7</v>
      </c>
    </row>
    <row r="444" spans="1:15">
      <c r="A444">
        <f t="shared" si="57"/>
        <v>2288</v>
      </c>
      <c r="G444">
        <f>carbonhigh!L544</f>
        <v>909.67346128066004</v>
      </c>
      <c r="H444" s="3">
        <f t="shared" si="51"/>
        <v>6.4002831297445484</v>
      </c>
      <c r="I444" s="3">
        <f t="shared" si="55"/>
        <v>6.9459341007060491</v>
      </c>
      <c r="J444" s="3">
        <f t="shared" si="52"/>
        <v>4.4386987975501953</v>
      </c>
      <c r="K444">
        <f>carboncycle!U544</f>
        <v>909.67357138517173</v>
      </c>
      <c r="L444" s="3">
        <f t="shared" si="53"/>
        <v>6.4002837772946055</v>
      </c>
      <c r="M444" s="3">
        <f t="shared" si="56"/>
        <v>6.9459349675883244</v>
      </c>
      <c r="N444" s="3">
        <f t="shared" si="54"/>
        <v>4.4386997828659931</v>
      </c>
      <c r="O444" s="16">
        <f t="shared" si="50"/>
        <v>8.6688227529663209E-7</v>
      </c>
    </row>
    <row r="445" spans="1:15">
      <c r="A445">
        <f t="shared" si="57"/>
        <v>2289</v>
      </c>
      <c r="G445">
        <f>carbonhigh!L545</f>
        <v>909.0978877614225</v>
      </c>
      <c r="H445" s="3">
        <f t="shared" si="51"/>
        <v>6.3968969774034745</v>
      </c>
      <c r="I445" s="3">
        <f t="shared" si="55"/>
        <v>6.9483352551425908</v>
      </c>
      <c r="J445" s="3">
        <f t="shared" si="52"/>
        <v>4.4529398940721201</v>
      </c>
      <c r="K445">
        <f>carboncycle!U545</f>
        <v>909.0979976874828</v>
      </c>
      <c r="L445" s="3">
        <f t="shared" si="53"/>
        <v>6.3968976243133353</v>
      </c>
      <c r="M445" s="3">
        <f t="shared" si="56"/>
        <v>6.9483361208030612</v>
      </c>
      <c r="N445" s="3">
        <f t="shared" si="54"/>
        <v>4.452940878715216</v>
      </c>
      <c r="O445" s="16">
        <f t="shared" si="50"/>
        <v>8.6566047041714E-7</v>
      </c>
    </row>
    <row r="446" spans="1:15">
      <c r="A446">
        <f t="shared" si="57"/>
        <v>2290</v>
      </c>
      <c r="G446">
        <f>carbonhigh!L546</f>
        <v>908.51553704384833</v>
      </c>
      <c r="H446" s="3">
        <f t="shared" si="51"/>
        <v>6.3934687716000749</v>
      </c>
      <c r="I446" s="3">
        <f t="shared" si="55"/>
        <v>6.9506558211243243</v>
      </c>
      <c r="J446" s="3">
        <f t="shared" si="52"/>
        <v>4.4671137397230005</v>
      </c>
      <c r="K446">
        <f>carboncycle!U546</f>
        <v>908.51564679253158</v>
      </c>
      <c r="L446" s="3">
        <f t="shared" si="53"/>
        <v>6.3934694178800724</v>
      </c>
      <c r="M446" s="3">
        <f t="shared" si="56"/>
        <v>6.9506566855787542</v>
      </c>
      <c r="N446" s="3">
        <f t="shared" si="54"/>
        <v>4.4671147236902753</v>
      </c>
      <c r="O446" s="16">
        <f t="shared" si="50"/>
        <v>8.6445442981641918E-7</v>
      </c>
    </row>
    <row r="447" spans="1:15">
      <c r="A447">
        <f t="shared" si="57"/>
        <v>2291</v>
      </c>
      <c r="G447">
        <f>carbonhigh!L547</f>
        <v>907.92654753358397</v>
      </c>
      <c r="H447" s="3">
        <f t="shared" si="51"/>
        <v>6.3899992483853181</v>
      </c>
      <c r="I447" s="3">
        <f t="shared" si="55"/>
        <v>6.9528966766161275</v>
      </c>
      <c r="J447" s="3">
        <f t="shared" si="52"/>
        <v>4.4812202587453598</v>
      </c>
      <c r="K447">
        <f>carboncycle!U547</f>
        <v>907.92665710595338</v>
      </c>
      <c r="L447" s="3">
        <f t="shared" si="53"/>
        <v>6.3899998940456335</v>
      </c>
      <c r="M447" s="3">
        <f t="shared" si="56"/>
        <v>6.9528975398800528</v>
      </c>
      <c r="N447" s="3">
        <f t="shared" si="54"/>
        <v>4.4812212420338016</v>
      </c>
      <c r="O447" s="16">
        <f t="shared" si="50"/>
        <v>8.6326392523261575E-7</v>
      </c>
    </row>
    <row r="448" spans="1:15">
      <c r="A448">
        <f t="shared" si="57"/>
        <v>2292</v>
      </c>
      <c r="G448">
        <f>carbonhigh!L548</f>
        <v>907.33105607733444</v>
      </c>
      <c r="H448" s="3">
        <f t="shared" si="51"/>
        <v>6.3864891356620541</v>
      </c>
      <c r="I448" s="3">
        <f t="shared" si="55"/>
        <v>6.9550586926809048</v>
      </c>
      <c r="J448" s="3">
        <f t="shared" si="52"/>
        <v>4.4952593807988661</v>
      </c>
      <c r="K448">
        <f>carboncycle!U548</f>
        <v>907.3311654744432</v>
      </c>
      <c r="L448" s="3">
        <f t="shared" si="53"/>
        <v>6.3864897807127141</v>
      </c>
      <c r="M448" s="3">
        <f t="shared" si="56"/>
        <v>6.9550595547696394</v>
      </c>
      <c r="N448" s="3">
        <f t="shared" si="54"/>
        <v>4.4952603634055679</v>
      </c>
      <c r="O448" s="16">
        <f t="shared" si="50"/>
        <v>8.6208873462112479E-7</v>
      </c>
    </row>
    <row r="449" spans="1:15">
      <c r="A449">
        <f t="shared" si="57"/>
        <v>2293</v>
      </c>
      <c r="G449">
        <f>carbonhigh!L549</f>
        <v>906.72919796937606</v>
      </c>
      <c r="H449" s="3">
        <f t="shared" si="51"/>
        <v>6.3829391532526625</v>
      </c>
      <c r="I449" s="3">
        <f t="shared" si="55"/>
        <v>6.9571427334961733</v>
      </c>
      <c r="J449" s="3">
        <f t="shared" si="52"/>
        <v>4.5092310408903558</v>
      </c>
      <c r="K449">
        <f>carboncycle!U549</f>
        <v>906.72930719226622</v>
      </c>
      <c r="L449" s="3">
        <f t="shared" si="53"/>
        <v>6.38293979770354</v>
      </c>
      <c r="M449" s="3">
        <f t="shared" si="56"/>
        <v>6.9571435944248128</v>
      </c>
      <c r="N449" s="3">
        <f t="shared" si="54"/>
        <v>4.5092320228125162</v>
      </c>
      <c r="O449" s="16">
        <f t="shared" si="50"/>
        <v>8.6092863949005505E-7</v>
      </c>
    </row>
    <row r="450" spans="1:15">
      <c r="A450">
        <f t="shared" si="57"/>
        <v>2294</v>
      </c>
      <c r="G450">
        <f>carbonhigh!L550</f>
        <v>906.12110695831586</v>
      </c>
      <c r="H450" s="3">
        <f t="shared" si="51"/>
        <v>6.3793500129664018</v>
      </c>
      <c r="I450" s="3">
        <f t="shared" si="55"/>
        <v>6.9591496563716779</v>
      </c>
      <c r="J450" s="3">
        <f t="shared" si="52"/>
        <v>4.523135179304357</v>
      </c>
      <c r="K450">
        <f>carboncycle!U550</f>
        <v>906.12121600801913</v>
      </c>
      <c r="L450" s="3">
        <f t="shared" si="53"/>
        <v>6.3793506568272207</v>
      </c>
      <c r="M450" s="3">
        <f t="shared" si="56"/>
        <v>6.9591505161550993</v>
      </c>
      <c r="N450" s="3">
        <f t="shared" si="54"/>
        <v>4.5231361605392744</v>
      </c>
      <c r="O450" s="16">
        <f t="shared" si="50"/>
        <v>8.5978342134751529E-7</v>
      </c>
    </row>
    <row r="451" spans="1:15">
      <c r="A451">
        <f t="shared" si="57"/>
        <v>2295</v>
      </c>
      <c r="G451">
        <f>carbonhigh!L551</f>
        <v>905.50691525409115</v>
      </c>
      <c r="H451" s="3">
        <f t="shared" si="51"/>
        <v>6.3757224186664603</v>
      </c>
      <c r="I451" s="3">
        <f t="shared" si="55"/>
        <v>6.9610803117679909</v>
      </c>
      <c r="J451" s="3">
        <f t="shared" si="52"/>
        <v>4.5369717415340993</v>
      </c>
      <c r="K451">
        <f>carboncycle!U551</f>
        <v>905.50702413162924</v>
      </c>
      <c r="L451" s="3">
        <f t="shared" si="53"/>
        <v>6.3757230619467968</v>
      </c>
      <c r="M451" s="3">
        <f t="shared" si="56"/>
        <v>6.9610811704208588</v>
      </c>
      <c r="N451" s="3">
        <f t="shared" si="54"/>
        <v>4.536972722079172</v>
      </c>
      <c r="O451" s="16">
        <f t="shared" si="50"/>
        <v>8.5865286791886319E-7</v>
      </c>
    </row>
    <row r="452" spans="1:15">
      <c r="A452">
        <f t="shared" si="57"/>
        <v>2296</v>
      </c>
      <c r="G452">
        <f>carbonhigh!L552</f>
        <v>904.88675353519579</v>
      </c>
      <c r="H452" s="3">
        <f t="shared" si="51"/>
        <v>6.3720570663366685</v>
      </c>
      <c r="I452" s="3">
        <f t="shared" si="55"/>
        <v>6.9629355433160667</v>
      </c>
      <c r="J452" s="3">
        <f t="shared" si="52"/>
        <v>4.5507406782130282</v>
      </c>
      <c r="K452">
        <f>carboncycle!U552</f>
        <v>904.8868622415805</v>
      </c>
      <c r="L452" s="3">
        <f t="shared" si="53"/>
        <v>6.3720577090459596</v>
      </c>
      <c r="M452" s="3">
        <f t="shared" si="56"/>
        <v>6.9629364008528354</v>
      </c>
      <c r="N452" s="3">
        <f t="shared" si="54"/>
        <v>4.5507416580657525</v>
      </c>
      <c r="O452" s="16">
        <f t="shared" si="50"/>
        <v>8.575367687058133E-7</v>
      </c>
    </row>
    <row r="453" spans="1:15">
      <c r="A453">
        <f t="shared" si="57"/>
        <v>2297</v>
      </c>
      <c r="G453">
        <f>carbonhigh!L553</f>
        <v>904.26075095612828</v>
      </c>
      <c r="H453" s="3">
        <f t="shared" si="51"/>
        <v>6.3683546441479182</v>
      </c>
      <c r="I453" s="3">
        <f t="shared" si="55"/>
        <v>6.9647161878377055</v>
      </c>
      <c r="J453" s="3">
        <f t="shared" si="52"/>
        <v>4.5644419450468137</v>
      </c>
      <c r="K453">
        <f>carboncycle!U553</f>
        <v>904.26085949236085</v>
      </c>
      <c r="L453" s="3">
        <f t="shared" si="53"/>
        <v>6.3683552862954507</v>
      </c>
      <c r="M453" s="3">
        <f t="shared" si="56"/>
        <v>6.9647170442726249</v>
      </c>
      <c r="N453" s="3">
        <f t="shared" si="54"/>
        <v>4.5644429242047835</v>
      </c>
      <c r="O453" s="16">
        <f t="shared" si="50"/>
        <v>8.5643491942732908E-7</v>
      </c>
    </row>
    <row r="454" spans="1:15">
      <c r="A454">
        <f t="shared" si="57"/>
        <v>2298</v>
      </c>
      <c r="G454">
        <f>carbonhigh!L554</f>
        <v>903.62903515504763</v>
      </c>
      <c r="H454" s="3">
        <f t="shared" si="51"/>
        <v>6.3646158325242315</v>
      </c>
      <c r="I454" s="3">
        <f t="shared" si="55"/>
        <v>6.9664230753668992</v>
      </c>
      <c r="J454" s="3">
        <f t="shared" si="52"/>
        <v>4.5780755027458655</v>
      </c>
      <c r="K454">
        <f>carboncycle!U554</f>
        <v>903.62914352211976</v>
      </c>
      <c r="L454" s="3">
        <f t="shared" si="53"/>
        <v>6.3646164741191535</v>
      </c>
      <c r="M454" s="3">
        <f t="shared" si="56"/>
        <v>6.9664239307140132</v>
      </c>
      <c r="N454" s="3">
        <f t="shared" si="54"/>
        <v>4.5780764812067689</v>
      </c>
      <c r="O454" s="16">
        <f t="shared" ref="O454:O456" si="58">M454-I454</f>
        <v>8.5534711402601715E-7</v>
      </c>
    </row>
    <row r="455" spans="1:15">
      <c r="A455">
        <f t="shared" si="57"/>
        <v>2299</v>
      </c>
      <c r="G455">
        <f>carbonhigh!L555</f>
        <v>902.99173226163271</v>
      </c>
      <c r="H455" s="3">
        <f t="shared" ref="H455:H456" si="59">H$3*LN(G455/G$3)</f>
        <v>6.3608413042085044</v>
      </c>
      <c r="I455" s="3">
        <f t="shared" si="55"/>
        <v>6.968057029172007</v>
      </c>
      <c r="J455" s="3">
        <f t="shared" ref="J455:J456" si="60">J454+J$3*(I454-J454)</f>
        <v>4.591641316958353</v>
      </c>
      <c r="K455">
        <f>carboncycle!U555</f>
        <v>902.99184046052608</v>
      </c>
      <c r="L455" s="3">
        <f t="shared" ref="L455:L456" si="61">L$3*LN(K455/K$3)</f>
        <v>6.3608419452598266</v>
      </c>
      <c r="M455" s="3">
        <f t="shared" si="56"/>
        <v>6.9680578834451596</v>
      </c>
      <c r="N455" s="3">
        <f t="shared" ref="N455:N456" si="62">N454+N$3*(M454-N454)</f>
        <v>4.5916422947199704</v>
      </c>
      <c r="O455" s="16">
        <f t="shared" si="58"/>
        <v>8.5427315266173309E-7</v>
      </c>
    </row>
    <row r="456" spans="1:15">
      <c r="A456">
        <f t="shared" si="57"/>
        <v>2300</v>
      </c>
      <c r="G456">
        <f>carbonhigh!L556</f>
        <v>902.34896690513449</v>
      </c>
      <c r="H456" s="3">
        <f t="shared" si="59"/>
        <v>6.3570317243279257</v>
      </c>
      <c r="I456" s="3">
        <f t="shared" ref="I456" si="63">I455+I$3*(I$4*H456-I455)+I$5*(J455-I455)</f>
        <v>6.969618865778747</v>
      </c>
      <c r="J456" s="3">
        <f t="shared" si="60"/>
        <v>4.6051393582037266</v>
      </c>
      <c r="K456">
        <f>carboncycle!U556</f>
        <v>902.34907493682135</v>
      </c>
      <c r="L456" s="3">
        <f t="shared" si="61"/>
        <v>6.3570323648445228</v>
      </c>
      <c r="M456" s="3">
        <f t="shared" ref="M456" si="64">M455+M$3*(M$4*L456-M455)+M$5*(N455-M455)</f>
        <v>6.9696197189915861</v>
      </c>
      <c r="N456" s="3">
        <f t="shared" si="62"/>
        <v>4.6051403352639291</v>
      </c>
      <c r="O456" s="16">
        <f t="shared" si="58"/>
        <v>8.5321283904704615E-7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L348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6" sqref="C6"/>
    </sheetView>
  </sheetViews>
  <sheetFormatPr defaultRowHeight="14.5"/>
  <cols>
    <col min="5" max="7" width="9.08984375"/>
    <col min="11" max="16" width="9.08984375"/>
    <col min="20" max="25" width="9.08984375"/>
    <col min="79" max="79" width="9.1796875" bestFit="1" customWidth="1"/>
  </cols>
  <sheetData>
    <row r="1" spans="1:90">
      <c r="B1" t="s">
        <v>43</v>
      </c>
      <c r="AI1" t="s">
        <v>11</v>
      </c>
      <c r="AR1" s="1"/>
      <c r="AS1" s="1"/>
      <c r="AT1" s="1"/>
      <c r="AZ1">
        <v>0</v>
      </c>
      <c r="BA1">
        <f>SUMPRODUCT(BA6:BA346,B6:B346,$BS6:$BS346)</f>
        <v>459589.51276621508</v>
      </c>
      <c r="BB1">
        <f>SUMPRODUCT(BB6:BB346,C6:C346,$BS6:$BS346)</f>
        <v>1035193.741461176</v>
      </c>
      <c r="BC1">
        <f>SUMPRODUCT(BC6:BC346,D6:D346,$BS6:$BS346)</f>
        <v>1445277.2456551895</v>
      </c>
      <c r="BD1" s="1">
        <f>SUM(BD6:BD346)</f>
        <v>2940060.4998825793</v>
      </c>
      <c r="BF1">
        <v>0.14487115954850627</v>
      </c>
      <c r="BG1">
        <v>0.11866573833240701</v>
      </c>
      <c r="BH1">
        <v>1.1816310877309333E-2</v>
      </c>
      <c r="BU1" t="s">
        <v>62</v>
      </c>
      <c r="BW1">
        <v>-0.25</v>
      </c>
      <c r="BX1" t="s">
        <v>66</v>
      </c>
      <c r="CA1" t="s">
        <v>70</v>
      </c>
      <c r="CB1" t="s">
        <v>71</v>
      </c>
      <c r="CD1" t="s">
        <v>63</v>
      </c>
      <c r="CG1" t="s">
        <v>66</v>
      </c>
      <c r="CJ1" t="s">
        <v>70</v>
      </c>
      <c r="CK1" t="s">
        <v>71</v>
      </c>
    </row>
    <row r="2" spans="1:90">
      <c r="B2" t="s">
        <v>22</v>
      </c>
      <c r="D2" s="1"/>
      <c r="E2" t="s">
        <v>32</v>
      </c>
      <c r="H2" t="s">
        <v>23</v>
      </c>
      <c r="K2" t="s">
        <v>33</v>
      </c>
      <c r="N2" t="s">
        <v>34</v>
      </c>
      <c r="Q2" t="s">
        <v>24</v>
      </c>
      <c r="T2" t="s">
        <v>37</v>
      </c>
      <c r="W2" t="s">
        <v>39</v>
      </c>
      <c r="Z2" t="s">
        <v>21</v>
      </c>
      <c r="AC2" t="s">
        <v>40</v>
      </c>
      <c r="AF2" t="s">
        <v>39</v>
      </c>
      <c r="AI2" t="s">
        <v>44</v>
      </c>
      <c r="AL2" t="s">
        <v>45</v>
      </c>
      <c r="AO2" t="s">
        <v>48</v>
      </c>
      <c r="AR2" t="s">
        <v>46</v>
      </c>
      <c r="AU2" t="s">
        <v>47</v>
      </c>
      <c r="AX2" t="s">
        <v>76</v>
      </c>
      <c r="BA2" t="s">
        <v>77</v>
      </c>
      <c r="BD2" t="s">
        <v>78</v>
      </c>
      <c r="BE2" t="s">
        <v>52</v>
      </c>
      <c r="BF2">
        <v>0.17994446578896242</v>
      </c>
      <c r="BG2">
        <v>0.16925014711328343</v>
      </c>
      <c r="BH2">
        <v>1.5641104299433623E-2</v>
      </c>
      <c r="BI2" t="s">
        <v>53</v>
      </c>
      <c r="BL2" t="s">
        <v>54</v>
      </c>
      <c r="BO2" t="s">
        <v>55</v>
      </c>
      <c r="BR2" t="s">
        <v>56</v>
      </c>
      <c r="BS2" t="s">
        <v>73</v>
      </c>
      <c r="BU2" t="s">
        <v>25</v>
      </c>
      <c r="BV2" t="s">
        <v>26</v>
      </c>
      <c r="BW2" t="s">
        <v>27</v>
      </c>
      <c r="BX2" t="s">
        <v>25</v>
      </c>
      <c r="BY2" t="s">
        <v>26</v>
      </c>
      <c r="BZ2" t="s">
        <v>27</v>
      </c>
      <c r="CB2" t="s">
        <v>74</v>
      </c>
      <c r="CD2" t="s">
        <v>25</v>
      </c>
      <c r="CE2" t="s">
        <v>26</v>
      </c>
      <c r="CF2" t="s">
        <v>27</v>
      </c>
      <c r="CG2" t="s">
        <v>25</v>
      </c>
      <c r="CH2" t="s">
        <v>26</v>
      </c>
      <c r="CI2" t="s">
        <v>27</v>
      </c>
      <c r="CK2" t="s">
        <v>74</v>
      </c>
    </row>
    <row r="3" spans="1:90">
      <c r="B3" t="s">
        <v>28</v>
      </c>
      <c r="E3" t="s">
        <v>36</v>
      </c>
      <c r="H3" t="s">
        <v>29</v>
      </c>
      <c r="K3" t="s">
        <v>35</v>
      </c>
      <c r="N3" t="s">
        <v>36</v>
      </c>
      <c r="Q3" t="s">
        <v>30</v>
      </c>
      <c r="T3" t="s">
        <v>38</v>
      </c>
      <c r="W3" t="s">
        <v>42</v>
      </c>
      <c r="Z3" t="s">
        <v>31</v>
      </c>
      <c r="AC3" t="s">
        <v>41</v>
      </c>
      <c r="AF3" t="s">
        <v>42</v>
      </c>
      <c r="AL3" s="1">
        <f>H66-AR66</f>
        <v>2.9145303415134549E-7</v>
      </c>
      <c r="AM3" s="1">
        <f>I66-AS66</f>
        <v>1.9659637473523617E-8</v>
      </c>
      <c r="AN3" s="1">
        <f>J66-AT66</f>
        <v>5.7014403864741325E-8</v>
      </c>
      <c r="AO3" s="1"/>
      <c r="AP3" s="1"/>
      <c r="AQ3" s="1"/>
      <c r="AZ3">
        <f>SUMPRODUCT(AX66:AZ66,B66:D66)/SUM(B66:D66)</f>
        <v>5938.840989608404</v>
      </c>
      <c r="BA3" s="8">
        <f>($AZ3/AX66)^$AZ1</f>
        <v>1</v>
      </c>
      <c r="BB3" s="8">
        <f>($AZ3/AY66)^$AZ1</f>
        <v>1</v>
      </c>
      <c r="BC3" s="8">
        <f>($AZ3/AZ66)^$AZ1</f>
        <v>1</v>
      </c>
      <c r="BD3" s="1">
        <f>SUMPRODUCT(BA3:BC3,BA1:BC1)</f>
        <v>2940060.4998825807</v>
      </c>
      <c r="BE3" t="s">
        <v>57</v>
      </c>
      <c r="BF3">
        <v>0.21822387218499145</v>
      </c>
      <c r="BG3">
        <v>0.3346263841173937</v>
      </c>
      <c r="BH3">
        <v>2.453676962688749E-2</v>
      </c>
      <c r="BI3" t="s">
        <v>58</v>
      </c>
      <c r="BL3" t="s">
        <v>59</v>
      </c>
      <c r="BO3" t="s">
        <v>60</v>
      </c>
      <c r="BU3" s="8">
        <v>5.8778483527024656</v>
      </c>
      <c r="BV3" s="8">
        <v>3.5745087861510476</v>
      </c>
      <c r="BW3" s="8">
        <v>1.9617168218307965</v>
      </c>
      <c r="BX3" s="8">
        <f>BU3</f>
        <v>5.8778483527024656</v>
      </c>
      <c r="BY3" s="8">
        <f t="shared" ref="BY3:BY5" si="0">BV3</f>
        <v>3.5745087861510476</v>
      </c>
      <c r="BZ3" s="8">
        <f t="shared" ref="BZ3:BZ5" si="1">BW3</f>
        <v>1.9617168218307965</v>
      </c>
      <c r="CA3" s="8"/>
      <c r="CB3" s="8"/>
      <c r="CC3" s="8"/>
      <c r="CD3" s="8">
        <v>0</v>
      </c>
      <c r="CE3" s="8">
        <v>0</v>
      </c>
      <c r="CF3" s="8">
        <v>0</v>
      </c>
      <c r="CG3" s="8">
        <f>CD3</f>
        <v>0</v>
      </c>
      <c r="CH3" s="8">
        <f t="shared" ref="CH3:CH5" si="2">CE3</f>
        <v>0</v>
      </c>
      <c r="CI3" s="8">
        <f t="shared" ref="CI3:CI5" si="3">CF3</f>
        <v>0</v>
      </c>
      <c r="CJ3" s="8"/>
      <c r="CK3" s="8"/>
      <c r="CL3" s="8"/>
    </row>
    <row r="4" spans="1:90">
      <c r="B4" t="s">
        <v>25</v>
      </c>
      <c r="C4" t="s">
        <v>26</v>
      </c>
      <c r="D4" t="s">
        <v>27</v>
      </c>
      <c r="E4" t="s">
        <v>25</v>
      </c>
      <c r="F4" t="s">
        <v>26</v>
      </c>
      <c r="G4" t="s">
        <v>27</v>
      </c>
      <c r="H4" t="s">
        <v>25</v>
      </c>
      <c r="I4" t="s">
        <v>26</v>
      </c>
      <c r="J4" t="s">
        <v>27</v>
      </c>
      <c r="K4" t="s">
        <v>25</v>
      </c>
      <c r="L4" t="s">
        <v>26</v>
      </c>
      <c r="M4" t="s">
        <v>27</v>
      </c>
      <c r="N4" t="s">
        <v>25</v>
      </c>
      <c r="O4" t="s">
        <v>26</v>
      </c>
      <c r="P4" t="s">
        <v>27</v>
      </c>
      <c r="Q4" t="s">
        <v>25</v>
      </c>
      <c r="R4" t="s">
        <v>26</v>
      </c>
      <c r="S4" t="s">
        <v>27</v>
      </c>
      <c r="T4" t="s">
        <v>25</v>
      </c>
      <c r="U4" t="s">
        <v>26</v>
      </c>
      <c r="V4" t="s">
        <v>27</v>
      </c>
      <c r="Z4" t="s">
        <v>25</v>
      </c>
      <c r="AA4" t="s">
        <v>26</v>
      </c>
      <c r="AB4" t="s">
        <v>27</v>
      </c>
      <c r="AC4" t="s">
        <v>25</v>
      </c>
      <c r="AD4" t="s">
        <v>26</v>
      </c>
      <c r="AE4" t="s">
        <v>27</v>
      </c>
      <c r="AF4" t="s">
        <v>25</v>
      </c>
      <c r="AG4" t="s">
        <v>26</v>
      </c>
      <c r="AH4" t="s">
        <v>27</v>
      </c>
      <c r="AI4" t="s">
        <v>25</v>
      </c>
      <c r="AJ4" t="s">
        <v>26</v>
      </c>
      <c r="AK4" t="s">
        <v>27</v>
      </c>
      <c r="AL4" t="s">
        <v>25</v>
      </c>
      <c r="AM4" t="s">
        <v>26</v>
      </c>
      <c r="AN4" t="s">
        <v>27</v>
      </c>
      <c r="AO4" t="s">
        <v>25</v>
      </c>
      <c r="AP4" t="s">
        <v>26</v>
      </c>
      <c r="AQ4" t="s">
        <v>27</v>
      </c>
      <c r="AR4" t="s">
        <v>25</v>
      </c>
      <c r="AS4" t="s">
        <v>26</v>
      </c>
      <c r="AT4" t="s">
        <v>27</v>
      </c>
      <c r="AU4" t="s">
        <v>25</v>
      </c>
      <c r="AV4" t="s">
        <v>26</v>
      </c>
      <c r="AW4" t="s">
        <v>27</v>
      </c>
      <c r="AX4" t="s">
        <v>25</v>
      </c>
      <c r="AY4" t="s">
        <v>26</v>
      </c>
      <c r="AZ4" t="s">
        <v>27</v>
      </c>
      <c r="BA4" t="s">
        <v>25</v>
      </c>
      <c r="BB4" t="s">
        <v>26</v>
      </c>
      <c r="BC4" t="s">
        <v>27</v>
      </c>
      <c r="BD4" t="s">
        <v>61</v>
      </c>
      <c r="BE4" t="s">
        <v>25</v>
      </c>
      <c r="BF4" t="s">
        <v>26</v>
      </c>
      <c r="BG4" t="s">
        <v>27</v>
      </c>
      <c r="BH4" t="s">
        <v>61</v>
      </c>
      <c r="BI4" t="s">
        <v>25</v>
      </c>
      <c r="BJ4" t="s">
        <v>26</v>
      </c>
      <c r="BK4" t="s">
        <v>27</v>
      </c>
      <c r="BL4" t="s">
        <v>25</v>
      </c>
      <c r="BM4" t="s">
        <v>26</v>
      </c>
      <c r="BN4" t="s">
        <v>27</v>
      </c>
      <c r="BO4" t="s">
        <v>25</v>
      </c>
      <c r="BP4" t="s">
        <v>26</v>
      </c>
      <c r="BQ4" t="s">
        <v>27</v>
      </c>
      <c r="BR4" t="s">
        <v>61</v>
      </c>
      <c r="BS4" t="s">
        <v>72</v>
      </c>
      <c r="BT4" t="s">
        <v>65</v>
      </c>
      <c r="BU4" s="8">
        <v>-2.3072726579415157</v>
      </c>
      <c r="BV4" s="8">
        <v>-1.7044356336003916</v>
      </c>
      <c r="BW4" s="8">
        <v>-1.2610689014879743</v>
      </c>
      <c r="BX4" s="8">
        <f t="shared" ref="BX4:BX5" si="4">BU4</f>
        <v>-2.3072726579415157</v>
      </c>
      <c r="BY4" s="8">
        <f t="shared" si="0"/>
        <v>-1.7044356336003916</v>
      </c>
      <c r="BZ4" s="8">
        <f t="shared" si="1"/>
        <v>-1.2610689014879743</v>
      </c>
      <c r="CA4" s="8"/>
      <c r="CB4" s="8">
        <f>SUM(CB6:CB346)*1000</f>
        <v>85.615524232819894</v>
      </c>
      <c r="CC4" s="8">
        <f>SUM(CC6:CC346)*1000</f>
        <v>18.582087527883118</v>
      </c>
      <c r="CD4" s="13">
        <v>0.55625502368488189</v>
      </c>
      <c r="CE4" s="13">
        <v>0.25614242432509837</v>
      </c>
      <c r="CF4" s="13">
        <v>6.5535372701661904E-2</v>
      </c>
      <c r="CG4" s="8">
        <f t="shared" ref="CG4:CG5" si="5">CD4</f>
        <v>0.55625502368488189</v>
      </c>
      <c r="CH4" s="8">
        <f t="shared" si="2"/>
        <v>0.25614242432509837</v>
      </c>
      <c r="CI4" s="8">
        <f t="shared" si="3"/>
        <v>6.5535372701661904E-2</v>
      </c>
      <c r="CJ4" s="8"/>
      <c r="CK4" s="8">
        <f>SUM(CK6:CK346)*1000</f>
        <v>3.9932540597748281</v>
      </c>
      <c r="CL4" s="8">
        <f>SUM(CL6:CL346)*1000</f>
        <v>0.18234011251998675</v>
      </c>
    </row>
    <row r="5" spans="1:90">
      <c r="E5">
        <v>0.95</v>
      </c>
      <c r="T5" s="13">
        <f>(T66/T6)^(1/60)</f>
        <v>0.98780752184736198</v>
      </c>
      <c r="U5" s="13">
        <f>(U65/U17)^(1/48)</f>
        <v>0.98677130065267893</v>
      </c>
      <c r="V5" s="13">
        <f>(V65/V17)^(1/48)</f>
        <v>0.98779640966619953</v>
      </c>
      <c r="AC5" s="13">
        <f>(AC66/AC6)^(1/60)</f>
        <v>0.99709603280331627</v>
      </c>
      <c r="AD5" s="13">
        <f>(AD66/AD17)^(1/49)</f>
        <v>1.0020567434751257</v>
      </c>
      <c r="AE5" s="13">
        <f>(AE66/AE17)^(1/49)</f>
        <v>1.0008257041531208</v>
      </c>
      <c r="AI5">
        <v>0.1</v>
      </c>
      <c r="AL5" s="7">
        <v>1.8276539118654834E-2</v>
      </c>
      <c r="AM5" s="7">
        <v>2.8144496824265421E-2</v>
      </c>
      <c r="AN5" s="7">
        <v>2.0372115051398534E-2</v>
      </c>
      <c r="AO5">
        <v>0.99</v>
      </c>
      <c r="AP5">
        <v>0.99</v>
      </c>
      <c r="AQ5">
        <v>0.99</v>
      </c>
      <c r="AR5">
        <v>0.2</v>
      </c>
      <c r="AU5">
        <v>0.2</v>
      </c>
      <c r="BD5">
        <f>0.7*BD3+0.15*econlow!BD3+0.15*econhigh!BD3</f>
        <v>2938844.9753963491</v>
      </c>
      <c r="BI5">
        <v>0.1</v>
      </c>
      <c r="BJ5">
        <v>0.1</v>
      </c>
      <c r="BK5">
        <v>0.1</v>
      </c>
      <c r="BR5">
        <v>0</v>
      </c>
      <c r="BS5">
        <v>0.03</v>
      </c>
      <c r="BT5">
        <v>0.03</v>
      </c>
      <c r="BU5" s="8">
        <v>0</v>
      </c>
      <c r="BV5" s="8">
        <v>0</v>
      </c>
      <c r="BW5" s="8">
        <v>0</v>
      </c>
      <c r="BX5" s="8">
        <f t="shared" si="4"/>
        <v>0</v>
      </c>
      <c r="BY5" s="8">
        <f t="shared" si="0"/>
        <v>0</v>
      </c>
      <c r="BZ5" s="8">
        <f t="shared" si="1"/>
        <v>0</v>
      </c>
      <c r="CA5" s="8"/>
      <c r="CB5" s="8"/>
      <c r="CC5" s="8"/>
      <c r="CD5" s="13">
        <v>-1.1349593951160645E-2</v>
      </c>
      <c r="CE5" s="13">
        <v>-1.0562444405667358E-2</v>
      </c>
      <c r="CF5" s="13">
        <v>-1.0062573529094615E-2</v>
      </c>
      <c r="CG5" s="8">
        <f t="shared" si="5"/>
        <v>-1.1349593951160645E-2</v>
      </c>
      <c r="CH5" s="8">
        <f t="shared" si="2"/>
        <v>-1.0562444405667358E-2</v>
      </c>
      <c r="CI5" s="8">
        <f t="shared" si="3"/>
        <v>-1.0062573529094615E-2</v>
      </c>
      <c r="CJ5" s="8"/>
      <c r="CK5" s="8"/>
      <c r="CL5" s="8"/>
    </row>
    <row r="6" spans="1:90">
      <c r="A6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L56" si="6">I6/C6*1000</f>
        <v>697.25863279955922</v>
      </c>
      <c r="M6" s="1">
        <f t="shared" ref="M6:M56" si="7">J6/D6*1000</f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8">
        <f>Z6/Q6</f>
        <v>2.8356669670282599</v>
      </c>
      <c r="AD6" s="8"/>
      <c r="AE6" s="8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0">
        <v>5.4987204573049659</v>
      </c>
      <c r="AM6" s="10">
        <v>0.65239274196947328</v>
      </c>
      <c r="AN6" s="10">
        <v>0.28307973745082027</v>
      </c>
      <c r="AO6" s="10"/>
      <c r="AP6" s="10"/>
      <c r="AQ6" s="10"/>
      <c r="AR6" s="1">
        <f t="shared" ref="AR6:AT7" si="8">AL6*AI6^$AR$5*B6^(1-$AR$5)</f>
        <v>7556.3586294233037</v>
      </c>
      <c r="AS6" s="1">
        <f t="shared" si="8"/>
        <v>832.77786225962802</v>
      </c>
      <c r="AT6" s="1">
        <f t="shared" si="8"/>
        <v>261.95185555434682</v>
      </c>
      <c r="AU6" s="1">
        <f t="shared" ref="AU6:AW7" si="9">$AU$5*AR6</f>
        <v>1511.2717258846608</v>
      </c>
      <c r="AV6" s="1">
        <f t="shared" si="9"/>
        <v>166.55557245192563</v>
      </c>
      <c r="AW6" s="1">
        <f t="shared" si="9"/>
        <v>52.390371110869367</v>
      </c>
      <c r="AX6" s="1">
        <f>(AR6-AU6)/B6*1000</f>
        <v>8010.7750775140103</v>
      </c>
      <c r="AY6" s="1">
        <f t="shared" ref="AY6:AZ6" si="10">(AS6-AV6)/C6*1000</f>
        <v>557.80690607462418</v>
      </c>
      <c r="AZ6" s="1">
        <f t="shared" si="10"/>
        <v>196.44160149862614</v>
      </c>
      <c r="BA6" s="1">
        <f>LN(AX6)</f>
        <v>8.9885427991156792</v>
      </c>
      <c r="BB6" s="1">
        <f>LN(AY6)</f>
        <v>6.3240128560321711</v>
      </c>
      <c r="BC6" s="1">
        <f>LN(AZ6)</f>
        <v>5.280365193747393</v>
      </c>
      <c r="BD6" s="1">
        <f>SUMPRODUCT(BA6:BC6,B6:D6)*BS6</f>
        <v>0</v>
      </c>
      <c r="BE6">
        <v>0</v>
      </c>
      <c r="BF6">
        <v>0</v>
      </c>
      <c r="BG6">
        <v>0</v>
      </c>
      <c r="BH6">
        <f>(BE6*Z6+BF6*AA6+BG6*AB6)/(Z6+AA6+AB6)</f>
        <v>0</v>
      </c>
      <c r="BI6">
        <f>BI$5*BE6^2</f>
        <v>0</v>
      </c>
      <c r="BJ6">
        <f t="shared" ref="BJ6:BK69" si="11">BJ$5*BF6^2</f>
        <v>0</v>
      </c>
      <c r="BK6">
        <f t="shared" si="11"/>
        <v>0</v>
      </c>
      <c r="BL6">
        <f t="shared" ref="BL6:BL69" si="12">BI6*AR6</f>
        <v>0</v>
      </c>
      <c r="BM6">
        <f t="shared" ref="BM6:BM69" si="13">BJ6*AS6</f>
        <v>0</v>
      </c>
      <c r="BN6">
        <f t="shared" ref="BN6:BN69" si="14">BK6*AT6</f>
        <v>0</v>
      </c>
      <c r="BO6">
        <f t="shared" ref="BO6:BO37" si="15">2*BI$5*BE6*AR6/Z6*1000</f>
        <v>0</v>
      </c>
      <c r="BP6">
        <f t="shared" ref="BP6:BP37" si="16">2*BJ$5*BF6*AS6/AA6*1000</f>
        <v>0</v>
      </c>
      <c r="BQ6">
        <f t="shared" ref="BQ6:BQ37" si="17">2*BK$5*BG6*AT6/AB6*1000</f>
        <v>0</v>
      </c>
      <c r="BS6">
        <v>0</v>
      </c>
      <c r="BT6">
        <v>0</v>
      </c>
      <c r="BU6" s="8">
        <f>MAX((BU$3*climate!$I116+BU$4*climate!$I116^2+BU$5*climate!$I116^6)*(K6/K$66)^$BW$1,-99)</f>
        <v>1.21291940809235</v>
      </c>
      <c r="BV6" s="8">
        <f>MAX((BV$3*climate!$I116+BV$4*climate!$I116^2+BV$5*climate!$I116^6)*(L6/L$66)^$BW$1,-99)</f>
        <v>0.86415564781081877</v>
      </c>
      <c r="BW6" s="8">
        <f>MAX((BW$3*climate!$I116+BW$4*climate!$I116^2+BW$5*climate!$I116^6)*(M6/M$66)^$BW$1,-99)</f>
        <v>0.39901276223415466</v>
      </c>
      <c r="BX6" s="8">
        <f>MAX((BX$3*climate!$M116+BX$4*climate!$M116^2+BX$5*climate!$M116^6)*(K6/K$66)^$BW$1,-99)</f>
        <v>1.21291940809235</v>
      </c>
      <c r="BY6" s="8">
        <f>MAX((BY$3*climate!$M116+BY$4*climate!$M116^2+BY$5*climate!$M116^6)*(L6/L$66)^$BW$1,-99)</f>
        <v>0.86415564781081877</v>
      </c>
      <c r="BZ6" s="8">
        <f>MAX((BZ$3*climate!$M116+BZ$4*climate!$M116^2+BZ$5*climate!$M116^6)*(M6/M$66)^$BW$1,-99)</f>
        <v>0.39901276223415466</v>
      </c>
      <c r="CA6" s="8">
        <f>((BU6-BX6)*H6+(BY6-BY6)*I6+(BW6-BZ6)*J6)/100</f>
        <v>0</v>
      </c>
      <c r="CB6" s="8">
        <f>CA6*BS6</f>
        <v>0</v>
      </c>
      <c r="CC6" s="8">
        <f>CA6*BT6</f>
        <v>0</v>
      </c>
      <c r="CD6" s="8">
        <f>MAX((CD$3*climate!$I116+CD$4*climate!$I116^2+CD$5*climate!$I116^6)*(K6/K$66)^$BW$1,-99)</f>
        <v>1.9498887244396985E-2</v>
      </c>
      <c r="CE6" s="8">
        <f>MAX((CE$3*climate!$I116+CE$4*climate!$I116^2+CE$5*climate!$I116^6)*(L6/L$66)^$BW$1,-99)</f>
        <v>1.0671792827886354E-2</v>
      </c>
      <c r="CF6" s="8">
        <f>MAX((CF$3*climate!$I116+CF$4*climate!$I116^2+CF$5*climate!$I116^6)*(M6/M$66)^$BW$1,-99)</f>
        <v>2.36473046308579E-3</v>
      </c>
      <c r="CG6" s="8">
        <f>MAX((CG$3*climate!$M116+CG$4*climate!$M116^2+CG$5*climate!$M116^6)*(K6/K$66)^$BW$1,-99)</f>
        <v>1.9498887244396985E-2</v>
      </c>
      <c r="CH6" s="8">
        <f>MAX((CH$3*climate!$M116+CH$4*climate!$M116^2+CH$5*climate!$M116^6)*(L6/L$66)^$BW$1,-99)</f>
        <v>1.0671792827886354E-2</v>
      </c>
      <c r="CI6" s="8">
        <f>MAX((CI$3*climate!$M116+CI$4*climate!$M116^2+CI$5*climate!$M116^6)*(M6/M$66)^$BW$1,-99)</f>
        <v>2.36473046308579E-3</v>
      </c>
      <c r="CJ6" s="8">
        <f>((CD6-CG6)*Q6+(CH6-CH6)*R6+(CF6-CI6)*S6)/100</f>
        <v>0</v>
      </c>
      <c r="CK6" s="8">
        <f>CJ6*BS6</f>
        <v>0</v>
      </c>
      <c r="CL6" s="8">
        <f>CJ6*BT6</f>
        <v>0</v>
      </c>
    </row>
    <row r="7" spans="1:90">
      <c r="A7">
        <v>1961</v>
      </c>
      <c r="B7" s="1">
        <v>765.20640414189029</v>
      </c>
      <c r="C7" s="1">
        <v>1199.703955575138</v>
      </c>
      <c r="D7" s="1">
        <v>1092.2120901999997</v>
      </c>
      <c r="E7" s="7">
        <f>B7/B6-1</f>
        <v>1.4029490273445022E-2</v>
      </c>
      <c r="F7" s="7">
        <f t="shared" ref="F7:F56" si="18">C7/C6-1</f>
        <v>4.4742751822579585E-3</v>
      </c>
      <c r="G7" s="7">
        <f t="shared" ref="G7:G56" si="19">D7/D6-1</f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K56" si="20">H7/B7*1000</f>
        <v>10374.543560290858</v>
      </c>
      <c r="L7" s="1">
        <f t="shared" si="6"/>
        <v>716.13031193663812</v>
      </c>
      <c r="M7" s="1">
        <f t="shared" si="7"/>
        <v>249.32942065068096</v>
      </c>
      <c r="N7" s="7">
        <f>K7/K6-1</f>
        <v>3.6058904046237572E-2</v>
      </c>
      <c r="O7" s="7">
        <f t="shared" ref="O7:O56" si="21">L7/L6-1</f>
        <v>2.7065536731051054E-2</v>
      </c>
      <c r="P7" s="7">
        <f t="shared" ref="P7:P66" si="22">M7/M6-1</f>
        <v>1.5383374150363061E-2</v>
      </c>
      <c r="Q7" s="1">
        <v>1869.6711979999998</v>
      </c>
      <c r="R7" s="1"/>
      <c r="S7" s="1"/>
      <c r="T7" s="1">
        <f t="shared" ref="T7:V56" si="23">Q7/H7*1000</f>
        <v>235.51449599802709</v>
      </c>
      <c r="U7" s="1"/>
      <c r="V7" s="1"/>
      <c r="W7" s="7">
        <f>T7/T6-1</f>
        <v>-2.396494319405873E-2</v>
      </c>
      <c r="X7" s="7"/>
      <c r="Y7" s="7"/>
      <c r="Z7" s="1">
        <v>5280.5588133332403</v>
      </c>
      <c r="AA7" s="1">
        <v>2464.0956550000001</v>
      </c>
      <c r="AB7" s="1">
        <v>344.64922500000011</v>
      </c>
      <c r="AC7" s="8">
        <f t="shared" ref="AC7:AE54" si="24">Z7/Q7</f>
        <v>2.8243248433103587</v>
      </c>
      <c r="AD7" s="8"/>
      <c r="AE7" s="8"/>
      <c r="AF7" s="7">
        <f>AC7/AC6-1</f>
        <v>-3.9998081050355294E-3</v>
      </c>
      <c r="AG7" s="7"/>
      <c r="AH7" s="7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0">
        <f t="shared" ref="AL7:AN22" si="25">(1+AL$5)*AL6</f>
        <v>5.5992180368454472</v>
      </c>
      <c r="AM7" s="10">
        <f t="shared" si="25"/>
        <v>0.67075400742400693</v>
      </c>
      <c r="AN7" s="10">
        <f t="shared" si="25"/>
        <v>0.28884667043088808</v>
      </c>
      <c r="AO7" s="7">
        <f>AL7/AL6-1</f>
        <v>1.8276539118654789E-2</v>
      </c>
      <c r="AP7" s="7">
        <f t="shared" ref="AP7:AQ56" si="26">AM7/AM6-1</f>
        <v>2.8144496824265453E-2</v>
      </c>
      <c r="AQ7" s="7">
        <f t="shared" si="26"/>
        <v>2.0372115051398465E-2</v>
      </c>
      <c r="AR7" s="1">
        <f t="shared" si="8"/>
        <v>7780.7017420684906</v>
      </c>
      <c r="AS7" s="1">
        <f t="shared" si="8"/>
        <v>859.27936406517767</v>
      </c>
      <c r="AT7" s="1">
        <f t="shared" si="8"/>
        <v>272.37249207118782</v>
      </c>
      <c r="AU7" s="1">
        <f t="shared" si="9"/>
        <v>1556.1403484136981</v>
      </c>
      <c r="AV7" s="1">
        <f t="shared" si="9"/>
        <v>171.85587281303555</v>
      </c>
      <c r="AW7" s="1">
        <f t="shared" si="9"/>
        <v>54.474498414237566</v>
      </c>
      <c r="AX7" s="1">
        <f t="shared" ref="AX7:AX70" si="27">(AR7-AU7)/B7*1000</f>
        <v>8134.4867998524851</v>
      </c>
      <c r="AY7" s="1">
        <f t="shared" ref="AY7:AY70" si="28">(AS7-AV7)/C7*1000</f>
        <v>572.99426917584128</v>
      </c>
      <c r="AZ7" s="1">
        <f t="shared" ref="AZ7:AZ70" si="29">(AT7-AW7)/D7*1000</f>
        <v>199.50153968452227</v>
      </c>
      <c r="BA7" s="1">
        <f t="shared" ref="BA7:BA70" si="30">LN(AX7)</f>
        <v>9.0038679322117208</v>
      </c>
      <c r="BB7" s="1">
        <f t="shared" ref="BB7:BB70" si="31">LN(AY7)</f>
        <v>6.3508757152264028</v>
      </c>
      <c r="BC7" s="1">
        <f t="shared" ref="BC7:BC70" si="32">LN(AZ7)</f>
        <v>5.2958219540170406</v>
      </c>
      <c r="BD7" s="1">
        <f t="shared" ref="BD7:BD70" si="33">SUMPRODUCT(BA7:BC7,B7:D7)*BS7</f>
        <v>0</v>
      </c>
      <c r="BE7">
        <v>0</v>
      </c>
      <c r="BF7">
        <v>0</v>
      </c>
      <c r="BG7">
        <v>0</v>
      </c>
      <c r="BH7">
        <f t="shared" ref="BH7:BH70" si="34">(BE7*Z7+BF7*AA7+BG7*AB7)/(Z7+AA7+AB7)</f>
        <v>0</v>
      </c>
      <c r="BI7">
        <f t="shared" ref="BI7:BK70" si="35">BI$5*BE7^2</f>
        <v>0</v>
      </c>
      <c r="BJ7">
        <f t="shared" si="11"/>
        <v>0</v>
      </c>
      <c r="BK7">
        <f t="shared" si="11"/>
        <v>0</v>
      </c>
      <c r="BL7">
        <f t="shared" si="12"/>
        <v>0</v>
      </c>
      <c r="BM7">
        <f t="shared" si="13"/>
        <v>0</v>
      </c>
      <c r="BN7">
        <f t="shared" si="14"/>
        <v>0</v>
      </c>
      <c r="BO7">
        <f t="shared" si="15"/>
        <v>0</v>
      </c>
      <c r="BP7">
        <f t="shared" si="16"/>
        <v>0</v>
      </c>
      <c r="BQ7">
        <f t="shared" si="17"/>
        <v>0</v>
      </c>
      <c r="BR7" s="7">
        <f>SUM(H7:J7)/SUM(H6:J6)-1+BR$5</f>
        <v>4.8438275319134805E-2</v>
      </c>
      <c r="BS7">
        <v>0</v>
      </c>
      <c r="BT7">
        <v>0</v>
      </c>
      <c r="BU7" s="8">
        <f>MAX((BU$3*climate!$I117+BU$4*climate!$I117^2+BU$5*climate!$I117^6)*(K7/K$66)^$BW$1,-99)</f>
        <v>1.233022527199265</v>
      </c>
      <c r="BV7" s="8">
        <f>MAX((BV$3*climate!$I117+BV$4*climate!$I117^2+BV$5*climate!$I117^6)*(L7/L$66)^$BW$1,-99)</f>
        <v>0.8800192094813768</v>
      </c>
      <c r="BW7" s="8">
        <f>MAX((BW$3*climate!$I117+BW$4*climate!$I117^2+BW$5*climate!$I117^6)*(M7/M$66)^$BW$1,-99)</f>
        <v>0.40714328859827115</v>
      </c>
      <c r="BX7" s="8">
        <f>MAX((BX$3*climate!$M117+BX$4*climate!$M117^2+BX$5*climate!$M117^6)*(K7/K$66)^$BW$1,-99)</f>
        <v>1.233022527199265</v>
      </c>
      <c r="BY7" s="8">
        <f>MAX((BY$3*climate!$M117+BY$4*climate!$M117^2+BY$5*climate!$M117^6)*(L7/L$66)^$BW$1,-99)</f>
        <v>0.8800192094813768</v>
      </c>
      <c r="BZ7" s="8">
        <f>MAX((BZ$3*climate!$M117+BZ$4*climate!$M117^2+BZ$5*climate!$M117^6)*(M7/M$66)^$BW$1,-99)</f>
        <v>0.40714328859827115</v>
      </c>
      <c r="CA7" s="8">
        <f t="shared" ref="CA7:CA70" si="36">((BU7-BX7)*H7+(BY7-BY7)*I7+(BW7-BZ7)*J7)/100</f>
        <v>0</v>
      </c>
      <c r="CB7" s="8">
        <f t="shared" ref="CB7:CB70" si="37">CA7*BS7</f>
        <v>0</v>
      </c>
      <c r="CC7" s="8">
        <f t="shared" ref="CC7:CC70" si="38">CA7*BT7</f>
        <v>0</v>
      </c>
      <c r="CD7" s="8">
        <f>MAX((CD$3*climate!$I117+CD$4*climate!$I117^2+CD$5*climate!$I117^6)*(K7/K$66)^$BW$1,-99)</f>
        <v>2.0404583221236523E-2</v>
      </c>
      <c r="CE7" s="8">
        <f>MAX((CE$3*climate!$I117+CE$4*climate!$I117^2+CE$5*climate!$I117^6)*(L7/L$66)^$BW$1,-99)</f>
        <v>1.1191832241805592E-2</v>
      </c>
      <c r="CF7" s="8">
        <f>MAX((CF$3*climate!$I117+CF$4*climate!$I117^2+CF$5*climate!$I117^6)*(M7/M$66)^$BW$1,-99)</f>
        <v>2.487046370116193E-3</v>
      </c>
      <c r="CG7" s="8">
        <f>MAX((CG$3*climate!$M117+CG$4*climate!$M117^2+CG$5*climate!$M117^6)*(K7/K$66)^$BW$1,-99)</f>
        <v>2.0404583221236523E-2</v>
      </c>
      <c r="CH7" s="8">
        <f>MAX((CH$3*climate!$M117+CH$4*climate!$M117^2+CH$5*climate!$M117^6)*(L7/L$66)^$BW$1,-99)</f>
        <v>1.1191832241805592E-2</v>
      </c>
      <c r="CI7" s="8">
        <f>MAX((CI$3*climate!$M117+CI$4*climate!$M117^2+CI$5*climate!$M117^6)*(M7/M$66)^$BW$1,-99)</f>
        <v>2.487046370116193E-3</v>
      </c>
      <c r="CJ7" s="8">
        <f t="shared" ref="CJ7:CJ70" si="39">((CD7-CG7)*Q7+(CH7-CH7)*R7+(CF7-CI7)*S7)/100</f>
        <v>0</v>
      </c>
      <c r="CK7" s="8">
        <f t="shared" ref="CK7:CK70" si="40">CJ7*BS7</f>
        <v>0</v>
      </c>
      <c r="CL7" s="8">
        <f t="shared" ref="CL7:CL70" si="41">CJ7*BT7</f>
        <v>0</v>
      </c>
    </row>
    <row r="8" spans="1:90">
      <c r="A8">
        <v>1962</v>
      </c>
      <c r="B8" s="1">
        <v>774.39776372023073</v>
      </c>
      <c r="C8" s="1">
        <v>1217.6206076086175</v>
      </c>
      <c r="D8" s="1">
        <v>1118.5717372000001</v>
      </c>
      <c r="E8" s="7">
        <f t="shared" ref="E8:E56" si="42">B8/B7-1</f>
        <v>1.2011608277962216E-2</v>
      </c>
      <c r="F8" s="7">
        <f t="shared" si="18"/>
        <v>1.4934227690272417E-2</v>
      </c>
      <c r="G8" s="7">
        <f t="shared" si="19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20"/>
        <v>10853.231541603849</v>
      </c>
      <c r="L8" s="1">
        <f t="shared" si="6"/>
        <v>729.97411757378313</v>
      </c>
      <c r="M8" s="1">
        <f t="shared" si="7"/>
        <v>252.72333136908375</v>
      </c>
      <c r="N8" s="7">
        <f t="shared" ref="N8:N56" si="43">K8/K7-1</f>
        <v>4.6140630528093363E-2</v>
      </c>
      <c r="O8" s="7">
        <f t="shared" si="21"/>
        <v>1.9331405760087295E-2</v>
      </c>
      <c r="P8" s="7">
        <f t="shared" si="22"/>
        <v>1.3612154993765335E-2</v>
      </c>
      <c r="Q8" s="1">
        <v>1971.492958</v>
      </c>
      <c r="R8" s="1"/>
      <c r="S8" s="1"/>
      <c r="T8" s="1">
        <f t="shared" si="23"/>
        <v>234.56978602809116</v>
      </c>
      <c r="U8" s="1"/>
      <c r="V8" s="1"/>
      <c r="W8" s="7">
        <f t="shared" ref="W8:Y56" si="44">T8/T7-1</f>
        <v>-4.0112603936864888E-3</v>
      </c>
      <c r="X8" s="7"/>
      <c r="Y8" s="7"/>
      <c r="Z8" s="1">
        <v>5522.5510307048735</v>
      </c>
      <c r="AA8" s="1">
        <v>2462.8378739999998</v>
      </c>
      <c r="AB8" s="1">
        <v>364.49029100000098</v>
      </c>
      <c r="AC8" s="8">
        <f t="shared" si="24"/>
        <v>2.8012025142140393</v>
      </c>
      <c r="AD8" s="8"/>
      <c r="AE8" s="8"/>
      <c r="AF8" s="7">
        <f t="shared" ref="AF8:AH54" si="45">AC8/AC7-1</f>
        <v>-8.1868518598653406E-3</v>
      </c>
      <c r="AG8" s="7"/>
      <c r="AH8" s="7"/>
      <c r="AI8" s="1">
        <f t="shared" ref="AI8:AI56" si="46">(1-$AI$5)*AI7+AU7</f>
        <v>15157.585881375639</v>
      </c>
      <c r="AJ8" s="1">
        <f t="shared" ref="AJ8:AJ56" si="47">(1-$AI$5)*AJ7+AV7</f>
        <v>1670.8560248803658</v>
      </c>
      <c r="AK8" s="1">
        <f t="shared" ref="AK8:AK56" si="48">(1-$AI$5)*AK7+AW7</f>
        <v>525.98783841206159</v>
      </c>
      <c r="AL8" s="10">
        <f t="shared" si="25"/>
        <v>5.7015523643297303</v>
      </c>
      <c r="AM8" s="10">
        <f t="shared" si="25"/>
        <v>0.68963204145581525</v>
      </c>
      <c r="AN8" s="10">
        <f t="shared" si="25"/>
        <v>0.29473108803311948</v>
      </c>
      <c r="AO8" s="7">
        <f t="shared" ref="AO8:AO56" si="49">AL8/AL7-1</f>
        <v>1.8276539118654789E-2</v>
      </c>
      <c r="AP8" s="7">
        <f t="shared" si="26"/>
        <v>2.8144496824265453E-2</v>
      </c>
      <c r="AQ8" s="7">
        <f t="shared" si="26"/>
        <v>2.0372115051398465E-2</v>
      </c>
      <c r="AR8" s="1">
        <f t="shared" ref="AR8:AR56" si="50">AL8*AI8^$AR$5*B8^(1-$AR$5)</f>
        <v>8003.6925403276073</v>
      </c>
      <c r="AS8" s="1">
        <f t="shared" ref="AS8:AS56" si="51">AM8*AJ8^$AR$5*C8^(1-$AR$5)</f>
        <v>894.57102820074806</v>
      </c>
      <c r="AT8" s="1">
        <f t="shared" ref="AT8:AT56" si="52">AN8*AK8^$AR$5*D8^(1-$AR$5)</f>
        <v>283.49941130202996</v>
      </c>
      <c r="AU8" s="1">
        <f t="shared" ref="AU8:AU56" si="53">$AU$5*AR8</f>
        <v>1600.7385080655215</v>
      </c>
      <c r="AV8" s="1">
        <f t="shared" ref="AV8:AV56" si="54">$AU$5*AS8</f>
        <v>178.91420564014962</v>
      </c>
      <c r="AW8" s="1">
        <f t="shared" ref="AW8:AW56" si="55">$AU$5*AT8</f>
        <v>56.699882260405992</v>
      </c>
      <c r="AX8" s="1">
        <f t="shared" si="27"/>
        <v>8268.3012945467417</v>
      </c>
      <c r="AY8" s="1">
        <f t="shared" si="28"/>
        <v>587.75025495514092</v>
      </c>
      <c r="AZ8" s="1">
        <f t="shared" si="29"/>
        <v>202.75814371043089</v>
      </c>
      <c r="BA8" s="1">
        <f t="shared" si="30"/>
        <v>9.020184361181089</v>
      </c>
      <c r="BB8" s="1">
        <f t="shared" si="31"/>
        <v>6.3763021212016939</v>
      </c>
      <c r="BC8" s="1">
        <f t="shared" si="32"/>
        <v>5.3120138584548764</v>
      </c>
      <c r="BD8" s="1">
        <f t="shared" si="33"/>
        <v>0</v>
      </c>
      <c r="BE8">
        <v>0</v>
      </c>
      <c r="BF8">
        <v>0</v>
      </c>
      <c r="BG8">
        <v>0</v>
      </c>
      <c r="BH8">
        <f t="shared" si="34"/>
        <v>0</v>
      </c>
      <c r="BI8">
        <f t="shared" si="35"/>
        <v>0</v>
      </c>
      <c r="BJ8">
        <f t="shared" si="11"/>
        <v>0</v>
      </c>
      <c r="BK8">
        <f t="shared" si="11"/>
        <v>0</v>
      </c>
      <c r="BL8">
        <f t="shared" si="12"/>
        <v>0</v>
      </c>
      <c r="BM8">
        <f t="shared" si="13"/>
        <v>0</v>
      </c>
      <c r="BN8">
        <f t="shared" si="14"/>
        <v>0</v>
      </c>
      <c r="BO8">
        <f t="shared" si="15"/>
        <v>0</v>
      </c>
      <c r="BP8">
        <f t="shared" si="16"/>
        <v>0</v>
      </c>
      <c r="BQ8">
        <f t="shared" si="17"/>
        <v>0</v>
      </c>
      <c r="BR8" s="7">
        <f t="shared" ref="BR8:BR71" si="56">SUM(H8:J8)/SUM(H7:J7)-1+BR$5</f>
        <v>5.5799274263977683E-2</v>
      </c>
      <c r="BS8">
        <v>0</v>
      </c>
      <c r="BT8">
        <v>0</v>
      </c>
      <c r="BU8" s="8">
        <f>MAX((BU$3*climate!$I118+BU$4*climate!$I118^2+BU$5*climate!$I118^6)*(K8/K$66)^$BW$1,-99)</f>
        <v>1.2505498200043073</v>
      </c>
      <c r="BV8" s="8">
        <f>MAX((BV$3*climate!$I118+BV$4*climate!$I118^2+BV$5*climate!$I118^6)*(L8/L$66)^$BW$1,-99)</f>
        <v>0.89794199684425047</v>
      </c>
      <c r="BW8" s="8">
        <f>MAX((BW$3*climate!$I118+BW$4*climate!$I118^2+BW$5*climate!$I118^6)*(M8/M$66)^$BW$1,-99)</f>
        <v>0.41564018960228055</v>
      </c>
      <c r="BX8" s="8">
        <f>MAX((BX$3*climate!$M118+BX$4*climate!$M118^2+BX$5*climate!$M118^6)*(K8/K$66)^$BW$1,-99)</f>
        <v>1.2505498200043073</v>
      </c>
      <c r="BY8" s="8">
        <f>MAX((BY$3*climate!$M118+BY$4*climate!$M118^2+BY$5*climate!$M118^6)*(L8/L$66)^$BW$1,-99)</f>
        <v>0.89794199684425047</v>
      </c>
      <c r="BZ8" s="8">
        <f>MAX((BZ$3*climate!$M118+BZ$4*climate!$M118^2+BZ$5*climate!$M118^6)*(M8/M$66)^$BW$1,-99)</f>
        <v>0.41564018960228055</v>
      </c>
      <c r="CA8" s="8">
        <f t="shared" si="36"/>
        <v>0</v>
      </c>
      <c r="CB8" s="8">
        <f t="shared" si="37"/>
        <v>0</v>
      </c>
      <c r="CC8" s="8">
        <f t="shared" si="38"/>
        <v>0</v>
      </c>
      <c r="CD8" s="8">
        <f>MAX((CD$3*climate!$I118+CD$4*climate!$I118^2+CD$5*climate!$I118^6)*(K8/K$66)^$BW$1,-99)</f>
        <v>2.130765713818401E-2</v>
      </c>
      <c r="CE8" s="8">
        <f>MAX((CE$3*climate!$I118+CE$4*climate!$I118^2+CE$5*climate!$I118^6)*(L8/L$66)^$BW$1,-99)</f>
        <v>1.1763243339294736E-2</v>
      </c>
      <c r="CF8" s="8">
        <f>MAX((CF$3*climate!$I118+CF$4*climate!$I118^2+CF$5*climate!$I118^6)*(M8/M$66)^$BW$1,-99)</f>
        <v>2.6176804909251389E-3</v>
      </c>
      <c r="CG8" s="8">
        <f>MAX((CG$3*climate!$M118+CG$4*climate!$M118^2+CG$5*climate!$M118^6)*(K8/K$66)^$BW$1,-99)</f>
        <v>2.130765713818401E-2</v>
      </c>
      <c r="CH8" s="8">
        <f>MAX((CH$3*climate!$M118+CH$4*climate!$M118^2+CH$5*climate!$M118^6)*(L8/L$66)^$BW$1,-99)</f>
        <v>1.1763243339294736E-2</v>
      </c>
      <c r="CI8" s="8">
        <f>MAX((CI$3*climate!$M118+CI$4*climate!$M118^2+CI$5*climate!$M118^6)*(M8/M$66)^$BW$1,-99)</f>
        <v>2.6176804909251389E-3</v>
      </c>
      <c r="CJ8" s="8">
        <f t="shared" si="39"/>
        <v>0</v>
      </c>
      <c r="CK8" s="8">
        <f t="shared" si="40"/>
        <v>0</v>
      </c>
      <c r="CL8" s="8">
        <f t="shared" si="41"/>
        <v>0</v>
      </c>
    </row>
    <row r="9" spans="1:90">
      <c r="A9">
        <v>1963</v>
      </c>
      <c r="B9" s="1">
        <v>783.2823189713107</v>
      </c>
      <c r="C9" s="1">
        <v>1246.8459439187275</v>
      </c>
      <c r="D9" s="1">
        <v>1145.8723861999999</v>
      </c>
      <c r="E9" s="7">
        <f t="shared" si="42"/>
        <v>1.1472857576961815E-2</v>
      </c>
      <c r="F9" s="7">
        <f t="shared" si="18"/>
        <v>2.4002005327018905E-2</v>
      </c>
      <c r="G9" s="7">
        <f t="shared" si="19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20"/>
        <v>11284.699176235443</v>
      </c>
      <c r="L9" s="1">
        <f t="shared" si="6"/>
        <v>726.36697701802041</v>
      </c>
      <c r="M9" s="1">
        <f t="shared" si="7"/>
        <v>262.88992584406049</v>
      </c>
      <c r="N9" s="7">
        <f t="shared" si="43"/>
        <v>3.9754761794000393E-2</v>
      </c>
      <c r="O9" s="7">
        <f t="shared" si="21"/>
        <v>-4.9414636340145979E-3</v>
      </c>
      <c r="P9" s="7">
        <f t="shared" si="22"/>
        <v>4.0228159465534929E-2</v>
      </c>
      <c r="Q9" s="1">
        <v>2097.4392969999994</v>
      </c>
      <c r="R9" s="1"/>
      <c r="S9" s="1"/>
      <c r="T9" s="1">
        <f t="shared" si="23"/>
        <v>237.29090404547492</v>
      </c>
      <c r="U9" s="1"/>
      <c r="V9" s="1"/>
      <c r="W9" s="7">
        <f t="shared" si="44"/>
        <v>1.1600462546603962E-2</v>
      </c>
      <c r="X9" s="7"/>
      <c r="Y9" s="7"/>
      <c r="Z9" s="1">
        <v>5836.4578380874573</v>
      </c>
      <c r="AA9" s="1">
        <v>2590.6511589999996</v>
      </c>
      <c r="AB9" s="1">
        <v>390.03997599999957</v>
      </c>
      <c r="AC9" s="8">
        <f t="shared" si="24"/>
        <v>2.7826587622513963</v>
      </c>
      <c r="AD9" s="8"/>
      <c r="AE9" s="8"/>
      <c r="AF9" s="7">
        <f t="shared" si="45"/>
        <v>-6.6199255029035786E-3</v>
      </c>
      <c r="AG9" s="7"/>
      <c r="AH9" s="7"/>
      <c r="AI9" s="1">
        <f t="shared" si="46"/>
        <v>15242.565801303597</v>
      </c>
      <c r="AJ9" s="1">
        <f t="shared" si="47"/>
        <v>1682.6846280324789</v>
      </c>
      <c r="AK9" s="1">
        <f t="shared" si="48"/>
        <v>530.08893683126144</v>
      </c>
      <c r="AL9" s="10">
        <f t="shared" si="25"/>
        <v>5.8057570091534609</v>
      </c>
      <c r="AM9" s="10">
        <f t="shared" si="25"/>
        <v>0.70904138825648011</v>
      </c>
      <c r="AN9" s="10">
        <f t="shared" si="25"/>
        <v>0.30073538366775404</v>
      </c>
      <c r="AO9" s="7">
        <f t="shared" si="49"/>
        <v>1.8276539118654789E-2</v>
      </c>
      <c r="AP9" s="7">
        <f t="shared" si="26"/>
        <v>2.8144496824265453E-2</v>
      </c>
      <c r="AQ9" s="7">
        <f t="shared" si="26"/>
        <v>2.0372115051398465E-2</v>
      </c>
      <c r="AR9" s="1">
        <f t="shared" si="50"/>
        <v>8233.8913034420111</v>
      </c>
      <c r="AS9" s="1">
        <f t="shared" si="51"/>
        <v>938.69038528003591</v>
      </c>
      <c r="AT9" s="1">
        <f t="shared" si="52"/>
        <v>295.36788961784413</v>
      </c>
      <c r="AU9" s="1">
        <f t="shared" si="53"/>
        <v>1646.7782606884023</v>
      </c>
      <c r="AV9" s="1">
        <f t="shared" si="54"/>
        <v>187.7380770560072</v>
      </c>
      <c r="AW9" s="1">
        <f t="shared" si="55"/>
        <v>59.073577923568827</v>
      </c>
      <c r="AX9" s="1">
        <f t="shared" si="27"/>
        <v>8409.6281547686449</v>
      </c>
      <c r="AY9" s="1">
        <f t="shared" si="28"/>
        <v>602.28155040858655</v>
      </c>
      <c r="AZ9" s="1">
        <f t="shared" si="29"/>
        <v>206.21346193522166</v>
      </c>
      <c r="BA9" s="1">
        <f t="shared" si="30"/>
        <v>9.0371325373365412</v>
      </c>
      <c r="BB9" s="1">
        <f t="shared" si="31"/>
        <v>6.400725027683758</v>
      </c>
      <c r="BC9" s="1">
        <f t="shared" si="32"/>
        <v>5.3289118552676511</v>
      </c>
      <c r="BD9" s="1">
        <f t="shared" si="33"/>
        <v>0</v>
      </c>
      <c r="BE9">
        <v>0</v>
      </c>
      <c r="BF9">
        <v>0</v>
      </c>
      <c r="BG9">
        <v>0</v>
      </c>
      <c r="BH9">
        <f t="shared" si="34"/>
        <v>0</v>
      </c>
      <c r="BI9">
        <f t="shared" si="35"/>
        <v>0</v>
      </c>
      <c r="BJ9">
        <f t="shared" si="11"/>
        <v>0</v>
      </c>
      <c r="BK9">
        <f t="shared" si="11"/>
        <v>0</v>
      </c>
      <c r="BL9">
        <f t="shared" si="12"/>
        <v>0</v>
      </c>
      <c r="BM9">
        <f t="shared" si="13"/>
        <v>0</v>
      </c>
      <c r="BN9">
        <f t="shared" si="14"/>
        <v>0</v>
      </c>
      <c r="BO9">
        <f t="shared" si="15"/>
        <v>0</v>
      </c>
      <c r="BP9">
        <f t="shared" si="16"/>
        <v>0</v>
      </c>
      <c r="BQ9">
        <f t="shared" si="17"/>
        <v>0</v>
      </c>
      <c r="BR9" s="7">
        <f t="shared" si="56"/>
        <v>4.9056046849131452E-2</v>
      </c>
      <c r="BS9">
        <v>0</v>
      </c>
      <c r="BT9">
        <v>0</v>
      </c>
      <c r="BU9" s="8">
        <f>MAX((BU$3*climate!$I119+BU$4*climate!$I119^2+BU$5*climate!$I119^6)*(K9/K$66)^$BW$1,-99)</f>
        <v>1.2704035971829299</v>
      </c>
      <c r="BV9" s="8">
        <f>MAX((BV$3*climate!$I119+BV$4*climate!$I119^2+BV$5*climate!$I119^6)*(L9/L$66)^$BW$1,-99)</f>
        <v>0.92184854984910536</v>
      </c>
      <c r="BW9" s="8">
        <f>MAX((BW$3*climate!$I119+BW$4*climate!$I119^2+BW$5*climate!$I119^6)*(M9/M$66)^$BW$1,-99)</f>
        <v>0.42159561043296273</v>
      </c>
      <c r="BX9" s="8">
        <f>MAX((BX$3*climate!$M119+BX$4*climate!$M119^2+BX$5*climate!$M119^6)*(K9/K$66)^$BW$1,-99)</f>
        <v>1.2704035971829299</v>
      </c>
      <c r="BY9" s="8">
        <f>MAX((BY$3*climate!$M119+BY$4*climate!$M119^2+BY$5*climate!$M119^6)*(L9/L$66)^$BW$1,-99)</f>
        <v>0.92184854984910536</v>
      </c>
      <c r="BZ9" s="8">
        <f>MAX((BZ$3*climate!$M119+BZ$4*climate!$M119^2+BZ$5*climate!$M119^6)*(M9/M$66)^$BW$1,-99)</f>
        <v>0.42159561043296273</v>
      </c>
      <c r="CA9" s="8">
        <f t="shared" si="36"/>
        <v>0</v>
      </c>
      <c r="CB9" s="8">
        <f t="shared" si="37"/>
        <v>0</v>
      </c>
      <c r="CC9" s="8">
        <f t="shared" si="38"/>
        <v>0</v>
      </c>
      <c r="CD9" s="8">
        <f>MAX((CD$3*climate!$I119+CD$4*climate!$I119^2+CD$5*climate!$I119^6)*(K9/K$66)^$BW$1,-99)</f>
        <v>2.2292576845389739E-2</v>
      </c>
      <c r="CE9" s="8">
        <f>MAX((CE$3*climate!$I119+CE$4*climate!$I119^2+CE$5*climate!$I119^6)*(L9/L$66)^$BW$1,-99)</f>
        <v>1.2442893538833825E-2</v>
      </c>
      <c r="CF9" s="8">
        <f>MAX((CF$3*climate!$I119+CF$4*climate!$I119^2+CF$5*climate!$I119^6)*(M9/M$66)^$BW$1,-99)</f>
        <v>2.7383339824933292E-3</v>
      </c>
      <c r="CG9" s="8">
        <f>MAX((CG$3*climate!$M119+CG$4*climate!$M119^2+CG$5*climate!$M119^6)*(K9/K$66)^$BW$1,-99)</f>
        <v>2.2292576845389739E-2</v>
      </c>
      <c r="CH9" s="8">
        <f>MAX((CH$3*climate!$M119+CH$4*climate!$M119^2+CH$5*climate!$M119^6)*(L9/L$66)^$BW$1,-99)</f>
        <v>1.2442893538833825E-2</v>
      </c>
      <c r="CI9" s="8">
        <f>MAX((CI$3*climate!$M119+CI$4*climate!$M119^2+CI$5*climate!$M119^6)*(M9/M$66)^$BW$1,-99)</f>
        <v>2.7383339824933292E-3</v>
      </c>
      <c r="CJ9" s="8">
        <f t="shared" si="39"/>
        <v>0</v>
      </c>
      <c r="CK9" s="8">
        <f t="shared" si="40"/>
        <v>0</v>
      </c>
      <c r="CL9" s="8">
        <f t="shared" si="41"/>
        <v>0</v>
      </c>
    </row>
    <row r="10" spans="1:90">
      <c r="A10">
        <v>1964</v>
      </c>
      <c r="B10" s="1">
        <v>792.07167807264977</v>
      </c>
      <c r="C10" s="1">
        <v>1275.6171731302509</v>
      </c>
      <c r="D10" s="1">
        <v>1174.1435411999998</v>
      </c>
      <c r="E10" s="7">
        <f t="shared" si="42"/>
        <v>1.1221189204017934E-2</v>
      </c>
      <c r="F10" s="7">
        <f t="shared" si="18"/>
        <v>2.3075207768730399E-2</v>
      </c>
      <c r="G10" s="7">
        <f t="shared" si="19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20"/>
        <v>11870.775933907267</v>
      </c>
      <c r="L10" s="1">
        <f t="shared" si="6"/>
        <v>779.29728031109732</v>
      </c>
      <c r="M10" s="1">
        <f t="shared" si="7"/>
        <v>272.17348556962401</v>
      </c>
      <c r="N10" s="7">
        <f t="shared" si="43"/>
        <v>5.1935523359457392E-2</v>
      </c>
      <c r="O10" s="7">
        <f t="shared" si="21"/>
        <v>7.2869919706941344E-2</v>
      </c>
      <c r="P10" s="7">
        <f t="shared" si="22"/>
        <v>3.5313486037005015E-2</v>
      </c>
      <c r="Q10" s="1">
        <v>2194.1947959999998</v>
      </c>
      <c r="R10" s="1"/>
      <c r="S10" s="1"/>
      <c r="T10" s="1">
        <f t="shared" si="23"/>
        <v>233.36277932201324</v>
      </c>
      <c r="U10" s="1"/>
      <c r="V10" s="1"/>
      <c r="W10" s="7">
        <f t="shared" si="44"/>
        <v>-1.6554046769145847E-2</v>
      </c>
      <c r="X10" s="7"/>
      <c r="Y10" s="7"/>
      <c r="Z10" s="1">
        <v>6132.3114399481883</v>
      </c>
      <c r="AA10" s="1">
        <v>2747.936123</v>
      </c>
      <c r="AB10" s="1">
        <v>415.88456599999927</v>
      </c>
      <c r="AC10" s="8">
        <f t="shared" si="24"/>
        <v>2.7947889818749663</v>
      </c>
      <c r="AD10" s="8"/>
      <c r="AE10" s="8"/>
      <c r="AF10" s="7">
        <f t="shared" si="45"/>
        <v>4.359219243165624E-3</v>
      </c>
      <c r="AG10" s="7"/>
      <c r="AH10" s="7"/>
      <c r="AI10" s="1">
        <f t="shared" si="46"/>
        <v>15365.087481861641</v>
      </c>
      <c r="AJ10" s="1">
        <f t="shared" si="47"/>
        <v>1702.1542422852383</v>
      </c>
      <c r="AK10" s="1">
        <f t="shared" si="48"/>
        <v>536.15362107170415</v>
      </c>
      <c r="AL10" s="10">
        <f t="shared" si="25"/>
        <v>5.9118661542446587</v>
      </c>
      <c r="AM10" s="10">
        <f t="shared" si="25"/>
        <v>0.72899700135653733</v>
      </c>
      <c r="AN10" s="10">
        <f t="shared" si="25"/>
        <v>0.30686199950386001</v>
      </c>
      <c r="AO10" s="7">
        <f t="shared" si="49"/>
        <v>1.8276539118654789E-2</v>
      </c>
      <c r="AP10" s="7">
        <f t="shared" si="26"/>
        <v>2.8144496824265453E-2</v>
      </c>
      <c r="AQ10" s="7">
        <f t="shared" si="26"/>
        <v>2.0372115051398465E-2</v>
      </c>
      <c r="AR10" s="1">
        <f t="shared" si="50"/>
        <v>8473.1167029191784</v>
      </c>
      <c r="AS10" s="1">
        <f t="shared" si="51"/>
        <v>985.14874877082059</v>
      </c>
      <c r="AT10" s="1">
        <f t="shared" si="52"/>
        <v>308.01928898254437</v>
      </c>
      <c r="AU10" s="1">
        <f t="shared" si="53"/>
        <v>1694.6233405838357</v>
      </c>
      <c r="AV10" s="1">
        <f t="shared" si="54"/>
        <v>197.02974975416413</v>
      </c>
      <c r="AW10" s="1">
        <f t="shared" si="55"/>
        <v>61.603857796508876</v>
      </c>
      <c r="AX10" s="1">
        <f t="shared" si="27"/>
        <v>8557.9292253315634</v>
      </c>
      <c r="AY10" s="1">
        <f t="shared" si="28"/>
        <v>617.83348140624571</v>
      </c>
      <c r="AZ10" s="1">
        <f t="shared" si="29"/>
        <v>209.86823377165084</v>
      </c>
      <c r="BA10" s="1">
        <f t="shared" si="30"/>
        <v>9.0546135269415799</v>
      </c>
      <c r="BB10" s="1">
        <f t="shared" si="31"/>
        <v>6.4262189735874653</v>
      </c>
      <c r="BC10" s="1">
        <f t="shared" si="32"/>
        <v>5.3464798755529364</v>
      </c>
      <c r="BD10" s="1">
        <f t="shared" si="33"/>
        <v>0</v>
      </c>
      <c r="BE10">
        <v>0</v>
      </c>
      <c r="BF10">
        <v>0</v>
      </c>
      <c r="BG10">
        <v>0</v>
      </c>
      <c r="BH10">
        <f t="shared" si="34"/>
        <v>0</v>
      </c>
      <c r="BI10">
        <f t="shared" si="35"/>
        <v>0</v>
      </c>
      <c r="BJ10">
        <f t="shared" si="11"/>
        <v>0</v>
      </c>
      <c r="BK10">
        <f t="shared" si="11"/>
        <v>0</v>
      </c>
      <c r="BL10">
        <f t="shared" si="12"/>
        <v>0</v>
      </c>
      <c r="BM10">
        <f t="shared" si="13"/>
        <v>0</v>
      </c>
      <c r="BN10">
        <f t="shared" si="14"/>
        <v>0</v>
      </c>
      <c r="BO10">
        <f t="shared" si="15"/>
        <v>0</v>
      </c>
      <c r="BP10">
        <f t="shared" si="16"/>
        <v>0</v>
      </c>
      <c r="BQ10">
        <f t="shared" si="17"/>
        <v>0</v>
      </c>
      <c r="BR10" s="7">
        <f t="shared" si="56"/>
        <v>6.6708045426669971E-2</v>
      </c>
      <c r="BS10">
        <v>0</v>
      </c>
      <c r="BT10">
        <v>0</v>
      </c>
      <c r="BU10" s="8">
        <f>MAX((BU$3*climate!$I120+BU$4*climate!$I120^2+BU$5*climate!$I120^6)*(K10/K$66)^$BW$1,-99)</f>
        <v>1.2870057151843748</v>
      </c>
      <c r="BV10" s="8">
        <f>MAX((BV$3*climate!$I120+BV$4*climate!$I120^2+BV$5*climate!$I120^6)*(L10/L$66)^$BW$1,-99)</f>
        <v>0.92886091267004656</v>
      </c>
      <c r="BW10" s="8">
        <f>MAX((BW$3*climate!$I120+BW$4*climate!$I120^2+BW$5*climate!$I120^6)*(M10/M$66)^$BW$1,-99)</f>
        <v>0.42817939516269948</v>
      </c>
      <c r="BX10" s="8">
        <f>MAX((BX$3*climate!$M120+BX$4*climate!$M120^2+BX$5*climate!$M120^6)*(K10/K$66)^$BW$1,-99)</f>
        <v>1.2870057151843748</v>
      </c>
      <c r="BY10" s="8">
        <f>MAX((BY$3*climate!$M120+BY$4*climate!$M120^2+BY$5*climate!$M120^6)*(L10/L$66)^$BW$1,-99)</f>
        <v>0.92886091267004656</v>
      </c>
      <c r="BZ10" s="8">
        <f>MAX((BZ$3*climate!$M120+BZ$4*climate!$M120^2+BZ$5*climate!$M120^6)*(M10/M$66)^$BW$1,-99)</f>
        <v>0.42817939516269948</v>
      </c>
      <c r="CA10" s="8">
        <f t="shared" si="36"/>
        <v>0</v>
      </c>
      <c r="CB10" s="8">
        <f t="shared" si="37"/>
        <v>0</v>
      </c>
      <c r="CC10" s="8">
        <f t="shared" si="38"/>
        <v>0</v>
      </c>
      <c r="CD10" s="8">
        <f>MAX((CD$3*climate!$I120+CD$4*climate!$I120^2+CD$5*climate!$I120^6)*(K10/K$66)^$BW$1,-99)</f>
        <v>2.3265417499461542E-2</v>
      </c>
      <c r="CE10" s="8">
        <f>MAX((CE$3*climate!$I120+CE$4*climate!$I120^2+CE$5*climate!$I120^6)*(L10/L$66)^$BW$1,-99)</f>
        <v>1.2922053374867378E-2</v>
      </c>
      <c r="CF10" s="8">
        <f>MAX((CF$3*climate!$I120+CF$4*climate!$I120^2+CF$5*climate!$I120^6)*(M10/M$66)^$BW$1,-99)</f>
        <v>2.8691962952276271E-3</v>
      </c>
      <c r="CG10" s="8">
        <f>MAX((CG$3*climate!$M120+CG$4*climate!$M120^2+CG$5*climate!$M120^6)*(K10/K$66)^$BW$1,-99)</f>
        <v>2.3265417499461542E-2</v>
      </c>
      <c r="CH10" s="8">
        <f>MAX((CH$3*climate!$M120+CH$4*climate!$M120^2+CH$5*climate!$M120^6)*(L10/L$66)^$BW$1,-99)</f>
        <v>1.2922053374867378E-2</v>
      </c>
      <c r="CI10" s="8">
        <f>MAX((CI$3*climate!$M120+CI$4*climate!$M120^2+CI$5*climate!$M120^6)*(M10/M$66)^$BW$1,-99)</f>
        <v>2.8691962952276271E-3</v>
      </c>
      <c r="CJ10" s="8">
        <f t="shared" si="39"/>
        <v>0</v>
      </c>
      <c r="CK10" s="8">
        <f t="shared" si="40"/>
        <v>0</v>
      </c>
      <c r="CL10" s="8">
        <f t="shared" si="41"/>
        <v>0</v>
      </c>
    </row>
    <row r="11" spans="1:90">
      <c r="A11">
        <v>1965</v>
      </c>
      <c r="B11" s="1">
        <v>800.66078402081905</v>
      </c>
      <c r="C11" s="1">
        <v>1305.235463</v>
      </c>
      <c r="D11" s="1">
        <v>1203.382967</v>
      </c>
      <c r="E11" s="7">
        <f t="shared" si="42"/>
        <v>1.0843849345893997E-2</v>
      </c>
      <c r="F11" s="7">
        <f t="shared" si="18"/>
        <v>2.3218792043280922E-2</v>
      </c>
      <c r="G11" s="7">
        <f t="shared" si="19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20"/>
        <v>12399.656778314171</v>
      </c>
      <c r="L11" s="1">
        <f t="shared" si="6"/>
        <v>830.23461070803955</v>
      </c>
      <c r="M11" s="1">
        <f t="shared" si="7"/>
        <v>291.52074910797808</v>
      </c>
      <c r="N11" s="7">
        <f t="shared" si="43"/>
        <v>4.4553182315254292E-2</v>
      </c>
      <c r="O11" s="7">
        <f t="shared" si="21"/>
        <v>6.5363156890022589E-2</v>
      </c>
      <c r="P11" s="7">
        <f t="shared" si="22"/>
        <v>7.1084306753329551E-2</v>
      </c>
      <c r="Q11" s="1">
        <v>2371.6535028912936</v>
      </c>
      <c r="R11" s="1"/>
      <c r="S11" s="1"/>
      <c r="T11" s="1">
        <f t="shared" si="23"/>
        <v>238.88727562627687</v>
      </c>
      <c r="U11" s="1"/>
      <c r="V11" s="1"/>
      <c r="W11" s="7">
        <f t="shared" si="44"/>
        <v>2.3673425215083199E-2</v>
      </c>
      <c r="X11" s="7"/>
      <c r="Y11" s="7"/>
      <c r="Z11" s="1">
        <v>6397.5940110054044</v>
      </c>
      <c r="AA11" s="1">
        <v>2944.6596719999998</v>
      </c>
      <c r="AB11" s="1">
        <v>454.80166899999767</v>
      </c>
      <c r="AC11" s="8">
        <f t="shared" si="24"/>
        <v>2.697524745164531</v>
      </c>
      <c r="AD11" s="8"/>
      <c r="AE11" s="8"/>
      <c r="AF11" s="7">
        <f t="shared" si="45"/>
        <v>-3.4801996623438303E-2</v>
      </c>
      <c r="AG11" s="7"/>
      <c r="AH11" s="7"/>
      <c r="AI11" s="1">
        <f t="shared" si="46"/>
        <v>15523.202074259312</v>
      </c>
      <c r="AJ11" s="1">
        <f t="shared" si="47"/>
        <v>1728.9685678108788</v>
      </c>
      <c r="AK11" s="1">
        <f t="shared" si="48"/>
        <v>544.14211676104264</v>
      </c>
      <c r="AL11" s="10">
        <f t="shared" si="25"/>
        <v>6.019914607276962</v>
      </c>
      <c r="AM11" s="10">
        <f t="shared" si="25"/>
        <v>0.74951425514611547</v>
      </c>
      <c r="AN11" s="10">
        <f t="shared" si="25"/>
        <v>0.3131134274626548</v>
      </c>
      <c r="AO11" s="7">
        <f t="shared" si="49"/>
        <v>1.8276539118654789E-2</v>
      </c>
      <c r="AP11" s="7">
        <f t="shared" si="26"/>
        <v>2.8144496824265453E-2</v>
      </c>
      <c r="AQ11" s="7">
        <f t="shared" si="26"/>
        <v>2.0372115051398465E-2</v>
      </c>
      <c r="AR11" s="1">
        <f t="shared" si="50"/>
        <v>8720.5813749984663</v>
      </c>
      <c r="AS11" s="1">
        <f t="shared" si="51"/>
        <v>1034.8762228127625</v>
      </c>
      <c r="AT11" s="1">
        <f t="shared" si="52"/>
        <v>321.48983707883559</v>
      </c>
      <c r="AU11" s="1">
        <f t="shared" si="53"/>
        <v>1744.1162749996934</v>
      </c>
      <c r="AV11" s="1">
        <f t="shared" si="54"/>
        <v>206.97524456255252</v>
      </c>
      <c r="AW11" s="1">
        <f t="shared" si="55"/>
        <v>64.297967415767118</v>
      </c>
      <c r="AX11" s="1">
        <f t="shared" si="27"/>
        <v>8713.3842936128731</v>
      </c>
      <c r="AY11" s="1">
        <f t="shared" si="28"/>
        <v>634.29243360223506</v>
      </c>
      <c r="AZ11" s="1">
        <f t="shared" si="29"/>
        <v>213.72404023985862</v>
      </c>
      <c r="BA11" s="1">
        <f t="shared" si="30"/>
        <v>9.0726155470331165</v>
      </c>
      <c r="BB11" s="1">
        <f t="shared" si="31"/>
        <v>6.4525100998318834</v>
      </c>
      <c r="BC11" s="1">
        <f t="shared" si="32"/>
        <v>5.3646856512710697</v>
      </c>
      <c r="BD11" s="1">
        <f t="shared" si="33"/>
        <v>0</v>
      </c>
      <c r="BE11">
        <v>0</v>
      </c>
      <c r="BF11">
        <v>0</v>
      </c>
      <c r="BG11">
        <v>0</v>
      </c>
      <c r="BH11">
        <f t="shared" si="34"/>
        <v>0</v>
      </c>
      <c r="BI11">
        <f t="shared" si="35"/>
        <v>0</v>
      </c>
      <c r="BJ11">
        <f t="shared" si="11"/>
        <v>0</v>
      </c>
      <c r="BK11">
        <f t="shared" si="11"/>
        <v>0</v>
      </c>
      <c r="BL11">
        <f t="shared" si="12"/>
        <v>0</v>
      </c>
      <c r="BM11">
        <f t="shared" si="13"/>
        <v>0</v>
      </c>
      <c r="BN11">
        <f t="shared" si="14"/>
        <v>0</v>
      </c>
      <c r="BO11">
        <f t="shared" si="15"/>
        <v>0</v>
      </c>
      <c r="BP11">
        <f t="shared" si="16"/>
        <v>0</v>
      </c>
      <c r="BQ11">
        <f t="shared" si="17"/>
        <v>0</v>
      </c>
      <c r="BR11" s="7">
        <f t="shared" si="56"/>
        <v>6.0303360634894609E-2</v>
      </c>
      <c r="BS11">
        <v>0</v>
      </c>
      <c r="BT11">
        <v>0</v>
      </c>
      <c r="BU11" s="8">
        <f>MAX((BU$3*climate!$I121+BU$4*climate!$I121^2+BU$5*climate!$I121^6)*(K11/K$66)^$BW$1,-99)</f>
        <v>1.3063604450907964</v>
      </c>
      <c r="BV11" s="8">
        <f>MAX((BV$3*climate!$I121+BV$4*climate!$I121^2+BV$5*climate!$I121^6)*(L11/L$66)^$BW$1,-99)</f>
        <v>0.93772256206562565</v>
      </c>
      <c r="BW11" s="8">
        <f>MAX((BW$3*climate!$I121+BW$4*climate!$I121^2+BW$5*climate!$I121^6)*(M11/M$66)^$BW$1,-99)</f>
        <v>0.43123956155809812</v>
      </c>
      <c r="BX11" s="8">
        <f>MAX((BX$3*climate!$M121+BX$4*climate!$M121^2+BX$5*climate!$M121^6)*(K11/K$66)^$BW$1,-99)</f>
        <v>1.3063604450907964</v>
      </c>
      <c r="BY11" s="8">
        <f>MAX((BY$3*climate!$M121+BY$4*climate!$M121^2+BY$5*climate!$M121^6)*(L11/L$66)^$BW$1,-99)</f>
        <v>0.93772256206562565</v>
      </c>
      <c r="BZ11" s="8">
        <f>MAX((BZ$3*climate!$M121+BZ$4*climate!$M121^2+BZ$5*climate!$M121^6)*(M11/M$66)^$BW$1,-99)</f>
        <v>0.43123956155809812</v>
      </c>
      <c r="CA11" s="8">
        <f t="shared" si="36"/>
        <v>0</v>
      </c>
      <c r="CB11" s="8">
        <f t="shared" si="37"/>
        <v>0</v>
      </c>
      <c r="CC11" s="8">
        <f t="shared" si="38"/>
        <v>0</v>
      </c>
      <c r="CD11" s="8">
        <f>MAX((CD$3*climate!$I121+CD$4*climate!$I121^2+CD$5*climate!$I121^6)*(K11/K$66)^$BW$1,-99)</f>
        <v>2.4336362404080138E-2</v>
      </c>
      <c r="CE11" s="8">
        <f>MAX((CE$3*climate!$I121+CE$4*climate!$I121^2+CE$5*climate!$I121^6)*(L11/L$66)^$BW$1,-99)</f>
        <v>1.3450347279716406E-2</v>
      </c>
      <c r="CF11" s="8">
        <f>MAX((CF$3*climate!$I121+CF$4*climate!$I121^2+CF$5*climate!$I121^6)*(M11/M$66)^$BW$1,-99)</f>
        <v>2.9824624103255526E-3</v>
      </c>
      <c r="CG11" s="8">
        <f>MAX((CG$3*climate!$M121+CG$4*climate!$M121^2+CG$5*climate!$M121^6)*(K11/K$66)^$BW$1,-99)</f>
        <v>2.4336362404080138E-2</v>
      </c>
      <c r="CH11" s="8">
        <f>MAX((CH$3*climate!$M121+CH$4*climate!$M121^2+CH$5*climate!$M121^6)*(L11/L$66)^$BW$1,-99)</f>
        <v>1.3450347279716406E-2</v>
      </c>
      <c r="CI11" s="8">
        <f>MAX((CI$3*climate!$M121+CI$4*climate!$M121^2+CI$5*climate!$M121^6)*(M11/M$66)^$BW$1,-99)</f>
        <v>2.9824624103255526E-3</v>
      </c>
      <c r="CJ11" s="8">
        <f t="shared" si="39"/>
        <v>0</v>
      </c>
      <c r="CK11" s="8">
        <f t="shared" si="40"/>
        <v>0</v>
      </c>
      <c r="CL11" s="8">
        <f t="shared" si="41"/>
        <v>0</v>
      </c>
    </row>
    <row r="12" spans="1:90">
      <c r="A12">
        <v>1966</v>
      </c>
      <c r="B12" s="1">
        <v>808.565449944119</v>
      </c>
      <c r="C12" s="1">
        <v>1337.5104560370733</v>
      </c>
      <c r="D12" s="1">
        <v>1233.6147822000003</v>
      </c>
      <c r="E12" s="7">
        <f t="shared" si="42"/>
        <v>9.8726777694839729E-3</v>
      </c>
      <c r="F12" s="7">
        <f t="shared" si="18"/>
        <v>2.472733384280823E-2</v>
      </c>
      <c r="G12" s="7">
        <f t="shared" si="19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20"/>
        <v>12996.075816765251</v>
      </c>
      <c r="L12" s="1">
        <f t="shared" si="6"/>
        <v>854.85668859617681</v>
      </c>
      <c r="M12" s="1">
        <f t="shared" si="7"/>
        <v>291.12409350119117</v>
      </c>
      <c r="N12" s="7">
        <f t="shared" si="43"/>
        <v>4.8099640910558072E-2</v>
      </c>
      <c r="O12" s="7">
        <f t="shared" si="21"/>
        <v>2.9656771195239795E-2</v>
      </c>
      <c r="P12" s="7">
        <f t="shared" si="22"/>
        <v>-1.3606427947260302E-3</v>
      </c>
      <c r="Q12" s="1">
        <v>2485.4318011903943</v>
      </c>
      <c r="R12" s="1"/>
      <c r="S12" s="1"/>
      <c r="T12" s="1">
        <f t="shared" si="23"/>
        <v>236.5235749850483</v>
      </c>
      <c r="U12" s="1"/>
      <c r="V12" s="1"/>
      <c r="W12" s="7">
        <f t="shared" si="44"/>
        <v>-9.8946276440710079E-3</v>
      </c>
      <c r="X12" s="7"/>
      <c r="Y12" s="7"/>
      <c r="Z12" s="1">
        <v>6680.4349658986584</v>
      </c>
      <c r="AA12" s="1">
        <v>3146.7883789999996</v>
      </c>
      <c r="AB12" s="1">
        <v>469.78474300000289</v>
      </c>
      <c r="AC12" s="8">
        <f t="shared" si="24"/>
        <v>2.6878367624889457</v>
      </c>
      <c r="AD12" s="8"/>
      <c r="AE12" s="8"/>
      <c r="AF12" s="7">
        <f t="shared" si="45"/>
        <v>-3.5914342187042259E-3</v>
      </c>
      <c r="AG12" s="7"/>
      <c r="AH12" s="7"/>
      <c r="AI12" s="1">
        <f t="shared" si="46"/>
        <v>15714.998141833074</v>
      </c>
      <c r="AJ12" s="1">
        <f t="shared" si="47"/>
        <v>1763.0469555923435</v>
      </c>
      <c r="AK12" s="1">
        <f t="shared" si="48"/>
        <v>554.02587250070553</v>
      </c>
      <c r="AL12" s="10">
        <f t="shared" si="25"/>
        <v>6.129937812087821</v>
      </c>
      <c r="AM12" s="10">
        <f t="shared" si="25"/>
        <v>0.770608956719817</v>
      </c>
      <c r="AN12" s="10">
        <f t="shared" si="25"/>
        <v>0.31949221023106172</v>
      </c>
      <c r="AO12" s="7">
        <f t="shared" si="49"/>
        <v>1.8276539118654789E-2</v>
      </c>
      <c r="AP12" s="7">
        <f t="shared" si="26"/>
        <v>2.8144496824265453E-2</v>
      </c>
      <c r="AQ12" s="7">
        <f t="shared" si="26"/>
        <v>2.0372115051398465E-2</v>
      </c>
      <c r="AR12" s="1">
        <f t="shared" si="50"/>
        <v>8972.0374855392201</v>
      </c>
      <c r="AS12" s="1">
        <f t="shared" si="51"/>
        <v>1089.242496676193</v>
      </c>
      <c r="AT12" s="1">
        <f t="shared" si="52"/>
        <v>335.82261176253394</v>
      </c>
      <c r="AU12" s="1">
        <f t="shared" si="53"/>
        <v>1794.4074971078442</v>
      </c>
      <c r="AV12" s="1">
        <f t="shared" si="54"/>
        <v>217.84849933523861</v>
      </c>
      <c r="AW12" s="1">
        <f t="shared" si="55"/>
        <v>67.164522352506793</v>
      </c>
      <c r="AX12" s="1">
        <f t="shared" si="27"/>
        <v>8876.9931845683386</v>
      </c>
      <c r="AY12" s="1">
        <f t="shared" si="28"/>
        <v>651.50443752254387</v>
      </c>
      <c r="AZ12" s="1">
        <f t="shared" si="29"/>
        <v>217.78118525047867</v>
      </c>
      <c r="BA12" s="1">
        <f t="shared" si="30"/>
        <v>9.0912181733050801</v>
      </c>
      <c r="BB12" s="1">
        <f t="shared" si="31"/>
        <v>6.4792842077812178</v>
      </c>
      <c r="BC12" s="1">
        <f t="shared" si="32"/>
        <v>5.3834908213242576</v>
      </c>
      <c r="BD12" s="1">
        <f t="shared" si="33"/>
        <v>0</v>
      </c>
      <c r="BE12">
        <v>0</v>
      </c>
      <c r="BF12">
        <v>0</v>
      </c>
      <c r="BG12">
        <v>0</v>
      </c>
      <c r="BH12">
        <f t="shared" si="34"/>
        <v>0</v>
      </c>
      <c r="BI12">
        <f t="shared" si="35"/>
        <v>0</v>
      </c>
      <c r="BJ12">
        <f t="shared" si="11"/>
        <v>0</v>
      </c>
      <c r="BK12">
        <f t="shared" si="11"/>
        <v>0</v>
      </c>
      <c r="BL12">
        <f t="shared" si="12"/>
        <v>0</v>
      </c>
      <c r="BM12">
        <f t="shared" si="13"/>
        <v>0</v>
      </c>
      <c r="BN12">
        <f t="shared" si="14"/>
        <v>0</v>
      </c>
      <c r="BO12">
        <f t="shared" si="15"/>
        <v>0</v>
      </c>
      <c r="BP12">
        <f t="shared" si="16"/>
        <v>0</v>
      </c>
      <c r="BQ12">
        <f t="shared" si="17"/>
        <v>0</v>
      </c>
      <c r="BR12" s="7">
        <f t="shared" si="56"/>
        <v>5.7057664056259894E-2</v>
      </c>
      <c r="BS12">
        <v>0</v>
      </c>
      <c r="BT12">
        <v>0</v>
      </c>
      <c r="BU12" s="8">
        <f>MAX((BU$3*climate!$I122+BU$4*climate!$I122^2+BU$5*climate!$I122^6)*(K12/K$66)^$BW$1,-99)</f>
        <v>1.3251271001850606</v>
      </c>
      <c r="BV12" s="8">
        <f>MAX((BV$3*climate!$I122+BV$4*climate!$I122^2+BV$5*climate!$I122^6)*(L12/L$66)^$BW$1,-99)</f>
        <v>0.95492633262677018</v>
      </c>
      <c r="BW12" s="8">
        <f>MAX((BW$3*climate!$I122+BW$4*climate!$I122^2+BW$5*climate!$I122^6)*(M12/M$66)^$BW$1,-99)</f>
        <v>0.44204391518081948</v>
      </c>
      <c r="BX12" s="8">
        <f>MAX((BX$3*climate!$M122+BX$4*climate!$M122^2+BX$5*climate!$M122^6)*(K12/K$66)^$BW$1,-99)</f>
        <v>1.3251271001850606</v>
      </c>
      <c r="BY12" s="8">
        <f>MAX((BY$3*climate!$M122+BY$4*climate!$M122^2+BY$5*climate!$M122^6)*(L12/L$66)^$BW$1,-99)</f>
        <v>0.95492633262677018</v>
      </c>
      <c r="BZ12" s="8">
        <f>MAX((BZ$3*climate!$M122+BZ$4*climate!$M122^2+BZ$5*climate!$M122^6)*(M12/M$66)^$BW$1,-99)</f>
        <v>0.44204391518081948</v>
      </c>
      <c r="CA12" s="8">
        <f t="shared" si="36"/>
        <v>0</v>
      </c>
      <c r="CB12" s="8">
        <f t="shared" si="37"/>
        <v>0</v>
      </c>
      <c r="CC12" s="8">
        <f t="shared" si="38"/>
        <v>0</v>
      </c>
      <c r="CD12" s="8">
        <f>MAX((CD$3*climate!$I122+CD$4*climate!$I122^2+CD$5*climate!$I122^6)*(K12/K$66)^$BW$1,-99)</f>
        <v>2.544881171169884E-2</v>
      </c>
      <c r="CE12" s="8">
        <f>MAX((CE$3*climate!$I122+CE$4*climate!$I122^2+CE$5*climate!$I122^6)*(L12/L$66)^$BW$1,-99)</f>
        <v>1.4127706356176233E-2</v>
      </c>
      <c r="CF12" s="8">
        <f>MAX((CF$3*climate!$I122+CF$4*climate!$I122^2+CF$5*climate!$I122^6)*(M12/M$66)^$BW$1,-99)</f>
        <v>3.1566584226914024E-3</v>
      </c>
      <c r="CG12" s="8">
        <f>MAX((CG$3*climate!$M122+CG$4*climate!$M122^2+CG$5*climate!$M122^6)*(K12/K$66)^$BW$1,-99)</f>
        <v>2.544881171169884E-2</v>
      </c>
      <c r="CH12" s="8">
        <f>MAX((CH$3*climate!$M122+CH$4*climate!$M122^2+CH$5*climate!$M122^6)*(L12/L$66)^$BW$1,-99)</f>
        <v>1.4127706356176233E-2</v>
      </c>
      <c r="CI12" s="8">
        <f>MAX((CI$3*climate!$M122+CI$4*climate!$M122^2+CI$5*climate!$M122^6)*(M12/M$66)^$BW$1,-99)</f>
        <v>3.1566584226914024E-3</v>
      </c>
      <c r="CJ12" s="8">
        <f t="shared" si="39"/>
        <v>0</v>
      </c>
      <c r="CK12" s="8">
        <f t="shared" si="40"/>
        <v>0</v>
      </c>
      <c r="CL12" s="8">
        <f t="shared" si="41"/>
        <v>0</v>
      </c>
    </row>
    <row r="13" spans="1:90">
      <c r="A13">
        <v>1967</v>
      </c>
      <c r="B13" s="1">
        <v>815.87312639580489</v>
      </c>
      <c r="C13" s="1">
        <v>1368.8453209955549</v>
      </c>
      <c r="D13" s="1">
        <v>1264.7723281999999</v>
      </c>
      <c r="E13" s="7">
        <f t="shared" si="42"/>
        <v>9.0378292223478596E-3</v>
      </c>
      <c r="F13" s="7">
        <f t="shared" si="18"/>
        <v>2.3427753268803642E-2</v>
      </c>
      <c r="G13" s="7">
        <f t="shared" si="19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20"/>
        <v>13450.202697696455</v>
      </c>
      <c r="L13" s="1">
        <f t="shared" si="6"/>
        <v>867.65435758493743</v>
      </c>
      <c r="M13" s="1">
        <f t="shared" si="7"/>
        <v>297.73298924832733</v>
      </c>
      <c r="N13" s="7">
        <f t="shared" si="43"/>
        <v>3.4943385013603168E-2</v>
      </c>
      <c r="O13" s="7">
        <f t="shared" si="21"/>
        <v>1.4970543202716957E-2</v>
      </c>
      <c r="P13" s="7">
        <f t="shared" si="22"/>
        <v>2.2701301248050587E-2</v>
      </c>
      <c r="Q13" s="1">
        <v>2609.7598050683955</v>
      </c>
      <c r="R13" s="1"/>
      <c r="S13" s="1"/>
      <c r="T13" s="1">
        <f t="shared" si="23"/>
        <v>237.82038632290613</v>
      </c>
      <c r="U13" s="1"/>
      <c r="V13" s="1"/>
      <c r="W13" s="7">
        <f t="shared" si="44"/>
        <v>5.4827994965820359E-3</v>
      </c>
      <c r="X13" s="7"/>
      <c r="Y13" s="7"/>
      <c r="Z13" s="1">
        <v>6971.1848429002885</v>
      </c>
      <c r="AA13" s="1">
        <v>3188.9185419999999</v>
      </c>
      <c r="AB13" s="1">
        <v>496.66283300000077</v>
      </c>
      <c r="AC13" s="8">
        <f t="shared" si="24"/>
        <v>2.6711978739811997</v>
      </c>
      <c r="AD13" s="8"/>
      <c r="AE13" s="8"/>
      <c r="AF13" s="7">
        <f t="shared" si="45"/>
        <v>-6.1904386233404551E-3</v>
      </c>
      <c r="AG13" s="7"/>
      <c r="AH13" s="7"/>
      <c r="AI13" s="1">
        <f t="shared" si="46"/>
        <v>15937.90582475761</v>
      </c>
      <c r="AJ13" s="1">
        <f t="shared" si="47"/>
        <v>1804.5907593683478</v>
      </c>
      <c r="AK13" s="1">
        <f t="shared" si="48"/>
        <v>565.7878076031418</v>
      </c>
      <c r="AL13" s="10">
        <f t="shared" si="25"/>
        <v>6.2419718603053651</v>
      </c>
      <c r="AM13" s="10">
        <f t="shared" si="25"/>
        <v>0.79229735805496837</v>
      </c>
      <c r="AN13" s="10">
        <f t="shared" si="25"/>
        <v>0.32600094229591448</v>
      </c>
      <c r="AO13" s="7">
        <f t="shared" si="49"/>
        <v>1.8276539118654789E-2</v>
      </c>
      <c r="AP13" s="7">
        <f t="shared" si="26"/>
        <v>2.8144496824265453E-2</v>
      </c>
      <c r="AQ13" s="7">
        <f t="shared" si="26"/>
        <v>2.0372115051398465E-2</v>
      </c>
      <c r="AR13" s="1">
        <f t="shared" si="50"/>
        <v>9227.9697124185586</v>
      </c>
      <c r="AS13" s="1">
        <f t="shared" si="51"/>
        <v>1146.1658228538163</v>
      </c>
      <c r="AT13" s="1">
        <f t="shared" si="52"/>
        <v>351.0423040633259</v>
      </c>
      <c r="AU13" s="1">
        <f t="shared" si="53"/>
        <v>1845.5939424837118</v>
      </c>
      <c r="AV13" s="1">
        <f t="shared" si="54"/>
        <v>229.23316457076328</v>
      </c>
      <c r="AW13" s="1">
        <f t="shared" si="55"/>
        <v>70.20846081266518</v>
      </c>
      <c r="AX13" s="1">
        <f t="shared" si="27"/>
        <v>9048.4360019886626</v>
      </c>
      <c r="AY13" s="1">
        <f t="shared" si="28"/>
        <v>669.85848891690125</v>
      </c>
      <c r="AZ13" s="1">
        <f t="shared" si="29"/>
        <v>222.04300093309138</v>
      </c>
      <c r="BA13" s="1">
        <f t="shared" si="30"/>
        <v>9.1103472042994973</v>
      </c>
      <c r="BB13" s="1">
        <f t="shared" si="31"/>
        <v>6.507066479505129</v>
      </c>
      <c r="BC13" s="1">
        <f t="shared" si="32"/>
        <v>5.402871061012072</v>
      </c>
      <c r="BD13" s="1">
        <f t="shared" si="33"/>
        <v>0</v>
      </c>
      <c r="BE13">
        <v>0</v>
      </c>
      <c r="BF13">
        <v>0</v>
      </c>
      <c r="BG13">
        <v>0</v>
      </c>
      <c r="BH13">
        <f t="shared" si="34"/>
        <v>0</v>
      </c>
      <c r="BI13">
        <f t="shared" si="35"/>
        <v>0</v>
      </c>
      <c r="BJ13">
        <f t="shared" si="11"/>
        <v>0</v>
      </c>
      <c r="BK13">
        <f t="shared" si="11"/>
        <v>0</v>
      </c>
      <c r="BL13">
        <f t="shared" si="12"/>
        <v>0</v>
      </c>
      <c r="BM13">
        <f t="shared" si="13"/>
        <v>0</v>
      </c>
      <c r="BN13">
        <f t="shared" si="14"/>
        <v>0</v>
      </c>
      <c r="BO13">
        <f t="shared" si="15"/>
        <v>0</v>
      </c>
      <c r="BP13">
        <f t="shared" si="16"/>
        <v>0</v>
      </c>
      <c r="BQ13">
        <f t="shared" si="17"/>
        <v>0</v>
      </c>
      <c r="BR13" s="7">
        <f t="shared" si="56"/>
        <v>4.3895498816708622E-2</v>
      </c>
      <c r="BS13">
        <v>0</v>
      </c>
      <c r="BT13">
        <v>0</v>
      </c>
      <c r="BU13" s="8">
        <f>MAX((BU$3*climate!$I123+BU$4*climate!$I123^2+BU$5*climate!$I123^6)*(K13/K$66)^$BW$1,-99)</f>
        <v>1.3486825831654301</v>
      </c>
      <c r="BV13" s="8">
        <f>MAX((BV$3*climate!$I123+BV$4*climate!$I123^2+BV$5*climate!$I123^6)*(L13/L$66)^$BW$1,-99)</f>
        <v>0.97611553524675199</v>
      </c>
      <c r="BW13" s="8">
        <f>MAX((BW$3*climate!$I123+BW$4*climate!$I123^2+BW$5*climate!$I123^6)*(M13/M$66)^$BW$1,-99)</f>
        <v>0.4504862337426162</v>
      </c>
      <c r="BX13" s="8">
        <f>MAX((BX$3*climate!$M123+BX$4*climate!$M123^2+BX$5*climate!$M123^6)*(K13/K$66)^$BW$1,-99)</f>
        <v>1.3486825831654301</v>
      </c>
      <c r="BY13" s="8">
        <f>MAX((BY$3*climate!$M123+BY$4*climate!$M123^2+BY$5*climate!$M123^6)*(L13/L$66)^$BW$1,-99)</f>
        <v>0.97611553524675199</v>
      </c>
      <c r="BZ13" s="8">
        <f>MAX((BZ$3*climate!$M123+BZ$4*climate!$M123^2+BZ$5*climate!$M123^6)*(M13/M$66)^$BW$1,-99)</f>
        <v>0.4504862337426162</v>
      </c>
      <c r="CA13" s="8">
        <f t="shared" si="36"/>
        <v>0</v>
      </c>
      <c r="CB13" s="8">
        <f t="shared" si="37"/>
        <v>0</v>
      </c>
      <c r="CC13" s="8">
        <f t="shared" si="38"/>
        <v>0</v>
      </c>
      <c r="CD13" s="8">
        <f>MAX((CD$3*climate!$I123+CD$4*climate!$I123^2+CD$5*climate!$I123^6)*(K13/K$66)^$BW$1,-99)</f>
        <v>2.6711812961951815E-2</v>
      </c>
      <c r="CE13" s="8">
        <f>MAX((CE$3*climate!$I123+CE$4*climate!$I123^2+CE$5*climate!$I123^6)*(L13/L$66)^$BW$1,-99)</f>
        <v>1.4901223898439654E-2</v>
      </c>
      <c r="CF13" s="8">
        <f>MAX((CF$3*climate!$I123+CF$4*climate!$I123^2+CF$5*climate!$I123^6)*(M13/M$66)^$BW$1,-99)</f>
        <v>3.3231249473676737E-3</v>
      </c>
      <c r="CG13" s="8">
        <f>MAX((CG$3*climate!$M123+CG$4*climate!$M123^2+CG$5*climate!$M123^6)*(K13/K$66)^$BW$1,-99)</f>
        <v>2.6711812961951815E-2</v>
      </c>
      <c r="CH13" s="8">
        <f>MAX((CH$3*climate!$M123+CH$4*climate!$M123^2+CH$5*climate!$M123^6)*(L13/L$66)^$BW$1,-99)</f>
        <v>1.4901223898439654E-2</v>
      </c>
      <c r="CI13" s="8">
        <f>MAX((CI$3*climate!$M123+CI$4*climate!$M123^2+CI$5*climate!$M123^6)*(M13/M$66)^$BW$1,-99)</f>
        <v>3.3231249473676737E-3</v>
      </c>
      <c r="CJ13" s="8">
        <f t="shared" si="39"/>
        <v>0</v>
      </c>
      <c r="CK13" s="8">
        <f t="shared" si="40"/>
        <v>0</v>
      </c>
      <c r="CL13" s="8">
        <f t="shared" si="41"/>
        <v>0</v>
      </c>
    </row>
    <row r="14" spans="1:90">
      <c r="A14">
        <v>1968</v>
      </c>
      <c r="B14" s="1">
        <v>822.62322241253833</v>
      </c>
      <c r="C14" s="1">
        <v>1400.9943564285577</v>
      </c>
      <c r="D14" s="1">
        <v>1296.6763331999996</v>
      </c>
      <c r="E14" s="7">
        <f t="shared" si="42"/>
        <v>8.2734628686111922E-3</v>
      </c>
      <c r="F14" s="7">
        <f t="shared" si="18"/>
        <v>2.3486244164987902E-2</v>
      </c>
      <c r="G14" s="7">
        <f t="shared" si="19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20"/>
        <v>14147.198057643967</v>
      </c>
      <c r="L14" s="1">
        <f t="shared" si="6"/>
        <v>928.89338556550786</v>
      </c>
      <c r="M14" s="1">
        <f t="shared" si="7"/>
        <v>306.35141038049125</v>
      </c>
      <c r="N14" s="7">
        <f t="shared" si="43"/>
        <v>5.1820435395139697E-2</v>
      </c>
      <c r="O14" s="7">
        <f t="shared" si="21"/>
        <v>7.0579980893573202E-2</v>
      </c>
      <c r="P14" s="7">
        <f t="shared" si="22"/>
        <v>2.8946812894071527E-2</v>
      </c>
      <c r="Q14" s="1">
        <v>2771.6413588603582</v>
      </c>
      <c r="R14" s="1"/>
      <c r="S14" s="1"/>
      <c r="T14" s="1">
        <f t="shared" si="23"/>
        <v>238.15825215926691</v>
      </c>
      <c r="U14" s="1"/>
      <c r="V14" s="1"/>
      <c r="W14" s="7">
        <f t="shared" si="44"/>
        <v>1.4206765096329566E-3</v>
      </c>
      <c r="X14" s="7"/>
      <c r="Y14" s="7"/>
      <c r="Z14" s="1">
        <v>7346.5497552800771</v>
      </c>
      <c r="AA14" s="1">
        <v>3339.6542439999994</v>
      </c>
      <c r="AB14" s="1">
        <v>548.99933499999679</v>
      </c>
      <c r="AC14" s="8">
        <f t="shared" si="24"/>
        <v>2.6506134106401222</v>
      </c>
      <c r="AD14" s="8"/>
      <c r="AE14" s="8"/>
      <c r="AF14" s="7">
        <f t="shared" si="45"/>
        <v>-7.7060795613759225E-3</v>
      </c>
      <c r="AG14" s="7"/>
      <c r="AH14" s="7"/>
      <c r="AI14" s="1">
        <f t="shared" si="46"/>
        <v>16189.709184765563</v>
      </c>
      <c r="AJ14" s="1">
        <f t="shared" si="47"/>
        <v>1853.3648480022762</v>
      </c>
      <c r="AK14" s="1">
        <f t="shared" si="48"/>
        <v>579.41748765549278</v>
      </c>
      <c r="AL14" s="10">
        <f t="shared" si="25"/>
        <v>6.3560535031877787</v>
      </c>
      <c r="AM14" s="10">
        <f t="shared" si="25"/>
        <v>0.81459616853262029</v>
      </c>
      <c r="AN14" s="10">
        <f t="shared" si="25"/>
        <v>0.33264227099923116</v>
      </c>
      <c r="AO14" s="7">
        <f t="shared" si="49"/>
        <v>1.8276539118654789E-2</v>
      </c>
      <c r="AP14" s="7">
        <f t="shared" si="26"/>
        <v>2.8144496824265453E-2</v>
      </c>
      <c r="AQ14" s="7">
        <f t="shared" si="26"/>
        <v>2.0372115051398465E-2</v>
      </c>
      <c r="AR14" s="1">
        <f t="shared" si="50"/>
        <v>9488.468629974448</v>
      </c>
      <c r="AS14" s="1">
        <f t="shared" si="51"/>
        <v>1206.9343731448241</v>
      </c>
      <c r="AT14" s="1">
        <f t="shared" si="52"/>
        <v>367.14787938914418</v>
      </c>
      <c r="AU14" s="1">
        <f t="shared" si="53"/>
        <v>1897.6937259948897</v>
      </c>
      <c r="AV14" s="1">
        <f t="shared" si="54"/>
        <v>241.38687462896485</v>
      </c>
      <c r="AW14" s="1">
        <f t="shared" si="55"/>
        <v>73.429575877828839</v>
      </c>
      <c r="AX14" s="1">
        <f t="shared" si="27"/>
        <v>9227.5232417069437</v>
      </c>
      <c r="AY14" s="1">
        <f t="shared" si="28"/>
        <v>689.18728621951902</v>
      </c>
      <c r="AZ14" s="1">
        <f t="shared" si="29"/>
        <v>226.5162832011157</v>
      </c>
      <c r="BA14" s="1">
        <f t="shared" si="30"/>
        <v>9.1299459536446221</v>
      </c>
      <c r="BB14" s="1">
        <f t="shared" si="31"/>
        <v>6.5355130573268028</v>
      </c>
      <c r="BC14" s="1">
        <f t="shared" si="32"/>
        <v>5.4228168328517414</v>
      </c>
      <c r="BD14" s="1">
        <f t="shared" si="33"/>
        <v>0</v>
      </c>
      <c r="BE14">
        <v>0</v>
      </c>
      <c r="BF14">
        <v>0</v>
      </c>
      <c r="BG14">
        <v>0</v>
      </c>
      <c r="BH14">
        <f t="shared" si="34"/>
        <v>0</v>
      </c>
      <c r="BI14">
        <f t="shared" si="35"/>
        <v>0</v>
      </c>
      <c r="BJ14">
        <f t="shared" si="11"/>
        <v>0</v>
      </c>
      <c r="BK14">
        <f t="shared" si="11"/>
        <v>0</v>
      </c>
      <c r="BL14">
        <f t="shared" si="12"/>
        <v>0</v>
      </c>
      <c r="BM14">
        <f t="shared" si="13"/>
        <v>0</v>
      </c>
      <c r="BN14">
        <f t="shared" si="14"/>
        <v>0</v>
      </c>
      <c r="BO14">
        <f t="shared" si="15"/>
        <v>0</v>
      </c>
      <c r="BP14">
        <f t="shared" si="16"/>
        <v>0</v>
      </c>
      <c r="BQ14">
        <f t="shared" si="17"/>
        <v>0</v>
      </c>
      <c r="BR14" s="7">
        <f t="shared" si="56"/>
        <v>6.3688351418071498E-2</v>
      </c>
      <c r="BS14">
        <v>0</v>
      </c>
      <c r="BT14">
        <v>0</v>
      </c>
      <c r="BU14" s="8">
        <f>MAX((BU$3*climate!$I124+BU$4*climate!$I124^2+BU$5*climate!$I124^6)*(K14/K$66)^$BW$1,-99)</f>
        <v>1.3673386313919547</v>
      </c>
      <c r="BV14" s="8">
        <f>MAX((BV$3*climate!$I124+BV$4*climate!$I124^2+BV$5*climate!$I124^6)*(L14/L$66)^$BW$1,-99)</f>
        <v>0.98469373593806042</v>
      </c>
      <c r="BW14" s="8">
        <f>MAX((BW$3*climate!$I124+BW$4*climate!$I124^2+BW$5*climate!$I124^6)*(M14/M$66)^$BW$1,-99)</f>
        <v>0.45843126086892899</v>
      </c>
      <c r="BX14" s="8">
        <f>MAX((BX$3*climate!$M124+BX$4*climate!$M124^2+BX$5*climate!$M124^6)*(K14/K$66)^$BW$1,-99)</f>
        <v>1.3673386313919547</v>
      </c>
      <c r="BY14" s="8">
        <f>MAX((BY$3*climate!$M124+BY$4*climate!$M124^2+BY$5*climate!$M124^6)*(L14/L$66)^$BW$1,-99)</f>
        <v>0.98469373593806042</v>
      </c>
      <c r="BZ14" s="8">
        <f>MAX((BZ$3*climate!$M124+BZ$4*climate!$M124^2+BZ$5*climate!$M124^6)*(M14/M$66)^$BW$1,-99)</f>
        <v>0.45843126086892899</v>
      </c>
      <c r="CA14" s="8">
        <f t="shared" si="36"/>
        <v>0</v>
      </c>
      <c r="CB14" s="8">
        <f t="shared" si="37"/>
        <v>0</v>
      </c>
      <c r="CC14" s="8">
        <f t="shared" si="38"/>
        <v>0</v>
      </c>
      <c r="CD14" s="8">
        <f>MAX((CD$3*climate!$I124+CD$4*climate!$I124^2+CD$5*climate!$I124^6)*(K14/K$66)^$BW$1,-99)</f>
        <v>2.7938634460944824E-2</v>
      </c>
      <c r="CE14" s="8">
        <f>MAX((CE$3*climate!$I124+CE$4*climate!$I124^2+CE$5*climate!$I124^6)*(L14/L$66)^$BW$1,-99)</f>
        <v>1.5516823790314155E-2</v>
      </c>
      <c r="CF14" s="8">
        <f>MAX((CF$3*climate!$I124+CF$4*climate!$I124^2+CF$5*climate!$I124^6)*(M14/M$66)^$BW$1,-99)</f>
        <v>3.4948278009532385E-3</v>
      </c>
      <c r="CG14" s="8">
        <f>MAX((CG$3*climate!$M124+CG$4*climate!$M124^2+CG$5*climate!$M124^6)*(K14/K$66)^$BW$1,-99)</f>
        <v>2.7938634460944824E-2</v>
      </c>
      <c r="CH14" s="8">
        <f>MAX((CH$3*climate!$M124+CH$4*climate!$M124^2+CH$5*climate!$M124^6)*(L14/L$66)^$BW$1,-99)</f>
        <v>1.5516823790314155E-2</v>
      </c>
      <c r="CI14" s="8">
        <f>MAX((CI$3*climate!$M124+CI$4*climate!$M124^2+CI$5*climate!$M124^6)*(M14/M$66)^$BW$1,-99)</f>
        <v>3.4948278009532385E-3</v>
      </c>
      <c r="CJ14" s="8">
        <f t="shared" si="39"/>
        <v>0</v>
      </c>
      <c r="CK14" s="8">
        <f t="shared" si="40"/>
        <v>0</v>
      </c>
      <c r="CL14" s="8">
        <f t="shared" si="41"/>
        <v>0</v>
      </c>
    </row>
    <row r="15" spans="1:90">
      <c r="A15">
        <v>1969</v>
      </c>
      <c r="B15" s="1">
        <v>831.14216744508656</v>
      </c>
      <c r="C15" s="1">
        <v>1434.8684787736713</v>
      </c>
      <c r="D15" s="1">
        <v>1329.1099802000001</v>
      </c>
      <c r="E15" s="7">
        <f t="shared" si="42"/>
        <v>1.0355828525681954E-2</v>
      </c>
      <c r="F15" s="7">
        <f t="shared" si="18"/>
        <v>2.4178628693027893E-2</v>
      </c>
      <c r="G15" s="7">
        <f t="shared" si="19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20"/>
        <v>14860.457675322026</v>
      </c>
      <c r="L15" s="1">
        <f t="shared" si="6"/>
        <v>960.92249773698404</v>
      </c>
      <c r="M15" s="1">
        <f t="shared" si="7"/>
        <v>318.45456157543998</v>
      </c>
      <c r="N15" s="7">
        <f t="shared" si="43"/>
        <v>5.041702355277855E-2</v>
      </c>
      <c r="O15" s="7">
        <f t="shared" si="21"/>
        <v>3.4480934700570565E-2</v>
      </c>
      <c r="P15" s="7">
        <f t="shared" si="22"/>
        <v>3.9507411374135604E-2</v>
      </c>
      <c r="Q15" s="1">
        <v>2952.370692419564</v>
      </c>
      <c r="R15" s="1"/>
      <c r="S15" s="1"/>
      <c r="T15" s="1">
        <f t="shared" si="23"/>
        <v>239.03603915056789</v>
      </c>
      <c r="U15" s="1"/>
      <c r="V15" s="1"/>
      <c r="W15" s="7">
        <f t="shared" si="44"/>
        <v>3.6857299016199718E-3</v>
      </c>
      <c r="X15" s="7"/>
      <c r="Y15" s="7"/>
      <c r="Z15" s="1">
        <v>7797.5573611812506</v>
      </c>
      <c r="AA15" s="1">
        <v>3617.4698309999994</v>
      </c>
      <c r="AB15" s="1">
        <v>580.34912700000041</v>
      </c>
      <c r="AC15" s="8">
        <f t="shared" si="24"/>
        <v>2.6411173167387387</v>
      </c>
      <c r="AD15" s="8"/>
      <c r="AE15" s="8"/>
      <c r="AF15" s="7">
        <f t="shared" si="45"/>
        <v>-3.5826023754592651E-3</v>
      </c>
      <c r="AG15" s="7"/>
      <c r="AH15" s="7"/>
      <c r="AI15" s="1">
        <f t="shared" si="46"/>
        <v>16468.431992283895</v>
      </c>
      <c r="AJ15" s="1">
        <f t="shared" si="47"/>
        <v>1909.4152378310137</v>
      </c>
      <c r="AK15" s="1">
        <f t="shared" si="48"/>
        <v>594.90531476777232</v>
      </c>
      <c r="AL15" s="10">
        <f t="shared" si="25"/>
        <v>6.4722201636790526</v>
      </c>
      <c r="AM15" s="10">
        <f t="shared" si="25"/>
        <v>0.83752256781094547</v>
      </c>
      <c r="AN15" s="10">
        <f t="shared" si="25"/>
        <v>0.33941889761498595</v>
      </c>
      <c r="AO15" s="7">
        <f t="shared" si="49"/>
        <v>1.8276539118654789E-2</v>
      </c>
      <c r="AP15" s="7">
        <f t="shared" si="26"/>
        <v>2.8144496824265453E-2</v>
      </c>
      <c r="AQ15" s="7">
        <f t="shared" si="26"/>
        <v>2.0372115051398465E-2</v>
      </c>
      <c r="AR15" s="1">
        <f t="shared" si="50"/>
        <v>9775.1624940760612</v>
      </c>
      <c r="AS15" s="1">
        <f t="shared" si="51"/>
        <v>1272.4076491419416</v>
      </c>
      <c r="AT15" s="1">
        <f t="shared" si="52"/>
        <v>384.12654818647798</v>
      </c>
      <c r="AU15" s="1">
        <f t="shared" si="53"/>
        <v>1955.0324988152124</v>
      </c>
      <c r="AV15" s="1">
        <f t="shared" si="54"/>
        <v>254.48152982838835</v>
      </c>
      <c r="AW15" s="1">
        <f t="shared" si="55"/>
        <v>76.825309637295604</v>
      </c>
      <c r="AX15" s="1">
        <f t="shared" si="27"/>
        <v>9408.8957359722972</v>
      </c>
      <c r="AY15" s="1">
        <f t="shared" si="28"/>
        <v>709.42120087796252</v>
      </c>
      <c r="AZ15" s="1">
        <f t="shared" si="29"/>
        <v>231.20828458675831</v>
      </c>
      <c r="BA15" s="1">
        <f t="shared" si="30"/>
        <v>9.1494108756372903</v>
      </c>
      <c r="BB15" s="1">
        <f t="shared" si="31"/>
        <v>6.5644494275399277</v>
      </c>
      <c r="BC15" s="1">
        <f t="shared" si="32"/>
        <v>5.4433189691439452</v>
      </c>
      <c r="BD15" s="1">
        <f t="shared" si="33"/>
        <v>0</v>
      </c>
      <c r="BE15">
        <v>0</v>
      </c>
      <c r="BF15">
        <v>0</v>
      </c>
      <c r="BG15">
        <v>0</v>
      </c>
      <c r="BH15">
        <f t="shared" si="34"/>
        <v>0</v>
      </c>
      <c r="BI15">
        <f t="shared" si="35"/>
        <v>0</v>
      </c>
      <c r="BJ15">
        <f t="shared" si="11"/>
        <v>0</v>
      </c>
      <c r="BK15">
        <f t="shared" si="11"/>
        <v>0</v>
      </c>
      <c r="BL15">
        <f t="shared" si="12"/>
        <v>0</v>
      </c>
      <c r="BM15">
        <f t="shared" si="13"/>
        <v>0</v>
      </c>
      <c r="BN15">
        <f t="shared" si="14"/>
        <v>0</v>
      </c>
      <c r="BO15">
        <f t="shared" si="15"/>
        <v>0</v>
      </c>
      <c r="BP15">
        <f t="shared" si="16"/>
        <v>0</v>
      </c>
      <c r="BQ15">
        <f t="shared" si="17"/>
        <v>0</v>
      </c>
      <c r="BR15" s="7">
        <f t="shared" si="56"/>
        <v>6.1244656585397461E-2</v>
      </c>
      <c r="BS15">
        <v>0</v>
      </c>
      <c r="BT15">
        <v>0</v>
      </c>
      <c r="BU15" s="8">
        <f>MAX((BU$3*climate!$I125+BU$4*climate!$I125^2+BU$5*climate!$I125^6)*(K15/K$66)^$BW$1,-99)</f>
        <v>1.3869630199801237</v>
      </c>
      <c r="BV15" s="8">
        <f>MAX((BV$3*climate!$I125+BV$4*climate!$I125^2+BV$5*climate!$I125^6)*(L15/L$66)^$BW$1,-99)</f>
        <v>1.0020552321751113</v>
      </c>
      <c r="BW15" s="8">
        <f>MAX((BW$3*climate!$I125+BW$4*climate!$I125^2+BW$5*climate!$I125^6)*(M15/M$66)^$BW$1,-99)</f>
        <v>0.4653723109037608</v>
      </c>
      <c r="BX15" s="8">
        <f>MAX((BX$3*climate!$M125+BX$4*climate!$M125^2+BX$5*climate!$M125^6)*(K15/K$66)^$BW$1,-99)</f>
        <v>1.3869630199801237</v>
      </c>
      <c r="BY15" s="8">
        <f>MAX((BY$3*climate!$M125+BY$4*climate!$M125^2+BY$5*climate!$M125^6)*(L15/L$66)^$BW$1,-99)</f>
        <v>1.0020552321751113</v>
      </c>
      <c r="BZ15" s="8">
        <f>MAX((BZ$3*climate!$M125+BZ$4*climate!$M125^2+BZ$5*climate!$M125^6)*(M15/M$66)^$BW$1,-99)</f>
        <v>0.4653723109037608</v>
      </c>
      <c r="CA15" s="8">
        <f t="shared" si="36"/>
        <v>0</v>
      </c>
      <c r="CB15" s="8">
        <f t="shared" si="37"/>
        <v>0</v>
      </c>
      <c r="CC15" s="8">
        <f t="shared" si="38"/>
        <v>0</v>
      </c>
      <c r="CD15" s="8">
        <f>MAX((CD$3*climate!$I125+CD$4*climate!$I125^2+CD$5*climate!$I125^6)*(K15/K$66)^$BW$1,-99)</f>
        <v>2.9247856273973461E-2</v>
      </c>
      <c r="CE15" s="8">
        <f>MAX((CE$3*climate!$I125+CE$4*climate!$I125^2+CE$5*climate!$I125^6)*(L15/L$66)^$BW$1,-99)</f>
        <v>1.6306087094467965E-2</v>
      </c>
      <c r="CF15" s="8">
        <f>MAX((CF$3*climate!$I125+CF$4*climate!$I125^2+CF$5*climate!$I125^6)*(M15/M$66)^$BW$1,-99)</f>
        <v>3.6680648051025276E-3</v>
      </c>
      <c r="CG15" s="8">
        <f>MAX((CG$3*climate!$M125+CG$4*climate!$M125^2+CG$5*climate!$M125^6)*(K15/K$66)^$BW$1,-99)</f>
        <v>2.9247856273973461E-2</v>
      </c>
      <c r="CH15" s="8">
        <f>MAX((CH$3*climate!$M125+CH$4*climate!$M125^2+CH$5*climate!$M125^6)*(L15/L$66)^$BW$1,-99)</f>
        <v>1.6306087094467965E-2</v>
      </c>
      <c r="CI15" s="8">
        <f>MAX((CI$3*climate!$M125+CI$4*climate!$M125^2+CI$5*climate!$M125^6)*(M15/M$66)^$BW$1,-99)</f>
        <v>3.6680648051025276E-3</v>
      </c>
      <c r="CJ15" s="8">
        <f t="shared" si="39"/>
        <v>0</v>
      </c>
      <c r="CK15" s="8">
        <f t="shared" si="40"/>
        <v>0</v>
      </c>
      <c r="CL15" s="8">
        <f t="shared" si="41"/>
        <v>0</v>
      </c>
    </row>
    <row r="16" spans="1:90">
      <c r="A16">
        <v>1970</v>
      </c>
      <c r="B16" s="1">
        <v>838.68260221630339</v>
      </c>
      <c r="C16" s="1">
        <v>1469.36546</v>
      </c>
      <c r="D16" s="1">
        <v>1361.9334650000001</v>
      </c>
      <c r="E16" s="7">
        <f t="shared" si="42"/>
        <v>9.0723766240810022E-3</v>
      </c>
      <c r="F16" s="7">
        <f t="shared" si="18"/>
        <v>2.4041911671104588E-2</v>
      </c>
      <c r="G16" s="7">
        <f t="shared" si="19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20"/>
        <v>15268.913327934199</v>
      </c>
      <c r="L16" s="1">
        <f t="shared" si="6"/>
        <v>1020.2942153499797</v>
      </c>
      <c r="M16" s="1">
        <f t="shared" si="7"/>
        <v>332.42707462745153</v>
      </c>
      <c r="N16" s="7">
        <f t="shared" si="43"/>
        <v>2.7486074893270152E-2</v>
      </c>
      <c r="O16" s="7">
        <f t="shared" si="21"/>
        <v>6.1786166681307542E-2</v>
      </c>
      <c r="P16" s="7">
        <f t="shared" si="22"/>
        <v>4.3876002224265687E-2</v>
      </c>
      <c r="Q16" s="1">
        <v>3224.0732506673107</v>
      </c>
      <c r="R16" s="1"/>
      <c r="S16" s="1"/>
      <c r="T16" s="1">
        <f t="shared" si="23"/>
        <v>251.76719217015059</v>
      </c>
      <c r="U16" s="1"/>
      <c r="V16" s="1"/>
      <c r="W16" s="7">
        <f t="shared" si="44"/>
        <v>5.3260391465754564E-2</v>
      </c>
      <c r="X16" s="7"/>
      <c r="Y16" s="7"/>
      <c r="Z16" s="1">
        <v>8459.1172432894891</v>
      </c>
      <c r="AA16" s="1">
        <v>4005.5741099999991</v>
      </c>
      <c r="AB16" s="1">
        <v>679.83088799999541</v>
      </c>
      <c r="AC16" s="8">
        <f t="shared" si="24"/>
        <v>2.6237360585832352</v>
      </c>
      <c r="AD16" s="8"/>
      <c r="AE16" s="8"/>
      <c r="AF16" s="7">
        <f t="shared" si="45"/>
        <v>-6.5810246464045319E-3</v>
      </c>
      <c r="AG16" s="7"/>
      <c r="AH16" s="7"/>
      <c r="AI16" s="1">
        <f t="shared" si="46"/>
        <v>16776.621291870717</v>
      </c>
      <c r="AJ16" s="1">
        <f t="shared" si="47"/>
        <v>1972.9552438763008</v>
      </c>
      <c r="AK16" s="1">
        <f t="shared" si="48"/>
        <v>612.24009292829078</v>
      </c>
      <c r="AL16" s="10">
        <f t="shared" si="25"/>
        <v>6.5905099486850789</v>
      </c>
      <c r="AM16" s="10">
        <f t="shared" si="25"/>
        <v>0.86109421906095129</v>
      </c>
      <c r="AN16" s="10">
        <f t="shared" si="25"/>
        <v>0.34633357844781726</v>
      </c>
      <c r="AO16" s="7">
        <f t="shared" si="49"/>
        <v>1.8276539118654789E-2</v>
      </c>
      <c r="AP16" s="7">
        <f t="shared" si="26"/>
        <v>2.8144496824265453E-2</v>
      </c>
      <c r="AQ16" s="7">
        <f t="shared" si="26"/>
        <v>2.0372115051398465E-2</v>
      </c>
      <c r="AR16" s="1">
        <f t="shared" si="50"/>
        <v>10063.244565038911</v>
      </c>
      <c r="AS16" s="1">
        <f t="shared" si="51"/>
        <v>1342.0786936942525</v>
      </c>
      <c r="AT16" s="1">
        <f t="shared" si="52"/>
        <v>401.97927867133075</v>
      </c>
      <c r="AU16" s="1">
        <f t="shared" si="53"/>
        <v>2012.6489130077823</v>
      </c>
      <c r="AV16" s="1">
        <f t="shared" si="54"/>
        <v>268.41573873885051</v>
      </c>
      <c r="AW16" s="1">
        <f t="shared" si="55"/>
        <v>80.395855734266149</v>
      </c>
      <c r="AX16" s="1">
        <f t="shared" si="27"/>
        <v>9599.0970013645401</v>
      </c>
      <c r="AY16" s="1">
        <f t="shared" si="28"/>
        <v>730.69837571614221</v>
      </c>
      <c r="AZ16" s="1">
        <f t="shared" si="29"/>
        <v>236.12271171930163</v>
      </c>
      <c r="BA16" s="1">
        <f t="shared" si="30"/>
        <v>9.1694243106739268</v>
      </c>
      <c r="BB16" s="1">
        <f t="shared" si="31"/>
        <v>6.5940007558798834</v>
      </c>
      <c r="BC16" s="1">
        <f t="shared" si="32"/>
        <v>5.4643516348029921</v>
      </c>
      <c r="BD16" s="1">
        <f t="shared" si="33"/>
        <v>0</v>
      </c>
      <c r="BE16">
        <v>0</v>
      </c>
      <c r="BF16">
        <v>0</v>
      </c>
      <c r="BG16">
        <v>0</v>
      </c>
      <c r="BH16">
        <f t="shared" si="34"/>
        <v>0</v>
      </c>
      <c r="BI16">
        <f t="shared" si="35"/>
        <v>0</v>
      </c>
      <c r="BJ16">
        <f t="shared" si="11"/>
        <v>0</v>
      </c>
      <c r="BK16">
        <f t="shared" si="11"/>
        <v>0</v>
      </c>
      <c r="BL16">
        <f t="shared" si="12"/>
        <v>0</v>
      </c>
      <c r="BM16">
        <f t="shared" si="13"/>
        <v>0</v>
      </c>
      <c r="BN16">
        <f t="shared" si="14"/>
        <v>0</v>
      </c>
      <c r="BO16">
        <f t="shared" si="15"/>
        <v>0</v>
      </c>
      <c r="BP16">
        <f t="shared" si="16"/>
        <v>0</v>
      </c>
      <c r="BQ16">
        <f t="shared" si="17"/>
        <v>0</v>
      </c>
      <c r="BR16" s="7">
        <f t="shared" si="56"/>
        <v>4.2710381158745925E-2</v>
      </c>
      <c r="BS16">
        <v>0</v>
      </c>
      <c r="BT16">
        <v>0</v>
      </c>
      <c r="BU16" s="8">
        <f>MAX((BU$3*climate!$I126+BU$4*climate!$I126^2+BU$5*climate!$I126^6)*(K16/K$66)^$BW$1,-99)</f>
        <v>1.4149567681063973</v>
      </c>
      <c r="BV16" s="8">
        <f>MAX((BV$3*climate!$I126+BV$4*climate!$I126^2+BV$5*climate!$I126^6)*(L16/L$66)^$BW$1,-99)</f>
        <v>1.0132914691757853</v>
      </c>
      <c r="BW16" s="8">
        <f>MAX((BW$3*climate!$I126+BW$4*climate!$I126^2+BW$5*climate!$I126^6)*(M16/M$66)^$BW$1,-99)</f>
        <v>0.47198263495064341</v>
      </c>
      <c r="BX16" s="8">
        <f>MAX((BX$3*climate!$M126+BX$4*climate!$M126^2+BX$5*climate!$M126^6)*(K16/K$66)^$BW$1,-99)</f>
        <v>1.4149567681063973</v>
      </c>
      <c r="BY16" s="8">
        <f>MAX((BY$3*climate!$M126+BY$4*climate!$M126^2+BY$5*climate!$M126^6)*(L16/L$66)^$BW$1,-99)</f>
        <v>1.0132914691757853</v>
      </c>
      <c r="BZ16" s="8">
        <f>MAX((BZ$3*climate!$M126+BZ$4*climate!$M126^2+BZ$5*climate!$M126^6)*(M16/M$66)^$BW$1,-99)</f>
        <v>0.47198263495064341</v>
      </c>
      <c r="CA16" s="8">
        <f t="shared" si="36"/>
        <v>0</v>
      </c>
      <c r="CB16" s="8">
        <f t="shared" si="37"/>
        <v>0</v>
      </c>
      <c r="CC16" s="8">
        <f t="shared" si="38"/>
        <v>0</v>
      </c>
      <c r="CD16" s="8">
        <f>MAX((CD$3*climate!$I126+CD$4*climate!$I126^2+CD$5*climate!$I126^6)*(K16/K$66)^$BW$1,-99)</f>
        <v>3.0807773906734802E-2</v>
      </c>
      <c r="CE16" s="8">
        <f>MAX((CE$3*climate!$I126+CE$4*climate!$I126^2+CE$5*climate!$I126^6)*(L16/L$66)^$BW$1,-99)</f>
        <v>1.7035260051308541E-2</v>
      </c>
      <c r="CF16" s="8">
        <f>MAX((CF$3*climate!$I126+CF$4*climate!$I126^2+CF$5*climate!$I126^6)*(M16/M$66)^$BW$1,-99)</f>
        <v>3.8483301418515969E-3</v>
      </c>
      <c r="CG16" s="8">
        <f>MAX((CG$3*climate!$M126+CG$4*climate!$M126^2+CG$5*climate!$M126^6)*(K16/K$66)^$BW$1,-99)</f>
        <v>3.0807773906734802E-2</v>
      </c>
      <c r="CH16" s="8">
        <f>MAX((CH$3*climate!$M126+CH$4*climate!$M126^2+CH$5*climate!$M126^6)*(L16/L$66)^$BW$1,-99)</f>
        <v>1.7035260051308541E-2</v>
      </c>
      <c r="CI16" s="8">
        <f>MAX((CI$3*climate!$M126+CI$4*climate!$M126^2+CI$5*climate!$M126^6)*(M16/M$66)^$BW$1,-99)</f>
        <v>3.8483301418515969E-3</v>
      </c>
      <c r="CJ16" s="8">
        <f t="shared" si="39"/>
        <v>0</v>
      </c>
      <c r="CK16" s="8">
        <f t="shared" si="40"/>
        <v>0</v>
      </c>
      <c r="CL16" s="8">
        <f t="shared" si="41"/>
        <v>0</v>
      </c>
    </row>
    <row r="17" spans="1:90">
      <c r="A17">
        <v>1971</v>
      </c>
      <c r="B17" s="1">
        <v>847.096018199024</v>
      </c>
      <c r="C17" s="1">
        <v>1505.0043741073023</v>
      </c>
      <c r="D17" s="1">
        <v>1395.0753168699603</v>
      </c>
      <c r="E17" s="7">
        <f t="shared" si="42"/>
        <v>1.0031704437992728E-2</v>
      </c>
      <c r="F17" s="7">
        <f t="shared" si="18"/>
        <v>2.4254629006525308E-2</v>
      </c>
      <c r="G17" s="7">
        <f t="shared" si="19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20"/>
        <v>15683.819679483244</v>
      </c>
      <c r="L17" s="1">
        <f t="shared" si="6"/>
        <v>1056.3156192060862</v>
      </c>
      <c r="M17" s="1">
        <f t="shared" si="7"/>
        <v>335.79402433817955</v>
      </c>
      <c r="N17" s="7">
        <f t="shared" si="43"/>
        <v>2.7173273083552107E-2</v>
      </c>
      <c r="O17" s="7">
        <f t="shared" si="21"/>
        <v>3.5304918242382133E-2</v>
      </c>
      <c r="P17" s="7">
        <f t="shared" si="22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23"/>
        <v>254.42178021340607</v>
      </c>
      <c r="U17" s="1">
        <f t="shared" ref="U17:U54" si="57">R17/I17*1000</f>
        <v>966.56782143777843</v>
      </c>
      <c r="V17" s="1">
        <f t="shared" ref="V17:V54" si="58">S17/J17*1000</f>
        <v>962.73501234469597</v>
      </c>
      <c r="W17" s="7">
        <f t="shared" si="44"/>
        <v>1.0543820345986221E-2</v>
      </c>
      <c r="X17" s="7"/>
      <c r="Y17" s="7"/>
      <c r="Z17" s="1">
        <v>8611.4029254657999</v>
      </c>
      <c r="AA17" s="1">
        <v>4367.602351999999</v>
      </c>
      <c r="AB17" s="1">
        <v>723.98260000000209</v>
      </c>
      <c r="AC17" s="8">
        <f t="shared" si="24"/>
        <v>2.5476228902565792</v>
      </c>
      <c r="AD17" s="8">
        <f t="shared" ref="AD17:AD53" si="59">AA17/R17</f>
        <v>2.8423613876819047</v>
      </c>
      <c r="AE17" s="8">
        <f t="shared" ref="AE17:AE53" si="60">AB17/S17</f>
        <v>1.605279812372872</v>
      </c>
      <c r="AF17" s="7">
        <f t="shared" si="45"/>
        <v>-2.9009460794526598E-2</v>
      </c>
      <c r="AG17" s="7"/>
      <c r="AH17" s="7"/>
      <c r="AI17" s="1">
        <f t="shared" si="46"/>
        <v>17111.608075691427</v>
      </c>
      <c r="AJ17" s="1">
        <f t="shared" si="47"/>
        <v>2044.0754582275213</v>
      </c>
      <c r="AK17" s="1">
        <f t="shared" si="48"/>
        <v>631.41193936972786</v>
      </c>
      <c r="AL17" s="10">
        <f t="shared" si="25"/>
        <v>6.710961661574105</v>
      </c>
      <c r="AM17" s="10">
        <f t="shared" si="25"/>
        <v>0.88532928257470556</v>
      </c>
      <c r="AN17" s="10">
        <f t="shared" si="25"/>
        <v>0.35338912595411875</v>
      </c>
      <c r="AO17" s="7">
        <f t="shared" si="49"/>
        <v>1.8276539118654789E-2</v>
      </c>
      <c r="AP17" s="7">
        <f t="shared" si="26"/>
        <v>2.8144496824265453E-2</v>
      </c>
      <c r="AQ17" s="7">
        <f t="shared" si="26"/>
        <v>2.0372115051398465E-2</v>
      </c>
      <c r="AR17" s="1">
        <f t="shared" si="50"/>
        <v>10370.245432814676</v>
      </c>
      <c r="AS17" s="1">
        <f t="shared" si="51"/>
        <v>1416.5582032351531</v>
      </c>
      <c r="AT17" s="1">
        <f t="shared" si="52"/>
        <v>420.72068372216006</v>
      </c>
      <c r="AU17" s="1">
        <f t="shared" si="53"/>
        <v>2074.0490865629354</v>
      </c>
      <c r="AV17" s="1">
        <f t="shared" si="54"/>
        <v>283.31164064703063</v>
      </c>
      <c r="AW17" s="1">
        <f t="shared" si="55"/>
        <v>84.144136744432018</v>
      </c>
      <c r="AX17" s="1">
        <f t="shared" si="27"/>
        <v>9793.6906419297593</v>
      </c>
      <c r="AY17" s="1">
        <f t="shared" si="28"/>
        <v>752.98556076311138</v>
      </c>
      <c r="AZ17" s="1">
        <f t="shared" si="29"/>
        <v>241.26048458292775</v>
      </c>
      <c r="BA17" s="1">
        <f t="shared" si="30"/>
        <v>9.1894936452747071</v>
      </c>
      <c r="BB17" s="1">
        <f t="shared" si="31"/>
        <v>6.6240460520026412</v>
      </c>
      <c r="BC17" s="1">
        <f t="shared" si="32"/>
        <v>5.4858771986858619</v>
      </c>
      <c r="BD17" s="1">
        <f t="shared" si="33"/>
        <v>0</v>
      </c>
      <c r="BE17">
        <v>0</v>
      </c>
      <c r="BF17">
        <v>0</v>
      </c>
      <c r="BG17">
        <v>0</v>
      </c>
      <c r="BH17">
        <f t="shared" si="34"/>
        <v>0</v>
      </c>
      <c r="BI17">
        <f t="shared" si="35"/>
        <v>0</v>
      </c>
      <c r="BJ17">
        <f t="shared" si="11"/>
        <v>0</v>
      </c>
      <c r="BK17">
        <f t="shared" si="11"/>
        <v>0</v>
      </c>
      <c r="BL17">
        <f t="shared" si="12"/>
        <v>0</v>
      </c>
      <c r="BM17">
        <f t="shared" si="13"/>
        <v>0</v>
      </c>
      <c r="BN17">
        <f t="shared" si="14"/>
        <v>0</v>
      </c>
      <c r="BO17">
        <f t="shared" si="15"/>
        <v>0</v>
      </c>
      <c r="BP17">
        <f t="shared" si="16"/>
        <v>0</v>
      </c>
      <c r="BQ17">
        <f t="shared" si="17"/>
        <v>0</v>
      </c>
      <c r="BR17" s="7">
        <f t="shared" si="56"/>
        <v>3.9722867351116742E-2</v>
      </c>
      <c r="BS17">
        <v>0</v>
      </c>
      <c r="BT17">
        <v>0</v>
      </c>
      <c r="BU17" s="8">
        <f>MAX((BU$3*climate!$I127+BU$4*climate!$I127^2+BU$5*climate!$I127^6)*(K17/K$66)^$BW$1,-99)</f>
        <v>1.4440239730703825</v>
      </c>
      <c r="BV17" s="8">
        <f>MAX((BV$3*climate!$I127+BV$4*climate!$I127^2+BV$5*climate!$I127^6)*(L17/L$66)^$BW$1,-99)</f>
        <v>1.0313964095411179</v>
      </c>
      <c r="BW17" s="8">
        <f>MAX((BW$3*climate!$I127+BW$4*climate!$I127^2+BW$5*climate!$I127^6)*(M17/M$66)^$BW$1,-99)</f>
        <v>0.48272120103510163</v>
      </c>
      <c r="BX17" s="8">
        <f>MAX((BX$3*climate!$M127+BX$4*climate!$M127^2+BX$5*climate!$M127^6)*(K17/K$66)^$BW$1,-99)</f>
        <v>1.4440239730703825</v>
      </c>
      <c r="BY17" s="8">
        <f>MAX((BY$3*climate!$M127+BY$4*climate!$M127^2+BY$5*climate!$M127^6)*(L17/L$66)^$BW$1,-99)</f>
        <v>1.0313964095411179</v>
      </c>
      <c r="BZ17" s="8">
        <f>MAX((BZ$3*climate!$M127+BZ$4*climate!$M127^2+BZ$5*climate!$M127^6)*(M17/M$66)^$BW$1,-99)</f>
        <v>0.48272120103510163</v>
      </c>
      <c r="CA17" s="8">
        <f t="shared" si="36"/>
        <v>0</v>
      </c>
      <c r="CB17" s="8">
        <f t="shared" si="37"/>
        <v>0</v>
      </c>
      <c r="CC17" s="8">
        <f t="shared" si="38"/>
        <v>0</v>
      </c>
      <c r="CD17" s="8">
        <f>MAX((CD$3*climate!$I127+CD$4*climate!$I127^2+CD$5*climate!$I127^6)*(K17/K$66)^$BW$1,-99)</f>
        <v>3.2479191258327128E-2</v>
      </c>
      <c r="CE17" s="8">
        <f>MAX((CE$3*climate!$I127+CE$4*climate!$I127^2+CE$5*climate!$I127^6)*(L17/L$66)^$BW$1,-99)</f>
        <v>1.7924012789813017E-2</v>
      </c>
      <c r="CF17" s="8">
        <f>MAX((CF$3*climate!$I127+CF$4*climate!$I127^2+CF$5*climate!$I127^6)*(M17/M$66)^$BW$1,-99)</f>
        <v>4.0739855974792957E-3</v>
      </c>
      <c r="CG17" s="8">
        <f>MAX((CG$3*climate!$M127+CG$4*climate!$M127^2+CG$5*climate!$M127^6)*(K17/K$66)^$BW$1,-99)</f>
        <v>3.2479191258327128E-2</v>
      </c>
      <c r="CH17" s="8">
        <f>MAX((CH$3*climate!$M127+CH$4*climate!$M127^2+CH$5*climate!$M127^6)*(L17/L$66)^$BW$1,-99)</f>
        <v>1.7924012789813017E-2</v>
      </c>
      <c r="CI17" s="8">
        <f>MAX((CI$3*climate!$M127+CI$4*climate!$M127^2+CI$5*climate!$M127^6)*(M17/M$66)^$BW$1,-99)</f>
        <v>4.0739855974792957E-3</v>
      </c>
      <c r="CJ17" s="8">
        <f t="shared" si="39"/>
        <v>0</v>
      </c>
      <c r="CK17" s="8">
        <f t="shared" si="40"/>
        <v>0</v>
      </c>
      <c r="CL17" s="8">
        <f t="shared" si="41"/>
        <v>0</v>
      </c>
    </row>
    <row r="18" spans="1:90">
      <c r="A18">
        <v>1972</v>
      </c>
      <c r="B18" s="1">
        <v>854.9765232280613</v>
      </c>
      <c r="C18" s="1">
        <v>1539.1415411257376</v>
      </c>
      <c r="D18" s="1">
        <v>1428.5731519977162</v>
      </c>
      <c r="E18" s="7">
        <f t="shared" si="42"/>
        <v>9.3029654959206898E-3</v>
      </c>
      <c r="F18" s="7">
        <f t="shared" si="18"/>
        <v>2.268243707841977E-2</v>
      </c>
      <c r="G18" s="7">
        <f t="shared" si="19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20"/>
        <v>16384.195990758039</v>
      </c>
      <c r="L18" s="1">
        <f t="shared" si="6"/>
        <v>1095.1045930105074</v>
      </c>
      <c r="M18" s="1">
        <f t="shared" si="7"/>
        <v>338.40809822518537</v>
      </c>
      <c r="N18" s="7">
        <f t="shared" si="43"/>
        <v>4.4655978300425891E-2</v>
      </c>
      <c r="O18" s="7">
        <f t="shared" si="21"/>
        <v>3.6721007527631189E-2</v>
      </c>
      <c r="P18" s="7">
        <f t="shared" si="22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23"/>
        <v>253.30737992558272</v>
      </c>
      <c r="U18" s="1">
        <f t="shared" si="57"/>
        <v>960.46139471253696</v>
      </c>
      <c r="V18" s="1">
        <f t="shared" si="58"/>
        <v>962.13777894225257</v>
      </c>
      <c r="W18" s="7">
        <f t="shared" si="44"/>
        <v>-4.3801292754440668E-3</v>
      </c>
      <c r="X18" s="7">
        <f t="shared" ref="X18:X54" si="61">U18/U17-1</f>
        <v>-6.3176391659285347E-3</v>
      </c>
      <c r="Y18" s="7">
        <f t="shared" ref="Y18:Y54" si="62">V18/V17-1</f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8">
        <f t="shared" si="24"/>
        <v>2.5416490259019571</v>
      </c>
      <c r="AD18" s="8">
        <f t="shared" si="59"/>
        <v>2.83461239009165</v>
      </c>
      <c r="AE18" s="8">
        <f t="shared" si="60"/>
        <v>1.6520463245264814</v>
      </c>
      <c r="AF18" s="7">
        <f t="shared" si="45"/>
        <v>-2.3448777986213587E-3</v>
      </c>
      <c r="AG18" s="7">
        <f t="shared" ref="AG18:AG53" si="63">AD18/AD17-1</f>
        <v>-2.7262534679217687E-3</v>
      </c>
      <c r="AH18" s="7">
        <f t="shared" ref="AH18:AH53" si="64">AE18/AE17-1</f>
        <v>2.9132934827406087E-2</v>
      </c>
      <c r="AI18" s="1">
        <f t="shared" si="46"/>
        <v>17474.49635468522</v>
      </c>
      <c r="AJ18" s="1">
        <f t="shared" si="47"/>
        <v>2122.9795530517999</v>
      </c>
      <c r="AK18" s="1">
        <f t="shared" si="48"/>
        <v>652.41488217718711</v>
      </c>
      <c r="AL18" s="10">
        <f t="shared" si="25"/>
        <v>6.8336148149056566</v>
      </c>
      <c r="AM18" s="10">
        <f t="shared" si="25"/>
        <v>0.91024642975655856</v>
      </c>
      <c r="AN18" s="10">
        <f t="shared" si="25"/>
        <v>0.36058840988596919</v>
      </c>
      <c r="AO18" s="7">
        <f t="shared" si="49"/>
        <v>1.8276539118654789E-2</v>
      </c>
      <c r="AP18" s="7">
        <f t="shared" si="26"/>
        <v>2.8144496824265453E-2</v>
      </c>
      <c r="AQ18" s="7">
        <f t="shared" si="26"/>
        <v>2.0372115051398465E-2</v>
      </c>
      <c r="AR18" s="1">
        <f t="shared" si="50"/>
        <v>10683.038186891064</v>
      </c>
      <c r="AS18" s="1">
        <f t="shared" si="51"/>
        <v>1494.0701681461387</v>
      </c>
      <c r="AT18" s="1">
        <f t="shared" si="52"/>
        <v>440.39108862598613</v>
      </c>
      <c r="AU18" s="1">
        <f t="shared" si="53"/>
        <v>2136.607637378213</v>
      </c>
      <c r="AV18" s="1">
        <f t="shared" si="54"/>
        <v>298.81403362922777</v>
      </c>
      <c r="AW18" s="1">
        <f t="shared" si="55"/>
        <v>88.078217725197234</v>
      </c>
      <c r="AX18" s="1">
        <f t="shared" si="27"/>
        <v>9996.099679140696</v>
      </c>
      <c r="AY18" s="1">
        <f t="shared" si="28"/>
        <v>776.57324071877974</v>
      </c>
      <c r="AZ18" s="1">
        <f t="shared" si="29"/>
        <v>246.61871211013221</v>
      </c>
      <c r="BA18" s="1">
        <f t="shared" si="30"/>
        <v>9.2099502638079542</v>
      </c>
      <c r="BB18" s="1">
        <f t="shared" si="31"/>
        <v>6.6548909597360772</v>
      </c>
      <c r="BC18" s="1">
        <f t="shared" si="32"/>
        <v>5.5078434682656328</v>
      </c>
      <c r="BD18" s="1">
        <f t="shared" si="33"/>
        <v>0</v>
      </c>
      <c r="BE18">
        <v>0</v>
      </c>
      <c r="BF18">
        <v>0</v>
      </c>
      <c r="BG18">
        <v>0</v>
      </c>
      <c r="BH18">
        <f t="shared" si="34"/>
        <v>0</v>
      </c>
      <c r="BI18">
        <f t="shared" si="35"/>
        <v>0</v>
      </c>
      <c r="BJ18">
        <f t="shared" si="11"/>
        <v>0</v>
      </c>
      <c r="BK18">
        <f t="shared" si="11"/>
        <v>0</v>
      </c>
      <c r="BL18">
        <f t="shared" si="12"/>
        <v>0</v>
      </c>
      <c r="BM18">
        <f t="shared" si="13"/>
        <v>0</v>
      </c>
      <c r="BN18">
        <f t="shared" si="14"/>
        <v>0</v>
      </c>
      <c r="BO18">
        <f t="shared" si="15"/>
        <v>0</v>
      </c>
      <c r="BP18">
        <f t="shared" si="16"/>
        <v>0</v>
      </c>
      <c r="BQ18">
        <f t="shared" si="17"/>
        <v>0</v>
      </c>
      <c r="BR18" s="7">
        <f t="shared" si="56"/>
        <v>5.4298112984421332E-2</v>
      </c>
      <c r="BS18">
        <v>0</v>
      </c>
      <c r="BT18">
        <v>0</v>
      </c>
      <c r="BU18" s="8">
        <f>MAX((BU$3*climate!$I128+BU$4*climate!$I128^2+BU$5*climate!$I128^6)*(K18/K$66)^$BW$1,-99)</f>
        <v>1.4678299411050071</v>
      </c>
      <c r="BV18" s="8">
        <f>MAX((BV$3*climate!$I128+BV$4*climate!$I128^2+BV$5*climate!$I128^6)*(L18/L$66)^$BW$1,-99)</f>
        <v>1.0496799496676497</v>
      </c>
      <c r="BW18" s="8">
        <f>MAX((BW$3*climate!$I128+BW$4*climate!$I128^2+BW$5*climate!$I128^6)*(M18/M$66)^$BW$1,-99)</f>
        <v>0.49405662334905781</v>
      </c>
      <c r="BX18" s="8">
        <f>MAX((BX$3*climate!$M128+BX$4*climate!$M128^2+BX$5*climate!$M128^6)*(K18/K$66)^$BW$1,-99)</f>
        <v>1.4678299411050071</v>
      </c>
      <c r="BY18" s="8">
        <f>MAX((BY$3*climate!$M128+BY$4*climate!$M128^2+BY$5*climate!$M128^6)*(L18/L$66)^$BW$1,-99)</f>
        <v>1.0496799496676497</v>
      </c>
      <c r="BZ18" s="8">
        <f>MAX((BZ$3*climate!$M128+BZ$4*climate!$M128^2+BZ$5*climate!$M128^6)*(M18/M$66)^$BW$1,-99)</f>
        <v>0.49405662334905781</v>
      </c>
      <c r="CA18" s="8">
        <f t="shared" si="36"/>
        <v>0</v>
      </c>
      <c r="CB18" s="8">
        <f t="shared" si="37"/>
        <v>0</v>
      </c>
      <c r="CC18" s="8">
        <f t="shared" si="38"/>
        <v>0</v>
      </c>
      <c r="CD18" s="8">
        <f>MAX((CD$3*climate!$I128+CD$4*climate!$I128^2+CD$5*climate!$I128^6)*(K18/K$66)^$BW$1,-99)</f>
        <v>3.4121740352344117E-2</v>
      </c>
      <c r="CE18" s="8">
        <f>MAX((CE$3*climate!$I128+CE$4*climate!$I128^2+CE$5*climate!$I128^6)*(L18/L$66)^$BW$1,-99)</f>
        <v>1.8866288535143723E-2</v>
      </c>
      <c r="CF18" s="8">
        <f>MAX((CF$3*climate!$I128+CF$4*climate!$I128^2+CF$5*climate!$I128^6)*(M18/M$66)^$BW$1,-99)</f>
        <v>4.3184737444009009E-3</v>
      </c>
      <c r="CG18" s="8">
        <f>MAX((CG$3*climate!$M128+CG$4*climate!$M128^2+CG$5*climate!$M128^6)*(K18/K$66)^$BW$1,-99)</f>
        <v>3.4121740352344117E-2</v>
      </c>
      <c r="CH18" s="8">
        <f>MAX((CH$3*climate!$M128+CH$4*climate!$M128^2+CH$5*climate!$M128^6)*(L18/L$66)^$BW$1,-99)</f>
        <v>1.8866288535143723E-2</v>
      </c>
      <c r="CI18" s="8">
        <f>MAX((CI$3*climate!$M128+CI$4*climate!$M128^2+CI$5*climate!$M128^6)*(M18/M$66)^$BW$1,-99)</f>
        <v>4.3184737444009009E-3</v>
      </c>
      <c r="CJ18" s="8">
        <f t="shared" si="39"/>
        <v>0</v>
      </c>
      <c r="CK18" s="8">
        <f t="shared" si="40"/>
        <v>0</v>
      </c>
      <c r="CL18" s="8">
        <f t="shared" si="41"/>
        <v>0</v>
      </c>
    </row>
    <row r="19" spans="1:90">
      <c r="A19">
        <v>1973</v>
      </c>
      <c r="B19" s="1">
        <v>862.01640312724589</v>
      </c>
      <c r="C19" s="1">
        <v>1572.4156197948987</v>
      </c>
      <c r="D19" s="1">
        <v>1462.6966421977168</v>
      </c>
      <c r="E19" s="7">
        <f t="shared" si="42"/>
        <v>8.234003750892116E-3</v>
      </c>
      <c r="F19" s="7">
        <f t="shared" si="18"/>
        <v>2.1618595678227326E-2</v>
      </c>
      <c r="G19" s="7">
        <f t="shared" si="19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20"/>
        <v>17285.569341438746</v>
      </c>
      <c r="L19" s="1">
        <f t="shared" si="6"/>
        <v>1159.7824956716206</v>
      </c>
      <c r="M19" s="1">
        <f t="shared" si="7"/>
        <v>347.52943617096099</v>
      </c>
      <c r="N19" s="7">
        <f t="shared" si="43"/>
        <v>5.5014805193318805E-2</v>
      </c>
      <c r="O19" s="7">
        <f t="shared" si="21"/>
        <v>5.906093634701115E-2</v>
      </c>
      <c r="P19" s="7">
        <f t="shared" si="22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23"/>
        <v>251.13148147524893</v>
      </c>
      <c r="U19" s="1">
        <f t="shared" si="57"/>
        <v>934.74464407668324</v>
      </c>
      <c r="V19" s="1">
        <f t="shared" si="58"/>
        <v>953.358521329567</v>
      </c>
      <c r="W19" s="7">
        <f t="shared" si="44"/>
        <v>-8.5899528508527334E-3</v>
      </c>
      <c r="X19" s="7">
        <f t="shared" si="61"/>
        <v>-2.6775413126886471E-2</v>
      </c>
      <c r="Y19" s="7">
        <f t="shared" si="62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8">
        <f t="shared" si="24"/>
        <v>2.5535858110607683</v>
      </c>
      <c r="AD19" s="8">
        <f t="shared" si="59"/>
        <v>2.8535309635613215</v>
      </c>
      <c r="AE19" s="8">
        <f t="shared" si="60"/>
        <v>1.6872467626084724</v>
      </c>
      <c r="AF19" s="7">
        <f t="shared" si="45"/>
        <v>4.69647265895623E-3</v>
      </c>
      <c r="AG19" s="7">
        <f t="shared" si="63"/>
        <v>6.6741306627322583E-3</v>
      </c>
      <c r="AH19" s="7">
        <f t="shared" si="64"/>
        <v>2.1307173751365927E-2</v>
      </c>
      <c r="AI19" s="1">
        <f t="shared" si="46"/>
        <v>17863.65435659491</v>
      </c>
      <c r="AJ19" s="1">
        <f t="shared" si="47"/>
        <v>2209.4956313758476</v>
      </c>
      <c r="AK19" s="1">
        <f t="shared" si="48"/>
        <v>675.25161168466559</v>
      </c>
      <c r="AL19" s="10">
        <f t="shared" si="25"/>
        <v>6.958509643392099</v>
      </c>
      <c r="AM19" s="10">
        <f t="shared" si="25"/>
        <v>0.93586485750814097</v>
      </c>
      <c r="AN19" s="10">
        <f t="shared" si="25"/>
        <v>0.36793435845836697</v>
      </c>
      <c r="AO19" s="7">
        <f t="shared" si="49"/>
        <v>1.8276539118654789E-2</v>
      </c>
      <c r="AP19" s="7">
        <f t="shared" si="26"/>
        <v>2.8144496824265453E-2</v>
      </c>
      <c r="AQ19" s="7">
        <f t="shared" si="26"/>
        <v>2.0372115051398465E-2</v>
      </c>
      <c r="AR19" s="1">
        <f t="shared" si="50"/>
        <v>10998.228005256095</v>
      </c>
      <c r="AS19" s="1">
        <f t="shared" si="51"/>
        <v>1575.1635313878005</v>
      </c>
      <c r="AT19" s="1">
        <f t="shared" si="52"/>
        <v>461.09125173390214</v>
      </c>
      <c r="AU19" s="1">
        <f t="shared" si="53"/>
        <v>2199.6456010512188</v>
      </c>
      <c r="AV19" s="1">
        <f t="shared" si="54"/>
        <v>315.03270627756012</v>
      </c>
      <c r="AW19" s="1">
        <f t="shared" si="55"/>
        <v>92.218250346780437</v>
      </c>
      <c r="AX19" s="1">
        <f t="shared" si="27"/>
        <v>10206.977932537184</v>
      </c>
      <c r="AY19" s="1">
        <f t="shared" si="28"/>
        <v>801.39805865996698</v>
      </c>
      <c r="AZ19" s="1">
        <f t="shared" si="29"/>
        <v>252.18694754975729</v>
      </c>
      <c r="BA19" s="1">
        <f t="shared" si="30"/>
        <v>9.2308268764081358</v>
      </c>
      <c r="BB19" s="1">
        <f t="shared" si="31"/>
        <v>6.686357775763331</v>
      </c>
      <c r="BC19" s="1">
        <f t="shared" si="32"/>
        <v>5.5301706678289362</v>
      </c>
      <c r="BD19" s="1">
        <f t="shared" si="33"/>
        <v>0</v>
      </c>
      <c r="BE19">
        <v>0</v>
      </c>
      <c r="BF19">
        <v>0</v>
      </c>
      <c r="BG19">
        <v>0</v>
      </c>
      <c r="BH19">
        <f t="shared" si="34"/>
        <v>0</v>
      </c>
      <c r="BI19">
        <f t="shared" si="35"/>
        <v>0</v>
      </c>
      <c r="BJ19">
        <f t="shared" si="11"/>
        <v>0</v>
      </c>
      <c r="BK19">
        <f t="shared" si="11"/>
        <v>0</v>
      </c>
      <c r="BL19">
        <f t="shared" si="12"/>
        <v>0</v>
      </c>
      <c r="BM19">
        <f t="shared" si="13"/>
        <v>0</v>
      </c>
      <c r="BN19">
        <f t="shared" si="14"/>
        <v>0</v>
      </c>
      <c r="BO19">
        <f t="shared" si="15"/>
        <v>0</v>
      </c>
      <c r="BP19">
        <f t="shared" si="16"/>
        <v>0</v>
      </c>
      <c r="BQ19">
        <f t="shared" si="17"/>
        <v>0</v>
      </c>
      <c r="BR19" s="7">
        <f t="shared" si="56"/>
        <v>6.5238655288747838E-2</v>
      </c>
      <c r="BS19">
        <v>0</v>
      </c>
      <c r="BT19">
        <v>0</v>
      </c>
      <c r="BU19" s="8">
        <f>MAX((BU$3*climate!$I129+BU$4*climate!$I129^2+BU$5*climate!$I129^6)*(K19/K$66)^$BW$1,-99)</f>
        <v>1.4886572974165462</v>
      </c>
      <c r="BV19" s="8">
        <f>MAX((BV$3*climate!$I129+BV$4*climate!$I129^2+BV$5*climate!$I129^6)*(L19/L$66)^$BW$1,-99)</f>
        <v>1.0627907857158678</v>
      </c>
      <c r="BW19" s="8">
        <f>MAX((BW$3*climate!$I129+BW$4*climate!$I129^2+BW$5*climate!$I129^6)*(M19/M$66)^$BW$1,-99)</f>
        <v>0.50333092511490563</v>
      </c>
      <c r="BX19" s="8">
        <f>MAX((BX$3*climate!$M129+BX$4*climate!$M129^2+BX$5*climate!$M129^6)*(K19/K$66)^$BW$1,-99)</f>
        <v>1.4886572974165462</v>
      </c>
      <c r="BY19" s="8">
        <f>MAX((BY$3*climate!$M129+BY$4*climate!$M129^2+BY$5*climate!$M129^6)*(L19/L$66)^$BW$1,-99)</f>
        <v>1.0627907857158678</v>
      </c>
      <c r="BZ19" s="8">
        <f>MAX((BZ$3*climate!$M129+BZ$4*climate!$M129^2+BZ$5*climate!$M129^6)*(M19/M$66)^$BW$1,-99)</f>
        <v>0.50333092511490563</v>
      </c>
      <c r="CA19" s="8">
        <f t="shared" si="36"/>
        <v>0</v>
      </c>
      <c r="CB19" s="8">
        <f t="shared" si="37"/>
        <v>0</v>
      </c>
      <c r="CC19" s="8">
        <f t="shared" si="38"/>
        <v>0</v>
      </c>
      <c r="CD19" s="8">
        <f>MAX((CD$3*climate!$I129+CD$4*climate!$I129^2+CD$5*climate!$I129^6)*(K19/K$66)^$BW$1,-99)</f>
        <v>3.5782915007476566E-2</v>
      </c>
      <c r="CE19" s="8">
        <f>MAX((CE$3*climate!$I129+CE$4*climate!$I129^2+CE$5*climate!$I129^6)*(L19/L$66)^$BW$1,-99)</f>
        <v>1.9765711913015852E-2</v>
      </c>
      <c r="CF19" s="8">
        <f>MAX((CF$3*climate!$I129+CF$4*climate!$I129^2+CF$5*climate!$I129^6)*(M19/M$66)^$BW$1,-99)</f>
        <v>4.5591392957192107E-3</v>
      </c>
      <c r="CG19" s="8">
        <f>MAX((CG$3*climate!$M129+CG$4*climate!$M129^2+CG$5*climate!$M129^6)*(K19/K$66)^$BW$1,-99)</f>
        <v>3.5782915007476566E-2</v>
      </c>
      <c r="CH19" s="8">
        <f>MAX((CH$3*climate!$M129+CH$4*climate!$M129^2+CH$5*climate!$M129^6)*(L19/L$66)^$BW$1,-99)</f>
        <v>1.9765711913015852E-2</v>
      </c>
      <c r="CI19" s="8">
        <f>MAX((CI$3*climate!$M129+CI$4*climate!$M129^2+CI$5*climate!$M129^6)*(M19/M$66)^$BW$1,-99)</f>
        <v>4.5591392957192107E-3</v>
      </c>
      <c r="CJ19" s="8">
        <f t="shared" si="39"/>
        <v>0</v>
      </c>
      <c r="CK19" s="8">
        <f t="shared" si="40"/>
        <v>0</v>
      </c>
      <c r="CL19" s="8">
        <f t="shared" si="41"/>
        <v>0</v>
      </c>
    </row>
    <row r="20" spans="1:90">
      <c r="A20">
        <v>1974</v>
      </c>
      <c r="B20" s="1">
        <v>870.12616462236304</v>
      </c>
      <c r="C20" s="1">
        <v>1604.3170882150407</v>
      </c>
      <c r="D20" s="1">
        <v>1497.8354094699612</v>
      </c>
      <c r="E20" s="7">
        <f t="shared" si="42"/>
        <v>9.4078969561326442E-3</v>
      </c>
      <c r="F20" s="7">
        <f t="shared" si="18"/>
        <v>2.0288190996412991E-2</v>
      </c>
      <c r="G20" s="7">
        <f t="shared" si="19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20"/>
        <v>17349.570095876647</v>
      </c>
      <c r="L20" s="1">
        <f t="shared" si="6"/>
        <v>1205.9742283933499</v>
      </c>
      <c r="M20" s="1">
        <f t="shared" si="7"/>
        <v>359.18800643393951</v>
      </c>
      <c r="N20" s="7">
        <f t="shared" si="43"/>
        <v>3.702554030689198E-3</v>
      </c>
      <c r="O20" s="7">
        <f t="shared" si="21"/>
        <v>3.9827927127819018E-2</v>
      </c>
      <c r="P20" s="7">
        <f t="shared" si="22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23"/>
        <v>244.90376906154114</v>
      </c>
      <c r="U20" s="1">
        <f t="shared" si="57"/>
        <v>922.20792846727261</v>
      </c>
      <c r="V20" s="1">
        <f t="shared" si="58"/>
        <v>933.54702847794022</v>
      </c>
      <c r="W20" s="7">
        <f t="shared" si="44"/>
        <v>-2.4798612970081124E-2</v>
      </c>
      <c r="X20" s="7">
        <f t="shared" si="61"/>
        <v>-1.3411914889112975E-2</v>
      </c>
      <c r="Y20" s="7">
        <f t="shared" si="62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8">
        <f t="shared" si="24"/>
        <v>2.5209714956491069</v>
      </c>
      <c r="AD20" s="8">
        <f t="shared" si="59"/>
        <v>2.8281856834735843</v>
      </c>
      <c r="AE20" s="8">
        <f t="shared" si="60"/>
        <v>1.6578699567928139</v>
      </c>
      <c r="AF20" s="7">
        <f t="shared" si="45"/>
        <v>-1.2771967666171058E-2</v>
      </c>
      <c r="AG20" s="7">
        <f t="shared" si="63"/>
        <v>-8.8820764208933367E-3</v>
      </c>
      <c r="AH20" s="7">
        <f t="shared" si="64"/>
        <v>-1.7411090343561919E-2</v>
      </c>
      <c r="AI20" s="1">
        <f t="shared" si="46"/>
        <v>18276.934521986637</v>
      </c>
      <c r="AJ20" s="1">
        <f t="shared" si="47"/>
        <v>2303.5787745158232</v>
      </c>
      <c r="AK20" s="1">
        <f t="shared" si="48"/>
        <v>699.94470086297952</v>
      </c>
      <c r="AL20" s="10">
        <f t="shared" si="25"/>
        <v>7.0856871170970912</v>
      </c>
      <c r="AM20" s="10">
        <f t="shared" si="25"/>
        <v>0.96220430301822046</v>
      </c>
      <c r="AN20" s="10">
        <f t="shared" si="25"/>
        <v>0.37542995954024333</v>
      </c>
      <c r="AO20" s="7">
        <f t="shared" si="49"/>
        <v>1.8276539118654789E-2</v>
      </c>
      <c r="AP20" s="7">
        <f t="shared" si="26"/>
        <v>2.8144496824265453E-2</v>
      </c>
      <c r="AQ20" s="7">
        <f t="shared" si="26"/>
        <v>2.0372115051398465E-2</v>
      </c>
      <c r="AR20" s="1">
        <f t="shared" si="50"/>
        <v>11335.180101454052</v>
      </c>
      <c r="AS20" s="1">
        <f t="shared" si="51"/>
        <v>1659.5107723979504</v>
      </c>
      <c r="AT20" s="1">
        <f t="shared" si="52"/>
        <v>482.96198435475236</v>
      </c>
      <c r="AU20" s="1">
        <f t="shared" si="53"/>
        <v>2267.0360202908105</v>
      </c>
      <c r="AV20" s="1">
        <f t="shared" si="54"/>
        <v>331.90215447959008</v>
      </c>
      <c r="AW20" s="1">
        <f t="shared" si="55"/>
        <v>96.592396870950481</v>
      </c>
      <c r="AX20" s="1">
        <f t="shared" si="27"/>
        <v>10421.642802913346</v>
      </c>
      <c r="AY20" s="1">
        <f t="shared" si="28"/>
        <v>827.52258120958766</v>
      </c>
      <c r="AZ20" s="1">
        <f t="shared" si="29"/>
        <v>257.95196524331499</v>
      </c>
      <c r="BA20" s="1">
        <f t="shared" si="30"/>
        <v>9.2516399615094631</v>
      </c>
      <c r="BB20" s="1">
        <f t="shared" si="31"/>
        <v>6.7184363953496948</v>
      </c>
      <c r="BC20" s="1">
        <f t="shared" si="32"/>
        <v>5.55277338636028</v>
      </c>
      <c r="BD20" s="1">
        <f t="shared" si="33"/>
        <v>0</v>
      </c>
      <c r="BE20">
        <v>0</v>
      </c>
      <c r="BF20">
        <v>0</v>
      </c>
      <c r="BG20">
        <v>0</v>
      </c>
      <c r="BH20">
        <f t="shared" si="34"/>
        <v>0</v>
      </c>
      <c r="BI20">
        <f t="shared" si="35"/>
        <v>0</v>
      </c>
      <c r="BJ20">
        <f t="shared" si="11"/>
        <v>0</v>
      </c>
      <c r="BK20">
        <f t="shared" si="11"/>
        <v>0</v>
      </c>
      <c r="BL20">
        <f t="shared" si="12"/>
        <v>0</v>
      </c>
      <c r="BM20">
        <f t="shared" si="13"/>
        <v>0</v>
      </c>
      <c r="BN20">
        <f t="shared" si="14"/>
        <v>0</v>
      </c>
      <c r="BO20">
        <f t="shared" si="15"/>
        <v>0</v>
      </c>
      <c r="BP20">
        <f t="shared" si="16"/>
        <v>0</v>
      </c>
      <c r="BQ20">
        <f t="shared" si="17"/>
        <v>0</v>
      </c>
      <c r="BR20" s="7">
        <f t="shared" si="56"/>
        <v>1.9535829404214056E-2</v>
      </c>
      <c r="BS20">
        <v>0</v>
      </c>
      <c r="BT20">
        <v>0</v>
      </c>
      <c r="BU20" s="8">
        <f>MAX((BU$3*climate!$I130+BU$4*climate!$I130^2+BU$5*climate!$I130^6)*(K20/K$66)^$BW$1,-99)</f>
        <v>1.5290474081231948</v>
      </c>
      <c r="BV20" s="8">
        <f>MAX((BV$3*climate!$I130+BV$4*climate!$I130^2+BV$5*climate!$I130^6)*(L20/L$66)^$BW$1,-99)</f>
        <v>1.0812015592384736</v>
      </c>
      <c r="BW20" s="8">
        <f>MAX((BW$3*climate!$I130+BW$4*climate!$I130^2+BW$5*climate!$I130^6)*(M20/M$66)^$BW$1,-99)</f>
        <v>0.51201089327408722</v>
      </c>
      <c r="BX20" s="8">
        <f>MAX((BX$3*climate!$M130+BX$4*climate!$M130^2+BX$5*climate!$M130^6)*(K20/K$66)^$BW$1,-99)</f>
        <v>1.5290474081231948</v>
      </c>
      <c r="BY20" s="8">
        <f>MAX((BY$3*climate!$M130+BY$4*climate!$M130^2+BY$5*climate!$M130^6)*(L20/L$66)^$BW$1,-99)</f>
        <v>1.0812015592384736</v>
      </c>
      <c r="BZ20" s="8">
        <f>MAX((BZ$3*climate!$M130+BZ$4*climate!$M130^2+BZ$5*climate!$M130^6)*(M20/M$66)^$BW$1,-99)</f>
        <v>0.51201089327408722</v>
      </c>
      <c r="CA20" s="8">
        <f t="shared" si="36"/>
        <v>0</v>
      </c>
      <c r="CB20" s="8">
        <f t="shared" si="37"/>
        <v>0</v>
      </c>
      <c r="CC20" s="8">
        <f t="shared" si="38"/>
        <v>0</v>
      </c>
      <c r="CD20" s="8">
        <f>MAX((CD$3*climate!$I130+CD$4*climate!$I130^2+CD$5*climate!$I130^6)*(K20/K$66)^$BW$1,-99)</f>
        <v>3.8022536550913193E-2</v>
      </c>
      <c r="CE20" s="8">
        <f>MAX((CE$3*climate!$I130+CE$4*climate!$I130^2+CE$5*climate!$I130^6)*(L20/L$66)^$BW$1,-99)</f>
        <v>2.0817824302606269E-2</v>
      </c>
      <c r="CF20" s="8">
        <f>MAX((CF$3*climate!$I130+CF$4*climate!$I130^2+CF$5*climate!$I130^6)*(M20/M$66)^$BW$1,-99)</f>
        <v>4.8088953386148442E-3</v>
      </c>
      <c r="CG20" s="8">
        <f>MAX((CG$3*climate!$M130+CG$4*climate!$M130^2+CG$5*climate!$M130^6)*(K20/K$66)^$BW$1,-99)</f>
        <v>3.8022536550913193E-2</v>
      </c>
      <c r="CH20" s="8">
        <f>MAX((CH$3*climate!$M130+CH$4*climate!$M130^2+CH$5*climate!$M130^6)*(L20/L$66)^$BW$1,-99)</f>
        <v>2.0817824302606269E-2</v>
      </c>
      <c r="CI20" s="8">
        <f>MAX((CI$3*climate!$M130+CI$4*climate!$M130^2+CI$5*climate!$M130^6)*(M20/M$66)^$BW$1,-99)</f>
        <v>4.8088953386148442E-3</v>
      </c>
      <c r="CJ20" s="8">
        <f t="shared" si="39"/>
        <v>0</v>
      </c>
      <c r="CK20" s="8">
        <f t="shared" si="40"/>
        <v>0</v>
      </c>
      <c r="CL20" s="8">
        <f t="shared" si="41"/>
        <v>0</v>
      </c>
    </row>
    <row r="21" spans="1:90">
      <c r="A21">
        <v>1975</v>
      </c>
      <c r="B21" s="1">
        <v>877.79244192356566</v>
      </c>
      <c r="C21" s="1">
        <v>1634.0269719999999</v>
      </c>
      <c r="D21" s="1">
        <v>1534.260575</v>
      </c>
      <c r="E21" s="7">
        <f t="shared" si="42"/>
        <v>8.8105353141860743E-3</v>
      </c>
      <c r="F21" s="7">
        <f t="shared" si="18"/>
        <v>1.8518710548682371E-2</v>
      </c>
      <c r="G21" s="7">
        <f t="shared" si="19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20"/>
        <v>17228.237350138545</v>
      </c>
      <c r="L21" s="1">
        <f t="shared" si="6"/>
        <v>1244.8236972192326</v>
      </c>
      <c r="M21" s="1">
        <f t="shared" si="7"/>
        <v>366.79990767294532</v>
      </c>
      <c r="N21" s="7">
        <f t="shared" si="43"/>
        <v>-6.9934151144723788E-3</v>
      </c>
      <c r="O21" s="7">
        <f t="shared" si="21"/>
        <v>3.2214178305982166E-2</v>
      </c>
      <c r="P21" s="7">
        <f t="shared" si="22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23"/>
        <v>239.41517390052832</v>
      </c>
      <c r="U21" s="1">
        <f t="shared" si="57"/>
        <v>931.35755780438399</v>
      </c>
      <c r="V21" s="1">
        <f t="shared" si="58"/>
        <v>928.01965757292055</v>
      </c>
      <c r="W21" s="7">
        <f t="shared" si="44"/>
        <v>-2.2411231897511597E-2</v>
      </c>
      <c r="X21" s="7">
        <f t="shared" si="61"/>
        <v>9.9214385982544506E-3</v>
      </c>
      <c r="Y21" s="7">
        <f t="shared" si="62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8">
        <f t="shared" si="24"/>
        <v>2.4988921333566081</v>
      </c>
      <c r="AD21" s="8">
        <f t="shared" si="59"/>
        <v>2.8289948800713747</v>
      </c>
      <c r="AE21" s="8">
        <f t="shared" si="60"/>
        <v>1.6524296755249401</v>
      </c>
      <c r="AF21" s="7">
        <f t="shared" si="45"/>
        <v>-8.7582752643594608E-3</v>
      </c>
      <c r="AG21" s="7">
        <f t="shared" si="63"/>
        <v>2.8611862457217363E-4</v>
      </c>
      <c r="AH21" s="7">
        <f t="shared" si="64"/>
        <v>-3.2814885423209095E-3</v>
      </c>
      <c r="AI21" s="1">
        <f t="shared" si="46"/>
        <v>18716.277090078787</v>
      </c>
      <c r="AJ21" s="1">
        <f t="shared" si="47"/>
        <v>2405.123051543831</v>
      </c>
      <c r="AK21" s="1">
        <f t="shared" si="48"/>
        <v>726.542627647632</v>
      </c>
      <c r="AL21" s="10">
        <f t="shared" si="25"/>
        <v>7.2151889548752646</v>
      </c>
      <c r="AM21" s="10">
        <f t="shared" si="25"/>
        <v>0.98928505896881136</v>
      </c>
      <c r="AN21" s="10">
        <f t="shared" si="25"/>
        <v>0.38307826186973903</v>
      </c>
      <c r="AO21" s="7">
        <f t="shared" si="49"/>
        <v>1.8276539118654789E-2</v>
      </c>
      <c r="AP21" s="7">
        <f t="shared" si="26"/>
        <v>2.8144496824265453E-2</v>
      </c>
      <c r="AQ21" s="7">
        <f t="shared" si="26"/>
        <v>2.0372115051398465E-2</v>
      </c>
      <c r="AR21" s="1">
        <f t="shared" si="50"/>
        <v>11678.984230124415</v>
      </c>
      <c r="AS21" s="1">
        <f t="shared" si="51"/>
        <v>1746.4505244378474</v>
      </c>
      <c r="AT21" s="1">
        <f t="shared" si="52"/>
        <v>506.12644371242999</v>
      </c>
      <c r="AU21" s="1">
        <f t="shared" si="53"/>
        <v>2335.7968460248831</v>
      </c>
      <c r="AV21" s="1">
        <f t="shared" si="54"/>
        <v>349.2901048875695</v>
      </c>
      <c r="AW21" s="1">
        <f t="shared" si="55"/>
        <v>101.225288742486</v>
      </c>
      <c r="AX21" s="1">
        <f t="shared" si="27"/>
        <v>10643.959708316897</v>
      </c>
      <c r="AY21" s="1">
        <f t="shared" si="28"/>
        <v>855.04122238581886</v>
      </c>
      <c r="AZ21" s="1">
        <f t="shared" si="29"/>
        <v>263.90638042038199</v>
      </c>
      <c r="BA21" s="1">
        <f t="shared" si="30"/>
        <v>9.2727478467011721</v>
      </c>
      <c r="BB21" s="1">
        <f t="shared" si="31"/>
        <v>6.7511496810912828</v>
      </c>
      <c r="BC21" s="1">
        <f t="shared" si="32"/>
        <v>5.575594420634145</v>
      </c>
      <c r="BD21" s="1">
        <f t="shared" si="33"/>
        <v>0</v>
      </c>
      <c r="BE21">
        <v>0</v>
      </c>
      <c r="BF21">
        <v>0</v>
      </c>
      <c r="BG21">
        <v>0</v>
      </c>
      <c r="BH21">
        <f t="shared" si="34"/>
        <v>0</v>
      </c>
      <c r="BI21">
        <f t="shared" si="35"/>
        <v>0</v>
      </c>
      <c r="BJ21">
        <f t="shared" si="11"/>
        <v>0</v>
      </c>
      <c r="BK21">
        <f t="shared" si="11"/>
        <v>0</v>
      </c>
      <c r="BL21">
        <f t="shared" si="12"/>
        <v>0</v>
      </c>
      <c r="BM21">
        <f t="shared" si="13"/>
        <v>0</v>
      </c>
      <c r="BN21">
        <f t="shared" si="14"/>
        <v>0</v>
      </c>
      <c r="BO21">
        <f t="shared" si="15"/>
        <v>0</v>
      </c>
      <c r="BP21">
        <f t="shared" si="16"/>
        <v>0</v>
      </c>
      <c r="BQ21">
        <f t="shared" si="17"/>
        <v>0</v>
      </c>
      <c r="BR21" s="7">
        <f t="shared" si="56"/>
        <v>8.5704070243604047E-3</v>
      </c>
      <c r="BS21">
        <v>0</v>
      </c>
      <c r="BT21">
        <v>0</v>
      </c>
      <c r="BU21" s="8">
        <f>MAX((BU$3*climate!$I131+BU$4*climate!$I131^2+BU$5*climate!$I131^6)*(K21/K$66)^$BW$1,-99)</f>
        <v>1.5748661722479731</v>
      </c>
      <c r="BV21" s="8">
        <f>MAX((BV$3*climate!$I131+BV$4*climate!$I131^2+BV$5*climate!$I131^6)*(L21/L$66)^$BW$1,-99)</f>
        <v>1.1020002473599462</v>
      </c>
      <c r="BW21" s="8">
        <f>MAX((BW$3*climate!$I131+BW$4*climate!$I131^2+BW$5*climate!$I131^6)*(M21/M$66)^$BW$1,-99)</f>
        <v>0.52239059563849355</v>
      </c>
      <c r="BX21" s="8">
        <f>MAX((BX$3*climate!$M131+BX$4*climate!$M131^2+BX$5*climate!$M131^6)*(K21/K$66)^$BW$1,-99)</f>
        <v>1.5748661722479731</v>
      </c>
      <c r="BY21" s="8">
        <f>MAX((BY$3*climate!$M131+BY$4*climate!$M131^2+BY$5*climate!$M131^6)*(L21/L$66)^$BW$1,-99)</f>
        <v>1.1020002473599462</v>
      </c>
      <c r="BZ21" s="8">
        <f>MAX((BZ$3*climate!$M131+BZ$4*climate!$M131^2+BZ$5*climate!$M131^6)*(M21/M$66)^$BW$1,-99)</f>
        <v>0.52239059563849355</v>
      </c>
      <c r="CA21" s="8">
        <f t="shared" si="36"/>
        <v>0</v>
      </c>
      <c r="CB21" s="8">
        <f t="shared" si="37"/>
        <v>0</v>
      </c>
      <c r="CC21" s="8">
        <f t="shared" si="38"/>
        <v>0</v>
      </c>
      <c r="CD21" s="8">
        <f>MAX((CD$3*climate!$I131+CD$4*climate!$I131^2+CD$5*climate!$I131^6)*(K21/K$66)^$BW$1,-99)</f>
        <v>4.0527405288287244E-2</v>
      </c>
      <c r="CE21" s="8">
        <f>MAX((CE$3*climate!$I131+CE$4*climate!$I131^2+CE$5*climate!$I131^6)*(L21/L$66)^$BW$1,-99)</f>
        <v>2.1975298307263989E-2</v>
      </c>
      <c r="CF21" s="8">
        <f>MAX((CF$3*climate!$I131+CF$4*climate!$I131^2+CF$5*climate!$I131^6)*(M21/M$66)^$BW$1,-99)</f>
        <v>5.0896697952776048E-3</v>
      </c>
      <c r="CG21" s="8">
        <f>MAX((CG$3*climate!$M131+CG$4*climate!$M131^2+CG$5*climate!$M131^6)*(K21/K$66)^$BW$1,-99)</f>
        <v>4.0527405288287244E-2</v>
      </c>
      <c r="CH21" s="8">
        <f>MAX((CH$3*climate!$M131+CH$4*climate!$M131^2+CH$5*climate!$M131^6)*(L21/L$66)^$BW$1,-99)</f>
        <v>2.1975298307263989E-2</v>
      </c>
      <c r="CI21" s="8">
        <f>MAX((CI$3*climate!$M131+CI$4*climate!$M131^2+CI$5*climate!$M131^6)*(M21/M$66)^$BW$1,-99)</f>
        <v>5.0896697952776048E-3</v>
      </c>
      <c r="CJ21" s="8">
        <f t="shared" si="39"/>
        <v>0</v>
      </c>
      <c r="CK21" s="8">
        <f t="shared" si="40"/>
        <v>0</v>
      </c>
      <c r="CL21" s="8">
        <f t="shared" si="41"/>
        <v>0</v>
      </c>
    </row>
    <row r="22" spans="1:90">
      <c r="A22">
        <v>1976</v>
      </c>
      <c r="B22" s="1">
        <v>883.92349629919272</v>
      </c>
      <c r="C22" s="1">
        <v>1662.2165939494678</v>
      </c>
      <c r="D22" s="1">
        <v>1572.0799859437618</v>
      </c>
      <c r="E22" s="7">
        <f t="shared" si="42"/>
        <v>6.9846288060895212E-3</v>
      </c>
      <c r="F22" s="7">
        <f t="shared" si="18"/>
        <v>1.7251625849825869E-2</v>
      </c>
      <c r="G22" s="7">
        <f t="shared" si="19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20"/>
        <v>17932.758017666725</v>
      </c>
      <c r="L22" s="1">
        <f t="shared" si="6"/>
        <v>1298.187201914672</v>
      </c>
      <c r="M22" s="1">
        <f t="shared" si="7"/>
        <v>378.36243498398869</v>
      </c>
      <c r="N22" s="7">
        <f t="shared" si="43"/>
        <v>4.0893369020279735E-2</v>
      </c>
      <c r="O22" s="7">
        <f t="shared" si="21"/>
        <v>4.2868323293207E-2</v>
      </c>
      <c r="P22" s="7">
        <f t="shared" si="22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23"/>
        <v>243.05387961291987</v>
      </c>
      <c r="U22" s="1">
        <f t="shared" si="57"/>
        <v>918.92731212169167</v>
      </c>
      <c r="V22" s="1">
        <f t="shared" si="58"/>
        <v>912.48467178528426</v>
      </c>
      <c r="W22" s="7">
        <f t="shared" si="44"/>
        <v>1.519830866653149E-2</v>
      </c>
      <c r="X22" s="7">
        <f t="shared" si="61"/>
        <v>-1.3346373343440576E-2</v>
      </c>
      <c r="Y22" s="7">
        <f t="shared" si="62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8">
        <f t="shared" si="24"/>
        <v>2.4636134916384531</v>
      </c>
      <c r="AD22" s="8">
        <f t="shared" si="59"/>
        <v>2.8412829323529851</v>
      </c>
      <c r="AE22" s="8">
        <f t="shared" si="60"/>
        <v>1.7017794034614855</v>
      </c>
      <c r="AF22" s="7">
        <f t="shared" si="45"/>
        <v>-1.411771290454511E-2</v>
      </c>
      <c r="AG22" s="7">
        <f t="shared" si="63"/>
        <v>4.3436106470791103E-3</v>
      </c>
      <c r="AH22" s="7">
        <f t="shared" si="64"/>
        <v>2.9864948970290017E-2</v>
      </c>
      <c r="AI22" s="1">
        <f t="shared" si="46"/>
        <v>19180.446227095796</v>
      </c>
      <c r="AJ22" s="1">
        <f t="shared" si="47"/>
        <v>2513.9008512770179</v>
      </c>
      <c r="AK22" s="1">
        <f t="shared" si="48"/>
        <v>755.1136536253548</v>
      </c>
      <c r="AL22" s="10">
        <f t="shared" si="25"/>
        <v>7.3470576380575281</v>
      </c>
      <c r="AM22" s="10">
        <f t="shared" si="25"/>
        <v>1.0171279891692524</v>
      </c>
      <c r="AN22" s="10">
        <f t="shared" si="25"/>
        <v>0.39088237629423911</v>
      </c>
      <c r="AO22" s="7">
        <f t="shared" si="49"/>
        <v>1.8276539118654789E-2</v>
      </c>
      <c r="AP22" s="7">
        <f t="shared" si="26"/>
        <v>2.8144496824265453E-2</v>
      </c>
      <c r="AQ22" s="7">
        <f t="shared" si="26"/>
        <v>2.0372115051398465E-2</v>
      </c>
      <c r="AR22" s="1">
        <f t="shared" si="50"/>
        <v>12017.57748462935</v>
      </c>
      <c r="AS22" s="1">
        <f t="shared" si="51"/>
        <v>1836.5185746661264</v>
      </c>
      <c r="AT22" s="1">
        <f t="shared" si="52"/>
        <v>530.67455630187533</v>
      </c>
      <c r="AU22" s="1">
        <f t="shared" si="53"/>
        <v>2403.5154969258701</v>
      </c>
      <c r="AV22" s="1">
        <f t="shared" si="54"/>
        <v>367.30371493322531</v>
      </c>
      <c r="AW22" s="1">
        <f t="shared" si="55"/>
        <v>106.13491126037508</v>
      </c>
      <c r="AX22" s="1">
        <f t="shared" si="27"/>
        <v>10876.577020472469</v>
      </c>
      <c r="AY22" s="1">
        <f t="shared" si="28"/>
        <v>883.88893786820529</v>
      </c>
      <c r="AZ22" s="1">
        <f t="shared" si="29"/>
        <v>270.04964686109003</v>
      </c>
      <c r="BA22" s="1">
        <f t="shared" si="30"/>
        <v>9.2943668588202399</v>
      </c>
      <c r="BB22" s="1">
        <f t="shared" si="31"/>
        <v>6.7843314188490975</v>
      </c>
      <c r="BC22" s="1">
        <f t="shared" si="32"/>
        <v>5.598605819358319</v>
      </c>
      <c r="BD22" s="1">
        <f t="shared" si="33"/>
        <v>0</v>
      </c>
      <c r="BE22">
        <v>0</v>
      </c>
      <c r="BF22">
        <v>0</v>
      </c>
      <c r="BG22">
        <v>0</v>
      </c>
      <c r="BH22">
        <f t="shared" si="34"/>
        <v>0</v>
      </c>
      <c r="BI22">
        <f t="shared" si="35"/>
        <v>0</v>
      </c>
      <c r="BJ22">
        <f t="shared" si="11"/>
        <v>0</v>
      </c>
      <c r="BK22">
        <f t="shared" si="11"/>
        <v>0</v>
      </c>
      <c r="BL22">
        <f t="shared" si="12"/>
        <v>0</v>
      </c>
      <c r="BM22">
        <f t="shared" si="13"/>
        <v>0</v>
      </c>
      <c r="BN22">
        <f t="shared" si="14"/>
        <v>0</v>
      </c>
      <c r="BO22">
        <f t="shared" si="15"/>
        <v>0</v>
      </c>
      <c r="BP22">
        <f t="shared" si="16"/>
        <v>0</v>
      </c>
      <c r="BQ22">
        <f t="shared" si="17"/>
        <v>0</v>
      </c>
      <c r="BR22" s="7">
        <f t="shared" si="56"/>
        <v>4.9900048013732379E-2</v>
      </c>
      <c r="BS22">
        <v>0</v>
      </c>
      <c r="BT22">
        <v>0</v>
      </c>
      <c r="BU22" s="8">
        <f>MAX((BU$3*climate!$I132+BU$4*climate!$I132^2+BU$5*climate!$I132^6)*(K22/K$66)^$BW$1,-99)</f>
        <v>1.6029759539474302</v>
      </c>
      <c r="BV22" s="8">
        <f>MAX((BV$3*climate!$I132+BV$4*climate!$I132^2+BV$5*climate!$I132^6)*(L22/L$66)^$BW$1,-99)</f>
        <v>1.1202161024450394</v>
      </c>
      <c r="BW22" s="8">
        <f>MAX((BW$3*climate!$I132+BW$4*climate!$I132^2+BW$5*climate!$I132^6)*(M22/M$66)^$BW$1,-99)</f>
        <v>0.53155332668623689</v>
      </c>
      <c r="BX22" s="8">
        <f>MAX((BX$3*climate!$M132+BX$4*climate!$M132^2+BX$5*climate!$M132^6)*(K22/K$66)^$BW$1,-99)</f>
        <v>1.6029759539474302</v>
      </c>
      <c r="BY22" s="8">
        <f>MAX((BY$3*climate!$M132+BY$4*climate!$M132^2+BY$5*climate!$M132^6)*(L22/L$66)^$BW$1,-99)</f>
        <v>1.1202161024450394</v>
      </c>
      <c r="BZ22" s="8">
        <f>MAX((BZ$3*climate!$M132+BZ$4*climate!$M132^2+BZ$5*climate!$M132^6)*(M22/M$66)^$BW$1,-99)</f>
        <v>0.53155332668623689</v>
      </c>
      <c r="CA22" s="8">
        <f t="shared" si="36"/>
        <v>0</v>
      </c>
      <c r="CB22" s="8">
        <f t="shared" si="37"/>
        <v>0</v>
      </c>
      <c r="CC22" s="8">
        <f t="shared" si="38"/>
        <v>0</v>
      </c>
      <c r="CD22" s="8">
        <f>MAX((CD$3*climate!$I132+CD$4*climate!$I132^2+CD$5*climate!$I132^6)*(K22/K$66)^$BW$1,-99)</f>
        <v>4.2696816082277739E-2</v>
      </c>
      <c r="CE22" s="8">
        <f>MAX((CE$3*climate!$I132+CE$4*climate!$I132^2+CE$5*climate!$I132^6)*(L22/L$66)^$BW$1,-99)</f>
        <v>2.3140423007899067E-2</v>
      </c>
      <c r="CF22" s="8">
        <f>MAX((CF$3*climate!$I132+CF$4*climate!$I132^2+CF$5*climate!$I132^6)*(M22/M$66)^$BW$1,-99)</f>
        <v>5.3739080563101034E-3</v>
      </c>
      <c r="CG22" s="8">
        <f>MAX((CG$3*climate!$M132+CG$4*climate!$M132^2+CG$5*climate!$M132^6)*(K22/K$66)^$BW$1,-99)</f>
        <v>4.2696816082277739E-2</v>
      </c>
      <c r="CH22" s="8">
        <f>MAX((CH$3*climate!$M132+CH$4*climate!$M132^2+CH$5*climate!$M132^6)*(L22/L$66)^$BW$1,-99)</f>
        <v>2.3140423007899067E-2</v>
      </c>
      <c r="CI22" s="8">
        <f>MAX((CI$3*climate!$M132+CI$4*climate!$M132^2+CI$5*climate!$M132^6)*(M22/M$66)^$BW$1,-99)</f>
        <v>5.3739080563101034E-3</v>
      </c>
      <c r="CJ22" s="8">
        <f t="shared" si="39"/>
        <v>0</v>
      </c>
      <c r="CK22" s="8">
        <f t="shared" si="40"/>
        <v>0</v>
      </c>
      <c r="CL22" s="8">
        <f t="shared" si="41"/>
        <v>0</v>
      </c>
    </row>
    <row r="23" spans="1:90">
      <c r="A23">
        <v>1977</v>
      </c>
      <c r="B23" s="1">
        <v>890.4188228507594</v>
      </c>
      <c r="C23" s="1">
        <v>1689.0923013485108</v>
      </c>
      <c r="D23" s="1">
        <v>1611.1564088423465</v>
      </c>
      <c r="E23" s="7">
        <f t="shared" si="42"/>
        <v>7.3482904106083602E-3</v>
      </c>
      <c r="F23" s="7">
        <f t="shared" si="18"/>
        <v>1.6168595294302479E-2</v>
      </c>
      <c r="G23" s="7">
        <f t="shared" si="19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20"/>
        <v>18501.185325325401</v>
      </c>
      <c r="L23" s="1">
        <f t="shared" si="6"/>
        <v>1336.9446331800771</v>
      </c>
      <c r="M23" s="1">
        <f t="shared" si="7"/>
        <v>389.70954969738369</v>
      </c>
      <c r="N23" s="7">
        <f t="shared" si="43"/>
        <v>3.1697706905913892E-2</v>
      </c>
      <c r="O23" s="7">
        <f t="shared" si="21"/>
        <v>2.9855040327190441E-2</v>
      </c>
      <c r="P23" s="7">
        <f t="shared" si="22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23"/>
        <v>239.50476052364905</v>
      </c>
      <c r="U23" s="1">
        <f t="shared" si="57"/>
        <v>930.19975001883006</v>
      </c>
      <c r="V23" s="1">
        <f t="shared" si="58"/>
        <v>900.51487180944673</v>
      </c>
      <c r="W23" s="7">
        <f t="shared" si="44"/>
        <v>-1.4602190653870806E-2</v>
      </c>
      <c r="X23" s="7">
        <f t="shared" si="61"/>
        <v>1.2266952726774027E-2</v>
      </c>
      <c r="Y23" s="7">
        <f t="shared" si="62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8">
        <f t="shared" si="24"/>
        <v>2.4545082380311687</v>
      </c>
      <c r="AD23" s="8">
        <f t="shared" si="59"/>
        <v>2.8172710428917731</v>
      </c>
      <c r="AE23" s="8">
        <f t="shared" si="60"/>
        <v>1.7962150035071196</v>
      </c>
      <c r="AF23" s="7">
        <f t="shared" si="45"/>
        <v>-3.6958937098646727E-3</v>
      </c>
      <c r="AG23" s="7">
        <f t="shared" si="63"/>
        <v>-8.4510729951581265E-3</v>
      </c>
      <c r="AH23" s="7">
        <f t="shared" si="64"/>
        <v>5.5492268770880981E-2</v>
      </c>
      <c r="AI23" s="1">
        <f t="shared" si="46"/>
        <v>19665.917101312087</v>
      </c>
      <c r="AJ23" s="1">
        <f t="shared" si="47"/>
        <v>2629.8144810825415</v>
      </c>
      <c r="AK23" s="1">
        <f t="shared" si="48"/>
        <v>785.73719952319448</v>
      </c>
      <c r="AL23" s="10">
        <f t="shared" ref="AL23:AN38" si="65">(1+AL$5)*AL22</f>
        <v>7.4813364243864982</v>
      </c>
      <c r="AM23" s="10">
        <f t="shared" si="65"/>
        <v>1.0457545446302978</v>
      </c>
      <c r="AN23" s="10">
        <f t="shared" si="65"/>
        <v>0.39884547703566936</v>
      </c>
      <c r="AO23" s="7">
        <f t="shared" si="49"/>
        <v>1.8276539118654789E-2</v>
      </c>
      <c r="AP23" s="7">
        <f t="shared" si="26"/>
        <v>2.8144496824265453E-2</v>
      </c>
      <c r="AQ23" s="7">
        <f t="shared" si="26"/>
        <v>2.0372115051398465E-2</v>
      </c>
      <c r="AR23" s="1">
        <f t="shared" si="50"/>
        <v>12370.791613899579</v>
      </c>
      <c r="AS23" s="1">
        <f t="shared" si="51"/>
        <v>1929.9119224887613</v>
      </c>
      <c r="AT23" s="1">
        <f t="shared" si="52"/>
        <v>556.63472644874889</v>
      </c>
      <c r="AU23" s="1">
        <f t="shared" si="53"/>
        <v>2474.158322779916</v>
      </c>
      <c r="AV23" s="1">
        <f t="shared" si="54"/>
        <v>385.98238449775226</v>
      </c>
      <c r="AW23" s="1">
        <f t="shared" si="55"/>
        <v>111.32694528974979</v>
      </c>
      <c r="AX23" s="1">
        <f t="shared" si="27"/>
        <v>11114.582303454303</v>
      </c>
      <c r="AY23" s="1">
        <f t="shared" si="28"/>
        <v>914.05871470634918</v>
      </c>
      <c r="AZ23" s="1">
        <f t="shared" si="29"/>
        <v>276.39016219347883</v>
      </c>
      <c r="BA23" s="1">
        <f t="shared" si="30"/>
        <v>9.3160132461558938</v>
      </c>
      <c r="BB23" s="1">
        <f t="shared" si="31"/>
        <v>6.8178948086757414</v>
      </c>
      <c r="BC23" s="1">
        <f t="shared" si="32"/>
        <v>5.6218134986170964</v>
      </c>
      <c r="BD23" s="1">
        <f t="shared" si="33"/>
        <v>0</v>
      </c>
      <c r="BE23">
        <v>0</v>
      </c>
      <c r="BF23">
        <v>0</v>
      </c>
      <c r="BG23">
        <v>0</v>
      </c>
      <c r="BH23">
        <f t="shared" si="34"/>
        <v>0</v>
      </c>
      <c r="BI23">
        <f t="shared" si="35"/>
        <v>0</v>
      </c>
      <c r="BJ23">
        <f t="shared" si="11"/>
        <v>0</v>
      </c>
      <c r="BK23">
        <f t="shared" si="11"/>
        <v>0</v>
      </c>
      <c r="BL23">
        <f t="shared" si="12"/>
        <v>0</v>
      </c>
      <c r="BM23">
        <f t="shared" si="13"/>
        <v>0</v>
      </c>
      <c r="BN23">
        <f t="shared" si="14"/>
        <v>0</v>
      </c>
      <c r="BO23">
        <f t="shared" si="15"/>
        <v>0</v>
      </c>
      <c r="BP23">
        <f t="shared" si="16"/>
        <v>0</v>
      </c>
      <c r="BQ23">
        <f t="shared" si="17"/>
        <v>0</v>
      </c>
      <c r="BR23" s="7">
        <f t="shared" si="56"/>
        <v>4.0638806817232531E-2</v>
      </c>
      <c r="BS23">
        <v>0</v>
      </c>
      <c r="BT23">
        <v>0</v>
      </c>
      <c r="BU23" s="8">
        <f>MAX((BU$3*climate!$I133+BU$4*climate!$I133^2+BU$5*climate!$I133^6)*(K23/K$66)^$BW$1,-99)</f>
        <v>1.6351979302305411</v>
      </c>
      <c r="BV23" s="8">
        <f>MAX((BV$3*climate!$I133+BV$4*climate!$I133^2+BV$5*climate!$I133^6)*(L23/L$66)^$BW$1,-99)</f>
        <v>1.142263070864423</v>
      </c>
      <c r="BW23" s="8">
        <f>MAX((BW$3*climate!$I133+BW$4*climate!$I133^2+BW$5*climate!$I133^6)*(M23/M$66)^$BW$1,-99)</f>
        <v>0.54101015672053321</v>
      </c>
      <c r="BX23" s="8">
        <f>MAX((BX$3*climate!$M133+BX$4*climate!$M133^2+BX$5*climate!$M133^6)*(K23/K$66)^$BW$1,-99)</f>
        <v>1.6351979302305411</v>
      </c>
      <c r="BY23" s="8">
        <f>MAX((BY$3*climate!$M133+BY$4*climate!$M133^2+BY$5*climate!$M133^6)*(L23/L$66)^$BW$1,-99)</f>
        <v>1.142263070864423</v>
      </c>
      <c r="BZ23" s="8">
        <f>MAX((BZ$3*climate!$M133+BZ$4*climate!$M133^2+BZ$5*climate!$M133^6)*(M23/M$66)^$BW$1,-99)</f>
        <v>0.54101015672053321</v>
      </c>
      <c r="CA23" s="8">
        <f t="shared" si="36"/>
        <v>0</v>
      </c>
      <c r="CB23" s="8">
        <f t="shared" si="37"/>
        <v>0</v>
      </c>
      <c r="CC23" s="8">
        <f t="shared" si="38"/>
        <v>0</v>
      </c>
      <c r="CD23" s="8">
        <f>MAX((CD$3*climate!$I133+CD$4*climate!$I133^2+CD$5*climate!$I133^6)*(K23/K$66)^$BW$1,-99)</f>
        <v>4.50934547858848E-2</v>
      </c>
      <c r="CE23" s="8">
        <f>MAX((CE$3*climate!$I133+CE$4*climate!$I133^2+CE$5*climate!$I133^6)*(L23/L$66)^$BW$1,-99)</f>
        <v>2.4449975942190456E-2</v>
      </c>
      <c r="CF23" s="8">
        <f>MAX((CF$3*climate!$I133+CF$4*climate!$I133^2+CF$5*climate!$I133^6)*(M23/M$66)^$BW$1,-99)</f>
        <v>5.6774895405185301E-3</v>
      </c>
      <c r="CG23" s="8">
        <f>MAX((CG$3*climate!$M133+CG$4*climate!$M133^2+CG$5*climate!$M133^6)*(K23/K$66)^$BW$1,-99)</f>
        <v>4.50934547858848E-2</v>
      </c>
      <c r="CH23" s="8">
        <f>MAX((CH$3*climate!$M133+CH$4*climate!$M133^2+CH$5*climate!$M133^6)*(L23/L$66)^$BW$1,-99)</f>
        <v>2.4449975942190456E-2</v>
      </c>
      <c r="CI23" s="8">
        <f>MAX((CI$3*climate!$M133+CI$4*climate!$M133^2+CI$5*climate!$M133^6)*(M23/M$66)^$BW$1,-99)</f>
        <v>5.6774895405185301E-3</v>
      </c>
      <c r="CJ23" s="8">
        <f t="shared" si="39"/>
        <v>0</v>
      </c>
      <c r="CK23" s="8">
        <f t="shared" si="40"/>
        <v>0</v>
      </c>
      <c r="CL23" s="8">
        <f t="shared" si="41"/>
        <v>0</v>
      </c>
    </row>
    <row r="24" spans="1:90">
      <c r="A24">
        <v>1978</v>
      </c>
      <c r="B24" s="1">
        <v>896.88262225133417</v>
      </c>
      <c r="C24" s="1">
        <v>1716.1724351060971</v>
      </c>
      <c r="D24" s="1">
        <v>1651.4398251985463</v>
      </c>
      <c r="E24" s="7">
        <f t="shared" si="42"/>
        <v>7.2592798295529892E-3</v>
      </c>
      <c r="F24" s="7">
        <f t="shared" si="18"/>
        <v>1.6032358762138932E-2</v>
      </c>
      <c r="G24" s="7">
        <f t="shared" si="19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20"/>
        <v>19135.326643346936</v>
      </c>
      <c r="L24" s="1">
        <f t="shared" si="6"/>
        <v>1358.3805478897186</v>
      </c>
      <c r="M24" s="1">
        <f t="shared" si="7"/>
        <v>399.88145910666537</v>
      </c>
      <c r="N24" s="7">
        <f t="shared" si="43"/>
        <v>3.4275712981129303E-2</v>
      </c>
      <c r="O24" s="7">
        <f t="shared" si="21"/>
        <v>1.6033509673959889E-2</v>
      </c>
      <c r="P24" s="7">
        <f t="shared" si="22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23"/>
        <v>236.96599895979352</v>
      </c>
      <c r="U24" s="1">
        <f t="shared" si="57"/>
        <v>953.04866684438355</v>
      </c>
      <c r="V24" s="1">
        <f t="shared" si="58"/>
        <v>887.72358916796884</v>
      </c>
      <c r="W24" s="7">
        <f t="shared" si="44"/>
        <v>-1.0600046355257464E-2</v>
      </c>
      <c r="X24" s="7">
        <f t="shared" si="61"/>
        <v>2.4563451909217271E-2</v>
      </c>
      <c r="Y24" s="7">
        <f t="shared" si="62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8">
        <f t="shared" si="24"/>
        <v>2.4498286870526638</v>
      </c>
      <c r="AD24" s="8">
        <f t="shared" si="59"/>
        <v>2.81064944312521</v>
      </c>
      <c r="AE24" s="8">
        <f t="shared" si="60"/>
        <v>1.831713986286849</v>
      </c>
      <c r="AF24" s="7">
        <f t="shared" si="45"/>
        <v>-1.9065126390688247E-3</v>
      </c>
      <c r="AG24" s="7">
        <f t="shared" si="63"/>
        <v>-2.3503595024234603E-3</v>
      </c>
      <c r="AH24" s="7">
        <f t="shared" si="64"/>
        <v>1.9763214710052823E-2</v>
      </c>
      <c r="AI24" s="1">
        <f t="shared" si="46"/>
        <v>20173.483713960795</v>
      </c>
      <c r="AJ24" s="1">
        <f t="shared" si="47"/>
        <v>2752.8154174720398</v>
      </c>
      <c r="AK24" s="1">
        <f t="shared" si="48"/>
        <v>818.4904248606249</v>
      </c>
      <c r="AL24" s="10">
        <f t="shared" si="65"/>
        <v>7.6180693622066151</v>
      </c>
      <c r="AM24" s="10">
        <f t="shared" si="65"/>
        <v>1.0751867800906063</v>
      </c>
      <c r="AN24" s="10">
        <f t="shared" si="65"/>
        <v>0.4069708029815699</v>
      </c>
      <c r="AO24" s="7">
        <f t="shared" si="49"/>
        <v>1.8276539118654789E-2</v>
      </c>
      <c r="AP24" s="7">
        <f t="shared" si="26"/>
        <v>2.8144496824265453E-2</v>
      </c>
      <c r="AQ24" s="7">
        <f t="shared" si="26"/>
        <v>2.0372115051398465E-2</v>
      </c>
      <c r="AR24" s="1">
        <f t="shared" si="50"/>
        <v>12734.725569322683</v>
      </c>
      <c r="AS24" s="1">
        <f t="shared" si="51"/>
        <v>2028.0939615411587</v>
      </c>
      <c r="AT24" s="1">
        <f t="shared" si="52"/>
        <v>584.0582684426081</v>
      </c>
      <c r="AU24" s="1">
        <f t="shared" si="53"/>
        <v>2546.9451138645368</v>
      </c>
      <c r="AV24" s="1">
        <f t="shared" si="54"/>
        <v>405.61879230823178</v>
      </c>
      <c r="AW24" s="1">
        <f t="shared" si="55"/>
        <v>116.81165368852163</v>
      </c>
      <c r="AX24" s="1">
        <f t="shared" si="27"/>
        <v>11359.101183034423</v>
      </c>
      <c r="AY24" s="1">
        <f t="shared" si="28"/>
        <v>945.40334994520663</v>
      </c>
      <c r="AZ24" s="1">
        <f t="shared" si="29"/>
        <v>282.93287325677233</v>
      </c>
      <c r="BA24" s="1">
        <f t="shared" si="30"/>
        <v>9.3377745679331348</v>
      </c>
      <c r="BB24" s="1">
        <f t="shared" si="31"/>
        <v>6.8516116617685618</v>
      </c>
      <c r="BC24" s="1">
        <f t="shared" si="32"/>
        <v>5.6452096725350502</v>
      </c>
      <c r="BD24" s="1">
        <f t="shared" si="33"/>
        <v>0</v>
      </c>
      <c r="BE24">
        <v>0</v>
      </c>
      <c r="BF24">
        <v>0</v>
      </c>
      <c r="BG24">
        <v>0</v>
      </c>
      <c r="BH24">
        <f t="shared" si="34"/>
        <v>0</v>
      </c>
      <c r="BI24">
        <f t="shared" si="35"/>
        <v>0</v>
      </c>
      <c r="BJ24">
        <f t="shared" si="11"/>
        <v>0</v>
      </c>
      <c r="BK24">
        <f t="shared" si="11"/>
        <v>0</v>
      </c>
      <c r="BL24">
        <f t="shared" si="12"/>
        <v>0</v>
      </c>
      <c r="BM24">
        <f t="shared" si="13"/>
        <v>0</v>
      </c>
      <c r="BN24">
        <f t="shared" si="14"/>
        <v>0</v>
      </c>
      <c r="BO24">
        <f t="shared" si="15"/>
        <v>0</v>
      </c>
      <c r="BP24">
        <f t="shared" si="16"/>
        <v>0</v>
      </c>
      <c r="BQ24">
        <f t="shared" si="17"/>
        <v>0</v>
      </c>
      <c r="BR24" s="7">
        <f t="shared" si="56"/>
        <v>4.1003692146328374E-2</v>
      </c>
      <c r="BS24">
        <v>0</v>
      </c>
      <c r="BT24">
        <v>0</v>
      </c>
      <c r="BU24" s="8">
        <f>MAX((BU$3*climate!$I134+BU$4*climate!$I134^2+BU$5*climate!$I134^6)*(K24/K$66)^$BW$1,-99)</f>
        <v>1.6669728478139021</v>
      </c>
      <c r="BV24" s="8">
        <f>MAX((BV$3*climate!$I134+BV$4*climate!$I134^2+BV$5*climate!$I134^6)*(L24/L$66)^$BW$1,-99)</f>
        <v>1.1686032087516705</v>
      </c>
      <c r="BW24" s="8">
        <f>MAX((BW$3*climate!$I134+BW$4*climate!$I134^2+BW$5*climate!$I134^6)*(M24/M$66)^$BW$1,-99)</f>
        <v>0.55107100787421281</v>
      </c>
      <c r="BX24" s="8">
        <f>MAX((BX$3*climate!$M134+BX$4*climate!$M134^2+BX$5*climate!$M134^6)*(K24/K$66)^$BW$1,-99)</f>
        <v>1.6669728478139021</v>
      </c>
      <c r="BY24" s="8">
        <f>MAX((BY$3*climate!$M134+BY$4*climate!$M134^2+BY$5*climate!$M134^6)*(L24/L$66)^$BW$1,-99)</f>
        <v>1.1686032087516705</v>
      </c>
      <c r="BZ24" s="8">
        <f>MAX((BZ$3*climate!$M134+BZ$4*climate!$M134^2+BZ$5*climate!$M134^6)*(M24/M$66)^$BW$1,-99)</f>
        <v>0.55107100787421281</v>
      </c>
      <c r="CA24" s="8">
        <f t="shared" si="36"/>
        <v>0</v>
      </c>
      <c r="CB24" s="8">
        <f t="shared" si="37"/>
        <v>0</v>
      </c>
      <c r="CC24" s="8">
        <f t="shared" si="38"/>
        <v>0</v>
      </c>
      <c r="CD24" s="8">
        <f>MAX((CD$3*climate!$I134+CD$4*climate!$I134^2+CD$5*climate!$I134^6)*(K24/K$66)^$BW$1,-99)</f>
        <v>4.7604736339468282E-2</v>
      </c>
      <c r="CE24" s="8">
        <f>MAX((CE$3*climate!$I134+CE$4*climate!$I134^2+CE$5*climate!$I134^6)*(L24/L$66)^$BW$1,-99)</f>
        <v>2.5926358127096896E-2</v>
      </c>
      <c r="CF24" s="8">
        <f>MAX((CF$3*climate!$I134+CF$4*climate!$I134^2+CF$5*climate!$I134^6)*(M24/M$66)^$BW$1,-99)</f>
        <v>6.0050745569435026E-3</v>
      </c>
      <c r="CG24" s="8">
        <f>MAX((CG$3*climate!$M134+CG$4*climate!$M134^2+CG$5*climate!$M134^6)*(K24/K$66)^$BW$1,-99)</f>
        <v>4.7604736339468282E-2</v>
      </c>
      <c r="CH24" s="8">
        <f>MAX((CH$3*climate!$M134+CH$4*climate!$M134^2+CH$5*climate!$M134^6)*(L24/L$66)^$BW$1,-99)</f>
        <v>2.5926358127096896E-2</v>
      </c>
      <c r="CI24" s="8">
        <f>MAX((CI$3*climate!$M134+CI$4*climate!$M134^2+CI$5*climate!$M134^6)*(M24/M$66)^$BW$1,-99)</f>
        <v>6.0050745569435026E-3</v>
      </c>
      <c r="CJ24" s="8">
        <f t="shared" si="39"/>
        <v>0</v>
      </c>
      <c r="CK24" s="8">
        <f t="shared" si="40"/>
        <v>0</v>
      </c>
      <c r="CL24" s="8">
        <f t="shared" si="41"/>
        <v>0</v>
      </c>
    </row>
    <row r="25" spans="1:90">
      <c r="A25">
        <v>1979</v>
      </c>
      <c r="B25" s="1">
        <v>903.31417676503577</v>
      </c>
      <c r="C25" s="1">
        <v>1743.8147918631214</v>
      </c>
      <c r="D25" s="1">
        <v>1692.845732815879</v>
      </c>
      <c r="E25" s="7">
        <f t="shared" si="42"/>
        <v>7.1710102906858975E-3</v>
      </c>
      <c r="F25" s="7">
        <f t="shared" si="18"/>
        <v>1.6106980972057983E-2</v>
      </c>
      <c r="G25" s="7">
        <f t="shared" si="19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20"/>
        <v>19732.332022041093</v>
      </c>
      <c r="L25" s="1">
        <f t="shared" si="6"/>
        <v>1405.6528949882536</v>
      </c>
      <c r="M25" s="1">
        <f t="shared" si="7"/>
        <v>401.96717409141297</v>
      </c>
      <c r="N25" s="7">
        <f t="shared" si="43"/>
        <v>3.1199121385352857E-2</v>
      </c>
      <c r="O25" s="7">
        <f t="shared" si="21"/>
        <v>3.4800518287731563E-2</v>
      </c>
      <c r="P25" s="7">
        <f t="shared" si="22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23"/>
        <v>233.53220678226603</v>
      </c>
      <c r="U25" s="1">
        <f t="shared" si="57"/>
        <v>937.57902753538292</v>
      </c>
      <c r="V25" s="1">
        <f t="shared" si="58"/>
        <v>902.67990564339846</v>
      </c>
      <c r="W25" s="7">
        <f t="shared" si="44"/>
        <v>-1.449065348024936E-2</v>
      </c>
      <c r="X25" s="7">
        <f t="shared" si="61"/>
        <v>-1.6231741197668126E-2</v>
      </c>
      <c r="Y25" s="7">
        <f t="shared" si="62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8">
        <f t="shared" si="24"/>
        <v>2.4496385895153021</v>
      </c>
      <c r="AD25" s="8">
        <f t="shared" si="59"/>
        <v>2.7832867863149318</v>
      </c>
      <c r="AE25" s="8">
        <f t="shared" si="60"/>
        <v>1.8505048501277181</v>
      </c>
      <c r="AF25" s="7">
        <f t="shared" si="45"/>
        <v>-7.7596257389900281E-5</v>
      </c>
      <c r="AG25" s="7">
        <f t="shared" si="63"/>
        <v>-9.73535026831851E-3</v>
      </c>
      <c r="AH25" s="7">
        <f t="shared" si="64"/>
        <v>1.0258623333963213E-2</v>
      </c>
      <c r="AI25" s="1">
        <f t="shared" si="46"/>
        <v>20703.080456429256</v>
      </c>
      <c r="AJ25" s="1">
        <f t="shared" si="47"/>
        <v>2883.1526680330676</v>
      </c>
      <c r="AK25" s="1">
        <f t="shared" si="48"/>
        <v>853.45303606308403</v>
      </c>
      <c r="AL25" s="10">
        <f t="shared" si="65"/>
        <v>7.7573013049136099</v>
      </c>
      <c r="AM25" s="10">
        <f t="shared" si="65"/>
        <v>1.1054473710083585</v>
      </c>
      <c r="AN25" s="10">
        <f t="shared" si="65"/>
        <v>0.41526165900247047</v>
      </c>
      <c r="AO25" s="7">
        <f t="shared" si="49"/>
        <v>1.8276539118654789E-2</v>
      </c>
      <c r="AP25" s="7">
        <f t="shared" si="26"/>
        <v>2.8144496824265453E-2</v>
      </c>
      <c r="AQ25" s="7">
        <f t="shared" si="26"/>
        <v>2.0372115051398465E-2</v>
      </c>
      <c r="AR25" s="1">
        <f t="shared" si="50"/>
        <v>13109.578103711832</v>
      </c>
      <c r="AS25" s="1">
        <f t="shared" si="51"/>
        <v>2131.6303000965931</v>
      </c>
      <c r="AT25" s="1">
        <f t="shared" si="52"/>
        <v>612.9875680391068</v>
      </c>
      <c r="AU25" s="1">
        <f t="shared" si="53"/>
        <v>2621.9156207423666</v>
      </c>
      <c r="AV25" s="1">
        <f t="shared" si="54"/>
        <v>426.32606001931867</v>
      </c>
      <c r="AW25" s="1">
        <f t="shared" si="55"/>
        <v>122.59751360782137</v>
      </c>
      <c r="AX25" s="1">
        <f t="shared" si="27"/>
        <v>11610.204680422557</v>
      </c>
      <c r="AY25" s="1">
        <f t="shared" si="28"/>
        <v>977.91591632004588</v>
      </c>
      <c r="AZ25" s="1">
        <f t="shared" si="29"/>
        <v>289.683841194183</v>
      </c>
      <c r="BA25" s="1">
        <f t="shared" si="30"/>
        <v>9.3596397042025625</v>
      </c>
      <c r="BB25" s="1">
        <f t="shared" si="31"/>
        <v>6.8854236912058662</v>
      </c>
      <c r="BC25" s="1">
        <f t="shared" si="32"/>
        <v>5.6687901254985205</v>
      </c>
      <c r="BD25" s="1">
        <f t="shared" si="33"/>
        <v>0</v>
      </c>
      <c r="BE25">
        <v>0</v>
      </c>
      <c r="BF25">
        <v>0</v>
      </c>
      <c r="BG25">
        <v>0</v>
      </c>
      <c r="BH25">
        <f t="shared" si="34"/>
        <v>0</v>
      </c>
      <c r="BI25">
        <f t="shared" si="35"/>
        <v>0</v>
      </c>
      <c r="BJ25">
        <f t="shared" si="11"/>
        <v>0</v>
      </c>
      <c r="BK25">
        <f t="shared" si="11"/>
        <v>0</v>
      </c>
      <c r="BL25">
        <f t="shared" si="12"/>
        <v>0</v>
      </c>
      <c r="BM25">
        <f t="shared" si="13"/>
        <v>0</v>
      </c>
      <c r="BN25">
        <f t="shared" si="14"/>
        <v>0</v>
      </c>
      <c r="BO25">
        <f t="shared" si="15"/>
        <v>0</v>
      </c>
      <c r="BP25">
        <f t="shared" si="16"/>
        <v>0</v>
      </c>
      <c r="BQ25">
        <f t="shared" si="17"/>
        <v>0</v>
      </c>
      <c r="BR25" s="7">
        <f t="shared" si="56"/>
        <v>3.9815177239997501E-2</v>
      </c>
      <c r="BS25">
        <v>0</v>
      </c>
      <c r="BT25">
        <v>0</v>
      </c>
      <c r="BU25" s="8">
        <f>MAX((BU$3*climate!$I135+BU$4*climate!$I135^2+BU$5*climate!$I135^6)*(K25/K$66)^$BW$1,-99)</f>
        <v>1.7004441622885924</v>
      </c>
      <c r="BV25" s="8">
        <f>MAX((BV$3*climate!$I135+BV$4*climate!$I135^2+BV$5*climate!$I135^6)*(L25/L$66)^$BW$1,-99)</f>
        <v>1.1899179543785168</v>
      </c>
      <c r="BW25" s="8">
        <f>MAX((BW$3*climate!$I135+BW$4*climate!$I135^2+BW$5*climate!$I135^6)*(M25/M$66)^$BW$1,-99)</f>
        <v>0.56408165567407231</v>
      </c>
      <c r="BX25" s="8">
        <f>MAX((BX$3*climate!$M135+BX$4*climate!$M135^2+BX$5*climate!$M135^6)*(K25/K$66)^$BW$1,-99)</f>
        <v>1.7004441622885924</v>
      </c>
      <c r="BY25" s="8">
        <f>MAX((BY$3*climate!$M135+BY$4*climate!$M135^2+BY$5*climate!$M135^6)*(L25/L$66)^$BW$1,-99)</f>
        <v>1.1899179543785168</v>
      </c>
      <c r="BZ25" s="8">
        <f>MAX((BZ$3*climate!$M135+BZ$4*climate!$M135^2+BZ$5*climate!$M135^6)*(M25/M$66)^$BW$1,-99)</f>
        <v>0.56408165567407231</v>
      </c>
      <c r="CA25" s="8">
        <f t="shared" si="36"/>
        <v>0</v>
      </c>
      <c r="CB25" s="8">
        <f t="shared" si="37"/>
        <v>0</v>
      </c>
      <c r="CC25" s="8">
        <f t="shared" si="38"/>
        <v>0</v>
      </c>
      <c r="CD25" s="8">
        <f>MAX((CD$3*climate!$I135+CD$4*climate!$I135^2+CD$5*climate!$I135^6)*(K25/K$66)^$BW$1,-99)</f>
        <v>5.0295512541878785E-2</v>
      </c>
      <c r="CE25" s="8">
        <f>MAX((CE$3*climate!$I135+CE$4*climate!$I135^2+CE$5*climate!$I135^6)*(L25/L$66)^$BW$1,-99)</f>
        <v>2.7367533369778603E-2</v>
      </c>
      <c r="CF25" s="8">
        <f>MAX((CF$3*climate!$I135+CF$4*climate!$I135^2+CF$5*climate!$I135^6)*(M25/M$66)^$BW$1,-99)</f>
        <v>6.3845060751573559E-3</v>
      </c>
      <c r="CG25" s="8">
        <f>MAX((CG$3*climate!$M135+CG$4*climate!$M135^2+CG$5*climate!$M135^6)*(K25/K$66)^$BW$1,-99)</f>
        <v>5.0295512541878785E-2</v>
      </c>
      <c r="CH25" s="8">
        <f>MAX((CH$3*climate!$M135+CH$4*climate!$M135^2+CH$5*climate!$M135^6)*(L25/L$66)^$BW$1,-99)</f>
        <v>2.7367533369778603E-2</v>
      </c>
      <c r="CI25" s="8">
        <f>MAX((CI$3*climate!$M135+CI$4*climate!$M135^2+CI$5*climate!$M135^6)*(M25/M$66)^$BW$1,-99)</f>
        <v>6.3845060751573559E-3</v>
      </c>
      <c r="CJ25" s="8">
        <f t="shared" si="39"/>
        <v>0</v>
      </c>
      <c r="CK25" s="8">
        <f t="shared" si="40"/>
        <v>0</v>
      </c>
      <c r="CL25" s="8">
        <f t="shared" si="41"/>
        <v>0</v>
      </c>
    </row>
    <row r="26" spans="1:90">
      <c r="A26">
        <v>1980</v>
      </c>
      <c r="B26" s="1">
        <v>909.58314605023929</v>
      </c>
      <c r="C26" s="1">
        <v>1771.1376542472055</v>
      </c>
      <c r="D26" s="1">
        <v>1735.2726914999992</v>
      </c>
      <c r="E26" s="7">
        <f t="shared" si="42"/>
        <v>6.9399655695143725E-3</v>
      </c>
      <c r="F26" s="7">
        <f t="shared" si="18"/>
        <v>1.5668442836691332E-2</v>
      </c>
      <c r="G26" s="7">
        <f t="shared" si="19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20"/>
        <v>20124.351959751704</v>
      </c>
      <c r="L26" s="1">
        <f t="shared" si="6"/>
        <v>1449.8121240919959</v>
      </c>
      <c r="M26" s="1">
        <f t="shared" si="7"/>
        <v>417.06319180806776</v>
      </c>
      <c r="N26" s="7">
        <f t="shared" si="43"/>
        <v>1.9866883309723526E-2</v>
      </c>
      <c r="O26" s="7">
        <f t="shared" si="21"/>
        <v>3.1415457728710017E-2</v>
      </c>
      <c r="P26" s="7">
        <f t="shared" si="22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23"/>
        <v>221.55623080971907</v>
      </c>
      <c r="U26" s="1">
        <f t="shared" si="57"/>
        <v>902.87289581321522</v>
      </c>
      <c r="V26" s="1">
        <f t="shared" si="58"/>
        <v>880.94465297742408</v>
      </c>
      <c r="W26" s="7">
        <f t="shared" si="44"/>
        <v>-5.1281902986994754E-2</v>
      </c>
      <c r="X26" s="7">
        <f t="shared" si="61"/>
        <v>-3.7016753471331154E-2</v>
      </c>
      <c r="Y26" s="7">
        <f t="shared" si="62"/>
        <v>-2.4078582596210873E-2</v>
      </c>
      <c r="Z26" s="1">
        <v>9918.9793807804017</v>
      </c>
      <c r="AA26" s="1">
        <v>6533.856933</v>
      </c>
      <c r="AB26" s="1">
        <v>1193.3664780000026</v>
      </c>
      <c r="AC26" s="8">
        <f t="shared" si="24"/>
        <v>2.4457874406053151</v>
      </c>
      <c r="AD26" s="8">
        <f t="shared" si="59"/>
        <v>2.8182464047647726</v>
      </c>
      <c r="AE26" s="8">
        <f t="shared" si="60"/>
        <v>1.871783504022132</v>
      </c>
      <c r="AF26" s="7">
        <f t="shared" si="45"/>
        <v>-1.5721294261408225E-3</v>
      </c>
      <c r="AG26" s="7">
        <f t="shared" si="63"/>
        <v>1.2560552014162951E-2</v>
      </c>
      <c r="AH26" s="7">
        <f t="shared" si="64"/>
        <v>1.1498837137846607E-2</v>
      </c>
      <c r="AI26" s="1">
        <f t="shared" si="46"/>
        <v>21254.688031528698</v>
      </c>
      <c r="AJ26" s="1">
        <f t="shared" si="47"/>
        <v>3021.1634612490798</v>
      </c>
      <c r="AK26" s="1">
        <f t="shared" si="48"/>
        <v>890.70524606459708</v>
      </c>
      <c r="AL26" s="10">
        <f t="shared" si="65"/>
        <v>7.8990779256680552</v>
      </c>
      <c r="AM26" s="10">
        <f t="shared" si="65"/>
        <v>1.1365596310310959</v>
      </c>
      <c r="AN26" s="10">
        <f t="shared" si="65"/>
        <v>0.42372141729610341</v>
      </c>
      <c r="AO26" s="7">
        <f t="shared" si="49"/>
        <v>1.8276539118654789E-2</v>
      </c>
      <c r="AP26" s="7">
        <f t="shared" si="26"/>
        <v>2.8144496824265453E-2</v>
      </c>
      <c r="AQ26" s="7">
        <f t="shared" si="26"/>
        <v>2.0372115051398465E-2</v>
      </c>
      <c r="AR26" s="1">
        <f t="shared" si="50"/>
        <v>13494.017494907323</v>
      </c>
      <c r="AS26" s="1">
        <f t="shared" si="51"/>
        <v>2239.9015183999031</v>
      </c>
      <c r="AT26" s="1">
        <f t="shared" si="52"/>
        <v>643.45977696064494</v>
      </c>
      <c r="AU26" s="1">
        <f t="shared" si="53"/>
        <v>2698.8034989814646</v>
      </c>
      <c r="AV26" s="1">
        <f t="shared" si="54"/>
        <v>447.98030367998064</v>
      </c>
      <c r="AW26" s="1">
        <f t="shared" si="55"/>
        <v>128.69195539212899</v>
      </c>
      <c r="AX26" s="1">
        <f t="shared" si="27"/>
        <v>11868.309173056736</v>
      </c>
      <c r="AY26" s="1">
        <f t="shared" si="28"/>
        <v>1011.7345822459806</v>
      </c>
      <c r="AZ26" s="1">
        <f t="shared" si="29"/>
        <v>296.64952608891798</v>
      </c>
      <c r="BA26" s="1">
        <f t="shared" si="30"/>
        <v>9.3816270320535899</v>
      </c>
      <c r="BB26" s="1">
        <f t="shared" si="31"/>
        <v>6.9194215449405618</v>
      </c>
      <c r="BC26" s="1">
        <f t="shared" si="32"/>
        <v>5.6925513951605415</v>
      </c>
      <c r="BD26" s="1">
        <f t="shared" si="33"/>
        <v>0</v>
      </c>
      <c r="BE26">
        <v>0</v>
      </c>
      <c r="BF26">
        <v>0</v>
      </c>
      <c r="BG26">
        <v>0</v>
      </c>
      <c r="BH26">
        <f t="shared" si="34"/>
        <v>0</v>
      </c>
      <c r="BI26">
        <f t="shared" si="35"/>
        <v>0</v>
      </c>
      <c r="BJ26">
        <f t="shared" si="11"/>
        <v>0</v>
      </c>
      <c r="BK26">
        <f t="shared" si="11"/>
        <v>0</v>
      </c>
      <c r="BL26">
        <f t="shared" si="12"/>
        <v>0</v>
      </c>
      <c r="BM26">
        <f t="shared" si="13"/>
        <v>0</v>
      </c>
      <c r="BN26">
        <f t="shared" si="14"/>
        <v>0</v>
      </c>
      <c r="BO26">
        <f t="shared" si="15"/>
        <v>0</v>
      </c>
      <c r="BP26">
        <f t="shared" si="16"/>
        <v>0</v>
      </c>
      <c r="BQ26">
        <f t="shared" si="17"/>
        <v>0</v>
      </c>
      <c r="BR26" s="7">
        <f t="shared" si="56"/>
        <v>3.0546843368397525E-2</v>
      </c>
      <c r="BS26">
        <v>0</v>
      </c>
      <c r="BT26">
        <v>0</v>
      </c>
      <c r="BU26" s="8">
        <f>MAX((BU$3*climate!$I136+BU$4*climate!$I136^2+BU$5*climate!$I136^6)*(K26/K$66)^$BW$1,-99)</f>
        <v>1.7392689548140905</v>
      </c>
      <c r="BV26" s="8">
        <f>MAX((BV$3*climate!$I136+BV$4*climate!$I136^2+BV$5*climate!$I136^6)*(L26/L$66)^$BW$1,-99)</f>
        <v>1.21248357135137</v>
      </c>
      <c r="BW26" s="8">
        <f>MAX((BW$3*climate!$I136+BW$4*climate!$I136^2+BW$5*climate!$I136^6)*(M26/M$66)^$BW$1,-99)</f>
        <v>0.5727317846320118</v>
      </c>
      <c r="BX26" s="8">
        <f>MAX((BX$3*climate!$M136+BX$4*climate!$M136^2+BX$5*climate!$M136^6)*(K26/K$66)^$BW$1,-99)</f>
        <v>1.7392689548140905</v>
      </c>
      <c r="BY26" s="8">
        <f>MAX((BY$3*climate!$M136+BY$4*climate!$M136^2+BY$5*climate!$M136^6)*(L26/L$66)^$BW$1,-99)</f>
        <v>1.21248357135137</v>
      </c>
      <c r="BZ26" s="8">
        <f>MAX((BZ$3*climate!$M136+BZ$4*climate!$M136^2+BZ$5*climate!$M136^6)*(M26/M$66)^$BW$1,-99)</f>
        <v>0.5727317846320118</v>
      </c>
      <c r="CA26" s="8">
        <f t="shared" si="36"/>
        <v>0</v>
      </c>
      <c r="CB26" s="8">
        <f t="shared" si="37"/>
        <v>0</v>
      </c>
      <c r="CC26" s="8">
        <f t="shared" si="38"/>
        <v>0</v>
      </c>
      <c r="CD26" s="8">
        <f>MAX((CD$3*climate!$I136+CD$4*climate!$I136^2+CD$5*climate!$I136^6)*(K26/K$66)^$BW$1,-99)</f>
        <v>5.3293576734783556E-2</v>
      </c>
      <c r="CE26" s="8">
        <f>MAX((CE$3*climate!$I136+CE$4*climate!$I136^2+CE$5*climate!$I136^6)*(L26/L$66)^$BW$1,-99)</f>
        <v>2.8916882272450845E-2</v>
      </c>
      <c r="CF26" s="8">
        <f>MAX((CF$3*climate!$I136+CF$4*climate!$I136^2+CF$5*climate!$I136^6)*(M26/M$66)^$BW$1,-99)</f>
        <v>6.7353382398259781E-3</v>
      </c>
      <c r="CG26" s="8">
        <f>MAX((CG$3*climate!$M136+CG$4*climate!$M136^2+CG$5*climate!$M136^6)*(K26/K$66)^$BW$1,-99)</f>
        <v>5.3293576734783556E-2</v>
      </c>
      <c r="CH26" s="8">
        <f>MAX((CH$3*climate!$M136+CH$4*climate!$M136^2+CH$5*climate!$M136^6)*(L26/L$66)^$BW$1,-99)</f>
        <v>2.8916882272450845E-2</v>
      </c>
      <c r="CI26" s="8">
        <f>MAX((CI$3*climate!$M136+CI$4*climate!$M136^2+CI$5*climate!$M136^6)*(M26/M$66)^$BW$1,-99)</f>
        <v>6.7353382398259781E-3</v>
      </c>
      <c r="CJ26" s="8">
        <f t="shared" si="39"/>
        <v>0</v>
      </c>
      <c r="CK26" s="8">
        <f t="shared" si="40"/>
        <v>0</v>
      </c>
      <c r="CL26" s="8">
        <f t="shared" si="41"/>
        <v>0</v>
      </c>
    </row>
    <row r="27" spans="1:90">
      <c r="A27">
        <v>1981</v>
      </c>
      <c r="B27" s="1">
        <v>915.87460548077411</v>
      </c>
      <c r="C27" s="1">
        <v>1799.1535041360673</v>
      </c>
      <c r="D27" s="1">
        <v>1778.6064313142044</v>
      </c>
      <c r="E27" s="7">
        <f t="shared" si="42"/>
        <v>6.9168601659503892E-3</v>
      </c>
      <c r="F27" s="7">
        <f t="shared" si="18"/>
        <v>1.5817996879959884E-2</v>
      </c>
      <c r="G27" s="7">
        <f t="shared" si="19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20"/>
        <v>20292.933909060386</v>
      </c>
      <c r="L27" s="1">
        <f t="shared" si="6"/>
        <v>1454.6029384071733</v>
      </c>
      <c r="M27" s="1">
        <f t="shared" si="7"/>
        <v>427.88781278464347</v>
      </c>
      <c r="N27" s="7">
        <f t="shared" si="43"/>
        <v>8.3770125689435204E-3</v>
      </c>
      <c r="O27" s="7">
        <f t="shared" si="21"/>
        <v>3.3044380272222451E-3</v>
      </c>
      <c r="P27" s="7">
        <f t="shared" si="22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23"/>
        <v>212.36445626954927</v>
      </c>
      <c r="U27" s="1">
        <f t="shared" si="57"/>
        <v>899.9089338975441</v>
      </c>
      <c r="V27" s="1">
        <f t="shared" si="58"/>
        <v>881.70150629598425</v>
      </c>
      <c r="W27" s="7">
        <f t="shared" si="44"/>
        <v>-4.1487321329563676E-2</v>
      </c>
      <c r="X27" s="7">
        <f t="shared" si="61"/>
        <v>-3.2828119322393379E-3</v>
      </c>
      <c r="Y27" s="7">
        <f t="shared" si="62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8">
        <f t="shared" si="24"/>
        <v>2.4149199480729333</v>
      </c>
      <c r="AD27" s="8">
        <f t="shared" si="59"/>
        <v>2.735183012324311</v>
      </c>
      <c r="AE27" s="8">
        <f t="shared" si="60"/>
        <v>1.8350201755581217</v>
      </c>
      <c r="AF27" s="7">
        <f t="shared" si="45"/>
        <v>-1.2620676686745269E-2</v>
      </c>
      <c r="AG27" s="7">
        <f t="shared" si="63"/>
        <v>-2.9473431528211025E-2</v>
      </c>
      <c r="AH27" s="7">
        <f t="shared" si="64"/>
        <v>-1.9640801612479497E-2</v>
      </c>
      <c r="AI27" s="1">
        <f t="shared" si="46"/>
        <v>21828.022727357296</v>
      </c>
      <c r="AJ27" s="1">
        <f t="shared" si="47"/>
        <v>3167.0274188041526</v>
      </c>
      <c r="AK27" s="1">
        <f t="shared" si="48"/>
        <v>930.32667685026638</v>
      </c>
      <c r="AL27" s="10">
        <f t="shared" si="65"/>
        <v>8.0434457323778297</v>
      </c>
      <c r="AM27" s="10">
        <f t="shared" si="65"/>
        <v>1.168547529957239</v>
      </c>
      <c r="AN27" s="10">
        <f t="shared" si="65"/>
        <v>0.43235351875900124</v>
      </c>
      <c r="AO27" s="7">
        <f t="shared" si="49"/>
        <v>1.8276539118654789E-2</v>
      </c>
      <c r="AP27" s="7">
        <f t="shared" si="26"/>
        <v>2.8144496824265453E-2</v>
      </c>
      <c r="AQ27" s="7">
        <f t="shared" si="26"/>
        <v>2.0372115051398465E-2</v>
      </c>
      <c r="AR27" s="1">
        <f t="shared" si="50"/>
        <v>13890.370487217331</v>
      </c>
      <c r="AS27" s="1">
        <f t="shared" si="51"/>
        <v>2354.1347690798179</v>
      </c>
      <c r="AT27" s="1">
        <f t="shared" si="52"/>
        <v>675.50719544604306</v>
      </c>
      <c r="AU27" s="1">
        <f t="shared" si="53"/>
        <v>2778.0740974434666</v>
      </c>
      <c r="AV27" s="1">
        <f t="shared" si="54"/>
        <v>470.82695381596363</v>
      </c>
      <c r="AW27" s="1">
        <f t="shared" si="55"/>
        <v>135.10143908920861</v>
      </c>
      <c r="AX27" s="1">
        <f t="shared" si="27"/>
        <v>12132.988864715424</v>
      </c>
      <c r="AY27" s="1">
        <f t="shared" si="28"/>
        <v>1046.7743919206032</v>
      </c>
      <c r="AZ27" s="1">
        <f t="shared" si="29"/>
        <v>303.83661435291845</v>
      </c>
      <c r="BA27" s="1">
        <f t="shared" si="30"/>
        <v>9.4036833742830037</v>
      </c>
      <c r="BB27" s="1">
        <f t="shared" si="31"/>
        <v>6.9534687071551984</v>
      </c>
      <c r="BC27" s="1">
        <f t="shared" si="32"/>
        <v>5.7164901041402505</v>
      </c>
      <c r="BD27" s="1">
        <f t="shared" si="33"/>
        <v>0</v>
      </c>
      <c r="BE27">
        <v>0</v>
      </c>
      <c r="BF27">
        <v>0</v>
      </c>
      <c r="BG27">
        <v>0</v>
      </c>
      <c r="BH27">
        <f t="shared" si="34"/>
        <v>0</v>
      </c>
      <c r="BI27">
        <f t="shared" si="35"/>
        <v>0</v>
      </c>
      <c r="BJ27">
        <f t="shared" si="11"/>
        <v>0</v>
      </c>
      <c r="BK27">
        <f t="shared" si="11"/>
        <v>0</v>
      </c>
      <c r="BL27">
        <f t="shared" si="12"/>
        <v>0</v>
      </c>
      <c r="BM27">
        <f t="shared" si="13"/>
        <v>0</v>
      </c>
      <c r="BN27">
        <f t="shared" si="14"/>
        <v>0</v>
      </c>
      <c r="BO27">
        <f t="shared" si="15"/>
        <v>0</v>
      </c>
      <c r="BP27">
        <f t="shared" si="16"/>
        <v>0</v>
      </c>
      <c r="BQ27">
        <f t="shared" si="17"/>
        <v>0</v>
      </c>
      <c r="BR27" s="7">
        <f t="shared" si="56"/>
        <v>1.7020236603974226E-2</v>
      </c>
      <c r="BS27">
        <v>0</v>
      </c>
      <c r="BT27">
        <v>0</v>
      </c>
      <c r="BU27" s="8">
        <f>MAX((BU$3*climate!$I137+BU$4*climate!$I137^2+BU$5*climate!$I137^6)*(K27/K$66)^$BW$1,-99)</f>
        <v>1.7836718971378382</v>
      </c>
      <c r="BV27" s="8">
        <f>MAX((BV$3*climate!$I137+BV$4*climate!$I137^2+BV$5*climate!$I137^6)*(L27/L$66)^$BW$1,-99)</f>
        <v>1.2437473112130129</v>
      </c>
      <c r="BW27" s="8">
        <f>MAX((BW$3*climate!$I137+BW$4*climate!$I137^2+BW$5*climate!$I137^6)*(M27/M$66)^$BW$1,-99)</f>
        <v>0.58296218309195769</v>
      </c>
      <c r="BX27" s="8">
        <f>MAX((BX$3*climate!$M137+BX$4*climate!$M137^2+BX$5*climate!$M137^6)*(K27/K$66)^$BW$1,-99)</f>
        <v>1.7836718971378382</v>
      </c>
      <c r="BY27" s="8">
        <f>MAX((BY$3*climate!$M137+BY$4*climate!$M137^2+BY$5*climate!$M137^6)*(L27/L$66)^$BW$1,-99)</f>
        <v>1.2437473112130129</v>
      </c>
      <c r="BZ27" s="8">
        <f>MAX((BZ$3*climate!$M137+BZ$4*climate!$M137^2+BZ$5*climate!$M137^6)*(M27/M$66)^$BW$1,-99)</f>
        <v>0.58296218309195769</v>
      </c>
      <c r="CA27" s="8">
        <f t="shared" si="36"/>
        <v>0</v>
      </c>
      <c r="CB27" s="8">
        <f t="shared" si="37"/>
        <v>0</v>
      </c>
      <c r="CC27" s="8">
        <f t="shared" si="38"/>
        <v>0</v>
      </c>
      <c r="CD27" s="8">
        <f>MAX((CD$3*climate!$I137+CD$4*climate!$I137^2+CD$5*climate!$I137^6)*(K27/K$66)^$BW$1,-99)</f>
        <v>5.6622943684335986E-2</v>
      </c>
      <c r="CE27" s="8">
        <f>MAX((CE$3*climate!$I137+CE$4*climate!$I137^2+CE$5*climate!$I137^6)*(L27/L$66)^$BW$1,-99)</f>
        <v>3.0761559762523469E-2</v>
      </c>
      <c r="CF27" s="8">
        <f>MAX((CF$3*climate!$I137+CF$4*climate!$I137^2+CF$5*climate!$I137^6)*(M27/M$66)^$BW$1,-99)</f>
        <v>7.124395170008322E-3</v>
      </c>
      <c r="CG27" s="8">
        <f>MAX((CG$3*climate!$M137+CG$4*climate!$M137^2+CG$5*climate!$M137^6)*(K27/K$66)^$BW$1,-99)</f>
        <v>5.6622943684335986E-2</v>
      </c>
      <c r="CH27" s="8">
        <f>MAX((CH$3*climate!$M137+CH$4*climate!$M137^2+CH$5*climate!$M137^6)*(L27/L$66)^$BW$1,-99)</f>
        <v>3.0761559762523469E-2</v>
      </c>
      <c r="CI27" s="8">
        <f>MAX((CI$3*climate!$M137+CI$4*climate!$M137^2+CI$5*climate!$M137^6)*(M27/M$66)^$BW$1,-99)</f>
        <v>7.124395170008322E-3</v>
      </c>
      <c r="CJ27" s="8">
        <f t="shared" si="39"/>
        <v>0</v>
      </c>
      <c r="CK27" s="8">
        <f t="shared" si="40"/>
        <v>0</v>
      </c>
      <c r="CL27" s="8">
        <f t="shared" si="41"/>
        <v>0</v>
      </c>
    </row>
    <row r="28" spans="1:90">
      <c r="A28">
        <v>1982</v>
      </c>
      <c r="B28" s="1">
        <v>921.55163861389883</v>
      </c>
      <c r="C28" s="1">
        <v>1829.4163993666116</v>
      </c>
      <c r="D28" s="1">
        <v>1822.7481860632315</v>
      </c>
      <c r="E28" s="7">
        <f t="shared" si="42"/>
        <v>6.1984829573309419E-3</v>
      </c>
      <c r="F28" s="7">
        <f t="shared" si="18"/>
        <v>1.6820629902325246E-2</v>
      </c>
      <c r="G28" s="7">
        <f t="shared" si="19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20"/>
        <v>20237.139804597737</v>
      </c>
      <c r="L28" s="1">
        <f t="shared" si="6"/>
        <v>1436.3355887459484</v>
      </c>
      <c r="M28" s="1">
        <f t="shared" si="7"/>
        <v>433.3540066629966</v>
      </c>
      <c r="N28" s="7">
        <f t="shared" si="43"/>
        <v>-2.7494350847778737E-3</v>
      </c>
      <c r="O28" s="7">
        <f t="shared" si="21"/>
        <v>-1.2558306585870205E-2</v>
      </c>
      <c r="P28" s="7">
        <f t="shared" si="22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23"/>
        <v>206.37847509359841</v>
      </c>
      <c r="U28" s="1">
        <f t="shared" si="57"/>
        <v>927.07388067722479</v>
      </c>
      <c r="V28" s="1">
        <f t="shared" si="58"/>
        <v>889.61113157263264</v>
      </c>
      <c r="W28" s="7">
        <f t="shared" si="44"/>
        <v>-2.8187302532176051E-2</v>
      </c>
      <c r="X28" s="7">
        <f t="shared" si="61"/>
        <v>3.0186328589969724E-2</v>
      </c>
      <c r="Y28" s="7">
        <f t="shared" si="62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8">
        <f t="shared" si="24"/>
        <v>2.3856263347113855</v>
      </c>
      <c r="AD28" s="8">
        <f t="shared" si="59"/>
        <v>2.7388918519516774</v>
      </c>
      <c r="AE28" s="8">
        <f t="shared" si="60"/>
        <v>1.8382081108631489</v>
      </c>
      <c r="AF28" s="7">
        <f t="shared" si="45"/>
        <v>-1.2130262696667726E-2</v>
      </c>
      <c r="AG28" s="7">
        <f t="shared" si="63"/>
        <v>1.3559749423182055E-3</v>
      </c>
      <c r="AH28" s="7">
        <f t="shared" si="64"/>
        <v>1.7372753430668908E-3</v>
      </c>
      <c r="AI28" s="1">
        <f t="shared" si="46"/>
        <v>22423.294552065036</v>
      </c>
      <c r="AJ28" s="1">
        <f t="shared" si="47"/>
        <v>3321.1516307397014</v>
      </c>
      <c r="AK28" s="1">
        <f t="shared" si="48"/>
        <v>972.39544825444841</v>
      </c>
      <c r="AL28" s="10">
        <f t="shared" si="65"/>
        <v>8.1904520829544101</v>
      </c>
      <c r="AM28" s="10">
        <f t="shared" si="65"/>
        <v>1.2014357122031238</v>
      </c>
      <c r="AN28" s="10">
        <f t="shared" si="65"/>
        <v>0.44116147438603659</v>
      </c>
      <c r="AO28" s="7">
        <f t="shared" si="49"/>
        <v>1.8276539118654789E-2</v>
      </c>
      <c r="AP28" s="7">
        <f t="shared" si="26"/>
        <v>2.8144496824265453E-2</v>
      </c>
      <c r="AQ28" s="7">
        <f t="shared" si="26"/>
        <v>2.0372115051398465E-2</v>
      </c>
      <c r="AR28" s="1">
        <f t="shared" si="50"/>
        <v>14291.028943514424</v>
      </c>
      <c r="AS28" s="1">
        <f t="shared" si="51"/>
        <v>2476.3289346641304</v>
      </c>
      <c r="AT28" s="1">
        <f t="shared" si="52"/>
        <v>709.16534183997157</v>
      </c>
      <c r="AU28" s="1">
        <f t="shared" si="53"/>
        <v>2858.205788702885</v>
      </c>
      <c r="AV28" s="1">
        <f t="shared" si="54"/>
        <v>495.26578693282613</v>
      </c>
      <c r="AW28" s="1">
        <f t="shared" si="55"/>
        <v>141.83306836799431</v>
      </c>
      <c r="AX28" s="1">
        <f t="shared" si="27"/>
        <v>12406.05808265676</v>
      </c>
      <c r="AY28" s="1">
        <f t="shared" si="28"/>
        <v>1082.8935109673207</v>
      </c>
      <c r="AZ28" s="1">
        <f t="shared" si="29"/>
        <v>311.25104268917175</v>
      </c>
      <c r="BA28" s="1">
        <f t="shared" si="30"/>
        <v>9.4259401873419293</v>
      </c>
      <c r="BB28" s="1">
        <f t="shared" si="31"/>
        <v>6.9873919143431511</v>
      </c>
      <c r="BC28" s="1">
        <f t="shared" si="32"/>
        <v>5.7405997977786773</v>
      </c>
      <c r="BD28" s="1">
        <f t="shared" si="33"/>
        <v>0</v>
      </c>
      <c r="BE28">
        <v>0</v>
      </c>
      <c r="BF28">
        <v>0</v>
      </c>
      <c r="BG28">
        <v>0</v>
      </c>
      <c r="BH28">
        <f t="shared" si="34"/>
        <v>0</v>
      </c>
      <c r="BI28">
        <f t="shared" si="35"/>
        <v>0</v>
      </c>
      <c r="BJ28">
        <f t="shared" si="11"/>
        <v>0</v>
      </c>
      <c r="BK28">
        <f t="shared" si="11"/>
        <v>0</v>
      </c>
      <c r="BL28">
        <f t="shared" si="12"/>
        <v>0</v>
      </c>
      <c r="BM28">
        <f t="shared" si="13"/>
        <v>0</v>
      </c>
      <c r="BN28">
        <f t="shared" si="14"/>
        <v>0</v>
      </c>
      <c r="BO28">
        <f t="shared" si="15"/>
        <v>0</v>
      </c>
      <c r="BP28">
        <f t="shared" si="16"/>
        <v>0</v>
      </c>
      <c r="BQ28">
        <f t="shared" si="17"/>
        <v>0</v>
      </c>
      <c r="BR28" s="7">
        <f t="shared" si="56"/>
        <v>4.7004275674589202E-3</v>
      </c>
      <c r="BS28">
        <v>0</v>
      </c>
      <c r="BT28">
        <v>0</v>
      </c>
      <c r="BU28" s="8">
        <f>MAX((BU$3*climate!$I138+BU$4*climate!$I138^2+BU$5*climate!$I138^6)*(K28/K$66)^$BW$1,-99)</f>
        <v>1.8336399700891022</v>
      </c>
      <c r="BV28" s="8">
        <f>MAX((BV$3*climate!$I138+BV$4*climate!$I138^2+BV$5*climate!$I138^6)*(L28/L$66)^$BW$1,-99)</f>
        <v>1.2804137447456605</v>
      </c>
      <c r="BW28" s="8">
        <f>MAX((BW$3*climate!$I138+BW$4*climate!$I138^2+BW$5*climate!$I138^6)*(M28/M$66)^$BW$1,-99)</f>
        <v>0.59501816283581244</v>
      </c>
      <c r="BX28" s="8">
        <f>MAX((BX$3*climate!$M138+BX$4*climate!$M138^2+BX$5*climate!$M138^6)*(K28/K$66)^$BW$1,-99)</f>
        <v>1.8336399700891022</v>
      </c>
      <c r="BY28" s="8">
        <f>MAX((BY$3*climate!$M138+BY$4*climate!$M138^2+BY$5*climate!$M138^6)*(L28/L$66)^$BW$1,-99)</f>
        <v>1.2804137447456605</v>
      </c>
      <c r="BZ28" s="8">
        <f>MAX((BZ$3*climate!$M138+BZ$4*climate!$M138^2+BZ$5*climate!$M138^6)*(M28/M$66)^$BW$1,-99)</f>
        <v>0.59501816283581244</v>
      </c>
      <c r="CA28" s="8">
        <f t="shared" si="36"/>
        <v>0</v>
      </c>
      <c r="CB28" s="8">
        <f t="shared" si="37"/>
        <v>0</v>
      </c>
      <c r="CC28" s="8">
        <f t="shared" si="38"/>
        <v>0</v>
      </c>
      <c r="CD28" s="8">
        <f>MAX((CD$3*climate!$I138+CD$4*climate!$I138^2+CD$5*climate!$I138^6)*(K28/K$66)^$BW$1,-99)</f>
        <v>6.0298272332202502E-2</v>
      </c>
      <c r="CE28" s="8">
        <f>MAX((CE$3*climate!$I138+CE$4*climate!$I138^2+CE$5*climate!$I138^6)*(L28/L$66)^$BW$1,-99)</f>
        <v>3.2838606518523328E-2</v>
      </c>
      <c r="CF28" s="8">
        <f>MAX((CF$3*climate!$I138+CF$4*climate!$I138^2+CF$5*climate!$I138^6)*(M28/M$66)^$BW$1,-99)</f>
        <v>7.5565577163719403E-3</v>
      </c>
      <c r="CG28" s="8">
        <f>MAX((CG$3*climate!$M138+CG$4*climate!$M138^2+CG$5*climate!$M138^6)*(K28/K$66)^$BW$1,-99)</f>
        <v>6.0298272332202502E-2</v>
      </c>
      <c r="CH28" s="8">
        <f>MAX((CH$3*climate!$M138+CH$4*climate!$M138^2+CH$5*climate!$M138^6)*(L28/L$66)^$BW$1,-99)</f>
        <v>3.2838606518523328E-2</v>
      </c>
      <c r="CI28" s="8">
        <f>MAX((CI$3*climate!$M138+CI$4*climate!$M138^2+CI$5*climate!$M138^6)*(M28/M$66)^$BW$1,-99)</f>
        <v>7.5565577163719403E-3</v>
      </c>
      <c r="CJ28" s="8">
        <f t="shared" si="39"/>
        <v>0</v>
      </c>
      <c r="CK28" s="8">
        <f t="shared" si="40"/>
        <v>0</v>
      </c>
      <c r="CL28" s="8">
        <f t="shared" si="41"/>
        <v>0</v>
      </c>
    </row>
    <row r="29" spans="1:90">
      <c r="A29">
        <v>1983</v>
      </c>
      <c r="B29" s="1">
        <v>926.77344196489094</v>
      </c>
      <c r="C29" s="1">
        <v>1859.8300727213013</v>
      </c>
      <c r="D29" s="1">
        <v>1867.5480402701805</v>
      </c>
      <c r="E29" s="7">
        <f t="shared" si="42"/>
        <v>5.666316603642807E-3</v>
      </c>
      <c r="F29" s="7">
        <f t="shared" si="18"/>
        <v>1.6624795407551574E-2</v>
      </c>
      <c r="G29" s="7">
        <f t="shared" si="19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20"/>
        <v>20622.14124085362</v>
      </c>
      <c r="L29" s="1">
        <f t="shared" si="6"/>
        <v>1421.1857477326455</v>
      </c>
      <c r="M29" s="1">
        <f t="shared" si="7"/>
        <v>440.35839097389959</v>
      </c>
      <c r="N29" s="7">
        <f t="shared" si="43"/>
        <v>1.9024498519717437E-2</v>
      </c>
      <c r="O29" s="7">
        <f t="shared" si="21"/>
        <v>-1.0547563627891443E-2</v>
      </c>
      <c r="P29" s="7">
        <f t="shared" si="22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23"/>
        <v>202.10092770770731</v>
      </c>
      <c r="U29" s="1">
        <f t="shared" si="57"/>
        <v>939.74627918148394</v>
      </c>
      <c r="V29" s="1">
        <f t="shared" si="58"/>
        <v>883.6069313906263</v>
      </c>
      <c r="W29" s="7">
        <f t="shared" si="44"/>
        <v>-2.0726712821921511E-2</v>
      </c>
      <c r="X29" s="7">
        <f t="shared" si="61"/>
        <v>1.3669243377886886E-2</v>
      </c>
      <c r="Y29" s="7">
        <f t="shared" si="62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8">
        <f t="shared" si="24"/>
        <v>2.3750849615876435</v>
      </c>
      <c r="AD29" s="8">
        <f t="shared" si="59"/>
        <v>2.7443910675908154</v>
      </c>
      <c r="AE29" s="8">
        <f t="shared" si="60"/>
        <v>1.8865369423268037</v>
      </c>
      <c r="AF29" s="7">
        <f t="shared" si="45"/>
        <v>-4.4187025312232286E-3</v>
      </c>
      <c r="AG29" s="7">
        <f t="shared" si="63"/>
        <v>2.0078250388817498E-3</v>
      </c>
      <c r="AH29" s="7">
        <f t="shared" si="64"/>
        <v>2.6291273103436374E-2</v>
      </c>
      <c r="AI29" s="1">
        <f t="shared" si="46"/>
        <v>23039.17088556142</v>
      </c>
      <c r="AJ29" s="1">
        <f t="shared" si="47"/>
        <v>3484.3022545985577</v>
      </c>
      <c r="AK29" s="1">
        <f t="shared" si="48"/>
        <v>1016.9889717969979</v>
      </c>
      <c r="AL29" s="10">
        <f t="shared" si="65"/>
        <v>8.3401452008479939</v>
      </c>
      <c r="AM29" s="10">
        <f t="shared" si="65"/>
        <v>1.2352495157897838</v>
      </c>
      <c r="AN29" s="10">
        <f t="shared" si="65"/>
        <v>0.45014886669847348</v>
      </c>
      <c r="AO29" s="7">
        <f t="shared" si="49"/>
        <v>1.8276539118654789E-2</v>
      </c>
      <c r="AP29" s="7">
        <f t="shared" si="26"/>
        <v>2.8144496824265453E-2</v>
      </c>
      <c r="AQ29" s="7">
        <f t="shared" si="26"/>
        <v>2.0372115051398465E-2</v>
      </c>
      <c r="AR29" s="1">
        <f t="shared" si="50"/>
        <v>14697.580410115128</v>
      </c>
      <c r="AS29" s="1">
        <f t="shared" si="51"/>
        <v>2604.6925589547745</v>
      </c>
      <c r="AT29" s="1">
        <f t="shared" si="52"/>
        <v>744.45223076733339</v>
      </c>
      <c r="AU29" s="1">
        <f t="shared" si="53"/>
        <v>2939.5160820230258</v>
      </c>
      <c r="AV29" s="1">
        <f t="shared" si="54"/>
        <v>520.93851179095498</v>
      </c>
      <c r="AW29" s="1">
        <f t="shared" si="55"/>
        <v>148.89044615346668</v>
      </c>
      <c r="AX29" s="1">
        <f t="shared" si="27"/>
        <v>12687.096754912767</v>
      </c>
      <c r="AY29" s="1">
        <f t="shared" si="28"/>
        <v>1120.4002331862891</v>
      </c>
      <c r="AZ29" s="1">
        <f t="shared" si="29"/>
        <v>318.90038262560893</v>
      </c>
      <c r="BA29" s="1">
        <f t="shared" si="30"/>
        <v>9.4483407524150387</v>
      </c>
      <c r="BB29" s="1">
        <f t="shared" si="31"/>
        <v>7.021441251513644</v>
      </c>
      <c r="BC29" s="1">
        <f t="shared" si="32"/>
        <v>5.7648787738447336</v>
      </c>
      <c r="BD29" s="1">
        <f t="shared" si="33"/>
        <v>0</v>
      </c>
      <c r="BE29">
        <v>0</v>
      </c>
      <c r="BF29">
        <v>0</v>
      </c>
      <c r="BG29">
        <v>0</v>
      </c>
      <c r="BH29">
        <f t="shared" si="34"/>
        <v>0</v>
      </c>
      <c r="BI29">
        <f t="shared" si="35"/>
        <v>0</v>
      </c>
      <c r="BJ29">
        <f t="shared" si="11"/>
        <v>0</v>
      </c>
      <c r="BK29">
        <f t="shared" si="11"/>
        <v>0</v>
      </c>
      <c r="BL29">
        <f t="shared" si="12"/>
        <v>0</v>
      </c>
      <c r="BM29">
        <f t="shared" si="13"/>
        <v>0</v>
      </c>
      <c r="BN29">
        <f t="shared" si="14"/>
        <v>0</v>
      </c>
      <c r="BO29">
        <f t="shared" si="15"/>
        <v>0</v>
      </c>
      <c r="BP29">
        <f t="shared" si="16"/>
        <v>0</v>
      </c>
      <c r="BQ29">
        <f t="shared" si="17"/>
        <v>0</v>
      </c>
      <c r="BR29" s="7">
        <f t="shared" si="56"/>
        <v>2.313336729505644E-2</v>
      </c>
      <c r="BS29">
        <v>0</v>
      </c>
      <c r="BT29">
        <v>0</v>
      </c>
      <c r="BU29" s="8">
        <f>MAX((BU$3*climate!$I139+BU$4*climate!$I139^2+BU$5*climate!$I139^6)*(K29/K$66)^$BW$1,-99)</f>
        <v>1.8740648839834022</v>
      </c>
      <c r="BV29" s="8">
        <f>MAX((BV$3*climate!$I139+BV$4*climate!$I139^2+BV$5*climate!$I139^6)*(L29/L$66)^$BW$1,-99)</f>
        <v>1.3168922657207167</v>
      </c>
      <c r="BW29" s="8">
        <f>MAX((BW$3*climate!$I139+BW$4*climate!$I139^2+BW$5*climate!$I139^6)*(M29/M$66)^$BW$1,-99)</f>
        <v>0.60649420149613553</v>
      </c>
      <c r="BX29" s="8">
        <f>MAX((BX$3*climate!$M139+BX$4*climate!$M139^2+BX$5*climate!$M139^6)*(K29/K$66)^$BW$1,-99)</f>
        <v>1.8740648839834022</v>
      </c>
      <c r="BY29" s="8">
        <f>MAX((BY$3*climate!$M139+BY$4*climate!$M139^2+BY$5*climate!$M139^6)*(L29/L$66)^$BW$1,-99)</f>
        <v>1.3168922657207167</v>
      </c>
      <c r="BZ29" s="8">
        <f>MAX((BZ$3*climate!$M139+BZ$4*climate!$M139^2+BZ$5*climate!$M139^6)*(M29/M$66)^$BW$1,-99)</f>
        <v>0.60649420149613553</v>
      </c>
      <c r="CA29" s="8">
        <f t="shared" si="36"/>
        <v>0</v>
      </c>
      <c r="CB29" s="8">
        <f t="shared" si="37"/>
        <v>0</v>
      </c>
      <c r="CC29" s="8">
        <f t="shared" si="38"/>
        <v>0</v>
      </c>
      <c r="CD29" s="8">
        <f>MAX((CD$3*climate!$I139+CD$4*climate!$I139^2+CD$5*climate!$I139^6)*(K29/K$66)^$BW$1,-99)</f>
        <v>6.38257064084604E-2</v>
      </c>
      <c r="CE29" s="8">
        <f>MAX((CE$3*climate!$I139+CE$4*climate!$I139^2+CE$5*climate!$I139^6)*(L29/L$66)^$BW$1,-99)</f>
        <v>3.5015676908917791E-2</v>
      </c>
      <c r="CF29" s="8">
        <f>MAX((CF$3*climate!$I139+CF$4*climate!$I139^2+CF$5*climate!$I139^6)*(M29/M$66)^$BW$1,-99)</f>
        <v>8.0030152916146097E-3</v>
      </c>
      <c r="CG29" s="8">
        <f>MAX((CG$3*climate!$M139+CG$4*climate!$M139^2+CG$5*climate!$M139^6)*(K29/K$66)^$BW$1,-99)</f>
        <v>6.38257064084604E-2</v>
      </c>
      <c r="CH29" s="8">
        <f>MAX((CH$3*climate!$M139+CH$4*climate!$M139^2+CH$5*climate!$M139^6)*(L29/L$66)^$BW$1,-99)</f>
        <v>3.5015676908917791E-2</v>
      </c>
      <c r="CI29" s="8">
        <f>MAX((CI$3*climate!$M139+CI$4*climate!$M139^2+CI$5*climate!$M139^6)*(M29/M$66)^$BW$1,-99)</f>
        <v>8.0030152916146097E-3</v>
      </c>
      <c r="CJ29" s="8">
        <f t="shared" si="39"/>
        <v>0</v>
      </c>
      <c r="CK29" s="8">
        <f t="shared" si="40"/>
        <v>0</v>
      </c>
      <c r="CL29" s="8">
        <f t="shared" si="41"/>
        <v>0</v>
      </c>
    </row>
    <row r="30" spans="1:90">
      <c r="A30">
        <v>1984</v>
      </c>
      <c r="B30" s="1">
        <v>931.65160996489089</v>
      </c>
      <c r="C30" s="1">
        <v>1889.4103818676083</v>
      </c>
      <c r="D30" s="1">
        <v>1912.9676268623828</v>
      </c>
      <c r="E30" s="7">
        <f t="shared" si="42"/>
        <v>5.2636035724735741E-3</v>
      </c>
      <c r="F30" s="7">
        <f t="shared" si="18"/>
        <v>1.5904845060938921E-2</v>
      </c>
      <c r="G30" s="7">
        <f t="shared" si="19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20"/>
        <v>21351.694434927398</v>
      </c>
      <c r="L30" s="1">
        <f t="shared" si="6"/>
        <v>1457.3086030603524</v>
      </c>
      <c r="M30" s="1">
        <f t="shared" si="7"/>
        <v>452.38859579981255</v>
      </c>
      <c r="N30" s="7">
        <f t="shared" si="43"/>
        <v>3.5377179583490292E-2</v>
      </c>
      <c r="O30" s="7">
        <f t="shared" si="21"/>
        <v>2.5417406123961817E-2</v>
      </c>
      <c r="P30" s="7">
        <f t="shared" si="22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23"/>
        <v>201.70557911853126</v>
      </c>
      <c r="U30" s="1">
        <f t="shared" si="57"/>
        <v>941.66348339372075</v>
      </c>
      <c r="V30" s="1">
        <f t="shared" si="58"/>
        <v>872.71451539045961</v>
      </c>
      <c r="W30" s="7">
        <f t="shared" si="44"/>
        <v>-1.9561938367143039E-3</v>
      </c>
      <c r="X30" s="7">
        <f t="shared" si="61"/>
        <v>2.040129612331798E-3</v>
      </c>
      <c r="Y30" s="7">
        <f t="shared" si="62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8">
        <f t="shared" si="24"/>
        <v>2.3409095494429892</v>
      </c>
      <c r="AD30" s="8">
        <f t="shared" si="59"/>
        <v>2.7203543668669528</v>
      </c>
      <c r="AE30" s="8">
        <f t="shared" si="60"/>
        <v>1.9115173214066605</v>
      </c>
      <c r="AF30" s="7">
        <f t="shared" si="45"/>
        <v>-1.4389132472048205E-2</v>
      </c>
      <c r="AG30" s="7">
        <f t="shared" si="63"/>
        <v>-8.7584823488597863E-3</v>
      </c>
      <c r="AH30" s="7">
        <f t="shared" si="64"/>
        <v>1.3241394069414048E-2</v>
      </c>
      <c r="AI30" s="1">
        <f t="shared" si="46"/>
        <v>23674.769879028307</v>
      </c>
      <c r="AJ30" s="1">
        <f t="shared" si="47"/>
        <v>3656.8105409296572</v>
      </c>
      <c r="AK30" s="1">
        <f t="shared" si="48"/>
        <v>1064.1805207707648</v>
      </c>
      <c r="AL30" s="10">
        <f t="shared" si="65"/>
        <v>8.492574190866554</v>
      </c>
      <c r="AM30" s="10">
        <f t="shared" si="65"/>
        <v>1.2700149918641048</v>
      </c>
      <c r="AN30" s="10">
        <f t="shared" si="65"/>
        <v>0.45931935120111139</v>
      </c>
      <c r="AO30" s="7">
        <f t="shared" si="49"/>
        <v>1.8276539118654789E-2</v>
      </c>
      <c r="AP30" s="7">
        <f t="shared" si="26"/>
        <v>2.8144496824265453E-2</v>
      </c>
      <c r="AQ30" s="7">
        <f t="shared" si="26"/>
        <v>2.0372115051398465E-2</v>
      </c>
      <c r="AR30" s="1">
        <f t="shared" si="50"/>
        <v>15111.213230538651</v>
      </c>
      <c r="AS30" s="1">
        <f t="shared" si="51"/>
        <v>2738.3589610262852</v>
      </c>
      <c r="AT30" s="1">
        <f t="shared" si="52"/>
        <v>781.41888012864194</v>
      </c>
      <c r="AU30" s="1">
        <f t="shared" si="53"/>
        <v>3022.2426461077303</v>
      </c>
      <c r="AV30" s="1">
        <f t="shared" si="54"/>
        <v>547.67179220525702</v>
      </c>
      <c r="AW30" s="1">
        <f t="shared" si="55"/>
        <v>156.2837760257284</v>
      </c>
      <c r="AX30" s="1">
        <f t="shared" si="27"/>
        <v>12975.848970932913</v>
      </c>
      <c r="AY30" s="1">
        <f t="shared" si="28"/>
        <v>1159.455452264224</v>
      </c>
      <c r="AZ30" s="1">
        <f t="shared" si="29"/>
        <v>326.78812507049565</v>
      </c>
      <c r="BA30" s="1">
        <f t="shared" si="30"/>
        <v>9.4708451371793299</v>
      </c>
      <c r="BB30" s="1">
        <f t="shared" si="31"/>
        <v>7.0557057361767805</v>
      </c>
      <c r="BC30" s="1">
        <f t="shared" si="32"/>
        <v>5.7893120253320562</v>
      </c>
      <c r="BD30" s="1">
        <f t="shared" si="33"/>
        <v>0</v>
      </c>
      <c r="BE30">
        <v>0</v>
      </c>
      <c r="BF30">
        <v>0</v>
      </c>
      <c r="BG30">
        <v>0</v>
      </c>
      <c r="BH30">
        <f t="shared" si="34"/>
        <v>0</v>
      </c>
      <c r="BI30">
        <f t="shared" si="35"/>
        <v>0</v>
      </c>
      <c r="BJ30">
        <f t="shared" si="11"/>
        <v>0</v>
      </c>
      <c r="BK30">
        <f t="shared" si="11"/>
        <v>0</v>
      </c>
      <c r="BL30">
        <f t="shared" si="12"/>
        <v>0</v>
      </c>
      <c r="BM30">
        <f t="shared" si="13"/>
        <v>0</v>
      </c>
      <c r="BN30">
        <f t="shared" si="14"/>
        <v>0</v>
      </c>
      <c r="BO30">
        <f t="shared" si="15"/>
        <v>0</v>
      </c>
      <c r="BP30">
        <f t="shared" si="16"/>
        <v>0</v>
      </c>
      <c r="BQ30">
        <f t="shared" si="17"/>
        <v>0</v>
      </c>
      <c r="BR30" s="7">
        <f t="shared" si="56"/>
        <v>4.1350350664161706E-2</v>
      </c>
      <c r="BS30">
        <v>0</v>
      </c>
      <c r="BT30">
        <v>0</v>
      </c>
      <c r="BU30" s="8">
        <f>MAX((BU$3*climate!$I140+BU$4*climate!$I140^2+BU$5*climate!$I140^6)*(K30/K$66)^$BW$1,-99)</f>
        <v>1.9068792876419056</v>
      </c>
      <c r="BV30" s="8">
        <f>MAX((BV$3*climate!$I140+BV$4*climate!$I140^2+BV$5*climate!$I140^6)*(L30/L$66)^$BW$1,-99)</f>
        <v>1.3417043177073682</v>
      </c>
      <c r="BW30" s="8">
        <f>MAX((BW$3*climate!$I140+BW$4*climate!$I140^2+BW$5*climate!$I140^6)*(M30/M$66)^$BW$1,-99)</f>
        <v>0.61615232295298739</v>
      </c>
      <c r="BX30" s="8">
        <f>MAX((BX$3*climate!$M140+BX$4*climate!$M140^2+BX$5*climate!$M140^6)*(K30/K$66)^$BW$1,-99)</f>
        <v>1.9068792876419056</v>
      </c>
      <c r="BY30" s="8">
        <f>MAX((BY$3*climate!$M140+BY$4*climate!$M140^2+BY$5*climate!$M140^6)*(L30/L$66)^$BW$1,-99)</f>
        <v>1.3417043177073682</v>
      </c>
      <c r="BZ30" s="8">
        <f>MAX((BZ$3*climate!$M140+BZ$4*climate!$M140^2+BZ$5*climate!$M140^6)*(M30/M$66)^$BW$1,-99)</f>
        <v>0.61615232295298739</v>
      </c>
      <c r="CA30" s="8">
        <f t="shared" si="36"/>
        <v>0</v>
      </c>
      <c r="CB30" s="8">
        <f t="shared" si="37"/>
        <v>0</v>
      </c>
      <c r="CC30" s="8">
        <f t="shared" si="38"/>
        <v>0</v>
      </c>
      <c r="CD30" s="8">
        <f>MAX((CD$3*climate!$I140+CD$4*climate!$I140^2+CD$5*climate!$I140^6)*(K30/K$66)^$BW$1,-99)</f>
        <v>6.724122119019102E-2</v>
      </c>
      <c r="CE30" s="8">
        <f>MAX((CE$3*climate!$I140+CE$4*climate!$I140^2+CE$5*climate!$I140^6)*(L30/L$66)^$BW$1,-99)</f>
        <v>3.6977740631821958E-2</v>
      </c>
      <c r="CF30" s="8">
        <f>MAX((CF$3*climate!$I140+CF$4*climate!$I140^2+CF$5*climate!$I140^6)*(M30/M$66)^$BW$1,-99)</f>
        <v>8.4463240643113027E-3</v>
      </c>
      <c r="CG30" s="8">
        <f>MAX((CG$3*climate!$M140+CG$4*climate!$M140^2+CG$5*climate!$M140^6)*(K30/K$66)^$BW$1,-99)</f>
        <v>6.724122119019102E-2</v>
      </c>
      <c r="CH30" s="8">
        <f>MAX((CH$3*climate!$M140+CH$4*climate!$M140^2+CH$5*climate!$M140^6)*(L30/L$66)^$BW$1,-99)</f>
        <v>3.6977740631821958E-2</v>
      </c>
      <c r="CI30" s="8">
        <f>MAX((CI$3*climate!$M140+CI$4*climate!$M140^2+CI$5*climate!$M140^6)*(M30/M$66)^$BW$1,-99)</f>
        <v>8.4463240643113027E-3</v>
      </c>
      <c r="CJ30" s="8">
        <f t="shared" si="39"/>
        <v>0</v>
      </c>
      <c r="CK30" s="8">
        <f t="shared" si="40"/>
        <v>0</v>
      </c>
      <c r="CL30" s="8">
        <f t="shared" si="41"/>
        <v>0</v>
      </c>
    </row>
    <row r="31" spans="1:90">
      <c r="A31">
        <v>1985</v>
      </c>
      <c r="B31" s="1">
        <v>936.70532544805008</v>
      </c>
      <c r="C31" s="1">
        <v>1919.7628284999998</v>
      </c>
      <c r="D31" s="1">
        <v>1958.9577659694839</v>
      </c>
      <c r="E31" s="7">
        <f t="shared" si="42"/>
        <v>5.4244692212248591E-3</v>
      </c>
      <c r="F31" s="7">
        <f t="shared" si="18"/>
        <v>1.6064507173073395E-2</v>
      </c>
      <c r="G31" s="7">
        <f t="shared" si="19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20"/>
        <v>21972.725966800524</v>
      </c>
      <c r="L31" s="1">
        <f t="shared" si="6"/>
        <v>1475.8527077734223</v>
      </c>
      <c r="M31" s="1">
        <f t="shared" si="7"/>
        <v>458.08177067860311</v>
      </c>
      <c r="N31" s="7">
        <f t="shared" si="43"/>
        <v>2.9085819571173399E-2</v>
      </c>
      <c r="O31" s="7">
        <f t="shared" si="21"/>
        <v>1.272489895011053E-2</v>
      </c>
      <c r="P31" s="7">
        <f t="shared" si="22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23"/>
        <v>199.08113068127511</v>
      </c>
      <c r="U31" s="1">
        <f t="shared" si="57"/>
        <v>947.36627196858285</v>
      </c>
      <c r="V31" s="1">
        <f t="shared" si="58"/>
        <v>874.98272398389327</v>
      </c>
      <c r="W31" s="7">
        <f t="shared" si="44"/>
        <v>-1.3011283320596201E-2</v>
      </c>
      <c r="X31" s="7">
        <f t="shared" si="61"/>
        <v>6.0560791359451915E-3</v>
      </c>
      <c r="Y31" s="7">
        <f t="shared" si="62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8">
        <f t="shared" si="24"/>
        <v>2.3139111537652339</v>
      </c>
      <c r="AD31" s="8">
        <f t="shared" si="59"/>
        <v>2.8188005878676665</v>
      </c>
      <c r="AE31" s="8">
        <f t="shared" si="60"/>
        <v>1.9431513150416031</v>
      </c>
      <c r="AF31" s="7">
        <f t="shared" si="45"/>
        <v>-1.1533292981858012E-2</v>
      </c>
      <c r="AG31" s="7">
        <f t="shared" si="63"/>
        <v>3.6188748862926667E-2</v>
      </c>
      <c r="AH31" s="7">
        <f t="shared" si="64"/>
        <v>1.6549153534043626E-2</v>
      </c>
      <c r="AI31" s="1">
        <f t="shared" si="46"/>
        <v>24329.535537233205</v>
      </c>
      <c r="AJ31" s="1">
        <f t="shared" si="47"/>
        <v>3838.8012790419489</v>
      </c>
      <c r="AK31" s="1">
        <f t="shared" si="48"/>
        <v>1114.0462447194168</v>
      </c>
      <c r="AL31" s="10">
        <f t="shared" si="65"/>
        <v>8.6477890552840044</v>
      </c>
      <c r="AM31" s="10">
        <f t="shared" si="65"/>
        <v>1.3057589247693937</v>
      </c>
      <c r="AN31" s="10">
        <f t="shared" si="65"/>
        <v>0.46867665786911411</v>
      </c>
      <c r="AO31" s="7">
        <f t="shared" si="49"/>
        <v>1.8276539118654789E-2</v>
      </c>
      <c r="AP31" s="7">
        <f t="shared" si="26"/>
        <v>2.8144496824265453E-2</v>
      </c>
      <c r="AQ31" s="7">
        <f t="shared" si="26"/>
        <v>2.0372115051398465E-2</v>
      </c>
      <c r="AR31" s="1">
        <f t="shared" si="50"/>
        <v>15538.684273367668</v>
      </c>
      <c r="AS31" s="1">
        <f t="shared" si="51"/>
        <v>2879.3880091541491</v>
      </c>
      <c r="AT31" s="1">
        <f t="shared" si="52"/>
        <v>820.11362376563704</v>
      </c>
      <c r="AU31" s="1">
        <f t="shared" si="53"/>
        <v>3107.7368546735338</v>
      </c>
      <c r="AV31" s="1">
        <f t="shared" si="54"/>
        <v>575.8776018308298</v>
      </c>
      <c r="AW31" s="1">
        <f t="shared" si="55"/>
        <v>164.02272475312742</v>
      </c>
      <c r="AX31" s="1">
        <f t="shared" si="27"/>
        <v>13270.926385251514</v>
      </c>
      <c r="AY31" s="1">
        <f t="shared" si="28"/>
        <v>1199.8932228118822</v>
      </c>
      <c r="AZ31" s="1">
        <f t="shared" si="29"/>
        <v>334.91834811855261</v>
      </c>
      <c r="BA31" s="1">
        <f t="shared" si="30"/>
        <v>9.4933309353833231</v>
      </c>
      <c r="BB31" s="1">
        <f t="shared" si="31"/>
        <v>7.08998785082695</v>
      </c>
      <c r="BC31" s="1">
        <f t="shared" si="32"/>
        <v>5.813886765156842</v>
      </c>
      <c r="BD31" s="1">
        <f t="shared" si="33"/>
        <v>0</v>
      </c>
      <c r="BE31">
        <v>0</v>
      </c>
      <c r="BF31">
        <v>0</v>
      </c>
      <c r="BG31">
        <v>0</v>
      </c>
      <c r="BH31">
        <f t="shared" si="34"/>
        <v>0</v>
      </c>
      <c r="BI31">
        <f t="shared" si="35"/>
        <v>0</v>
      </c>
      <c r="BJ31">
        <f t="shared" si="11"/>
        <v>0</v>
      </c>
      <c r="BK31">
        <f t="shared" si="11"/>
        <v>0</v>
      </c>
      <c r="BL31">
        <f t="shared" si="12"/>
        <v>0</v>
      </c>
      <c r="BM31">
        <f t="shared" si="13"/>
        <v>0</v>
      </c>
      <c r="BN31">
        <f t="shared" si="14"/>
        <v>0</v>
      </c>
      <c r="BO31">
        <f t="shared" si="15"/>
        <v>0</v>
      </c>
      <c r="BP31">
        <f t="shared" si="16"/>
        <v>0</v>
      </c>
      <c r="BQ31">
        <f t="shared" si="17"/>
        <v>0</v>
      </c>
      <c r="BR31" s="7">
        <f t="shared" si="56"/>
        <v>3.4086742743935972E-2</v>
      </c>
      <c r="BS31">
        <v>0</v>
      </c>
      <c r="BT31">
        <v>0</v>
      </c>
      <c r="BU31" s="8">
        <f>MAX((BU$3*climate!$I141+BU$4*climate!$I141^2+BU$5*climate!$I141^6)*(K31/K$66)^$BW$1,-99)</f>
        <v>1.9424048898607973</v>
      </c>
      <c r="BV31" s="8">
        <f>MAX((BV$3*climate!$I141+BV$4*climate!$I141^2+BV$5*climate!$I141^6)*(L31/L$66)^$BW$1,-99)</f>
        <v>1.3706208974873479</v>
      </c>
      <c r="BW31" s="8">
        <f>MAX((BW$3*climate!$I141+BW$4*climate!$I141^2+BW$5*climate!$I141^6)*(M31/M$66)^$BW$1,-99)</f>
        <v>0.62789098860452708</v>
      </c>
      <c r="BX31" s="8">
        <f>MAX((BX$3*climate!$M141+BX$4*climate!$M141^2+BX$5*climate!$M141^6)*(K31/K$66)^$BW$1,-99)</f>
        <v>1.9424048898607973</v>
      </c>
      <c r="BY31" s="8">
        <f>MAX((BY$3*climate!$M141+BY$4*climate!$M141^2+BY$5*climate!$M141^6)*(L31/L$66)^$BW$1,-99)</f>
        <v>1.3706208974873479</v>
      </c>
      <c r="BZ31" s="8">
        <f>MAX((BZ$3*climate!$M141+BZ$4*climate!$M141^2+BZ$5*climate!$M141^6)*(M31/M$66)^$BW$1,-99)</f>
        <v>0.62789098860452708</v>
      </c>
      <c r="CA31" s="8">
        <f t="shared" si="36"/>
        <v>0</v>
      </c>
      <c r="CB31" s="8">
        <f t="shared" si="37"/>
        <v>0</v>
      </c>
      <c r="CC31" s="8">
        <f t="shared" si="38"/>
        <v>0</v>
      </c>
      <c r="CD31" s="8">
        <f>MAX((CD$3*climate!$I141+CD$4*climate!$I141^2+CD$5*climate!$I141^6)*(K31/K$66)^$BW$1,-99)</f>
        <v>7.090253370953313E-2</v>
      </c>
      <c r="CE31" s="8">
        <f>MAX((CE$3*climate!$I141+CE$4*climate!$I141^2+CE$5*climate!$I141^6)*(L31/L$66)^$BW$1,-99)</f>
        <v>3.9146560663462081E-2</v>
      </c>
      <c r="CF31" s="8">
        <f>MAX((CF$3*climate!$I141+CF$4*climate!$I141^2+CF$5*climate!$I141^6)*(M31/M$66)^$BW$1,-99)</f>
        <v>8.9405882205900802E-3</v>
      </c>
      <c r="CG31" s="8">
        <f>MAX((CG$3*climate!$M141+CG$4*climate!$M141^2+CG$5*climate!$M141^6)*(K31/K$66)^$BW$1,-99)</f>
        <v>7.090253370953313E-2</v>
      </c>
      <c r="CH31" s="8">
        <f>MAX((CH$3*climate!$M141+CH$4*climate!$M141^2+CH$5*climate!$M141^6)*(L31/L$66)^$BW$1,-99)</f>
        <v>3.9146560663462081E-2</v>
      </c>
      <c r="CI31" s="8">
        <f>MAX((CI$3*climate!$M141+CI$4*climate!$M141^2+CI$5*climate!$M141^6)*(M31/M$66)^$BW$1,-99)</f>
        <v>8.9405882205900802E-3</v>
      </c>
      <c r="CJ31" s="8">
        <f t="shared" si="39"/>
        <v>0</v>
      </c>
      <c r="CK31" s="8">
        <f t="shared" si="40"/>
        <v>0</v>
      </c>
      <c r="CL31" s="8">
        <f t="shared" si="41"/>
        <v>0</v>
      </c>
    </row>
    <row r="32" spans="1:90">
      <c r="A32">
        <v>1986</v>
      </c>
      <c r="B32" s="1">
        <v>942.02861229508358</v>
      </c>
      <c r="C32" s="1">
        <v>1951.6290223478265</v>
      </c>
      <c r="D32" s="1">
        <v>2006.9086632270353</v>
      </c>
      <c r="E32" s="7">
        <f t="shared" si="42"/>
        <v>5.6829898394004097E-3</v>
      </c>
      <c r="F32" s="7">
        <f t="shared" si="18"/>
        <v>1.659902638740296E-2</v>
      </c>
      <c r="G32" s="7">
        <f t="shared" si="19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20"/>
        <v>22509.556794976885</v>
      </c>
      <c r="L32" s="1">
        <f t="shared" si="6"/>
        <v>1512.5139657455427</v>
      </c>
      <c r="M32" s="1">
        <f t="shared" si="7"/>
        <v>463.59221716490123</v>
      </c>
      <c r="N32" s="7">
        <f t="shared" si="43"/>
        <v>2.4431689949962587E-2</v>
      </c>
      <c r="O32" s="7">
        <f t="shared" si="21"/>
        <v>2.4840729551819818E-2</v>
      </c>
      <c r="P32" s="7">
        <f t="shared" si="22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23"/>
        <v>195.25370142171693</v>
      </c>
      <c r="U32" s="1">
        <f t="shared" si="57"/>
        <v>932.00882127495822</v>
      </c>
      <c r="V32" s="1">
        <f t="shared" si="58"/>
        <v>880.29203924593799</v>
      </c>
      <c r="W32" s="7">
        <f t="shared" si="44"/>
        <v>-1.9225474792414321E-2</v>
      </c>
      <c r="X32" s="7">
        <f t="shared" si="61"/>
        <v>-1.621067917238872E-2</v>
      </c>
      <c r="Y32" s="7">
        <f t="shared" si="62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8">
        <f t="shared" si="24"/>
        <v>2.2895410329228123</v>
      </c>
      <c r="AD32" s="8">
        <f t="shared" si="59"/>
        <v>2.8253717061001042</v>
      </c>
      <c r="AE32" s="8">
        <f t="shared" si="60"/>
        <v>1.9502411781325806</v>
      </c>
      <c r="AF32" s="7">
        <f t="shared" si="45"/>
        <v>-1.0532003704103454E-2</v>
      </c>
      <c r="AG32" s="7">
        <f t="shared" si="63"/>
        <v>2.3311752738808256E-3</v>
      </c>
      <c r="AH32" s="7">
        <f t="shared" si="64"/>
        <v>3.6486417892915846E-3</v>
      </c>
      <c r="AI32" s="1">
        <f t="shared" si="46"/>
        <v>25004.318838183419</v>
      </c>
      <c r="AJ32" s="1">
        <f t="shared" si="47"/>
        <v>4030.7987529685838</v>
      </c>
      <c r="AK32" s="1">
        <f t="shared" si="48"/>
        <v>1166.6643450006025</v>
      </c>
      <c r="AL32" s="10">
        <f t="shared" si="65"/>
        <v>8.8058407102427765</v>
      </c>
      <c r="AM32" s="10">
        <f t="shared" si="65"/>
        <v>1.3425088526808222</v>
      </c>
      <c r="AN32" s="10">
        <f t="shared" si="65"/>
        <v>0.47822459266512862</v>
      </c>
      <c r="AO32" s="7">
        <f t="shared" si="49"/>
        <v>1.8276539118654789E-2</v>
      </c>
      <c r="AP32" s="7">
        <f t="shared" si="26"/>
        <v>2.8144496824265453E-2</v>
      </c>
      <c r="AQ32" s="7">
        <f t="shared" si="26"/>
        <v>2.0372115051398465E-2</v>
      </c>
      <c r="AR32" s="1">
        <f t="shared" si="50"/>
        <v>15981.778449983894</v>
      </c>
      <c r="AS32" s="1">
        <f t="shared" si="51"/>
        <v>3029.0971023344446</v>
      </c>
      <c r="AT32" s="1">
        <f t="shared" si="52"/>
        <v>861.07935561309898</v>
      </c>
      <c r="AU32" s="1">
        <f t="shared" si="53"/>
        <v>3196.3556899967789</v>
      </c>
      <c r="AV32" s="1">
        <f t="shared" si="54"/>
        <v>605.81942046688891</v>
      </c>
      <c r="AW32" s="1">
        <f t="shared" si="55"/>
        <v>172.2158711226198</v>
      </c>
      <c r="AX32" s="1">
        <f t="shared" si="27"/>
        <v>13572.223383786324</v>
      </c>
      <c r="AY32" s="1">
        <f t="shared" si="28"/>
        <v>1241.6692179297127</v>
      </c>
      <c r="AZ32" s="1">
        <f t="shared" si="29"/>
        <v>343.24605654091505</v>
      </c>
      <c r="BA32" s="1">
        <f t="shared" si="30"/>
        <v>9.5157805849335926</v>
      </c>
      <c r="BB32" s="1">
        <f t="shared" si="31"/>
        <v>7.124211896851933</v>
      </c>
      <c r="BC32" s="1">
        <f t="shared" si="32"/>
        <v>5.8384475559904327</v>
      </c>
      <c r="BD32" s="1">
        <f t="shared" si="33"/>
        <v>0</v>
      </c>
      <c r="BE32">
        <v>0</v>
      </c>
      <c r="BF32">
        <v>0</v>
      </c>
      <c r="BG32">
        <v>0</v>
      </c>
      <c r="BH32">
        <f t="shared" si="34"/>
        <v>0</v>
      </c>
      <c r="BI32">
        <f t="shared" si="35"/>
        <v>0</v>
      </c>
      <c r="BJ32">
        <f t="shared" si="11"/>
        <v>0</v>
      </c>
      <c r="BK32">
        <f t="shared" si="11"/>
        <v>0</v>
      </c>
      <c r="BL32">
        <f t="shared" si="12"/>
        <v>0</v>
      </c>
      <c r="BM32">
        <f t="shared" si="13"/>
        <v>0</v>
      </c>
      <c r="BN32">
        <f t="shared" si="14"/>
        <v>0</v>
      </c>
      <c r="BO32">
        <f t="shared" si="15"/>
        <v>0</v>
      </c>
      <c r="BP32">
        <f t="shared" si="16"/>
        <v>0</v>
      </c>
      <c r="BQ32">
        <f t="shared" si="17"/>
        <v>0</v>
      </c>
      <c r="BR32" s="7">
        <f t="shared" si="56"/>
        <v>3.1846856462233175E-2</v>
      </c>
      <c r="BS32">
        <v>0</v>
      </c>
      <c r="BT32">
        <v>0</v>
      </c>
      <c r="BU32" s="8">
        <f>MAX((BU$3*climate!$I142+BU$4*climate!$I142^2+BU$5*climate!$I142^6)*(K32/K$66)^$BW$1,-99)</f>
        <v>1.9800415663529007</v>
      </c>
      <c r="BV32" s="8">
        <f>MAX((BV$3*climate!$I142+BV$4*climate!$I142^2+BV$5*climate!$I142^6)*(L32/L$66)^$BW$1,-99)</f>
        <v>1.3953947611799744</v>
      </c>
      <c r="BW32" s="8">
        <f>MAX((BW$3*climate!$I142+BW$4*climate!$I142^2+BW$5*climate!$I142^6)*(M32/M$66)^$BW$1,-99)</f>
        <v>0.63960634209498268</v>
      </c>
      <c r="BX32" s="8">
        <f>MAX((BX$3*climate!$M142+BX$4*climate!$M142^2+BX$5*climate!$M142^6)*(K32/K$66)^$BW$1,-99)</f>
        <v>1.9800415663529007</v>
      </c>
      <c r="BY32" s="8">
        <f>MAX((BY$3*climate!$M142+BY$4*climate!$M142^2+BY$5*climate!$M142^6)*(L32/L$66)^$BW$1,-99)</f>
        <v>1.3953947611799744</v>
      </c>
      <c r="BZ32" s="8">
        <f>MAX((BZ$3*climate!$M142+BZ$4*climate!$M142^2+BZ$5*climate!$M142^6)*(M32/M$66)^$BW$1,-99)</f>
        <v>0.63960634209498268</v>
      </c>
      <c r="CA32" s="8">
        <f t="shared" si="36"/>
        <v>0</v>
      </c>
      <c r="CB32" s="8">
        <f t="shared" si="37"/>
        <v>0</v>
      </c>
      <c r="CC32" s="8">
        <f t="shared" si="38"/>
        <v>0</v>
      </c>
      <c r="CD32" s="8">
        <f>MAX((CD$3*climate!$I142+CD$4*climate!$I142^2+CD$5*climate!$I142^6)*(K32/K$66)^$BW$1,-99)</f>
        <v>7.4804608947141832E-2</v>
      </c>
      <c r="CE32" s="8">
        <f>MAX((CE$3*climate!$I142+CE$4*climate!$I142^2+CE$5*climate!$I142^6)*(L32/L$66)^$BW$1,-99)</f>
        <v>4.12954697610287E-2</v>
      </c>
      <c r="CF32" s="8">
        <f>MAX((CF$3*climate!$I142+CF$4*climate!$I142^2+CF$5*climate!$I142^6)*(M32/M$66)^$BW$1,-99)</f>
        <v>9.45937874086329E-3</v>
      </c>
      <c r="CG32" s="8">
        <f>MAX((CG$3*climate!$M142+CG$4*climate!$M142^2+CG$5*climate!$M142^6)*(K32/K$66)^$BW$1,-99)</f>
        <v>7.4804608947141832E-2</v>
      </c>
      <c r="CH32" s="8">
        <f>MAX((CH$3*climate!$M142+CH$4*climate!$M142^2+CH$5*climate!$M142^6)*(L32/L$66)^$BW$1,-99)</f>
        <v>4.12954697610287E-2</v>
      </c>
      <c r="CI32" s="8">
        <f>MAX((CI$3*climate!$M142+CI$4*climate!$M142^2+CI$5*climate!$M142^6)*(M32/M$66)^$BW$1,-99)</f>
        <v>9.45937874086329E-3</v>
      </c>
      <c r="CJ32" s="8">
        <f t="shared" si="39"/>
        <v>0</v>
      </c>
      <c r="CK32" s="8">
        <f t="shared" si="40"/>
        <v>0</v>
      </c>
      <c r="CL32" s="8">
        <f t="shared" si="41"/>
        <v>0</v>
      </c>
    </row>
    <row r="33" spans="1:90">
      <c r="A33">
        <v>1987</v>
      </c>
      <c r="B33" s="1">
        <v>947.30641569152567</v>
      </c>
      <c r="C33" s="1">
        <v>1985.0015884222066</v>
      </c>
      <c r="D33" s="1">
        <v>2055.4687294649952</v>
      </c>
      <c r="E33" s="7">
        <f t="shared" si="42"/>
        <v>5.6025935173917851E-3</v>
      </c>
      <c r="F33" s="7">
        <f t="shared" si="18"/>
        <v>1.7099851299727353E-2</v>
      </c>
      <c r="G33" s="7">
        <f t="shared" si="19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20"/>
        <v>23071.639145062869</v>
      </c>
      <c r="L33" s="1">
        <f t="shared" si="6"/>
        <v>1548.4183338076225</v>
      </c>
      <c r="M33" s="1">
        <f t="shared" si="7"/>
        <v>470.12163331276088</v>
      </c>
      <c r="N33" s="7">
        <f t="shared" si="43"/>
        <v>2.4970831509726343E-2</v>
      </c>
      <c r="O33" s="7">
        <f t="shared" si="21"/>
        <v>2.3738205977081428E-2</v>
      </c>
      <c r="P33" s="7">
        <f t="shared" si="22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23"/>
        <v>195.30292964894775</v>
      </c>
      <c r="U33" s="1">
        <f t="shared" si="57"/>
        <v>932.08276797894018</v>
      </c>
      <c r="V33" s="1">
        <f t="shared" si="58"/>
        <v>880.90253472291624</v>
      </c>
      <c r="W33" s="7">
        <f t="shared" si="44"/>
        <v>2.521244251574295E-4</v>
      </c>
      <c r="X33" s="7">
        <f t="shared" si="61"/>
        <v>7.9341206106642304E-5</v>
      </c>
      <c r="Y33" s="7">
        <f t="shared" si="62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8">
        <f t="shared" si="24"/>
        <v>2.2887742285086174</v>
      </c>
      <c r="AD33" s="8">
        <f t="shared" si="59"/>
        <v>2.8495451502593916</v>
      </c>
      <c r="AE33" s="8">
        <f t="shared" si="60"/>
        <v>1.9390383149350143</v>
      </c>
      <c r="AF33" s="7">
        <f t="shared" si="45"/>
        <v>-3.3491621384740267E-4</v>
      </c>
      <c r="AG33" s="7">
        <f t="shared" si="63"/>
        <v>8.5558456280623307E-3</v>
      </c>
      <c r="AH33" s="7">
        <f t="shared" si="64"/>
        <v>-5.7443475828427015E-3</v>
      </c>
      <c r="AI33" s="1">
        <f t="shared" si="46"/>
        <v>25700.242644361853</v>
      </c>
      <c r="AJ33" s="1">
        <f t="shared" si="47"/>
        <v>4233.5382981386138</v>
      </c>
      <c r="AK33" s="1">
        <f t="shared" si="48"/>
        <v>1222.213781623162</v>
      </c>
      <c r="AL33" s="10">
        <f t="shared" si="65"/>
        <v>8.9667810024561714</v>
      </c>
      <c r="AM33" s="10">
        <f t="shared" si="65"/>
        <v>1.3802930888216458</v>
      </c>
      <c r="AN33" s="10">
        <f t="shared" si="65"/>
        <v>0.48796703908731082</v>
      </c>
      <c r="AO33" s="7">
        <f t="shared" si="49"/>
        <v>1.8276539118654789E-2</v>
      </c>
      <c r="AP33" s="7">
        <f t="shared" si="26"/>
        <v>2.8144496824265453E-2</v>
      </c>
      <c r="AQ33" s="7">
        <f t="shared" si="26"/>
        <v>2.0372115051398465E-2</v>
      </c>
      <c r="AR33" s="1">
        <f t="shared" si="50"/>
        <v>16436.766689603035</v>
      </c>
      <c r="AS33" s="1">
        <f t="shared" si="51"/>
        <v>3188.0175164434918</v>
      </c>
      <c r="AT33" s="1">
        <f t="shared" si="52"/>
        <v>903.95876907872264</v>
      </c>
      <c r="AU33" s="1">
        <f t="shared" si="53"/>
        <v>3287.3533379206074</v>
      </c>
      <c r="AV33" s="1">
        <f t="shared" si="54"/>
        <v>637.60350328869845</v>
      </c>
      <c r="AW33" s="1">
        <f t="shared" si="55"/>
        <v>180.79175381574453</v>
      </c>
      <c r="AX33" s="1">
        <f t="shared" si="27"/>
        <v>13880.844818393283</v>
      </c>
      <c r="AY33" s="1">
        <f t="shared" si="28"/>
        <v>1284.8423034170009</v>
      </c>
      <c r="AZ33" s="1">
        <f t="shared" si="29"/>
        <v>351.82584142314175</v>
      </c>
      <c r="BA33" s="1">
        <f t="shared" si="30"/>
        <v>9.5382650980870221</v>
      </c>
      <c r="BB33" s="1">
        <f t="shared" si="31"/>
        <v>7.1583912687222089</v>
      </c>
      <c r="BC33" s="1">
        <f t="shared" si="32"/>
        <v>5.863136284475428</v>
      </c>
      <c r="BD33" s="1">
        <f t="shared" si="33"/>
        <v>0</v>
      </c>
      <c r="BE33">
        <v>0</v>
      </c>
      <c r="BF33">
        <v>0</v>
      </c>
      <c r="BG33">
        <v>0</v>
      </c>
      <c r="BH33">
        <f t="shared" si="34"/>
        <v>0</v>
      </c>
      <c r="BI33">
        <f t="shared" si="35"/>
        <v>0</v>
      </c>
      <c r="BJ33">
        <f t="shared" si="11"/>
        <v>0</v>
      </c>
      <c r="BK33">
        <f t="shared" si="11"/>
        <v>0</v>
      </c>
      <c r="BL33">
        <f t="shared" si="12"/>
        <v>0</v>
      </c>
      <c r="BM33">
        <f t="shared" si="13"/>
        <v>0</v>
      </c>
      <c r="BN33">
        <f t="shared" si="14"/>
        <v>0</v>
      </c>
      <c r="BO33">
        <f t="shared" si="15"/>
        <v>0</v>
      </c>
      <c r="BP33">
        <f t="shared" si="16"/>
        <v>0</v>
      </c>
      <c r="BQ33">
        <f t="shared" si="17"/>
        <v>0</v>
      </c>
      <c r="BR33" s="7">
        <f t="shared" si="56"/>
        <v>3.2245714416814897E-2</v>
      </c>
      <c r="BS33">
        <v>0</v>
      </c>
      <c r="BT33">
        <v>0</v>
      </c>
      <c r="BU33" s="8">
        <f>MAX((BU$3*climate!$I143+BU$4*climate!$I143^2+BU$5*climate!$I143^6)*(K33/K$66)^$BW$1,-99)</f>
        <v>2.0173728481834989</v>
      </c>
      <c r="BV33" s="8">
        <f>MAX((BV$3*climate!$I143+BV$4*climate!$I143^2+BV$5*climate!$I143^6)*(L33/L$66)^$BW$1,-99)</f>
        <v>1.4204038805391475</v>
      </c>
      <c r="BW33" s="8">
        <f>MAX((BW$3*climate!$I143+BW$4*climate!$I143^2+BW$5*climate!$I143^6)*(M33/M$66)^$BW$1,-99)</f>
        <v>0.65087742250054936</v>
      </c>
      <c r="BX33" s="8">
        <f>MAX((BX$3*climate!$M143+BX$4*climate!$M143^2+BX$5*climate!$M143^6)*(K33/K$66)^$BW$1,-99)</f>
        <v>2.0173728481834989</v>
      </c>
      <c r="BY33" s="8">
        <f>MAX((BY$3*climate!$M143+BY$4*climate!$M143^2+BY$5*climate!$M143^6)*(L33/L$66)^$BW$1,-99)</f>
        <v>1.4204038805391475</v>
      </c>
      <c r="BZ33" s="8">
        <f>MAX((BZ$3*climate!$M143+BZ$4*climate!$M143^2+BZ$5*climate!$M143^6)*(M33/M$66)^$BW$1,-99)</f>
        <v>0.65087742250054936</v>
      </c>
      <c r="CA33" s="8">
        <f t="shared" si="36"/>
        <v>0</v>
      </c>
      <c r="CB33" s="8">
        <f t="shared" si="37"/>
        <v>0</v>
      </c>
      <c r="CC33" s="8">
        <f t="shared" si="38"/>
        <v>0</v>
      </c>
      <c r="CD33" s="8">
        <f>MAX((CD$3*climate!$I143+CD$4*climate!$I143^2+CD$5*climate!$I143^6)*(K33/K$66)^$BW$1,-99)</f>
        <v>7.8869330191490214E-2</v>
      </c>
      <c r="CE33" s="8">
        <f>MAX((CE$3*climate!$I143+CE$4*climate!$I143^2+CE$5*climate!$I143^6)*(L33/L$66)^$BW$1,-99)</f>
        <v>4.3550857838117185E-2</v>
      </c>
      <c r="CF33" s="8">
        <f>MAX((CF$3*climate!$I143+CF$4*climate!$I143^2+CF$5*climate!$I143^6)*(M33/M$66)^$BW$1,-99)</f>
        <v>9.9976615358567649E-3</v>
      </c>
      <c r="CG33" s="8">
        <f>MAX((CG$3*climate!$M143+CG$4*climate!$M143^2+CG$5*climate!$M143^6)*(K33/K$66)^$BW$1,-99)</f>
        <v>7.8869330191490214E-2</v>
      </c>
      <c r="CH33" s="8">
        <f>MAX((CH$3*climate!$M143+CH$4*climate!$M143^2+CH$5*climate!$M143^6)*(L33/L$66)^$BW$1,-99)</f>
        <v>4.3550857838117185E-2</v>
      </c>
      <c r="CI33" s="8">
        <f>MAX((CI$3*climate!$M143+CI$4*climate!$M143^2+CI$5*climate!$M143^6)*(M33/M$66)^$BW$1,-99)</f>
        <v>9.9976615358567649E-3</v>
      </c>
      <c r="CJ33" s="8">
        <f t="shared" si="39"/>
        <v>0</v>
      </c>
      <c r="CK33" s="8">
        <f t="shared" si="40"/>
        <v>0</v>
      </c>
      <c r="CL33" s="8">
        <f t="shared" si="41"/>
        <v>0</v>
      </c>
    </row>
    <row r="34" spans="1:90">
      <c r="A34">
        <v>1988</v>
      </c>
      <c r="B34" s="1">
        <v>952.81034412393706</v>
      </c>
      <c r="C34" s="1">
        <v>2018.5674788956755</v>
      </c>
      <c r="D34" s="1">
        <v>2104.4294449077634</v>
      </c>
      <c r="E34" s="7">
        <f t="shared" si="42"/>
        <v>5.8100825047127103E-3</v>
      </c>
      <c r="F34" s="7">
        <f t="shared" si="18"/>
        <v>1.6909754969087532E-2</v>
      </c>
      <c r="G34" s="7">
        <f t="shared" si="19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20"/>
        <v>24000.715913458287</v>
      </c>
      <c r="L34" s="1">
        <f t="shared" si="6"/>
        <v>1573.2339947487048</v>
      </c>
      <c r="M34" s="1">
        <f t="shared" si="7"/>
        <v>493.67244906660113</v>
      </c>
      <c r="N34" s="7">
        <f t="shared" si="43"/>
        <v>4.0269213754335009E-2</v>
      </c>
      <c r="O34" s="7">
        <f t="shared" si="21"/>
        <v>1.6026457708014696E-2</v>
      </c>
      <c r="P34" s="7">
        <f t="shared" si="22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23"/>
        <v>192.35179252239072</v>
      </c>
      <c r="U34" s="1">
        <f t="shared" si="57"/>
        <v>930.71902837306368</v>
      </c>
      <c r="V34" s="1">
        <f t="shared" si="58"/>
        <v>854.64270394924336</v>
      </c>
      <c r="W34" s="7">
        <f t="shared" si="44"/>
        <v>-1.51105625085175E-2</v>
      </c>
      <c r="X34" s="7">
        <f t="shared" si="61"/>
        <v>-1.4631099862875141E-3</v>
      </c>
      <c r="Y34" s="7">
        <f t="shared" si="62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8">
        <f t="shared" si="24"/>
        <v>2.293792180198313</v>
      </c>
      <c r="AD34" s="8">
        <f t="shared" si="59"/>
        <v>2.8876122898394789</v>
      </c>
      <c r="AE34" s="8">
        <f t="shared" si="60"/>
        <v>1.9885137845060206</v>
      </c>
      <c r="AF34" s="7">
        <f t="shared" si="45"/>
        <v>2.1924188184192506E-3</v>
      </c>
      <c r="AG34" s="7">
        <f t="shared" si="63"/>
        <v>1.3359023132734738E-2</v>
      </c>
      <c r="AH34" s="7">
        <f t="shared" si="64"/>
        <v>2.5515467739823494E-2</v>
      </c>
      <c r="AI34" s="1">
        <f t="shared" si="46"/>
        <v>26417.571717846273</v>
      </c>
      <c r="AJ34" s="1">
        <f t="shared" si="47"/>
        <v>4447.7879716134503</v>
      </c>
      <c r="AK34" s="1">
        <f t="shared" si="48"/>
        <v>1280.7841572765906</v>
      </c>
      <c r="AL34" s="10">
        <f t="shared" si="65"/>
        <v>9.1306627262159719</v>
      </c>
      <c r="AM34" s="10">
        <f t="shared" si="65"/>
        <v>1.4191407432765422</v>
      </c>
      <c r="AN34" s="10">
        <f t="shared" si="65"/>
        <v>0.49790795974888774</v>
      </c>
      <c r="AO34" s="7">
        <f t="shared" si="49"/>
        <v>1.8276539118654789E-2</v>
      </c>
      <c r="AP34" s="7">
        <f t="shared" si="26"/>
        <v>2.8144496824265453E-2</v>
      </c>
      <c r="AQ34" s="7">
        <f t="shared" si="26"/>
        <v>2.0372115051398465E-2</v>
      </c>
      <c r="AR34" s="1">
        <f t="shared" si="50"/>
        <v>16907.759067619383</v>
      </c>
      <c r="AS34" s="1">
        <f t="shared" si="51"/>
        <v>3354.9720125590925</v>
      </c>
      <c r="AT34" s="1">
        <f t="shared" si="52"/>
        <v>948.74992445412261</v>
      </c>
      <c r="AU34" s="1">
        <f t="shared" si="53"/>
        <v>3381.5518135238767</v>
      </c>
      <c r="AV34" s="1">
        <f t="shared" si="54"/>
        <v>670.99440251181852</v>
      </c>
      <c r="AW34" s="1">
        <f t="shared" si="55"/>
        <v>189.74998489082452</v>
      </c>
      <c r="AX34" s="1">
        <f t="shared" si="27"/>
        <v>14196.117136545363</v>
      </c>
      <c r="AY34" s="1">
        <f t="shared" si="28"/>
        <v>1329.6447297940385</v>
      </c>
      <c r="AZ34" s="1">
        <f t="shared" si="29"/>
        <v>360.66780067153303</v>
      </c>
      <c r="BA34" s="1">
        <f t="shared" si="30"/>
        <v>9.5607237651091665</v>
      </c>
      <c r="BB34" s="1">
        <f t="shared" si="31"/>
        <v>7.192667065077166</v>
      </c>
      <c r="BC34" s="1">
        <f t="shared" si="32"/>
        <v>5.8879573149243161</v>
      </c>
      <c r="BD34" s="1">
        <f t="shared" si="33"/>
        <v>0</v>
      </c>
      <c r="BE34">
        <v>0</v>
      </c>
      <c r="BF34">
        <v>0</v>
      </c>
      <c r="BG34">
        <v>0</v>
      </c>
      <c r="BH34">
        <f t="shared" si="34"/>
        <v>0</v>
      </c>
      <c r="BI34">
        <f t="shared" si="35"/>
        <v>0</v>
      </c>
      <c r="BJ34">
        <f t="shared" si="11"/>
        <v>0</v>
      </c>
      <c r="BK34">
        <f t="shared" si="11"/>
        <v>0</v>
      </c>
      <c r="BL34">
        <f t="shared" si="12"/>
        <v>0</v>
      </c>
      <c r="BM34">
        <f t="shared" si="13"/>
        <v>0</v>
      </c>
      <c r="BN34">
        <f t="shared" si="14"/>
        <v>0</v>
      </c>
      <c r="BO34">
        <f t="shared" si="15"/>
        <v>0</v>
      </c>
      <c r="BP34">
        <f t="shared" si="16"/>
        <v>0</v>
      </c>
      <c r="BQ34">
        <f t="shared" si="17"/>
        <v>0</v>
      </c>
      <c r="BR34" s="7">
        <f t="shared" si="56"/>
        <v>4.5832188766377735E-2</v>
      </c>
      <c r="BS34">
        <v>0</v>
      </c>
      <c r="BT34">
        <v>0</v>
      </c>
      <c r="BU34" s="8">
        <f>MAX((BU$3*climate!$I144+BU$4*climate!$I144^2+BU$5*climate!$I144^6)*(K34/K$66)^$BW$1,-99)</f>
        <v>2.047042311788549</v>
      </c>
      <c r="BV34" s="8">
        <f>MAX((BV$3*climate!$I144+BV$4*climate!$I144^2+BV$5*climate!$I144^6)*(L34/L$66)^$BW$1,-99)</f>
        <v>1.4479979932471032</v>
      </c>
      <c r="BW34" s="8">
        <f>MAX((BW$3*climate!$I144+BW$4*climate!$I144^2+BW$5*climate!$I144^6)*(M34/M$66)^$BW$1,-99)</f>
        <v>0.65625928624571228</v>
      </c>
      <c r="BX34" s="8">
        <f>MAX((BX$3*climate!$M144+BX$4*climate!$M144^2+BX$5*climate!$M144^6)*(K34/K$66)^$BW$1,-99)</f>
        <v>2.047042311788549</v>
      </c>
      <c r="BY34" s="8">
        <f>MAX((BY$3*climate!$M144+BY$4*climate!$M144^2+BY$5*climate!$M144^6)*(L34/L$66)^$BW$1,-99)</f>
        <v>1.4479979932471032</v>
      </c>
      <c r="BZ34" s="8">
        <f>MAX((BZ$3*climate!$M144+BZ$4*climate!$M144^2+BZ$5*climate!$M144^6)*(M34/M$66)^$BW$1,-99)</f>
        <v>0.65625928624571228</v>
      </c>
      <c r="CA34" s="8">
        <f t="shared" si="36"/>
        <v>0</v>
      </c>
      <c r="CB34" s="8">
        <f t="shared" si="37"/>
        <v>0</v>
      </c>
      <c r="CC34" s="8">
        <f t="shared" si="38"/>
        <v>0</v>
      </c>
      <c r="CD34" s="8">
        <f>MAX((CD$3*climate!$I144+CD$4*climate!$I144^2+CD$5*climate!$I144^6)*(K34/K$66)^$BW$1,-99)</f>
        <v>8.2805384354475903E-2</v>
      </c>
      <c r="CE34" s="8">
        <f>MAX((CE$3*climate!$I144+CE$4*climate!$I144^2+CE$5*climate!$I144^6)*(L34/L$66)^$BW$1,-99)</f>
        <v>4.5992743457757862E-2</v>
      </c>
      <c r="CF34" s="8">
        <f>MAX((CF$3*climate!$I144+CF$4*climate!$I144^2+CF$5*climate!$I144^6)*(M34/M$66)^$BW$1,-99)</f>
        <v>1.0469184193799778E-2</v>
      </c>
      <c r="CG34" s="8">
        <f>MAX((CG$3*climate!$M144+CG$4*climate!$M144^2+CG$5*climate!$M144^6)*(K34/K$66)^$BW$1,-99)</f>
        <v>8.2805384354475903E-2</v>
      </c>
      <c r="CH34" s="8">
        <f>MAX((CH$3*climate!$M144+CH$4*climate!$M144^2+CH$5*climate!$M144^6)*(L34/L$66)^$BW$1,-99)</f>
        <v>4.5992743457757862E-2</v>
      </c>
      <c r="CI34" s="8">
        <f>MAX((CI$3*climate!$M144+CI$4*climate!$M144^2+CI$5*climate!$M144^6)*(M34/M$66)^$BW$1,-99)</f>
        <v>1.0469184193799778E-2</v>
      </c>
      <c r="CJ34" s="8">
        <f t="shared" si="39"/>
        <v>0</v>
      </c>
      <c r="CK34" s="8">
        <f t="shared" si="40"/>
        <v>0</v>
      </c>
      <c r="CL34" s="8">
        <f t="shared" si="41"/>
        <v>0</v>
      </c>
    </row>
    <row r="35" spans="1:90">
      <c r="A35">
        <v>1989</v>
      </c>
      <c r="B35" s="1">
        <v>958.65364362799335</v>
      </c>
      <c r="C35" s="1">
        <v>2051.303637009778</v>
      </c>
      <c r="D35" s="1">
        <v>2153.3894404845114</v>
      </c>
      <c r="E35" s="7">
        <f t="shared" si="42"/>
        <v>6.1326994822132885E-3</v>
      </c>
      <c r="F35" s="7">
        <f t="shared" si="18"/>
        <v>1.6217519828473526E-2</v>
      </c>
      <c r="G35" s="7">
        <f t="shared" si="19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20"/>
        <v>24787.920685637644</v>
      </c>
      <c r="L35" s="1">
        <f t="shared" si="6"/>
        <v>1573.1307333909833</v>
      </c>
      <c r="M35" s="1">
        <f t="shared" si="7"/>
        <v>510.22591761261259</v>
      </c>
      <c r="N35" s="7">
        <f t="shared" si="43"/>
        <v>3.2799220449000632E-2</v>
      </c>
      <c r="O35" s="7">
        <f t="shared" si="21"/>
        <v>-6.5636363100640693E-5</v>
      </c>
      <c r="P35" s="7">
        <f t="shared" si="22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23"/>
        <v>187.91117978496482</v>
      </c>
      <c r="U35" s="1">
        <f t="shared" si="57"/>
        <v>927.55947584821479</v>
      </c>
      <c r="V35" s="1">
        <f t="shared" si="58"/>
        <v>838.68873584744733</v>
      </c>
      <c r="W35" s="7">
        <f t="shared" si="44"/>
        <v>-2.3085892152052589E-2</v>
      </c>
      <c r="X35" s="7">
        <f t="shared" si="61"/>
        <v>-3.394743664338673E-3</v>
      </c>
      <c r="Y35" s="7">
        <f t="shared" si="62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8">
        <f t="shared" si="24"/>
        <v>2.3093853587707547</v>
      </c>
      <c r="AD35" s="8">
        <f t="shared" si="59"/>
        <v>2.8609420451927874</v>
      </c>
      <c r="AE35" s="8">
        <f t="shared" si="60"/>
        <v>1.9721805144674187</v>
      </c>
      <c r="AF35" s="7">
        <f t="shared" si="45"/>
        <v>6.7979909893551849E-3</v>
      </c>
      <c r="AG35" s="7">
        <f t="shared" si="63"/>
        <v>-9.2360891870889583E-3</v>
      </c>
      <c r="AH35" s="7">
        <f t="shared" si="64"/>
        <v>-8.2138078025238981E-3</v>
      </c>
      <c r="AI35" s="1">
        <f t="shared" si="46"/>
        <v>27157.366359585525</v>
      </c>
      <c r="AJ35" s="1">
        <f t="shared" si="47"/>
        <v>4674.0035769639244</v>
      </c>
      <c r="AK35" s="1">
        <f t="shared" si="48"/>
        <v>1342.4557264397563</v>
      </c>
      <c r="AL35" s="10">
        <f t="shared" si="65"/>
        <v>9.2975396407109017</v>
      </c>
      <c r="AM35" s="10">
        <f t="shared" si="65"/>
        <v>1.4590817454188745</v>
      </c>
      <c r="AN35" s="10">
        <f t="shared" si="65"/>
        <v>0.50805139798989918</v>
      </c>
      <c r="AO35" s="7">
        <f t="shared" si="49"/>
        <v>1.8276539118654789E-2</v>
      </c>
      <c r="AP35" s="7">
        <f t="shared" si="26"/>
        <v>2.8144496824265453E-2</v>
      </c>
      <c r="AQ35" s="7">
        <f t="shared" si="26"/>
        <v>2.0372115051398465E-2</v>
      </c>
      <c r="AR35" s="1">
        <f t="shared" si="50"/>
        <v>17397.023523563606</v>
      </c>
      <c r="AS35" s="1">
        <f t="shared" si="51"/>
        <v>3528.9165795642257</v>
      </c>
      <c r="AT35" s="1">
        <f t="shared" si="52"/>
        <v>995.37266137180166</v>
      </c>
      <c r="AU35" s="1">
        <f t="shared" si="53"/>
        <v>3479.4047047127215</v>
      </c>
      <c r="AV35" s="1">
        <f t="shared" si="54"/>
        <v>705.78331591284518</v>
      </c>
      <c r="AW35" s="1">
        <f t="shared" si="55"/>
        <v>199.07453227436034</v>
      </c>
      <c r="AX35" s="1">
        <f t="shared" si="27"/>
        <v>14517.880270271662</v>
      </c>
      <c r="AY35" s="1">
        <f t="shared" si="28"/>
        <v>1376.2629835565019</v>
      </c>
      <c r="AZ35" s="1">
        <f t="shared" si="29"/>
        <v>369.78825758441292</v>
      </c>
      <c r="BA35" s="1">
        <f t="shared" si="30"/>
        <v>9.583136290825772</v>
      </c>
      <c r="BB35" s="1">
        <f t="shared" si="31"/>
        <v>7.2271271220025639</v>
      </c>
      <c r="BC35" s="1">
        <f t="shared" si="32"/>
        <v>5.9129305650265183</v>
      </c>
      <c r="BD35" s="1">
        <f t="shared" si="33"/>
        <v>0</v>
      </c>
      <c r="BE35">
        <v>0</v>
      </c>
      <c r="BF35">
        <v>0</v>
      </c>
      <c r="BG35">
        <v>0</v>
      </c>
      <c r="BH35">
        <f t="shared" si="34"/>
        <v>0</v>
      </c>
      <c r="BI35">
        <f t="shared" si="35"/>
        <v>0</v>
      </c>
      <c r="BJ35">
        <f t="shared" si="11"/>
        <v>0</v>
      </c>
      <c r="BK35">
        <f t="shared" si="11"/>
        <v>0</v>
      </c>
      <c r="BL35">
        <f t="shared" si="12"/>
        <v>0</v>
      </c>
      <c r="BM35">
        <f t="shared" si="13"/>
        <v>0</v>
      </c>
      <c r="BN35">
        <f t="shared" si="14"/>
        <v>0</v>
      </c>
      <c r="BO35">
        <f t="shared" si="15"/>
        <v>0</v>
      </c>
      <c r="BP35">
        <f t="shared" si="16"/>
        <v>0</v>
      </c>
      <c r="BQ35">
        <f t="shared" si="17"/>
        <v>0</v>
      </c>
      <c r="BR35" s="7">
        <f t="shared" si="56"/>
        <v>3.7145700813999705E-2</v>
      </c>
      <c r="BS35">
        <v>0</v>
      </c>
      <c r="BT35">
        <v>0</v>
      </c>
      <c r="BU35" s="8">
        <f>MAX((BU$3*climate!$I145+BU$4*climate!$I145^2+BU$5*climate!$I145^6)*(K35/K$66)^$BW$1,-99)</f>
        <v>2.0801709563239896</v>
      </c>
      <c r="BV35" s="8">
        <f>MAX((BV$3*climate!$I145+BV$4*climate!$I145^2+BV$5*climate!$I145^6)*(L35/L$66)^$BW$1,-99)</f>
        <v>1.4814546400476423</v>
      </c>
      <c r="BW35" s="8">
        <f>MAX((BW$3*climate!$I145+BW$4*climate!$I145^2+BW$5*climate!$I145^6)*(M35/M$66)^$BW$1,-99)</f>
        <v>0.66399340515753591</v>
      </c>
      <c r="BX35" s="8">
        <f>MAX((BX$3*climate!$M145+BX$4*climate!$M145^2+BX$5*climate!$M145^6)*(K35/K$66)^$BW$1,-99)</f>
        <v>2.0801709563239896</v>
      </c>
      <c r="BY35" s="8">
        <f>MAX((BY$3*climate!$M145+BY$4*climate!$M145^2+BY$5*climate!$M145^6)*(L35/L$66)^$BW$1,-99)</f>
        <v>1.4814546400476423</v>
      </c>
      <c r="BZ35" s="8">
        <f>MAX((BZ$3*climate!$M145+BZ$4*climate!$M145^2+BZ$5*climate!$M145^6)*(M35/M$66)^$BW$1,-99)</f>
        <v>0.66399340515753591</v>
      </c>
      <c r="CA35" s="8">
        <f t="shared" si="36"/>
        <v>0</v>
      </c>
      <c r="CB35" s="8">
        <f t="shared" si="37"/>
        <v>0</v>
      </c>
      <c r="CC35" s="8">
        <f t="shared" si="38"/>
        <v>0</v>
      </c>
      <c r="CD35" s="8">
        <f>MAX((CD$3*climate!$I145+CD$4*climate!$I145^2+CD$5*climate!$I145^6)*(K35/K$66)^$BW$1,-99)</f>
        <v>8.7056494439004081E-2</v>
      </c>
      <c r="CE35" s="8">
        <f>MAX((CE$3*climate!$I145+CE$4*climate!$I145^2+CE$5*climate!$I145^6)*(L35/L$66)^$BW$1,-99)</f>
        <v>4.8744197801353098E-2</v>
      </c>
      <c r="CF35" s="8">
        <f>MAX((CF$3*climate!$I145+CF$4*climate!$I145^2+CF$5*climate!$I145^6)*(M35/M$66)^$BW$1,-99)</f>
        <v>1.1001448021101774E-2</v>
      </c>
      <c r="CG35" s="8">
        <f>MAX((CG$3*climate!$M145+CG$4*climate!$M145^2+CG$5*climate!$M145^6)*(K35/K$66)^$BW$1,-99)</f>
        <v>8.7056494439004081E-2</v>
      </c>
      <c r="CH35" s="8">
        <f>MAX((CH$3*climate!$M145+CH$4*climate!$M145^2+CH$5*climate!$M145^6)*(L35/L$66)^$BW$1,-99)</f>
        <v>4.8744197801353098E-2</v>
      </c>
      <c r="CI35" s="8">
        <f>MAX((CI$3*climate!$M145+CI$4*climate!$M145^2+CI$5*climate!$M145^6)*(M35/M$66)^$BW$1,-99)</f>
        <v>1.1001448021101774E-2</v>
      </c>
      <c r="CJ35" s="8">
        <f t="shared" si="39"/>
        <v>0</v>
      </c>
      <c r="CK35" s="8">
        <f t="shared" si="40"/>
        <v>0</v>
      </c>
      <c r="CL35" s="8">
        <f t="shared" si="41"/>
        <v>0</v>
      </c>
    </row>
    <row r="36" spans="1:90">
      <c r="A36">
        <v>1990</v>
      </c>
      <c r="B36" s="1">
        <v>965.08958199999995</v>
      </c>
      <c r="C36" s="1">
        <v>2084.8014689034158</v>
      </c>
      <c r="D36" s="1">
        <v>2202.0974930000007</v>
      </c>
      <c r="E36" s="7">
        <f t="shared" si="42"/>
        <v>6.7135178745578727E-3</v>
      </c>
      <c r="F36" s="7">
        <f t="shared" si="18"/>
        <v>1.6330021206645062E-2</v>
      </c>
      <c r="G36" s="7">
        <f t="shared" si="19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20"/>
        <v>25494.583209308556</v>
      </c>
      <c r="L36" s="1">
        <f t="shared" si="6"/>
        <v>1578.844569513195</v>
      </c>
      <c r="M36" s="1">
        <f t="shared" si="7"/>
        <v>524.4093877674519</v>
      </c>
      <c r="N36" s="7">
        <f t="shared" si="43"/>
        <v>2.8508342132963049E-2</v>
      </c>
      <c r="O36" s="7">
        <f t="shared" si="21"/>
        <v>3.6321432166639411E-3</v>
      </c>
      <c r="P36" s="7">
        <f t="shared" si="22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23"/>
        <v>180.71486919793657</v>
      </c>
      <c r="U36" s="1">
        <f t="shared" si="57"/>
        <v>931.01927467261214</v>
      </c>
      <c r="V36" s="1">
        <f t="shared" si="58"/>
        <v>844.47815420020129</v>
      </c>
      <c r="W36" s="7">
        <f t="shared" si="44"/>
        <v>-3.8296340831148634E-2</v>
      </c>
      <c r="X36" s="7">
        <f t="shared" si="61"/>
        <v>3.7300021340771483E-3</v>
      </c>
      <c r="Y36" s="7">
        <f t="shared" si="62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8">
        <f t="shared" si="24"/>
        <v>2.2835509596639398</v>
      </c>
      <c r="AD36" s="8">
        <f t="shared" si="59"/>
        <v>2.7475569888912075</v>
      </c>
      <c r="AE36" s="8">
        <f t="shared" si="60"/>
        <v>1.9497480298762651</v>
      </c>
      <c r="AF36" s="7">
        <f t="shared" si="45"/>
        <v>-1.1186699096666142E-2</v>
      </c>
      <c r="AG36" s="7">
        <f t="shared" si="63"/>
        <v>-3.9632070314776113E-2</v>
      </c>
      <c r="AH36" s="7">
        <f t="shared" si="64"/>
        <v>-1.137445808159776E-2</v>
      </c>
      <c r="AI36" s="1">
        <f t="shared" si="46"/>
        <v>27921.034428339695</v>
      </c>
      <c r="AJ36" s="1">
        <f t="shared" si="47"/>
        <v>4912.386535180377</v>
      </c>
      <c r="AK36" s="1">
        <f t="shared" si="48"/>
        <v>1407.2846860701411</v>
      </c>
      <c r="AL36" s="10">
        <f t="shared" si="65"/>
        <v>9.4674664876615982</v>
      </c>
      <c r="AM36" s="10">
        <f t="shared" si="65"/>
        <v>1.5001468669691598</v>
      </c>
      <c r="AN36" s="10">
        <f t="shared" si="65"/>
        <v>0.51840147952177329</v>
      </c>
      <c r="AO36" s="7">
        <f t="shared" si="49"/>
        <v>1.8276539118654789E-2</v>
      </c>
      <c r="AP36" s="7">
        <f t="shared" si="26"/>
        <v>2.8144496824265453E-2</v>
      </c>
      <c r="AQ36" s="7">
        <f t="shared" si="26"/>
        <v>2.0372115051398465E-2</v>
      </c>
      <c r="AR36" s="1">
        <f t="shared" si="50"/>
        <v>17909.117232242919</v>
      </c>
      <c r="AS36" s="1">
        <f t="shared" si="51"/>
        <v>3712.3084103352876</v>
      </c>
      <c r="AT36" s="1">
        <f t="shared" si="52"/>
        <v>1043.7869401949827</v>
      </c>
      <c r="AU36" s="1">
        <f t="shared" si="53"/>
        <v>3581.823446448584</v>
      </c>
      <c r="AV36" s="1">
        <f t="shared" si="54"/>
        <v>742.46168206705761</v>
      </c>
      <c r="AW36" s="1">
        <f t="shared" si="55"/>
        <v>208.75738803899654</v>
      </c>
      <c r="AX36" s="1">
        <f t="shared" si="27"/>
        <v>14845.558436247151</v>
      </c>
      <c r="AY36" s="1">
        <f t="shared" si="28"/>
        <v>1424.5225612922936</v>
      </c>
      <c r="AZ36" s="1">
        <f t="shared" si="29"/>
        <v>379.19735834147554</v>
      </c>
      <c r="BA36" s="1">
        <f t="shared" si="30"/>
        <v>9.6054560042907422</v>
      </c>
      <c r="BB36" s="1">
        <f t="shared" si="31"/>
        <v>7.2615919918555702</v>
      </c>
      <c r="BC36" s="1">
        <f t="shared" si="32"/>
        <v>5.9380568039575392</v>
      </c>
      <c r="BD36" s="1">
        <f t="shared" si="33"/>
        <v>0</v>
      </c>
      <c r="BE36">
        <v>0</v>
      </c>
      <c r="BF36">
        <v>0</v>
      </c>
      <c r="BG36">
        <v>0</v>
      </c>
      <c r="BH36">
        <f t="shared" si="34"/>
        <v>0</v>
      </c>
      <c r="BI36">
        <f t="shared" si="35"/>
        <v>0</v>
      </c>
      <c r="BJ36">
        <f t="shared" si="11"/>
        <v>0</v>
      </c>
      <c r="BK36">
        <f t="shared" si="11"/>
        <v>0</v>
      </c>
      <c r="BL36">
        <f t="shared" si="12"/>
        <v>0</v>
      </c>
      <c r="BM36">
        <f t="shared" si="13"/>
        <v>0</v>
      </c>
      <c r="BN36">
        <f t="shared" si="14"/>
        <v>0</v>
      </c>
      <c r="BO36">
        <f t="shared" si="15"/>
        <v>0</v>
      </c>
      <c r="BP36">
        <f t="shared" si="16"/>
        <v>0</v>
      </c>
      <c r="BQ36">
        <f t="shared" si="17"/>
        <v>0</v>
      </c>
      <c r="BR36" s="7">
        <f t="shared" si="56"/>
        <v>3.4256475183475299E-2</v>
      </c>
      <c r="BS36">
        <v>0</v>
      </c>
      <c r="BT36">
        <v>0</v>
      </c>
      <c r="BU36" s="8">
        <f>MAX((BU$3*climate!$I146+BU$4*climate!$I146^2+BU$5*climate!$I146^6)*(K36/K$66)^$BW$1,-99)</f>
        <v>2.1152796460943701</v>
      </c>
      <c r="BV36" s="8">
        <f>MAX((BV$3*climate!$I146+BV$4*climate!$I146^2+BV$5*climate!$I146^6)*(L36/L$66)^$BW$1,-99)</f>
        <v>1.5136793836962135</v>
      </c>
      <c r="BW36" s="8">
        <f>MAX((BW$3*climate!$I146+BW$4*climate!$I146^2+BW$5*climate!$I146^6)*(M36/M$66)^$BW$1,-99)</f>
        <v>0.67241172110244196</v>
      </c>
      <c r="BX36" s="8">
        <f>MAX((BX$3*climate!$M146+BX$4*climate!$M146^2+BX$5*climate!$M146^6)*(K36/K$66)^$BW$1,-99)</f>
        <v>2.1152796460943701</v>
      </c>
      <c r="BY36" s="8">
        <f>MAX((BY$3*climate!$M146+BY$4*climate!$M146^2+BY$5*climate!$M146^6)*(L36/L$66)^$BW$1,-99)</f>
        <v>1.5136793836962135</v>
      </c>
      <c r="BZ36" s="8">
        <f>MAX((BZ$3*climate!$M146+BZ$4*climate!$M146^2+BZ$5*climate!$M146^6)*(M36/M$66)^$BW$1,-99)</f>
        <v>0.67241172110244196</v>
      </c>
      <c r="CA36" s="8">
        <f t="shared" si="36"/>
        <v>0</v>
      </c>
      <c r="CB36" s="8">
        <f t="shared" si="37"/>
        <v>0</v>
      </c>
      <c r="CC36" s="8">
        <f t="shared" si="38"/>
        <v>0</v>
      </c>
      <c r="CD36" s="8">
        <f>MAX((CD$3*climate!$I146+CD$4*climate!$I146^2+CD$5*climate!$I146^6)*(K36/K$66)^$BW$1,-99)</f>
        <v>9.1579263848070441E-2</v>
      </c>
      <c r="CE36" s="8">
        <f>MAX((CE$3*climate!$I146+CE$4*climate!$I146^2+CE$5*climate!$I146^6)*(L36/L$66)^$BW$1,-99)</f>
        <v>5.1588729224855356E-2</v>
      </c>
      <c r="CF36" s="8">
        <f>MAX((CF$3*climate!$I146+CF$4*climate!$I146^2+CF$5*climate!$I146^6)*(M36/M$66)^$BW$1,-99)</f>
        <v>1.1571173140405254E-2</v>
      </c>
      <c r="CG36" s="8">
        <f>MAX((CG$3*climate!$M146+CG$4*climate!$M146^2+CG$5*climate!$M146^6)*(K36/K$66)^$BW$1,-99)</f>
        <v>9.1579263848070441E-2</v>
      </c>
      <c r="CH36" s="8">
        <f>MAX((CH$3*climate!$M146+CH$4*climate!$M146^2+CH$5*climate!$M146^6)*(L36/L$66)^$BW$1,-99)</f>
        <v>5.1588729224855356E-2</v>
      </c>
      <c r="CI36" s="8">
        <f>MAX((CI$3*climate!$M146+CI$4*climate!$M146^2+CI$5*climate!$M146^6)*(M36/M$66)^$BW$1,-99)</f>
        <v>1.1571173140405254E-2</v>
      </c>
      <c r="CJ36" s="8">
        <f t="shared" si="39"/>
        <v>0</v>
      </c>
      <c r="CK36" s="8">
        <f t="shared" si="40"/>
        <v>0</v>
      </c>
      <c r="CL36" s="8">
        <f t="shared" si="41"/>
        <v>0</v>
      </c>
    </row>
    <row r="37" spans="1:90">
      <c r="A37">
        <v>1991</v>
      </c>
      <c r="B37" s="1">
        <v>971.30660538821314</v>
      </c>
      <c r="C37" s="1">
        <v>2115.3616604105928</v>
      </c>
      <c r="D37" s="1">
        <v>2250.8548680506537</v>
      </c>
      <c r="E37" s="7">
        <f t="shared" si="42"/>
        <v>6.4419132733040119E-3</v>
      </c>
      <c r="F37" s="7">
        <f t="shared" si="18"/>
        <v>1.4658561960459116E-2</v>
      </c>
      <c r="G37" s="7">
        <f t="shared" si="19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20"/>
        <v>25684.596648354625</v>
      </c>
      <c r="L37" s="1">
        <f t="shared" si="6"/>
        <v>1611.2686812955199</v>
      </c>
      <c r="M37" s="1">
        <f t="shared" si="7"/>
        <v>529.3692355980869</v>
      </c>
      <c r="N37" s="7">
        <f t="shared" si="43"/>
        <v>7.4530906226657478E-3</v>
      </c>
      <c r="O37" s="7">
        <f t="shared" si="21"/>
        <v>2.0536607851349364E-2</v>
      </c>
      <c r="P37" s="7">
        <f t="shared" si="22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23"/>
        <v>179.22403290080703</v>
      </c>
      <c r="U37" s="1">
        <f t="shared" si="57"/>
        <v>898.86196704348333</v>
      </c>
      <c r="V37" s="1">
        <f t="shared" si="58"/>
        <v>853.87683090177541</v>
      </c>
      <c r="W37" s="7">
        <f t="shared" si="44"/>
        <v>-8.2496603834885107E-3</v>
      </c>
      <c r="X37" s="7">
        <f t="shared" si="61"/>
        <v>-3.4539894612210631E-2</v>
      </c>
      <c r="Y37" s="7">
        <f t="shared" si="62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8">
        <f t="shared" si="24"/>
        <v>2.4940307832691997</v>
      </c>
      <c r="AD37" s="8">
        <f t="shared" si="59"/>
        <v>2.770157627257464</v>
      </c>
      <c r="AE37" s="8">
        <f t="shared" si="60"/>
        <v>1.9972197592887198</v>
      </c>
      <c r="AF37" s="7">
        <f t="shared" si="45"/>
        <v>9.2172159642207152E-2</v>
      </c>
      <c r="AG37" s="7">
        <f t="shared" si="63"/>
        <v>8.2257214163834469E-3</v>
      </c>
      <c r="AH37" s="7">
        <f t="shared" si="64"/>
        <v>2.4347622710749528E-2</v>
      </c>
      <c r="AI37" s="1">
        <f t="shared" si="46"/>
        <v>28710.754431954309</v>
      </c>
      <c r="AJ37" s="1">
        <f t="shared" si="47"/>
        <v>5163.6095637293965</v>
      </c>
      <c r="AK37" s="1">
        <f t="shared" si="48"/>
        <v>1475.3136055021237</v>
      </c>
      <c r="AL37" s="10">
        <f t="shared" si="65"/>
        <v>9.6404990092778995</v>
      </c>
      <c r="AM37" s="10">
        <f t="shared" si="65"/>
        <v>1.5423677457025051</v>
      </c>
      <c r="AN37" s="10">
        <f t="shared" si="65"/>
        <v>0.52896241410540601</v>
      </c>
      <c r="AO37" s="7">
        <f t="shared" si="49"/>
        <v>1.8276539118654789E-2</v>
      </c>
      <c r="AP37" s="7">
        <f t="shared" si="26"/>
        <v>2.8144496824265453E-2</v>
      </c>
      <c r="AQ37" s="7">
        <f t="shared" si="26"/>
        <v>2.0372115051398465E-2</v>
      </c>
      <c r="AR37" s="1">
        <f t="shared" si="50"/>
        <v>18432.893293191326</v>
      </c>
      <c r="AS37" s="1">
        <f t="shared" si="51"/>
        <v>3900.1949615321632</v>
      </c>
      <c r="AT37" s="1">
        <f t="shared" si="52"/>
        <v>1094.1570878631148</v>
      </c>
      <c r="AU37" s="1">
        <f t="shared" si="53"/>
        <v>3686.5786586382656</v>
      </c>
      <c r="AV37" s="1">
        <f t="shared" si="54"/>
        <v>780.03899230643265</v>
      </c>
      <c r="AW37" s="1">
        <f t="shared" si="55"/>
        <v>218.83141757262297</v>
      </c>
      <c r="AX37" s="1">
        <f t="shared" si="27"/>
        <v>15181.935912666046</v>
      </c>
      <c r="AY37" s="1">
        <f t="shared" si="28"/>
        <v>1474.9988276804197</v>
      </c>
      <c r="AZ37" s="1">
        <f t="shared" si="29"/>
        <v>388.88587741268503</v>
      </c>
      <c r="BA37" s="1">
        <f t="shared" si="30"/>
        <v>9.6278615732969595</v>
      </c>
      <c r="BB37" s="1">
        <f t="shared" si="31"/>
        <v>7.2964124739806682</v>
      </c>
      <c r="BC37" s="1">
        <f t="shared" si="32"/>
        <v>5.9632859263153497</v>
      </c>
      <c r="BD37" s="1">
        <f t="shared" si="33"/>
        <v>0</v>
      </c>
      <c r="BE37">
        <v>0</v>
      </c>
      <c r="BF37">
        <v>0</v>
      </c>
      <c r="BG37">
        <v>0</v>
      </c>
      <c r="BH37">
        <f t="shared" si="34"/>
        <v>0</v>
      </c>
      <c r="BI37">
        <f t="shared" si="35"/>
        <v>0</v>
      </c>
      <c r="BJ37">
        <f t="shared" si="11"/>
        <v>0</v>
      </c>
      <c r="BK37">
        <f t="shared" si="11"/>
        <v>0</v>
      </c>
      <c r="BL37">
        <f t="shared" si="12"/>
        <v>0</v>
      </c>
      <c r="BM37">
        <f t="shared" si="13"/>
        <v>0</v>
      </c>
      <c r="BN37">
        <f t="shared" si="14"/>
        <v>0</v>
      </c>
      <c r="BO37">
        <f t="shared" si="15"/>
        <v>0</v>
      </c>
      <c r="BP37">
        <f t="shared" si="16"/>
        <v>0</v>
      </c>
      <c r="BQ37">
        <f t="shared" si="17"/>
        <v>0</v>
      </c>
      <c r="BR37" s="7">
        <f t="shared" si="56"/>
        <v>1.7095249132572654E-2</v>
      </c>
      <c r="BS37">
        <v>0</v>
      </c>
      <c r="BT37">
        <v>0</v>
      </c>
      <c r="BU37" s="8">
        <f>MAX((BU$3*climate!$I147+BU$4*climate!$I147^2+BU$5*climate!$I147^6)*(K37/K$66)^$BW$1,-99)</f>
        <v>2.1613007848932311</v>
      </c>
      <c r="BV37" s="8">
        <f>MAX((BV$3*climate!$I147+BV$4*climate!$I147^2+BV$5*climate!$I147^6)*(L37/L$66)^$BW$1,-99)</f>
        <v>1.5395018502210058</v>
      </c>
      <c r="BW37" s="8">
        <f>MAX((BW$3*climate!$I147+BW$4*climate!$I147^2+BW$5*climate!$I147^6)*(M37/M$66)^$BW$1,-99)</f>
        <v>0.68364211344317749</v>
      </c>
      <c r="BX37" s="8">
        <f>MAX((BX$3*climate!$M147+BX$4*climate!$M147^2+BX$5*climate!$M147^6)*(K37/K$66)^$BW$1,-99)</f>
        <v>2.1613007848932311</v>
      </c>
      <c r="BY37" s="8">
        <f>MAX((BY$3*climate!$M147+BY$4*climate!$M147^2+BY$5*climate!$M147^6)*(L37/L$66)^$BW$1,-99)</f>
        <v>1.5395018502210058</v>
      </c>
      <c r="BZ37" s="8">
        <f>MAX((BZ$3*climate!$M147+BZ$4*climate!$M147^2+BZ$5*climate!$M147^6)*(M37/M$66)^$BW$1,-99)</f>
        <v>0.68364211344317749</v>
      </c>
      <c r="CA37" s="8">
        <f t="shared" si="36"/>
        <v>0</v>
      </c>
      <c r="CB37" s="8">
        <f t="shared" si="37"/>
        <v>0</v>
      </c>
      <c r="CC37" s="8">
        <f t="shared" si="38"/>
        <v>0</v>
      </c>
      <c r="CD37" s="8">
        <f>MAX((CD$3*climate!$I147+CD$4*climate!$I147^2+CD$5*climate!$I147^6)*(K37/K$66)^$BW$1,-99)</f>
        <v>9.678640166343952E-2</v>
      </c>
      <c r="CE37" s="8">
        <f>MAX((CE$3*climate!$I147+CE$4*climate!$I147^2+CE$5*climate!$I147^6)*(L37/L$66)^$BW$1,-99)</f>
        <v>5.4343323448849151E-2</v>
      </c>
      <c r="CF37" s="8">
        <f>MAX((CF$3*climate!$I147+CF$4*climate!$I147^2+CF$5*climate!$I147^6)*(M37/M$66)^$BW$1,-99)</f>
        <v>1.2218537372529694E-2</v>
      </c>
      <c r="CG37" s="8">
        <f>MAX((CG$3*climate!$M147+CG$4*climate!$M147^2+CG$5*climate!$M147^6)*(K37/K$66)^$BW$1,-99)</f>
        <v>9.678640166343952E-2</v>
      </c>
      <c r="CH37" s="8">
        <f>MAX((CH$3*climate!$M147+CH$4*climate!$M147^2+CH$5*climate!$M147^6)*(L37/L$66)^$BW$1,-99)</f>
        <v>5.4343323448849151E-2</v>
      </c>
      <c r="CI37" s="8">
        <f>MAX((CI$3*climate!$M147+CI$4*climate!$M147^2+CI$5*climate!$M147^6)*(M37/M$66)^$BW$1,-99)</f>
        <v>1.2218537372529694E-2</v>
      </c>
      <c r="CJ37" s="8">
        <f t="shared" si="39"/>
        <v>0</v>
      </c>
      <c r="CK37" s="8">
        <f t="shared" si="40"/>
        <v>0</v>
      </c>
      <c r="CL37" s="8">
        <f t="shared" si="41"/>
        <v>0</v>
      </c>
    </row>
    <row r="38" spans="1:90">
      <c r="A38">
        <v>1992</v>
      </c>
      <c r="B38" s="1">
        <v>977.31730766866428</v>
      </c>
      <c r="C38" s="1">
        <v>2141.7241709324203</v>
      </c>
      <c r="D38" s="1">
        <v>2298.7854691087018</v>
      </c>
      <c r="E38" s="7">
        <f t="shared" si="42"/>
        <v>6.1882645985391616E-3</v>
      </c>
      <c r="F38" s="7">
        <f t="shared" si="18"/>
        <v>1.246241293638195E-2</v>
      </c>
      <c r="G38" s="7">
        <f t="shared" si="19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20"/>
        <v>25968.718551230631</v>
      </c>
      <c r="L38" s="1">
        <f t="shared" si="6"/>
        <v>1643.0307990508757</v>
      </c>
      <c r="M38" s="1">
        <f t="shared" si="7"/>
        <v>539.24478308317077</v>
      </c>
      <c r="N38" s="7">
        <f t="shared" si="43"/>
        <v>1.1061956968446474E-2</v>
      </c>
      <c r="O38" s="7">
        <f t="shared" si="21"/>
        <v>1.9712489992555371E-2</v>
      </c>
      <c r="P38" s="7">
        <f t="shared" si="22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23"/>
        <v>177.55425611266796</v>
      </c>
      <c r="U38" s="1">
        <f t="shared" si="57"/>
        <v>848.05370684498394</v>
      </c>
      <c r="V38" s="1">
        <f t="shared" si="58"/>
        <v>848.93393409751468</v>
      </c>
      <c r="W38" s="7">
        <f t="shared" si="44"/>
        <v>-9.3167013436374901E-3</v>
      </c>
      <c r="X38" s="7">
        <f t="shared" si="61"/>
        <v>-5.6525097357958964E-2</v>
      </c>
      <c r="Y38" s="7">
        <f t="shared" si="62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8">
        <f t="shared" si="24"/>
        <v>2.5066122179045962</v>
      </c>
      <c r="AD38" s="8">
        <f t="shared" si="59"/>
        <v>2.8705154383111862</v>
      </c>
      <c r="AE38" s="8">
        <f t="shared" si="60"/>
        <v>2.0325970830505562</v>
      </c>
      <c r="AF38" s="7">
        <f t="shared" si="45"/>
        <v>5.0446188233910227E-3</v>
      </c>
      <c r="AG38" s="7">
        <f t="shared" si="63"/>
        <v>3.6228195127321783E-2</v>
      </c>
      <c r="AH38" s="7">
        <f t="shared" si="64"/>
        <v>1.7713285479628693E-2</v>
      </c>
      <c r="AI38" s="1">
        <f t="shared" si="46"/>
        <v>29526.257647397142</v>
      </c>
      <c r="AJ38" s="1">
        <f t="shared" si="47"/>
        <v>5427.28759966289</v>
      </c>
      <c r="AK38" s="1">
        <f t="shared" si="48"/>
        <v>1546.6136625245342</v>
      </c>
      <c r="AL38" s="10">
        <f t="shared" si="65"/>
        <v>9.8166939665443191</v>
      </c>
      <c r="AM38" s="10">
        <f t="shared" si="65"/>
        <v>1.5857769098232788</v>
      </c>
      <c r="AN38" s="10">
        <f t="shared" si="65"/>
        <v>0.53973849726342682</v>
      </c>
      <c r="AO38" s="7">
        <f t="shared" si="49"/>
        <v>1.8276539118654789E-2</v>
      </c>
      <c r="AP38" s="7">
        <f t="shared" si="26"/>
        <v>2.8144496824265453E-2</v>
      </c>
      <c r="AQ38" s="7">
        <f t="shared" si="26"/>
        <v>2.0372115051398465E-2</v>
      </c>
      <c r="AR38" s="1">
        <f t="shared" si="50"/>
        <v>18968.605532351328</v>
      </c>
      <c r="AS38" s="1">
        <f t="shared" si="51"/>
        <v>4090.4349221691405</v>
      </c>
      <c r="AT38" s="1">
        <f t="shared" si="52"/>
        <v>1146.1950237563155</v>
      </c>
      <c r="AU38" s="1">
        <f t="shared" si="53"/>
        <v>3793.721106470266</v>
      </c>
      <c r="AV38" s="1">
        <f t="shared" si="54"/>
        <v>818.08698443382809</v>
      </c>
      <c r="AW38" s="1">
        <f t="shared" si="55"/>
        <v>229.23900475126311</v>
      </c>
      <c r="AX38" s="1">
        <f t="shared" si="27"/>
        <v>15527.080413709136</v>
      </c>
      <c r="AY38" s="1">
        <f t="shared" si="28"/>
        <v>1527.9035377887453</v>
      </c>
      <c r="AZ38" s="1">
        <f t="shared" si="29"/>
        <v>398.88716512575655</v>
      </c>
      <c r="BA38" s="1">
        <f t="shared" si="30"/>
        <v>9.6503409019275797</v>
      </c>
      <c r="BB38" s="1">
        <f t="shared" si="31"/>
        <v>7.3316518380142934</v>
      </c>
      <c r="BC38" s="1">
        <f t="shared" si="32"/>
        <v>5.9886785827250151</v>
      </c>
      <c r="BD38" s="1">
        <f t="shared" si="33"/>
        <v>0</v>
      </c>
      <c r="BE38">
        <v>0</v>
      </c>
      <c r="BF38">
        <v>0</v>
      </c>
      <c r="BG38">
        <v>0</v>
      </c>
      <c r="BH38">
        <f t="shared" si="34"/>
        <v>0</v>
      </c>
      <c r="BI38">
        <f t="shared" si="35"/>
        <v>0</v>
      </c>
      <c r="BJ38">
        <f t="shared" si="11"/>
        <v>0</v>
      </c>
      <c r="BK38">
        <f t="shared" si="11"/>
        <v>0</v>
      </c>
      <c r="BL38">
        <f t="shared" si="12"/>
        <v>0</v>
      </c>
      <c r="BM38">
        <f t="shared" si="13"/>
        <v>0</v>
      </c>
      <c r="BN38">
        <f t="shared" si="14"/>
        <v>0</v>
      </c>
      <c r="BO38">
        <f t="shared" ref="BO38:BO60" si="66">2*BI$5*BE38*AR38/Z38*1000</f>
        <v>0</v>
      </c>
      <c r="BP38">
        <f t="shared" ref="BP38:BP60" si="67">2*BJ$5*BF38*AS38/AA38*1000</f>
        <v>0</v>
      </c>
      <c r="BQ38">
        <f t="shared" ref="BQ38:BQ60" si="68">2*BK$5*BG38*AT38/AB38*1000</f>
        <v>0</v>
      </c>
      <c r="BR38" s="7">
        <f t="shared" si="56"/>
        <v>1.9989369564687776E-2</v>
      </c>
      <c r="BS38">
        <v>0</v>
      </c>
      <c r="BT38">
        <v>0</v>
      </c>
      <c r="BU38" s="8">
        <f>MAX((BU$3*climate!$I148+BU$4*climate!$I148^2+BU$5*climate!$I148^6)*(K38/K$66)^$BW$1,-99)</f>
        <v>2.2054708514913495</v>
      </c>
      <c r="BV38" s="8">
        <f>MAX((BV$3*climate!$I148+BV$4*climate!$I148^2+BV$5*climate!$I148^6)*(L38/L$66)^$BW$1,-99)</f>
        <v>1.5653890491436062</v>
      </c>
      <c r="BW38" s="8">
        <f>MAX((BW$3*climate!$I148+BW$4*climate!$I148^2+BW$5*climate!$I148^6)*(M38/M$66)^$BW$1,-99)</f>
        <v>0.69310218259432821</v>
      </c>
      <c r="BX38" s="8">
        <f>MAX((BX$3*climate!$M148+BX$4*climate!$M148^2+BX$5*climate!$M148^6)*(K38/K$66)^$BW$1,-99)</f>
        <v>2.2054708514913495</v>
      </c>
      <c r="BY38" s="8">
        <f>MAX((BY$3*climate!$M148+BY$4*climate!$M148^2+BY$5*climate!$M148^6)*(L38/L$66)^$BW$1,-99)</f>
        <v>1.5653890491436062</v>
      </c>
      <c r="BZ38" s="8">
        <f>MAX((BZ$3*climate!$M148+BZ$4*climate!$M148^2+BZ$5*climate!$M148^6)*(M38/M$66)^$BW$1,-99)</f>
        <v>0.69310218259432821</v>
      </c>
      <c r="CA38" s="8">
        <f t="shared" si="36"/>
        <v>0</v>
      </c>
      <c r="CB38" s="8">
        <f t="shared" si="37"/>
        <v>0</v>
      </c>
      <c r="CC38" s="8">
        <f t="shared" si="38"/>
        <v>0</v>
      </c>
      <c r="CD38" s="8">
        <f>MAX((CD$3*climate!$I148+CD$4*climate!$I148^2+CD$5*climate!$I148^6)*(K38/K$66)^$BW$1,-99)</f>
        <v>0.10214239952327739</v>
      </c>
      <c r="CE38" s="8">
        <f>MAX((CE$3*climate!$I148+CE$4*climate!$I148^2+CE$5*climate!$I148^6)*(L38/L$66)^$BW$1,-99)</f>
        <v>5.722493107732108E-2</v>
      </c>
      <c r="CF38" s="8">
        <f>MAX((CF$3*climate!$I148+CF$4*climate!$I148^2+CF$5*climate!$I148^6)*(M38/M$66)^$BW$1,-99)</f>
        <v>1.286534409582242E-2</v>
      </c>
      <c r="CG38" s="8">
        <f>MAX((CG$3*climate!$M148+CG$4*climate!$M148^2+CG$5*climate!$M148^6)*(K38/K$66)^$BW$1,-99)</f>
        <v>0.10214239952327739</v>
      </c>
      <c r="CH38" s="8">
        <f>MAX((CH$3*climate!$M148+CH$4*climate!$M148^2+CH$5*climate!$M148^6)*(L38/L$66)^$BW$1,-99)</f>
        <v>5.722493107732108E-2</v>
      </c>
      <c r="CI38" s="8">
        <f>MAX((CI$3*climate!$M148+CI$4*climate!$M148^2+CI$5*climate!$M148^6)*(M38/M$66)^$BW$1,-99)</f>
        <v>1.286534409582242E-2</v>
      </c>
      <c r="CJ38" s="8">
        <f t="shared" si="39"/>
        <v>0</v>
      </c>
      <c r="CK38" s="8">
        <f t="shared" si="40"/>
        <v>0</v>
      </c>
      <c r="CL38" s="8">
        <f t="shared" si="41"/>
        <v>0</v>
      </c>
    </row>
    <row r="39" spans="1:90">
      <c r="A39">
        <v>1993</v>
      </c>
      <c r="B39" s="1">
        <v>983.60275570927422</v>
      </c>
      <c r="C39" s="1">
        <v>2168.6955115280452</v>
      </c>
      <c r="D39" s="1">
        <v>2346.9547504902093</v>
      </c>
      <c r="E39" s="7">
        <f t="shared" si="42"/>
        <v>6.4313278720127265E-3</v>
      </c>
      <c r="F39" s="7">
        <f t="shared" si="18"/>
        <v>1.2593283935289801E-2</v>
      </c>
      <c r="G39" s="7">
        <f t="shared" si="19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20"/>
        <v>26019.166524598586</v>
      </c>
      <c r="L39" s="1">
        <f t="shared" si="6"/>
        <v>1681.8679753353642</v>
      </c>
      <c r="M39" s="1">
        <f t="shared" si="7"/>
        <v>551.1172951451764</v>
      </c>
      <c r="N39" s="7">
        <f t="shared" si="43"/>
        <v>1.942643926323484E-3</v>
      </c>
      <c r="O39" s="7">
        <f t="shared" si="21"/>
        <v>2.3637521771912917E-2</v>
      </c>
      <c r="P39" s="7">
        <f t="shared" si="22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23"/>
        <v>178.52672604902381</v>
      </c>
      <c r="U39" s="1">
        <f t="shared" si="57"/>
        <v>809.7344341843268</v>
      </c>
      <c r="V39" s="1">
        <f t="shared" si="58"/>
        <v>848.75548948655353</v>
      </c>
      <c r="W39" s="7">
        <f t="shared" si="44"/>
        <v>5.477029712758652E-3</v>
      </c>
      <c r="X39" s="7">
        <f t="shared" si="61"/>
        <v>-4.518495981017101E-2</v>
      </c>
      <c r="Y39" s="7">
        <f t="shared" si="62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8">
        <f t="shared" si="24"/>
        <v>2.5234576073225217</v>
      </c>
      <c r="AD39" s="8">
        <f t="shared" si="59"/>
        <v>2.8708353689561941</v>
      </c>
      <c r="AE39" s="8">
        <f t="shared" si="60"/>
        <v>2.0633186248030597</v>
      </c>
      <c r="AF39" s="7">
        <f t="shared" si="45"/>
        <v>6.7203811174301187E-3</v>
      </c>
      <c r="AG39" s="7">
        <f t="shared" si="63"/>
        <v>1.1145407571677701E-4</v>
      </c>
      <c r="AH39" s="7">
        <f t="shared" si="64"/>
        <v>1.5114427747970671E-2</v>
      </c>
      <c r="AI39" s="1">
        <f t="shared" si="46"/>
        <v>30367.352989127692</v>
      </c>
      <c r="AJ39" s="1">
        <f t="shared" si="47"/>
        <v>5702.6458241304299</v>
      </c>
      <c r="AK39" s="1">
        <f t="shared" si="48"/>
        <v>1621.1913010233438</v>
      </c>
      <c r="AL39" s="10">
        <f t="shared" ref="AL39:AN54" si="69">(1+AL$5)*AL38</f>
        <v>9.9961091578397294</v>
      </c>
      <c r="AM39" s="10">
        <f t="shared" si="69"/>
        <v>1.6304078030257936</v>
      </c>
      <c r="AN39" s="10">
        <f t="shared" si="69"/>
        <v>0.55073411202734623</v>
      </c>
      <c r="AO39" s="7">
        <f t="shared" si="49"/>
        <v>1.8276539118654789E-2</v>
      </c>
      <c r="AP39" s="7">
        <f t="shared" si="26"/>
        <v>2.8144496824265453E-2</v>
      </c>
      <c r="AQ39" s="7">
        <f t="shared" si="26"/>
        <v>2.0372115051398465E-2</v>
      </c>
      <c r="AR39" s="1">
        <f t="shared" si="50"/>
        <v>19523.971587805107</v>
      </c>
      <c r="AS39" s="1">
        <f t="shared" si="51"/>
        <v>4290.1293792548358</v>
      </c>
      <c r="AT39" s="1">
        <f t="shared" si="52"/>
        <v>1200.3630083016419</v>
      </c>
      <c r="AU39" s="1">
        <f t="shared" si="53"/>
        <v>3904.7943175610217</v>
      </c>
      <c r="AV39" s="1">
        <f t="shared" si="54"/>
        <v>858.02587585096717</v>
      </c>
      <c r="AW39" s="1">
        <f t="shared" si="55"/>
        <v>240.07260166032839</v>
      </c>
      <c r="AX39" s="1">
        <f t="shared" si="27"/>
        <v>15879.55826636651</v>
      </c>
      <c r="AY39" s="1">
        <f t="shared" si="28"/>
        <v>1582.5658720461115</v>
      </c>
      <c r="AZ39" s="1">
        <f t="shared" si="29"/>
        <v>409.16443167075863</v>
      </c>
      <c r="BA39" s="1">
        <f t="shared" si="30"/>
        <v>9.6727879174347891</v>
      </c>
      <c r="BB39" s="1">
        <f t="shared" si="31"/>
        <v>7.3668027784576218</v>
      </c>
      <c r="BC39" s="1">
        <f t="shared" si="32"/>
        <v>6.0141171086738563</v>
      </c>
      <c r="BD39" s="1">
        <f t="shared" si="33"/>
        <v>0</v>
      </c>
      <c r="BE39">
        <v>0</v>
      </c>
      <c r="BF39">
        <v>0</v>
      </c>
      <c r="BG39">
        <v>0</v>
      </c>
      <c r="BH39">
        <f t="shared" si="34"/>
        <v>0</v>
      </c>
      <c r="BI39">
        <f t="shared" si="35"/>
        <v>0</v>
      </c>
      <c r="BJ39">
        <f t="shared" si="11"/>
        <v>0</v>
      </c>
      <c r="BK39">
        <f t="shared" si="11"/>
        <v>0</v>
      </c>
      <c r="BL39">
        <f t="shared" si="12"/>
        <v>0</v>
      </c>
      <c r="BM39">
        <f t="shared" si="13"/>
        <v>0</v>
      </c>
      <c r="BN39">
        <f t="shared" si="14"/>
        <v>0</v>
      </c>
      <c r="BO39">
        <f t="shared" si="66"/>
        <v>0</v>
      </c>
      <c r="BP39">
        <f t="shared" si="67"/>
        <v>0</v>
      </c>
      <c r="BQ39">
        <f t="shared" si="68"/>
        <v>0</v>
      </c>
      <c r="BR39" s="7">
        <f t="shared" si="56"/>
        <v>1.3113781425445836E-2</v>
      </c>
      <c r="BS39">
        <v>0</v>
      </c>
      <c r="BT39">
        <v>0</v>
      </c>
      <c r="BU39" s="8">
        <f>MAX((BU$3*climate!$I149+BU$4*climate!$I149^2+BU$5*climate!$I149^6)*(K39/K$66)^$BW$1,-99)</f>
        <v>2.2546265892860156</v>
      </c>
      <c r="BV39" s="8">
        <f>MAX((BV$3*climate!$I149+BV$4*climate!$I149^2+BV$5*climate!$I149^6)*(L39/L$66)^$BW$1,-99)</f>
        <v>1.5893984689546103</v>
      </c>
      <c r="BW39" s="8">
        <f>MAX((BW$3*climate!$I149+BW$4*climate!$I149^2+BW$5*climate!$I149^6)*(M39/M$66)^$BW$1,-99)</f>
        <v>0.70169228572543885</v>
      </c>
      <c r="BX39" s="8">
        <f>MAX((BX$3*climate!$M149+BX$4*climate!$M149^2+BX$5*climate!$M149^6)*(K39/K$66)^$BW$1,-99)</f>
        <v>2.2546265892860156</v>
      </c>
      <c r="BY39" s="8">
        <f>MAX((BY$3*climate!$M149+BY$4*climate!$M149^2+BY$5*climate!$M149^6)*(L39/L$66)^$BW$1,-99)</f>
        <v>1.5893984689546103</v>
      </c>
      <c r="BZ39" s="8">
        <f>MAX((BZ$3*climate!$M149+BZ$4*climate!$M149^2+BZ$5*climate!$M149^6)*(M39/M$66)^$BW$1,-99)</f>
        <v>0.70169228572543885</v>
      </c>
      <c r="CA39" s="8">
        <f t="shared" si="36"/>
        <v>0</v>
      </c>
      <c r="CB39" s="8">
        <f t="shared" si="37"/>
        <v>0</v>
      </c>
      <c r="CC39" s="8">
        <f t="shared" si="38"/>
        <v>0</v>
      </c>
      <c r="CD39" s="8">
        <f>MAX((CD$3*climate!$I149+CD$4*climate!$I149^2+CD$5*climate!$I149^6)*(K39/K$66)^$BW$1,-99)</f>
        <v>0.10796613221367321</v>
      </c>
      <c r="CE39" s="8">
        <f>MAX((CE$3*climate!$I149+CE$4*climate!$I149^2+CE$5*climate!$I149^6)*(L39/L$66)^$BW$1,-99)</f>
        <v>6.016035070108916E-2</v>
      </c>
      <c r="CF39" s="8">
        <f>MAX((CF$3*climate!$I149+CF$4*climate!$I149^2+CF$5*climate!$I149^6)*(M39/M$66)^$BW$1,-99)</f>
        <v>1.3525490962488732E-2</v>
      </c>
      <c r="CG39" s="8">
        <f>MAX((CG$3*climate!$M149+CG$4*climate!$M149^2+CG$5*climate!$M149^6)*(K39/K$66)^$BW$1,-99)</f>
        <v>0.10796613221367321</v>
      </c>
      <c r="CH39" s="8">
        <f>MAX((CH$3*climate!$M149+CH$4*climate!$M149^2+CH$5*climate!$M149^6)*(L39/L$66)^$BW$1,-99)</f>
        <v>6.016035070108916E-2</v>
      </c>
      <c r="CI39" s="8">
        <f>MAX((CI$3*climate!$M149+CI$4*climate!$M149^2+CI$5*climate!$M149^6)*(M39/M$66)^$BW$1,-99)</f>
        <v>1.3525490962488732E-2</v>
      </c>
      <c r="CJ39" s="8">
        <f t="shared" si="39"/>
        <v>0</v>
      </c>
      <c r="CK39" s="8">
        <f t="shared" si="40"/>
        <v>0</v>
      </c>
      <c r="CL39" s="8">
        <f t="shared" si="41"/>
        <v>0</v>
      </c>
    </row>
    <row r="40" spans="1:90">
      <c r="A40">
        <v>1994</v>
      </c>
      <c r="B40" s="1">
        <v>989.36736538489151</v>
      </c>
      <c r="C40" s="1">
        <v>2194.8813109255934</v>
      </c>
      <c r="D40" s="1">
        <v>2395.2634872860117</v>
      </c>
      <c r="E40" s="7">
        <f t="shared" si="42"/>
        <v>5.8607091553546375E-3</v>
      </c>
      <c r="F40" s="7">
        <f t="shared" si="18"/>
        <v>1.2074447177279346E-2</v>
      </c>
      <c r="G40" s="7">
        <f t="shared" si="19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20"/>
        <v>26632.781515108294</v>
      </c>
      <c r="L40" s="1">
        <f t="shared" si="6"/>
        <v>1719.423356585115</v>
      </c>
      <c r="M40" s="1">
        <f t="shared" si="7"/>
        <v>570.10603124801855</v>
      </c>
      <c r="N40" s="7">
        <f t="shared" si="43"/>
        <v>2.3583191641807444E-2</v>
      </c>
      <c r="O40" s="7">
        <f t="shared" si="21"/>
        <v>2.2329565578571797E-2</v>
      </c>
      <c r="P40" s="7">
        <f t="shared" si="22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23"/>
        <v>176.03566284065784</v>
      </c>
      <c r="U40" s="1">
        <f t="shared" si="57"/>
        <v>769.31632227109981</v>
      </c>
      <c r="V40" s="1">
        <f t="shared" si="58"/>
        <v>828.1612532754807</v>
      </c>
      <c r="W40" s="7">
        <f t="shared" si="44"/>
        <v>-1.3953446990799145E-2</v>
      </c>
      <c r="X40" s="7">
        <f t="shared" si="61"/>
        <v>-4.9915268768261689E-2</v>
      </c>
      <c r="Y40" s="7">
        <f t="shared" si="62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8">
        <f t="shared" si="24"/>
        <v>2.5032209020804457</v>
      </c>
      <c r="AD40" s="8">
        <f t="shared" si="59"/>
        <v>2.882563824344889</v>
      </c>
      <c r="AE40" s="8">
        <f t="shared" si="60"/>
        <v>2.0908889139613622</v>
      </c>
      <c r="AF40" s="7">
        <f t="shared" si="45"/>
        <v>-8.0194353902968141E-3</v>
      </c>
      <c r="AG40" s="7">
        <f t="shared" si="63"/>
        <v>4.0853806928535796E-3</v>
      </c>
      <c r="AH40" s="7">
        <f t="shared" si="64"/>
        <v>1.3362109383825205E-2</v>
      </c>
      <c r="AI40" s="1">
        <f t="shared" si="46"/>
        <v>31235.412007775943</v>
      </c>
      <c r="AJ40" s="1">
        <f t="shared" si="47"/>
        <v>5990.4071175683539</v>
      </c>
      <c r="AK40" s="1">
        <f t="shared" si="48"/>
        <v>1699.144772581338</v>
      </c>
      <c r="AL40" s="10">
        <f t="shared" si="69"/>
        <v>10.178803437897331</v>
      </c>
      <c r="AM40" s="10">
        <f t="shared" si="69"/>
        <v>1.6762948102603106</v>
      </c>
      <c r="AN40" s="10">
        <f t="shared" si="69"/>
        <v>0.56195373072029708</v>
      </c>
      <c r="AO40" s="7">
        <f t="shared" si="49"/>
        <v>1.8276539118654789E-2</v>
      </c>
      <c r="AP40" s="7">
        <f t="shared" si="26"/>
        <v>2.8144496824265453E-2</v>
      </c>
      <c r="AQ40" s="7">
        <f t="shared" si="26"/>
        <v>2.0372115051398465E-2</v>
      </c>
      <c r="AR40" s="1">
        <f t="shared" si="50"/>
        <v>20086.868679320316</v>
      </c>
      <c r="AS40" s="1">
        <f t="shared" si="51"/>
        <v>4497.4930474920093</v>
      </c>
      <c r="AT40" s="1">
        <f t="shared" si="52"/>
        <v>1256.6932168708602</v>
      </c>
      <c r="AU40" s="1">
        <f t="shared" si="53"/>
        <v>4017.3737358640633</v>
      </c>
      <c r="AV40" s="1">
        <f t="shared" si="54"/>
        <v>899.49860949840195</v>
      </c>
      <c r="AW40" s="1">
        <f t="shared" si="55"/>
        <v>251.33864337417205</v>
      </c>
      <c r="AX40" s="1">
        <f t="shared" si="27"/>
        <v>16242.192238880623</v>
      </c>
      <c r="AY40" s="1">
        <f t="shared" si="28"/>
        <v>1639.2660596651185</v>
      </c>
      <c r="AZ40" s="1">
        <f t="shared" si="29"/>
        <v>419.72608810391034</v>
      </c>
      <c r="BA40" s="1">
        <f t="shared" si="30"/>
        <v>9.6953675946841837</v>
      </c>
      <c r="BB40" s="1">
        <f t="shared" si="31"/>
        <v>7.4020038960547865</v>
      </c>
      <c r="BC40" s="1">
        <f t="shared" si="32"/>
        <v>6.0396023273401163</v>
      </c>
      <c r="BD40" s="1">
        <f t="shared" si="33"/>
        <v>0</v>
      </c>
      <c r="BE40">
        <v>0</v>
      </c>
      <c r="BF40">
        <v>0</v>
      </c>
      <c r="BG40">
        <v>0</v>
      </c>
      <c r="BH40">
        <f t="shared" si="34"/>
        <v>0</v>
      </c>
      <c r="BI40">
        <f t="shared" si="35"/>
        <v>0</v>
      </c>
      <c r="BJ40">
        <f t="shared" si="11"/>
        <v>0</v>
      </c>
      <c r="BK40">
        <f t="shared" si="11"/>
        <v>0</v>
      </c>
      <c r="BL40">
        <f t="shared" si="12"/>
        <v>0</v>
      </c>
      <c r="BM40">
        <f t="shared" si="13"/>
        <v>0</v>
      </c>
      <c r="BN40">
        <f t="shared" si="14"/>
        <v>0</v>
      </c>
      <c r="BO40">
        <f t="shared" si="66"/>
        <v>0</v>
      </c>
      <c r="BP40">
        <f t="shared" si="67"/>
        <v>0</v>
      </c>
      <c r="BQ40">
        <f t="shared" si="68"/>
        <v>0</v>
      </c>
      <c r="BR40" s="7">
        <f t="shared" si="56"/>
        <v>3.129875777896407E-2</v>
      </c>
      <c r="BS40">
        <v>0</v>
      </c>
      <c r="BT40">
        <v>0</v>
      </c>
      <c r="BU40" s="8">
        <f>MAX((BU$3*climate!$I150+BU$4*climate!$I150^2+BU$5*climate!$I150^6)*(K40/K$66)^$BW$1,-99)</f>
        <v>2.291500143017521</v>
      </c>
      <c r="BV40" s="8">
        <f>MAX((BV$3*climate!$I150+BV$4*climate!$I150^2+BV$5*climate!$I150^6)*(L40/L$66)^$BW$1,-99)</f>
        <v>1.6134540868694083</v>
      </c>
      <c r="BW40" s="8">
        <f>MAX((BW$3*climate!$I150+BW$4*climate!$I150^2+BW$5*climate!$I150^6)*(M40/M$66)^$BW$1,-99)</f>
        <v>0.70780019621053025</v>
      </c>
      <c r="BX40" s="8">
        <f>MAX((BX$3*climate!$M150+BX$4*climate!$M150^2+BX$5*climate!$M150^6)*(K40/K$66)^$BW$1,-99)</f>
        <v>2.291500143017521</v>
      </c>
      <c r="BY40" s="8">
        <f>MAX((BY$3*climate!$M150+BY$4*climate!$M150^2+BY$5*climate!$M150^6)*(L40/L$66)^$BW$1,-99)</f>
        <v>1.6134540868694083</v>
      </c>
      <c r="BZ40" s="8">
        <f>MAX((BZ$3*climate!$M150+BZ$4*climate!$M150^2+BZ$5*climate!$M150^6)*(M40/M$66)^$BW$1,-99)</f>
        <v>0.70780019621053025</v>
      </c>
      <c r="CA40" s="8">
        <f t="shared" si="36"/>
        <v>0</v>
      </c>
      <c r="CB40" s="8">
        <f t="shared" si="37"/>
        <v>0</v>
      </c>
      <c r="CC40" s="8">
        <f t="shared" si="38"/>
        <v>0</v>
      </c>
      <c r="CD40" s="8">
        <f>MAX((CD$3*climate!$I150+CD$4*climate!$I150^2+CD$5*climate!$I150^6)*(K40/K$66)^$BW$1,-99)</f>
        <v>0.11342965972236493</v>
      </c>
      <c r="CE40" s="8">
        <f>MAX((CE$3*climate!$I150+CE$4*climate!$I150^2+CE$5*climate!$I150^6)*(L40/L$66)^$BW$1,-99)</f>
        <v>6.3219167431507989E-2</v>
      </c>
      <c r="CF40" s="8">
        <f>MAX((CF$3*climate!$I150+CF$4*climate!$I150^2+CF$5*climate!$I150^6)*(M40/M$66)^$BW$1,-99)</f>
        <v>1.4165393191658557E-2</v>
      </c>
      <c r="CG40" s="8">
        <f>MAX((CG$3*climate!$M150+CG$4*climate!$M150^2+CG$5*climate!$M150^6)*(K40/K$66)^$BW$1,-99)</f>
        <v>0.11342965972236493</v>
      </c>
      <c r="CH40" s="8">
        <f>MAX((CH$3*climate!$M150+CH$4*climate!$M150^2+CH$5*climate!$M150^6)*(L40/L$66)^$BW$1,-99)</f>
        <v>6.3219167431507989E-2</v>
      </c>
      <c r="CI40" s="8">
        <f>MAX((CI$3*climate!$M150+CI$4*climate!$M150^2+CI$5*climate!$M150^6)*(M40/M$66)^$BW$1,-99)</f>
        <v>1.4165393191658557E-2</v>
      </c>
      <c r="CJ40" s="8">
        <f t="shared" si="39"/>
        <v>0</v>
      </c>
      <c r="CK40" s="8">
        <f t="shared" si="40"/>
        <v>0</v>
      </c>
      <c r="CL40" s="8">
        <f t="shared" si="41"/>
        <v>0</v>
      </c>
    </row>
    <row r="41" spans="1:90">
      <c r="A41">
        <v>1995</v>
      </c>
      <c r="B41" s="1">
        <v>995.08699659754791</v>
      </c>
      <c r="C41" s="1">
        <v>2221.9206720742259</v>
      </c>
      <c r="D41" s="1">
        <v>2444.1086520000008</v>
      </c>
      <c r="E41" s="7">
        <f t="shared" si="42"/>
        <v>5.7810995316500691E-3</v>
      </c>
      <c r="F41" s="7">
        <f t="shared" si="18"/>
        <v>1.2319281691468786E-2</v>
      </c>
      <c r="G41" s="7">
        <f t="shared" si="19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20"/>
        <v>27161.201175946793</v>
      </c>
      <c r="L41" s="1">
        <f t="shared" si="6"/>
        <v>1749.8982440645752</v>
      </c>
      <c r="M41" s="1">
        <f t="shared" si="7"/>
        <v>592.66214754713269</v>
      </c>
      <c r="N41" s="7">
        <f t="shared" si="43"/>
        <v>1.9840949040141886E-2</v>
      </c>
      <c r="O41" s="7">
        <f t="shared" si="21"/>
        <v>1.7723899912576169E-2</v>
      </c>
      <c r="P41" s="7">
        <f t="shared" si="22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23"/>
        <v>175.44939229898932</v>
      </c>
      <c r="U41" s="1">
        <f t="shared" si="57"/>
        <v>758.7894364238</v>
      </c>
      <c r="V41" s="1">
        <f t="shared" si="58"/>
        <v>828.5351055881282</v>
      </c>
      <c r="W41" s="7">
        <f t="shared" si="44"/>
        <v>-3.3304077833318235E-3</v>
      </c>
      <c r="X41" s="7">
        <f t="shared" si="61"/>
        <v>-1.3683429744767883E-2</v>
      </c>
      <c r="Y41" s="7">
        <f t="shared" si="62"/>
        <v>4.5142453980906438E-4</v>
      </c>
      <c r="Z41" s="1">
        <v>11767.061969</v>
      </c>
      <c r="AA41" s="1">
        <v>8487.4511829999992</v>
      </c>
      <c r="AB41" s="1">
        <v>2487.7368040000038</v>
      </c>
      <c r="AC41" s="8">
        <f t="shared" si="24"/>
        <v>2.481453543375975</v>
      </c>
      <c r="AD41" s="8">
        <f t="shared" si="59"/>
        <v>2.8768331091109078</v>
      </c>
      <c r="AE41" s="8">
        <f t="shared" si="60"/>
        <v>2.0728401776911358</v>
      </c>
      <c r="AF41" s="7">
        <f t="shared" si="45"/>
        <v>-8.6957402306683251E-3</v>
      </c>
      <c r="AG41" s="7">
        <f t="shared" si="63"/>
        <v>-1.9880618724144039E-3</v>
      </c>
      <c r="AH41" s="7">
        <f t="shared" si="64"/>
        <v>-8.632087601455396E-3</v>
      </c>
      <c r="AI41" s="1">
        <f t="shared" si="46"/>
        <v>32129.244542862416</v>
      </c>
      <c r="AJ41" s="1">
        <f t="shared" si="47"/>
        <v>6290.8650153099206</v>
      </c>
      <c r="AK41" s="1">
        <f t="shared" si="48"/>
        <v>1780.5689386973763</v>
      </c>
      <c r="AL41" s="10">
        <f t="shared" si="69"/>
        <v>10.36483673711116</v>
      </c>
      <c r="AM41" s="10">
        <f t="shared" si="69"/>
        <v>1.7234732842242146</v>
      </c>
      <c r="AN41" s="10">
        <f t="shared" si="69"/>
        <v>0.57340191677609353</v>
      </c>
      <c r="AO41" s="7">
        <f t="shared" si="49"/>
        <v>1.8276539118654789E-2</v>
      </c>
      <c r="AP41" s="7">
        <f t="shared" si="26"/>
        <v>2.8144496824265453E-2</v>
      </c>
      <c r="AQ41" s="7">
        <f t="shared" si="26"/>
        <v>2.0372115051398465E-2</v>
      </c>
      <c r="AR41" s="1">
        <f t="shared" si="50"/>
        <v>20664.809655552512</v>
      </c>
      <c r="AS41" s="1">
        <f t="shared" si="51"/>
        <v>4715.5186698099187</v>
      </c>
      <c r="AT41" s="1">
        <f t="shared" si="52"/>
        <v>1315.4286777487405</v>
      </c>
      <c r="AU41" s="1">
        <f t="shared" si="53"/>
        <v>4132.9619311105025</v>
      </c>
      <c r="AV41" s="1">
        <f t="shared" si="54"/>
        <v>943.10373396198383</v>
      </c>
      <c r="AW41" s="1">
        <f t="shared" si="55"/>
        <v>263.08573554974811</v>
      </c>
      <c r="AX41" s="1">
        <f t="shared" si="27"/>
        <v>16613.469757889052</v>
      </c>
      <c r="AY41" s="1">
        <f t="shared" si="28"/>
        <v>1697.8171107820328</v>
      </c>
      <c r="AZ41" s="1">
        <f t="shared" si="29"/>
        <v>430.56307719293329</v>
      </c>
      <c r="BA41" s="1">
        <f t="shared" si="30"/>
        <v>9.7179690765104549</v>
      </c>
      <c r="BB41" s="1">
        <f t="shared" si="31"/>
        <v>7.4370986524613718</v>
      </c>
      <c r="BC41" s="1">
        <f t="shared" si="32"/>
        <v>6.0650938339080298</v>
      </c>
      <c r="BD41" s="1">
        <f t="shared" si="33"/>
        <v>0</v>
      </c>
      <c r="BE41">
        <v>0</v>
      </c>
      <c r="BF41">
        <v>0</v>
      </c>
      <c r="BG41">
        <v>0</v>
      </c>
      <c r="BH41">
        <f t="shared" si="34"/>
        <v>0</v>
      </c>
      <c r="BI41">
        <f t="shared" si="35"/>
        <v>0</v>
      </c>
      <c r="BJ41">
        <f t="shared" si="11"/>
        <v>0</v>
      </c>
      <c r="BK41">
        <f t="shared" si="11"/>
        <v>0</v>
      </c>
      <c r="BL41">
        <f t="shared" si="12"/>
        <v>0</v>
      </c>
      <c r="BM41">
        <f t="shared" si="13"/>
        <v>0</v>
      </c>
      <c r="BN41">
        <f t="shared" si="14"/>
        <v>0</v>
      </c>
      <c r="BO41">
        <f t="shared" si="66"/>
        <v>0</v>
      </c>
      <c r="BP41">
        <f t="shared" si="67"/>
        <v>0</v>
      </c>
      <c r="BQ41">
        <f t="shared" si="68"/>
        <v>0</v>
      </c>
      <c r="BR41" s="7">
        <f t="shared" si="56"/>
        <v>2.7798029622635667E-2</v>
      </c>
      <c r="BS41">
        <v>0</v>
      </c>
      <c r="BT41">
        <v>0</v>
      </c>
      <c r="BU41" s="8">
        <f>MAX((BU$3*climate!$I151+BU$4*climate!$I151^2+BU$5*climate!$I151^6)*(K41/K$66)^$BW$1,-99)</f>
        <v>2.3300205038665558</v>
      </c>
      <c r="BV41" s="8">
        <f>MAX((BV$3*climate!$I151+BV$4*climate!$I151^2+BV$5*climate!$I151^6)*(L41/L$66)^$BW$1,-99)</f>
        <v>1.6388885018127395</v>
      </c>
      <c r="BW41" s="8">
        <f>MAX((BW$3*climate!$I151+BW$4*climate!$I151^2+BW$5*climate!$I151^6)*(M41/M$66)^$BW$1,-99)</f>
        <v>0.7126391927511494</v>
      </c>
      <c r="BX41" s="8">
        <f>MAX((BX$3*climate!$M151+BX$4*climate!$M151^2+BX$5*climate!$M151^6)*(K41/K$66)^$BW$1,-99)</f>
        <v>2.3300205038665558</v>
      </c>
      <c r="BY41" s="8">
        <f>MAX((BY$3*climate!$M151+BY$4*climate!$M151^2+BY$5*climate!$M151^6)*(L41/L$66)^$BW$1,-99)</f>
        <v>1.6388885018127395</v>
      </c>
      <c r="BZ41" s="8">
        <f>MAX((BZ$3*climate!$M151+BZ$4*climate!$M151^2+BZ$5*climate!$M151^6)*(M41/M$66)^$BW$1,-99)</f>
        <v>0.7126391927511494</v>
      </c>
      <c r="CA41" s="8">
        <f t="shared" si="36"/>
        <v>0</v>
      </c>
      <c r="CB41" s="8">
        <f t="shared" si="37"/>
        <v>0</v>
      </c>
      <c r="CC41" s="8">
        <f t="shared" si="38"/>
        <v>0</v>
      </c>
      <c r="CD41" s="8">
        <f>MAX((CD$3*climate!$I151+CD$4*climate!$I151^2+CD$5*climate!$I151^6)*(K41/K$66)^$BW$1,-99)</f>
        <v>0.11919360403979608</v>
      </c>
      <c r="CE41" s="8">
        <f>MAX((CE$3*climate!$I151+CE$4*climate!$I151^2+CE$5*climate!$I151^6)*(L41/L$66)^$BW$1,-99)</f>
        <v>6.6460490304659961E-2</v>
      </c>
      <c r="CF41" s="8">
        <f>MAX((CF$3*climate!$I151+CF$4*climate!$I151^2+CF$5*climate!$I151^6)*(M41/M$66)^$BW$1,-99)</f>
        <v>1.4805961356523501E-2</v>
      </c>
      <c r="CG41" s="8">
        <f>MAX((CG$3*climate!$M151+CG$4*climate!$M151^2+CG$5*climate!$M151^6)*(K41/K$66)^$BW$1,-99)</f>
        <v>0.11919360403979608</v>
      </c>
      <c r="CH41" s="8">
        <f>MAX((CH$3*climate!$M151+CH$4*climate!$M151^2+CH$5*climate!$M151^6)*(L41/L$66)^$BW$1,-99)</f>
        <v>6.6460490304659961E-2</v>
      </c>
      <c r="CI41" s="8">
        <f>MAX((CI$3*climate!$M151+CI$4*climate!$M151^2+CI$5*climate!$M151^6)*(M41/M$66)^$BW$1,-99)</f>
        <v>1.4805961356523501E-2</v>
      </c>
      <c r="CJ41" s="8">
        <f t="shared" si="39"/>
        <v>0</v>
      </c>
      <c r="CK41" s="8">
        <f t="shared" si="40"/>
        <v>0</v>
      </c>
      <c r="CL41" s="8">
        <f t="shared" si="41"/>
        <v>0</v>
      </c>
    </row>
    <row r="42" spans="1:90">
      <c r="A42">
        <v>1996</v>
      </c>
      <c r="B42" s="1">
        <v>1000.3747852050499</v>
      </c>
      <c r="C42" s="1">
        <v>2247.0150821235175</v>
      </c>
      <c r="D42" s="1">
        <v>2493.4737569060553</v>
      </c>
      <c r="E42" s="7">
        <f t="shared" si="42"/>
        <v>5.3138957956262445E-3</v>
      </c>
      <c r="F42" s="7">
        <f t="shared" si="18"/>
        <v>1.1294017092817743E-2</v>
      </c>
      <c r="G42" s="7">
        <f t="shared" si="19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20"/>
        <v>27726.073604828831</v>
      </c>
      <c r="L42" s="1">
        <f t="shared" si="6"/>
        <v>1811.0717126973307</v>
      </c>
      <c r="M42" s="1">
        <f t="shared" si="7"/>
        <v>619.28731176897304</v>
      </c>
      <c r="N42" s="7">
        <f t="shared" si="43"/>
        <v>2.079703416733536E-2</v>
      </c>
      <c r="O42" s="7">
        <f t="shared" si="21"/>
        <v>3.4958300484184024E-2</v>
      </c>
      <c r="P42" s="7">
        <f t="shared" si="22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23"/>
        <v>176.00179241408657</v>
      </c>
      <c r="U42" s="1">
        <f t="shared" si="57"/>
        <v>737.34655045426848</v>
      </c>
      <c r="V42" s="1">
        <f t="shared" si="58"/>
        <v>805.08355118898066</v>
      </c>
      <c r="W42" s="7">
        <f t="shared" si="44"/>
        <v>3.1484869104354551E-3</v>
      </c>
      <c r="X42" s="7">
        <f t="shared" si="61"/>
        <v>-2.8259336438040794E-2</v>
      </c>
      <c r="Y42" s="7">
        <f t="shared" si="62"/>
        <v>-2.8304840966878131E-2</v>
      </c>
      <c r="Z42" s="1">
        <v>12072.838431</v>
      </c>
      <c r="AA42" s="1">
        <v>8591.2712870000014</v>
      </c>
      <c r="AB42" s="1">
        <v>2674.328431999993</v>
      </c>
      <c r="AC42" s="8">
        <f t="shared" si="24"/>
        <v>2.4730972206074497</v>
      </c>
      <c r="AD42" s="8">
        <f t="shared" si="59"/>
        <v>2.8631502910465834</v>
      </c>
      <c r="AE42" s="8">
        <f t="shared" si="60"/>
        <v>2.1511802606194173</v>
      </c>
      <c r="AF42" s="7">
        <f t="shared" si="45"/>
        <v>-3.3675112680757735E-3</v>
      </c>
      <c r="AG42" s="7">
        <f t="shared" si="63"/>
        <v>-4.7562084922448955E-3</v>
      </c>
      <c r="AH42" s="7">
        <f t="shared" si="64"/>
        <v>3.7793595363218913E-2</v>
      </c>
      <c r="AI42" s="1">
        <f t="shared" si="46"/>
        <v>33049.282019686681</v>
      </c>
      <c r="AJ42" s="1">
        <f t="shared" si="47"/>
        <v>6604.8822477409121</v>
      </c>
      <c r="AK42" s="1">
        <f t="shared" si="48"/>
        <v>1865.5977803773867</v>
      </c>
      <c r="AL42" s="10">
        <f t="shared" si="69"/>
        <v>10.554270081195442</v>
      </c>
      <c r="AM42" s="10">
        <f t="shared" si="69"/>
        <v>1.7719795725987695</v>
      </c>
      <c r="AN42" s="10">
        <f t="shared" si="69"/>
        <v>0.58508332659534856</v>
      </c>
      <c r="AO42" s="7">
        <f t="shared" si="49"/>
        <v>1.8276539118654789E-2</v>
      </c>
      <c r="AP42" s="7">
        <f t="shared" si="26"/>
        <v>2.8144496824265453E-2</v>
      </c>
      <c r="AQ42" s="7">
        <f t="shared" si="26"/>
        <v>2.0372115051398465E-2</v>
      </c>
      <c r="AR42" s="1">
        <f t="shared" si="50"/>
        <v>21251.559171577337</v>
      </c>
      <c r="AS42" s="1">
        <f t="shared" si="51"/>
        <v>4939.8813391114163</v>
      </c>
      <c r="AT42" s="1">
        <f t="shared" si="52"/>
        <v>1376.6551591383734</v>
      </c>
      <c r="AU42" s="1">
        <f t="shared" si="53"/>
        <v>4250.3118343154674</v>
      </c>
      <c r="AV42" s="1">
        <f t="shared" si="54"/>
        <v>987.97626782228326</v>
      </c>
      <c r="AW42" s="1">
        <f t="shared" si="55"/>
        <v>275.33103182767468</v>
      </c>
      <c r="AX42" s="1">
        <f t="shared" si="27"/>
        <v>16994.877908460152</v>
      </c>
      <c r="AY42" s="1">
        <f t="shared" si="28"/>
        <v>1758.7354454044996</v>
      </c>
      <c r="AZ42" s="1">
        <f t="shared" si="29"/>
        <v>441.68266229408425</v>
      </c>
      <c r="BA42" s="1">
        <f t="shared" si="30"/>
        <v>9.7406672781361952</v>
      </c>
      <c r="BB42" s="1">
        <f t="shared" si="31"/>
        <v>7.4723503328603122</v>
      </c>
      <c r="BC42" s="1">
        <f t="shared" si="32"/>
        <v>6.0905916656113188</v>
      </c>
      <c r="BD42" s="1">
        <f t="shared" si="33"/>
        <v>0</v>
      </c>
      <c r="BE42">
        <v>0</v>
      </c>
      <c r="BF42">
        <v>0</v>
      </c>
      <c r="BG42">
        <v>0</v>
      </c>
      <c r="BH42">
        <f t="shared" si="34"/>
        <v>0</v>
      </c>
      <c r="BI42">
        <f t="shared" si="35"/>
        <v>0</v>
      </c>
      <c r="BJ42">
        <f t="shared" si="11"/>
        <v>0</v>
      </c>
      <c r="BK42">
        <f t="shared" si="11"/>
        <v>0</v>
      </c>
      <c r="BL42">
        <f t="shared" si="12"/>
        <v>0</v>
      </c>
      <c r="BM42">
        <f t="shared" si="13"/>
        <v>0</v>
      </c>
      <c r="BN42">
        <f t="shared" si="14"/>
        <v>0</v>
      </c>
      <c r="BO42">
        <f t="shared" si="66"/>
        <v>0</v>
      </c>
      <c r="BP42">
        <f t="shared" si="67"/>
        <v>0</v>
      </c>
      <c r="BQ42">
        <f t="shared" si="68"/>
        <v>0</v>
      </c>
      <c r="BR42" s="7">
        <f t="shared" si="56"/>
        <v>3.0456997379984641E-2</v>
      </c>
      <c r="BS42">
        <v>0</v>
      </c>
      <c r="BT42">
        <v>0</v>
      </c>
      <c r="BU42" s="8">
        <f>MAX((BU$3*climate!$I152+BU$4*climate!$I152^2+BU$5*climate!$I152^6)*(K42/K$66)^$BW$1,-99)</f>
        <v>2.3675628418439576</v>
      </c>
      <c r="BV42" s="8">
        <f>MAX((BV$3*climate!$I152+BV$4*climate!$I152^2+BV$5*climate!$I152^6)*(L42/L$66)^$BW$1,-99)</f>
        <v>1.6569279183288634</v>
      </c>
      <c r="BW42" s="8">
        <f>MAX((BW$3*climate!$I152+BW$4*climate!$I152^2+BW$5*climate!$I152^6)*(M42/M$66)^$BW$1,-99)</f>
        <v>0.71614943810190046</v>
      </c>
      <c r="BX42" s="8">
        <f>MAX((BX$3*climate!$M152+BX$4*climate!$M152^2+BX$5*climate!$M152^6)*(K42/K$66)^$BW$1,-99)</f>
        <v>2.3675628418439576</v>
      </c>
      <c r="BY42" s="8">
        <f>MAX((BY$3*climate!$M152+BY$4*climate!$M152^2+BY$5*climate!$M152^6)*(L42/L$66)^$BW$1,-99)</f>
        <v>1.6569279183288634</v>
      </c>
      <c r="BZ42" s="8">
        <f>MAX((BZ$3*climate!$M152+BZ$4*climate!$M152^2+BZ$5*climate!$M152^6)*(M42/M$66)^$BW$1,-99)</f>
        <v>0.71614943810190046</v>
      </c>
      <c r="CA42" s="8">
        <f t="shared" si="36"/>
        <v>0</v>
      </c>
      <c r="CB42" s="8">
        <f t="shared" si="37"/>
        <v>0</v>
      </c>
      <c r="CC42" s="8">
        <f t="shared" si="38"/>
        <v>0</v>
      </c>
      <c r="CD42" s="8">
        <f>MAX((CD$3*climate!$I152+CD$4*climate!$I152^2+CD$5*climate!$I152^6)*(K42/K$66)^$BW$1,-99)</f>
        <v>0.1251365042857874</v>
      </c>
      <c r="CE42" s="8">
        <f>MAX((CE$3*climate!$I152+CE$4*climate!$I152^2+CE$5*climate!$I152^6)*(L42/L$66)^$BW$1,-99)</f>
        <v>6.9527691720003088E-2</v>
      </c>
      <c r="CF42" s="8">
        <f>MAX((CF$3*climate!$I152+CF$4*climate!$I152^2+CF$5*climate!$I152^6)*(M42/M$66)^$BW$1,-99)</f>
        <v>1.5444307557483536E-2</v>
      </c>
      <c r="CG42" s="8">
        <f>MAX((CG$3*climate!$M152+CG$4*climate!$M152^2+CG$5*climate!$M152^6)*(K42/K$66)^$BW$1,-99)</f>
        <v>0.1251365042857874</v>
      </c>
      <c r="CH42" s="8">
        <f>MAX((CH$3*climate!$M152+CH$4*climate!$M152^2+CH$5*climate!$M152^6)*(L42/L$66)^$BW$1,-99)</f>
        <v>6.9527691720003088E-2</v>
      </c>
      <c r="CI42" s="8">
        <f>MAX((CI$3*climate!$M152+CI$4*climate!$M152^2+CI$5*climate!$M152^6)*(M42/M$66)^$BW$1,-99)</f>
        <v>1.5444307557483536E-2</v>
      </c>
      <c r="CJ42" s="8">
        <f t="shared" si="39"/>
        <v>0</v>
      </c>
      <c r="CK42" s="8">
        <f t="shared" si="40"/>
        <v>0</v>
      </c>
      <c r="CL42" s="8">
        <f t="shared" si="41"/>
        <v>0</v>
      </c>
    </row>
    <row r="43" spans="1:90">
      <c r="A43">
        <v>1997</v>
      </c>
      <c r="B43" s="1">
        <v>1006.0189767519068</v>
      </c>
      <c r="C43" s="1">
        <v>2271.66814459428</v>
      </c>
      <c r="D43" s="1">
        <v>2543.3427133758046</v>
      </c>
      <c r="E43" s="7">
        <f t="shared" si="42"/>
        <v>5.6420769798790626E-3</v>
      </c>
      <c r="F43" s="7">
        <f t="shared" si="18"/>
        <v>1.0971471739061212E-2</v>
      </c>
      <c r="G43" s="7">
        <f t="shared" si="19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20"/>
        <v>28472.728954129358</v>
      </c>
      <c r="L43" s="1">
        <f t="shared" si="6"/>
        <v>1903.0117292407404</v>
      </c>
      <c r="M43" s="1">
        <f t="shared" si="7"/>
        <v>630.57651085520763</v>
      </c>
      <c r="N43" s="7">
        <f t="shared" si="43"/>
        <v>2.6929718211903264E-2</v>
      </c>
      <c r="O43" s="7">
        <f t="shared" si="21"/>
        <v>5.0765530651725621E-2</v>
      </c>
      <c r="P43" s="7">
        <f t="shared" si="22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23"/>
        <v>171.623391932289</v>
      </c>
      <c r="U43" s="1">
        <f t="shared" si="57"/>
        <v>689.80970911035058</v>
      </c>
      <c r="V43" s="1">
        <f t="shared" si="58"/>
        <v>804.35740114786302</v>
      </c>
      <c r="W43" s="7">
        <f t="shared" si="44"/>
        <v>-2.4877022112913094E-2</v>
      </c>
      <c r="X43" s="7">
        <f t="shared" si="61"/>
        <v>-6.447014814761276E-2</v>
      </c>
      <c r="Y43" s="7">
        <f t="shared" si="62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8">
        <f t="shared" si="24"/>
        <v>2.4755464706454462</v>
      </c>
      <c r="AD43" s="8">
        <f t="shared" si="59"/>
        <v>2.8303909353791314</v>
      </c>
      <c r="AE43" s="8">
        <f t="shared" si="60"/>
        <v>2.1734776131873805</v>
      </c>
      <c r="AF43" s="7">
        <f t="shared" si="45"/>
        <v>9.9035736144448272E-4</v>
      </c>
      <c r="AG43" s="7">
        <f t="shared" si="63"/>
        <v>-1.1441717107863458E-2</v>
      </c>
      <c r="AH43" s="7">
        <f t="shared" si="64"/>
        <v>1.0365171611207868E-2</v>
      </c>
      <c r="AI43" s="1">
        <f t="shared" si="46"/>
        <v>33994.66565203348</v>
      </c>
      <c r="AJ43" s="1">
        <f t="shared" si="47"/>
        <v>6932.3702907891047</v>
      </c>
      <c r="AK43" s="1">
        <f t="shared" si="48"/>
        <v>1954.3690341673228</v>
      </c>
      <c r="AL43" s="10">
        <f t="shared" si="69"/>
        <v>10.747165611203259</v>
      </c>
      <c r="AM43" s="10">
        <f t="shared" si="69"/>
        <v>1.8218510460524389</v>
      </c>
      <c r="AN43" s="10">
        <f t="shared" si="69"/>
        <v>0.59700271143940398</v>
      </c>
      <c r="AO43" s="7">
        <f t="shared" si="49"/>
        <v>1.8276539118654789E-2</v>
      </c>
      <c r="AP43" s="7">
        <f t="shared" si="26"/>
        <v>2.8144496824265453E-2</v>
      </c>
      <c r="AQ43" s="7">
        <f t="shared" si="26"/>
        <v>2.0372115051398465E-2</v>
      </c>
      <c r="AR43" s="1">
        <f t="shared" si="50"/>
        <v>21860.547490244851</v>
      </c>
      <c r="AS43" s="1">
        <f t="shared" si="51"/>
        <v>5173.2697828490136</v>
      </c>
      <c r="AT43" s="1">
        <f t="shared" si="52"/>
        <v>1440.4610720737285</v>
      </c>
      <c r="AU43" s="1">
        <f t="shared" si="53"/>
        <v>4372.1094980489706</v>
      </c>
      <c r="AV43" s="1">
        <f t="shared" si="54"/>
        <v>1034.6539565698029</v>
      </c>
      <c r="AW43" s="1">
        <f t="shared" si="55"/>
        <v>288.09221441474568</v>
      </c>
      <c r="AX43" s="1">
        <f t="shared" si="27"/>
        <v>17383.80527240162</v>
      </c>
      <c r="AY43" s="1">
        <f t="shared" si="28"/>
        <v>1821.8399708282952</v>
      </c>
      <c r="AZ43" s="1">
        <f t="shared" si="29"/>
        <v>453.09224415510715</v>
      </c>
      <c r="BA43" s="1">
        <f t="shared" si="30"/>
        <v>9.7632943203319726</v>
      </c>
      <c r="BB43" s="1">
        <f t="shared" si="31"/>
        <v>7.5076022423644009</v>
      </c>
      <c r="BC43" s="1">
        <f t="shared" si="32"/>
        <v>6.1160957342348379</v>
      </c>
      <c r="BD43" s="1">
        <f t="shared" si="33"/>
        <v>0</v>
      </c>
      <c r="BE43">
        <v>0</v>
      </c>
      <c r="BF43">
        <v>0</v>
      </c>
      <c r="BG43">
        <v>0</v>
      </c>
      <c r="BH43">
        <f t="shared" si="34"/>
        <v>0</v>
      </c>
      <c r="BI43">
        <f t="shared" si="35"/>
        <v>0</v>
      </c>
      <c r="BJ43">
        <f t="shared" si="11"/>
        <v>0</v>
      </c>
      <c r="BK43">
        <f t="shared" si="11"/>
        <v>0</v>
      </c>
      <c r="BL43">
        <f t="shared" si="12"/>
        <v>0</v>
      </c>
      <c r="BM43">
        <f t="shared" si="13"/>
        <v>0</v>
      </c>
      <c r="BN43">
        <f t="shared" si="14"/>
        <v>0</v>
      </c>
      <c r="BO43">
        <f t="shared" si="66"/>
        <v>0</v>
      </c>
      <c r="BP43">
        <f t="shared" si="67"/>
        <v>0</v>
      </c>
      <c r="BQ43">
        <f t="shared" si="68"/>
        <v>0</v>
      </c>
      <c r="BR43" s="7">
        <f t="shared" si="56"/>
        <v>3.6603793811903707E-2</v>
      </c>
      <c r="BS43">
        <v>0</v>
      </c>
      <c r="BT43">
        <v>0</v>
      </c>
      <c r="BU43" s="8">
        <f>MAX((BU$3*climate!$I153+BU$4*climate!$I153^2+BU$5*climate!$I153^6)*(K43/K$66)^$BW$1,-99)</f>
        <v>2.4010483469478272</v>
      </c>
      <c r="BV43" s="8">
        <f>MAX((BV$3*climate!$I153+BV$4*climate!$I153^2+BV$5*climate!$I153^6)*(L43/L$66)^$BW$1,-99)</f>
        <v>1.6680161566641791</v>
      </c>
      <c r="BW43" s="8">
        <f>MAX((BW$3*climate!$I153+BW$4*climate!$I153^2+BW$5*climate!$I153^6)*(M43/M$66)^$BW$1,-99)</f>
        <v>0.72390537353793138</v>
      </c>
      <c r="BX43" s="8">
        <f>MAX((BX$3*climate!$M153+BX$4*climate!$M153^2+BX$5*climate!$M153^6)*(K43/K$66)^$BW$1,-99)</f>
        <v>2.4010483469478272</v>
      </c>
      <c r="BY43" s="8">
        <f>MAX((BY$3*climate!$M153+BY$4*climate!$M153^2+BY$5*climate!$M153^6)*(L43/L$66)^$BW$1,-99)</f>
        <v>1.6680161566641791</v>
      </c>
      <c r="BZ43" s="8">
        <f>MAX((BZ$3*climate!$M153+BZ$4*climate!$M153^2+BZ$5*climate!$M153^6)*(M43/M$66)^$BW$1,-99)</f>
        <v>0.72390537353793138</v>
      </c>
      <c r="CA43" s="8">
        <f t="shared" si="36"/>
        <v>0</v>
      </c>
      <c r="CB43" s="8">
        <f t="shared" si="37"/>
        <v>0</v>
      </c>
      <c r="CC43" s="8">
        <f t="shared" si="38"/>
        <v>0</v>
      </c>
      <c r="CD43" s="8">
        <f>MAX((CD$3*climate!$I153+CD$4*climate!$I153^2+CD$5*climate!$I153^6)*(K43/K$66)^$BW$1,-99)</f>
        <v>0.13109384854834624</v>
      </c>
      <c r="CE43" s="8">
        <f>MAX((CE$3*climate!$I153+CE$4*climate!$I153^2+CE$5*climate!$I153^6)*(L43/L$66)^$BW$1,-99)</f>
        <v>7.2413543240768624E-2</v>
      </c>
      <c r="CF43" s="8">
        <f>MAX((CF$3*climate!$I153+CF$4*climate!$I153^2+CF$5*climate!$I153^6)*(M43/M$66)^$BW$1,-99)</f>
        <v>1.6203214948264943E-2</v>
      </c>
      <c r="CG43" s="8">
        <f>MAX((CG$3*climate!$M153+CG$4*climate!$M153^2+CG$5*climate!$M153^6)*(K43/K$66)^$BW$1,-99)</f>
        <v>0.13109384854834624</v>
      </c>
      <c r="CH43" s="8">
        <f>MAX((CH$3*climate!$M153+CH$4*climate!$M153^2+CH$5*climate!$M153^6)*(L43/L$66)^$BW$1,-99)</f>
        <v>7.2413543240768624E-2</v>
      </c>
      <c r="CI43" s="8">
        <f>MAX((CI$3*climate!$M153+CI$4*climate!$M153^2+CI$5*climate!$M153^6)*(M43/M$66)^$BW$1,-99)</f>
        <v>1.6203214948264943E-2</v>
      </c>
      <c r="CJ43" s="8">
        <f t="shared" si="39"/>
        <v>0</v>
      </c>
      <c r="CK43" s="8">
        <f t="shared" si="40"/>
        <v>0</v>
      </c>
      <c r="CL43" s="8">
        <f t="shared" si="41"/>
        <v>0</v>
      </c>
    </row>
    <row r="44" spans="1:90">
      <c r="A44">
        <v>1998</v>
      </c>
      <c r="B44" s="1">
        <v>1010.9977899999999</v>
      </c>
      <c r="C44" s="1">
        <v>2295.6016831510051</v>
      </c>
      <c r="D44" s="1">
        <v>2593.6893103358498</v>
      </c>
      <c r="E44" s="7">
        <f t="shared" si="42"/>
        <v>4.949025180586597E-3</v>
      </c>
      <c r="F44" s="7">
        <f t="shared" si="18"/>
        <v>1.0535666758227036E-2</v>
      </c>
      <c r="G44" s="7">
        <f t="shared" si="19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20"/>
        <v>29030.021227256766</v>
      </c>
      <c r="L44" s="1">
        <f t="shared" si="6"/>
        <v>1941.212518447536</v>
      </c>
      <c r="M44" s="1">
        <f t="shared" si="7"/>
        <v>618.9462777574264</v>
      </c>
      <c r="N44" s="7">
        <f t="shared" si="43"/>
        <v>1.9572843685802921E-2</v>
      </c>
      <c r="O44" s="7">
        <f t="shared" si="21"/>
        <v>2.0073859041340292E-2</v>
      </c>
      <c r="P44" s="7">
        <f t="shared" si="22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23"/>
        <v>167.75711169562331</v>
      </c>
      <c r="U44" s="1">
        <f t="shared" si="57"/>
        <v>675.62399492262864</v>
      </c>
      <c r="V44" s="1">
        <f t="shared" si="58"/>
        <v>807.31845876176374</v>
      </c>
      <c r="W44" s="7">
        <f t="shared" si="44"/>
        <v>-2.252769971002011E-2</v>
      </c>
      <c r="X44" s="7">
        <f t="shared" si="61"/>
        <v>-2.0564677476078597E-2</v>
      </c>
      <c r="Y44" s="7">
        <f t="shared" si="62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8">
        <f t="shared" si="24"/>
        <v>2.4456886797812856</v>
      </c>
      <c r="AD44" s="8">
        <f t="shared" si="59"/>
        <v>2.7175457818006472</v>
      </c>
      <c r="AE44" s="8">
        <f t="shared" si="60"/>
        <v>2.122670576096306</v>
      </c>
      <c r="AF44" s="7">
        <f t="shared" si="45"/>
        <v>-1.2061090841237965E-2</v>
      </c>
      <c r="AG44" s="7">
        <f t="shared" si="63"/>
        <v>-3.9869105065293287E-2</v>
      </c>
      <c r="AH44" s="7">
        <f t="shared" si="64"/>
        <v>-2.337591921021287E-2</v>
      </c>
      <c r="AI44" s="1">
        <f t="shared" si="46"/>
        <v>34967.308584879102</v>
      </c>
      <c r="AJ44" s="1">
        <f t="shared" si="47"/>
        <v>7273.7872182799974</v>
      </c>
      <c r="AK44" s="1">
        <f t="shared" si="48"/>
        <v>2047.0243451653362</v>
      </c>
      <c r="AL44" s="10">
        <f t="shared" si="69"/>
        <v>10.943586603911077</v>
      </c>
      <c r="AM44" s="10">
        <f t="shared" si="69"/>
        <v>1.8731261270323465</v>
      </c>
      <c r="AN44" s="10">
        <f t="shared" si="69"/>
        <v>0.60916491936284434</v>
      </c>
      <c r="AO44" s="7">
        <f t="shared" si="49"/>
        <v>1.8276539118654789E-2</v>
      </c>
      <c r="AP44" s="7">
        <f t="shared" si="26"/>
        <v>2.8144496824265453E-2</v>
      </c>
      <c r="AQ44" s="7">
        <f t="shared" si="26"/>
        <v>2.0372115051398465E-2</v>
      </c>
      <c r="AR44" s="1">
        <f t="shared" si="50"/>
        <v>22474.616270132079</v>
      </c>
      <c r="AS44" s="1">
        <f t="shared" si="51"/>
        <v>5415.4726604689613</v>
      </c>
      <c r="AT44" s="1">
        <f t="shared" si="52"/>
        <v>1506.9326701811926</v>
      </c>
      <c r="AU44" s="1">
        <f t="shared" si="53"/>
        <v>4494.9232540264156</v>
      </c>
      <c r="AV44" s="1">
        <f t="shared" si="54"/>
        <v>1083.0945320937924</v>
      </c>
      <c r="AW44" s="1">
        <f t="shared" si="55"/>
        <v>301.38653403623852</v>
      </c>
      <c r="AX44" s="1">
        <f t="shared" si="27"/>
        <v>17784.107140437631</v>
      </c>
      <c r="AY44" s="1">
        <f t="shared" si="28"/>
        <v>1887.251677925427</v>
      </c>
      <c r="AZ44" s="1">
        <f t="shared" si="29"/>
        <v>464.79974734863333</v>
      </c>
      <c r="BA44" s="1">
        <f t="shared" si="30"/>
        <v>9.7860604801669115</v>
      </c>
      <c r="BB44" s="1">
        <f t="shared" si="31"/>
        <v>7.5428769111042122</v>
      </c>
      <c r="BC44" s="1">
        <f t="shared" si="32"/>
        <v>6.1416066619674874</v>
      </c>
      <c r="BD44" s="1">
        <f t="shared" si="33"/>
        <v>0</v>
      </c>
      <c r="BE44">
        <v>0</v>
      </c>
      <c r="BF44">
        <v>0</v>
      </c>
      <c r="BG44">
        <v>0</v>
      </c>
      <c r="BH44">
        <f t="shared" si="34"/>
        <v>0</v>
      </c>
      <c r="BI44">
        <f t="shared" si="35"/>
        <v>0</v>
      </c>
      <c r="BJ44">
        <f t="shared" si="11"/>
        <v>0</v>
      </c>
      <c r="BK44">
        <f t="shared" si="11"/>
        <v>0</v>
      </c>
      <c r="BL44">
        <f t="shared" si="12"/>
        <v>0</v>
      </c>
      <c r="BM44">
        <f t="shared" si="13"/>
        <v>0</v>
      </c>
      <c r="BN44">
        <f t="shared" si="14"/>
        <v>0</v>
      </c>
      <c r="BO44">
        <f t="shared" si="66"/>
        <v>0</v>
      </c>
      <c r="BP44">
        <f t="shared" si="67"/>
        <v>0</v>
      </c>
      <c r="BQ44">
        <f t="shared" si="68"/>
        <v>0</v>
      </c>
      <c r="BR44" s="7">
        <f t="shared" si="56"/>
        <v>2.4297999068903176E-2</v>
      </c>
      <c r="BS44">
        <v>0</v>
      </c>
      <c r="BT44">
        <v>0</v>
      </c>
      <c r="BU44" s="8">
        <f>MAX((BU$3*climate!$I154+BU$4*climate!$I154^2+BU$5*climate!$I154^6)*(K44/K$66)^$BW$1,-99)</f>
        <v>2.438320722985595</v>
      </c>
      <c r="BV44" s="8">
        <f>MAX((BV$3*climate!$I154+BV$4*climate!$I154^2+BV$5*climate!$I154^6)*(L44/L$66)^$BW$1,-99)</f>
        <v>1.6908495291432606</v>
      </c>
      <c r="BW44" s="8">
        <f>MAX((BW$3*climate!$I154+BW$4*climate!$I154^2+BW$5*climate!$I154^6)*(M44/M$66)^$BW$1,-99)</f>
        <v>0.7380333629742194</v>
      </c>
      <c r="BX44" s="8">
        <f>MAX((BX$3*climate!$M154+BX$4*climate!$M154^2+BX$5*climate!$M154^6)*(K44/K$66)^$BW$1,-99)</f>
        <v>2.438320722985595</v>
      </c>
      <c r="BY44" s="8">
        <f>MAX((BY$3*climate!$M154+BY$4*climate!$M154^2+BY$5*climate!$M154^6)*(L44/L$66)^$BW$1,-99)</f>
        <v>1.6908495291432606</v>
      </c>
      <c r="BZ44" s="8">
        <f>MAX((BZ$3*climate!$M154+BZ$4*climate!$M154^2+BZ$5*climate!$M154^6)*(M44/M$66)^$BW$1,-99)</f>
        <v>0.7380333629742194</v>
      </c>
      <c r="CA44" s="8">
        <f t="shared" si="36"/>
        <v>0</v>
      </c>
      <c r="CB44" s="8">
        <f t="shared" si="37"/>
        <v>0</v>
      </c>
      <c r="CC44" s="8">
        <f t="shared" si="38"/>
        <v>0</v>
      </c>
      <c r="CD44" s="8">
        <f>MAX((CD$3*climate!$I154+CD$4*climate!$I154^2+CD$5*climate!$I154^6)*(K44/K$66)^$BW$1,-99)</f>
        <v>0.13749411462841066</v>
      </c>
      <c r="CE44" s="8">
        <f>MAX((CE$3*climate!$I154+CE$4*climate!$I154^2+CE$5*climate!$I154^6)*(L44/L$66)^$BW$1,-99)</f>
        <v>7.5930938170323495E-2</v>
      </c>
      <c r="CF44" s="8">
        <f>MAX((CF$3*climate!$I154+CF$4*climate!$I154^2+CF$5*climate!$I154^6)*(M44/M$66)^$BW$1,-99)</f>
        <v>1.7143939842206465E-2</v>
      </c>
      <c r="CG44" s="8">
        <f>MAX((CG$3*climate!$M154+CG$4*climate!$M154^2+CG$5*climate!$M154^6)*(K44/K$66)^$BW$1,-99)</f>
        <v>0.13749411462841066</v>
      </c>
      <c r="CH44" s="8">
        <f>MAX((CH$3*climate!$M154+CH$4*climate!$M154^2+CH$5*climate!$M154^6)*(L44/L$66)^$BW$1,-99)</f>
        <v>7.5930938170323495E-2</v>
      </c>
      <c r="CI44" s="8">
        <f>MAX((CI$3*climate!$M154+CI$4*climate!$M154^2+CI$5*climate!$M154^6)*(M44/M$66)^$BW$1,-99)</f>
        <v>1.7143939842206465E-2</v>
      </c>
      <c r="CJ44" s="8">
        <f t="shared" si="39"/>
        <v>0</v>
      </c>
      <c r="CK44" s="8">
        <f t="shared" si="40"/>
        <v>0</v>
      </c>
      <c r="CL44" s="8">
        <f t="shared" si="41"/>
        <v>0</v>
      </c>
    </row>
    <row r="45" spans="1:90">
      <c r="A45">
        <v>1999</v>
      </c>
      <c r="B45" s="1">
        <v>1016.099444687364</v>
      </c>
      <c r="C45" s="1">
        <v>2318.3444246393583</v>
      </c>
      <c r="D45" s="1">
        <v>2644.3117258877164</v>
      </c>
      <c r="E45" s="7">
        <f t="shared" si="42"/>
        <v>5.0461581002705369E-3</v>
      </c>
      <c r="F45" s="7">
        <f t="shared" si="18"/>
        <v>9.9070939245591294E-3</v>
      </c>
      <c r="G45" s="7">
        <f t="shared" si="19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20"/>
        <v>29824.268453109347</v>
      </c>
      <c r="L45" s="1">
        <f t="shared" si="6"/>
        <v>1970.1136544811745</v>
      </c>
      <c r="M45" s="1">
        <f t="shared" si="7"/>
        <v>647.13356897613517</v>
      </c>
      <c r="N45" s="7">
        <f t="shared" si="43"/>
        <v>2.7359512403899E-2</v>
      </c>
      <c r="O45" s="7">
        <f t="shared" si="21"/>
        <v>1.4888187542058562E-2</v>
      </c>
      <c r="P45" s="7">
        <f t="shared" si="22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23"/>
        <v>165.10632261113358</v>
      </c>
      <c r="U45" s="1">
        <f t="shared" si="57"/>
        <v>671.17417898722408</v>
      </c>
      <c r="V45" s="1">
        <f t="shared" si="58"/>
        <v>796.29855538743095</v>
      </c>
      <c r="W45" s="7">
        <f t="shared" si="44"/>
        <v>-1.580135147593198E-2</v>
      </c>
      <c r="X45" s="7">
        <f t="shared" si="61"/>
        <v>-6.5862313488646018E-3</v>
      </c>
      <c r="Y45" s="7">
        <f t="shared" si="62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8">
        <f t="shared" si="24"/>
        <v>2.3919360266608938</v>
      </c>
      <c r="AD45" s="8">
        <f t="shared" si="59"/>
        <v>2.6903682010478107</v>
      </c>
      <c r="AE45" s="8">
        <f t="shared" si="60"/>
        <v>2.0888168511936764</v>
      </c>
      <c r="AF45" s="7">
        <f t="shared" si="45"/>
        <v>-2.1978534539072614E-2</v>
      </c>
      <c r="AG45" s="7">
        <f t="shared" si="63"/>
        <v>-1.0000781195608321E-2</v>
      </c>
      <c r="AH45" s="7">
        <f t="shared" si="64"/>
        <v>-1.5948647559287488E-2</v>
      </c>
      <c r="AI45" s="1">
        <f t="shared" si="46"/>
        <v>35965.500980417608</v>
      </c>
      <c r="AJ45" s="1">
        <f t="shared" si="47"/>
        <v>7629.5030285457906</v>
      </c>
      <c r="AK45" s="1">
        <f t="shared" si="48"/>
        <v>2143.7084446850413</v>
      </c>
      <c r="AL45" s="10">
        <f t="shared" si="69"/>
        <v>11.143597492575845</v>
      </c>
      <c r="AM45" s="10">
        <f t="shared" si="69"/>
        <v>1.925844319366057</v>
      </c>
      <c r="AN45" s="10">
        <f t="shared" si="69"/>
        <v>0.62157489718538006</v>
      </c>
      <c r="AO45" s="7">
        <f t="shared" si="49"/>
        <v>1.8276539118654789E-2</v>
      </c>
      <c r="AP45" s="7">
        <f t="shared" si="26"/>
        <v>2.8144496824265453E-2</v>
      </c>
      <c r="AQ45" s="7">
        <f t="shared" si="26"/>
        <v>2.0372115051398465E-2</v>
      </c>
      <c r="AR45" s="1">
        <f t="shared" si="50"/>
        <v>23107.428133150974</v>
      </c>
      <c r="AS45" s="1">
        <f t="shared" si="51"/>
        <v>5665.8202557379309</v>
      </c>
      <c r="AT45" s="1">
        <f t="shared" si="52"/>
        <v>1576.0744592621879</v>
      </c>
      <c r="AU45" s="1">
        <f t="shared" si="53"/>
        <v>4621.4856266301949</v>
      </c>
      <c r="AV45" s="1">
        <f t="shared" si="54"/>
        <v>1133.1640511475862</v>
      </c>
      <c r="AW45" s="1">
        <f t="shared" si="55"/>
        <v>315.21489185243763</v>
      </c>
      <c r="AX45" s="1">
        <f t="shared" si="27"/>
        <v>18193.044591426366</v>
      </c>
      <c r="AY45" s="1">
        <f t="shared" si="28"/>
        <v>1955.1263204971992</v>
      </c>
      <c r="AZ45" s="1">
        <f t="shared" si="29"/>
        <v>476.81956520707473</v>
      </c>
      <c r="BA45" s="1">
        <f t="shared" si="30"/>
        <v>9.8087946347148716</v>
      </c>
      <c r="BB45" s="1">
        <f t="shared" si="31"/>
        <v>7.5782100843971305</v>
      </c>
      <c r="BC45" s="1">
        <f t="shared" si="32"/>
        <v>6.1671381493200625</v>
      </c>
      <c r="BD45" s="1">
        <f t="shared" si="33"/>
        <v>0</v>
      </c>
      <c r="BE45">
        <v>0</v>
      </c>
      <c r="BF45">
        <v>0</v>
      </c>
      <c r="BG45">
        <v>0</v>
      </c>
      <c r="BH45">
        <f t="shared" si="34"/>
        <v>0</v>
      </c>
      <c r="BI45">
        <f t="shared" si="35"/>
        <v>0</v>
      </c>
      <c r="BJ45">
        <f t="shared" si="11"/>
        <v>0</v>
      </c>
      <c r="BK45">
        <f t="shared" si="11"/>
        <v>0</v>
      </c>
      <c r="BL45">
        <f t="shared" si="12"/>
        <v>0</v>
      </c>
      <c r="BM45">
        <f t="shared" si="13"/>
        <v>0</v>
      </c>
      <c r="BN45">
        <f t="shared" si="14"/>
        <v>0</v>
      </c>
      <c r="BO45">
        <f t="shared" si="66"/>
        <v>0</v>
      </c>
      <c r="BP45">
        <f t="shared" si="67"/>
        <v>0</v>
      </c>
      <c r="BQ45">
        <f t="shared" si="68"/>
        <v>0</v>
      </c>
      <c r="BR45" s="7">
        <f t="shared" si="56"/>
        <v>3.3101541725615746E-2</v>
      </c>
      <c r="BS45">
        <v>0</v>
      </c>
      <c r="BT45">
        <v>0</v>
      </c>
      <c r="BU45" s="8">
        <f>MAX((BU$3*climate!$I155+BU$4*climate!$I155^2+BU$5*climate!$I155^6)*(K45/K$66)^$BW$1,-99)</f>
        <v>2.4703182358794646</v>
      </c>
      <c r="BV45" s="8">
        <f>MAX((BV$3*climate!$I155+BV$4*climate!$I155^2+BV$5*climate!$I155^6)*(L45/L$66)^$BW$1,-99)</f>
        <v>1.7153051441402827</v>
      </c>
      <c r="BW45" s="8">
        <f>MAX((BW$3*climate!$I155+BW$4*climate!$I155^2+BW$5*climate!$I155^6)*(M45/M$66)^$BW$1,-99)</f>
        <v>0.7401785020990711</v>
      </c>
      <c r="BX45" s="8">
        <f>MAX((BX$3*climate!$M155+BX$4*climate!$M155^2+BX$5*climate!$M155^6)*(K45/K$66)^$BW$1,-99)</f>
        <v>2.4703182358794646</v>
      </c>
      <c r="BY45" s="8">
        <f>MAX((BY$3*climate!$M155+BY$4*climate!$M155^2+BY$5*climate!$M155^6)*(L45/L$66)^$BW$1,-99)</f>
        <v>1.7153051441402827</v>
      </c>
      <c r="BZ45" s="8">
        <f>MAX((BZ$3*climate!$M155+BZ$4*climate!$M155^2+BZ$5*climate!$M155^6)*(M45/M$66)^$BW$1,-99)</f>
        <v>0.7401785020990711</v>
      </c>
      <c r="CA45" s="8">
        <f t="shared" si="36"/>
        <v>0</v>
      </c>
      <c r="CB45" s="8">
        <f t="shared" si="37"/>
        <v>0</v>
      </c>
      <c r="CC45" s="8">
        <f t="shared" si="38"/>
        <v>0</v>
      </c>
      <c r="CD45" s="8">
        <f>MAX((CD$3*climate!$I155+CD$4*climate!$I155^2+CD$5*climate!$I155^6)*(K45/K$66)^$BW$1,-99)</f>
        <v>0.14383087797804192</v>
      </c>
      <c r="CE45" s="8">
        <f>MAX((CE$3*climate!$I155+CE$4*climate!$I155^2+CE$5*climate!$I155^6)*(L45/L$66)^$BW$1,-99)</f>
        <v>7.9663359736034473E-2</v>
      </c>
      <c r="CF45" s="8">
        <f>MAX((CF$3*climate!$I155+CF$4*climate!$I155^2+CF$5*climate!$I155^6)*(M45/M$66)^$BW$1,-99)</f>
        <v>1.7841245714508153E-2</v>
      </c>
      <c r="CG45" s="8">
        <f>MAX((CG$3*climate!$M155+CG$4*climate!$M155^2+CG$5*climate!$M155^6)*(K45/K$66)^$BW$1,-99)</f>
        <v>0.14383087797804192</v>
      </c>
      <c r="CH45" s="8">
        <f>MAX((CH$3*climate!$M155+CH$4*climate!$M155^2+CH$5*climate!$M155^6)*(L45/L$66)^$BW$1,-99)</f>
        <v>7.9663359736034473E-2</v>
      </c>
      <c r="CI45" s="8">
        <f>MAX((CI$3*climate!$M155+CI$4*climate!$M155^2+CI$5*climate!$M155^6)*(M45/M$66)^$BW$1,-99)</f>
        <v>1.7841245714508153E-2</v>
      </c>
      <c r="CJ45" s="8">
        <f t="shared" si="39"/>
        <v>0</v>
      </c>
      <c r="CK45" s="8">
        <f t="shared" si="40"/>
        <v>0</v>
      </c>
      <c r="CL45" s="8">
        <f t="shared" si="41"/>
        <v>0</v>
      </c>
    </row>
    <row r="46" spans="1:90">
      <c r="A46">
        <v>2000</v>
      </c>
      <c r="B46" s="1">
        <v>1021.3869253897432</v>
      </c>
      <c r="C46" s="1">
        <v>2340.7400262964893</v>
      </c>
      <c r="D46" s="1">
        <v>2695.1585985000002</v>
      </c>
      <c r="E46" s="7">
        <f t="shared" si="42"/>
        <v>5.2037039583325839E-3</v>
      </c>
      <c r="F46" s="7">
        <f t="shared" si="18"/>
        <v>9.6601701710541388E-3</v>
      </c>
      <c r="G46" s="7">
        <f t="shared" si="19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20"/>
        <v>30829.995910385893</v>
      </c>
      <c r="L46" s="1">
        <f t="shared" si="6"/>
        <v>2075.40176445928</v>
      </c>
      <c r="M46" s="1">
        <f t="shared" si="7"/>
        <v>664.69913683213008</v>
      </c>
      <c r="N46" s="7">
        <f t="shared" si="43"/>
        <v>3.3721781268760465E-2</v>
      </c>
      <c r="O46" s="7">
        <f t="shared" si="21"/>
        <v>5.3442657858149278E-2</v>
      </c>
      <c r="P46" s="7">
        <f t="shared" si="22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23"/>
        <v>162.32174399813118</v>
      </c>
      <c r="U46" s="1">
        <f t="shared" si="57"/>
        <v>638.42352768132957</v>
      </c>
      <c r="V46" s="1">
        <f t="shared" si="58"/>
        <v>779.94831820855222</v>
      </c>
      <c r="W46" s="7">
        <f t="shared" si="44"/>
        <v>-1.6865366322528885E-2</v>
      </c>
      <c r="X46" s="7">
        <f t="shared" si="61"/>
        <v>-4.8796053738708989E-2</v>
      </c>
      <c r="Y46" s="7">
        <f t="shared" si="62"/>
        <v>-2.0532797740570707E-2</v>
      </c>
      <c r="Z46" s="1">
        <v>12100.307928</v>
      </c>
      <c r="AA46" s="1">
        <v>8503.7693329999984</v>
      </c>
      <c r="AB46" s="1">
        <v>3003.9440609999983</v>
      </c>
      <c r="AC46" s="8">
        <f t="shared" si="24"/>
        <v>2.3673145145870551</v>
      </c>
      <c r="AD46" s="8">
        <f t="shared" si="59"/>
        <v>2.7418723028144973</v>
      </c>
      <c r="AE46" s="8">
        <f t="shared" si="60"/>
        <v>2.1498916534983441</v>
      </c>
      <c r="AF46" s="7">
        <f t="shared" si="45"/>
        <v>-1.0293549576327887E-2</v>
      </c>
      <c r="AG46" s="7">
        <f t="shared" si="63"/>
        <v>1.9143885861655496E-2</v>
      </c>
      <c r="AH46" s="7">
        <f t="shared" si="64"/>
        <v>2.9238945611610667E-2</v>
      </c>
      <c r="AI46" s="1">
        <f t="shared" si="46"/>
        <v>36990.436509006046</v>
      </c>
      <c r="AJ46" s="1">
        <f t="shared" si="47"/>
        <v>7999.7167768387981</v>
      </c>
      <c r="AK46" s="1">
        <f t="shared" si="48"/>
        <v>2244.552492068975</v>
      </c>
      <c r="AL46" s="10">
        <f t="shared" si="69"/>
        <v>11.347263888071451</v>
      </c>
      <c r="AM46" s="10">
        <f t="shared" si="69"/>
        <v>1.9800462386964848</v>
      </c>
      <c r="AN46" s="10">
        <f t="shared" si="69"/>
        <v>0.63423769250390183</v>
      </c>
      <c r="AO46" s="7">
        <f t="shared" si="49"/>
        <v>1.8276539118654789E-2</v>
      </c>
      <c r="AP46" s="7">
        <f t="shared" si="26"/>
        <v>2.8144496824265453E-2</v>
      </c>
      <c r="AQ46" s="7">
        <f t="shared" si="26"/>
        <v>2.0372115051398465E-2</v>
      </c>
      <c r="AR46" s="1">
        <f t="shared" si="50"/>
        <v>23760.812181082052</v>
      </c>
      <c r="AS46" s="1">
        <f t="shared" si="51"/>
        <v>5926.1521800493883</v>
      </c>
      <c r="AT46" s="1">
        <f t="shared" si="52"/>
        <v>1647.9554347986477</v>
      </c>
      <c r="AU46" s="1">
        <f t="shared" si="53"/>
        <v>4752.1624362164102</v>
      </c>
      <c r="AV46" s="1">
        <f t="shared" si="54"/>
        <v>1185.2304360098776</v>
      </c>
      <c r="AW46" s="1">
        <f t="shared" si="55"/>
        <v>329.59108695972958</v>
      </c>
      <c r="AX46" s="1">
        <f t="shared" si="27"/>
        <v>18610.62568194935</v>
      </c>
      <c r="AY46" s="1">
        <f t="shared" si="28"/>
        <v>2025.3944012486427</v>
      </c>
      <c r="AZ46" s="1">
        <f t="shared" si="29"/>
        <v>489.16021067281838</v>
      </c>
      <c r="BA46" s="1">
        <f t="shared" si="30"/>
        <v>9.8314879698099471</v>
      </c>
      <c r="BB46" s="1">
        <f t="shared" si="31"/>
        <v>7.6135197266249071</v>
      </c>
      <c r="BC46" s="1">
        <f t="shared" si="32"/>
        <v>6.1926900650039167</v>
      </c>
      <c r="BD46" s="1">
        <f t="shared" si="33"/>
        <v>0</v>
      </c>
      <c r="BE46">
        <v>0</v>
      </c>
      <c r="BF46">
        <v>0</v>
      </c>
      <c r="BG46">
        <v>0</v>
      </c>
      <c r="BH46">
        <f t="shared" si="34"/>
        <v>0</v>
      </c>
      <c r="BI46">
        <f t="shared" si="35"/>
        <v>0</v>
      </c>
      <c r="BJ46">
        <f t="shared" si="11"/>
        <v>0</v>
      </c>
      <c r="BK46">
        <f t="shared" si="11"/>
        <v>0</v>
      </c>
      <c r="BL46">
        <f t="shared" si="12"/>
        <v>0</v>
      </c>
      <c r="BM46">
        <f t="shared" si="13"/>
        <v>0</v>
      </c>
      <c r="BN46">
        <f t="shared" si="14"/>
        <v>0</v>
      </c>
      <c r="BO46">
        <f t="shared" si="66"/>
        <v>0</v>
      </c>
      <c r="BP46">
        <f t="shared" si="67"/>
        <v>0</v>
      </c>
      <c r="BQ46">
        <f t="shared" si="68"/>
        <v>0</v>
      </c>
      <c r="BR46" s="7">
        <f t="shared" si="56"/>
        <v>4.2526604772430643E-2</v>
      </c>
      <c r="BS46">
        <v>0</v>
      </c>
      <c r="BT46">
        <v>0</v>
      </c>
      <c r="BU46" s="8">
        <f>MAX((BU$3*climate!$I156+BU$4*climate!$I156^2+BU$5*climate!$I156^6)*(K46/K$66)^$BW$1,-99)</f>
        <v>2.4976496517180435</v>
      </c>
      <c r="BV46" s="8">
        <f>MAX((BV$3*climate!$I156+BV$4*climate!$I156^2+BV$5*climate!$I156^6)*(L46/L$66)^$BW$1,-99)</f>
        <v>1.7230481075255994</v>
      </c>
      <c r="BW46" s="8">
        <f>MAX((BW$3*climate!$I156+BW$4*climate!$I156^2+BW$5*climate!$I156^6)*(M46/M$66)^$BW$1,-99)</f>
        <v>0.74513911581794157</v>
      </c>
      <c r="BX46" s="8">
        <f>MAX((BX$3*climate!$M156+BX$4*climate!$M156^2+BX$5*climate!$M156^6)*(K46/K$66)^$BW$1,-99)</f>
        <v>2.4976496517180435</v>
      </c>
      <c r="BY46" s="8">
        <f>MAX((BY$3*climate!$M156+BY$4*climate!$M156^2+BY$5*climate!$M156^6)*(L46/L$66)^$BW$1,-99)</f>
        <v>1.7230481075255994</v>
      </c>
      <c r="BZ46" s="8">
        <f>MAX((BZ$3*climate!$M156+BZ$4*climate!$M156^2+BZ$5*climate!$M156^6)*(M46/M$66)^$BW$1,-99)</f>
        <v>0.74513911581794157</v>
      </c>
      <c r="CA46" s="8">
        <f t="shared" si="36"/>
        <v>0</v>
      </c>
      <c r="CB46" s="8">
        <f t="shared" si="37"/>
        <v>0</v>
      </c>
      <c r="CC46" s="8">
        <f t="shared" si="38"/>
        <v>0</v>
      </c>
      <c r="CD46" s="8">
        <f>MAX((CD$3*climate!$I156+CD$4*climate!$I156^2+CD$5*climate!$I156^6)*(K46/K$66)^$BW$1,-99)</f>
        <v>0.15011052361101201</v>
      </c>
      <c r="CE46" s="8">
        <f>MAX((CE$3*climate!$I156+CE$4*climate!$I156^2+CE$5*climate!$I156^6)*(L46/L$66)^$BW$1,-99)</f>
        <v>8.2738294637692014E-2</v>
      </c>
      <c r="CF46" s="8">
        <f>MAX((CF$3*climate!$I156+CF$4*climate!$I156^2+CF$5*climate!$I156^6)*(M46/M$66)^$BW$1,-99)</f>
        <v>1.8633562049819172E-2</v>
      </c>
      <c r="CG46" s="8">
        <f>MAX((CG$3*climate!$M156+CG$4*climate!$M156^2+CG$5*climate!$M156^6)*(K46/K$66)^$BW$1,-99)</f>
        <v>0.15011052361101201</v>
      </c>
      <c r="CH46" s="8">
        <f>MAX((CH$3*climate!$M156+CH$4*climate!$M156^2+CH$5*climate!$M156^6)*(L46/L$66)^$BW$1,-99)</f>
        <v>8.2738294637692014E-2</v>
      </c>
      <c r="CI46" s="8">
        <f>MAX((CI$3*climate!$M156+CI$4*climate!$M156^2+CI$5*climate!$M156^6)*(M46/M$66)^$BW$1,-99)</f>
        <v>1.8633562049819172E-2</v>
      </c>
      <c r="CJ46" s="8">
        <f t="shared" si="39"/>
        <v>0</v>
      </c>
      <c r="CK46" s="8">
        <f t="shared" si="40"/>
        <v>0</v>
      </c>
      <c r="CL46" s="8">
        <f t="shared" si="41"/>
        <v>0</v>
      </c>
    </row>
    <row r="47" spans="1:90">
      <c r="A47">
        <v>2001</v>
      </c>
      <c r="B47" s="1">
        <v>1026.6329350185113</v>
      </c>
      <c r="C47" s="1">
        <v>2362.0325764534805</v>
      </c>
      <c r="D47" s="1">
        <v>2745.6659652976127</v>
      </c>
      <c r="E47" s="7">
        <f t="shared" si="42"/>
        <v>5.1361628961192896E-3</v>
      </c>
      <c r="F47" s="7">
        <f t="shared" si="18"/>
        <v>9.0965036346561945E-3</v>
      </c>
      <c r="G47" s="7">
        <f t="shared" si="19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20"/>
        <v>31134.49166987764</v>
      </c>
      <c r="L47" s="1">
        <f t="shared" si="6"/>
        <v>2108.3373738599257</v>
      </c>
      <c r="M47" s="1">
        <f t="shared" si="7"/>
        <v>674.68322657086435</v>
      </c>
      <c r="N47" s="7">
        <f t="shared" si="43"/>
        <v>9.8766071969917935E-3</v>
      </c>
      <c r="O47" s="7">
        <f t="shared" si="21"/>
        <v>1.586951016649385E-2</v>
      </c>
      <c r="P47" s="7">
        <f t="shared" si="22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23"/>
        <v>159.57492227734659</v>
      </c>
      <c r="U47" s="1">
        <f t="shared" si="57"/>
        <v>627.8075767908158</v>
      </c>
      <c r="V47" s="1">
        <f t="shared" si="58"/>
        <v>772.83249999518864</v>
      </c>
      <c r="W47" s="7">
        <f t="shared" si="44"/>
        <v>-1.6922081128060151E-2</v>
      </c>
      <c r="X47" s="7">
        <f t="shared" si="61"/>
        <v>-1.6628382931107688E-2</v>
      </c>
      <c r="Y47" s="7">
        <f t="shared" si="62"/>
        <v>-9.1234483711789549E-3</v>
      </c>
      <c r="Z47" s="1">
        <v>12046.245347</v>
      </c>
      <c r="AA47" s="1">
        <v>8624.1202730000005</v>
      </c>
      <c r="AB47" s="1">
        <v>3073.0120059999972</v>
      </c>
      <c r="AC47" s="8">
        <f t="shared" si="24"/>
        <v>2.3617291537136604</v>
      </c>
      <c r="AD47" s="8">
        <f t="shared" si="59"/>
        <v>2.7584318673499464</v>
      </c>
      <c r="AE47" s="8">
        <f t="shared" si="60"/>
        <v>2.146501845743741</v>
      </c>
      <c r="AF47" s="7">
        <f t="shared" si="45"/>
        <v>-2.3593657872574836E-3</v>
      </c>
      <c r="AG47" s="7">
        <f t="shared" si="63"/>
        <v>6.039509760702888E-3</v>
      </c>
      <c r="AH47" s="7">
        <f t="shared" si="64"/>
        <v>-1.5767342270887053E-3</v>
      </c>
      <c r="AI47" s="1">
        <f t="shared" si="46"/>
        <v>38043.55529432185</v>
      </c>
      <c r="AJ47" s="1">
        <f t="shared" si="47"/>
        <v>8384.9755351647964</v>
      </c>
      <c r="AK47" s="1">
        <f t="shared" si="48"/>
        <v>2349.6883298218072</v>
      </c>
      <c r="AL47" s="10">
        <f t="shared" si="69"/>
        <v>11.554652600411488</v>
      </c>
      <c r="AM47" s="10">
        <f t="shared" si="69"/>
        <v>2.0357736437733767</v>
      </c>
      <c r="AN47" s="10">
        <f t="shared" si="69"/>
        <v>0.64715845574552477</v>
      </c>
      <c r="AO47" s="7">
        <f t="shared" si="49"/>
        <v>1.8276539118654789E-2</v>
      </c>
      <c r="AP47" s="7">
        <f t="shared" si="26"/>
        <v>2.8144496824265453E-2</v>
      </c>
      <c r="AQ47" s="7">
        <f t="shared" si="26"/>
        <v>2.0372115051398465E-2</v>
      </c>
      <c r="AR47" s="1">
        <f t="shared" si="50"/>
        <v>24431.226270573265</v>
      </c>
      <c r="AS47" s="1">
        <f t="shared" si="51"/>
        <v>6195.2459691386066</v>
      </c>
      <c r="AT47" s="1">
        <f t="shared" si="52"/>
        <v>1722.3874098339477</v>
      </c>
      <c r="AU47" s="1">
        <f t="shared" si="53"/>
        <v>4886.2452541146531</v>
      </c>
      <c r="AV47" s="1">
        <f t="shared" si="54"/>
        <v>1239.0491938277214</v>
      </c>
      <c r="AW47" s="1">
        <f t="shared" si="55"/>
        <v>344.47748196678958</v>
      </c>
      <c r="AX47" s="1">
        <f t="shared" si="27"/>
        <v>19037.944673094084</v>
      </c>
      <c r="AY47" s="1">
        <f t="shared" si="28"/>
        <v>2098.2762154586635</v>
      </c>
      <c r="AZ47" s="1">
        <f t="shared" si="29"/>
        <v>501.84907606479413</v>
      </c>
      <c r="BA47" s="1">
        <f t="shared" si="30"/>
        <v>9.8541893546768708</v>
      </c>
      <c r="BB47" s="1">
        <f t="shared" si="31"/>
        <v>7.6488714368482684</v>
      </c>
      <c r="BC47" s="1">
        <f t="shared" si="32"/>
        <v>6.218299429199619</v>
      </c>
      <c r="BD47" s="1">
        <f t="shared" si="33"/>
        <v>0</v>
      </c>
      <c r="BE47">
        <v>0</v>
      </c>
      <c r="BF47">
        <v>0</v>
      </c>
      <c r="BG47">
        <v>0</v>
      </c>
      <c r="BH47">
        <f t="shared" si="34"/>
        <v>0</v>
      </c>
      <c r="BI47">
        <f t="shared" si="35"/>
        <v>0</v>
      </c>
      <c r="BJ47">
        <f t="shared" si="11"/>
        <v>0</v>
      </c>
      <c r="BK47">
        <f t="shared" si="11"/>
        <v>0</v>
      </c>
      <c r="BL47">
        <f t="shared" si="12"/>
        <v>0</v>
      </c>
      <c r="BM47">
        <f t="shared" si="13"/>
        <v>0</v>
      </c>
      <c r="BN47">
        <f t="shared" si="14"/>
        <v>0</v>
      </c>
      <c r="BO47">
        <f t="shared" si="66"/>
        <v>0</v>
      </c>
      <c r="BP47">
        <f t="shared" si="67"/>
        <v>0</v>
      </c>
      <c r="BQ47">
        <f t="shared" si="68"/>
        <v>0</v>
      </c>
      <c r="BR47" s="7">
        <f t="shared" si="56"/>
        <v>1.7234694913555559E-2</v>
      </c>
      <c r="BS47">
        <v>0</v>
      </c>
      <c r="BT47">
        <v>0</v>
      </c>
      <c r="BU47" s="8">
        <f>MAX((BU$3*climate!$I157+BU$4*climate!$I157^2+BU$5*climate!$I157^6)*(K47/K$66)^$BW$1,-99)</f>
        <v>2.5388808861487835</v>
      </c>
      <c r="BV47" s="8">
        <f>MAX((BV$3*climate!$I157+BV$4*climate!$I157^2+BV$5*climate!$I157^6)*(L47/L$66)^$BW$1,-99)</f>
        <v>1.7457202129760503</v>
      </c>
      <c r="BW47" s="8">
        <f>MAX((BW$3*climate!$I157+BW$4*climate!$I157^2+BW$5*climate!$I157^6)*(M47/M$66)^$BW$1,-99)</f>
        <v>0.75187668791637574</v>
      </c>
      <c r="BX47" s="8">
        <f>MAX((BX$3*climate!$M157+BX$4*climate!$M157^2+BX$5*climate!$M157^6)*(K47/K$66)^$BW$1,-99)</f>
        <v>2.5388808861487835</v>
      </c>
      <c r="BY47" s="8">
        <f>MAX((BY$3*climate!$M157+BY$4*climate!$M157^2+BY$5*climate!$M157^6)*(L47/L$66)^$BW$1,-99)</f>
        <v>1.7457202129760503</v>
      </c>
      <c r="BZ47" s="8">
        <f>MAX((BZ$3*climate!$M157+BZ$4*climate!$M157^2+BZ$5*climate!$M157^6)*(M47/M$66)^$BW$1,-99)</f>
        <v>0.75187668791637574</v>
      </c>
      <c r="CA47" s="8">
        <f t="shared" si="36"/>
        <v>0</v>
      </c>
      <c r="CB47" s="8">
        <f t="shared" si="37"/>
        <v>0</v>
      </c>
      <c r="CC47" s="8">
        <f t="shared" si="38"/>
        <v>0</v>
      </c>
      <c r="CD47" s="8">
        <f>MAX((CD$3*climate!$I157+CD$4*climate!$I157^2+CD$5*climate!$I157^6)*(K47/K$66)^$BW$1,-99)</f>
        <v>0.15746869450471862</v>
      </c>
      <c r="CE47" s="8">
        <f>MAX((CE$3*climate!$I157+CE$4*climate!$I157^2+CE$5*climate!$I157^6)*(L47/L$66)^$BW$1,-99)</f>
        <v>8.6652785970341858E-2</v>
      </c>
      <c r="CF47" s="8">
        <f>MAX((CF$3*climate!$I157+CF$4*climate!$I157^2+CF$5*climate!$I157^6)*(M47/M$66)^$BW$1,-99)</f>
        <v>1.9503404389904701E-2</v>
      </c>
      <c r="CG47" s="8">
        <f>MAX((CG$3*climate!$M157+CG$4*climate!$M157^2+CG$5*climate!$M157^6)*(K47/K$66)^$BW$1,-99)</f>
        <v>0.15746869450471862</v>
      </c>
      <c r="CH47" s="8">
        <f>MAX((CH$3*climate!$M157+CH$4*climate!$M157^2+CH$5*climate!$M157^6)*(L47/L$66)^$BW$1,-99)</f>
        <v>8.6652785970341858E-2</v>
      </c>
      <c r="CI47" s="8">
        <f>MAX((CI$3*climate!$M157+CI$4*climate!$M157^2+CI$5*climate!$M157^6)*(M47/M$66)^$BW$1,-99)</f>
        <v>1.9503404389904701E-2</v>
      </c>
      <c r="CJ47" s="8">
        <f t="shared" si="39"/>
        <v>0</v>
      </c>
      <c r="CK47" s="8">
        <f t="shared" si="40"/>
        <v>0</v>
      </c>
      <c r="CL47" s="8">
        <f t="shared" si="41"/>
        <v>0</v>
      </c>
    </row>
    <row r="48" spans="1:90">
      <c r="A48">
        <v>2002</v>
      </c>
      <c r="B48" s="1">
        <v>1032.2757380515375</v>
      </c>
      <c r="C48" s="1">
        <v>2382.3191127016171</v>
      </c>
      <c r="D48" s="1">
        <v>2795.5879138582422</v>
      </c>
      <c r="E48" s="7">
        <f t="shared" si="42"/>
        <v>5.4964173080269685E-3</v>
      </c>
      <c r="F48" s="7">
        <f t="shared" si="18"/>
        <v>8.5885929137337058E-3</v>
      </c>
      <c r="G48" s="7">
        <f t="shared" si="19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20"/>
        <v>31403.400550057802</v>
      </c>
      <c r="L48" s="1">
        <f t="shared" si="6"/>
        <v>2133.1215524323447</v>
      </c>
      <c r="M48" s="1">
        <f t="shared" si="7"/>
        <v>688.1446179681185</v>
      </c>
      <c r="N48" s="7">
        <f t="shared" si="43"/>
        <v>8.6370088528000544E-3</v>
      </c>
      <c r="O48" s="7">
        <f t="shared" si="21"/>
        <v>1.1755319086833138E-2</v>
      </c>
      <c r="P48" s="7">
        <f t="shared" si="22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23"/>
        <v>158.32408224141182</v>
      </c>
      <c r="U48" s="1">
        <f t="shared" si="57"/>
        <v>640.77071315297712</v>
      </c>
      <c r="V48" s="1">
        <f t="shared" si="58"/>
        <v>767.02933827513027</v>
      </c>
      <c r="W48" s="7">
        <f t="shared" si="44"/>
        <v>-7.838575247812285E-3</v>
      </c>
      <c r="X48" s="7">
        <f t="shared" si="61"/>
        <v>2.0648263642222053E-2</v>
      </c>
      <c r="Y48" s="7">
        <f t="shared" si="62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8">
        <f t="shared" si="24"/>
        <v>2.3607141356840198</v>
      </c>
      <c r="AD48" s="8">
        <f t="shared" si="59"/>
        <v>2.725952338571509</v>
      </c>
      <c r="AE48" s="8">
        <f t="shared" si="60"/>
        <v>2.1343413981287398</v>
      </c>
      <c r="AF48" s="7">
        <f t="shared" si="45"/>
        <v>-4.2977749080352901E-4</v>
      </c>
      <c r="AG48" s="7">
        <f t="shared" si="63"/>
        <v>-1.1774635133417588E-2</v>
      </c>
      <c r="AH48" s="7">
        <f t="shared" si="64"/>
        <v>-5.6652397663267129E-3</v>
      </c>
      <c r="AI48" s="1">
        <f t="shared" si="46"/>
        <v>39125.445019004321</v>
      </c>
      <c r="AJ48" s="1">
        <f t="shared" si="47"/>
        <v>8785.5271754760379</v>
      </c>
      <c r="AK48" s="1">
        <f t="shared" si="48"/>
        <v>2459.1969788064162</v>
      </c>
      <c r="AL48" s="10">
        <f t="shared" si="69"/>
        <v>11.765831660665375</v>
      </c>
      <c r="AM48" s="10">
        <f t="shared" si="69"/>
        <v>2.0930694686254796</v>
      </c>
      <c r="AN48" s="10">
        <f t="shared" si="69"/>
        <v>0.66034244226245797</v>
      </c>
      <c r="AO48" s="7">
        <f t="shared" si="49"/>
        <v>1.8276539118654789E-2</v>
      </c>
      <c r="AP48" s="7">
        <f t="shared" si="26"/>
        <v>2.8144496824265453E-2</v>
      </c>
      <c r="AQ48" s="7">
        <f t="shared" si="26"/>
        <v>2.0372115051398465E-2</v>
      </c>
      <c r="AR48" s="1">
        <f t="shared" si="50"/>
        <v>25127.603155999848</v>
      </c>
      <c r="AS48" s="1">
        <f t="shared" si="51"/>
        <v>6473.4702433036846</v>
      </c>
      <c r="AT48" s="1">
        <f t="shared" si="52"/>
        <v>1799.3116766734231</v>
      </c>
      <c r="AU48" s="1">
        <f t="shared" si="53"/>
        <v>5025.52063119997</v>
      </c>
      <c r="AV48" s="1">
        <f t="shared" si="54"/>
        <v>1294.6940486607371</v>
      </c>
      <c r="AW48" s="1">
        <f t="shared" si="55"/>
        <v>359.86233533468464</v>
      </c>
      <c r="AX48" s="1">
        <f t="shared" si="27"/>
        <v>19473.559034472106</v>
      </c>
      <c r="AY48" s="1">
        <f t="shared" si="28"/>
        <v>2173.8381592254736</v>
      </c>
      <c r="AZ48" s="1">
        <f t="shared" si="29"/>
        <v>514.90040223851452</v>
      </c>
      <c r="BA48" s="1">
        <f t="shared" si="30"/>
        <v>9.8768128774737676</v>
      </c>
      <c r="BB48" s="1">
        <f t="shared" si="31"/>
        <v>7.6842496211315483</v>
      </c>
      <c r="BC48" s="1">
        <f t="shared" si="32"/>
        <v>6.2439734882491384</v>
      </c>
      <c r="BD48" s="1">
        <f t="shared" si="33"/>
        <v>0</v>
      </c>
      <c r="BE48">
        <v>0</v>
      </c>
      <c r="BF48">
        <v>0</v>
      </c>
      <c r="BG48">
        <v>0</v>
      </c>
      <c r="BH48">
        <f t="shared" si="34"/>
        <v>0</v>
      </c>
      <c r="BI48">
        <f t="shared" si="35"/>
        <v>0</v>
      </c>
      <c r="BJ48">
        <f t="shared" si="11"/>
        <v>0</v>
      </c>
      <c r="BK48">
        <f t="shared" si="11"/>
        <v>0</v>
      </c>
      <c r="BL48">
        <f t="shared" si="12"/>
        <v>0</v>
      </c>
      <c r="BM48">
        <f t="shared" si="13"/>
        <v>0</v>
      </c>
      <c r="BN48">
        <f t="shared" si="14"/>
        <v>0</v>
      </c>
      <c r="BO48">
        <f t="shared" si="66"/>
        <v>0</v>
      </c>
      <c r="BP48">
        <f t="shared" si="67"/>
        <v>0</v>
      </c>
      <c r="BQ48">
        <f t="shared" si="68"/>
        <v>0</v>
      </c>
      <c r="BR48" s="7">
        <f t="shared" si="56"/>
        <v>1.6146015454120199E-2</v>
      </c>
      <c r="BS48">
        <v>0</v>
      </c>
      <c r="BT48">
        <v>0</v>
      </c>
      <c r="BU48" s="8">
        <f>MAX((BU$3*climate!$I158+BU$4*climate!$I158^2+BU$5*climate!$I158^6)*(K48/K$66)^$BW$1,-99)</f>
        <v>2.5804416131166041</v>
      </c>
      <c r="BV48" s="8">
        <f>MAX((BV$3*climate!$I158+BV$4*climate!$I158^2+BV$5*climate!$I158^6)*(L48/L$66)^$BW$1,-99)</f>
        <v>1.769613476474142</v>
      </c>
      <c r="BW48" s="8">
        <f>MAX((BW$3*climate!$I158+BW$4*climate!$I158^2+BW$5*climate!$I158^6)*(M48/M$66)^$BW$1,-99)</f>
        <v>0.75727373203876858</v>
      </c>
      <c r="BX48" s="8">
        <f>MAX((BX$3*climate!$M158+BX$4*climate!$M158^2+BX$5*climate!$M158^6)*(K48/K$66)^$BW$1,-99)</f>
        <v>2.5804416131166041</v>
      </c>
      <c r="BY48" s="8">
        <f>MAX((BY$3*climate!$M158+BY$4*climate!$M158^2+BY$5*climate!$M158^6)*(L48/L$66)^$BW$1,-99)</f>
        <v>1.769613476474142</v>
      </c>
      <c r="BZ48" s="8">
        <f>MAX((BZ$3*climate!$M158+BZ$4*climate!$M158^2+BZ$5*climate!$M158^6)*(M48/M$66)^$BW$1,-99)</f>
        <v>0.75727373203876858</v>
      </c>
      <c r="CA48" s="8">
        <f t="shared" si="36"/>
        <v>0</v>
      </c>
      <c r="CB48" s="8">
        <f t="shared" si="37"/>
        <v>0</v>
      </c>
      <c r="CC48" s="8">
        <f t="shared" si="38"/>
        <v>0</v>
      </c>
      <c r="CD48" s="8">
        <f>MAX((CD$3*climate!$I158+CD$4*climate!$I158^2+CD$5*climate!$I158^6)*(K48/K$66)^$BW$1,-99)</f>
        <v>0.16512948582086726</v>
      </c>
      <c r="CE48" s="8">
        <f>MAX((CE$3*climate!$I158+CE$4*climate!$I158^2+CE$5*climate!$I158^6)*(L48/L$66)^$BW$1,-99)</f>
        <v>9.0783541638685641E-2</v>
      </c>
      <c r="CF48" s="8">
        <f>MAX((CF$3*climate!$I158+CF$4*climate!$I158^2+CF$5*climate!$I158^6)*(M48/M$66)^$BW$1,-99)</f>
        <v>2.0373892400072886E-2</v>
      </c>
      <c r="CG48" s="8">
        <f>MAX((CG$3*climate!$M158+CG$4*climate!$M158^2+CG$5*climate!$M158^6)*(K48/K$66)^$BW$1,-99)</f>
        <v>0.16512948582086726</v>
      </c>
      <c r="CH48" s="8">
        <f>MAX((CH$3*climate!$M158+CH$4*climate!$M158^2+CH$5*climate!$M158^6)*(L48/L$66)^$BW$1,-99)</f>
        <v>9.0783541638685641E-2</v>
      </c>
      <c r="CI48" s="8">
        <f>MAX((CI$3*climate!$M158+CI$4*climate!$M158^2+CI$5*climate!$M158^6)*(M48/M$66)^$BW$1,-99)</f>
        <v>2.0373892400072886E-2</v>
      </c>
      <c r="CJ48" s="8">
        <f t="shared" si="39"/>
        <v>0</v>
      </c>
      <c r="CK48" s="8">
        <f t="shared" si="40"/>
        <v>0</v>
      </c>
      <c r="CL48" s="8">
        <f t="shared" si="41"/>
        <v>0</v>
      </c>
    </row>
    <row r="49" spans="1:90">
      <c r="A49">
        <v>2003</v>
      </c>
      <c r="B49" s="1">
        <v>1038.1515319868606</v>
      </c>
      <c r="C49" s="1">
        <v>2402.1074281187712</v>
      </c>
      <c r="D49" s="1">
        <v>2845.135365285234</v>
      </c>
      <c r="E49" s="7">
        <f t="shared" si="42"/>
        <v>5.692077919426719E-3</v>
      </c>
      <c r="F49" s="7">
        <f t="shared" si="18"/>
        <v>8.3063244179379936E-3</v>
      </c>
      <c r="G49" s="7">
        <f t="shared" si="19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20"/>
        <v>31745.15830108766</v>
      </c>
      <c r="L49" s="1">
        <f t="shared" si="6"/>
        <v>2230.0065819790279</v>
      </c>
      <c r="M49" s="1">
        <f t="shared" si="7"/>
        <v>717.07691824149015</v>
      </c>
      <c r="N49" s="7">
        <f t="shared" si="43"/>
        <v>1.088282622402903E-2</v>
      </c>
      <c r="O49" s="7">
        <f t="shared" si="21"/>
        <v>4.5419366484862334E-2</v>
      </c>
      <c r="P49" s="7">
        <f t="shared" si="22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23"/>
        <v>157.63166935970503</v>
      </c>
      <c r="U49" s="1">
        <f t="shared" si="57"/>
        <v>650.85913114958009</v>
      </c>
      <c r="V49" s="1">
        <f t="shared" si="58"/>
        <v>745.46786082046196</v>
      </c>
      <c r="W49" s="7">
        <f t="shared" si="44"/>
        <v>-4.3733895179066673E-3</v>
      </c>
      <c r="X49" s="7">
        <f t="shared" si="61"/>
        <v>1.5744193343297352E-2</v>
      </c>
      <c r="Y49" s="7">
        <f t="shared" si="62"/>
        <v>-2.8110368637469629E-2</v>
      </c>
      <c r="Z49" s="1">
        <v>12307.647442</v>
      </c>
      <c r="AA49" s="1">
        <v>9938.5197530000005</v>
      </c>
      <c r="AB49" s="1">
        <v>3321.7446160000018</v>
      </c>
      <c r="AC49" s="8">
        <f t="shared" si="24"/>
        <v>2.3691541875089199</v>
      </c>
      <c r="AD49" s="8">
        <f t="shared" si="59"/>
        <v>2.8505990233612173</v>
      </c>
      <c r="AE49" s="8">
        <f t="shared" si="60"/>
        <v>2.1840804821604887</v>
      </c>
      <c r="AF49" s="7">
        <f t="shared" si="45"/>
        <v>3.57521128768723E-3</v>
      </c>
      <c r="AG49" s="7">
        <f t="shared" si="63"/>
        <v>4.5725922286310894E-2</v>
      </c>
      <c r="AH49" s="7">
        <f t="shared" si="64"/>
        <v>2.3304183705267212E-2</v>
      </c>
      <c r="AI49" s="1">
        <f t="shared" si="46"/>
        <v>40238.42114830386</v>
      </c>
      <c r="AJ49" s="1">
        <f t="shared" si="47"/>
        <v>9201.6685065891706</v>
      </c>
      <c r="AK49" s="1">
        <f t="shared" si="48"/>
        <v>2573.1396162604592</v>
      </c>
      <c r="AL49" s="10">
        <f t="shared" si="69"/>
        <v>11.980870343275033</v>
      </c>
      <c r="AM49" s="10">
        <f t="shared" si="69"/>
        <v>2.1519778556381763</v>
      </c>
      <c r="AN49" s="10">
        <f t="shared" si="69"/>
        <v>0.67379501446955026</v>
      </c>
      <c r="AO49" s="7">
        <f t="shared" si="49"/>
        <v>1.8276539118654789E-2</v>
      </c>
      <c r="AP49" s="7">
        <f t="shared" si="26"/>
        <v>2.8144496824265453E-2</v>
      </c>
      <c r="AQ49" s="7">
        <f t="shared" si="26"/>
        <v>2.0372115051398465E-2</v>
      </c>
      <c r="AR49" s="1">
        <f t="shared" si="50"/>
        <v>25847.893402392863</v>
      </c>
      <c r="AS49" s="1">
        <f t="shared" si="51"/>
        <v>6762.1539786963049</v>
      </c>
      <c r="AT49" s="1">
        <f t="shared" si="52"/>
        <v>1878.8962978298321</v>
      </c>
      <c r="AU49" s="1">
        <f t="shared" si="53"/>
        <v>5169.578680478573</v>
      </c>
      <c r="AV49" s="1">
        <f t="shared" si="54"/>
        <v>1352.4307957392612</v>
      </c>
      <c r="AW49" s="1">
        <f t="shared" si="55"/>
        <v>375.77925956596641</v>
      </c>
      <c r="AX49" s="1">
        <f t="shared" si="27"/>
        <v>19918.397348351653</v>
      </c>
      <c r="AY49" s="1">
        <f t="shared" si="28"/>
        <v>2252.0737913848052</v>
      </c>
      <c r="AZ49" s="1">
        <f t="shared" si="29"/>
        <v>528.3112559789131</v>
      </c>
      <c r="BA49" s="1">
        <f t="shared" si="30"/>
        <v>9.899399073501943</v>
      </c>
      <c r="BB49" s="1">
        <f t="shared" si="31"/>
        <v>7.7196067557675159</v>
      </c>
      <c r="BC49" s="1">
        <f t="shared" si="32"/>
        <v>6.2696856099794784</v>
      </c>
      <c r="BD49" s="1">
        <f t="shared" si="33"/>
        <v>0</v>
      </c>
      <c r="BE49">
        <v>0</v>
      </c>
      <c r="BF49">
        <v>0</v>
      </c>
      <c r="BG49">
        <v>0</v>
      </c>
      <c r="BH49">
        <f t="shared" si="34"/>
        <v>0</v>
      </c>
      <c r="BI49">
        <f t="shared" si="35"/>
        <v>0</v>
      </c>
      <c r="BJ49">
        <f t="shared" si="11"/>
        <v>0</v>
      </c>
      <c r="BK49">
        <f t="shared" si="11"/>
        <v>0</v>
      </c>
      <c r="BL49">
        <f t="shared" si="12"/>
        <v>0</v>
      </c>
      <c r="BM49">
        <f t="shared" si="13"/>
        <v>0</v>
      </c>
      <c r="BN49">
        <f t="shared" si="14"/>
        <v>0</v>
      </c>
      <c r="BO49">
        <f t="shared" si="66"/>
        <v>0</v>
      </c>
      <c r="BP49">
        <f t="shared" si="67"/>
        <v>0</v>
      </c>
      <c r="BQ49">
        <f t="shared" si="68"/>
        <v>0</v>
      </c>
      <c r="BR49" s="7">
        <f t="shared" si="56"/>
        <v>2.36075129319957E-2</v>
      </c>
      <c r="BS49">
        <v>0</v>
      </c>
      <c r="BT49">
        <v>0</v>
      </c>
      <c r="BU49" s="8">
        <f>MAX((BU$3*climate!$I159+BU$4*climate!$I159^2+BU$5*climate!$I159^6)*(K49/K$66)^$BW$1,-99)</f>
        <v>2.6200578864098292</v>
      </c>
      <c r="BV49" s="8">
        <f>MAX((BV$3*climate!$I159+BV$4*climate!$I159^2+BV$5*climate!$I159^6)*(L49/L$66)^$BW$1,-99)</f>
        <v>1.778333129512361</v>
      </c>
      <c r="BW49" s="8">
        <f>MAX((BW$3*climate!$I159+BW$4*climate!$I159^2+BW$5*climate!$I159^6)*(M49/M$66)^$BW$1,-99)</f>
        <v>0.75814589935098631</v>
      </c>
      <c r="BX49" s="8">
        <f>MAX((BX$3*climate!$M159+BX$4*climate!$M159^2+BX$5*climate!$M159^6)*(K49/K$66)^$BW$1,-99)</f>
        <v>2.6200578864098292</v>
      </c>
      <c r="BY49" s="8">
        <f>MAX((BY$3*climate!$M159+BY$4*climate!$M159^2+BY$5*climate!$M159^6)*(L49/L$66)^$BW$1,-99)</f>
        <v>1.778333129512361</v>
      </c>
      <c r="BZ49" s="8">
        <f>MAX((BZ$3*climate!$M159+BZ$4*climate!$M159^2+BZ$5*climate!$M159^6)*(M49/M$66)^$BW$1,-99)</f>
        <v>0.75814589935098631</v>
      </c>
      <c r="CA49" s="8">
        <f t="shared" si="36"/>
        <v>0</v>
      </c>
      <c r="CB49" s="8">
        <f t="shared" si="37"/>
        <v>0</v>
      </c>
      <c r="CC49" s="8">
        <f t="shared" si="38"/>
        <v>0</v>
      </c>
      <c r="CD49" s="8">
        <f>MAX((CD$3*climate!$I159+CD$4*climate!$I159^2+CD$5*climate!$I159^6)*(K49/K$66)^$BW$1,-99)</f>
        <v>0.17295148922855741</v>
      </c>
      <c r="CE49" s="8">
        <f>MAX((CE$3*climate!$I159+CE$4*climate!$I159^2+CE$5*climate!$I159^6)*(L49/L$66)^$BW$1,-99)</f>
        <v>9.4271916992267626E-2</v>
      </c>
      <c r="CF49" s="8">
        <f>MAX((CF$3*climate!$I159+CF$4*climate!$I159^2+CF$5*climate!$I159^6)*(M49/M$66)^$BW$1,-99)</f>
        <v>2.1153404287254454E-2</v>
      </c>
      <c r="CG49" s="8">
        <f>MAX((CG$3*climate!$M159+CG$4*climate!$M159^2+CG$5*climate!$M159^6)*(K49/K$66)^$BW$1,-99)</f>
        <v>0.17295148922855741</v>
      </c>
      <c r="CH49" s="8">
        <f>MAX((CH$3*climate!$M159+CH$4*climate!$M159^2+CH$5*climate!$M159^6)*(L49/L$66)^$BW$1,-99)</f>
        <v>9.4271916992267626E-2</v>
      </c>
      <c r="CI49" s="8">
        <f>MAX((CI$3*climate!$M159+CI$4*climate!$M159^2+CI$5*climate!$M159^6)*(M49/M$66)^$BW$1,-99)</f>
        <v>2.1153404287254454E-2</v>
      </c>
      <c r="CJ49" s="8">
        <f t="shared" si="39"/>
        <v>0</v>
      </c>
      <c r="CK49" s="8">
        <f t="shared" si="40"/>
        <v>0</v>
      </c>
      <c r="CL49" s="8">
        <f t="shared" si="41"/>
        <v>0</v>
      </c>
    </row>
    <row r="50" spans="1:90">
      <c r="A50">
        <v>2004</v>
      </c>
      <c r="B50" s="1">
        <v>1044.0850101629071</v>
      </c>
      <c r="C50" s="1">
        <v>2421.785715756731</v>
      </c>
      <c r="D50" s="1">
        <v>2894.5926573030679</v>
      </c>
      <c r="E50" s="7">
        <f t="shared" si="42"/>
        <v>5.7154259211955605E-3</v>
      </c>
      <c r="F50" s="7">
        <f t="shared" si="18"/>
        <v>8.1920930794385782E-3</v>
      </c>
      <c r="G50" s="7">
        <f t="shared" si="19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20"/>
        <v>32486.275199044536</v>
      </c>
      <c r="L50" s="1">
        <f t="shared" si="6"/>
        <v>2385.6465102966781</v>
      </c>
      <c r="M50" s="1">
        <f t="shared" si="7"/>
        <v>751.99602908906718</v>
      </c>
      <c r="N50" s="7">
        <f t="shared" si="43"/>
        <v>2.3345824611354482E-2</v>
      </c>
      <c r="O50" s="7">
        <f t="shared" si="21"/>
        <v>6.9793483828880509E-2</v>
      </c>
      <c r="P50" s="7">
        <f t="shared" si="22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23"/>
        <v>155.92887982857243</v>
      </c>
      <c r="U50" s="1">
        <f t="shared" si="57"/>
        <v>659.2426856397459</v>
      </c>
      <c r="V50" s="1">
        <f t="shared" si="58"/>
        <v>740.04755533355137</v>
      </c>
      <c r="W50" s="7">
        <f t="shared" si="44"/>
        <v>-1.0802331397296472E-2</v>
      </c>
      <c r="X50" s="7">
        <f t="shared" si="61"/>
        <v>1.2880751131751689E-2</v>
      </c>
      <c r="Y50" s="7">
        <f t="shared" si="62"/>
        <v>-7.2710116314672613E-3</v>
      </c>
      <c r="Z50" s="1">
        <v>12462.347170999999</v>
      </c>
      <c r="AA50" s="1">
        <v>10839.923358</v>
      </c>
      <c r="AB50" s="1">
        <v>3548.4458899999972</v>
      </c>
      <c r="AC50" s="8">
        <f t="shared" si="24"/>
        <v>2.3563375646650235</v>
      </c>
      <c r="AD50" s="8">
        <f t="shared" si="59"/>
        <v>2.8460274542755997</v>
      </c>
      <c r="AE50" s="8">
        <f t="shared" si="60"/>
        <v>2.2028024729330009</v>
      </c>
      <c r="AF50" s="7">
        <f t="shared" si="45"/>
        <v>-5.4097884010548825E-3</v>
      </c>
      <c r="AG50" s="7">
        <f t="shared" si="63"/>
        <v>-1.6037222521135819E-3</v>
      </c>
      <c r="AH50" s="7">
        <f t="shared" si="64"/>
        <v>8.5720242113020984E-3</v>
      </c>
      <c r="AI50" s="1">
        <f t="shared" si="46"/>
        <v>41384.157713952052</v>
      </c>
      <c r="AJ50" s="1">
        <f t="shared" si="47"/>
        <v>9633.9324516695142</v>
      </c>
      <c r="AK50" s="1">
        <f t="shared" si="48"/>
        <v>2691.6049142003794</v>
      </c>
      <c r="AL50" s="10">
        <f t="shared" si="69"/>
        <v>12.19983918877943</v>
      </c>
      <c r="AM50" s="10">
        <f t="shared" si="69"/>
        <v>2.2125441895620748</v>
      </c>
      <c r="AN50" s="10">
        <f t="shared" si="69"/>
        <v>0.68752164402538263</v>
      </c>
      <c r="AO50" s="7">
        <f t="shared" si="49"/>
        <v>1.8276539118654789E-2</v>
      </c>
      <c r="AP50" s="7">
        <f t="shared" si="26"/>
        <v>2.8144496824265453E-2</v>
      </c>
      <c r="AQ50" s="7">
        <f t="shared" si="26"/>
        <v>2.0372115051398465E-2</v>
      </c>
      <c r="AR50" s="1">
        <f t="shared" si="50"/>
        <v>26589.466202863925</v>
      </c>
      <c r="AS50" s="1">
        <f t="shared" si="51"/>
        <v>7062.5452492997865</v>
      </c>
      <c r="AT50" s="1">
        <f t="shared" si="52"/>
        <v>1961.3658176988572</v>
      </c>
      <c r="AU50" s="1">
        <f t="shared" si="53"/>
        <v>5317.8932405727855</v>
      </c>
      <c r="AV50" s="1">
        <f t="shared" si="54"/>
        <v>1412.5090498599575</v>
      </c>
      <c r="AW50" s="1">
        <f t="shared" si="55"/>
        <v>392.27316353977147</v>
      </c>
      <c r="AX50" s="1">
        <f t="shared" si="27"/>
        <v>20373.410934203686</v>
      </c>
      <c r="AY50" s="1">
        <f t="shared" si="28"/>
        <v>2333.0041806256058</v>
      </c>
      <c r="AZ50" s="1">
        <f t="shared" si="29"/>
        <v>542.07719010143239</v>
      </c>
      <c r="BA50" s="1">
        <f t="shared" si="30"/>
        <v>9.9219859441082825</v>
      </c>
      <c r="BB50" s="1">
        <f t="shared" si="31"/>
        <v>7.7549120639725055</v>
      </c>
      <c r="BC50" s="1">
        <f t="shared" si="32"/>
        <v>6.2954084084605997</v>
      </c>
      <c r="BD50" s="1">
        <f t="shared" si="33"/>
        <v>0</v>
      </c>
      <c r="BE50">
        <v>0</v>
      </c>
      <c r="BF50">
        <v>0</v>
      </c>
      <c r="BG50">
        <v>0</v>
      </c>
      <c r="BH50">
        <f t="shared" si="34"/>
        <v>0</v>
      </c>
      <c r="BI50">
        <f t="shared" si="35"/>
        <v>0</v>
      </c>
      <c r="BJ50">
        <f t="shared" si="11"/>
        <v>0</v>
      </c>
      <c r="BK50">
        <f t="shared" si="11"/>
        <v>0</v>
      </c>
      <c r="BL50">
        <f t="shared" si="12"/>
        <v>0</v>
      </c>
      <c r="BM50">
        <f t="shared" si="13"/>
        <v>0</v>
      </c>
      <c r="BN50">
        <f t="shared" si="14"/>
        <v>0</v>
      </c>
      <c r="BO50">
        <f t="shared" si="66"/>
        <v>0</v>
      </c>
      <c r="BP50">
        <f t="shared" si="67"/>
        <v>0</v>
      </c>
      <c r="BQ50">
        <f t="shared" si="68"/>
        <v>0</v>
      </c>
      <c r="BR50" s="7">
        <f t="shared" si="56"/>
        <v>3.7654994250054807E-2</v>
      </c>
      <c r="BS50">
        <v>0</v>
      </c>
      <c r="BT50">
        <v>0</v>
      </c>
      <c r="BU50" s="8">
        <f>MAX((BU$3*climate!$I160+BU$4*climate!$I160^2+BU$5*climate!$I160^6)*(K50/K$66)^$BW$1,-99)</f>
        <v>2.6511328500203035</v>
      </c>
      <c r="BV50" s="8">
        <f>MAX((BV$3*climate!$I160+BV$4*climate!$I160^2+BV$5*climate!$I160^6)*(L50/L$66)^$BW$1,-99)</f>
        <v>1.7760456172654373</v>
      </c>
      <c r="BW50" s="8">
        <f>MAX((BW$3*climate!$I160+BW$4*climate!$I160^2+BW$5*climate!$I160^6)*(M50/M$66)^$BW$1,-99)</f>
        <v>0.75734912391705311</v>
      </c>
      <c r="BX50" s="8">
        <f>MAX((BX$3*climate!$M160+BX$4*climate!$M160^2+BX$5*climate!$M160^6)*(K50/K$66)^$BW$1,-99)</f>
        <v>2.6511328500203035</v>
      </c>
      <c r="BY50" s="8">
        <f>MAX((BY$3*climate!$M160+BY$4*climate!$M160^2+BY$5*climate!$M160^6)*(L50/L$66)^$BW$1,-99)</f>
        <v>1.7760456172654373</v>
      </c>
      <c r="BZ50" s="8">
        <f>MAX((BZ$3*climate!$M160+BZ$4*climate!$M160^2+BZ$5*climate!$M160^6)*(M50/M$66)^$BW$1,-99)</f>
        <v>0.75734912391705311</v>
      </c>
      <c r="CA50" s="8">
        <f t="shared" si="36"/>
        <v>0</v>
      </c>
      <c r="CB50" s="8">
        <f t="shared" si="37"/>
        <v>0</v>
      </c>
      <c r="CC50" s="8">
        <f t="shared" si="38"/>
        <v>0</v>
      </c>
      <c r="CD50" s="8">
        <f>MAX((CD$3*climate!$I160+CD$4*climate!$I160^2+CD$5*climate!$I160^6)*(K50/K$66)^$BW$1,-99)</f>
        <v>0.18050112672882812</v>
      </c>
      <c r="CE50" s="8">
        <f>MAX((CE$3*climate!$I160+CE$4*climate!$I160^2+CE$5*climate!$I160^6)*(L50/L$66)^$BW$1,-99)</f>
        <v>9.7282427173356209E-2</v>
      </c>
      <c r="CF50" s="8">
        <f>MAX((CF$3*climate!$I160+CF$4*climate!$I160^2+CF$5*climate!$I160^6)*(M50/M$66)^$BW$1,-99)</f>
        <v>2.1914687755966535E-2</v>
      </c>
      <c r="CG50" s="8">
        <f>MAX((CG$3*climate!$M160+CG$4*climate!$M160^2+CG$5*climate!$M160^6)*(K50/K$66)^$BW$1,-99)</f>
        <v>0.18050112672882812</v>
      </c>
      <c r="CH50" s="8">
        <f>MAX((CH$3*climate!$M160+CH$4*climate!$M160^2+CH$5*climate!$M160^6)*(L50/L$66)^$BW$1,-99)</f>
        <v>9.7282427173356209E-2</v>
      </c>
      <c r="CI50" s="8">
        <f>MAX((CI$3*climate!$M160+CI$4*climate!$M160^2+CI$5*climate!$M160^6)*(M50/M$66)^$BW$1,-99)</f>
        <v>2.1914687755966535E-2</v>
      </c>
      <c r="CJ50" s="8">
        <f t="shared" si="39"/>
        <v>0</v>
      </c>
      <c r="CK50" s="8">
        <f t="shared" si="40"/>
        <v>0</v>
      </c>
      <c r="CL50" s="8">
        <f t="shared" si="41"/>
        <v>0</v>
      </c>
    </row>
    <row r="51" spans="1:90">
      <c r="A51">
        <v>2005</v>
      </c>
      <c r="B51" s="1">
        <v>1049.8746680000002</v>
      </c>
      <c r="C51" s="1">
        <v>2441.6754109217418</v>
      </c>
      <c r="D51" s="1">
        <v>2943.8057622142851</v>
      </c>
      <c r="E51" s="7">
        <f t="shared" si="42"/>
        <v>5.5451977384386453E-3</v>
      </c>
      <c r="F51" s="7">
        <f t="shared" si="18"/>
        <v>8.2128220658019835E-3</v>
      </c>
      <c r="G51" s="7">
        <f t="shared" si="19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20"/>
        <v>33060.811064840891</v>
      </c>
      <c r="L51" s="1">
        <f t="shared" si="6"/>
        <v>2539.313096057966</v>
      </c>
      <c r="M51" s="1">
        <f t="shared" si="7"/>
        <v>788.93336375356046</v>
      </c>
      <c r="N51" s="7">
        <f t="shared" si="43"/>
        <v>1.7685495252261374E-2</v>
      </c>
      <c r="O51" s="7">
        <f t="shared" si="21"/>
        <v>6.4412973631277071E-2</v>
      </c>
      <c r="P51" s="7">
        <f t="shared" si="22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23"/>
        <v>153.02376199191656</v>
      </c>
      <c r="U51" s="1">
        <f t="shared" si="57"/>
        <v>646.21647871792322</v>
      </c>
      <c r="V51" s="1">
        <f t="shared" si="58"/>
        <v>715.40687160768516</v>
      </c>
      <c r="W51" s="7">
        <f t="shared" si="44"/>
        <v>-1.8631044100680727E-2</v>
      </c>
      <c r="X51" s="7">
        <f t="shared" si="61"/>
        <v>-1.9759349941337212E-2</v>
      </c>
      <c r="Y51" s="7">
        <f t="shared" si="62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8">
        <f t="shared" si="24"/>
        <v>2.3432536955324719</v>
      </c>
      <c r="AD51" s="8">
        <f t="shared" si="59"/>
        <v>2.8628978785670416</v>
      </c>
      <c r="AE51" s="8">
        <f t="shared" si="60"/>
        <v>2.2281980989767489</v>
      </c>
      <c r="AF51" s="7">
        <f t="shared" si="45"/>
        <v>-5.552629355298544E-3</v>
      </c>
      <c r="AG51" s="7">
        <f t="shared" si="63"/>
        <v>5.92770961014355E-3</v>
      </c>
      <c r="AH51" s="7">
        <f t="shared" si="64"/>
        <v>1.1528780431199648E-2</v>
      </c>
      <c r="AI51" s="1">
        <f t="shared" si="46"/>
        <v>42563.635183129634</v>
      </c>
      <c r="AJ51" s="1">
        <f t="shared" si="47"/>
        <v>10083.048256362519</v>
      </c>
      <c r="AK51" s="1">
        <f t="shared" si="48"/>
        <v>2814.7175863201128</v>
      </c>
      <c r="AL51" s="10">
        <f t="shared" si="69"/>
        <v>12.422810026954455</v>
      </c>
      <c r="AM51" s="10">
        <f t="shared" si="69"/>
        <v>2.2748151324787518</v>
      </c>
      <c r="AN51" s="10">
        <f t="shared" si="69"/>
        <v>0.70152791405779436</v>
      </c>
      <c r="AO51" s="7">
        <f t="shared" si="49"/>
        <v>1.8276539118654789E-2</v>
      </c>
      <c r="AP51" s="7">
        <f t="shared" si="26"/>
        <v>2.8144496824265453E-2</v>
      </c>
      <c r="AQ51" s="7">
        <f t="shared" si="26"/>
        <v>2.0372115051398465E-2</v>
      </c>
      <c r="AR51" s="1">
        <f t="shared" si="50"/>
        <v>27348.754446377297</v>
      </c>
      <c r="AS51" s="1">
        <f t="shared" si="51"/>
        <v>7375.8966264919882</v>
      </c>
      <c r="AT51" s="1">
        <f t="shared" si="52"/>
        <v>2046.7238136241738</v>
      </c>
      <c r="AU51" s="1">
        <f t="shared" si="53"/>
        <v>5469.7508892754595</v>
      </c>
      <c r="AV51" s="1">
        <f t="shared" si="54"/>
        <v>1475.1793252983978</v>
      </c>
      <c r="AW51" s="1">
        <f t="shared" si="55"/>
        <v>409.34476272483477</v>
      </c>
      <c r="AX51" s="1">
        <f t="shared" si="27"/>
        <v>20839.633742931528</v>
      </c>
      <c r="AY51" s="1">
        <f t="shared" si="28"/>
        <v>2416.6673730666134</v>
      </c>
      <c r="AZ51" s="1">
        <f t="shared" si="29"/>
        <v>556.21164681318101</v>
      </c>
      <c r="BA51" s="1">
        <f t="shared" si="30"/>
        <v>9.9446119209974881</v>
      </c>
      <c r="BB51" s="1">
        <f t="shared" si="31"/>
        <v>7.7901447514839939</v>
      </c>
      <c r="BC51" s="1">
        <f t="shared" si="32"/>
        <v>6.3211488815539827</v>
      </c>
      <c r="BD51" s="1">
        <f t="shared" si="33"/>
        <v>0</v>
      </c>
      <c r="BE51">
        <v>0</v>
      </c>
      <c r="BF51">
        <v>0</v>
      </c>
      <c r="BG51">
        <v>0</v>
      </c>
      <c r="BH51">
        <f t="shared" si="34"/>
        <v>0</v>
      </c>
      <c r="BI51">
        <f t="shared" si="35"/>
        <v>0</v>
      </c>
      <c r="BJ51">
        <f t="shared" si="11"/>
        <v>0</v>
      </c>
      <c r="BK51">
        <f t="shared" si="11"/>
        <v>0</v>
      </c>
      <c r="BL51">
        <f t="shared" si="12"/>
        <v>0</v>
      </c>
      <c r="BM51">
        <f t="shared" si="13"/>
        <v>0</v>
      </c>
      <c r="BN51">
        <f t="shared" si="14"/>
        <v>0</v>
      </c>
      <c r="BO51">
        <f t="shared" si="66"/>
        <v>0</v>
      </c>
      <c r="BP51">
        <f t="shared" si="67"/>
        <v>0</v>
      </c>
      <c r="BQ51">
        <f t="shared" si="68"/>
        <v>0</v>
      </c>
      <c r="BR51" s="7">
        <f t="shared" si="56"/>
        <v>3.2471606299092404E-2</v>
      </c>
      <c r="BS51">
        <v>0</v>
      </c>
      <c r="BT51">
        <v>0</v>
      </c>
      <c r="BU51" s="8">
        <f>MAX((BU$3*climate!$I161+BU$4*climate!$I161^2+BU$5*climate!$I161^6)*(K51/K$66)^$BW$1,-99)</f>
        <v>2.6853891817079338</v>
      </c>
      <c r="BV51" s="8">
        <f>MAX((BV$3*climate!$I161+BV$4*climate!$I161^2+BV$5*climate!$I161^6)*(L51/L$66)^$BW$1,-99)</f>
        <v>1.7752797589282665</v>
      </c>
      <c r="BW51" s="8">
        <f>MAX((BW$3*climate!$I161+BW$4*climate!$I161^2+BW$5*climate!$I161^6)*(M51/M$66)^$BW$1,-99)</f>
        <v>0.7560257934102862</v>
      </c>
      <c r="BX51" s="8">
        <f>MAX((BX$3*climate!$M161+BX$4*climate!$M161^2+BX$5*climate!$M161^6)*(K51/K$66)^$BW$1,-99)</f>
        <v>2.6853891817079338</v>
      </c>
      <c r="BY51" s="8">
        <f>MAX((BY$3*climate!$M161+BY$4*climate!$M161^2+BY$5*climate!$M161^6)*(L51/L$66)^$BW$1,-99)</f>
        <v>1.7752797589282665</v>
      </c>
      <c r="BZ51" s="8">
        <f>MAX((BZ$3*climate!$M161+BZ$4*climate!$M161^2+BZ$5*climate!$M161^6)*(M51/M$66)^$BW$1,-99)</f>
        <v>0.7560257934102862</v>
      </c>
      <c r="CA51" s="8">
        <f t="shared" si="36"/>
        <v>0</v>
      </c>
      <c r="CB51" s="8">
        <f t="shared" si="37"/>
        <v>0</v>
      </c>
      <c r="CC51" s="8">
        <f t="shared" si="38"/>
        <v>0</v>
      </c>
      <c r="CD51" s="8">
        <f>MAX((CD$3*climate!$I161+CD$4*climate!$I161^2+CD$5*climate!$I161^6)*(K51/K$66)^$BW$1,-99)</f>
        <v>0.18857257207332276</v>
      </c>
      <c r="CE51" s="8">
        <f>MAX((CE$3*climate!$I161+CE$4*climate!$I161^2+CE$5*climate!$I161^6)*(L51/L$66)^$BW$1,-99)</f>
        <v>0.10047701520286885</v>
      </c>
      <c r="CF51" s="8">
        <f>MAX((CF$3*climate!$I161+CF$4*climate!$I161^2+CF$5*climate!$I161^6)*(M51/M$66)^$BW$1,-99)</f>
        <v>2.2690038317461782E-2</v>
      </c>
      <c r="CG51" s="8">
        <f>MAX((CG$3*climate!$M161+CG$4*climate!$M161^2+CG$5*climate!$M161^6)*(K51/K$66)^$BW$1,-99)</f>
        <v>0.18857257207332276</v>
      </c>
      <c r="CH51" s="8">
        <f>MAX((CH$3*climate!$M161+CH$4*climate!$M161^2+CH$5*climate!$M161^6)*(L51/L$66)^$BW$1,-99)</f>
        <v>0.10047701520286885</v>
      </c>
      <c r="CI51" s="8">
        <f>MAX((CI$3*climate!$M161+CI$4*climate!$M161^2+CI$5*climate!$M161^6)*(M51/M$66)^$BW$1,-99)</f>
        <v>2.2690038317461782E-2</v>
      </c>
      <c r="CJ51" s="8">
        <f t="shared" si="39"/>
        <v>0</v>
      </c>
      <c r="CK51" s="8">
        <f t="shared" si="40"/>
        <v>0</v>
      </c>
      <c r="CL51" s="8">
        <f t="shared" si="41"/>
        <v>0</v>
      </c>
    </row>
    <row r="52" spans="1:90">
      <c r="A52">
        <v>2006</v>
      </c>
      <c r="B52" s="1">
        <v>1055.77386</v>
      </c>
      <c r="C52" s="1">
        <v>2461.5637201485056</v>
      </c>
      <c r="D52" s="1">
        <v>2993.5350128598607</v>
      </c>
      <c r="E52" s="7">
        <f t="shared" si="42"/>
        <v>5.6189487943716365E-3</v>
      </c>
      <c r="F52" s="7">
        <f t="shared" si="18"/>
        <v>8.1453534478015399E-3</v>
      </c>
      <c r="G52" s="7">
        <f t="shared" si="19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20"/>
        <v>33836.496629929155</v>
      </c>
      <c r="L52" s="1">
        <f t="shared" si="6"/>
        <v>2727.2146600917918</v>
      </c>
      <c r="M52" s="1">
        <f t="shared" si="7"/>
        <v>830.00500664143772</v>
      </c>
      <c r="N52" s="7">
        <f t="shared" si="43"/>
        <v>2.3462387645812433E-2</v>
      </c>
      <c r="O52" s="7">
        <f t="shared" si="21"/>
        <v>7.3997005066261501E-2</v>
      </c>
      <c r="P52" s="7">
        <f t="shared" si="22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23"/>
        <v>148.21095550926216</v>
      </c>
      <c r="U52" s="1">
        <f t="shared" si="57"/>
        <v>634.29732229691115</v>
      </c>
      <c r="V52" s="1">
        <f t="shared" si="58"/>
        <v>691.71563413523154</v>
      </c>
      <c r="W52" s="7">
        <f t="shared" si="44"/>
        <v>-3.1451366898878286E-2</v>
      </c>
      <c r="X52" s="7">
        <f t="shared" si="61"/>
        <v>-1.8444525655952559E-2</v>
      </c>
      <c r="Y52" s="7">
        <f t="shared" si="62"/>
        <v>-3.3115753304429285E-2</v>
      </c>
      <c r="Z52" s="1">
        <v>12383.084966</v>
      </c>
      <c r="AA52" s="1">
        <v>12305.106211</v>
      </c>
      <c r="AB52" s="1">
        <v>3791.6963350000042</v>
      </c>
      <c r="AC52" s="8">
        <f t="shared" si="24"/>
        <v>2.3387955022900764</v>
      </c>
      <c r="AD52" s="8">
        <f t="shared" si="59"/>
        <v>2.8897620504912451</v>
      </c>
      <c r="AE52" s="8">
        <f t="shared" si="60"/>
        <v>2.2061797953892048</v>
      </c>
      <c r="AF52" s="7">
        <f t="shared" si="45"/>
        <v>-1.9025653308027968E-3</v>
      </c>
      <c r="AG52" s="7">
        <f t="shared" si="63"/>
        <v>9.3835592688515934E-3</v>
      </c>
      <c r="AH52" s="7">
        <f t="shared" si="64"/>
        <v>-9.8816633932393705E-3</v>
      </c>
      <c r="AI52" s="1">
        <f t="shared" si="46"/>
        <v>43777.022554092138</v>
      </c>
      <c r="AJ52" s="1">
        <f t="shared" si="47"/>
        <v>10549.922756024665</v>
      </c>
      <c r="AK52" s="1">
        <f t="shared" si="48"/>
        <v>2942.5905904129363</v>
      </c>
      <c r="AL52" s="10">
        <f t="shared" si="69"/>
        <v>12.649856000375705</v>
      </c>
      <c r="AM52" s="10">
        <f t="shared" si="69"/>
        <v>2.338838659750591</v>
      </c>
      <c r="AN52" s="10">
        <f t="shared" si="69"/>
        <v>0.71581952143474736</v>
      </c>
      <c r="AO52" s="7">
        <f t="shared" si="49"/>
        <v>1.8276539118654789E-2</v>
      </c>
      <c r="AP52" s="7">
        <f t="shared" si="26"/>
        <v>2.8144496824265453E-2</v>
      </c>
      <c r="AQ52" s="7">
        <f t="shared" si="26"/>
        <v>2.0372115051398465E-2</v>
      </c>
      <c r="AR52" s="1">
        <f t="shared" si="50"/>
        <v>28131.413203395106</v>
      </c>
      <c r="AS52" s="1">
        <f t="shared" si="51"/>
        <v>7702.2743843455082</v>
      </c>
      <c r="AT52" s="1">
        <f t="shared" si="52"/>
        <v>2135.4872367337161</v>
      </c>
      <c r="AU52" s="1">
        <f t="shared" si="53"/>
        <v>5626.2826406790218</v>
      </c>
      <c r="AV52" s="1">
        <f t="shared" si="54"/>
        <v>1540.4548768691018</v>
      </c>
      <c r="AW52" s="1">
        <f t="shared" si="55"/>
        <v>427.09744734674325</v>
      </c>
      <c r="AX52" s="1">
        <f t="shared" si="27"/>
        <v>21316.24149390863</v>
      </c>
      <c r="AY52" s="1">
        <f t="shared" si="28"/>
        <v>2503.2134886618596</v>
      </c>
      <c r="AZ52" s="1">
        <f t="shared" si="29"/>
        <v>570.69310432246129</v>
      </c>
      <c r="BA52" s="1">
        <f t="shared" si="30"/>
        <v>9.967224572584465</v>
      </c>
      <c r="BB52" s="1">
        <f t="shared" si="31"/>
        <v>7.825330580907532</v>
      </c>
      <c r="BC52" s="1">
        <f t="shared" si="32"/>
        <v>6.3468515946283492</v>
      </c>
      <c r="BD52" s="1">
        <f t="shared" si="33"/>
        <v>0</v>
      </c>
      <c r="BE52">
        <v>0</v>
      </c>
      <c r="BF52">
        <v>0</v>
      </c>
      <c r="BG52">
        <v>0</v>
      </c>
      <c r="BH52">
        <f t="shared" si="34"/>
        <v>0</v>
      </c>
      <c r="BI52">
        <f t="shared" si="35"/>
        <v>0</v>
      </c>
      <c r="BJ52">
        <f t="shared" si="11"/>
        <v>0</v>
      </c>
      <c r="BK52">
        <f t="shared" si="11"/>
        <v>0</v>
      </c>
      <c r="BL52">
        <f t="shared" si="12"/>
        <v>0</v>
      </c>
      <c r="BM52">
        <f t="shared" si="13"/>
        <v>0</v>
      </c>
      <c r="BN52">
        <f t="shared" si="14"/>
        <v>0</v>
      </c>
      <c r="BO52">
        <f t="shared" si="66"/>
        <v>0</v>
      </c>
      <c r="BP52">
        <f t="shared" si="67"/>
        <v>0</v>
      </c>
      <c r="BQ52">
        <f t="shared" si="68"/>
        <v>0</v>
      </c>
      <c r="BR52" s="7">
        <f t="shared" si="56"/>
        <v>3.9072529769330622E-2</v>
      </c>
      <c r="BS52">
        <v>0</v>
      </c>
      <c r="BT52">
        <v>0</v>
      </c>
      <c r="BU52" s="8">
        <f>MAX((BU$3*climate!$I162+BU$4*climate!$I162^2+BU$5*climate!$I162^6)*(K52/K$66)^$BW$1,-99)</f>
        <v>2.7153737602781076</v>
      </c>
      <c r="BV52" s="8">
        <f>MAX((BV$3*climate!$I162+BV$4*climate!$I162^2+BV$5*climate!$I162^6)*(L52/L$66)^$BW$1,-99)</f>
        <v>1.7698497658956527</v>
      </c>
      <c r="BW52" s="8">
        <f>MAX((BW$3*climate!$I162+BW$4*climate!$I162^2+BW$5*climate!$I162^6)*(M52/M$66)^$BW$1,-99)</f>
        <v>0.75372437188220043</v>
      </c>
      <c r="BX52" s="8">
        <f>MAX((BX$3*climate!$M162+BX$4*climate!$M162^2+BX$5*climate!$M162^6)*(K52/K$66)^$BW$1,-99)</f>
        <v>2.7153737602781076</v>
      </c>
      <c r="BY52" s="8">
        <f>MAX((BY$3*climate!$M162+BY$4*climate!$M162^2+BY$5*climate!$M162^6)*(L52/L$66)^$BW$1,-99)</f>
        <v>1.7698497658956527</v>
      </c>
      <c r="BZ52" s="8">
        <f>MAX((BZ$3*climate!$M162+BZ$4*climate!$M162^2+BZ$5*climate!$M162^6)*(M52/M$66)^$BW$1,-99)</f>
        <v>0.75372437188220043</v>
      </c>
      <c r="CA52" s="8">
        <f t="shared" si="36"/>
        <v>0</v>
      </c>
      <c r="CB52" s="8">
        <f t="shared" si="37"/>
        <v>0</v>
      </c>
      <c r="CC52" s="8">
        <f t="shared" si="38"/>
        <v>0</v>
      </c>
      <c r="CD52" s="8">
        <f>MAX((CD$3*climate!$I162+CD$4*climate!$I162^2+CD$5*climate!$I162^6)*(K52/K$66)^$BW$1,-99)</f>
        <v>0.19666662420451458</v>
      </c>
      <c r="CE52" s="8">
        <f>MAX((CE$3*climate!$I162+CE$4*climate!$I162^2+CE$5*climate!$I162^6)*(L52/L$66)^$BW$1,-99)</f>
        <v>0.10351067470794693</v>
      </c>
      <c r="CF52" s="8">
        <f>MAX((CF$3*climate!$I162+CF$4*climate!$I162^2+CF$5*climate!$I162^6)*(M52/M$66)^$BW$1,-99)</f>
        <v>2.3466143292352835E-2</v>
      </c>
      <c r="CG52" s="8">
        <f>MAX((CG$3*climate!$M162+CG$4*climate!$M162^2+CG$5*climate!$M162^6)*(K52/K$66)^$BW$1,-99)</f>
        <v>0.19666662420451458</v>
      </c>
      <c r="CH52" s="8">
        <f>MAX((CH$3*climate!$M162+CH$4*climate!$M162^2+CH$5*climate!$M162^6)*(L52/L$66)^$BW$1,-99)</f>
        <v>0.10351067470794693</v>
      </c>
      <c r="CI52" s="8">
        <f>MAX((CI$3*climate!$M162+CI$4*climate!$M162^2+CI$5*climate!$M162^6)*(M52/M$66)^$BW$1,-99)</f>
        <v>2.3466143292352835E-2</v>
      </c>
      <c r="CJ52" s="8">
        <f t="shared" si="39"/>
        <v>0</v>
      </c>
      <c r="CK52" s="8">
        <f t="shared" si="40"/>
        <v>0</v>
      </c>
      <c r="CL52" s="8">
        <f t="shared" si="41"/>
        <v>0</v>
      </c>
    </row>
    <row r="53" spans="1:90">
      <c r="A53">
        <v>2007</v>
      </c>
      <c r="B53" s="1">
        <v>1062.0636750000001</v>
      </c>
      <c r="C53" s="1">
        <v>2481.5134034813218</v>
      </c>
      <c r="D53" s="1">
        <v>3043.2503132960346</v>
      </c>
      <c r="E53" s="7">
        <f t="shared" si="42"/>
        <v>5.9575399981963706E-3</v>
      </c>
      <c r="F53" s="7">
        <f t="shared" si="18"/>
        <v>8.1044756914163685E-3</v>
      </c>
      <c r="G53" s="7">
        <f t="shared" si="19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20"/>
        <v>34529.143084337426</v>
      </c>
      <c r="L53" s="1">
        <f t="shared" si="6"/>
        <v>2941.0349739504127</v>
      </c>
      <c r="M53" s="1">
        <f t="shared" si="7"/>
        <v>876.15305501203102</v>
      </c>
      <c r="N53" s="7">
        <f t="shared" si="43"/>
        <v>2.0470395087995197E-2</v>
      </c>
      <c r="O53" s="7">
        <f t="shared" si="21"/>
        <v>7.8402451038241505E-2</v>
      </c>
      <c r="P53" s="7">
        <f t="shared" si="22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23"/>
        <v>145.11508502616257</v>
      </c>
      <c r="U53" s="1">
        <f t="shared" si="57"/>
        <v>604.17834263666111</v>
      </c>
      <c r="V53" s="1">
        <f t="shared" si="58"/>
        <v>672.98973661232958</v>
      </c>
      <c r="W53" s="7">
        <f t="shared" si="44"/>
        <v>-2.088827018530437E-2</v>
      </c>
      <c r="X53" s="7">
        <f t="shared" si="61"/>
        <v>-4.7484008841758074E-2</v>
      </c>
      <c r="Y53" s="7">
        <f t="shared" si="62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8">
        <f t="shared" si="24"/>
        <v>2.3365257523444609</v>
      </c>
      <c r="AD53" s="8">
        <f t="shared" si="59"/>
        <v>2.9121314785809065</v>
      </c>
      <c r="AE53" s="8">
        <f t="shared" si="60"/>
        <v>2.2542764742919856</v>
      </c>
      <c r="AF53" s="7">
        <f t="shared" si="45"/>
        <v>-9.7047815569728524E-4</v>
      </c>
      <c r="AG53" s="7">
        <f t="shared" si="63"/>
        <v>7.7409238888228593E-3</v>
      </c>
      <c r="AH53" s="7">
        <f t="shared" si="64"/>
        <v>2.1800888124938966E-2</v>
      </c>
      <c r="AI53" s="1">
        <f t="shared" si="46"/>
        <v>45025.602939361946</v>
      </c>
      <c r="AJ53" s="1">
        <f t="shared" si="47"/>
        <v>11035.385357291301</v>
      </c>
      <c r="AK53" s="1">
        <f t="shared" si="48"/>
        <v>3075.4289787183857</v>
      </c>
      <c r="AL53" s="10">
        <f t="shared" si="69"/>
        <v>12.881051588411921</v>
      </c>
      <c r="AM53" s="10">
        <f t="shared" si="69"/>
        <v>2.4046640969824109</v>
      </c>
      <c r="AN53" s="10">
        <f t="shared" si="69"/>
        <v>0.73040227908145305</v>
      </c>
      <c r="AO53" s="7">
        <f t="shared" si="49"/>
        <v>1.8276539118654789E-2</v>
      </c>
      <c r="AP53" s="7">
        <f t="shared" si="26"/>
        <v>2.8144496824265453E-2</v>
      </c>
      <c r="AQ53" s="7">
        <f t="shared" si="26"/>
        <v>2.0372115051398465E-2</v>
      </c>
      <c r="AR53" s="1">
        <f t="shared" si="50"/>
        <v>28944.34134179349</v>
      </c>
      <c r="AS53" s="1">
        <f t="shared" si="51"/>
        <v>8042.3916768257586</v>
      </c>
      <c r="AT53" s="1">
        <f t="shared" si="52"/>
        <v>2227.4778824056925</v>
      </c>
      <c r="AU53" s="1">
        <f t="shared" si="53"/>
        <v>5788.8682683586985</v>
      </c>
      <c r="AV53" s="1">
        <f t="shared" si="54"/>
        <v>1608.4783353651519</v>
      </c>
      <c r="AW53" s="1">
        <f t="shared" si="55"/>
        <v>445.49557648113853</v>
      </c>
      <c r="AX53" s="1">
        <f t="shared" si="27"/>
        <v>21802.339745246245</v>
      </c>
      <c r="AY53" s="1">
        <f t="shared" si="28"/>
        <v>2592.7376948415645</v>
      </c>
      <c r="AZ53" s="1">
        <f t="shared" si="29"/>
        <v>585.552328094416</v>
      </c>
      <c r="BA53" s="1">
        <f t="shared" si="30"/>
        <v>9.9897725707815574</v>
      </c>
      <c r="BB53" s="1">
        <f t="shared" si="31"/>
        <v>7.8604696214713341</v>
      </c>
      <c r="BC53" s="1">
        <f t="shared" si="32"/>
        <v>6.3725555523907813</v>
      </c>
      <c r="BD53" s="1">
        <f t="shared" si="33"/>
        <v>0</v>
      </c>
      <c r="BE53">
        <v>0</v>
      </c>
      <c r="BF53">
        <v>0</v>
      </c>
      <c r="BG53">
        <v>0</v>
      </c>
      <c r="BH53">
        <f t="shared" si="34"/>
        <v>0</v>
      </c>
      <c r="BI53">
        <f t="shared" si="35"/>
        <v>0</v>
      </c>
      <c r="BJ53">
        <f t="shared" si="11"/>
        <v>0</v>
      </c>
      <c r="BK53">
        <f t="shared" si="11"/>
        <v>0</v>
      </c>
      <c r="BL53">
        <f t="shared" si="12"/>
        <v>0</v>
      </c>
      <c r="BM53">
        <f t="shared" si="13"/>
        <v>0</v>
      </c>
      <c r="BN53">
        <f t="shared" si="14"/>
        <v>0</v>
      </c>
      <c r="BO53">
        <f t="shared" si="66"/>
        <v>0</v>
      </c>
      <c r="BP53">
        <f t="shared" si="67"/>
        <v>0</v>
      </c>
      <c r="BQ53">
        <f t="shared" si="68"/>
        <v>0</v>
      </c>
      <c r="BR53" s="7">
        <f t="shared" si="56"/>
        <v>3.8181429255771615E-2</v>
      </c>
      <c r="BS53">
        <v>0</v>
      </c>
      <c r="BT53">
        <v>0</v>
      </c>
      <c r="BU53" s="8">
        <f>MAX((BU$3*climate!$I163+BU$4*climate!$I163^2+BU$5*climate!$I163^6)*(K53/K$66)^$BW$1,-99)</f>
        <v>2.7468455896979047</v>
      </c>
      <c r="BV53" s="8">
        <f>MAX((BV$3*climate!$I163+BV$4*climate!$I163^2+BV$5*climate!$I163^6)*(L53/L$66)^$BW$1,-99)</f>
        <v>1.7619469784823976</v>
      </c>
      <c r="BW53" s="8">
        <f>MAX((BW$3*climate!$I163+BW$4*climate!$I163^2+BW$5*climate!$I163^6)*(M53/M$66)^$BW$1,-99)</f>
        <v>0.7503388899445611</v>
      </c>
      <c r="BX53" s="8">
        <f>MAX((BX$3*climate!$M163+BX$4*climate!$M163^2+BX$5*climate!$M163^6)*(K53/K$66)^$BW$1,-99)</f>
        <v>2.7468455896979047</v>
      </c>
      <c r="BY53" s="8">
        <f>MAX((BY$3*climate!$M163+BY$4*climate!$M163^2+BY$5*climate!$M163^6)*(L53/L$66)^$BW$1,-99)</f>
        <v>1.7619469784823976</v>
      </c>
      <c r="BZ53" s="8">
        <f>MAX((BZ$3*climate!$M163+BZ$4*climate!$M163^2+BZ$5*climate!$M163^6)*(M53/M$66)^$BW$1,-99)</f>
        <v>0.7503388899445611</v>
      </c>
      <c r="CA53" s="8">
        <f t="shared" si="36"/>
        <v>0</v>
      </c>
      <c r="CB53" s="8">
        <f t="shared" si="37"/>
        <v>0</v>
      </c>
      <c r="CC53" s="8">
        <f t="shared" si="38"/>
        <v>0</v>
      </c>
      <c r="CD53" s="8">
        <f>MAX((CD$3*climate!$I163+CD$4*climate!$I163^2+CD$5*climate!$I163^6)*(K53/K$66)^$BW$1,-99)</f>
        <v>0.20520260827918957</v>
      </c>
      <c r="CE53" s="8">
        <f>MAX((CE$3*climate!$I163+CE$4*climate!$I163^2+CE$5*climate!$I163^6)*(L53/L$66)^$BW$1,-99)</f>
        <v>0.10649559774551072</v>
      </c>
      <c r="CF53" s="8">
        <f>MAX((CF$3*climate!$I163+CF$4*climate!$I163^2+CF$5*climate!$I163^6)*(M53/M$66)^$BW$1,-99)</f>
        <v>2.4238303596279657E-2</v>
      </c>
      <c r="CG53" s="8">
        <f>MAX((CG$3*climate!$M163+CG$4*climate!$M163^2+CG$5*climate!$M163^6)*(K53/K$66)^$BW$1,-99)</f>
        <v>0.20520260827918957</v>
      </c>
      <c r="CH53" s="8">
        <f>MAX((CH$3*climate!$M163+CH$4*climate!$M163^2+CH$5*climate!$M163^6)*(L53/L$66)^$BW$1,-99)</f>
        <v>0.10649559774551072</v>
      </c>
      <c r="CI53" s="8">
        <f>MAX((CI$3*climate!$M163+CI$4*climate!$M163^2+CI$5*climate!$M163^6)*(M53/M$66)^$BW$1,-99)</f>
        <v>2.4238303596279657E-2</v>
      </c>
      <c r="CJ53" s="8">
        <f t="shared" si="39"/>
        <v>0</v>
      </c>
      <c r="CK53" s="8">
        <f t="shared" si="40"/>
        <v>0</v>
      </c>
      <c r="CL53" s="8">
        <f t="shared" si="41"/>
        <v>0</v>
      </c>
    </row>
    <row r="54" spans="1:90">
      <c r="A54">
        <v>2008</v>
      </c>
      <c r="B54" s="1">
        <v>1068.1301879999999</v>
      </c>
      <c r="C54" s="1">
        <v>2501.7456656347476</v>
      </c>
      <c r="D54" s="1">
        <v>3093.6146709606855</v>
      </c>
      <c r="E54" s="7">
        <f t="shared" si="42"/>
        <v>5.7120049793621952E-3</v>
      </c>
      <c r="F54" s="7">
        <f t="shared" si="18"/>
        <v>8.1531947903412672E-3</v>
      </c>
      <c r="G54" s="7">
        <f t="shared" si="19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20"/>
        <v>34368.629769177329</v>
      </c>
      <c r="L54" s="1">
        <f t="shared" si="6"/>
        <v>3066.8804643136655</v>
      </c>
      <c r="M54" s="1">
        <f t="shared" si="7"/>
        <v>901.79292408153231</v>
      </c>
      <c r="N54" s="7">
        <f t="shared" si="43"/>
        <v>-4.648633033494165E-3</v>
      </c>
      <c r="O54" s="7">
        <f t="shared" si="21"/>
        <v>4.2789525278652762E-2</v>
      </c>
      <c r="P54" s="7">
        <f t="shared" si="22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23"/>
        <v>142.84695667407644</v>
      </c>
      <c r="U54" s="1">
        <f t="shared" si="57"/>
        <v>604.67001308648867</v>
      </c>
      <c r="V54" s="1">
        <f t="shared" si="58"/>
        <v>665.92165165765812</v>
      </c>
      <c r="W54" s="7">
        <f t="shared" si="44"/>
        <v>-1.5629859236737653E-2</v>
      </c>
      <c r="X54" s="7">
        <f t="shared" si="61"/>
        <v>8.1378363825801436E-4</v>
      </c>
      <c r="Y54" s="7">
        <f t="shared" si="62"/>
        <v>-1.050251522445278E-2</v>
      </c>
      <c r="Z54" s="1">
        <v>12237.871766</v>
      </c>
      <c r="AA54" s="1">
        <v>13332.306250999996</v>
      </c>
      <c r="AB54" s="1">
        <v>4277.1594640000021</v>
      </c>
      <c r="AC54" s="8">
        <f t="shared" si="24"/>
        <v>2.3337186594678334</v>
      </c>
      <c r="AD54" s="8">
        <f t="shared" si="24"/>
        <v>2.8737358406172713</v>
      </c>
      <c r="AE54" s="8">
        <f t="shared" si="24"/>
        <v>2.3022859575808767</v>
      </c>
      <c r="AF54" s="7">
        <f t="shared" si="45"/>
        <v>-1.2013960786911859E-3</v>
      </c>
      <c r="AG54" s="7">
        <f t="shared" si="45"/>
        <v>-1.3184719936596201E-2</v>
      </c>
      <c r="AH54" s="7">
        <f t="shared" si="45"/>
        <v>2.1297069741176955E-2</v>
      </c>
      <c r="AI54" s="1">
        <f t="shared" si="46"/>
        <v>46311.91091378445</v>
      </c>
      <c r="AJ54" s="1">
        <f t="shared" si="47"/>
        <v>11540.325156927323</v>
      </c>
      <c r="AK54" s="1">
        <f t="shared" si="48"/>
        <v>3213.3816573276854</v>
      </c>
      <c r="AL54" s="10">
        <f t="shared" si="69"/>
        <v>13.116472631656942</v>
      </c>
      <c r="AM54" s="10">
        <f t="shared" si="69"/>
        <v>2.4723421580233573</v>
      </c>
      <c r="AN54" s="10">
        <f t="shared" si="69"/>
        <v>0.74528211834470404</v>
      </c>
      <c r="AO54" s="7">
        <f t="shared" si="49"/>
        <v>1.8276539118654789E-2</v>
      </c>
      <c r="AP54" s="7">
        <f t="shared" si="26"/>
        <v>2.8144496824265453E-2</v>
      </c>
      <c r="AQ54" s="7">
        <f t="shared" si="26"/>
        <v>2.0372115051398465E-2</v>
      </c>
      <c r="AR54" s="1">
        <f t="shared" si="50"/>
        <v>29775.217955394728</v>
      </c>
      <c r="AS54" s="1">
        <f t="shared" si="51"/>
        <v>8397.4361116789387</v>
      </c>
      <c r="AT54" s="1">
        <f t="shared" si="52"/>
        <v>2323.1975351356491</v>
      </c>
      <c r="AU54" s="1">
        <f t="shared" si="53"/>
        <v>5955.0435910789456</v>
      </c>
      <c r="AV54" s="1">
        <f t="shared" si="54"/>
        <v>1679.4872223357879</v>
      </c>
      <c r="AW54" s="1">
        <f t="shared" si="55"/>
        <v>464.63950702712987</v>
      </c>
      <c r="AX54" s="1">
        <f t="shared" si="27"/>
        <v>22300.815604619711</v>
      </c>
      <c r="AY54" s="1">
        <f t="shared" si="28"/>
        <v>2685.3044982247065</v>
      </c>
      <c r="AZ54" s="1">
        <f t="shared" si="29"/>
        <v>600.77230870235235</v>
      </c>
      <c r="BA54" s="1">
        <f t="shared" si="30"/>
        <v>10.012378530977584</v>
      </c>
      <c r="BB54" s="1">
        <f t="shared" si="31"/>
        <v>7.8955494076728989</v>
      </c>
      <c r="BC54" s="1">
        <f t="shared" si="32"/>
        <v>6.3982160086792472</v>
      </c>
      <c r="BD54" s="1">
        <f t="shared" si="33"/>
        <v>0</v>
      </c>
      <c r="BE54">
        <v>0</v>
      </c>
      <c r="BF54">
        <v>0</v>
      </c>
      <c r="BG54">
        <v>0</v>
      </c>
      <c r="BH54">
        <f t="shared" si="34"/>
        <v>0</v>
      </c>
      <c r="BI54">
        <f t="shared" si="35"/>
        <v>0</v>
      </c>
      <c r="BJ54">
        <f t="shared" si="11"/>
        <v>0</v>
      </c>
      <c r="BK54">
        <f t="shared" si="11"/>
        <v>0</v>
      </c>
      <c r="BL54">
        <f t="shared" si="12"/>
        <v>0</v>
      </c>
      <c r="BM54">
        <f t="shared" si="13"/>
        <v>0</v>
      </c>
      <c r="BN54">
        <f t="shared" si="14"/>
        <v>0</v>
      </c>
      <c r="BO54">
        <f t="shared" si="66"/>
        <v>0</v>
      </c>
      <c r="BP54">
        <f t="shared" si="67"/>
        <v>0</v>
      </c>
      <c r="BQ54">
        <f t="shared" si="68"/>
        <v>0</v>
      </c>
      <c r="BR54" s="7">
        <f t="shared" si="56"/>
        <v>1.1488937189080506E-2</v>
      </c>
      <c r="BS54">
        <v>0</v>
      </c>
      <c r="BT54">
        <v>0</v>
      </c>
      <c r="BU54" s="8">
        <f>MAX((BU$3*climate!$I164+BU$4*climate!$I164^2+BU$5*climate!$I164^6)*(K54/K$66)^$BW$1,-99)</f>
        <v>2.7951581106276109</v>
      </c>
      <c r="BV54" s="8">
        <f>MAX((BV$3*climate!$I164+BV$4*climate!$I164^2+BV$5*climate!$I164^6)*(L54/L$66)^$BW$1,-99)</f>
        <v>1.7681630866528784</v>
      </c>
      <c r="BW54" s="8">
        <f>MAX((BW$3*climate!$I164+BW$4*climate!$I164^2+BW$5*climate!$I164^6)*(M54/M$66)^$BW$1,-99)</f>
        <v>0.75122374501593248</v>
      </c>
      <c r="BX54" s="8">
        <f>MAX((BX$3*climate!$M164+BX$4*climate!$M164^2+BX$5*climate!$M164^6)*(K54/K$66)^$BW$1,-99)</f>
        <v>2.7951581106276109</v>
      </c>
      <c r="BY54" s="8">
        <f>MAX((BY$3*climate!$M164+BY$4*climate!$M164^2+BY$5*climate!$M164^6)*(L54/L$66)^$BW$1,-99)</f>
        <v>1.7681630866528784</v>
      </c>
      <c r="BZ54" s="8">
        <f>MAX((BZ$3*climate!$M164+BZ$4*climate!$M164^2+BZ$5*climate!$M164^6)*(M54/M$66)^$BW$1,-99)</f>
        <v>0.75122374501593248</v>
      </c>
      <c r="CA54" s="8">
        <f t="shared" si="36"/>
        <v>0</v>
      </c>
      <c r="CB54" s="8">
        <f t="shared" si="37"/>
        <v>0</v>
      </c>
      <c r="CC54" s="8">
        <f t="shared" si="38"/>
        <v>0</v>
      </c>
      <c r="CD54" s="8">
        <f>MAX((CD$3*climate!$I164+CD$4*climate!$I164^2+CD$5*climate!$I164^6)*(K54/K$66)^$BW$1,-99)</f>
        <v>0.21538759222365467</v>
      </c>
      <c r="CE54" s="8">
        <f>MAX((CE$3*climate!$I164+CE$4*climate!$I164^2+CE$5*climate!$I164^6)*(L54/L$66)^$BW$1,-99)</f>
        <v>0.11045701540788699</v>
      </c>
      <c r="CF54" s="8">
        <f>MAX((CF$3*climate!$I164+CF$4*climate!$I164^2+CF$5*climate!$I164^6)*(M54/M$66)^$BW$1,-99)</f>
        <v>2.5183501568294003E-2</v>
      </c>
      <c r="CG54" s="8">
        <f>MAX((CG$3*climate!$M164+CG$4*climate!$M164^2+CG$5*climate!$M164^6)*(K54/K$66)^$BW$1,-99)</f>
        <v>0.21538759222365467</v>
      </c>
      <c r="CH54" s="8">
        <f>MAX((CH$3*climate!$M164+CH$4*climate!$M164^2+CH$5*climate!$M164^6)*(L54/L$66)^$BW$1,-99)</f>
        <v>0.11045701540788699</v>
      </c>
      <c r="CI54" s="8">
        <f>MAX((CI$3*climate!$M164+CI$4*climate!$M164^2+CI$5*climate!$M164^6)*(M54/M$66)^$BW$1,-99)</f>
        <v>2.5183501568294003E-2</v>
      </c>
      <c r="CJ54" s="8">
        <f t="shared" si="39"/>
        <v>0</v>
      </c>
      <c r="CK54" s="8">
        <f t="shared" si="40"/>
        <v>0</v>
      </c>
      <c r="CL54" s="8">
        <f t="shared" si="41"/>
        <v>0</v>
      </c>
    </row>
    <row r="55" spans="1:90">
      <c r="A55">
        <v>2009</v>
      </c>
      <c r="B55" s="1">
        <v>1073.5771439999999</v>
      </c>
      <c r="C55" s="1">
        <v>2522.0500842184201</v>
      </c>
      <c r="D55" s="1">
        <v>3144.6789667511111</v>
      </c>
      <c r="E55" s="7">
        <f t="shared" si="42"/>
        <v>5.0995244411160545E-3</v>
      </c>
      <c r="F55" s="7">
        <f t="shared" si="18"/>
        <v>8.1161002345619959E-3</v>
      </c>
      <c r="G55" s="7">
        <f t="shared" si="19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20"/>
        <v>32807.791445855299</v>
      </c>
      <c r="L55" s="1">
        <f t="shared" si="6"/>
        <v>3073.5748919458715</v>
      </c>
      <c r="M55" s="1">
        <f t="shared" si="7"/>
        <v>923.75956161901945</v>
      </c>
      <c r="N55" s="7">
        <f t="shared" si="43"/>
        <v>-4.541462181660294E-2</v>
      </c>
      <c r="O55" s="7">
        <f t="shared" si="21"/>
        <v>2.1828133538632777E-3</v>
      </c>
      <c r="P55" s="7">
        <f t="shared" si="22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23"/>
        <v>141.93819766837814</v>
      </c>
      <c r="U55" s="1">
        <f t="shared" si="23"/>
        <v>606.72180992229414</v>
      </c>
      <c r="V55" s="1">
        <f t="shared" si="23"/>
        <v>663.64450671499844</v>
      </c>
      <c r="W55" s="7">
        <f t="shared" si="44"/>
        <v>-6.3617666547265417E-3</v>
      </c>
      <c r="X55" s="7">
        <f t="shared" si="44"/>
        <v>3.3932505191256457E-3</v>
      </c>
      <c r="Y55" s="7">
        <f t="shared" si="44"/>
        <v>-3.4195388256129666E-3</v>
      </c>
      <c r="Z55" s="14">
        <v>12377.471682052155</v>
      </c>
      <c r="AA55" s="14">
        <v>14487.448960163138</v>
      </c>
      <c r="AB55" s="14">
        <v>4445.008203807608</v>
      </c>
      <c r="AC55" s="8">
        <f t="shared" ref="AC55:AE66" si="70">Z55/Q55</f>
        <v>2.4758390162810966</v>
      </c>
      <c r="AD55" s="8">
        <f t="shared" si="70"/>
        <v>3.0803836210996969</v>
      </c>
      <c r="AE55" s="8">
        <f t="shared" si="70"/>
        <v>2.305694695142086</v>
      </c>
      <c r="AF55" s="7">
        <f t="shared" ref="AF55:AH66" si="71">AC55/AC54-1</f>
        <v>6.0898667556470443E-2</v>
      </c>
      <c r="AG55" s="7">
        <f t="shared" si="71"/>
        <v>7.1909107845499864E-2</v>
      </c>
      <c r="AH55" s="7">
        <f t="shared" si="71"/>
        <v>1.4805882605439802E-3</v>
      </c>
      <c r="AI55" s="1">
        <f t="shared" si="46"/>
        <v>47635.76341348495</v>
      </c>
      <c r="AJ55" s="1">
        <f t="shared" si="47"/>
        <v>12065.77986357038</v>
      </c>
      <c r="AK55" s="1">
        <f t="shared" si="48"/>
        <v>3356.6829986220464</v>
      </c>
      <c r="AL55" s="10">
        <f t="shared" ref="AL55:AN66" si="72">(1+AL$5)*AL54</f>
        <v>13.356196356808185</v>
      </c>
      <c r="AM55" s="10">
        <f t="shared" si="72"/>
        <v>2.5419249840383431</v>
      </c>
      <c r="AN55" s="10">
        <f t="shared" si="72"/>
        <v>0.76046509140537233</v>
      </c>
      <c r="AO55" s="7">
        <f t="shared" si="49"/>
        <v>1.8276539118654789E-2</v>
      </c>
      <c r="AP55" s="7">
        <f t="shared" si="26"/>
        <v>2.8144496824265453E-2</v>
      </c>
      <c r="AQ55" s="7">
        <f t="shared" si="26"/>
        <v>2.0372115051398465E-2</v>
      </c>
      <c r="AR55" s="1">
        <f t="shared" si="50"/>
        <v>30615.12427848711</v>
      </c>
      <c r="AS55" s="1">
        <f t="shared" si="51"/>
        <v>8767.5201899217082</v>
      </c>
      <c r="AT55" s="1">
        <f t="shared" si="52"/>
        <v>2422.8269808632976</v>
      </c>
      <c r="AU55" s="1">
        <f t="shared" si="53"/>
        <v>6123.024855697422</v>
      </c>
      <c r="AV55" s="1">
        <f t="shared" si="54"/>
        <v>1753.5040379843417</v>
      </c>
      <c r="AW55" s="1">
        <f t="shared" si="55"/>
        <v>484.56539617265958</v>
      </c>
      <c r="AX55" s="1">
        <f t="shared" si="27"/>
        <v>22813.544010014517</v>
      </c>
      <c r="AY55" s="1">
        <f t="shared" si="28"/>
        <v>2781.0772656051358</v>
      </c>
      <c r="AZ55" s="1">
        <f t="shared" si="29"/>
        <v>616.36230762631089</v>
      </c>
      <c r="BA55" s="1">
        <f t="shared" si="30"/>
        <v>10.035109674100225</v>
      </c>
      <c r="BB55" s="1">
        <f t="shared" si="31"/>
        <v>7.9305936372371315</v>
      </c>
      <c r="BC55" s="1">
        <f t="shared" si="32"/>
        <v>6.4238349523652252</v>
      </c>
      <c r="BD55" s="1">
        <f t="shared" si="33"/>
        <v>0</v>
      </c>
      <c r="BE55">
        <v>0</v>
      </c>
      <c r="BF55">
        <v>0</v>
      </c>
      <c r="BG55">
        <v>0</v>
      </c>
      <c r="BH55">
        <f t="shared" si="34"/>
        <v>0</v>
      </c>
      <c r="BI55">
        <f t="shared" si="35"/>
        <v>0</v>
      </c>
      <c r="BJ55">
        <f t="shared" si="11"/>
        <v>0</v>
      </c>
      <c r="BK55">
        <f t="shared" si="11"/>
        <v>0</v>
      </c>
      <c r="BL55">
        <f t="shared" si="12"/>
        <v>0</v>
      </c>
      <c r="BM55">
        <f t="shared" si="13"/>
        <v>0</v>
      </c>
      <c r="BN55">
        <f t="shared" si="14"/>
        <v>0</v>
      </c>
      <c r="BO55">
        <f t="shared" si="66"/>
        <v>0</v>
      </c>
      <c r="BP55">
        <f t="shared" si="67"/>
        <v>0</v>
      </c>
      <c r="BQ55">
        <f t="shared" si="68"/>
        <v>0</v>
      </c>
      <c r="BR55" s="7">
        <f t="shared" si="56"/>
        <v>-2.7435325240572683E-2</v>
      </c>
      <c r="BS55">
        <v>0</v>
      </c>
      <c r="BT55">
        <v>0</v>
      </c>
      <c r="BU55" s="8">
        <f>MAX((BU$3*climate!$I165+BU$4*climate!$I165^2+BU$5*climate!$I165^6)*(K55/K$66)^$BW$1,-99)</f>
        <v>2.8732831021332697</v>
      </c>
      <c r="BV55" s="8">
        <f>MAX((BV$3*climate!$I165+BV$4*climate!$I165^2+BV$5*climate!$I165^6)*(L55/L$66)^$BW$1,-99)</f>
        <v>1.7913795230966987</v>
      </c>
      <c r="BW55" s="8">
        <f>MAX((BW$3*climate!$I165+BW$4*climate!$I165^2+BW$5*climate!$I165^6)*(M55/M$66)^$BW$1,-99)</f>
        <v>0.75251254532796386</v>
      </c>
      <c r="BX55" s="8">
        <f>MAX((BX$3*climate!$M165+BX$4*climate!$M165^2+BX$5*climate!$M165^6)*(K55/K$66)^$BW$1,-99)</f>
        <v>2.8732831021332697</v>
      </c>
      <c r="BY55" s="8">
        <f>MAX((BY$3*climate!$M165+BY$4*climate!$M165^2+BY$5*climate!$M165^6)*(L55/L$66)^$BW$1,-99)</f>
        <v>1.7913795230966987</v>
      </c>
      <c r="BZ55" s="8">
        <f>MAX((BZ$3*climate!$M165+BZ$4*climate!$M165^2+BZ$5*climate!$M165^6)*(M55/M$66)^$BW$1,-99)</f>
        <v>0.75251254532796386</v>
      </c>
      <c r="CA55" s="8">
        <f t="shared" si="36"/>
        <v>0</v>
      </c>
      <c r="CB55" s="8">
        <f t="shared" si="37"/>
        <v>0</v>
      </c>
      <c r="CC55" s="8">
        <f t="shared" si="38"/>
        <v>0</v>
      </c>
      <c r="CD55" s="8">
        <f>MAX((CD$3*climate!$I165+CD$4*climate!$I165^2+CD$5*climate!$I165^6)*(K55/K$66)^$BW$1,-99)</f>
        <v>0.22839075769429895</v>
      </c>
      <c r="CE55" s="8">
        <f>MAX((CE$3*climate!$I165+CE$4*climate!$I165^2+CE$5*climate!$I165^6)*(L55/L$66)^$BW$1,-99)</f>
        <v>0.11567394662401394</v>
      </c>
      <c r="CF55" s="8">
        <f>MAX((CF$3*climate!$I165+CF$4*climate!$I165^2+CF$5*climate!$I165^6)*(M55/M$66)^$BW$1,-99)</f>
        <v>2.618499810718548E-2</v>
      </c>
      <c r="CG55" s="8">
        <f>MAX((CG$3*climate!$M165+CG$4*climate!$M165^2+CG$5*climate!$M165^6)*(K55/K$66)^$BW$1,-99)</f>
        <v>0.22839075769429895</v>
      </c>
      <c r="CH55" s="8">
        <f>MAX((CH$3*climate!$M165+CH$4*climate!$M165^2+CH$5*climate!$M165^6)*(L55/L$66)^$BW$1,-99)</f>
        <v>0.11567394662401394</v>
      </c>
      <c r="CI55" s="8">
        <f>MAX((CI$3*climate!$M165+CI$4*climate!$M165^2+CI$5*climate!$M165^6)*(M55/M$66)^$BW$1,-99)</f>
        <v>2.618499810718548E-2</v>
      </c>
      <c r="CJ55" s="8">
        <f t="shared" si="39"/>
        <v>0</v>
      </c>
      <c r="CK55" s="8">
        <f t="shared" si="40"/>
        <v>0</v>
      </c>
      <c r="CL55" s="8">
        <f t="shared" si="41"/>
        <v>0</v>
      </c>
    </row>
    <row r="56" spans="1:90">
      <c r="A56">
        <v>2010</v>
      </c>
      <c r="B56" s="1">
        <v>1077.9873738974209</v>
      </c>
      <c r="C56" s="1">
        <v>2542.461009242722</v>
      </c>
      <c r="D56" s="1">
        <v>3196.6339385416431</v>
      </c>
      <c r="E56" s="7">
        <f t="shared" si="42"/>
        <v>4.1079767039275961E-3</v>
      </c>
      <c r="F56" s="7">
        <f t="shared" si="18"/>
        <v>8.0929895690897702E-3</v>
      </c>
      <c r="G56" s="7">
        <f t="shared" si="19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20"/>
        <v>33497.908311059691</v>
      </c>
      <c r="L56" s="1">
        <f t="shared" si="6"/>
        <v>3170.2815815066274</v>
      </c>
      <c r="M56" s="1">
        <f t="shared" si="7"/>
        <v>954.21065377864261</v>
      </c>
      <c r="N56" s="7">
        <f t="shared" si="43"/>
        <v>2.1035151553658649E-2</v>
      </c>
      <c r="O56" s="7">
        <f t="shared" si="21"/>
        <v>3.1463911881298268E-2</v>
      </c>
      <c r="P56" s="7">
        <f t="shared" si="22"/>
        <v>3.2964305242213943E-2</v>
      </c>
      <c r="Q56" s="14">
        <v>5079.5387519999995</v>
      </c>
      <c r="R56" s="14">
        <v>4958.8462210681491</v>
      </c>
      <c r="S56" s="14">
        <v>2413.0028068733059</v>
      </c>
      <c r="T56" s="1">
        <f t="shared" si="23"/>
        <v>140.66722313574505</v>
      </c>
      <c r="U56" s="1">
        <f t="shared" si="23"/>
        <v>615.21724651535021</v>
      </c>
      <c r="V56" s="1">
        <f t="shared" si="23"/>
        <v>791.08046456154489</v>
      </c>
      <c r="W56" s="7">
        <f t="shared" si="44"/>
        <v>-8.9544220901167648E-3</v>
      </c>
      <c r="X56" s="7">
        <f t="shared" si="44"/>
        <v>1.4002194175521954E-2</v>
      </c>
      <c r="Y56" s="7">
        <f t="shared" si="44"/>
        <v>0.19202442958105226</v>
      </c>
      <c r="Z56" s="14">
        <v>12426.093929203098</v>
      </c>
      <c r="AA56" s="14">
        <v>15535.502971398784</v>
      </c>
      <c r="AB56" s="14">
        <v>4906.008529368838</v>
      </c>
      <c r="AC56" s="8">
        <f t="shared" si="70"/>
        <v>2.4463035987884711</v>
      </c>
      <c r="AD56" s="8">
        <f t="shared" si="70"/>
        <v>3.132886618946694</v>
      </c>
      <c r="AE56" s="8">
        <f t="shared" si="70"/>
        <v>2.0331549202488874</v>
      </c>
      <c r="AF56" s="7">
        <f t="shared" si="71"/>
        <v>-1.1929457972994495E-2</v>
      </c>
      <c r="AG56" s="7">
        <f t="shared" si="71"/>
        <v>1.7044304964929591E-2</v>
      </c>
      <c r="AH56" s="7">
        <f t="shared" si="71"/>
        <v>-0.11820288933631073</v>
      </c>
      <c r="AI56" s="1">
        <f t="shared" si="46"/>
        <v>48995.21192783388</v>
      </c>
      <c r="AJ56" s="1">
        <f t="shared" si="47"/>
        <v>12612.705915197685</v>
      </c>
      <c r="AK56" s="1">
        <f t="shared" si="48"/>
        <v>3505.5800949325012</v>
      </c>
      <c r="AL56" s="10">
        <f t="shared" si="72"/>
        <v>13.600301401999825</v>
      </c>
      <c r="AM56" s="10">
        <f t="shared" si="72"/>
        <v>2.6134661836791313</v>
      </c>
      <c r="AN56" s="10">
        <f t="shared" si="72"/>
        <v>0.7759573737400548</v>
      </c>
      <c r="AO56" s="7">
        <f t="shared" si="49"/>
        <v>1.8276539118654789E-2</v>
      </c>
      <c r="AP56" s="7">
        <f t="shared" si="26"/>
        <v>2.8144496824265453E-2</v>
      </c>
      <c r="AQ56" s="7">
        <f t="shared" si="26"/>
        <v>2.0372115051398465E-2</v>
      </c>
      <c r="AR56" s="1">
        <f t="shared" si="50"/>
        <v>31453.588482753064</v>
      </c>
      <c r="AS56" s="1">
        <f t="shared" si="51"/>
        <v>9153.3902788433807</v>
      </c>
      <c r="AT56" s="1">
        <f t="shared" si="52"/>
        <v>2526.6446592146908</v>
      </c>
      <c r="AU56" s="1">
        <f t="shared" si="53"/>
        <v>6290.7176965506133</v>
      </c>
      <c r="AV56" s="1">
        <f t="shared" si="54"/>
        <v>1830.6780557686761</v>
      </c>
      <c r="AW56" s="1">
        <f t="shared" si="55"/>
        <v>505.32893184293818</v>
      </c>
      <c r="AX56" s="1">
        <f t="shared" si="27"/>
        <v>23342.454091300799</v>
      </c>
      <c r="AY56" s="1">
        <f t="shared" si="28"/>
        <v>2880.1669706847506</v>
      </c>
      <c r="AZ56" s="1">
        <f t="shared" si="29"/>
        <v>632.32630518022654</v>
      </c>
      <c r="BA56" s="1">
        <f t="shared" si="30"/>
        <v>10.058029045613116</v>
      </c>
      <c r="BB56" s="1">
        <f t="shared" si="31"/>
        <v>7.9656035473816571</v>
      </c>
      <c r="BC56" s="1">
        <f t="shared" si="32"/>
        <v>6.4494055665718628</v>
      </c>
      <c r="BD56" s="1">
        <f t="shared" si="33"/>
        <v>0</v>
      </c>
      <c r="BE56">
        <v>0</v>
      </c>
      <c r="BF56">
        <v>0</v>
      </c>
      <c r="BG56">
        <v>0</v>
      </c>
      <c r="BH56">
        <f t="shared" si="34"/>
        <v>0</v>
      </c>
      <c r="BI56">
        <f t="shared" si="35"/>
        <v>0</v>
      </c>
      <c r="BJ56">
        <f t="shared" si="11"/>
        <v>0</v>
      </c>
      <c r="BK56">
        <f t="shared" si="11"/>
        <v>0</v>
      </c>
      <c r="BL56">
        <f t="shared" si="12"/>
        <v>0</v>
      </c>
      <c r="BM56">
        <f t="shared" si="13"/>
        <v>0</v>
      </c>
      <c r="BN56">
        <f t="shared" si="14"/>
        <v>0</v>
      </c>
      <c r="BO56">
        <f t="shared" si="66"/>
        <v>0</v>
      </c>
      <c r="BP56">
        <f t="shared" si="67"/>
        <v>0</v>
      </c>
      <c r="BQ56">
        <f t="shared" si="68"/>
        <v>0</v>
      </c>
      <c r="BR56" s="7">
        <f t="shared" si="56"/>
        <v>2.9263695925866751E-2</v>
      </c>
      <c r="BS56">
        <v>0</v>
      </c>
      <c r="BT56">
        <v>0</v>
      </c>
      <c r="BU56" s="8">
        <f>MAX((BU$3*climate!$I166+BU$4*climate!$I166^2+BU$5*climate!$I166^6)*(K56/K$66)^$BW$1,-99)</f>
        <v>2.9034434744795354</v>
      </c>
      <c r="BV56" s="8">
        <f>MAX((BV$3*climate!$I166+BV$4*climate!$I166^2+BV$5*climate!$I166^6)*(L56/L$66)^$BW$1,-99)</f>
        <v>1.8011742689023542</v>
      </c>
      <c r="BW56" s="8">
        <f>MAX((BW$3*climate!$I166+BW$4*climate!$I166^2+BW$5*climate!$I166^6)*(M56/M$66)^$BW$1,-99)</f>
        <v>0.75172382470961008</v>
      </c>
      <c r="BX56" s="8">
        <f>MAX((BX$3*climate!$M166+BX$4*climate!$M166^2+BX$5*climate!$M166^6)*(K56/K$66)^$BW$1,-99)</f>
        <v>2.9034434744795354</v>
      </c>
      <c r="BY56" s="8">
        <f>MAX((BY$3*climate!$M166+BY$4*climate!$M166^2+BY$5*climate!$M166^6)*(L56/L$66)^$BW$1,-99)</f>
        <v>1.8011742689023542</v>
      </c>
      <c r="BZ56" s="8">
        <f>MAX((BZ$3*climate!$M166+BZ$4*climate!$M166^2+BZ$5*climate!$M166^6)*(M56/M$66)^$BW$1,-99)</f>
        <v>0.75172382470961008</v>
      </c>
      <c r="CA56" s="8">
        <f t="shared" si="36"/>
        <v>0</v>
      </c>
      <c r="CB56" s="8">
        <f t="shared" si="37"/>
        <v>0</v>
      </c>
      <c r="CC56" s="8">
        <f t="shared" si="38"/>
        <v>0</v>
      </c>
      <c r="CD56" s="8">
        <f>MAX((CD$3*climate!$I166+CD$4*climate!$I166^2+CD$5*climate!$I166^6)*(K56/K$66)^$BW$1,-99)</f>
        <v>0.23809248564807942</v>
      </c>
      <c r="CE56" s="8">
        <f>MAX((CE$3*climate!$I166+CE$4*climate!$I166^2+CE$5*climate!$I166^6)*(L56/L$66)^$BW$1,-99)</f>
        <v>0.12024141442184787</v>
      </c>
      <c r="CF56" s="8">
        <f>MAX((CF$3*climate!$I166+CF$4*climate!$I166^2+CF$5*climate!$I166^6)*(M56/M$66)^$BW$1,-99)</f>
        <v>2.7158880848303993E-2</v>
      </c>
      <c r="CG56" s="8">
        <f>MAX((CG$3*climate!$M166+CG$4*climate!$M166^2+CG$5*climate!$M166^6)*(K56/K$66)^$BW$1,-99)</f>
        <v>0.23809248564807942</v>
      </c>
      <c r="CH56" s="8">
        <f>MAX((CH$3*climate!$M166+CH$4*climate!$M166^2+CH$5*climate!$M166^6)*(L56/L$66)^$BW$1,-99)</f>
        <v>0.12024141442184787</v>
      </c>
      <c r="CI56" s="8">
        <f>MAX((CI$3*climate!$M166+CI$4*climate!$M166^2+CI$5*climate!$M166^6)*(M56/M$66)^$BW$1,-99)</f>
        <v>2.7158880848303993E-2</v>
      </c>
      <c r="CJ56" s="8">
        <f t="shared" si="39"/>
        <v>0</v>
      </c>
      <c r="CK56" s="8">
        <f t="shared" si="40"/>
        <v>0</v>
      </c>
      <c r="CL56" s="8">
        <f t="shared" si="41"/>
        <v>0</v>
      </c>
    </row>
    <row r="57" spans="1:90">
      <c r="A57">
        <f>1+A56</f>
        <v>2011</v>
      </c>
      <c r="B57" s="14">
        <v>1086.1514973358185</v>
      </c>
      <c r="C57" s="14">
        <v>2573.0020199977989</v>
      </c>
      <c r="D57" s="14">
        <v>3289.411198061528</v>
      </c>
      <c r="E57" s="7">
        <f t="shared" ref="E57:E66" si="73">B57/B56-1</f>
        <v>7.5734870705215229E-3</v>
      </c>
      <c r="F57" s="7">
        <f t="shared" ref="F57:F66" si="74">C57/C56-1</f>
        <v>1.2012381170861675E-2</v>
      </c>
      <c r="G57" s="7">
        <f t="shared" ref="G57:G66" si="75">D57/D56-1</f>
        <v>2.9023423170627893E-2</v>
      </c>
      <c r="H57" s="14">
        <v>37249.479996573617</v>
      </c>
      <c r="I57" s="14">
        <v>8725.1960123407407</v>
      </c>
      <c r="J57" s="14">
        <v>3227.7819018334785</v>
      </c>
      <c r="K57" s="1">
        <f t="shared" ref="K57:K120" si="76">H57/B57*1000</f>
        <v>34294.921185434549</v>
      </c>
      <c r="L57" s="1">
        <f t="shared" ref="L57:L120" si="77">I57/C57*1000</f>
        <v>3391.0568062236516</v>
      </c>
      <c r="M57" s="1">
        <f t="shared" ref="M57:M120" si="78">J57/D57*1000</f>
        <v>981.26433804798614</v>
      </c>
      <c r="N57" s="7">
        <f t="shared" ref="N57:N66" si="79">K57/K56-1</f>
        <v>2.3792914679144683E-2</v>
      </c>
      <c r="O57" s="7">
        <f t="shared" ref="O57:O66" si="80">L57/L56-1</f>
        <v>6.9638995477526056E-2</v>
      </c>
      <c r="P57" s="7">
        <f t="shared" si="22"/>
        <v>2.8351899197742059E-2</v>
      </c>
      <c r="Q57" s="14">
        <v>5100.3539898026083</v>
      </c>
      <c r="R57" s="14">
        <v>5228.4997481336923</v>
      </c>
      <c r="S57" s="14">
        <v>2277.0639416787467</v>
      </c>
      <c r="T57" s="1">
        <f t="shared" ref="T57:V66" si="81">Q57/H57*1000</f>
        <v>136.92416619699827</v>
      </c>
      <c r="U57" s="1">
        <f t="shared" si="81"/>
        <v>599.24152314040941</v>
      </c>
      <c r="V57" s="1">
        <f t="shared" si="81"/>
        <v>705.4578069185236</v>
      </c>
      <c r="W57" s="7">
        <f t="shared" ref="W57:Y66" si="82">T57/T56-1</f>
        <v>-2.6609304252311117E-2</v>
      </c>
      <c r="X57" s="7">
        <f t="shared" si="82"/>
        <v>-2.5967613010572821E-2</v>
      </c>
      <c r="Y57" s="7">
        <f t="shared" si="82"/>
        <v>-0.1082350803473292</v>
      </c>
      <c r="Z57" s="14">
        <v>12368.189596767896</v>
      </c>
      <c r="AA57" s="14">
        <v>16627.605336401368</v>
      </c>
      <c r="AB57" s="14">
        <v>5133.5252910555</v>
      </c>
      <c r="AC57" s="8">
        <f t="shared" si="70"/>
        <v>2.4249668986694322</v>
      </c>
      <c r="AD57" s="8">
        <f t="shared" si="70"/>
        <v>3.1801866954926363</v>
      </c>
      <c r="AE57" s="8">
        <f t="shared" si="70"/>
        <v>2.2544493358718993</v>
      </c>
      <c r="AF57" s="7">
        <f t="shared" si="71"/>
        <v>-8.7220164045075377E-3</v>
      </c>
      <c r="AG57" s="7">
        <f t="shared" si="71"/>
        <v>1.5097921597253761E-2</v>
      </c>
      <c r="AH57" s="7">
        <f t="shared" si="71"/>
        <v>0.10884286948282429</v>
      </c>
      <c r="AI57" s="1">
        <f t="shared" ref="AI57:AI120" si="83">(1-$AI$5)*AI56+AU56</f>
        <v>50386.408431601107</v>
      </c>
      <c r="AJ57" s="1">
        <f t="shared" ref="AJ57:AJ120" si="84">(1-$AI$5)*AJ56+AV56</f>
        <v>13182.113379446593</v>
      </c>
      <c r="AK57" s="1">
        <f t="shared" ref="AK57:AK120" si="85">(1-$AI$5)*AK56+AW56</f>
        <v>3660.3510172821893</v>
      </c>
      <c r="AL57" s="10">
        <f t="shared" si="72"/>
        <v>13.84886784259897</v>
      </c>
      <c r="AM57" s="10">
        <f t="shared" si="72"/>
        <v>2.6870208743860138</v>
      </c>
      <c r="AN57" s="10">
        <f t="shared" si="72"/>
        <v>0.79176526663286817</v>
      </c>
      <c r="AO57" s="7">
        <f>AO$5*AO56</f>
        <v>1.8093773727468242E-2</v>
      </c>
      <c r="AP57" s="7">
        <f>AP$5*AP56</f>
        <v>2.7863051856022798E-2</v>
      </c>
      <c r="AQ57" s="7">
        <f>AQ$5*AQ56</f>
        <v>2.0168393900884481E-2</v>
      </c>
      <c r="AR57" s="1">
        <f t="shared" ref="AR57:AR65" si="86">AL57*AI57^$AR$5*B57^(1-$AR$5)</f>
        <v>32403.302534966024</v>
      </c>
      <c r="AS57" s="1">
        <f t="shared" ref="AS57:AS66" si="87">AM57*AJ57^$AR$5*C57^(1-$AR$5)</f>
        <v>9585.6187240369363</v>
      </c>
      <c r="AT57" s="1">
        <f t="shared" ref="AT57:AT65" si="88">AN57*AK57^$AR$5*D57^(1-$AR$5)</f>
        <v>2660.6976517752159</v>
      </c>
      <c r="AU57" s="1">
        <f t="shared" ref="AU57:AU120" si="89">$AU$5*AR57</f>
        <v>6480.6605069932048</v>
      </c>
      <c r="AV57" s="1">
        <f t="shared" ref="AV57:AV120" si="90">$AU$5*AS57</f>
        <v>1917.1237448073873</v>
      </c>
      <c r="AW57" s="1">
        <f t="shared" ref="AW57:AW120" si="91">$AU$5*AT57</f>
        <v>532.13953035504323</v>
      </c>
      <c r="AX57" s="1">
        <f t="shared" si="27"/>
        <v>23866.506736452073</v>
      </c>
      <c r="AY57" s="1">
        <f t="shared" si="28"/>
        <v>2980.3688141823181</v>
      </c>
      <c r="AZ57" s="1">
        <f t="shared" si="29"/>
        <v>647.09396097226954</v>
      </c>
      <c r="BA57" s="1">
        <f t="shared" si="30"/>
        <v>10.080231363271531</v>
      </c>
      <c r="BB57" s="1">
        <f t="shared" si="31"/>
        <v>7.9998023349898526</v>
      </c>
      <c r="BC57" s="1">
        <f t="shared" si="32"/>
        <v>6.4724915095707001</v>
      </c>
      <c r="BD57" s="1">
        <f t="shared" si="33"/>
        <v>0</v>
      </c>
      <c r="BE57">
        <v>0</v>
      </c>
      <c r="BF57">
        <v>0</v>
      </c>
      <c r="BG57">
        <v>0</v>
      </c>
      <c r="BH57">
        <f t="shared" si="34"/>
        <v>0</v>
      </c>
      <c r="BI57">
        <f t="shared" si="35"/>
        <v>0</v>
      </c>
      <c r="BJ57">
        <f t="shared" si="11"/>
        <v>0</v>
      </c>
      <c r="BK57">
        <f t="shared" si="11"/>
        <v>0</v>
      </c>
      <c r="BL57">
        <f t="shared" si="12"/>
        <v>0</v>
      </c>
      <c r="BM57">
        <f t="shared" si="13"/>
        <v>0</v>
      </c>
      <c r="BN57">
        <f t="shared" si="14"/>
        <v>0</v>
      </c>
      <c r="BO57">
        <f t="shared" si="66"/>
        <v>0</v>
      </c>
      <c r="BP57">
        <f t="shared" si="67"/>
        <v>0</v>
      </c>
      <c r="BQ57">
        <f t="shared" si="68"/>
        <v>0</v>
      </c>
      <c r="BR57" s="7">
        <f t="shared" si="56"/>
        <v>4.1963540703887858E-2</v>
      </c>
      <c r="BS57">
        <v>0</v>
      </c>
      <c r="BT57">
        <v>0</v>
      </c>
      <c r="BU57" s="8">
        <f>MAX((BU$3*climate!$I167+BU$4*climate!$I167^2+BU$5*climate!$I167^6)*(K57/K$66)^$BW$1,-99)</f>
        <v>2.9310795991118326</v>
      </c>
      <c r="BV57" s="8">
        <f>MAX((BV$3*climate!$I167+BV$4*climate!$I167^2+BV$5*climate!$I167^6)*(L57/L$66)^$BW$1,-99)</f>
        <v>1.7939378100105967</v>
      </c>
      <c r="BW57" s="8">
        <f>MAX((BW$3*climate!$I167+BW$4*climate!$I167^2+BW$5*climate!$I167^6)*(M57/M$66)^$BW$1,-99)</f>
        <v>0.75125311731864086</v>
      </c>
      <c r="BX57" s="8">
        <f>MAX((BX$3*climate!$M167+BX$4*climate!$M167^2+BX$5*climate!$M167^6)*(K57/K$66)^$BW$1,-99)</f>
        <v>2.9310795991118326</v>
      </c>
      <c r="BY57" s="8">
        <f>MAX((BY$3*climate!$M167+BY$4*climate!$M167^2+BY$5*climate!$M167^6)*(L57/L$66)^$BW$1,-99)</f>
        <v>1.7939378100105967</v>
      </c>
      <c r="BZ57" s="8">
        <f>MAX((BZ$3*climate!$M167+BZ$4*climate!$M167^2+BZ$5*climate!$M167^6)*(M57/M$66)^$BW$1,-99)</f>
        <v>0.75125311731864086</v>
      </c>
      <c r="CA57" s="8">
        <f t="shared" si="36"/>
        <v>0</v>
      </c>
      <c r="CB57" s="8">
        <f t="shared" si="37"/>
        <v>0</v>
      </c>
      <c r="CC57" s="8">
        <f t="shared" si="38"/>
        <v>0</v>
      </c>
      <c r="CD57" s="8">
        <f>MAX((CD$3*climate!$I167+CD$4*climate!$I167^2+CD$5*climate!$I167^6)*(K57/K$66)^$BW$1,-99)</f>
        <v>0.24800054905576985</v>
      </c>
      <c r="CE57" s="8">
        <f>MAX((CE$3*climate!$I167+CE$4*climate!$I167^2+CE$5*climate!$I167^6)*(L57/L$66)^$BW$1,-99)</f>
        <v>0.12383555637945909</v>
      </c>
      <c r="CF57" s="8">
        <f>MAX((CF$3*climate!$I167+CF$4*climate!$I167^2+CF$5*climate!$I167^6)*(M57/M$66)^$BW$1,-99)</f>
        <v>2.8190055345436425E-2</v>
      </c>
      <c r="CG57" s="8">
        <f>MAX((CG$3*climate!$M167+CG$4*climate!$M167^2+CG$5*climate!$M167^6)*(K57/K$66)^$BW$1,-99)</f>
        <v>0.24800054905576985</v>
      </c>
      <c r="CH57" s="8">
        <f>MAX((CH$3*climate!$M167+CH$4*climate!$M167^2+CH$5*climate!$M167^6)*(L57/L$66)^$BW$1,-99)</f>
        <v>0.12383555637945909</v>
      </c>
      <c r="CI57" s="8">
        <f>MAX((CI$3*climate!$M167+CI$4*climate!$M167^2+CI$5*climate!$M167^6)*(M57/M$66)^$BW$1,-99)</f>
        <v>2.8190055345436425E-2</v>
      </c>
      <c r="CJ57" s="8">
        <f t="shared" si="39"/>
        <v>0</v>
      </c>
      <c r="CK57" s="8">
        <f t="shared" si="40"/>
        <v>0</v>
      </c>
      <c r="CL57" s="8">
        <f t="shared" si="41"/>
        <v>0</v>
      </c>
    </row>
    <row r="58" spans="1:90">
      <c r="A58">
        <f t="shared" ref="A58:A121" si="92">1+A57</f>
        <v>2012</v>
      </c>
      <c r="B58" s="14">
        <v>1094.7549607685755</v>
      </c>
      <c r="C58" s="14">
        <v>2603.4024572860399</v>
      </c>
      <c r="D58" s="14">
        <v>3384.501180321442</v>
      </c>
      <c r="E58" s="7">
        <f t="shared" si="73"/>
        <v>7.9210528677262637E-3</v>
      </c>
      <c r="F58" s="7">
        <f t="shared" si="74"/>
        <v>1.1815162620147035E-2</v>
      </c>
      <c r="G58" s="7">
        <f t="shared" si="75"/>
        <v>2.8907903735462259E-2</v>
      </c>
      <c r="H58" s="14">
        <v>38276.537103308146</v>
      </c>
      <c r="I58" s="14">
        <v>9503.7151568449626</v>
      </c>
      <c r="J58" s="14">
        <v>3425.8523434848325</v>
      </c>
      <c r="K58" s="1">
        <f t="shared" si="76"/>
        <v>34963.565797807401</v>
      </c>
      <c r="L58" s="1">
        <f t="shared" si="77"/>
        <v>3650.4978822030721</v>
      </c>
      <c r="M58" s="1">
        <f t="shared" si="78"/>
        <v>1012.2178013716821</v>
      </c>
      <c r="N58" s="7">
        <f t="shared" si="79"/>
        <v>1.949689893606843E-2</v>
      </c>
      <c r="O58" s="7">
        <f t="shared" si="80"/>
        <v>7.6507440247908898E-2</v>
      </c>
      <c r="P58" s="7">
        <f t="shared" si="22"/>
        <v>3.1544469847208711E-2</v>
      </c>
      <c r="Q58" s="14">
        <v>5137.8688229266909</v>
      </c>
      <c r="R58" s="14">
        <v>5487.4313898213768</v>
      </c>
      <c r="S58" s="14">
        <v>2171.5226675609906</v>
      </c>
      <c r="T58" s="1">
        <f t="shared" si="81"/>
        <v>134.23024159838738</v>
      </c>
      <c r="U58" s="1">
        <f t="shared" si="81"/>
        <v>577.39855406641743</v>
      </c>
      <c r="V58" s="1">
        <f t="shared" si="81"/>
        <v>633.86347391495644</v>
      </c>
      <c r="W58" s="7">
        <f t="shared" si="82"/>
        <v>-1.9674573696034314E-2</v>
      </c>
      <c r="X58" s="7">
        <f t="shared" si="82"/>
        <v>-3.6451027224416732E-2</v>
      </c>
      <c r="Y58" s="7">
        <f t="shared" si="82"/>
        <v>-0.10148634305472493</v>
      </c>
      <c r="Z58" s="14">
        <v>12526.448205641973</v>
      </c>
      <c r="AA58" s="14">
        <v>17676.391557422059</v>
      </c>
      <c r="AB58" s="14">
        <v>4999.6613811007473</v>
      </c>
      <c r="AC58" s="8">
        <f t="shared" si="70"/>
        <v>2.4380630641532255</v>
      </c>
      <c r="AD58" s="8">
        <f t="shared" si="70"/>
        <v>3.2212505818678583</v>
      </c>
      <c r="AE58" s="8">
        <f t="shared" si="70"/>
        <v>2.3023758654641462</v>
      </c>
      <c r="AF58" s="7">
        <f t="shared" si="71"/>
        <v>5.4005543296196112E-3</v>
      </c>
      <c r="AG58" s="7">
        <f t="shared" si="71"/>
        <v>1.2912413737666162E-2</v>
      </c>
      <c r="AH58" s="7">
        <f t="shared" si="71"/>
        <v>2.1258641225446517E-2</v>
      </c>
      <c r="AI58" s="1">
        <f t="shared" si="83"/>
        <v>51828.428095434203</v>
      </c>
      <c r="AJ58" s="1">
        <f t="shared" si="84"/>
        <v>13781.025786309323</v>
      </c>
      <c r="AK58" s="1">
        <f t="shared" si="85"/>
        <v>3826.4554459090141</v>
      </c>
      <c r="AL58" s="10">
        <f t="shared" si="72"/>
        <v>14.10197721747331</v>
      </c>
      <c r="AM58" s="10">
        <f t="shared" si="72"/>
        <v>2.7626457248519061</v>
      </c>
      <c r="AN58" s="10">
        <f t="shared" si="72"/>
        <v>0.80789519973841417</v>
      </c>
      <c r="AO58" s="7">
        <f t="shared" ref="AO58:AQ73" si="93">AO$5*AO57</f>
        <v>1.7912835990193561E-2</v>
      </c>
      <c r="AP58" s="7">
        <f t="shared" si="93"/>
        <v>2.758442133746257E-2</v>
      </c>
      <c r="AQ58" s="7">
        <f t="shared" si="93"/>
        <v>1.9966709961875637E-2</v>
      </c>
      <c r="AR58" s="1">
        <f t="shared" si="86"/>
        <v>33392.363060641597</v>
      </c>
      <c r="AS58" s="1">
        <f t="shared" si="87"/>
        <v>10037.245647008798</v>
      </c>
      <c r="AT58" s="1">
        <f t="shared" si="88"/>
        <v>2802.2707636536306</v>
      </c>
      <c r="AU58" s="1">
        <f t="shared" si="89"/>
        <v>6678.4726121283202</v>
      </c>
      <c r="AV58" s="1">
        <f t="shared" si="90"/>
        <v>2007.4491294017598</v>
      </c>
      <c r="AW58" s="1">
        <f t="shared" si="91"/>
        <v>560.45415273072615</v>
      </c>
      <c r="AX58" s="1">
        <f t="shared" si="27"/>
        <v>24401.707601999558</v>
      </c>
      <c r="AY58" s="1">
        <f t="shared" si="28"/>
        <v>3084.3469841300807</v>
      </c>
      <c r="AZ58" s="1">
        <f t="shared" si="29"/>
        <v>662.37725782385121</v>
      </c>
      <c r="BA58" s="1">
        <f t="shared" si="30"/>
        <v>10.102408392521056</v>
      </c>
      <c r="BB58" s="1">
        <f t="shared" si="31"/>
        <v>8.0340952394211467</v>
      </c>
      <c r="BC58" s="1">
        <f t="shared" si="32"/>
        <v>6.4958352694862658</v>
      </c>
      <c r="BD58" s="1">
        <f t="shared" si="33"/>
        <v>0</v>
      </c>
      <c r="BE58">
        <v>0</v>
      </c>
      <c r="BF58">
        <v>0</v>
      </c>
      <c r="BG58">
        <v>0</v>
      </c>
      <c r="BH58">
        <f t="shared" si="34"/>
        <v>0</v>
      </c>
      <c r="BI58">
        <f t="shared" si="35"/>
        <v>0</v>
      </c>
      <c r="BJ58">
        <f t="shared" si="11"/>
        <v>0</v>
      </c>
      <c r="BK58">
        <f t="shared" si="11"/>
        <v>0</v>
      </c>
      <c r="BL58">
        <f t="shared" si="12"/>
        <v>0</v>
      </c>
      <c r="BM58">
        <f t="shared" si="13"/>
        <v>0</v>
      </c>
      <c r="BN58">
        <f t="shared" si="14"/>
        <v>0</v>
      </c>
      <c r="BO58">
        <f t="shared" si="66"/>
        <v>0</v>
      </c>
      <c r="BP58">
        <f t="shared" si="67"/>
        <v>0</v>
      </c>
      <c r="BQ58">
        <f t="shared" si="68"/>
        <v>0</v>
      </c>
      <c r="BR58" s="7">
        <f t="shared" si="56"/>
        <v>4.072249188291921E-2</v>
      </c>
      <c r="BS58">
        <v>0</v>
      </c>
      <c r="BT58">
        <v>0</v>
      </c>
      <c r="BU58" s="8">
        <f>MAX((BU$3*climate!$I168+BU$4*climate!$I168^2+BU$5*climate!$I168^6)*(K58/K$66)^$BW$1,-99)</f>
        <v>2.9612133950809323</v>
      </c>
      <c r="BV58" s="8">
        <f>MAX((BV$3*climate!$I168+BV$4*climate!$I168^2+BV$5*climate!$I168^6)*(L58/L$66)^$BW$1,-99)</f>
        <v>1.783157728243445</v>
      </c>
      <c r="BW58" s="8">
        <f>MAX((BW$3*climate!$I168+BW$4*climate!$I168^2+BW$5*climate!$I168^6)*(M58/M$66)^$BW$1,-99)</f>
        <v>0.74965438130505702</v>
      </c>
      <c r="BX58" s="8">
        <f>MAX((BX$3*climate!$M168+BX$4*climate!$M168^2+BX$5*climate!$M168^6)*(K58/K$66)^$BW$1,-99)</f>
        <v>2.9612133950809323</v>
      </c>
      <c r="BY58" s="8">
        <f>MAX((BY$3*climate!$M168+BY$4*climate!$M168^2+BY$5*climate!$M168^6)*(L58/L$66)^$BW$1,-99)</f>
        <v>1.783157728243445</v>
      </c>
      <c r="BZ58" s="8">
        <f>MAX((BZ$3*climate!$M168+BZ$4*climate!$M168^2+BZ$5*climate!$M168^6)*(M58/M$66)^$BW$1,-99)</f>
        <v>0.74965438130505702</v>
      </c>
      <c r="CA58" s="8">
        <f t="shared" si="36"/>
        <v>0</v>
      </c>
      <c r="CB58" s="8">
        <f t="shared" si="37"/>
        <v>0</v>
      </c>
      <c r="CC58" s="8">
        <f t="shared" si="38"/>
        <v>0</v>
      </c>
      <c r="CD58" s="8">
        <f>MAX((CD$3*climate!$I168+CD$4*climate!$I168^2+CD$5*climate!$I168^6)*(K58/K$66)^$BW$1,-99)</f>
        <v>0.25855686235438091</v>
      </c>
      <c r="CE58" s="8">
        <f>MAX((CE$3*climate!$I168+CE$4*climate!$I168^2+CE$5*climate!$I168^6)*(L58/L$66)^$BW$1,-99)</f>
        <v>0.12731105208345664</v>
      </c>
      <c r="CF58" s="8">
        <f>MAX((CF$3*climate!$I168+CF$4*climate!$I168^2+CF$5*climate!$I168^6)*(M58/M$66)^$BW$1,-99)</f>
        <v>2.9226695328327626E-2</v>
      </c>
      <c r="CG58" s="8">
        <f>MAX((CG$3*climate!$M168+CG$4*climate!$M168^2+CG$5*climate!$M168^6)*(K58/K$66)^$BW$1,-99)</f>
        <v>0.25855686235438091</v>
      </c>
      <c r="CH58" s="8">
        <f>MAX((CH$3*climate!$M168+CH$4*climate!$M168^2+CH$5*climate!$M168^6)*(L58/L$66)^$BW$1,-99)</f>
        <v>0.12731105208345664</v>
      </c>
      <c r="CI58" s="8">
        <f>MAX((CI$3*climate!$M168+CI$4*climate!$M168^2+CI$5*climate!$M168^6)*(M58/M$66)^$BW$1,-99)</f>
        <v>2.9226695328327626E-2</v>
      </c>
      <c r="CJ58" s="8">
        <f t="shared" si="39"/>
        <v>0</v>
      </c>
      <c r="CK58" s="8">
        <f t="shared" si="40"/>
        <v>0</v>
      </c>
      <c r="CL58" s="8">
        <f t="shared" si="41"/>
        <v>0</v>
      </c>
    </row>
    <row r="59" spans="1:90">
      <c r="A59">
        <f t="shared" si="92"/>
        <v>2013</v>
      </c>
      <c r="B59" s="14">
        <v>1103.9272237495825</v>
      </c>
      <c r="C59" s="14">
        <v>2634.0805909627647</v>
      </c>
      <c r="D59" s="14">
        <v>3481.2582181991834</v>
      </c>
      <c r="E59" s="7">
        <f t="shared" si="73"/>
        <v>8.3783707858857692E-3</v>
      </c>
      <c r="F59" s="7">
        <f t="shared" si="74"/>
        <v>1.1783861381426952E-2</v>
      </c>
      <c r="G59" s="7">
        <f t="shared" si="75"/>
        <v>2.8588271276227539E-2</v>
      </c>
      <c r="H59" s="14">
        <v>38432.580399467297</v>
      </c>
      <c r="I59" s="14">
        <v>10071.513656287792</v>
      </c>
      <c r="J59" s="14">
        <v>3614.2105643252821</v>
      </c>
      <c r="K59" s="1">
        <f t="shared" si="76"/>
        <v>34814.414911272666</v>
      </c>
      <c r="L59" s="1">
        <f t="shared" si="77"/>
        <v>3823.5404379205511</v>
      </c>
      <c r="M59" s="1">
        <f t="shared" si="78"/>
        <v>1038.1908889811896</v>
      </c>
      <c r="N59" s="7">
        <f t="shared" si="79"/>
        <v>-4.2658946000321274E-3</v>
      </c>
      <c r="O59" s="7">
        <f t="shared" si="80"/>
        <v>4.7402453391658383E-2</v>
      </c>
      <c r="P59" s="7">
        <f t="shared" si="22"/>
        <v>2.5659583910014883E-2</v>
      </c>
      <c r="Q59" s="14">
        <v>5104.2057618901972</v>
      </c>
      <c r="R59" s="14">
        <v>5667.5977521249652</v>
      </c>
      <c r="S59" s="14">
        <v>2203.0001292286133</v>
      </c>
      <c r="T59" s="1">
        <f t="shared" si="81"/>
        <v>132.80934324048002</v>
      </c>
      <c r="U59" s="1">
        <f t="shared" si="81"/>
        <v>562.7354482696453</v>
      </c>
      <c r="V59" s="1">
        <f t="shared" si="81"/>
        <v>609.53840126906937</v>
      </c>
      <c r="W59" s="7">
        <f t="shared" si="82"/>
        <v>-1.0585530808762456E-2</v>
      </c>
      <c r="X59" s="7">
        <f t="shared" si="82"/>
        <v>-2.5395120395617532E-2</v>
      </c>
      <c r="Y59" s="7">
        <f t="shared" si="82"/>
        <v>-3.8375886365003997E-2</v>
      </c>
      <c r="Z59" s="14">
        <v>12277.514399077578</v>
      </c>
      <c r="AA59" s="14">
        <v>18249.392698942196</v>
      </c>
      <c r="AB59" s="14">
        <v>5397.102292051678</v>
      </c>
      <c r="AC59" s="8">
        <f t="shared" si="70"/>
        <v>2.4053721522642828</v>
      </c>
      <c r="AD59" s="8">
        <f t="shared" si="70"/>
        <v>3.2199519967873358</v>
      </c>
      <c r="AE59" s="8">
        <f t="shared" si="70"/>
        <v>2.449887415095835</v>
      </c>
      <c r="AF59" s="7">
        <f t="shared" si="71"/>
        <v>-1.3408558773395307E-2</v>
      </c>
      <c r="AG59" s="7">
        <f t="shared" si="71"/>
        <v>-4.0313072439379649E-4</v>
      </c>
      <c r="AH59" s="7">
        <f t="shared" si="71"/>
        <v>6.4069273763843526E-2</v>
      </c>
      <c r="AI59" s="1">
        <f t="shared" si="83"/>
        <v>53324.057898019106</v>
      </c>
      <c r="AJ59" s="1">
        <f t="shared" si="84"/>
        <v>14410.372337080149</v>
      </c>
      <c r="AK59" s="1">
        <f t="shared" si="85"/>
        <v>4004.2640540488387</v>
      </c>
      <c r="AL59" s="10">
        <f t="shared" si="72"/>
        <v>14.35971255573884</v>
      </c>
      <c r="AM59" s="10">
        <f t="shared" si="72"/>
        <v>2.8403989986815712</v>
      </c>
      <c r="AN59" s="10">
        <f t="shared" si="72"/>
        <v>0.82435373369695764</v>
      </c>
      <c r="AO59" s="7">
        <f t="shared" si="93"/>
        <v>1.7733707630291626E-2</v>
      </c>
      <c r="AP59" s="7">
        <f t="shared" si="93"/>
        <v>2.7308577124087945E-2</v>
      </c>
      <c r="AQ59" s="7">
        <f t="shared" si="93"/>
        <v>1.9767042862256879E-2</v>
      </c>
      <c r="AR59" s="1">
        <f t="shared" si="86"/>
        <v>34425.696814948424</v>
      </c>
      <c r="AS59" s="1">
        <f t="shared" si="87"/>
        <v>10510.361119513449</v>
      </c>
      <c r="AT59" s="1">
        <f t="shared" si="88"/>
        <v>2951.2577545464665</v>
      </c>
      <c r="AU59" s="1">
        <f t="shared" si="89"/>
        <v>6885.1393629896847</v>
      </c>
      <c r="AV59" s="1">
        <f t="shared" si="90"/>
        <v>2102.07222390269</v>
      </c>
      <c r="AW59" s="1">
        <f t="shared" si="91"/>
        <v>590.25155090929331</v>
      </c>
      <c r="AX59" s="1">
        <f t="shared" si="27"/>
        <v>24947.801684258586</v>
      </c>
      <c r="AY59" s="1">
        <f t="shared" si="28"/>
        <v>3192.1152771326192</v>
      </c>
      <c r="AZ59" s="1">
        <f t="shared" si="29"/>
        <v>678.20484883723907</v>
      </c>
      <c r="BA59" s="1">
        <f t="shared" si="30"/>
        <v>10.124540988450502</v>
      </c>
      <c r="BB59" s="1">
        <f t="shared" si="31"/>
        <v>8.068439072307509</v>
      </c>
      <c r="BC59" s="1">
        <f t="shared" si="32"/>
        <v>6.5194493792343069</v>
      </c>
      <c r="BD59" s="1">
        <f t="shared" si="33"/>
        <v>0</v>
      </c>
      <c r="BE59">
        <v>0</v>
      </c>
      <c r="BF59">
        <v>0</v>
      </c>
      <c r="BG59">
        <v>0</v>
      </c>
      <c r="BH59">
        <f t="shared" si="34"/>
        <v>0</v>
      </c>
      <c r="BI59">
        <f t="shared" si="35"/>
        <v>0</v>
      </c>
      <c r="BJ59">
        <f t="shared" si="11"/>
        <v>0</v>
      </c>
      <c r="BK59">
        <f t="shared" si="11"/>
        <v>0</v>
      </c>
      <c r="BL59">
        <f t="shared" si="12"/>
        <v>0</v>
      </c>
      <c r="BM59">
        <f t="shared" si="13"/>
        <v>0</v>
      </c>
      <c r="BN59">
        <f t="shared" si="14"/>
        <v>0</v>
      </c>
      <c r="BO59">
        <f t="shared" si="66"/>
        <v>0</v>
      </c>
      <c r="BP59">
        <f t="shared" si="67"/>
        <v>0</v>
      </c>
      <c r="BQ59">
        <f t="shared" si="68"/>
        <v>0</v>
      </c>
      <c r="BR59" s="7">
        <f t="shared" si="56"/>
        <v>1.7814282564614814E-2</v>
      </c>
      <c r="BS59">
        <v>0</v>
      </c>
      <c r="BT59">
        <v>0</v>
      </c>
      <c r="BU59" s="8">
        <f>MAX((BU$3*climate!$I169+BU$4*climate!$I169^2+BU$5*climate!$I169^6)*(K59/K$66)^$BW$1,-99)</f>
        <v>3.0084657360192111</v>
      </c>
      <c r="BV59" s="8">
        <f>MAX((BV$3*climate!$I169+BV$4*climate!$I169^2+BV$5*climate!$I169^6)*(L59/L$66)^$BW$1,-99)</f>
        <v>1.7839039352645583</v>
      </c>
      <c r="BW59" s="8">
        <f>MAX((BW$3*climate!$I169+BW$4*climate!$I169^2+BW$5*climate!$I169^6)*(M59/M$66)^$BW$1,-99)</f>
        <v>0.74855768949467016</v>
      </c>
      <c r="BX59" s="8">
        <f>MAX((BX$3*climate!$M169+BX$4*climate!$M169^2+BX$5*climate!$M169^6)*(K59/K$66)^$BW$1,-99)</f>
        <v>3.0084657360192111</v>
      </c>
      <c r="BY59" s="8">
        <f>MAX((BY$3*climate!$M169+BY$4*climate!$M169^2+BY$5*climate!$M169^6)*(L59/L$66)^$BW$1,-99)</f>
        <v>1.7839039352645583</v>
      </c>
      <c r="BZ59" s="8">
        <f>MAX((BZ$3*climate!$M169+BZ$4*climate!$M169^2+BZ$5*climate!$M169^6)*(M59/M$66)^$BW$1,-99)</f>
        <v>0.74855768949467016</v>
      </c>
      <c r="CA59" s="8">
        <f t="shared" si="36"/>
        <v>0</v>
      </c>
      <c r="CB59" s="8">
        <f t="shared" si="37"/>
        <v>0</v>
      </c>
      <c r="CC59" s="8">
        <f t="shared" si="38"/>
        <v>0</v>
      </c>
      <c r="CD59" s="8">
        <f>MAX((CD$3*climate!$I169+CD$4*climate!$I169^2+CD$5*climate!$I169^6)*(K59/K$66)^$BW$1,-99)</f>
        <v>0.27112855723454199</v>
      </c>
      <c r="CE59" s="8">
        <f>MAX((CE$3*climate!$I169+CE$4*climate!$I169^2+CE$5*climate!$I169^6)*(L59/L$66)^$BW$1,-99)</f>
        <v>0.1317651903488328</v>
      </c>
      <c r="CF59" s="8">
        <f>MAX((CF$3*climate!$I169+CF$4*climate!$I169^2+CF$5*climate!$I169^6)*(M59/M$66)^$BW$1,-99)</f>
        <v>3.0333645824525229E-2</v>
      </c>
      <c r="CG59" s="8">
        <f>MAX((CG$3*climate!$M169+CG$4*climate!$M169^2+CG$5*climate!$M169^6)*(K59/K$66)^$BW$1,-99)</f>
        <v>0.27112855723454199</v>
      </c>
      <c r="CH59" s="8">
        <f>MAX((CH$3*climate!$M169+CH$4*climate!$M169^2+CH$5*climate!$M169^6)*(L59/L$66)^$BW$1,-99)</f>
        <v>0.1317651903488328</v>
      </c>
      <c r="CI59" s="8">
        <f>MAX((CI$3*climate!$M169+CI$4*climate!$M169^2+CI$5*climate!$M169^6)*(M59/M$66)^$BW$1,-99)</f>
        <v>3.0333645824525229E-2</v>
      </c>
      <c r="CJ59" s="8">
        <f t="shared" si="39"/>
        <v>0</v>
      </c>
      <c r="CK59" s="8">
        <f t="shared" si="40"/>
        <v>0</v>
      </c>
      <c r="CL59" s="8">
        <f t="shared" si="41"/>
        <v>0</v>
      </c>
    </row>
    <row r="60" spans="1:90">
      <c r="A60">
        <f t="shared" si="92"/>
        <v>2014</v>
      </c>
      <c r="B60" s="14">
        <v>1112.1169054476136</v>
      </c>
      <c r="C60" s="14">
        <v>2665.0811387932654</v>
      </c>
      <c r="D60" s="14">
        <v>3578.8452952438643</v>
      </c>
      <c r="E60" s="7">
        <f t="shared" si="73"/>
        <v>7.4186789870207548E-3</v>
      </c>
      <c r="F60" s="7">
        <f t="shared" si="74"/>
        <v>1.1769020255819163E-2</v>
      </c>
      <c r="G60" s="7">
        <f t="shared" si="75"/>
        <v>2.8032128307667437E-2</v>
      </c>
      <c r="H60" s="14">
        <v>37201.52171179682</v>
      </c>
      <c r="I60" s="14">
        <v>10388.019092839699</v>
      </c>
      <c r="J60" s="14">
        <v>3758.7185476821373</v>
      </c>
      <c r="K60" s="1">
        <f t="shared" si="76"/>
        <v>33451.089116232492</v>
      </c>
      <c r="L60" s="1">
        <f t="shared" si="77"/>
        <v>3897.8247009557608</v>
      </c>
      <c r="M60" s="1">
        <f t="shared" si="78"/>
        <v>1050.2601363286972</v>
      </c>
      <c r="N60" s="7">
        <f t="shared" si="79"/>
        <v>-3.9159807755342779E-2</v>
      </c>
      <c r="O60" s="7">
        <f t="shared" si="80"/>
        <v>1.9428135844591576E-2</v>
      </c>
      <c r="P60" s="7">
        <f t="shared" si="22"/>
        <v>1.1625268026915103E-2</v>
      </c>
      <c r="Q60" s="14">
        <v>4896.9107214230798</v>
      </c>
      <c r="R60" s="14">
        <v>5806.9383927549125</v>
      </c>
      <c r="S60" s="14">
        <v>2738.6587501770268</v>
      </c>
      <c r="T60" s="1">
        <f t="shared" si="81"/>
        <v>131.63200041546261</v>
      </c>
      <c r="U60" s="1">
        <f t="shared" si="81"/>
        <v>559.00343856294467</v>
      </c>
      <c r="V60" s="1">
        <f t="shared" si="81"/>
        <v>728.61500946003434</v>
      </c>
      <c r="W60" s="7">
        <f t="shared" si="82"/>
        <v>-8.8649096237571889E-3</v>
      </c>
      <c r="X60" s="7">
        <f t="shared" si="82"/>
        <v>-6.6319079741220532E-3</v>
      </c>
      <c r="Y60" s="7">
        <f t="shared" si="82"/>
        <v>0.19535538358706428</v>
      </c>
      <c r="Z60" s="14">
        <v>11591.566406125792</v>
      </c>
      <c r="AA60" s="14">
        <v>18736.973435024014</v>
      </c>
      <c r="AB60" s="14">
        <v>5034.4244894998492</v>
      </c>
      <c r="AC60" s="8">
        <f t="shared" si="70"/>
        <v>2.3671181823705361</v>
      </c>
      <c r="AD60" s="8">
        <f t="shared" si="70"/>
        <v>3.2266526985031208</v>
      </c>
      <c r="AE60" s="8">
        <f t="shared" si="70"/>
        <v>1.8382810524218924</v>
      </c>
      <c r="AF60" s="7">
        <f t="shared" si="71"/>
        <v>-1.5903555654677604E-2</v>
      </c>
      <c r="AG60" s="7">
        <f t="shared" si="71"/>
        <v>2.0809942888808663E-3</v>
      </c>
      <c r="AH60" s="7">
        <f t="shared" si="71"/>
        <v>-0.24964672209233651</v>
      </c>
      <c r="AI60" s="1">
        <f t="shared" si="83"/>
        <v>54876.791471206881</v>
      </c>
      <c r="AJ60" s="1">
        <f t="shared" si="84"/>
        <v>15071.407327274825</v>
      </c>
      <c r="AK60" s="1">
        <f t="shared" si="85"/>
        <v>4194.0891995532484</v>
      </c>
      <c r="AL60" s="10">
        <f t="shared" si="72"/>
        <v>14.622158403996439</v>
      </c>
      <c r="AM60" s="10">
        <f t="shared" si="72"/>
        <v>2.9203405992796116</v>
      </c>
      <c r="AN60" s="10">
        <f t="shared" si="72"/>
        <v>0.84114756280288194</v>
      </c>
      <c r="AO60" s="7">
        <f t="shared" si="93"/>
        <v>1.7556370553988711E-2</v>
      </c>
      <c r="AP60" s="7">
        <f t="shared" si="93"/>
        <v>2.7035491352847066E-2</v>
      </c>
      <c r="AQ60" s="7">
        <f t="shared" si="93"/>
        <v>1.9569372433634311E-2</v>
      </c>
      <c r="AR60" s="1">
        <f t="shared" si="86"/>
        <v>35465.785301543321</v>
      </c>
      <c r="AS60" s="1">
        <f t="shared" si="87"/>
        <v>11006.078757816793</v>
      </c>
      <c r="AT60" s="1">
        <f t="shared" si="88"/>
        <v>3107.3778359114012</v>
      </c>
      <c r="AU60" s="1">
        <f t="shared" si="89"/>
        <v>7093.1570603086648</v>
      </c>
      <c r="AV60" s="1">
        <f t="shared" si="90"/>
        <v>2201.2157515633585</v>
      </c>
      <c r="AW60" s="1">
        <f t="shared" si="91"/>
        <v>621.47556718228032</v>
      </c>
      <c r="AX60" s="1">
        <f t="shared" si="27"/>
        <v>25512.27132889866</v>
      </c>
      <c r="AY60" s="1">
        <f t="shared" si="28"/>
        <v>3303.7879703130648</v>
      </c>
      <c r="AZ60" s="1">
        <f t="shared" si="29"/>
        <v>694.61015038363939</v>
      </c>
      <c r="BA60" s="1">
        <f t="shared" si="30"/>
        <v>10.146914843977438</v>
      </c>
      <c r="BB60" s="1">
        <f t="shared" si="31"/>
        <v>8.1028249589475934</v>
      </c>
      <c r="BC60" s="1">
        <f t="shared" si="32"/>
        <v>6.543350753482267</v>
      </c>
      <c r="BD60" s="1">
        <f t="shared" si="33"/>
        <v>0</v>
      </c>
      <c r="BE60">
        <v>0</v>
      </c>
      <c r="BF60">
        <v>0</v>
      </c>
      <c r="BG60">
        <v>0</v>
      </c>
      <c r="BH60">
        <f t="shared" si="34"/>
        <v>0</v>
      </c>
      <c r="BI60">
        <f t="shared" si="35"/>
        <v>0</v>
      </c>
      <c r="BJ60">
        <f t="shared" si="11"/>
        <v>0</v>
      </c>
      <c r="BK60">
        <f t="shared" si="11"/>
        <v>0</v>
      </c>
      <c r="BL60">
        <f t="shared" si="12"/>
        <v>0</v>
      </c>
      <c r="BM60">
        <f t="shared" si="13"/>
        <v>0</v>
      </c>
      <c r="BN60">
        <f t="shared" si="14"/>
        <v>0</v>
      </c>
      <c r="BO60">
        <f t="shared" si="66"/>
        <v>0</v>
      </c>
      <c r="BP60">
        <f t="shared" si="67"/>
        <v>0</v>
      </c>
      <c r="BQ60">
        <f t="shared" si="68"/>
        <v>0</v>
      </c>
      <c r="BR60" s="7">
        <f t="shared" si="56"/>
        <v>-1.4774948520966058E-2</v>
      </c>
      <c r="BS60">
        <v>0</v>
      </c>
      <c r="BT60">
        <v>0</v>
      </c>
      <c r="BU60" s="8">
        <f>MAX((BU$3*climate!$I170+BU$4*climate!$I170^2+BU$5*climate!$I170^6)*(K60/K$66)^$BW$1,-99)</f>
        <v>3.0828397792756204</v>
      </c>
      <c r="BV60" s="8">
        <f>MAX((BV$3*climate!$I170+BV$4*climate!$I170^2+BV$5*climate!$I170^6)*(L60/L$66)^$BW$1,-99)</f>
        <v>1.7959740193483436</v>
      </c>
      <c r="BW60" s="8">
        <f>MAX((BW$3*climate!$I170+BW$4*climate!$I170^2+BW$5*climate!$I170^6)*(M60/M$66)^$BW$1,-99)</f>
        <v>0.74943120681434161</v>
      </c>
      <c r="BX60" s="8">
        <f>MAX((BX$3*climate!$M170+BX$4*climate!$M170^2+BX$5*climate!$M170^6)*(K60/K$66)^$BW$1,-99)</f>
        <v>3.0828397792756204</v>
      </c>
      <c r="BY60" s="8">
        <f>MAX((BY$3*climate!$M170+BY$4*climate!$M170^2+BY$5*climate!$M170^6)*(L60/L$66)^$BW$1,-99)</f>
        <v>1.7959740193483436</v>
      </c>
      <c r="BZ60" s="8">
        <f>MAX((BZ$3*climate!$M170+BZ$4*climate!$M170^2+BZ$5*climate!$M170^6)*(M60/M$66)^$BW$1,-99)</f>
        <v>0.74943120681434161</v>
      </c>
      <c r="CA60" s="8">
        <f t="shared" si="36"/>
        <v>0</v>
      </c>
      <c r="CB60" s="8">
        <f t="shared" si="37"/>
        <v>0</v>
      </c>
      <c r="CC60" s="8">
        <f t="shared" si="38"/>
        <v>0</v>
      </c>
      <c r="CD60" s="8">
        <f>MAX((CD$3*climate!$I170+CD$4*climate!$I170^2+CD$5*climate!$I170^6)*(K60/K$66)^$BW$1,-99)</f>
        <v>0.28680469361908856</v>
      </c>
      <c r="CE60" s="8">
        <f>MAX((CE$3*climate!$I170+CE$4*climate!$I170^2+CE$5*climate!$I170^6)*(L60/L$66)^$BW$1,-99)</f>
        <v>0.13726973894800168</v>
      </c>
      <c r="CF60" s="8">
        <f>MAX((CF$3*climate!$I170+CF$4*climate!$I170^2+CF$5*climate!$I170^6)*(M60/M$66)^$BW$1,-99)</f>
        <v>3.1576177551966865E-2</v>
      </c>
      <c r="CG60" s="8">
        <f>MAX((CG$3*climate!$M170+CG$4*climate!$M170^2+CG$5*climate!$M170^6)*(K60/K$66)^$BW$1,-99)</f>
        <v>0.28680469361908856</v>
      </c>
      <c r="CH60" s="8">
        <f>MAX((CH$3*climate!$M170+CH$4*climate!$M170^2+CH$5*climate!$M170^6)*(L60/L$66)^$BW$1,-99)</f>
        <v>0.13726973894800168</v>
      </c>
      <c r="CI60" s="8">
        <f>MAX((CI$3*climate!$M170+CI$4*climate!$M170^2+CI$5*climate!$M170^6)*(M60/M$66)^$BW$1,-99)</f>
        <v>3.1576177551966865E-2</v>
      </c>
      <c r="CJ60" s="8">
        <f t="shared" si="39"/>
        <v>0</v>
      </c>
      <c r="CK60" s="8">
        <f t="shared" si="40"/>
        <v>0</v>
      </c>
      <c r="CL60" s="8">
        <f t="shared" si="41"/>
        <v>0</v>
      </c>
    </row>
    <row r="61" spans="1:90">
      <c r="A61">
        <f t="shared" si="92"/>
        <v>2015</v>
      </c>
      <c r="B61" s="14">
        <v>1119.4718773342331</v>
      </c>
      <c r="C61" s="14">
        <v>2696.3669523329258</v>
      </c>
      <c r="D61" s="14">
        <v>3676.7303559845113</v>
      </c>
      <c r="E61" s="7">
        <f t="shared" si="73"/>
        <v>6.6134880699968424E-3</v>
      </c>
      <c r="F61" s="7">
        <f t="shared" si="74"/>
        <v>1.1739159864313287E-2</v>
      </c>
      <c r="G61" s="7">
        <f t="shared" si="75"/>
        <v>2.7351017623123308E-2</v>
      </c>
      <c r="H61" s="14">
        <v>38311.346782258544</v>
      </c>
      <c r="I61" s="14">
        <v>11203.692156574294</v>
      </c>
      <c r="J61" s="14">
        <v>4019.3647528211613</v>
      </c>
      <c r="K61" s="1">
        <f t="shared" si="76"/>
        <v>34222.696932314437</v>
      </c>
      <c r="L61" s="1">
        <f t="shared" si="77"/>
        <v>4155.1066136902236</v>
      </c>
      <c r="M61" s="1">
        <f t="shared" si="78"/>
        <v>1093.1899714318058</v>
      </c>
      <c r="N61" s="7">
        <f t="shared" si="79"/>
        <v>2.3066747196207604E-2</v>
      </c>
      <c r="O61" s="7">
        <f t="shared" si="80"/>
        <v>6.6006537613499283E-2</v>
      </c>
      <c r="P61" s="7">
        <f t="shared" si="22"/>
        <v>4.0875430398772172E-2</v>
      </c>
      <c r="Q61" s="14">
        <v>5087.3350573165062</v>
      </c>
      <c r="R61" s="14">
        <v>6218.7811712208168</v>
      </c>
      <c r="S61" s="14">
        <v>2087.9215407832016</v>
      </c>
      <c r="T61" s="1">
        <f t="shared" si="81"/>
        <v>132.78925134713305</v>
      </c>
      <c r="U61" s="1">
        <f t="shared" si="81"/>
        <v>555.06533777542734</v>
      </c>
      <c r="V61" s="1">
        <f t="shared" si="81"/>
        <v>519.46555467943176</v>
      </c>
      <c r="W61" s="7">
        <f t="shared" si="82"/>
        <v>8.7915622950185401E-3</v>
      </c>
      <c r="X61" s="7">
        <f t="shared" si="82"/>
        <v>-7.0448596839425282E-3</v>
      </c>
      <c r="Y61" s="7">
        <f t="shared" si="82"/>
        <v>-0.28705070862539617</v>
      </c>
      <c r="Z61" s="14">
        <v>12079.424112619115</v>
      </c>
      <c r="AA61" s="14">
        <v>20156.307165380884</v>
      </c>
      <c r="AB61" s="14">
        <v>5047.1363724219091</v>
      </c>
      <c r="AC61" s="8">
        <f t="shared" si="70"/>
        <v>2.3744109590829332</v>
      </c>
      <c r="AD61" s="8">
        <f t="shared" si="70"/>
        <v>3.241198976201308</v>
      </c>
      <c r="AE61" s="8">
        <f t="shared" si="70"/>
        <v>2.4173017394746905</v>
      </c>
      <c r="AF61" s="7">
        <f t="shared" si="71"/>
        <v>3.0808671771063167E-3</v>
      </c>
      <c r="AG61" s="7">
        <f t="shared" si="71"/>
        <v>4.5081634304602325E-3</v>
      </c>
      <c r="AH61" s="7">
        <f t="shared" si="71"/>
        <v>0.31497941312616584</v>
      </c>
      <c r="AI61" s="1">
        <f t="shared" si="83"/>
        <v>56482.269384394858</v>
      </c>
      <c r="AJ61" s="1">
        <f t="shared" si="84"/>
        <v>15765.482346110701</v>
      </c>
      <c r="AK61" s="1">
        <f t="shared" si="85"/>
        <v>4396.1558467802042</v>
      </c>
      <c r="AL61" s="10">
        <f t="shared" si="72"/>
        <v>14.889400854066247</v>
      </c>
      <c r="AM61" s="10">
        <f t="shared" si="72"/>
        <v>3.0025321160018104</v>
      </c>
      <c r="AN61" s="10">
        <f t="shared" si="72"/>
        <v>0.85828351772750566</v>
      </c>
      <c r="AO61" s="7">
        <f t="shared" si="93"/>
        <v>1.7380806848448824E-2</v>
      </c>
      <c r="AP61" s="7">
        <f t="shared" si="93"/>
        <v>2.6765136439318594E-2</v>
      </c>
      <c r="AQ61" s="7">
        <f t="shared" si="93"/>
        <v>1.9373678709297966E-2</v>
      </c>
      <c r="AR61" s="1">
        <f t="shared" si="86"/>
        <v>36514.907106484119</v>
      </c>
      <c r="AS61" s="1">
        <f t="shared" si="87"/>
        <v>11525.301902749896</v>
      </c>
      <c r="AT61" s="1">
        <f t="shared" si="88"/>
        <v>3270.5049676722851</v>
      </c>
      <c r="AU61" s="1">
        <f t="shared" si="89"/>
        <v>7302.981421296824</v>
      </c>
      <c r="AV61" s="1">
        <f t="shared" si="90"/>
        <v>2305.0603805499791</v>
      </c>
      <c r="AW61" s="1">
        <f t="shared" si="91"/>
        <v>654.10099353445707</v>
      </c>
      <c r="AX61" s="1">
        <f t="shared" si="27"/>
        <v>26094.380999323388</v>
      </c>
      <c r="AY61" s="1">
        <f t="shared" si="28"/>
        <v>3419.5054624232298</v>
      </c>
      <c r="AZ61" s="1">
        <f t="shared" si="29"/>
        <v>711.61160074716406</v>
      </c>
      <c r="BA61" s="1">
        <f t="shared" si="30"/>
        <v>10.169475282750884</v>
      </c>
      <c r="BB61" s="1">
        <f t="shared" si="31"/>
        <v>8.1372512179701921</v>
      </c>
      <c r="BC61" s="1">
        <f t="shared" si="32"/>
        <v>6.5675322580016369</v>
      </c>
      <c r="BD61" s="1">
        <f t="shared" si="33"/>
        <v>0</v>
      </c>
      <c r="BE61">
        <v>0</v>
      </c>
      <c r="BF61">
        <v>0</v>
      </c>
      <c r="BG61">
        <v>0</v>
      </c>
      <c r="BH61">
        <f t="shared" si="34"/>
        <v>0</v>
      </c>
      <c r="BI61">
        <f t="shared" si="35"/>
        <v>0</v>
      </c>
      <c r="BJ61">
        <f t="shared" si="11"/>
        <v>0</v>
      </c>
      <c r="BK61">
        <f t="shared" si="11"/>
        <v>0</v>
      </c>
      <c r="BL61">
        <f t="shared" si="12"/>
        <v>0</v>
      </c>
      <c r="BM61">
        <f t="shared" si="13"/>
        <v>0</v>
      </c>
      <c r="BN61">
        <f t="shared" si="14"/>
        <v>0</v>
      </c>
      <c r="BO61">
        <f t="shared" ref="BO61:BO66" si="94">2*BI$5*BE61*AR61/Z61*1000</f>
        <v>0</v>
      </c>
      <c r="BP61">
        <f t="shared" ref="BP61:BP66" si="95">2*BJ$5*BF61*AS61/AA61*1000</f>
        <v>0</v>
      </c>
      <c r="BQ61">
        <f t="shared" ref="BQ61:BQ66" si="96">2*BK$5*BG61*AT61/AB61*1000</f>
        <v>0</v>
      </c>
      <c r="BR61" s="7">
        <f t="shared" si="56"/>
        <v>4.2574848045684011E-2</v>
      </c>
      <c r="BS61">
        <v>0</v>
      </c>
      <c r="BT61">
        <v>0</v>
      </c>
      <c r="BU61" s="8">
        <f>MAX((BU$3*climate!$I171+BU$4*climate!$I171^2+BU$5*climate!$I171^6)*(K61/K$66)^$BW$1,-99)</f>
        <v>3.108700063125803</v>
      </c>
      <c r="BV61" s="8">
        <f>MAX((BV$3*climate!$I171+BV$4*climate!$I171^2+BV$5*climate!$I171^6)*(L61/L$66)^$BW$1,-99)</f>
        <v>1.7871640659016952</v>
      </c>
      <c r="BW61" s="8">
        <f>MAX((BW$3*climate!$I171+BW$4*climate!$I171^2+BW$5*climate!$I171^6)*(M61/M$66)^$BW$1,-99)</f>
        <v>0.74433340010816929</v>
      </c>
      <c r="BX61" s="8">
        <f>MAX((BX$3*climate!$M171+BX$4*climate!$M171^2+BX$5*climate!$M171^6)*(K61/K$66)^$BW$1,-99)</f>
        <v>3.108700063125803</v>
      </c>
      <c r="BY61" s="8">
        <f>MAX((BY$3*climate!$M171+BY$4*climate!$M171^2+BY$5*climate!$M171^6)*(L61/L$66)^$BW$1,-99)</f>
        <v>1.7871640659016952</v>
      </c>
      <c r="BZ61" s="8">
        <f>MAX((BZ$3*climate!$M171+BZ$4*climate!$M171^2+BZ$5*climate!$M171^6)*(M61/M$66)^$BW$1,-99)</f>
        <v>0.74433340010816929</v>
      </c>
      <c r="CA61" s="8">
        <f t="shared" si="36"/>
        <v>0</v>
      </c>
      <c r="CB61" s="8">
        <f t="shared" si="37"/>
        <v>0</v>
      </c>
      <c r="CC61" s="8">
        <f t="shared" si="38"/>
        <v>0</v>
      </c>
      <c r="CD61" s="8">
        <f>MAX((CD$3*climate!$I171+CD$4*climate!$I171^2+CD$5*climate!$I171^6)*(K61/K$66)^$BW$1,-99)</f>
        <v>0.29856627717073481</v>
      </c>
      <c r="CE61" s="8">
        <f>MAX((CE$3*climate!$I171+CE$4*climate!$I171^2+CE$5*climate!$I171^6)*(L61/L$66)^$BW$1,-99)</f>
        <v>0.14136287120949848</v>
      </c>
      <c r="CF61" s="8">
        <f>MAX((CF$3*climate!$I171+CF$4*climate!$I171^2+CF$5*climate!$I171^6)*(M61/M$66)^$BW$1,-99)</f>
        <v>3.2615513216949041E-2</v>
      </c>
      <c r="CG61" s="8">
        <f>MAX((CG$3*climate!$M171+CG$4*climate!$M171^2+CG$5*climate!$M171^6)*(K61/K$66)^$BW$1,-99)</f>
        <v>0.29856627717073481</v>
      </c>
      <c r="CH61" s="8">
        <f>MAX((CH$3*climate!$M171+CH$4*climate!$M171^2+CH$5*climate!$M171^6)*(L61/L$66)^$BW$1,-99)</f>
        <v>0.14136287120949848</v>
      </c>
      <c r="CI61" s="8">
        <f>MAX((CI$3*climate!$M171+CI$4*climate!$M171^2+CI$5*climate!$M171^6)*(M61/M$66)^$BW$1,-99)</f>
        <v>3.2615513216949041E-2</v>
      </c>
      <c r="CJ61" s="8">
        <f t="shared" si="39"/>
        <v>0</v>
      </c>
      <c r="CK61" s="8">
        <f t="shared" si="40"/>
        <v>0</v>
      </c>
      <c r="CL61" s="8">
        <f t="shared" si="41"/>
        <v>0</v>
      </c>
    </row>
    <row r="62" spans="1:90">
      <c r="A62">
        <f t="shared" si="92"/>
        <v>2016</v>
      </c>
      <c r="B62" s="14">
        <v>1124.7558067317625</v>
      </c>
      <c r="C62" s="14">
        <v>2728.5278013246102</v>
      </c>
      <c r="D62" s="14">
        <v>3774.6544322657537</v>
      </c>
      <c r="E62" s="7">
        <f t="shared" si="73"/>
        <v>4.7200197740668859E-3</v>
      </c>
      <c r="F62" s="7">
        <f t="shared" si="74"/>
        <v>1.192747484308776E-2</v>
      </c>
      <c r="G62" s="7">
        <f t="shared" si="75"/>
        <v>2.6633466912213022E-2</v>
      </c>
      <c r="H62" s="14">
        <v>39054.190515459319</v>
      </c>
      <c r="I62" s="14">
        <v>11920.623190134698</v>
      </c>
      <c r="J62" s="14">
        <v>4049.9276043664404</v>
      </c>
      <c r="K62" s="1">
        <f t="shared" si="76"/>
        <v>34722.372875709152</v>
      </c>
      <c r="L62" s="1">
        <f t="shared" si="77"/>
        <v>4368.8846360105363</v>
      </c>
      <c r="M62" s="1">
        <f t="shared" si="78"/>
        <v>1072.9267213834598</v>
      </c>
      <c r="N62" s="7">
        <f t="shared" si="79"/>
        <v>1.4600717891490866E-2</v>
      </c>
      <c r="O62" s="7">
        <f t="shared" si="80"/>
        <v>5.1449467413413164E-2</v>
      </c>
      <c r="P62" s="7">
        <f t="shared" si="22"/>
        <v>-1.8535890904493146E-2</v>
      </c>
      <c r="Q62" s="14">
        <v>4985.7669874614294</v>
      </c>
      <c r="R62" s="14">
        <v>6511.142298556857</v>
      </c>
      <c r="S62" s="14">
        <v>2076.6165423779989</v>
      </c>
      <c r="T62" s="1">
        <f t="shared" si="81"/>
        <v>127.6627916660531</v>
      </c>
      <c r="U62" s="1">
        <f t="shared" si="81"/>
        <v>546.20821367337294</v>
      </c>
      <c r="V62" s="1">
        <f t="shared" si="81"/>
        <v>512.75399099457707</v>
      </c>
      <c r="W62" s="7">
        <f t="shared" si="82"/>
        <v>-3.860598376052693E-2</v>
      </c>
      <c r="X62" s="7">
        <f t="shared" si="82"/>
        <v>-1.5956903627871388E-2</v>
      </c>
      <c r="Y62" s="7">
        <f t="shared" si="82"/>
        <v>-1.2920132286723951E-2</v>
      </c>
      <c r="Z62" s="14">
        <v>11853.052767942219</v>
      </c>
      <c r="AA62" s="14">
        <v>21558.305204754324</v>
      </c>
      <c r="AB62" s="14">
        <v>4657.4782469334632</v>
      </c>
      <c r="AC62" s="8">
        <f t="shared" si="70"/>
        <v>2.3773780037757763</v>
      </c>
      <c r="AD62" s="8">
        <f t="shared" si="70"/>
        <v>3.3109866466184514</v>
      </c>
      <c r="AE62" s="8">
        <f t="shared" si="70"/>
        <v>2.2428205457710737</v>
      </c>
      <c r="AF62" s="7">
        <f t="shared" si="71"/>
        <v>1.249591896252511E-3</v>
      </c>
      <c r="AG62" s="7">
        <f t="shared" si="71"/>
        <v>2.1531436647229452E-2</v>
      </c>
      <c r="AH62" s="7">
        <f t="shared" si="71"/>
        <v>-7.2180146505637977E-2</v>
      </c>
      <c r="AI62" s="1">
        <f t="shared" si="83"/>
        <v>58137.023867252203</v>
      </c>
      <c r="AJ62" s="1">
        <f t="shared" si="84"/>
        <v>16493.994492049609</v>
      </c>
      <c r="AK62" s="1">
        <f t="shared" si="85"/>
        <v>4610.6412556366413</v>
      </c>
      <c r="AL62" s="10">
        <f t="shared" si="72"/>
        <v>15.161527571228921</v>
      </c>
      <c r="AM62" s="10">
        <f t="shared" si="72"/>
        <v>3.0870368716053784</v>
      </c>
      <c r="AN62" s="10">
        <f t="shared" si="72"/>
        <v>0.87576856829736938</v>
      </c>
      <c r="AO62" s="7">
        <f t="shared" si="93"/>
        <v>1.7206998779964334E-2</v>
      </c>
      <c r="AP62" s="7">
        <f t="shared" si="93"/>
        <v>2.6497485074925407E-2</v>
      </c>
      <c r="AQ62" s="7">
        <f t="shared" si="93"/>
        <v>1.9179941922204985E-2</v>
      </c>
      <c r="AR62" s="1">
        <f t="shared" si="86"/>
        <v>37538.776566280554</v>
      </c>
      <c r="AS62" s="1">
        <f t="shared" si="87"/>
        <v>12071.179065440752</v>
      </c>
      <c r="AT62" s="1">
        <f t="shared" si="88"/>
        <v>3440.6728396729177</v>
      </c>
      <c r="AU62" s="1">
        <f t="shared" si="89"/>
        <v>7507.7553132561115</v>
      </c>
      <c r="AV62" s="1">
        <f t="shared" si="90"/>
        <v>2414.2358130881507</v>
      </c>
      <c r="AW62" s="1">
        <f t="shared" si="91"/>
        <v>688.13456793458363</v>
      </c>
      <c r="AX62" s="1">
        <f t="shared" si="27"/>
        <v>26700.036641985876</v>
      </c>
      <c r="AY62" s="1">
        <f t="shared" si="28"/>
        <v>3539.2504513475997</v>
      </c>
      <c r="AZ62" s="1">
        <f t="shared" si="29"/>
        <v>729.21596430381317</v>
      </c>
      <c r="BA62" s="1">
        <f t="shared" si="30"/>
        <v>10.19242021674642</v>
      </c>
      <c r="BB62" s="1">
        <f t="shared" si="31"/>
        <v>8.1716702468009395</v>
      </c>
      <c r="BC62" s="1">
        <f t="shared" si="32"/>
        <v>6.5919699354664161</v>
      </c>
      <c r="BD62" s="1">
        <f t="shared" si="33"/>
        <v>0</v>
      </c>
      <c r="BE62">
        <v>0</v>
      </c>
      <c r="BF62">
        <v>0</v>
      </c>
      <c r="BG62">
        <v>0</v>
      </c>
      <c r="BH62">
        <f t="shared" si="34"/>
        <v>0</v>
      </c>
      <c r="BI62">
        <f t="shared" si="35"/>
        <v>0</v>
      </c>
      <c r="BJ62">
        <f t="shared" si="11"/>
        <v>0</v>
      </c>
      <c r="BK62">
        <f t="shared" si="11"/>
        <v>0</v>
      </c>
      <c r="BL62">
        <f t="shared" si="12"/>
        <v>0</v>
      </c>
      <c r="BM62">
        <f t="shared" si="13"/>
        <v>0</v>
      </c>
      <c r="BN62">
        <f t="shared" si="14"/>
        <v>0</v>
      </c>
      <c r="BO62">
        <f t="shared" si="94"/>
        <v>0</v>
      </c>
      <c r="BP62">
        <f t="shared" si="95"/>
        <v>0</v>
      </c>
      <c r="BQ62">
        <f t="shared" si="96"/>
        <v>0</v>
      </c>
      <c r="BR62" s="7">
        <f t="shared" si="56"/>
        <v>2.7838875854309775E-2</v>
      </c>
      <c r="BS62">
        <v>0</v>
      </c>
      <c r="BT62">
        <v>0</v>
      </c>
      <c r="BU62" s="8">
        <f>MAX((BU$3*climate!$I172+BU$4*climate!$I172^2+BU$5*climate!$I172^6)*(K62/K$66)^$BW$1,-99)</f>
        <v>3.1402153007969971</v>
      </c>
      <c r="BV62" s="8">
        <f>MAX((BV$3*climate!$I172+BV$4*climate!$I172^2+BV$5*climate!$I172^6)*(L62/L$66)^$BW$1,-99)</f>
        <v>1.7836796761194025</v>
      </c>
      <c r="BW62" s="8">
        <f>MAX((BW$3*climate!$I172+BW$4*climate!$I172^2+BW$5*climate!$I172^6)*(M62/M$66)^$BW$1,-99)</f>
        <v>0.74953861308417191</v>
      </c>
      <c r="BX62" s="8">
        <f>MAX((BX$3*climate!$M172+BX$4*climate!$M172^2+BX$5*climate!$M172^6)*(K62/K$66)^$BW$1,-99)</f>
        <v>3.1402153007969971</v>
      </c>
      <c r="BY62" s="8">
        <f>MAX((BY$3*climate!$M172+BY$4*climate!$M172^2+BY$5*climate!$M172^6)*(L62/L$66)^$BW$1,-99)</f>
        <v>1.7836796761194025</v>
      </c>
      <c r="BZ62" s="8">
        <f>MAX((BZ$3*climate!$M172+BZ$4*climate!$M172^2+BZ$5*climate!$M172^6)*(M62/M$66)^$BW$1,-99)</f>
        <v>0.74953861308417191</v>
      </c>
      <c r="CA62" s="8">
        <f t="shared" si="36"/>
        <v>0</v>
      </c>
      <c r="CB62" s="8">
        <f t="shared" si="37"/>
        <v>0</v>
      </c>
      <c r="CC62" s="8">
        <f t="shared" si="38"/>
        <v>0</v>
      </c>
      <c r="CD62" s="8">
        <f>MAX((CD$3*climate!$I172+CD$4*climate!$I172^2+CD$5*climate!$I172^6)*(K62/K$66)^$BW$1,-99)</f>
        <v>0.31139687295139101</v>
      </c>
      <c r="CE62" s="8">
        <f>MAX((CE$3*climate!$I172+CE$4*climate!$I172^2+CE$5*climate!$I172^6)*(L62/L$66)^$BW$1,-99)</f>
        <v>0.14604396239716005</v>
      </c>
      <c r="CF62" s="8">
        <f>MAX((CF$3*climate!$I172+CF$4*climate!$I172^2+CF$5*climate!$I172^6)*(M62/M$66)^$BW$1,-99)</f>
        <v>3.4169357258897984E-2</v>
      </c>
      <c r="CG62" s="8">
        <f>MAX((CG$3*climate!$M172+CG$4*climate!$M172^2+CG$5*climate!$M172^6)*(K62/K$66)^$BW$1,-99)</f>
        <v>0.31139687295139101</v>
      </c>
      <c r="CH62" s="8">
        <f>MAX((CH$3*climate!$M172+CH$4*climate!$M172^2+CH$5*climate!$M172^6)*(L62/L$66)^$BW$1,-99)</f>
        <v>0.14604396239716005</v>
      </c>
      <c r="CI62" s="8">
        <f>MAX((CI$3*climate!$M172+CI$4*climate!$M172^2+CI$5*climate!$M172^6)*(M62/M$66)^$BW$1,-99)</f>
        <v>3.4169357258897984E-2</v>
      </c>
      <c r="CJ62" s="8">
        <f t="shared" si="39"/>
        <v>0</v>
      </c>
      <c r="CK62" s="8">
        <f t="shared" si="40"/>
        <v>0</v>
      </c>
      <c r="CL62" s="8">
        <f t="shared" si="41"/>
        <v>0</v>
      </c>
    </row>
    <row r="63" spans="1:90">
      <c r="A63">
        <f t="shared" si="92"/>
        <v>2017</v>
      </c>
      <c r="B63" s="14">
        <v>1131.3741205371182</v>
      </c>
      <c r="C63" s="14">
        <v>2761.789168859973</v>
      </c>
      <c r="D63" s="14">
        <v>3872.9700093164224</v>
      </c>
      <c r="E63" s="7">
        <f t="shared" si="73"/>
        <v>5.8842228381881245E-3</v>
      </c>
      <c r="F63" s="7">
        <f t="shared" si="74"/>
        <v>1.2190224896816426E-2</v>
      </c>
      <c r="G63" s="7">
        <f t="shared" si="75"/>
        <v>2.6046245772928689E-2</v>
      </c>
      <c r="H63" s="14">
        <v>39593.591802396753</v>
      </c>
      <c r="I63" s="14">
        <v>12568.877546726993</v>
      </c>
      <c r="J63" s="14">
        <v>3918.0391930297142</v>
      </c>
      <c r="K63" s="1">
        <f t="shared" si="76"/>
        <v>34996.020400042173</v>
      </c>
      <c r="L63" s="1">
        <f t="shared" si="77"/>
        <v>4550.990962107091</v>
      </c>
      <c r="M63" s="1">
        <f t="shared" si="78"/>
        <v>1011.6368532689069</v>
      </c>
      <c r="N63" s="7">
        <f t="shared" si="79"/>
        <v>7.8810145064842629E-3</v>
      </c>
      <c r="O63" s="7">
        <f t="shared" si="80"/>
        <v>4.1682566894887252E-2</v>
      </c>
      <c r="P63" s="7">
        <f t="shared" si="22"/>
        <v>-5.712400194071432E-2</v>
      </c>
      <c r="Q63" s="14">
        <v>4972.9535956913514</v>
      </c>
      <c r="R63" s="14">
        <v>6742.0727646972009</v>
      </c>
      <c r="S63" s="14">
        <v>2110.9978160451606</v>
      </c>
      <c r="T63" s="1">
        <f t="shared" si="81"/>
        <v>125.59996123893762</v>
      </c>
      <c r="U63" s="1">
        <f t="shared" si="81"/>
        <v>536.41009228010773</v>
      </c>
      <c r="V63" s="1">
        <f t="shared" si="81"/>
        <v>538.78935662529273</v>
      </c>
      <c r="W63" s="7">
        <f t="shared" si="82"/>
        <v>-1.6158431130908757E-2</v>
      </c>
      <c r="X63" s="7">
        <f t="shared" si="82"/>
        <v>-1.7938436566837135E-2</v>
      </c>
      <c r="Y63" s="7">
        <f t="shared" si="82"/>
        <v>5.0775549460308378E-2</v>
      </c>
      <c r="Z63" s="14">
        <v>11719.351040502464</v>
      </c>
      <c r="AA63" s="14">
        <v>22217.684715994812</v>
      </c>
      <c r="AB63" s="14">
        <v>4412.8393572293326</v>
      </c>
      <c r="AC63" s="8">
        <f t="shared" si="70"/>
        <v>2.3566178157496389</v>
      </c>
      <c r="AD63" s="8">
        <f t="shared" si="70"/>
        <v>3.2953789570962382</v>
      </c>
      <c r="AE63" s="8">
        <f t="shared" si="70"/>
        <v>2.0904045109324398</v>
      </c>
      <c r="AF63" s="7">
        <f t="shared" si="71"/>
        <v>-8.7323883678430692E-3</v>
      </c>
      <c r="AG63" s="7">
        <f t="shared" si="71"/>
        <v>-4.7139089304856219E-3</v>
      </c>
      <c r="AH63" s="7">
        <f t="shared" si="71"/>
        <v>-6.795730274810452E-2</v>
      </c>
      <c r="AI63" s="1">
        <f t="shared" si="83"/>
        <v>59831.076793783097</v>
      </c>
      <c r="AJ63" s="1">
        <f t="shared" si="84"/>
        <v>17258.8308559328</v>
      </c>
      <c r="AK63" s="1">
        <f t="shared" si="85"/>
        <v>4837.7116980075607</v>
      </c>
      <c r="AL63" s="10">
        <f t="shared" si="72"/>
        <v>15.438627822983049</v>
      </c>
      <c r="AM63" s="10">
        <f t="shared" si="72"/>
        <v>3.1739199710346662</v>
      </c>
      <c r="AN63" s="10">
        <f t="shared" si="72"/>
        <v>0.89360982632912189</v>
      </c>
      <c r="AO63" s="7">
        <f t="shared" si="93"/>
        <v>1.7034928792164689E-2</v>
      </c>
      <c r="AP63" s="7">
        <f t="shared" si="93"/>
        <v>2.6232510224176154E-2</v>
      </c>
      <c r="AQ63" s="7">
        <f t="shared" si="93"/>
        <v>1.8988142502982936E-2</v>
      </c>
      <c r="AR63" s="1">
        <f t="shared" si="86"/>
        <v>38625.939320444457</v>
      </c>
      <c r="AS63" s="1">
        <f t="shared" si="87"/>
        <v>12645.92681656863</v>
      </c>
      <c r="AT63" s="1">
        <f t="shared" si="88"/>
        <v>3618.3555493233252</v>
      </c>
      <c r="AU63" s="1">
        <f t="shared" si="89"/>
        <v>7725.1878640888917</v>
      </c>
      <c r="AV63" s="1">
        <f t="shared" si="90"/>
        <v>2529.1853633137262</v>
      </c>
      <c r="AW63" s="1">
        <f t="shared" si="91"/>
        <v>723.67110986466514</v>
      </c>
      <c r="AX63" s="1">
        <f t="shared" si="27"/>
        <v>27312.584666233553</v>
      </c>
      <c r="AY63" s="1">
        <f t="shared" si="28"/>
        <v>3663.1114233209014</v>
      </c>
      <c r="AZ63" s="1">
        <f t="shared" si="29"/>
        <v>747.40688218486116</v>
      </c>
      <c r="BA63" s="1">
        <f t="shared" si="30"/>
        <v>10.215102851741007</v>
      </c>
      <c r="BB63" s="1">
        <f t="shared" si="31"/>
        <v>8.2060681809132028</v>
      </c>
      <c r="BC63" s="1">
        <f t="shared" si="32"/>
        <v>6.6166097251771196</v>
      </c>
      <c r="BD63" s="1">
        <f t="shared" si="33"/>
        <v>0</v>
      </c>
      <c r="BE63">
        <v>0</v>
      </c>
      <c r="BF63">
        <v>0</v>
      </c>
      <c r="BG63">
        <v>0</v>
      </c>
      <c r="BH63">
        <f t="shared" si="34"/>
        <v>0</v>
      </c>
      <c r="BI63">
        <f t="shared" si="35"/>
        <v>0</v>
      </c>
      <c r="BJ63">
        <f t="shared" si="11"/>
        <v>0</v>
      </c>
      <c r="BK63">
        <f t="shared" si="11"/>
        <v>0</v>
      </c>
      <c r="BL63">
        <f t="shared" si="12"/>
        <v>0</v>
      </c>
      <c r="BM63">
        <f t="shared" si="13"/>
        <v>0</v>
      </c>
      <c r="BN63">
        <f t="shared" si="14"/>
        <v>0</v>
      </c>
      <c r="BO63">
        <f t="shared" si="94"/>
        <v>0</v>
      </c>
      <c r="BP63">
        <f t="shared" si="95"/>
        <v>0</v>
      </c>
      <c r="BQ63">
        <f t="shared" si="96"/>
        <v>0</v>
      </c>
      <c r="BR63" s="7">
        <f t="shared" si="56"/>
        <v>1.9187136678130878E-2</v>
      </c>
      <c r="BS63">
        <v>0</v>
      </c>
      <c r="BT63">
        <v>0</v>
      </c>
      <c r="BU63" s="8">
        <f>MAX((BU$3*climate!$I173+BU$4*climate!$I173^2+BU$5*climate!$I173^6)*(K63/K$66)^$BW$1,-99)</f>
        <v>3.1762132362667828</v>
      </c>
      <c r="BV63" s="8">
        <f>MAX((BV$3*climate!$I173+BV$4*climate!$I173^2+BV$5*climate!$I173^6)*(L63/L$66)^$BW$1,-99)</f>
        <v>1.783494041123902</v>
      </c>
      <c r="BW63" s="8">
        <f>MAX((BW$3*climate!$I173+BW$4*climate!$I173^2+BW$5*climate!$I173^6)*(M63/M$66)^$BW$1,-99)</f>
        <v>0.76166354488181265</v>
      </c>
      <c r="BX63" s="8">
        <f>MAX((BX$3*climate!$M173+BX$4*climate!$M173^2+BX$5*climate!$M173^6)*(K63/K$66)^$BW$1,-99)</f>
        <v>3.1762132362667828</v>
      </c>
      <c r="BY63" s="8">
        <f>MAX((BY$3*climate!$M173+BY$4*climate!$M173^2+BY$5*climate!$M173^6)*(L63/L$66)^$BW$1,-99)</f>
        <v>1.783494041123902</v>
      </c>
      <c r="BZ63" s="8">
        <f>MAX((BZ$3*climate!$M173+BZ$4*climate!$M173^2+BZ$5*climate!$M173^6)*(M63/M$66)^$BW$1,-99)</f>
        <v>0.76166354488181265</v>
      </c>
      <c r="CA63" s="8">
        <f t="shared" si="36"/>
        <v>0</v>
      </c>
      <c r="CB63" s="8">
        <f t="shared" si="37"/>
        <v>0</v>
      </c>
      <c r="CC63" s="8">
        <f t="shared" si="38"/>
        <v>0</v>
      </c>
      <c r="CD63" s="8">
        <f>MAX((CD$3*climate!$I173+CD$4*climate!$I173^2+CD$5*climate!$I173^6)*(K63/K$66)^$BW$1,-99)</f>
        <v>0.32526016089926452</v>
      </c>
      <c r="CE63" s="8">
        <f>MAX((CE$3*climate!$I173+CE$4*climate!$I173^2+CE$5*climate!$I173^6)*(L63/L$66)^$BW$1,-99)</f>
        <v>0.15119681714078523</v>
      </c>
      <c r="CF63" s="8">
        <f>MAX((CF$3*climate!$I173+CF$4*climate!$I173^2+CF$5*climate!$I173^6)*(M63/M$66)^$BW$1,-99)</f>
        <v>3.6137680677018551E-2</v>
      </c>
      <c r="CG63" s="8">
        <f>MAX((CG$3*climate!$M173+CG$4*climate!$M173^2+CG$5*climate!$M173^6)*(K63/K$66)^$BW$1,-99)</f>
        <v>0.32526016089926452</v>
      </c>
      <c r="CH63" s="8">
        <f>MAX((CH$3*climate!$M173+CH$4*climate!$M173^2+CH$5*climate!$M173^6)*(L63/L$66)^$BW$1,-99)</f>
        <v>0.15119681714078523</v>
      </c>
      <c r="CI63" s="8">
        <f>MAX((CI$3*climate!$M173+CI$4*climate!$M173^2+CI$5*climate!$M173^6)*(M63/M$66)^$BW$1,-99)</f>
        <v>3.6137680677018551E-2</v>
      </c>
      <c r="CJ63" s="8">
        <f t="shared" si="39"/>
        <v>0</v>
      </c>
      <c r="CK63" s="8">
        <f t="shared" si="40"/>
        <v>0</v>
      </c>
      <c r="CL63" s="8">
        <f t="shared" si="41"/>
        <v>0</v>
      </c>
    </row>
    <row r="64" spans="1:90">
      <c r="A64">
        <f t="shared" si="92"/>
        <v>2018</v>
      </c>
      <c r="B64" s="14">
        <v>1138.0528736954698</v>
      </c>
      <c r="C64" s="14">
        <v>2795.3444369815961</v>
      </c>
      <c r="D64" s="14">
        <v>3972.5205799381447</v>
      </c>
      <c r="E64" s="7">
        <f t="shared" si="73"/>
        <v>5.9032224947666023E-3</v>
      </c>
      <c r="F64" s="7">
        <f t="shared" si="74"/>
        <v>1.214982971907097E-2</v>
      </c>
      <c r="G64" s="7">
        <f t="shared" si="75"/>
        <v>2.5703935321537141E-2</v>
      </c>
      <c r="H64" s="14">
        <v>40189.704336473602</v>
      </c>
      <c r="I64" s="14">
        <v>13258.635036070644</v>
      </c>
      <c r="J64" s="14">
        <v>4051.4729453113914</v>
      </c>
      <c r="K64" s="1">
        <f t="shared" si="76"/>
        <v>35314.443876381723</v>
      </c>
      <c r="L64" s="1">
        <f t="shared" si="77"/>
        <v>4743.1131779907864</v>
      </c>
      <c r="M64" s="1">
        <f t="shared" si="78"/>
        <v>1019.8746271503207</v>
      </c>
      <c r="N64" s="7">
        <f t="shared" si="79"/>
        <v>9.0988481747247274E-3</v>
      </c>
      <c r="O64" s="7">
        <f t="shared" si="80"/>
        <v>4.2215468561322744E-2</v>
      </c>
      <c r="P64" s="7">
        <f t="shared" si="22"/>
        <v>8.143014812870053E-3</v>
      </c>
      <c r="Q64" s="14">
        <v>4989.5845985613214</v>
      </c>
      <c r="R64" s="14">
        <v>6885.6828558593461</v>
      </c>
      <c r="S64" s="14">
        <v>2353.7573811492157</v>
      </c>
      <c r="T64" s="1">
        <f t="shared" si="81"/>
        <v>124.15081625850863</v>
      </c>
      <c r="U64" s="1">
        <f t="shared" si="81"/>
        <v>519.33572627397712</v>
      </c>
      <c r="V64" s="1">
        <f t="shared" si="81"/>
        <v>580.9633713272417</v>
      </c>
      <c r="W64" s="7">
        <f t="shared" si="82"/>
        <v>-1.1537782067242763E-2</v>
      </c>
      <c r="X64" s="7">
        <f t="shared" si="82"/>
        <v>-3.1830806787308874E-2</v>
      </c>
      <c r="Y64" s="7">
        <f t="shared" si="82"/>
        <v>7.8275515622851177E-2</v>
      </c>
      <c r="Z64" s="14">
        <v>11810.196378248909</v>
      </c>
      <c r="AA64" s="14">
        <v>22817.797400870521</v>
      </c>
      <c r="AB64" s="14">
        <v>3938.6752401949539</v>
      </c>
      <c r="AC64" s="8">
        <f t="shared" si="70"/>
        <v>2.3669698639149677</v>
      </c>
      <c r="AD64" s="8">
        <f t="shared" si="70"/>
        <v>3.3138031301360038</v>
      </c>
      <c r="AE64" s="8">
        <f t="shared" si="70"/>
        <v>1.6733565114820399</v>
      </c>
      <c r="AF64" s="7">
        <f t="shared" si="71"/>
        <v>4.392756473342585E-3</v>
      </c>
      <c r="AG64" s="7">
        <f t="shared" si="71"/>
        <v>5.5909117827226407E-3</v>
      </c>
      <c r="AH64" s="7">
        <f t="shared" si="71"/>
        <v>-0.19950588379871637</v>
      </c>
      <c r="AI64" s="1">
        <f t="shared" si="83"/>
        <v>61573.15697849368</v>
      </c>
      <c r="AJ64" s="1">
        <f t="shared" si="84"/>
        <v>18062.133133653246</v>
      </c>
      <c r="AK64" s="1">
        <f t="shared" si="85"/>
        <v>5077.6116380714702</v>
      </c>
      <c r="AL64" s="10">
        <f t="shared" si="72"/>
        <v>15.720792508328151</v>
      </c>
      <c r="AM64" s="10">
        <f t="shared" si="72"/>
        <v>3.2632483515799242</v>
      </c>
      <c r="AN64" s="10">
        <f t="shared" si="72"/>
        <v>0.91181454852215893</v>
      </c>
      <c r="AO64" s="7">
        <f t="shared" si="93"/>
        <v>1.6864579504243041E-2</v>
      </c>
      <c r="AP64" s="7">
        <f t="shared" si="93"/>
        <v>2.5970185121934393E-2</v>
      </c>
      <c r="AQ64" s="7">
        <f t="shared" si="93"/>
        <v>1.8798261077953106E-2</v>
      </c>
      <c r="AR64" s="1">
        <f t="shared" si="86"/>
        <v>39745.015596915124</v>
      </c>
      <c r="AS64" s="1">
        <f t="shared" si="87"/>
        <v>13248.05730126936</v>
      </c>
      <c r="AT64" s="1">
        <f t="shared" si="88"/>
        <v>3804.4452463516077</v>
      </c>
      <c r="AU64" s="1">
        <f t="shared" si="89"/>
        <v>7949.0031193830255</v>
      </c>
      <c r="AV64" s="1">
        <f t="shared" si="90"/>
        <v>2649.6114602538723</v>
      </c>
      <c r="AW64" s="1">
        <f t="shared" si="91"/>
        <v>760.88904927032161</v>
      </c>
      <c r="AX64" s="1">
        <f t="shared" si="27"/>
        <v>27938.958911710772</v>
      </c>
      <c r="AY64" s="1">
        <f t="shared" si="28"/>
        <v>3791.4632990486339</v>
      </c>
      <c r="AZ64" s="1">
        <f t="shared" si="29"/>
        <v>766.15240521388978</v>
      </c>
      <c r="BA64" s="1">
        <f t="shared" si="30"/>
        <v>10.237777370545885</v>
      </c>
      <c r="BB64" s="1">
        <f t="shared" si="31"/>
        <v>8.2405073182968653</v>
      </c>
      <c r="BC64" s="1">
        <f t="shared" si="32"/>
        <v>6.6413811123704152</v>
      </c>
      <c r="BD64" s="1">
        <f t="shared" si="33"/>
        <v>0</v>
      </c>
      <c r="BE64">
        <v>0</v>
      </c>
      <c r="BF64">
        <v>0</v>
      </c>
      <c r="BG64">
        <v>0</v>
      </c>
      <c r="BH64">
        <f t="shared" si="34"/>
        <v>0</v>
      </c>
      <c r="BI64">
        <f t="shared" si="35"/>
        <v>0</v>
      </c>
      <c r="BJ64">
        <f t="shared" si="11"/>
        <v>0</v>
      </c>
      <c r="BK64">
        <f t="shared" si="11"/>
        <v>0</v>
      </c>
      <c r="BL64">
        <f t="shared" si="12"/>
        <v>0</v>
      </c>
      <c r="BM64">
        <f t="shared" si="13"/>
        <v>0</v>
      </c>
      <c r="BN64">
        <f t="shared" si="14"/>
        <v>0</v>
      </c>
      <c r="BO64">
        <f t="shared" si="94"/>
        <v>0</v>
      </c>
      <c r="BP64">
        <f t="shared" si="95"/>
        <v>0</v>
      </c>
      <c r="BQ64">
        <f t="shared" si="96"/>
        <v>0</v>
      </c>
      <c r="BR64" s="7">
        <f t="shared" si="56"/>
        <v>2.5308325701706824E-2</v>
      </c>
      <c r="BS64">
        <v>0</v>
      </c>
      <c r="BT64">
        <v>0</v>
      </c>
      <c r="BU64" s="8">
        <f>MAX((BU$3*climate!$I174+BU$4*climate!$I174^2+BU$5*climate!$I174^6)*(K64/K$66)^$BW$1,-99)</f>
        <v>3.2104495633974635</v>
      </c>
      <c r="BV64" s="8">
        <f>MAX((BV$3*climate!$I174+BV$4*climate!$I174^2+BV$5*climate!$I174^6)*(L64/L$66)^$BW$1,-99)</f>
        <v>1.782161920388964</v>
      </c>
      <c r="BW64" s="8">
        <f>MAX((BW$3*climate!$I174+BW$4*climate!$I174^2+BW$5*climate!$I174^6)*(M64/M$66)^$BW$1,-99)</f>
        <v>0.76037632601341454</v>
      </c>
      <c r="BX64" s="8">
        <f>MAX((BX$3*climate!$M174+BX$4*climate!$M174^2+BX$5*climate!$M174^6)*(K64/K$66)^$BW$1,-99)</f>
        <v>3.2104495633974635</v>
      </c>
      <c r="BY64" s="8">
        <f>MAX((BY$3*climate!$M174+BY$4*climate!$M174^2+BY$5*climate!$M174^6)*(L64/L$66)^$BW$1,-99)</f>
        <v>1.782161920388964</v>
      </c>
      <c r="BZ64" s="8">
        <f>MAX((BZ$3*climate!$M174+BZ$4*climate!$M174^2+BZ$5*climate!$M174^6)*(M64/M$66)^$BW$1,-99)</f>
        <v>0.76037632601341454</v>
      </c>
      <c r="CA64" s="8">
        <f t="shared" si="36"/>
        <v>0</v>
      </c>
      <c r="CB64" s="8">
        <f t="shared" si="37"/>
        <v>0</v>
      </c>
      <c r="CC64" s="8">
        <f t="shared" si="38"/>
        <v>0</v>
      </c>
      <c r="CD64" s="8">
        <f>MAX((CD$3*climate!$I174+CD$4*climate!$I174^2+CD$5*climate!$I174^6)*(K64/K$66)^$BW$1,-99)</f>
        <v>0.33955768611642084</v>
      </c>
      <c r="CE64" s="8">
        <f>MAX((CE$3*climate!$I174+CE$4*climate!$I174^2+CE$5*climate!$I174^6)*(L64/L$66)^$BW$1,-99)</f>
        <v>0.15646503527674382</v>
      </c>
      <c r="CF64" s="8">
        <f>MAX((CF$3*climate!$I174+CF$4*climate!$I174^2+CF$5*climate!$I174^6)*(M64/M$66)^$BW$1,-99)</f>
        <v>3.7560701969859722E-2</v>
      </c>
      <c r="CG64" s="8">
        <f>MAX((CG$3*climate!$M174+CG$4*climate!$M174^2+CG$5*climate!$M174^6)*(K64/K$66)^$BW$1,-99)</f>
        <v>0.33955768611642084</v>
      </c>
      <c r="CH64" s="8">
        <f>MAX((CH$3*climate!$M174+CH$4*climate!$M174^2+CH$5*climate!$M174^6)*(L64/L$66)^$BW$1,-99)</f>
        <v>0.15646503527674382</v>
      </c>
      <c r="CI64" s="8">
        <f>MAX((CI$3*climate!$M174+CI$4*climate!$M174^2+CI$5*climate!$M174^6)*(M64/M$66)^$BW$1,-99)</f>
        <v>3.7560701969859722E-2</v>
      </c>
      <c r="CJ64" s="8">
        <f t="shared" si="39"/>
        <v>0</v>
      </c>
      <c r="CK64" s="8">
        <f t="shared" si="40"/>
        <v>0</v>
      </c>
      <c r="CL64" s="8">
        <f t="shared" si="41"/>
        <v>0</v>
      </c>
    </row>
    <row r="65" spans="1:90">
      <c r="A65">
        <f t="shared" si="92"/>
        <v>2019</v>
      </c>
      <c r="B65" s="14">
        <v>1144.912041920903</v>
      </c>
      <c r="C65" s="14">
        <v>2828.7619944485114</v>
      </c>
      <c r="D65" s="14">
        <v>4074.5006265179481</v>
      </c>
      <c r="E65" s="7">
        <f t="shared" si="73"/>
        <v>6.027108567601358E-3</v>
      </c>
      <c r="F65" s="7">
        <f t="shared" si="74"/>
        <v>1.1954719076765929E-2</v>
      </c>
      <c r="G65" s="7">
        <f t="shared" si="75"/>
        <v>2.5671370236524105E-2</v>
      </c>
      <c r="H65" s="14">
        <v>41055.867231035096</v>
      </c>
      <c r="I65" s="14">
        <v>13912.601678830139</v>
      </c>
      <c r="J65" s="14">
        <v>4227.6815653054691</v>
      </c>
      <c r="K65" s="1">
        <f t="shared" si="76"/>
        <v>35859.407297483442</v>
      </c>
      <c r="L65" s="1">
        <f t="shared" si="77"/>
        <v>4918.2652008666091</v>
      </c>
      <c r="M65" s="1">
        <f t="shared" si="78"/>
        <v>1037.5950215323512</v>
      </c>
      <c r="N65" s="7">
        <f t="shared" si="79"/>
        <v>1.5431742972064511E-2</v>
      </c>
      <c r="O65" s="7">
        <f t="shared" si="80"/>
        <v>3.6927649900611925E-2</v>
      </c>
      <c r="P65" s="7">
        <f t="shared" si="22"/>
        <v>1.7375071317877522E-2</v>
      </c>
      <c r="Q65" s="14">
        <v>4982.4002301179644</v>
      </c>
      <c r="R65" s="14">
        <v>7096.3195089964356</v>
      </c>
      <c r="S65" s="14">
        <v>2257.5964478610226</v>
      </c>
      <c r="T65" s="1">
        <f t="shared" si="81"/>
        <v>121.35659446871094</v>
      </c>
      <c r="U65" s="1">
        <f t="shared" si="81"/>
        <v>510.06416145690594</v>
      </c>
      <c r="V65" s="1">
        <f t="shared" si="81"/>
        <v>534.00342788066655</v>
      </c>
      <c r="W65" s="7">
        <f t="shared" si="82"/>
        <v>-2.250667272279161E-2</v>
      </c>
      <c r="X65" s="7">
        <f t="shared" si="82"/>
        <v>-1.7852738311671557E-2</v>
      </c>
      <c r="Y65" s="7">
        <f t="shared" si="82"/>
        <v>-8.0831160386742873E-2</v>
      </c>
      <c r="Z65" s="14">
        <v>11624.724812619861</v>
      </c>
      <c r="AA65" s="14">
        <v>23072.050354714676</v>
      </c>
      <c r="AB65" s="14">
        <v>4097.6733000578115</v>
      </c>
      <c r="AC65" s="8">
        <f t="shared" si="70"/>
        <v>2.3331575697893365</v>
      </c>
      <c r="AD65" s="8">
        <f t="shared" si="70"/>
        <v>3.2512699471134066</v>
      </c>
      <c r="AE65" s="8">
        <f t="shared" si="70"/>
        <v>1.8150601290767374</v>
      </c>
      <c r="AF65" s="7">
        <f t="shared" si="71"/>
        <v>-1.428505476183195E-2</v>
      </c>
      <c r="AG65" s="7">
        <f t="shared" si="71"/>
        <v>-1.8870518424560334E-2</v>
      </c>
      <c r="AH65" s="7">
        <f t="shared" si="71"/>
        <v>8.4682263834617633E-2</v>
      </c>
      <c r="AI65" s="1">
        <f t="shared" si="83"/>
        <v>63364.844400027345</v>
      </c>
      <c r="AJ65" s="1">
        <f t="shared" si="84"/>
        <v>18905.531280541793</v>
      </c>
      <c r="AK65" s="1">
        <f t="shared" si="85"/>
        <v>5330.7395235346448</v>
      </c>
      <c r="AL65" s="10">
        <f t="shared" si="72"/>
        <v>16.008114187582866</v>
      </c>
      <c r="AM65" s="10">
        <f t="shared" si="72"/>
        <v>3.355090834447755</v>
      </c>
      <c r="AN65" s="10">
        <f t="shared" si="72"/>
        <v>0.93039013941019133</v>
      </c>
      <c r="AO65" s="7">
        <f t="shared" si="93"/>
        <v>1.6695933709200611E-2</v>
      </c>
      <c r="AP65" s="7">
        <f t="shared" si="93"/>
        <v>2.571048327071505E-2</v>
      </c>
      <c r="AQ65" s="7">
        <f t="shared" si="93"/>
        <v>1.8610278467173575E-2</v>
      </c>
      <c r="AR65" s="1">
        <f t="shared" si="86"/>
        <v>40900.399176374587</v>
      </c>
      <c r="AS65" s="1">
        <f t="shared" si="87"/>
        <v>13877.114977787292</v>
      </c>
      <c r="AT65" s="1">
        <f t="shared" si="88"/>
        <v>4000.2036565503267</v>
      </c>
      <c r="AU65" s="1">
        <f t="shared" si="89"/>
        <v>8180.079835274918</v>
      </c>
      <c r="AV65" s="1">
        <f t="shared" si="90"/>
        <v>2775.4229955574588</v>
      </c>
      <c r="AW65" s="1">
        <f t="shared" si="91"/>
        <v>800.04073131006544</v>
      </c>
      <c r="AX65" s="1">
        <f t="shared" si="27"/>
        <v>28578.893524608568</v>
      </c>
      <c r="AY65" s="1">
        <f t="shared" si="28"/>
        <v>3924.5761941149781</v>
      </c>
      <c r="AZ65" s="1">
        <f t="shared" si="29"/>
        <v>785.41230412697416</v>
      </c>
      <c r="BA65" s="1">
        <f t="shared" si="30"/>
        <v>10.260423735710219</v>
      </c>
      <c r="BB65" s="1">
        <f t="shared" si="31"/>
        <v>8.2750136483650163</v>
      </c>
      <c r="BC65" s="1">
        <f t="shared" si="32"/>
        <v>6.6662088080855906</v>
      </c>
      <c r="BD65" s="1">
        <f t="shared" si="33"/>
        <v>0</v>
      </c>
      <c r="BE65">
        <v>0</v>
      </c>
      <c r="BF65">
        <v>0</v>
      </c>
      <c r="BG65">
        <v>0</v>
      </c>
      <c r="BH65">
        <f t="shared" si="34"/>
        <v>0</v>
      </c>
      <c r="BI65">
        <f t="shared" si="35"/>
        <v>0</v>
      </c>
      <c r="BJ65">
        <f t="shared" si="11"/>
        <v>0</v>
      </c>
      <c r="BK65">
        <f t="shared" si="11"/>
        <v>0</v>
      </c>
      <c r="BL65">
        <f t="shared" si="12"/>
        <v>0</v>
      </c>
      <c r="BM65">
        <f t="shared" si="13"/>
        <v>0</v>
      </c>
      <c r="BN65">
        <f t="shared" si="14"/>
        <v>0</v>
      </c>
      <c r="BO65">
        <f t="shared" si="94"/>
        <v>0</v>
      </c>
      <c r="BP65">
        <f t="shared" si="95"/>
        <v>0</v>
      </c>
      <c r="BQ65">
        <f t="shared" si="96"/>
        <v>0</v>
      </c>
      <c r="BR65" s="7">
        <f t="shared" si="56"/>
        <v>2.9501629465115586E-2</v>
      </c>
      <c r="BS65">
        <v>0</v>
      </c>
      <c r="BT65">
        <v>0</v>
      </c>
      <c r="BU65" s="8">
        <f>MAX((BU$3*climate!$I175+BU$4*climate!$I175^2+BU$5*climate!$I175^6)*(K65/K$66)^$BW$1,-99)</f>
        <v>3.2387142529908126</v>
      </c>
      <c r="BV65" s="8">
        <f>MAX((BV$3*climate!$I175+BV$4*climate!$I175^2+BV$5*climate!$I175^6)*(L65/L$66)^$BW$1,-99)</f>
        <v>1.782137214798184</v>
      </c>
      <c r="BW65" s="8">
        <f>MAX((BW$3*climate!$I175+BW$4*climate!$I175^2+BW$5*climate!$I175^6)*(M65/M$66)^$BW$1,-99)</f>
        <v>0.75655815797103088</v>
      </c>
      <c r="BX65" s="8">
        <f>MAX((BX$3*climate!$M175+BX$4*climate!$M175^2+BX$5*climate!$M175^6)*(K65/K$66)^$BW$1,-99)</f>
        <v>3.2387142529908126</v>
      </c>
      <c r="BY65" s="8">
        <f>MAX((BY$3*climate!$M175+BY$4*climate!$M175^2+BY$5*climate!$M175^6)*(L65/L$66)^$BW$1,-99)</f>
        <v>1.782137214798184</v>
      </c>
      <c r="BZ65" s="8">
        <f>MAX((BZ$3*climate!$M175+BZ$4*climate!$M175^2+BZ$5*climate!$M175^6)*(M65/M$66)^$BW$1,-99)</f>
        <v>0.75655815797103088</v>
      </c>
      <c r="CA65" s="8">
        <f t="shared" si="36"/>
        <v>0</v>
      </c>
      <c r="CB65" s="8">
        <f t="shared" si="37"/>
        <v>0</v>
      </c>
      <c r="CC65" s="8">
        <f t="shared" si="38"/>
        <v>0</v>
      </c>
      <c r="CD65" s="8">
        <f>MAX((CD$3*climate!$I175+CD$4*climate!$I175^2+CD$5*climate!$I175^6)*(K65/K$66)^$BW$1,-99)</f>
        <v>0.35383591589513752</v>
      </c>
      <c r="CE65" s="8">
        <f>MAX((CE$3*climate!$I175+CE$4*climate!$I175^2+CE$5*climate!$I175^6)*(L65/L$66)^$BW$1,-99)</f>
        <v>0.16206934657373825</v>
      </c>
      <c r="CF65" s="8">
        <f>MAX((CF$3*climate!$I175+CF$4*climate!$I175^2+CF$5*climate!$I175^6)*(M65/M$66)^$BW$1,-99)</f>
        <v>3.8922884098252918E-2</v>
      </c>
      <c r="CG65" s="8">
        <f>MAX((CG$3*climate!$M175+CG$4*climate!$M175^2+CG$5*climate!$M175^6)*(K65/K$66)^$BW$1,-99)</f>
        <v>0.35383591589513752</v>
      </c>
      <c r="CH65" s="8">
        <f>MAX((CH$3*climate!$M175+CH$4*climate!$M175^2+CH$5*climate!$M175^6)*(L65/L$66)^$BW$1,-99)</f>
        <v>0.16206934657373825</v>
      </c>
      <c r="CI65" s="8">
        <f>MAX((CI$3*climate!$M175+CI$4*climate!$M175^2+CI$5*climate!$M175^6)*(M65/M$66)^$BW$1,-99)</f>
        <v>3.8922884098252918E-2</v>
      </c>
      <c r="CJ65" s="8">
        <f t="shared" si="39"/>
        <v>0</v>
      </c>
      <c r="CK65" s="8">
        <f t="shared" si="40"/>
        <v>0</v>
      </c>
      <c r="CL65" s="8">
        <f t="shared" si="41"/>
        <v>0</v>
      </c>
    </row>
    <row r="66" spans="1:90">
      <c r="A66">
        <f t="shared" si="92"/>
        <v>2020</v>
      </c>
      <c r="B66" s="14">
        <v>1151.5982808918557</v>
      </c>
      <c r="C66" s="14">
        <v>2861.8806579201969</v>
      </c>
      <c r="D66" s="14">
        <v>4179.8219405220689</v>
      </c>
      <c r="E66" s="7">
        <f t="shared" si="73"/>
        <v>5.8399586397350767E-3</v>
      </c>
      <c r="F66" s="7">
        <f t="shared" si="74"/>
        <v>1.1707829621820931E-2</v>
      </c>
      <c r="G66" s="7">
        <f t="shared" si="75"/>
        <v>2.5848888896632172E-2</v>
      </c>
      <c r="H66" s="14">
        <v>42083.076298288528</v>
      </c>
      <c r="I66" s="14">
        <v>14533.511979046143</v>
      </c>
      <c r="J66" s="14">
        <v>4206.8006010135214</v>
      </c>
      <c r="K66" s="1">
        <f t="shared" si="76"/>
        <v>36543.191316417455</v>
      </c>
      <c r="L66" s="1">
        <f t="shared" si="77"/>
        <v>5078.3081882974202</v>
      </c>
      <c r="M66" s="1">
        <f t="shared" si="78"/>
        <v>1006.4544999464935</v>
      </c>
      <c r="N66" s="7">
        <f t="shared" si="79"/>
        <v>1.906846962810782E-2</v>
      </c>
      <c r="O66" s="7">
        <f t="shared" si="80"/>
        <v>3.2540536326225666E-2</v>
      </c>
      <c r="P66" s="7">
        <f t="shared" si="22"/>
        <v>-3.0012211835662495E-2</v>
      </c>
      <c r="Q66" s="14">
        <v>4864.0657552510656</v>
      </c>
      <c r="R66" s="14">
        <f>I66*U66/1000</f>
        <v>7314.9589401489238</v>
      </c>
      <c r="S66" s="14">
        <f>J66*V66/1000</f>
        <v>2219.0312353763843</v>
      </c>
      <c r="T66" s="1">
        <f t="shared" si="81"/>
        <v>115.58246647118052</v>
      </c>
      <c r="U66" s="1">
        <f>U65*U5</f>
        <v>503.31667601714912</v>
      </c>
      <c r="V66" s="1">
        <f>V65*V5</f>
        <v>527.48666880996575</v>
      </c>
      <c r="W66" s="7">
        <f t="shared" si="82"/>
        <v>-4.7579845354173478E-2</v>
      </c>
      <c r="X66" s="7">
        <f t="shared" si="82"/>
        <v>-1.3228699347321071E-2</v>
      </c>
      <c r="Y66" s="7">
        <f t="shared" si="82"/>
        <v>-1.2203590333800474E-2</v>
      </c>
      <c r="Z66" s="14">
        <v>11584.411071543114</v>
      </c>
      <c r="AA66" s="14">
        <v>22994.005120074238</v>
      </c>
      <c r="AB66" s="14">
        <v>3709.182894891283</v>
      </c>
      <c r="AC66" s="8">
        <f t="shared" si="70"/>
        <v>2.3816312637297332</v>
      </c>
      <c r="AD66" s="8">
        <f t="shared" si="70"/>
        <v>3.1434223087527142</v>
      </c>
      <c r="AE66" s="8">
        <f t="shared" si="70"/>
        <v>1.6715325299430246</v>
      </c>
      <c r="AF66" s="7">
        <f t="shared" si="71"/>
        <v>2.07760052591619E-2</v>
      </c>
      <c r="AG66" s="7">
        <f t="shared" si="71"/>
        <v>-3.3170927088488344E-2</v>
      </c>
      <c r="AH66" s="7">
        <f t="shared" si="71"/>
        <v>-7.9075947311299633E-2</v>
      </c>
      <c r="AI66" s="1">
        <f t="shared" si="83"/>
        <v>65208.439795299528</v>
      </c>
      <c r="AJ66" s="1">
        <f t="shared" si="84"/>
        <v>19790.401148045072</v>
      </c>
      <c r="AK66" s="1">
        <f t="shared" si="85"/>
        <v>5597.7063024912459</v>
      </c>
      <c r="AL66" s="10">
        <f t="shared" si="72"/>
        <v>16.300687112748118</v>
      </c>
      <c r="AM66" s="10">
        <f t="shared" si="72"/>
        <v>3.4495181777829922</v>
      </c>
      <c r="AN66" s="10">
        <f t="shared" si="72"/>
        <v>0.94934415437294239</v>
      </c>
      <c r="AO66" s="7">
        <f t="shared" si="93"/>
        <v>1.6528974372108606E-2</v>
      </c>
      <c r="AP66" s="7">
        <f t="shared" si="93"/>
        <v>2.54533784380079E-2</v>
      </c>
      <c r="AQ66" s="7">
        <f t="shared" si="93"/>
        <v>1.8424175682501841E-2</v>
      </c>
      <c r="AR66" s="1">
        <f>AL66*AI66^$AR$5*B66^(1-$AR$5)-AR1</f>
        <v>42083.076297997075</v>
      </c>
      <c r="AS66" s="1">
        <f t="shared" si="87"/>
        <v>14533.511979026483</v>
      </c>
      <c r="AT66" s="1">
        <f>AN66*AK66^$AR$5*D66^(1-$AR$5)+AR1</f>
        <v>4206.800600956507</v>
      </c>
      <c r="AU66" s="1">
        <f t="shared" si="89"/>
        <v>8416.6152595994154</v>
      </c>
      <c r="AV66" s="1">
        <f t="shared" si="90"/>
        <v>2906.7023958052969</v>
      </c>
      <c r="AW66" s="1">
        <f t="shared" si="91"/>
        <v>841.36012019130146</v>
      </c>
      <c r="AX66" s="1">
        <f t="shared" si="27"/>
        <v>29234.553052931496</v>
      </c>
      <c r="AY66" s="1">
        <f t="shared" si="28"/>
        <v>4062.6465506324412</v>
      </c>
      <c r="AZ66" s="1">
        <f t="shared" si="29"/>
        <v>805.16359994628249</v>
      </c>
      <c r="BA66" s="1">
        <f t="shared" si="30"/>
        <v>10.283106612411206</v>
      </c>
      <c r="BB66" s="1">
        <f t="shared" si="31"/>
        <v>8.3095898999891737</v>
      </c>
      <c r="BC66" s="1">
        <f t="shared" si="32"/>
        <v>6.6910454865171305</v>
      </c>
      <c r="BD66" s="1">
        <f t="shared" si="33"/>
        <v>63590.441236683924</v>
      </c>
      <c r="BE66">
        <f>BF1</f>
        <v>0.14487115954850627</v>
      </c>
      <c r="BF66">
        <f>BG1</f>
        <v>0.11866573833240701</v>
      </c>
      <c r="BG66">
        <f>BH1</f>
        <v>1.1816310877309333E-2</v>
      </c>
      <c r="BH66">
        <f t="shared" si="34"/>
        <v>0.11624329087714658</v>
      </c>
      <c r="BI66">
        <f t="shared" si="35"/>
        <v>2.098765286892876E-3</v>
      </c>
      <c r="BJ66">
        <f t="shared" si="11"/>
        <v>1.4081557453975292E-3</v>
      </c>
      <c r="BK66">
        <f t="shared" si="11"/>
        <v>1.3962520274921885E-5</v>
      </c>
      <c r="BL66">
        <f t="shared" si="12"/>
        <v>88.322499699900618</v>
      </c>
      <c r="BM66">
        <f t="shared" si="13"/>
        <v>20.465448394069959</v>
      </c>
      <c r="BN66">
        <f t="shared" si="14"/>
        <v>5.8737538683408801E-2</v>
      </c>
      <c r="BO66">
        <f t="shared" si="94"/>
        <v>105.25565819457734</v>
      </c>
      <c r="BP66">
        <f t="shared" si="95"/>
        <v>15.000691880758279</v>
      </c>
      <c r="BQ66">
        <f t="shared" si="96"/>
        <v>2.6803134333558281</v>
      </c>
      <c r="BR66" s="7">
        <f t="shared" si="56"/>
        <v>2.7488922676822014E-2</v>
      </c>
      <c r="BS66" s="13">
        <v>1</v>
      </c>
      <c r="BT66" s="13">
        <v>1</v>
      </c>
      <c r="BU66" s="8">
        <f>MAX((BU$3*climate!$I176+BU$4*climate!$I176^2+BU$5*climate!$I176^6)*(K66/K$66)^$BW$1,-99)</f>
        <v>3.2629243427259835</v>
      </c>
      <c r="BV66" s="8">
        <f>MAX((BV$3*climate!$I176+BV$4*climate!$I176^2+BV$5*climate!$I176^6)*(L66/L$66)^$BW$1,-99)</f>
        <v>1.7829816677400945</v>
      </c>
      <c r="BW66" s="8">
        <f>MAX((BW$3*climate!$I176+BW$4*climate!$I176^2+BW$5*climate!$I176^6)*(M66/M$66)^$BW$1,-99)</f>
        <v>0.76093523575152233</v>
      </c>
      <c r="BX66" s="8">
        <f>MAX((BX$3*climate!$M176+BX$4*climate!$M176^2+BX$5*climate!$M176^6)*(K66/K$66)^$BW$1,-99)</f>
        <v>3.2629243427259835</v>
      </c>
      <c r="BY66" s="8">
        <f>MAX((BY$3*climate!$M176+BY$4*climate!$M176^2+BY$5*climate!$M176^6)*(L66/L$66)^$BW$1,-99)</f>
        <v>1.7829816677400945</v>
      </c>
      <c r="BZ66" s="8">
        <f>MAX((BZ$3*climate!$M176+BZ$4*climate!$M176^2+BZ$5*climate!$M176^6)*(M66/M$66)^$BW$1,-99)</f>
        <v>0.76093523575152233</v>
      </c>
      <c r="CA66" s="8">
        <f t="shared" si="36"/>
        <v>0</v>
      </c>
      <c r="CB66" s="8">
        <f t="shared" si="37"/>
        <v>0</v>
      </c>
      <c r="CC66" s="8">
        <f t="shared" si="38"/>
        <v>0</v>
      </c>
      <c r="CD66" s="8">
        <f>MAX((CD$3*climate!$I176+CD$4*climate!$I176^2+CD$5*climate!$I176^6)*(K66/K$66)^$BW$1,-99)</f>
        <v>0.36825515798976938</v>
      </c>
      <c r="CE66" s="8">
        <f>MAX((CE$3*climate!$I176+CE$4*climate!$I176^2+CE$5*climate!$I176^6)*(L66/L$66)^$BW$1,-99)</f>
        <v>0.16798148572619456</v>
      </c>
      <c r="CF66" s="8">
        <f>MAX((CF$3*climate!$I176+CF$4*climate!$I176^2+CF$5*climate!$I176^6)*(M66/M$66)^$BW$1,-99)</f>
        <v>4.0783961037175021E-2</v>
      </c>
      <c r="CG66" s="8">
        <f>MAX((CG$3*climate!$M176+CG$4*climate!$M176^2+CG$5*climate!$M176^6)*(K66/K$66)^$BW$1,-99)</f>
        <v>0.36825515798976938</v>
      </c>
      <c r="CH66" s="8">
        <f>MAX((CH$3*climate!$M176+CH$4*climate!$M176^2+CH$5*climate!$M176^6)*(L66/L$66)^$BW$1,-99)</f>
        <v>0.16798148572619456</v>
      </c>
      <c r="CI66" s="8">
        <f>MAX((CI$3*climate!$M176+CI$4*climate!$M176^2+CI$5*climate!$M176^6)*(M66/M$66)^$BW$1,-99)</f>
        <v>4.0783961037175021E-2</v>
      </c>
      <c r="CJ66" s="8">
        <f t="shared" si="39"/>
        <v>0</v>
      </c>
      <c r="CK66" s="8">
        <f t="shared" si="40"/>
        <v>0</v>
      </c>
      <c r="CL66" s="8">
        <f t="shared" si="41"/>
        <v>0</v>
      </c>
    </row>
    <row r="67" spans="1:90">
      <c r="A67">
        <f t="shared" si="92"/>
        <v>2021</v>
      </c>
      <c r="B67" s="4">
        <f t="shared" ref="B67:B130" si="97">B66*(1+E67)</f>
        <v>1157.9873029053542</v>
      </c>
      <c r="C67" s="4">
        <f t="shared" ref="C67:C130" si="98">C66*(1+F67)</f>
        <v>2893.7117485040653</v>
      </c>
      <c r="D67" s="4">
        <f t="shared" ref="D67:D130" si="99">D66*(1+G67)</f>
        <v>4282.463505822916</v>
      </c>
      <c r="E67" s="11">
        <f t="shared" ref="E67:E121" si="100">E66*$E$5</f>
        <v>5.5479607077483228E-3</v>
      </c>
      <c r="F67" s="11">
        <f t="shared" ref="F67:F121" si="101">F66*$E$5</f>
        <v>1.1122438140729884E-2</v>
      </c>
      <c r="G67" s="11">
        <f t="shared" ref="G67:G121" si="102">G66*$E$5</f>
        <v>2.4556444451800562E-2</v>
      </c>
      <c r="H67" s="4">
        <f t="shared" ref="H67:H130" si="103">AR67</f>
        <v>44527.558608081279</v>
      </c>
      <c r="I67" s="4">
        <f t="shared" ref="I67:I130" si="104">AS67</f>
        <v>15419.649548735975</v>
      </c>
      <c r="J67" s="4">
        <f t="shared" ref="J67:J130" si="105">AT67</f>
        <v>4444.0606407164241</v>
      </c>
      <c r="K67" s="4">
        <f t="shared" si="76"/>
        <v>38452.544770018649</v>
      </c>
      <c r="L67" s="4">
        <f t="shared" si="77"/>
        <v>5328.6750336163659</v>
      </c>
      <c r="M67" s="4">
        <f t="shared" si="78"/>
        <v>1037.734620429055</v>
      </c>
      <c r="N67" s="11">
        <f t="shared" ref="N67:N121" si="106">K67/K66-1</f>
        <v>5.224922577419755E-2</v>
      </c>
      <c r="O67" s="11">
        <f t="shared" ref="O67:O121" si="107">L67/L66-1</f>
        <v>4.9301231046965155E-2</v>
      </c>
      <c r="P67" s="11">
        <f t="shared" ref="P67:P121" si="108">M67/M66-1</f>
        <v>3.1079517736991136E-2</v>
      </c>
      <c r="Q67" s="4">
        <f t="shared" ref="Q67:Q121" si="109">T67*H67/1000</f>
        <v>5083.8551802313805</v>
      </c>
      <c r="R67" s="4">
        <f t="shared" ref="R67:R121" si="110">U67*I67/1000</f>
        <v>7658.2992603565472</v>
      </c>
      <c r="S67" s="4">
        <f t="shared" ref="S67:S121" si="111">V67*J67/1000</f>
        <v>2315.5752974934462</v>
      </c>
      <c r="T67" s="4">
        <f t="shared" ref="T67:T130" si="112">T66*(1+W67)</f>
        <v>114.17322977390263</v>
      </c>
      <c r="U67" s="4">
        <f t="shared" ref="U67:U130" si="113">U66*(1+X67)</f>
        <v>496.65845103362523</v>
      </c>
      <c r="V67" s="4">
        <f t="shared" ref="V67:V130" si="114">V66*(1+Y67)</f>
        <v>521.0494375972678</v>
      </c>
      <c r="W67" s="11">
        <f t="shared" ref="W67:W121" si="115">T$5-1</f>
        <v>-1.219247815263802E-2</v>
      </c>
      <c r="X67" s="11">
        <f t="shared" ref="X67:X121" si="116">U$5-1</f>
        <v>-1.3228699347321071E-2</v>
      </c>
      <c r="Y67" s="11">
        <f t="shared" ref="Y67:Y121" si="117">V$5-1</f>
        <v>-1.2203590333800474E-2</v>
      </c>
      <c r="Z67" s="4">
        <f>Q66*AC67*(1-BE66)</f>
        <v>9877.3968316010378</v>
      </c>
      <c r="AA67" s="4">
        <f t="shared" ref="AA67:AA130" si="118">R66*AD67*(1-BF66)</f>
        <v>20307.08526380964</v>
      </c>
      <c r="AB67" s="4">
        <f t="shared" ref="AB67:AB130" si="119">S66*AE67*(1-BG66)</f>
        <v>3668.3805347552143</v>
      </c>
      <c r="AC67" s="12">
        <f t="shared" ref="AC67:AC130" si="120">AC66*(1+AF67)</f>
        <v>2.3747150846652656</v>
      </c>
      <c r="AD67" s="12">
        <f t="shared" ref="AD67:AD130" si="121">AD66*(1+AG67)</f>
        <v>3.1498875220758062</v>
      </c>
      <c r="AE67" s="12">
        <f t="shared" ref="AE67:AE130" si="122">AE66*(1+AH67)</f>
        <v>1.672912721295075</v>
      </c>
      <c r="AF67" s="11">
        <f t="shared" ref="AF67:AF121" si="123">AC$5-1</f>
        <v>-2.9039671966837322E-3</v>
      </c>
      <c r="AG67" s="11">
        <f t="shared" ref="AG67:AG121" si="124">AD$5-1</f>
        <v>2.0567434751257441E-3</v>
      </c>
      <c r="AH67" s="11">
        <f t="shared" ref="AH67:AH121" si="125">AE$5-1</f>
        <v>8.257041531207765E-4</v>
      </c>
      <c r="AI67" s="1">
        <f t="shared" si="83"/>
        <v>67104.211075368992</v>
      </c>
      <c r="AJ67" s="1">
        <f t="shared" si="84"/>
        <v>20718.063429045862</v>
      </c>
      <c r="AK67" s="1">
        <f t="shared" si="85"/>
        <v>5879.2957924334232</v>
      </c>
      <c r="AL67" s="17">
        <f t="shared" ref="AL67:AN82" si="126">AL66*(1+AO67)</f>
        <v>16.567426415887148</v>
      </c>
      <c r="AM67" s="17">
        <f t="shared" si="126"/>
        <v>3.5364420504748111</v>
      </c>
      <c r="AN67" s="17">
        <f t="shared" si="126"/>
        <v>0.9666601290214325</v>
      </c>
      <c r="AO67" s="7">
        <f t="shared" si="93"/>
        <v>1.6363684628387519E-2</v>
      </c>
      <c r="AP67" s="7">
        <f t="shared" si="93"/>
        <v>2.519884465362782E-2</v>
      </c>
      <c r="AQ67" s="7">
        <f t="shared" si="93"/>
        <v>1.8239933925676823E-2</v>
      </c>
      <c r="AR67" s="1">
        <f t="shared" ref="AR67:AR130" si="127">AL67*AI67^$AR$5*B67^(1-$AR$5)*(1-BI66+0.01*BU66)</f>
        <v>44527.558608081279</v>
      </c>
      <c r="AS67" s="1">
        <f t="shared" ref="AS67:AS130" si="128">AM67*AJ67^$AR$5*C67^(1-$AR$5)*(1-BJ66+0.01*BV66)</f>
        <v>15419.649548735975</v>
      </c>
      <c r="AT67" s="1">
        <f t="shared" ref="AT67:AT130" si="129">AN67*AK67^$AR$5*D67^(1-$AR$5)*(1-BK66+0.01*BW66)</f>
        <v>4444.0606407164241</v>
      </c>
      <c r="AU67" s="1">
        <f t="shared" si="89"/>
        <v>8905.5117216162562</v>
      </c>
      <c r="AV67" s="1">
        <f t="shared" si="90"/>
        <v>3083.9299097471953</v>
      </c>
      <c r="AW67" s="1">
        <f t="shared" si="91"/>
        <v>888.81212814328489</v>
      </c>
      <c r="AX67" s="1">
        <f t="shared" si="27"/>
        <v>30762.035816014919</v>
      </c>
      <c r="AY67" s="1">
        <f t="shared" si="28"/>
        <v>4262.9400268930922</v>
      </c>
      <c r="AZ67" s="1">
        <f t="shared" si="29"/>
        <v>830.18769634324394</v>
      </c>
      <c r="BA67" s="1">
        <f t="shared" si="30"/>
        <v>10.334036605305172</v>
      </c>
      <c r="BB67" s="1">
        <f t="shared" si="31"/>
        <v>8.3577143483793854</v>
      </c>
      <c r="BC67" s="1">
        <f t="shared" si="32"/>
        <v>6.7216518153973919</v>
      </c>
      <c r="BD67" s="1">
        <f t="shared" si="33"/>
        <v>63045.366966540438</v>
      </c>
      <c r="BE67">
        <f>BE66</f>
        <v>0.14487115954850627</v>
      </c>
      <c r="BF67">
        <f t="shared" ref="BF67:BG67" si="130">BF66</f>
        <v>0.11866573833240701</v>
      </c>
      <c r="BG67">
        <f t="shared" si="130"/>
        <v>1.1816310877309333E-2</v>
      </c>
      <c r="BH67">
        <f t="shared" si="34"/>
        <v>0.11473333779099089</v>
      </c>
      <c r="BI67">
        <f t="shared" si="35"/>
        <v>2.098765286892876E-3</v>
      </c>
      <c r="BJ67">
        <f t="shared" si="11"/>
        <v>1.4081557453975292E-3</v>
      </c>
      <c r="BK67">
        <f t="shared" si="11"/>
        <v>1.3962520274921885E-5</v>
      </c>
      <c r="BL67">
        <f t="shared" si="12"/>
        <v>93.452894316729058</v>
      </c>
      <c r="BM67">
        <f t="shared" si="13"/>
        <v>21.71326810406898</v>
      </c>
      <c r="BN67">
        <f t="shared" si="14"/>
        <v>6.2050286798985416E-2</v>
      </c>
      <c r="BO67">
        <f t="shared" ref="BO67:BO129" si="131">IF(BE66=0.99,2*BI$5*BE67*AR67/Z67*1000,BO66*(1+BR66))</f>
        <v>108.14902284398607</v>
      </c>
      <c r="BP67">
        <f t="shared" ref="BP67:BP130" si="132">2*BJ$5*BF67*AS67/AA67*1000</f>
        <v>18.021139663885481</v>
      </c>
      <c r="BQ67">
        <f t="shared" ref="BQ67:BQ130" si="133">2*BK$5*BG67*AT67/AB67*1000</f>
        <v>2.8629746336729949</v>
      </c>
      <c r="BR67" s="7">
        <f t="shared" si="56"/>
        <v>5.8659669988489815E-2</v>
      </c>
      <c r="BS67" s="7">
        <f>BS66/(1+BS$5)</f>
        <v>0.970873786407767</v>
      </c>
      <c r="BT67" s="7">
        <f>BT66/(1+BT$5+BR66)</f>
        <v>0.94563638309203246</v>
      </c>
      <c r="BU67" s="8">
        <f>MAX((BU$3*climate!$I177+BU$4*climate!$I177^2+BU$5*climate!$I177^6)*(K67/K$66)^$BW$1,-99)</f>
        <v>3.2596051060677422</v>
      </c>
      <c r="BV67" s="8">
        <f>MAX((BV$3*climate!$I177+BV$4*climate!$I177^2+BV$5*climate!$I177^6)*(L67/L$66)^$BW$1,-99)</f>
        <v>1.7755876153523547</v>
      </c>
      <c r="BW67" s="8">
        <f>MAX((BW$3*climate!$I177+BW$4*climate!$I177^2+BW$5*climate!$I177^6)*(M67/M$66)^$BW$1,-99)</f>
        <v>0.75285403270119022</v>
      </c>
      <c r="BX67" s="8">
        <f>MAX((BX$3*climate!$M177+BX$4*climate!$M177^2+BX$5*climate!$M177^6)*(K67/K$66)^$BW$1,-99)</f>
        <v>3.2596053584452527</v>
      </c>
      <c r="BY67" s="8">
        <f>MAX((BY$3*climate!$M177+BY$4*climate!$M177^2+BY$5*climate!$M177^6)*(L67/L$66)^$BW$1,-99)</f>
        <v>1.7755877059506249</v>
      </c>
      <c r="BZ67" s="8">
        <f>MAX((BZ$3*climate!$M177+BZ$4*climate!$M177^2+BZ$5*climate!$M177^6)*(M67/M$66)^$BW$1,-99)</f>
        <v>0.75285401426230292</v>
      </c>
      <c r="CA67" s="8">
        <f t="shared" si="36"/>
        <v>-1.1155810854398289E-4</v>
      </c>
      <c r="CB67" s="8">
        <f t="shared" si="37"/>
        <v>-1.0830884324658533E-4</v>
      </c>
      <c r="CC67" s="8">
        <f t="shared" si="38"/>
        <v>-1.0549340626812034E-4</v>
      </c>
      <c r="CD67" s="8">
        <f>MAX((CD$3*climate!$I177+CD$4*climate!$I177^2+CD$5*climate!$I177^6)*(K67/K$66)^$BW$1,-99)</f>
        <v>0.38003612328645564</v>
      </c>
      <c r="CE67" s="8">
        <f>MAX((CE$3*climate!$I177+CE$4*climate!$I177^2+CE$5*climate!$I177^6)*(L67/L$66)^$BW$1,-99)</f>
        <v>0.17332040652404201</v>
      </c>
      <c r="CF67" s="8">
        <f>MAX((CF$3*climate!$I177+CF$4*climate!$I177^2+CF$5*climate!$I177^6)*(M67/M$66)^$BW$1,-99)</f>
        <v>4.2045804723865848E-2</v>
      </c>
      <c r="CG67" s="8">
        <f>MAX((CG$3*climate!$M177+CG$4*climate!$M177^2+CG$5*climate!$M177^6)*(K67/K$66)^$BW$1,-99)</f>
        <v>0.38003623601483977</v>
      </c>
      <c r="CH67" s="8">
        <f>MAX((CH$3*climate!$M177+CH$4*climate!$M177^2+CH$5*climate!$M177^6)*(L67/L$66)^$BW$1,-99)</f>
        <v>0.17332045683444428</v>
      </c>
      <c r="CI67" s="8">
        <f>MAX((CI$3*climate!$M177+CI$4*climate!$M177^2+CI$5*climate!$M177^6)*(M67/M$66)^$BW$1,-99)</f>
        <v>4.2045815387803526E-2</v>
      </c>
      <c r="CJ67" s="8">
        <f t="shared" si="39"/>
        <v>-5.9778793026460139E-6</v>
      </c>
      <c r="CK67" s="8">
        <f t="shared" si="40"/>
        <v>-5.8037663132485571E-6</v>
      </c>
      <c r="CL67" s="8">
        <f t="shared" si="41"/>
        <v>-5.6529001623148981E-6</v>
      </c>
    </row>
    <row r="68" spans="1:90">
      <c r="A68">
        <f t="shared" si="92"/>
        <v>2022</v>
      </c>
      <c r="B68" s="4">
        <f t="shared" si="97"/>
        <v>1164.0905475591151</v>
      </c>
      <c r="C68" s="4">
        <f t="shared" si="98"/>
        <v>2924.2876219279128</v>
      </c>
      <c r="D68" s="4">
        <f t="shared" si="99"/>
        <v>4382.36747916064</v>
      </c>
      <c r="E68" s="11">
        <f t="shared" si="100"/>
        <v>5.2705626723609069E-3</v>
      </c>
      <c r="F68" s="11">
        <f t="shared" si="101"/>
        <v>1.056631623369339E-2</v>
      </c>
      <c r="G68" s="11">
        <f t="shared" si="102"/>
        <v>2.3328622229210533E-2</v>
      </c>
      <c r="H68" s="4">
        <f t="shared" si="103"/>
        <v>45731.589392350405</v>
      </c>
      <c r="I68" s="4">
        <f t="shared" si="104"/>
        <v>16089.367535074123</v>
      </c>
      <c r="J68" s="4">
        <f t="shared" si="105"/>
        <v>4654.4107006500453</v>
      </c>
      <c r="K68" s="4">
        <f t="shared" si="76"/>
        <v>39285.251038453309</v>
      </c>
      <c r="L68" s="4">
        <f t="shared" si="77"/>
        <v>5501.9784697056539</v>
      </c>
      <c r="M68" s="4">
        <f t="shared" si="78"/>
        <v>1062.0767707826981</v>
      </c>
      <c r="N68" s="11">
        <f t="shared" si="106"/>
        <v>2.1655426797238198E-2</v>
      </c>
      <c r="O68" s="11">
        <f t="shared" si="107"/>
        <v>3.2522800695480525E-2</v>
      </c>
      <c r="P68" s="11">
        <f t="shared" si="108"/>
        <v>2.3457009021804476E-2</v>
      </c>
      <c r="Q68" s="4">
        <f t="shared" si="109"/>
        <v>5157.6623937990607</v>
      </c>
      <c r="R68" s="4">
        <f t="shared" si="110"/>
        <v>7885.210875155175</v>
      </c>
      <c r="S68" s="4">
        <f t="shared" si="111"/>
        <v>2395.5821981709569</v>
      </c>
      <c r="T68" s="4">
        <f t="shared" si="112"/>
        <v>112.78117516426821</v>
      </c>
      <c r="U68" s="4">
        <f t="shared" si="113"/>
        <v>490.08830570659524</v>
      </c>
      <c r="V68" s="4">
        <f t="shared" si="114"/>
        <v>514.69076371717358</v>
      </c>
      <c r="W68" s="11">
        <f t="shared" si="115"/>
        <v>-1.219247815263802E-2</v>
      </c>
      <c r="X68" s="11">
        <f t="shared" si="116"/>
        <v>-1.3228699347321071E-2</v>
      </c>
      <c r="Y68" s="11">
        <f t="shared" si="117"/>
        <v>-1.2203590333800474E-2</v>
      </c>
      <c r="Z68" s="4">
        <f t="shared" ref="Z68:Z131" si="134">Q67*AC68*(1-BE67)</f>
        <v>10293.740692556614</v>
      </c>
      <c r="AA68" s="4">
        <f t="shared" si="118"/>
        <v>21303.960476032033</v>
      </c>
      <c r="AB68" s="4">
        <f t="shared" si="119"/>
        <v>3831.1426550836363</v>
      </c>
      <c r="AC68" s="12">
        <f t="shared" si="120"/>
        <v>2.3678189899579278</v>
      </c>
      <c r="AD68" s="12">
        <f t="shared" si="121"/>
        <v>3.1563660326842156</v>
      </c>
      <c r="AE68" s="12">
        <f t="shared" si="122"/>
        <v>1.6742940522768568</v>
      </c>
      <c r="AF68" s="11">
        <f t="shared" si="123"/>
        <v>-2.9039671966837322E-3</v>
      </c>
      <c r="AG68" s="11">
        <f t="shared" si="124"/>
        <v>2.0567434751257441E-3</v>
      </c>
      <c r="AH68" s="11">
        <f t="shared" si="125"/>
        <v>8.257041531207765E-4</v>
      </c>
      <c r="AI68" s="1">
        <f t="shared" si="83"/>
        <v>69299.301689448359</v>
      </c>
      <c r="AJ68" s="1">
        <f t="shared" si="84"/>
        <v>21730.186995888471</v>
      </c>
      <c r="AK68" s="1">
        <f t="shared" si="85"/>
        <v>6180.178341333366</v>
      </c>
      <c r="AL68" s="17">
        <f t="shared" si="126"/>
        <v>16.835819515451004</v>
      </c>
      <c r="AM68" s="17">
        <f t="shared" si="126"/>
        <v>3.6246651617927181</v>
      </c>
      <c r="AN68" s="17">
        <f t="shared" si="126"/>
        <v>0.9841156277345503</v>
      </c>
      <c r="AO68" s="7">
        <f t="shared" si="93"/>
        <v>1.6200047782103644E-2</v>
      </c>
      <c r="AP68" s="7">
        <f t="shared" si="93"/>
        <v>2.4946856207091542E-2</v>
      </c>
      <c r="AQ68" s="7">
        <f t="shared" si="93"/>
        <v>1.8057534586420055E-2</v>
      </c>
      <c r="AR68" s="1">
        <f t="shared" si="127"/>
        <v>45731.589392350405</v>
      </c>
      <c r="AS68" s="1">
        <f t="shared" si="128"/>
        <v>16089.367535074123</v>
      </c>
      <c r="AT68" s="1">
        <f t="shared" si="129"/>
        <v>4654.4107006500453</v>
      </c>
      <c r="AU68" s="1">
        <f t="shared" si="89"/>
        <v>9146.3178784700813</v>
      </c>
      <c r="AV68" s="1">
        <f t="shared" si="90"/>
        <v>3217.873507014825</v>
      </c>
      <c r="AW68" s="1">
        <f t="shared" si="91"/>
        <v>930.88214013000913</v>
      </c>
      <c r="AX68" s="1">
        <f t="shared" si="27"/>
        <v>31428.200830762649</v>
      </c>
      <c r="AY68" s="1">
        <f t="shared" si="28"/>
        <v>4401.5827757645229</v>
      </c>
      <c r="AZ68" s="1">
        <f t="shared" si="29"/>
        <v>849.66141662615848</v>
      </c>
      <c r="BA68" s="1">
        <f t="shared" si="30"/>
        <v>10.3554608844612</v>
      </c>
      <c r="BB68" s="1">
        <f t="shared" si="31"/>
        <v>8.3897194769866541</v>
      </c>
      <c r="BC68" s="1">
        <f t="shared" si="32"/>
        <v>6.7448379367475573</v>
      </c>
      <c r="BD68" s="1">
        <f t="shared" si="33"/>
        <v>62349.896668329231</v>
      </c>
      <c r="BE68">
        <f t="shared" ref="BE68:BE131" si="135">BE67</f>
        <v>0.14487115954850627</v>
      </c>
      <c r="BF68">
        <f t="shared" ref="BF68:BF131" si="136">BF67</f>
        <v>0.11866573833240701</v>
      </c>
      <c r="BG68">
        <f t="shared" ref="BG68:BG131" si="137">BG67</f>
        <v>1.1816310877309333E-2</v>
      </c>
      <c r="BH68">
        <f t="shared" si="34"/>
        <v>0.11472534476067371</v>
      </c>
      <c r="BI68">
        <f t="shared" si="35"/>
        <v>2.098765286892876E-3</v>
      </c>
      <c r="BJ68">
        <f t="shared" si="11"/>
        <v>1.4081557453975292E-3</v>
      </c>
      <c r="BK68">
        <f t="shared" si="11"/>
        <v>1.3962520274921885E-5</v>
      </c>
      <c r="BL68">
        <f t="shared" si="12"/>
        <v>95.979872331103508</v>
      </c>
      <c r="BM68">
        <f t="shared" si="13"/>
        <v>22.65633533432711</v>
      </c>
      <c r="BN68">
        <f t="shared" si="14"/>
        <v>6.4987303775639632E-2</v>
      </c>
      <c r="BO68">
        <f t="shared" si="131"/>
        <v>114.49300883359194</v>
      </c>
      <c r="BP68">
        <f t="shared" si="132"/>
        <v>17.923960007333239</v>
      </c>
      <c r="BQ68">
        <f t="shared" si="133"/>
        <v>2.8710997600978367</v>
      </c>
      <c r="BR68" s="7">
        <f t="shared" si="56"/>
        <v>3.2366171213273454E-2</v>
      </c>
      <c r="BS68" s="7">
        <f t="shared" ref="BS68:BS131" si="138">BS67/(1+BS$5)</f>
        <v>0.94259590913375435</v>
      </c>
      <c r="BT68" s="7">
        <f t="shared" ref="BT68:BT131" si="139">BT67/(1+BT$5+BR67)</f>
        <v>0.86862442796473804</v>
      </c>
      <c r="BU68" s="8">
        <f>MAX((BU$3*climate!$I178+BU$4*climate!$I178^2+BU$5*climate!$I178^6)*(K68/K$66)^$BW$1,-99)</f>
        <v>3.278520086714471</v>
      </c>
      <c r="BV68" s="8">
        <f>MAX((BV$3*climate!$I178+BV$4*climate!$I178^2+BV$5*climate!$I178^6)*(L68/L$66)^$BW$1,-99)</f>
        <v>1.7741426159260445</v>
      </c>
      <c r="BW68" s="8">
        <f>MAX((BW$3*climate!$I178+BW$4*climate!$I178^2+BW$5*climate!$I178^6)*(M68/M$66)^$BW$1,-99)</f>
        <v>0.74535623205723589</v>
      </c>
      <c r="BX68" s="8">
        <f>MAX((BX$3*climate!$M178+BX$4*climate!$M178^2+BX$5*climate!$M178^6)*(K68/K$66)^$BW$1,-99)</f>
        <v>3.2785205439907679</v>
      </c>
      <c r="BY68" s="8">
        <f>MAX((BY$3*climate!$M178+BY$4*climate!$M178^2+BY$5*climate!$M178^6)*(L68/L$66)^$BW$1,-99)</f>
        <v>1.7741427719008374</v>
      </c>
      <c r="BZ68" s="8">
        <f>MAX((BZ$3*climate!$M178+BZ$4*climate!$M178^2+BZ$5*climate!$M178^6)*(M68/M$66)^$BW$1,-99)</f>
        <v>0.74535618595939013</v>
      </c>
      <c r="CA68" s="8">
        <f t="shared" si="36"/>
        <v>-2.0697413538797873E-4</v>
      </c>
      <c r="CB68" s="8">
        <f t="shared" si="37"/>
        <v>-1.9509297331320456E-4</v>
      </c>
      <c r="CC68" s="8">
        <f t="shared" si="38"/>
        <v>-1.7978278995487928E-4</v>
      </c>
      <c r="CD68" s="8">
        <f>MAX((CD$3*climate!$I178+CD$4*climate!$I178^2+CD$5*climate!$I178^6)*(K68/K$66)^$BW$1,-99)</f>
        <v>0.39474825434839306</v>
      </c>
      <c r="CE68" s="8">
        <f>MAX((CE$3*climate!$I178+CE$4*climate!$I178^2+CE$5*climate!$I178^6)*(L68/L$66)^$BW$1,-99)</f>
        <v>0.17937992799333863</v>
      </c>
      <c r="CF68" s="8">
        <f>MAX((CF$3*climate!$I178+CF$4*climate!$I178^2+CF$5*climate!$I178^6)*(M68/M$66)^$BW$1,-99)</f>
        <v>4.3366974049495695E-2</v>
      </c>
      <c r="CG68" s="8">
        <f>MAX((CG$3*climate!$M178+CG$4*climate!$M178^2+CG$5*climate!$M178^6)*(K68/K$66)^$BW$1,-99)</f>
        <v>0.39474847187188855</v>
      </c>
      <c r="CH68" s="8">
        <f>MAX((CH$3*climate!$M178+CH$4*climate!$M178^2+CH$5*climate!$M178^6)*(L68/L$66)^$BW$1,-99)</f>
        <v>0.17938002451597254</v>
      </c>
      <c r="CI68" s="8">
        <f>MAX((CI$3*climate!$M178+CI$4*climate!$M178^2+CI$5*climate!$M178^6)*(M68/M$66)^$BW$1,-99)</f>
        <v>4.3366994122223952E-2</v>
      </c>
      <c r="CJ68" s="8">
        <f t="shared" si="39"/>
        <v>-1.1699986229578283E-5</v>
      </c>
      <c r="CK68" s="8">
        <f t="shared" si="40"/>
        <v>-1.102835915692175E-5</v>
      </c>
      <c r="CL68" s="8">
        <f t="shared" si="41"/>
        <v>-1.0162893845862749E-5</v>
      </c>
    </row>
    <row r="69" spans="1:90">
      <c r="A69">
        <f t="shared" si="92"/>
        <v>2023</v>
      </c>
      <c r="B69" s="4">
        <f t="shared" si="97"/>
        <v>1169.9191891369678</v>
      </c>
      <c r="C69" s="4">
        <f t="shared" si="98"/>
        <v>2953.6416223108999</v>
      </c>
      <c r="D69" s="4">
        <f t="shared" si="99"/>
        <v>4479.4903447820107</v>
      </c>
      <c r="E69" s="11">
        <f t="shared" si="100"/>
        <v>5.0070345387428616E-3</v>
      </c>
      <c r="F69" s="11">
        <f t="shared" si="101"/>
        <v>1.003800042200872E-2</v>
      </c>
      <c r="G69" s="11">
        <f t="shared" si="102"/>
        <v>2.2162191117750005E-2</v>
      </c>
      <c r="H69" s="4">
        <f t="shared" si="103"/>
        <v>46954.341085606669</v>
      </c>
      <c r="I69" s="4">
        <f t="shared" si="104"/>
        <v>16775.587612444288</v>
      </c>
      <c r="J69" s="4">
        <f t="shared" si="105"/>
        <v>4868.9236565296478</v>
      </c>
      <c r="K69" s="4">
        <f t="shared" si="76"/>
        <v>40134.687525079571</v>
      </c>
      <c r="L69" s="4">
        <f t="shared" si="77"/>
        <v>5679.6286610151556</v>
      </c>
      <c r="M69" s="4">
        <f t="shared" si="78"/>
        <v>1086.9369686668201</v>
      </c>
      <c r="N69" s="11">
        <f t="shared" si="106"/>
        <v>2.1622274624001125E-2</v>
      </c>
      <c r="O69" s="11">
        <f t="shared" si="107"/>
        <v>3.2288419936148172E-2</v>
      </c>
      <c r="P69" s="11">
        <f t="shared" si="108"/>
        <v>2.3407157154751834E-2</v>
      </c>
      <c r="Q69" s="4">
        <f t="shared" si="109"/>
        <v>5230.9996967822708</v>
      </c>
      <c r="R69" s="4">
        <f t="shared" si="110"/>
        <v>8112.7593030823336</v>
      </c>
      <c r="S69" s="4">
        <f t="shared" si="111"/>
        <v>2475.4079594889604</v>
      </c>
      <c r="T69" s="4">
        <f t="shared" si="112"/>
        <v>111.40609315004902</v>
      </c>
      <c r="U69" s="4">
        <f t="shared" si="113"/>
        <v>483.6050748567647</v>
      </c>
      <c r="V69" s="4">
        <f t="shared" si="114"/>
        <v>508.40968848817829</v>
      </c>
      <c r="W69" s="11">
        <f t="shared" si="115"/>
        <v>-1.219247815263802E-2</v>
      </c>
      <c r="X69" s="11">
        <f t="shared" si="116"/>
        <v>-1.3228699347321071E-2</v>
      </c>
      <c r="Y69" s="11">
        <f t="shared" si="117"/>
        <v>-1.2203590333800474E-2</v>
      </c>
      <c r="Z69" s="4">
        <f t="shared" si="134"/>
        <v>10412.858157040459</v>
      </c>
      <c r="AA69" s="4">
        <f t="shared" si="118"/>
        <v>21980.301326752917</v>
      </c>
      <c r="AB69" s="4">
        <f t="shared" si="119"/>
        <v>3966.7875688803724</v>
      </c>
      <c r="AC69" s="12">
        <f t="shared" si="120"/>
        <v>2.3609429212834052</v>
      </c>
      <c r="AD69" s="12">
        <f t="shared" si="121"/>
        <v>3.1628578679270474</v>
      </c>
      <c r="AE69" s="12">
        <f t="shared" si="122"/>
        <v>1.6756765238293672</v>
      </c>
      <c r="AF69" s="11">
        <f t="shared" si="123"/>
        <v>-2.9039671966837322E-3</v>
      </c>
      <c r="AG69" s="11">
        <f t="shared" si="124"/>
        <v>2.0567434751257441E-3</v>
      </c>
      <c r="AH69" s="11">
        <f t="shared" si="125"/>
        <v>8.257041531207765E-4</v>
      </c>
      <c r="AI69" s="1">
        <f t="shared" si="83"/>
        <v>71515.689398973613</v>
      </c>
      <c r="AJ69" s="1">
        <f t="shared" si="84"/>
        <v>22775.041803314449</v>
      </c>
      <c r="AK69" s="1">
        <f t="shared" si="85"/>
        <v>6493.0426473300386</v>
      </c>
      <c r="AL69" s="17">
        <f t="shared" si="126"/>
        <v>17.105833185246173</v>
      </c>
      <c r="AM69" s="17">
        <f t="shared" si="126"/>
        <v>3.7141849223769148</v>
      </c>
      <c r="AN69" s="17">
        <f t="shared" si="126"/>
        <v>1.0017086226995549</v>
      </c>
      <c r="AO69" s="7">
        <f t="shared" si="93"/>
        <v>1.6038047304282609E-2</v>
      </c>
      <c r="AP69" s="7">
        <f t="shared" si="93"/>
        <v>2.4697387645020625E-2</v>
      </c>
      <c r="AQ69" s="7">
        <f t="shared" si="93"/>
        <v>1.7876959240555854E-2</v>
      </c>
      <c r="AR69" s="1">
        <f t="shared" si="127"/>
        <v>46954.341085606669</v>
      </c>
      <c r="AS69" s="1">
        <f t="shared" si="128"/>
        <v>16775.587612444288</v>
      </c>
      <c r="AT69" s="1">
        <f t="shared" si="129"/>
        <v>4868.9236565296478</v>
      </c>
      <c r="AU69" s="1">
        <f t="shared" si="89"/>
        <v>9390.868217121335</v>
      </c>
      <c r="AV69" s="1">
        <f t="shared" si="90"/>
        <v>3355.1175224888575</v>
      </c>
      <c r="AW69" s="1">
        <f t="shared" si="91"/>
        <v>973.78473130592965</v>
      </c>
      <c r="AX69" s="1">
        <f t="shared" si="27"/>
        <v>32107.750020063653</v>
      </c>
      <c r="AY69" s="1">
        <f t="shared" si="28"/>
        <v>4543.7029288121239</v>
      </c>
      <c r="AZ69" s="1">
        <f t="shared" si="29"/>
        <v>869.54957493345603</v>
      </c>
      <c r="BA69" s="1">
        <f t="shared" si="30"/>
        <v>10.376852713624537</v>
      </c>
      <c r="BB69" s="1">
        <f t="shared" si="31"/>
        <v>8.4214975816820061</v>
      </c>
      <c r="BC69" s="1">
        <f t="shared" si="32"/>
        <v>6.7679753476186519</v>
      </c>
      <c r="BD69" s="1">
        <f t="shared" si="33"/>
        <v>61617.627381170547</v>
      </c>
      <c r="BE69">
        <f t="shared" si="135"/>
        <v>0.14487115954850627</v>
      </c>
      <c r="BF69">
        <f t="shared" si="136"/>
        <v>0.11866573833240701</v>
      </c>
      <c r="BG69">
        <f t="shared" si="137"/>
        <v>1.1816310877309333E-2</v>
      </c>
      <c r="BH69">
        <f t="shared" si="34"/>
        <v>0.11451348678255158</v>
      </c>
      <c r="BI69">
        <f t="shared" si="35"/>
        <v>2.098765286892876E-3</v>
      </c>
      <c r="BJ69">
        <f t="shared" si="11"/>
        <v>1.4081557453975292E-3</v>
      </c>
      <c r="BK69">
        <f t="shared" si="11"/>
        <v>1.3962520274921885E-5</v>
      </c>
      <c r="BL69">
        <f t="shared" si="12"/>
        <v>98.546141139399239</v>
      </c>
      <c r="BM69">
        <f t="shared" si="13"/>
        <v>23.622640078883045</v>
      </c>
      <c r="BN69">
        <f t="shared" si="14"/>
        <v>6.7982445271342007E-2</v>
      </c>
      <c r="BO69">
        <f t="shared" si="131"/>
        <v>118.1987091602228</v>
      </c>
      <c r="BP69">
        <f t="shared" si="132"/>
        <v>18.113377613870597</v>
      </c>
      <c r="BQ69">
        <f t="shared" si="133"/>
        <v>2.900720775409642</v>
      </c>
      <c r="BR69" s="7">
        <f t="shared" si="56"/>
        <v>3.1943933554257287E-2</v>
      </c>
      <c r="BS69" s="7">
        <f t="shared" si="138"/>
        <v>0.9151416593531595</v>
      </c>
      <c r="BT69" s="7">
        <f t="shared" si="139"/>
        <v>0.81763185943009364</v>
      </c>
      <c r="BU69" s="8">
        <f>MAX((BU$3*climate!$I179+BU$4*climate!$I179^2+BU$5*climate!$I179^6)*(K69/K$66)^$BW$1,-99)</f>
        <v>3.2958174437782901</v>
      </c>
      <c r="BV69" s="8">
        <f>MAX((BV$3*climate!$I179+BV$4*climate!$I179^2+BV$5*climate!$I179^6)*(L69/L$66)^$BW$1,-99)</f>
        <v>1.7716215258524859</v>
      </c>
      <c r="BW69" s="8">
        <f>MAX((BW$3*climate!$I179+BW$4*climate!$I179^2+BW$5*climate!$I179^6)*(M69/M$66)^$BW$1,-99)</f>
        <v>0.73703263171017508</v>
      </c>
      <c r="BX69" s="8">
        <f>MAX((BX$3*climate!$M179+BX$4*climate!$M179^2+BX$5*climate!$M179^6)*(K69/K$66)^$BW$1,-99)</f>
        <v>3.29581806662654</v>
      </c>
      <c r="BY69" s="8">
        <f>MAX((BY$3*climate!$M179+BY$4*climate!$M179^2+BY$5*climate!$M179^6)*(L69/L$66)^$BW$1,-99)</f>
        <v>1.7716217261660028</v>
      </c>
      <c r="BZ69" s="8">
        <f>MAX((BZ$3*climate!$M179+BZ$4*climate!$M179^2+BZ$5*climate!$M179^6)*(M69/M$66)^$BW$1,-99)</f>
        <v>0.7370325499014696</v>
      </c>
      <c r="CA69" s="8">
        <f t="shared" si="36"/>
        <v>-2.8847108827325421E-4</v>
      </c>
      <c r="CB69" s="8">
        <f t="shared" si="37"/>
        <v>-2.6399191039779761E-4</v>
      </c>
      <c r="CC69" s="8">
        <f t="shared" si="38"/>
        <v>-2.3586315229668351E-4</v>
      </c>
      <c r="CD69" s="8">
        <f>MAX((CD$3*climate!$I179+CD$4*climate!$I179^2+CD$5*climate!$I179^6)*(K69/K$66)^$BW$1,-99)</f>
        <v>0.40973018509668285</v>
      </c>
      <c r="CE69" s="8">
        <f>MAX((CE$3*climate!$I179+CE$4*climate!$I179^2+CE$5*climate!$I179^6)*(L69/L$66)^$BW$1,-99)</f>
        <v>0.18551043693704897</v>
      </c>
      <c r="CF69" s="8">
        <f>MAX((CF$3*climate!$I179+CF$4*climate!$I179^2+CF$5*climate!$I179^6)*(M69/M$66)^$BW$1,-99)</f>
        <v>4.4672095308688903E-2</v>
      </c>
      <c r="CG69" s="8">
        <f>MAX((CG$3*climate!$M179+CG$4*climate!$M179^2+CG$5*climate!$M179^6)*(K69/K$66)^$BW$1,-99)</f>
        <v>0.4097305011909026</v>
      </c>
      <c r="CH69" s="8">
        <f>MAX((CH$3*climate!$M179+CH$4*climate!$M179^2+CH$5*climate!$M179^6)*(L69/L$66)^$BW$1,-99)</f>
        <v>0.18551057636305532</v>
      </c>
      <c r="CI69" s="8">
        <f>MAX((CI$3*climate!$M179+CI$4*climate!$M179^2+CI$5*climate!$M179^6)*(M69/M$66)^$BW$1,-99)</f>
        <v>4.4672123685900546E-2</v>
      </c>
      <c r="CJ69" s="8">
        <f t="shared" si="39"/>
        <v>-1.7237339432011511E-5</v>
      </c>
      <c r="CK69" s="8">
        <f t="shared" si="40"/>
        <v>-1.5774607410644662E-5</v>
      </c>
      <c r="CL69" s="8">
        <f t="shared" si="41"/>
        <v>-1.4093797891423246E-5</v>
      </c>
    </row>
    <row r="70" spans="1:90">
      <c r="A70">
        <f t="shared" si="92"/>
        <v>2024</v>
      </c>
      <c r="B70" s="4">
        <f t="shared" si="97"/>
        <v>1175.4841236351374</v>
      </c>
      <c r="C70" s="4">
        <f t="shared" si="98"/>
        <v>2981.807845369558</v>
      </c>
      <c r="D70" s="4">
        <f t="shared" si="99"/>
        <v>4573.8018998566267</v>
      </c>
      <c r="E70" s="11">
        <f t="shared" si="100"/>
        <v>4.7566828118057181E-3</v>
      </c>
      <c r="F70" s="11">
        <f t="shared" si="101"/>
        <v>9.5361004009082827E-3</v>
      </c>
      <c r="G70" s="11">
        <f t="shared" si="102"/>
        <v>2.1054081561862503E-2</v>
      </c>
      <c r="H70" s="4">
        <f t="shared" si="103"/>
        <v>48185.545402685784</v>
      </c>
      <c r="I70" s="4">
        <f t="shared" si="104"/>
        <v>17477.161636583405</v>
      </c>
      <c r="J70" s="4">
        <f t="shared" si="105"/>
        <v>5087.3398728699567</v>
      </c>
      <c r="K70" s="4">
        <f t="shared" si="76"/>
        <v>40992.085247118375</v>
      </c>
      <c r="L70" s="4">
        <f t="shared" si="77"/>
        <v>5861.2635498037362</v>
      </c>
      <c r="M70" s="4">
        <f t="shared" si="78"/>
        <v>1112.2781406491233</v>
      </c>
      <c r="N70" s="11">
        <f t="shared" si="106"/>
        <v>2.1363009778088582E-2</v>
      </c>
      <c r="O70" s="11">
        <f t="shared" si="107"/>
        <v>3.1980064125550767E-2</v>
      </c>
      <c r="P70" s="11">
        <f t="shared" si="108"/>
        <v>2.3314297620574465E-2</v>
      </c>
      <c r="Q70" s="4">
        <f t="shared" si="109"/>
        <v>5302.7121451355997</v>
      </c>
      <c r="R70" s="4">
        <f t="shared" si="110"/>
        <v>8340.234511783221</v>
      </c>
      <c r="S70" s="4">
        <f t="shared" si="111"/>
        <v>2554.8888686341129</v>
      </c>
      <c r="T70" s="4">
        <f t="shared" si="112"/>
        <v>110.04777679324629</v>
      </c>
      <c r="U70" s="4">
        <f t="shared" si="113"/>
        <v>477.20760871864587</v>
      </c>
      <c r="V70" s="4">
        <f t="shared" si="114"/>
        <v>502.20526492813343</v>
      </c>
      <c r="W70" s="11">
        <f t="shared" si="115"/>
        <v>-1.219247815263802E-2</v>
      </c>
      <c r="X70" s="11">
        <f t="shared" si="116"/>
        <v>-1.3228699347321071E-2</v>
      </c>
      <c r="Y70" s="11">
        <f t="shared" si="117"/>
        <v>-1.2203590333800474E-2</v>
      </c>
      <c r="Z70" s="4">
        <f t="shared" si="134"/>
        <v>10530.251035385085</v>
      </c>
      <c r="AA70" s="4">
        <f t="shared" si="118"/>
        <v>22661.112966749264</v>
      </c>
      <c r="AB70" s="4">
        <f t="shared" si="119"/>
        <v>4102.3536837686215</v>
      </c>
      <c r="AC70" s="12">
        <f t="shared" si="120"/>
        <v>2.3540868204867555</v>
      </c>
      <c r="AD70" s="12">
        <f t="shared" si="121"/>
        <v>3.1693630552096566</v>
      </c>
      <c r="AE70" s="12">
        <f t="shared" si="122"/>
        <v>1.67706013689438</v>
      </c>
      <c r="AF70" s="11">
        <f t="shared" si="123"/>
        <v>-2.9039671966837322E-3</v>
      </c>
      <c r="AG70" s="11">
        <f t="shared" si="124"/>
        <v>2.0567434751257441E-3</v>
      </c>
      <c r="AH70" s="11">
        <f t="shared" si="125"/>
        <v>8.257041531207765E-4</v>
      </c>
      <c r="AI70" s="1">
        <f t="shared" si="83"/>
        <v>73754.988676197579</v>
      </c>
      <c r="AJ70" s="1">
        <f t="shared" si="84"/>
        <v>23852.655145471861</v>
      </c>
      <c r="AK70" s="1">
        <f t="shared" si="85"/>
        <v>6817.5231139029638</v>
      </c>
      <c r="AL70" s="17">
        <f t="shared" si="126"/>
        <v>17.377433905432277</v>
      </c>
      <c r="AM70" s="17">
        <f t="shared" si="126"/>
        <v>3.8049982805420157</v>
      </c>
      <c r="AN70" s="17">
        <f t="shared" si="126"/>
        <v>1.019437051876279</v>
      </c>
      <c r="AO70" s="7">
        <f t="shared" si="93"/>
        <v>1.5877666831239784E-2</v>
      </c>
      <c r="AP70" s="7">
        <f t="shared" si="93"/>
        <v>2.445041376857042E-2</v>
      </c>
      <c r="AQ70" s="7">
        <f t="shared" si="93"/>
        <v>1.7698189648150297E-2</v>
      </c>
      <c r="AR70" s="1">
        <f t="shared" si="127"/>
        <v>48185.545402685784</v>
      </c>
      <c r="AS70" s="1">
        <f t="shared" si="128"/>
        <v>17477.161636583405</v>
      </c>
      <c r="AT70" s="1">
        <f t="shared" si="129"/>
        <v>5087.3398728699567</v>
      </c>
      <c r="AU70" s="1">
        <f t="shared" si="89"/>
        <v>9637.1090805371568</v>
      </c>
      <c r="AV70" s="1">
        <f t="shared" si="90"/>
        <v>3495.432327316681</v>
      </c>
      <c r="AW70" s="1">
        <f t="shared" si="91"/>
        <v>1017.4679745739913</v>
      </c>
      <c r="AX70" s="1">
        <f t="shared" si="27"/>
        <v>32793.6681976947</v>
      </c>
      <c r="AY70" s="1">
        <f t="shared" si="28"/>
        <v>4689.0108398429884</v>
      </c>
      <c r="AZ70" s="1">
        <f t="shared" si="29"/>
        <v>889.8225125192987</v>
      </c>
      <c r="BA70" s="1">
        <f t="shared" si="30"/>
        <v>10.397990732983875</v>
      </c>
      <c r="BB70" s="1">
        <f t="shared" si="31"/>
        <v>8.4529769308469884</v>
      </c>
      <c r="BC70" s="1">
        <f t="shared" si="32"/>
        <v>6.7910220187029289</v>
      </c>
      <c r="BD70" s="1">
        <f t="shared" si="33"/>
        <v>60851.247681097142</v>
      </c>
      <c r="BE70">
        <f t="shared" si="135"/>
        <v>0.14487115954850627</v>
      </c>
      <c r="BF70">
        <f t="shared" si="136"/>
        <v>0.11866573833240701</v>
      </c>
      <c r="BG70">
        <f t="shared" si="137"/>
        <v>1.1816310877309333E-2</v>
      </c>
      <c r="BH70">
        <f t="shared" si="34"/>
        <v>0.11431153369657265</v>
      </c>
      <c r="BI70">
        <f t="shared" si="35"/>
        <v>2.098765286892876E-3</v>
      </c>
      <c r="BJ70">
        <f t="shared" si="35"/>
        <v>1.4081557453975292E-3</v>
      </c>
      <c r="BK70">
        <f t="shared" si="35"/>
        <v>1.3962520274921885E-5</v>
      </c>
      <c r="BL70">
        <f t="shared" ref="BL70:BL133" si="140">BI70*AR70</f>
        <v>101.13015002115753</v>
      </c>
      <c r="BM70">
        <f t="shared" ref="BM70:BM133" si="141">BJ70*AS70</f>
        <v>24.610565571796208</v>
      </c>
      <c r="BN70">
        <f t="shared" ref="BN70:BN133" si="142">BK70*AT70</f>
        <v>7.1032086120365295E-2</v>
      </c>
      <c r="BO70">
        <f t="shared" si="131"/>
        <v>121.97444087183594</v>
      </c>
      <c r="BP70">
        <f t="shared" si="132"/>
        <v>18.303957908890787</v>
      </c>
      <c r="BQ70">
        <f t="shared" si="133"/>
        <v>2.9306878007231929</v>
      </c>
      <c r="BR70" s="7">
        <f t="shared" si="56"/>
        <v>3.1359045869152613E-2</v>
      </c>
      <c r="BS70" s="7">
        <f t="shared" si="138"/>
        <v>0.88848704791568878</v>
      </c>
      <c r="BT70" s="7">
        <f t="shared" si="139"/>
        <v>0.76993882030431959</v>
      </c>
      <c r="BU70" s="8">
        <f>MAX((BU$3*climate!$I180+BU$4*climate!$I180^2+BU$5*climate!$I180^6)*(K70/K$66)^$BW$1,-99)</f>
        <v>3.3117075040858066</v>
      </c>
      <c r="BV70" s="8">
        <f>MAX((BV$3*climate!$I180+BV$4*climate!$I180^2+BV$5*climate!$I180^6)*(L70/L$66)^$BW$1,-99)</f>
        <v>1.7680697349130754</v>
      </c>
      <c r="BW70" s="8">
        <f>MAX((BW$3*climate!$I180+BW$4*climate!$I180^2+BW$5*climate!$I180^6)*(M70/M$66)^$BW$1,-99)</f>
        <v>0.72788226782135246</v>
      </c>
      <c r="BX70" s="8">
        <f>MAX((BX$3*climate!$M180+BX$4*climate!$M180^2+BX$5*climate!$M180^6)*(K70/K$66)^$BW$1,-99)</f>
        <v>3.3117082589120383</v>
      </c>
      <c r="BY70" s="8">
        <f>MAX((BY$3*climate!$M180+BY$4*climate!$M180^2+BY$5*climate!$M180^6)*(L70/L$66)^$BW$1,-99)</f>
        <v>1.7680699615302742</v>
      </c>
      <c r="BZ70" s="8">
        <f>MAX((BZ$3*climate!$M180+BZ$4*climate!$M180^2+BZ$5*climate!$M180^6)*(M70/M$66)^$BW$1,-99)</f>
        <v>0.72788214316583799</v>
      </c>
      <c r="CA70" s="8">
        <f t="shared" si="36"/>
        <v>-3.5737548691595569E-4</v>
      </c>
      <c r="CB70" s="8">
        <f t="shared" si="37"/>
        <v>-3.1752349136738932E-4</v>
      </c>
      <c r="CC70" s="8">
        <f t="shared" si="38"/>
        <v>-2.7515726080175275E-4</v>
      </c>
      <c r="CD70" s="8">
        <f>MAX((CD$3*climate!$I180+CD$4*climate!$I180^2+CD$5*climate!$I180^6)*(K70/K$66)^$BW$1,-99)</f>
        <v>0.42501970858079025</v>
      </c>
      <c r="CE70" s="8">
        <f>MAX((CE$3*climate!$I180+CE$4*climate!$I180^2+CE$5*climate!$I180^6)*(L70/L$66)^$BW$1,-99)</f>
        <v>0.19171900885190649</v>
      </c>
      <c r="CF70" s="8">
        <f>MAX((CF$3*climate!$I180+CF$4*climate!$I180^2+CF$5*climate!$I180^6)*(M70/M$66)^$BW$1,-99)</f>
        <v>4.5958133975558375E-2</v>
      </c>
      <c r="CG70" s="8">
        <f>MAX((CG$3*climate!$M180+CG$4*climate!$M180^2+CG$5*climate!$M180^6)*(K70/K$66)^$BW$1,-99)</f>
        <v>0.42502011810837181</v>
      </c>
      <c r="CH70" s="8">
        <f>MAX((CH$3*climate!$M180+CH$4*climate!$M180^2+CH$5*climate!$M180^6)*(L70/L$66)^$BW$1,-99)</f>
        <v>0.19171918836370808</v>
      </c>
      <c r="CI70" s="8">
        <f>MAX((CI$3*climate!$M180+CI$4*climate!$M180^2+CI$5*climate!$M180^6)*(M70/M$66)^$BW$1,-99)</f>
        <v>4.5958169631675774E-2</v>
      </c>
      <c r="CJ70" s="8">
        <f t="shared" si="39"/>
        <v>-2.2627042979926959E-5</v>
      </c>
      <c r="CK70" s="8">
        <f t="shared" si="40"/>
        <v>-2.0103834620296713E-5</v>
      </c>
      <c r="CL70" s="8">
        <f t="shared" si="41"/>
        <v>-1.74214387789401E-5</v>
      </c>
    </row>
    <row r="71" spans="1:90">
      <c r="A71">
        <f t="shared" si="92"/>
        <v>2025</v>
      </c>
      <c r="B71" s="4">
        <f t="shared" si="97"/>
        <v>1180.7959585052608</v>
      </c>
      <c r="C71" s="4">
        <f t="shared" si="98"/>
        <v>3008.8209234097349</v>
      </c>
      <c r="D71" s="4">
        <f t="shared" si="99"/>
        <v>4665.2842381916398</v>
      </c>
      <c r="E71" s="11">
        <f t="shared" si="100"/>
        <v>4.518848671215432E-3</v>
      </c>
      <c r="F71" s="11">
        <f t="shared" si="101"/>
        <v>9.0592953808628675E-3</v>
      </c>
      <c r="G71" s="11">
        <f t="shared" si="102"/>
        <v>2.0001377483769376E-2</v>
      </c>
      <c r="H71" s="4">
        <f t="shared" si="103"/>
        <v>49425.050999250248</v>
      </c>
      <c r="I71" s="4">
        <f t="shared" si="104"/>
        <v>18193.98122168396</v>
      </c>
      <c r="J71" s="4">
        <f t="shared" si="105"/>
        <v>5309.4630000676161</v>
      </c>
      <c r="K71" s="4">
        <f t="shared" si="76"/>
        <v>41857.401901862999</v>
      </c>
      <c r="L71" s="4">
        <f t="shared" si="77"/>
        <v>6046.880716671466</v>
      </c>
      <c r="M71" s="4">
        <f t="shared" si="78"/>
        <v>1138.0792099659234</v>
      </c>
      <c r="N71" s="11">
        <f t="shared" si="106"/>
        <v>2.1109359270896189E-2</v>
      </c>
      <c r="O71" s="11">
        <f t="shared" si="107"/>
        <v>3.1668456006204604E-2</v>
      </c>
      <c r="P71" s="11">
        <f t="shared" si="108"/>
        <v>2.3196598381177047E-2</v>
      </c>
      <c r="Q71" s="4">
        <f t="shared" si="109"/>
        <v>5372.8006654076207</v>
      </c>
      <c r="R71" s="4">
        <f t="shared" si="110"/>
        <v>8567.450652559799</v>
      </c>
      <c r="S71" s="4">
        <f t="shared" si="111"/>
        <v>2633.9001278390256</v>
      </c>
      <c r="T71" s="4">
        <f t="shared" si="112"/>
        <v>108.70602167894825</v>
      </c>
      <c r="U71" s="4">
        <f t="shared" si="113"/>
        <v>470.8947727366529</v>
      </c>
      <c r="V71" s="4">
        <f t="shared" si="114"/>
        <v>496.07655761147277</v>
      </c>
      <c r="W71" s="11">
        <f t="shared" si="115"/>
        <v>-1.219247815263802E-2</v>
      </c>
      <c r="X71" s="11">
        <f t="shared" si="116"/>
        <v>-1.3228699347321071E-2</v>
      </c>
      <c r="Y71" s="11">
        <f t="shared" si="117"/>
        <v>-1.2203590333800474E-2</v>
      </c>
      <c r="Z71" s="4">
        <f t="shared" si="134"/>
        <v>10643.612880705708</v>
      </c>
      <c r="AA71" s="4">
        <f t="shared" si="118"/>
        <v>23344.427194022617</v>
      </c>
      <c r="AB71" s="4">
        <f t="shared" si="119"/>
        <v>4237.5689932536343</v>
      </c>
      <c r="AC71" s="12">
        <f t="shared" si="120"/>
        <v>2.3472506295819167</v>
      </c>
      <c r="AD71" s="12">
        <f t="shared" si="121"/>
        <v>3.1758816219937636</v>
      </c>
      <c r="AE71" s="12">
        <f t="shared" si="122"/>
        <v>1.6784448924144471</v>
      </c>
      <c r="AF71" s="11">
        <f t="shared" si="123"/>
        <v>-2.9039671966837322E-3</v>
      </c>
      <c r="AG71" s="11">
        <f t="shared" si="124"/>
        <v>2.0567434751257441E-3</v>
      </c>
      <c r="AH71" s="11">
        <f t="shared" si="125"/>
        <v>8.257041531207765E-4</v>
      </c>
      <c r="AI71" s="1">
        <f t="shared" si="83"/>
        <v>76016.598889114975</v>
      </c>
      <c r="AJ71" s="1">
        <f t="shared" si="84"/>
        <v>24962.821958241355</v>
      </c>
      <c r="AK71" s="1">
        <f t="shared" si="85"/>
        <v>7153.238777086659</v>
      </c>
      <c r="AL71" s="17">
        <f t="shared" si="126"/>
        <v>17.650587880305299</v>
      </c>
      <c r="AM71" s="17">
        <f t="shared" si="126"/>
        <v>3.8971017250664874</v>
      </c>
      <c r="AN71" s="17">
        <f t="shared" si="126"/>
        <v>1.0372988202519522</v>
      </c>
      <c r="AO71" s="7">
        <f t="shared" si="93"/>
        <v>1.5718890162927386E-2</v>
      </c>
      <c r="AP71" s="7">
        <f t="shared" si="93"/>
        <v>2.4205909630884714E-2</v>
      </c>
      <c r="AQ71" s="7">
        <f t="shared" si="93"/>
        <v>1.7521207751668794E-2</v>
      </c>
      <c r="AR71" s="1">
        <f t="shared" si="127"/>
        <v>49425.050999250248</v>
      </c>
      <c r="AS71" s="1">
        <f t="shared" si="128"/>
        <v>18193.98122168396</v>
      </c>
      <c r="AT71" s="1">
        <f t="shared" si="129"/>
        <v>5309.4630000676161</v>
      </c>
      <c r="AU71" s="1">
        <f t="shared" si="89"/>
        <v>9885.0101998500504</v>
      </c>
      <c r="AV71" s="1">
        <f t="shared" si="90"/>
        <v>3638.7962443367924</v>
      </c>
      <c r="AW71" s="1">
        <f t="shared" si="91"/>
        <v>1061.8926000135232</v>
      </c>
      <c r="AX71" s="1">
        <f t="shared" ref="AX71:AX134" si="143">(AR71-AU71)/B71*1000</f>
        <v>33485.921521490403</v>
      </c>
      <c r="AY71" s="1">
        <f t="shared" ref="AY71:AY134" si="144">(AS71-AV71)/C71*1000</f>
        <v>4837.5045733371726</v>
      </c>
      <c r="AZ71" s="1">
        <f t="shared" ref="AZ71:AZ134" si="145">(AT71-AW71)/D71*1000</f>
        <v>910.46336797273864</v>
      </c>
      <c r="BA71" s="1">
        <f t="shared" ref="BA71:BA134" si="146">LN(AX71)</f>
        <v>10.418880376392242</v>
      </c>
      <c r="BB71" s="1">
        <f t="shared" ref="BB71:BB134" si="147">LN(AY71)</f>
        <v>8.4841542827302874</v>
      </c>
      <c r="BC71" s="1">
        <f t="shared" ref="BC71:BC134" si="148">LN(AZ71)</f>
        <v>6.813953665489259</v>
      </c>
      <c r="BD71" s="1">
        <f t="shared" ref="BD71:BD134" si="149">SUMPRODUCT(BA71:BC71,B71:D71)*BS71</f>
        <v>60053.877631415002</v>
      </c>
      <c r="BE71">
        <f t="shared" si="135"/>
        <v>0.14487115954850627</v>
      </c>
      <c r="BF71">
        <f t="shared" si="136"/>
        <v>0.11866573833240701</v>
      </c>
      <c r="BG71">
        <f t="shared" si="137"/>
        <v>1.1816310877309333E-2</v>
      </c>
      <c r="BH71">
        <f t="shared" ref="BH71:BH134" si="150">(BE71*Z71+BF71*AA71+BG71*AB71)/(Z71+AA71+AB71)</f>
        <v>0.11411744031519477</v>
      </c>
      <c r="BI71">
        <f t="shared" ref="BI71:BK134" si="151">BI$5*BE71^2</f>
        <v>2.098765286892876E-3</v>
      </c>
      <c r="BJ71">
        <f t="shared" si="151"/>
        <v>1.4081557453975292E-3</v>
      </c>
      <c r="BK71">
        <f t="shared" si="151"/>
        <v>1.3962520274921885E-5</v>
      </c>
      <c r="BL71">
        <f t="shared" si="140"/>
        <v>103.73158134013647</v>
      </c>
      <c r="BM71">
        <f t="shared" si="141"/>
        <v>25.619959188969027</v>
      </c>
      <c r="BN71">
        <f t="shared" si="142"/>
        <v>7.4133484787391665E-2</v>
      </c>
      <c r="BO71">
        <f t="shared" si="131"/>
        <v>125.79944295800009</v>
      </c>
      <c r="BP71">
        <f t="shared" si="132"/>
        <v>18.496938879099098</v>
      </c>
      <c r="BQ71">
        <f t="shared" si="133"/>
        <v>2.9610498613828851</v>
      </c>
      <c r="BR71" s="7">
        <f t="shared" si="56"/>
        <v>3.0790768401439905E-2</v>
      </c>
      <c r="BS71" s="7">
        <f t="shared" si="138"/>
        <v>0.86260878438416388</v>
      </c>
      <c r="BT71" s="7">
        <f t="shared" si="139"/>
        <v>0.72542729371455306</v>
      </c>
      <c r="BU71" s="8">
        <f>MAX((BU$3*climate!$I181+BU$4*climate!$I181^2+BU$5*climate!$I181^6)*(K71/K$66)^$BW$1,-99)</f>
        <v>3.3262022893387169</v>
      </c>
      <c r="BV71" s="8">
        <f>MAX((BV$3*climate!$I181+BV$4*climate!$I181^2+BV$5*climate!$I181^6)*(L71/L$66)^$BW$1,-99)</f>
        <v>1.7634950177511732</v>
      </c>
      <c r="BW71" s="8">
        <f>MAX((BW$3*climate!$I181+BW$4*climate!$I181^2+BW$5*climate!$I181^6)*(M71/M$66)^$BW$1,-99)</f>
        <v>0.71789806248248289</v>
      </c>
      <c r="BX71" s="8">
        <f>MAX((BX$3*climate!$M181+BX$4*climate!$M181^2+BX$5*climate!$M181^6)*(K71/K$66)^$BW$1,-99)</f>
        <v>3.3262031467218556</v>
      </c>
      <c r="BY71" s="8">
        <f>MAX((BY$3*climate!$M181+BY$4*climate!$M181^2+BY$5*climate!$M181^6)*(L71/L$66)^$BW$1,-99)</f>
        <v>1.7634952549004361</v>
      </c>
      <c r="BZ71" s="8">
        <f>MAX((BZ$3*climate!$M181+BZ$4*climate!$M181^2+BZ$5*climate!$M181^6)*(M71/M$66)^$BW$1,-99)</f>
        <v>0.71789788861178994</v>
      </c>
      <c r="CA71" s="8">
        <f t="shared" ref="CA71:CA134" si="152">((BU71-BX71)*H71+(BY71-BY71)*I71+(BW71-BZ71)*J71)/100</f>
        <v>-4.1453045345512683E-4</v>
      </c>
      <c r="CB71" s="8">
        <f t="shared" ref="CB71:CB134" si="153">CA71*BS71</f>
        <v>-3.5757761054514318E-4</v>
      </c>
      <c r="CC71" s="8">
        <f t="shared" ref="CC71:CC134" si="154">CA71*BT71</f>
        <v>-3.0071170501221918E-4</v>
      </c>
      <c r="CD71" s="8">
        <f>MAX((CD$3*climate!$I181+CD$4*climate!$I181^2+CD$5*climate!$I181^6)*(K71/K$66)^$BW$1,-99)</f>
        <v>0.4406303579982469</v>
      </c>
      <c r="CE71" s="8">
        <f>MAX((CE$3*climate!$I181+CE$4*climate!$I181^2+CE$5*climate!$I181^6)*(L71/L$66)^$BW$1,-99)</f>
        <v>0.19800820769412025</v>
      </c>
      <c r="CF71" s="8">
        <f>MAX((CF$3*climate!$I181+CF$4*climate!$I181^2+CF$5*climate!$I181^6)*(M71/M$66)^$BW$1,-99)</f>
        <v>4.7221057457822783E-2</v>
      </c>
      <c r="CG71" s="8">
        <f>MAX((CG$3*climate!$M181+CG$4*climate!$M181^2+CG$5*climate!$M181^6)*(K71/K$66)^$BW$1,-99)</f>
        <v>0.44063085648733069</v>
      </c>
      <c r="CH71" s="8">
        <f>MAX((CH$3*climate!$M181+CH$4*climate!$M181^2+CH$5*climate!$M181^6)*(L71/L$66)^$BW$1,-99)</f>
        <v>0.19800842477180691</v>
      </c>
      <c r="CI71" s="8">
        <f>MAX((CI$3*climate!$M181+CI$4*climate!$M181^2+CI$5*climate!$M181^6)*(M71/M$66)^$BW$1,-99)</f>
        <v>4.7221099399404796E-2</v>
      </c>
      <c r="CJ71" s="8">
        <f t="shared" ref="CJ71:CJ134" si="155">((CD71-CG71)*Q71+(CH71-CH71)*R71+(CF71-CI71)*S71)/100</f>
        <v>-2.7887524193052638E-5</v>
      </c>
      <c r="CK71" s="8">
        <f t="shared" ref="CK71:CK134" si="156">CJ71*BS71</f>
        <v>-2.4056023343653096E-5</v>
      </c>
      <c r="CL71" s="8">
        <f t="shared" ref="CL71:CL134" si="157">CJ71*BT71</f>
        <v>-2.0230371203765301E-5</v>
      </c>
    </row>
    <row r="72" spans="1:90">
      <c r="A72">
        <f t="shared" si="92"/>
        <v>2026</v>
      </c>
      <c r="B72" s="4">
        <f t="shared" si="97"/>
        <v>1185.8650048409254</v>
      </c>
      <c r="C72" s="4">
        <f t="shared" si="98"/>
        <v>3034.7158310283598</v>
      </c>
      <c r="D72" s="4">
        <f t="shared" si="99"/>
        <v>4753.9307437529324</v>
      </c>
      <c r="E72" s="11">
        <f t="shared" si="100"/>
        <v>4.2929062376546598E-3</v>
      </c>
      <c r="F72" s="11">
        <f t="shared" si="101"/>
        <v>8.6063306118197239E-3</v>
      </c>
      <c r="G72" s="11">
        <f t="shared" si="102"/>
        <v>1.9001308609580905E-2</v>
      </c>
      <c r="H72" s="4">
        <f t="shared" si="103"/>
        <v>50672.626748590716</v>
      </c>
      <c r="I72" s="4">
        <f t="shared" si="104"/>
        <v>18925.932651505704</v>
      </c>
      <c r="J72" s="4">
        <f t="shared" si="105"/>
        <v>5535.1003721919096</v>
      </c>
      <c r="K72" s="4">
        <f t="shared" si="76"/>
        <v>42730.518686136667</v>
      </c>
      <c r="L72" s="4">
        <f t="shared" si="77"/>
        <v>6236.4760673793835</v>
      </c>
      <c r="M72" s="4">
        <f t="shared" si="78"/>
        <v>1164.3207843247403</v>
      </c>
      <c r="N72" s="11">
        <f t="shared" si="106"/>
        <v>2.0859316264318917E-2</v>
      </c>
      <c r="O72" s="11">
        <f t="shared" si="107"/>
        <v>3.135424024244382E-2</v>
      </c>
      <c r="P72" s="11">
        <f t="shared" si="108"/>
        <v>2.3057775002851111E-2</v>
      </c>
      <c r="Q72" s="4">
        <f t="shared" si="109"/>
        <v>5441.2583754787465</v>
      </c>
      <c r="R72" s="4">
        <f t="shared" si="110"/>
        <v>8794.2269622908389</v>
      </c>
      <c r="S72" s="4">
        <f t="shared" si="111"/>
        <v>2712.3245110401945</v>
      </c>
      <c r="T72" s="4">
        <f t="shared" si="112"/>
        <v>107.38062588456748</v>
      </c>
      <c r="U72" s="4">
        <f t="shared" si="113"/>
        <v>464.66544736389466</v>
      </c>
      <c r="V72" s="4">
        <f t="shared" si="114"/>
        <v>490.02264252818037</v>
      </c>
      <c r="W72" s="11">
        <f t="shared" si="115"/>
        <v>-1.219247815263802E-2</v>
      </c>
      <c r="X72" s="11">
        <f t="shared" si="116"/>
        <v>-1.3228699347321071E-2</v>
      </c>
      <c r="Y72" s="11">
        <f t="shared" si="117"/>
        <v>-1.2203590333800474E-2</v>
      </c>
      <c r="Z72" s="4">
        <f t="shared" si="134"/>
        <v>10752.977440400238</v>
      </c>
      <c r="AA72" s="4">
        <f t="shared" si="118"/>
        <v>24029.729738577465</v>
      </c>
      <c r="AB72" s="4">
        <f t="shared" si="119"/>
        <v>4372.2251913311211</v>
      </c>
      <c r="AC72" s="12">
        <f t="shared" si="120"/>
        <v>2.3404342907512157</v>
      </c>
      <c r="AD72" s="12">
        <f t="shared" si="121"/>
        <v>3.1824135957975712</v>
      </c>
      <c r="AE72" s="12">
        <f t="shared" si="122"/>
        <v>1.679830791332898</v>
      </c>
      <c r="AF72" s="11">
        <f t="shared" si="123"/>
        <v>-2.9039671966837322E-3</v>
      </c>
      <c r="AG72" s="11">
        <f t="shared" si="124"/>
        <v>2.0567434751257441E-3</v>
      </c>
      <c r="AH72" s="11">
        <f t="shared" si="125"/>
        <v>8.257041531207765E-4</v>
      </c>
      <c r="AI72" s="1">
        <f t="shared" si="83"/>
        <v>78299.949200053525</v>
      </c>
      <c r="AJ72" s="1">
        <f t="shared" si="84"/>
        <v>26105.336006754012</v>
      </c>
      <c r="AK72" s="1">
        <f t="shared" si="85"/>
        <v>7499.807499391517</v>
      </c>
      <c r="AL72" s="17">
        <f t="shared" si="126"/>
        <v>17.925261055984897</v>
      </c>
      <c r="AM72" s="17">
        <f t="shared" si="126"/>
        <v>3.9904912883240184</v>
      </c>
      <c r="AN72" s="17">
        <f t="shared" si="126"/>
        <v>1.0552918011008456</v>
      </c>
      <c r="AO72" s="7">
        <f t="shared" si="93"/>
        <v>1.5561701261298112E-2</v>
      </c>
      <c r="AP72" s="7">
        <f t="shared" si="93"/>
        <v>2.3963850534575868E-2</v>
      </c>
      <c r="AQ72" s="7">
        <f t="shared" si="93"/>
        <v>1.7345995674152105E-2</v>
      </c>
      <c r="AR72" s="1">
        <f t="shared" si="127"/>
        <v>50672.626748590716</v>
      </c>
      <c r="AS72" s="1">
        <f t="shared" si="128"/>
        <v>18925.932651505704</v>
      </c>
      <c r="AT72" s="1">
        <f t="shared" si="129"/>
        <v>5535.1003721919096</v>
      </c>
      <c r="AU72" s="1">
        <f t="shared" si="89"/>
        <v>10134.525349718144</v>
      </c>
      <c r="AV72" s="1">
        <f t="shared" si="90"/>
        <v>3785.1865303011409</v>
      </c>
      <c r="AW72" s="1">
        <f t="shared" si="91"/>
        <v>1107.0200744383819</v>
      </c>
      <c r="AX72" s="1">
        <f t="shared" si="143"/>
        <v>34184.414948909332</v>
      </c>
      <c r="AY72" s="1">
        <f t="shared" si="144"/>
        <v>4989.1808539035073</v>
      </c>
      <c r="AZ72" s="1">
        <f t="shared" si="145"/>
        <v>931.45662745979223</v>
      </c>
      <c r="BA72" s="1">
        <f t="shared" si="146"/>
        <v>10.439525115938151</v>
      </c>
      <c r="BB72" s="1">
        <f t="shared" si="147"/>
        <v>8.5150270177358749</v>
      </c>
      <c r="BC72" s="1">
        <f t="shared" si="148"/>
        <v>6.836749626917654</v>
      </c>
      <c r="BD72" s="1">
        <f t="shared" si="149"/>
        <v>59228.552416702136</v>
      </c>
      <c r="BE72">
        <f t="shared" si="135"/>
        <v>0.14487115954850627</v>
      </c>
      <c r="BF72">
        <f t="shared" si="136"/>
        <v>0.11866573833240701</v>
      </c>
      <c r="BG72">
        <f t="shared" si="137"/>
        <v>1.1816310877309333E-2</v>
      </c>
      <c r="BH72">
        <f t="shared" si="150"/>
        <v>0.11393112524478077</v>
      </c>
      <c r="BI72">
        <f t="shared" si="151"/>
        <v>2.098765286892876E-3</v>
      </c>
      <c r="BJ72">
        <f t="shared" si="151"/>
        <v>1.4081557453975292E-3</v>
      </c>
      <c r="BK72">
        <f t="shared" si="151"/>
        <v>1.3962520274921885E-5</v>
      </c>
      <c r="BL72">
        <f t="shared" si="140"/>
        <v>106.34995001562162</v>
      </c>
      <c r="BM72">
        <f t="shared" si="141"/>
        <v>26.65066080022445</v>
      </c>
      <c r="BN72">
        <f t="shared" si="142"/>
        <v>7.7283951170457207E-2</v>
      </c>
      <c r="BO72">
        <f t="shared" si="131"/>
        <v>129.67290447115002</v>
      </c>
      <c r="BP72">
        <f t="shared" si="132"/>
        <v>18.692343161186852</v>
      </c>
      <c r="BQ72">
        <f t="shared" si="133"/>
        <v>2.991816014628371</v>
      </c>
      <c r="BR72" s="7">
        <f t="shared" ref="BR72:BR135" si="158">SUM(H72:J72)/SUM(H71:J71)-1+BR$5</f>
        <v>3.0237351594928574E-2</v>
      </c>
      <c r="BS72" s="7">
        <f t="shared" si="138"/>
        <v>0.83748425668365423</v>
      </c>
      <c r="BT72" s="7">
        <f t="shared" si="139"/>
        <v>0.68385521002198835</v>
      </c>
      <c r="BU72" s="8">
        <f>MAX((BU$3*climate!$I182+BU$4*climate!$I182^2+BU$5*climate!$I182^6)*(K72/K$66)^$BW$1,-99)</f>
        <v>3.3393047472610036</v>
      </c>
      <c r="BV72" s="8">
        <f>MAX((BV$3*climate!$I182+BV$4*climate!$I182^2+BV$5*climate!$I182^6)*(L72/L$66)^$BW$1,-99)</f>
        <v>1.7578991434603592</v>
      </c>
      <c r="BW72" s="8">
        <f>MAX((BW$3*climate!$I182+BW$4*climate!$I182^2+BW$5*climate!$I182^6)*(M72/M$66)^$BW$1,-99)</f>
        <v>0.70706997831583274</v>
      </c>
      <c r="BX72" s="8">
        <f>MAX((BX$3*climate!$M182+BX$4*climate!$M182^2+BX$5*climate!$M182^6)*(K72/K$66)^$BW$1,-99)</f>
        <v>3.3393056809935331</v>
      </c>
      <c r="BY72" s="8">
        <f>MAX((BY$3*climate!$M182+BY$4*climate!$M182^2+BY$5*climate!$M182^6)*(L72/L$66)^$BW$1,-99)</f>
        <v>1.7578993771702016</v>
      </c>
      <c r="BZ72" s="8">
        <f>MAX((BZ$3*climate!$M182+BZ$4*climate!$M182^2+BZ$5*climate!$M182^6)*(M72/M$66)^$BW$1,-99)</f>
        <v>0.70706974953323198</v>
      </c>
      <c r="CA72" s="8">
        <f t="shared" si="152"/>
        <v>-4.6048345292693215E-4</v>
      </c>
      <c r="CB72" s="8">
        <f t="shared" si="153"/>
        <v>-3.8564764228963427E-4</v>
      </c>
      <c r="CC72" s="8">
        <f t="shared" si="154"/>
        <v>-3.1490400841299759E-4</v>
      </c>
      <c r="CD72" s="8">
        <f>MAX((CD$3*climate!$I182+CD$4*climate!$I182^2+CD$5*climate!$I182^6)*(K72/K$66)^$BW$1,-99)</f>
        <v>0.45657358557998534</v>
      </c>
      <c r="CE72" s="8">
        <f>MAX((CE$3*climate!$I182+CE$4*climate!$I182^2+CE$5*climate!$I182^6)*(L72/L$66)^$BW$1,-99)</f>
        <v>0.20437919658091344</v>
      </c>
      <c r="CF72" s="8">
        <f>MAX((CF$3*climate!$I182+CF$4*climate!$I182^2+CF$5*climate!$I182^6)*(M72/M$66)^$BW$1,-99)</f>
        <v>4.8455973574465482E-2</v>
      </c>
      <c r="CG72" s="8">
        <f>MAX((CG$3*climate!$M182+CG$4*climate!$M182^2+CG$5*climate!$M182^6)*(K72/K$66)^$BW$1,-99)</f>
        <v>0.45657416896910491</v>
      </c>
      <c r="CH72" s="8">
        <f>MAX((CH$3*climate!$M182+CH$4*climate!$M182^2+CH$5*climate!$M182^6)*(L72/L$66)^$BW$1,-99)</f>
        <v>0.20437944888352894</v>
      </c>
      <c r="CI72" s="8">
        <f>MAX((CI$3*climate!$M182+CI$4*climate!$M182^2+CI$5*climate!$M182^6)*(M72/M$66)^$BW$1,-99)</f>
        <v>4.845602081082992E-2</v>
      </c>
      <c r="CJ72" s="8">
        <f t="shared" si="155"/>
        <v>-3.3024912820920056E-5</v>
      </c>
      <c r="CK72" s="8">
        <f t="shared" si="156"/>
        <v>-2.7657844565870716E-5</v>
      </c>
      <c r="CL72" s="8">
        <f t="shared" si="157"/>
        <v>-2.258425869310814E-5</v>
      </c>
    </row>
    <row r="73" spans="1:90">
      <c r="A73">
        <f t="shared" si="92"/>
        <v>2027</v>
      </c>
      <c r="B73" s="4">
        <f t="shared" si="97"/>
        <v>1190.7012717534085</v>
      </c>
      <c r="C73" s="4">
        <f t="shared" si="98"/>
        <v>3059.5277103953758</v>
      </c>
      <c r="D73" s="4">
        <f t="shared" si="99"/>
        <v>4839.7451036650245</v>
      </c>
      <c r="E73" s="11">
        <f t="shared" si="100"/>
        <v>4.0782609257719264E-3</v>
      </c>
      <c r="F73" s="11">
        <f t="shared" si="101"/>
        <v>8.1760140812287378E-3</v>
      </c>
      <c r="G73" s="11">
        <f t="shared" si="102"/>
        <v>1.805124317910186E-2</v>
      </c>
      <c r="H73" s="4">
        <f t="shared" si="103"/>
        <v>51928.042337450941</v>
      </c>
      <c r="I73" s="4">
        <f t="shared" si="104"/>
        <v>19672.901572095496</v>
      </c>
      <c r="J73" s="4">
        <f t="shared" si="105"/>
        <v>5764.063774093247</v>
      </c>
      <c r="K73" s="4">
        <f t="shared" si="76"/>
        <v>43611.310048390646</v>
      </c>
      <c r="L73" s="4">
        <f t="shared" si="77"/>
        <v>6430.0452338616706</v>
      </c>
      <c r="M73" s="4">
        <f t="shared" si="78"/>
        <v>1190.9849900417807</v>
      </c>
      <c r="N73" s="11">
        <f t="shared" si="106"/>
        <v>2.0612699993733941E-2</v>
      </c>
      <c r="O73" s="11">
        <f t="shared" si="107"/>
        <v>3.1038228061961659E-2</v>
      </c>
      <c r="P73" s="11">
        <f t="shared" si="108"/>
        <v>2.2901081966431258E-2</v>
      </c>
      <c r="Q73" s="4">
        <f t="shared" si="109"/>
        <v>5508.0796280874783</v>
      </c>
      <c r="R73" s="4">
        <f t="shared" si="110"/>
        <v>9020.3898676433037</v>
      </c>
      <c r="S73" s="4">
        <f t="shared" si="111"/>
        <v>2790.0524558063339</v>
      </c>
      <c r="T73" s="4">
        <f t="shared" si="112"/>
        <v>106.07138994945329</v>
      </c>
      <c r="U73" s="4">
        <f t="shared" si="113"/>
        <v>458.51852786362923</v>
      </c>
      <c r="V73" s="4">
        <f t="shared" si="114"/>
        <v>484.0426069444801</v>
      </c>
      <c r="W73" s="11">
        <f t="shared" si="115"/>
        <v>-1.219247815263802E-2</v>
      </c>
      <c r="X73" s="11">
        <f t="shared" si="116"/>
        <v>-1.3228699347321071E-2</v>
      </c>
      <c r="Y73" s="11">
        <f t="shared" si="117"/>
        <v>-1.2203590333800474E-2</v>
      </c>
      <c r="Z73" s="4">
        <f t="shared" si="134"/>
        <v>10858.36267891092</v>
      </c>
      <c r="AA73" s="4">
        <f t="shared" si="118"/>
        <v>24716.516352525057</v>
      </c>
      <c r="AB73" s="4">
        <f t="shared" si="119"/>
        <v>4506.1258650044465</v>
      </c>
      <c r="AC73" s="12">
        <f t="shared" si="120"/>
        <v>2.3336377463448805</v>
      </c>
      <c r="AD73" s="12">
        <f t="shared" si="121"/>
        <v>3.1889590041958793</v>
      </c>
      <c r="AE73" s="12">
        <f t="shared" si="122"/>
        <v>1.6812178345938418</v>
      </c>
      <c r="AF73" s="11">
        <f t="shared" si="123"/>
        <v>-2.9039671966837322E-3</v>
      </c>
      <c r="AG73" s="11">
        <f t="shared" si="124"/>
        <v>2.0567434751257441E-3</v>
      </c>
      <c r="AH73" s="11">
        <f t="shared" si="125"/>
        <v>8.257041531207765E-4</v>
      </c>
      <c r="AI73" s="1">
        <f t="shared" si="83"/>
        <v>80604.479629766312</v>
      </c>
      <c r="AJ73" s="1">
        <f t="shared" si="84"/>
        <v>27279.988936379752</v>
      </c>
      <c r="AK73" s="1">
        <f t="shared" si="85"/>
        <v>7856.8468238907471</v>
      </c>
      <c r="AL73" s="17">
        <f t="shared" si="126"/>
        <v>18.201419137993078</v>
      </c>
      <c r="AM73" s="17">
        <f t="shared" si="126"/>
        <v>4.0851625497490129</v>
      </c>
      <c r="AN73" s="17">
        <f t="shared" si="126"/>
        <v>1.0734138372475406</v>
      </c>
      <c r="AO73" s="7">
        <f t="shared" si="93"/>
        <v>1.540608424868513E-2</v>
      </c>
      <c r="AP73" s="7">
        <f t="shared" si="93"/>
        <v>2.3724212029230109E-2</v>
      </c>
      <c r="AQ73" s="7">
        <f t="shared" si="93"/>
        <v>1.7172535717410585E-2</v>
      </c>
      <c r="AR73" s="1">
        <f t="shared" si="127"/>
        <v>51928.042337450941</v>
      </c>
      <c r="AS73" s="1">
        <f t="shared" si="128"/>
        <v>19672.901572095496</v>
      </c>
      <c r="AT73" s="1">
        <f t="shared" si="129"/>
        <v>5764.063774093247</v>
      </c>
      <c r="AU73" s="1">
        <f t="shared" si="89"/>
        <v>10385.608467490189</v>
      </c>
      <c r="AV73" s="1">
        <f t="shared" si="90"/>
        <v>3934.5803144190995</v>
      </c>
      <c r="AW73" s="1">
        <f t="shared" si="91"/>
        <v>1152.8127548186494</v>
      </c>
      <c r="AX73" s="1">
        <f t="shared" si="143"/>
        <v>34889.048038712514</v>
      </c>
      <c r="AY73" s="1">
        <f t="shared" si="144"/>
        <v>5144.0361870893366</v>
      </c>
      <c r="AZ73" s="1">
        <f t="shared" si="145"/>
        <v>952.78799203342464</v>
      </c>
      <c r="BA73" s="1">
        <f t="shared" si="146"/>
        <v>10.459928249162916</v>
      </c>
      <c r="BB73" s="1">
        <f t="shared" si="147"/>
        <v>8.5455933007079015</v>
      </c>
      <c r="BC73" s="1">
        <f t="shared" si="148"/>
        <v>6.8593924151420103</v>
      </c>
      <c r="BD73" s="1">
        <f t="shared" si="149"/>
        <v>58378.214423240861</v>
      </c>
      <c r="BE73">
        <f t="shared" si="135"/>
        <v>0.14487115954850627</v>
      </c>
      <c r="BF73">
        <f t="shared" si="136"/>
        <v>0.11866573833240701</v>
      </c>
      <c r="BG73">
        <f t="shared" si="137"/>
        <v>1.1816310877309333E-2</v>
      </c>
      <c r="BH73">
        <f t="shared" si="150"/>
        <v>0.11375246329084762</v>
      </c>
      <c r="BI73">
        <f t="shared" si="151"/>
        <v>2.098765286892876E-3</v>
      </c>
      <c r="BJ73">
        <f t="shared" si="151"/>
        <v>1.4081557453975292E-3</v>
      </c>
      <c r="BK73">
        <f t="shared" si="151"/>
        <v>1.3962520274921885E-5</v>
      </c>
      <c r="BL73">
        <f t="shared" si="140"/>
        <v>108.98477267414563</v>
      </c>
      <c r="BM73">
        <f t="shared" si="141"/>
        <v>27.702509377386356</v>
      </c>
      <c r="BN73">
        <f t="shared" si="142"/>
        <v>8.0480857311719722E-2</v>
      </c>
      <c r="BO73">
        <f t="shared" si="131"/>
        <v>133.59386967597976</v>
      </c>
      <c r="BP73">
        <f t="shared" si="132"/>
        <v>18.890197606306188</v>
      </c>
      <c r="BQ73">
        <f t="shared" si="133"/>
        <v>3.0229945417317152</v>
      </c>
      <c r="BR73" s="7">
        <f t="shared" si="158"/>
        <v>2.9698379103507255E-2</v>
      </c>
      <c r="BS73" s="7">
        <f t="shared" si="138"/>
        <v>0.81309151134335356</v>
      </c>
      <c r="BT73" s="7">
        <f t="shared" si="139"/>
        <v>0.64500199789533563</v>
      </c>
      <c r="BU73" s="8">
        <f>MAX((BU$3*climate!$I183+BU$4*climate!$I183^2+BU$5*climate!$I183^6)*(K73/K$66)^$BW$1,-99)</f>
        <v>3.3510093618807129</v>
      </c>
      <c r="BV73" s="8">
        <f>MAX((BV$3*climate!$I183+BV$4*climate!$I183^2+BV$5*climate!$I183^6)*(L73/L$66)^$BW$1,-99)</f>
        <v>1.7512789071688255</v>
      </c>
      <c r="BW73" s="8">
        <f>MAX((BW$3*climate!$I183+BW$4*climate!$I183^2+BW$5*climate!$I183^6)*(M73/M$66)^$BW$1,-99)</f>
        <v>0.69538546505010079</v>
      </c>
      <c r="BX73" s="8">
        <f>MAX((BX$3*climate!$M183+BX$4*climate!$M183^2+BX$5*climate!$M183^6)*(K73/K$66)^$BW$1,-99)</f>
        <v>3.3510103483546012</v>
      </c>
      <c r="BY73" s="8">
        <f>MAX((BY$3*climate!$M183+BY$4*climate!$M183^2+BY$5*climate!$M183^6)*(L73/L$66)^$BW$1,-99)</f>
        <v>1.7512791249643986</v>
      </c>
      <c r="BZ73" s="8">
        <f>MAX((BZ$3*climate!$M183+BZ$4*climate!$M183^2+BZ$5*climate!$M183^6)*(M73/M$66)^$BW$1,-99)</f>
        <v>0.6953851762621277</v>
      </c>
      <c r="CA73" s="8">
        <f t="shared" si="152"/>
        <v>-4.9561065545130169E-4</v>
      </c>
      <c r="CB73" s="8">
        <f t="shared" si="153"/>
        <v>-4.0297681687876899E-4</v>
      </c>
      <c r="CC73" s="8">
        <f t="shared" si="154"/>
        <v>-3.1966986294430642E-4</v>
      </c>
      <c r="CD73" s="8">
        <f>MAX((CD$3*climate!$I183+CD$4*climate!$I183^2+CD$5*climate!$I183^6)*(K73/K$66)^$BW$1,-99)</f>
        <v>0.47285888489588096</v>
      </c>
      <c r="CE73" s="8">
        <f>MAX((CE$3*climate!$I183+CE$4*climate!$I183^2+CE$5*climate!$I183^6)*(L73/L$66)^$BW$1,-99)</f>
        <v>0.21083184194927759</v>
      </c>
      <c r="CF73" s="8">
        <f>MAX((CF$3*climate!$I183+CF$4*climate!$I183^2+CF$5*climate!$I183^6)*(M73/M$66)^$BW$1,-99)</f>
        <v>4.9657108030733657E-2</v>
      </c>
      <c r="CG73" s="8">
        <f>MAX((CG$3*climate!$M183+CG$4*climate!$M183^2+CG$5*climate!$M183^6)*(K73/K$66)^$BW$1,-99)</f>
        <v>0.47285954937649183</v>
      </c>
      <c r="CH73" s="8">
        <f>MAX((CH$3*climate!$M183+CH$4*climate!$M183^2+CH$5*climate!$M183^6)*(L73/L$66)^$BW$1,-99)</f>
        <v>0.21083212724116385</v>
      </c>
      <c r="CI73" s="8">
        <f>MAX((CI$3*climate!$M183+CI$4*climate!$M183^2+CI$5*climate!$M183^6)*(M73/M$66)^$BW$1,-99)</f>
        <v>4.965715955489438E-2</v>
      </c>
      <c r="CJ73" s="8">
        <f t="shared" si="155"/>
        <v>-3.8037672271387798E-5</v>
      </c>
      <c r="CK73" s="8">
        <f t="shared" si="156"/>
        <v>-3.0928108435125875E-5</v>
      </c>
      <c r="CL73" s="8">
        <f t="shared" si="157"/>
        <v>-2.453437461033314E-5</v>
      </c>
    </row>
    <row r="74" spans="1:90">
      <c r="A74">
        <f t="shared" si="92"/>
        <v>2028</v>
      </c>
      <c r="B74" s="4">
        <f t="shared" si="97"/>
        <v>1195.3144627007246</v>
      </c>
      <c r="C74" s="4">
        <f t="shared" si="98"/>
        <v>3083.2917149553732</v>
      </c>
      <c r="D74" s="4">
        <f t="shared" si="99"/>
        <v>4922.7403486665926</v>
      </c>
      <c r="E74" s="11">
        <f t="shared" si="100"/>
        <v>3.8743478794833297E-3</v>
      </c>
      <c r="F74" s="11">
        <f t="shared" si="101"/>
        <v>7.7672133771673002E-3</v>
      </c>
      <c r="G74" s="11">
        <f t="shared" si="102"/>
        <v>1.7148681020146765E-2</v>
      </c>
      <c r="H74" s="4">
        <f t="shared" si="103"/>
        <v>53191.067582559786</v>
      </c>
      <c r="I74" s="4">
        <f t="shared" si="104"/>
        <v>20434.772988131364</v>
      </c>
      <c r="J74" s="4">
        <f t="shared" si="105"/>
        <v>5996.1699532042421</v>
      </c>
      <c r="K74" s="4">
        <f t="shared" si="76"/>
        <v>44499.643602051387</v>
      </c>
      <c r="L74" s="4">
        <f t="shared" si="77"/>
        <v>6627.5834002385773</v>
      </c>
      <c r="M74" s="4">
        <f t="shared" si="78"/>
        <v>1218.0552961377307</v>
      </c>
      <c r="N74" s="11">
        <f t="shared" si="106"/>
        <v>2.0369338886519373E-2</v>
      </c>
      <c r="O74" s="11">
        <f t="shared" si="107"/>
        <v>3.0721116134088566E-2</v>
      </c>
      <c r="P74" s="11">
        <f t="shared" si="108"/>
        <v>2.2729342789618467E-2</v>
      </c>
      <c r="Q74" s="4">
        <f t="shared" si="109"/>
        <v>5573.2598942690729</v>
      </c>
      <c r="R74" s="4">
        <f t="shared" si="110"/>
        <v>9245.7727920724337</v>
      </c>
      <c r="S74" s="4">
        <f t="shared" si="111"/>
        <v>2866.9820140629481</v>
      </c>
      <c r="T74" s="4">
        <f t="shared" si="112"/>
        <v>104.77811684487463</v>
      </c>
      <c r="U74" s="4">
        <f t="shared" si="113"/>
        <v>452.45292411334503</v>
      </c>
      <c r="V74" s="4">
        <f t="shared" si="114"/>
        <v>478.13554926522488</v>
      </c>
      <c r="W74" s="11">
        <f t="shared" si="115"/>
        <v>-1.219247815263802E-2</v>
      </c>
      <c r="X74" s="11">
        <f t="shared" si="116"/>
        <v>-1.3228699347321071E-2</v>
      </c>
      <c r="Y74" s="11">
        <f t="shared" si="117"/>
        <v>-1.2203590333800474E-2</v>
      </c>
      <c r="Z74" s="4">
        <f t="shared" si="134"/>
        <v>10959.78899948773</v>
      </c>
      <c r="AA74" s="4">
        <f t="shared" si="118"/>
        <v>25404.298861191481</v>
      </c>
      <c r="AB74" s="4">
        <f t="shared" si="119"/>
        <v>4639.086697654504</v>
      </c>
      <c r="AC74" s="12">
        <f t="shared" si="120"/>
        <v>2.3268609388805519</v>
      </c>
      <c r="AD74" s="12">
        <f t="shared" si="121"/>
        <v>3.1955178748202027</v>
      </c>
      <c r="AE74" s="12">
        <f t="shared" si="122"/>
        <v>1.6826060231421667</v>
      </c>
      <c r="AF74" s="11">
        <f t="shared" si="123"/>
        <v>-2.9039671966837322E-3</v>
      </c>
      <c r="AG74" s="11">
        <f t="shared" si="124"/>
        <v>2.0567434751257441E-3</v>
      </c>
      <c r="AH74" s="11">
        <f t="shared" si="125"/>
        <v>8.257041531207765E-4</v>
      </c>
      <c r="AI74" s="1">
        <f t="shared" si="83"/>
        <v>82929.640134279878</v>
      </c>
      <c r="AJ74" s="1">
        <f t="shared" si="84"/>
        <v>28486.570357160876</v>
      </c>
      <c r="AK74" s="1">
        <f t="shared" si="85"/>
        <v>8223.9748963203219</v>
      </c>
      <c r="AL74" s="17">
        <f t="shared" si="126"/>
        <v>18.479027608711775</v>
      </c>
      <c r="AM74" s="17">
        <f t="shared" si="126"/>
        <v>4.1811106396280877</v>
      </c>
      <c r="AN74" s="17">
        <f t="shared" si="126"/>
        <v>1.0916627423326397</v>
      </c>
      <c r="AO74" s="7">
        <f t="shared" ref="AO74:AQ89" si="159">AO$5*AO73</f>
        <v>1.5252023406198278E-2</v>
      </c>
      <c r="AP74" s="7">
        <f t="shared" si="159"/>
        <v>2.3486969908937807E-2</v>
      </c>
      <c r="AQ74" s="7">
        <f t="shared" si="159"/>
        <v>1.7000810360236478E-2</v>
      </c>
      <c r="AR74" s="1">
        <f t="shared" si="127"/>
        <v>53191.067582559786</v>
      </c>
      <c r="AS74" s="1">
        <f t="shared" si="128"/>
        <v>20434.772988131364</v>
      </c>
      <c r="AT74" s="1">
        <f t="shared" si="129"/>
        <v>5996.1699532042421</v>
      </c>
      <c r="AU74" s="1">
        <f t="shared" si="89"/>
        <v>10638.213516511958</v>
      </c>
      <c r="AV74" s="1">
        <f t="shared" si="90"/>
        <v>4086.954597626273</v>
      </c>
      <c r="AW74" s="1">
        <f t="shared" si="91"/>
        <v>1199.2339906408486</v>
      </c>
      <c r="AX74" s="1">
        <f t="shared" si="143"/>
        <v>35599.714881641114</v>
      </c>
      <c r="AY74" s="1">
        <f t="shared" si="144"/>
        <v>5302.0667201908618</v>
      </c>
      <c r="AZ74" s="1">
        <f t="shared" si="145"/>
        <v>974.44423691018449</v>
      </c>
      <c r="BA74" s="1">
        <f t="shared" si="146"/>
        <v>10.480092907865385</v>
      </c>
      <c r="BB74" s="1">
        <f t="shared" si="147"/>
        <v>8.5758519707363838</v>
      </c>
      <c r="BC74" s="1">
        <f t="shared" si="148"/>
        <v>6.8818672950529809</v>
      </c>
      <c r="BD74" s="1">
        <f t="shared" si="149"/>
        <v>57505.704335079077</v>
      </c>
      <c r="BE74">
        <f t="shared" si="135"/>
        <v>0.14487115954850627</v>
      </c>
      <c r="BF74">
        <f t="shared" si="136"/>
        <v>0.11866573833240701</v>
      </c>
      <c r="BG74">
        <f t="shared" si="137"/>
        <v>1.1816310877309333E-2</v>
      </c>
      <c r="BH74">
        <f t="shared" si="150"/>
        <v>0.11358130590410312</v>
      </c>
      <c r="BI74">
        <f t="shared" si="151"/>
        <v>2.098765286892876E-3</v>
      </c>
      <c r="BJ74">
        <f t="shared" si="151"/>
        <v>1.4081557453975292E-3</v>
      </c>
      <c r="BK74">
        <f t="shared" si="151"/>
        <v>1.3962520274921885E-5</v>
      </c>
      <c r="BL74">
        <f t="shared" si="140"/>
        <v>111.63556621504945</v>
      </c>
      <c r="BM74">
        <f t="shared" si="141"/>
        <v>28.775342989131417</v>
      </c>
      <c r="BN74">
        <f t="shared" si="142"/>
        <v>8.3721644543491638E-2</v>
      </c>
      <c r="BO74">
        <f t="shared" si="131"/>
        <v>137.56139106352154</v>
      </c>
      <c r="BP74">
        <f t="shared" si="132"/>
        <v>19.090528241234882</v>
      </c>
      <c r="BQ74">
        <f t="shared" si="133"/>
        <v>3.0545929773662288</v>
      </c>
      <c r="BR74" s="7">
        <f t="shared" si="158"/>
        <v>2.9173432638758934E-2</v>
      </c>
      <c r="BS74" s="7">
        <f t="shared" si="138"/>
        <v>0.7894092343139355</v>
      </c>
      <c r="BT74" s="7">
        <f t="shared" si="139"/>
        <v>0.60866564544620705</v>
      </c>
      <c r="BU74" s="8">
        <f>MAX((BU$3*climate!$I184+BU$4*climate!$I184^2+BU$5*climate!$I184^6)*(K74/K$66)^$BW$1,-99)</f>
        <v>3.3613036122816249</v>
      </c>
      <c r="BV74" s="8">
        <f>MAX((BV$3*climate!$I184+BV$4*climate!$I184^2+BV$5*climate!$I184^6)*(L74/L$66)^$BW$1,-99)</f>
        <v>1.7436269869328378</v>
      </c>
      <c r="BW74" s="8">
        <f>MAX((BW$3*climate!$I184+BW$4*climate!$I184^2+BW$5*climate!$I184^6)*(M74/M$66)^$BW$1,-99)</f>
        <v>0.68282983730679347</v>
      </c>
      <c r="BX74" s="8">
        <f>MAX((BX$3*climate!$M184+BX$4*climate!$M184^2+BX$5*climate!$M184^6)*(K74/K$66)^$BW$1,-99)</f>
        <v>3.3613046300796934</v>
      </c>
      <c r="BY74" s="8">
        <f>MAX((BY$3*climate!$M184+BY$4*climate!$M184^2+BY$5*climate!$M184^6)*(L74/L$66)^$BW$1,-99)</f>
        <v>1.7436271776266765</v>
      </c>
      <c r="BZ74" s="8">
        <f>MAX((BZ$3*climate!$M184+BZ$4*climate!$M184^2+BZ$5*climate!$M184^6)*(M74/M$66)^$BW$1,-99)</f>
        <v>0.68282948396975007</v>
      </c>
      <c r="CA74" s="8">
        <f t="shared" si="152"/>
        <v>-5.2019096883569637E-4</v>
      </c>
      <c r="CB74" s="8">
        <f t="shared" si="153"/>
        <v>-4.1064355440561135E-4</v>
      </c>
      <c r="CC74" s="8">
        <f t="shared" si="154"/>
        <v>-3.1662237180166689E-4</v>
      </c>
      <c r="CD74" s="8">
        <f>MAX((CD$3*climate!$I184+CD$4*climate!$I184^2+CD$5*climate!$I184^6)*(K74/K$66)^$BW$1,-99)</f>
        <v>0.48949392917717788</v>
      </c>
      <c r="CE74" s="8">
        <f>MAX((CE$3*climate!$I184+CE$4*climate!$I184^2+CE$5*climate!$I184^6)*(L74/L$66)^$BW$1,-99)</f>
        <v>0.21736475527871305</v>
      </c>
      <c r="CF74" s="8">
        <f>MAX((CF$3*climate!$I184+CF$4*climate!$I184^2+CF$5*climate!$I184^6)*(M74/M$66)^$BW$1,-99)</f>
        <v>5.08177614367031E-2</v>
      </c>
      <c r="CG74" s="8">
        <f>MAX((CG$3*climate!$M184+CG$4*climate!$M184^2+CG$5*climate!$M184^6)*(K74/K$66)^$BW$1,-99)</f>
        <v>0.48949467109581923</v>
      </c>
      <c r="CH74" s="8">
        <f>MAX((CH$3*climate!$M184+CH$4*climate!$M184^2+CH$5*climate!$M184^6)*(L74/L$66)^$BW$1,-99)</f>
        <v>0.2173650713831973</v>
      </c>
      <c r="CI74" s="8">
        <f>MAX((CI$3*climate!$M184+CI$4*climate!$M184^2+CI$5*climate!$M184^6)*(M74/M$66)^$BW$1,-99)</f>
        <v>5.0817816212451808E-2</v>
      </c>
      <c r="CJ74" s="8">
        <f t="shared" si="155"/>
        <v>-4.2919464950315513E-5</v>
      </c>
      <c r="CK74" s="8">
        <f t="shared" si="156"/>
        <v>-3.3881021963592359E-5</v>
      </c>
      <c r="CL74" s="8">
        <f t="shared" si="157"/>
        <v>-2.6123603836189652E-5</v>
      </c>
    </row>
    <row r="75" spans="1:90">
      <c r="A75">
        <f t="shared" si="92"/>
        <v>2029</v>
      </c>
      <c r="B75" s="4">
        <f t="shared" si="97"/>
        <v>1199.7139735519111</v>
      </c>
      <c r="C75" s="4">
        <f t="shared" si="98"/>
        <v>3106.0428703767784</v>
      </c>
      <c r="D75" s="4">
        <f t="shared" si="99"/>
        <v>5002.9379274516677</v>
      </c>
      <c r="E75" s="11">
        <f t="shared" si="100"/>
        <v>3.6806304855091631E-3</v>
      </c>
      <c r="F75" s="11">
        <f t="shared" si="101"/>
        <v>7.3788527083089349E-3</v>
      </c>
      <c r="G75" s="11">
        <f t="shared" si="102"/>
        <v>1.6291246969139427E-2</v>
      </c>
      <c r="H75" s="4">
        <f t="shared" si="103"/>
        <v>54461.472241048119</v>
      </c>
      <c r="I75" s="4">
        <f t="shared" si="104"/>
        <v>21211.43122367686</v>
      </c>
      <c r="J75" s="4">
        <f t="shared" si="105"/>
        <v>6231.241012057274</v>
      </c>
      <c r="K75" s="4">
        <f t="shared" si="76"/>
        <v>45395.380433727689</v>
      </c>
      <c r="L75" s="4">
        <f t="shared" si="77"/>
        <v>6829.0851443089741</v>
      </c>
      <c r="M75" s="4">
        <f t="shared" si="78"/>
        <v>1245.5163550732407</v>
      </c>
      <c r="N75" s="11">
        <f t="shared" si="106"/>
        <v>2.0129078778397425E-2</v>
      </c>
      <c r="O75" s="11">
        <f t="shared" si="107"/>
        <v>3.040350183494378E-2</v>
      </c>
      <c r="P75" s="11">
        <f t="shared" si="108"/>
        <v>2.2545001875189818E-2</v>
      </c>
      <c r="Q75" s="4">
        <f t="shared" si="109"/>
        <v>5636.7957043397428</v>
      </c>
      <c r="R75" s="4">
        <f t="shared" si="110"/>
        <v>9470.2159512699109</v>
      </c>
      <c r="S75" s="4">
        <f t="shared" si="111"/>
        <v>2943.0187372473943</v>
      </c>
      <c r="T75" s="4">
        <f t="shared" si="112"/>
        <v>103.50061194436894</v>
      </c>
      <c r="U75" s="4">
        <f t="shared" si="113"/>
        <v>446.46756041143334</v>
      </c>
      <c r="V75" s="4">
        <f t="shared" si="114"/>
        <v>472.30057889796541</v>
      </c>
      <c r="W75" s="11">
        <f t="shared" si="115"/>
        <v>-1.219247815263802E-2</v>
      </c>
      <c r="X75" s="11">
        <f t="shared" si="116"/>
        <v>-1.3228699347321071E-2</v>
      </c>
      <c r="Y75" s="11">
        <f t="shared" si="117"/>
        <v>-1.2203590333800474E-2</v>
      </c>
      <c r="Z75" s="4">
        <f t="shared" si="134"/>
        <v>11057.278976942514</v>
      </c>
      <c r="AA75" s="4">
        <f t="shared" si="118"/>
        <v>26092.604805186045</v>
      </c>
      <c r="AB75" s="4">
        <f t="shared" si="119"/>
        <v>4770.9354383164409</v>
      </c>
      <c r="AC75" s="12">
        <f t="shared" si="120"/>
        <v>2.3201038110427983</v>
      </c>
      <c r="AD75" s="12">
        <f t="shared" si="121"/>
        <v>3.2020902353588867</v>
      </c>
      <c r="AE75" s="12">
        <f t="shared" si="122"/>
        <v>1.6839953579235412</v>
      </c>
      <c r="AF75" s="11">
        <f t="shared" si="123"/>
        <v>-2.9039671966837322E-3</v>
      </c>
      <c r="AG75" s="11">
        <f t="shared" si="124"/>
        <v>2.0567434751257441E-3</v>
      </c>
      <c r="AH75" s="11">
        <f t="shared" si="125"/>
        <v>8.257041531207765E-4</v>
      </c>
      <c r="AI75" s="1">
        <f t="shared" si="83"/>
        <v>85274.889637363842</v>
      </c>
      <c r="AJ75" s="1">
        <f t="shared" si="84"/>
        <v>29724.867919071065</v>
      </c>
      <c r="AK75" s="1">
        <f t="shared" si="85"/>
        <v>8600.8113973291383</v>
      </c>
      <c r="AL75" s="17">
        <f t="shared" si="126"/>
        <v>18.758051744707515</v>
      </c>
      <c r="AM75" s="17">
        <f t="shared" si="126"/>
        <v>4.2783302432091839</v>
      </c>
      <c r="AN75" s="17">
        <f t="shared" si="126"/>
        <v>1.1100363020797752</v>
      </c>
      <c r="AO75" s="7">
        <f t="shared" si="159"/>
        <v>1.5099503172136295E-2</v>
      </c>
      <c r="AP75" s="7">
        <f t="shared" si="159"/>
        <v>2.3252100209848428E-2</v>
      </c>
      <c r="AQ75" s="7">
        <f t="shared" si="159"/>
        <v>1.6830802256634112E-2</v>
      </c>
      <c r="AR75" s="1">
        <f t="shared" si="127"/>
        <v>54461.472241048119</v>
      </c>
      <c r="AS75" s="1">
        <f t="shared" si="128"/>
        <v>21211.43122367686</v>
      </c>
      <c r="AT75" s="1">
        <f t="shared" si="129"/>
        <v>6231.241012057274</v>
      </c>
      <c r="AU75" s="1">
        <f t="shared" si="89"/>
        <v>10892.294448209625</v>
      </c>
      <c r="AV75" s="1">
        <f t="shared" si="90"/>
        <v>4242.2862447353718</v>
      </c>
      <c r="AW75" s="1">
        <f t="shared" si="91"/>
        <v>1246.2482024114549</v>
      </c>
      <c r="AX75" s="1">
        <f t="shared" si="143"/>
        <v>36316.30434698215</v>
      </c>
      <c r="AY75" s="1">
        <f t="shared" si="144"/>
        <v>5463.2681154471784</v>
      </c>
      <c r="AZ75" s="1">
        <f t="shared" si="145"/>
        <v>996.4130840585924</v>
      </c>
      <c r="BA75" s="1">
        <f t="shared" si="146"/>
        <v>10.500022074977023</v>
      </c>
      <c r="BB75" s="1">
        <f t="shared" si="147"/>
        <v>8.6058024456184992</v>
      </c>
      <c r="BC75" s="1">
        <f t="shared" si="148"/>
        <v>6.9041619146331952</v>
      </c>
      <c r="BD75" s="1">
        <f t="shared" si="149"/>
        <v>56613.753985375195</v>
      </c>
      <c r="BE75">
        <f t="shared" si="135"/>
        <v>0.14487115954850627</v>
      </c>
      <c r="BF75">
        <f t="shared" si="136"/>
        <v>0.11866573833240701</v>
      </c>
      <c r="BG75">
        <f t="shared" si="137"/>
        <v>1.1816310877309333E-2</v>
      </c>
      <c r="BH75">
        <f t="shared" si="150"/>
        <v>0.11341748529236746</v>
      </c>
      <c r="BI75">
        <f t="shared" si="151"/>
        <v>2.098765286892876E-3</v>
      </c>
      <c r="BJ75">
        <f t="shared" si="151"/>
        <v>1.4081557453975292E-3</v>
      </c>
      <c r="BK75">
        <f t="shared" si="151"/>
        <v>1.3962520274921885E-5</v>
      </c>
      <c r="BL75">
        <f t="shared" si="140"/>
        <v>114.30184741259175</v>
      </c>
      <c r="BM75">
        <f t="shared" si="141"/>
        <v>29.868998745725115</v>
      </c>
      <c r="BN75">
        <f t="shared" si="142"/>
        <v>8.7003828968774455E-2</v>
      </c>
      <c r="BO75">
        <f t="shared" si="131"/>
        <v>141.57452903940717</v>
      </c>
      <c r="BP75">
        <f t="shared" si="132"/>
        <v>19.293360444752569</v>
      </c>
      <c r="BQ75">
        <f t="shared" si="133"/>
        <v>3.0866182073463944</v>
      </c>
      <c r="BR75" s="7">
        <f t="shared" si="158"/>
        <v>2.8662099058676338E-2</v>
      </c>
      <c r="BS75" s="7">
        <f t="shared" si="138"/>
        <v>0.76641673234362673</v>
      </c>
      <c r="BT75" s="7">
        <f t="shared" si="139"/>
        <v>0.57466098250766662</v>
      </c>
      <c r="BU75" s="8">
        <f>MAX((BU$3*climate!$I185+BU$4*climate!$I185^2+BU$5*climate!$I185^6)*(K75/K$66)^$BW$1,-99)</f>
        <v>3.3701690569290119</v>
      </c>
      <c r="BV75" s="8">
        <f>MAX((BV$3*climate!$I185+BV$4*climate!$I185^2+BV$5*climate!$I185^6)*(L75/L$66)^$BW$1,-99)</f>
        <v>1.734932614407481</v>
      </c>
      <c r="BW75" s="8">
        <f>MAX((BW$3*climate!$I185+BW$4*climate!$I185^2+BW$5*climate!$I185^6)*(M75/M$66)^$BW$1,-99)</f>
        <v>0.66938660471302214</v>
      </c>
      <c r="BX75" s="8">
        <f>MAX((BX$3*climate!$M185+BX$4*climate!$M185^2+BX$5*climate!$M185^6)*(K75/K$66)^$BW$1,-99)</f>
        <v>3.3701700865398618</v>
      </c>
      <c r="BY75" s="8">
        <f>MAX((BY$3*climate!$M185+BY$4*climate!$M185^2+BY$5*climate!$M185^6)*(L75/L$66)^$BW$1,-99)</f>
        <v>1.7349327679468858</v>
      </c>
      <c r="BZ75" s="8">
        <f>MAX((BZ$3*climate!$M185+BZ$4*climate!$M185^2+BZ$5*climate!$M185^6)*(M75/M$66)^$BW$1,-99)</f>
        <v>0.6693861827880021</v>
      </c>
      <c r="CA75" s="8">
        <f t="shared" si="152"/>
        <v>-5.3445006232716449E-4</v>
      </c>
      <c r="CB75" s="8">
        <f t="shared" si="153"/>
        <v>-4.0961147036963305E-4</v>
      </c>
      <c r="CC75" s="8">
        <f t="shared" si="154"/>
        <v>-3.0712759791821199E-4</v>
      </c>
      <c r="CD75" s="8">
        <f>MAX((CD$3*climate!$I185+CD$4*climate!$I185^2+CD$5*climate!$I185^6)*(K75/K$66)^$BW$1,-99)</f>
        <v>0.50648461042268966</v>
      </c>
      <c r="CE75" s="8">
        <f>MAX((CE$3*climate!$I185+CE$4*climate!$I185^2+CE$5*climate!$I185^6)*(L75/L$66)^$BW$1,-99)</f>
        <v>0.22397528800291558</v>
      </c>
      <c r="CF75" s="8">
        <f>MAX((CF$3*climate!$I185+CF$4*climate!$I185^2+CF$5*climate!$I185^6)*(M75/M$66)^$BW$1,-99)</f>
        <v>5.1930252215558192E-2</v>
      </c>
      <c r="CG75" s="8">
        <f>MAX((CG$3*climate!$M185+CG$4*climate!$M185^2+CG$5*climate!$M185^6)*(K75/K$66)^$BW$1,-99)</f>
        <v>0.50648542621938397</v>
      </c>
      <c r="CH75" s="8">
        <f>MAX((CH$3*climate!$M185+CH$4*climate!$M185^2+CH$5*climate!$M185^6)*(L75/L$66)^$BW$1,-99)</f>
        <v>0.22397563277251217</v>
      </c>
      <c r="CI75" s="8">
        <f>MAX((CI$3*climate!$M185+CI$4*climate!$M185^2+CI$5*climate!$M185^6)*(M75/M$66)^$BW$1,-99)</f>
        <v>5.1930309168163685E-2</v>
      </c>
      <c r="CJ75" s="8">
        <f t="shared" si="155"/>
        <v>-4.7660918871956843E-5</v>
      </c>
      <c r="CK75" s="8">
        <f t="shared" si="156"/>
        <v>-3.6528125702339854E-5</v>
      </c>
      <c r="CL75" s="8">
        <f t="shared" si="157"/>
        <v>-2.7388870466176908E-5</v>
      </c>
    </row>
    <row r="76" spans="1:90">
      <c r="A76">
        <f t="shared" si="92"/>
        <v>2030</v>
      </c>
      <c r="B76" s="4">
        <f t="shared" si="97"/>
        <v>1203.9088921856103</v>
      </c>
      <c r="C76" s="4">
        <f t="shared" si="98"/>
        <v>3127.8159515806719</v>
      </c>
      <c r="D76" s="4">
        <f t="shared" si="99"/>
        <v>5080.366819931688</v>
      </c>
      <c r="E76" s="11">
        <f t="shared" si="100"/>
        <v>3.4965989612337047E-3</v>
      </c>
      <c r="F76" s="11">
        <f t="shared" si="101"/>
        <v>7.0099100728934875E-3</v>
      </c>
      <c r="G76" s="11">
        <f t="shared" si="102"/>
        <v>1.5476684620682454E-2</v>
      </c>
      <c r="H76" s="4">
        <f t="shared" si="103"/>
        <v>55739.025742143458</v>
      </c>
      <c r="I76" s="4">
        <f t="shared" si="104"/>
        <v>22002.759844056542</v>
      </c>
      <c r="J76" s="4">
        <f t="shared" si="105"/>
        <v>6469.1046985505691</v>
      </c>
      <c r="K76" s="4">
        <f t="shared" si="76"/>
        <v>46298.375320538798</v>
      </c>
      <c r="L76" s="4">
        <f t="shared" si="77"/>
        <v>7034.5442905415312</v>
      </c>
      <c r="M76" s="4">
        <f t="shared" si="78"/>
        <v>1273.3538596407011</v>
      </c>
      <c r="N76" s="11">
        <f t="shared" si="106"/>
        <v>1.989177925558705E-2</v>
      </c>
      <c r="O76" s="11">
        <f t="shared" si="107"/>
        <v>3.0085896117985289E-2</v>
      </c>
      <c r="P76" s="11">
        <f t="shared" si="108"/>
        <v>2.2350171841640343E-2</v>
      </c>
      <c r="Q76" s="4">
        <f t="shared" si="109"/>
        <v>5698.6845832706358</v>
      </c>
      <c r="R76" s="4">
        <f t="shared" si="110"/>
        <v>9693.5661369943336</v>
      </c>
      <c r="S76" s="4">
        <f t="shared" si="111"/>
        <v>3018.0755092001618</v>
      </c>
      <c r="T76" s="4">
        <f t="shared" si="112"/>
        <v>102.23868299445256</v>
      </c>
      <c r="U76" s="4">
        <f t="shared" si="113"/>
        <v>440.56137528641858</v>
      </c>
      <c r="V76" s="4">
        <f t="shared" si="114"/>
        <v>466.53681611867785</v>
      </c>
      <c r="W76" s="11">
        <f t="shared" si="115"/>
        <v>-1.219247815263802E-2</v>
      </c>
      <c r="X76" s="11">
        <f t="shared" si="116"/>
        <v>-1.3228699347321071E-2</v>
      </c>
      <c r="Y76" s="11">
        <f t="shared" si="117"/>
        <v>-1.2203590333800474E-2</v>
      </c>
      <c r="Z76" s="4">
        <f t="shared" si="134"/>
        <v>11150.857208584472</v>
      </c>
      <c r="AA76" s="4">
        <f t="shared" si="118"/>
        <v>26780.977044276799</v>
      </c>
      <c r="AB76" s="4">
        <f t="shared" si="119"/>
        <v>4901.5117614741539</v>
      </c>
      <c r="AC76" s="12">
        <f t="shared" si="120"/>
        <v>2.3133663056826292</v>
      </c>
      <c r="AD76" s="12">
        <f t="shared" si="121"/>
        <v>3.208676113557225</v>
      </c>
      <c r="AE76" s="12">
        <f t="shared" si="122"/>
        <v>1.6853858398844148</v>
      </c>
      <c r="AF76" s="11">
        <f t="shared" si="123"/>
        <v>-2.9039671966837322E-3</v>
      </c>
      <c r="AG76" s="11">
        <f t="shared" si="124"/>
        <v>2.0567434751257441E-3</v>
      </c>
      <c r="AH76" s="11">
        <f t="shared" si="125"/>
        <v>8.257041531207765E-4</v>
      </c>
      <c r="AI76" s="1">
        <f t="shared" si="83"/>
        <v>87639.695121837081</v>
      </c>
      <c r="AJ76" s="1">
        <f t="shared" si="84"/>
        <v>30994.66737189933</v>
      </c>
      <c r="AK76" s="1">
        <f t="shared" si="85"/>
        <v>8986.97846000768</v>
      </c>
      <c r="AL76" s="17">
        <f t="shared" si="126"/>
        <v>19.038456633911601</v>
      </c>
      <c r="AM76" s="17">
        <f t="shared" si="126"/>
        <v>4.3768156051196492</v>
      </c>
      <c r="AN76" s="17">
        <f t="shared" si="126"/>
        <v>1.1285322755627856</v>
      </c>
      <c r="AO76" s="7">
        <f t="shared" si="159"/>
        <v>1.4948508140414932E-2</v>
      </c>
      <c r="AP76" s="7">
        <f t="shared" si="159"/>
        <v>2.3019579207749944E-2</v>
      </c>
      <c r="AQ76" s="7">
        <f t="shared" si="159"/>
        <v>1.6662494234067772E-2</v>
      </c>
      <c r="AR76" s="1">
        <f t="shared" si="127"/>
        <v>55739.025742143458</v>
      </c>
      <c r="AS76" s="1">
        <f t="shared" si="128"/>
        <v>22002.759844056542</v>
      </c>
      <c r="AT76" s="1">
        <f t="shared" si="129"/>
        <v>6469.1046985505691</v>
      </c>
      <c r="AU76" s="1">
        <f t="shared" si="89"/>
        <v>11147.805148428692</v>
      </c>
      <c r="AV76" s="1">
        <f t="shared" si="90"/>
        <v>4400.5519688113081</v>
      </c>
      <c r="AW76" s="1">
        <f t="shared" si="91"/>
        <v>1293.8209397101139</v>
      </c>
      <c r="AX76" s="1">
        <f t="shared" si="143"/>
        <v>37038.700256431031</v>
      </c>
      <c r="AY76" s="1">
        <f t="shared" si="144"/>
        <v>5627.6354324332251</v>
      </c>
      <c r="AZ76" s="1">
        <f t="shared" si="145"/>
        <v>1018.6830877125608</v>
      </c>
      <c r="BA76" s="1">
        <f t="shared" si="146"/>
        <v>10.519718597875297</v>
      </c>
      <c r="BB76" s="1">
        <f t="shared" si="147"/>
        <v>8.6354446386722383</v>
      </c>
      <c r="BC76" s="1">
        <f t="shared" si="148"/>
        <v>6.9262659816250496</v>
      </c>
      <c r="BD76" s="1">
        <f t="shared" si="149"/>
        <v>55704.980817860385</v>
      </c>
      <c r="BE76">
        <f>BF2</f>
        <v>0.17994446578896242</v>
      </c>
      <c r="BF76">
        <f>BG2</f>
        <v>0.16925014711328343</v>
      </c>
      <c r="BG76">
        <f>BH2</f>
        <v>1.5641104299433623E-2</v>
      </c>
      <c r="BH76">
        <f t="shared" si="150"/>
        <v>0.15445639951968657</v>
      </c>
      <c r="BI76">
        <f t="shared" si="151"/>
        <v>3.2380010768075073E-3</v>
      </c>
      <c r="BJ76">
        <f t="shared" si="151"/>
        <v>2.8645612297868083E-3</v>
      </c>
      <c r="BK76">
        <f t="shared" si="151"/>
        <v>2.4464414370576099E-5</v>
      </c>
      <c r="BL76">
        <f t="shared" si="140"/>
        <v>180.48302537326188</v>
      </c>
      <c r="BM76">
        <f t="shared" si="141"/>
        <v>63.028252797594412</v>
      </c>
      <c r="BN76">
        <f t="shared" si="142"/>
        <v>0.15826285795198189</v>
      </c>
      <c r="BO76">
        <f t="shared" si="131"/>
        <v>145.6323522149201</v>
      </c>
      <c r="BP76">
        <f t="shared" si="132"/>
        <v>27.810563702347384</v>
      </c>
      <c r="BQ76">
        <f t="shared" si="133"/>
        <v>4.1286829956949438</v>
      </c>
      <c r="BR76" s="7">
        <f t="shared" si="158"/>
        <v>2.816396926802911E-2</v>
      </c>
      <c r="BS76" s="7">
        <f t="shared" si="138"/>
        <v>0.74409391489672494</v>
      </c>
      <c r="BT76" s="7">
        <f t="shared" si="139"/>
        <v>0.54281813150639302</v>
      </c>
      <c r="BU76" s="8">
        <f>MAX((BU$3*climate!$I186+BU$4*climate!$I186^2+BU$5*climate!$I186^6)*(K76/K$66)^$BW$1,-99)</f>
        <v>3.3775821935996184</v>
      </c>
      <c r="BV76" s="8">
        <f>MAX((BV$3*climate!$I186+BV$4*climate!$I186^2+BV$5*climate!$I186^6)*(L76/L$66)^$BW$1,-99)</f>
        <v>1.7251821267107257</v>
      </c>
      <c r="BW76" s="8">
        <f>MAX((BW$3*climate!$I186+BW$4*climate!$I186^2+BW$5*climate!$I186^6)*(M76/M$66)^$BW$1,-99)</f>
        <v>0.65503776829433102</v>
      </c>
      <c r="BX76" s="8">
        <f>MAX((BX$3*climate!$M186+BX$4*climate!$M186^2+BX$5*climate!$M186^6)*(K76/K$66)^$BW$1,-99)</f>
        <v>3.3775832172081666</v>
      </c>
      <c r="BY76" s="8">
        <f>MAX((BY$3*climate!$M186+BY$4*climate!$M186^2+BY$5*climate!$M186^6)*(L76/L$66)^$BW$1,-99)</f>
        <v>1.7251822340601313</v>
      </c>
      <c r="BZ76" s="8">
        <f>MAX((BZ$3*climate!$M186+BZ$4*climate!$M186^2+BZ$5*climate!$M186^6)*(M76/M$66)^$BW$1,-99)</f>
        <v>0.65503727420763425</v>
      </c>
      <c r="CA76" s="8">
        <f t="shared" si="152"/>
        <v>-5.3858644643323085E-4</v>
      </c>
      <c r="CB76" s="8">
        <f t="shared" si="153"/>
        <v>-4.0075889743681798E-4</v>
      </c>
      <c r="CC76" s="8">
        <f t="shared" si="154"/>
        <v>-2.9235448850755438E-4</v>
      </c>
      <c r="CD76" s="8">
        <f>MAX((CD$3*climate!$I186+CD$4*climate!$I186^2+CD$5*climate!$I186^6)*(K76/K$66)^$BW$1,-99)</f>
        <v>0.52383501756319051</v>
      </c>
      <c r="CE76" s="8">
        <f>MAX((CE$3*climate!$I186+CE$4*climate!$I186^2+CE$5*climate!$I186^6)*(L76/L$66)^$BW$1,-99)</f>
        <v>0.23065949682617209</v>
      </c>
      <c r="CF76" s="8">
        <f>MAX((CF$3*climate!$I186+CF$4*climate!$I186^2+CF$5*climate!$I186^6)*(M76/M$66)^$BW$1,-99)</f>
        <v>5.29858493360858E-2</v>
      </c>
      <c r="CG76" s="8">
        <f>MAX((CG$3*climate!$M186+CG$4*climate!$M186^2+CG$5*climate!$M186^6)*(K76/K$66)^$BW$1,-99)</f>
        <v>0.52383590373175426</v>
      </c>
      <c r="CH76" s="8">
        <f>MAX((CH$3*climate!$M186+CH$4*climate!$M186^2+CH$5*climate!$M186^6)*(L76/L$66)^$BW$1,-99)</f>
        <v>0.23065986812270367</v>
      </c>
      <c r="CI76" s="8">
        <f>MAX((CI$3*climate!$M186+CI$4*climate!$M186^2+CI$5*climate!$M186^6)*(M76/M$66)^$BW$1,-99)</f>
        <v>5.2985907345088054E-2</v>
      </c>
      <c r="CJ76" s="8">
        <f t="shared" si="155"/>
        <v>-5.2250706814488384E-5</v>
      </c>
      <c r="CK76" s="8">
        <f t="shared" si="156"/>
        <v>-3.8879432989713648E-5</v>
      </c>
      <c r="CL76" s="8">
        <f t="shared" si="157"/>
        <v>-2.8362631042928941E-5</v>
      </c>
    </row>
    <row r="77" spans="1:90">
      <c r="A77">
        <f t="shared" si="92"/>
        <v>2031</v>
      </c>
      <c r="B77" s="4">
        <f t="shared" si="97"/>
        <v>1207.9079994383546</v>
      </c>
      <c r="C77" s="4">
        <f t="shared" si="98"/>
        <v>3148.6453746985576</v>
      </c>
      <c r="D77" s="4">
        <f t="shared" si="99"/>
        <v>5155.0626932096766</v>
      </c>
      <c r="E77" s="11">
        <f t="shared" si="100"/>
        <v>3.3217690131720195E-3</v>
      </c>
      <c r="F77" s="11">
        <f t="shared" si="101"/>
        <v>6.6594145692488128E-3</v>
      </c>
      <c r="G77" s="11">
        <f t="shared" si="102"/>
        <v>1.4702850389648331E-2</v>
      </c>
      <c r="H77" s="4">
        <f t="shared" si="103"/>
        <v>56960.528340065364</v>
      </c>
      <c r="I77" s="4">
        <f t="shared" si="104"/>
        <v>22775.94101644737</v>
      </c>
      <c r="J77" s="4">
        <f t="shared" si="105"/>
        <v>6709.5246029605314</v>
      </c>
      <c r="K77" s="4">
        <f t="shared" si="76"/>
        <v>47156.346647716964</v>
      </c>
      <c r="L77" s="4">
        <f t="shared" si="77"/>
        <v>7233.5681875980954</v>
      </c>
      <c r="M77" s="4">
        <f t="shared" si="78"/>
        <v>1301.5408351480216</v>
      </c>
      <c r="N77" s="11">
        <f t="shared" si="106"/>
        <v>1.8531348481197307E-2</v>
      </c>
      <c r="O77" s="11">
        <f t="shared" si="107"/>
        <v>2.8292365338315806E-2</v>
      </c>
      <c r="P77" s="11">
        <f t="shared" si="108"/>
        <v>2.2136011363937724E-2</v>
      </c>
      <c r="Q77" s="4">
        <f t="shared" si="109"/>
        <v>5752.5656574746945</v>
      </c>
      <c r="R77" s="4">
        <f t="shared" si="110"/>
        <v>9901.4604840114935</v>
      </c>
      <c r="S77" s="4">
        <f t="shared" si="111"/>
        <v>3092.0400763273751</v>
      </c>
      <c r="T77" s="4">
        <f t="shared" si="112"/>
        <v>100.99214008568822</v>
      </c>
      <c r="U77" s="4">
        <f t="shared" si="113"/>
        <v>434.73332130871228</v>
      </c>
      <c r="V77" s="4">
        <f t="shared" si="114"/>
        <v>460.8433919391299</v>
      </c>
      <c r="W77" s="11">
        <f t="shared" si="115"/>
        <v>-1.219247815263802E-2</v>
      </c>
      <c r="X77" s="11">
        <f t="shared" si="116"/>
        <v>-1.3228699347321071E-2</v>
      </c>
      <c r="Y77" s="11">
        <f t="shared" si="117"/>
        <v>-1.2203590333800474E-2</v>
      </c>
      <c r="Z77" s="4">
        <f t="shared" si="134"/>
        <v>10779.516404183978</v>
      </c>
      <c r="AA77" s="4">
        <f t="shared" si="118"/>
        <v>25892.384466403499</v>
      </c>
      <c r="AB77" s="4">
        <f t="shared" si="119"/>
        <v>5011.1956972938442</v>
      </c>
      <c r="AC77" s="12">
        <f t="shared" si="120"/>
        <v>2.3066483658170136</v>
      </c>
      <c r="AD77" s="12">
        <f t="shared" si="121"/>
        <v>3.2152755372175759</v>
      </c>
      <c r="AE77" s="12">
        <f t="shared" si="122"/>
        <v>1.6867774699720184</v>
      </c>
      <c r="AF77" s="11">
        <f t="shared" si="123"/>
        <v>-2.9039671966837322E-3</v>
      </c>
      <c r="AG77" s="11">
        <f t="shared" si="124"/>
        <v>2.0567434751257441E-3</v>
      </c>
      <c r="AH77" s="11">
        <f t="shared" si="125"/>
        <v>8.257041531207765E-4</v>
      </c>
      <c r="AI77" s="1">
        <f t="shared" si="83"/>
        <v>90023.530758082081</v>
      </c>
      <c r="AJ77" s="1">
        <f t="shared" si="84"/>
        <v>32295.752603520705</v>
      </c>
      <c r="AK77" s="1">
        <f t="shared" si="85"/>
        <v>9382.101553717026</v>
      </c>
      <c r="AL77" s="17">
        <f t="shared" si="126"/>
        <v>19.320207192644833</v>
      </c>
      <c r="AM77" s="17">
        <f t="shared" si="126"/>
        <v>4.4765605340844195</v>
      </c>
      <c r="AN77" s="17">
        <f t="shared" si="126"/>
        <v>1.1471483964719646</v>
      </c>
      <c r="AO77" s="7">
        <f t="shared" si="159"/>
        <v>1.4799023059010784E-2</v>
      </c>
      <c r="AP77" s="7">
        <f t="shared" si="159"/>
        <v>2.2789383415672444E-2</v>
      </c>
      <c r="AQ77" s="7">
        <f t="shared" si="159"/>
        <v>1.6495869291727094E-2</v>
      </c>
      <c r="AR77" s="1">
        <f t="shared" si="127"/>
        <v>56960.528340065364</v>
      </c>
      <c r="AS77" s="1">
        <f t="shared" si="128"/>
        <v>22775.94101644737</v>
      </c>
      <c r="AT77" s="1">
        <f t="shared" si="129"/>
        <v>6709.5246029605314</v>
      </c>
      <c r="AU77" s="1">
        <f t="shared" si="89"/>
        <v>11392.105668013073</v>
      </c>
      <c r="AV77" s="1">
        <f t="shared" si="90"/>
        <v>4555.1882032894746</v>
      </c>
      <c r="AW77" s="1">
        <f t="shared" si="91"/>
        <v>1341.9049205921065</v>
      </c>
      <c r="AX77" s="1">
        <f t="shared" si="143"/>
        <v>37725.077318173579</v>
      </c>
      <c r="AY77" s="1">
        <f t="shared" si="144"/>
        <v>5786.8545500784758</v>
      </c>
      <c r="AZ77" s="1">
        <f t="shared" si="145"/>
        <v>1041.2326681184172</v>
      </c>
      <c r="BA77" s="1">
        <f t="shared" si="146"/>
        <v>10.538080333154786</v>
      </c>
      <c r="BB77" s="1">
        <f t="shared" si="147"/>
        <v>8.6633441673506812</v>
      </c>
      <c r="BC77" s="1">
        <f t="shared" si="148"/>
        <v>6.9481605480780937</v>
      </c>
      <c r="BD77" s="1">
        <f t="shared" si="149"/>
        <v>54777.617356839692</v>
      </c>
      <c r="BE77">
        <f t="shared" si="135"/>
        <v>0.17994446578896242</v>
      </c>
      <c r="BF77">
        <f t="shared" si="136"/>
        <v>0.16925014711328343</v>
      </c>
      <c r="BG77">
        <f t="shared" si="137"/>
        <v>1.5641104299433623E-2</v>
      </c>
      <c r="BH77">
        <f t="shared" si="150"/>
        <v>0.15354868909534802</v>
      </c>
      <c r="BI77">
        <f t="shared" si="151"/>
        <v>3.2380010768075073E-3</v>
      </c>
      <c r="BJ77">
        <f t="shared" si="151"/>
        <v>2.8645612297868083E-3</v>
      </c>
      <c r="BK77">
        <f t="shared" si="151"/>
        <v>2.4464414370576099E-5</v>
      </c>
      <c r="BL77">
        <f t="shared" si="140"/>
        <v>184.4382521006562</v>
      </c>
      <c r="BM77">
        <f t="shared" si="141"/>
        <v>65.24307760762629</v>
      </c>
      <c r="BN77">
        <f t="shared" si="142"/>
        <v>0.16414459011640151</v>
      </c>
      <c r="BO77">
        <f t="shared" si="131"/>
        <v>149.7339373071319</v>
      </c>
      <c r="BP77">
        <f t="shared" si="132"/>
        <v>29.775792744611806</v>
      </c>
      <c r="BQ77">
        <f t="shared" si="133"/>
        <v>4.1883965605731142</v>
      </c>
      <c r="BR77" s="7">
        <f t="shared" si="158"/>
        <v>2.6541741420437859E-2</v>
      </c>
      <c r="BS77" s="7">
        <f t="shared" si="138"/>
        <v>0.7224212765987621</v>
      </c>
      <c r="BT77" s="7">
        <f t="shared" si="139"/>
        <v>0.51298111376999567</v>
      </c>
      <c r="BU77" s="8">
        <f>MAX((BU$3*climate!$I187+BU$4*climate!$I187^2+BU$5*climate!$I187^6)*(K77/K$66)^$BW$1,-99)</f>
        <v>3.3844498883041769</v>
      </c>
      <c r="BV77" s="8">
        <f>MAX((BV$3*climate!$I187+BV$4*climate!$I187^2+BV$5*climate!$I187^6)*(L77/L$66)^$BW$1,-99)</f>
        <v>1.7149744549174986</v>
      </c>
      <c r="BW77" s="8">
        <f>MAX((BW$3*climate!$I187+BW$4*climate!$I187^2+BW$5*climate!$I187^6)*(M77/M$66)^$BW$1,-99)</f>
        <v>0.63976575956958481</v>
      </c>
      <c r="BX77" s="8">
        <f>MAX((BX$3*climate!$M187+BX$4*climate!$M187^2+BX$5*climate!$M187^6)*(K77/K$66)^$BW$1,-99)</f>
        <v>3.3844508899061974</v>
      </c>
      <c r="BY77" s="8">
        <f>MAX((BY$3*climate!$M187+BY$4*climate!$M187^2+BY$5*climate!$M187^6)*(L77/L$66)^$BW$1,-99)</f>
        <v>1.7149745079823135</v>
      </c>
      <c r="BZ77" s="8">
        <f>MAX((BZ$3*climate!$M187+BZ$4*climate!$M187^2+BZ$5*climate!$M187^6)*(M77/M$66)^$BW$1,-99)</f>
        <v>0.63976519017550171</v>
      </c>
      <c r="CA77" s="8">
        <f t="shared" si="152"/>
        <v>-5.3231416661021172E-4</v>
      </c>
      <c r="CB77" s="8">
        <f t="shared" si="153"/>
        <v>-3.845550797941553E-4</v>
      </c>
      <c r="CC77" s="8">
        <f t="shared" si="154"/>
        <v>-2.7306711406325346E-4</v>
      </c>
      <c r="CD77" s="8">
        <f>MAX((CD$3*climate!$I187+CD$4*climate!$I187^2+CD$5*climate!$I187^6)*(K77/K$66)^$BW$1,-99)</f>
        <v>0.54169698123672394</v>
      </c>
      <c r="CE77" s="8">
        <f>MAX((CE$3*climate!$I187+CE$4*climate!$I187^2+CE$5*climate!$I187^6)*(L77/L$66)^$BW$1,-99)</f>
        <v>0.23749726008673427</v>
      </c>
      <c r="CF77" s="8">
        <f>MAX((CF$3*climate!$I187+CF$4*climate!$I187^2+CF$5*climate!$I187^6)*(M77/M$66)^$BW$1,-99)</f>
        <v>5.3974838020111549E-2</v>
      </c>
      <c r="CG77" s="8">
        <f>MAX((CG$3*climate!$M187+CG$4*climate!$M187^2+CG$5*climate!$M187^6)*(K77/K$66)^$BW$1,-99)</f>
        <v>0.54169793456153592</v>
      </c>
      <c r="CH77" s="8">
        <f>MAX((CH$3*climate!$M187+CH$4*climate!$M187^2+CH$5*climate!$M187^6)*(L77/L$66)^$BW$1,-99)</f>
        <v>0.23749765590932159</v>
      </c>
      <c r="CI77" s="8">
        <f>MAX((CI$3*climate!$M187+CI$4*climate!$M187^2+CI$5*climate!$M187^6)*(M77/M$66)^$BW$1,-99)</f>
        <v>5.3974895913450768E-2</v>
      </c>
      <c r="CJ77" s="8">
        <f t="shared" si="155"/>
        <v>-5.6630720988395727E-5</v>
      </c>
      <c r="CK77" s="8">
        <f t="shared" si="156"/>
        <v>-4.0911237751145148E-5</v>
      </c>
      <c r="CL77" s="8">
        <f t="shared" si="157"/>
        <v>-2.9050490326225109E-5</v>
      </c>
    </row>
    <row r="78" spans="1:90">
      <c r="A78">
        <f t="shared" si="92"/>
        <v>2032</v>
      </c>
      <c r="B78" s="4">
        <f t="shared" si="97"/>
        <v>1211.7197712334869</v>
      </c>
      <c r="C78" s="4">
        <f t="shared" si="98"/>
        <v>3168.5651028361399</v>
      </c>
      <c r="D78" s="4">
        <f t="shared" si="99"/>
        <v>5227.0671029608202</v>
      </c>
      <c r="E78" s="11">
        <f t="shared" si="100"/>
        <v>3.1556805625134183E-3</v>
      </c>
      <c r="F78" s="11">
        <f t="shared" si="101"/>
        <v>6.3264438407863721E-3</v>
      </c>
      <c r="G78" s="11">
        <f t="shared" si="102"/>
        <v>1.3967707870165914E-2</v>
      </c>
      <c r="H78" s="4">
        <f t="shared" si="103"/>
        <v>58249.203752110727</v>
      </c>
      <c r="I78" s="4">
        <f t="shared" si="104"/>
        <v>23594.303052228795</v>
      </c>
      <c r="J78" s="4">
        <f t="shared" si="105"/>
        <v>6952.4758896197036</v>
      </c>
      <c r="K78" s="4">
        <f t="shared" si="76"/>
        <v>48071.513839223029</v>
      </c>
      <c r="L78" s="4">
        <f t="shared" si="77"/>
        <v>7446.3683990932841</v>
      </c>
      <c r="M78" s="4">
        <f t="shared" si="78"/>
        <v>1330.0911874044132</v>
      </c>
      <c r="N78" s="11">
        <f t="shared" si="106"/>
        <v>1.9407084232857308E-2</v>
      </c>
      <c r="O78" s="11">
        <f t="shared" si="107"/>
        <v>2.9418428910372718E-2</v>
      </c>
      <c r="P78" s="11">
        <f t="shared" si="108"/>
        <v>2.1935809838148135E-2</v>
      </c>
      <c r="Q78" s="4">
        <f t="shared" si="109"/>
        <v>5810.9869107811874</v>
      </c>
      <c r="R78" s="4">
        <f t="shared" si="110"/>
        <v>10121.539921626994</v>
      </c>
      <c r="S78" s="4">
        <f t="shared" si="111"/>
        <v>3164.9022365381975</v>
      </c>
      <c r="T78" s="4">
        <f t="shared" si="112"/>
        <v>99.760795624105313</v>
      </c>
      <c r="U78" s="4">
        <f t="shared" si="113"/>
        <v>428.98236490485698</v>
      </c>
      <c r="V78" s="4">
        <f t="shared" si="114"/>
        <v>455.21944797586571</v>
      </c>
      <c r="W78" s="11">
        <f t="shared" si="115"/>
        <v>-1.219247815263802E-2</v>
      </c>
      <c r="X78" s="11">
        <f t="shared" si="116"/>
        <v>-1.3228699347321071E-2</v>
      </c>
      <c r="Y78" s="11">
        <f t="shared" si="117"/>
        <v>-1.2203590333800474E-2</v>
      </c>
      <c r="Z78" s="4">
        <f t="shared" si="134"/>
        <v>10849.837418095611</v>
      </c>
      <c r="AA78" s="4">
        <f t="shared" si="118"/>
        <v>26502.085022754618</v>
      </c>
      <c r="AB78" s="4">
        <f t="shared" si="119"/>
        <v>5138.245221033344</v>
      </c>
      <c r="AC78" s="12">
        <f t="shared" si="120"/>
        <v>2.2999499346283967</v>
      </c>
      <c r="AD78" s="12">
        <f t="shared" si="121"/>
        <v>3.2218885341994796</v>
      </c>
      <c r="AE78" s="12">
        <f t="shared" si="122"/>
        <v>1.6881702491343649</v>
      </c>
      <c r="AF78" s="11">
        <f t="shared" si="123"/>
        <v>-2.9039671966837322E-3</v>
      </c>
      <c r="AG78" s="11">
        <f t="shared" si="124"/>
        <v>2.0567434751257441E-3</v>
      </c>
      <c r="AH78" s="11">
        <f t="shared" si="125"/>
        <v>8.257041531207765E-4</v>
      </c>
      <c r="AI78" s="1">
        <f t="shared" si="83"/>
        <v>92413.283350286947</v>
      </c>
      <c r="AJ78" s="1">
        <f t="shared" si="84"/>
        <v>33621.36554645811</v>
      </c>
      <c r="AK78" s="1">
        <f t="shared" si="85"/>
        <v>9785.7963189374314</v>
      </c>
      <c r="AL78" s="17">
        <f t="shared" si="126"/>
        <v>19.60326818247616</v>
      </c>
      <c r="AM78" s="17">
        <f t="shared" si="126"/>
        <v>4.5775584079351903</v>
      </c>
      <c r="AN78" s="17">
        <f t="shared" si="126"/>
        <v>1.1658823743783164</v>
      </c>
      <c r="AO78" s="7">
        <f t="shared" si="159"/>
        <v>1.4651032828420675E-2</v>
      </c>
      <c r="AP78" s="7">
        <f t="shared" si="159"/>
        <v>2.2561489581515718E-2</v>
      </c>
      <c r="AQ78" s="7">
        <f t="shared" si="159"/>
        <v>1.6330910598809822E-2</v>
      </c>
      <c r="AR78" s="1">
        <f t="shared" si="127"/>
        <v>58249.203752110727</v>
      </c>
      <c r="AS78" s="1">
        <f t="shared" si="128"/>
        <v>23594.303052228795</v>
      </c>
      <c r="AT78" s="1">
        <f t="shared" si="129"/>
        <v>6952.4758896197036</v>
      </c>
      <c r="AU78" s="1">
        <f t="shared" si="89"/>
        <v>11649.840750422147</v>
      </c>
      <c r="AV78" s="1">
        <f t="shared" si="90"/>
        <v>4718.8606104457594</v>
      </c>
      <c r="AW78" s="1">
        <f t="shared" si="91"/>
        <v>1390.4951779239409</v>
      </c>
      <c r="AX78" s="1">
        <f t="shared" si="143"/>
        <v>38457.21107137842</v>
      </c>
      <c r="AY78" s="1">
        <f t="shared" si="144"/>
        <v>5957.094719274628</v>
      </c>
      <c r="AZ78" s="1">
        <f t="shared" si="145"/>
        <v>1064.0729499235306</v>
      </c>
      <c r="BA78" s="1">
        <f t="shared" si="146"/>
        <v>10.557301501468665</v>
      </c>
      <c r="BB78" s="1">
        <f t="shared" si="147"/>
        <v>8.6923381780016253</v>
      </c>
      <c r="BC78" s="1">
        <f t="shared" si="148"/>
        <v>6.9698592295095319</v>
      </c>
      <c r="BD78" s="1">
        <f t="shared" si="149"/>
        <v>53842.585367673943</v>
      </c>
      <c r="BE78">
        <f t="shared" si="135"/>
        <v>0.17994446578896242</v>
      </c>
      <c r="BF78">
        <f t="shared" si="136"/>
        <v>0.16925014711328343</v>
      </c>
      <c r="BG78">
        <f t="shared" si="137"/>
        <v>1.5641104299433623E-2</v>
      </c>
      <c r="BH78">
        <f t="shared" si="150"/>
        <v>0.15340532116261302</v>
      </c>
      <c r="BI78">
        <f t="shared" si="151"/>
        <v>3.2380010768075073E-3</v>
      </c>
      <c r="BJ78">
        <f t="shared" si="151"/>
        <v>2.8645612297868083E-3</v>
      </c>
      <c r="BK78">
        <f t="shared" si="151"/>
        <v>2.4464414370576099E-5</v>
      </c>
      <c r="BL78">
        <f t="shared" si="140"/>
        <v>188.61098447251442</v>
      </c>
      <c r="BM78">
        <f t="shared" si="141"/>
        <v>67.587325767255166</v>
      </c>
      <c r="BN78">
        <f t="shared" si="142"/>
        <v>0.17008825106509612</v>
      </c>
      <c r="BO78">
        <f t="shared" si="131"/>
        <v>153.70813675300184</v>
      </c>
      <c r="BP78">
        <f t="shared" si="132"/>
        <v>30.13603842261049</v>
      </c>
      <c r="BQ78">
        <f t="shared" si="133"/>
        <v>4.2327446764780898</v>
      </c>
      <c r="BR78" s="7">
        <f t="shared" si="158"/>
        <v>2.7184472372284274E-2</v>
      </c>
      <c r="BS78" s="7">
        <f t="shared" si="138"/>
        <v>0.70137988019297293</v>
      </c>
      <c r="BT78" s="7">
        <f t="shared" si="139"/>
        <v>0.48552848757336609</v>
      </c>
      <c r="BU78" s="8">
        <f>MAX((BU$3*climate!$I188+BU$4*climate!$I188^2+BU$5*climate!$I188^6)*(K78/K$66)^$BW$1,-99)</f>
        <v>3.3888187925069895</v>
      </c>
      <c r="BV78" s="8">
        <f>MAX((BV$3*climate!$I188+BV$4*climate!$I188^2+BV$5*climate!$I188^6)*(L78/L$66)^$BW$1,-99)</f>
        <v>1.7030718475857183</v>
      </c>
      <c r="BW78" s="8">
        <f>MAX((BW$3*climate!$I188+BW$4*climate!$I188^2+BW$5*climate!$I188^6)*(M78/M$66)^$BW$1,-99)</f>
        <v>0.62359327397921183</v>
      </c>
      <c r="BX78" s="8">
        <f>MAX((BX$3*climate!$M188+BX$4*climate!$M188^2+BX$5*climate!$M188^6)*(K78/K$66)^$BW$1,-99)</f>
        <v>3.3888197573069667</v>
      </c>
      <c r="BY78" s="8">
        <f>MAX((BY$3*climate!$M188+BY$4*climate!$M188^2+BY$5*climate!$M188^6)*(L78/L$66)^$BW$1,-99)</f>
        <v>1.7030718392766573</v>
      </c>
      <c r="BZ78" s="8">
        <f>MAX((BZ$3*climate!$M188+BZ$4*climate!$M188^2+BZ$5*climate!$M188^6)*(M78/M$66)^$BW$1,-99)</f>
        <v>0.6235926266660633</v>
      </c>
      <c r="CA78" s="8">
        <f t="shared" si="152"/>
        <v>-5.1698401396306384E-4</v>
      </c>
      <c r="CB78" s="8">
        <f t="shared" si="153"/>
        <v>-3.6260218577509594E-4</v>
      </c>
      <c r="CC78" s="8">
        <f t="shared" si="154"/>
        <v>-2.5101046639909434E-4</v>
      </c>
      <c r="CD78" s="8">
        <f>MAX((CD$3*climate!$I188+CD$4*climate!$I188^2+CD$5*climate!$I188^6)*(K78/K$66)^$BW$1,-99)</f>
        <v>0.55970644174407091</v>
      </c>
      <c r="CE78" s="8">
        <f>MAX((CE$3*climate!$I188+CE$4*climate!$I188^2+CE$5*climate!$I188^6)*(L78/L$66)^$BW$1,-99)</f>
        <v>0.24428611586592464</v>
      </c>
      <c r="CF78" s="8">
        <f>MAX((CF$3*climate!$I188+CF$4*climate!$I188^2+CF$5*climate!$I188^6)*(M78/M$66)^$BW$1,-99)</f>
        <v>5.4881839720273003E-2</v>
      </c>
      <c r="CG78" s="8">
        <f>MAX((CG$3*climate!$M188+CG$4*climate!$M188^2+CG$5*climate!$M188^6)*(K78/K$66)^$BW$1,-99)</f>
        <v>0.55970745852273163</v>
      </c>
      <c r="CH78" s="8">
        <f>MAX((CH$3*climate!$M188+CH$4*climate!$M188^2+CH$5*climate!$M188^6)*(L78/L$66)^$BW$1,-99)</f>
        <v>0.24428653394095065</v>
      </c>
      <c r="CI78" s="8">
        <f>MAX((CI$3*climate!$M188+CI$4*climate!$M188^2+CI$5*climate!$M188^6)*(M78/M$66)^$BW$1,-99)</f>
        <v>5.4881896287620698E-2</v>
      </c>
      <c r="CJ78" s="8">
        <f t="shared" si="155"/>
        <v>-6.0875176137925408E-5</v>
      </c>
      <c r="CK78" s="8">
        <f t="shared" si="156"/>
        <v>-4.2696623746344247E-5</v>
      </c>
      <c r="CL78" s="8">
        <f t="shared" si="157"/>
        <v>-2.9556632201009187E-5</v>
      </c>
    </row>
    <row r="79" spans="1:90">
      <c r="A79">
        <f t="shared" si="92"/>
        <v>2033</v>
      </c>
      <c r="B79" s="4">
        <f t="shared" si="97"/>
        <v>1215.3523817363168</v>
      </c>
      <c r="C79" s="4">
        <f t="shared" si="98"/>
        <v>3187.6085645561602</v>
      </c>
      <c r="D79" s="4">
        <f t="shared" si="99"/>
        <v>5296.4267419571352</v>
      </c>
      <c r="E79" s="11">
        <f t="shared" si="100"/>
        <v>2.9978965343877475E-3</v>
      </c>
      <c r="F79" s="11">
        <f t="shared" si="101"/>
        <v>6.0101216487470528E-3</v>
      </c>
      <c r="G79" s="11">
        <f t="shared" si="102"/>
        <v>1.3269322476657618E-2</v>
      </c>
      <c r="H79" s="4">
        <f t="shared" si="103"/>
        <v>59543.884470341465</v>
      </c>
      <c r="I79" s="4">
        <f t="shared" si="104"/>
        <v>24426.869631071339</v>
      </c>
      <c r="J79" s="4">
        <f t="shared" si="105"/>
        <v>7197.7418582272276</v>
      </c>
      <c r="K79" s="4">
        <f t="shared" si="76"/>
        <v>48993.10304166592</v>
      </c>
      <c r="L79" s="4">
        <f t="shared" si="77"/>
        <v>7663.0706488494188</v>
      </c>
      <c r="M79" s="4">
        <f t="shared" si="78"/>
        <v>1358.9807258558474</v>
      </c>
      <c r="N79" s="11">
        <f t="shared" si="106"/>
        <v>1.9171212405026061E-2</v>
      </c>
      <c r="O79" s="11">
        <f t="shared" si="107"/>
        <v>2.9101736328613681E-2</v>
      </c>
      <c r="P79" s="11">
        <f t="shared" si="108"/>
        <v>2.171996831872125E-2</v>
      </c>
      <c r="Q79" s="4">
        <f t="shared" si="109"/>
        <v>5867.7201976476517</v>
      </c>
      <c r="R79" s="4">
        <f t="shared" si="110"/>
        <v>10340.076778634397</v>
      </c>
      <c r="S79" s="4">
        <f t="shared" si="111"/>
        <v>3236.5663761397404</v>
      </c>
      <c r="T79" s="4">
        <f t="shared" si="112"/>
        <v>98.54446430296862</v>
      </c>
      <c r="U79" s="4">
        <f t="shared" si="113"/>
        <v>423.30748617422785</v>
      </c>
      <c r="V79" s="4">
        <f t="shared" si="114"/>
        <v>449.66413632078945</v>
      </c>
      <c r="W79" s="11">
        <f t="shared" si="115"/>
        <v>-1.219247815263802E-2</v>
      </c>
      <c r="X79" s="11">
        <f t="shared" si="116"/>
        <v>-1.3228699347321071E-2</v>
      </c>
      <c r="Y79" s="11">
        <f t="shared" si="117"/>
        <v>-1.2203590333800474E-2</v>
      </c>
      <c r="Z79" s="4">
        <f t="shared" si="134"/>
        <v>10928.197412361898</v>
      </c>
      <c r="AA79" s="4">
        <f t="shared" si="118"/>
        <v>27146.865535601177</v>
      </c>
      <c r="AB79" s="4">
        <f t="shared" si="119"/>
        <v>5263.6676845271813</v>
      </c>
      <c r="AC79" s="12">
        <f t="shared" si="120"/>
        <v>2.2932709554642208</v>
      </c>
      <c r="AD79" s="12">
        <f t="shared" si="121"/>
        <v>3.2285151324197767</v>
      </c>
      <c r="AE79" s="12">
        <f t="shared" si="122"/>
        <v>1.68956417832025</v>
      </c>
      <c r="AF79" s="11">
        <f t="shared" si="123"/>
        <v>-2.9039671966837322E-3</v>
      </c>
      <c r="AG79" s="11">
        <f t="shared" si="124"/>
        <v>2.0567434751257441E-3</v>
      </c>
      <c r="AH79" s="11">
        <f t="shared" si="125"/>
        <v>8.257041531207765E-4</v>
      </c>
      <c r="AI79" s="1">
        <f t="shared" si="83"/>
        <v>94821.795765680406</v>
      </c>
      <c r="AJ79" s="1">
        <f t="shared" si="84"/>
        <v>34978.089602258056</v>
      </c>
      <c r="AK79" s="1">
        <f t="shared" si="85"/>
        <v>10197.71186496763</v>
      </c>
      <c r="AL79" s="17">
        <f t="shared" si="126"/>
        <v>19.887604226905097</v>
      </c>
      <c r="AM79" s="17">
        <f t="shared" si="126"/>
        <v>4.6798021789013058</v>
      </c>
      <c r="AN79" s="17">
        <f t="shared" si="126"/>
        <v>1.1847318959947699</v>
      </c>
      <c r="AO79" s="7">
        <f t="shared" si="159"/>
        <v>1.4504522500136469E-2</v>
      </c>
      <c r="AP79" s="7">
        <f t="shared" si="159"/>
        <v>2.2335874685700561E-2</v>
      </c>
      <c r="AQ79" s="7">
        <f t="shared" si="159"/>
        <v>1.6167601492821725E-2</v>
      </c>
      <c r="AR79" s="1">
        <f t="shared" si="127"/>
        <v>59543.884470341465</v>
      </c>
      <c r="AS79" s="1">
        <f t="shared" si="128"/>
        <v>24426.869631071339</v>
      </c>
      <c r="AT79" s="1">
        <f t="shared" si="129"/>
        <v>7197.7418582272276</v>
      </c>
      <c r="AU79" s="1">
        <f t="shared" si="89"/>
        <v>11908.776894068294</v>
      </c>
      <c r="AV79" s="1">
        <f t="shared" si="90"/>
        <v>4885.3739262142681</v>
      </c>
      <c r="AW79" s="1">
        <f t="shared" si="91"/>
        <v>1439.5483716454455</v>
      </c>
      <c r="AX79" s="1">
        <f t="shared" si="143"/>
        <v>39194.482433332734</v>
      </c>
      <c r="AY79" s="1">
        <f t="shared" si="144"/>
        <v>6130.4565190795356</v>
      </c>
      <c r="AZ79" s="1">
        <f t="shared" si="145"/>
        <v>1087.1845806846777</v>
      </c>
      <c r="BA79" s="1">
        <f t="shared" si="146"/>
        <v>10.576291261620028</v>
      </c>
      <c r="BB79" s="1">
        <f t="shared" si="147"/>
        <v>8.7210244990903263</v>
      </c>
      <c r="BC79" s="1">
        <f t="shared" si="148"/>
        <v>6.9913466801431641</v>
      </c>
      <c r="BD79" s="1">
        <f t="shared" si="149"/>
        <v>52897.858569534947</v>
      </c>
      <c r="BE79">
        <f t="shared" si="135"/>
        <v>0.17994446578896242</v>
      </c>
      <c r="BF79">
        <f t="shared" si="136"/>
        <v>0.16925014711328343</v>
      </c>
      <c r="BG79">
        <f t="shared" si="137"/>
        <v>1.5641104299433623E-2</v>
      </c>
      <c r="BH79">
        <f t="shared" si="150"/>
        <v>0.15329035043863543</v>
      </c>
      <c r="BI79">
        <f t="shared" si="151"/>
        <v>3.2380010768075073E-3</v>
      </c>
      <c r="BJ79">
        <f t="shared" si="151"/>
        <v>2.8645612297868083E-3</v>
      </c>
      <c r="BK79">
        <f t="shared" si="151"/>
        <v>2.4464414370576099E-5</v>
      </c>
      <c r="BL79">
        <f t="shared" si="140"/>
        <v>192.80316203226747</v>
      </c>
      <c r="BM79">
        <f t="shared" si="141"/>
        <v>69.972263710223757</v>
      </c>
      <c r="BN79">
        <f t="shared" si="142"/>
        <v>0.1760885393521113</v>
      </c>
      <c r="BO79">
        <f t="shared" si="131"/>
        <v>157.88661134995911</v>
      </c>
      <c r="BP79">
        <f t="shared" si="132"/>
        <v>30.458406132774655</v>
      </c>
      <c r="BQ79">
        <f t="shared" si="133"/>
        <v>4.2776496493449896</v>
      </c>
      <c r="BR79" s="7">
        <f t="shared" si="158"/>
        <v>2.6718700482856406E-2</v>
      </c>
      <c r="BS79" s="7">
        <f t="shared" si="138"/>
        <v>0.68095133999317758</v>
      </c>
      <c r="BT79" s="7">
        <f t="shared" si="139"/>
        <v>0.45926562512203517</v>
      </c>
      <c r="BU79" s="8">
        <f>MAX((BU$3*climate!$I189+BU$4*climate!$I189^2+BU$5*climate!$I189^6)*(K79/K$66)^$BW$1,-99)</f>
        <v>3.3916014922946225</v>
      </c>
      <c r="BV79" s="8">
        <f>MAX((BV$3*climate!$I189+BV$4*climate!$I189^2+BV$5*climate!$I189^6)*(L79/L$66)^$BW$1,-99)</f>
        <v>1.6900732697678325</v>
      </c>
      <c r="BW79" s="8">
        <f>MAX((BW$3*climate!$I189+BW$4*climate!$I189^2+BW$5*climate!$I189^6)*(M79/M$66)^$BW$1,-99)</f>
        <v>0.60650763231035143</v>
      </c>
      <c r="BX79" s="8">
        <f>MAX((BX$3*climate!$M189+BX$4*climate!$M189^2+BX$5*climate!$M189^6)*(K79/K$66)^$BW$1,-99)</f>
        <v>3.3916024070706809</v>
      </c>
      <c r="BY79" s="8">
        <f>MAX((BY$3*climate!$M189+BY$4*climate!$M189^2+BY$5*climate!$M189^6)*(L79/L$66)^$BW$1,-99)</f>
        <v>1.6900731938100726</v>
      </c>
      <c r="BZ79" s="8">
        <f>MAX((BZ$3*climate!$M189+BZ$4*climate!$M189^2+BZ$5*climate!$M189^6)*(M79/M$66)^$BW$1,-99)</f>
        <v>0.60650690484071623</v>
      </c>
      <c r="CA79" s="8">
        <f t="shared" si="152"/>
        <v>-4.9233181297219796E-4</v>
      </c>
      <c r="CB79" s="8">
        <f t="shared" si="153"/>
        <v>-3.3525400776468868E-4</v>
      </c>
      <c r="CC79" s="8">
        <f t="shared" si="154"/>
        <v>-2.261110778521414E-4</v>
      </c>
      <c r="CD79" s="8">
        <f>MAX((CD$3*climate!$I189+CD$4*climate!$I189^2+CD$5*climate!$I189^6)*(K79/K$66)^$BW$1,-99)</f>
        <v>0.57800759779943456</v>
      </c>
      <c r="CE79" s="8">
        <f>MAX((CE$3*climate!$I189+CE$4*climate!$I189^2+CE$5*climate!$I189^6)*(L79/L$66)^$BW$1,-99)</f>
        <v>0.25110081764098391</v>
      </c>
      <c r="CF79" s="8">
        <f>MAX((CF$3*climate!$I189+CF$4*climate!$I189^2+CF$5*climate!$I189^6)*(M79/M$66)^$BW$1,-99)</f>
        <v>5.5695966344713375E-2</v>
      </c>
      <c r="CG79" s="8">
        <f>MAX((CG$3*climate!$M189+CG$4*climate!$M189^2+CG$5*climate!$M189^6)*(K79/K$66)^$BW$1,-99)</f>
        <v>0.57800867456556837</v>
      </c>
      <c r="CH79" s="8">
        <f>MAX((CH$3*climate!$M189+CH$4*climate!$M189^2+CH$5*climate!$M189^6)*(L79/L$66)^$BW$1,-99)</f>
        <v>0.2511012558047403</v>
      </c>
      <c r="CI79" s="8">
        <f>MAX((CI$3*climate!$M189+CI$4*climate!$M189^2+CI$5*climate!$M189^6)*(M79/M$66)^$BW$1,-99)</f>
        <v>5.5696020319886186E-2</v>
      </c>
      <c r="CJ79" s="8">
        <f t="shared" si="155"/>
        <v>-6.4928566209750092E-5</v>
      </c>
      <c r="CK79" s="8">
        <f t="shared" si="156"/>
        <v>-4.4213194164365079E-5</v>
      </c>
      <c r="CL79" s="8">
        <f t="shared" si="157"/>
        <v>-2.9819458548598327E-5</v>
      </c>
    </row>
    <row r="80" spans="1:90">
      <c r="A80">
        <f t="shared" si="92"/>
        <v>2034</v>
      </c>
      <c r="B80" s="4">
        <f t="shared" si="97"/>
        <v>1218.8137073949208</v>
      </c>
      <c r="C80" s="4">
        <f t="shared" si="98"/>
        <v>3205.8085840356521</v>
      </c>
      <c r="D80" s="4">
        <f t="shared" si="99"/>
        <v>5363.1927366495056</v>
      </c>
      <c r="E80" s="11">
        <f t="shared" si="100"/>
        <v>2.8480017076683599E-3</v>
      </c>
      <c r="F80" s="11">
        <f t="shared" si="101"/>
        <v>5.7096155663097E-3</v>
      </c>
      <c r="G80" s="11">
        <f t="shared" si="102"/>
        <v>1.2605856352824737E-2</v>
      </c>
      <c r="H80" s="4">
        <f t="shared" si="103"/>
        <v>60844.835668542706</v>
      </c>
      <c r="I80" s="4">
        <f t="shared" si="104"/>
        <v>25273.651943821769</v>
      </c>
      <c r="J80" s="4">
        <f t="shared" si="105"/>
        <v>7445.1752055416155</v>
      </c>
      <c r="K80" s="4">
        <f t="shared" si="76"/>
        <v>49921.358202142146</v>
      </c>
      <c r="L80" s="4">
        <f t="shared" si="77"/>
        <v>7883.7058674307609</v>
      </c>
      <c r="M80" s="4">
        <f t="shared" si="78"/>
        <v>1388.1983309428419</v>
      </c>
      <c r="N80" s="11">
        <f t="shared" si="106"/>
        <v>1.8946649688361239E-2</v>
      </c>
      <c r="O80" s="11">
        <f t="shared" si="107"/>
        <v>2.8792011543632201E-2</v>
      </c>
      <c r="P80" s="11">
        <f t="shared" si="108"/>
        <v>2.1499646412272755E-2</v>
      </c>
      <c r="Q80" s="4">
        <f t="shared" si="109"/>
        <v>5922.8165917807792</v>
      </c>
      <c r="R80" s="4">
        <f t="shared" si="110"/>
        <v>10556.998485931734</v>
      </c>
      <c r="S80" s="4">
        <f t="shared" si="111"/>
        <v>3306.9727537374069</v>
      </c>
      <c r="T80" s="4">
        <f t="shared" si="112"/>
        <v>97.342963074891259</v>
      </c>
      <c r="U80" s="4">
        <f t="shared" si="113"/>
        <v>417.70767870815871</v>
      </c>
      <c r="V80" s="4">
        <f t="shared" si="114"/>
        <v>444.17661941332835</v>
      </c>
      <c r="W80" s="11">
        <f t="shared" si="115"/>
        <v>-1.219247815263802E-2</v>
      </c>
      <c r="X80" s="11">
        <f t="shared" si="116"/>
        <v>-1.3228699347321071E-2</v>
      </c>
      <c r="Y80" s="11">
        <f t="shared" si="117"/>
        <v>-1.2203590333800474E-2</v>
      </c>
      <c r="Z80" s="4">
        <f t="shared" si="134"/>
        <v>11002.845612549561</v>
      </c>
      <c r="AA80" s="4">
        <f t="shared" si="118"/>
        <v>27790.040388612131</v>
      </c>
      <c r="AB80" s="4">
        <f t="shared" si="119"/>
        <v>5387.2996502996239</v>
      </c>
      <c r="AC80" s="12">
        <f t="shared" si="120"/>
        <v>2.2866113718364449</v>
      </c>
      <c r="AD80" s="12">
        <f t="shared" si="121"/>
        <v>3.2351553598527256</v>
      </c>
      <c r="AE80" s="12">
        <f t="shared" si="122"/>
        <v>1.690959258479253</v>
      </c>
      <c r="AF80" s="11">
        <f t="shared" si="123"/>
        <v>-2.9039671966837322E-3</v>
      </c>
      <c r="AG80" s="11">
        <f t="shared" si="124"/>
        <v>2.0567434751257441E-3</v>
      </c>
      <c r="AH80" s="11">
        <f t="shared" si="125"/>
        <v>8.257041531207765E-4</v>
      </c>
      <c r="AI80" s="1">
        <f t="shared" si="83"/>
        <v>97248.39308318065</v>
      </c>
      <c r="AJ80" s="1">
        <f t="shared" si="84"/>
        <v>36365.654568246522</v>
      </c>
      <c r="AK80" s="1">
        <f t="shared" si="85"/>
        <v>10617.489050116314</v>
      </c>
      <c r="AL80" s="17">
        <f t="shared" si="126"/>
        <v>20.173179827858224</v>
      </c>
      <c r="AM80" s="17">
        <f t="shared" si="126"/>
        <v>4.7832843791728958</v>
      </c>
      <c r="AN80" s="17">
        <f t="shared" si="126"/>
        <v>1.2036946264333457</v>
      </c>
      <c r="AO80" s="7">
        <f t="shared" si="159"/>
        <v>1.4359477275135105E-2</v>
      </c>
      <c r="AP80" s="7">
        <f t="shared" si="159"/>
        <v>2.2112515938843554E-2</v>
      </c>
      <c r="AQ80" s="7">
        <f t="shared" si="159"/>
        <v>1.6005925477893507E-2</v>
      </c>
      <c r="AR80" s="1">
        <f t="shared" si="127"/>
        <v>60844.835668542706</v>
      </c>
      <c r="AS80" s="1">
        <f t="shared" si="128"/>
        <v>25273.651943821769</v>
      </c>
      <c r="AT80" s="1">
        <f t="shared" si="129"/>
        <v>7445.1752055416155</v>
      </c>
      <c r="AU80" s="1">
        <f t="shared" si="89"/>
        <v>12168.967133708542</v>
      </c>
      <c r="AV80" s="1">
        <f t="shared" si="90"/>
        <v>5054.7303887643538</v>
      </c>
      <c r="AW80" s="1">
        <f t="shared" si="91"/>
        <v>1489.0350411083232</v>
      </c>
      <c r="AX80" s="1">
        <f t="shared" si="143"/>
        <v>39937.086561713717</v>
      </c>
      <c r="AY80" s="1">
        <f t="shared" si="144"/>
        <v>6306.9646939446084</v>
      </c>
      <c r="AZ80" s="1">
        <f t="shared" si="145"/>
        <v>1110.5586647542737</v>
      </c>
      <c r="BA80" s="1">
        <f t="shared" si="146"/>
        <v>10.595060658933942</v>
      </c>
      <c r="BB80" s="1">
        <f t="shared" si="147"/>
        <v>8.7494098087321124</v>
      </c>
      <c r="BC80" s="1">
        <f t="shared" si="148"/>
        <v>7.0126184692730478</v>
      </c>
      <c r="BD80" s="1">
        <f t="shared" si="149"/>
        <v>51945.588007147278</v>
      </c>
      <c r="BE80">
        <f t="shared" si="135"/>
        <v>0.17994446578896242</v>
      </c>
      <c r="BF80">
        <f t="shared" si="136"/>
        <v>0.16925014711328343</v>
      </c>
      <c r="BG80">
        <f t="shared" si="137"/>
        <v>1.5641104299433623E-2</v>
      </c>
      <c r="BH80">
        <f t="shared" si="150"/>
        <v>0.15318253682947439</v>
      </c>
      <c r="BI80">
        <f t="shared" si="151"/>
        <v>3.2380010768075073E-3</v>
      </c>
      <c r="BJ80">
        <f t="shared" si="151"/>
        <v>2.8645612297868083E-3</v>
      </c>
      <c r="BK80">
        <f t="shared" si="151"/>
        <v>2.4464414370576099E-5</v>
      </c>
      <c r="BL80">
        <f t="shared" si="140"/>
        <v>197.01564341291711</v>
      </c>
      <c r="BM80">
        <f t="shared" si="141"/>
        <v>72.39792349339784</v>
      </c>
      <c r="BN80">
        <f t="shared" si="142"/>
        <v>0.18214185128990915</v>
      </c>
      <c r="BO80">
        <f t="shared" si="131"/>
        <v>162.10513642887182</v>
      </c>
      <c r="BP80">
        <f t="shared" si="132"/>
        <v>30.784908908118236</v>
      </c>
      <c r="BQ80">
        <f t="shared" si="133"/>
        <v>4.3231588913364787</v>
      </c>
      <c r="BR80" s="7">
        <f t="shared" si="158"/>
        <v>2.6271869827998451E-2</v>
      </c>
      <c r="BS80" s="7">
        <f t="shared" si="138"/>
        <v>0.66111780581861901</v>
      </c>
      <c r="BT80" s="7">
        <f t="shared" si="139"/>
        <v>0.43461483639134862</v>
      </c>
      <c r="BU80" s="8">
        <f>MAX((BU$3*climate!$I190+BU$4*climate!$I190^2+BU$5*climate!$I190^6)*(K80/K$66)^$BW$1,-99)</f>
        <v>3.3927759801550761</v>
      </c>
      <c r="BV80" s="8">
        <f>MAX((BV$3*climate!$I190+BV$4*climate!$I190^2+BV$5*climate!$I190^6)*(L80/L$66)^$BW$1,-99)</f>
        <v>1.6759675238939225</v>
      </c>
      <c r="BW80" s="8">
        <f>MAX((BW$3*climate!$I190+BW$4*climate!$I190^2+BW$5*climate!$I190^6)*(M80/M$66)^$BW$1,-99)</f>
        <v>0.58849283388950802</v>
      </c>
      <c r="BX80" s="8">
        <f>MAX((BX$3*climate!$M190+BX$4*climate!$M190^2+BX$5*climate!$M190^6)*(K80/K$66)^$BW$1,-99)</f>
        <v>3.3927768328702919</v>
      </c>
      <c r="BY80" s="8">
        <f>MAX((BY$3*climate!$M190+BY$4*climate!$M190^2+BY$5*climate!$M190^6)*(L80/L$66)^$BW$1,-99)</f>
        <v>1.67596737472045</v>
      </c>
      <c r="BZ80" s="8">
        <f>MAX((BZ$3*climate!$M190+BZ$4*climate!$M190^2+BZ$5*climate!$M190^6)*(M80/M$66)^$BW$1,-99)</f>
        <v>0.58849202436787118</v>
      </c>
      <c r="CA80" s="8">
        <f t="shared" si="152"/>
        <v>-4.5856286756744213E-4</v>
      </c>
      <c r="CB80" s="8">
        <f t="shared" si="153"/>
        <v>-3.0316407683608131E-4</v>
      </c>
      <c r="CC80" s="8">
        <f t="shared" si="154"/>
        <v>-1.9929822566297153E-4</v>
      </c>
      <c r="CD80" s="8">
        <f>MAX((CD$3*climate!$I190+CD$4*climate!$I190^2+CD$5*climate!$I190^6)*(K80/K$66)^$BW$1,-99)</f>
        <v>0.59659893476300718</v>
      </c>
      <c r="CE80" s="8">
        <f>MAX((CE$3*climate!$I190+CE$4*climate!$I190^2+CE$5*climate!$I190^6)*(L80/L$66)^$BW$1,-99)</f>
        <v>0.25793370683401584</v>
      </c>
      <c r="CF80" s="8">
        <f>MAX((CF$3*climate!$I190+CF$4*climate!$I190^2+CF$5*climate!$I190^6)*(M80/M$66)^$BW$1,-99)</f>
        <v>5.6404994117863989E-2</v>
      </c>
      <c r="CG80" s="8">
        <f>MAX((CG$3*climate!$M190+CG$4*climate!$M190^2+CG$5*climate!$M190^6)*(K80/K$66)^$BW$1,-99)</f>
        <v>0.59660006803322729</v>
      </c>
      <c r="CH80" s="8">
        <f>MAX((CH$3*climate!$M190+CH$4*climate!$M190^2+CH$5*climate!$M190^6)*(L80/L$66)^$BW$1,-99)</f>
        <v>0.25793416289604859</v>
      </c>
      <c r="CI80" s="8">
        <f>MAX((CI$3*climate!$M190+CI$4*climate!$M190^2+CI$5*climate!$M190^6)*(M80/M$66)^$BW$1,-99)</f>
        <v>5.6405044174349807E-2</v>
      </c>
      <c r="CJ80" s="8">
        <f t="shared" si="155"/>
        <v>-6.8776870973880739E-5</v>
      </c>
      <c r="CK80" s="8">
        <f t="shared" si="156"/>
        <v>-4.5469614029322303E-5</v>
      </c>
      <c r="CL80" s="8">
        <f t="shared" si="157"/>
        <v>-2.9891448525822073E-5</v>
      </c>
    </row>
    <row r="81" spans="1:90">
      <c r="A81">
        <f t="shared" si="92"/>
        <v>2035</v>
      </c>
      <c r="B81" s="4">
        <f t="shared" si="97"/>
        <v>1222.1113317389115</v>
      </c>
      <c r="C81" s="4">
        <f t="shared" si="98"/>
        <v>3223.1973218999701</v>
      </c>
      <c r="D81" s="4">
        <f t="shared" si="99"/>
        <v>5427.4199920186866</v>
      </c>
      <c r="E81" s="11">
        <f t="shared" si="100"/>
        <v>2.7056016222849416E-3</v>
      </c>
      <c r="F81" s="11">
        <f t="shared" si="101"/>
        <v>5.4241347879942147E-3</v>
      </c>
      <c r="G81" s="11">
        <f t="shared" si="102"/>
        <v>1.19755635351835E-2</v>
      </c>
      <c r="H81" s="4">
        <f t="shared" si="103"/>
        <v>62151.821391890022</v>
      </c>
      <c r="I81" s="4">
        <f t="shared" si="104"/>
        <v>26134.527852933141</v>
      </c>
      <c r="J81" s="4">
        <f t="shared" si="105"/>
        <v>7694.6345414983998</v>
      </c>
      <c r="K81" s="4">
        <f t="shared" si="76"/>
        <v>50856.104331718911</v>
      </c>
      <c r="L81" s="4">
        <f t="shared" si="77"/>
        <v>8108.2618415454899</v>
      </c>
      <c r="M81" s="4">
        <f t="shared" si="78"/>
        <v>1417.7333894951514</v>
      </c>
      <c r="N81" s="11">
        <f t="shared" si="106"/>
        <v>1.8724372958599744E-2</v>
      </c>
      <c r="O81" s="11">
        <f t="shared" si="107"/>
        <v>2.8483555562672125E-2</v>
      </c>
      <c r="P81" s="11">
        <f t="shared" si="108"/>
        <v>2.12758205322503E-2</v>
      </c>
      <c r="Q81" s="4">
        <f t="shared" si="109"/>
        <v>5976.277444335451</v>
      </c>
      <c r="R81" s="4">
        <f t="shared" si="110"/>
        <v>10772.180637370109</v>
      </c>
      <c r="S81" s="4">
        <f t="shared" si="111"/>
        <v>3376.067610853549</v>
      </c>
      <c r="T81" s="4">
        <f t="shared" si="112"/>
        <v>96.156111124287591</v>
      </c>
      <c r="U81" s="4">
        <f t="shared" si="113"/>
        <v>412.18194941146112</v>
      </c>
      <c r="V81" s="4">
        <f t="shared" si="114"/>
        <v>438.75606991415566</v>
      </c>
      <c r="W81" s="11">
        <f t="shared" si="115"/>
        <v>-1.219247815263802E-2</v>
      </c>
      <c r="X81" s="11">
        <f t="shared" si="116"/>
        <v>-1.3228699347321071E-2</v>
      </c>
      <c r="Y81" s="11">
        <f t="shared" si="117"/>
        <v>-1.2203590333800474E-2</v>
      </c>
      <c r="Z81" s="4">
        <f t="shared" si="134"/>
        <v>11073.907599963302</v>
      </c>
      <c r="AA81" s="4">
        <f t="shared" si="118"/>
        <v>28431.39628422539</v>
      </c>
      <c r="AB81" s="4">
        <f t="shared" si="119"/>
        <v>5509.0369071407094</v>
      </c>
      <c r="AC81" s="12">
        <f t="shared" si="120"/>
        <v>2.2799711274210681</v>
      </c>
      <c r="AD81" s="12">
        <f t="shared" si="121"/>
        <v>3.241809244530121</v>
      </c>
      <c r="AE81" s="12">
        <f t="shared" si="122"/>
        <v>1.6923554905617373</v>
      </c>
      <c r="AF81" s="11">
        <f t="shared" si="123"/>
        <v>-2.9039671966837322E-3</v>
      </c>
      <c r="AG81" s="11">
        <f t="shared" si="124"/>
        <v>2.0567434751257441E-3</v>
      </c>
      <c r="AH81" s="11">
        <f t="shared" si="125"/>
        <v>8.257041531207765E-4</v>
      </c>
      <c r="AI81" s="1">
        <f t="shared" si="83"/>
        <v>99692.520908571139</v>
      </c>
      <c r="AJ81" s="1">
        <f t="shared" si="84"/>
        <v>37783.819500186226</v>
      </c>
      <c r="AK81" s="1">
        <f t="shared" si="85"/>
        <v>11044.775186213006</v>
      </c>
      <c r="AL81" s="17">
        <f t="shared" si="126"/>
        <v>20.459959381990515</v>
      </c>
      <c r="AM81" s="17">
        <f t="shared" si="126"/>
        <v>4.8879971267266331</v>
      </c>
      <c r="AN81" s="17">
        <f t="shared" si="126"/>
        <v>1.2227682104572906</v>
      </c>
      <c r="AO81" s="7">
        <f t="shared" si="159"/>
        <v>1.4215882502383754E-2</v>
      </c>
      <c r="AP81" s="7">
        <f t="shared" si="159"/>
        <v>2.1891390779455119E-2</v>
      </c>
      <c r="AQ81" s="7">
        <f t="shared" si="159"/>
        <v>1.5845866223114572E-2</v>
      </c>
      <c r="AR81" s="1">
        <f t="shared" si="127"/>
        <v>62151.821391890022</v>
      </c>
      <c r="AS81" s="1">
        <f t="shared" si="128"/>
        <v>26134.527852933141</v>
      </c>
      <c r="AT81" s="1">
        <f t="shared" si="129"/>
        <v>7694.6345414983998</v>
      </c>
      <c r="AU81" s="1">
        <f t="shared" si="89"/>
        <v>12430.364278378005</v>
      </c>
      <c r="AV81" s="1">
        <f t="shared" si="90"/>
        <v>5226.9055705866285</v>
      </c>
      <c r="AW81" s="1">
        <f t="shared" si="91"/>
        <v>1538.92690829968</v>
      </c>
      <c r="AX81" s="1">
        <f t="shared" si="143"/>
        <v>40684.883465375133</v>
      </c>
      <c r="AY81" s="1">
        <f t="shared" si="144"/>
        <v>6486.6094732363918</v>
      </c>
      <c r="AZ81" s="1">
        <f t="shared" si="145"/>
        <v>1134.1867115961211</v>
      </c>
      <c r="BA81" s="1">
        <f t="shared" si="146"/>
        <v>10.613611888812414</v>
      </c>
      <c r="BB81" s="1">
        <f t="shared" si="147"/>
        <v>8.7774952499574344</v>
      </c>
      <c r="BC81" s="1">
        <f t="shared" si="148"/>
        <v>7.03367111940842</v>
      </c>
      <c r="BD81" s="1">
        <f t="shared" si="149"/>
        <v>50987.781225059349</v>
      </c>
      <c r="BE81">
        <f t="shared" si="135"/>
        <v>0.17994446578896242</v>
      </c>
      <c r="BF81">
        <f t="shared" si="136"/>
        <v>0.16925014711328343</v>
      </c>
      <c r="BG81">
        <f t="shared" si="137"/>
        <v>1.5641104299433623E-2</v>
      </c>
      <c r="BH81">
        <f t="shared" si="150"/>
        <v>0.15308174441142239</v>
      </c>
      <c r="BI81">
        <f t="shared" si="151"/>
        <v>3.2380010768075073E-3</v>
      </c>
      <c r="BJ81">
        <f t="shared" si="151"/>
        <v>2.8645612297868083E-3</v>
      </c>
      <c r="BK81">
        <f t="shared" si="151"/>
        <v>2.4464414370576099E-5</v>
      </c>
      <c r="BL81">
        <f t="shared" si="140"/>
        <v>201.24766459248775</v>
      </c>
      <c r="BM81">
        <f t="shared" si="141"/>
        <v>74.86395524629576</v>
      </c>
      <c r="BN81">
        <f t="shared" si="142"/>
        <v>0.18824472785336469</v>
      </c>
      <c r="BO81">
        <f t="shared" si="131"/>
        <v>166.36394147158106</v>
      </c>
      <c r="BP81">
        <f t="shared" si="132"/>
        <v>31.115409455280989</v>
      </c>
      <c r="BQ81">
        <f t="shared" si="133"/>
        <v>4.3692784578590267</v>
      </c>
      <c r="BR81" s="7">
        <f t="shared" si="158"/>
        <v>2.5836108758589882E-2</v>
      </c>
      <c r="BS81" s="7">
        <f t="shared" si="138"/>
        <v>0.64186194739671742</v>
      </c>
      <c r="BT81" s="7">
        <f t="shared" si="139"/>
        <v>0.41146114821946417</v>
      </c>
      <c r="BU81" s="8">
        <f>MAX((BU$3*climate!$I191+BU$4*climate!$I191^2+BU$5*climate!$I191^6)*(K81/K$66)^$BW$1,-99)</f>
        <v>3.3923230435566749</v>
      </c>
      <c r="BV81" s="8">
        <f>MAX((BV$3*climate!$I191+BV$4*climate!$I191^2+BV$5*climate!$I191^6)*(L81/L$66)^$BW$1,-99)</f>
        <v>1.6607437280421451</v>
      </c>
      <c r="BW81" s="8">
        <f>MAX((BW$3*climate!$I191+BW$4*climate!$I191^2+BW$5*climate!$I191^6)*(M81/M$66)^$BW$1,-99)</f>
        <v>0.56953234015516307</v>
      </c>
      <c r="BX81" s="8">
        <f>MAX((BX$3*climate!$M191+BX$4*climate!$M191^2+BX$5*climate!$M191^6)*(K81/K$66)^$BW$1,-99)</f>
        <v>3.3923238232738271</v>
      </c>
      <c r="BY81" s="8">
        <f>MAX((BY$3*climate!$M191+BY$4*climate!$M191^2+BY$5*climate!$M191^6)*(L81/L$66)^$BW$1,-99)</f>
        <v>1.6607435007364872</v>
      </c>
      <c r="BZ81" s="8">
        <f>MAX((BZ$3*climate!$M191+BZ$4*climate!$M191^2+BZ$5*climate!$M191^6)*(M81/M$66)^$BW$1,-99)</f>
        <v>0.56953144700007707</v>
      </c>
      <c r="CA81" s="8">
        <f t="shared" si="152"/>
        <v>-4.1588339202654277E-4</v>
      </c>
      <c r="CB81" s="8">
        <f t="shared" si="153"/>
        <v>-2.6693972389610918E-4</v>
      </c>
      <c r="CC81" s="8">
        <f t="shared" si="154"/>
        <v>-1.7111985800864684E-4</v>
      </c>
      <c r="CD81" s="8">
        <f>MAX((CD$3*climate!$I191+CD$4*climate!$I191^2+CD$5*climate!$I191^6)*(K81/K$66)^$BW$1,-99)</f>
        <v>0.61547735587857044</v>
      </c>
      <c r="CE81" s="8">
        <f>MAX((CE$3*climate!$I191+CE$4*climate!$I191^2+CE$5*climate!$I191^6)*(L81/L$66)^$BW$1,-99)</f>
        <v>0.26477566831315774</v>
      </c>
      <c r="CF81" s="8">
        <f>MAX((CF$3*climate!$I191+CF$4*climate!$I191^2+CF$5*climate!$I191^6)*(M81/M$66)^$BW$1,-99)</f>
        <v>5.6995330795158387E-2</v>
      </c>
      <c r="CG81" s="8">
        <f>MAX((CG$3*climate!$M191+CG$4*climate!$M191^2+CG$5*climate!$M191^6)*(K81/K$66)^$BW$1,-99)</f>
        <v>0.61547854214759579</v>
      </c>
      <c r="CH81" s="8">
        <f>MAX((CH$3*climate!$M191+CH$4*climate!$M191^2+CH$5*climate!$M191^6)*(L81/L$66)^$BW$1,-99)</f>
        <v>0.26477614005187461</v>
      </c>
      <c r="CI81" s="8">
        <f>MAX((CI$3*climate!$M191+CI$4*climate!$M191^2+CI$5*climate!$M191^6)*(M81/M$66)^$BW$1,-99)</f>
        <v>5.6995375542179393E-2</v>
      </c>
      <c r="CJ81" s="8">
        <f t="shared" si="155"/>
        <v>-7.2405417873744866E-5</v>
      </c>
      <c r="CK81" s="8">
        <f t="shared" si="156"/>
        <v>-4.6474282518514973E-5</v>
      </c>
      <c r="CL81" s="8">
        <f t="shared" si="157"/>
        <v>-2.9792016375641178E-5</v>
      </c>
    </row>
    <row r="82" spans="1:90">
      <c r="A82">
        <f t="shared" si="92"/>
        <v>2036</v>
      </c>
      <c r="B82" s="4">
        <f t="shared" si="97"/>
        <v>1225.252550820589</v>
      </c>
      <c r="C82" s="4">
        <f t="shared" si="98"/>
        <v>3239.8062257861429</v>
      </c>
      <c r="D82" s="4">
        <f t="shared" si="99"/>
        <v>5489.1665843179044</v>
      </c>
      <c r="E82" s="11">
        <f t="shared" si="100"/>
        <v>2.5703215411706946E-3</v>
      </c>
      <c r="F82" s="11">
        <f t="shared" si="101"/>
        <v>5.1529280485945036E-3</v>
      </c>
      <c r="G82" s="11">
        <f t="shared" si="102"/>
        <v>1.1376785358424324E-2</v>
      </c>
      <c r="H82" s="4">
        <f t="shared" si="103"/>
        <v>63464.608407073029</v>
      </c>
      <c r="I82" s="4">
        <f t="shared" si="104"/>
        <v>27009.374650209946</v>
      </c>
      <c r="J82" s="4">
        <f t="shared" si="105"/>
        <v>7945.9844825893879</v>
      </c>
      <c r="K82" s="4">
        <f t="shared" si="76"/>
        <v>51797.164890265965</v>
      </c>
      <c r="L82" s="4">
        <f t="shared" si="77"/>
        <v>8336.7253372247869</v>
      </c>
      <c r="M82" s="4">
        <f t="shared" si="78"/>
        <v>1447.5757586389179</v>
      </c>
      <c r="N82" s="11">
        <f t="shared" si="106"/>
        <v>1.8504377614313672E-2</v>
      </c>
      <c r="O82" s="11">
        <f t="shared" si="107"/>
        <v>2.8176630225319688E-2</v>
      </c>
      <c r="P82" s="11">
        <f t="shared" si="108"/>
        <v>2.1049351990216847E-2</v>
      </c>
      <c r="Q82" s="4">
        <f t="shared" si="109"/>
        <v>6028.1052193491041</v>
      </c>
      <c r="R82" s="4">
        <f t="shared" si="110"/>
        <v>10985.504539899654</v>
      </c>
      <c r="S82" s="4">
        <f t="shared" si="111"/>
        <v>3443.802949160613</v>
      </c>
      <c r="T82" s="4">
        <f t="shared" si="112"/>
        <v>94.983729840162084</v>
      </c>
      <c r="U82" s="4">
        <f t="shared" si="113"/>
        <v>406.72931832630422</v>
      </c>
      <c r="V82" s="4">
        <f t="shared" si="114"/>
        <v>433.401670580455</v>
      </c>
      <c r="W82" s="11">
        <f t="shared" si="115"/>
        <v>-1.219247815263802E-2</v>
      </c>
      <c r="X82" s="11">
        <f t="shared" si="116"/>
        <v>-1.3228699347321071E-2</v>
      </c>
      <c r="Y82" s="11">
        <f t="shared" si="117"/>
        <v>-1.2203590333800474E-2</v>
      </c>
      <c r="Z82" s="4">
        <f t="shared" si="134"/>
        <v>11141.414980104311</v>
      </c>
      <c r="AA82" s="4">
        <f t="shared" si="118"/>
        <v>29070.578341635875</v>
      </c>
      <c r="AB82" s="4">
        <f t="shared" si="119"/>
        <v>5628.784882336794</v>
      </c>
      <c r="AC82" s="12">
        <f t="shared" si="120"/>
        <v>2.2733501660576514</v>
      </c>
      <c r="AD82" s="12">
        <f t="shared" si="121"/>
        <v>3.2484768145414105</v>
      </c>
      <c r="AE82" s="12">
        <f t="shared" si="122"/>
        <v>1.6937528755188509</v>
      </c>
      <c r="AF82" s="11">
        <f t="shared" si="123"/>
        <v>-2.9039671966837322E-3</v>
      </c>
      <c r="AG82" s="11">
        <f t="shared" si="124"/>
        <v>2.0567434751257441E-3</v>
      </c>
      <c r="AH82" s="11">
        <f t="shared" si="125"/>
        <v>8.257041531207765E-4</v>
      </c>
      <c r="AI82" s="1">
        <f t="shared" si="83"/>
        <v>102153.63309609203</v>
      </c>
      <c r="AJ82" s="1">
        <f t="shared" si="84"/>
        <v>39232.343120754231</v>
      </c>
      <c r="AK82" s="1">
        <f t="shared" si="85"/>
        <v>11479.224575891385</v>
      </c>
      <c r="AL82" s="17">
        <f t="shared" si="126"/>
        <v>20.747907196782656</v>
      </c>
      <c r="AM82" s="17">
        <f t="shared" si="126"/>
        <v>4.9939321314043594</v>
      </c>
      <c r="AN82" s="17">
        <f t="shared" si="126"/>
        <v>1.2419502737272263</v>
      </c>
      <c r="AO82" s="7">
        <f t="shared" si="159"/>
        <v>1.4073723677359916E-2</v>
      </c>
      <c r="AP82" s="7">
        <f t="shared" si="159"/>
        <v>2.1672476871660566E-2</v>
      </c>
      <c r="AQ82" s="7">
        <f t="shared" si="159"/>
        <v>1.5687407560883427E-2</v>
      </c>
      <c r="AR82" s="1">
        <f t="shared" si="127"/>
        <v>63464.608407073029</v>
      </c>
      <c r="AS82" s="1">
        <f t="shared" si="128"/>
        <v>27009.374650209946</v>
      </c>
      <c r="AT82" s="1">
        <f t="shared" si="129"/>
        <v>7945.9844825893879</v>
      </c>
      <c r="AU82" s="1">
        <f t="shared" si="89"/>
        <v>12692.921681414606</v>
      </c>
      <c r="AV82" s="1">
        <f t="shared" si="90"/>
        <v>5401.8749300419895</v>
      </c>
      <c r="AW82" s="1">
        <f t="shared" si="91"/>
        <v>1589.1968965178776</v>
      </c>
      <c r="AX82" s="1">
        <f t="shared" si="143"/>
        <v>41437.731912212766</v>
      </c>
      <c r="AY82" s="1">
        <f t="shared" si="144"/>
        <v>6669.3802697798301</v>
      </c>
      <c r="AZ82" s="1">
        <f t="shared" si="145"/>
        <v>1158.0606069111343</v>
      </c>
      <c r="BA82" s="1">
        <f t="shared" si="146"/>
        <v>10.631947143587375</v>
      </c>
      <c r="BB82" s="1">
        <f t="shared" si="147"/>
        <v>8.8052822215164941</v>
      </c>
      <c r="BC82" s="1">
        <f t="shared" si="148"/>
        <v>7.0545019943377598</v>
      </c>
      <c r="BD82" s="1">
        <f t="shared" si="149"/>
        <v>50026.324553387138</v>
      </c>
      <c r="BE82">
        <f t="shared" si="135"/>
        <v>0.17994446578896242</v>
      </c>
      <c r="BF82">
        <f t="shared" si="136"/>
        <v>0.16925014711328343</v>
      </c>
      <c r="BG82">
        <f t="shared" si="137"/>
        <v>1.5641104299433623E-2</v>
      </c>
      <c r="BH82">
        <f t="shared" si="150"/>
        <v>0.15298771778961845</v>
      </c>
      <c r="BI82">
        <f t="shared" si="151"/>
        <v>3.2380010768075073E-3</v>
      </c>
      <c r="BJ82">
        <f t="shared" si="151"/>
        <v>2.8645612297868083E-3</v>
      </c>
      <c r="BK82">
        <f t="shared" si="151"/>
        <v>2.4464414370576099E-5</v>
      </c>
      <c r="BL82">
        <f t="shared" si="140"/>
        <v>205.49847036126926</v>
      </c>
      <c r="BM82">
        <f t="shared" si="141"/>
        <v>77.370007463778052</v>
      </c>
      <c r="BN82">
        <f t="shared" si="142"/>
        <v>0.1943938569642345</v>
      </c>
      <c r="BO82">
        <f t="shared" si="131"/>
        <v>170.6621383569485</v>
      </c>
      <c r="BP82">
        <f t="shared" si="132"/>
        <v>31.449946260192498</v>
      </c>
      <c r="BQ82">
        <f t="shared" si="133"/>
        <v>4.416014278458805</v>
      </c>
      <c r="BR82" s="7">
        <f t="shared" si="158"/>
        <v>2.5411114340947227E-2</v>
      </c>
      <c r="BS82" s="7">
        <f t="shared" si="138"/>
        <v>0.62316693922011401</v>
      </c>
      <c r="BT82" s="7">
        <f t="shared" si="139"/>
        <v>0.38970172056650326</v>
      </c>
      <c r="BU82" s="8">
        <f>MAX((BU$3*climate!$I192+BU$4*climate!$I192^2+BU$5*climate!$I192^6)*(K82/K$66)^$BW$1,-99)</f>
        <v>3.3902198195217053</v>
      </c>
      <c r="BV82" s="8">
        <f>MAX((BV$3*climate!$I192+BV$4*climate!$I192^2+BV$5*climate!$I192^6)*(L82/L$66)^$BW$1,-99)</f>
        <v>1.6443893191959833</v>
      </c>
      <c r="BW82" s="8">
        <f>MAX((BW$3*climate!$I192+BW$4*climate!$I192^2+BW$5*climate!$I192^6)*(M82/M$66)^$BW$1,-99)</f>
        <v>0.54960919826110366</v>
      </c>
      <c r="BX82" s="8">
        <f>MAX((BX$3*climate!$M192+BX$4*climate!$M192^2+BX$5*climate!$M192^6)*(K82/K$66)^$BW$1,-99)</f>
        <v>3.3902205163240771</v>
      </c>
      <c r="BY82" s="8">
        <f>MAX((BY$3*climate!$M192+BY$4*climate!$M192^2+BY$5*climate!$M192^6)*(L82/L$66)^$BW$1,-99)</f>
        <v>1.6443890094401574</v>
      </c>
      <c r="BZ82" s="8">
        <f>MAX((BZ$3*climate!$M192+BZ$4*climate!$M192^2+BZ$5*climate!$M192^6)*(M82/M$66)^$BW$1,-99)</f>
        <v>0.54960822017966848</v>
      </c>
      <c r="CA82" s="8">
        <f t="shared" si="152"/>
        <v>-3.6450469756933479E-4</v>
      </c>
      <c r="CB82" s="8">
        <f t="shared" si="153"/>
        <v>-2.271472767156357E-4</v>
      </c>
      <c r="CC82" s="8">
        <f t="shared" si="154"/>
        <v>-1.420481077973427E-4</v>
      </c>
      <c r="CD82" s="8">
        <f>MAX((CD$3*climate!$I192+CD$4*climate!$I192^2+CD$5*climate!$I192^6)*(K82/K$66)^$BW$1,-99)</f>
        <v>0.63463715613750349</v>
      </c>
      <c r="CE82" s="8">
        <f>MAX((CE$3*climate!$I192+CE$4*climate!$I192^2+CE$5*climate!$I192^6)*(L82/L$66)^$BW$1,-99)</f>
        <v>0.27161583148137552</v>
      </c>
      <c r="CF82" s="8">
        <f>MAX((CF$3*climate!$I192+CF$4*climate!$I192^2+CF$5*climate!$I192^6)*(M82/M$66)^$BW$1,-99)</f>
        <v>5.7451956042838266E-2</v>
      </c>
      <c r="CG82" s="8">
        <f>MAX((CG$3*climate!$M192+CG$4*climate!$M192^2+CG$5*climate!$M192^6)*(K82/K$66)^$BW$1,-99)</f>
        <v>0.6346383918716787</v>
      </c>
      <c r="CH82" s="8">
        <f>MAX((CH$3*climate!$M192+CH$4*climate!$M192^2+CH$5*climate!$M192^6)*(L82/L$66)^$BW$1,-99)</f>
        <v>0.27161631663929192</v>
      </c>
      <c r="CI82" s="8">
        <f>MAX((CI$3*climate!$M192+CI$4*climate!$M192^2+CI$5*climate!$M192^6)*(M82/M$66)^$BW$1,-99)</f>
        <v>5.7451994021379058E-2</v>
      </c>
      <c r="CJ82" s="8">
        <f t="shared" si="155"/>
        <v>-7.5799262420873711E-5</v>
      </c>
      <c r="CK82" s="8">
        <f t="shared" si="156"/>
        <v>-4.7235594357958078E-5</v>
      </c>
      <c r="CL82" s="8">
        <f t="shared" si="157"/>
        <v>-2.953910298308638E-5</v>
      </c>
    </row>
    <row r="83" spans="1:90">
      <c r="A83">
        <f t="shared" si="92"/>
        <v>2037</v>
      </c>
      <c r="B83" s="4">
        <f t="shared" si="97"/>
        <v>1228.2443791941002</v>
      </c>
      <c r="C83" s="4">
        <f t="shared" si="98"/>
        <v>3255.6659897403638</v>
      </c>
      <c r="D83" s="4">
        <f t="shared" si="99"/>
        <v>5548.4932008430033</v>
      </c>
      <c r="E83" s="11">
        <f t="shared" si="100"/>
        <v>2.4418054641121597E-3</v>
      </c>
      <c r="F83" s="11">
        <f t="shared" si="101"/>
        <v>4.8952816461647784E-3</v>
      </c>
      <c r="G83" s="11">
        <f t="shared" si="102"/>
        <v>1.0807946090503107E-2</v>
      </c>
      <c r="H83" s="4">
        <f t="shared" si="103"/>
        <v>64782.962074226496</v>
      </c>
      <c r="I83" s="4">
        <f t="shared" si="104"/>
        <v>27898.06835469657</v>
      </c>
      <c r="J83" s="4">
        <f t="shared" si="105"/>
        <v>8199.0955417609657</v>
      </c>
      <c r="K83" s="4">
        <f t="shared" si="76"/>
        <v>52744.358672932147</v>
      </c>
      <c r="L83" s="4">
        <f t="shared" si="77"/>
        <v>8569.0818537934283</v>
      </c>
      <c r="M83" s="4">
        <f t="shared" si="78"/>
        <v>1477.7157049620691</v>
      </c>
      <c r="N83" s="11">
        <f t="shared" si="106"/>
        <v>1.8286595119112015E-2</v>
      </c>
      <c r="O83" s="11">
        <f t="shared" si="107"/>
        <v>2.7871437185429837E-2</v>
      </c>
      <c r="P83" s="11">
        <f t="shared" si="108"/>
        <v>2.0820980279118606E-2</v>
      </c>
      <c r="Q83" s="4">
        <f t="shared" si="109"/>
        <v>6078.3030584045991</v>
      </c>
      <c r="R83" s="4">
        <f t="shared" si="110"/>
        <v>11196.856771429837</v>
      </c>
      <c r="S83" s="4">
        <f t="shared" si="111"/>
        <v>3510.1362259890961</v>
      </c>
      <c r="T83" s="4">
        <f t="shared" si="112"/>
        <v>93.825642789229832</v>
      </c>
      <c r="U83" s="4">
        <f t="shared" si="113"/>
        <v>401.34881845842472</v>
      </c>
      <c r="V83" s="4">
        <f t="shared" si="114"/>
        <v>428.11261414270638</v>
      </c>
      <c r="W83" s="11">
        <f t="shared" si="115"/>
        <v>-1.219247815263802E-2</v>
      </c>
      <c r="X83" s="11">
        <f t="shared" si="116"/>
        <v>-1.3228699347321071E-2</v>
      </c>
      <c r="Y83" s="11">
        <f t="shared" si="117"/>
        <v>-1.2203590333800474E-2</v>
      </c>
      <c r="Z83" s="4">
        <f t="shared" si="134"/>
        <v>11205.401233407116</v>
      </c>
      <c r="AA83" s="4">
        <f t="shared" si="118"/>
        <v>29707.244277997153</v>
      </c>
      <c r="AB83" s="4">
        <f t="shared" si="119"/>
        <v>5746.4583104463136</v>
      </c>
      <c r="AC83" s="12">
        <f t="shared" si="120"/>
        <v>2.2667484317488444</v>
      </c>
      <c r="AD83" s="12">
        <f t="shared" si="121"/>
        <v>3.2551580980338159</v>
      </c>
      <c r="AE83" s="12">
        <f t="shared" si="122"/>
        <v>1.695151414302527</v>
      </c>
      <c r="AF83" s="11">
        <f t="shared" si="123"/>
        <v>-2.9039671966837322E-3</v>
      </c>
      <c r="AG83" s="11">
        <f t="shared" si="124"/>
        <v>2.0567434751257441E-3</v>
      </c>
      <c r="AH83" s="11">
        <f t="shared" si="125"/>
        <v>8.257041531207765E-4</v>
      </c>
      <c r="AI83" s="1">
        <f t="shared" si="83"/>
        <v>104631.19146789744</v>
      </c>
      <c r="AJ83" s="1">
        <f t="shared" si="84"/>
        <v>40710.983738720795</v>
      </c>
      <c r="AK83" s="1">
        <f t="shared" si="85"/>
        <v>11920.499014820125</v>
      </c>
      <c r="AL83" s="17">
        <f t="shared" ref="AL83:AN98" si="160">AL82*(1+AO83)</f>
        <v>21.036987506425973</v>
      </c>
      <c r="AM83" s="17">
        <f t="shared" si="160"/>
        <v>5.1010807012346975</v>
      </c>
      <c r="AN83" s="17">
        <f t="shared" si="160"/>
        <v>1.2612384240403931</v>
      </c>
      <c r="AO83" s="7">
        <f t="shared" si="159"/>
        <v>1.3932986440586317E-2</v>
      </c>
      <c r="AP83" s="7">
        <f t="shared" si="159"/>
        <v>2.145575210294396E-2</v>
      </c>
      <c r="AQ83" s="7">
        <f t="shared" si="159"/>
        <v>1.5530533485274592E-2</v>
      </c>
      <c r="AR83" s="1">
        <f t="shared" si="127"/>
        <v>64782.962074226496</v>
      </c>
      <c r="AS83" s="1">
        <f t="shared" si="128"/>
        <v>27898.06835469657</v>
      </c>
      <c r="AT83" s="1">
        <f t="shared" si="129"/>
        <v>8199.0955417609657</v>
      </c>
      <c r="AU83" s="1">
        <f t="shared" si="89"/>
        <v>12956.5924148453</v>
      </c>
      <c r="AV83" s="1">
        <f t="shared" si="90"/>
        <v>5579.613670939314</v>
      </c>
      <c r="AW83" s="1">
        <f t="shared" si="91"/>
        <v>1639.8191083521933</v>
      </c>
      <c r="AX83" s="1">
        <f t="shared" si="143"/>
        <v>42195.486938345719</v>
      </c>
      <c r="AY83" s="1">
        <f t="shared" si="144"/>
        <v>6855.2654830347419</v>
      </c>
      <c r="AZ83" s="1">
        <f t="shared" si="145"/>
        <v>1182.1725639696551</v>
      </c>
      <c r="BA83" s="1">
        <f t="shared" si="146"/>
        <v>10.650068549716158</v>
      </c>
      <c r="BB83" s="1">
        <f t="shared" si="147"/>
        <v>8.8327723196250094</v>
      </c>
      <c r="BC83" s="1">
        <f t="shared" si="148"/>
        <v>7.0751091805162103</v>
      </c>
      <c r="BD83" s="1">
        <f t="shared" si="149"/>
        <v>49062.984917854272</v>
      </c>
      <c r="BE83">
        <f t="shared" si="135"/>
        <v>0.17994446578896242</v>
      </c>
      <c r="BF83">
        <f t="shared" si="136"/>
        <v>0.16925014711328343</v>
      </c>
      <c r="BG83">
        <f t="shared" si="137"/>
        <v>1.5641104299433623E-2</v>
      </c>
      <c r="BH83">
        <f t="shared" si="150"/>
        <v>0.15290020109050548</v>
      </c>
      <c r="BI83">
        <f t="shared" si="151"/>
        <v>3.2380010768075073E-3</v>
      </c>
      <c r="BJ83">
        <f t="shared" si="151"/>
        <v>2.8645612297868083E-3</v>
      </c>
      <c r="BK83">
        <f t="shared" si="151"/>
        <v>2.4464414370576099E-5</v>
      </c>
      <c r="BL83">
        <f t="shared" si="140"/>
        <v>209.76730095512531</v>
      </c>
      <c r="BM83">
        <f t="shared" si="141"/>
        <v>79.915724994806041</v>
      </c>
      <c r="BN83">
        <f t="shared" si="142"/>
        <v>0.20058607079758339</v>
      </c>
      <c r="BO83">
        <f t="shared" si="131"/>
        <v>174.99885346840748</v>
      </c>
      <c r="BP83">
        <f t="shared" si="132"/>
        <v>31.788557222091619</v>
      </c>
      <c r="BQ83">
        <f t="shared" si="133"/>
        <v>4.4633721016152013</v>
      </c>
      <c r="BR83" s="7">
        <f t="shared" si="158"/>
        <v>2.4996537717968614E-2</v>
      </c>
      <c r="BS83" s="7">
        <f t="shared" si="138"/>
        <v>0.60501644584477088</v>
      </c>
      <c r="BT83" s="7">
        <f t="shared" si="139"/>
        <v>0.36924163036681018</v>
      </c>
      <c r="BU83" s="8">
        <f>MAX((BU$3*climate!$I193+BU$4*climate!$I193^2+BU$5*climate!$I193^6)*(K83/K$66)^$BW$1,-99)</f>
        <v>3.3864406153872375</v>
      </c>
      <c r="BV83" s="8">
        <f>MAX((BV$3*climate!$I193+BV$4*climate!$I193^2+BV$5*climate!$I193^6)*(L83/L$66)^$BW$1,-99)</f>
        <v>1.6268904595487839</v>
      </c>
      <c r="BW83" s="8">
        <f>MAX((BW$3*climate!$I193+BW$4*climate!$I193^2+BW$5*climate!$I193^6)*(M83/M$66)^$BW$1,-99)</f>
        <v>0.52870617894441507</v>
      </c>
      <c r="BX83" s="8">
        <f>MAX((BX$3*climate!$M193+BX$4*climate!$M193^2+BX$5*climate!$M193^6)*(K83/K$66)^$BW$1,-99)</f>
        <v>3.3864412203063958</v>
      </c>
      <c r="BY83" s="8">
        <f>MAX((BY$3*climate!$M193+BY$4*climate!$M193^2+BY$5*climate!$M193^6)*(L83/L$66)^$BW$1,-99)</f>
        <v>1.6268900635758698</v>
      </c>
      <c r="BZ83" s="8">
        <f>MAX((BZ$3*climate!$M193+BZ$4*climate!$M193^2+BZ$5*climate!$M193^6)*(M83/M$66)^$BW$1,-99)</f>
        <v>0.52870511490891769</v>
      </c>
      <c r="CA83" s="8">
        <f t="shared" si="152"/>
        <v>-3.0464326188602323E-4</v>
      </c>
      <c r="CB83" s="8">
        <f t="shared" si="153"/>
        <v>-1.8431418355683953E-4</v>
      </c>
      <c r="CC83" s="8">
        <f t="shared" si="154"/>
        <v>-1.1248697469905834E-4</v>
      </c>
      <c r="CD83" s="8">
        <f>MAX((CD$3*climate!$I193+CD$4*climate!$I193^2+CD$5*climate!$I193^6)*(K83/K$66)^$BW$1,-99)</f>
        <v>0.65407008518923293</v>
      </c>
      <c r="CE83" s="8">
        <f>MAX((CE$3*climate!$I193+CE$4*climate!$I193^2+CE$5*climate!$I193^6)*(L83/L$66)^$BW$1,-99)</f>
        <v>0.2784415652725849</v>
      </c>
      <c r="CF83" s="8">
        <f>MAX((CF$3*climate!$I193+CF$4*climate!$I193^2+CF$5*climate!$I193^6)*(M83/M$66)^$BW$1,-99)</f>
        <v>5.7758348237674138E-2</v>
      </c>
      <c r="CG83" s="8">
        <f>MAX((CG$3*climate!$M193+CG$4*climate!$M193^2+CG$5*climate!$M193^6)*(K83/K$66)^$BW$1,-99)</f>
        <v>0.65407136682029454</v>
      </c>
      <c r="CH83" s="8">
        <f>MAX((CH$3*climate!$M193+CH$4*climate!$M193^2+CH$5*climate!$M193^6)*(L83/L$66)^$BW$1,-99)</f>
        <v>0.27844206155167439</v>
      </c>
      <c r="CI83" s="8">
        <f>MAX((CI$3*climate!$M193+CI$4*climate!$M193^2+CI$5*climate!$M193^6)*(M83/M$66)^$BW$1,-99)</f>
        <v>5.7758377916468324E-2</v>
      </c>
      <c r="CJ83" s="8">
        <f t="shared" si="155"/>
        <v>-7.8943186121559469E-5</v>
      </c>
      <c r="CK83" s="8">
        <f t="shared" si="156"/>
        <v>-4.7761925890928156E-5</v>
      </c>
      <c r="CL83" s="8">
        <f t="shared" si="157"/>
        <v>-2.914911074987516E-5</v>
      </c>
    </row>
    <row r="84" spans="1:90">
      <c r="A84">
        <f t="shared" si="92"/>
        <v>2038</v>
      </c>
      <c r="B84" s="4">
        <f t="shared" si="97"/>
        <v>1231.0935563386622</v>
      </c>
      <c r="C84" s="4">
        <f t="shared" si="98"/>
        <v>3270.8065216077016</v>
      </c>
      <c r="D84" s="4">
        <f t="shared" si="99"/>
        <v>5605.4626254713257</v>
      </c>
      <c r="E84" s="11">
        <f t="shared" si="100"/>
        <v>2.3197151909065518E-3</v>
      </c>
      <c r="F84" s="11">
        <f t="shared" si="101"/>
        <v>4.6505175638565394E-3</v>
      </c>
      <c r="G84" s="11">
        <f t="shared" si="102"/>
        <v>1.0267548785977951E-2</v>
      </c>
      <c r="H84" s="4">
        <f t="shared" si="103"/>
        <v>66106.64630233054</v>
      </c>
      <c r="I84" s="4">
        <f t="shared" si="104"/>
        <v>28800.483567466716</v>
      </c>
      <c r="J84" s="4">
        <f t="shared" si="105"/>
        <v>8453.8439937212752</v>
      </c>
      <c r="K84" s="4">
        <f t="shared" si="76"/>
        <v>53697.500049415605</v>
      </c>
      <c r="L84" s="4">
        <f t="shared" si="77"/>
        <v>8805.3155627531269</v>
      </c>
      <c r="M84" s="4">
        <f t="shared" si="78"/>
        <v>1508.1438515541702</v>
      </c>
      <c r="N84" s="11">
        <f t="shared" si="106"/>
        <v>1.8070963425565356E-2</v>
      </c>
      <c r="O84" s="11">
        <f t="shared" si="107"/>
        <v>2.7568147088607997E-2</v>
      </c>
      <c r="P84" s="11">
        <f t="shared" si="108"/>
        <v>2.059134005947505E-2</v>
      </c>
      <c r="Q84" s="4">
        <f t="shared" si="109"/>
        <v>6126.8747535041539</v>
      </c>
      <c r="R84" s="4">
        <f t="shared" si="110"/>
        <v>11406.128985257918</v>
      </c>
      <c r="S84" s="4">
        <f t="shared" si="111"/>
        <v>3575.0300511095879</v>
      </c>
      <c r="T84" s="4">
        <f t="shared" si="112"/>
        <v>92.681675689364923</v>
      </c>
      <c r="U84" s="4">
        <f t="shared" si="113"/>
        <v>396.03949560563569</v>
      </c>
      <c r="V84" s="4">
        <f t="shared" si="114"/>
        <v>422.88810318297641</v>
      </c>
      <c r="W84" s="11">
        <f t="shared" si="115"/>
        <v>-1.219247815263802E-2</v>
      </c>
      <c r="X84" s="11">
        <f t="shared" si="116"/>
        <v>-1.3228699347321071E-2</v>
      </c>
      <c r="Y84" s="11">
        <f t="shared" si="117"/>
        <v>-1.2203590333800474E-2</v>
      </c>
      <c r="Z84" s="4">
        <f t="shared" si="134"/>
        <v>11265.900879319355</v>
      </c>
      <c r="AA84" s="4">
        <f t="shared" si="118"/>
        <v>30341.063354669546</v>
      </c>
      <c r="AB84" s="4">
        <f t="shared" si="119"/>
        <v>5861.9807638525499</v>
      </c>
      <c r="AC84" s="12">
        <f t="shared" si="120"/>
        <v>2.2601658686599113</v>
      </c>
      <c r="AD84" s="12">
        <f t="shared" si="121"/>
        <v>3.2618531232124499</v>
      </c>
      <c r="AE84" s="12">
        <f t="shared" si="122"/>
        <v>1.6965511078654851</v>
      </c>
      <c r="AF84" s="11">
        <f t="shared" si="123"/>
        <v>-2.9039671966837322E-3</v>
      </c>
      <c r="AG84" s="11">
        <f t="shared" si="124"/>
        <v>2.0567434751257441E-3</v>
      </c>
      <c r="AH84" s="11">
        <f t="shared" si="125"/>
        <v>8.257041531207765E-4</v>
      </c>
      <c r="AI84" s="1">
        <f t="shared" si="83"/>
        <v>107124.664735953</v>
      </c>
      <c r="AJ84" s="1">
        <f t="shared" si="84"/>
        <v>42219.499035788031</v>
      </c>
      <c r="AK84" s="1">
        <f t="shared" si="85"/>
        <v>12368.268221690305</v>
      </c>
      <c r="AL84" s="17">
        <f t="shared" si="160"/>
        <v>21.327164487487011</v>
      </c>
      <c r="AM84" s="17">
        <f t="shared" si="160"/>
        <v>5.2094337489876725</v>
      </c>
      <c r="AN84" s="17">
        <f t="shared" si="160"/>
        <v>1.2806302525620925</v>
      </c>
      <c r="AO84" s="7">
        <f t="shared" si="159"/>
        <v>1.3793656576180454E-2</v>
      </c>
      <c r="AP84" s="7">
        <f t="shared" si="159"/>
        <v>2.1241194581914521E-2</v>
      </c>
      <c r="AQ84" s="7">
        <f t="shared" si="159"/>
        <v>1.5375228150421846E-2</v>
      </c>
      <c r="AR84" s="1">
        <f t="shared" si="127"/>
        <v>66106.64630233054</v>
      </c>
      <c r="AS84" s="1">
        <f t="shared" si="128"/>
        <v>28800.483567466716</v>
      </c>
      <c r="AT84" s="1">
        <f t="shared" si="129"/>
        <v>8453.8439937212752</v>
      </c>
      <c r="AU84" s="1">
        <f t="shared" si="89"/>
        <v>13221.329260466109</v>
      </c>
      <c r="AV84" s="1">
        <f t="shared" si="90"/>
        <v>5760.0967134933435</v>
      </c>
      <c r="AW84" s="1">
        <f t="shared" si="91"/>
        <v>1690.768798744255</v>
      </c>
      <c r="AX84" s="1">
        <f t="shared" si="143"/>
        <v>42958.000039532482</v>
      </c>
      <c r="AY84" s="1">
        <f t="shared" si="144"/>
        <v>7044.2524502025017</v>
      </c>
      <c r="AZ84" s="1">
        <f t="shared" si="145"/>
        <v>1206.515081243336</v>
      </c>
      <c r="BA84" s="1">
        <f t="shared" si="146"/>
        <v>10.667978174084467</v>
      </c>
      <c r="BB84" s="1">
        <f t="shared" si="147"/>
        <v>8.859967308014566</v>
      </c>
      <c r="BC84" s="1">
        <f t="shared" si="148"/>
        <v>7.0954913849814387</v>
      </c>
      <c r="BD84" s="1">
        <f t="shared" si="149"/>
        <v>48099.412349164857</v>
      </c>
      <c r="BE84">
        <f t="shared" si="135"/>
        <v>0.17994446578896242</v>
      </c>
      <c r="BF84">
        <f t="shared" si="136"/>
        <v>0.16925014711328343</v>
      </c>
      <c r="BG84">
        <f t="shared" si="137"/>
        <v>1.5641104299433623E-2</v>
      </c>
      <c r="BH84">
        <f t="shared" si="150"/>
        <v>0.15281893887825723</v>
      </c>
      <c r="BI84">
        <f t="shared" si="151"/>
        <v>3.2380010768075073E-3</v>
      </c>
      <c r="BJ84">
        <f t="shared" si="151"/>
        <v>2.8645612297868083E-3</v>
      </c>
      <c r="BK84">
        <f t="shared" si="151"/>
        <v>2.4464414370576099E-5</v>
      </c>
      <c r="BL84">
        <f t="shared" si="140"/>
        <v>214.0533919110793</v>
      </c>
      <c r="BM84">
        <f t="shared" si="141"/>
        <v>82.500748626477218</v>
      </c>
      <c r="BN84">
        <f t="shared" si="142"/>
        <v>0.20681834248660319</v>
      </c>
      <c r="BO84">
        <f t="shared" si="131"/>
        <v>179.37321890973178</v>
      </c>
      <c r="BP84">
        <f t="shared" si="132"/>
        <v>32.131280461383376</v>
      </c>
      <c r="BQ84">
        <f t="shared" si="133"/>
        <v>4.511357541543136</v>
      </c>
      <c r="BR84" s="7">
        <f t="shared" si="158"/>
        <v>2.4592038015053941E-2</v>
      </c>
      <c r="BS84" s="7">
        <f t="shared" si="138"/>
        <v>0.58739460761628237</v>
      </c>
      <c r="BT84" s="7">
        <f t="shared" si="139"/>
        <v>0.34999321530050292</v>
      </c>
      <c r="BU84" s="8">
        <f>MAX((BU$3*climate!$I194+BU$4*climate!$I194^2+BU$5*climate!$I194^6)*(K84/K$66)^$BW$1,-99)</f>
        <v>3.380957508683951</v>
      </c>
      <c r="BV84" s="8">
        <f>MAX((BV$3*climate!$I194+BV$4*climate!$I194^2+BV$5*climate!$I194^6)*(L84/L$66)^$BW$1,-99)</f>
        <v>1.6082323649153394</v>
      </c>
      <c r="BW84" s="8">
        <f>MAX((BW$3*climate!$I194+BW$4*climate!$I194^2+BW$5*climate!$I194^6)*(M84/M$66)^$BW$1,-99)</f>
        <v>0.50680591469059211</v>
      </c>
      <c r="BX84" s="8">
        <f>MAX((BX$3*climate!$M194+BX$4*climate!$M194^2+BX$5*climate!$M194^6)*(K84/K$66)^$BW$1,-99)</f>
        <v>3.3809580136335415</v>
      </c>
      <c r="BY84" s="8">
        <f>MAX((BY$3*climate!$M194+BY$4*climate!$M194^2+BY$5*climate!$M194^6)*(L84/L$66)^$BW$1,-99)</f>
        <v>1.6082318794661383</v>
      </c>
      <c r="BZ84" s="8">
        <f>MAX((BZ$3*climate!$M194+BZ$4*climate!$M194^2+BZ$5*climate!$M194^6)*(M84/M$66)^$BW$1,-99)</f>
        <v>0.50680476391713802</v>
      </c>
      <c r="CA84" s="8">
        <f t="shared" si="152"/>
        <v>-2.3652064732375834E-4</v>
      </c>
      <c r="CB84" s="8">
        <f t="shared" si="153"/>
        <v>-1.3893095282788812E-4</v>
      </c>
      <c r="CC84" s="8">
        <f t="shared" si="154"/>
        <v>-8.2780621841798476E-5</v>
      </c>
      <c r="CD84" s="8">
        <f>MAX((CD$3*climate!$I194+CD$4*climate!$I194^2+CD$5*climate!$I194^6)*(K84/K$66)^$BW$1,-99)</f>
        <v>0.67376533301279284</v>
      </c>
      <c r="CE84" s="8">
        <f>MAX((CE$3*climate!$I194+CE$4*climate!$I194^2+CE$5*climate!$I194^6)*(L84/L$66)^$BW$1,-99)</f>
        <v>0.28523844083248462</v>
      </c>
      <c r="CF84" s="8">
        <f>MAX((CF$3*climate!$I194+CF$4*climate!$I194^2+CF$5*climate!$I194^6)*(M84/M$66)^$BW$1,-99)</f>
        <v>5.7896402237570713E-2</v>
      </c>
      <c r="CG84" s="8">
        <f>MAX((CG$3*climate!$M194+CG$4*climate!$M194^2+CG$5*climate!$M194^6)*(K84/K$66)^$BW$1,-99)</f>
        <v>0.67376665693170934</v>
      </c>
      <c r="CH84" s="8">
        <f>MAX((CH$3*climate!$M194+CH$4*climate!$M194^2+CH$5*climate!$M194^6)*(L84/L$66)^$BW$1,-99)</f>
        <v>0.28523894588957549</v>
      </c>
      <c r="CI84" s="8">
        <f>MAX((CI$3*climate!$M194+CI$4*climate!$M194^2+CI$5*climate!$M194^6)*(M84/M$66)^$BW$1,-99)</f>
        <v>5.7896422009050874E-2</v>
      </c>
      <c r="CJ84" s="8">
        <f t="shared" si="155"/>
        <v>-8.1821690208976969E-5</v>
      </c>
      <c r="CK84" s="8">
        <f t="shared" si="156"/>
        <v>-4.8061619614803042E-5</v>
      </c>
      <c r="CL84" s="8">
        <f t="shared" si="157"/>
        <v>-2.8637036437561529E-5</v>
      </c>
    </row>
    <row r="85" spans="1:90">
      <c r="A85">
        <f t="shared" si="92"/>
        <v>2039</v>
      </c>
      <c r="B85" s="4">
        <f t="shared" si="97"/>
        <v>1233.806553441525</v>
      </c>
      <c r="C85" s="4">
        <f t="shared" si="98"/>
        <v>3285.2569176255793</v>
      </c>
      <c r="D85" s="4">
        <f t="shared" si="99"/>
        <v>5660.1392683975791</v>
      </c>
      <c r="E85" s="11">
        <f t="shared" si="100"/>
        <v>2.2037294313612243E-3</v>
      </c>
      <c r="F85" s="11">
        <f t="shared" si="101"/>
        <v>4.417991685663712E-3</v>
      </c>
      <c r="G85" s="11">
        <f t="shared" si="102"/>
        <v>9.7541713466790525E-3</v>
      </c>
      <c r="H85" s="4">
        <f t="shared" si="103"/>
        <v>67435.423450101356</v>
      </c>
      <c r="I85" s="4">
        <f t="shared" si="104"/>
        <v>29716.493321761936</v>
      </c>
      <c r="J85" s="4">
        <f t="shared" si="105"/>
        <v>8710.1117198668253</v>
      </c>
      <c r="K85" s="4">
        <f t="shared" si="76"/>
        <v>54656.399142961265</v>
      </c>
      <c r="L85" s="4">
        <f t="shared" si="77"/>
        <v>9045.4092531793667</v>
      </c>
      <c r="M85" s="4">
        <f t="shared" si="78"/>
        <v>1538.8511318967444</v>
      </c>
      <c r="N85" s="11">
        <f t="shared" si="106"/>
        <v>1.7857425255612069E-2</v>
      </c>
      <c r="O85" s="11">
        <f t="shared" si="107"/>
        <v>2.7266903578316626E-2</v>
      </c>
      <c r="P85" s="11">
        <f t="shared" si="108"/>
        <v>2.0360975719212693E-2</v>
      </c>
      <c r="Q85" s="4">
        <f t="shared" si="109"/>
        <v>6173.8247157708965</v>
      </c>
      <c r="R85" s="4">
        <f t="shared" si="110"/>
        <v>11613.217720078492</v>
      </c>
      <c r="S85" s="4">
        <f t="shared" si="111"/>
        <v>3638.4518870718925</v>
      </c>
      <c r="T85" s="4">
        <f t="shared" si="112"/>
        <v>91.55165638337246</v>
      </c>
      <c r="U85" s="4">
        <f t="shared" si="113"/>
        <v>390.80040818860408</v>
      </c>
      <c r="V85" s="4">
        <f t="shared" si="114"/>
        <v>417.7273500146934</v>
      </c>
      <c r="W85" s="11">
        <f t="shared" si="115"/>
        <v>-1.219247815263802E-2</v>
      </c>
      <c r="X85" s="11">
        <f t="shared" si="116"/>
        <v>-1.3228699347321071E-2</v>
      </c>
      <c r="Y85" s="11">
        <f t="shared" si="117"/>
        <v>-1.2203590333800474E-2</v>
      </c>
      <c r="Z85" s="4">
        <f t="shared" si="134"/>
        <v>11322.949409103907</v>
      </c>
      <c r="AA85" s="4">
        <f t="shared" si="118"/>
        <v>30971.715979124612</v>
      </c>
      <c r="AB85" s="4">
        <f t="shared" si="119"/>
        <v>5975.2841830239158</v>
      </c>
      <c r="AC85" s="12">
        <f t="shared" si="120"/>
        <v>2.2536024211182588</v>
      </c>
      <c r="AD85" s="12">
        <f t="shared" si="121"/>
        <v>3.2685619183404357</v>
      </c>
      <c r="AE85" s="12">
        <f t="shared" si="122"/>
        <v>1.6979519571612314</v>
      </c>
      <c r="AF85" s="11">
        <f t="shared" si="123"/>
        <v>-2.9039671966837322E-3</v>
      </c>
      <c r="AG85" s="11">
        <f t="shared" si="124"/>
        <v>2.0567434751257441E-3</v>
      </c>
      <c r="AH85" s="11">
        <f t="shared" si="125"/>
        <v>8.257041531207765E-4</v>
      </c>
      <c r="AI85" s="1">
        <f t="shared" si="83"/>
        <v>109633.52752282382</v>
      </c>
      <c r="AJ85" s="1">
        <f t="shared" si="84"/>
        <v>43757.645845702573</v>
      </c>
      <c r="AK85" s="1">
        <f t="shared" si="85"/>
        <v>12822.210198265529</v>
      </c>
      <c r="AL85" s="17">
        <f t="shared" si="160"/>
        <v>21.618402274344277</v>
      </c>
      <c r="AM85" s="17">
        <f t="shared" si="160"/>
        <v>5.3189817989522732</v>
      </c>
      <c r="AN85" s="17">
        <f t="shared" si="160"/>
        <v>1.3001233350484722</v>
      </c>
      <c r="AO85" s="7">
        <f t="shared" si="159"/>
        <v>1.3655720010418648E-2</v>
      </c>
      <c r="AP85" s="7">
        <f t="shared" si="159"/>
        <v>2.1028782636095377E-2</v>
      </c>
      <c r="AQ85" s="7">
        <f t="shared" si="159"/>
        <v>1.5221475868917627E-2</v>
      </c>
      <c r="AR85" s="1">
        <f t="shared" si="127"/>
        <v>67435.423450101356</v>
      </c>
      <c r="AS85" s="1">
        <f t="shared" si="128"/>
        <v>29716.493321761936</v>
      </c>
      <c r="AT85" s="1">
        <f t="shared" si="129"/>
        <v>8710.1117198668253</v>
      </c>
      <c r="AU85" s="1">
        <f t="shared" si="89"/>
        <v>13487.084690020272</v>
      </c>
      <c r="AV85" s="1">
        <f t="shared" si="90"/>
        <v>5943.2986643523873</v>
      </c>
      <c r="AW85" s="1">
        <f t="shared" si="91"/>
        <v>1742.0223439733652</v>
      </c>
      <c r="AX85" s="1">
        <f t="shared" si="143"/>
        <v>43725.119314369011</v>
      </c>
      <c r="AY85" s="1">
        <f t="shared" si="144"/>
        <v>7236.327402543493</v>
      </c>
      <c r="AZ85" s="1">
        <f t="shared" si="145"/>
        <v>1231.0809055173954</v>
      </c>
      <c r="BA85" s="1">
        <f t="shared" si="146"/>
        <v>10.68567802862794</v>
      </c>
      <c r="BB85" s="1">
        <f t="shared" si="147"/>
        <v>8.8868690918353668</v>
      </c>
      <c r="BC85" s="1">
        <f t="shared" si="148"/>
        <v>7.1156478474345093</v>
      </c>
      <c r="BD85" s="1">
        <f t="shared" si="149"/>
        <v>47137.142980475801</v>
      </c>
      <c r="BE85">
        <f t="shared" si="135"/>
        <v>0.17994446578896242</v>
      </c>
      <c r="BF85">
        <f t="shared" si="136"/>
        <v>0.16925014711328343</v>
      </c>
      <c r="BG85">
        <f t="shared" si="137"/>
        <v>1.5641104299433623E-2</v>
      </c>
      <c r="BH85">
        <f t="shared" si="150"/>
        <v>0.15274367752625048</v>
      </c>
      <c r="BI85">
        <f t="shared" si="151"/>
        <v>3.2380010768075073E-3</v>
      </c>
      <c r="BJ85">
        <f t="shared" si="151"/>
        <v>2.8645612297868083E-3</v>
      </c>
      <c r="BK85">
        <f t="shared" si="151"/>
        <v>2.4464414370576099E-5</v>
      </c>
      <c r="BL85">
        <f t="shared" si="140"/>
        <v>218.35597374639843</v>
      </c>
      <c r="BM85">
        <f t="shared" si="141"/>
        <v>85.124714654737843</v>
      </c>
      <c r="BN85">
        <f t="shared" si="142"/>
        <v>0.21308778232883327</v>
      </c>
      <c r="BO85">
        <f t="shared" si="131"/>
        <v>183.7843719280425</v>
      </c>
      <c r="BP85">
        <f t="shared" si="132"/>
        <v>32.478154389566804</v>
      </c>
      <c r="BQ85">
        <f t="shared" si="133"/>
        <v>4.5599761181973202</v>
      </c>
      <c r="BR85" s="7">
        <f t="shared" si="158"/>
        <v>2.4197281959766226E-2</v>
      </c>
      <c r="BS85" s="7">
        <f t="shared" si="138"/>
        <v>0.57028602681192464</v>
      </c>
      <c r="BT85" s="7">
        <f t="shared" si="139"/>
        <v>0.33187545769761151</v>
      </c>
      <c r="BU85" s="8">
        <f>MAX((BU$3*climate!$I195+BU$4*climate!$I195^2+BU$5*climate!$I195^6)*(K85/K$66)^$BW$1,-99)</f>
        <v>3.3737408441835393</v>
      </c>
      <c r="BV85" s="8">
        <f>MAX((BV$3*climate!$I195+BV$4*climate!$I195^2+BV$5*climate!$I195^6)*(L85/L$66)^$BW$1,-99)</f>
        <v>1.5883995869989584</v>
      </c>
      <c r="BW85" s="8">
        <f>MAX((BW$3*climate!$I195+BW$4*climate!$I195^2+BW$5*climate!$I195^6)*(M85/M$66)^$BW$1,-99)</f>
        <v>0.48389103490495067</v>
      </c>
      <c r="BX85" s="8">
        <f>MAX((BX$3*climate!$M195+BX$4*climate!$M195^2+BX$5*climate!$M195^6)*(K85/K$66)^$BW$1,-99)</f>
        <v>3.3737412418983479</v>
      </c>
      <c r="BY85" s="8">
        <f>MAX((BY$3*climate!$M195+BY$4*climate!$M195^2+BY$5*climate!$M195^6)*(L85/L$66)^$BW$1,-99)</f>
        <v>1.5883990092822899</v>
      </c>
      <c r="BZ85" s="8">
        <f>MAX((BZ$3*climate!$M195+BZ$4*climate!$M195^2+BZ$5*climate!$M195^6)*(M85/M$66)^$BW$1,-99)</f>
        <v>0.48388979683391348</v>
      </c>
      <c r="CA85" s="8">
        <f t="shared" si="152"/>
        <v>-1.6036329482089779E-4</v>
      </c>
      <c r="CB85" s="8">
        <f t="shared" si="153"/>
        <v>-9.1452946249879089E-5</v>
      </c>
      <c r="CC85" s="8">
        <f t="shared" si="154"/>
        <v>-5.322064186658247E-5</v>
      </c>
      <c r="CD85" s="8">
        <f>MAX((CD$3*climate!$I195+CD$4*climate!$I195^2+CD$5*climate!$I195^6)*(K85/K$66)^$BW$1,-99)</f>
        <v>0.69370947398850047</v>
      </c>
      <c r="CE85" s="8">
        <f>MAX((CE$3*climate!$I195+CE$4*climate!$I195^2+CE$5*climate!$I195^6)*(L85/L$66)^$BW$1,-99)</f>
        <v>0.29199017493174256</v>
      </c>
      <c r="CF85" s="8">
        <f>MAX((CF$3*climate!$I195+CF$4*climate!$I195^2+CF$5*climate!$I195^6)*(M85/M$66)^$BW$1,-99)</f>
        <v>5.784634078156551E-2</v>
      </c>
      <c r="CG85" s="8">
        <f>MAX((CG$3*climate!$M195+CG$4*climate!$M195^2+CG$5*climate!$M195^6)*(K85/K$66)^$BW$1,-99)</f>
        <v>0.69371083653931764</v>
      </c>
      <c r="CH85" s="8">
        <f>MAX((CH$3*climate!$M195+CH$4*climate!$M195^2+CH$5*climate!$M195^6)*(L85/L$66)^$BW$1,-99)</f>
        <v>0.29199068637394315</v>
      </c>
      <c r="CI85" s="8">
        <f>MAX((CI$3*climate!$M195+CI$4*climate!$M195^2+CI$5*climate!$M195^6)*(M85/M$66)^$BW$1,-99)</f>
        <v>5.784634895779002E-2</v>
      </c>
      <c r="CJ85" s="8">
        <f t="shared" si="155"/>
        <v>-8.4418987110624567E-5</v>
      </c>
      <c r="CK85" s="8">
        <f t="shared" si="156"/>
        <v>-4.814296874680516E-5</v>
      </c>
      <c r="CL85" s="8">
        <f t="shared" si="157"/>
        <v>-2.8016589985707296E-5</v>
      </c>
    </row>
    <row r="86" spans="1:90">
      <c r="A86">
        <f t="shared" si="92"/>
        <v>2040</v>
      </c>
      <c r="B86" s="4">
        <f t="shared" si="97"/>
        <v>1236.3895804652293</v>
      </c>
      <c r="C86" s="4">
        <f t="shared" si="98"/>
        <v>3299.0454434855515</v>
      </c>
      <c r="D86" s="4">
        <f t="shared" si="99"/>
        <v>5712.588738254095</v>
      </c>
      <c r="E86" s="11">
        <f t="shared" si="100"/>
        <v>2.0935429597931628E-3</v>
      </c>
      <c r="F86" s="11">
        <f t="shared" si="101"/>
        <v>4.1970921013805259E-3</v>
      </c>
      <c r="G86" s="11">
        <f t="shared" si="102"/>
        <v>9.2664627793451002E-3</v>
      </c>
      <c r="H86" s="4">
        <f t="shared" si="103"/>
        <v>68769.054228818539</v>
      </c>
      <c r="I86" s="4">
        <f t="shared" si="104"/>
        <v>30645.968935556957</v>
      </c>
      <c r="J86" s="4">
        <f t="shared" si="105"/>
        <v>8967.7860370572344</v>
      </c>
      <c r="K86" s="4">
        <f t="shared" si="76"/>
        <v>55620.861996379877</v>
      </c>
      <c r="L86" s="4">
        <f t="shared" si="77"/>
        <v>9289.3442847451261</v>
      </c>
      <c r="M86" s="4">
        <f t="shared" si="78"/>
        <v>1569.8287497933916</v>
      </c>
      <c r="N86" s="11">
        <f t="shared" si="106"/>
        <v>1.7645927440187448E-2</v>
      </c>
      <c r="O86" s="11">
        <f t="shared" si="107"/>
        <v>2.6967826964824138E-2</v>
      </c>
      <c r="P86" s="11">
        <f t="shared" si="108"/>
        <v>2.0130353907895637E-2</v>
      </c>
      <c r="Q86" s="4">
        <f t="shared" si="109"/>
        <v>6219.1579454864232</v>
      </c>
      <c r="R86" s="4">
        <f t="shared" si="110"/>
        <v>11818.024218211527</v>
      </c>
      <c r="S86" s="4">
        <f t="shared" si="111"/>
        <v>3700.3737551864915</v>
      </c>
      <c r="T86" s="4">
        <f t="shared" si="112"/>
        <v>90.435414813080371</v>
      </c>
      <c r="U86" s="4">
        <f t="shared" si="113"/>
        <v>385.63062708386667</v>
      </c>
      <c r="V86" s="4">
        <f t="shared" si="114"/>
        <v>412.62957656389</v>
      </c>
      <c r="W86" s="11">
        <f t="shared" si="115"/>
        <v>-1.219247815263802E-2</v>
      </c>
      <c r="X86" s="11">
        <f t="shared" si="116"/>
        <v>-1.3228699347321071E-2</v>
      </c>
      <c r="Y86" s="11">
        <f t="shared" si="117"/>
        <v>-1.2203590333800474E-2</v>
      </c>
      <c r="Z86" s="4">
        <f t="shared" si="134"/>
        <v>11376.583211979223</v>
      </c>
      <c r="AA86" s="4">
        <f t="shared" si="118"/>
        <v>31598.893316331389</v>
      </c>
      <c r="AB86" s="4">
        <f t="shared" si="119"/>
        <v>6086.3084103058964</v>
      </c>
      <c r="AC86" s="12">
        <f t="shared" si="120"/>
        <v>2.2470580336129644</v>
      </c>
      <c r="AD86" s="12">
        <f t="shared" si="121"/>
        <v>3.2752845117390268</v>
      </c>
      <c r="AE86" s="12">
        <f t="shared" si="122"/>
        <v>1.6993539631440588</v>
      </c>
      <c r="AF86" s="11">
        <f t="shared" si="123"/>
        <v>-2.9039671966837322E-3</v>
      </c>
      <c r="AG86" s="11">
        <f t="shared" si="124"/>
        <v>2.0567434751257441E-3</v>
      </c>
      <c r="AH86" s="11">
        <f t="shared" si="125"/>
        <v>8.257041531207765E-4</v>
      </c>
      <c r="AI86" s="1">
        <f t="shared" si="83"/>
        <v>112157.25946056171</v>
      </c>
      <c r="AJ86" s="1">
        <f t="shared" si="84"/>
        <v>45325.179925484699</v>
      </c>
      <c r="AK86" s="1">
        <f t="shared" si="85"/>
        <v>13282.011522412342</v>
      </c>
      <c r="AL86" s="17">
        <f t="shared" si="160"/>
        <v>21.910664974390009</v>
      </c>
      <c r="AM86" s="17">
        <f t="shared" si="160"/>
        <v>5.4297149939268339</v>
      </c>
      <c r="AN86" s="17">
        <f t="shared" si="160"/>
        <v>1.3197152330598187</v>
      </c>
      <c r="AO86" s="7">
        <f t="shared" si="159"/>
        <v>1.3519162810314461E-2</v>
      </c>
      <c r="AP86" s="7">
        <f t="shared" si="159"/>
        <v>2.0818494809734422E-2</v>
      </c>
      <c r="AQ86" s="7">
        <f t="shared" si="159"/>
        <v>1.506926111022845E-2</v>
      </c>
      <c r="AR86" s="1">
        <f t="shared" si="127"/>
        <v>68769.054228818539</v>
      </c>
      <c r="AS86" s="1">
        <f t="shared" si="128"/>
        <v>30645.968935556957</v>
      </c>
      <c r="AT86" s="1">
        <f t="shared" si="129"/>
        <v>8967.7860370572344</v>
      </c>
      <c r="AU86" s="1">
        <f t="shared" si="89"/>
        <v>13753.810845763708</v>
      </c>
      <c r="AV86" s="1">
        <f t="shared" si="90"/>
        <v>6129.1937871113914</v>
      </c>
      <c r="AW86" s="1">
        <f t="shared" si="91"/>
        <v>1793.5572074114471</v>
      </c>
      <c r="AX86" s="1">
        <f t="shared" si="143"/>
        <v>44496.689597103912</v>
      </c>
      <c r="AY86" s="1">
        <f t="shared" si="144"/>
        <v>7431.475427796101</v>
      </c>
      <c r="AZ86" s="1">
        <f t="shared" si="145"/>
        <v>1255.8629998347133</v>
      </c>
      <c r="BA86" s="1">
        <f t="shared" si="146"/>
        <v>10.703170074310862</v>
      </c>
      <c r="BB86" s="1">
        <f t="shared" si="147"/>
        <v>8.9134796950903254</v>
      </c>
      <c r="BC86" s="1">
        <f t="shared" si="148"/>
        <v>7.1355782645141446</v>
      </c>
      <c r="BD86" s="1">
        <f t="shared" si="149"/>
        <v>46177.602445163779</v>
      </c>
      <c r="BE86">
        <f>BF3</f>
        <v>0.21822387218499145</v>
      </c>
      <c r="BF86">
        <f t="shared" ref="BF86:BG86" si="161">BG3</f>
        <v>0.3346263841173937</v>
      </c>
      <c r="BG86">
        <f t="shared" si="161"/>
        <v>2.453676962688749E-2</v>
      </c>
      <c r="BH86">
        <f t="shared" si="150"/>
        <v>0.26916680298469342</v>
      </c>
      <c r="BI86">
        <f t="shared" si="151"/>
        <v>4.7621658391411486E-3</v>
      </c>
      <c r="BJ86">
        <f t="shared" si="151"/>
        <v>1.1197481694748152E-2</v>
      </c>
      <c r="BK86">
        <f t="shared" si="151"/>
        <v>6.0205306372294847E-5</v>
      </c>
      <c r="BL86">
        <f t="shared" si="140"/>
        <v>327.48964083852479</v>
      </c>
      <c r="BM86">
        <f t="shared" si="141"/>
        <v>343.15767617371955</v>
      </c>
      <c r="BN86">
        <f t="shared" si="142"/>
        <v>0.53990830584221872</v>
      </c>
      <c r="BO86">
        <f t="shared" si="131"/>
        <v>188.23145419538389</v>
      </c>
      <c r="BP86">
        <f t="shared" si="132"/>
        <v>64.907018546622893</v>
      </c>
      <c r="BQ86">
        <f t="shared" si="133"/>
        <v>7.2306720337043355</v>
      </c>
      <c r="BR86" s="7">
        <f t="shared" si="158"/>
        <v>2.3811944146711062E-2</v>
      </c>
      <c r="BS86" s="7">
        <f t="shared" si="138"/>
        <v>0.55367575418633463</v>
      </c>
      <c r="BT86" s="7">
        <f t="shared" si="139"/>
        <v>0.31481342570021692</v>
      </c>
      <c r="BU86" s="8">
        <f>MAX((BU$3*climate!$I196+BU$4*climate!$I196^2+BU$5*climate!$I196^6)*(K86/K$66)^$BW$1,-99)</f>
        <v>3.3647596610901611</v>
      </c>
      <c r="BV86" s="8">
        <f>MAX((BV$3*climate!$I196+BV$4*climate!$I196^2+BV$5*climate!$I196^6)*(L86/L$66)^$BW$1,-99)</f>
        <v>1.5673762617803715</v>
      </c>
      <c r="BW86" s="8">
        <f>MAX((BW$3*climate!$I196+BW$4*climate!$I196^2+BW$5*climate!$I196^6)*(M86/M$66)^$BW$1,-99)</f>
        <v>0.45994429562944183</v>
      </c>
      <c r="BX86" s="8">
        <f>MAX((BX$3*climate!$M196+BX$4*climate!$M196^2+BX$5*climate!$M196^6)*(K86/K$66)^$BW$1,-99)</f>
        <v>3.3647599450698582</v>
      </c>
      <c r="BY86" s="8">
        <f>MAX((BY$3*climate!$M196+BY$4*climate!$M196^2+BY$5*climate!$M196^6)*(L86/L$66)^$BW$1,-99)</f>
        <v>1.5673755894366335</v>
      </c>
      <c r="BZ86" s="8">
        <f>MAX((BZ$3*climate!$M196+BZ$4*climate!$M196^2+BZ$5*climate!$M196^6)*(M86/M$66)^$BW$1,-99)</f>
        <v>0.45994296990756767</v>
      </c>
      <c r="CA86" s="8">
        <f t="shared" si="152"/>
        <v>-7.6402250769519846E-5</v>
      </c>
      <c r="CB86" s="8">
        <f t="shared" si="153"/>
        <v>-4.2302073816347365E-5</v>
      </c>
      <c r="CC86" s="8">
        <f t="shared" si="154"/>
        <v>-2.4052454295959578E-5</v>
      </c>
      <c r="CD86" s="8">
        <f>MAX((CD$3*climate!$I196+CD$4*climate!$I196^2+CD$5*climate!$I196^6)*(K86/K$66)^$BW$1,-99)</f>
        <v>0.71388638503277457</v>
      </c>
      <c r="CE86" s="8">
        <f>MAX((CE$3*climate!$I196+CE$4*climate!$I196^2+CE$5*climate!$I196^6)*(L86/L$66)^$BW$1,-99)</f>
        <v>0.29867856123435366</v>
      </c>
      <c r="CF86" s="8">
        <f>MAX((CF$3*climate!$I196+CF$4*climate!$I196^2+CF$5*climate!$I196^6)*(M86/M$66)^$BW$1,-99)</f>
        <v>5.7586621206103354E-2</v>
      </c>
      <c r="CG86" s="8">
        <f>MAX((CG$3*climate!$M196+CG$4*climate!$M196^2+CG$5*climate!$M196^6)*(K86/K$66)^$BW$1,-99)</f>
        <v>0.71388778250644891</v>
      </c>
      <c r="CH86" s="8">
        <f>MAX((CH$3*climate!$M196+CH$4*climate!$M196^2+CH$5*climate!$M196^6)*(L86/L$66)^$BW$1,-99)</f>
        <v>0.29867907661450843</v>
      </c>
      <c r="CI86" s="8">
        <f>MAX((CI$3*climate!$M196+CI$4*climate!$M196^2+CI$5*climate!$M196^6)*(M86/M$66)^$BW$1,-99)</f>
        <v>5.7586616014677676E-2</v>
      </c>
      <c r="CJ86" s="8">
        <f t="shared" si="155"/>
        <v>-8.6718992900235465E-5</v>
      </c>
      <c r="CK86" s="8">
        <f t="shared" si="156"/>
        <v>-4.801420379631727E-5</v>
      </c>
      <c r="CL86" s="8">
        <f t="shared" si="157"/>
        <v>-2.7300303228195916E-5</v>
      </c>
    </row>
    <row r="87" spans="1:90">
      <c r="A87">
        <f t="shared" si="92"/>
        <v>2041</v>
      </c>
      <c r="B87" s="4">
        <f t="shared" si="97"/>
        <v>1238.8485934318867</v>
      </c>
      <c r="C87" s="4">
        <f t="shared" si="98"/>
        <v>3312.1995211798526</v>
      </c>
      <c r="D87" s="4">
        <f t="shared" si="99"/>
        <v>5762.8774546249952</v>
      </c>
      <c r="E87" s="11">
        <f t="shared" si="100"/>
        <v>1.9888658118035044E-3</v>
      </c>
      <c r="F87" s="11">
        <f t="shared" si="101"/>
        <v>3.9872374963114991E-3</v>
      </c>
      <c r="G87" s="11">
        <f t="shared" si="102"/>
        <v>8.8031396403778443E-3</v>
      </c>
      <c r="H87" s="4">
        <f t="shared" si="103"/>
        <v>70003.596068854968</v>
      </c>
      <c r="I87" s="4">
        <f t="shared" si="104"/>
        <v>31328.882161439378</v>
      </c>
      <c r="J87" s="4">
        <f t="shared" si="105"/>
        <v>9226.4312431319868</v>
      </c>
      <c r="K87" s="4">
        <f t="shared" si="76"/>
        <v>56506.982725733586</v>
      </c>
      <c r="L87" s="4">
        <f t="shared" si="77"/>
        <v>9458.6337450708834</v>
      </c>
      <c r="M87" s="4">
        <f t="shared" si="78"/>
        <v>1601.0111816150659</v>
      </c>
      <c r="N87" s="11">
        <f t="shared" si="106"/>
        <v>1.5931445460363181E-2</v>
      </c>
      <c r="O87" s="11">
        <f t="shared" si="107"/>
        <v>1.8224048451273678E-2</v>
      </c>
      <c r="P87" s="11">
        <f t="shared" si="108"/>
        <v>1.9863588194430903E-2</v>
      </c>
      <c r="Q87" s="4">
        <f t="shared" si="109"/>
        <v>6253.6160564009506</v>
      </c>
      <c r="R87" s="4">
        <f t="shared" si="110"/>
        <v>11921.555576679364</v>
      </c>
      <c r="S87" s="4">
        <f t="shared" si="111"/>
        <v>3760.6381476072661</v>
      </c>
      <c r="T87" s="4">
        <f t="shared" si="112"/>
        <v>89.332782993747131</v>
      </c>
      <c r="U87" s="4">
        <f t="shared" si="113"/>
        <v>380.52923545905531</v>
      </c>
      <c r="V87" s="4">
        <f t="shared" si="114"/>
        <v>407.59401425189475</v>
      </c>
      <c r="W87" s="11">
        <f t="shared" si="115"/>
        <v>-1.219247815263802E-2</v>
      </c>
      <c r="X87" s="11">
        <f t="shared" si="116"/>
        <v>-1.3228699347321071E-2</v>
      </c>
      <c r="Y87" s="11">
        <f t="shared" si="117"/>
        <v>-1.2203590333800474E-2</v>
      </c>
      <c r="Z87" s="4">
        <f t="shared" si="134"/>
        <v>10893.445588257091</v>
      </c>
      <c r="AA87" s="4">
        <f t="shared" si="118"/>
        <v>25807.848339907996</v>
      </c>
      <c r="AB87" s="4">
        <f t="shared" si="119"/>
        <v>6139.0164211327838</v>
      </c>
      <c r="AC87" s="12">
        <f t="shared" si="120"/>
        <v>2.2405326507943077</v>
      </c>
      <c r="AD87" s="12">
        <f t="shared" si="121"/>
        <v>3.2820209317877262</v>
      </c>
      <c r="AE87" s="12">
        <f t="shared" si="122"/>
        <v>1.7007571267690491</v>
      </c>
      <c r="AF87" s="11">
        <f t="shared" si="123"/>
        <v>-2.9039671966837322E-3</v>
      </c>
      <c r="AG87" s="11">
        <f t="shared" si="124"/>
        <v>2.0567434751257441E-3</v>
      </c>
      <c r="AH87" s="11">
        <f t="shared" si="125"/>
        <v>8.257041531207765E-4</v>
      </c>
      <c r="AI87" s="1">
        <f t="shared" si="83"/>
        <v>114695.34436026926</v>
      </c>
      <c r="AJ87" s="1">
        <f t="shared" si="84"/>
        <v>46921.855720047621</v>
      </c>
      <c r="AK87" s="1">
        <f t="shared" si="85"/>
        <v>13747.367577582554</v>
      </c>
      <c r="AL87" s="17">
        <f t="shared" si="160"/>
        <v>22.203916682990329</v>
      </c>
      <c r="AM87" s="17">
        <f t="shared" si="160"/>
        <v>5.5416231024120428</v>
      </c>
      <c r="AN87" s="17">
        <f t="shared" si="160"/>
        <v>1.3394034951635621</v>
      </c>
      <c r="AO87" s="7">
        <f t="shared" si="159"/>
        <v>1.3383971182211317E-2</v>
      </c>
      <c r="AP87" s="7">
        <f t="shared" si="159"/>
        <v>2.0610309861637078E-2</v>
      </c>
      <c r="AQ87" s="7">
        <f t="shared" si="159"/>
        <v>1.4918568499126166E-2</v>
      </c>
      <c r="AR87" s="1">
        <f t="shared" si="127"/>
        <v>70003.596068854968</v>
      </c>
      <c r="AS87" s="1">
        <f t="shared" si="128"/>
        <v>31328.882161439378</v>
      </c>
      <c r="AT87" s="1">
        <f t="shared" si="129"/>
        <v>9226.4312431319868</v>
      </c>
      <c r="AU87" s="1">
        <f t="shared" si="89"/>
        <v>14000.719213770994</v>
      </c>
      <c r="AV87" s="1">
        <f t="shared" si="90"/>
        <v>6265.7764322878757</v>
      </c>
      <c r="AW87" s="1">
        <f t="shared" si="91"/>
        <v>1845.2862486263975</v>
      </c>
      <c r="AX87" s="1">
        <f t="shared" si="143"/>
        <v>45205.586180586863</v>
      </c>
      <c r="AY87" s="1">
        <f t="shared" si="144"/>
        <v>7566.9069960567076</v>
      </c>
      <c r="AZ87" s="1">
        <f t="shared" si="145"/>
        <v>1280.8089452920526</v>
      </c>
      <c r="BA87" s="1">
        <f t="shared" si="146"/>
        <v>10.718975946250028</v>
      </c>
      <c r="BB87" s="1">
        <f t="shared" si="147"/>
        <v>8.9315396758903933</v>
      </c>
      <c r="BC87" s="1">
        <f t="shared" si="148"/>
        <v>7.1552471458024414</v>
      </c>
      <c r="BD87" s="1">
        <f t="shared" si="149"/>
        <v>45206.304124975104</v>
      </c>
      <c r="BE87">
        <f t="shared" si="135"/>
        <v>0.21822387218499145</v>
      </c>
      <c r="BF87">
        <f t="shared" si="136"/>
        <v>0.3346263841173937</v>
      </c>
      <c r="BG87">
        <f t="shared" si="137"/>
        <v>2.453676962688749E-2</v>
      </c>
      <c r="BH87">
        <f t="shared" si="150"/>
        <v>0.26059168082995576</v>
      </c>
      <c r="BI87">
        <f t="shared" si="151"/>
        <v>4.7621658391411486E-3</v>
      </c>
      <c r="BJ87">
        <f t="shared" si="151"/>
        <v>1.1197481694748152E-2</v>
      </c>
      <c r="BK87">
        <f t="shared" si="151"/>
        <v>6.0205306372294847E-5</v>
      </c>
      <c r="BL87">
        <f t="shared" si="140"/>
        <v>333.36873381613674</v>
      </c>
      <c r="BM87">
        <f t="shared" si="141"/>
        <v>350.80458451963938</v>
      </c>
      <c r="BN87">
        <f t="shared" si="142"/>
        <v>0.55548011971567446</v>
      </c>
      <c r="BO87">
        <f t="shared" si="131"/>
        <v>192.71361106933858</v>
      </c>
      <c r="BP87">
        <f t="shared" si="132"/>
        <v>81.242499708208925</v>
      </c>
      <c r="BQ87">
        <f t="shared" si="133"/>
        <v>7.3753449204579047</v>
      </c>
      <c r="BR87" s="7">
        <f t="shared" si="158"/>
        <v>2.0077909845917175E-2</v>
      </c>
      <c r="BS87" s="7">
        <f t="shared" si="138"/>
        <v>0.53754927590906276</v>
      </c>
      <c r="BT87" s="7">
        <f t="shared" si="139"/>
        <v>0.2987377657359222</v>
      </c>
      <c r="BU87" s="8">
        <f>MAX((BU$3*climate!$I197+BU$4*climate!$I197^2+BU$5*climate!$I197^6)*(K87/K$66)^$BW$1,-99)</f>
        <v>3.3552235065813711</v>
      </c>
      <c r="BV87" s="8">
        <f>MAX((BV$3*climate!$I197+BV$4*climate!$I197^2+BV$5*climate!$I197^6)*(L87/L$66)^$BW$1,-99)</f>
        <v>1.5483409610072583</v>
      </c>
      <c r="BW87" s="8">
        <f>MAX((BW$3*climate!$I197+BW$4*climate!$I197^2+BW$5*climate!$I197^6)*(M87/M$66)^$BW$1,-99)</f>
        <v>0.43495257091688405</v>
      </c>
      <c r="BX87" s="8">
        <f>MAX((BX$3*climate!$M197+BX$4*climate!$M197^2+BX$5*climate!$M197^6)*(K87/K$66)^$BW$1,-99)</f>
        <v>3.3552236710993286</v>
      </c>
      <c r="BY87" s="8">
        <f>MAX((BY$3*climate!$M197+BY$4*climate!$M197^2+BY$5*climate!$M197^6)*(L87/L$66)^$BW$1,-99)</f>
        <v>1.5483401904851393</v>
      </c>
      <c r="BZ87" s="8">
        <f>MAX((BZ$3*climate!$M197+BZ$4*climate!$M197^2+BZ$5*climate!$M197^6)*(M87/M$66)^$BW$1,-99)</f>
        <v>0.43495115736831685</v>
      </c>
      <c r="CA87" s="8">
        <f t="shared" si="152"/>
        <v>1.5251600226126421E-5</v>
      </c>
      <c r="CB87" s="8">
        <f t="shared" si="153"/>
        <v>8.1984866580087558E-6</v>
      </c>
      <c r="CC87" s="8">
        <f t="shared" si="154"/>
        <v>4.5562289754504931E-6</v>
      </c>
      <c r="CD87" s="8">
        <f>MAX((CD$3*climate!$I197+CD$4*climate!$I197^2+CD$5*climate!$I197^6)*(K87/K$66)^$BW$1,-99)</f>
        <v>0.7345489314462913</v>
      </c>
      <c r="CE87" s="8">
        <f>MAX((CE$3*climate!$I197+CE$4*climate!$I197^2+CE$5*climate!$I197^6)*(L87/L$66)^$BW$1,-99)</f>
        <v>0.30591457511078235</v>
      </c>
      <c r="CF87" s="8">
        <f>MAX((CF$3*climate!$I197+CF$4*climate!$I197^2+CF$5*climate!$I197^6)*(M87/M$66)^$BW$1,-99)</f>
        <v>5.7094346429930859E-2</v>
      </c>
      <c r="CG87" s="8">
        <f>MAX((CG$3*climate!$M197+CG$4*climate!$M197^2+CG$5*climate!$M197^6)*(K87/K$66)^$BW$1,-99)</f>
        <v>0.7345503606033108</v>
      </c>
      <c r="CH87" s="8">
        <f>MAX((CH$3*climate!$M197+CH$4*climate!$M197^2+CH$5*climate!$M197^6)*(L87/L$66)^$BW$1,-99)</f>
        <v>0.30591509299149661</v>
      </c>
      <c r="CI87" s="8">
        <f>MAX((CI$3*climate!$M197+CI$4*climate!$M197^2+CI$5*climate!$M197^6)*(M87/M$66)^$BW$1,-99)</f>
        <v>5.7094326009762102E-2</v>
      </c>
      <c r="CJ87" s="8">
        <f t="shared" si="155"/>
        <v>-8.860606418689946E-5</v>
      </c>
      <c r="CK87" s="8">
        <f t="shared" si="156"/>
        <v>-4.763012564481974E-5</v>
      </c>
      <c r="CL87" s="8">
        <f t="shared" si="157"/>
        <v>-2.6469977645848056E-5</v>
      </c>
    </row>
    <row r="88" spans="1:90">
      <c r="A88">
        <f t="shared" si="92"/>
        <v>2042</v>
      </c>
      <c r="B88" s="4">
        <f t="shared" si="97"/>
        <v>1241.1893018646904</v>
      </c>
      <c r="C88" s="4">
        <f t="shared" si="98"/>
        <v>3324.7457209996605</v>
      </c>
      <c r="D88" s="4">
        <f t="shared" si="99"/>
        <v>5811.0722988402713</v>
      </c>
      <c r="E88" s="11">
        <f t="shared" si="100"/>
        <v>1.8894225212133292E-3</v>
      </c>
      <c r="F88" s="11">
        <f t="shared" si="101"/>
        <v>3.7878756214959237E-3</v>
      </c>
      <c r="G88" s="11">
        <f t="shared" si="102"/>
        <v>8.3629826583589521E-3</v>
      </c>
      <c r="H88" s="4">
        <f t="shared" si="103"/>
        <v>71342.548871967272</v>
      </c>
      <c r="I88" s="4">
        <f t="shared" si="104"/>
        <v>32271.083281386553</v>
      </c>
      <c r="J88" s="4">
        <f t="shared" si="105"/>
        <v>9486.5837709140851</v>
      </c>
      <c r="K88" s="4">
        <f t="shared" si="76"/>
        <v>57479.184492475397</v>
      </c>
      <c r="L88" s="4">
        <f t="shared" si="77"/>
        <v>9706.3312473964215</v>
      </c>
      <c r="M88" s="4">
        <f t="shared" si="78"/>
        <v>1632.5014185088255</v>
      </c>
      <c r="N88" s="11">
        <f t="shared" si="106"/>
        <v>1.7204984585012406E-2</v>
      </c>
      <c r="O88" s="11">
        <f t="shared" si="107"/>
        <v>2.6187450429045134E-2</v>
      </c>
      <c r="P88" s="11">
        <f t="shared" si="108"/>
        <v>1.9668967497149525E-2</v>
      </c>
      <c r="Q88" s="4">
        <f t="shared" si="109"/>
        <v>6295.5229881252308</v>
      </c>
      <c r="R88" s="4">
        <f t="shared" si="110"/>
        <v>12117.641021354651</v>
      </c>
      <c r="S88" s="4">
        <f t="shared" si="111"/>
        <v>3819.487445989831</v>
      </c>
      <c r="T88" s="4">
        <f t="shared" si="112"/>
        <v>88.24359498878151</v>
      </c>
      <c r="U88" s="4">
        <f t="shared" si="113"/>
        <v>375.4953286103015</v>
      </c>
      <c r="V88" s="4">
        <f t="shared" si="114"/>
        <v>402.61990387945542</v>
      </c>
      <c r="W88" s="11">
        <f t="shared" si="115"/>
        <v>-1.219247815263802E-2</v>
      </c>
      <c r="X88" s="11">
        <f t="shared" si="116"/>
        <v>-1.3228699347321071E-2</v>
      </c>
      <c r="Y88" s="11">
        <f t="shared" si="117"/>
        <v>-1.2203590333800474E-2</v>
      </c>
      <c r="Z88" s="4">
        <f t="shared" si="134"/>
        <v>10921.992758589526</v>
      </c>
      <c r="AA88" s="4">
        <f t="shared" si="118"/>
        <v>26087.482158659175</v>
      </c>
      <c r="AB88" s="4">
        <f t="shared" si="119"/>
        <v>6244.148182919751</v>
      </c>
      <c r="AC88" s="12">
        <f t="shared" si="120"/>
        <v>2.2340262174733021</v>
      </c>
      <c r="AD88" s="12">
        <f t="shared" si="121"/>
        <v>3.2887712069244066</v>
      </c>
      <c r="AE88" s="12">
        <f t="shared" si="122"/>
        <v>1.702161448992072</v>
      </c>
      <c r="AF88" s="11">
        <f t="shared" si="123"/>
        <v>-2.9039671966837322E-3</v>
      </c>
      <c r="AG88" s="11">
        <f t="shared" si="124"/>
        <v>2.0567434751257441E-3</v>
      </c>
      <c r="AH88" s="11">
        <f t="shared" si="125"/>
        <v>8.257041531207765E-4</v>
      </c>
      <c r="AI88" s="1">
        <f t="shared" si="83"/>
        <v>117226.52913801333</v>
      </c>
      <c r="AJ88" s="1">
        <f t="shared" si="84"/>
        <v>48495.446580330739</v>
      </c>
      <c r="AK88" s="1">
        <f t="shared" si="85"/>
        <v>14217.917068450697</v>
      </c>
      <c r="AL88" s="17">
        <f t="shared" si="160"/>
        <v>22.49812149819752</v>
      </c>
      <c r="AM88" s="17">
        <f t="shared" si="160"/>
        <v>5.6546955259963907</v>
      </c>
      <c r="AN88" s="17">
        <f t="shared" si="160"/>
        <v>1.3591856581262229</v>
      </c>
      <c r="AO88" s="7">
        <f t="shared" si="159"/>
        <v>1.3250131470389203E-2</v>
      </c>
      <c r="AP88" s="7">
        <f t="shared" si="159"/>
        <v>2.0404206763020707E-2</v>
      </c>
      <c r="AQ88" s="7">
        <f t="shared" si="159"/>
        <v>1.4769382814134905E-2</v>
      </c>
      <c r="AR88" s="1">
        <f t="shared" si="127"/>
        <v>71342.548871967272</v>
      </c>
      <c r="AS88" s="1">
        <f t="shared" si="128"/>
        <v>32271.083281386553</v>
      </c>
      <c r="AT88" s="1">
        <f t="shared" si="129"/>
        <v>9486.5837709140851</v>
      </c>
      <c r="AU88" s="1">
        <f t="shared" si="89"/>
        <v>14268.509774393455</v>
      </c>
      <c r="AV88" s="1">
        <f t="shared" si="90"/>
        <v>6454.2166562773109</v>
      </c>
      <c r="AW88" s="1">
        <f t="shared" si="91"/>
        <v>1897.316754182817</v>
      </c>
      <c r="AX88" s="1">
        <f t="shared" si="143"/>
        <v>45983.347593980317</v>
      </c>
      <c r="AY88" s="1">
        <f t="shared" si="144"/>
        <v>7765.0649979171376</v>
      </c>
      <c r="AZ88" s="1">
        <f t="shared" si="145"/>
        <v>1306.0011348070607</v>
      </c>
      <c r="BA88" s="1">
        <f t="shared" si="146"/>
        <v>10.736034601103704</v>
      </c>
      <c r="BB88" s="1">
        <f t="shared" si="147"/>
        <v>8.9573901061745591</v>
      </c>
      <c r="BC88" s="1">
        <f t="shared" si="148"/>
        <v>7.174725178754116</v>
      </c>
      <c r="BD88" s="1">
        <f t="shared" si="149"/>
        <v>44256.140907674126</v>
      </c>
      <c r="BE88">
        <f t="shared" si="135"/>
        <v>0.21822387218499145</v>
      </c>
      <c r="BF88">
        <f t="shared" si="136"/>
        <v>0.3346263841173937</v>
      </c>
      <c r="BG88">
        <f t="shared" si="137"/>
        <v>2.453676962688749E-2</v>
      </c>
      <c r="BH88">
        <f t="shared" si="150"/>
        <v>0.26046859881829315</v>
      </c>
      <c r="BI88">
        <f t="shared" si="151"/>
        <v>4.7621658391411486E-3</v>
      </c>
      <c r="BJ88">
        <f t="shared" si="151"/>
        <v>1.1197481694748152E-2</v>
      </c>
      <c r="BK88">
        <f t="shared" si="151"/>
        <v>6.0205306372294847E-5</v>
      </c>
      <c r="BL88">
        <f t="shared" si="140"/>
        <v>339.74504911534041</v>
      </c>
      <c r="BM88">
        <f t="shared" si="141"/>
        <v>361.35486431301905</v>
      </c>
      <c r="BN88">
        <f t="shared" si="142"/>
        <v>0.57114268235432264</v>
      </c>
      <c r="BO88">
        <f t="shared" si="131"/>
        <v>196.5828975784699</v>
      </c>
      <c r="BP88">
        <f t="shared" si="132"/>
        <v>82.788793830892928</v>
      </c>
      <c r="BQ88">
        <f t="shared" si="133"/>
        <v>7.4556244891755812</v>
      </c>
      <c r="BR88" s="7">
        <f t="shared" si="158"/>
        <v>2.2985994190295456E-2</v>
      </c>
      <c r="BS88" s="7">
        <f t="shared" si="138"/>
        <v>0.52189250088258521</v>
      </c>
      <c r="BT88" s="7">
        <f t="shared" si="139"/>
        <v>0.28449104864967339</v>
      </c>
      <c r="BU88" s="8">
        <f>MAX((BU$3*climate!$I198+BU$4*climate!$I198^2+BU$5*climate!$I198^6)*(K88/K$66)^$BW$1,-99)</f>
        <v>3.3426252902514322</v>
      </c>
      <c r="BV88" s="8">
        <f>MAX((BV$3*climate!$I198+BV$4*climate!$I198^2+BV$5*climate!$I198^6)*(L88/L$66)^$BW$1,-99)</f>
        <v>1.5250535668163201</v>
      </c>
      <c r="BW88" s="8">
        <f>MAX((BW$3*climate!$I198+BW$4*climate!$I198^2+BW$5*climate!$I198^6)*(M88/M$66)^$BW$1,-99)</f>
        <v>0.40913925318464595</v>
      </c>
      <c r="BX88" s="8">
        <f>MAX((BX$3*climate!$M198+BX$4*climate!$M198^2+BX$5*climate!$M198^6)*(K88/K$66)^$BW$1,-99)</f>
        <v>3.3426253313668504</v>
      </c>
      <c r="BY88" s="8">
        <f>MAX((BY$3*climate!$M198+BY$4*climate!$M198^2+BY$5*climate!$M198^6)*(L88/L$66)^$BW$1,-99)</f>
        <v>1.5250526986834168</v>
      </c>
      <c r="BZ88" s="8">
        <f>MAX((BZ$3*climate!$M198+BZ$4*climate!$M198^2+BZ$5*climate!$M198^6)*(M88/M$66)^$BW$1,-99)</f>
        <v>0.40913775237578631</v>
      </c>
      <c r="CA88" s="8">
        <f t="shared" si="152"/>
        <v>1.1304270240060634E-4</v>
      </c>
      <c r="CB88" s="8">
        <f t="shared" si="153"/>
        <v>5.899613866237826E-5</v>
      </c>
      <c r="CC88" s="8">
        <f t="shared" si="154"/>
        <v>3.2159636948141449E-5</v>
      </c>
      <c r="CD88" s="8">
        <f>MAX((CD$3*climate!$I198+CD$4*climate!$I198^2+CD$5*climate!$I198^6)*(K88/K$66)^$BW$1,-99)</f>
        <v>0.75490322660677023</v>
      </c>
      <c r="CE88" s="8">
        <f>MAX((CE$3*climate!$I198+CE$4*climate!$I198^2+CE$5*climate!$I198^6)*(L88/L$66)^$BW$1,-99)</f>
        <v>0.31235604251045346</v>
      </c>
      <c r="CF88" s="8">
        <f>MAX((CF$3*climate!$I198+CF$4*climate!$I198^2+CF$5*climate!$I198^6)*(M88/M$66)^$BW$1,-99)</f>
        <v>5.634933537555388E-2</v>
      </c>
      <c r="CG88" s="8">
        <f>MAX((CG$3*climate!$M198+CG$4*climate!$M198^2+CG$5*climate!$M198^6)*(K88/K$66)^$BW$1,-99)</f>
        <v>0.75490468318652093</v>
      </c>
      <c r="CH88" s="8">
        <f>MAX((CH$3*climate!$M198+CH$4*climate!$M198^2+CH$5*climate!$M198^6)*(L88/L$66)^$BW$1,-99)</f>
        <v>0.31235655940884044</v>
      </c>
      <c r="CI88" s="8">
        <f>MAX((CI$3*climate!$M198+CI$4*climate!$M198^2+CI$5*climate!$M198^6)*(M88/M$66)^$BW$1,-99)</f>
        <v>5.6349297947829585E-2</v>
      </c>
      <c r="CJ88" s="8">
        <f t="shared" si="155"/>
        <v>-9.0269765815103876E-5</v>
      </c>
      <c r="CK88" s="8">
        <f t="shared" si="156"/>
        <v>-4.7111113835329858E-5</v>
      </c>
      <c r="CL88" s="8">
        <f t="shared" si="157"/>
        <v>-2.568094033809934E-5</v>
      </c>
    </row>
    <row r="89" spans="1:90">
      <c r="A89">
        <f t="shared" si="92"/>
        <v>2043</v>
      </c>
      <c r="B89" s="4">
        <f t="shared" si="97"/>
        <v>1243.417176333721</v>
      </c>
      <c r="C89" s="4">
        <f t="shared" si="98"/>
        <v>3336.7097581006956</v>
      </c>
      <c r="D89" s="4">
        <f t="shared" si="99"/>
        <v>5857.240300858859</v>
      </c>
      <c r="E89" s="11">
        <f t="shared" si="100"/>
        <v>1.7949513951526627E-3</v>
      </c>
      <c r="F89" s="11">
        <f t="shared" si="101"/>
        <v>3.5984818404211274E-3</v>
      </c>
      <c r="G89" s="11">
        <f t="shared" si="102"/>
        <v>7.9448335254410033E-3</v>
      </c>
      <c r="H89" s="4">
        <f t="shared" si="103"/>
        <v>72684.957160074846</v>
      </c>
      <c r="I89" s="4">
        <f t="shared" si="104"/>
        <v>33225.671903948634</v>
      </c>
      <c r="J89" s="4">
        <f t="shared" si="105"/>
        <v>9747.859724848633</v>
      </c>
      <c r="K89" s="4">
        <f t="shared" si="76"/>
        <v>58455.809155210605</v>
      </c>
      <c r="L89" s="4">
        <f t="shared" si="77"/>
        <v>9957.6152295790853</v>
      </c>
      <c r="M89" s="4">
        <f t="shared" si="78"/>
        <v>1664.2410459784764</v>
      </c>
      <c r="N89" s="11">
        <f t="shared" si="106"/>
        <v>1.6990927608986128E-2</v>
      </c>
      <c r="O89" s="11">
        <f t="shared" si="107"/>
        <v>2.5888667487014461E-2</v>
      </c>
      <c r="P89" s="11">
        <f t="shared" si="108"/>
        <v>1.9442327651171487E-2</v>
      </c>
      <c r="Q89" s="4">
        <f t="shared" si="109"/>
        <v>6335.7795869623651</v>
      </c>
      <c r="R89" s="4">
        <f t="shared" si="110"/>
        <v>12311.042217800101</v>
      </c>
      <c r="S89" s="4">
        <f t="shared" si="111"/>
        <v>3876.7871299148132</v>
      </c>
      <c r="T89" s="4">
        <f t="shared" si="112"/>
        <v>87.167686884770546</v>
      </c>
      <c r="U89" s="4">
        <f t="shared" si="113"/>
        <v>370.52801380179227</v>
      </c>
      <c r="V89" s="4">
        <f t="shared" si="114"/>
        <v>397.70649551227643</v>
      </c>
      <c r="W89" s="11">
        <f t="shared" si="115"/>
        <v>-1.219247815263802E-2</v>
      </c>
      <c r="X89" s="11">
        <f t="shared" si="116"/>
        <v>-1.3228699347321071E-2</v>
      </c>
      <c r="Y89" s="11">
        <f t="shared" si="117"/>
        <v>-1.2203590333800474E-2</v>
      </c>
      <c r="Z89" s="4">
        <f t="shared" si="134"/>
        <v>10963.253913032684</v>
      </c>
      <c r="AA89" s="4">
        <f t="shared" si="118"/>
        <v>26571.106184604334</v>
      </c>
      <c r="AB89" s="4">
        <f t="shared" si="119"/>
        <v>6347.0978182325271</v>
      </c>
      <c r="AC89" s="12">
        <f t="shared" si="120"/>
        <v>2.2275386786212281</v>
      </c>
      <c r="AD89" s="12">
        <f t="shared" si="121"/>
        <v>3.2955353656454296</v>
      </c>
      <c r="AE89" s="12">
        <f t="shared" si="122"/>
        <v>1.7035669307697869</v>
      </c>
      <c r="AF89" s="11">
        <f t="shared" si="123"/>
        <v>-2.9039671966837322E-3</v>
      </c>
      <c r="AG89" s="11">
        <f t="shared" si="124"/>
        <v>2.0567434751257441E-3</v>
      </c>
      <c r="AH89" s="11">
        <f t="shared" si="125"/>
        <v>8.257041531207765E-4</v>
      </c>
      <c r="AI89" s="1">
        <f t="shared" si="83"/>
        <v>119772.38599860546</v>
      </c>
      <c r="AJ89" s="1">
        <f t="shared" si="84"/>
        <v>50100.118578574977</v>
      </c>
      <c r="AK89" s="1">
        <f t="shared" si="85"/>
        <v>14693.442115788444</v>
      </c>
      <c r="AL89" s="17">
        <f t="shared" si="160"/>
        <v>22.793243535208546</v>
      </c>
      <c r="AM89" s="17">
        <f t="shared" si="160"/>
        <v>5.7689213069238052</v>
      </c>
      <c r="AN89" s="17">
        <f t="shared" si="160"/>
        <v>1.3790592480935675</v>
      </c>
      <c r="AO89" s="7">
        <f t="shared" si="159"/>
        <v>1.3117630155685312E-2</v>
      </c>
      <c r="AP89" s="7">
        <f t="shared" si="159"/>
        <v>2.0200164695390498E-2</v>
      </c>
      <c r="AQ89" s="7">
        <f t="shared" si="159"/>
        <v>1.4621688985993555E-2</v>
      </c>
      <c r="AR89" s="1">
        <f t="shared" si="127"/>
        <v>72684.957160074846</v>
      </c>
      <c r="AS89" s="1">
        <f t="shared" si="128"/>
        <v>33225.671903948634</v>
      </c>
      <c r="AT89" s="1">
        <f t="shared" si="129"/>
        <v>9747.859724848633</v>
      </c>
      <c r="AU89" s="1">
        <f t="shared" si="89"/>
        <v>14536.991432014969</v>
      </c>
      <c r="AV89" s="1">
        <f t="shared" si="90"/>
        <v>6645.1343807897274</v>
      </c>
      <c r="AW89" s="1">
        <f t="shared" si="91"/>
        <v>1949.5719449697267</v>
      </c>
      <c r="AX89" s="1">
        <f t="shared" si="143"/>
        <v>46764.64732416848</v>
      </c>
      <c r="AY89" s="1">
        <f t="shared" si="144"/>
        <v>7966.0921836632688</v>
      </c>
      <c r="AZ89" s="1">
        <f t="shared" si="145"/>
        <v>1331.3928367827812</v>
      </c>
      <c r="BA89" s="1">
        <f t="shared" si="146"/>
        <v>10.752882797391877</v>
      </c>
      <c r="BB89" s="1">
        <f t="shared" si="147"/>
        <v>8.9829493358141335</v>
      </c>
      <c r="BC89" s="1">
        <f t="shared" si="148"/>
        <v>7.1939809189379051</v>
      </c>
      <c r="BD89" s="1">
        <f t="shared" si="149"/>
        <v>43312.359681629794</v>
      </c>
      <c r="BE89">
        <f t="shared" si="135"/>
        <v>0.21822387218499145</v>
      </c>
      <c r="BF89">
        <f t="shared" si="136"/>
        <v>0.3346263841173937</v>
      </c>
      <c r="BG89">
        <f t="shared" si="137"/>
        <v>2.453676962688749E-2</v>
      </c>
      <c r="BH89">
        <f t="shared" si="150"/>
        <v>0.26069266440737227</v>
      </c>
      <c r="BI89">
        <f t="shared" si="151"/>
        <v>4.7621658391411486E-3</v>
      </c>
      <c r="BJ89">
        <f t="shared" si="151"/>
        <v>1.1197481694748152E-2</v>
      </c>
      <c r="BK89">
        <f t="shared" si="151"/>
        <v>6.0205306372294847E-5</v>
      </c>
      <c r="BL89">
        <f t="shared" si="140"/>
        <v>346.13782000714627</v>
      </c>
      <c r="BM89">
        <f t="shared" si="141"/>
        <v>372.04385294017283</v>
      </c>
      <c r="BN89">
        <f t="shared" si="142"/>
        <v>0.58687288120866565</v>
      </c>
      <c r="BO89">
        <f t="shared" si="131"/>
        <v>201.10155092012005</v>
      </c>
      <c r="BP89">
        <f t="shared" si="132"/>
        <v>83.686289700134822</v>
      </c>
      <c r="BQ89">
        <f t="shared" si="133"/>
        <v>7.5367040267367553</v>
      </c>
      <c r="BR89" s="7">
        <f t="shared" si="158"/>
        <v>2.261952237400866E-2</v>
      </c>
      <c r="BS89" s="7">
        <f t="shared" si="138"/>
        <v>0.50669174842969433</v>
      </c>
      <c r="BT89" s="7">
        <f t="shared" si="139"/>
        <v>0.27017552960752889</v>
      </c>
      <c r="BU89" s="8">
        <f>MAX((BU$3*climate!$I199+BU$4*climate!$I199^2+BU$5*climate!$I199^6)*(K89/K$66)^$BW$1,-99)</f>
        <v>3.3282266667793863</v>
      </c>
      <c r="BV89" s="8">
        <f>MAX((BV$3*climate!$I199+BV$4*climate!$I199^2+BV$5*climate!$I199^6)*(L89/L$66)^$BW$1,-99)</f>
        <v>1.5007014132823631</v>
      </c>
      <c r="BW89" s="8">
        <f>MAX((BW$3*climate!$I199+BW$4*climate!$I199^2+BW$5*climate!$I199^6)*(M89/M$66)^$BW$1,-99)</f>
        <v>0.38250828933015407</v>
      </c>
      <c r="BX89" s="8">
        <f>MAX((BX$3*climate!$M199+BX$4*climate!$M199^2+BX$5*climate!$M199^6)*(K89/K$66)^$BW$1,-99)</f>
        <v>3.3282265812132161</v>
      </c>
      <c r="BY89" s="8">
        <f>MAX((BY$3*climate!$M199+BY$4*climate!$M199^2+BY$5*climate!$M199^6)*(L89/L$66)^$BW$1,-99)</f>
        <v>1.5007004470461027</v>
      </c>
      <c r="BZ89" s="8">
        <f>MAX((BZ$3*climate!$M199+BZ$4*climate!$M199^2+BZ$5*climate!$M199^6)*(M89/M$66)^$BW$1,-99)</f>
        <v>0.38250670196010295</v>
      </c>
      <c r="CA89" s="8">
        <f t="shared" si="152"/>
        <v>2.1692834001456779E-4</v>
      </c>
      <c r="CB89" s="8">
        <f t="shared" si="153"/>
        <v>1.0991579988593258E-4</v>
      </c>
      <c r="CC89" s="8">
        <f t="shared" si="154"/>
        <v>5.8608729150317956E-5</v>
      </c>
      <c r="CD89" s="8">
        <f>MAX((CD$3*climate!$I199+CD$4*climate!$I199^2+CD$5*climate!$I199^6)*(K89/K$66)^$BW$1,-99)</f>
        <v>0.77519937538631245</v>
      </c>
      <c r="CE89" s="8">
        <f>MAX((CE$3*climate!$I199+CE$4*climate!$I199^2+CE$5*climate!$I199^6)*(L89/L$66)^$BW$1,-99)</f>
        <v>0.31859315367618263</v>
      </c>
      <c r="CF89" s="8">
        <f>MAX((CF$3*climate!$I199+CF$4*climate!$I199^2+CF$5*climate!$I199^6)*(M89/M$66)^$BW$1,-99)</f>
        <v>5.533310013304444E-2</v>
      </c>
      <c r="CG89" s="8">
        <f>MAX((CG$3*climate!$M199+CG$4*climate!$M199^2+CG$5*climate!$M199^6)*(K89/K$66)^$BW$1,-99)</f>
        <v>0.7752008556087866</v>
      </c>
      <c r="CH89" s="8">
        <f>MAX((CH$3*climate!$M199+CH$4*climate!$M199^2+CH$5*climate!$M199^6)*(L89/L$66)^$BW$1,-99)</f>
        <v>0.31859366712026693</v>
      </c>
      <c r="CI89" s="8">
        <f>MAX((CI$3*climate!$M199+CI$4*climate!$M199^2+CI$5*climate!$M199^6)*(M89/M$66)^$BW$1,-99)</f>
        <v>5.5333043860325497E-2</v>
      </c>
      <c r="CJ89" s="8">
        <f t="shared" si="155"/>
        <v>-9.1602059833088619E-5</v>
      </c>
      <c r="CK89" s="8">
        <f t="shared" si="156"/>
        <v>-4.6414007856589145E-5</v>
      </c>
      <c r="CL89" s="8">
        <f t="shared" si="157"/>
        <v>-2.4748635028545266E-5</v>
      </c>
    </row>
    <row r="90" spans="1:90">
      <c r="A90">
        <f t="shared" si="92"/>
        <v>2044</v>
      </c>
      <c r="B90" s="4">
        <f t="shared" si="97"/>
        <v>1245.5374560593673</v>
      </c>
      <c r="C90" s="4">
        <f t="shared" si="98"/>
        <v>3348.1164930984128</v>
      </c>
      <c r="D90" s="4">
        <f t="shared" si="99"/>
        <v>5901.4483600122458</v>
      </c>
      <c r="E90" s="11">
        <f t="shared" si="100"/>
        <v>1.7052038253950294E-3</v>
      </c>
      <c r="F90" s="11">
        <f t="shared" si="101"/>
        <v>3.4185577484000707E-3</v>
      </c>
      <c r="G90" s="11">
        <f t="shared" si="102"/>
        <v>7.5475918491689524E-3</v>
      </c>
      <c r="H90" s="4">
        <f t="shared" si="103"/>
        <v>74031.423443286694</v>
      </c>
      <c r="I90" s="4">
        <f t="shared" si="104"/>
        <v>34193.461171265735</v>
      </c>
      <c r="J90" s="4">
        <f t="shared" si="105"/>
        <v>10010.170773632126</v>
      </c>
      <c r="K90" s="4">
        <f t="shared" si="76"/>
        <v>59437.33211966775</v>
      </c>
      <c r="L90" s="4">
        <f t="shared" si="77"/>
        <v>10212.745357501713</v>
      </c>
      <c r="M90" s="4">
        <f t="shared" si="78"/>
        <v>1696.2227173688857</v>
      </c>
      <c r="N90" s="11">
        <f t="shared" si="106"/>
        <v>1.6790854127962218E-2</v>
      </c>
      <c r="O90" s="11">
        <f t="shared" si="107"/>
        <v>2.5621609395466871E-2</v>
      </c>
      <c r="P90" s="11">
        <f t="shared" si="108"/>
        <v>1.9216970683237689E-2</v>
      </c>
      <c r="Q90" s="4">
        <f t="shared" si="109"/>
        <v>6374.4680730843456</v>
      </c>
      <c r="R90" s="4">
        <f t="shared" si="110"/>
        <v>12502.032457198316</v>
      </c>
      <c r="S90" s="4">
        <f t="shared" si="111"/>
        <v>3932.5261031051723</v>
      </c>
      <c r="T90" s="4">
        <f t="shared" si="112"/>
        <v>86.10489676681199</v>
      </c>
      <c r="U90" s="4">
        <f t="shared" si="113"/>
        <v>365.62641010744835</v>
      </c>
      <c r="V90" s="4">
        <f t="shared" si="114"/>
        <v>392.85304836795314</v>
      </c>
      <c r="W90" s="11">
        <f t="shared" si="115"/>
        <v>-1.219247815263802E-2</v>
      </c>
      <c r="X90" s="11">
        <f t="shared" si="116"/>
        <v>-1.3228699347321071E-2</v>
      </c>
      <c r="Y90" s="11">
        <f t="shared" si="117"/>
        <v>-1.2203590333800474E-2</v>
      </c>
      <c r="Z90" s="4">
        <f t="shared" si="134"/>
        <v>11001.317715780884</v>
      </c>
      <c r="AA90" s="4">
        <f t="shared" si="118"/>
        <v>27050.711212466496</v>
      </c>
      <c r="AB90" s="4">
        <f t="shared" si="119"/>
        <v>6447.635983962211</v>
      </c>
      <c r="AC90" s="12">
        <f t="shared" si="120"/>
        <v>2.2210699793691679</v>
      </c>
      <c r="AD90" s="12">
        <f t="shared" si="121"/>
        <v>3.3023134365057669</v>
      </c>
      <c r="AE90" s="12">
        <f t="shared" si="122"/>
        <v>1.7049735730596427</v>
      </c>
      <c r="AF90" s="11">
        <f t="shared" si="123"/>
        <v>-2.9039671966837322E-3</v>
      </c>
      <c r="AG90" s="11">
        <f t="shared" si="124"/>
        <v>2.0567434751257441E-3</v>
      </c>
      <c r="AH90" s="11">
        <f t="shared" si="125"/>
        <v>8.257041531207765E-4</v>
      </c>
      <c r="AI90" s="1">
        <f t="shared" si="83"/>
        <v>122332.13883075988</v>
      </c>
      <c r="AJ90" s="1">
        <f t="shared" si="84"/>
        <v>51735.241101507207</v>
      </c>
      <c r="AK90" s="1">
        <f t="shared" si="85"/>
        <v>15173.669849179327</v>
      </c>
      <c r="AL90" s="17">
        <f t="shared" si="160"/>
        <v>23.089246940564443</v>
      </c>
      <c r="AM90" s="17">
        <f t="shared" si="160"/>
        <v>5.8842891358332672</v>
      </c>
      <c r="AN90" s="17">
        <f t="shared" si="160"/>
        <v>1.3990217817582609</v>
      </c>
      <c r="AO90" s="7">
        <f t="shared" ref="AO90:AQ105" si="162">AO$5*AO89</f>
        <v>1.2986453854128459E-2</v>
      </c>
      <c r="AP90" s="7">
        <f t="shared" si="162"/>
        <v>1.9998163048436594E-2</v>
      </c>
      <c r="AQ90" s="7">
        <f t="shared" si="162"/>
        <v>1.447547209613362E-2</v>
      </c>
      <c r="AR90" s="1">
        <f t="shared" si="127"/>
        <v>74031.423443286694</v>
      </c>
      <c r="AS90" s="1">
        <f t="shared" si="128"/>
        <v>34193.461171265735</v>
      </c>
      <c r="AT90" s="1">
        <f t="shared" si="129"/>
        <v>10010.170773632126</v>
      </c>
      <c r="AU90" s="1">
        <f t="shared" si="89"/>
        <v>14806.284688657339</v>
      </c>
      <c r="AV90" s="1">
        <f t="shared" si="90"/>
        <v>6838.692234253147</v>
      </c>
      <c r="AW90" s="1">
        <f t="shared" si="91"/>
        <v>2002.0341547264252</v>
      </c>
      <c r="AX90" s="1">
        <f t="shared" si="143"/>
        <v>47549.865695734203</v>
      </c>
      <c r="AY90" s="1">
        <f t="shared" si="144"/>
        <v>8170.1962860013709</v>
      </c>
      <c r="AZ90" s="1">
        <f t="shared" si="145"/>
        <v>1356.9781738951085</v>
      </c>
      <c r="BA90" s="1">
        <f t="shared" si="146"/>
        <v>10.769534243484463</v>
      </c>
      <c r="BB90" s="1">
        <f t="shared" si="147"/>
        <v>9.0082482127798134</v>
      </c>
      <c r="BC90" s="1">
        <f t="shared" si="148"/>
        <v>7.2130155756193792</v>
      </c>
      <c r="BD90" s="1">
        <f t="shared" si="149"/>
        <v>42376.038658033169</v>
      </c>
      <c r="BE90">
        <f t="shared" si="135"/>
        <v>0.21822387218499145</v>
      </c>
      <c r="BF90">
        <f t="shared" si="136"/>
        <v>0.3346263841173937</v>
      </c>
      <c r="BG90">
        <f t="shared" si="137"/>
        <v>2.453676962688749E-2</v>
      </c>
      <c r="BH90">
        <f t="shared" si="150"/>
        <v>0.26091962745313485</v>
      </c>
      <c r="BI90">
        <f t="shared" si="151"/>
        <v>4.7621658391411486E-3</v>
      </c>
      <c r="BJ90">
        <f t="shared" si="151"/>
        <v>1.1197481694748152E-2</v>
      </c>
      <c r="BK90">
        <f t="shared" si="151"/>
        <v>6.0205306372294847E-5</v>
      </c>
      <c r="BL90">
        <f t="shared" si="140"/>
        <v>352.54991574461309</v>
      </c>
      <c r="BM90">
        <f t="shared" si="141"/>
        <v>382.88065554532977</v>
      </c>
      <c r="BN90">
        <f t="shared" si="142"/>
        <v>0.60266539826551391</v>
      </c>
      <c r="BO90">
        <f t="shared" si="131"/>
        <v>205.65037195060555</v>
      </c>
      <c r="BP90">
        <f t="shared" si="132"/>
        <v>84.596920075994305</v>
      </c>
      <c r="BQ90">
        <f t="shared" si="133"/>
        <v>7.6188312990795284</v>
      </c>
      <c r="BR90" s="7">
        <f t="shared" si="158"/>
        <v>2.2277366981820146E-2</v>
      </c>
      <c r="BS90" s="7">
        <f t="shared" si="138"/>
        <v>0.49193373633950904</v>
      </c>
      <c r="BT90" s="7">
        <f t="shared" si="139"/>
        <v>0.25666969295628567</v>
      </c>
      <c r="BU90" s="8">
        <f>MAX((BU$3*climate!$I200+BU$4*climate!$I200^2+BU$5*climate!$I200^6)*(K90/K$66)^$BW$1,-99)</f>
        <v>3.3120411812529431</v>
      </c>
      <c r="BV90" s="8">
        <f>MAX((BV$3*climate!$I200+BV$4*climate!$I200^2+BV$5*climate!$I200^6)*(L90/L$66)^$BW$1,-99)</f>
        <v>1.4752843985531916</v>
      </c>
      <c r="BW90" s="8">
        <f>MAX((BW$3*climate!$I200+BW$4*climate!$I200^2+BW$5*climate!$I200^6)*(M90/M$66)^$BW$1,-99)</f>
        <v>0.35505362138269703</v>
      </c>
      <c r="BX90" s="8">
        <f>MAX((BX$3*climate!$M200+BX$4*climate!$M200^2+BX$5*climate!$M200^6)*(K90/K$66)^$BW$1,-99)</f>
        <v>3.3120409662116486</v>
      </c>
      <c r="BY90" s="8">
        <f>MAX((BY$3*climate!$M200+BY$4*climate!$M200^2+BY$5*climate!$M200^6)*(L90/L$66)^$BW$1,-99)</f>
        <v>1.4752833339818203</v>
      </c>
      <c r="BZ90" s="8">
        <f>MAX((BZ$3*climate!$M200+BZ$4*climate!$M200^2+BZ$5*climate!$M200^6)*(M90/M$66)^$BW$1,-99)</f>
        <v>0.35505194826599046</v>
      </c>
      <c r="CA90" s="8">
        <f t="shared" si="152"/>
        <v>3.266799709151648E-4</v>
      </c>
      <c r="CB90" s="8">
        <f t="shared" si="153"/>
        <v>1.6070489867957917E-4</v>
      </c>
      <c r="CC90" s="8">
        <f t="shared" si="154"/>
        <v>8.3848847829763685E-5</v>
      </c>
      <c r="CD90" s="8">
        <f>MAX((CD$3*climate!$I200+CD$4*climate!$I200^2+CD$5*climate!$I200^6)*(K90/K$66)^$BW$1,-99)</f>
        <v>0.7954260490673396</v>
      </c>
      <c r="CE90" s="8">
        <f>MAX((CE$3*climate!$I200+CE$4*climate!$I200^2+CE$5*climate!$I200^6)*(L90/L$66)^$BW$1,-99)</f>
        <v>0.32460959322403315</v>
      </c>
      <c r="CF90" s="8">
        <f>MAX((CF$3*climate!$I200+CF$4*climate!$I200^2+CF$5*climate!$I200^6)*(M90/M$66)^$BW$1,-99)</f>
        <v>5.4025085541057782E-2</v>
      </c>
      <c r="CG90" s="8">
        <f>MAX((CG$3*climate!$M200+CG$4*climate!$M200^2+CG$5*climate!$M200^6)*(K90/K$66)^$BW$1,-99)</f>
        <v>0.79542754911364444</v>
      </c>
      <c r="CH90" s="8">
        <f>MAX((CH$3*climate!$M200+CH$4*climate!$M200^2+CH$5*climate!$M200^6)*(L90/L$66)^$BW$1,-99)</f>
        <v>0.32461010070198237</v>
      </c>
      <c r="CI90" s="8">
        <f>MAX((CI$3*climate!$M200+CI$4*climate!$M200^2+CI$5*climate!$M200^6)*(M90/M$66)^$BW$1,-99)</f>
        <v>5.4025008521568448E-2</v>
      </c>
      <c r="CJ90" s="8">
        <f t="shared" si="155"/>
        <v>-9.2591161260710279E-5</v>
      </c>
      <c r="CK90" s="8">
        <f t="shared" si="156"/>
        <v>-4.5548715910995211E-5</v>
      </c>
      <c r="CL90" s="8">
        <f t="shared" si="157"/>
        <v>-2.3765344931252438E-5</v>
      </c>
    </row>
    <row r="91" spans="1:90">
      <c r="A91">
        <f t="shared" si="92"/>
        <v>2045</v>
      </c>
      <c r="B91" s="4">
        <f t="shared" si="97"/>
        <v>1247.5551565323753</v>
      </c>
      <c r="C91" s="4">
        <f t="shared" si="98"/>
        <v>3358.9899361994389</v>
      </c>
      <c r="D91" s="4">
        <f t="shared" si="99"/>
        <v>5943.7629973755502</v>
      </c>
      <c r="E91" s="11">
        <f t="shared" si="100"/>
        <v>1.6199436341252779E-3</v>
      </c>
      <c r="F91" s="11">
        <f t="shared" si="101"/>
        <v>3.2476298609800669E-3</v>
      </c>
      <c r="G91" s="11">
        <f t="shared" si="102"/>
        <v>7.170212256710504E-3</v>
      </c>
      <c r="H91" s="4">
        <f t="shared" si="103"/>
        <v>75381.725837363992</v>
      </c>
      <c r="I91" s="4">
        <f t="shared" si="104"/>
        <v>35174.299133534601</v>
      </c>
      <c r="J91" s="4">
        <f t="shared" si="105"/>
        <v>10273.432230889441</v>
      </c>
      <c r="K91" s="4">
        <f t="shared" si="76"/>
        <v>60423.561589765872</v>
      </c>
      <c r="L91" s="4">
        <f t="shared" si="77"/>
        <v>10471.68934758194</v>
      </c>
      <c r="M91" s="4">
        <f t="shared" si="78"/>
        <v>1728.4390773026519</v>
      </c>
      <c r="N91" s="11">
        <f t="shared" si="106"/>
        <v>1.6592761399729428E-2</v>
      </c>
      <c r="O91" s="11">
        <f t="shared" si="107"/>
        <v>2.5354983505000428E-2</v>
      </c>
      <c r="P91" s="11">
        <f t="shared" si="108"/>
        <v>1.8993001098192464E-2</v>
      </c>
      <c r="Q91" s="4">
        <f t="shared" si="109"/>
        <v>6411.5975678534833</v>
      </c>
      <c r="R91" s="4">
        <f t="shared" si="110"/>
        <v>12690.523011993429</v>
      </c>
      <c r="S91" s="4">
        <f t="shared" si="111"/>
        <v>3986.69609883868</v>
      </c>
      <c r="T91" s="4">
        <f t="shared" si="112"/>
        <v>85.055064694147489</v>
      </c>
      <c r="U91" s="4">
        <f t="shared" si="113"/>
        <v>360.7896482546966</v>
      </c>
      <c r="V91" s="4">
        <f t="shared" si="114"/>
        <v>388.05883070428592</v>
      </c>
      <c r="W91" s="11">
        <f t="shared" si="115"/>
        <v>-1.219247815263802E-2</v>
      </c>
      <c r="X91" s="11">
        <f t="shared" si="116"/>
        <v>-1.3228699347321071E-2</v>
      </c>
      <c r="Y91" s="11">
        <f t="shared" si="117"/>
        <v>-1.2203590333800474E-2</v>
      </c>
      <c r="Z91" s="4">
        <f t="shared" si="134"/>
        <v>11036.353061341208</v>
      </c>
      <c r="AA91" s="4">
        <f t="shared" si="118"/>
        <v>27526.868263794826</v>
      </c>
      <c r="AB91" s="4">
        <f t="shared" si="119"/>
        <v>6545.7380296838401</v>
      </c>
      <c r="AC91" s="12">
        <f t="shared" si="120"/>
        <v>2.2146200650075407</v>
      </c>
      <c r="AD91" s="12">
        <f t="shared" si="121"/>
        <v>3.3091054481191202</v>
      </c>
      <c r="AE91" s="12">
        <f t="shared" si="122"/>
        <v>1.7063813768198792</v>
      </c>
      <c r="AF91" s="11">
        <f t="shared" si="123"/>
        <v>-2.9039671966837322E-3</v>
      </c>
      <c r="AG91" s="11">
        <f t="shared" si="124"/>
        <v>2.0567434751257441E-3</v>
      </c>
      <c r="AH91" s="11">
        <f t="shared" si="125"/>
        <v>8.257041531207765E-4</v>
      </c>
      <c r="AI91" s="1">
        <f t="shared" si="83"/>
        <v>124905.20963634124</v>
      </c>
      <c r="AJ91" s="1">
        <f t="shared" si="84"/>
        <v>53400.409225609634</v>
      </c>
      <c r="AK91" s="1">
        <f t="shared" si="85"/>
        <v>15658.337018987819</v>
      </c>
      <c r="AL91" s="17">
        <f t="shared" si="160"/>
        <v>23.386095906085458</v>
      </c>
      <c r="AM91" s="17">
        <f t="shared" si="160"/>
        <v>6.0007873596601797</v>
      </c>
      <c r="AN91" s="17">
        <f t="shared" si="160"/>
        <v>1.4190707675143486</v>
      </c>
      <c r="AO91" s="7">
        <f t="shared" si="162"/>
        <v>1.2856589315587174E-2</v>
      </c>
      <c r="AP91" s="7">
        <f t="shared" si="162"/>
        <v>1.979818141795223E-2</v>
      </c>
      <c r="AQ91" s="7">
        <f t="shared" si="162"/>
        <v>1.4330717375172284E-2</v>
      </c>
      <c r="AR91" s="1">
        <f t="shared" si="127"/>
        <v>75381.725837363992</v>
      </c>
      <c r="AS91" s="1">
        <f t="shared" si="128"/>
        <v>35174.299133534601</v>
      </c>
      <c r="AT91" s="1">
        <f t="shared" si="129"/>
        <v>10273.432230889441</v>
      </c>
      <c r="AU91" s="1">
        <f t="shared" si="89"/>
        <v>15076.345167472798</v>
      </c>
      <c r="AV91" s="1">
        <f t="shared" si="90"/>
        <v>7034.859826706921</v>
      </c>
      <c r="AW91" s="1">
        <f t="shared" si="91"/>
        <v>2054.6864461778882</v>
      </c>
      <c r="AX91" s="1">
        <f t="shared" si="143"/>
        <v>48338.849271812709</v>
      </c>
      <c r="AY91" s="1">
        <f t="shared" si="144"/>
        <v>8377.3514780655514</v>
      </c>
      <c r="AZ91" s="1">
        <f t="shared" si="145"/>
        <v>1382.7512618421215</v>
      </c>
      <c r="BA91" s="1">
        <f t="shared" si="146"/>
        <v>10.785990849088174</v>
      </c>
      <c r="BB91" s="1">
        <f t="shared" si="147"/>
        <v>9.0332870907841283</v>
      </c>
      <c r="BC91" s="1">
        <f t="shared" si="148"/>
        <v>7.231830461434213</v>
      </c>
      <c r="BD91" s="1">
        <f t="shared" si="149"/>
        <v>41448.103928162665</v>
      </c>
      <c r="BE91">
        <f t="shared" si="135"/>
        <v>0.21822387218499145</v>
      </c>
      <c r="BF91">
        <f t="shared" si="136"/>
        <v>0.3346263841173937</v>
      </c>
      <c r="BG91">
        <f t="shared" si="137"/>
        <v>2.453676962688749E-2</v>
      </c>
      <c r="BH91">
        <f t="shared" si="150"/>
        <v>0.26115041285805363</v>
      </c>
      <c r="BI91">
        <f t="shared" si="151"/>
        <v>4.7621658391411486E-3</v>
      </c>
      <c r="BJ91">
        <f t="shared" si="151"/>
        <v>1.1197481694748152E-2</v>
      </c>
      <c r="BK91">
        <f t="shared" si="151"/>
        <v>6.0205306372294847E-5</v>
      </c>
      <c r="BL91">
        <f t="shared" si="140"/>
        <v>358.98027967819849</v>
      </c>
      <c r="BM91">
        <f t="shared" si="141"/>
        <v>393.8635706733495</v>
      </c>
      <c r="BN91">
        <f t="shared" si="142"/>
        <v>0.61851513495570731</v>
      </c>
      <c r="BO91">
        <f t="shared" si="131"/>
        <v>210.231720756497</v>
      </c>
      <c r="BP91">
        <f t="shared" si="132"/>
        <v>85.518253802952771</v>
      </c>
      <c r="BQ91">
        <f t="shared" si="133"/>
        <v>7.7020143117139188</v>
      </c>
      <c r="BR91" s="7">
        <f t="shared" si="158"/>
        <v>2.1942746210805497E-2</v>
      </c>
      <c r="BS91" s="7">
        <f t="shared" si="138"/>
        <v>0.47760556926165926</v>
      </c>
      <c r="BT91" s="7">
        <f t="shared" si="139"/>
        <v>0.24391828714559824</v>
      </c>
      <c r="BU91" s="8">
        <f>MAX((BU$3*climate!$I201+BU$4*climate!$I201^2+BU$5*climate!$I201^6)*(K91/K$66)^$BW$1,-99)</f>
        <v>3.2940869440259619</v>
      </c>
      <c r="BV91" s="8">
        <f>MAX((BV$3*climate!$I201+BV$4*climate!$I201^2+BV$5*climate!$I201^6)*(L91/L$66)^$BW$1,-99)</f>
        <v>1.4488126642814301</v>
      </c>
      <c r="BW91" s="8">
        <f>MAX((BW$3*climate!$I201+BW$4*climate!$I201^2+BW$5*climate!$I201^6)*(M91/M$66)^$BW$1,-99)</f>
        <v>0.32677032648463256</v>
      </c>
      <c r="BX91" s="8">
        <f>MAX((BX$3*climate!$M201+BX$4*climate!$M201^2+BX$5*climate!$M201^6)*(K91/K$66)^$BW$1,-99)</f>
        <v>3.2940865971715181</v>
      </c>
      <c r="BY91" s="8">
        <f>MAX((BY$3*climate!$M201+BY$4*climate!$M201^2+BY$5*climate!$M201^6)*(L91/L$66)^$BW$1,-99)</f>
        <v>1.4488115013783407</v>
      </c>
      <c r="BZ91" s="8">
        <f>MAX((BZ$3*climate!$M201+BZ$4*climate!$M201^2+BZ$5*climate!$M201^6)*(M91/M$66)^$BW$1,-99)</f>
        <v>0.32676856854116709</v>
      </c>
      <c r="CA91" s="8">
        <f t="shared" si="152"/>
        <v>4.4206599648696998E-4</v>
      </c>
      <c r="CB91" s="8">
        <f t="shared" si="153"/>
        <v>2.1113318190338196E-4</v>
      </c>
      <c r="CC91" s="8">
        <f t="shared" si="154"/>
        <v>1.0782798066841377E-4</v>
      </c>
      <c r="CD91" s="8">
        <f>MAX((CD$3*climate!$I201+CD$4*climate!$I201^2+CD$5*climate!$I201^6)*(K91/K$66)^$BW$1,-99)</f>
        <v>0.8155693961565601</v>
      </c>
      <c r="CE91" s="8">
        <f>MAX((CE$3*climate!$I201+CE$4*climate!$I201^2+CE$5*climate!$I201^6)*(L91/L$66)^$BW$1,-99)</f>
        <v>0.33038886278111762</v>
      </c>
      <c r="CF91" s="8">
        <f>MAX((CF$3*climate!$I201+CF$4*climate!$I201^2+CF$5*climate!$I201^6)*(M91/M$66)^$BW$1,-99)</f>
        <v>5.2403215333410511E-2</v>
      </c>
      <c r="CG91" s="8">
        <f>MAX((CG$3*climate!$M201+CG$4*climate!$M201^2+CG$5*climate!$M201^6)*(K91/K$66)^$BW$1,-99)</f>
        <v>0.81557091217177025</v>
      </c>
      <c r="CH91" s="8">
        <f>MAX((CH$3*climate!$M201+CH$4*climate!$M201^2+CH$5*climate!$M201^6)*(L91/L$66)^$BW$1,-99)</f>
        <v>0.33038936174426248</v>
      </c>
      <c r="CI91" s="8">
        <f>MAX((CI$3*climate!$M201+CI$4*climate!$M201^2+CI$5*climate!$M201^6)*(M91/M$66)^$BW$1,-99)</f>
        <v>5.2403115600153455E-2</v>
      </c>
      <c r="CJ91" s="8">
        <f t="shared" si="155"/>
        <v>-9.3224732473703653E-5</v>
      </c>
      <c r="CK91" s="8">
        <f t="shared" si="156"/>
        <v>-4.4524651422369127E-5</v>
      </c>
      <c r="CL91" s="8">
        <f t="shared" si="157"/>
        <v>-2.2739217064592426E-5</v>
      </c>
    </row>
    <row r="92" spans="1:90">
      <c r="A92">
        <f t="shared" si="92"/>
        <v>2046</v>
      </c>
      <c r="B92" s="4">
        <f t="shared" si="97"/>
        <v>1249.4750771147178</v>
      </c>
      <c r="C92" s="4">
        <f t="shared" si="98"/>
        <v>3369.3532544179952</v>
      </c>
      <c r="D92" s="4">
        <f t="shared" si="99"/>
        <v>5984.2501375555757</v>
      </c>
      <c r="E92" s="11">
        <f t="shared" si="100"/>
        <v>1.5389464524190139E-3</v>
      </c>
      <c r="F92" s="11">
        <f t="shared" si="101"/>
        <v>3.0852483679310633E-3</v>
      </c>
      <c r="G92" s="11">
        <f t="shared" si="102"/>
        <v>6.8117016438749784E-3</v>
      </c>
      <c r="H92" s="4">
        <f t="shared" si="103"/>
        <v>76735.648019673463</v>
      </c>
      <c r="I92" s="4">
        <f t="shared" si="104"/>
        <v>36168.03766951451</v>
      </c>
      <c r="J92" s="4">
        <f t="shared" si="105"/>
        <v>10537.563842594715</v>
      </c>
      <c r="K92" s="4">
        <f t="shared" si="76"/>
        <v>61414.308636608483</v>
      </c>
      <c r="L92" s="4">
        <f t="shared" si="77"/>
        <v>10734.415461510282</v>
      </c>
      <c r="M92" s="4">
        <f t="shared" si="78"/>
        <v>1760.8829177215944</v>
      </c>
      <c r="N92" s="11">
        <f t="shared" si="106"/>
        <v>1.6396700571361444E-2</v>
      </c>
      <c r="O92" s="11">
        <f t="shared" si="107"/>
        <v>2.5089181430788754E-2</v>
      </c>
      <c r="P92" s="11">
        <f t="shared" si="108"/>
        <v>1.8770601084519223E-2</v>
      </c>
      <c r="Q92" s="4">
        <f t="shared" si="109"/>
        <v>6447.1781827380873</v>
      </c>
      <c r="R92" s="4">
        <f t="shared" si="110"/>
        <v>12876.431582152822</v>
      </c>
      <c r="S92" s="4">
        <f t="shared" si="111"/>
        <v>4039.2918462757125</v>
      </c>
      <c r="T92" s="4">
        <f t="shared" si="112"/>
        <v>84.018032676092886</v>
      </c>
      <c r="U92" s="4">
        <f t="shared" si="113"/>
        <v>356.01687047030947</v>
      </c>
      <c r="V92" s="4">
        <f t="shared" si="114"/>
        <v>383.32311970895717</v>
      </c>
      <c r="W92" s="11">
        <f t="shared" si="115"/>
        <v>-1.219247815263802E-2</v>
      </c>
      <c r="X92" s="11">
        <f t="shared" si="116"/>
        <v>-1.3228699347321071E-2</v>
      </c>
      <c r="Y92" s="11">
        <f t="shared" si="117"/>
        <v>-1.2203590333800474E-2</v>
      </c>
      <c r="Z92" s="4">
        <f t="shared" si="134"/>
        <v>11068.400848167023</v>
      </c>
      <c r="AA92" s="4">
        <f t="shared" si="118"/>
        <v>27999.354447113863</v>
      </c>
      <c r="AB92" s="4">
        <f t="shared" si="119"/>
        <v>6641.3839473678854</v>
      </c>
      <c r="AC92" s="12">
        <f t="shared" si="120"/>
        <v>2.2081888809856411</v>
      </c>
      <c r="AD92" s="12">
        <f t="shared" si="121"/>
        <v>3.3159114291580423</v>
      </c>
      <c r="AE92" s="12">
        <f t="shared" si="122"/>
        <v>1.7077903430095274</v>
      </c>
      <c r="AF92" s="11">
        <f t="shared" si="123"/>
        <v>-2.9039671966837322E-3</v>
      </c>
      <c r="AG92" s="11">
        <f t="shared" si="124"/>
        <v>2.0567434751257441E-3</v>
      </c>
      <c r="AH92" s="11">
        <f t="shared" si="125"/>
        <v>8.257041531207765E-4</v>
      </c>
      <c r="AI92" s="1">
        <f t="shared" si="83"/>
        <v>127491.03384017992</v>
      </c>
      <c r="AJ92" s="1">
        <f t="shared" si="84"/>
        <v>55095.228129755589</v>
      </c>
      <c r="AK92" s="1">
        <f t="shared" si="85"/>
        <v>16147.189763266924</v>
      </c>
      <c r="AL92" s="17">
        <f t="shared" si="160"/>
        <v>23.683754682537341</v>
      </c>
      <c r="AM92" s="17">
        <f t="shared" si="160"/>
        <v>6.1184039896893152</v>
      </c>
      <c r="AN92" s="17">
        <f t="shared" si="160"/>
        <v>1.4392037065979193</v>
      </c>
      <c r="AO92" s="7">
        <f t="shared" si="162"/>
        <v>1.2728023422431303E-2</v>
      </c>
      <c r="AP92" s="7">
        <f t="shared" si="162"/>
        <v>1.9600199603772708E-2</v>
      </c>
      <c r="AQ92" s="7">
        <f t="shared" si="162"/>
        <v>1.418741020142056E-2</v>
      </c>
      <c r="AR92" s="1">
        <f t="shared" si="127"/>
        <v>76735.648019673463</v>
      </c>
      <c r="AS92" s="1">
        <f t="shared" si="128"/>
        <v>36168.03766951451</v>
      </c>
      <c r="AT92" s="1">
        <f t="shared" si="129"/>
        <v>10537.563842594715</v>
      </c>
      <c r="AU92" s="1">
        <f t="shared" si="89"/>
        <v>15347.129603934693</v>
      </c>
      <c r="AV92" s="1">
        <f t="shared" si="90"/>
        <v>7233.6075339029021</v>
      </c>
      <c r="AW92" s="1">
        <f t="shared" si="91"/>
        <v>2107.5127685189432</v>
      </c>
      <c r="AX92" s="1">
        <f t="shared" si="143"/>
        <v>49131.446909286788</v>
      </c>
      <c r="AY92" s="1">
        <f t="shared" si="144"/>
        <v>8587.5323692082238</v>
      </c>
      <c r="AZ92" s="1">
        <f t="shared" si="145"/>
        <v>1408.7063341772755</v>
      </c>
      <c r="BA92" s="1">
        <f t="shared" si="146"/>
        <v>10.802254575355672</v>
      </c>
      <c r="BB92" s="1">
        <f t="shared" si="147"/>
        <v>9.0580667058636148</v>
      </c>
      <c r="BC92" s="1">
        <f t="shared" si="148"/>
        <v>7.2504270687261423</v>
      </c>
      <c r="BD92" s="1">
        <f t="shared" si="149"/>
        <v>40529.396970803784</v>
      </c>
      <c r="BE92">
        <f t="shared" si="135"/>
        <v>0.21822387218499145</v>
      </c>
      <c r="BF92">
        <f t="shared" si="136"/>
        <v>0.3346263841173937</v>
      </c>
      <c r="BG92">
        <f t="shared" si="137"/>
        <v>2.453676962688749E-2</v>
      </c>
      <c r="BH92">
        <f t="shared" si="150"/>
        <v>0.26138471067541275</v>
      </c>
      <c r="BI92">
        <f t="shared" si="151"/>
        <v>4.7621658391411486E-3</v>
      </c>
      <c r="BJ92">
        <f t="shared" si="151"/>
        <v>1.1197481694748152E-2</v>
      </c>
      <c r="BK92">
        <f t="shared" si="151"/>
        <v>6.0205306372294847E-5</v>
      </c>
      <c r="BL92">
        <f t="shared" si="140"/>
        <v>365.42788164364811</v>
      </c>
      <c r="BM92">
        <f t="shared" si="141"/>
        <v>404.99093973935032</v>
      </c>
      <c r="BN92">
        <f t="shared" si="142"/>
        <v>0.63441725956103134</v>
      </c>
      <c r="BO92">
        <f t="shared" si="131"/>
        <v>214.84478205051775</v>
      </c>
      <c r="BP92">
        <f t="shared" si="132"/>
        <v>86.450419339713505</v>
      </c>
      <c r="BQ92">
        <f t="shared" si="133"/>
        <v>7.7862619744138568</v>
      </c>
      <c r="BR92" s="7">
        <f t="shared" si="158"/>
        <v>2.1615526465809554E-2</v>
      </c>
      <c r="BS92" s="7">
        <f t="shared" si="138"/>
        <v>0.4636947274385041</v>
      </c>
      <c r="BT92" s="7">
        <f t="shared" si="139"/>
        <v>0.2318741091415995</v>
      </c>
      <c r="BU92" s="8">
        <f>MAX((BU$3*climate!$I202+BU$4*climate!$I202^2+BU$5*climate!$I202^6)*(K92/K$66)^$BW$1,-99)</f>
        <v>3.274377985500236</v>
      </c>
      <c r="BV92" s="8">
        <f>MAX((BV$3*climate!$I202+BV$4*climate!$I202^2+BV$5*climate!$I202^6)*(L92/L$66)^$BW$1,-99)</f>
        <v>1.4212948568858521</v>
      </c>
      <c r="BW92" s="8">
        <f>MAX((BW$3*climate!$I202+BW$4*climate!$I202^2+BW$5*climate!$I202^6)*(M92/M$66)^$BW$1,-99)</f>
        <v>0.297654090082</v>
      </c>
      <c r="BX92" s="8">
        <f>MAX((BX$3*climate!$M202+BX$4*climate!$M202^2+BX$5*climate!$M202^6)*(K92/K$66)^$BW$1,-99)</f>
        <v>3.2743775049183164</v>
      </c>
      <c r="BY92" s="8">
        <f>MAX((BY$3*climate!$M202+BY$4*climate!$M202^2+BY$5*climate!$M202^6)*(L92/L$66)^$BW$1,-99)</f>
        <v>1.4212935958693877</v>
      </c>
      <c r="BZ92" s="8">
        <f>MAX((BZ$3*climate!$M202+BZ$4*climate!$M202^2+BZ$5*climate!$M202^6)*(M92/M$66)^$BW$1,-99)</f>
        <v>0.29765224832660614</v>
      </c>
      <c r="CA92" s="8">
        <f t="shared" si="152"/>
        <v>5.6285380071760375E-4</v>
      </c>
      <c r="CB92" s="8">
        <f t="shared" si="153"/>
        <v>2.6099233971147535E-4</v>
      </c>
      <c r="CC92" s="8">
        <f t="shared" si="154"/>
        <v>1.3051122361835776E-4</v>
      </c>
      <c r="CD92" s="8">
        <f>MAX((CD$3*climate!$I202+CD$4*climate!$I202^2+CD$5*climate!$I202^6)*(K92/K$66)^$BW$1,-99)</f>
        <v>0.83561180135790147</v>
      </c>
      <c r="CE92" s="8">
        <f>MAX((CE$3*climate!$I202+CE$4*climate!$I202^2+CE$5*climate!$I202^6)*(L92/L$66)^$BW$1,-99)</f>
        <v>0.33591228261116002</v>
      </c>
      <c r="CF92" s="8">
        <f>MAX((CF$3*climate!$I202+CF$4*climate!$I202^2+CF$5*climate!$I202^6)*(M92/M$66)^$BW$1,-99)</f>
        <v>5.044389118434587E-2</v>
      </c>
      <c r="CG92" s="8">
        <f>MAX((CG$3*climate!$M202+CG$4*climate!$M202^2+CG$5*climate!$M202^6)*(K92/K$66)^$BW$1,-99)</f>
        <v>0.83561332944937061</v>
      </c>
      <c r="CH92" s="8">
        <f>MAX((CH$3*climate!$M202+CH$4*climate!$M202^2+CH$5*climate!$M202^6)*(L92/L$66)^$BW$1,-99)</f>
        <v>0.33591277047274709</v>
      </c>
      <c r="CI92" s="8">
        <f>MAX((CI$3*climate!$M202+CI$4*climate!$M202^2+CI$5*climate!$M202^6)*(M92/M$66)^$BW$1,-99)</f>
        <v>5.0443766703954292E-2</v>
      </c>
      <c r="CJ92" s="8">
        <f t="shared" si="155"/>
        <v>-9.3490653503359948E-5</v>
      </c>
      <c r="CK92" s="8">
        <f t="shared" si="156"/>
        <v>-4.3351123094288118E-5</v>
      </c>
      <c r="CL92" s="8">
        <f t="shared" si="157"/>
        <v>-2.1678061994157547E-5</v>
      </c>
    </row>
    <row r="93" spans="1:90">
      <c r="A93">
        <f t="shared" si="92"/>
        <v>2047</v>
      </c>
      <c r="B93" s="4">
        <f t="shared" si="97"/>
        <v>1251.301808590164</v>
      </c>
      <c r="C93" s="4">
        <f t="shared" si="98"/>
        <v>3379.2287814657129</v>
      </c>
      <c r="D93" s="4">
        <f t="shared" si="99"/>
        <v>6022.9749177299555</v>
      </c>
      <c r="E93" s="11">
        <f t="shared" si="100"/>
        <v>1.4619991297980632E-3</v>
      </c>
      <c r="F93" s="11">
        <f t="shared" si="101"/>
        <v>2.9309859495345101E-3</v>
      </c>
      <c r="G93" s="11">
        <f t="shared" si="102"/>
        <v>6.4711165616812292E-3</v>
      </c>
      <c r="H93" s="4">
        <f t="shared" si="103"/>
        <v>78092.972851610626</v>
      </c>
      <c r="I93" s="4">
        <f t="shared" si="104"/>
        <v>37174.528501330613</v>
      </c>
      <c r="J93" s="4">
        <f t="shared" si="105"/>
        <v>10802.489524999115</v>
      </c>
      <c r="K93" s="4">
        <f t="shared" si="76"/>
        <v>62409.382225378235</v>
      </c>
      <c r="L93" s="4">
        <f t="shared" si="77"/>
        <v>11000.89129958418</v>
      </c>
      <c r="M93" s="4">
        <f t="shared" si="78"/>
        <v>1793.5471544468173</v>
      </c>
      <c r="N93" s="11">
        <f t="shared" si="106"/>
        <v>1.6202634383750025E-2</v>
      </c>
      <c r="O93" s="11">
        <f t="shared" si="107"/>
        <v>2.4824438650561387E-2</v>
      </c>
      <c r="P93" s="11">
        <f t="shared" si="108"/>
        <v>1.854991970021902E-2</v>
      </c>
      <c r="Q93" s="4">
        <f t="shared" si="109"/>
        <v>6481.2204383729431</v>
      </c>
      <c r="R93" s="4">
        <f t="shared" si="110"/>
        <v>13059.680646562298</v>
      </c>
      <c r="S93" s="4">
        <f t="shared" si="111"/>
        <v>4090.3108217126473</v>
      </c>
      <c r="T93" s="4">
        <f t="shared" si="112"/>
        <v>82.993644648261991</v>
      </c>
      <c r="U93" s="4">
        <f t="shared" si="113"/>
        <v>351.30723032828359</v>
      </c>
      <c r="V93" s="4">
        <f t="shared" si="114"/>
        <v>378.64520139055469</v>
      </c>
      <c r="W93" s="11">
        <f t="shared" si="115"/>
        <v>-1.219247815263802E-2</v>
      </c>
      <c r="X93" s="11">
        <f t="shared" si="116"/>
        <v>-1.3228699347321071E-2</v>
      </c>
      <c r="Y93" s="11">
        <f t="shared" si="117"/>
        <v>-1.2203590333800474E-2</v>
      </c>
      <c r="Z93" s="4">
        <f t="shared" si="134"/>
        <v>11097.503352632388</v>
      </c>
      <c r="AA93" s="4">
        <f t="shared" si="118"/>
        <v>28467.959351295041</v>
      </c>
      <c r="AB93" s="4">
        <f t="shared" si="119"/>
        <v>6734.5586680127635</v>
      </c>
      <c r="AC93" s="12">
        <f t="shared" si="120"/>
        <v>2.2017763729111772</v>
      </c>
      <c r="AD93" s="12">
        <f t="shared" si="121"/>
        <v>3.3227314083540578</v>
      </c>
      <c r="AE93" s="12">
        <f t="shared" si="122"/>
        <v>1.7092004725884098</v>
      </c>
      <c r="AF93" s="11">
        <f t="shared" si="123"/>
        <v>-2.9039671966837322E-3</v>
      </c>
      <c r="AG93" s="11">
        <f t="shared" si="124"/>
        <v>2.0567434751257441E-3</v>
      </c>
      <c r="AH93" s="11">
        <f t="shared" si="125"/>
        <v>8.257041531207765E-4</v>
      </c>
      <c r="AI93" s="1">
        <f t="shared" si="83"/>
        <v>130089.06006009663</v>
      </c>
      <c r="AJ93" s="1">
        <f t="shared" si="84"/>
        <v>56819.312850682938</v>
      </c>
      <c r="AK93" s="1">
        <f t="shared" si="85"/>
        <v>16639.983555459174</v>
      </c>
      <c r="AL93" s="17">
        <f t="shared" si="160"/>
        <v>23.982187593024488</v>
      </c>
      <c r="AM93" s="17">
        <f t="shared" si="160"/>
        <v>6.2371267097492016</v>
      </c>
      <c r="AN93" s="17">
        <f t="shared" si="160"/>
        <v>1.4594180942133397</v>
      </c>
      <c r="AO93" s="7">
        <f t="shared" si="162"/>
        <v>1.2600743188206989E-2</v>
      </c>
      <c r="AP93" s="7">
        <f t="shared" si="162"/>
        <v>1.9404197607734982E-2</v>
      </c>
      <c r="AQ93" s="7">
        <f t="shared" si="162"/>
        <v>1.4045536099406354E-2</v>
      </c>
      <c r="AR93" s="1">
        <f t="shared" si="127"/>
        <v>78092.972851610626</v>
      </c>
      <c r="AS93" s="1">
        <f t="shared" si="128"/>
        <v>37174.528501330613</v>
      </c>
      <c r="AT93" s="1">
        <f t="shared" si="129"/>
        <v>10802.489524999115</v>
      </c>
      <c r="AU93" s="1">
        <f t="shared" si="89"/>
        <v>15618.594570322126</v>
      </c>
      <c r="AV93" s="1">
        <f t="shared" si="90"/>
        <v>7434.9057002661229</v>
      </c>
      <c r="AW93" s="1">
        <f t="shared" si="91"/>
        <v>2160.4979049998233</v>
      </c>
      <c r="AX93" s="1">
        <f t="shared" si="143"/>
        <v>49927.505780302599</v>
      </c>
      <c r="AY93" s="1">
        <f t="shared" si="144"/>
        <v>8800.7130396673456</v>
      </c>
      <c r="AZ93" s="1">
        <f t="shared" si="145"/>
        <v>1434.8377235574537</v>
      </c>
      <c r="BA93" s="1">
        <f t="shared" si="146"/>
        <v>10.818327347916886</v>
      </c>
      <c r="BB93" s="1">
        <f t="shared" si="147"/>
        <v>9.0825880244186941</v>
      </c>
      <c r="BC93" s="1">
        <f t="shared" si="148"/>
        <v>7.2688070371702205</v>
      </c>
      <c r="BD93" s="1">
        <f t="shared" si="149"/>
        <v>39620.678662111102</v>
      </c>
      <c r="BE93">
        <f t="shared" si="135"/>
        <v>0.21822387218499145</v>
      </c>
      <c r="BF93">
        <f t="shared" si="136"/>
        <v>0.3346263841173937</v>
      </c>
      <c r="BG93">
        <f t="shared" si="137"/>
        <v>2.453676962688749E-2</v>
      </c>
      <c r="BH93">
        <f t="shared" si="150"/>
        <v>0.26162222845190791</v>
      </c>
      <c r="BI93">
        <f t="shared" si="151"/>
        <v>4.7621658391411486E-3</v>
      </c>
      <c r="BJ93">
        <f t="shared" si="151"/>
        <v>1.1197481694748152E-2</v>
      </c>
      <c r="BK93">
        <f t="shared" si="151"/>
        <v>6.0205306372294847E-5</v>
      </c>
      <c r="BL93">
        <f t="shared" si="140"/>
        <v>371.89168759091723</v>
      </c>
      <c r="BM93">
        <f t="shared" si="141"/>
        <v>416.26110240454301</v>
      </c>
      <c r="BN93">
        <f t="shared" si="142"/>
        <v>0.65036719143607757</v>
      </c>
      <c r="BO93">
        <f t="shared" si="131"/>
        <v>219.48876512297181</v>
      </c>
      <c r="BP93">
        <f t="shared" si="132"/>
        <v>87.393535308693401</v>
      </c>
      <c r="BQ93">
        <f t="shared" si="133"/>
        <v>7.8715832748096624</v>
      </c>
      <c r="BR93" s="7">
        <f t="shared" si="158"/>
        <v>2.1295485553885607E-2</v>
      </c>
      <c r="BS93" s="7">
        <f t="shared" si="138"/>
        <v>0.45018905576553797</v>
      </c>
      <c r="BT93" s="7">
        <f t="shared" si="139"/>
        <v>0.22049323474793547</v>
      </c>
      <c r="BU93" s="8">
        <f>MAX((BU$3*climate!$I203+BU$4*climate!$I203^2+BU$5*climate!$I203^6)*(K93/K$66)^$BW$1,-99)</f>
        <v>3.2529251992456927</v>
      </c>
      <c r="BV93" s="8">
        <f>MAX((BV$3*climate!$I203+BV$4*climate!$I203^2+BV$5*climate!$I203^6)*(L93/L$66)^$BW$1,-99)</f>
        <v>1.3927383781073799</v>
      </c>
      <c r="BW93" s="8">
        <f>MAX((BW$3*climate!$I203+BW$4*climate!$I203^2+BW$5*climate!$I203^6)*(M93/M$66)^$BW$1,-99)</f>
        <v>0.26770094264860128</v>
      </c>
      <c r="BX93" s="8">
        <f>MAX((BX$3*climate!$M203+BX$4*climate!$M203^2+BX$5*climate!$M203^6)*(K93/K$66)^$BW$1,-99)</f>
        <v>3.2529245834142686</v>
      </c>
      <c r="BY93" s="8">
        <f>MAX((BY$3*climate!$M203+BY$4*climate!$M203^2+BY$5*climate!$M203^6)*(L93/L$66)^$BW$1,-99)</f>
        <v>1.3927370193911499</v>
      </c>
      <c r="BZ93" s="8">
        <f>MAX((BZ$3*climate!$M203+BZ$4*climate!$M203^2+BZ$5*climate!$M203^6)*(M93/M$66)^$BW$1,-99)</f>
        <v>0.2676990181808645</v>
      </c>
      <c r="CA93" s="8">
        <f t="shared" si="152"/>
        <v>6.8881149249446665E-4</v>
      </c>
      <c r="CB93" s="8">
        <f t="shared" si="153"/>
        <v>3.1009539540653491E-4</v>
      </c>
      <c r="CC93" s="8">
        <f t="shared" si="154"/>
        <v>1.5187827411165824E-4</v>
      </c>
      <c r="CD93" s="8">
        <f>MAX((CD$3*climate!$I203+CD$4*climate!$I203^2+CD$5*climate!$I203^6)*(K93/K$66)^$BW$1,-99)</f>
        <v>0.85553242568670929</v>
      </c>
      <c r="CE93" s="8">
        <f>MAX((CE$3*climate!$I203+CE$4*climate!$I203^2+CE$5*climate!$I203^6)*(L93/L$66)^$BW$1,-99)</f>
        <v>0.34115919791884758</v>
      </c>
      <c r="CF93" s="8">
        <f>MAX((CF$3*climate!$I203+CF$4*climate!$I203^2+CF$5*climate!$I203^6)*(M93/M$66)^$BW$1,-99)</f>
        <v>4.8121970241201045E-2</v>
      </c>
      <c r="CG93" s="8">
        <f>MAX((CG$3*climate!$M203+CG$4*climate!$M203^2+CG$5*climate!$M203^6)*(K93/K$66)^$BW$1,-99)</f>
        <v>0.85553396192218623</v>
      </c>
      <c r="CH93" s="8">
        <f>MAX((CH$3*climate!$M203+CH$4*climate!$M203^2+CH$5*climate!$M203^6)*(L93/L$66)^$BW$1,-99)</f>
        <v>0.34115967205264902</v>
      </c>
      <c r="CI93" s="8">
        <f>MAX((CI$3*climate!$M203+CI$4*climate!$M203^2+CI$5*climate!$M203^6)*(M93/M$66)^$BW$1,-99)</f>
        <v>4.8121818912653311E-2</v>
      </c>
      <c r="CJ93" s="8">
        <f t="shared" si="155"/>
        <v>-9.3376999748642916E-5</v>
      </c>
      <c r="CK93" s="8">
        <f t="shared" si="156"/>
        <v>-4.2037303347060433E-5</v>
      </c>
      <c r="CL93" s="8">
        <f t="shared" si="157"/>
        <v>-2.0588996725635434E-5</v>
      </c>
    </row>
    <row r="94" spans="1:90">
      <c r="A94">
        <f t="shared" si="92"/>
        <v>2048</v>
      </c>
      <c r="B94" s="4">
        <f t="shared" si="97"/>
        <v>1253.039740637674</v>
      </c>
      <c r="C94" s="4">
        <f t="shared" si="98"/>
        <v>3388.6380299405146</v>
      </c>
      <c r="D94" s="4">
        <f t="shared" si="99"/>
        <v>6060.001521833633</v>
      </c>
      <c r="E94" s="11">
        <f t="shared" si="100"/>
        <v>1.38889917330816E-3</v>
      </c>
      <c r="F94" s="11">
        <f t="shared" si="101"/>
        <v>2.7844366520577844E-3</v>
      </c>
      <c r="G94" s="11">
        <f t="shared" si="102"/>
        <v>6.1475607335971672E-3</v>
      </c>
      <c r="H94" s="4">
        <f t="shared" si="103"/>
        <v>79453.482583146135</v>
      </c>
      <c r="I94" s="4">
        <f t="shared" si="104"/>
        <v>38193.622974295467</v>
      </c>
      <c r="J94" s="4">
        <f t="shared" si="105"/>
        <v>11068.137123913311</v>
      </c>
      <c r="K94" s="4">
        <f t="shared" si="76"/>
        <v>63408.589533411068</v>
      </c>
      <c r="L94" s="4">
        <f t="shared" si="77"/>
        <v>11271.083732412084</v>
      </c>
      <c r="M94" s="4">
        <f t="shared" si="78"/>
        <v>1826.424809306701</v>
      </c>
      <c r="N94" s="11">
        <f t="shared" si="106"/>
        <v>1.6010530346613816E-2</v>
      </c>
      <c r="O94" s="11">
        <f t="shared" si="107"/>
        <v>2.4560958332359606E-2</v>
      </c>
      <c r="P94" s="11">
        <f t="shared" si="108"/>
        <v>1.8331079156948205E-2</v>
      </c>
      <c r="Q94" s="4">
        <f t="shared" si="109"/>
        <v>6513.7352636279002</v>
      </c>
      <c r="R94" s="4">
        <f t="shared" si="110"/>
        <v>13240.197238263872</v>
      </c>
      <c r="S94" s="4">
        <f t="shared" si="111"/>
        <v>4139.7530200575502</v>
      </c>
      <c r="T94" s="4">
        <f t="shared" si="112"/>
        <v>81.981746449080248</v>
      </c>
      <c r="U94" s="4">
        <f t="shared" si="113"/>
        <v>346.65989259973065</v>
      </c>
      <c r="V94" s="4">
        <f t="shared" si="114"/>
        <v>374.02437047092496</v>
      </c>
      <c r="W94" s="11">
        <f t="shared" si="115"/>
        <v>-1.219247815263802E-2</v>
      </c>
      <c r="X94" s="11">
        <f t="shared" si="116"/>
        <v>-1.3228699347321071E-2</v>
      </c>
      <c r="Y94" s="11">
        <f t="shared" si="117"/>
        <v>-1.2203590333800474E-2</v>
      </c>
      <c r="Z94" s="4">
        <f t="shared" si="134"/>
        <v>11123.70320923663</v>
      </c>
      <c r="AA94" s="4">
        <f t="shared" si="118"/>
        <v>28932.481530660505</v>
      </c>
      <c r="AB94" s="4">
        <f t="shared" si="119"/>
        <v>6825.2516670899404</v>
      </c>
      <c r="AC94" s="12">
        <f t="shared" si="120"/>
        <v>2.1953824865498097</v>
      </c>
      <c r="AD94" s="12">
        <f t="shared" si="121"/>
        <v>3.3295654144977855</v>
      </c>
      <c r="AE94" s="12">
        <f t="shared" si="122"/>
        <v>1.7106117665171421</v>
      </c>
      <c r="AF94" s="11">
        <f t="shared" si="123"/>
        <v>-2.9039671966837322E-3</v>
      </c>
      <c r="AG94" s="11">
        <f t="shared" si="124"/>
        <v>2.0567434751257441E-3</v>
      </c>
      <c r="AH94" s="11">
        <f t="shared" si="125"/>
        <v>8.257041531207765E-4</v>
      </c>
      <c r="AI94" s="1">
        <f t="shared" si="83"/>
        <v>132698.74862440908</v>
      </c>
      <c r="AJ94" s="1">
        <f t="shared" si="84"/>
        <v>58572.287265880768</v>
      </c>
      <c r="AK94" s="1">
        <f t="shared" si="85"/>
        <v>17136.483104913081</v>
      </c>
      <c r="AL94" s="17">
        <f t="shared" si="160"/>
        <v>24.281359046106079</v>
      </c>
      <c r="AM94" s="17">
        <f t="shared" si="160"/>
        <v>6.3569428845378528</v>
      </c>
      <c r="AN94" s="17">
        <f t="shared" si="160"/>
        <v>1.4797114206444759</v>
      </c>
      <c r="AO94" s="7">
        <f t="shared" si="162"/>
        <v>1.247473575632492E-2</v>
      </c>
      <c r="AP94" s="7">
        <f t="shared" si="162"/>
        <v>1.9210155631657632E-2</v>
      </c>
      <c r="AQ94" s="7">
        <f t="shared" si="162"/>
        <v>1.390508073841229E-2</v>
      </c>
      <c r="AR94" s="1">
        <f t="shared" si="127"/>
        <v>79453.482583146135</v>
      </c>
      <c r="AS94" s="1">
        <f t="shared" si="128"/>
        <v>38193.622974295467</v>
      </c>
      <c r="AT94" s="1">
        <f t="shared" si="129"/>
        <v>11068.137123913311</v>
      </c>
      <c r="AU94" s="1">
        <f t="shared" si="89"/>
        <v>15890.696516629228</v>
      </c>
      <c r="AV94" s="1">
        <f t="shared" si="90"/>
        <v>7638.7245948590935</v>
      </c>
      <c r="AW94" s="1">
        <f t="shared" si="91"/>
        <v>2213.6274247826623</v>
      </c>
      <c r="AX94" s="1">
        <f t="shared" si="143"/>
        <v>50726.871626728855</v>
      </c>
      <c r="AY94" s="1">
        <f t="shared" si="144"/>
        <v>9016.8669859296679</v>
      </c>
      <c r="AZ94" s="1">
        <f t="shared" si="145"/>
        <v>1461.1398474453611</v>
      </c>
      <c r="BA94" s="1">
        <f t="shared" si="146"/>
        <v>10.834211061533848</v>
      </c>
      <c r="BB94" s="1">
        <f t="shared" si="147"/>
        <v>9.1068522119138553</v>
      </c>
      <c r="BC94" s="1">
        <f t="shared" si="148"/>
        <v>7.2869721275293884</v>
      </c>
      <c r="BD94" s="1">
        <f t="shared" si="149"/>
        <v>38722.633533744025</v>
      </c>
      <c r="BE94">
        <f t="shared" si="135"/>
        <v>0.21822387218499145</v>
      </c>
      <c r="BF94">
        <f t="shared" si="136"/>
        <v>0.3346263841173937</v>
      </c>
      <c r="BG94">
        <f t="shared" si="137"/>
        <v>2.453676962688749E-2</v>
      </c>
      <c r="BH94">
        <f t="shared" si="150"/>
        <v>0.26186268668755414</v>
      </c>
      <c r="BI94">
        <f t="shared" si="151"/>
        <v>4.7621658391411486E-3</v>
      </c>
      <c r="BJ94">
        <f t="shared" si="151"/>
        <v>1.1197481694748152E-2</v>
      </c>
      <c r="BK94">
        <f t="shared" si="151"/>
        <v>6.0205306372294847E-5</v>
      </c>
      <c r="BL94">
        <f t="shared" si="140"/>
        <v>378.37066055825477</v>
      </c>
      <c r="BM94">
        <f t="shared" si="141"/>
        <v>427.67239411078594</v>
      </c>
      <c r="BN94">
        <f t="shared" si="142"/>
        <v>0.66636058651577124</v>
      </c>
      <c r="BO94">
        <f t="shared" si="131"/>
        <v>224.16288494988825</v>
      </c>
      <c r="BP94">
        <f t="shared" si="132"/>
        <v>88.347720458665663</v>
      </c>
      <c r="BQ94">
        <f t="shared" si="133"/>
        <v>7.9579873110833761</v>
      </c>
      <c r="BR94" s="7">
        <f t="shared" si="158"/>
        <v>2.0982406558398781E-2</v>
      </c>
      <c r="BS94" s="7">
        <f t="shared" si="138"/>
        <v>0.43707675317042521</v>
      </c>
      <c r="BT94" s="7">
        <f t="shared" si="139"/>
        <v>0.20973478701068177</v>
      </c>
      <c r="BU94" s="8">
        <f>MAX((BU$3*climate!$I204+BU$4*climate!$I204^2+BU$5*climate!$I204^6)*(K94/K$66)^$BW$1,-99)</f>
        <v>3.2297369658646931</v>
      </c>
      <c r="BV94" s="8">
        <f>MAX((BV$3*climate!$I204+BV$4*climate!$I204^2+BV$5*climate!$I204^6)*(L94/L$66)^$BW$1,-99)</f>
        <v>1.363149573790789</v>
      </c>
      <c r="BW94" s="8">
        <f>MAX((BW$3*climate!$I204+BW$4*climate!$I204^2+BW$5*climate!$I204^6)*(M94/M$66)^$BW$1,-99)</f>
        <v>0.2369071317002375</v>
      </c>
      <c r="BX94" s="8">
        <f>MAX((BX$3*climate!$M204+BX$4*climate!$M204^2+BX$5*climate!$M204^6)*(K94/K$66)^$BW$1,-99)</f>
        <v>3.2297362136238794</v>
      </c>
      <c r="BY94" s="8">
        <f>MAX((BY$3*climate!$M204+BY$4*climate!$M204^2+BY$5*climate!$M204^6)*(L94/L$66)^$BW$1,-99)</f>
        <v>1.3631481179650033</v>
      </c>
      <c r="BZ94" s="8">
        <f>MAX((BZ$3*climate!$M204+BZ$4*climate!$M204^2+BZ$5*climate!$M204^6)*(M94/M$66)^$BW$1,-99)</f>
        <v>0.23690512569486308</v>
      </c>
      <c r="CA94" s="8">
        <f t="shared" si="152"/>
        <v>8.1970894940251878E-4</v>
      </c>
      <c r="CB94" s="8">
        <f t="shared" si="153"/>
        <v>3.5827572614959328E-4</v>
      </c>
      <c r="CC94" s="8">
        <f t="shared" si="154"/>
        <v>1.71921481913687E-4</v>
      </c>
      <c r="CD94" s="8">
        <f>MAX((CD$3*climate!$I204+CD$4*climate!$I204^2+CD$5*climate!$I204^6)*(K94/K$66)^$BW$1,-99)</f>
        <v>0.87530750070801666</v>
      </c>
      <c r="CE94" s="8">
        <f>MAX((CE$3*climate!$I204+CE$4*climate!$I204^2+CE$5*climate!$I204^6)*(L94/L$66)^$BW$1,-99)</f>
        <v>0.34610708255018818</v>
      </c>
      <c r="CF94" s="8">
        <f>MAX((CF$3*climate!$I204+CF$4*climate!$I204^2+CF$5*climate!$I204^6)*(M94/M$66)^$BW$1,-99)</f>
        <v>4.5410730139685364E-2</v>
      </c>
      <c r="CG94" s="8">
        <f>MAX((CG$3*climate!$M204+CG$4*climate!$M204^2+CG$5*climate!$M204^6)*(K94/K$66)^$BW$1,-99)</f>
        <v>0.87530904111360019</v>
      </c>
      <c r="CH94" s="8">
        <f>MAX((CH$3*climate!$M204+CH$4*climate!$M204^2+CH$5*climate!$M204^6)*(L94/L$66)^$BW$1,-99)</f>
        <v>0.34610754028902335</v>
      </c>
      <c r="CI94" s="8">
        <f>MAX((CI$3*climate!$M204+CI$4*climate!$M204^2+CI$5*climate!$M204^6)*(M94/M$66)^$BW$1,-99)</f>
        <v>4.5410549792959075E-2</v>
      </c>
      <c r="CJ94" s="8">
        <f t="shared" si="155"/>
        <v>-9.2872032649379051E-5</v>
      </c>
      <c r="CK94" s="8">
        <f t="shared" si="156"/>
        <v>-4.0592206490728318E-5</v>
      </c>
      <c r="CL94" s="8">
        <f t="shared" si="157"/>
        <v>-1.9478495986966598E-5</v>
      </c>
    </row>
    <row r="95" spans="1:90">
      <c r="A95">
        <f t="shared" si="92"/>
        <v>2049</v>
      </c>
      <c r="B95" s="4">
        <f t="shared" si="97"/>
        <v>1254.6930692045732</v>
      </c>
      <c r="C95" s="4">
        <f t="shared" si="98"/>
        <v>3397.6017054750819</v>
      </c>
      <c r="D95" s="4">
        <f t="shared" si="99"/>
        <v>6095.3930378647374</v>
      </c>
      <c r="E95" s="11">
        <f t="shared" si="100"/>
        <v>1.319454214642752E-3</v>
      </c>
      <c r="F95" s="11">
        <f t="shared" si="101"/>
        <v>2.6452148194548949E-3</v>
      </c>
      <c r="G95" s="11">
        <f t="shared" si="102"/>
        <v>5.8401826969173088E-3</v>
      </c>
      <c r="H95" s="4">
        <f t="shared" si="103"/>
        <v>80816.958914786985</v>
      </c>
      <c r="I95" s="4">
        <f t="shared" si="104"/>
        <v>39225.171837587208</v>
      </c>
      <c r="J95" s="4">
        <f t="shared" si="105"/>
        <v>11334.438187595169</v>
      </c>
      <c r="K95" s="4">
        <f t="shared" si="76"/>
        <v>64411.736143582755</v>
      </c>
      <c r="L95" s="4">
        <f t="shared" si="77"/>
        <v>11544.95883798787</v>
      </c>
      <c r="M95" s="4">
        <f t="shared" si="78"/>
        <v>1859.5089959228796</v>
      </c>
      <c r="N95" s="11">
        <f t="shared" si="106"/>
        <v>1.5820358370266518E-2</v>
      </c>
      <c r="O95" s="11">
        <f t="shared" si="107"/>
        <v>2.4298915000356747E-2</v>
      </c>
      <c r="P95" s="11">
        <f t="shared" si="108"/>
        <v>1.8114179377982209E-2</v>
      </c>
      <c r="Q95" s="4">
        <f t="shared" si="109"/>
        <v>6544.7339823522343</v>
      </c>
      <c r="R95" s="4">
        <f t="shared" si="110"/>
        <v>13417.912729710481</v>
      </c>
      <c r="S95" s="4">
        <f t="shared" si="111"/>
        <v>4187.6207425387356</v>
      </c>
      <c r="T95" s="4">
        <f t="shared" si="112"/>
        <v>80.98218579658473</v>
      </c>
      <c r="U95" s="4">
        <f t="shared" si="113"/>
        <v>342.07403310475422</v>
      </c>
      <c r="V95" s="4">
        <f t="shared" si="114"/>
        <v>369.4599302788402</v>
      </c>
      <c r="W95" s="11">
        <f t="shared" si="115"/>
        <v>-1.219247815263802E-2</v>
      </c>
      <c r="X95" s="11">
        <f t="shared" si="116"/>
        <v>-1.3228699347321071E-2</v>
      </c>
      <c r="Y95" s="11">
        <f t="shared" si="117"/>
        <v>-1.2203590333800474E-2</v>
      </c>
      <c r="Z95" s="4">
        <f t="shared" si="134"/>
        <v>11147.043400962206</v>
      </c>
      <c r="AA95" s="4">
        <f t="shared" si="118"/>
        <v>29392.728106757622</v>
      </c>
      <c r="AB95" s="4">
        <f t="shared" si="119"/>
        <v>6913.4566017551442</v>
      </c>
      <c r="AC95" s="12">
        <f t="shared" si="120"/>
        <v>2.1890071678246952</v>
      </c>
      <c r="AD95" s="12">
        <f t="shared" si="121"/>
        <v>3.3364134764390583</v>
      </c>
      <c r="AE95" s="12">
        <f t="shared" si="122"/>
        <v>1.7120242257571325</v>
      </c>
      <c r="AF95" s="11">
        <f t="shared" si="123"/>
        <v>-2.9039671966837322E-3</v>
      </c>
      <c r="AG95" s="11">
        <f t="shared" si="124"/>
        <v>2.0567434751257441E-3</v>
      </c>
      <c r="AH95" s="11">
        <f t="shared" si="125"/>
        <v>8.257041531207765E-4</v>
      </c>
      <c r="AI95" s="1">
        <f t="shared" si="83"/>
        <v>135319.57027859741</v>
      </c>
      <c r="AJ95" s="1">
        <f t="shared" si="84"/>
        <v>60353.783134151789</v>
      </c>
      <c r="AK95" s="1">
        <f t="shared" si="85"/>
        <v>17636.462219204433</v>
      </c>
      <c r="AL95" s="17">
        <f t="shared" si="160"/>
        <v>24.581233548631655</v>
      </c>
      <c r="AM95" s="17">
        <f t="shared" si="160"/>
        <v>6.4778395680698484</v>
      </c>
      <c r="AN95" s="17">
        <f t="shared" si="160"/>
        <v>1.5000811723503522</v>
      </c>
      <c r="AO95" s="7">
        <f t="shared" si="162"/>
        <v>1.234998839876167E-2</v>
      </c>
      <c r="AP95" s="7">
        <f t="shared" si="162"/>
        <v>1.9018054075341056E-2</v>
      </c>
      <c r="AQ95" s="7">
        <f t="shared" si="162"/>
        <v>1.3766029931028167E-2</v>
      </c>
      <c r="AR95" s="1">
        <f t="shared" si="127"/>
        <v>80816.958914786985</v>
      </c>
      <c r="AS95" s="1">
        <f t="shared" si="128"/>
        <v>39225.171837587208</v>
      </c>
      <c r="AT95" s="1">
        <f t="shared" si="129"/>
        <v>11334.438187595169</v>
      </c>
      <c r="AU95" s="1">
        <f t="shared" si="89"/>
        <v>16163.391782957398</v>
      </c>
      <c r="AV95" s="1">
        <f t="shared" si="90"/>
        <v>7845.0343675174418</v>
      </c>
      <c r="AW95" s="1">
        <f t="shared" si="91"/>
        <v>2266.8876375190339</v>
      </c>
      <c r="AX95" s="1">
        <f t="shared" si="143"/>
        <v>51529.388914866206</v>
      </c>
      <c r="AY95" s="1">
        <f t="shared" si="144"/>
        <v>9235.9670703902975</v>
      </c>
      <c r="AZ95" s="1">
        <f t="shared" si="145"/>
        <v>1487.6071967383039</v>
      </c>
      <c r="BA95" s="1">
        <f t="shared" si="146"/>
        <v>10.849907582429251</v>
      </c>
      <c r="BB95" s="1">
        <f t="shared" si="147"/>
        <v>9.1308606051140124</v>
      </c>
      <c r="BC95" s="1">
        <f t="shared" si="148"/>
        <v>7.3049241998573793</v>
      </c>
      <c r="BD95" s="1">
        <f t="shared" si="149"/>
        <v>37835.873983619334</v>
      </c>
      <c r="BE95">
        <f t="shared" si="135"/>
        <v>0.21822387218499145</v>
      </c>
      <c r="BF95">
        <f t="shared" si="136"/>
        <v>0.3346263841173937</v>
      </c>
      <c r="BG95">
        <f t="shared" si="137"/>
        <v>2.453676962688749E-2</v>
      </c>
      <c r="BH95">
        <f t="shared" si="150"/>
        <v>0.26210581845666731</v>
      </c>
      <c r="BI95">
        <f t="shared" si="151"/>
        <v>4.7621658391411486E-3</v>
      </c>
      <c r="BJ95">
        <f t="shared" si="151"/>
        <v>1.1197481694748152E-2</v>
      </c>
      <c r="BK95">
        <f t="shared" si="151"/>
        <v>6.0205306372294847E-5</v>
      </c>
      <c r="BL95">
        <f t="shared" si="140"/>
        <v>384.8637609672723</v>
      </c>
      <c r="BM95">
        <f t="shared" si="141"/>
        <v>439.2231436247335</v>
      </c>
      <c r="BN95">
        <f t="shared" si="142"/>
        <v>0.68239332364200556</v>
      </c>
      <c r="BO95">
        <f t="shared" si="131"/>
        <v>228.86636173721038</v>
      </c>
      <c r="BP95">
        <f t="shared" si="132"/>
        <v>89.313093842265786</v>
      </c>
      <c r="BQ95">
        <f t="shared" si="133"/>
        <v>8.0454833140520172</v>
      </c>
      <c r="BR95" s="7">
        <f t="shared" si="158"/>
        <v>2.0676076921229747E-2</v>
      </c>
      <c r="BS95" s="7">
        <f t="shared" si="138"/>
        <v>0.42434636230138367</v>
      </c>
      <c r="BT95" s="7">
        <f t="shared" si="139"/>
        <v>0.19956070216007718</v>
      </c>
      <c r="BU95" s="8">
        <f>MAX((BU$3*climate!$I205+BU$4*climate!$I205^2+BU$5*climate!$I205^6)*(K95/K$66)^$BW$1,-99)</f>
        <v>3.2048196338194388</v>
      </c>
      <c r="BV95" s="8">
        <f>MAX((BV$3*climate!$I205+BV$4*climate!$I205^2+BV$5*climate!$I205^6)*(L95/L$66)^$BW$1,-99)</f>
        <v>1.3325339125597528</v>
      </c>
      <c r="BW95" s="8">
        <f>MAX((BW$3*climate!$I205+BW$4*climate!$I205^2+BW$5*climate!$I205^6)*(M95/M$66)^$BW$1,-99)</f>
        <v>0.2052690769384215</v>
      </c>
      <c r="BX95" s="8">
        <f>MAX((BX$3*climate!$M205+BX$4*climate!$M205^2+BX$5*climate!$M205^6)*(K95/K$66)^$BW$1,-99)</f>
        <v>3.2048187443430045</v>
      </c>
      <c r="BY95" s="8">
        <f>MAX((BY$3*climate!$M205+BY$4*climate!$M205^2+BY$5*climate!$M205^6)*(L95/L$66)^$BW$1,-99)</f>
        <v>1.3325323603737984</v>
      </c>
      <c r="BZ95" s="8">
        <f>MAX((BZ$3*climate!$M205+BZ$4*climate!$M205^2+BZ$5*climate!$M205^6)*(M95/M$66)^$BW$1,-99)</f>
        <v>0.20526699063628331</v>
      </c>
      <c r="CA95" s="8">
        <f t="shared" si="152"/>
        <v>9.5531843071206023E-4</v>
      </c>
      <c r="CB95" s="8">
        <f t="shared" si="153"/>
        <v>4.0538590091212921E-4</v>
      </c>
      <c r="CC95" s="8">
        <f t="shared" si="154"/>
        <v>1.9064401681936178E-4</v>
      </c>
      <c r="CD95" s="8">
        <f>MAX((CD$3*climate!$I205+CD$4*climate!$I205^2+CD$5*climate!$I205^6)*(K95/K$66)^$BW$1,-99)</f>
        <v>0.89491048560363384</v>
      </c>
      <c r="CE95" s="8">
        <f>MAX((CE$3*climate!$I205+CE$4*climate!$I205^2+CE$5*climate!$I205^6)*(L95/L$66)^$BW$1,-99)</f>
        <v>0.35073158742163368</v>
      </c>
      <c r="CF95" s="8">
        <f>MAX((CF$3*climate!$I205+CF$4*climate!$I205^2+CF$5*climate!$I205^6)*(M95/M$66)^$BW$1,-99)</f>
        <v>4.2281827950480778E-2</v>
      </c>
      <c r="CG95" s="8">
        <f>MAX((CG$3*climate!$M205+CG$4*climate!$M205^2+CG$5*climate!$M205^6)*(K95/K$66)^$BW$1,-99)</f>
        <v>0.89491202616162446</v>
      </c>
      <c r="CH95" s="8">
        <f>MAX((CH$3*climate!$M205+CH$4*climate!$M205^2+CH$5*climate!$M205^6)*(L95/L$66)^$BW$1,-99)</f>
        <v>0.35073202605586118</v>
      </c>
      <c r="CI95" s="8">
        <f>MAX((CI$3*climate!$M205+CI$4*climate!$M205^2+CI$5*climate!$M205^6)*(M95/M$66)^$BW$1,-99)</f>
        <v>4.2281616345204644E-2</v>
      </c>
      <c r="CJ95" s="8">
        <f t="shared" si="155"/>
        <v>-9.1964195894241965E-5</v>
      </c>
      <c r="CK95" s="8">
        <f t="shared" si="156"/>
        <v>-3.9024671989693421E-5</v>
      </c>
      <c r="CL95" s="8">
        <f t="shared" si="157"/>
        <v>-1.8352439506241815E-5</v>
      </c>
    </row>
    <row r="96" spans="1:90">
      <c r="A96">
        <f t="shared" si="92"/>
        <v>2050</v>
      </c>
      <c r="B96" s="4">
        <f t="shared" si="97"/>
        <v>1256.265803759906</v>
      </c>
      <c r="C96" s="4">
        <f t="shared" si="98"/>
        <v>3406.1397225379133</v>
      </c>
      <c r="D96" s="4">
        <f t="shared" si="99"/>
        <v>6129.2113363678527</v>
      </c>
      <c r="E96" s="11">
        <f t="shared" si="100"/>
        <v>1.2534815039106143E-3</v>
      </c>
      <c r="F96" s="11">
        <f t="shared" si="101"/>
        <v>2.51295407848215E-3</v>
      </c>
      <c r="G96" s="11">
        <f t="shared" si="102"/>
        <v>5.5481735620714432E-3</v>
      </c>
      <c r="H96" s="4">
        <f t="shared" si="103"/>
        <v>82183.183022145662</v>
      </c>
      <c r="I96" s="4">
        <f t="shared" si="104"/>
        <v>40269.025042985399</v>
      </c>
      <c r="J96" s="4">
        <f t="shared" si="105"/>
        <v>11601.327751098799</v>
      </c>
      <c r="K96" s="4">
        <f t="shared" si="76"/>
        <v>65418.626198514503</v>
      </c>
      <c r="L96" s="4">
        <f t="shared" si="77"/>
        <v>11822.481848448942</v>
      </c>
      <c r="M96" s="4">
        <f t="shared" si="78"/>
        <v>1892.7929083244342</v>
      </c>
      <c r="N96" s="11">
        <f t="shared" si="106"/>
        <v>1.5632089976386432E-2</v>
      </c>
      <c r="O96" s="11">
        <f t="shared" si="107"/>
        <v>2.4038458201159019E-2</v>
      </c>
      <c r="P96" s="11">
        <f t="shared" si="108"/>
        <v>1.7899301629909825E-2</v>
      </c>
      <c r="Q96" s="4">
        <f t="shared" si="109"/>
        <v>6574.2282972383446</v>
      </c>
      <c r="R96" s="4">
        <f t="shared" si="110"/>
        <v>13592.762633456401</v>
      </c>
      <c r="S96" s="4">
        <f t="shared" si="111"/>
        <v>4233.9183990286101</v>
      </c>
      <c r="T96" s="4">
        <f t="shared" si="112"/>
        <v>79.994812265506994</v>
      </c>
      <c r="U96" s="4">
        <f t="shared" si="113"/>
        <v>337.54883856628589</v>
      </c>
      <c r="V96" s="4">
        <f t="shared" si="114"/>
        <v>364.95119264496276</v>
      </c>
      <c r="W96" s="11">
        <f t="shared" si="115"/>
        <v>-1.219247815263802E-2</v>
      </c>
      <c r="X96" s="11">
        <f t="shared" si="116"/>
        <v>-1.3228699347321071E-2</v>
      </c>
      <c r="Y96" s="11">
        <f t="shared" si="117"/>
        <v>-1.2203590333800474E-2</v>
      </c>
      <c r="Z96" s="4">
        <f t="shared" si="134"/>
        <v>11167.567228708329</v>
      </c>
      <c r="AA96" s="4">
        <f t="shared" si="118"/>
        <v>29848.514386897725</v>
      </c>
      <c r="AB96" s="4">
        <f t="shared" si="119"/>
        <v>6999.1709733471816</v>
      </c>
      <c r="AC96" s="12">
        <f t="shared" si="120"/>
        <v>2.1826503628160268</v>
      </c>
      <c r="AD96" s="12">
        <f t="shared" si="121"/>
        <v>3.3432756230870457</v>
      </c>
      <c r="AE96" s="12">
        <f t="shared" si="122"/>
        <v>1.7134378512705837</v>
      </c>
      <c r="AF96" s="11">
        <f t="shared" si="123"/>
        <v>-2.9039671966837322E-3</v>
      </c>
      <c r="AG96" s="11">
        <f t="shared" si="124"/>
        <v>2.0567434751257441E-3</v>
      </c>
      <c r="AH96" s="11">
        <f t="shared" si="125"/>
        <v>8.257041531207765E-4</v>
      </c>
      <c r="AI96" s="1">
        <f t="shared" si="83"/>
        <v>137951.00503369508</v>
      </c>
      <c r="AJ96" s="1">
        <f t="shared" si="84"/>
        <v>62163.439188254059</v>
      </c>
      <c r="AK96" s="1">
        <f t="shared" si="85"/>
        <v>18139.703634803023</v>
      </c>
      <c r="AL96" s="17">
        <f t="shared" si="160"/>
        <v>24.881775718292978</v>
      </c>
      <c r="AM96" s="17">
        <f t="shared" si="160"/>
        <v>6.599803512234816</v>
      </c>
      <c r="AN96" s="17">
        <f t="shared" si="160"/>
        <v>1.5205248330447234</v>
      </c>
      <c r="AO96" s="7">
        <f t="shared" si="162"/>
        <v>1.2226488514774054E-2</v>
      </c>
      <c r="AP96" s="7">
        <f t="shared" si="162"/>
        <v>1.8827873534587643E-2</v>
      </c>
      <c r="AQ96" s="7">
        <f t="shared" si="162"/>
        <v>1.3628369631717886E-2</v>
      </c>
      <c r="AR96" s="1">
        <f t="shared" si="127"/>
        <v>82183.183022145662</v>
      </c>
      <c r="AS96" s="1">
        <f t="shared" si="128"/>
        <v>40269.025042985399</v>
      </c>
      <c r="AT96" s="1">
        <f t="shared" si="129"/>
        <v>11601.327751098799</v>
      </c>
      <c r="AU96" s="1">
        <f t="shared" si="89"/>
        <v>16436.636604429132</v>
      </c>
      <c r="AV96" s="1">
        <f t="shared" si="90"/>
        <v>8053.8050085970799</v>
      </c>
      <c r="AW96" s="1">
        <f t="shared" si="91"/>
        <v>2320.2655502197599</v>
      </c>
      <c r="AX96" s="1">
        <f t="shared" si="143"/>
        <v>52334.900958811595</v>
      </c>
      <c r="AY96" s="1">
        <f t="shared" si="144"/>
        <v>9457.9854787591539</v>
      </c>
      <c r="AZ96" s="1">
        <f t="shared" si="145"/>
        <v>1514.2343266595474</v>
      </c>
      <c r="BA96" s="1">
        <f t="shared" si="146"/>
        <v>10.865418749840678</v>
      </c>
      <c r="BB96" s="1">
        <f t="shared" si="147"/>
        <v>9.1546146878631571</v>
      </c>
      <c r="BC96" s="1">
        <f t="shared" si="148"/>
        <v>7.3226651952442054</v>
      </c>
      <c r="BD96" s="1">
        <f t="shared" si="149"/>
        <v>36960.944415278813</v>
      </c>
      <c r="BE96">
        <f t="shared" si="135"/>
        <v>0.21822387218499145</v>
      </c>
      <c r="BF96">
        <f t="shared" si="136"/>
        <v>0.3346263841173937</v>
      </c>
      <c r="BG96">
        <f t="shared" si="137"/>
        <v>2.453676962688749E-2</v>
      </c>
      <c r="BH96">
        <f t="shared" si="150"/>
        <v>0.26235136900537492</v>
      </c>
      <c r="BI96">
        <f t="shared" si="151"/>
        <v>4.7621658391411486E-3</v>
      </c>
      <c r="BJ96">
        <f t="shared" si="151"/>
        <v>1.1197481694748152E-2</v>
      </c>
      <c r="BK96">
        <f t="shared" si="151"/>
        <v>6.0205306372294847E-5</v>
      </c>
      <c r="BL96">
        <f t="shared" si="140"/>
        <v>391.3699467399469</v>
      </c>
      <c r="BM96">
        <f t="shared" si="141"/>
        <v>450.91167078418391</v>
      </c>
      <c r="BN96">
        <f t="shared" si="142"/>
        <v>0.69846149158030957</v>
      </c>
      <c r="BO96">
        <f t="shared" si="131"/>
        <v>233.59842023717093</v>
      </c>
      <c r="BP96">
        <f t="shared" si="132"/>
        <v>90.28977501126144</v>
      </c>
      <c r="BQ96">
        <f t="shared" si="133"/>
        <v>8.1340806640874703</v>
      </c>
      <c r="BR96" s="7">
        <f t="shared" si="158"/>
        <v>2.0376288541100074E-2</v>
      </c>
      <c r="BS96" s="7">
        <f t="shared" si="138"/>
        <v>0.41198675951590646</v>
      </c>
      <c r="BT96" s="7">
        <f t="shared" si="139"/>
        <v>0.18993551537296346</v>
      </c>
      <c r="BU96" s="8">
        <f>MAX((BU$3*climate!$I206+BU$4*climate!$I206^2+BU$5*climate!$I206^6)*(K96/K$66)^$BW$1,-99)</f>
        <v>3.1781779102524932</v>
      </c>
      <c r="BV96" s="8">
        <f>MAX((BV$3*climate!$I206+BV$4*climate!$I206^2+BV$5*climate!$I206^6)*(L96/L$66)^$BW$1,-99)</f>
        <v>1.3008961554702025</v>
      </c>
      <c r="BW96" s="8">
        <f>MAX((BW$3*climate!$I206+BW$4*climate!$I206^2+BW$5*climate!$I206^6)*(M96/M$66)^$BW$1,-99)</f>
        <v>0.1727833746593638</v>
      </c>
      <c r="BX96" s="8">
        <f>MAX((BX$3*climate!$M206+BX$4*climate!$M206^2+BX$5*climate!$M206^6)*(K96/K$66)^$BW$1,-99)</f>
        <v>3.1781768830211954</v>
      </c>
      <c r="BY96" s="8">
        <f>MAX((BY$3*climate!$M206+BY$4*climate!$M206^2+BY$5*climate!$M206^6)*(L96/L$66)^$BW$1,-99)</f>
        <v>1.3008945078165357</v>
      </c>
      <c r="BZ96" s="8">
        <f>MAX((BZ$3*climate!$M206+BZ$4*climate!$M206^2+BZ$5*climate!$M206^6)*(M96/M$66)^$BW$1,-99)</f>
        <v>0.17278120935927466</v>
      </c>
      <c r="CA96" s="8">
        <f t="shared" si="152"/>
        <v>1.0954149376692847E-3</v>
      </c>
      <c r="CB96" s="8">
        <f t="shared" si="153"/>
        <v>4.5129645049568726E-4</v>
      </c>
      <c r="CC96" s="8">
        <f t="shared" si="154"/>
        <v>2.0805820073345824E-4</v>
      </c>
      <c r="CD96" s="8">
        <f>MAX((CD$3*climate!$I206+CD$4*climate!$I206^2+CD$5*climate!$I206^6)*(K96/K$66)^$BW$1,-99)</f>
        <v>0.91431214231487379</v>
      </c>
      <c r="CE96" s="8">
        <f>MAX((CE$3*climate!$I206+CE$4*climate!$I206^2+CE$5*climate!$I206^6)*(L96/L$66)^$BW$1,-99)</f>
        <v>0.3550065567755023</v>
      </c>
      <c r="CF96" s="8">
        <f>MAX((CF$3*climate!$I206+CF$4*climate!$I206^2+CF$5*climate!$I206^6)*(M96/M$66)^$BW$1,-99)</f>
        <v>3.8705256762601864E-2</v>
      </c>
      <c r="CG96" s="8">
        <f>MAX((CG$3*climate!$M206+CG$4*climate!$M206^2+CG$5*climate!$M206^6)*(K96/K$66)^$BW$1,-99)</f>
        <v>0.914313678961579</v>
      </c>
      <c r="CH96" s="8">
        <f>MAX((CH$3*climate!$M206+CH$4*climate!$M206^2+CH$5*climate!$M206^6)*(L96/L$66)^$BW$1,-99)</f>
        <v>0.35500697355152833</v>
      </c>
      <c r="CI96" s="8">
        <f>MAX((CI$3*climate!$M206+CI$4*climate!$M206^2+CI$5*climate!$M206^6)*(M96/M$66)^$BW$1,-99)</f>
        <v>3.8705011586749487E-2</v>
      </c>
      <c r="CJ96" s="8">
        <f t="shared" si="155"/>
        <v>-9.0642116998958214E-5</v>
      </c>
      <c r="CK96" s="8">
        <f t="shared" si="156"/>
        <v>-3.7343352058062456E-5</v>
      </c>
      <c r="CL96" s="8">
        <f t="shared" si="157"/>
        <v>-1.7216157206693581E-5</v>
      </c>
    </row>
    <row r="97" spans="1:90">
      <c r="A97">
        <f t="shared" si="92"/>
        <v>2051</v>
      </c>
      <c r="B97" s="4">
        <f t="shared" si="97"/>
        <v>1257.7617744114639</v>
      </c>
      <c r="C97" s="4">
        <f t="shared" si="98"/>
        <v>3414.2712216101636</v>
      </c>
      <c r="D97" s="4">
        <f t="shared" si="99"/>
        <v>6161.5169682459982</v>
      </c>
      <c r="E97" s="11">
        <f t="shared" si="100"/>
        <v>1.1908074287150835E-3</v>
      </c>
      <c r="F97" s="11">
        <f t="shared" si="101"/>
        <v>2.3873063745580422E-3</v>
      </c>
      <c r="G97" s="11">
        <f t="shared" si="102"/>
        <v>5.270764883967871E-3</v>
      </c>
      <c r="H97" s="4">
        <f t="shared" si="103"/>
        <v>83551.935569915935</v>
      </c>
      <c r="I97" s="4">
        <f t="shared" si="104"/>
        <v>41325.031562425189</v>
      </c>
      <c r="J97" s="4">
        <f t="shared" si="105"/>
        <v>11868.744130715972</v>
      </c>
      <c r="K97" s="4">
        <f t="shared" si="76"/>
        <v>66429.062537706588</v>
      </c>
      <c r="L97" s="4">
        <f t="shared" si="77"/>
        <v>12103.617106006121</v>
      </c>
      <c r="M97" s="4">
        <f t="shared" si="78"/>
        <v>1926.2698117821872</v>
      </c>
      <c r="N97" s="11">
        <f t="shared" si="106"/>
        <v>1.5445697928994973E-2</v>
      </c>
      <c r="O97" s="11">
        <f t="shared" si="107"/>
        <v>2.3779715728137196E-2</v>
      </c>
      <c r="P97" s="11">
        <f t="shared" si="108"/>
        <v>1.76865114564424E-2</v>
      </c>
      <c r="Q97" s="4">
        <f t="shared" si="109"/>
        <v>6602.230273183256</v>
      </c>
      <c r="R97" s="4">
        <f t="shared" si="110"/>
        <v>13764.686417624716</v>
      </c>
      <c r="S97" s="4">
        <f t="shared" si="111"/>
        <v>4278.6523237540123</v>
      </c>
      <c r="T97" s="4">
        <f t="shared" si="112"/>
        <v>79.019477264635427</v>
      </c>
      <c r="U97" s="4">
        <f t="shared" si="113"/>
        <v>333.08350646585507</v>
      </c>
      <c r="V97" s="4">
        <f t="shared" si="114"/>
        <v>360.49747779809172</v>
      </c>
      <c r="W97" s="11">
        <f t="shared" si="115"/>
        <v>-1.219247815263802E-2</v>
      </c>
      <c r="X97" s="11">
        <f t="shared" si="116"/>
        <v>-1.3228699347321071E-2</v>
      </c>
      <c r="Y97" s="11">
        <f t="shared" si="117"/>
        <v>-1.2203590333800474E-2</v>
      </c>
      <c r="Z97" s="4">
        <f t="shared" si="134"/>
        <v>11185.318276294185</v>
      </c>
      <c r="AA97" s="4">
        <f t="shared" si="118"/>
        <v>30299.663511817707</v>
      </c>
      <c r="AB97" s="4">
        <f t="shared" si="119"/>
        <v>7082.3958126199168</v>
      </c>
      <c r="AC97" s="12">
        <f t="shared" si="120"/>
        <v>2.176312017760579</v>
      </c>
      <c r="AD97" s="12">
        <f t="shared" si="121"/>
        <v>3.3501518834103772</v>
      </c>
      <c r="AE97" s="12">
        <f t="shared" si="122"/>
        <v>1.7148526440204921</v>
      </c>
      <c r="AF97" s="11">
        <f t="shared" si="123"/>
        <v>-2.9039671966837322E-3</v>
      </c>
      <c r="AG97" s="11">
        <f t="shared" si="124"/>
        <v>2.0567434751257441E-3</v>
      </c>
      <c r="AH97" s="11">
        <f t="shared" si="125"/>
        <v>8.257041531207765E-4</v>
      </c>
      <c r="AI97" s="1">
        <f t="shared" si="83"/>
        <v>140592.54113475469</v>
      </c>
      <c r="AJ97" s="1">
        <f t="shared" si="84"/>
        <v>64000.900278025736</v>
      </c>
      <c r="AK97" s="1">
        <f t="shared" si="85"/>
        <v>18645.998821542482</v>
      </c>
      <c r="AL97" s="17">
        <f t="shared" si="160"/>
        <v>25.182950295889402</v>
      </c>
      <c r="AM97" s="17">
        <f t="shared" si="160"/>
        <v>6.7228211754574856</v>
      </c>
      <c r="AN97" s="17">
        <f t="shared" si="160"/>
        <v>1.5410398847590736</v>
      </c>
      <c r="AO97" s="7">
        <f t="shared" si="162"/>
        <v>1.2104223629626314E-2</v>
      </c>
      <c r="AP97" s="7">
        <f t="shared" si="162"/>
        <v>1.8639594799241765E-2</v>
      </c>
      <c r="AQ97" s="7">
        <f t="shared" si="162"/>
        <v>1.3492085935400707E-2</v>
      </c>
      <c r="AR97" s="1">
        <f t="shared" si="127"/>
        <v>83551.935569915935</v>
      </c>
      <c r="AS97" s="1">
        <f t="shared" si="128"/>
        <v>41325.031562425189</v>
      </c>
      <c r="AT97" s="1">
        <f t="shared" si="129"/>
        <v>11868.744130715972</v>
      </c>
      <c r="AU97" s="1">
        <f t="shared" si="89"/>
        <v>16710.387113983186</v>
      </c>
      <c r="AV97" s="1">
        <f t="shared" si="90"/>
        <v>8265.0063124850385</v>
      </c>
      <c r="AW97" s="1">
        <f t="shared" si="91"/>
        <v>2373.7488261431945</v>
      </c>
      <c r="AX97" s="1">
        <f t="shared" si="143"/>
        <v>53143.250030165262</v>
      </c>
      <c r="AY97" s="1">
        <f t="shared" si="144"/>
        <v>9682.8936848048979</v>
      </c>
      <c r="AZ97" s="1">
        <f t="shared" si="145"/>
        <v>1541.0158494257498</v>
      </c>
      <c r="BA97" s="1">
        <f t="shared" si="146"/>
        <v>10.880746377213386</v>
      </c>
      <c r="BB97" s="1">
        <f t="shared" si="147"/>
        <v>9.1781160699793141</v>
      </c>
      <c r="BC97" s="1">
        <f t="shared" si="148"/>
        <v>7.3401971204234533</v>
      </c>
      <c r="BD97" s="1">
        <f t="shared" si="149"/>
        <v>36098.325285089202</v>
      </c>
      <c r="BE97">
        <f t="shared" si="135"/>
        <v>0.21822387218499145</v>
      </c>
      <c r="BF97">
        <f t="shared" si="136"/>
        <v>0.3346263841173937</v>
      </c>
      <c r="BG97">
        <f t="shared" si="137"/>
        <v>2.453676962688749E-2</v>
      </c>
      <c r="BH97">
        <f t="shared" si="150"/>
        <v>0.26259909534576714</v>
      </c>
      <c r="BI97">
        <f t="shared" si="151"/>
        <v>4.7621658391411486E-3</v>
      </c>
      <c r="BJ97">
        <f t="shared" si="151"/>
        <v>1.1197481694748152E-2</v>
      </c>
      <c r="BK97">
        <f t="shared" si="151"/>
        <v>6.0205306372294847E-5</v>
      </c>
      <c r="BL97">
        <f t="shared" si="140"/>
        <v>397.88817336517587</v>
      </c>
      <c r="BM97">
        <f t="shared" si="141"/>
        <v>462.73628445514566</v>
      </c>
      <c r="BN97">
        <f t="shared" si="142"/>
        <v>0.71456137664413133</v>
      </c>
      <c r="BO97">
        <f t="shared" si="131"/>
        <v>238.35828905066867</v>
      </c>
      <c r="BP97">
        <f t="shared" si="132"/>
        <v>91.277884190879121</v>
      </c>
      <c r="BQ97">
        <f t="shared" si="133"/>
        <v>8.2237889042273853</v>
      </c>
      <c r="BR97" s="7">
        <f t="shared" si="158"/>
        <v>2.0082838027620786E-2</v>
      </c>
      <c r="BS97" s="7">
        <f t="shared" si="138"/>
        <v>0.39998714516107425</v>
      </c>
      <c r="BT97" s="7">
        <f t="shared" si="139"/>
        <v>0.18082616434227655</v>
      </c>
      <c r="BU97" s="8">
        <f>MAX((BU$3*climate!$I207+BU$4*climate!$I207^2+BU$5*climate!$I207^6)*(K97/K$66)^$BW$1,-99)</f>
        <v>3.1498151917970607</v>
      </c>
      <c r="BV97" s="8">
        <f>MAX((BV$3*climate!$I207+BV$4*climate!$I207^2+BV$5*climate!$I207^6)*(L97/L$66)^$BW$1,-99)</f>
        <v>1.2682405158859185</v>
      </c>
      <c r="BW97" s="8">
        <f>MAX((BW$3*climate!$I207+BW$4*climate!$I207^2+BW$5*climate!$I207^6)*(M97/M$66)^$BW$1,-99)</f>
        <v>0.1394468298240778</v>
      </c>
      <c r="BX97" s="8">
        <f>MAX((BX$3*climate!$M207+BX$4*climate!$M207^2+BX$5*climate!$M207^6)*(K97/K$66)^$BW$1,-99)</f>
        <v>3.1498140265738388</v>
      </c>
      <c r="BY97" s="8">
        <f>MAX((BY$3*climate!$M207+BY$4*climate!$M207^2+BY$5*climate!$M207^6)*(L97/L$66)^$BW$1,-99)</f>
        <v>1.2682387737852479</v>
      </c>
      <c r="BZ97" s="8">
        <f>MAX((BZ$3*climate!$M207+BZ$4*climate!$M207^2+BZ$5*climate!$M207^6)*(M97/M$66)^$BW$1,-99)</f>
        <v>0.13944458687528322</v>
      </c>
      <c r="CA97" s="8">
        <f t="shared" si="152"/>
        <v>1.2397764090286017E-3</v>
      </c>
      <c r="CB97" s="8">
        <f t="shared" si="153"/>
        <v>4.9589462648539869E-4</v>
      </c>
      <c r="CC97" s="8">
        <f t="shared" si="154"/>
        <v>2.241840126866834E-4</v>
      </c>
      <c r="CD97" s="8">
        <f>MAX((CD$3*climate!$I207+CD$4*climate!$I207^2+CD$5*climate!$I207^6)*(K97/K$66)^$BW$1,-99)</f>
        <v>0.93348056250973011</v>
      </c>
      <c r="CE97" s="8">
        <f>MAX((CE$3*climate!$I207+CE$4*climate!$I207^2+CE$5*climate!$I207^6)*(L97/L$66)^$BW$1,-99)</f>
        <v>0.35890402623777284</v>
      </c>
      <c r="CF97" s="8">
        <f>MAX((CF$3*climate!$I207+CF$4*climate!$I207^2+CF$5*climate!$I207^6)*(M97/M$66)^$BW$1,-99)</f>
        <v>3.4649302051570068E-2</v>
      </c>
      <c r="CG97" s="8">
        <f>MAX((CG$3*climate!$M207+CG$4*climate!$M207^2+CG$5*climate!$M207^6)*(K97/K$66)^$BW$1,-99)</f>
        <v>0.9334820911332733</v>
      </c>
      <c r="CH97" s="8">
        <f>MAX((CH$3*climate!$M207+CH$4*climate!$M207^2+CH$5*climate!$M207^6)*(L97/L$66)^$BW$1,-99)</f>
        <v>0.35890441835661391</v>
      </c>
      <c r="CI97" s="8">
        <f>MAX((CI$3*climate!$M207+CI$4*climate!$M207^2+CI$5*climate!$M207^6)*(M97/M$66)^$BW$1,-99)</f>
        <v>3.4649020920229916E-2</v>
      </c>
      <c r="CJ97" s="8">
        <f t="shared" si="155"/>
        <v>-8.8894613713285479E-5</v>
      </c>
      <c r="CK97" s="8">
        <f t="shared" si="156"/>
        <v>-3.5556702759373538E-5</v>
      </c>
      <c r="CL97" s="8">
        <f t="shared" si="157"/>
        <v>-1.607447202846175E-5</v>
      </c>
    </row>
    <row r="98" spans="1:90">
      <c r="A98">
        <f t="shared" si="92"/>
        <v>2052</v>
      </c>
      <c r="B98" s="4">
        <f t="shared" si="97"/>
        <v>1259.1846388727608</v>
      </c>
      <c r="C98" s="4">
        <f t="shared" si="98"/>
        <v>3422.0145874893929</v>
      </c>
      <c r="D98" s="4">
        <f t="shared" si="99"/>
        <v>6192.369080150791</v>
      </c>
      <c r="E98" s="11">
        <f t="shared" si="100"/>
        <v>1.1312670572793293E-3</v>
      </c>
      <c r="F98" s="11">
        <f t="shared" si="101"/>
        <v>2.2679410558301399E-3</v>
      </c>
      <c r="G98" s="11">
        <f t="shared" si="102"/>
        <v>5.007226639769477E-3</v>
      </c>
      <c r="H98" s="4">
        <f t="shared" si="103"/>
        <v>84922.996729522492</v>
      </c>
      <c r="I98" s="4">
        <f t="shared" si="104"/>
        <v>42393.039224220753</v>
      </c>
      <c r="J98" s="4">
        <f t="shared" si="105"/>
        <v>12136.628727671243</v>
      </c>
      <c r="K98" s="4">
        <f t="shared" si="76"/>
        <v>67442.846829474278</v>
      </c>
      <c r="L98" s="4">
        <f t="shared" si="77"/>
        <v>12388.328027357411</v>
      </c>
      <c r="M98" s="4">
        <f t="shared" si="78"/>
        <v>1959.9330354152119</v>
      </c>
      <c r="N98" s="11">
        <f t="shared" si="106"/>
        <v>1.5261156081982197E-2</v>
      </c>
      <c r="O98" s="11">
        <f t="shared" si="107"/>
        <v>2.3522796438265603E-2</v>
      </c>
      <c r="P98" s="11">
        <f t="shared" si="108"/>
        <v>1.7475861079855326E-2</v>
      </c>
      <c r="Q98" s="4">
        <f t="shared" si="109"/>
        <v>6628.7523213289296</v>
      </c>
      <c r="R98" s="4">
        <f t="shared" si="110"/>
        <v>13933.627335208215</v>
      </c>
      <c r="S98" s="4">
        <f t="shared" si="111"/>
        <v>4321.8306034299439</v>
      </c>
      <c r="T98" s="4">
        <f t="shared" si="112"/>
        <v>78.056034014453488</v>
      </c>
      <c r="U98" s="4">
        <f t="shared" si="113"/>
        <v>328.67724490126682</v>
      </c>
      <c r="V98" s="4">
        <f t="shared" si="114"/>
        <v>356.09811426267549</v>
      </c>
      <c r="W98" s="11">
        <f t="shared" si="115"/>
        <v>-1.219247815263802E-2</v>
      </c>
      <c r="X98" s="11">
        <f t="shared" si="116"/>
        <v>-1.3228699347321071E-2</v>
      </c>
      <c r="Y98" s="11">
        <f t="shared" si="117"/>
        <v>-1.2203590333800474E-2</v>
      </c>
      <c r="Z98" s="4">
        <f t="shared" si="134"/>
        <v>11200.340375161761</v>
      </c>
      <c r="AA98" s="4">
        <f t="shared" si="118"/>
        <v>30746.006131449096</v>
      </c>
      <c r="AB98" s="4">
        <f t="shared" si="119"/>
        <v>7163.1353857865424</v>
      </c>
      <c r="AC98" s="12">
        <f t="shared" si="120"/>
        <v>2.1699920790512537</v>
      </c>
      <c r="AD98" s="12">
        <f t="shared" si="121"/>
        <v>3.3570422864372618</v>
      </c>
      <c r="AE98" s="12">
        <f t="shared" si="122"/>
        <v>1.7162686049706499</v>
      </c>
      <c r="AF98" s="11">
        <f t="shared" si="123"/>
        <v>-2.9039671966837322E-3</v>
      </c>
      <c r="AG98" s="11">
        <f t="shared" si="124"/>
        <v>2.0567434751257441E-3</v>
      </c>
      <c r="AH98" s="11">
        <f t="shared" si="125"/>
        <v>8.257041531207765E-4</v>
      </c>
      <c r="AI98" s="1">
        <f t="shared" si="83"/>
        <v>143243.67413526241</v>
      </c>
      <c r="AJ98" s="1">
        <f t="shared" si="84"/>
        <v>65865.816562708205</v>
      </c>
      <c r="AK98" s="1">
        <f t="shared" si="85"/>
        <v>19155.147765531427</v>
      </c>
      <c r="AL98" s="17">
        <f t="shared" si="160"/>
        <v>25.484722157304258</v>
      </c>
      <c r="AM98" s="17">
        <f t="shared" si="160"/>
        <v>6.8468787314495918</v>
      </c>
      <c r="AN98" s="17">
        <f t="shared" si="160"/>
        <v>1.5616238088885726</v>
      </c>
      <c r="AO98" s="7">
        <f t="shared" si="162"/>
        <v>1.198318139333005E-2</v>
      </c>
      <c r="AP98" s="7">
        <f t="shared" si="162"/>
        <v>1.8453198851249349E-2</v>
      </c>
      <c r="AQ98" s="7">
        <f t="shared" si="162"/>
        <v>1.3357165076046701E-2</v>
      </c>
      <c r="AR98" s="1">
        <f t="shared" si="127"/>
        <v>84922.996729522492</v>
      </c>
      <c r="AS98" s="1">
        <f t="shared" si="128"/>
        <v>42393.039224220753</v>
      </c>
      <c r="AT98" s="1">
        <f t="shared" si="129"/>
        <v>12136.628727671243</v>
      </c>
      <c r="AU98" s="1">
        <f t="shared" si="89"/>
        <v>16984.599345904498</v>
      </c>
      <c r="AV98" s="1">
        <f t="shared" si="90"/>
        <v>8478.6078448441513</v>
      </c>
      <c r="AW98" s="1">
        <f t="shared" si="91"/>
        <v>2427.3257455342487</v>
      </c>
      <c r="AX98" s="1">
        <f t="shared" si="143"/>
        <v>53954.277463579427</v>
      </c>
      <c r="AY98" s="1">
        <f t="shared" si="144"/>
        <v>9910.6624218859288</v>
      </c>
      <c r="AZ98" s="1">
        <f t="shared" si="145"/>
        <v>1567.9464283321695</v>
      </c>
      <c r="BA98" s="1">
        <f t="shared" si="146"/>
        <v>10.895892253244529</v>
      </c>
      <c r="BB98" s="1">
        <f t="shared" si="147"/>
        <v>9.2013664688727239</v>
      </c>
      <c r="BC98" s="1">
        <f t="shared" si="148"/>
        <v>7.3575220347222121</v>
      </c>
      <c r="BD98" s="1">
        <f t="shared" si="149"/>
        <v>35248.437040466801</v>
      </c>
      <c r="BE98">
        <f t="shared" si="135"/>
        <v>0.21822387218499145</v>
      </c>
      <c r="BF98">
        <f t="shared" si="136"/>
        <v>0.3346263841173937</v>
      </c>
      <c r="BG98">
        <f t="shared" si="137"/>
        <v>2.453676962688749E-2</v>
      </c>
      <c r="BH98">
        <f t="shared" si="150"/>
        <v>0.26284876585190187</v>
      </c>
      <c r="BI98">
        <f t="shared" si="151"/>
        <v>4.7621658391411486E-3</v>
      </c>
      <c r="BJ98">
        <f t="shared" si="151"/>
        <v>1.1197481694748152E-2</v>
      </c>
      <c r="BK98">
        <f t="shared" si="151"/>
        <v>6.0205306372294847E-5</v>
      </c>
      <c r="BL98">
        <f t="shared" si="140"/>
        <v>404.41739398282749</v>
      </c>
      <c r="BM98">
        <f t="shared" si="141"/>
        <v>474.69528069795228</v>
      </c>
      <c r="BN98">
        <f t="shared" si="142"/>
        <v>0.73068945087624215</v>
      </c>
      <c r="BO98">
        <f t="shared" si="131"/>
        <v>243.14519996221406</v>
      </c>
      <c r="BP98">
        <f t="shared" si="132"/>
        <v>92.277542433959283</v>
      </c>
      <c r="BQ98">
        <f t="shared" si="133"/>
        <v>8.3146177504569074</v>
      </c>
      <c r="BR98" s="7">
        <f t="shared" si="158"/>
        <v>1.9795526992068213E-2</v>
      </c>
      <c r="BS98" s="7">
        <f t="shared" si="138"/>
        <v>0.3883370341369653</v>
      </c>
      <c r="BT98" s="7">
        <f t="shared" si="139"/>
        <v>0.17220180903244151</v>
      </c>
      <c r="BU98" s="8">
        <f>MAX((BU$3*climate!$I208+BU$4*climate!$I208^2+BU$5*climate!$I208^6)*(K98/K$66)^$BW$1,-99)</f>
        <v>3.1197338523487441</v>
      </c>
      <c r="BV98" s="8">
        <f>MAX((BV$3*climate!$I208+BV$4*climate!$I208^2+BV$5*climate!$I208^6)*(L98/L$66)^$BW$1,-99)</f>
        <v>1.2345708084696096</v>
      </c>
      <c r="BW98" s="8">
        <f>MAX((BW$3*climate!$I208+BW$4*climate!$I208^2+BW$5*climate!$I208^6)*(M98/M$66)^$BW$1,-99)</f>
        <v>0.10525650220329984</v>
      </c>
      <c r="BX98" s="8">
        <f>MAX((BX$3*climate!$M208+BX$4*climate!$M208^2+BX$5*climate!$M208^6)*(K98/K$66)^$BW$1,-99)</f>
        <v>3.1197325491556889</v>
      </c>
      <c r="BY98" s="8">
        <f>MAX((BY$3*climate!$M208+BY$4*climate!$M208^2+BY$5*climate!$M208^6)*(L98/L$66)^$BW$1,-99)</f>
        <v>1.2345689730573179</v>
      </c>
      <c r="BZ98" s="8">
        <f>MAX((BZ$3*climate!$M208+BZ$4*climate!$M208^2+BZ$5*climate!$M208^6)*(M98/M$66)^$BW$1,-99)</f>
        <v>0.10525418299865429</v>
      </c>
      <c r="CA98" s="8">
        <f t="shared" si="152"/>
        <v>1.3881838529518026E-3</v>
      </c>
      <c r="CB98" s="8">
        <f t="shared" si="153"/>
        <v>5.3908320029212814E-4</v>
      </c>
      <c r="CC98" s="8">
        <f t="shared" si="154"/>
        <v>2.3904777074792516E-4</v>
      </c>
      <c r="CD98" s="8">
        <f>MAX((CD$3*climate!$I208+CD$4*climate!$I208^2+CD$5*climate!$I208^6)*(K98/K$66)^$BW$1,-99)</f>
        <v>0.95238116692714514</v>
      </c>
      <c r="CE98" s="8">
        <f>MAX((CE$3*climate!$I208+CE$4*climate!$I208^2+CE$5*climate!$I208^6)*(L98/L$66)^$BW$1,-99)</f>
        <v>0.36239421112947501</v>
      </c>
      <c r="CF98" s="8">
        <f>MAX((CF$3*climate!$I208+CF$4*climate!$I208^2+CF$5*climate!$I208^6)*(M98/M$66)^$BW$1,-99)</f>
        <v>3.0080499103425046E-2</v>
      </c>
      <c r="CG98" s="8">
        <f>MAX((CG$3*climate!$M208+CG$4*climate!$M208^2+CG$5*climate!$M208^6)*(K98/K$66)^$BW$1,-99)</f>
        <v>0.9523826833653205</v>
      </c>
      <c r="CH98" s="8">
        <f>MAX((CH$3*climate!$M208+CH$4*climate!$M208^2+CH$5*climate!$M208^6)*(L98/L$66)^$BW$1,-99)</f>
        <v>0.36239457574540584</v>
      </c>
      <c r="CI98" s="8">
        <f>MAX((CI$3*climate!$M208+CI$4*climate!$M208^2+CI$5*climate!$M208^6)*(M98/M$66)^$BW$1,-99)</f>
        <v>3.008017955767333E-2</v>
      </c>
      <c r="CJ98" s="8">
        <f t="shared" si="155"/>
        <v>-8.6710704661308852E-5</v>
      </c>
      <c r="CK98" s="8">
        <f t="shared" si="156"/>
        <v>-3.367297787609901E-5</v>
      </c>
      <c r="CL98" s="8">
        <f t="shared" si="157"/>
        <v>-1.4931740205155143E-5</v>
      </c>
    </row>
    <row r="99" spans="1:90">
      <c r="A99">
        <f t="shared" si="92"/>
        <v>2053</v>
      </c>
      <c r="B99" s="4">
        <f t="shared" si="97"/>
        <v>1260.5378892687004</v>
      </c>
      <c r="C99" s="4">
        <f t="shared" si="98"/>
        <v>3429.3874684971788</v>
      </c>
      <c r="D99" s="4">
        <f t="shared" si="99"/>
        <v>6221.8253458011359</v>
      </c>
      <c r="E99" s="11">
        <f t="shared" si="100"/>
        <v>1.0747037044153628E-3</v>
      </c>
      <c r="F99" s="11">
        <f t="shared" si="101"/>
        <v>2.1545440030386327E-3</v>
      </c>
      <c r="G99" s="11">
        <f t="shared" si="102"/>
        <v>4.7568653077810028E-3</v>
      </c>
      <c r="H99" s="4">
        <f t="shared" si="103"/>
        <v>86296.146207454207</v>
      </c>
      <c r="I99" s="4">
        <f t="shared" si="104"/>
        <v>43472.894567387317</v>
      </c>
      <c r="J99" s="4">
        <f t="shared" si="105"/>
        <v>12404.925840571001</v>
      </c>
      <c r="K99" s="4">
        <f t="shared" si="76"/>
        <v>68459.779703661916</v>
      </c>
      <c r="L99" s="4">
        <f t="shared" si="77"/>
        <v>12676.577075858373</v>
      </c>
      <c r="M99" s="4">
        <f t="shared" si="78"/>
        <v>1993.7759662351491</v>
      </c>
      <c r="N99" s="11">
        <f t="shared" si="106"/>
        <v>1.5078439330399318E-2</v>
      </c>
      <c r="O99" s="11">
        <f t="shared" si="107"/>
        <v>2.3267792704908752E-2</v>
      </c>
      <c r="P99" s="11">
        <f t="shared" si="108"/>
        <v>1.72673913896082E-2</v>
      </c>
      <c r="Q99" s="4">
        <f t="shared" si="109"/>
        <v>6653.8071842906729</v>
      </c>
      <c r="R99" s="4">
        <f t="shared" si="110"/>
        <v>14099.532266169443</v>
      </c>
      <c r="S99" s="4">
        <f t="shared" si="111"/>
        <v>4363.4629170277094</v>
      </c>
      <c r="T99" s="4">
        <f t="shared" si="112"/>
        <v>77.104337525050695</v>
      </c>
      <c r="U99" s="4">
        <f t="shared" si="113"/>
        <v>324.32927244616212</v>
      </c>
      <c r="V99" s="4">
        <f t="shared" si="114"/>
        <v>351.75243875757491</v>
      </c>
      <c r="W99" s="11">
        <f t="shared" si="115"/>
        <v>-1.219247815263802E-2</v>
      </c>
      <c r="X99" s="11">
        <f t="shared" si="116"/>
        <v>-1.3228699347321071E-2</v>
      </c>
      <c r="Y99" s="11">
        <f t="shared" si="117"/>
        <v>-1.2203590333800474E-2</v>
      </c>
      <c r="Z99" s="4">
        <f t="shared" si="134"/>
        <v>11212.677570787913</v>
      </c>
      <c r="AA99" s="4">
        <f t="shared" si="118"/>
        <v>31187.380107121178</v>
      </c>
      <c r="AB99" s="4">
        <f t="shared" si="119"/>
        <v>7241.3969198873083</v>
      </c>
      <c r="AC99" s="12">
        <f t="shared" si="120"/>
        <v>2.1636904932366252</v>
      </c>
      <c r="AD99" s="12">
        <f t="shared" si="121"/>
        <v>3.3639468612556129</v>
      </c>
      <c r="AE99" s="12">
        <f t="shared" si="122"/>
        <v>1.7176857350856449</v>
      </c>
      <c r="AF99" s="11">
        <f t="shared" si="123"/>
        <v>-2.9039671966837322E-3</v>
      </c>
      <c r="AG99" s="11">
        <f t="shared" si="124"/>
        <v>2.0567434751257441E-3</v>
      </c>
      <c r="AH99" s="11">
        <f t="shared" si="125"/>
        <v>8.257041531207765E-4</v>
      </c>
      <c r="AI99" s="1">
        <f t="shared" si="83"/>
        <v>145903.90606764067</v>
      </c>
      <c r="AJ99" s="1">
        <f t="shared" si="84"/>
        <v>67757.84275128154</v>
      </c>
      <c r="AK99" s="1">
        <f t="shared" si="85"/>
        <v>19666.958734512533</v>
      </c>
      <c r="AL99" s="17">
        <f t="shared" ref="AL99:AN114" si="163">AL98*(1+AO99)</f>
        <v>25.787056325190157</v>
      </c>
      <c r="AM99" s="17">
        <f t="shared" si="163"/>
        <v>6.9719620780440019</v>
      </c>
      <c r="AN99" s="17">
        <f t="shared" si="163"/>
        <v>1.5822740872205618</v>
      </c>
      <c r="AO99" s="7">
        <f t="shared" si="162"/>
        <v>1.186334957939675E-2</v>
      </c>
      <c r="AP99" s="7">
        <f t="shared" si="162"/>
        <v>1.8268666862736857E-2</v>
      </c>
      <c r="AQ99" s="7">
        <f t="shared" si="162"/>
        <v>1.3223593425286234E-2</v>
      </c>
      <c r="AR99" s="1">
        <f t="shared" si="127"/>
        <v>86296.146207454207</v>
      </c>
      <c r="AS99" s="1">
        <f t="shared" si="128"/>
        <v>43472.894567387317</v>
      </c>
      <c r="AT99" s="1">
        <f t="shared" si="129"/>
        <v>12404.925840571001</v>
      </c>
      <c r="AU99" s="1">
        <f t="shared" si="89"/>
        <v>17259.229241490841</v>
      </c>
      <c r="AV99" s="1">
        <f t="shared" si="90"/>
        <v>8694.5789134774641</v>
      </c>
      <c r="AW99" s="1">
        <f t="shared" si="91"/>
        <v>2480.9851681142004</v>
      </c>
      <c r="AX99" s="1">
        <f t="shared" si="143"/>
        <v>54767.823762929533</v>
      </c>
      <c r="AY99" s="1">
        <f t="shared" si="144"/>
        <v>10141.2616606867</v>
      </c>
      <c r="AZ99" s="1">
        <f t="shared" si="145"/>
        <v>1595.0207729881192</v>
      </c>
      <c r="BA99" s="1">
        <f t="shared" si="146"/>
        <v>10.910858142880798</v>
      </c>
      <c r="BB99" s="1">
        <f t="shared" si="147"/>
        <v>9.2243676935359726</v>
      </c>
      <c r="BC99" s="1">
        <f t="shared" si="148"/>
        <v>7.374642038951138</v>
      </c>
      <c r="BD99" s="1">
        <f t="shared" si="149"/>
        <v>34411.643935817359</v>
      </c>
      <c r="BE99">
        <f t="shared" si="135"/>
        <v>0.21822387218499145</v>
      </c>
      <c r="BF99">
        <f t="shared" si="136"/>
        <v>0.3346263841173937</v>
      </c>
      <c r="BG99">
        <f t="shared" si="137"/>
        <v>2.453676962688749E-2</v>
      </c>
      <c r="BH99">
        <f t="shared" si="150"/>
        <v>0.26310015986074131</v>
      </c>
      <c r="BI99">
        <f t="shared" si="151"/>
        <v>4.7621658391411486E-3</v>
      </c>
      <c r="BJ99">
        <f t="shared" si="151"/>
        <v>1.1197481694748152E-2</v>
      </c>
      <c r="BK99">
        <f t="shared" si="151"/>
        <v>6.0205306372294847E-5</v>
      </c>
      <c r="BL99">
        <f t="shared" si="140"/>
        <v>410.95655951866843</v>
      </c>
      <c r="BM99">
        <f t="shared" si="141"/>
        <v>486.78694113603586</v>
      </c>
      <c r="BN99">
        <f t="shared" si="142"/>
        <v>0.74684236075717425</v>
      </c>
      <c r="BO99">
        <f t="shared" si="131"/>
        <v>247.95838733105791</v>
      </c>
      <c r="BP99">
        <f t="shared" si="132"/>
        <v>93.28887175668774</v>
      </c>
      <c r="BQ99">
        <f t="shared" si="133"/>
        <v>8.4065770998629645</v>
      </c>
      <c r="BR99" s="7">
        <f t="shared" si="158"/>
        <v>1.9514162316044414E-2</v>
      </c>
      <c r="BS99" s="7">
        <f t="shared" si="138"/>
        <v>0.37702624673491775</v>
      </c>
      <c r="BT99" s="7">
        <f t="shared" si="139"/>
        <v>0.16403366618054049</v>
      </c>
      <c r="BU99" s="8">
        <f>MAX((BU$3*climate!$I209+BU$4*climate!$I209^2+BU$5*climate!$I209^6)*(K99/K$66)^$BW$1,-99)</f>
        <v>3.0879354976361455</v>
      </c>
      <c r="BV99" s="8">
        <f>MAX((BV$3*climate!$I209+BV$4*climate!$I209^2+BV$5*climate!$I209^6)*(L99/L$66)^$BW$1,-99)</f>
        <v>1.199890586453948</v>
      </c>
      <c r="BW99" s="8">
        <f>MAX((BW$3*climate!$I209+BW$4*climate!$I209^2+BW$5*climate!$I209^6)*(M99/M$66)^$BW$1,-99)</f>
        <v>7.0209758199166583E-2</v>
      </c>
      <c r="BX99" s="8">
        <f>MAX((BX$3*climate!$M209+BX$4*climate!$M209^2+BX$5*climate!$M209^6)*(K99/K$66)^$BW$1,-99)</f>
        <v>3.087934056733181</v>
      </c>
      <c r="BY99" s="8">
        <f>MAX((BY$3*climate!$M209+BY$4*climate!$M209^2+BY$5*climate!$M209^6)*(L99/L$66)^$BW$1,-99)</f>
        <v>1.1998886589676645</v>
      </c>
      <c r="BZ99" s="8">
        <f>MAX((BZ$3*climate!$M209+BZ$4*climate!$M209^2+BZ$5*climate!$M209^6)*(M99/M$66)^$BW$1,-99)</f>
        <v>7.0207364168939634E-2</v>
      </c>
      <c r="CA99" s="8">
        <f t="shared" si="152"/>
        <v>1.5404214032064506E-3</v>
      </c>
      <c r="CB99" s="8">
        <f t="shared" si="153"/>
        <v>5.8077930004106341E-4</v>
      </c>
      <c r="CC99" s="8">
        <f t="shared" si="154"/>
        <v>2.5268097023092666E-4</v>
      </c>
      <c r="CD99" s="8">
        <f>MAX((CD$3*climate!$I209+CD$4*climate!$I209^2+CD$5*climate!$I209^6)*(K99/K$66)^$BW$1,-99)</f>
        <v>0.97097668962301142</v>
      </c>
      <c r="CE99" s="8">
        <f>MAX((CE$3*climate!$I209+CE$4*climate!$I209^2+CE$5*climate!$I209^6)*(L99/L$66)^$BW$1,-99)</f>
        <v>0.36544549015770872</v>
      </c>
      <c r="CF99" s="8">
        <f>MAX((CF$3*climate!$I209+CF$4*climate!$I209^2+CF$5*climate!$I209^6)*(M99/M$66)^$BW$1,-99)</f>
        <v>2.4963592279131575E-2</v>
      </c>
      <c r="CG99" s="8">
        <f>MAX((CG$3*climate!$M209+CG$4*climate!$M209^2+CG$5*climate!$M209^6)*(K99/K$66)^$BW$1,-99)</f>
        <v>0.97097818966122285</v>
      </c>
      <c r="CH99" s="8">
        <f>MAX((CH$3*climate!$M209+CH$4*climate!$M209^2+CH$5*climate!$M209^6)*(L99/L$66)^$BW$1,-99)</f>
        <v>0.36544582437702133</v>
      </c>
      <c r="CI99" s="8">
        <f>MAX((CI$3*climate!$M209+CI$4*climate!$M209^2+CI$5*climate!$M209^6)*(M99/M$66)^$BW$1,-99)</f>
        <v>2.4963231785029027E-2</v>
      </c>
      <c r="CJ99" s="8">
        <f t="shared" si="155"/>
        <v>-8.4079623795906943E-5</v>
      </c>
      <c r="CK99" s="8">
        <f t="shared" si="156"/>
        <v>-3.1700224986654671E-5</v>
      </c>
      <c r="CL99" s="8">
        <f t="shared" si="157"/>
        <v>-1.3791888942323229E-5</v>
      </c>
    </row>
    <row r="100" spans="1:90">
      <c r="A100">
        <f t="shared" si="92"/>
        <v>2054</v>
      </c>
      <c r="B100" s="4">
        <f t="shared" si="97"/>
        <v>1261.8248587708958</v>
      </c>
      <c r="C100" s="4">
        <f t="shared" si="98"/>
        <v>3436.4067963913076</v>
      </c>
      <c r="D100" s="4">
        <f t="shared" si="99"/>
        <v>6249.9419116827239</v>
      </c>
      <c r="E100" s="11">
        <f t="shared" si="100"/>
        <v>1.0209685191945946E-3</v>
      </c>
      <c r="F100" s="11">
        <f t="shared" si="101"/>
        <v>2.046816802886701E-3</v>
      </c>
      <c r="G100" s="11">
        <f t="shared" si="102"/>
        <v>4.5190220423919521E-3</v>
      </c>
      <c r="H100" s="4">
        <f t="shared" si="103"/>
        <v>87671.163287295814</v>
      </c>
      <c r="I100" s="4">
        <f t="shared" si="104"/>
        <v>44564.442713331431</v>
      </c>
      <c r="J100" s="4">
        <f t="shared" si="105"/>
        <v>12673.582486313635</v>
      </c>
      <c r="K100" s="4">
        <f t="shared" si="76"/>
        <v>69479.660887877544</v>
      </c>
      <c r="L100" s="4">
        <f t="shared" si="77"/>
        <v>12968.325740750523</v>
      </c>
      <c r="M100" s="4">
        <f t="shared" si="78"/>
        <v>2027.7920443746048</v>
      </c>
      <c r="N100" s="11">
        <f t="shared" si="106"/>
        <v>1.4897523606274055E-2</v>
      </c>
      <c r="O100" s="11">
        <f t="shared" si="107"/>
        <v>2.3014782551021851E-2</v>
      </c>
      <c r="P100" s="11">
        <f t="shared" si="108"/>
        <v>1.7061133605541512E-2</v>
      </c>
      <c r="Q100" s="4">
        <f t="shared" si="109"/>
        <v>6677.4079227272423</v>
      </c>
      <c r="R100" s="4">
        <f t="shared" si="110"/>
        <v>14262.351571312962</v>
      </c>
      <c r="S100" s="4">
        <f t="shared" si="111"/>
        <v>4403.5603865011617</v>
      </c>
      <c r="T100" s="4">
        <f t="shared" si="112"/>
        <v>76.164244574302884</v>
      </c>
      <c r="U100" s="4">
        <f t="shared" si="113"/>
        <v>320.03881801143643</v>
      </c>
      <c r="V100" s="4">
        <f t="shared" si="114"/>
        <v>347.45979609606223</v>
      </c>
      <c r="W100" s="11">
        <f t="shared" si="115"/>
        <v>-1.219247815263802E-2</v>
      </c>
      <c r="X100" s="11">
        <f t="shared" si="116"/>
        <v>-1.3228699347321071E-2</v>
      </c>
      <c r="Y100" s="11">
        <f t="shared" si="117"/>
        <v>-1.2203590333800474E-2</v>
      </c>
      <c r="Z100" s="4">
        <f t="shared" si="134"/>
        <v>11222.374091635833</v>
      </c>
      <c r="AA100" s="4">
        <f t="shared" si="118"/>
        <v>31623.630238290207</v>
      </c>
      <c r="AB100" s="4">
        <f t="shared" si="119"/>
        <v>7317.1903462736054</v>
      </c>
      <c r="AC100" s="12">
        <f t="shared" si="120"/>
        <v>2.1574072070204897</v>
      </c>
      <c r="AD100" s="12">
        <f t="shared" si="121"/>
        <v>3.37086563701317</v>
      </c>
      <c r="AE100" s="12">
        <f t="shared" si="122"/>
        <v>1.7191040353308615</v>
      </c>
      <c r="AF100" s="11">
        <f t="shared" si="123"/>
        <v>-2.9039671966837322E-3</v>
      </c>
      <c r="AG100" s="11">
        <f t="shared" si="124"/>
        <v>2.0567434751257441E-3</v>
      </c>
      <c r="AH100" s="11">
        <f t="shared" si="125"/>
        <v>8.257041531207765E-4</v>
      </c>
      <c r="AI100" s="1">
        <f t="shared" si="83"/>
        <v>148572.74470236743</v>
      </c>
      <c r="AJ100" s="1">
        <f t="shared" si="84"/>
        <v>69676.637389630851</v>
      </c>
      <c r="AK100" s="1">
        <f t="shared" si="85"/>
        <v>20181.24802917548</v>
      </c>
      <c r="AL100" s="17">
        <f t="shared" si="163"/>
        <v>26.089917980361392</v>
      </c>
      <c r="AM100" s="17">
        <f t="shared" si="163"/>
        <v>7.0980568461015885</v>
      </c>
      <c r="AN100" s="17">
        <f t="shared" si="163"/>
        <v>1.6029882029451648</v>
      </c>
      <c r="AO100" s="7">
        <f t="shared" si="162"/>
        <v>1.1744716083602781E-2</v>
      </c>
      <c r="AP100" s="7">
        <f t="shared" si="162"/>
        <v>1.8085980194109487E-2</v>
      </c>
      <c r="AQ100" s="7">
        <f t="shared" si="162"/>
        <v>1.3091357491033372E-2</v>
      </c>
      <c r="AR100" s="1">
        <f t="shared" si="127"/>
        <v>87671.163287295814</v>
      </c>
      <c r="AS100" s="1">
        <f t="shared" si="128"/>
        <v>44564.442713331431</v>
      </c>
      <c r="AT100" s="1">
        <f t="shared" si="129"/>
        <v>12673.582486313635</v>
      </c>
      <c r="AU100" s="1">
        <f t="shared" si="89"/>
        <v>17534.232657459164</v>
      </c>
      <c r="AV100" s="1">
        <f t="shared" si="90"/>
        <v>8912.8885426662873</v>
      </c>
      <c r="AW100" s="1">
        <f t="shared" si="91"/>
        <v>2534.716497262727</v>
      </c>
      <c r="AX100" s="1">
        <f t="shared" si="143"/>
        <v>55583.728710302043</v>
      </c>
      <c r="AY100" s="1">
        <f t="shared" si="144"/>
        <v>10374.660592600418</v>
      </c>
      <c r="AZ100" s="1">
        <f t="shared" si="145"/>
        <v>1622.2336354996835</v>
      </c>
      <c r="BA100" s="1">
        <f t="shared" si="146"/>
        <v>10.925645788313284</v>
      </c>
      <c r="BB100" s="1">
        <f t="shared" si="147"/>
        <v>9.2471216305975616</v>
      </c>
      <c r="BC100" s="1">
        <f t="shared" si="148"/>
        <v>7.3915592659174552</v>
      </c>
      <c r="BD100" s="1">
        <f t="shared" si="149"/>
        <v>33588.257715939289</v>
      </c>
      <c r="BE100">
        <f t="shared" si="135"/>
        <v>0.21822387218499145</v>
      </c>
      <c r="BF100">
        <f t="shared" si="136"/>
        <v>0.3346263841173937</v>
      </c>
      <c r="BG100">
        <f t="shared" si="137"/>
        <v>2.453676962688749E-2</v>
      </c>
      <c r="BH100">
        <f t="shared" si="150"/>
        <v>0.2633530672798301</v>
      </c>
      <c r="BI100">
        <f t="shared" si="151"/>
        <v>4.7621658391411486E-3</v>
      </c>
      <c r="BJ100">
        <f t="shared" si="151"/>
        <v>1.1197481694748152E-2</v>
      </c>
      <c r="BK100">
        <f t="shared" si="151"/>
        <v>6.0205306372294847E-5</v>
      </c>
      <c r="BL100">
        <f t="shared" si="140"/>
        <v>417.50461888452571</v>
      </c>
      <c r="BM100">
        <f t="shared" si="141"/>
        <v>499.00953151918134</v>
      </c>
      <c r="BN100">
        <f t="shared" si="142"/>
        <v>0.76301691642306269</v>
      </c>
      <c r="BO100">
        <f t="shared" si="131"/>
        <v>252.79708754906079</v>
      </c>
      <c r="BP100">
        <f t="shared" si="132"/>
        <v>94.311995257980868</v>
      </c>
      <c r="BQ100">
        <f t="shared" si="133"/>
        <v>8.4996770371676718</v>
      </c>
      <c r="BR100" s="7">
        <f t="shared" si="158"/>
        <v>1.9238556373173843E-2</v>
      </c>
      <c r="BS100" s="7">
        <f t="shared" si="138"/>
        <v>0.3660448997426386</v>
      </c>
      <c r="BT100" s="7">
        <f t="shared" si="139"/>
        <v>0.15629485724952455</v>
      </c>
      <c r="BU100" s="8">
        <f>MAX((BU$3*climate!$I210+BU$4*climate!$I210^2+BU$5*climate!$I210^6)*(K100/K$66)^$BW$1,-99)</f>
        <v>3.0544211925290803</v>
      </c>
      <c r="BV100" s="8">
        <f>MAX((BV$3*climate!$I210+BV$4*climate!$I210^2+BV$5*climate!$I210^6)*(L100/L$66)^$BW$1,-99)</f>
        <v>1.1642032667849294</v>
      </c>
      <c r="BW100" s="8">
        <f>MAX((BW$3*climate!$I210+BW$4*climate!$I210^2+BW$5*climate!$I210^6)*(M100/M$66)^$BW$1,-99)</f>
        <v>3.4304323270376968E-2</v>
      </c>
      <c r="BX100" s="8">
        <f>MAX((BX$3*climate!$M210+BX$4*climate!$M210^2+BX$5*climate!$M210^6)*(K100/K$66)^$BW$1,-99)</f>
        <v>3.0544196143942073</v>
      </c>
      <c r="BY100" s="8">
        <f>MAX((BY$3*climate!$M210+BY$4*climate!$M210^2+BY$5*climate!$M210^6)*(L100/L$66)^$BW$1,-99)</f>
        <v>1.1642012485531652</v>
      </c>
      <c r="BZ100" s="8">
        <f>MAX((BZ$3*climate!$M210+BZ$4*climate!$M210^2+BZ$5*climate!$M210^6)*(M100/M$66)^$BW$1,-99)</f>
        <v>3.4301855876642612E-2</v>
      </c>
      <c r="CA100" s="8">
        <f t="shared" si="152"/>
        <v>1.6962763815906888E-3</v>
      </c>
      <c r="CB100" s="8">
        <f t="shared" si="153"/>
        <v>6.2091331803516944E-4</v>
      </c>
      <c r="CC100" s="8">
        <f t="shared" si="154"/>
        <v>2.6511927491645675E-4</v>
      </c>
      <c r="CD100" s="8">
        <f>MAX((CD$3*climate!$I210+CD$4*climate!$I210^2+CD$5*climate!$I210^6)*(K100/K$66)^$BW$1,-99)</f>
        <v>0.9892271547678787</v>
      </c>
      <c r="CE100" s="8">
        <f>MAX((CE$3*climate!$I210+CE$4*climate!$I210^2+CE$5*climate!$I210^6)*(L100/L$66)^$BW$1,-99)</f>
        <v>0.36802438761619827</v>
      </c>
      <c r="CF100" s="8">
        <f>MAX((CF$3*climate!$I210+CF$4*climate!$I210^2+CF$5*climate!$I210^6)*(M100/M$66)^$BW$1,-99)</f>
        <v>1.9261496639219403E-2</v>
      </c>
      <c r="CG100" s="8">
        <f>MAX((CG$3*climate!$M210+CG$4*climate!$M210^2+CG$5*climate!$M210^6)*(K100/K$66)^$BW$1,-99)</f>
        <v>0.98922863413719786</v>
      </c>
      <c r="CH100" s="8">
        <f>MAX((CH$3*climate!$M210+CH$4*climate!$M210^2+CH$5*climate!$M210^6)*(L100/L$66)^$BW$1,-99)</f>
        <v>0.36802468849609066</v>
      </c>
      <c r="CI100" s="8">
        <f>MAX((CI$3*climate!$M210+CI$4*climate!$M210^2+CI$5*climate!$M210^6)*(M100/M$66)^$BW$1,-99)</f>
        <v>1.9261092586948827E-2</v>
      </c>
      <c r="CJ100" s="8">
        <f t="shared" si="155"/>
        <v>-8.0990838395971268E-5</v>
      </c>
      <c r="CK100" s="8">
        <f t="shared" si="156"/>
        <v>-2.9646283320725547E-5</v>
      </c>
      <c r="CL100" s="8">
        <f t="shared" si="157"/>
        <v>-1.2658451525617641E-5</v>
      </c>
    </row>
    <row r="101" spans="1:90">
      <c r="A101">
        <f t="shared" si="92"/>
        <v>2055</v>
      </c>
      <c r="B101" s="4">
        <f t="shared" si="97"/>
        <v>1263.048728055561</v>
      </c>
      <c r="C101" s="4">
        <f t="shared" si="98"/>
        <v>3443.0888068050945</v>
      </c>
      <c r="D101" s="4">
        <f t="shared" si="99"/>
        <v>6276.7733556821595</v>
      </c>
      <c r="E101" s="11">
        <f t="shared" si="100"/>
        <v>9.699200932348648E-4</v>
      </c>
      <c r="F101" s="11">
        <f t="shared" si="101"/>
        <v>1.9444759627423658E-3</v>
      </c>
      <c r="G101" s="11">
        <f t="shared" si="102"/>
        <v>4.2930709402723543E-3</v>
      </c>
      <c r="H101" s="4">
        <f t="shared" si="103"/>
        <v>89047.826886294744</v>
      </c>
      <c r="I101" s="4">
        <f t="shared" si="104"/>
        <v>45667.527254139422</v>
      </c>
      <c r="J101" s="4">
        <f t="shared" si="105"/>
        <v>12942.548229282987</v>
      </c>
      <c r="K101" s="4">
        <f t="shared" si="76"/>
        <v>70502.289348236111</v>
      </c>
      <c r="L101" s="4">
        <f t="shared" si="77"/>
        <v>13263.534522804006</v>
      </c>
      <c r="M101" s="4">
        <f t="shared" si="78"/>
        <v>2061.9747593031248</v>
      </c>
      <c r="N101" s="11">
        <f t="shared" si="106"/>
        <v>1.4718385888624619E-2</v>
      </c>
      <c r="O101" s="11">
        <f t="shared" si="107"/>
        <v>2.2763831504158283E-2</v>
      </c>
      <c r="P101" s="11">
        <f t="shared" si="108"/>
        <v>1.6857110680233767E-2</v>
      </c>
      <c r="Q101" s="4">
        <f t="shared" si="109"/>
        <v>6699.5679032234393</v>
      </c>
      <c r="R101" s="4">
        <f t="shared" si="110"/>
        <v>14422.038956951808</v>
      </c>
      <c r="S101" s="4">
        <f t="shared" si="111"/>
        <v>4442.1354378662936</v>
      </c>
      <c r="T101" s="4">
        <f t="shared" si="112"/>
        <v>75.235613686318516</v>
      </c>
      <c r="U101" s="4">
        <f t="shared" si="113"/>
        <v>315.80512070849113</v>
      </c>
      <c r="V101" s="4">
        <f t="shared" si="114"/>
        <v>343.21953908704006</v>
      </c>
      <c r="W101" s="11">
        <f t="shared" si="115"/>
        <v>-1.219247815263802E-2</v>
      </c>
      <c r="X101" s="11">
        <f t="shared" si="116"/>
        <v>-1.3228699347321071E-2</v>
      </c>
      <c r="Y101" s="11">
        <f t="shared" si="117"/>
        <v>-1.2203590333800474E-2</v>
      </c>
      <c r="Z101" s="4">
        <f t="shared" si="134"/>
        <v>11229.47432085822</v>
      </c>
      <c r="AA101" s="4">
        <f t="shared" si="118"/>
        <v>32054.608011868684</v>
      </c>
      <c r="AB101" s="4">
        <f t="shared" si="119"/>
        <v>7390.5280611820626</v>
      </c>
      <c r="AC101" s="12">
        <f t="shared" si="120"/>
        <v>2.1511421672614133</v>
      </c>
      <c r="AD101" s="12">
        <f t="shared" si="121"/>
        <v>3.3777986429176226</v>
      </c>
      <c r="AE101" s="12">
        <f t="shared" si="122"/>
        <v>1.7205235066724809</v>
      </c>
      <c r="AF101" s="11">
        <f t="shared" si="123"/>
        <v>-2.9039671966837322E-3</v>
      </c>
      <c r="AG101" s="11">
        <f t="shared" si="124"/>
        <v>2.0567434751257441E-3</v>
      </c>
      <c r="AH101" s="11">
        <f t="shared" si="125"/>
        <v>8.257041531207765E-4</v>
      </c>
      <c r="AI101" s="1">
        <f t="shared" si="83"/>
        <v>151249.70288958985</v>
      </c>
      <c r="AJ101" s="1">
        <f t="shared" si="84"/>
        <v>71621.862193334047</v>
      </c>
      <c r="AK101" s="1">
        <f t="shared" si="85"/>
        <v>20697.839723520658</v>
      </c>
      <c r="AL101" s="17">
        <f t="shared" si="163"/>
        <v>26.393272472891983</v>
      </c>
      <c r="AM101" s="17">
        <f t="shared" si="163"/>
        <v>7.2251484084814921</v>
      </c>
      <c r="AN101" s="17">
        <f t="shared" si="163"/>
        <v>1.6237636416476424</v>
      </c>
      <c r="AO101" s="7">
        <f t="shared" si="162"/>
        <v>1.1627268922766753E-2</v>
      </c>
      <c r="AP101" s="7">
        <f t="shared" si="162"/>
        <v>1.7905120392168392E-2</v>
      </c>
      <c r="AQ101" s="7">
        <f t="shared" si="162"/>
        <v>1.2960443916123037E-2</v>
      </c>
      <c r="AR101" s="1">
        <f t="shared" si="127"/>
        <v>89047.826886294744</v>
      </c>
      <c r="AS101" s="1">
        <f t="shared" si="128"/>
        <v>45667.527254139422</v>
      </c>
      <c r="AT101" s="1">
        <f t="shared" si="129"/>
        <v>12942.548229282987</v>
      </c>
      <c r="AU101" s="1">
        <f t="shared" si="89"/>
        <v>17809.56537725895</v>
      </c>
      <c r="AV101" s="1">
        <f t="shared" si="90"/>
        <v>9133.5054508278845</v>
      </c>
      <c r="AW101" s="1">
        <f t="shared" si="91"/>
        <v>2588.5096458565977</v>
      </c>
      <c r="AX101" s="1">
        <f t="shared" si="143"/>
        <v>56401.831478588887</v>
      </c>
      <c r="AY101" s="1">
        <f t="shared" si="144"/>
        <v>10610.827618243206</v>
      </c>
      <c r="AZ101" s="1">
        <f t="shared" si="145"/>
        <v>1649.5798074424999</v>
      </c>
      <c r="BA101" s="1">
        <f t="shared" si="146"/>
        <v>10.940256909983539</v>
      </c>
      <c r="BB101" s="1">
        <f t="shared" si="147"/>
        <v>9.2696302321703552</v>
      </c>
      <c r="BC101" s="1">
        <f t="shared" si="148"/>
        <v>7.4082758723066524</v>
      </c>
      <c r="BD101" s="1">
        <f t="shared" si="149"/>
        <v>32778.541159291133</v>
      </c>
      <c r="BE101">
        <f t="shared" si="135"/>
        <v>0.21822387218499145</v>
      </c>
      <c r="BF101">
        <f t="shared" si="136"/>
        <v>0.3346263841173937</v>
      </c>
      <c r="BG101">
        <f t="shared" si="137"/>
        <v>2.453676962688749E-2</v>
      </c>
      <c r="BH101">
        <f t="shared" si="150"/>
        <v>0.26360728820276386</v>
      </c>
      <c r="BI101">
        <f t="shared" si="151"/>
        <v>4.7621658391411486E-3</v>
      </c>
      <c r="BJ101">
        <f t="shared" si="151"/>
        <v>1.1197481694748152E-2</v>
      </c>
      <c r="BK101">
        <f t="shared" si="151"/>
        <v>6.0205306372294847E-5</v>
      </c>
      <c r="BL101">
        <f t="shared" si="140"/>
        <v>424.06051924766751</v>
      </c>
      <c r="BM101">
        <f t="shared" si="141"/>
        <v>511.3613004726385</v>
      </c>
      <c r="BN101">
        <f t="shared" si="142"/>
        <v>0.77921008138218439</v>
      </c>
      <c r="BO101">
        <f t="shared" si="131"/>
        <v>257.66053856884758</v>
      </c>
      <c r="BP101">
        <f t="shared" si="132"/>
        <v>95.347037224582422</v>
      </c>
      <c r="BQ101">
        <f t="shared" si="133"/>
        <v>8.5939278400088899</v>
      </c>
      <c r="BR101" s="7">
        <f t="shared" si="158"/>
        <v>1.896852719607911E-2</v>
      </c>
      <c r="BS101" s="7">
        <f t="shared" si="138"/>
        <v>0.35538339780838696</v>
      </c>
      <c r="BT101" s="7">
        <f t="shared" si="139"/>
        <v>0.14896026866357023</v>
      </c>
      <c r="BU101" s="8">
        <f>MAX((BU$3*climate!$I211+BU$4*climate!$I211^2+BU$5*climate!$I211^6)*(K101/K$66)^$BW$1,-99)</f>
        <v>3.0191916648924182</v>
      </c>
      <c r="BV101" s="8">
        <f>MAX((BV$3*climate!$I211+BV$4*climate!$I211^2+BV$5*climate!$I211^6)*(L101/L$66)^$BW$1,-99)</f>
        <v>1.1275122431263422</v>
      </c>
      <c r="BW101" s="8">
        <f>MAX((BW$3*climate!$I211+BW$4*climate!$I211^2+BW$5*climate!$I211^6)*(M101/M$66)^$BW$1,-99)</f>
        <v>-2.4616680022315368E-3</v>
      </c>
      <c r="BX101" s="8">
        <f>MAX((BX$3*climate!$M211+BX$4*climate!$M211^2+BX$5*climate!$M211^6)*(K101/K$66)^$BW$1,-99)</f>
        <v>3.0191899502034225</v>
      </c>
      <c r="BY101" s="8">
        <f>MAX((BY$3*climate!$M211+BY$4*climate!$M211^2+BY$5*climate!$M211^6)*(L101/L$66)^$BW$1,-99)</f>
        <v>1.1275101355580959</v>
      </c>
      <c r="BZ101" s="8">
        <f>MAX((BZ$3*climate!$M211+BZ$4*climate!$M211^2+BZ$5*climate!$M211^6)*(M101/M$66)^$BW$1,-99)</f>
        <v>-2.4642072706902969E-3</v>
      </c>
      <c r="CA101" s="8">
        <f t="shared" si="152"/>
        <v>1.8555393334573338E-3</v>
      </c>
      <c r="CB101" s="8">
        <f t="shared" si="153"/>
        <v>6.594278730911768E-4</v>
      </c>
      <c r="CC101" s="8">
        <f t="shared" si="154"/>
        <v>2.7640163762762649E-4</v>
      </c>
      <c r="CD101" s="8">
        <f>MAX((CD$3*climate!$I211+CD$4*climate!$I211^2+CD$5*climate!$I211^6)*(K101/K$66)^$BW$1,-99)</f>
        <v>1.0070898506926731</v>
      </c>
      <c r="CE101" s="8">
        <f>MAX((CE$3*climate!$I211+CE$4*climate!$I211^2+CE$5*climate!$I211^6)*(L101/L$66)^$BW$1,-99)</f>
        <v>0.37009555603019489</v>
      </c>
      <c r="CF101" s="8">
        <f>MAX((CF$3*climate!$I211+CF$4*climate!$I211^2+CF$5*climate!$I211^6)*(M101/M$66)^$BW$1,-99)</f>
        <v>1.2935262307840383E-2</v>
      </c>
      <c r="CG101" s="8">
        <f>MAX((CG$3*climate!$M211+CG$4*climate!$M211^2+CG$5*climate!$M211^6)*(K101/K$66)^$BW$1,-99)</f>
        <v>1.0070913050680426</v>
      </c>
      <c r="CH101" s="8">
        <f>MAX((CH$3*climate!$M211+CH$4*climate!$M211^2+CH$5*climate!$M211^6)*(L101/L$66)^$BW$1,-99)</f>
        <v>0.37009582057780965</v>
      </c>
      <c r="CI101" s="8">
        <f>MAX((CI$3*climate!$M211+CI$4*climate!$M211^2+CI$5*climate!$M211^6)*(M101/M$66)^$BW$1,-99)</f>
        <v>1.2934812010998836E-2</v>
      </c>
      <c r="CJ101" s="8">
        <f t="shared" si="155"/>
        <v>-7.7434069871421966E-5</v>
      </c>
      <c r="CK101" s="8">
        <f t="shared" si="156"/>
        <v>-2.7518782857037984E-5</v>
      </c>
      <c r="CL101" s="8">
        <f t="shared" si="157"/>
        <v>-1.1534599851760686E-5</v>
      </c>
    </row>
    <row r="102" spans="1:90">
      <c r="A102">
        <f t="shared" si="92"/>
        <v>2056</v>
      </c>
      <c r="B102" s="4">
        <f t="shared" si="97"/>
        <v>1264.2125315786329</v>
      </c>
      <c r="C102" s="4">
        <f t="shared" si="98"/>
        <v>3449.4490600563936</v>
      </c>
      <c r="D102" s="4">
        <f t="shared" si="99"/>
        <v>6302.3726573095164</v>
      </c>
      <c r="E102" s="11">
        <f t="shared" si="100"/>
        <v>9.214240885731215E-4</v>
      </c>
      <c r="F102" s="11">
        <f t="shared" si="101"/>
        <v>1.8472521646052474E-3</v>
      </c>
      <c r="G102" s="11">
        <f t="shared" si="102"/>
        <v>4.0784173932587363E-3</v>
      </c>
      <c r="H102" s="4">
        <f t="shared" si="103"/>
        <v>90425.915626159127</v>
      </c>
      <c r="I102" s="4">
        <f t="shared" si="104"/>
        <v>46781.990156700755</v>
      </c>
      <c r="J102" s="4">
        <f t="shared" si="105"/>
        <v>13211.775018706292</v>
      </c>
      <c r="K102" s="4">
        <f t="shared" si="76"/>
        <v>71527.463434683334</v>
      </c>
      <c r="L102" s="4">
        <f t="shared" si="77"/>
        <v>13562.162925790803</v>
      </c>
      <c r="M102" s="4">
        <f t="shared" si="78"/>
        <v>2096.3176468759307</v>
      </c>
      <c r="N102" s="11">
        <f t="shared" si="106"/>
        <v>1.454100421311888E-2</v>
      </c>
      <c r="O102" s="11">
        <f t="shared" si="107"/>
        <v>2.2514994210130368E-2</v>
      </c>
      <c r="P102" s="11">
        <f t="shared" si="108"/>
        <v>1.6655338489406368E-2</v>
      </c>
      <c r="Q102" s="4">
        <f t="shared" si="109"/>
        <v>6720.3007873693723</v>
      </c>
      <c r="R102" s="4">
        <f t="shared" si="110"/>
        <v>14578.551349452062</v>
      </c>
      <c r="S102" s="4">
        <f t="shared" si="111"/>
        <v>4479.201672076415</v>
      </c>
      <c r="T102" s="4">
        <f t="shared" si="112"/>
        <v>74.318305110147762</v>
      </c>
      <c r="U102" s="4">
        <f t="shared" si="113"/>
        <v>311.62742971429407</v>
      </c>
      <c r="V102" s="4">
        <f t="shared" si="114"/>
        <v>339.03102843746598</v>
      </c>
      <c r="W102" s="11">
        <f t="shared" si="115"/>
        <v>-1.219247815263802E-2</v>
      </c>
      <c r="X102" s="11">
        <f t="shared" si="116"/>
        <v>-1.3228699347321071E-2</v>
      </c>
      <c r="Y102" s="11">
        <f t="shared" si="117"/>
        <v>-1.2203590333800474E-2</v>
      </c>
      <c r="Z102" s="4">
        <f t="shared" si="134"/>
        <v>11234.02277065246</v>
      </c>
      <c r="AA102" s="4">
        <f t="shared" si="118"/>
        <v>32480.171372303932</v>
      </c>
      <c r="AB102" s="4">
        <f t="shared" si="119"/>
        <v>7461.4247024853685</v>
      </c>
      <c r="AC102" s="12">
        <f t="shared" si="120"/>
        <v>2.144895320972283</v>
      </c>
      <c r="AD102" s="12">
        <f t="shared" si="121"/>
        <v>3.3847459082367322</v>
      </c>
      <c r="AE102" s="12">
        <f t="shared" si="122"/>
        <v>1.7219441500774824</v>
      </c>
      <c r="AF102" s="11">
        <f t="shared" si="123"/>
        <v>-2.9039671966837322E-3</v>
      </c>
      <c r="AG102" s="11">
        <f t="shared" si="124"/>
        <v>2.0567434751257441E-3</v>
      </c>
      <c r="AH102" s="11">
        <f t="shared" si="125"/>
        <v>8.257041531207765E-4</v>
      </c>
      <c r="AI102" s="1">
        <f t="shared" si="83"/>
        <v>153934.29797788983</v>
      </c>
      <c r="AJ102" s="1">
        <f t="shared" si="84"/>
        <v>73593.181424828537</v>
      </c>
      <c r="AK102" s="1">
        <f t="shared" si="85"/>
        <v>21216.565397025188</v>
      </c>
      <c r="AL102" s="17">
        <f t="shared" si="163"/>
        <v>26.697085332918213</v>
      </c>
      <c r="AM102" s="17">
        <f t="shared" si="163"/>
        <v>7.353221889065586</v>
      </c>
      <c r="AN102" s="17">
        <f t="shared" si="163"/>
        <v>1.6445978922821503</v>
      </c>
      <c r="AO102" s="7">
        <f t="shared" si="162"/>
        <v>1.1510996233539086E-2</v>
      </c>
      <c r="AP102" s="7">
        <f t="shared" si="162"/>
        <v>1.7726069188246707E-2</v>
      </c>
      <c r="AQ102" s="7">
        <f t="shared" si="162"/>
        <v>1.2830839476961807E-2</v>
      </c>
      <c r="AR102" s="1">
        <f t="shared" si="127"/>
        <v>90425.915626159127</v>
      </c>
      <c r="AS102" s="1">
        <f t="shared" si="128"/>
        <v>46781.990156700755</v>
      </c>
      <c r="AT102" s="1">
        <f t="shared" si="129"/>
        <v>13211.775018706292</v>
      </c>
      <c r="AU102" s="1">
        <f t="shared" si="89"/>
        <v>18085.183125231826</v>
      </c>
      <c r="AV102" s="1">
        <f t="shared" si="90"/>
        <v>9356.3980313401516</v>
      </c>
      <c r="AW102" s="1">
        <f t="shared" si="91"/>
        <v>2642.3550037412588</v>
      </c>
      <c r="AX102" s="1">
        <f t="shared" si="143"/>
        <v>57221.970747746673</v>
      </c>
      <c r="AY102" s="1">
        <f t="shared" si="144"/>
        <v>10849.730340632643</v>
      </c>
      <c r="AZ102" s="1">
        <f t="shared" si="145"/>
        <v>1677.0541175007445</v>
      </c>
      <c r="BA102" s="1">
        <f t="shared" si="146"/>
        <v>10.954693207600425</v>
      </c>
      <c r="BB102" s="1">
        <f t="shared" si="147"/>
        <v>9.2918955052618415</v>
      </c>
      <c r="BC102" s="1">
        <f t="shared" si="148"/>
        <v>7.424794031726349</v>
      </c>
      <c r="BD102" s="1">
        <f t="shared" si="149"/>
        <v>31982.711475816919</v>
      </c>
      <c r="BE102">
        <f t="shared" si="135"/>
        <v>0.21822387218499145</v>
      </c>
      <c r="BF102">
        <f t="shared" si="136"/>
        <v>0.3346263841173937</v>
      </c>
      <c r="BG102">
        <f t="shared" si="137"/>
        <v>2.453676962688749E-2</v>
      </c>
      <c r="BH102">
        <f t="shared" si="150"/>
        <v>0.26386263253306019</v>
      </c>
      <c r="BI102">
        <f t="shared" si="151"/>
        <v>4.7621658391411486E-3</v>
      </c>
      <c r="BJ102">
        <f t="shared" si="151"/>
        <v>1.1197481694748152E-2</v>
      </c>
      <c r="BK102">
        <f t="shared" si="151"/>
        <v>6.0205306372294847E-5</v>
      </c>
      <c r="BL102">
        <f t="shared" si="140"/>
        <v>430.62320636795477</v>
      </c>
      <c r="BM102">
        <f t="shared" si="141"/>
        <v>523.84047842354494</v>
      </c>
      <c r="BN102">
        <f t="shared" si="142"/>
        <v>0.7954189627230438</v>
      </c>
      <c r="BO102">
        <f t="shared" si="131"/>
        <v>262.54797950204716</v>
      </c>
      <c r="BP102">
        <f t="shared" si="132"/>
        <v>96.39412322375226</v>
      </c>
      <c r="BQ102">
        <f t="shared" si="133"/>
        <v>8.6893399832416041</v>
      </c>
      <c r="BR102" s="7">
        <f t="shared" si="158"/>
        <v>1.8703898589415457E-2</v>
      </c>
      <c r="BS102" s="7">
        <f t="shared" si="138"/>
        <v>0.34503242505668635</v>
      </c>
      <c r="BT102" s="7">
        <f t="shared" si="139"/>
        <v>0.14200642326395149</v>
      </c>
      <c r="BU102" s="8">
        <f>MAX((BU$3*climate!$I212+BU$4*climate!$I212^2+BU$5*climate!$I212^6)*(K102/K$66)^$BW$1,-99)</f>
        <v>2.9822474886219927</v>
      </c>
      <c r="BV102" s="8">
        <f>MAX((BV$3*climate!$I212+BV$4*climate!$I212^2+BV$5*climate!$I212^6)*(L102/L$66)^$BW$1,-99)</f>
        <v>1.0898209870190985</v>
      </c>
      <c r="BW102" s="8">
        <f>MAX((BW$3*climate!$I212+BW$4*climate!$I212^2+BW$5*climate!$I212^6)*(M102/M$66)^$BW$1,-99)</f>
        <v>-4.0089625847403394E-2</v>
      </c>
      <c r="BX102" s="8">
        <f>MAX((BX$3*climate!$M212+BX$4*climate!$M212^2+BX$5*climate!$M212^6)*(K102/K$66)^$BW$1,-99)</f>
        <v>2.9822456382394842</v>
      </c>
      <c r="BY102" s="8">
        <f>MAX((BY$3*climate!$M212+BY$4*climate!$M212^2+BY$5*climate!$M212^6)*(L102/L$66)^$BW$1,-99)</f>
        <v>1.0898187915943316</v>
      </c>
      <c r="BZ102" s="8">
        <f>MAX((BZ$3*climate!$M212+BZ$4*climate!$M212^2+BZ$5*climate!$M212^6)*(M102/M$66)^$BW$1,-99)</f>
        <v>-4.0092235479715674E-2</v>
      </c>
      <c r="CA102" s="8">
        <f t="shared" si="152"/>
        <v>2.018004075856737E-3</v>
      </c>
      <c r="CB102" s="8">
        <f t="shared" si="153"/>
        <v>6.962768400671272E-4</v>
      </c>
      <c r="CC102" s="8">
        <f t="shared" si="154"/>
        <v>2.8656954094449105E-4</v>
      </c>
      <c r="CD102" s="8">
        <f>MAX((CD$3*climate!$I212+CD$4*climate!$I212^2+CD$5*climate!$I212^6)*(K102/K$66)^$BW$1,-99)</f>
        <v>1.0245193040930021</v>
      </c>
      <c r="CE102" s="8">
        <f>MAX((CE$3*climate!$I212+CE$4*climate!$I212^2+CE$5*climate!$I212^6)*(L102/L$66)^$BW$1,-99)</f>
        <v>0.37162176046686779</v>
      </c>
      <c r="CF102" s="8">
        <f>MAX((CF$3*climate!$I212+CF$4*climate!$I212^2+CF$5*climate!$I212^6)*(M102/M$66)^$BW$1,-99)</f>
        <v>5.9440418827986568E-3</v>
      </c>
      <c r="CG102" s="8">
        <f>MAX((CG$3*climate!$M212+CG$4*climate!$M212^2+CG$5*climate!$M212^6)*(K102/K$66)^$BW$1,-99)</f>
        <v>1.0245207290916105</v>
      </c>
      <c r="CH102" s="8">
        <f>MAX((CH$3*climate!$M212+CH$4*climate!$M212^2+CH$5*climate!$M212^6)*(L102/L$66)^$BW$1,-99)</f>
        <v>0.37162198563849186</v>
      </c>
      <c r="CI102" s="8">
        <f>MAX((CI$3*climate!$M212+CI$4*climate!$M212^2+CI$5*climate!$M212^6)*(M102/M$66)^$BW$1,-99)</f>
        <v>5.9435425778552858E-3</v>
      </c>
      <c r="CJ102" s="8">
        <f t="shared" si="155"/>
        <v>-7.3399317331149239E-5</v>
      </c>
      <c r="CK102" s="8">
        <f t="shared" si="156"/>
        <v>-2.5325144456271688E-5</v>
      </c>
      <c r="CL102" s="8">
        <f t="shared" si="157"/>
        <v>-1.042317452421227E-5</v>
      </c>
    </row>
    <row r="103" spans="1:90">
      <c r="A103">
        <f t="shared" si="92"/>
        <v>2057</v>
      </c>
      <c r="B103" s="4">
        <f t="shared" si="97"/>
        <v>1265.3191636643219</v>
      </c>
      <c r="C103" s="4">
        <f t="shared" si="98"/>
        <v>3455.5024621871344</v>
      </c>
      <c r="D103" s="4">
        <f t="shared" si="99"/>
        <v>6326.791178260667</v>
      </c>
      <c r="E103" s="11">
        <f t="shared" si="100"/>
        <v>8.7535288414446535E-4</v>
      </c>
      <c r="F103" s="11">
        <f t="shared" si="101"/>
        <v>1.7548895563749849E-3</v>
      </c>
      <c r="G103" s="11">
        <f t="shared" si="102"/>
        <v>3.8744965235957994E-3</v>
      </c>
      <c r="H103" s="4">
        <f t="shared" si="103"/>
        <v>91805.207917196109</v>
      </c>
      <c r="I103" s="4">
        <f t="shared" si="104"/>
        <v>47907.671681929482</v>
      </c>
      <c r="J103" s="4">
        <f t="shared" si="105"/>
        <v>13481.217034077319</v>
      </c>
      <c r="K103" s="4">
        <f t="shared" si="76"/>
        <v>72554.981030502458</v>
      </c>
      <c r="L103" s="4">
        <f t="shared" si="77"/>
        <v>13864.169453262864</v>
      </c>
      <c r="M103" s="4">
        <f t="shared" si="78"/>
        <v>2130.8142870907136</v>
      </c>
      <c r="N103" s="11">
        <f t="shared" si="106"/>
        <v>1.4365357674921864E-2</v>
      </c>
      <c r="O103" s="11">
        <f t="shared" si="107"/>
        <v>2.2268315837567831E-2</v>
      </c>
      <c r="P103" s="11">
        <f t="shared" si="108"/>
        <v>1.6455826847707078E-2</v>
      </c>
      <c r="Q103" s="4">
        <f t="shared" si="109"/>
        <v>6739.6205218841451</v>
      </c>
      <c r="R103" s="4">
        <f t="shared" si="110"/>
        <v>14731.84877880446</v>
      </c>
      <c r="S103" s="4">
        <f t="shared" si="111"/>
        <v>4514.7737451656694</v>
      </c>
      <c r="T103" s="4">
        <f t="shared" si="112"/>
        <v>73.412180798751194</v>
      </c>
      <c r="U103" s="4">
        <f t="shared" si="113"/>
        <v>307.50500413822522</v>
      </c>
      <c r="V103" s="4">
        <f t="shared" si="114"/>
        <v>334.89363265596808</v>
      </c>
      <c r="W103" s="11">
        <f t="shared" si="115"/>
        <v>-1.219247815263802E-2</v>
      </c>
      <c r="X103" s="11">
        <f t="shared" si="116"/>
        <v>-1.3228699347321071E-2</v>
      </c>
      <c r="Y103" s="11">
        <f t="shared" si="117"/>
        <v>-1.2203590333800474E-2</v>
      </c>
      <c r="Z103" s="4">
        <f t="shared" si="134"/>
        <v>11236.064059025055</v>
      </c>
      <c r="AA103" s="4">
        <f t="shared" si="118"/>
        <v>32900.184510661944</v>
      </c>
      <c r="AB103" s="4">
        <f t="shared" si="119"/>
        <v>7529.8969417791432</v>
      </c>
      <c r="AC103" s="12">
        <f t="shared" si="120"/>
        <v>2.1386666153198592</v>
      </c>
      <c r="AD103" s="12">
        <f t="shared" si="121"/>
        <v>3.3917074622984567</v>
      </c>
      <c r="AE103" s="12">
        <f t="shared" si="122"/>
        <v>1.7233659665136434</v>
      </c>
      <c r="AF103" s="11">
        <f t="shared" si="123"/>
        <v>-2.9039671966837322E-3</v>
      </c>
      <c r="AG103" s="11">
        <f t="shared" si="124"/>
        <v>2.0567434751257441E-3</v>
      </c>
      <c r="AH103" s="11">
        <f t="shared" si="125"/>
        <v>8.257041531207765E-4</v>
      </c>
      <c r="AI103" s="1">
        <f t="shared" si="83"/>
        <v>156626.05130533269</v>
      </c>
      <c r="AJ103" s="1">
        <f t="shared" si="84"/>
        <v>75590.261313685842</v>
      </c>
      <c r="AK103" s="1">
        <f t="shared" si="85"/>
        <v>21737.263861063926</v>
      </c>
      <c r="AL103" s="17">
        <f t="shared" si="163"/>
        <v>27.001322281144773</v>
      </c>
      <c r="AM103" s="17">
        <f t="shared" si="163"/>
        <v>7.4822621718280713</v>
      </c>
      <c r="AN103" s="17">
        <f t="shared" si="163"/>
        <v>1.6654884481265722</v>
      </c>
      <c r="AO103" s="7">
        <f t="shared" si="162"/>
        <v>1.1395886271203696E-2</v>
      </c>
      <c r="AP103" s="7">
        <f t="shared" si="162"/>
        <v>1.754880849636424E-2</v>
      </c>
      <c r="AQ103" s="7">
        <f t="shared" si="162"/>
        <v>1.2702531082192188E-2</v>
      </c>
      <c r="AR103" s="1">
        <f t="shared" si="127"/>
        <v>91805.207917196109</v>
      </c>
      <c r="AS103" s="1">
        <f t="shared" si="128"/>
        <v>47907.671681929482</v>
      </c>
      <c r="AT103" s="1">
        <f t="shared" si="129"/>
        <v>13481.217034077319</v>
      </c>
      <c r="AU103" s="1">
        <f t="shared" si="89"/>
        <v>18361.041583439222</v>
      </c>
      <c r="AV103" s="1">
        <f t="shared" si="90"/>
        <v>9581.5343363858974</v>
      </c>
      <c r="AW103" s="1">
        <f t="shared" si="91"/>
        <v>2696.2434068154639</v>
      </c>
      <c r="AX103" s="1">
        <f t="shared" si="143"/>
        <v>58043.984824401967</v>
      </c>
      <c r="AY103" s="1">
        <f t="shared" si="144"/>
        <v>11091.335562610289</v>
      </c>
      <c r="AZ103" s="1">
        <f t="shared" si="145"/>
        <v>1704.6514296725709</v>
      </c>
      <c r="BA103" s="1">
        <f t="shared" si="146"/>
        <v>10.968956361161048</v>
      </c>
      <c r="BB103" s="1">
        <f t="shared" si="147"/>
        <v>9.3139195025442518</v>
      </c>
      <c r="BC103" s="1">
        <f t="shared" si="148"/>
        <v>7.4411159287421578</v>
      </c>
      <c r="BD103" s="1">
        <f t="shared" si="149"/>
        <v>31200.943555990918</v>
      </c>
      <c r="BE103">
        <f t="shared" si="135"/>
        <v>0.21822387218499145</v>
      </c>
      <c r="BF103">
        <f t="shared" si="136"/>
        <v>0.3346263841173937</v>
      </c>
      <c r="BG103">
        <f t="shared" si="137"/>
        <v>2.453676962688749E-2</v>
      </c>
      <c r="BH103">
        <f t="shared" si="150"/>
        <v>0.26411891961677625</v>
      </c>
      <c r="BI103">
        <f t="shared" si="151"/>
        <v>4.7621658391411486E-3</v>
      </c>
      <c r="BJ103">
        <f t="shared" si="151"/>
        <v>1.1197481694748152E-2</v>
      </c>
      <c r="BK103">
        <f t="shared" si="151"/>
        <v>6.0205306372294847E-5</v>
      </c>
      <c r="BL103">
        <f t="shared" si="140"/>
        <v>437.19162499852183</v>
      </c>
      <c r="BM103">
        <f t="shared" si="141"/>
        <v>536.44527669640979</v>
      </c>
      <c r="BN103">
        <f t="shared" si="142"/>
        <v>0.81164080180802511</v>
      </c>
      <c r="BO103">
        <f t="shared" si="131"/>
        <v>267.45865028550935</v>
      </c>
      <c r="BP103">
        <f t="shared" si="132"/>
        <v>97.453380185221206</v>
      </c>
      <c r="BQ103">
        <f t="shared" si="133"/>
        <v>8.78592414246428</v>
      </c>
      <c r="BR103" s="7">
        <f t="shared" si="158"/>
        <v>1.8444500193407265E-2</v>
      </c>
      <c r="BS103" s="7">
        <f t="shared" si="138"/>
        <v>0.33498293694823916</v>
      </c>
      <c r="BT103" s="7">
        <f t="shared" si="139"/>
        <v>0.13541136202026202</v>
      </c>
      <c r="BU103" s="8">
        <f>MAX((BU$3*climate!$I213+BU$4*climate!$I213^2+BU$5*climate!$I213^6)*(K103/K$66)^$BW$1,-99)</f>
        <v>2.9435892478440944</v>
      </c>
      <c r="BV103" s="8">
        <f>MAX((BV$3*climate!$I213+BV$4*climate!$I213^2+BV$5*climate!$I213^6)*(L103/L$66)^$BW$1,-99)</f>
        <v>1.0511331376978448</v>
      </c>
      <c r="BW103" s="8">
        <f>MAX((BW$3*climate!$I213+BW$4*climate!$I213^2+BW$5*climate!$I213^6)*(M103/M$66)^$BW$1,-99)</f>
        <v>-7.8580464047885615E-2</v>
      </c>
      <c r="BX103" s="8">
        <f>MAX((BX$3*climate!$M213+BX$4*climate!$M213^2+BX$5*climate!$M213^6)*(K103/K$66)^$BW$1,-99)</f>
        <v>2.9435872627957833</v>
      </c>
      <c r="BY103" s="8">
        <f>MAX((BY$3*climate!$M213+BY$4*climate!$M213^2+BY$5*climate!$M213^6)*(L103/L$66)^$BW$1,-99)</f>
        <v>1.051130855958778</v>
      </c>
      <c r="BZ103" s="8">
        <f>MAX((BZ$3*climate!$M213+BZ$4*climate!$M213^2+BZ$5*climate!$M213^6)*(M103/M$66)^$BW$1,-99)</f>
        <v>-7.8583142515290791E-2</v>
      </c>
      <c r="CA103" s="8">
        <f t="shared" si="152"/>
        <v>2.1834677333037707E-3</v>
      </c>
      <c r="CB103" s="8">
        <f t="shared" si="153"/>
        <v>7.3142443403381165E-4</v>
      </c>
      <c r="CC103" s="8">
        <f t="shared" si="154"/>
        <v>2.9566633969395784E-4</v>
      </c>
      <c r="CD103" s="8">
        <f>MAX((CD$3*climate!$I213+CD$4*climate!$I213^2+CD$5*climate!$I213^6)*(K103/K$66)^$BW$1,-99)</f>
        <v>1.041467256225572</v>
      </c>
      <c r="CE103" s="8">
        <f>MAX((CE$3*climate!$I213+CE$4*climate!$I213^2+CE$5*climate!$I213^6)*(L103/L$66)^$BW$1,-99)</f>
        <v>0.37256386530696167</v>
      </c>
      <c r="CF103" s="8">
        <f>MAX((CF$3*climate!$I213+CF$4*climate!$I213^2+CF$5*climate!$I213^6)*(M103/M$66)^$BW$1,-99)</f>
        <v>-1.7549388383428731E-3</v>
      </c>
      <c r="CG103" s="8">
        <f>MAX((CG$3*climate!$M213+CG$4*climate!$M213^2+CG$5*climate!$M213^6)*(K103/K$66)^$BW$1,-99)</f>
        <v>1.0414686474054187</v>
      </c>
      <c r="CH103" s="8">
        <f>MAX((CH$3*climate!$M213+CH$4*climate!$M213^2+CH$5*climate!$M213^6)*(L103/L$66)^$BW$1,-99)</f>
        <v>0.37256404800739856</v>
      </c>
      <c r="CI103" s="8">
        <f>MAX((CI$3*climate!$M213+CI$4*climate!$M213^2+CI$5*climate!$M213^6)*(M103/M$66)^$BW$1,-99)</f>
        <v>-1.755489992413717E-3</v>
      </c>
      <c r="CJ103" s="8">
        <f t="shared" si="155"/>
        <v>-6.8876883155594048E-5</v>
      </c>
      <c r="CK103" s="8">
        <f t="shared" si="156"/>
        <v>-2.3072580607301598E-5</v>
      </c>
      <c r="CL103" s="8">
        <f t="shared" si="157"/>
        <v>-9.3267125598094327E-6</v>
      </c>
    </row>
    <row r="104" spans="1:90">
      <c r="A104">
        <f t="shared" si="92"/>
        <v>2058</v>
      </c>
      <c r="B104" s="4">
        <f t="shared" si="97"/>
        <v>1266.3713844046349</v>
      </c>
      <c r="C104" s="4">
        <f t="shared" si="98"/>
        <v>3461.2632861109082</v>
      </c>
      <c r="D104" s="4">
        <f t="shared" si="99"/>
        <v>6350.0786521650707</v>
      </c>
      <c r="E104" s="11">
        <f t="shared" si="100"/>
        <v>8.3158523993724209E-4</v>
      </c>
      <c r="F104" s="11">
        <f t="shared" si="101"/>
        <v>1.6671450785562356E-3</v>
      </c>
      <c r="G104" s="11">
        <f t="shared" si="102"/>
        <v>3.6807716974160093E-3</v>
      </c>
      <c r="H104" s="4">
        <f t="shared" si="103"/>
        <v>93185.482054633787</v>
      </c>
      <c r="I104" s="4">
        <f t="shared" si="104"/>
        <v>49044.41031836933</v>
      </c>
      <c r="J104" s="4">
        <f t="shared" si="105"/>
        <v>13750.830538543494</v>
      </c>
      <c r="K104" s="4">
        <f t="shared" si="76"/>
        <v>73584.639705392212</v>
      </c>
      <c r="L104" s="4">
        <f t="shared" si="77"/>
        <v>14169.511610160076</v>
      </c>
      <c r="M104" s="4">
        <f t="shared" si="78"/>
        <v>2165.4583024503363</v>
      </c>
      <c r="N104" s="11">
        <f t="shared" si="106"/>
        <v>1.4191426422630826E-2</v>
      </c>
      <c r="O104" s="11">
        <f t="shared" si="107"/>
        <v>2.2023833301125118E-2</v>
      </c>
      <c r="P104" s="11">
        <f t="shared" si="108"/>
        <v>1.6258580379111098E-2</v>
      </c>
      <c r="Q104" s="4">
        <f t="shared" si="109"/>
        <v>6757.5413296229372</v>
      </c>
      <c r="R104" s="4">
        <f t="shared" si="110"/>
        <v>14881.894270432056</v>
      </c>
      <c r="S104" s="4">
        <f t="shared" si="111"/>
        <v>4548.8672571555162</v>
      </c>
      <c r="T104" s="4">
        <f t="shared" si="112"/>
        <v>72.517104388224908</v>
      </c>
      <c r="U104" s="4">
        <f t="shared" si="113"/>
        <v>303.43711289068392</v>
      </c>
      <c r="V104" s="4">
        <f t="shared" si="114"/>
        <v>330.80672795763638</v>
      </c>
      <c r="W104" s="11">
        <f t="shared" si="115"/>
        <v>-1.219247815263802E-2</v>
      </c>
      <c r="X104" s="11">
        <f t="shared" si="116"/>
        <v>-1.3228699347321071E-2</v>
      </c>
      <c r="Y104" s="11">
        <f t="shared" si="117"/>
        <v>-1.2203590333800474E-2</v>
      </c>
      <c r="Z104" s="4">
        <f t="shared" si="134"/>
        <v>11235.642888666773</v>
      </c>
      <c r="AA104" s="4">
        <f t="shared" si="118"/>
        <v>33314.517671087982</v>
      </c>
      <c r="AB104" s="4">
        <f t="shared" si="119"/>
        <v>7595.9632910096943</v>
      </c>
      <c r="AC104" s="12">
        <f t="shared" si="120"/>
        <v>2.1324559976243278</v>
      </c>
      <c r="AD104" s="12">
        <f t="shared" si="121"/>
        <v>3.3986833344910745</v>
      </c>
      <c r="AE104" s="12">
        <f t="shared" si="122"/>
        <v>1.7247889569495407</v>
      </c>
      <c r="AF104" s="11">
        <f t="shared" si="123"/>
        <v>-2.9039671966837322E-3</v>
      </c>
      <c r="AG104" s="11">
        <f t="shared" si="124"/>
        <v>2.0567434751257441E-3</v>
      </c>
      <c r="AH104" s="11">
        <f t="shared" si="125"/>
        <v>8.257041531207765E-4</v>
      </c>
      <c r="AI104" s="1">
        <f t="shared" si="83"/>
        <v>159324.48775823865</v>
      </c>
      <c r="AJ104" s="1">
        <f t="shared" si="84"/>
        <v>77612.769518703164</v>
      </c>
      <c r="AK104" s="1">
        <f t="shared" si="85"/>
        <v>22259.780881773</v>
      </c>
      <c r="AL104" s="17">
        <f t="shared" si="163"/>
        <v>27.305949239053938</v>
      </c>
      <c r="AM104" s="17">
        <f t="shared" si="163"/>
        <v>7.6122539099413427</v>
      </c>
      <c r="AN104" s="17">
        <f t="shared" si="163"/>
        <v>1.6864328077181385</v>
      </c>
      <c r="AO104" s="7">
        <f t="shared" si="162"/>
        <v>1.128192740849166E-2</v>
      </c>
      <c r="AP104" s="7">
        <f t="shared" si="162"/>
        <v>1.7373320411400599E-2</v>
      </c>
      <c r="AQ104" s="7">
        <f t="shared" si="162"/>
        <v>1.2575505771370267E-2</v>
      </c>
      <c r="AR104" s="1">
        <f t="shared" si="127"/>
        <v>93185.482054633787</v>
      </c>
      <c r="AS104" s="1">
        <f t="shared" si="128"/>
        <v>49044.41031836933</v>
      </c>
      <c r="AT104" s="1">
        <f t="shared" si="129"/>
        <v>13750.830538543494</v>
      </c>
      <c r="AU104" s="1">
        <f t="shared" si="89"/>
        <v>18637.096410926759</v>
      </c>
      <c r="AV104" s="1">
        <f t="shared" si="90"/>
        <v>9808.8820636738656</v>
      </c>
      <c r="AW104" s="1">
        <f t="shared" si="91"/>
        <v>2750.1661077086992</v>
      </c>
      <c r="AX104" s="1">
        <f t="shared" si="143"/>
        <v>58867.711764313768</v>
      </c>
      <c r="AY104" s="1">
        <f t="shared" si="144"/>
        <v>11335.60928812806</v>
      </c>
      <c r="AZ104" s="1">
        <f t="shared" si="145"/>
        <v>1732.3666419602689</v>
      </c>
      <c r="BA104" s="1">
        <f t="shared" si="146"/>
        <v>10.983048031966957</v>
      </c>
      <c r="BB104" s="1">
        <f t="shared" si="147"/>
        <v>9.3357043143093552</v>
      </c>
      <c r="BC104" s="1">
        <f t="shared" si="148"/>
        <v>7.4572437537638745</v>
      </c>
      <c r="BD104" s="1">
        <f t="shared" si="149"/>
        <v>30433.373069425568</v>
      </c>
      <c r="BE104">
        <f t="shared" si="135"/>
        <v>0.21822387218499145</v>
      </c>
      <c r="BF104">
        <f t="shared" si="136"/>
        <v>0.3346263841173937</v>
      </c>
      <c r="BG104">
        <f t="shared" si="137"/>
        <v>2.453676962688749E-2</v>
      </c>
      <c r="BH104">
        <f t="shared" si="150"/>
        <v>0.2643759778840688</v>
      </c>
      <c r="BI104">
        <f t="shared" si="151"/>
        <v>4.7621658391411486E-3</v>
      </c>
      <c r="BJ104">
        <f t="shared" si="151"/>
        <v>1.1197481694748152E-2</v>
      </c>
      <c r="BK104">
        <f t="shared" si="151"/>
        <v>6.0205306372294847E-5</v>
      </c>
      <c r="BL104">
        <f t="shared" si="140"/>
        <v>443.76471934447756</v>
      </c>
      <c r="BM104">
        <f t="shared" si="141"/>
        <v>549.173886769658</v>
      </c>
      <c r="BN104">
        <f t="shared" si="142"/>
        <v>0.82787296544651923</v>
      </c>
      <c r="BO104">
        <f t="shared" si="131"/>
        <v>272.39179141242886</v>
      </c>
      <c r="BP104">
        <f t="shared" si="132"/>
        <v>98.524936473857451</v>
      </c>
      <c r="BQ104">
        <f t="shared" si="133"/>
        <v>8.8836911969268328</v>
      </c>
      <c r="BR104" s="7">
        <f t="shared" si="158"/>
        <v>1.8190167503750576E-2</v>
      </c>
      <c r="BS104" s="7">
        <f t="shared" si="138"/>
        <v>0.3252261523769312</v>
      </c>
      <c r="BT104" s="7">
        <f t="shared" si="139"/>
        <v>0.1291545351187236</v>
      </c>
      <c r="BU104" s="8">
        <f>MAX((BU$3*climate!$I214+BU$4*climate!$I214^2+BU$5*climate!$I214^6)*(K104/K$66)^$BW$1,-99)</f>
        <v>2.9032176838814538</v>
      </c>
      <c r="BV104" s="8">
        <f>MAX((BV$3*climate!$I214+BV$4*climate!$I214^2+BV$5*climate!$I214^6)*(L104/L$66)^$BW$1,-99)</f>
        <v>1.0114525811951043</v>
      </c>
      <c r="BW104" s="8">
        <f>MAX((BW$3*climate!$I214+BW$4*climate!$I214^2+BW$5*climate!$I214^6)*(M104/M$66)^$BW$1,-99)</f>
        <v>-0.11793456381085424</v>
      </c>
      <c r="BX104" s="8">
        <f>MAX((BX$3*climate!$M214+BX$4*climate!$M214^2+BX$5*climate!$M214^6)*(K104/K$66)^$BW$1,-99)</f>
        <v>2.9032155653475415</v>
      </c>
      <c r="BY104" s="8">
        <f>MAX((BY$3*climate!$M214+BY$4*climate!$M214^2+BY$5*climate!$M214^6)*(L104/L$66)^$BW$1,-99)</f>
        <v>1.0114502147382214</v>
      </c>
      <c r="BZ104" s="8">
        <f>MAX((BZ$3*climate!$M214+BZ$4*climate!$M214^2+BZ$5*climate!$M214^6)*(M104/M$66)^$BW$1,-99)</f>
        <v>-0.11793730957052741</v>
      </c>
      <c r="CA104" s="8">
        <f t="shared" si="152"/>
        <v>2.3517307983196749E-3</v>
      </c>
      <c r="CB104" s="8">
        <f t="shared" si="153"/>
        <v>7.6484435896383661E-4</v>
      </c>
      <c r="CC104" s="8">
        <f t="shared" si="154"/>
        <v>3.0373669798136236E-4</v>
      </c>
      <c r="CD104" s="8">
        <f>MAX((CD$3*climate!$I214+CD$4*climate!$I214^2+CD$5*climate!$I214^6)*(K104/K$66)^$BW$1,-99)</f>
        <v>1.0578826422820011</v>
      </c>
      <c r="CE104" s="8">
        <f>MAX((CE$3*climate!$I214+CE$4*climate!$I214^2+CE$5*climate!$I214^6)*(L104/L$66)^$BW$1,-99)</f>
        <v>0.37288082402007849</v>
      </c>
      <c r="CF104" s="8">
        <f>MAX((CF$3*climate!$I214+CF$4*climate!$I214^2+CF$5*climate!$I214^6)*(M104/M$66)^$BW$1,-99)</f>
        <v>-1.0206406564116694E-2</v>
      </c>
      <c r="CG104" s="8">
        <f>MAX((CG$3*climate!$M214+CG$4*climate!$M214^2+CG$5*climate!$M214^6)*(K104/K$66)^$BW$1,-99)</f>
        <v>1.0578839951406711</v>
      </c>
      <c r="CH104" s="8">
        <f>MAX((CH$3*climate!$M214+CH$4*climate!$M214^2+CH$5*climate!$M214^6)*(L104/L$66)^$BW$1,-99)</f>
        <v>0.37288096110220242</v>
      </c>
      <c r="CI104" s="8">
        <f>MAX((CI$3*climate!$M214+CI$4*climate!$M214^2+CI$5*climate!$M214^6)*(M104/M$66)^$BW$1,-99)</f>
        <v>-1.0207012486020494E-2</v>
      </c>
      <c r="CJ104" s="8">
        <f t="shared" si="155"/>
        <v>-6.3857400669265014E-5</v>
      </c>
      <c r="CK104" s="8">
        <f t="shared" si="156"/>
        <v>-2.0768096720457132E-5</v>
      </c>
      <c r="CL104" s="8">
        <f t="shared" si="157"/>
        <v>-8.2474728973289915E-6</v>
      </c>
    </row>
    <row r="105" spans="1:90">
      <c r="A105">
        <f t="shared" si="92"/>
        <v>2059</v>
      </c>
      <c r="B105" s="4">
        <f t="shared" si="97"/>
        <v>1267.3718253686072</v>
      </c>
      <c r="C105" s="4">
        <f t="shared" si="98"/>
        <v>3466.7451927612838</v>
      </c>
      <c r="D105" s="4">
        <f t="shared" si="99"/>
        <v>6372.2831824553632</v>
      </c>
      <c r="E105" s="11">
        <f t="shared" si="100"/>
        <v>7.9000597794037992E-4</v>
      </c>
      <c r="F105" s="11">
        <f t="shared" si="101"/>
        <v>1.5837878246284238E-3</v>
      </c>
      <c r="G105" s="11">
        <f t="shared" si="102"/>
        <v>3.4967331125452085E-3</v>
      </c>
      <c r="H105" s="4">
        <f t="shared" si="103"/>
        <v>94566.51632586644</v>
      </c>
      <c r="I105" s="4">
        <f t="shared" si="104"/>
        <v>50192.042729493041</v>
      </c>
      <c r="J105" s="4">
        <f t="shared" si="105"/>
        <v>14020.573740141765</v>
      </c>
      <c r="K105" s="4">
        <f t="shared" si="76"/>
        <v>74616.23687141882</v>
      </c>
      <c r="L105" s="4">
        <f t="shared" si="77"/>
        <v>14478.145908818517</v>
      </c>
      <c r="M105" s="4">
        <f t="shared" si="78"/>
        <v>2200.2433568464498</v>
      </c>
      <c r="N105" s="11">
        <f t="shared" si="106"/>
        <v>1.4019191643212192E-2</v>
      </c>
      <c r="O105" s="11">
        <f t="shared" si="107"/>
        <v>2.1781576327382979E-2</v>
      </c>
      <c r="P105" s="11">
        <f t="shared" si="108"/>
        <v>1.6063599265223605E-2</v>
      </c>
      <c r="Q105" s="4">
        <f t="shared" si="109"/>
        <v>6774.0777013109764</v>
      </c>
      <c r="R105" s="4">
        <f t="shared" si="110"/>
        <v>15028.653744500427</v>
      </c>
      <c r="S105" s="4">
        <f t="shared" si="111"/>
        <v>4581.4986492360222</v>
      </c>
      <c r="T105" s="4">
        <f t="shared" si="112"/>
        <v>71.632941177278909</v>
      </c>
      <c r="U105" s="4">
        <f t="shared" si="113"/>
        <v>299.42303455343392</v>
      </c>
      <c r="V105" s="4">
        <f t="shared" si="114"/>
        <v>326.76969816997644</v>
      </c>
      <c r="W105" s="11">
        <f t="shared" si="115"/>
        <v>-1.219247815263802E-2</v>
      </c>
      <c r="X105" s="11">
        <f t="shared" si="116"/>
        <v>-1.3228699347321071E-2</v>
      </c>
      <c r="Y105" s="11">
        <f t="shared" si="117"/>
        <v>-1.2203590333800474E-2</v>
      </c>
      <c r="Z105" s="4">
        <f t="shared" si="134"/>
        <v>11232.804027631881</v>
      </c>
      <c r="AA105" s="4">
        <f t="shared" si="118"/>
        <v>33723.046973122488</v>
      </c>
      <c r="AB105" s="4">
        <f t="shared" si="119"/>
        <v>7659.6439228787149</v>
      </c>
      <c r="AC105" s="12">
        <f t="shared" si="120"/>
        <v>2.1262634153588551</v>
      </c>
      <c r="AD105" s="12">
        <f t="shared" si="121"/>
        <v>3.4056735542633074</v>
      </c>
      <c r="AE105" s="12">
        <f t="shared" si="122"/>
        <v>1.7262131223545507</v>
      </c>
      <c r="AF105" s="11">
        <f t="shared" si="123"/>
        <v>-2.9039671966837322E-3</v>
      </c>
      <c r="AG105" s="11">
        <f t="shared" si="124"/>
        <v>2.0567434751257441E-3</v>
      </c>
      <c r="AH105" s="11">
        <f t="shared" si="125"/>
        <v>8.257041531207765E-4</v>
      </c>
      <c r="AI105" s="1">
        <f t="shared" si="83"/>
        <v>162029.13539334154</v>
      </c>
      <c r="AJ105" s="1">
        <f t="shared" si="84"/>
        <v>79660.374630506718</v>
      </c>
      <c r="AK105" s="1">
        <f t="shared" si="85"/>
        <v>22783.968901304397</v>
      </c>
      <c r="AL105" s="17">
        <f t="shared" si="163"/>
        <v>27.610932338817552</v>
      </c>
      <c r="AM105" s="17">
        <f t="shared" si="163"/>
        <v>7.7431815349093869</v>
      </c>
      <c r="AN105" s="17">
        <f t="shared" si="163"/>
        <v>1.7074284757695612</v>
      </c>
      <c r="AO105" s="7">
        <f t="shared" si="162"/>
        <v>1.1169108134406743E-2</v>
      </c>
      <c r="AP105" s="7">
        <f t="shared" si="162"/>
        <v>1.7199587207286593E-2</v>
      </c>
      <c r="AQ105" s="7">
        <f t="shared" si="162"/>
        <v>1.2449750713656563E-2</v>
      </c>
      <c r="AR105" s="1">
        <f t="shared" si="127"/>
        <v>94566.51632586644</v>
      </c>
      <c r="AS105" s="1">
        <f t="shared" si="128"/>
        <v>50192.042729493041</v>
      </c>
      <c r="AT105" s="1">
        <f t="shared" si="129"/>
        <v>14020.573740141765</v>
      </c>
      <c r="AU105" s="1">
        <f t="shared" si="89"/>
        <v>18913.30326517329</v>
      </c>
      <c r="AV105" s="1">
        <f t="shared" si="90"/>
        <v>10038.408545898608</v>
      </c>
      <c r="AW105" s="1">
        <f t="shared" si="91"/>
        <v>2804.114748028353</v>
      </c>
      <c r="AX105" s="1">
        <f t="shared" si="143"/>
        <v>59692.989497135044</v>
      </c>
      <c r="AY105" s="1">
        <f t="shared" si="144"/>
        <v>11582.516727054814</v>
      </c>
      <c r="AZ105" s="1">
        <f t="shared" si="145"/>
        <v>1760.1946854771597</v>
      </c>
      <c r="BA105" s="1">
        <f t="shared" si="146"/>
        <v>10.996969863626676</v>
      </c>
      <c r="BB105" s="1">
        <f t="shared" si="147"/>
        <v>9.3572520614559433</v>
      </c>
      <c r="BC105" s="1">
        <f t="shared" si="148"/>
        <v>7.4731796986630021</v>
      </c>
      <c r="BD105" s="1">
        <f t="shared" si="149"/>
        <v>29680.099412812437</v>
      </c>
      <c r="BE105">
        <f t="shared" si="135"/>
        <v>0.21822387218499145</v>
      </c>
      <c r="BF105">
        <f t="shared" si="136"/>
        <v>0.3346263841173937</v>
      </c>
      <c r="BG105">
        <f t="shared" si="137"/>
        <v>2.453676962688749E-2</v>
      </c>
      <c r="BH105">
        <f t="shared" si="150"/>
        <v>0.26463364449979826</v>
      </c>
      <c r="BI105">
        <f t="shared" si="151"/>
        <v>4.7621658391411486E-3</v>
      </c>
      <c r="BJ105">
        <f t="shared" si="151"/>
        <v>1.1197481694748152E-2</v>
      </c>
      <c r="BK105">
        <f t="shared" si="151"/>
        <v>6.0205306372294847E-5</v>
      </c>
      <c r="BL105">
        <f t="shared" si="140"/>
        <v>450.3414335736249</v>
      </c>
      <c r="BM105">
        <f t="shared" si="141"/>
        <v>562.02447968551542</v>
      </c>
      <c r="BN105">
        <f t="shared" si="142"/>
        <v>0.84411293754058681</v>
      </c>
      <c r="BO105">
        <f t="shared" si="131"/>
        <v>277.34664372486765</v>
      </c>
      <c r="BP105">
        <f t="shared" si="132"/>
        <v>99.608921954307263</v>
      </c>
      <c r="BQ105">
        <f t="shared" si="133"/>
        <v>8.9826522319422466</v>
      </c>
      <c r="BR105" s="7">
        <f t="shared" si="158"/>
        <v>1.7940741853988751E-2</v>
      </c>
      <c r="BS105" s="7">
        <f t="shared" si="138"/>
        <v>0.31575354599702055</v>
      </c>
      <c r="BT105" s="7">
        <f t="shared" si="139"/>
        <v>0.12321670162801013</v>
      </c>
      <c r="BU105" s="8">
        <f>MAX((BU$3*climate!$I215+BU$4*climate!$I215^2+BU$5*climate!$I215^6)*(K105/K$66)^$BW$1,-99)</f>
        <v>2.8611338263571011</v>
      </c>
      <c r="BV105" s="8">
        <f>MAX((BV$3*climate!$I215+BV$4*climate!$I215^2+BV$5*climate!$I215^6)*(L105/L$66)^$BW$1,-99)</f>
        <v>0.97078351942983787</v>
      </c>
      <c r="BW105" s="8">
        <f>MAX((BW$3*climate!$I215+BW$4*climate!$I215^2+BW$5*climate!$I215^6)*(M105/M$66)^$BW$1,-99)</f>
        <v>-0.15815174277776242</v>
      </c>
      <c r="BX105" s="8">
        <f>MAX((BX$3*climate!$M215+BX$4*climate!$M215^2+BX$5*climate!$M215^6)*(K105/K$66)^$BW$1,-99)</f>
        <v>2.8611315756567066</v>
      </c>
      <c r="BY105" s="8">
        <f>MAX((BY$3*climate!$M215+BY$4*climate!$M215^2+BY$5*climate!$M215^6)*(L105/L$66)^$BW$1,-99)</f>
        <v>0.97078106989855451</v>
      </c>
      <c r="BZ105" s="8">
        <f>MAX((BZ$3*climate!$M215+BZ$4*climate!$M215^2+BZ$5*climate!$M215^6)*(M105/M$66)^$BW$1,-99)</f>
        <v>-0.1581545542762971</v>
      </c>
      <c r="CA105" s="8">
        <f t="shared" si="152"/>
        <v>2.5225971812701128E-3</v>
      </c>
      <c r="CB105" s="8">
        <f t="shared" si="153"/>
        <v>7.965190051081269E-4</v>
      </c>
      <c r="CC105" s="8">
        <f t="shared" si="154"/>
        <v>3.1082610421221887E-4</v>
      </c>
      <c r="CD105" s="8">
        <f>MAX((CD$3*climate!$I215+CD$4*climate!$I215^2+CD$5*climate!$I215^6)*(K105/K$66)^$BW$1,-99)</f>
        <v>1.073711574735724</v>
      </c>
      <c r="CE105" s="8">
        <f>MAX((CE$3*climate!$I215+CE$4*climate!$I215^2+CE$5*climate!$I215^6)*(L105/L$66)^$BW$1,-99)</f>
        <v>0.37252967233442857</v>
      </c>
      <c r="CF105" s="8">
        <f>MAX((CF$3*climate!$I215+CF$4*climate!$I215^2+CF$5*climate!$I215^6)*(M105/M$66)^$BW$1,-99)</f>
        <v>-1.9457062404712126E-2</v>
      </c>
      <c r="CG105" s="8">
        <f>MAX((CG$3*climate!$M215+CG$4*climate!$M215^2+CG$5*climate!$M215^6)*(K105/K$66)^$BW$1,-99)</f>
        <v>1.0737128847093842</v>
      </c>
      <c r="CH105" s="8">
        <f>MAX((CH$3*climate!$M215+CH$4*climate!$M215^2+CH$5*climate!$M215^6)*(L105/L$66)^$BW$1,-99)</f>
        <v>0.37252976059892762</v>
      </c>
      <c r="CI105" s="8">
        <f>MAX((CI$3*climate!$M215+CI$4*climate!$M215^2+CI$5*climate!$M215^6)*(M105/M$66)^$BW$1,-99)</f>
        <v>-1.9457726090830105E-2</v>
      </c>
      <c r="CJ105" s="8">
        <f t="shared" si="155"/>
        <v>-5.8331863079115976E-5</v>
      </c>
      <c r="CK105" s="8">
        <f t="shared" si="156"/>
        <v>-1.8418492611843551E-5</v>
      </c>
      <c r="CL105" s="8">
        <f t="shared" si="157"/>
        <v>-7.1874597684253731E-6</v>
      </c>
    </row>
    <row r="106" spans="1:90">
      <c r="A106">
        <f t="shared" si="92"/>
        <v>2060</v>
      </c>
      <c r="B106" s="4">
        <f t="shared" si="97"/>
        <v>1268.322995121006</v>
      </c>
      <c r="C106" s="4">
        <f t="shared" si="98"/>
        <v>3471.9612521472991</v>
      </c>
      <c r="D106" s="4">
        <f t="shared" si="99"/>
        <v>6393.4512473816394</v>
      </c>
      <c r="E106" s="11">
        <f t="shared" si="100"/>
        <v>7.5050567904336087E-4</v>
      </c>
      <c r="F106" s="11">
        <f t="shared" si="101"/>
        <v>1.5045984333970025E-3</v>
      </c>
      <c r="G106" s="11">
        <f t="shared" si="102"/>
        <v>3.3218964569179479E-3</v>
      </c>
      <c r="H106" s="4">
        <f t="shared" si="103"/>
        <v>95948.089127345869</v>
      </c>
      <c r="I106" s="4">
        <f t="shared" si="104"/>
        <v>51350.403714020729</v>
      </c>
      <c r="J106" s="4">
        <f t="shared" si="105"/>
        <v>14290.40666074597</v>
      </c>
      <c r="K106" s="4">
        <f t="shared" si="76"/>
        <v>75649.569941126727</v>
      </c>
      <c r="L106" s="4">
        <f t="shared" si="77"/>
        <v>14790.027878986875</v>
      </c>
      <c r="M106" s="4">
        <f t="shared" si="78"/>
        <v>2235.1631548920359</v>
      </c>
      <c r="N106" s="11">
        <f t="shared" si="106"/>
        <v>1.3848635538784793E-2</v>
      </c>
      <c r="O106" s="11">
        <f t="shared" si="107"/>
        <v>2.1541568384001009E-2</v>
      </c>
      <c r="P106" s="11">
        <f t="shared" si="108"/>
        <v>1.58708798901388E-2</v>
      </c>
      <c r="Q106" s="4">
        <f t="shared" si="109"/>
        <v>6789.2443878587565</v>
      </c>
      <c r="R106" s="4">
        <f t="shared" si="110"/>
        <v>15172.095922048053</v>
      </c>
      <c r="S106" s="4">
        <f t="shared" si="111"/>
        <v>4612.6851087480754</v>
      </c>
      <c r="T106" s="4">
        <f t="shared" si="112"/>
        <v>70.759558106965727</v>
      </c>
      <c r="U106" s="4">
        <f t="shared" si="113"/>
        <v>295.46205725166402</v>
      </c>
      <c r="V106" s="4">
        <f t="shared" si="114"/>
        <v>322.78193464001043</v>
      </c>
      <c r="W106" s="11">
        <f t="shared" si="115"/>
        <v>-1.219247815263802E-2</v>
      </c>
      <c r="X106" s="11">
        <f t="shared" si="116"/>
        <v>-1.3228699347321071E-2</v>
      </c>
      <c r="Y106" s="11">
        <f t="shared" si="117"/>
        <v>-1.2203590333800474E-2</v>
      </c>
      <c r="Z106" s="4">
        <f t="shared" si="134"/>
        <v>11227.592291528936</v>
      </c>
      <c r="AA106" s="4">
        <f t="shared" si="118"/>
        <v>34125.654248454222</v>
      </c>
      <c r="AB106" s="4">
        <f t="shared" si="119"/>
        <v>7720.9605042847279</v>
      </c>
      <c r="AC106" s="12">
        <f t="shared" si="120"/>
        <v>2.1200888161491442</v>
      </c>
      <c r="AD106" s="12">
        <f t="shared" si="121"/>
        <v>3.4126781511244468</v>
      </c>
      <c r="AE106" s="12">
        <f t="shared" si="122"/>
        <v>1.7276384636988504</v>
      </c>
      <c r="AF106" s="11">
        <f t="shared" si="123"/>
        <v>-2.9039671966837322E-3</v>
      </c>
      <c r="AG106" s="11">
        <f t="shared" si="124"/>
        <v>2.0567434751257441E-3</v>
      </c>
      <c r="AH106" s="11">
        <f t="shared" si="125"/>
        <v>8.257041531207765E-4</v>
      </c>
      <c r="AI106" s="1">
        <f t="shared" si="83"/>
        <v>164739.52511918067</v>
      </c>
      <c r="AJ106" s="1">
        <f t="shared" si="84"/>
        <v>81732.745713354656</v>
      </c>
      <c r="AK106" s="1">
        <f t="shared" si="85"/>
        <v>23309.686759202312</v>
      </c>
      <c r="AL106" s="17">
        <f t="shared" si="163"/>
        <v>27.916237932911752</v>
      </c>
      <c r="AM106" s="17">
        <f t="shared" si="163"/>
        <v>7.8750292657201975</v>
      </c>
      <c r="AN106" s="17">
        <f t="shared" si="163"/>
        <v>1.7284729640654435</v>
      </c>
      <c r="AO106" s="7">
        <f t="shared" ref="AO106:AQ121" si="164">AO$5*AO105</f>
        <v>1.1057417053062676E-2</v>
      </c>
      <c r="AP106" s="7">
        <f t="shared" si="164"/>
        <v>1.7027591335213726E-2</v>
      </c>
      <c r="AQ106" s="7">
        <f t="shared" si="164"/>
        <v>1.2325253206519997E-2</v>
      </c>
      <c r="AR106" s="1">
        <f t="shared" si="127"/>
        <v>95948.089127345869</v>
      </c>
      <c r="AS106" s="1">
        <f t="shared" si="128"/>
        <v>51350.403714020729</v>
      </c>
      <c r="AT106" s="1">
        <f t="shared" si="129"/>
        <v>14290.40666074597</v>
      </c>
      <c r="AU106" s="1">
        <f t="shared" si="89"/>
        <v>19189.617825469173</v>
      </c>
      <c r="AV106" s="1">
        <f t="shared" si="90"/>
        <v>10270.080742804146</v>
      </c>
      <c r="AW106" s="1">
        <f t="shared" si="91"/>
        <v>2858.0813321491942</v>
      </c>
      <c r="AX106" s="1">
        <f t="shared" si="143"/>
        <v>60519.655952901376</v>
      </c>
      <c r="AY106" s="1">
        <f t="shared" si="144"/>
        <v>11832.0223031895</v>
      </c>
      <c r="AZ106" s="1">
        <f t="shared" si="145"/>
        <v>1788.1305239136291</v>
      </c>
      <c r="BA106" s="1">
        <f t="shared" si="146"/>
        <v>11.01072348303652</v>
      </c>
      <c r="BB106" s="1">
        <f t="shared" si="147"/>
        <v>9.3785648893778291</v>
      </c>
      <c r="BC106" s="1">
        <f t="shared" si="148"/>
        <v>7.4889259530207868</v>
      </c>
      <c r="BD106" s="1">
        <f t="shared" si="149"/>
        <v>28941.188508167717</v>
      </c>
      <c r="BE106">
        <f t="shared" si="135"/>
        <v>0.21822387218499145</v>
      </c>
      <c r="BF106">
        <f t="shared" si="136"/>
        <v>0.3346263841173937</v>
      </c>
      <c r="BG106">
        <f t="shared" si="137"/>
        <v>2.453676962688749E-2</v>
      </c>
      <c r="BH106">
        <f t="shared" si="150"/>
        <v>0.26489176502322781</v>
      </c>
      <c r="BI106">
        <f t="shared" si="151"/>
        <v>4.7621658391411486E-3</v>
      </c>
      <c r="BJ106">
        <f t="shared" si="151"/>
        <v>1.1197481694748152E-2</v>
      </c>
      <c r="BK106">
        <f t="shared" si="151"/>
        <v>6.0205306372294847E-5</v>
      </c>
      <c r="BL106">
        <f t="shared" si="140"/>
        <v>456.92071237311677</v>
      </c>
      <c r="BM106">
        <f t="shared" si="141"/>
        <v>574.99520560567464</v>
      </c>
      <c r="BN106">
        <f t="shared" si="142"/>
        <v>0.86035831119489403</v>
      </c>
      <c r="BO106">
        <f t="shared" si="131"/>
        <v>282.32244826400569</v>
      </c>
      <c r="BP106">
        <f t="shared" si="132"/>
        <v>100.70546804868648</v>
      </c>
      <c r="BQ106">
        <f t="shared" si="133"/>
        <v>9.08281854089722</v>
      </c>
      <c r="BR106" s="7">
        <f t="shared" si="158"/>
        <v>1.7696070366060912E-2</v>
      </c>
      <c r="BS106" s="7">
        <f t="shared" si="138"/>
        <v>0.30655684077380635</v>
      </c>
      <c r="BT106" s="7">
        <f t="shared" si="139"/>
        <v>0.11757983701446556</v>
      </c>
      <c r="BU106" s="8">
        <f>MAX((BU$3*climate!$I216+BU$4*climate!$I216^2+BU$5*climate!$I216^6)*(K106/K$66)^$BW$1,-99)</f>
        <v>2.8173391096540925</v>
      </c>
      <c r="BV106" s="8">
        <f>MAX((BV$3*climate!$I216+BV$4*climate!$I216^2+BV$5*climate!$I216^6)*(L106/L$66)^$BW$1,-99)</f>
        <v>0.92913053000110757</v>
      </c>
      <c r="BW106" s="8">
        <f>MAX((BW$3*climate!$I216+BW$4*climate!$I216^2+BW$5*climate!$I216^6)*(M106/M$66)^$BW$1,-99)</f>
        <v>-0.19923122901372314</v>
      </c>
      <c r="BX106" s="8">
        <f>MAX((BX$3*climate!$M216+BX$4*climate!$M216^2+BX$5*climate!$M216^6)*(K106/K$66)^$BW$1,-99)</f>
        <v>2.817336728232624</v>
      </c>
      <c r="BY106" s="8">
        <f>MAX((BY$3*climate!$M216+BY$4*climate!$M216^2+BY$5*climate!$M216^6)*(L106/L$66)^$BW$1,-99)</f>
        <v>0.92912799907904287</v>
      </c>
      <c r="BZ106" s="8">
        <f>MAX((BZ$3*climate!$M216+BZ$4*climate!$M216^2+BZ$5*climate!$M216^6)*(M106/M$66)^$BW$1,-99)</f>
        <v>-0.19923410469031247</v>
      </c>
      <c r="CA106" s="8">
        <f t="shared" si="152"/>
        <v>2.6958742719249522E-3</v>
      </c>
      <c r="CB106" s="8">
        <f t="shared" si="153"/>
        <v>8.2643869992469869E-4</v>
      </c>
      <c r="CC106" s="8">
        <f t="shared" si="154"/>
        <v>3.1698045750442688E-4</v>
      </c>
      <c r="CD106" s="8">
        <f>MAX((CD$3*climate!$I216+CD$4*climate!$I216^2+CD$5*climate!$I216^6)*(K106/K$66)^$BW$1,-99)</f>
        <v>1.0888973312232968</v>
      </c>
      <c r="CE106" s="8">
        <f>MAX((CE$3*climate!$I216+CE$4*climate!$I216^2+CE$5*climate!$I216^6)*(L106/L$66)^$BW$1,-99)</f>
        <v>0.37146552510030051</v>
      </c>
      <c r="CF106" s="8">
        <f>MAX((CF$3*climate!$I216+CF$4*climate!$I216^2+CF$5*climate!$I216^6)*(M106/M$66)^$BW$1,-99)</f>
        <v>-2.9555599721587462E-2</v>
      </c>
      <c r="CG106" s="8">
        <f>MAX((CG$3*climate!$M216+CG$4*climate!$M216^2+CG$5*climate!$M216^6)*(K106/K$66)^$BW$1,-99)</f>
        <v>1.088898593685925</v>
      </c>
      <c r="CH106" s="8">
        <f>MAX((CH$3*climate!$M216+CH$4*climate!$M216^2+CH$5*climate!$M216^6)*(L106/L$66)^$BW$1,-99)</f>
        <v>0.37146556129561203</v>
      </c>
      <c r="CI106" s="8">
        <f>MAX((CI$3*climate!$M216+CI$4*climate!$M216^2+CI$5*climate!$M216^6)*(M106/M$66)^$BW$1,-99)</f>
        <v>-2.9556324245779635E-2</v>
      </c>
      <c r="CJ106" s="8">
        <f t="shared" si="155"/>
        <v>-5.229165361329238E-5</v>
      </c>
      <c r="CK106" s="8">
        <f t="shared" si="156"/>
        <v>-1.6030364130529108E-5</v>
      </c>
      <c r="CL106" s="8">
        <f t="shared" si="157"/>
        <v>-6.1484441090678068E-6</v>
      </c>
    </row>
    <row r="107" spans="1:90">
      <c r="A107">
        <f t="shared" si="92"/>
        <v>2061</v>
      </c>
      <c r="B107" s="4">
        <f t="shared" si="97"/>
        <v>1269.2272845511707</v>
      </c>
      <c r="C107" s="4">
        <f t="shared" si="98"/>
        <v>3476.9239642350558</v>
      </c>
      <c r="D107" s="4">
        <f t="shared" si="99"/>
        <v>6413.627711275486</v>
      </c>
      <c r="E107" s="11">
        <f t="shared" si="100"/>
        <v>7.1298039509119283E-4</v>
      </c>
      <c r="F107" s="11">
        <f t="shared" si="101"/>
        <v>1.4293685117271523E-3</v>
      </c>
      <c r="G107" s="11">
        <f t="shared" si="102"/>
        <v>3.1558016340720503E-3</v>
      </c>
      <c r="H107" s="4">
        <f t="shared" si="103"/>
        <v>97329.979089875153</v>
      </c>
      <c r="I107" s="4">
        <f t="shared" si="104"/>
        <v>52519.326178601121</v>
      </c>
      <c r="J107" s="4">
        <f t="shared" si="105"/>
        <v>14560.291012566968</v>
      </c>
      <c r="K107" s="4">
        <f t="shared" si="76"/>
        <v>76684.436487113009</v>
      </c>
      <c r="L107" s="4">
        <f t="shared" si="77"/>
        <v>15105.112081493473</v>
      </c>
      <c r="M107" s="4">
        <f t="shared" si="78"/>
        <v>2270.2114416415584</v>
      </c>
      <c r="N107" s="11">
        <f t="shared" si="106"/>
        <v>1.3679741296502401E-2</v>
      </c>
      <c r="O107" s="11">
        <f t="shared" si="107"/>
        <v>2.1303827490025018E-2</v>
      </c>
      <c r="P107" s="11">
        <f t="shared" si="108"/>
        <v>1.5680415397334002E-2</v>
      </c>
      <c r="Q107" s="4">
        <f t="shared" si="109"/>
        <v>6803.0563931267598</v>
      </c>
      <c r="R107" s="4">
        <f t="shared" si="110"/>
        <v>15312.192237304196</v>
      </c>
      <c r="S107" s="4">
        <f t="shared" si="111"/>
        <v>4642.444481507182</v>
      </c>
      <c r="T107" s="4">
        <f t="shared" si="112"/>
        <v>69.896823740656231</v>
      </c>
      <c r="U107" s="4">
        <f t="shared" si="113"/>
        <v>291.55347852774077</v>
      </c>
      <c r="V107" s="4">
        <f t="shared" si="114"/>
        <v>318.84283614251217</v>
      </c>
      <c r="W107" s="11">
        <f t="shared" si="115"/>
        <v>-1.219247815263802E-2</v>
      </c>
      <c r="X107" s="11">
        <f t="shared" si="116"/>
        <v>-1.3228699347321071E-2</v>
      </c>
      <c r="Y107" s="11">
        <f t="shared" si="117"/>
        <v>-1.2203590333800474E-2</v>
      </c>
      <c r="Z107" s="4">
        <f t="shared" si="134"/>
        <v>11220.052526954958</v>
      </c>
      <c r="AA107" s="4">
        <f t="shared" si="118"/>
        <v>34522.226890783466</v>
      </c>
      <c r="AB107" s="4">
        <f t="shared" si="119"/>
        <v>7779.9360420799367</v>
      </c>
      <c r="AC107" s="12">
        <f t="shared" si="120"/>
        <v>2.1139321477729909</v>
      </c>
      <c r="AD107" s="12">
        <f t="shared" si="121"/>
        <v>3.4196971546444761</v>
      </c>
      <c r="AE107" s="12">
        <f t="shared" si="122"/>
        <v>1.7290649819534178</v>
      </c>
      <c r="AF107" s="11">
        <f t="shared" si="123"/>
        <v>-2.9039671966837322E-3</v>
      </c>
      <c r="AG107" s="11">
        <f t="shared" si="124"/>
        <v>2.0567434751257441E-3</v>
      </c>
      <c r="AH107" s="11">
        <f t="shared" si="125"/>
        <v>8.257041531207765E-4</v>
      </c>
      <c r="AI107" s="1">
        <f t="shared" si="83"/>
        <v>167455.19043273179</v>
      </c>
      <c r="AJ107" s="1">
        <f t="shared" si="84"/>
        <v>83829.551884823333</v>
      </c>
      <c r="AK107" s="1">
        <f t="shared" si="85"/>
        <v>23836.799415431276</v>
      </c>
      <c r="AL107" s="17">
        <f t="shared" si="163"/>
        <v>28.22183260343472</v>
      </c>
      <c r="AM107" s="17">
        <f t="shared" si="163"/>
        <v>8.0077811180088343</v>
      </c>
      <c r="AN107" s="17">
        <f t="shared" si="163"/>
        <v>1.7495637923387468</v>
      </c>
      <c r="AO107" s="7">
        <f t="shared" si="164"/>
        <v>1.0946842882532049E-2</v>
      </c>
      <c r="AP107" s="7">
        <f t="shared" si="164"/>
        <v>1.6857315421861589E-2</v>
      </c>
      <c r="AQ107" s="7">
        <f t="shared" si="164"/>
        <v>1.2202000674454797E-2</v>
      </c>
      <c r="AR107" s="1">
        <f t="shared" si="127"/>
        <v>97329.979089875153</v>
      </c>
      <c r="AS107" s="1">
        <f t="shared" si="128"/>
        <v>52519.326178601121</v>
      </c>
      <c r="AT107" s="1">
        <f t="shared" si="129"/>
        <v>14560.291012566968</v>
      </c>
      <c r="AU107" s="1">
        <f t="shared" si="89"/>
        <v>19465.995817975032</v>
      </c>
      <c r="AV107" s="1">
        <f t="shared" si="90"/>
        <v>10503.865235720225</v>
      </c>
      <c r="AW107" s="1">
        <f t="shared" si="91"/>
        <v>2912.0582025133936</v>
      </c>
      <c r="AX107" s="1">
        <f t="shared" si="143"/>
        <v>61347.549189690413</v>
      </c>
      <c r="AY107" s="1">
        <f t="shared" si="144"/>
        <v>12084.089665194779</v>
      </c>
      <c r="AZ107" s="1">
        <f t="shared" si="145"/>
        <v>1816.1691533132464</v>
      </c>
      <c r="BA107" s="1">
        <f t="shared" si="146"/>
        <v>11.024310501332808</v>
      </c>
      <c r="BB107" s="1">
        <f t="shared" si="147"/>
        <v>9.3996449626374883</v>
      </c>
      <c r="BC107" s="1">
        <f t="shared" si="148"/>
        <v>7.5044847009210125</v>
      </c>
      <c r="BD107" s="1">
        <f t="shared" si="149"/>
        <v>28216.675453355572</v>
      </c>
      <c r="BE107">
        <f t="shared" si="135"/>
        <v>0.21822387218499145</v>
      </c>
      <c r="BF107">
        <f t="shared" si="136"/>
        <v>0.3346263841173937</v>
      </c>
      <c r="BG107">
        <f t="shared" si="137"/>
        <v>2.453676962688749E-2</v>
      </c>
      <c r="BH107">
        <f t="shared" si="150"/>
        <v>0.26515019307683257</v>
      </c>
      <c r="BI107">
        <f t="shared" si="151"/>
        <v>4.7621658391411486E-3</v>
      </c>
      <c r="BJ107">
        <f t="shared" si="151"/>
        <v>1.1197481694748152E-2</v>
      </c>
      <c r="BK107">
        <f t="shared" si="151"/>
        <v>6.0205306372294847E-5</v>
      </c>
      <c r="BL107">
        <f t="shared" si="140"/>
        <v>463.50150154612572</v>
      </c>
      <c r="BM107">
        <f t="shared" si="141"/>
        <v>588.0841935053935</v>
      </c>
      <c r="BN107">
        <f t="shared" si="142"/>
        <v>0.87660678128136549</v>
      </c>
      <c r="BO107">
        <f t="shared" si="131"/>
        <v>287.31844617440413</v>
      </c>
      <c r="BP107">
        <f t="shared" si="132"/>
        <v>101.8147077882694</v>
      </c>
      <c r="BQ107">
        <f t="shared" si="133"/>
        <v>9.184201626939938</v>
      </c>
      <c r="BR107" s="7">
        <f t="shared" si="158"/>
        <v>1.7456005874300962E-2</v>
      </c>
      <c r="BS107" s="7">
        <f t="shared" si="138"/>
        <v>0.29762800075126827</v>
      </c>
      <c r="BT107" s="7">
        <f t="shared" si="139"/>
        <v>0.11222704784354456</v>
      </c>
      <c r="BU107" s="8">
        <f>MAX((BU$3*climate!$I217+BU$4*climate!$I217^2+BU$5*climate!$I217^6)*(K107/K$66)^$BW$1,-99)</f>
        <v>2.7718354758377708</v>
      </c>
      <c r="BV107" s="8">
        <f>MAX((BV$3*climate!$I217+BV$4*climate!$I217^2+BV$5*climate!$I217^6)*(L107/L$66)^$BW$1,-99)</f>
        <v>0.88649861740274105</v>
      </c>
      <c r="BW107" s="8">
        <f>MAX((BW$3*climate!$I217+BW$4*climate!$I217^2+BW$5*climate!$I217^6)*(M107/M$66)^$BW$1,-99)</f>
        <v>-0.24117163972185079</v>
      </c>
      <c r="BX107" s="8">
        <f>MAX((BX$3*climate!$M217+BX$4*climate!$M217^2+BX$5*climate!$M217^6)*(K107/K$66)^$BW$1,-99)</f>
        <v>2.7718329652551583</v>
      </c>
      <c r="BY107" s="8">
        <f>MAX((BY$3*climate!$M217+BY$4*climate!$M217^2+BY$5*climate!$M217^6)*(L107/L$66)^$BW$1,-99)</f>
        <v>0.88649600680752183</v>
      </c>
      <c r="BZ107" s="8">
        <f>MAX((BZ$3*climate!$M217+BZ$4*climate!$M217^2+BZ$5*climate!$M217^6)*(M107/M$66)^$BW$1,-99)</f>
        <v>-0.24117457801119743</v>
      </c>
      <c r="CA107" s="8">
        <f t="shared" si="152"/>
        <v>2.8713730114122266E-3</v>
      </c>
      <c r="CB107" s="8">
        <f t="shared" si="153"/>
        <v>8.5460100879776967E-4</v>
      </c>
      <c r="CC107" s="8">
        <f t="shared" si="154"/>
        <v>3.2224571632842261E-4</v>
      </c>
      <c r="CD107" s="8">
        <f>MAX((CD$3*climate!$I217+CD$4*climate!$I217^2+CD$5*climate!$I217^6)*(K107/K$66)^$BW$1,-99)</f>
        <v>1.1033803473796175</v>
      </c>
      <c r="CE107" s="8">
        <f>MAX((CE$3*climate!$I217+CE$4*climate!$I217^2+CE$5*climate!$I217^6)*(L107/L$66)^$BW$1,-99)</f>
        <v>0.36964157708966455</v>
      </c>
      <c r="CF107" s="8">
        <f>MAX((CF$3*climate!$I217+CF$4*climate!$I217^2+CF$5*climate!$I217^6)*(M107/M$66)^$BW$1,-99)</f>
        <v>-4.0552717701764017E-2</v>
      </c>
      <c r="CG107" s="8">
        <f>MAX((CG$3*climate!$M217+CG$4*climate!$M217^2+CG$5*climate!$M217^6)*(K107/K$66)^$BW$1,-99)</f>
        <v>1.1033815576424761</v>
      </c>
      <c r="CH107" s="8">
        <f>MAX((CH$3*climate!$M217+CH$4*climate!$M217^2+CH$5*climate!$M217^6)*(L107/L$66)^$BW$1,-99)</f>
        <v>0.36964155791210829</v>
      </c>
      <c r="CI107" s="8">
        <f>MAX((CI$3*climate!$M217+CI$4*climate!$M217^2+CI$5*climate!$M217^6)*(M107/M$66)^$BW$1,-99)</f>
        <v>-4.0553506214975228E-2</v>
      </c>
      <c r="CJ107" s="8">
        <f t="shared" si="155"/>
        <v>-4.5728576715625424E-5</v>
      </c>
      <c r="CK107" s="8">
        <f t="shared" si="156"/>
        <v>-1.3610104865072592E-5</v>
      </c>
      <c r="CL107" s="8">
        <f t="shared" si="157"/>
        <v>-5.1319831668816921E-6</v>
      </c>
    </row>
    <row r="108" spans="1:90">
      <c r="A108">
        <f t="shared" si="92"/>
        <v>2062</v>
      </c>
      <c r="B108" s="4">
        <f t="shared" si="97"/>
        <v>1270.0869720134303</v>
      </c>
      <c r="C108" s="4">
        <f t="shared" si="98"/>
        <v>3481.6452795855957</v>
      </c>
      <c r="D108" s="4">
        <f t="shared" si="99"/>
        <v>6432.8558412464799</v>
      </c>
      <c r="E108" s="11">
        <f t="shared" si="100"/>
        <v>6.7733137533663318E-4</v>
      </c>
      <c r="F108" s="11">
        <f t="shared" si="101"/>
        <v>1.3579000861407946E-3</v>
      </c>
      <c r="G108" s="11">
        <f t="shared" si="102"/>
        <v>2.9980115523684475E-3</v>
      </c>
      <c r="H108" s="4">
        <f t="shared" si="103"/>
        <v>98711.965211109709</v>
      </c>
      <c r="I108" s="4">
        <f t="shared" si="104"/>
        <v>53698.641122205328</v>
      </c>
      <c r="J108" s="4">
        <f t="shared" si="105"/>
        <v>14830.19008202282</v>
      </c>
      <c r="K108" s="4">
        <f t="shared" si="76"/>
        <v>77720.63440240208</v>
      </c>
      <c r="L108" s="4">
        <f t="shared" si="77"/>
        <v>15423.352125233398</v>
      </c>
      <c r="M108" s="4">
        <f t="shared" si="78"/>
        <v>2305.3820026455323</v>
      </c>
      <c r="N108" s="11">
        <f t="shared" si="106"/>
        <v>1.3512493052787899E-2</v>
      </c>
      <c r="O108" s="11">
        <f t="shared" si="107"/>
        <v>2.10683669226015E-2</v>
      </c>
      <c r="P108" s="11">
        <f t="shared" si="108"/>
        <v>1.5492196171182471E-2</v>
      </c>
      <c r="Q108" s="4">
        <f t="shared" si="109"/>
        <v>6815.5289670220418</v>
      </c>
      <c r="R108" s="4">
        <f t="shared" si="110"/>
        <v>15448.91675560469</v>
      </c>
      <c r="S108" s="4">
        <f t="shared" si="111"/>
        <v>4670.7951910231432</v>
      </c>
      <c r="T108" s="4">
        <f t="shared" si="112"/>
        <v>69.044608244259493</v>
      </c>
      <c r="U108" s="4">
        <f t="shared" si="113"/>
        <v>287.69660521663167</v>
      </c>
      <c r="V108" s="4">
        <f t="shared" si="114"/>
        <v>314.95180878936191</v>
      </c>
      <c r="W108" s="11">
        <f t="shared" si="115"/>
        <v>-1.219247815263802E-2</v>
      </c>
      <c r="X108" s="11">
        <f t="shared" si="116"/>
        <v>-1.3228699347321071E-2</v>
      </c>
      <c r="Y108" s="11">
        <f t="shared" si="117"/>
        <v>-1.2203590333800474E-2</v>
      </c>
      <c r="Z108" s="4">
        <f t="shared" si="134"/>
        <v>11210.229595933621</v>
      </c>
      <c r="AA108" s="4">
        <f t="shared" si="118"/>
        <v>34912.657717557973</v>
      </c>
      <c r="AB108" s="4">
        <f t="shared" si="119"/>
        <v>7836.5947404407143</v>
      </c>
      <c r="AC108" s="12">
        <f t="shared" si="120"/>
        <v>2.1077933581598431</v>
      </c>
      <c r="AD108" s="12">
        <f t="shared" si="121"/>
        <v>3.426730594454197</v>
      </c>
      <c r="AE108" s="12">
        <f t="shared" si="122"/>
        <v>1.7304926780900325</v>
      </c>
      <c r="AF108" s="11">
        <f t="shared" si="123"/>
        <v>-2.9039671966837322E-3</v>
      </c>
      <c r="AG108" s="11">
        <f t="shared" si="124"/>
        <v>2.0567434751257441E-3</v>
      </c>
      <c r="AH108" s="11">
        <f t="shared" si="125"/>
        <v>8.257041531207765E-4</v>
      </c>
      <c r="AI108" s="1">
        <f t="shared" si="83"/>
        <v>170175.66720743364</v>
      </c>
      <c r="AJ108" s="1">
        <f t="shared" si="84"/>
        <v>85950.461932061226</v>
      </c>
      <c r="AK108" s="1">
        <f t="shared" si="85"/>
        <v>24365.177676401545</v>
      </c>
      <c r="AL108" s="17">
        <f t="shared" si="163"/>
        <v>28.527683171127968</v>
      </c>
      <c r="AM108" s="17">
        <f t="shared" si="163"/>
        <v>8.1414209132229818</v>
      </c>
      <c r="AN108" s="17">
        <f t="shared" si="163"/>
        <v>1.7706984891271249</v>
      </c>
      <c r="AO108" s="7">
        <f t="shared" si="164"/>
        <v>1.0837374453706729E-2</v>
      </c>
      <c r="AP108" s="7">
        <f t="shared" si="164"/>
        <v>1.6688742267642973E-2</v>
      </c>
      <c r="AQ108" s="7">
        <f t="shared" si="164"/>
        <v>1.2079980667710249E-2</v>
      </c>
      <c r="AR108" s="1">
        <f t="shared" si="127"/>
        <v>98711.965211109709</v>
      </c>
      <c r="AS108" s="1">
        <f t="shared" si="128"/>
        <v>53698.641122205328</v>
      </c>
      <c r="AT108" s="1">
        <f t="shared" si="129"/>
        <v>14830.19008202282</v>
      </c>
      <c r="AU108" s="1">
        <f t="shared" si="89"/>
        <v>19742.393042221942</v>
      </c>
      <c r="AV108" s="1">
        <f t="shared" si="90"/>
        <v>10739.728224441067</v>
      </c>
      <c r="AW108" s="1">
        <f t="shared" si="91"/>
        <v>2966.0380164045641</v>
      </c>
      <c r="AX108" s="1">
        <f t="shared" si="143"/>
        <v>62176.507521921674</v>
      </c>
      <c r="AY108" s="1">
        <f t="shared" si="144"/>
        <v>12338.681700186718</v>
      </c>
      <c r="AZ108" s="1">
        <f t="shared" si="145"/>
        <v>1844.3056021164259</v>
      </c>
      <c r="BA108" s="1">
        <f t="shared" si="146"/>
        <v>11.037732514809859</v>
      </c>
      <c r="BB108" s="1">
        <f t="shared" si="147"/>
        <v>9.4204944603251626</v>
      </c>
      <c r="BC108" s="1">
        <f t="shared" si="148"/>
        <v>7.5198581182140636</v>
      </c>
      <c r="BD108" s="1">
        <f t="shared" si="149"/>
        <v>27506.56702768882</v>
      </c>
      <c r="BE108">
        <f t="shared" si="135"/>
        <v>0.21822387218499145</v>
      </c>
      <c r="BF108">
        <f t="shared" si="136"/>
        <v>0.3346263841173937</v>
      </c>
      <c r="BG108">
        <f t="shared" si="137"/>
        <v>2.453676962688749E-2</v>
      </c>
      <c r="BH108">
        <f t="shared" si="150"/>
        <v>0.26540879002421552</v>
      </c>
      <c r="BI108">
        <f t="shared" si="151"/>
        <v>4.7621658391411486E-3</v>
      </c>
      <c r="BJ108">
        <f t="shared" si="151"/>
        <v>1.1197481694748152E-2</v>
      </c>
      <c r="BK108">
        <f t="shared" si="151"/>
        <v>6.0205306372294847E-5</v>
      </c>
      <c r="BL108">
        <f t="shared" si="140"/>
        <v>470.08274864283612</v>
      </c>
      <c r="BM108">
        <f t="shared" si="141"/>
        <v>601.28955099874452</v>
      </c>
      <c r="BN108">
        <f t="shared" si="142"/>
        <v>0.89285613744755232</v>
      </c>
      <c r="BO108">
        <f t="shared" si="131"/>
        <v>292.33387865861954</v>
      </c>
      <c r="BP108">
        <f t="shared" si="132"/>
        <v>102.93677585997327</v>
      </c>
      <c r="BQ108">
        <f t="shared" si="133"/>
        <v>9.2868132044067249</v>
      </c>
      <c r="BR108" s="7">
        <f t="shared" si="158"/>
        <v>1.7220406827439305E-2</v>
      </c>
      <c r="BS108" s="7">
        <f t="shared" si="138"/>
        <v>0.28895922403035756</v>
      </c>
      <c r="BT108" s="7">
        <f t="shared" si="139"/>
        <v>0.10714249306334329</v>
      </c>
      <c r="BU108" s="8">
        <f>MAX((BU$3*climate!$I218+BU$4*climate!$I218^2+BU$5*climate!$I218^6)*(K108/K$66)^$BW$1,-99)</f>
        <v>2.7246254650589528</v>
      </c>
      <c r="BV108" s="8">
        <f>MAX((BV$3*climate!$I218+BV$4*climate!$I218^2+BV$5*climate!$I218^6)*(L108/L$66)^$BW$1,-99)</f>
        <v>0.84289325635222567</v>
      </c>
      <c r="BW108" s="8">
        <f>MAX((BW$3*climate!$I218+BW$4*climate!$I218^2+BW$5*climate!$I218^6)*(M108/M$66)^$BW$1,-99)</f>
        <v>-0.28397096438139546</v>
      </c>
      <c r="BX108" s="8">
        <f>MAX((BX$3*climate!$M218+BX$4*climate!$M218^2+BX$5*climate!$M218^6)*(K108/K$66)^$BW$1,-99)</f>
        <v>2.7246228269786852</v>
      </c>
      <c r="BY108" s="8">
        <f>MAX((BY$3*climate!$M218+BY$4*climate!$M218^2+BY$5*climate!$M218^6)*(L108/L$66)^$BW$1,-99)</f>
        <v>0.84289056782979277</v>
      </c>
      <c r="BZ108" s="8">
        <f>MAX((BZ$3*climate!$M218+BZ$4*climate!$M218^2+BZ$5*climate!$M218^6)*(M108/M$66)^$BW$1,-99)</f>
        <v>-0.28397396371637501</v>
      </c>
      <c r="CA108" s="8">
        <f t="shared" si="152"/>
        <v>3.0489079546279873E-3</v>
      </c>
      <c r="CB108" s="8">
        <f t="shared" si="153"/>
        <v>8.810100767092879E-4</v>
      </c>
      <c r="CC108" s="8">
        <f t="shared" si="154"/>
        <v>3.2666759937950132E-4</v>
      </c>
      <c r="CD108" s="8">
        <f>MAX((CD$3*climate!$I218+CD$4*climate!$I218^2+CD$5*climate!$I218^6)*(K108/K$66)^$BW$1,-99)</f>
        <v>1.1170982149594049</v>
      </c>
      <c r="CE108" s="8">
        <f>MAX((CE$3*climate!$I218+CE$4*climate!$I218^2+CE$5*climate!$I218^6)*(L108/L$66)^$BW$1,-99)</f>
        <v>0.36700910793732222</v>
      </c>
      <c r="CF108" s="8">
        <f>MAX((CF$3*climate!$I218+CF$4*climate!$I218^2+CF$5*climate!$I218^6)*(M108/M$66)^$BW$1,-99)</f>
        <v>-5.2501130434796248E-2</v>
      </c>
      <c r="CG108" s="8">
        <f>MAX((CG$3*climate!$M218+CG$4*climate!$M218^2+CG$5*climate!$M218^6)*(K108/K$66)^$BW$1,-99)</f>
        <v>1.1170993682707631</v>
      </c>
      <c r="CH108" s="8">
        <f>MAX((CH$3*climate!$M218+CH$4*climate!$M218^2+CH$5*climate!$M218^6)*(L108/L$66)^$BW$1,-99)</f>
        <v>0.3670090300314312</v>
      </c>
      <c r="CI108" s="8">
        <f>MAX((CI$3*climate!$M218+CI$4*climate!$M218^2+CI$5*climate!$M218^6)*(M108/M$66)^$BW$1,-99)</f>
        <v>-5.2501986164463631E-2</v>
      </c>
      <c r="CJ108" s="8">
        <f t="shared" si="155"/>
        <v>-3.863488954531036E-5</v>
      </c>
      <c r="CK108" s="8">
        <f t="shared" si="156"/>
        <v>-1.1163907703511455E-5</v>
      </c>
      <c r="CL108" s="8">
        <f t="shared" si="157"/>
        <v>-4.1394383851114496E-6</v>
      </c>
    </row>
    <row r="109" spans="1:90">
      <c r="A109">
        <f t="shared" si="92"/>
        <v>2063</v>
      </c>
      <c r="B109" s="4">
        <f t="shared" si="97"/>
        <v>1270.9042282812038</v>
      </c>
      <c r="C109" s="4">
        <f t="shared" si="98"/>
        <v>3486.1366196894041</v>
      </c>
      <c r="D109" s="4">
        <f t="shared" si="99"/>
        <v>6451.1773285669187</v>
      </c>
      <c r="E109" s="11">
        <f t="shared" si="100"/>
        <v>6.4346480656980146E-4</v>
      </c>
      <c r="F109" s="11">
        <f t="shared" si="101"/>
        <v>1.2900050818337547E-3</v>
      </c>
      <c r="G109" s="11">
        <f t="shared" si="102"/>
        <v>2.8481109747500251E-3</v>
      </c>
      <c r="H109" s="4">
        <f t="shared" si="103"/>
        <v>100093.82699413528</v>
      </c>
      <c r="I109" s="4">
        <f t="shared" si="104"/>
        <v>54888.177631598897</v>
      </c>
      <c r="J109" s="4">
        <f t="shared" si="105"/>
        <v>15100.068620776239</v>
      </c>
      <c r="K109" s="4">
        <f t="shared" si="76"/>
        <v>78757.962060999795</v>
      </c>
      <c r="L109" s="4">
        <f t="shared" si="77"/>
        <v>15744.700687171904</v>
      </c>
      <c r="M109" s="4">
        <f t="shared" si="78"/>
        <v>2340.668664293345</v>
      </c>
      <c r="N109" s="11">
        <f t="shared" si="106"/>
        <v>1.33468758531603E-2</v>
      </c>
      <c r="O109" s="11">
        <f t="shared" si="107"/>
        <v>2.0835195833515563E-2</v>
      </c>
      <c r="P109" s="11">
        <f t="shared" si="108"/>
        <v>1.5306210253797303E-2</v>
      </c>
      <c r="Q109" s="4">
        <f t="shared" si="109"/>
        <v>6826.6775988233458</v>
      </c>
      <c r="R109" s="4">
        <f t="shared" si="110"/>
        <v>15582.246096359928</v>
      </c>
      <c r="S109" s="4">
        <f t="shared" si="111"/>
        <v>4697.7561641848097</v>
      </c>
      <c r="T109" s="4">
        <f t="shared" si="112"/>
        <v>68.202783366683903</v>
      </c>
      <c r="U109" s="4">
        <f t="shared" si="113"/>
        <v>283.89075332297591</v>
      </c>
      <c r="V109" s="4">
        <f t="shared" si="114"/>
        <v>311.10826594000707</v>
      </c>
      <c r="W109" s="11">
        <f t="shared" si="115"/>
        <v>-1.219247815263802E-2</v>
      </c>
      <c r="X109" s="11">
        <f t="shared" si="116"/>
        <v>-1.3228699347321071E-2</v>
      </c>
      <c r="Y109" s="11">
        <f t="shared" si="117"/>
        <v>-1.2203590333800474E-2</v>
      </c>
      <c r="Z109" s="4">
        <f t="shared" si="134"/>
        <v>11198.168361146543</v>
      </c>
      <c r="AA109" s="4">
        <f t="shared" si="118"/>
        <v>35296.844842420593</v>
      </c>
      <c r="AB109" s="4">
        <f t="shared" si="119"/>
        <v>7890.9618691681098</v>
      </c>
      <c r="AC109" s="12">
        <f t="shared" si="120"/>
        <v>2.1016723953903593</v>
      </c>
      <c r="AD109" s="12">
        <f t="shared" si="121"/>
        <v>3.4337785002453542</v>
      </c>
      <c r="AE109" s="12">
        <f t="shared" si="122"/>
        <v>1.7319215530812766</v>
      </c>
      <c r="AF109" s="11">
        <f t="shared" si="123"/>
        <v>-2.9039671966837322E-3</v>
      </c>
      <c r="AG109" s="11">
        <f t="shared" si="124"/>
        <v>2.0567434751257441E-3</v>
      </c>
      <c r="AH109" s="11">
        <f t="shared" si="125"/>
        <v>8.257041531207765E-4</v>
      </c>
      <c r="AI109" s="1">
        <f t="shared" si="83"/>
        <v>172900.49352891219</v>
      </c>
      <c r="AJ109" s="1">
        <f t="shared" si="84"/>
        <v>88095.14396329617</v>
      </c>
      <c r="AK109" s="1">
        <f t="shared" si="85"/>
        <v>24894.697925165954</v>
      </c>
      <c r="AL109" s="17">
        <f t="shared" si="163"/>
        <v>28.833756704101965</v>
      </c>
      <c r="AM109" s="17">
        <f t="shared" si="163"/>
        <v>8.2759322877830268</v>
      </c>
      <c r="AN109" s="17">
        <f t="shared" si="163"/>
        <v>1.7918745926089543</v>
      </c>
      <c r="AO109" s="7">
        <f t="shared" si="164"/>
        <v>1.0729000709169661E-2</v>
      </c>
      <c r="AP109" s="7">
        <f t="shared" si="164"/>
        <v>1.6521854844966544E-2</v>
      </c>
      <c r="AQ109" s="7">
        <f t="shared" si="164"/>
        <v>1.1959180861033146E-2</v>
      </c>
      <c r="AR109" s="1">
        <f t="shared" si="127"/>
        <v>100093.82699413528</v>
      </c>
      <c r="AS109" s="1">
        <f t="shared" si="128"/>
        <v>54888.177631598897</v>
      </c>
      <c r="AT109" s="1">
        <f t="shared" si="129"/>
        <v>15100.068620776239</v>
      </c>
      <c r="AU109" s="1">
        <f t="shared" si="89"/>
        <v>20018.765398827058</v>
      </c>
      <c r="AV109" s="1">
        <f t="shared" si="90"/>
        <v>10977.63552631978</v>
      </c>
      <c r="AW109" s="1">
        <f t="shared" si="91"/>
        <v>3020.0137241552479</v>
      </c>
      <c r="AX109" s="1">
        <f t="shared" si="143"/>
        <v>63006.369648799831</v>
      </c>
      <c r="AY109" s="1">
        <f t="shared" si="144"/>
        <v>12595.760549737523</v>
      </c>
      <c r="AZ109" s="1">
        <f t="shared" si="145"/>
        <v>1872.5349314346761</v>
      </c>
      <c r="BA109" s="1">
        <f t="shared" si="146"/>
        <v>11.050991105799355</v>
      </c>
      <c r="BB109" s="1">
        <f t="shared" si="147"/>
        <v>9.4411155720162085</v>
      </c>
      <c r="BC109" s="1">
        <f t="shared" si="148"/>
        <v>7.5350483701891626</v>
      </c>
      <c r="BD109" s="1">
        <f t="shared" si="149"/>
        <v>26810.844056078698</v>
      </c>
      <c r="BE109">
        <f t="shared" si="135"/>
        <v>0.21822387218499145</v>
      </c>
      <c r="BF109">
        <f t="shared" si="136"/>
        <v>0.3346263841173937</v>
      </c>
      <c r="BG109">
        <f t="shared" si="137"/>
        <v>2.453676962688749E-2</v>
      </c>
      <c r="BH109">
        <f t="shared" si="150"/>
        <v>0.2656674246571048</v>
      </c>
      <c r="BI109">
        <f t="shared" si="151"/>
        <v>4.7621658391411486E-3</v>
      </c>
      <c r="BJ109">
        <f t="shared" si="151"/>
        <v>1.1197481694748152E-2</v>
      </c>
      <c r="BK109">
        <f t="shared" si="151"/>
        <v>6.0205306372294847E-5</v>
      </c>
      <c r="BL109">
        <f t="shared" si="140"/>
        <v>476.66340362037516</v>
      </c>
      <c r="BM109">
        <f t="shared" si="141"/>
        <v>614.60936428791365</v>
      </c>
      <c r="BN109">
        <f t="shared" si="142"/>
        <v>0.90910425755650914</v>
      </c>
      <c r="BO109">
        <f t="shared" si="131"/>
        <v>297.36798697856426</v>
      </c>
      <c r="BP109">
        <f t="shared" si="132"/>
        <v>104.07180864835382</v>
      </c>
      <c r="BQ109">
        <f t="shared" si="133"/>
        <v>9.3906652000395319</v>
      </c>
      <c r="BR109" s="7">
        <f t="shared" si="158"/>
        <v>1.6989137172704671E-2</v>
      </c>
      <c r="BS109" s="7">
        <f t="shared" si="138"/>
        <v>0.28054293595180346</v>
      </c>
      <c r="BT109" s="7">
        <f t="shared" si="139"/>
        <v>0.10231131131977474</v>
      </c>
      <c r="BU109" s="8">
        <f>MAX((BU$3*climate!$I219+BU$4*climate!$I219^2+BU$5*climate!$I219^6)*(K109/K$66)^$BW$1,-99)</f>
        <v>2.6757122943817513</v>
      </c>
      <c r="BV109" s="8">
        <f>MAX((BV$3*climate!$I219+BV$4*climate!$I219^2+BV$5*climate!$I219^6)*(L109/L$66)^$BW$1,-99)</f>
        <v>0.79832042789403956</v>
      </c>
      <c r="BW109" s="8">
        <f>MAX((BW$3*climate!$I219+BW$4*climate!$I219^2+BW$5*climate!$I219^6)*(M109/M$66)^$BW$1,-99)</f>
        <v>-0.32762655199090146</v>
      </c>
      <c r="BX109" s="8">
        <f>MAX((BX$3*climate!$M219+BX$4*climate!$M219^2+BX$5*climate!$M219^6)*(K109/K$66)^$BW$1,-99)</f>
        <v>2.6757095305606464</v>
      </c>
      <c r="BY109" s="8">
        <f>MAX((BY$3*climate!$M219+BY$4*climate!$M219^2+BY$5*climate!$M219^6)*(L109/L$66)^$BW$1,-99)</f>
        <v>0.79831766321340836</v>
      </c>
      <c r="BZ109" s="8">
        <f>MAX((BZ$3*climate!$M219+BZ$4*climate!$M219^2+BZ$5*climate!$M219^6)*(M109/M$66)^$BW$1,-99)</f>
        <v>-0.32762961080500386</v>
      </c>
      <c r="CA109" s="8">
        <f t="shared" si="152"/>
        <v>3.2282973435773799E-3</v>
      </c>
      <c r="CB109" s="8">
        <f t="shared" si="153"/>
        <v>9.0567601489260614E-4</v>
      </c>
      <c r="CC109" s="8">
        <f t="shared" si="154"/>
        <v>3.3029133455154708E-4</v>
      </c>
      <c r="CD109" s="8">
        <f>MAX((CD$3*climate!$I219+CD$4*climate!$I219^2+CD$5*climate!$I219^6)*(K109/K$66)^$BW$1,-99)</f>
        <v>1.1299856855218404</v>
      </c>
      <c r="CE109" s="8">
        <f>MAX((CE$3*climate!$I219+CE$4*climate!$I219^2+CE$5*climate!$I219^6)*(L109/L$66)^$BW$1,-99)</f>
        <v>0.36351749140291983</v>
      </c>
      <c r="CF109" s="8">
        <f>MAX((CF$3*climate!$I219+CF$4*climate!$I219^2+CF$5*climate!$I219^6)*(M109/M$66)^$BW$1,-99)</f>
        <v>-6.5455571279469757E-2</v>
      </c>
      <c r="CG109" s="8">
        <f>MAX((CG$3*climate!$M219+CG$4*climate!$M219^2+CG$5*climate!$M219^6)*(K109/K$66)^$BW$1,-99)</f>
        <v>1.1299867770669503</v>
      </c>
      <c r="CH109" s="8">
        <f>MAX((CH$3*climate!$M219+CH$4*climate!$M219^2+CH$5*climate!$M219^6)*(L109/L$66)^$BW$1,-99)</f>
        <v>0.36351735136197133</v>
      </c>
      <c r="CI109" s="8">
        <f>MAX((CI$3*climate!$M219+CI$4*climate!$M219^2+CI$5*climate!$M219^6)*(M109/M$66)^$BW$1,-99)</f>
        <v>-6.5456497528728341E-2</v>
      </c>
      <c r="CJ109" s="8">
        <f t="shared" si="155"/>
        <v>-3.1003333854646268E-5</v>
      </c>
      <c r="CK109" s="8">
        <f t="shared" si="156"/>
        <v>-8.6977663038764074E-6</v>
      </c>
      <c r="CL109" s="8">
        <f t="shared" si="157"/>
        <v>-3.171991741953626E-6</v>
      </c>
    </row>
    <row r="110" spans="1:90">
      <c r="A110">
        <f t="shared" si="92"/>
        <v>2064</v>
      </c>
      <c r="B110" s="4">
        <f t="shared" si="97"/>
        <v>1271.6811213174526</v>
      </c>
      <c r="C110" s="4">
        <f t="shared" si="98"/>
        <v>3490.4088969470022</v>
      </c>
      <c r="D110" s="4">
        <f t="shared" si="99"/>
        <v>6468.632314068991</v>
      </c>
      <c r="E110" s="11">
        <f t="shared" si="100"/>
        <v>6.1129156624131135E-4</v>
      </c>
      <c r="F110" s="11">
        <f t="shared" si="101"/>
        <v>1.2255048277420668E-3</v>
      </c>
      <c r="G110" s="11">
        <f t="shared" si="102"/>
        <v>2.7057054260125235E-3</v>
      </c>
      <c r="H110" s="4">
        <f t="shared" si="103"/>
        <v>101475.34459105389</v>
      </c>
      <c r="I110" s="4">
        <f t="shared" si="104"/>
        <v>56087.762887265315</v>
      </c>
      <c r="J110" s="4">
        <f t="shared" si="105"/>
        <v>15369.892743718641</v>
      </c>
      <c r="K110" s="4">
        <f t="shared" si="76"/>
        <v>79796.218478045936</v>
      </c>
      <c r="L110" s="4">
        <f t="shared" si="77"/>
        <v>16069.109535081769</v>
      </c>
      <c r="M110" s="4">
        <f t="shared" si="78"/>
        <v>2376.0652944038575</v>
      </c>
      <c r="N110" s="11">
        <f t="shared" si="106"/>
        <v>1.3182875608716005E-2</v>
      </c>
      <c r="O110" s="11">
        <f t="shared" si="107"/>
        <v>2.0604319787049352E-2</v>
      </c>
      <c r="P110" s="11">
        <f t="shared" si="108"/>
        <v>1.5122443706144351E-2</v>
      </c>
      <c r="Q110" s="4">
        <f t="shared" si="109"/>
        <v>6836.5180106444777</v>
      </c>
      <c r="R110" s="4">
        <f t="shared" si="110"/>
        <v>15712.159360568248</v>
      </c>
      <c r="S110" s="4">
        <f t="shared" si="111"/>
        <v>4723.346762994609</v>
      </c>
      <c r="T110" s="4">
        <f t="shared" si="112"/>
        <v>67.371222420536512</v>
      </c>
      <c r="U110" s="4">
        <f t="shared" si="113"/>
        <v>280.13524789978175</v>
      </c>
      <c r="V110" s="4">
        <f t="shared" si="114"/>
        <v>307.31162811301618</v>
      </c>
      <c r="W110" s="11">
        <f t="shared" si="115"/>
        <v>-1.219247815263802E-2</v>
      </c>
      <c r="X110" s="11">
        <f t="shared" si="116"/>
        <v>-1.3228699347321071E-2</v>
      </c>
      <c r="Y110" s="11">
        <f t="shared" si="117"/>
        <v>-1.2203590333800474E-2</v>
      </c>
      <c r="Z110" s="4">
        <f t="shared" si="134"/>
        <v>11183.913671774937</v>
      </c>
      <c r="AA110" s="4">
        <f t="shared" si="118"/>
        <v>35674.69155728753</v>
      </c>
      <c r="AB110" s="4">
        <f t="shared" si="119"/>
        <v>7943.0636422552016</v>
      </c>
      <c r="AC110" s="12">
        <f t="shared" si="120"/>
        <v>2.09556920769597</v>
      </c>
      <c r="AD110" s="12">
        <f t="shared" si="121"/>
        <v>3.4408409017707609</v>
      </c>
      <c r="AE110" s="12">
        <f t="shared" si="122"/>
        <v>1.7333516079005351</v>
      </c>
      <c r="AF110" s="11">
        <f t="shared" si="123"/>
        <v>-2.9039671966837322E-3</v>
      </c>
      <c r="AG110" s="11">
        <f t="shared" si="124"/>
        <v>2.0567434751257441E-3</v>
      </c>
      <c r="AH110" s="11">
        <f t="shared" si="125"/>
        <v>8.257041531207765E-4</v>
      </c>
      <c r="AI110" s="1">
        <f t="shared" si="83"/>
        <v>175629.20957484804</v>
      </c>
      <c r="AJ110" s="1">
        <f t="shared" si="84"/>
        <v>90263.265093286333</v>
      </c>
      <c r="AK110" s="1">
        <f t="shared" si="85"/>
        <v>25425.241856804605</v>
      </c>
      <c r="AL110" s="17">
        <f t="shared" si="163"/>
        <v>29.14002052626704</v>
      </c>
      <c r="AM110" s="17">
        <f t="shared" si="163"/>
        <v>8.4112987022288941</v>
      </c>
      <c r="AN110" s="17">
        <f t="shared" si="163"/>
        <v>1.8130896514189219</v>
      </c>
      <c r="AO110" s="7">
        <f t="shared" si="164"/>
        <v>1.0621710702077965E-2</v>
      </c>
      <c r="AP110" s="7">
        <f t="shared" si="164"/>
        <v>1.6356636296516878E-2</v>
      </c>
      <c r="AQ110" s="7">
        <f t="shared" si="164"/>
        <v>1.1839589052422814E-2</v>
      </c>
      <c r="AR110" s="1">
        <f t="shared" si="127"/>
        <v>101475.34459105389</v>
      </c>
      <c r="AS110" s="1">
        <f t="shared" si="128"/>
        <v>56087.762887265315</v>
      </c>
      <c r="AT110" s="1">
        <f t="shared" si="129"/>
        <v>15369.892743718641</v>
      </c>
      <c r="AU110" s="1">
        <f t="shared" si="89"/>
        <v>20295.068918210778</v>
      </c>
      <c r="AV110" s="1">
        <f t="shared" si="90"/>
        <v>11217.552577453063</v>
      </c>
      <c r="AW110" s="1">
        <f t="shared" si="91"/>
        <v>3073.9785487437284</v>
      </c>
      <c r="AX110" s="1">
        <f t="shared" si="143"/>
        <v>63836.974782436751</v>
      </c>
      <c r="AY110" s="1">
        <f t="shared" si="144"/>
        <v>12855.287628065415</v>
      </c>
      <c r="AZ110" s="1">
        <f t="shared" si="145"/>
        <v>1900.8522355230859</v>
      </c>
      <c r="BA110" s="1">
        <f t="shared" si="146"/>
        <v>11.064087843507709</v>
      </c>
      <c r="BB110" s="1">
        <f t="shared" si="147"/>
        <v>9.4615104942505663</v>
      </c>
      <c r="BC110" s="1">
        <f t="shared" si="148"/>
        <v>7.5500576096004393</v>
      </c>
      <c r="BD110" s="1">
        <f t="shared" si="149"/>
        <v>26129.463635742191</v>
      </c>
      <c r="BE110">
        <f t="shared" si="135"/>
        <v>0.21822387218499145</v>
      </c>
      <c r="BF110">
        <f t="shared" si="136"/>
        <v>0.3346263841173937</v>
      </c>
      <c r="BG110">
        <f t="shared" si="137"/>
        <v>2.453676962688749E-2</v>
      </c>
      <c r="BH110">
        <f t="shared" si="150"/>
        <v>0.26592597289140096</v>
      </c>
      <c r="BI110">
        <f t="shared" si="151"/>
        <v>4.7621658391411486E-3</v>
      </c>
      <c r="BJ110">
        <f t="shared" si="151"/>
        <v>1.1197481694748152E-2</v>
      </c>
      <c r="BK110">
        <f t="shared" si="151"/>
        <v>6.0205306372294847E-5</v>
      </c>
      <c r="BL110">
        <f t="shared" si="140"/>
        <v>483.24241952659332</v>
      </c>
      <c r="BM110">
        <f t="shared" si="141"/>
        <v>628.04169822952815</v>
      </c>
      <c r="BN110">
        <f t="shared" si="142"/>
        <v>0.92534910154489225</v>
      </c>
      <c r="BO110">
        <f t="shared" si="131"/>
        <v>302.42001250011413</v>
      </c>
      <c r="BP110">
        <f t="shared" si="132"/>
        <v>105.21994427371791</v>
      </c>
      <c r="BQ110">
        <f t="shared" si="133"/>
        <v>9.4957697540371111</v>
      </c>
      <c r="BR110" s="7">
        <f t="shared" si="158"/>
        <v>1.6762066225494587E-2</v>
      </c>
      <c r="BS110" s="7">
        <f t="shared" si="138"/>
        <v>0.27237178247747906</v>
      </c>
      <c r="BT110" s="7">
        <f t="shared" si="139"/>
        <v>9.7719553801729767E-2</v>
      </c>
      <c r="BU110" s="8">
        <f>MAX((BU$3*climate!$I220+BU$4*climate!$I220^2+BU$5*climate!$I220^6)*(K110/K$66)^$BW$1,-99)</f>
        <v>2.6250999259136867</v>
      </c>
      <c r="BV110" s="8">
        <f>MAX((BV$3*climate!$I220+BV$4*climate!$I220^2+BV$5*climate!$I220^6)*(L110/L$66)^$BW$1,-99)</f>
        <v>0.75278664889923808</v>
      </c>
      <c r="BW110" s="8">
        <f>MAX((BW$3*climate!$I220+BW$4*climate!$I220^2+BW$5*climate!$I220^6)*(M110/M$66)^$BW$1,-99)</f>
        <v>-0.37213510209708267</v>
      </c>
      <c r="BX110" s="8">
        <f>MAX((BX$3*climate!$M220+BX$4*climate!$M220^2+BX$5*climate!$M220^6)*(K110/K$66)^$BW$1,-99)</f>
        <v>2.6250970381923451</v>
      </c>
      <c r="BY110" s="8">
        <f>MAX((BY$3*climate!$M220+BY$4*climate!$M220^2+BY$5*climate!$M220^6)*(L110/L$66)^$BW$1,-99)</f>
        <v>0.7527838098476648</v>
      </c>
      <c r="BZ110" s="8">
        <f>MAX((BZ$3*climate!$M220+BZ$4*climate!$M220^2+BZ$5*climate!$M220^6)*(M110/M$66)^$BW$1,-99)</f>
        <v>-0.37213821882665471</v>
      </c>
      <c r="CA110" s="8">
        <f t="shared" si="152"/>
        <v>3.4093631745567778E-3</v>
      </c>
      <c r="CB110" s="8">
        <f t="shared" si="153"/>
        <v>9.286143249671062E-4</v>
      </c>
      <c r="CC110" s="8">
        <f t="shared" si="154"/>
        <v>3.3316144816573722E-4</v>
      </c>
      <c r="CD110" s="8">
        <f>MAX((CD$3*climate!$I220+CD$4*climate!$I220^2+CD$5*climate!$I220^6)*(K110/K$66)^$BW$1,-99)</f>
        <v>1.1419746799178738</v>
      </c>
      <c r="CE110" s="8">
        <f>MAX((CE$3*climate!$I220+CE$4*climate!$I220^2+CE$5*climate!$I220^6)*(L110/L$66)^$BW$1,-99)</f>
        <v>0.35911420911277708</v>
      </c>
      <c r="CF110" s="8">
        <f>MAX((CF$3*climate!$I220+CF$4*climate!$I220^2+CF$5*climate!$I220^6)*(M110/M$66)^$BW$1,-99)</f>
        <v>-7.9472792318256949E-2</v>
      </c>
      <c r="CG110" s="8">
        <f>MAX((CG$3*climate!$M220+CG$4*climate!$M220^2+CG$5*climate!$M220^6)*(K110/K$66)^$BW$1,-99)</f>
        <v>1.1419757048192043</v>
      </c>
      <c r="CH110" s="8">
        <f>MAX((CH$3*climate!$M220+CH$4*climate!$M220^2+CH$5*climate!$M220^6)*(L110/L$66)^$BW$1,-99)</f>
        <v>0.35911400347952299</v>
      </c>
      <c r="CI110" s="8">
        <f>MAX((CI$3*climate!$M220+CI$4*climate!$M220^2+CI$5*climate!$M220^6)*(M110/M$66)^$BW$1,-99)</f>
        <v>-7.9473792464944557E-2</v>
      </c>
      <c r="CJ110" s="8">
        <f t="shared" si="155"/>
        <v>-2.2827167854666913E-5</v>
      </c>
      <c r="CK110" s="8">
        <f t="shared" si="156"/>
        <v>-6.2174763974882391E-6</v>
      </c>
      <c r="CL110" s="8">
        <f t="shared" si="157"/>
        <v>-2.2306606573152398E-6</v>
      </c>
    </row>
    <row r="111" spans="1:90">
      <c r="A111">
        <f t="shared" si="92"/>
        <v>2065</v>
      </c>
      <c r="B111" s="4">
        <f t="shared" si="97"/>
        <v>1272.4196208646417</v>
      </c>
      <c r="C111" s="4">
        <f t="shared" si="98"/>
        <v>3494.4725342533047</v>
      </c>
      <c r="D111" s="4">
        <f t="shared" si="99"/>
        <v>6485.2594169424947</v>
      </c>
      <c r="E111" s="11">
        <f t="shared" si="100"/>
        <v>5.8072698792924573E-4</v>
      </c>
      <c r="F111" s="11">
        <f t="shared" si="101"/>
        <v>1.1642295863549634E-3</v>
      </c>
      <c r="G111" s="11">
        <f t="shared" si="102"/>
        <v>2.5704201547118973E-3</v>
      </c>
      <c r="H111" s="4">
        <f t="shared" si="103"/>
        <v>102856.29895057536</v>
      </c>
      <c r="I111" s="4">
        <f t="shared" si="104"/>
        <v>57297.222179164906</v>
      </c>
      <c r="J111" s="4">
        <f t="shared" si="105"/>
        <v>15639.629833664036</v>
      </c>
      <c r="K111" s="4">
        <f t="shared" si="76"/>
        <v>80835.203469026892</v>
      </c>
      <c r="L111" s="4">
        <f t="shared" si="77"/>
        <v>16396.529552752119</v>
      </c>
      <c r="M111" s="4">
        <f t="shared" si="78"/>
        <v>2411.5658030280324</v>
      </c>
      <c r="N111" s="11">
        <f t="shared" si="106"/>
        <v>1.3020479050229739E-2</v>
      </c>
      <c r="O111" s="11">
        <f t="shared" si="107"/>
        <v>2.0375741229190947E-2</v>
      </c>
      <c r="P111" s="11">
        <f t="shared" si="108"/>
        <v>1.4940880920985666E-2</v>
      </c>
      <c r="Q111" s="4">
        <f t="shared" si="109"/>
        <v>6845.0661509581323</v>
      </c>
      <c r="R111" s="4">
        <f t="shared" si="110"/>
        <v>15838.638062405687</v>
      </c>
      <c r="S111" s="4">
        <f t="shared" si="111"/>
        <v>4747.5867219532129</v>
      </c>
      <c r="T111" s="4">
        <f t="shared" si="112"/>
        <v>66.549800263057605</v>
      </c>
      <c r="U111" s="4">
        <f t="shared" si="113"/>
        <v>276.42942292872829</v>
      </c>
      <c r="V111" s="4">
        <f t="shared" si="114"/>
        <v>303.56132289871169</v>
      </c>
      <c r="W111" s="11">
        <f t="shared" si="115"/>
        <v>-1.219247815263802E-2</v>
      </c>
      <c r="X111" s="11">
        <f t="shared" si="116"/>
        <v>-1.3228699347321071E-2</v>
      </c>
      <c r="Y111" s="11">
        <f t="shared" si="117"/>
        <v>-1.2203590333800474E-2</v>
      </c>
      <c r="Z111" s="4">
        <f t="shared" si="134"/>
        <v>11167.510349794204</v>
      </c>
      <c r="AA111" s="4">
        <f t="shared" si="118"/>
        <v>36046.106223046205</v>
      </c>
      <c r="AB111" s="4">
        <f t="shared" si="119"/>
        <v>7992.9271060797655</v>
      </c>
      <c r="AC111" s="12">
        <f t="shared" si="120"/>
        <v>2.0894837434584406</v>
      </c>
      <c r="AD111" s="12">
        <f t="shared" si="121"/>
        <v>3.4479178288444237</v>
      </c>
      <c r="AE111" s="12">
        <f t="shared" si="122"/>
        <v>1.7347828435219972</v>
      </c>
      <c r="AF111" s="11">
        <f t="shared" si="123"/>
        <v>-2.9039671966837322E-3</v>
      </c>
      <c r="AG111" s="11">
        <f t="shared" si="124"/>
        <v>2.0567434751257441E-3</v>
      </c>
      <c r="AH111" s="11">
        <f t="shared" si="125"/>
        <v>8.257041531207765E-4</v>
      </c>
      <c r="AI111" s="1">
        <f t="shared" si="83"/>
        <v>178361.357535574</v>
      </c>
      <c r="AJ111" s="1">
        <f t="shared" si="84"/>
        <v>92454.49116141077</v>
      </c>
      <c r="AK111" s="1">
        <f t="shared" si="85"/>
        <v>25956.696219867874</v>
      </c>
      <c r="AL111" s="17">
        <f t="shared" si="163"/>
        <v>29.446442225470832</v>
      </c>
      <c r="AM111" s="17">
        <f t="shared" si="163"/>
        <v>8.5475034503460794</v>
      </c>
      <c r="AN111" s="17">
        <f t="shared" si="163"/>
        <v>1.8343412254430425</v>
      </c>
      <c r="AO111" s="7">
        <f t="shared" si="164"/>
        <v>1.0515493595057185E-2</v>
      </c>
      <c r="AP111" s="7">
        <f t="shared" si="164"/>
        <v>1.6193069933551709E-2</v>
      </c>
      <c r="AQ111" s="7">
        <f t="shared" si="164"/>
        <v>1.1721193161898586E-2</v>
      </c>
      <c r="AR111" s="1">
        <f t="shared" si="127"/>
        <v>102856.29895057536</v>
      </c>
      <c r="AS111" s="1">
        <f t="shared" si="128"/>
        <v>57297.222179164906</v>
      </c>
      <c r="AT111" s="1">
        <f t="shared" si="129"/>
        <v>15639.629833664036</v>
      </c>
      <c r="AU111" s="1">
        <f t="shared" si="89"/>
        <v>20571.259790115073</v>
      </c>
      <c r="AV111" s="1">
        <f t="shared" si="90"/>
        <v>11459.444435832982</v>
      </c>
      <c r="AW111" s="1">
        <f t="shared" si="91"/>
        <v>3127.9259667328074</v>
      </c>
      <c r="AX111" s="1">
        <f t="shared" si="143"/>
        <v>64668.162775221506</v>
      </c>
      <c r="AY111" s="1">
        <f t="shared" si="144"/>
        <v>13117.223642201698</v>
      </c>
      <c r="AZ111" s="1">
        <f t="shared" si="145"/>
        <v>1929.2526424224257</v>
      </c>
      <c r="BA111" s="1">
        <f t="shared" si="146"/>
        <v>11.077024284809031</v>
      </c>
      <c r="BB111" s="1">
        <f t="shared" si="147"/>
        <v>9.4816814274679011</v>
      </c>
      <c r="BC111" s="1">
        <f t="shared" si="148"/>
        <v>7.5648879749998175</v>
      </c>
      <c r="BD111" s="1">
        <f t="shared" si="149"/>
        <v>25462.361229894621</v>
      </c>
      <c r="BE111">
        <f t="shared" si="135"/>
        <v>0.21822387218499145</v>
      </c>
      <c r="BF111">
        <f t="shared" si="136"/>
        <v>0.3346263841173937</v>
      </c>
      <c r="BG111">
        <f t="shared" si="137"/>
        <v>2.453676962688749E-2</v>
      </c>
      <c r="BH111">
        <f t="shared" si="150"/>
        <v>0.26618431747222382</v>
      </c>
      <c r="BI111">
        <f t="shared" si="151"/>
        <v>4.7621658391411486E-3</v>
      </c>
      <c r="BJ111">
        <f t="shared" si="151"/>
        <v>1.1197481694748152E-2</v>
      </c>
      <c r="BK111">
        <f t="shared" si="151"/>
        <v>6.0205306372294847E-5</v>
      </c>
      <c r="BL111">
        <f t="shared" si="140"/>
        <v>489.81875320291959</v>
      </c>
      <c r="BM111">
        <f t="shared" si="141"/>
        <v>641.58459651111684</v>
      </c>
      <c r="BN111">
        <f t="shared" si="142"/>
        <v>0.94158870568502595</v>
      </c>
      <c r="BO111">
        <f t="shared" si="131"/>
        <v>307.48919677755595</v>
      </c>
      <c r="BP111">
        <f t="shared" si="132"/>
        <v>106.38132262688866</v>
      </c>
      <c r="BQ111">
        <f t="shared" si="133"/>
        <v>9.602139220974939</v>
      </c>
      <c r="BR111" s="7">
        <f t="shared" si="158"/>
        <v>1.6539068527662071E-2</v>
      </c>
      <c r="BS111" s="7">
        <f t="shared" si="138"/>
        <v>0.26443862376454275</v>
      </c>
      <c r="BT111" s="7">
        <f t="shared" si="139"/>
        <v>9.3354122158911812E-2</v>
      </c>
      <c r="BU111" s="8">
        <f>MAX((BU$3*climate!$I221+BU$4*climate!$I221^2+BU$5*climate!$I221^6)*(K111/K$66)^$BW$1,-99)</f>
        <v>2.5727931250557621</v>
      </c>
      <c r="BV111" s="8">
        <f>MAX((BV$3*climate!$I221+BV$4*climate!$I221^2+BV$5*climate!$I221^6)*(L111/L$66)^$BW$1,-99)</f>
        <v>0.70629899554270781</v>
      </c>
      <c r="BW111" s="8">
        <f>MAX((BW$3*climate!$I221+BW$4*climate!$I221^2+BW$5*climate!$I221^6)*(M111/M$66)^$BW$1,-99)</f>
        <v>-0.41749265929925206</v>
      </c>
      <c r="BX111" s="8">
        <f>MAX((BX$3*climate!$M221+BX$4*climate!$M221^2+BX$5*climate!$M221^6)*(K111/K$66)^$BW$1,-99)</f>
        <v>2.572790115349636</v>
      </c>
      <c r="BY111" s="8">
        <f>MAX((BY$3*climate!$M221+BY$4*climate!$M221^2+BY$5*climate!$M221^6)*(L111/L$66)^$BW$1,-99)</f>
        <v>0.70629608392123688</v>
      </c>
      <c r="BZ111" s="8">
        <f>MAX((BZ$3*climate!$M221+BZ$4*climate!$M221^2+BZ$5*climate!$M221^6)*(M111/M$66)^$BW$1,-99)</f>
        <v>-0.41749583238555948</v>
      </c>
      <c r="CA111" s="8">
        <f t="shared" si="152"/>
        <v>3.5919312833800191E-3</v>
      </c>
      <c r="CB111" s="8">
        <f t="shared" si="153"/>
        <v>9.4984536523382002E-4</v>
      </c>
      <c r="CC111" s="8">
        <f t="shared" si="154"/>
        <v>3.3532159181507521E-4</v>
      </c>
      <c r="CD111" s="8">
        <f>MAX((CD$3*climate!$I221+CD$4*climate!$I221^2+CD$5*climate!$I221^6)*(K111/K$66)^$BW$1,-99)</f>
        <v>1.1529943037920229</v>
      </c>
      <c r="CE111" s="8">
        <f>MAX((CE$3*climate!$I221+CE$4*climate!$I221^2+CE$5*climate!$I221^6)*(L111/L$66)^$BW$1,-99)</f>
        <v>0.35374486892279844</v>
      </c>
      <c r="CF111" s="8">
        <f>MAX((CF$3*climate!$I221+CF$4*climate!$I221^2+CF$5*climate!$I221^6)*(M111/M$66)^$BW$1,-99)</f>
        <v>-9.4611558710474983E-2</v>
      </c>
      <c r="CG111" s="8">
        <f>MAX((CG$3*climate!$M221+CG$4*climate!$M221^2+CG$5*climate!$M221^6)*(K111/K$66)^$BW$1,-99)</f>
        <v>1.152995257109751</v>
      </c>
      <c r="CH111" s="8">
        <f>MAX((CH$3*climate!$M221+CH$4*climate!$M221^2+CH$5*climate!$M221^6)*(L111/L$66)^$BW$1,-99)</f>
        <v>0.35374459419039167</v>
      </c>
      <c r="CI111" s="8">
        <f>MAX((CI$3*climate!$M221+CI$4*climate!$M221^2+CI$5*climate!$M221^6)*(M111/M$66)^$BW$1,-99)</f>
        <v>-9.4612636205936587E-2</v>
      </c>
      <c r="CJ111" s="8">
        <f t="shared" si="155"/>
        <v>-1.4100197651916907E-5</v>
      </c>
      <c r="CK111" s="8">
        <f t="shared" si="156"/>
        <v>-3.7286368618809439E-6</v>
      </c>
      <c r="CL111" s="8">
        <f t="shared" si="157"/>
        <v>-1.3163115740618523E-6</v>
      </c>
    </row>
    <row r="112" spans="1:90">
      <c r="A112">
        <f t="shared" si="92"/>
        <v>2066</v>
      </c>
      <c r="B112" s="4">
        <f t="shared" si="97"/>
        <v>1273.1216028577583</v>
      </c>
      <c r="C112" s="4">
        <f t="shared" si="98"/>
        <v>3498.3374841507334</v>
      </c>
      <c r="D112" s="4">
        <f t="shared" si="99"/>
        <v>6501.0957663806466</v>
      </c>
      <c r="E112" s="11">
        <f t="shared" si="100"/>
        <v>5.5169063853278337E-4</v>
      </c>
      <c r="F112" s="11">
        <f t="shared" si="101"/>
        <v>1.1060181070372151E-3</v>
      </c>
      <c r="G112" s="11">
        <f t="shared" si="102"/>
        <v>2.4418991469763022E-3</v>
      </c>
      <c r="H112" s="4">
        <f t="shared" si="103"/>
        <v>104236.47196867567</v>
      </c>
      <c r="I112" s="4">
        <f t="shared" si="104"/>
        <v>58516.378931724197</v>
      </c>
      <c r="J112" s="4">
        <f t="shared" si="105"/>
        <v>15909.248452504857</v>
      </c>
      <c r="K112" s="4">
        <f t="shared" si="76"/>
        <v>81874.717807550769</v>
      </c>
      <c r="L112" s="4">
        <f t="shared" si="77"/>
        <v>16726.910767424088</v>
      </c>
      <c r="M112" s="4">
        <f t="shared" si="78"/>
        <v>2447.1641434320859</v>
      </c>
      <c r="N112" s="11">
        <f t="shared" si="106"/>
        <v>1.2859673680690076E-2</v>
      </c>
      <c r="O112" s="11">
        <f t="shared" si="107"/>
        <v>2.0149459896927624E-2</v>
      </c>
      <c r="P112" s="11">
        <f t="shared" si="108"/>
        <v>1.4761504894187594E-2</v>
      </c>
      <c r="Q112" s="4">
        <f t="shared" si="109"/>
        <v>6852.338188113793</v>
      </c>
      <c r="R112" s="4">
        <f t="shared" si="110"/>
        <v>15961.666064458865</v>
      </c>
      <c r="S112" s="4">
        <f t="shared" si="111"/>
        <v>4770.4960907117784</v>
      </c>
      <c r="T112" s="4">
        <f t="shared" si="112"/>
        <v>65.738393277287855</v>
      </c>
      <c r="U112" s="4">
        <f t="shared" si="113"/>
        <v>272.77262120205069</v>
      </c>
      <c r="V112" s="4">
        <f t="shared" si="114"/>
        <v>299.8567848728693</v>
      </c>
      <c r="W112" s="11">
        <f t="shared" si="115"/>
        <v>-1.219247815263802E-2</v>
      </c>
      <c r="X112" s="11">
        <f t="shared" si="116"/>
        <v>-1.3228699347321071E-2</v>
      </c>
      <c r="Y112" s="11">
        <f t="shared" si="117"/>
        <v>-1.2203590333800474E-2</v>
      </c>
      <c r="Z112" s="4">
        <f t="shared" si="134"/>
        <v>11149.003176587961</v>
      </c>
      <c r="AA112" s="4">
        <f t="shared" si="118"/>
        <v>36411.00216793079</v>
      </c>
      <c r="AB112" s="4">
        <f t="shared" si="119"/>
        <v>8040.5800366028261</v>
      </c>
      <c r="AC112" s="12">
        <f t="shared" si="120"/>
        <v>2.0834159512094335</v>
      </c>
      <c r="AD112" s="12">
        <f t="shared" si="121"/>
        <v>3.4550093113416693</v>
      </c>
      <c r="AE112" s="12">
        <f t="shared" si="122"/>
        <v>1.736215260920656</v>
      </c>
      <c r="AF112" s="11">
        <f t="shared" si="123"/>
        <v>-2.9039671966837322E-3</v>
      </c>
      <c r="AG112" s="11">
        <f t="shared" si="124"/>
        <v>2.0567434751257441E-3</v>
      </c>
      <c r="AH112" s="11">
        <f t="shared" si="125"/>
        <v>8.257041531207765E-4</v>
      </c>
      <c r="AI112" s="1">
        <f t="shared" si="83"/>
        <v>181096.48157213168</v>
      </c>
      <c r="AJ112" s="1">
        <f t="shared" si="84"/>
        <v>94668.486481102678</v>
      </c>
      <c r="AK112" s="1">
        <f t="shared" si="85"/>
        <v>26488.952564613894</v>
      </c>
      <c r="AL112" s="17">
        <f t="shared" si="163"/>
        <v>29.752989661343801</v>
      </c>
      <c r="AM112" s="17">
        <f t="shared" si="163"/>
        <v>8.6845296682635222</v>
      </c>
      <c r="AN112" s="17">
        <f t="shared" si="163"/>
        <v>1.8556268865930114</v>
      </c>
      <c r="AO112" s="7">
        <f t="shared" si="164"/>
        <v>1.0410338659106613E-2</v>
      </c>
      <c r="AP112" s="7">
        <f t="shared" si="164"/>
        <v>1.6031139234216191E-2</v>
      </c>
      <c r="AQ112" s="7">
        <f t="shared" si="164"/>
        <v>1.16039812302796E-2</v>
      </c>
      <c r="AR112" s="1">
        <f t="shared" si="127"/>
        <v>104236.47196867567</v>
      </c>
      <c r="AS112" s="1">
        <f t="shared" si="128"/>
        <v>58516.378931724197</v>
      </c>
      <c r="AT112" s="1">
        <f t="shared" si="129"/>
        <v>15909.248452504857</v>
      </c>
      <c r="AU112" s="1">
        <f t="shared" si="89"/>
        <v>20847.294393735137</v>
      </c>
      <c r="AV112" s="1">
        <f t="shared" si="90"/>
        <v>11703.275786344841</v>
      </c>
      <c r="AW112" s="1">
        <f t="shared" si="91"/>
        <v>3181.8496905009715</v>
      </c>
      <c r="AX112" s="1">
        <f t="shared" si="143"/>
        <v>65499.774246040615</v>
      </c>
      <c r="AY112" s="1">
        <f t="shared" si="144"/>
        <v>13381.528613939268</v>
      </c>
      <c r="AZ112" s="1">
        <f t="shared" si="145"/>
        <v>1957.7313147456689</v>
      </c>
      <c r="BA112" s="1">
        <f t="shared" si="146"/>
        <v>11.089801974992069</v>
      </c>
      <c r="BB112" s="1">
        <f t="shared" si="147"/>
        <v>9.5016305733404227</v>
      </c>
      <c r="BC112" s="1">
        <f t="shared" si="148"/>
        <v>7.5795415893360651</v>
      </c>
      <c r="BD112" s="1">
        <f t="shared" si="149"/>
        <v>24809.452633171593</v>
      </c>
      <c r="BE112">
        <f t="shared" si="135"/>
        <v>0.21822387218499145</v>
      </c>
      <c r="BF112">
        <f t="shared" si="136"/>
        <v>0.3346263841173937</v>
      </c>
      <c r="BG112">
        <f t="shared" si="137"/>
        <v>2.453676962688749E-2</v>
      </c>
      <c r="BH112">
        <f t="shared" si="150"/>
        <v>0.26644234768790298</v>
      </c>
      <c r="BI112">
        <f t="shared" si="151"/>
        <v>4.7621658391411486E-3</v>
      </c>
      <c r="BJ112">
        <f t="shared" si="151"/>
        <v>1.1197481694748152E-2</v>
      </c>
      <c r="BK112">
        <f t="shared" si="151"/>
        <v>6.0205306372294847E-5</v>
      </c>
      <c r="BL112">
        <f t="shared" si="140"/>
        <v>496.39136600182121</v>
      </c>
      <c r="BM112">
        <f t="shared" si="141"/>
        <v>655.23608193092809</v>
      </c>
      <c r="BN112">
        <f t="shared" si="142"/>
        <v>0.95782117723601257</v>
      </c>
      <c r="BO112">
        <f t="shared" si="131"/>
        <v>312.57478167457572</v>
      </c>
      <c r="BP112">
        <f t="shared" si="132"/>
        <v>107.55608540108958</v>
      </c>
      <c r="BQ112">
        <f t="shared" si="133"/>
        <v>9.7097861706245041</v>
      </c>
      <c r="BR112" s="7">
        <f t="shared" si="158"/>
        <v>1.6320023697041774E-2</v>
      </c>
      <c r="BS112" s="7">
        <f t="shared" si="138"/>
        <v>0.25673652792674051</v>
      </c>
      <c r="BT112" s="7">
        <f t="shared" si="139"/>
        <v>8.9202711075324057E-2</v>
      </c>
      <c r="BU112" s="8">
        <f>MAX((BU$3*climate!$I222+BU$4*climate!$I222^2+BU$5*climate!$I222^6)*(K112/K$66)^$BW$1,-99)</f>
        <v>2.5187975096350739</v>
      </c>
      <c r="BV112" s="8">
        <f>MAX((BV$3*climate!$I222+BV$4*climate!$I222^2+BV$5*climate!$I222^6)*(L112/L$66)^$BW$1,-99)</f>
        <v>0.65886512129909891</v>
      </c>
      <c r="BW112" s="8">
        <f>MAX((BW$3*climate!$I222+BW$4*climate!$I222^2+BW$5*climate!$I222^6)*(M112/M$66)^$BW$1,-99)</f>
        <v>-0.46369461093339087</v>
      </c>
      <c r="BX112" s="8">
        <f>MAX((BX$3*climate!$M222+BX$4*climate!$M222^2+BX$5*climate!$M222^6)*(K112/K$66)^$BW$1,-99)</f>
        <v>2.5187943799261392</v>
      </c>
      <c r="BY112" s="8">
        <f>MAX((BY$3*climate!$M222+BY$4*climate!$M222^2+BY$5*climate!$M222^6)*(L112/L$66)^$BW$1,-99)</f>
        <v>0.65886213891846357</v>
      </c>
      <c r="BZ112" s="8">
        <f>MAX((BZ$3*climate!$M222+BZ$4*climate!$M222^2+BZ$5*climate!$M222^6)*(M112/M$66)^$BW$1,-99)</f>
        <v>-0.46369783882450982</v>
      </c>
      <c r="CA112" s="8">
        <f t="shared" si="152"/>
        <v>3.775831394288416E-3</v>
      </c>
      <c r="CB112" s="8">
        <f t="shared" si="153"/>
        <v>9.6939384220639147E-4</v>
      </c>
      <c r="CC112" s="8">
        <f t="shared" si="154"/>
        <v>3.3681439693384756E-4</v>
      </c>
      <c r="CD112" s="8">
        <f>MAX((CD$3*climate!$I222+CD$4*climate!$I222^2+CD$5*climate!$I222^6)*(K112/K$66)^$BW$1,-99)</f>
        <v>1.1629708692877778</v>
      </c>
      <c r="CE112" s="8">
        <f>MAX((CE$3*climate!$I222+CE$4*climate!$I222^2+CE$5*climate!$I222^6)*(L112/L$66)^$BW$1,-99)</f>
        <v>0.34735322802699486</v>
      </c>
      <c r="CF112" s="8">
        <f>MAX((CF$3*climate!$I222+CF$4*climate!$I222^2+CF$5*climate!$I222^6)*(M112/M$66)^$BW$1,-99)</f>
        <v>-0.11093263776984592</v>
      </c>
      <c r="CG112" s="8">
        <f>MAX((CG$3*climate!$M222+CG$4*climate!$M222^2+CG$5*climate!$M222^6)*(K112/K$66)^$BW$1,-99)</f>
        <v>1.1629717460205393</v>
      </c>
      <c r="CH112" s="8">
        <f>MAX((CH$3*climate!$M222+CH$4*climate!$M222^2+CH$5*climate!$M222^6)*(L112/L$66)^$BW$1,-99)</f>
        <v>0.3473528806401126</v>
      </c>
      <c r="CI112" s="8">
        <f>MAX((CI$3*climate!$M222+CI$4*climate!$M222^2+CI$5*climate!$M222^6)*(M112/M$66)^$BW$1,-99)</f>
        <v>-0.11093379613753745</v>
      </c>
      <c r="CJ112" s="8">
        <f t="shared" si="155"/>
        <v>-4.8168083834870548E-6</v>
      </c>
      <c r="CK112" s="8">
        <f t="shared" si="156"/>
        <v>-1.236650660064882E-6</v>
      </c>
      <c r="CL112" s="8">
        <f t="shared" si="157"/>
        <v>-4.2967236653739446E-7</v>
      </c>
    </row>
    <row r="113" spans="1:90">
      <c r="A113">
        <f t="shared" si="92"/>
        <v>2067</v>
      </c>
      <c r="B113" s="4">
        <f t="shared" si="97"/>
        <v>1273.7888536642681</v>
      </c>
      <c r="C113" s="4">
        <f t="shared" si="98"/>
        <v>3502.0132475226314</v>
      </c>
      <c r="D113" s="4">
        <f t="shared" si="99"/>
        <v>6516.1770355766657</v>
      </c>
      <c r="E113" s="11">
        <f t="shared" si="100"/>
        <v>5.2410610660614415E-4</v>
      </c>
      <c r="F113" s="11">
        <f t="shared" si="101"/>
        <v>1.0507172016853542E-3</v>
      </c>
      <c r="G113" s="11">
        <f t="shared" si="102"/>
        <v>2.3198041896274869E-3</v>
      </c>
      <c r="H113" s="4">
        <f t="shared" si="103"/>
        <v>105615.64664144104</v>
      </c>
      <c r="I113" s="4">
        <f t="shared" si="104"/>
        <v>59745.054737463121</v>
      </c>
      <c r="J113" s="4">
        <f t="shared" si="105"/>
        <v>16178.718258571625</v>
      </c>
      <c r="K113" s="4">
        <f t="shared" si="76"/>
        <v>82914.563381222761</v>
      </c>
      <c r="L113" s="4">
        <f t="shared" si="77"/>
        <v>17060.202379225015</v>
      </c>
      <c r="M113" s="4">
        <f t="shared" si="78"/>
        <v>2482.8543132330428</v>
      </c>
      <c r="N113" s="11">
        <f t="shared" si="106"/>
        <v>1.2700447726930575E-2</v>
      </c>
      <c r="O113" s="11">
        <f t="shared" si="107"/>
        <v>1.9925473175239183E-2</v>
      </c>
      <c r="P113" s="11">
        <f t="shared" si="108"/>
        <v>1.4584297459876217E-2</v>
      </c>
      <c r="Q113" s="4">
        <f t="shared" si="109"/>
        <v>6858.3505037934483</v>
      </c>
      <c r="R113" s="4">
        <f t="shared" si="110"/>
        <v>16081.229516201909</v>
      </c>
      <c r="S113" s="4">
        <f t="shared" si="111"/>
        <v>4792.0951816258803</v>
      </c>
      <c r="T113" s="4">
        <f t="shared" si="112"/>
        <v>64.936879353465002</v>
      </c>
      <c r="U113" s="4">
        <f t="shared" si="113"/>
        <v>269.16419420598805</v>
      </c>
      <c r="V113" s="4">
        <f t="shared" si="114"/>
        <v>296.19745551147025</v>
      </c>
      <c r="W113" s="11">
        <f t="shared" si="115"/>
        <v>-1.219247815263802E-2</v>
      </c>
      <c r="X113" s="11">
        <f t="shared" si="116"/>
        <v>-1.3228699347321071E-2</v>
      </c>
      <c r="Y113" s="11">
        <f t="shared" si="117"/>
        <v>-1.2203590333800474E-2</v>
      </c>
      <c r="Z113" s="4">
        <f t="shared" si="134"/>
        <v>11128.436879769572</v>
      </c>
      <c r="AA113" s="4">
        <f t="shared" si="118"/>
        <v>36769.297592699229</v>
      </c>
      <c r="AB113" s="4">
        <f t="shared" si="119"/>
        <v>8086.0508449783101</v>
      </c>
      <c r="AC113" s="12">
        <f t="shared" si="120"/>
        <v>2.0773657796300737</v>
      </c>
      <c r="AD113" s="12">
        <f t="shared" si="121"/>
        <v>3.46211537919927</v>
      </c>
      <c r="AE113" s="12">
        <f t="shared" si="122"/>
        <v>1.73764886107231</v>
      </c>
      <c r="AF113" s="11">
        <f t="shared" si="123"/>
        <v>-2.9039671966837322E-3</v>
      </c>
      <c r="AG113" s="11">
        <f t="shared" si="124"/>
        <v>2.0567434751257441E-3</v>
      </c>
      <c r="AH113" s="11">
        <f t="shared" si="125"/>
        <v>8.257041531207765E-4</v>
      </c>
      <c r="AI113" s="1">
        <f t="shared" si="83"/>
        <v>183834.12780865363</v>
      </c>
      <c r="AJ113" s="1">
        <f t="shared" si="84"/>
        <v>96904.913619337254</v>
      </c>
      <c r="AK113" s="1">
        <f t="shared" si="85"/>
        <v>27021.906998653474</v>
      </c>
      <c r="AL113" s="17">
        <f t="shared" si="163"/>
        <v>30.059630972854336</v>
      </c>
      <c r="AM113" s="17">
        <f t="shared" si="163"/>
        <v>8.8223603435161788</v>
      </c>
      <c r="AN113" s="17">
        <f t="shared" si="163"/>
        <v>1.8769442195598145</v>
      </c>
      <c r="AO113" s="7">
        <f t="shared" si="164"/>
        <v>1.0306235272515547E-2</v>
      </c>
      <c r="AP113" s="7">
        <f t="shared" si="164"/>
        <v>1.5870827841874029E-2</v>
      </c>
      <c r="AQ113" s="7">
        <f t="shared" si="164"/>
        <v>1.1487941417976804E-2</v>
      </c>
      <c r="AR113" s="1">
        <f t="shared" si="127"/>
        <v>105615.64664144104</v>
      </c>
      <c r="AS113" s="1">
        <f t="shared" si="128"/>
        <v>59745.054737463121</v>
      </c>
      <c r="AT113" s="1">
        <f t="shared" si="129"/>
        <v>16178.718258571625</v>
      </c>
      <c r="AU113" s="1">
        <f t="shared" si="89"/>
        <v>21123.129328288211</v>
      </c>
      <c r="AV113" s="1">
        <f t="shared" si="90"/>
        <v>11949.010947492625</v>
      </c>
      <c r="AW113" s="1">
        <f t="shared" si="91"/>
        <v>3235.7436517143251</v>
      </c>
      <c r="AX113" s="1">
        <f t="shared" si="143"/>
        <v>66331.650704978209</v>
      </c>
      <c r="AY113" s="1">
        <f t="shared" si="144"/>
        <v>13648.161903380013</v>
      </c>
      <c r="AZ113" s="1">
        <f t="shared" si="145"/>
        <v>1986.2834505864339</v>
      </c>
      <c r="BA113" s="1">
        <f t="shared" si="146"/>
        <v>11.102422448460182</v>
      </c>
      <c r="BB113" s="1">
        <f t="shared" si="147"/>
        <v>9.5213601324527168</v>
      </c>
      <c r="BC113" s="1">
        <f t="shared" si="148"/>
        <v>7.5940205587847283</v>
      </c>
      <c r="BD113" s="1">
        <f t="shared" si="149"/>
        <v>24170.63581375299</v>
      </c>
      <c r="BE113">
        <f t="shared" si="135"/>
        <v>0.21822387218499145</v>
      </c>
      <c r="BF113">
        <f t="shared" si="136"/>
        <v>0.3346263841173937</v>
      </c>
      <c r="BG113">
        <f t="shared" si="137"/>
        <v>2.453676962688749E-2</v>
      </c>
      <c r="BH113">
        <f t="shared" si="150"/>
        <v>0.26669995909283933</v>
      </c>
      <c r="BI113">
        <f t="shared" si="151"/>
        <v>4.7621658391411486E-3</v>
      </c>
      <c r="BJ113">
        <f t="shared" si="151"/>
        <v>1.1197481694748152E-2</v>
      </c>
      <c r="BK113">
        <f t="shared" si="151"/>
        <v>6.0205306372294847E-5</v>
      </c>
      <c r="BL113">
        <f t="shared" si="140"/>
        <v>502.95922451467311</v>
      </c>
      <c r="BM113">
        <f t="shared" si="141"/>
        <v>668.99415677446962</v>
      </c>
      <c r="BN113">
        <f t="shared" si="142"/>
        <v>0.97404468946834533</v>
      </c>
      <c r="BO113">
        <f t="shared" si="131"/>
        <v>317.67600951860243</v>
      </c>
      <c r="BP113">
        <f t="shared" si="132"/>
        <v>108.74437612135749</v>
      </c>
      <c r="BQ113">
        <f t="shared" si="133"/>
        <v>9.8187233886965561</v>
      </c>
      <c r="BR113" s="7">
        <f t="shared" si="158"/>
        <v>1.6104816270448019E-2</v>
      </c>
      <c r="BS113" s="7">
        <f t="shared" si="138"/>
        <v>0.24925876497741797</v>
      </c>
      <c r="BT113" s="7">
        <f t="shared" si="139"/>
        <v>8.5253755117996655E-2</v>
      </c>
      <c r="BU113" s="8">
        <f>MAX((BU$3*climate!$I223+BU$4*climate!$I223^2+BU$5*climate!$I223^6)*(K113/K$66)^$BW$1,-99)</f>
        <v>2.4631195906316323</v>
      </c>
      <c r="BV113" s="8">
        <f>MAX((BV$3*climate!$I223+BV$4*climate!$I223^2+BV$5*climate!$I223^6)*(L113/L$66)^$BW$1,-99)</f>
        <v>0.61049326995932673</v>
      </c>
      <c r="BW113" s="8">
        <f>MAX((BW$3*climate!$I223+BW$4*climate!$I223^2+BW$5*climate!$I223^6)*(M113/M$66)^$BW$1,-99)</f>
        <v>-0.51073568765661892</v>
      </c>
      <c r="BX113" s="8">
        <f>MAX((BX$3*climate!$M223+BX$4*climate!$M223^2+BX$5*climate!$M223^6)*(K113/K$66)^$BW$1,-99)</f>
        <v>2.4631163429605856</v>
      </c>
      <c r="BY113" s="8">
        <f>MAX((BY$3*climate!$M223+BY$4*climate!$M223^2+BY$5*climate!$M223^6)*(L113/L$66)^$BW$1,-99)</f>
        <v>0.6104902186361616</v>
      </c>
      <c r="BZ113" s="8">
        <f>MAX((BZ$3*climate!$M223+BZ$4*climate!$M223^2+BZ$5*climate!$M223^6)*(M113/M$66)^$BW$1,-99)</f>
        <v>-0.51073896880918257</v>
      </c>
      <c r="CA113" s="8">
        <f t="shared" si="152"/>
        <v>3.9608972057268562E-3</v>
      </c>
      <c r="CB113" s="8">
        <f t="shared" si="153"/>
        <v>9.8728834570198203E-4</v>
      </c>
      <c r="CC113" s="8">
        <f t="shared" si="154"/>
        <v>3.3768136042459462E-4</v>
      </c>
      <c r="CD113" s="8">
        <f>MAX((CD$3*climate!$I223+CD$4*climate!$I223^2+CD$5*climate!$I223^6)*(K113/K$66)^$BW$1,-99)</f>
        <v>1.1718279231250484</v>
      </c>
      <c r="CE113" s="8">
        <f>MAX((CE$3*climate!$I223+CE$4*climate!$I223^2+CE$5*climate!$I223^6)*(L113/L$66)^$BW$1,-99)</f>
        <v>0.33988122091942458</v>
      </c>
      <c r="CF113" s="8">
        <f>MAX((CF$3*climate!$I223+CF$4*climate!$I223^2+CF$5*climate!$I223^6)*(M113/M$66)^$BW$1,-99)</f>
        <v>-0.12849878260861691</v>
      </c>
      <c r="CG113" s="8">
        <f>MAX((CG$3*climate!$M223+CG$4*climate!$M223^2+CG$5*climate!$M223^6)*(K113/K$66)^$BW$1,-99)</f>
        <v>1.1718287182109433</v>
      </c>
      <c r="CH113" s="8">
        <f>MAX((CH$3*climate!$M223+CH$4*climate!$M223^2+CH$5*climate!$M223^6)*(L113/L$66)^$BW$1,-99)</f>
        <v>0.33988079727558179</v>
      </c>
      <c r="CI113" s="8">
        <f>MAX((CI$3*climate!$M223+CI$4*climate!$M223^2+CI$5*climate!$M223^6)*(M113/M$66)^$BW$1,-99)</f>
        <v>-0.12850002544251257</v>
      </c>
      <c r="CJ113" s="8">
        <f t="shared" si="155"/>
        <v>5.0280057510289789E-6</v>
      </c>
      <c r="CK113" s="8">
        <f t="shared" si="156"/>
        <v>1.2532745038008382E-6</v>
      </c>
      <c r="CL113" s="8">
        <f t="shared" si="157"/>
        <v>4.2865637103010344E-7</v>
      </c>
    </row>
    <row r="114" spans="1:90">
      <c r="A114">
        <f t="shared" si="92"/>
        <v>2068</v>
      </c>
      <c r="B114" s="4">
        <f t="shared" si="97"/>
        <v>1274.4230741551637</v>
      </c>
      <c r="C114" s="4">
        <f t="shared" si="98"/>
        <v>3505.5088918043484</v>
      </c>
      <c r="D114" s="4">
        <f t="shared" si="99"/>
        <v>6530.5374776247763</v>
      </c>
      <c r="E114" s="11">
        <f t="shared" si="100"/>
        <v>4.9790080127583693E-4</v>
      </c>
      <c r="F114" s="11">
        <f t="shared" si="101"/>
        <v>9.981813416010865E-4</v>
      </c>
      <c r="G114" s="11">
        <f t="shared" si="102"/>
        <v>2.2038139801461125E-3</v>
      </c>
      <c r="H114" s="4">
        <f t="shared" si="103"/>
        <v>106993.60721928034</v>
      </c>
      <c r="I114" s="4">
        <f t="shared" si="104"/>
        <v>60983.069398679523</v>
      </c>
      <c r="J114" s="4">
        <f t="shared" si="105"/>
        <v>16448.009929932581</v>
      </c>
      <c r="K114" s="4">
        <f t="shared" si="76"/>
        <v>83954.543345198137</v>
      </c>
      <c r="L114" s="4">
        <f t="shared" si="77"/>
        <v>17396.352792387424</v>
      </c>
      <c r="M114" s="4">
        <f t="shared" si="78"/>
        <v>2518.6303556617659</v>
      </c>
      <c r="N114" s="11">
        <f t="shared" si="106"/>
        <v>1.2542790090973366E-2</v>
      </c>
      <c r="O114" s="11">
        <f t="shared" si="107"/>
        <v>1.9703776408406259E-2</v>
      </c>
      <c r="P114" s="11">
        <f t="shared" si="108"/>
        <v>1.4409239494256543E-2</v>
      </c>
      <c r="Q114" s="4">
        <f t="shared" si="109"/>
        <v>6863.119686358632</v>
      </c>
      <c r="R114" s="4">
        <f t="shared" si="110"/>
        <v>16197.316795350378</v>
      </c>
      <c r="S114" s="4">
        <f t="shared" si="111"/>
        <v>4812.4045218629271</v>
      </c>
      <c r="T114" s="4">
        <f t="shared" si="112"/>
        <v>64.145137870647389</v>
      </c>
      <c r="U114" s="4">
        <f t="shared" si="113"/>
        <v>265.60350200577312</v>
      </c>
      <c r="V114" s="4">
        <f t="shared" si="114"/>
        <v>292.58278310649416</v>
      </c>
      <c r="W114" s="11">
        <f t="shared" si="115"/>
        <v>-1.219247815263802E-2</v>
      </c>
      <c r="X114" s="11">
        <f t="shared" si="116"/>
        <v>-1.3228699347321071E-2</v>
      </c>
      <c r="Y114" s="11">
        <f t="shared" si="117"/>
        <v>-1.2203590333800474E-2</v>
      </c>
      <c r="Z114" s="4">
        <f t="shared" si="134"/>
        <v>11105.8561201181</v>
      </c>
      <c r="AA114" s="4">
        <f t="shared" si="118"/>
        <v>37120.915481799064</v>
      </c>
      <c r="AB114" s="4">
        <f t="shared" si="119"/>
        <v>8129.3684910032125</v>
      </c>
      <c r="AC114" s="12">
        <f t="shared" si="120"/>
        <v>2.0713331775505148</v>
      </c>
      <c r="AD114" s="12">
        <f t="shared" si="121"/>
        <v>3.4692360624155705</v>
      </c>
      <c r="AE114" s="12">
        <f t="shared" si="122"/>
        <v>1.7390836449535629</v>
      </c>
      <c r="AF114" s="11">
        <f t="shared" si="123"/>
        <v>-2.9039671966837322E-3</v>
      </c>
      <c r="AG114" s="11">
        <f t="shared" si="124"/>
        <v>2.0567434751257441E-3</v>
      </c>
      <c r="AH114" s="11">
        <f t="shared" si="125"/>
        <v>8.257041531207765E-4</v>
      </c>
      <c r="AI114" s="1">
        <f t="shared" si="83"/>
        <v>186573.8443560765</v>
      </c>
      <c r="AJ114" s="1">
        <f t="shared" si="84"/>
        <v>99163.433204896166</v>
      </c>
      <c r="AK114" s="1">
        <f t="shared" si="85"/>
        <v>27555.459950502453</v>
      </c>
      <c r="AL114" s="17">
        <f t="shared" si="163"/>
        <v>30.366334585575459</v>
      </c>
      <c r="AM114" s="17">
        <f t="shared" si="163"/>
        <v>8.9609783240653922</v>
      </c>
      <c r="AN114" s="17">
        <f t="shared" si="163"/>
        <v>1.8982908225465367</v>
      </c>
      <c r="AO114" s="7">
        <f t="shared" si="164"/>
        <v>1.0203172919790391E-2</v>
      </c>
      <c r="AP114" s="7">
        <f t="shared" si="164"/>
        <v>1.5712119563455289E-2</v>
      </c>
      <c r="AQ114" s="7">
        <f t="shared" si="164"/>
        <v>1.1373062003797035E-2</v>
      </c>
      <c r="AR114" s="1">
        <f t="shared" si="127"/>
        <v>106993.60721928034</v>
      </c>
      <c r="AS114" s="1">
        <f t="shared" si="128"/>
        <v>60983.069398679523</v>
      </c>
      <c r="AT114" s="1">
        <f t="shared" si="129"/>
        <v>16448.009929932581</v>
      </c>
      <c r="AU114" s="1">
        <f t="shared" si="89"/>
        <v>21398.72144385607</v>
      </c>
      <c r="AV114" s="1">
        <f t="shared" si="90"/>
        <v>12196.613879735905</v>
      </c>
      <c r="AW114" s="1">
        <f t="shared" si="91"/>
        <v>3289.6019859865164</v>
      </c>
      <c r="AX114" s="1">
        <f t="shared" si="143"/>
        <v>67163.634676158516</v>
      </c>
      <c r="AY114" s="1">
        <f t="shared" si="144"/>
        <v>13917.082233909941</v>
      </c>
      <c r="AZ114" s="1">
        <f t="shared" si="145"/>
        <v>2014.904284529413</v>
      </c>
      <c r="BA114" s="1">
        <f t="shared" si="146"/>
        <v>11.114887229383978</v>
      </c>
      <c r="BB114" s="1">
        <f t="shared" si="147"/>
        <v>9.5408723022843347</v>
      </c>
      <c r="BC114" s="1">
        <f t="shared" si="148"/>
        <v>7.6083269717783155</v>
      </c>
      <c r="BD114" s="1">
        <f t="shared" si="149"/>
        <v>23545.792637313549</v>
      </c>
      <c r="BE114">
        <f t="shared" si="135"/>
        <v>0.21822387218499145</v>
      </c>
      <c r="BF114">
        <f t="shared" si="136"/>
        <v>0.3346263841173937</v>
      </c>
      <c r="BG114">
        <f t="shared" si="137"/>
        <v>2.453676962688749E-2</v>
      </c>
      <c r="BH114">
        <f t="shared" si="150"/>
        <v>0.26695705323915786</v>
      </c>
      <c r="BI114">
        <f t="shared" si="151"/>
        <v>4.7621658391411486E-3</v>
      </c>
      <c r="BJ114">
        <f t="shared" si="151"/>
        <v>1.1197481694748152E-2</v>
      </c>
      <c r="BK114">
        <f t="shared" si="151"/>
        <v>6.0205306372294847E-5</v>
      </c>
      <c r="BL114">
        <f t="shared" si="140"/>
        <v>509.52130130614262</v>
      </c>
      <c r="BM114">
        <f t="shared" si="141"/>
        <v>682.85680328127012</v>
      </c>
      <c r="BN114">
        <f t="shared" si="142"/>
        <v>0.99025747704613898</v>
      </c>
      <c r="BO114">
        <f t="shared" si="131"/>
        <v>322.7921232854286</v>
      </c>
      <c r="BP114">
        <f t="shared" si="132"/>
        <v>109.9463401718411</v>
      </c>
      <c r="BQ114">
        <f t="shared" si="133"/>
        <v>9.9289638775301547</v>
      </c>
      <c r="BR114" s="7">
        <f t="shared" si="158"/>
        <v>1.5893335542100928E-2</v>
      </c>
      <c r="BS114" s="7">
        <f t="shared" si="138"/>
        <v>0.24199880094894949</v>
      </c>
      <c r="BT114" s="7">
        <f t="shared" si="139"/>
        <v>8.1496379513805922E-2</v>
      </c>
      <c r="BU114" s="8">
        <f>MAX((BU$3*climate!$I224+BU$4*climate!$I224^2+BU$5*climate!$I224^6)*(K114/K$66)^$BW$1,-99)</f>
        <v>2.4057668051637022</v>
      </c>
      <c r="BV114" s="8">
        <f>MAX((BV$3*climate!$I224+BV$4*climate!$I224^2+BV$5*climate!$I224^6)*(L114/L$66)^$BW$1,-99)</f>
        <v>0.56119228413230438</v>
      </c>
      <c r="BW114" s="8">
        <f>MAX((BW$3*climate!$I224+BW$4*climate!$I224^2+BW$5*climate!$I224^6)*(M114/M$66)^$BW$1,-99)</f>
        <v>-0.55860996667030316</v>
      </c>
      <c r="BX114" s="8">
        <f>MAX((BX$3*climate!$M224+BX$4*climate!$M224^2+BX$5*climate!$M224^6)*(K114/K$66)^$BW$1,-99)</f>
        <v>2.4057634416226734</v>
      </c>
      <c r="BY114" s="8">
        <f>MAX((BY$3*climate!$M224+BY$4*climate!$M224^2+BY$5*climate!$M224^6)*(L114/L$66)^$BW$1,-99)</f>
        <v>0.56118916568565536</v>
      </c>
      <c r="BZ114" s="8">
        <f>MAX((BZ$3*climate!$M224+BZ$4*climate!$M224^2+BZ$5*climate!$M224^6)*(M114/M$66)^$BW$1,-99)</f>
        <v>-0.55861329955110384</v>
      </c>
      <c r="CA114" s="8">
        <f t="shared" si="152"/>
        <v>4.1469664420739141E-3</v>
      </c>
      <c r="CB114" s="8">
        <f t="shared" si="153"/>
        <v>1.0035609065574185E-3</v>
      </c>
      <c r="CC114" s="8">
        <f t="shared" si="154"/>
        <v>3.3796275099427314E-4</v>
      </c>
      <c r="CD114" s="8">
        <f>MAX((CD$3*climate!$I224+CD$4*climate!$I224^2+CD$5*climate!$I224^6)*(K114/K$66)^$BW$1,-99)</f>
        <v>1.1794862811978652</v>
      </c>
      <c r="CE114" s="8">
        <f>MAX((CE$3*climate!$I224+CE$4*climate!$I224^2+CE$5*climate!$I224^6)*(L114/L$66)^$BW$1,-99)</f>
        <v>0.33126899230014328</v>
      </c>
      <c r="CF114" s="8">
        <f>MAX((CF$3*climate!$I224+CF$4*climate!$I224^2+CF$5*climate!$I224^6)*(M114/M$66)^$BW$1,-99)</f>
        <v>-0.14737471020840648</v>
      </c>
      <c r="CG114" s="8">
        <f>MAX((CG$3*climate!$M224+CG$4*climate!$M224^2+CG$5*climate!$M224^6)*(K114/K$66)^$BW$1,-99)</f>
        <v>1.1794869895157192</v>
      </c>
      <c r="CH114" s="8">
        <f>MAX((CH$3*climate!$M224+CH$4*climate!$M224^2+CH$5*climate!$M224^6)*(L114/L$66)^$BW$1,-99)</f>
        <v>0.33126848875119402</v>
      </c>
      <c r="CI114" s="8">
        <f>MAX((CI$3*climate!$M224+CI$4*climate!$M224^2+CI$5*climate!$M224^6)*(M114/M$66)^$BW$1,-99)</f>
        <v>-0.14737604117121128</v>
      </c>
      <c r="CJ114" s="8">
        <f t="shared" si="155"/>
        <v>1.5438612127829124E-5</v>
      </c>
      <c r="CK114" s="8">
        <f t="shared" si="156"/>
        <v>3.7361256232505578E-6</v>
      </c>
      <c r="CL114" s="8">
        <f t="shared" si="157"/>
        <v>1.2581909931360091E-6</v>
      </c>
    </row>
    <row r="115" spans="1:90">
      <c r="A115">
        <f t="shared" si="92"/>
        <v>2069</v>
      </c>
      <c r="B115" s="4">
        <f t="shared" si="97"/>
        <v>1275.0258836114608</v>
      </c>
      <c r="C115" s="4">
        <f t="shared" si="98"/>
        <v>3508.8330686945337</v>
      </c>
      <c r="D115" s="4">
        <f t="shared" si="99"/>
        <v>6544.2099629262812</v>
      </c>
      <c r="E115" s="11">
        <f t="shared" si="100"/>
        <v>4.7300576121204503E-4</v>
      </c>
      <c r="F115" s="11">
        <f t="shared" si="101"/>
        <v>9.482722745210321E-4</v>
      </c>
      <c r="G115" s="11">
        <f t="shared" si="102"/>
        <v>2.0936232811388069E-3</v>
      </c>
      <c r="H115" s="4">
        <f t="shared" si="103"/>
        <v>108370.13936174054</v>
      </c>
      <c r="I115" s="4">
        <f t="shared" si="104"/>
        <v>62230.240976622437</v>
      </c>
      <c r="J115" s="4">
        <f t="shared" si="105"/>
        <v>16717.095093364842</v>
      </c>
      <c r="K115" s="4">
        <f t="shared" si="76"/>
        <v>84994.462273021767</v>
      </c>
      <c r="L115" s="4">
        <f t="shared" si="77"/>
        <v>17735.309648052105</v>
      </c>
      <c r="M115" s="4">
        <f t="shared" si="78"/>
        <v>2554.4863609311365</v>
      </c>
      <c r="N115" s="11">
        <f t="shared" si="106"/>
        <v>1.2386690301533276E-2</v>
      </c>
      <c r="O115" s="11">
        <f t="shared" si="107"/>
        <v>1.9484363171400343E-2</v>
      </c>
      <c r="P115" s="11">
        <f t="shared" si="108"/>
        <v>1.4236311092164833E-2</v>
      </c>
      <c r="Q115" s="4">
        <f t="shared" si="109"/>
        <v>6866.6625240506064</v>
      </c>
      <c r="R115" s="4">
        <f t="shared" si="110"/>
        <v>16309.918451755311</v>
      </c>
      <c r="S115" s="4">
        <f t="shared" si="111"/>
        <v>4831.4448097320892</v>
      </c>
      <c r="T115" s="4">
        <f t="shared" si="112"/>
        <v>63.363049678561566</v>
      </c>
      <c r="U115" s="4">
        <f t="shared" si="113"/>
        <v>262.08991313214318</v>
      </c>
      <c r="V115" s="4">
        <f t="shared" si="114"/>
        <v>289.01222268273932</v>
      </c>
      <c r="W115" s="11">
        <f t="shared" si="115"/>
        <v>-1.219247815263802E-2</v>
      </c>
      <c r="X115" s="11">
        <f t="shared" si="116"/>
        <v>-1.3228699347321071E-2</v>
      </c>
      <c r="Y115" s="11">
        <f t="shared" si="117"/>
        <v>-1.2203590333800474E-2</v>
      </c>
      <c r="Z115" s="4">
        <f t="shared" si="134"/>
        <v>11081.305478553608</v>
      </c>
      <c r="AA115" s="4">
        <f t="shared" si="118"/>
        <v>37465.783519769378</v>
      </c>
      <c r="AB115" s="4">
        <f t="shared" si="119"/>
        <v>8170.5624038637798</v>
      </c>
      <c r="AC115" s="12">
        <f t="shared" si="120"/>
        <v>2.0653180939495055</v>
      </c>
      <c r="AD115" s="12">
        <f t="shared" si="121"/>
        <v>3.4763713910506144</v>
      </c>
      <c r="AE115" s="12">
        <f t="shared" si="122"/>
        <v>1.7405196135418255</v>
      </c>
      <c r="AF115" s="11">
        <f t="shared" si="123"/>
        <v>-2.9039671966837322E-3</v>
      </c>
      <c r="AG115" s="11">
        <f t="shared" si="124"/>
        <v>2.0567434751257441E-3</v>
      </c>
      <c r="AH115" s="11">
        <f t="shared" si="125"/>
        <v>8.257041531207765E-4</v>
      </c>
      <c r="AI115" s="1">
        <f t="shared" si="83"/>
        <v>189315.18136432493</v>
      </c>
      <c r="AJ115" s="1">
        <f t="shared" si="84"/>
        <v>101443.70376414245</v>
      </c>
      <c r="AK115" s="1">
        <f t="shared" si="85"/>
        <v>28089.515941438724</v>
      </c>
      <c r="AL115" s="17">
        <f t="shared" ref="AL115:AN130" si="165">AL114*(1+AO115)</f>
        <v>30.673069218665127</v>
      </c>
      <c r="AM115" s="17">
        <f t="shared" si="165"/>
        <v>9.1003663272703061</v>
      </c>
      <c r="AN115" s="17">
        <f t="shared" si="165"/>
        <v>1.9196643079803366</v>
      </c>
      <c r="AO115" s="7">
        <f t="shared" si="164"/>
        <v>1.0101141190592487E-2</v>
      </c>
      <c r="AP115" s="7">
        <f t="shared" si="164"/>
        <v>1.5554998367820736E-2</v>
      </c>
      <c r="AQ115" s="7">
        <f t="shared" si="164"/>
        <v>1.1259331383759065E-2</v>
      </c>
      <c r="AR115" s="1">
        <f t="shared" si="127"/>
        <v>108370.13936174054</v>
      </c>
      <c r="AS115" s="1">
        <f t="shared" si="128"/>
        <v>62230.240976622437</v>
      </c>
      <c r="AT115" s="1">
        <f t="shared" si="129"/>
        <v>16717.095093364842</v>
      </c>
      <c r="AU115" s="1">
        <f t="shared" si="89"/>
        <v>21674.02787234811</v>
      </c>
      <c r="AV115" s="1">
        <f t="shared" si="90"/>
        <v>12446.048195324489</v>
      </c>
      <c r="AW115" s="1">
        <f t="shared" si="91"/>
        <v>3343.4190186729684</v>
      </c>
      <c r="AX115" s="1">
        <f t="shared" si="143"/>
        <v>67995.569818417411</v>
      </c>
      <c r="AY115" s="1">
        <f t="shared" si="144"/>
        <v>14188.247718441684</v>
      </c>
      <c r="AZ115" s="1">
        <f t="shared" si="145"/>
        <v>2043.5890887449091</v>
      </c>
      <c r="BA115" s="1">
        <f t="shared" si="146"/>
        <v>11.127197832306752</v>
      </c>
      <c r="BB115" s="1">
        <f t="shared" si="147"/>
        <v>9.5601692754564649</v>
      </c>
      <c r="BC115" s="1">
        <f t="shared" si="148"/>
        <v>7.6224628982101077</v>
      </c>
      <c r="BD115" s="1">
        <f t="shared" si="149"/>
        <v>22934.790478011775</v>
      </c>
      <c r="BE115">
        <f t="shared" si="135"/>
        <v>0.21822387218499145</v>
      </c>
      <c r="BF115">
        <f t="shared" si="136"/>
        <v>0.3346263841173937</v>
      </c>
      <c r="BG115">
        <f t="shared" si="137"/>
        <v>2.453676962688749E-2</v>
      </c>
      <c r="BH115">
        <f t="shared" si="150"/>
        <v>0.26721353741705839</v>
      </c>
      <c r="BI115">
        <f t="shared" si="151"/>
        <v>4.7621658391411486E-3</v>
      </c>
      <c r="BJ115">
        <f t="shared" si="151"/>
        <v>1.1197481694748152E-2</v>
      </c>
      <c r="BK115">
        <f t="shared" si="151"/>
        <v>6.0205306372294847E-5</v>
      </c>
      <c r="BL115">
        <f t="shared" si="140"/>
        <v>516.07657565144632</v>
      </c>
      <c r="BM115">
        <f t="shared" si="141"/>
        <v>696.82198419549604</v>
      </c>
      <c r="BN115">
        <f t="shared" si="142"/>
        <v>1.0064578317508173</v>
      </c>
      <c r="BO115">
        <f t="shared" si="131"/>
        <v>327.92236681115111</v>
      </c>
      <c r="BP115">
        <f t="shared" si="132"/>
        <v>111.16212482129571</v>
      </c>
      <c r="BQ115">
        <f t="shared" si="133"/>
        <v>10.040520856745248</v>
      </c>
      <c r="BR115" s="7">
        <f t="shared" si="158"/>
        <v>1.5685475399109139E-2</v>
      </c>
      <c r="BS115" s="7">
        <f t="shared" si="138"/>
        <v>0.2349502921834461</v>
      </c>
      <c r="BT115" s="7">
        <f t="shared" si="139"/>
        <v>7.7920354537458852E-2</v>
      </c>
      <c r="BU115" s="8">
        <f>MAX((BU$3*climate!$I225+BU$4*climate!$I225^2+BU$5*climate!$I225^6)*(K115/K$66)^$BW$1,-99)</f>
        <v>2.3467475423521553</v>
      </c>
      <c r="BV115" s="8">
        <f>MAX((BV$3*climate!$I225+BV$4*climate!$I225^2+BV$5*climate!$I225^6)*(L115/L$66)^$BW$1,-99)</f>
        <v>0.51097160966162958</v>
      </c>
      <c r="BW115" s="8">
        <f>MAX((BW$3*climate!$I225+BW$4*climate!$I225^2+BW$5*climate!$I225^6)*(M115/M$66)^$BW$1,-99)</f>
        <v>-0.60731087733735101</v>
      </c>
      <c r="BX115" s="8">
        <f>MAX((BX$3*climate!$M225+BX$4*climate!$M225^2+BX$5*climate!$M225^6)*(K115/K$66)^$BW$1,-99)</f>
        <v>2.3467440650778819</v>
      </c>
      <c r="BY115" s="8">
        <f>MAX((BY$3*climate!$M225+BY$4*climate!$M225^2+BY$5*climate!$M225^6)*(L115/L$66)^$BW$1,-99)</f>
        <v>0.51096842590974501</v>
      </c>
      <c r="BZ115" s="8">
        <f>MAX((BZ$3*climate!$M225+BZ$4*climate!$M225^2+BZ$5*climate!$M225^6)*(M115/M$66)^$BW$1,-99)</f>
        <v>-0.60731426042481873</v>
      </c>
      <c r="CA115" s="8">
        <f t="shared" si="152"/>
        <v>4.3338809251567386E-3</v>
      </c>
      <c r="CB115" s="8">
        <f t="shared" si="153"/>
        <v>1.0182465896538394E-3</v>
      </c>
      <c r="CC115" s="8">
        <f t="shared" si="154"/>
        <v>3.3769753821134325E-4</v>
      </c>
      <c r="CD115" s="8">
        <f>MAX((CD$3*climate!$I225+CD$4*climate!$I225^2+CD$5*climate!$I225^6)*(K115/K$66)^$BW$1,-99)</f>
        <v>1.1858640698199181</v>
      </c>
      <c r="CE115" s="8">
        <f>MAX((CE$3*climate!$I225+CE$4*climate!$I225^2+CE$5*climate!$I225^6)*(L115/L$66)^$BW$1,-99)</f>
        <v>0.32145493499785111</v>
      </c>
      <c r="CF115" s="8">
        <f>MAX((CF$3*climate!$I225+CF$4*climate!$I225^2+CF$5*climate!$I225^6)*(M115/M$66)^$BW$1,-99)</f>
        <v>-0.16762707379733122</v>
      </c>
      <c r="CG115" s="8">
        <f>MAX((CG$3*climate!$M225+CG$4*climate!$M225^2+CG$5*climate!$M225^6)*(K115/K$66)^$BW$1,-99)</f>
        <v>1.1858646861907898</v>
      </c>
      <c r="CH115" s="8">
        <f>MAX((CH$3*climate!$M225+CH$4*climate!$M225^2+CH$5*climate!$M225^6)*(L115/L$66)^$BW$1,-99)</f>
        <v>0.32145434785167254</v>
      </c>
      <c r="CI115" s="8">
        <f>MAX((CI$3*climate!$M225+CI$4*climate!$M225^2+CI$5*climate!$M225^6)*(M115/M$66)^$BW$1,-99)</f>
        <v>-0.16762849661850251</v>
      </c>
      <c r="CJ115" s="8">
        <f t="shared" si="155"/>
        <v>2.6418711977964568E-5</v>
      </c>
      <c r="CK115" s="8">
        <f t="shared" si="156"/>
        <v>6.2070840983330821E-6</v>
      </c>
      <c r="CL115" s="8">
        <f t="shared" si="157"/>
        <v>2.0585554037460101E-6</v>
      </c>
    </row>
    <row r="116" spans="1:90">
      <c r="A116">
        <f t="shared" si="92"/>
        <v>2070</v>
      </c>
      <c r="B116" s="4">
        <f t="shared" si="97"/>
        <v>1275.5988234706715</v>
      </c>
      <c r="C116" s="4">
        <f t="shared" si="98"/>
        <v>3511.9940313537513</v>
      </c>
      <c r="D116" s="4">
        <f t="shared" si="99"/>
        <v>6557.2260177445714</v>
      </c>
      <c r="E116" s="11">
        <f t="shared" si="100"/>
        <v>4.4935547315144275E-4</v>
      </c>
      <c r="F116" s="11">
        <f t="shared" si="101"/>
        <v>9.0085866079498041E-4</v>
      </c>
      <c r="G116" s="11">
        <f t="shared" si="102"/>
        <v>1.9889421170818664E-3</v>
      </c>
      <c r="H116" s="4">
        <f t="shared" si="103"/>
        <v>109745.03029221621</v>
      </c>
      <c r="I116" s="4">
        <f t="shared" si="104"/>
        <v>63486.385847602425</v>
      </c>
      <c r="J116" s="4">
        <f t="shared" si="105"/>
        <v>16985.94625872717</v>
      </c>
      <c r="K116" s="4">
        <f t="shared" si="76"/>
        <v>86034.126304397185</v>
      </c>
      <c r="L116" s="4">
        <f t="shared" si="77"/>
        <v>18077.019858467876</v>
      </c>
      <c r="M116" s="4">
        <f t="shared" si="78"/>
        <v>2590.4164676894375</v>
      </c>
      <c r="N116" s="11">
        <f t="shared" si="106"/>
        <v>1.2232138466101272E-2</v>
      </c>
      <c r="O116" s="11">
        <f t="shared" si="107"/>
        <v>1.9267225506451879E-2</v>
      </c>
      <c r="P116" s="11">
        <f t="shared" si="108"/>
        <v>1.4065491719910339E-2</v>
      </c>
      <c r="Q116" s="4">
        <f t="shared" si="109"/>
        <v>6868.9959980133845</v>
      </c>
      <c r="R116" s="4">
        <f t="shared" si="110"/>
        <v>16419.027153530355</v>
      </c>
      <c r="S116" s="4">
        <f t="shared" si="111"/>
        <v>4849.2368749234156</v>
      </c>
      <c r="T116" s="4">
        <f t="shared" si="112"/>
        <v>62.590497079671188</v>
      </c>
      <c r="U116" s="4">
        <f t="shared" si="113"/>
        <v>258.62280446935256</v>
      </c>
      <c r="V116" s="4">
        <f t="shared" si="114"/>
        <v>285.48523591565805</v>
      </c>
      <c r="W116" s="11">
        <f t="shared" si="115"/>
        <v>-1.219247815263802E-2</v>
      </c>
      <c r="X116" s="11">
        <f t="shared" si="116"/>
        <v>-1.3228699347321071E-2</v>
      </c>
      <c r="Y116" s="11">
        <f t="shared" si="117"/>
        <v>-1.2203590333800474E-2</v>
      </c>
      <c r="Z116" s="4">
        <f t="shared" si="134"/>
        <v>11054.82944309177</v>
      </c>
      <c r="AA116" s="4">
        <f t="shared" si="118"/>
        <v>37803.834012182706</v>
      </c>
      <c r="AB116" s="4">
        <f t="shared" si="119"/>
        <v>8209.6624096587184</v>
      </c>
      <c r="AC116" s="12">
        <f t="shared" si="120"/>
        <v>2.0593204779539587</v>
      </c>
      <c r="AD116" s="12">
        <f t="shared" si="121"/>
        <v>3.4835213952262718</v>
      </c>
      <c r="AE116" s="12">
        <f t="shared" si="122"/>
        <v>1.7419567678153152</v>
      </c>
      <c r="AF116" s="11">
        <f t="shared" si="123"/>
        <v>-2.9039671966837322E-3</v>
      </c>
      <c r="AG116" s="11">
        <f t="shared" si="124"/>
        <v>2.0567434751257441E-3</v>
      </c>
      <c r="AH116" s="11">
        <f t="shared" si="125"/>
        <v>8.257041531207765E-4</v>
      </c>
      <c r="AI116" s="1">
        <f t="shared" si="83"/>
        <v>192057.69110024057</v>
      </c>
      <c r="AJ116" s="1">
        <f t="shared" si="84"/>
        <v>103745.3815830527</v>
      </c>
      <c r="AK116" s="1">
        <f t="shared" si="85"/>
        <v>28623.983365967819</v>
      </c>
      <c r="AL116" s="17">
        <f t="shared" si="165"/>
        <v>30.979803891562412</v>
      </c>
      <c r="AM116" s="17">
        <f t="shared" si="165"/>
        <v>9.2405069488038922</v>
      </c>
      <c r="AN116" s="17">
        <f t="shared" si="165"/>
        <v>1.9410623032035705</v>
      </c>
      <c r="AO116" s="7">
        <f t="shared" si="164"/>
        <v>1.0000129778686563E-2</v>
      </c>
      <c r="AP116" s="7">
        <f t="shared" si="164"/>
        <v>1.5399448384142528E-2</v>
      </c>
      <c r="AQ116" s="7">
        <f t="shared" si="164"/>
        <v>1.1146738069921475E-2</v>
      </c>
      <c r="AR116" s="1">
        <f t="shared" si="127"/>
        <v>109745.03029221621</v>
      </c>
      <c r="AS116" s="1">
        <f t="shared" si="128"/>
        <v>63486.385847602425</v>
      </c>
      <c r="AT116" s="1">
        <f t="shared" si="129"/>
        <v>16985.94625872717</v>
      </c>
      <c r="AU116" s="1">
        <f t="shared" si="89"/>
        <v>21949.006058443243</v>
      </c>
      <c r="AV116" s="1">
        <f t="shared" si="90"/>
        <v>12697.277169520486</v>
      </c>
      <c r="AW116" s="1">
        <f t="shared" si="91"/>
        <v>3397.1892517454344</v>
      </c>
      <c r="AX116" s="1">
        <f t="shared" si="143"/>
        <v>68827.301043517771</v>
      </c>
      <c r="AY116" s="1">
        <f t="shared" si="144"/>
        <v>14461.615886774302</v>
      </c>
      <c r="AZ116" s="1">
        <f t="shared" si="145"/>
        <v>2072.3331741515499</v>
      </c>
      <c r="BA116" s="1">
        <f t="shared" si="146"/>
        <v>11.139355762703186</v>
      </c>
      <c r="BB116" s="1">
        <f t="shared" si="147"/>
        <v>9.5792532382089082</v>
      </c>
      <c r="BC116" s="1">
        <f t="shared" si="148"/>
        <v>7.6364303887883969</v>
      </c>
      <c r="BD116" s="1">
        <f t="shared" si="149"/>
        <v>22337.483721760989</v>
      </c>
      <c r="BE116">
        <f t="shared" si="135"/>
        <v>0.21822387218499145</v>
      </c>
      <c r="BF116">
        <f t="shared" si="136"/>
        <v>0.3346263841173937</v>
      </c>
      <c r="BG116">
        <f t="shared" si="137"/>
        <v>2.453676962688749E-2</v>
      </c>
      <c r="BH116">
        <f t="shared" si="150"/>
        <v>0.26746932440375981</v>
      </c>
      <c r="BI116">
        <f t="shared" si="151"/>
        <v>4.7621658391411486E-3</v>
      </c>
      <c r="BJ116">
        <f t="shared" si="151"/>
        <v>1.1197481694748152E-2</v>
      </c>
      <c r="BK116">
        <f t="shared" si="151"/>
        <v>6.0205306372294847E-5</v>
      </c>
      <c r="BL116">
        <f t="shared" si="140"/>
        <v>522.62403427310255</v>
      </c>
      <c r="BM116">
        <f t="shared" si="141"/>
        <v>710.88764339424631</v>
      </c>
      <c r="BN116">
        <f t="shared" si="142"/>
        <v>1.0226440985300047</v>
      </c>
      <c r="BO116">
        <f t="shared" si="131"/>
        <v>333.06598502858509</v>
      </c>
      <c r="BP116">
        <f t="shared" si="132"/>
        <v>112.3918792470557</v>
      </c>
      <c r="BQ116">
        <f t="shared" si="133"/>
        <v>10.153407763874322</v>
      </c>
      <c r="BR116" s="7">
        <f t="shared" si="158"/>
        <v>1.5481134155445719E-2</v>
      </c>
      <c r="BS116" s="7">
        <f t="shared" si="138"/>
        <v>0.22810707978975348</v>
      </c>
      <c r="BT116" s="7">
        <f t="shared" si="139"/>
        <v>7.4516053221183751E-2</v>
      </c>
      <c r="BU116" s="8">
        <f>MAX((BU$3*climate!$I226+BU$4*climate!$I226^2+BU$5*climate!$I226^6)*(K116/K$66)^$BW$1,-99)</f>
        <v>2.2860711626433807</v>
      </c>
      <c r="BV116" s="8">
        <f>MAX((BV$3*climate!$I226+BV$4*climate!$I226^2+BV$5*climate!$I226^6)*(L116/L$66)^$BW$1,-99)</f>
        <v>0.45984129635440252</v>
      </c>
      <c r="BW116" s="8">
        <f>MAX((BW$3*climate!$I226+BW$4*climate!$I226^2+BW$5*climate!$I226^6)*(M116/M$66)^$BW$1,-99)</f>
        <v>-0.65683120896594882</v>
      </c>
      <c r="BX116" s="8">
        <f>MAX((BX$3*climate!$M226+BX$4*climate!$M226^2+BX$5*climate!$M226^6)*(K116/K$66)^$BW$1,-99)</f>
        <v>2.2860675738108336</v>
      </c>
      <c r="BY116" s="8">
        <f>MAX((BY$3*climate!$M226+BY$4*climate!$M226^2+BY$5*climate!$M226^6)*(L116/L$66)^$BW$1,-99)</f>
        <v>0.45983804911176451</v>
      </c>
      <c r="BZ116" s="8">
        <f>MAX((BZ$3*climate!$M226+BZ$4*climate!$M226^2+BZ$5*climate!$M226^6)*(M116/M$66)^$BW$1,-99)</f>
        <v>-0.65683464075150888</v>
      </c>
      <c r="CA116" s="8">
        <f t="shared" si="152"/>
        <v>4.5214866169434598E-3</v>
      </c>
      <c r="CB116" s="8">
        <f t="shared" si="153"/>
        <v>1.0313831084994244E-3</v>
      </c>
      <c r="CC116" s="8">
        <f t="shared" si="154"/>
        <v>3.3692333738702889E-4</v>
      </c>
      <c r="CD116" s="8">
        <f>MAX((CD$3*climate!$I226+CD$4*climate!$I226^2+CD$5*climate!$I226^6)*(K116/K$66)^$BW$1,-99)</f>
        <v>1.1908767737239692</v>
      </c>
      <c r="CE116" s="8">
        <f>MAX((CE$3*climate!$I226+CE$4*climate!$I226^2+CE$5*climate!$I226^6)*(L116/L$66)^$BW$1,-99)</f>
        <v>0.31037573296324938</v>
      </c>
      <c r="CF116" s="8">
        <f>MAX((CF$3*climate!$I226+CF$4*climate!$I226^2+CF$5*climate!$I226^6)*(M116/M$66)^$BW$1,-99)</f>
        <v>-0.18932442943356212</v>
      </c>
      <c r="CG116" s="8">
        <f>MAX((CG$3*climate!$M226+CG$4*climate!$M226^2+CG$5*climate!$M226^6)*(K116/K$66)^$BW$1,-99)</f>
        <v>1.1908772929129041</v>
      </c>
      <c r="CH116" s="8">
        <f>MAX((CH$3*climate!$M226+CH$4*climate!$M226^2+CH$5*climate!$M226^6)*(L116/L$66)^$BW$1,-99)</f>
        <v>0.31037505848560198</v>
      </c>
      <c r="CI116" s="8">
        <f>MAX((CI$3*climate!$M226+CI$4*climate!$M226^2+CI$5*climate!$M226^6)*(M116/M$66)^$BW$1,-99)</f>
        <v>-0.1893259479071446</v>
      </c>
      <c r="CJ116" s="8">
        <f t="shared" si="155"/>
        <v>3.7971313733603928E-5</v>
      </c>
      <c r="CK116" s="8">
        <f t="shared" si="156"/>
        <v>8.6615254915529535E-6</v>
      </c>
      <c r="CL116" s="8">
        <f t="shared" si="157"/>
        <v>2.8294724350514956E-6</v>
      </c>
    </row>
    <row r="117" spans="1:90">
      <c r="A117">
        <f t="shared" si="92"/>
        <v>2071</v>
      </c>
      <c r="B117" s="4">
        <f t="shared" si="97"/>
        <v>1276.1433609179001</v>
      </c>
      <c r="C117" s="4">
        <f t="shared" si="98"/>
        <v>3514.9996510815663</v>
      </c>
      <c r="D117" s="4">
        <f t="shared" si="99"/>
        <v>6569.6158635925931</v>
      </c>
      <c r="E117" s="11">
        <f t="shared" si="100"/>
        <v>4.2688769949387058E-4</v>
      </c>
      <c r="F117" s="11">
        <f t="shared" si="101"/>
        <v>8.558157277552313E-4</v>
      </c>
      <c r="G117" s="11">
        <f t="shared" si="102"/>
        <v>1.889495011227773E-3</v>
      </c>
      <c r="H117" s="4">
        <f t="shared" si="103"/>
        <v>111118.06895189734</v>
      </c>
      <c r="I117" s="4">
        <f t="shared" si="104"/>
        <v>64751.318765500211</v>
      </c>
      <c r="J117" s="4">
        <f t="shared" si="105"/>
        <v>17254.536758464434</v>
      </c>
      <c r="K117" s="4">
        <f t="shared" si="76"/>
        <v>87073.343289560129</v>
      </c>
      <c r="L117" s="4">
        <f t="shared" si="77"/>
        <v>18421.429642411546</v>
      </c>
      <c r="M117" s="4">
        <f t="shared" si="78"/>
        <v>2626.4148645410742</v>
      </c>
      <c r="N117" s="11">
        <f t="shared" si="106"/>
        <v>1.2079125223938281E-2</v>
      </c>
      <c r="O117" s="11">
        <f t="shared" si="107"/>
        <v>1.9052354129175608E-2</v>
      </c>
      <c r="P117" s="11">
        <f t="shared" si="108"/>
        <v>1.3896760347476445E-2</v>
      </c>
      <c r="Q117" s="4">
        <f t="shared" si="109"/>
        <v>6870.137275116359</v>
      </c>
      <c r="R117" s="4">
        <f t="shared" si="110"/>
        <v>16524.637635131592</v>
      </c>
      <c r="S117" s="4">
        <f t="shared" si="111"/>
        <v>4865.8016423600166</v>
      </c>
      <c r="T117" s="4">
        <f t="shared" si="112"/>
        <v>61.827363811464544</v>
      </c>
      <c r="U117" s="4">
        <f t="shared" si="113"/>
        <v>255.2015611446665</v>
      </c>
      <c r="V117" s="4">
        <f t="shared" si="114"/>
        <v>282.00129105019499</v>
      </c>
      <c r="W117" s="11">
        <f t="shared" si="115"/>
        <v>-1.219247815263802E-2</v>
      </c>
      <c r="X117" s="11">
        <f t="shared" si="116"/>
        <v>-1.3228699347321071E-2</v>
      </c>
      <c r="Y117" s="11">
        <f t="shared" si="117"/>
        <v>-1.2203590333800474E-2</v>
      </c>
      <c r="Z117" s="4">
        <f t="shared" si="134"/>
        <v>11026.472395731833</v>
      </c>
      <c r="AA117" s="4">
        <f t="shared" si="118"/>
        <v>38135.003810488117</v>
      </c>
      <c r="AB117" s="4">
        <f t="shared" si="119"/>
        <v>8246.6986652069227</v>
      </c>
      <c r="AC117" s="12">
        <f t="shared" si="120"/>
        <v>2.0533402788385211</v>
      </c>
      <c r="AD117" s="12">
        <f t="shared" si="121"/>
        <v>3.4906861051263642</v>
      </c>
      <c r="AE117" s="12">
        <f t="shared" si="122"/>
        <v>1.743395108753057</v>
      </c>
      <c r="AF117" s="11">
        <f t="shared" si="123"/>
        <v>-2.9039671966837322E-3</v>
      </c>
      <c r="AG117" s="11">
        <f t="shared" si="124"/>
        <v>2.0567434751257441E-3</v>
      </c>
      <c r="AH117" s="11">
        <f t="shared" si="125"/>
        <v>8.257041531207765E-4</v>
      </c>
      <c r="AI117" s="1">
        <f t="shared" si="83"/>
        <v>194800.92804865976</v>
      </c>
      <c r="AJ117" s="1">
        <f t="shared" si="84"/>
        <v>106068.12059426792</v>
      </c>
      <c r="AK117" s="1">
        <f t="shared" si="85"/>
        <v>29158.774281116472</v>
      </c>
      <c r="AL117" s="17">
        <f t="shared" si="165"/>
        <v>31.286507930401957</v>
      </c>
      <c r="AM117" s="17">
        <f t="shared" si="165"/>
        <v>9.3813826715072945</v>
      </c>
      <c r="AN117" s="17">
        <f t="shared" si="165"/>
        <v>1.9624824511440673</v>
      </c>
      <c r="AO117" s="7">
        <f t="shared" si="164"/>
        <v>9.9001284808996979E-3</v>
      </c>
      <c r="AP117" s="7">
        <f t="shared" si="164"/>
        <v>1.5245453900301104E-2</v>
      </c>
      <c r="AQ117" s="7">
        <f t="shared" si="164"/>
        <v>1.1035270689222261E-2</v>
      </c>
      <c r="AR117" s="1">
        <f t="shared" si="127"/>
        <v>111118.06895189734</v>
      </c>
      <c r="AS117" s="1">
        <f t="shared" si="128"/>
        <v>64751.318765500211</v>
      </c>
      <c r="AT117" s="1">
        <f t="shared" si="129"/>
        <v>17254.536758464434</v>
      </c>
      <c r="AU117" s="1">
        <f t="shared" si="89"/>
        <v>22223.61379037947</v>
      </c>
      <c r="AV117" s="1">
        <f t="shared" si="90"/>
        <v>12950.263753100044</v>
      </c>
      <c r="AW117" s="1">
        <f t="shared" si="91"/>
        <v>3450.907351692887</v>
      </c>
      <c r="AX117" s="1">
        <f t="shared" si="143"/>
        <v>69658.6746316481</v>
      </c>
      <c r="AY117" s="1">
        <f t="shared" si="144"/>
        <v>14737.143713929237</v>
      </c>
      <c r="AZ117" s="1">
        <f t="shared" si="145"/>
        <v>2101.1318916328592</v>
      </c>
      <c r="BA117" s="1">
        <f t="shared" si="146"/>
        <v>11.151362517492194</v>
      </c>
      <c r="BB117" s="1">
        <f t="shared" si="147"/>
        <v>9.5981263690778551</v>
      </c>
      <c r="BC117" s="1">
        <f t="shared" si="148"/>
        <v>7.6502314745209841</v>
      </c>
      <c r="BD117" s="1">
        <f t="shared" si="149"/>
        <v>21753.715167011858</v>
      </c>
      <c r="BE117">
        <f t="shared" si="135"/>
        <v>0.21822387218499145</v>
      </c>
      <c r="BF117">
        <f t="shared" si="136"/>
        <v>0.3346263841173937</v>
      </c>
      <c r="BG117">
        <f t="shared" si="137"/>
        <v>2.453676962688749E-2</v>
      </c>
      <c r="BH117">
        <f t="shared" si="150"/>
        <v>0.26772433222092301</v>
      </c>
      <c r="BI117">
        <f t="shared" si="151"/>
        <v>4.7621658391411486E-3</v>
      </c>
      <c r="BJ117">
        <f t="shared" si="151"/>
        <v>1.1197481694748152E-2</v>
      </c>
      <c r="BK117">
        <f t="shared" si="151"/>
        <v>6.0205306372294847E-5</v>
      </c>
      <c r="BL117">
        <f t="shared" si="140"/>
        <v>529.16267207405622</v>
      </c>
      <c r="BM117">
        <f t="shared" si="141"/>
        <v>725.05170658749114</v>
      </c>
      <c r="BN117">
        <f t="shared" si="142"/>
        <v>1.0388146718553743</v>
      </c>
      <c r="BO117">
        <f t="shared" si="131"/>
        <v>338.22222422542831</v>
      </c>
      <c r="BP117">
        <f t="shared" si="132"/>
        <v>113.63575455772187</v>
      </c>
      <c r="BQ117">
        <f t="shared" si="133"/>
        <v>10.267638254986023</v>
      </c>
      <c r="BR117" s="7">
        <f t="shared" si="158"/>
        <v>1.5280214385615887E-2</v>
      </c>
      <c r="BS117" s="7">
        <f t="shared" si="138"/>
        <v>0.22146318426189657</v>
      </c>
      <c r="BT117" s="7">
        <f t="shared" si="139"/>
        <v>7.1274412121629396E-2</v>
      </c>
      <c r="BU117" s="8">
        <f>MAX((BU$3*climate!$I227+BU$4*climate!$I227^2+BU$5*climate!$I227^6)*(K117/K$66)^$BW$1,-99)</f>
        <v>2.2237480111324173</v>
      </c>
      <c r="BV117" s="8">
        <f>MAX((BV$3*climate!$I227+BV$4*climate!$I227^2+BV$5*climate!$I227^6)*(L117/L$66)^$BW$1,-99)</f>
        <v>0.40781199538905499</v>
      </c>
      <c r="BW117" s="8">
        <f>MAX((BW$3*climate!$I227+BW$4*climate!$I227^2+BW$5*climate!$I227^6)*(M117/M$66)^$BW$1,-99)</f>
        <v>-0.70716312054777453</v>
      </c>
      <c r="BX117" s="8">
        <f>MAX((BX$3*climate!$M227+BX$4*climate!$M227^2+BX$5*climate!$M227^6)*(K117/K$66)^$BW$1,-99)</f>
        <v>2.2237443129488303</v>
      </c>
      <c r="BY117" s="8">
        <f>MAX((BY$3*climate!$M227+BY$4*climate!$M227^2+BY$5*climate!$M227^6)*(L117/L$66)^$BW$1,-99)</f>
        <v>0.4078086864636567</v>
      </c>
      <c r="BZ117" s="8">
        <f>MAX((BZ$3*climate!$M227+BZ$4*climate!$M227^2+BZ$5*climate!$M227^6)*(M117/M$66)^$BW$1,-99)</f>
        <v>-0.7071665995370976</v>
      </c>
      <c r="CA117" s="8">
        <f t="shared" si="152"/>
        <v>4.7096336796533826E-3</v>
      </c>
      <c r="CB117" s="8">
        <f t="shared" si="153"/>
        <v>1.043010471403111E-3</v>
      </c>
      <c r="CC117" s="8">
        <f t="shared" si="154"/>
        <v>3.3567637182552109E-4</v>
      </c>
      <c r="CD117" s="8">
        <f>MAX((CD$3*climate!$I227+CD$4*climate!$I227^2+CD$5*climate!$I227^6)*(K117/K$66)^$BW$1,-99)</f>
        <v>1.1944372908986418</v>
      </c>
      <c r="CE117" s="8">
        <f>MAX((CE$3*climate!$I227+CE$4*climate!$I227^2+CE$5*climate!$I227^6)*(L117/L$66)^$BW$1,-99)</f>
        <v>0.29796640936774155</v>
      </c>
      <c r="CF117" s="8">
        <f>MAX((CF$3*climate!$I227+CF$4*climate!$I227^2+CF$5*climate!$I227^6)*(M117/M$66)^$BW$1,-99)</f>
        <v>-0.2125371967171043</v>
      </c>
      <c r="CG117" s="8">
        <f>MAX((CG$3*climate!$M227+CG$4*climate!$M227^2+CG$5*climate!$M227^6)*(K117/K$66)^$BW$1,-99)</f>
        <v>1.1944377076166639</v>
      </c>
      <c r="CH117" s="8">
        <f>MAX((CH$3*climate!$M227+CH$4*climate!$M227^2+CH$5*climate!$M227^6)*(L117/L$66)^$BW$1,-99)</f>
        <v>0.29796564378429963</v>
      </c>
      <c r="CI117" s="8">
        <f>MAX((CI$3*climate!$M227+CI$4*climate!$M227^2+CI$5*climate!$M227^6)*(M117/M$66)^$BW$1,-99)</f>
        <v>-0.21253881469938485</v>
      </c>
      <c r="CJ117" s="8">
        <f t="shared" si="155"/>
        <v>5.0098708212118236E-5</v>
      </c>
      <c r="CK117" s="8">
        <f t="shared" si="156"/>
        <v>1.1095019448063333E-5</v>
      </c>
      <c r="CL117" s="8">
        <f t="shared" si="157"/>
        <v>3.5707559758717742E-6</v>
      </c>
    </row>
    <row r="118" spans="1:90">
      <c r="A118">
        <f t="shared" si="92"/>
        <v>2072</v>
      </c>
      <c r="B118" s="4">
        <f t="shared" si="97"/>
        <v>1276.6608923262884</v>
      </c>
      <c r="C118" s="4">
        <f t="shared" si="98"/>
        <v>3517.8574334667933</v>
      </c>
      <c r="D118" s="4">
        <f t="shared" si="99"/>
        <v>6581.408457172538</v>
      </c>
      <c r="E118" s="11">
        <f t="shared" si="100"/>
        <v>4.0554331451917705E-4</v>
      </c>
      <c r="F118" s="11">
        <f t="shared" si="101"/>
        <v>8.1302494136746973E-4</v>
      </c>
      <c r="G118" s="11">
        <f t="shared" si="102"/>
        <v>1.7950202606663843E-3</v>
      </c>
      <c r="H118" s="4">
        <f t="shared" si="103"/>
        <v>112489.04615234415</v>
      </c>
      <c r="I118" s="4">
        <f t="shared" si="104"/>
        <v>66024.852930148234</v>
      </c>
      <c r="J118" s="4">
        <f t="shared" si="105"/>
        <v>17522.84069197522</v>
      </c>
      <c r="K118" s="4">
        <f t="shared" si="76"/>
        <v>88111.922929957072</v>
      </c>
      <c r="L118" s="4">
        <f t="shared" si="77"/>
        <v>18768.484561661666</v>
      </c>
      <c r="M118" s="4">
        <f t="shared" si="78"/>
        <v>2662.4757916185113</v>
      </c>
      <c r="N118" s="11">
        <f t="shared" si="106"/>
        <v>1.1927641700206326E-2</v>
      </c>
      <c r="O118" s="11">
        <f t="shared" si="107"/>
        <v>1.8839738608077194E-2</v>
      </c>
      <c r="P118" s="11">
        <f t="shared" si="108"/>
        <v>1.3730095562697109E-2</v>
      </c>
      <c r="Q118" s="4">
        <f t="shared" si="109"/>
        <v>6870.1037005592707</v>
      </c>
      <c r="R118" s="4">
        <f t="shared" si="110"/>
        <v>16626.746647135191</v>
      </c>
      <c r="S118" s="4">
        <f t="shared" si="111"/>
        <v>4881.1600993841175</v>
      </c>
      <c r="T118" s="4">
        <f t="shared" si="112"/>
        <v>61.073535028958062</v>
      </c>
      <c r="U118" s="4">
        <f t="shared" si="113"/>
        <v>251.82557641931672</v>
      </c>
      <c r="V118" s="4">
        <f t="shared" si="114"/>
        <v>278.55986282061559</v>
      </c>
      <c r="W118" s="11">
        <f t="shared" si="115"/>
        <v>-1.219247815263802E-2</v>
      </c>
      <c r="X118" s="11">
        <f t="shared" si="116"/>
        <v>-1.3228699347321071E-2</v>
      </c>
      <c r="Y118" s="11">
        <f t="shared" si="117"/>
        <v>-1.2203590333800474E-2</v>
      </c>
      <c r="Z118" s="4">
        <f t="shared" si="134"/>
        <v>10996.278599244375</v>
      </c>
      <c r="AA118" s="4">
        <f t="shared" si="118"/>
        <v>38459.234240167607</v>
      </c>
      <c r="AB118" s="4">
        <f t="shared" si="119"/>
        <v>8281.7015976730836</v>
      </c>
      <c r="AC118" s="12">
        <f t="shared" si="120"/>
        <v>2.0473774460251448</v>
      </c>
      <c r="AD118" s="12">
        <f t="shared" si="121"/>
        <v>3.4978655509967949</v>
      </c>
      <c r="AE118" s="12">
        <f t="shared" si="122"/>
        <v>1.7448346373348849</v>
      </c>
      <c r="AF118" s="11">
        <f t="shared" si="123"/>
        <v>-2.9039671966837322E-3</v>
      </c>
      <c r="AG118" s="11">
        <f t="shared" si="124"/>
        <v>2.0567434751257441E-3</v>
      </c>
      <c r="AH118" s="11">
        <f t="shared" si="125"/>
        <v>8.257041531207765E-4</v>
      </c>
      <c r="AI118" s="1">
        <f t="shared" si="83"/>
        <v>197544.44903417325</v>
      </c>
      <c r="AJ118" s="1">
        <f t="shared" si="84"/>
        <v>108411.57228794118</v>
      </c>
      <c r="AK118" s="1">
        <f t="shared" si="85"/>
        <v>29693.804204697713</v>
      </c>
      <c r="AL118" s="17">
        <f t="shared" si="165"/>
        <v>31.593150974149328</v>
      </c>
      <c r="AM118" s="17">
        <f t="shared" si="165"/>
        <v>9.5229758741764474</v>
      </c>
      <c r="AN118" s="17">
        <f t="shared" si="165"/>
        <v>1.9839224109645783</v>
      </c>
      <c r="AO118" s="7">
        <f t="shared" si="164"/>
        <v>9.8011271960907007E-3</v>
      </c>
      <c r="AP118" s="7">
        <f t="shared" si="164"/>
        <v>1.5092999361298093E-2</v>
      </c>
      <c r="AQ118" s="7">
        <f t="shared" si="164"/>
        <v>1.0924917982330038E-2</v>
      </c>
      <c r="AR118" s="1">
        <f t="shared" si="127"/>
        <v>112489.04615234415</v>
      </c>
      <c r="AS118" s="1">
        <f t="shared" si="128"/>
        <v>66024.852930148234</v>
      </c>
      <c r="AT118" s="1">
        <f t="shared" si="129"/>
        <v>17522.84069197522</v>
      </c>
      <c r="AU118" s="1">
        <f t="shared" si="89"/>
        <v>22497.809230468833</v>
      </c>
      <c r="AV118" s="1">
        <f t="shared" si="90"/>
        <v>13204.970586029647</v>
      </c>
      <c r="AW118" s="1">
        <f t="shared" si="91"/>
        <v>3504.5681383950441</v>
      </c>
      <c r="AX118" s="1">
        <f t="shared" si="143"/>
        <v>70489.538343965658</v>
      </c>
      <c r="AY118" s="1">
        <f t="shared" si="144"/>
        <v>15014.787649329332</v>
      </c>
      <c r="AZ118" s="1">
        <f t="shared" si="145"/>
        <v>2129.9806332948092</v>
      </c>
      <c r="BA118" s="1">
        <f t="shared" si="146"/>
        <v>11.16321958550496</v>
      </c>
      <c r="BB118" s="1">
        <f t="shared" si="147"/>
        <v>9.6167908377486153</v>
      </c>
      <c r="BC118" s="1">
        <f t="shared" si="148"/>
        <v>7.6638681663122803</v>
      </c>
      <c r="BD118" s="1">
        <f t="shared" si="149"/>
        <v>21183.317328222416</v>
      </c>
      <c r="BE118">
        <f t="shared" si="135"/>
        <v>0.21822387218499145</v>
      </c>
      <c r="BF118">
        <f t="shared" si="136"/>
        <v>0.3346263841173937</v>
      </c>
      <c r="BG118">
        <f t="shared" si="137"/>
        <v>2.453676962688749E-2</v>
      </c>
      <c r="BH118">
        <f t="shared" si="150"/>
        <v>0.26797848390042761</v>
      </c>
      <c r="BI118">
        <f t="shared" si="151"/>
        <v>4.7621658391411486E-3</v>
      </c>
      <c r="BJ118">
        <f t="shared" si="151"/>
        <v>1.1197481694748152E-2</v>
      </c>
      <c r="BK118">
        <f t="shared" si="151"/>
        <v>6.0205306372294847E-5</v>
      </c>
      <c r="BL118">
        <f t="shared" si="140"/>
        <v>535.69149286426534</v>
      </c>
      <c r="BM118">
        <f t="shared" si="141"/>
        <v>739.3120820837737</v>
      </c>
      <c r="BN118">
        <f t="shared" si="142"/>
        <v>1.0549679923732831</v>
      </c>
      <c r="BO118">
        <f t="shared" si="131"/>
        <v>343.39033232157271</v>
      </c>
      <c r="BP118">
        <f t="shared" si="132"/>
        <v>114.89390381477303</v>
      </c>
      <c r="BQ118">
        <f t="shared" si="133"/>
        <v>10.383226205311484</v>
      </c>
      <c r="BR118" s="7">
        <f t="shared" si="158"/>
        <v>1.5082622758992859E-2</v>
      </c>
      <c r="BS118" s="7">
        <f t="shared" si="138"/>
        <v>0.2150128002542685</v>
      </c>
      <c r="BT118" s="7">
        <f t="shared" si="139"/>
        <v>6.8186894902169698E-2</v>
      </c>
      <c r="BU118" s="8">
        <f>MAX((BU$3*climate!$I228+BU$4*climate!$I228^2+BU$5*climate!$I228^6)*(K118/K$66)^$BW$1,-99)</f>
        <v>2.1597894253925167</v>
      </c>
      <c r="BV118" s="8">
        <f>MAX((BV$3*climate!$I228+BV$4*climate!$I228^2+BV$5*climate!$I228^6)*(L118/L$66)^$BW$1,-99)</f>
        <v>0.35489495374117536</v>
      </c>
      <c r="BW118" s="8">
        <f>MAX((BW$3*climate!$I228+BW$4*climate!$I228^2+BW$5*climate!$I228^6)*(M118/M$66)^$BW$1,-99)</f>
        <v>-0.75829815225355568</v>
      </c>
      <c r="BX118" s="8">
        <f>MAX((BX$3*climate!$M228+BX$4*climate!$M228^2+BX$5*climate!$M228^6)*(K118/K$66)^$BW$1,-99)</f>
        <v>2.1597856200918013</v>
      </c>
      <c r="BY118" s="8">
        <f>MAX((BY$3*climate!$M228+BY$4*climate!$M228^2+BY$5*climate!$M228^6)*(L118/L$66)^$BW$1,-99)</f>
        <v>0.35489158493200662</v>
      </c>
      <c r="BZ118" s="8">
        <f>MAX((BZ$3*climate!$M228+BZ$4*climate!$M228^2+BZ$5*climate!$M228^6)*(M118/M$66)^$BW$1,-99)</f>
        <v>-0.75830167696770467</v>
      </c>
      <c r="CA118" s="8">
        <f t="shared" si="152"/>
        <v>4.8981765231805863E-3</v>
      </c>
      <c r="CB118" s="8">
        <f t="shared" si="153"/>
        <v>1.0531706503887747E-3</v>
      </c>
      <c r="CC118" s="8">
        <f t="shared" si="154"/>
        <v>3.3399144779838963E-4</v>
      </c>
      <c r="CD118" s="8">
        <f>MAX((CD$3*climate!$I228+CD$4*climate!$I228^2+CD$5*climate!$I228^6)*(K118/K$66)^$BW$1,-99)</f>
        <v>1.196455994322456</v>
      </c>
      <c r="CE118" s="8">
        <f>MAX((CE$3*climate!$I228+CE$4*climate!$I228^2+CE$5*climate!$I228^6)*(L118/L$66)^$BW$1,-99)</f>
        <v>0.28416037982209724</v>
      </c>
      <c r="CF118" s="8">
        <f>MAX((CF$3*climate!$I228+CF$4*climate!$I228^2+CF$5*climate!$I228^6)*(M118/M$66)^$BW$1,-99)</f>
        <v>-0.23733761357411931</v>
      </c>
      <c r="CG118" s="8">
        <f>MAX((CG$3*climate!$M228+CG$4*climate!$M228^2+CG$5*climate!$M228^6)*(K118/K$66)^$BW$1,-99)</f>
        <v>1.1964563032287896</v>
      </c>
      <c r="CH118" s="8">
        <f>MAX((CH$3*climate!$M228+CH$4*climate!$M228^2+CH$5*climate!$M228^6)*(L118/L$66)^$BW$1,-99)</f>
        <v>0.28415951932064326</v>
      </c>
      <c r="CI118" s="8">
        <f>MAX((CI$3*climate!$M228+CI$4*climate!$M228^2+CI$5*climate!$M228^6)*(M118/M$66)^$BW$1,-99)</f>
        <v>-0.23733933498110543</v>
      </c>
      <c r="CJ118" s="8">
        <f t="shared" si="155"/>
        <v>6.2802445497033455E-5</v>
      </c>
      <c r="CK118" s="8">
        <f t="shared" si="156"/>
        <v>1.3503329669133239E-5</v>
      </c>
      <c r="CL118" s="8">
        <f t="shared" si="157"/>
        <v>4.2823037507054606E-6</v>
      </c>
    </row>
    <row r="119" spans="1:90">
      <c r="A119">
        <f t="shared" si="92"/>
        <v>2073</v>
      </c>
      <c r="B119" s="4">
        <f t="shared" si="97"/>
        <v>1277.1527465515899</v>
      </c>
      <c r="C119" s="4">
        <f t="shared" si="98"/>
        <v>3520.5745340086974</v>
      </c>
      <c r="D119" s="4">
        <f t="shared" si="99"/>
        <v>6592.631530620667</v>
      </c>
      <c r="E119" s="11">
        <f t="shared" si="100"/>
        <v>3.8526614879321819E-4</v>
      </c>
      <c r="F119" s="11">
        <f t="shared" si="101"/>
        <v>7.7237369429909622E-4</v>
      </c>
      <c r="G119" s="11">
        <f t="shared" si="102"/>
        <v>1.705269247633065E-3</v>
      </c>
      <c r="H119" s="4">
        <f t="shared" si="103"/>
        <v>113857.75472613443</v>
      </c>
      <c r="I119" s="4">
        <f t="shared" si="104"/>
        <v>67306.80006108158</v>
      </c>
      <c r="J119" s="4">
        <f t="shared" si="105"/>
        <v>17790.832874578864</v>
      </c>
      <c r="K119" s="4">
        <f t="shared" si="76"/>
        <v>89149.676914965006</v>
      </c>
      <c r="L119" s="4">
        <f t="shared" si="77"/>
        <v>19118.129558371482</v>
      </c>
      <c r="M119" s="4">
        <f t="shared" si="78"/>
        <v>2698.5935421911768</v>
      </c>
      <c r="N119" s="11">
        <f t="shared" si="106"/>
        <v>1.1777679461528523E-2</v>
      </c>
      <c r="O119" s="11">
        <f t="shared" si="107"/>
        <v>1.8629367520915041E-2</v>
      </c>
      <c r="P119" s="11">
        <f t="shared" si="108"/>
        <v>1.3565475669812477E-2</v>
      </c>
      <c r="Q119" s="4">
        <f t="shared" si="109"/>
        <v>6868.9127902484397</v>
      </c>
      <c r="R119" s="4">
        <f t="shared" si="110"/>
        <v>16725.352907483724</v>
      </c>
      <c r="S119" s="4">
        <f t="shared" si="111"/>
        <v>4895.3332660148926</v>
      </c>
      <c r="T119" s="4">
        <f t="shared" si="112"/>
        <v>60.32889728741312</v>
      </c>
      <c r="U119" s="4">
        <f t="shared" si="113"/>
        <v>248.49425158089974</v>
      </c>
      <c r="V119" s="4">
        <f t="shared" si="114"/>
        <v>275.16043237131316</v>
      </c>
      <c r="W119" s="11">
        <f t="shared" si="115"/>
        <v>-1.219247815263802E-2</v>
      </c>
      <c r="X119" s="11">
        <f t="shared" si="116"/>
        <v>-1.3228699347321071E-2</v>
      </c>
      <c r="Y119" s="11">
        <f t="shared" si="117"/>
        <v>-1.2203590333800474E-2</v>
      </c>
      <c r="Z119" s="4">
        <f t="shared" si="134"/>
        <v>10964.292183835649</v>
      </c>
      <c r="AA119" s="4">
        <f t="shared" si="118"/>
        <v>38776.471031667199</v>
      </c>
      <c r="AB119" s="4">
        <f t="shared" si="119"/>
        <v>8314.701849570145</v>
      </c>
      <c r="AC119" s="12">
        <f t="shared" si="120"/>
        <v>2.0414319290826577</v>
      </c>
      <c r="AD119" s="12">
        <f t="shared" si="121"/>
        <v>3.5050597631456748</v>
      </c>
      <c r="AE119" s="12">
        <f t="shared" si="122"/>
        <v>1.7462753545414413</v>
      </c>
      <c r="AF119" s="11">
        <f t="shared" si="123"/>
        <v>-2.9039671966837322E-3</v>
      </c>
      <c r="AG119" s="11">
        <f t="shared" si="124"/>
        <v>2.0567434751257441E-3</v>
      </c>
      <c r="AH119" s="11">
        <f t="shared" si="125"/>
        <v>8.257041531207765E-4</v>
      </c>
      <c r="AI119" s="1">
        <f t="shared" si="83"/>
        <v>200287.81336122478</v>
      </c>
      <c r="AJ119" s="1">
        <f t="shared" si="84"/>
        <v>110775.38564517672</v>
      </c>
      <c r="AK119" s="1">
        <f t="shared" si="85"/>
        <v>30228.991922622987</v>
      </c>
      <c r="AL119" s="17">
        <f t="shared" si="165"/>
        <v>31.899702980460034</v>
      </c>
      <c r="AM119" s="17">
        <f t="shared" si="165"/>
        <v>9.6652688402751838</v>
      </c>
      <c r="AN119" s="17">
        <f t="shared" si="165"/>
        <v>2.005379858691442</v>
      </c>
      <c r="AO119" s="7">
        <f t="shared" si="164"/>
        <v>9.7031159241297935E-3</v>
      </c>
      <c r="AP119" s="7">
        <f t="shared" si="164"/>
        <v>1.4942069367685112E-2</v>
      </c>
      <c r="AQ119" s="7">
        <f t="shared" si="164"/>
        <v>1.0815668802506737E-2</v>
      </c>
      <c r="AR119" s="1">
        <f t="shared" si="127"/>
        <v>113857.75472613443</v>
      </c>
      <c r="AS119" s="1">
        <f t="shared" si="128"/>
        <v>67306.80006108158</v>
      </c>
      <c r="AT119" s="1">
        <f t="shared" si="129"/>
        <v>17790.832874578864</v>
      </c>
      <c r="AU119" s="1">
        <f t="shared" si="89"/>
        <v>22771.550945226889</v>
      </c>
      <c r="AV119" s="1">
        <f t="shared" si="90"/>
        <v>13461.360012216317</v>
      </c>
      <c r="AW119" s="1">
        <f t="shared" si="91"/>
        <v>3558.1665749157728</v>
      </c>
      <c r="AX119" s="1">
        <f t="shared" si="143"/>
        <v>71319.741531972002</v>
      </c>
      <c r="AY119" s="1">
        <f t="shared" si="144"/>
        <v>15294.503646697183</v>
      </c>
      <c r="AZ119" s="1">
        <f t="shared" si="145"/>
        <v>2158.8748337529414</v>
      </c>
      <c r="BA119" s="1">
        <f t="shared" si="146"/>
        <v>11.174928447909545</v>
      </c>
      <c r="BB119" s="1">
        <f t="shared" si="147"/>
        <v>9.6352488040608577</v>
      </c>
      <c r="BC119" s="1">
        <f t="shared" si="148"/>
        <v>7.677342454657742</v>
      </c>
      <c r="BD119" s="1">
        <f t="shared" si="149"/>
        <v>20626.113647106617</v>
      </c>
      <c r="BE119">
        <f t="shared" si="135"/>
        <v>0.21822387218499145</v>
      </c>
      <c r="BF119">
        <f t="shared" si="136"/>
        <v>0.3346263841173937</v>
      </c>
      <c r="BG119">
        <f t="shared" si="137"/>
        <v>2.453676962688749E-2</v>
      </c>
      <c r="BH119">
        <f t="shared" si="150"/>
        <v>0.26823170725836798</v>
      </c>
      <c r="BI119">
        <f t="shared" si="151"/>
        <v>4.7621658391411486E-3</v>
      </c>
      <c r="BJ119">
        <f t="shared" si="151"/>
        <v>1.1197481694748152E-2</v>
      </c>
      <c r="BK119">
        <f t="shared" si="151"/>
        <v>6.0205306372294847E-5</v>
      </c>
      <c r="BL119">
        <f t="shared" si="140"/>
        <v>542.20951007810902</v>
      </c>
      <c r="BM119">
        <f t="shared" si="141"/>
        <v>753.66666161603473</v>
      </c>
      <c r="BN119">
        <f t="shared" si="142"/>
        <v>1.0711025438323156</v>
      </c>
      <c r="BO119">
        <f t="shared" si="131"/>
        <v>348.56955916306418</v>
      </c>
      <c r="BP119">
        <f t="shared" si="132"/>
        <v>116.16648205329861</v>
      </c>
      <c r="BQ119">
        <f t="shared" si="133"/>
        <v>10.500185709883654</v>
      </c>
      <c r="BR119" s="7">
        <f t="shared" si="158"/>
        <v>1.4888269875764193E-2</v>
      </c>
      <c r="BS119" s="7">
        <f t="shared" si="138"/>
        <v>0.20875029150899854</v>
      </c>
      <c r="BT119" s="7">
        <f t="shared" si="139"/>
        <v>6.5245458509450613E-2</v>
      </c>
      <c r="BU119" s="8">
        <f>MAX((BU$3*climate!$I229+BU$4*climate!$I229^2+BU$5*climate!$I229^6)*(K119/K$66)^$BW$1,-99)</f>
        <v>2.0942077382843709</v>
      </c>
      <c r="BV119" s="8">
        <f>MAX((BV$3*climate!$I229+BV$4*climate!$I229^2+BV$5*climate!$I229^6)*(L119/L$66)^$BW$1,-99)</f>
        <v>0.30110200594036651</v>
      </c>
      <c r="BW119" s="8">
        <f>MAX((BW$3*climate!$I229+BW$4*climate!$I229^2+BW$5*climate!$I229^6)*(M119/M$66)^$BW$1,-99)</f>
        <v>-0.81022723850260225</v>
      </c>
      <c r="BX119" s="8">
        <f>MAX((BX$3*climate!$M229+BX$4*climate!$M229^2+BX$5*climate!$M229^6)*(K119/K$66)^$BW$1,-99)</f>
        <v>2.0942038281219064</v>
      </c>
      <c r="BY119" s="8">
        <f>MAX((BY$3*climate!$M229+BY$4*climate!$M229^2+BY$5*climate!$M229^6)*(L119/L$66)^$BW$1,-99)</f>
        <v>0.30109857903511189</v>
      </c>
      <c r="BZ119" s="8">
        <f>MAX((BZ$3*climate!$M229+BZ$4*climate!$M229^2+BZ$5*climate!$M229^6)*(M119/M$66)^$BW$1,-99)</f>
        <v>-0.81023080747908494</v>
      </c>
      <c r="CA119" s="8">
        <f t="shared" si="152"/>
        <v>5.0869738295704313E-3</v>
      </c>
      <c r="CB119" s="8">
        <f t="shared" si="153"/>
        <v>1.0619072698214741E-3</v>
      </c>
      <c r="CC119" s="8">
        <f t="shared" si="154"/>
        <v>3.3190193993589865E-4</v>
      </c>
      <c r="CD119" s="8">
        <f>MAX((CD$3*climate!$I229+CD$4*climate!$I229^2+CD$5*climate!$I229^6)*(K119/K$66)^$BW$1,-99)</f>
        <v>1.196840800630381</v>
      </c>
      <c r="CE119" s="8">
        <f>MAX((CE$3*climate!$I229+CE$4*climate!$I229^2+CE$5*climate!$I229^6)*(L119/L$66)^$BW$1,-99)</f>
        <v>0.26888951070917955</v>
      </c>
      <c r="CF119" s="8">
        <f>MAX((CF$3*climate!$I229+CF$4*climate!$I229^2+CF$5*climate!$I229^6)*(M119/M$66)^$BW$1,-99)</f>
        <v>-0.26379968508133428</v>
      </c>
      <c r="CG119" s="8">
        <f>MAX((CG$3*climate!$M229+CG$4*climate!$M229^2+CG$5*climate!$M229^6)*(K119/K$66)^$BW$1,-99)</f>
        <v>1.1968409963348958</v>
      </c>
      <c r="CH119" s="8">
        <f>MAX((CH$3*climate!$M229+CH$4*climate!$M229^2+CH$5*climate!$M229^6)*(L119/L$66)^$BW$1,-99)</f>
        <v>0.26888855144195389</v>
      </c>
      <c r="CI119" s="8">
        <f>MAX((CI$3*climate!$M229+CI$4*climate!$M229^2+CI$5*climate!$M229^6)*(M119/M$66)^$BW$1,-99)</f>
        <v>-0.26380151388606421</v>
      </c>
      <c r="CJ119" s="8">
        <f t="shared" si="155"/>
        <v>7.6083313865470028E-5</v>
      </c>
      <c r="CK119" s="8">
        <f t="shared" si="156"/>
        <v>1.5882413948387498E-5</v>
      </c>
      <c r="CL119" s="8">
        <f t="shared" si="157"/>
        <v>4.9640906980710334E-6</v>
      </c>
    </row>
    <row r="120" spans="1:90">
      <c r="A120">
        <f t="shared" si="92"/>
        <v>2074</v>
      </c>
      <c r="B120" s="4">
        <f t="shared" si="97"/>
        <v>1277.6201880856702</v>
      </c>
      <c r="C120" s="4">
        <f t="shared" si="98"/>
        <v>3523.1577732096403</v>
      </c>
      <c r="D120" s="4">
        <f t="shared" si="99"/>
        <v>6603.3116318403027</v>
      </c>
      <c r="E120" s="11">
        <f t="shared" si="100"/>
        <v>3.6600284135355728E-4</v>
      </c>
      <c r="F120" s="11">
        <f t="shared" si="101"/>
        <v>7.3375500958414142E-4</v>
      </c>
      <c r="G120" s="11">
        <f t="shared" si="102"/>
        <v>1.6200057852514117E-3</v>
      </c>
      <c r="H120" s="4">
        <f t="shared" si="103"/>
        <v>115223.98967506558</v>
      </c>
      <c r="I120" s="4">
        <f t="shared" si="104"/>
        <v>68596.970476163231</v>
      </c>
      <c r="J120" s="4">
        <f t="shared" si="105"/>
        <v>18058.488790820644</v>
      </c>
      <c r="K120" s="4">
        <f t="shared" si="76"/>
        <v>90186.419054407801</v>
      </c>
      <c r="L120" s="4">
        <f t="shared" si="77"/>
        <v>19470.308993193496</v>
      </c>
      <c r="M120" s="4">
        <f t="shared" si="78"/>
        <v>2734.7624642982137</v>
      </c>
      <c r="N120" s="11">
        <f t="shared" si="106"/>
        <v>1.1629230473058083E-2</v>
      </c>
      <c r="O120" s="11">
        <f t="shared" si="107"/>
        <v>1.8421228590733252E-2</v>
      </c>
      <c r="P120" s="11">
        <f t="shared" si="108"/>
        <v>1.3402878774277704E-2</v>
      </c>
      <c r="Q120" s="4">
        <f t="shared" si="109"/>
        <v>6866.582222937659</v>
      </c>
      <c r="R120" s="4">
        <f t="shared" si="110"/>
        <v>16820.457053992985</v>
      </c>
      <c r="S120" s="4">
        <f t="shared" si="111"/>
        <v>4908.3421680315987</v>
      </c>
      <c r="T120" s="4">
        <f t="shared" si="112"/>
        <v>59.59333852526359</v>
      </c>
      <c r="U120" s="4">
        <f t="shared" si="113"/>
        <v>245.20699583719846</v>
      </c>
      <c r="V120" s="4">
        <f t="shared" si="114"/>
        <v>271.80248717858223</v>
      </c>
      <c r="W120" s="11">
        <f t="shared" si="115"/>
        <v>-1.219247815263802E-2</v>
      </c>
      <c r="X120" s="11">
        <f t="shared" si="116"/>
        <v>-1.3228699347321071E-2</v>
      </c>
      <c r="Y120" s="11">
        <f t="shared" si="117"/>
        <v>-1.2203590333800474E-2</v>
      </c>
      <c r="Z120" s="4">
        <f t="shared" si="134"/>
        <v>10930.5571336757</v>
      </c>
      <c r="AA120" s="4">
        <f t="shared" si="118"/>
        <v>39086.664253614908</v>
      </c>
      <c r="AB120" s="4">
        <f t="shared" si="119"/>
        <v>8345.7302287237653</v>
      </c>
      <c r="AC120" s="12">
        <f t="shared" si="120"/>
        <v>2.0355036777263389</v>
      </c>
      <c r="AD120" s="12">
        <f t="shared" si="121"/>
        <v>3.5122687719434507</v>
      </c>
      <c r="AE120" s="12">
        <f t="shared" si="122"/>
        <v>1.7477172613541787</v>
      </c>
      <c r="AF120" s="11">
        <f t="shared" si="123"/>
        <v>-2.9039671966837322E-3</v>
      </c>
      <c r="AG120" s="11">
        <f t="shared" si="124"/>
        <v>2.0567434751257441E-3</v>
      </c>
      <c r="AH120" s="11">
        <f t="shared" si="125"/>
        <v>8.257041531207765E-4</v>
      </c>
      <c r="AI120" s="1">
        <f t="shared" si="83"/>
        <v>203030.58297032918</v>
      </c>
      <c r="AJ120" s="1">
        <f t="shared" si="84"/>
        <v>113159.20709287537</v>
      </c>
      <c r="AK120" s="1">
        <f t="shared" si="85"/>
        <v>30764.259305276461</v>
      </c>
      <c r="AL120" s="17">
        <f t="shared" si="165"/>
        <v>32.206134231265096</v>
      </c>
      <c r="AM120" s="17">
        <f t="shared" si="165"/>
        <v>9.8082437665692126</v>
      </c>
      <c r="AN120" s="17">
        <f t="shared" si="165"/>
        <v>2.0268524878225183</v>
      </c>
      <c r="AO120" s="7">
        <f t="shared" si="164"/>
        <v>9.6060847648884954E-3</v>
      </c>
      <c r="AP120" s="7">
        <f t="shared" si="164"/>
        <v>1.4792648674008261E-2</v>
      </c>
      <c r="AQ120" s="7">
        <f t="shared" si="164"/>
        <v>1.070751211448167E-2</v>
      </c>
      <c r="AR120" s="1">
        <f t="shared" si="127"/>
        <v>115223.98967506558</v>
      </c>
      <c r="AS120" s="1">
        <f t="shared" si="128"/>
        <v>68596.970476163231</v>
      </c>
      <c r="AT120" s="1">
        <f t="shared" si="129"/>
        <v>18058.488790820644</v>
      </c>
      <c r="AU120" s="1">
        <f t="shared" si="89"/>
        <v>23044.797935013117</v>
      </c>
      <c r="AV120" s="1">
        <f t="shared" si="90"/>
        <v>13719.394095232647</v>
      </c>
      <c r="AW120" s="1">
        <f t="shared" si="91"/>
        <v>3611.697758164129</v>
      </c>
      <c r="AX120" s="1">
        <f t="shared" si="143"/>
        <v>72149.135243526252</v>
      </c>
      <c r="AY120" s="1">
        <f t="shared" si="144"/>
        <v>15576.247194554797</v>
      </c>
      <c r="AZ120" s="1">
        <f t="shared" si="145"/>
        <v>2187.8099714385708</v>
      </c>
      <c r="BA120" s="1">
        <f t="shared" si="146"/>
        <v>11.186490578593478</v>
      </c>
      <c r="BB120" s="1">
        <f t="shared" si="147"/>
        <v>9.6535024171466244</v>
      </c>
      <c r="BC120" s="1">
        <f t="shared" si="148"/>
        <v>7.6906563094221596</v>
      </c>
      <c r="BD120" s="1">
        <f t="shared" si="149"/>
        <v>20081.919616641095</v>
      </c>
      <c r="BE120">
        <f t="shared" si="135"/>
        <v>0.21822387218499145</v>
      </c>
      <c r="BF120">
        <f t="shared" si="136"/>
        <v>0.3346263841173937</v>
      </c>
      <c r="BG120">
        <f t="shared" si="137"/>
        <v>2.453676962688749E-2</v>
      </c>
      <c r="BH120">
        <f t="shared" si="150"/>
        <v>0.26848393467712284</v>
      </c>
      <c r="BI120">
        <f t="shared" si="151"/>
        <v>4.7621658391411486E-3</v>
      </c>
      <c r="BJ120">
        <f t="shared" si="151"/>
        <v>1.1197481694748152E-2</v>
      </c>
      <c r="BK120">
        <f t="shared" si="151"/>
        <v>6.0205306372294847E-5</v>
      </c>
      <c r="BL120">
        <f t="shared" si="140"/>
        <v>548.71574748014973</v>
      </c>
      <c r="BM120">
        <f t="shared" si="141"/>
        <v>768.11332122201725</v>
      </c>
      <c r="BN120">
        <f t="shared" si="142"/>
        <v>1.0872168502720092</v>
      </c>
      <c r="BO120">
        <f t="shared" si="131"/>
        <v>353.75915683036004</v>
      </c>
      <c r="BP120">
        <f t="shared" si="132"/>
        <v>117.45364630200282</v>
      </c>
      <c r="BQ120">
        <f t="shared" si="133"/>
        <v>10.61853108419621</v>
      </c>
      <c r="BR120" s="7">
        <f t="shared" si="158"/>
        <v>1.4697070105109233E-2</v>
      </c>
      <c r="BS120" s="7">
        <f t="shared" si="138"/>
        <v>0.20267018593106653</v>
      </c>
      <c r="BT120" s="7">
        <f t="shared" si="139"/>
        <v>6.244252174178222E-2</v>
      </c>
      <c r="BU120" s="8">
        <f>MAX((BU$3*climate!$I230+BU$4*climate!$I230^2+BU$5*climate!$I230^6)*(K120/K$66)^$BW$1,-99)</f>
        <v>2.0270162761874881</v>
      </c>
      <c r="BV120" s="8">
        <f>MAX((BV$3*climate!$I230+BV$4*climate!$I230^2+BV$5*climate!$I230^6)*(L120/L$66)^$BW$1,-99)</f>
        <v>0.2464455634473286</v>
      </c>
      <c r="BW120" s="8">
        <f>MAX((BW$3*climate!$I230+BW$4*climate!$I230^2+BW$5*climate!$I230^6)*(M120/M$66)^$BW$1,-99)</f>
        <v>-0.86294072243582309</v>
      </c>
      <c r="BX120" s="8">
        <f>MAX((BX$3*climate!$M230+BX$4*climate!$M230^2+BX$5*climate!$M230^6)*(K120/K$66)^$BW$1,-99)</f>
        <v>2.0270122634352328</v>
      </c>
      <c r="BY120" s="8">
        <f>MAX((BY$3*climate!$M230+BY$4*climate!$M230^2+BY$5*climate!$M230^6)*(L120/L$66)^$BW$1,-99)</f>
        <v>0.24644208022024602</v>
      </c>
      <c r="BZ120" s="8">
        <f>MAX((BZ$3*climate!$M230+BZ$4*climate!$M230^2+BZ$5*climate!$M230^6)*(M120/M$66)^$BW$1,-99)</f>
        <v>-0.86294433422955963</v>
      </c>
      <c r="CA120" s="8">
        <f t="shared" si="152"/>
        <v>5.2758886114696035E-3</v>
      </c>
      <c r="CB120" s="8">
        <f t="shared" si="153"/>
        <v>1.069265325838141E-3</v>
      </c>
      <c r="CC120" s="8">
        <f t="shared" si="154"/>
        <v>3.2943978932891191E-4</v>
      </c>
      <c r="CD120" s="8">
        <f>MAX((CD$3*climate!$I230+CD$4*climate!$I230^2+CD$5*climate!$I230^6)*(K120/K$66)^$BW$1,-99)</f>
        <v>1.1954972457227513</v>
      </c>
      <c r="CE120" s="8">
        <f>MAX((CE$3*climate!$I230+CE$4*climate!$I230^2+CE$5*climate!$I230^6)*(L120/L$66)^$BW$1,-99)</f>
        <v>0.25208418260395532</v>
      </c>
      <c r="CF120" s="8">
        <f>MAX((CF$3*climate!$I230+CF$4*climate!$I230^2+CF$5*climate!$I230^6)*(M120/M$66)^$BW$1,-99)</f>
        <v>-0.29199912632187353</v>
      </c>
      <c r="CG120" s="8">
        <f>MAX((CG$3*climate!$M230+CG$4*climate!$M230^2+CG$5*climate!$M230^6)*(K120/K$66)^$BW$1,-99)</f>
        <v>1.1954973227886203</v>
      </c>
      <c r="CH120" s="8">
        <f>MAX((CH$3*climate!$M230+CH$4*climate!$M230^2+CH$5*climate!$M230^6)*(L120/L$66)^$BW$1,-99)</f>
        <v>0.25208312069015365</v>
      </c>
      <c r="CI120" s="8">
        <f>MAX((CI$3*climate!$M230+CI$4*climate!$M230^2+CI$5*climate!$M230^6)*(M120/M$66)^$BW$1,-99)</f>
        <v>-0.29200106655156588</v>
      </c>
      <c r="CJ120" s="8">
        <f t="shared" si="155"/>
        <v>8.9941320884438336E-5</v>
      </c>
      <c r="CK120" s="8">
        <f t="shared" si="156"/>
        <v>1.8228424226534834E-5</v>
      </c>
      <c r="CL120" s="8">
        <f t="shared" si="157"/>
        <v>5.6161628848111519E-6</v>
      </c>
    </row>
    <row r="121" spans="1:90">
      <c r="A121">
        <f t="shared" si="92"/>
        <v>2075</v>
      </c>
      <c r="B121" s="4">
        <f t="shared" si="97"/>
        <v>1278.0644200737297</v>
      </c>
      <c r="C121" s="4">
        <f t="shared" si="98"/>
        <v>3525.6136511420054</v>
      </c>
      <c r="D121" s="4">
        <f t="shared" si="99"/>
        <v>6613.4741647334313</v>
      </c>
      <c r="E121" s="11">
        <f t="shared" si="100"/>
        <v>3.4770269928587939E-4</v>
      </c>
      <c r="F121" s="11">
        <f t="shared" si="101"/>
        <v>6.9706725910493434E-4</v>
      </c>
      <c r="G121" s="11">
        <f t="shared" si="102"/>
        <v>1.5390054959888411E-3</v>
      </c>
      <c r="H121" s="4">
        <f t="shared" si="103"/>
        <v>116587.54831544326</v>
      </c>
      <c r="I121" s="4">
        <f t="shared" si="104"/>
        <v>69895.173174610492</v>
      </c>
      <c r="J121" s="4">
        <f t="shared" si="105"/>
        <v>18325.784551861125</v>
      </c>
      <c r="K121" s="4">
        <f t="shared" ref="K121:K184" si="166">H121/B121*1000</f>
        <v>91221.965406655712</v>
      </c>
      <c r="L121" s="4">
        <f t="shared" ref="L121:L184" si="167">I121/C121*1000</f>
        <v>19824.966684018331</v>
      </c>
      <c r="M121" s="4">
        <f t="shared" ref="M121:M184" si="168">J121/D121*1000</f>
        <v>2770.976962393529</v>
      </c>
      <c r="N121" s="11">
        <f t="shared" si="106"/>
        <v>1.1482287057247298E-2</v>
      </c>
      <c r="O121" s="11">
        <f t="shared" si="107"/>
        <v>1.8215308804232055E-2</v>
      </c>
      <c r="P121" s="11">
        <f t="shared" si="108"/>
        <v>1.3242282855673304E-2</v>
      </c>
      <c r="Q121" s="4">
        <f t="shared" si="109"/>
        <v>6863.1298321319664</v>
      </c>
      <c r="R121" s="4">
        <f t="shared" si="110"/>
        <v>16912.06159793384</v>
      </c>
      <c r="S121" s="4">
        <f t="shared" si="111"/>
        <v>4920.2078126517445</v>
      </c>
      <c r="T121" s="4">
        <f t="shared" si="112"/>
        <v>58.866748047251555</v>
      </c>
      <c r="U121" s="4">
        <f t="shared" si="113"/>
        <v>241.96322621140837</v>
      </c>
      <c r="V121" s="4">
        <f t="shared" si="114"/>
        <v>268.48552097334675</v>
      </c>
      <c r="W121" s="11">
        <f t="shared" si="115"/>
        <v>-1.219247815263802E-2</v>
      </c>
      <c r="X121" s="11">
        <f t="shared" si="116"/>
        <v>-1.3228699347321071E-2</v>
      </c>
      <c r="Y121" s="11">
        <f t="shared" si="117"/>
        <v>-1.2203590333800474E-2</v>
      </c>
      <c r="Z121" s="4">
        <f t="shared" si="134"/>
        <v>10895.117273284957</v>
      </c>
      <c r="AA121" s="4">
        <f t="shared" si="118"/>
        <v>39389.768247878637</v>
      </c>
      <c r="AB121" s="4">
        <f t="shared" si="119"/>
        <v>8374.8176628076963</v>
      </c>
      <c r="AC121" s="12">
        <f t="shared" si="120"/>
        <v>2.0295926418174925</v>
      </c>
      <c r="AD121" s="12">
        <f t="shared" si="121"/>
        <v>3.5194926078230333</v>
      </c>
      <c r="AE121" s="12">
        <f t="shared" si="122"/>
        <v>1.7491603587553597</v>
      </c>
      <c r="AF121" s="11">
        <f t="shared" si="123"/>
        <v>-2.9039671966837322E-3</v>
      </c>
      <c r="AG121" s="11">
        <f t="shared" si="124"/>
        <v>2.0567434751257441E-3</v>
      </c>
      <c r="AH121" s="11">
        <f t="shared" si="125"/>
        <v>8.257041531207765E-4</v>
      </c>
      <c r="AI121" s="1">
        <f t="shared" ref="AI121:AI184" si="169">(1-$AI$5)*AI120+AU120</f>
        <v>205772.32260830936</v>
      </c>
      <c r="AJ121" s="1">
        <f t="shared" ref="AJ121:AJ184" si="170">(1-$AI$5)*AJ120+AV120</f>
        <v>115562.68047882049</v>
      </c>
      <c r="AK121" s="1">
        <f t="shared" ref="AK121:AK184" si="171">(1-$AI$5)*AK120+AW120</f>
        <v>31299.531132912944</v>
      </c>
      <c r="AL121" s="17">
        <f t="shared" si="165"/>
        <v>32.512415338086257</v>
      </c>
      <c r="AM121" s="17">
        <f t="shared" si="165"/>
        <v>9.9518827716756224</v>
      </c>
      <c r="AN121" s="17">
        <f t="shared" si="165"/>
        <v>2.0483380099144686</v>
      </c>
      <c r="AO121" s="7">
        <f t="shared" si="164"/>
        <v>9.51002391723961E-3</v>
      </c>
      <c r="AP121" s="7">
        <f t="shared" si="164"/>
        <v>1.4644722187268179E-2</v>
      </c>
      <c r="AQ121" s="7">
        <f t="shared" si="164"/>
        <v>1.0600436993336853E-2</v>
      </c>
      <c r="AR121" s="1">
        <f t="shared" si="127"/>
        <v>116587.54831544326</v>
      </c>
      <c r="AS121" s="1">
        <f t="shared" si="128"/>
        <v>69895.173174610492</v>
      </c>
      <c r="AT121" s="1">
        <f t="shared" si="129"/>
        <v>18325.784551861125</v>
      </c>
      <c r="AU121" s="1">
        <f t="shared" ref="AU121:AU184" si="172">$AU$5*AR121</f>
        <v>23317.509663088655</v>
      </c>
      <c r="AV121" s="1">
        <f t="shared" ref="AV121:AV184" si="173">$AU$5*AS121</f>
        <v>13979.0346349221</v>
      </c>
      <c r="AW121" s="1">
        <f t="shared" ref="AW121:AW184" si="174">$AU$5*AT121</f>
        <v>3665.156910372225</v>
      </c>
      <c r="AX121" s="1">
        <f t="shared" si="143"/>
        <v>72977.572325324552</v>
      </c>
      <c r="AY121" s="1">
        <f t="shared" si="144"/>
        <v>15859.973347214665</v>
      </c>
      <c r="AZ121" s="1">
        <f t="shared" si="145"/>
        <v>2216.7815699148232</v>
      </c>
      <c r="BA121" s="1">
        <f t="shared" si="146"/>
        <v>11.197907444505997</v>
      </c>
      <c r="BB121" s="1">
        <f t="shared" si="147"/>
        <v>9.6715538146839375</v>
      </c>
      <c r="BC121" s="1">
        <f t="shared" si="148"/>
        <v>7.7038116796901486</v>
      </c>
      <c r="BD121" s="1">
        <f t="shared" si="149"/>
        <v>19550.543822677759</v>
      </c>
      <c r="BE121">
        <f t="shared" si="135"/>
        <v>0.21822387218499145</v>
      </c>
      <c r="BF121">
        <f t="shared" si="136"/>
        <v>0.3346263841173937</v>
      </c>
      <c r="BG121">
        <f t="shared" si="137"/>
        <v>2.453676962688749E-2</v>
      </c>
      <c r="BH121">
        <f t="shared" si="150"/>
        <v>0.26873510289534774</v>
      </c>
      <c r="BI121">
        <f t="shared" si="151"/>
        <v>4.7621658391411486E-3</v>
      </c>
      <c r="BJ121">
        <f t="shared" si="151"/>
        <v>1.1197481694748152E-2</v>
      </c>
      <c r="BK121">
        <f t="shared" si="151"/>
        <v>6.0205306372294847E-5</v>
      </c>
      <c r="BL121">
        <f t="shared" si="140"/>
        <v>555.209239857022</v>
      </c>
      <c r="BM121">
        <f t="shared" si="141"/>
        <v>782.64992217395309</v>
      </c>
      <c r="BN121">
        <f t="shared" si="142"/>
        <v>1.1033094734574671</v>
      </c>
      <c r="BO121">
        <f t="shared" si="131"/>
        <v>358.95837995862018</v>
      </c>
      <c r="BP121">
        <f t="shared" si="132"/>
        <v>118.75555560263335</v>
      </c>
      <c r="BQ121">
        <f t="shared" si="133"/>
        <v>10.738276864889759</v>
      </c>
      <c r="BR121" s="7">
        <f t="shared" si="158"/>
        <v>1.4508941426257804E-2</v>
      </c>
      <c r="BS121" s="7">
        <f t="shared" si="138"/>
        <v>0.19676717080686071</v>
      </c>
      <c r="BT121" s="7">
        <f t="shared" si="139"/>
        <v>5.9770936024066516E-2</v>
      </c>
      <c r="BU121" s="8">
        <f>MAX((BU$3*climate!$I231+BU$4*climate!$I231^2+BU$5*climate!$I231^6)*(K121/K$66)^$BW$1,-99)</f>
        <v>1.9582293530673662</v>
      </c>
      <c r="BV121" s="8">
        <f>MAX((BV$3*climate!$I231+BV$4*climate!$I231^2+BV$5*climate!$I231^6)*(L121/L$66)^$BW$1,-99)</f>
        <v>0.19093860191821369</v>
      </c>
      <c r="BW121" s="8">
        <f>MAX((BW$3*climate!$I231+BW$4*climate!$I231^2+BW$5*climate!$I231^6)*(M121/M$66)^$BW$1,-99)</f>
        <v>-0.91642837163362112</v>
      </c>
      <c r="BX121" s="8">
        <f>MAX((BX$3*climate!$M231+BX$4*climate!$M231^2+BX$5*climate!$M231^6)*(K121/K$66)^$BW$1,-99)</f>
        <v>1.9582252400093219</v>
      </c>
      <c r="BY121" s="8">
        <f>MAX((BY$3*climate!$M231+BY$4*climate!$M231^2+BY$5*climate!$M231^6)*(L121/L$66)^$BW$1,-99)</f>
        <v>0.19093506412820452</v>
      </c>
      <c r="BZ121" s="8">
        <f>MAX((BZ$3*climate!$M231+BZ$4*climate!$M231^2+BZ$5*climate!$M231^6)*(M121/M$66)^$BW$1,-99)</f>
        <v>-0.91643202481781871</v>
      </c>
      <c r="CA121" s="8">
        <f t="shared" si="152"/>
        <v>5.4647882000615142E-3</v>
      </c>
      <c r="CB121" s="8">
        <f t="shared" si="153"/>
        <v>1.0752909131848207E-3</v>
      </c>
      <c r="CC121" s="8">
        <f t="shared" si="154"/>
        <v>3.2663550589095037E-4</v>
      </c>
      <c r="CD121" s="8">
        <f>MAX((CD$3*climate!$I231+CD$4*climate!$I231^2+CD$5*climate!$I231^6)*(K121/K$66)^$BW$1,-99)</f>
        <v>1.1923285673002508</v>
      </c>
      <c r="CE121" s="8">
        <f>MAX((CE$3*climate!$I231+CE$4*climate!$I231^2+CE$5*climate!$I231^6)*(L121/L$66)^$BW$1,-99)</f>
        <v>0.23367335873289272</v>
      </c>
      <c r="CF121" s="8">
        <f>MAX((CF$3*climate!$I231+CF$4*climate!$I231^2+CF$5*climate!$I231^6)*(M121/M$66)^$BW$1,-99)</f>
        <v>-0.32201329928801764</v>
      </c>
      <c r="CG121" s="8">
        <f>MAX((CG$3*climate!$M231+CG$4*climate!$M231^2+CG$5*climate!$M231^6)*(K121/K$66)^$BW$1,-99)</f>
        <v>1.1923285202468137</v>
      </c>
      <c r="CH121" s="8">
        <f>MAX((CH$3*climate!$M231+CH$4*climate!$M231^2+CH$5*climate!$M231^6)*(L121/L$66)^$BW$1,-99)</f>
        <v>0.2336721902613049</v>
      </c>
      <c r="CI121" s="8">
        <f>MAX((CI$3*climate!$M231+CI$4*climate!$M231^2+CI$5*climate!$M231^6)*(M121/M$66)^$BW$1,-99)</f>
        <v>-0.32201535502106277</v>
      </c>
      <c r="CJ121" s="8">
        <f t="shared" si="155"/>
        <v>1.0437567637537676E-4</v>
      </c>
      <c r="CK121" s="8">
        <f t="shared" si="156"/>
        <v>2.0537706541435374E-5</v>
      </c>
      <c r="CL121" s="8">
        <f t="shared" si="157"/>
        <v>6.2386318751013149E-6</v>
      </c>
    </row>
    <row r="122" spans="1:90">
      <c r="A122">
        <f t="shared" ref="A122:A185" si="175">1+A121</f>
        <v>2076</v>
      </c>
      <c r="B122" s="4">
        <f t="shared" si="97"/>
        <v>1278.4865872000146</v>
      </c>
      <c r="C122" s="4">
        <f t="shared" si="98"/>
        <v>3527.9483614942465</v>
      </c>
      <c r="D122" s="4">
        <f t="shared" si="99"/>
        <v>6623.1434291661817</v>
      </c>
      <c r="E122" s="11">
        <f t="shared" ref="E122:E185" si="176">E121*$E$5</f>
        <v>3.3031756432158539E-4</v>
      </c>
      <c r="F122" s="11">
        <f t="shared" ref="F122:F185" si="177">F121*$E$5</f>
        <v>6.6221389614968759E-4</v>
      </c>
      <c r="G122" s="11">
        <f t="shared" ref="G122:G185" si="178">G121*$E$5</f>
        <v>1.4620552211893989E-3</v>
      </c>
      <c r="H122" s="4">
        <f t="shared" si="103"/>
        <v>117948.23042002879</v>
      </c>
      <c r="I122" s="4">
        <f t="shared" si="104"/>
        <v>71201.215923965239</v>
      </c>
      <c r="J122" s="4">
        <f t="shared" si="105"/>
        <v>18592.696856701637</v>
      </c>
      <c r="K122" s="4">
        <f t="shared" si="166"/>
        <v>92256.134402117284</v>
      </c>
      <c r="L122" s="4">
        <f t="shared" si="167"/>
        <v>20182.045945198668</v>
      </c>
      <c r="M122" s="4">
        <f t="shared" si="168"/>
        <v>2807.2314989926704</v>
      </c>
      <c r="N122" s="11">
        <f t="shared" ref="N122:N185" si="179">K122/K121-1</f>
        <v>1.1336841854386437E-2</v>
      </c>
      <c r="O122" s="11">
        <f t="shared" ref="O122:O185" si="180">L122/L121-1</f>
        <v>1.8011594514718343E-2</v>
      </c>
      <c r="P122" s="11">
        <f t="shared" ref="P122:P185" si="181">M122/M121-1</f>
        <v>1.3083665830200708E-2</v>
      </c>
      <c r="Q122" s="4">
        <f t="shared" ref="Q122:Q185" si="182">T122*H122/1000</f>
        <v>6858.5735977563472</v>
      </c>
      <c r="R122" s="4">
        <f t="shared" ref="R122:R185" si="183">U122*I122/1000</f>
        <v>17000.17087852355</v>
      </c>
      <c r="S122" s="4">
        <f t="shared" ref="S122:S185" si="184">V122*J122/1000</f>
        <v>4930.9511665889831</v>
      </c>
      <c r="T122" s="4">
        <f t="shared" si="112"/>
        <v>58.149016507768593</v>
      </c>
      <c r="U122" s="4">
        <f t="shared" si="113"/>
        <v>238.76236743874981</v>
      </c>
      <c r="V122" s="4">
        <f t="shared" si="114"/>
        <v>265.20903366483105</v>
      </c>
      <c r="W122" s="11">
        <f t="shared" ref="W122:W185" si="185">T$5-1</f>
        <v>-1.219247815263802E-2</v>
      </c>
      <c r="X122" s="11">
        <f t="shared" ref="X122:X185" si="186">U$5-1</f>
        <v>-1.3228699347321071E-2</v>
      </c>
      <c r="Y122" s="11">
        <f t="shared" ref="Y122:Y185" si="187">V$5-1</f>
        <v>-1.2203590333800474E-2</v>
      </c>
      <c r="Z122" s="4">
        <f t="shared" si="134"/>
        <v>10858.01625378168</v>
      </c>
      <c r="AA122" s="4">
        <f t="shared" si="118"/>
        <v>39685.741566062527</v>
      </c>
      <c r="AB122" s="4">
        <f t="shared" si="119"/>
        <v>8401.9951580840006</v>
      </c>
      <c r="AC122" s="12">
        <f t="shared" si="120"/>
        <v>2.0236987713630237</v>
      </c>
      <c r="AD122" s="12">
        <f t="shared" si="121"/>
        <v>3.5267313012799266</v>
      </c>
      <c r="AE122" s="12">
        <f t="shared" si="122"/>
        <v>1.7506046477280581</v>
      </c>
      <c r="AF122" s="11">
        <f t="shared" ref="AF122:AF185" si="188">AC$5-1</f>
        <v>-2.9039671966837322E-3</v>
      </c>
      <c r="AG122" s="11">
        <f t="shared" ref="AG122:AG185" si="189">AD$5-1</f>
        <v>2.0567434751257441E-3</v>
      </c>
      <c r="AH122" s="11">
        <f t="shared" ref="AH122:AH185" si="190">AE$5-1</f>
        <v>8.257041531207765E-4</v>
      </c>
      <c r="AI122" s="1">
        <f t="shared" si="169"/>
        <v>208512.60001056708</v>
      </c>
      <c r="AJ122" s="1">
        <f t="shared" si="170"/>
        <v>117985.44706586056</v>
      </c>
      <c r="AK122" s="1">
        <f t="shared" si="171"/>
        <v>31834.734929993876</v>
      </c>
      <c r="AL122" s="17">
        <f t="shared" si="165"/>
        <v>32.81851724708396</v>
      </c>
      <c r="AM122" s="17">
        <f t="shared" si="165"/>
        <v>10.096167904522758</v>
      </c>
      <c r="AN122" s="17">
        <f t="shared" si="165"/>
        <v>2.0698341551494726</v>
      </c>
      <c r="AO122" s="7">
        <f t="shared" ref="AO122:AQ137" si="191">AO$5*AO121</f>
        <v>9.4149236780672139E-3</v>
      </c>
      <c r="AP122" s="7">
        <f t="shared" si="191"/>
        <v>1.4498274965395496E-2</v>
      </c>
      <c r="AQ122" s="7">
        <f t="shared" si="191"/>
        <v>1.0494432623403485E-2</v>
      </c>
      <c r="AR122" s="1">
        <f t="shared" si="127"/>
        <v>117948.23042002879</v>
      </c>
      <c r="AS122" s="1">
        <f t="shared" si="128"/>
        <v>71201.215923965239</v>
      </c>
      <c r="AT122" s="1">
        <f t="shared" si="129"/>
        <v>18592.696856701637</v>
      </c>
      <c r="AU122" s="1">
        <f t="shared" si="172"/>
        <v>23589.646084005759</v>
      </c>
      <c r="AV122" s="1">
        <f t="shared" si="173"/>
        <v>14240.243184793049</v>
      </c>
      <c r="AW122" s="1">
        <f t="shared" si="174"/>
        <v>3718.5393713403278</v>
      </c>
      <c r="AX122" s="1">
        <f t="shared" si="143"/>
        <v>73804.907521693836</v>
      </c>
      <c r="AY122" s="1">
        <f t="shared" si="144"/>
        <v>16145.636756158932</v>
      </c>
      <c r="AZ122" s="1">
        <f t="shared" si="145"/>
        <v>2245.7851991941366</v>
      </c>
      <c r="BA122" s="1">
        <f t="shared" si="146"/>
        <v>11.209180505961625</v>
      </c>
      <c r="BB122" s="1">
        <f t="shared" si="147"/>
        <v>9.6894051222510615</v>
      </c>
      <c r="BC122" s="1">
        <f t="shared" si="148"/>
        <v>7.716810493678631</v>
      </c>
      <c r="BD122" s="1">
        <f t="shared" si="149"/>
        <v>19031.788907861457</v>
      </c>
      <c r="BE122">
        <f t="shared" si="135"/>
        <v>0.21822387218499145</v>
      </c>
      <c r="BF122">
        <f t="shared" si="136"/>
        <v>0.3346263841173937</v>
      </c>
      <c r="BG122">
        <f t="shared" si="137"/>
        <v>2.453676962688749E-2</v>
      </c>
      <c r="BH122">
        <f t="shared" si="150"/>
        <v>0.26898515280572949</v>
      </c>
      <c r="BI122">
        <f t="shared" si="151"/>
        <v>4.7621658391411486E-3</v>
      </c>
      <c r="BJ122">
        <f t="shared" si="151"/>
        <v>1.1197481694748152E-2</v>
      </c>
      <c r="BK122">
        <f t="shared" si="151"/>
        <v>6.0205306372294847E-5</v>
      </c>
      <c r="BL122">
        <f t="shared" si="140"/>
        <v>561.6890336934099</v>
      </c>
      <c r="BM122">
        <f t="shared" si="141"/>
        <v>797.27431195241138</v>
      </c>
      <c r="BN122">
        <f t="shared" si="142"/>
        <v>1.1193790105449255</v>
      </c>
      <c r="BO122">
        <f t="shared" si="131"/>
        <v>364.1664860679042</v>
      </c>
      <c r="BP122">
        <f t="shared" si="132"/>
        <v>120.07237102895941</v>
      </c>
      <c r="BQ122">
        <f t="shared" si="133"/>
        <v>10.859437810470641</v>
      </c>
      <c r="BR122" s="7">
        <f t="shared" si="158"/>
        <v>1.4323805272913992E-2</v>
      </c>
      <c r="BS122" s="7">
        <f t="shared" si="138"/>
        <v>0.19103608816200068</v>
      </c>
      <c r="BT122" s="7">
        <f t="shared" si="139"/>
        <v>5.7223958219496329E-2</v>
      </c>
      <c r="BU122" s="8">
        <f>MAX((BU$3*climate!$I232+BU$4*climate!$I232^2+BU$5*climate!$I232^6)*(K122/K$66)^$BW$1,-99)</f>
        <v>1.8878622607652846</v>
      </c>
      <c r="BV122" s="8">
        <f>MAX((BV$3*climate!$I232+BV$4*climate!$I232^2+BV$5*climate!$I232^6)*(L122/L$66)^$BW$1,-99)</f>
        <v>0.13459464660288242</v>
      </c>
      <c r="BW122" s="8">
        <f>MAX((BW$3*climate!$I232+BW$4*climate!$I232^2+BW$5*climate!$I232^6)*(M122/M$66)^$BW$1,-99)</f>
        <v>-0.9706793949311221</v>
      </c>
      <c r="BX122" s="8">
        <f>MAX((BX$3*climate!$M232+BX$4*climate!$M232^2+BX$5*climate!$M232^6)*(K122/K$66)^$BW$1,-99)</f>
        <v>1.8878580496932242</v>
      </c>
      <c r="BY122" s="8">
        <f>MAX((BY$3*climate!$M232+BY$4*climate!$M232^2+BY$5*climate!$M232^6)*(L122/L$66)^$BW$1,-99)</f>
        <v>0.13459105599170809</v>
      </c>
      <c r="BZ122" s="8">
        <f>MAX((BZ$3*climate!$M232+BZ$4*climate!$M232^2+BZ$5*climate!$M232^6)*(M122/M$66)^$BW$1,-99)</f>
        <v>-0.97068308809808412</v>
      </c>
      <c r="CA122" s="8">
        <f t="shared" si="152"/>
        <v>5.6535443146030033E-3</v>
      </c>
      <c r="CB122" s="8">
        <f t="shared" si="153"/>
        <v>1.0800309901122772E-3</v>
      </c>
      <c r="CC122" s="8">
        <f t="shared" si="154"/>
        <v>3.2351818365091329E-4</v>
      </c>
      <c r="CD122" s="8">
        <f>MAX((CD$3*climate!$I232+CD$4*climate!$I232^2+CD$5*climate!$I232^6)*(K122/K$66)^$BW$1,-99)</f>
        <v>1.1872357942820648</v>
      </c>
      <c r="CE122" s="8">
        <f>MAX((CE$3*climate!$I232+CE$4*climate!$I232^2+CE$5*climate!$I232^6)*(L122/L$66)^$BW$1,-99)</f>
        <v>0.21358465840367197</v>
      </c>
      <c r="CF122" s="8">
        <f>MAX((CF$3*climate!$I232+CF$4*climate!$I232^2+CF$5*climate!$I232^6)*(M122/M$66)^$BW$1,-99)</f>
        <v>-0.35392114387078155</v>
      </c>
      <c r="CG122" s="8">
        <f>MAX((CG$3*climate!$M232+CG$4*climate!$M232^2+CG$5*climate!$M232^6)*(K122/K$66)^$BW$1,-99)</f>
        <v>1.1872356175878889</v>
      </c>
      <c r="CH122" s="8">
        <f>MAX((CH$3*climate!$M232+CH$4*climate!$M232^2+CH$5*climate!$M232^6)*(L122/L$66)^$BW$1,-99)</f>
        <v>0.21358337943544786</v>
      </c>
      <c r="CI122" s="8">
        <f>MAX((CI$3*climate!$M232+CI$4*climate!$M232^2+CI$5*climate!$M232^6)*(M122/M$66)^$BW$1,-99)</f>
        <v>-0.35392331923359222</v>
      </c>
      <c r="CJ122" s="8">
        <f t="shared" si="155"/>
        <v>1.1938477799094029E-4</v>
      </c>
      <c r="CK122" s="8">
        <f t="shared" si="156"/>
        <v>2.2806800973478147E-5</v>
      </c>
      <c r="CL122" s="8">
        <f t="shared" si="157"/>
        <v>6.831669547797412E-6</v>
      </c>
    </row>
    <row r="123" spans="1:90">
      <c r="A123">
        <f t="shared" si="175"/>
        <v>2077</v>
      </c>
      <c r="B123" s="4">
        <f t="shared" si="97"/>
        <v>1278.8877784467413</v>
      </c>
      <c r="C123" s="4">
        <f t="shared" si="98"/>
        <v>3530.1678051026324</v>
      </c>
      <c r="D123" s="4">
        <f t="shared" si="99"/>
        <v>6632.3426605259147</v>
      </c>
      <c r="E123" s="11">
        <f t="shared" si="176"/>
        <v>3.1380168610550612E-4</v>
      </c>
      <c r="F123" s="11">
        <f t="shared" si="177"/>
        <v>6.2910320134220322E-4</v>
      </c>
      <c r="G123" s="11">
        <f t="shared" si="178"/>
        <v>1.3889524601299289E-3</v>
      </c>
      <c r="H123" s="4">
        <f t="shared" si="103"/>
        <v>119305.8383562567</v>
      </c>
      <c r="I123" s="4">
        <f t="shared" si="104"/>
        <v>72514.905350564004</v>
      </c>
      <c r="J123" s="4">
        <f t="shared" si="105"/>
        <v>18859.202957004687</v>
      </c>
      <c r="K123" s="4">
        <f t="shared" si="166"/>
        <v>93288.74696195648</v>
      </c>
      <c r="L123" s="4">
        <f t="shared" si="167"/>
        <v>20541.489627135663</v>
      </c>
      <c r="M123" s="4">
        <f t="shared" si="168"/>
        <v>2843.5205963120789</v>
      </c>
      <c r="N123" s="11">
        <f t="shared" si="179"/>
        <v>1.1192887784982952E-2</v>
      </c>
      <c r="O123" s="11">
        <f t="shared" si="180"/>
        <v>1.781007153154901E-2</v>
      </c>
      <c r="P123" s="11">
        <f t="shared" si="181"/>
        <v>1.2927005604072894E-2</v>
      </c>
      <c r="Q123" s="4">
        <f t="shared" si="182"/>
        <v>6852.9316375948983</v>
      </c>
      <c r="R123" s="4">
        <f t="shared" si="183"/>
        <v>17084.791018178748</v>
      </c>
      <c r="S123" s="4">
        <f t="shared" si="184"/>
        <v>4940.5931362899519</v>
      </c>
      <c r="T123" s="4">
        <f t="shared" si="112"/>
        <v>57.440035894400239</v>
      </c>
      <c r="U123" s="4">
        <f t="shared" si="113"/>
        <v>235.60385186444799</v>
      </c>
      <c r="V123" s="4">
        <f t="shared" si="114"/>
        <v>261.97253126516233</v>
      </c>
      <c r="W123" s="11">
        <f t="shared" si="185"/>
        <v>-1.219247815263802E-2</v>
      </c>
      <c r="X123" s="11">
        <f t="shared" si="186"/>
        <v>-1.3228699347321071E-2</v>
      </c>
      <c r="Y123" s="11">
        <f t="shared" si="187"/>
        <v>-1.2203590333800474E-2</v>
      </c>
      <c r="Z123" s="4">
        <f t="shared" si="134"/>
        <v>10819.297538998855</v>
      </c>
      <c r="AA123" s="4">
        <f t="shared" si="118"/>
        <v>39974.54690708033</v>
      </c>
      <c r="AB123" s="4">
        <f t="shared" si="119"/>
        <v>8427.2937620050689</v>
      </c>
      <c r="AC123" s="12">
        <f t="shared" si="120"/>
        <v>2.0178220165150162</v>
      </c>
      <c r="AD123" s="12">
        <f t="shared" si="121"/>
        <v>3.5339848828723559</v>
      </c>
      <c r="AE123" s="12">
        <f t="shared" si="122"/>
        <v>1.7520501292561597</v>
      </c>
      <c r="AF123" s="11">
        <f t="shared" si="188"/>
        <v>-2.9039671966837322E-3</v>
      </c>
      <c r="AG123" s="11">
        <f t="shared" si="189"/>
        <v>2.0567434751257441E-3</v>
      </c>
      <c r="AH123" s="11">
        <f t="shared" si="190"/>
        <v>8.257041531207765E-4</v>
      </c>
      <c r="AI123" s="1">
        <f t="shared" si="169"/>
        <v>211250.98609351614</v>
      </c>
      <c r="AJ123" s="1">
        <f t="shared" si="170"/>
        <v>120427.14554406755</v>
      </c>
      <c r="AK123" s="1">
        <f t="shared" si="171"/>
        <v>32369.800808334818</v>
      </c>
      <c r="AL123" s="17">
        <f t="shared" si="165"/>
        <v>33.124411243841507</v>
      </c>
      <c r="AM123" s="17">
        <f t="shared" si="165"/>
        <v>10.241081152715564</v>
      </c>
      <c r="AN123" s="17">
        <f t="shared" si="165"/>
        <v>2.0913386728814793</v>
      </c>
      <c r="AO123" s="7">
        <f t="shared" si="191"/>
        <v>9.3207744412865424E-3</v>
      </c>
      <c r="AP123" s="7">
        <f t="shared" si="191"/>
        <v>1.4353292215741541E-2</v>
      </c>
      <c r="AQ123" s="7">
        <f t="shared" si="191"/>
        <v>1.0389488297169449E-2</v>
      </c>
      <c r="AR123" s="1">
        <f t="shared" si="127"/>
        <v>119305.8383562567</v>
      </c>
      <c r="AS123" s="1">
        <f t="shared" si="128"/>
        <v>72514.905350564004</v>
      </c>
      <c r="AT123" s="1">
        <f t="shared" si="129"/>
        <v>18859.202957004687</v>
      </c>
      <c r="AU123" s="1">
        <f t="shared" si="172"/>
        <v>23861.167671251344</v>
      </c>
      <c r="AV123" s="1">
        <f t="shared" si="173"/>
        <v>14502.981070112801</v>
      </c>
      <c r="AW123" s="1">
        <f t="shared" si="174"/>
        <v>3771.8405914009377</v>
      </c>
      <c r="AX123" s="1">
        <f t="shared" si="143"/>
        <v>74630.997569565181</v>
      </c>
      <c r="AY123" s="1">
        <f t="shared" si="144"/>
        <v>16433.191701708532</v>
      </c>
      <c r="AZ123" s="1">
        <f t="shared" si="145"/>
        <v>2274.8164770496628</v>
      </c>
      <c r="BA123" s="1">
        <f t="shared" si="146"/>
        <v>11.220311216906863</v>
      </c>
      <c r="BB123" s="1">
        <f t="shared" si="147"/>
        <v>9.7070584527682424</v>
      </c>
      <c r="BC123" s="1">
        <f t="shared" si="148"/>
        <v>7.729654658702378</v>
      </c>
      <c r="BD123" s="1">
        <f t="shared" si="149"/>
        <v>18525.452462391</v>
      </c>
      <c r="BE123">
        <f t="shared" si="135"/>
        <v>0.21822387218499145</v>
      </c>
      <c r="BF123">
        <f t="shared" si="136"/>
        <v>0.3346263841173937</v>
      </c>
      <c r="BG123">
        <f t="shared" si="137"/>
        <v>2.453676962688749E-2</v>
      </c>
      <c r="BH123">
        <f t="shared" si="150"/>
        <v>0.26923402926033563</v>
      </c>
      <c r="BI123">
        <f t="shared" si="151"/>
        <v>4.7621658391411486E-3</v>
      </c>
      <c r="BJ123">
        <f t="shared" si="151"/>
        <v>1.1197481694748152E-2</v>
      </c>
      <c r="BK123">
        <f t="shared" si="151"/>
        <v>6.0205306372294847E-5</v>
      </c>
      <c r="BL123">
        <f t="shared" si="140"/>
        <v>568.15418783026144</v>
      </c>
      <c r="BM123">
        <f t="shared" si="141"/>
        <v>811.98432525933526</v>
      </c>
      <c r="BN123">
        <f t="shared" si="142"/>
        <v>1.1354240919637562</v>
      </c>
      <c r="BO123">
        <f t="shared" si="131"/>
        <v>369.38273590126221</v>
      </c>
      <c r="BP123">
        <f t="shared" si="132"/>
        <v>121.40425570540424</v>
      </c>
      <c r="BQ123">
        <f t="shared" si="133"/>
        <v>10.982028902066912</v>
      </c>
      <c r="BR123" s="7">
        <f t="shared" si="158"/>
        <v>1.4141586381399618E-2</v>
      </c>
      <c r="BS123" s="7">
        <f t="shared" si="138"/>
        <v>0.18547193025436959</v>
      </c>
      <c r="BT123" s="7">
        <f t="shared" si="139"/>
        <v>5.4795225322419941E-2</v>
      </c>
      <c r="BU123" s="8">
        <f>MAX((BU$3*climate!$I233+BU$4*climate!$I233^2+BU$5*climate!$I233^6)*(K123/K$66)^$BW$1,-99)</f>
        <v>1.8159312558722183</v>
      </c>
      <c r="BV123" s="8">
        <f>MAX((BV$3*climate!$I233+BV$4*climate!$I233^2+BV$5*climate!$I233^6)*(L123/L$66)^$BW$1,-99)</f>
        <v>7.7427756104742174E-2</v>
      </c>
      <c r="BW123" s="8">
        <f>MAX((BW$3*climate!$I233+BW$4*climate!$I233^2+BW$5*climate!$I233^6)*(M123/M$66)^$BW$1,-99)</f>
        <v>-1.0256824601935346</v>
      </c>
      <c r="BX123" s="8">
        <f>MAX((BX$3*climate!$M233+BX$4*climate!$M233^2+BX$5*climate!$M233^6)*(K123/K$66)^$BW$1,-99)</f>
        <v>1.8159269490817358</v>
      </c>
      <c r="BY123" s="8">
        <f>MAX((BY$3*climate!$M233+BY$4*climate!$M233^2+BY$5*climate!$M233^6)*(L123/L$66)^$BW$1,-99)</f>
        <v>7.7424114395411053E-2</v>
      </c>
      <c r="BZ123" s="8">
        <f>MAX((BZ$3*climate!$M233+BZ$4*climate!$M233^2+BZ$5*climate!$M233^6)*(M123/M$66)^$BW$1,-99)</f>
        <v>-1.025686191955389</v>
      </c>
      <c r="CA123" s="8">
        <f t="shared" si="152"/>
        <v>5.8420330333515081E-3</v>
      </c>
      <c r="CB123" s="8">
        <f t="shared" si="153"/>
        <v>1.083533143305494E-3</v>
      </c>
      <c r="CC123" s="8">
        <f t="shared" si="154"/>
        <v>3.2011551640351635E-4</v>
      </c>
      <c r="CD123" s="8">
        <f>MAX((CD$3*climate!$I233+CD$4*climate!$I233^2+CD$5*climate!$I233^6)*(K123/K$66)^$BW$1,-99)</f>
        <v>1.1801178430373602</v>
      </c>
      <c r="CE123" s="8">
        <f>MAX((CE$3*climate!$I233+CE$4*climate!$I233^2+CE$5*climate!$I233^6)*(L123/L$66)^$BW$1,-99)</f>
        <v>0.19174443531501351</v>
      </c>
      <c r="CF123" s="8">
        <f>MAX((CF$3*climate!$I233+CF$4*climate!$I233^2+CF$5*climate!$I233^6)*(M123/M$66)^$BW$1,-99)</f>
        <v>-0.38780310300068288</v>
      </c>
      <c r="CG123" s="8">
        <f>MAX((CG$3*climate!$M233+CG$4*climate!$M233^2+CG$5*climate!$M233^6)*(K123/K$66)^$BW$1,-99)</f>
        <v>1.1801175311434788</v>
      </c>
      <c r="CH123" s="8">
        <f>MAX((CH$3*climate!$M233+CH$4*climate!$M233^2+CH$5*climate!$M233^6)*(L123/L$66)^$BW$1,-99)</f>
        <v>0.19174304188655211</v>
      </c>
      <c r="CI123" s="8">
        <f>MAX((CI$3*climate!$M233+CI$4*climate!$M233^2+CI$5*climate!$M233^6)*(M123/M$66)^$BW$1,-99)</f>
        <v>-0.38780540216440618</v>
      </c>
      <c r="CJ123" s="8">
        <f t="shared" si="155"/>
        <v>1.3496619957862412E-4</v>
      </c>
      <c r="CK123" s="8">
        <f t="shared" si="156"/>
        <v>2.5032441554943898E-5</v>
      </c>
      <c r="CL123" s="8">
        <f t="shared" si="157"/>
        <v>7.395503316821408E-6</v>
      </c>
    </row>
    <row r="124" spans="1:90">
      <c r="A124">
        <f t="shared" si="175"/>
        <v>2078</v>
      </c>
      <c r="B124" s="4">
        <f t="shared" si="97"/>
        <v>1279.2690297308968</v>
      </c>
      <c r="C124" s="4">
        <f t="shared" si="98"/>
        <v>3532.2776029767242</v>
      </c>
      <c r="D124" s="4">
        <f t="shared" si="99"/>
        <v>6641.0940687479388</v>
      </c>
      <c r="E124" s="11">
        <f t="shared" si="176"/>
        <v>2.9811160180023079E-4</v>
      </c>
      <c r="F124" s="11">
        <f t="shared" si="177"/>
        <v>5.9764804127509304E-4</v>
      </c>
      <c r="G124" s="11">
        <f t="shared" si="178"/>
        <v>1.3195048371234324E-3</v>
      </c>
      <c r="H124" s="4">
        <f t="shared" si="103"/>
        <v>120660.17722037561</v>
      </c>
      <c r="I124" s="4">
        <f t="shared" si="104"/>
        <v>73836.047033086201</v>
      </c>
      <c r="J124" s="4">
        <f t="shared" si="105"/>
        <v>19125.280625276326</v>
      </c>
      <c r="K124" s="4">
        <f t="shared" si="166"/>
        <v>94319.626611892047</v>
      </c>
      <c r="L124" s="4">
        <f t="shared" si="167"/>
        <v>20903.240156114294</v>
      </c>
      <c r="M124" s="4">
        <f t="shared" si="168"/>
        <v>2879.8388378922723</v>
      </c>
      <c r="N124" s="11">
        <f t="shared" si="179"/>
        <v>1.1050418014039387E-2</v>
      </c>
      <c r="O124" s="11">
        <f t="shared" si="180"/>
        <v>1.7610725197882093E-2</v>
      </c>
      <c r="P124" s="11">
        <f t="shared" si="181"/>
        <v>1.2772280118982238E-2</v>
      </c>
      <c r="Q124" s="4">
        <f t="shared" si="182"/>
        <v>6846.2221985090846</v>
      </c>
      <c r="R124" s="4">
        <f t="shared" si="183"/>
        <v>17165.929878401083</v>
      </c>
      <c r="S124" s="4">
        <f t="shared" si="184"/>
        <v>4949.1545501632772</v>
      </c>
      <c r="T124" s="4">
        <f t="shared" si="112"/>
        <v>56.73969951167102</v>
      </c>
      <c r="U124" s="4">
        <f t="shared" si="113"/>
        <v>232.48711934306243</v>
      </c>
      <c r="V124" s="4">
        <f t="shared" si="114"/>
        <v>258.77552581489357</v>
      </c>
      <c r="W124" s="11">
        <f t="shared" si="185"/>
        <v>-1.219247815263802E-2</v>
      </c>
      <c r="X124" s="11">
        <f t="shared" si="186"/>
        <v>-1.3228699347321071E-2</v>
      </c>
      <c r="Y124" s="11">
        <f t="shared" si="187"/>
        <v>-1.2203590333800474E-2</v>
      </c>
      <c r="Z124" s="4">
        <f t="shared" si="134"/>
        <v>10779.004391484275</v>
      </c>
      <c r="AA124" s="4">
        <f t="shared" si="118"/>
        <v>40256.151055479873</v>
      </c>
      <c r="AB124" s="4">
        <f t="shared" si="119"/>
        <v>8450.7445293569654</v>
      </c>
      <c r="AC124" s="12">
        <f t="shared" si="120"/>
        <v>2.0119623275703105</v>
      </c>
      <c r="AD124" s="12">
        <f t="shared" si="121"/>
        <v>3.5412533832213966</v>
      </c>
      <c r="AE124" s="12">
        <f t="shared" si="122"/>
        <v>1.7534968043243622</v>
      </c>
      <c r="AF124" s="11">
        <f t="shared" si="188"/>
        <v>-2.9039671966837322E-3</v>
      </c>
      <c r="AG124" s="11">
        <f t="shared" si="189"/>
        <v>2.0567434751257441E-3</v>
      </c>
      <c r="AH124" s="11">
        <f t="shared" si="190"/>
        <v>8.257041531207765E-4</v>
      </c>
      <c r="AI124" s="1">
        <f t="shared" si="169"/>
        <v>213987.05515541587</v>
      </c>
      <c r="AJ124" s="1">
        <f t="shared" si="170"/>
        <v>122887.4120597736</v>
      </c>
      <c r="AK124" s="1">
        <f t="shared" si="171"/>
        <v>32904.661318902276</v>
      </c>
      <c r="AL124" s="17">
        <f t="shared" si="165"/>
        <v>33.430068957888729</v>
      </c>
      <c r="AM124" s="17">
        <f t="shared" si="165"/>
        <v>10.386604450801714</v>
      </c>
      <c r="AN124" s="17">
        <f t="shared" si="165"/>
        <v>2.112849332162126</v>
      </c>
      <c r="AO124" s="7">
        <f t="shared" si="191"/>
        <v>9.2275666968736764E-3</v>
      </c>
      <c r="AP124" s="7">
        <f t="shared" si="191"/>
        <v>1.4209759293584126E-2</v>
      </c>
      <c r="AQ124" s="7">
        <f t="shared" si="191"/>
        <v>1.0285593414197755E-2</v>
      </c>
      <c r="AR124" s="1">
        <f t="shared" si="127"/>
        <v>120660.17722037561</v>
      </c>
      <c r="AS124" s="1">
        <f t="shared" si="128"/>
        <v>73836.047033086201</v>
      </c>
      <c r="AT124" s="1">
        <f t="shared" si="129"/>
        <v>19125.280625276326</v>
      </c>
      <c r="AU124" s="1">
        <f t="shared" si="172"/>
        <v>24132.035444075125</v>
      </c>
      <c r="AV124" s="1">
        <f t="shared" si="173"/>
        <v>14767.209406617241</v>
      </c>
      <c r="AW124" s="1">
        <f t="shared" si="174"/>
        <v>3825.0561250552655</v>
      </c>
      <c r="AX124" s="1">
        <f t="shared" si="143"/>
        <v>75455.701289513643</v>
      </c>
      <c r="AY124" s="1">
        <f t="shared" si="144"/>
        <v>16722.592124891435</v>
      </c>
      <c r="AZ124" s="1">
        <f t="shared" si="145"/>
        <v>2303.8710703138177</v>
      </c>
      <c r="BA124" s="1">
        <f t="shared" si="146"/>
        <v>11.231301025151845</v>
      </c>
      <c r="BB124" s="1">
        <f t="shared" si="147"/>
        <v>9.724515906015597</v>
      </c>
      <c r="BC124" s="1">
        <f t="shared" si="148"/>
        <v>7.7423460611848318</v>
      </c>
      <c r="BD124" s="1">
        <f t="shared" si="149"/>
        <v>18031.327845991884</v>
      </c>
      <c r="BE124">
        <f t="shared" si="135"/>
        <v>0.21822387218499145</v>
      </c>
      <c r="BF124">
        <f t="shared" si="136"/>
        <v>0.3346263841173937</v>
      </c>
      <c r="BG124">
        <f t="shared" si="137"/>
        <v>2.453676962688749E-2</v>
      </c>
      <c r="BH124">
        <f t="shared" si="150"/>
        <v>0.26948168088338736</v>
      </c>
      <c r="BI124">
        <f t="shared" si="151"/>
        <v>4.7621658391411486E-3</v>
      </c>
      <c r="BJ124">
        <f t="shared" si="151"/>
        <v>1.1197481694748152E-2</v>
      </c>
      <c r="BK124">
        <f t="shared" si="151"/>
        <v>6.0205306372294847E-5</v>
      </c>
      <c r="BL124">
        <f t="shared" si="140"/>
        <v>574.60377410358967</v>
      </c>
      <c r="BM124">
        <f t="shared" si="141"/>
        <v>826.77778506554637</v>
      </c>
      <c r="BN124">
        <f t="shared" si="142"/>
        <v>1.1514433795008761</v>
      </c>
      <c r="BO124">
        <f t="shared" si="131"/>
        <v>374.60639376880761</v>
      </c>
      <c r="BP124">
        <f t="shared" si="132"/>
        <v>122.75137482543873</v>
      </c>
      <c r="BQ124">
        <f t="shared" si="133"/>
        <v>11.106065344225662</v>
      </c>
      <c r="BR124" s="7">
        <f t="shared" si="158"/>
        <v>1.3962212642888439E-2</v>
      </c>
      <c r="BS124" s="7">
        <f t="shared" si="138"/>
        <v>0.18006983519841707</v>
      </c>
      <c r="BT124" s="7">
        <f t="shared" si="139"/>
        <v>5.2478730889667459E-2</v>
      </c>
      <c r="BU124" s="8">
        <f>MAX((BU$3*climate!$I234+BU$4*climate!$I234^2+BU$5*climate!$I234^6)*(K124/K$66)^$BW$1,-99)</f>
        <v>1.7424535435248016</v>
      </c>
      <c r="BV124" s="8">
        <f>MAX((BV$3*climate!$I234+BV$4*climate!$I234^2+BV$5*climate!$I234^6)*(L124/L$66)^$BW$1,-99)</f>
        <v>1.9452504712306851E-2</v>
      </c>
      <c r="BW124" s="8">
        <f>MAX((BW$3*climate!$I234+BW$4*climate!$I234^2+BW$5*climate!$I234^6)*(M124/M$66)^$BW$1,-99)</f>
        <v>-1.0814257129239804</v>
      </c>
      <c r="BX124" s="8">
        <f>MAX((BX$3*climate!$M234+BX$4*climate!$M234^2+BX$5*climate!$M234^6)*(K124/K$66)^$BW$1,-99)</f>
        <v>1.7424491433116156</v>
      </c>
      <c r="BY124" s="8">
        <f>MAX((BY$3*climate!$M234+BY$4*climate!$M234^2+BY$5*climate!$M234^6)*(L124/L$66)^$BW$1,-99)</f>
        <v>1.9448813607602086E-2</v>
      </c>
      <c r="BZ124" s="8">
        <f>MAX((BZ$3*climate!$M234+BZ$4*climate!$M234^2+BZ$5*climate!$M234^6)*(M124/M$66)^$BW$1,-99)</f>
        <v>-1.0814294819133357</v>
      </c>
      <c r="CA124" s="8">
        <f t="shared" si="152"/>
        <v>6.030134819284062E-3</v>
      </c>
      <c r="CB124" s="8">
        <f t="shared" si="153"/>
        <v>1.0858453831327176E-3</v>
      </c>
      <c r="CC124" s="8">
        <f t="shared" si="154"/>
        <v>3.1645382240962181E-4</v>
      </c>
      <c r="CD124" s="8">
        <f>MAX((CD$3*climate!$I234+CD$4*climate!$I234^2+CD$5*climate!$I234^6)*(K124/K$66)^$BW$1,-99)</f>
        <v>1.1708716203331813</v>
      </c>
      <c r="CE124" s="8">
        <f>MAX((CE$3*climate!$I234+CE$4*climate!$I234^2+CE$5*climate!$I234^6)*(L124/L$66)^$BW$1,-99)</f>
        <v>0.16807786063552502</v>
      </c>
      <c r="CF124" s="8">
        <f>MAX((CF$3*climate!$I234+CF$4*climate!$I234^2+CF$5*climate!$I234^6)*(M124/M$66)^$BW$1,-99)</f>
        <v>-0.42374104202844859</v>
      </c>
      <c r="CG124" s="8">
        <f>MAX((CG$3*climate!$M234+CG$4*climate!$M234^2+CG$5*climate!$M234^6)*(K124/K$66)^$BW$1,-99)</f>
        <v>1.1708711676465129</v>
      </c>
      <c r="CH124" s="8">
        <f>MAX((CH$3*climate!$M234+CH$4*climate!$M234^2+CH$5*climate!$M234^6)*(L124/L$66)^$BW$1,-99)</f>
        <v>0.16807634876147873</v>
      </c>
      <c r="CI124" s="8">
        <f>MAX((CI$3*climate!$M234+CI$4*climate!$M234^2+CI$5*climate!$M234^6)*(M124/M$66)^$BW$1,-99)</f>
        <v>-0.42374346920554434</v>
      </c>
      <c r="CJ124" s="8">
        <f t="shared" si="155"/>
        <v>1.5111668085487085E-4</v>
      </c>
      <c r="CK124" s="8">
        <f t="shared" si="156"/>
        <v>2.7211555817268381E-5</v>
      </c>
      <c r="CL124" s="8">
        <f t="shared" si="157"/>
        <v>7.9304116275225307E-6</v>
      </c>
    </row>
    <row r="125" spans="1:90">
      <c r="A125">
        <f t="shared" si="175"/>
        <v>2079</v>
      </c>
      <c r="B125" s="4">
        <f t="shared" si="97"/>
        <v>1279.6313264235039</v>
      </c>
      <c r="C125" s="4">
        <f t="shared" si="98"/>
        <v>3534.2831088278504</v>
      </c>
      <c r="D125" s="4">
        <f t="shared" si="99"/>
        <v>6649.4188767080686</v>
      </c>
      <c r="E125" s="11">
        <f t="shared" si="176"/>
        <v>2.8320602171021922E-4</v>
      </c>
      <c r="F125" s="11">
        <f t="shared" si="177"/>
        <v>5.677656392113384E-4</v>
      </c>
      <c r="G125" s="11">
        <f t="shared" si="178"/>
        <v>1.2535295952672608E-3</v>
      </c>
      <c r="H125" s="4">
        <f t="shared" si="103"/>
        <v>122011.05496719564</v>
      </c>
      <c r="I125" s="4">
        <f t="shared" si="104"/>
        <v>75164.445598771475</v>
      </c>
      <c r="J125" s="4">
        <f t="shared" si="105"/>
        <v>19390.908126185408</v>
      </c>
      <c r="K125" s="4">
        <f t="shared" si="166"/>
        <v>95348.599590953701</v>
      </c>
      <c r="L125" s="4">
        <f t="shared" si="167"/>
        <v>21267.239574279567</v>
      </c>
      <c r="M125" s="4">
        <f t="shared" si="168"/>
        <v>2916.1808701973778</v>
      </c>
      <c r="N125" s="11">
        <f t="shared" si="179"/>
        <v>1.0909425917213333E-2</v>
      </c>
      <c r="O125" s="11">
        <f t="shared" si="180"/>
        <v>1.7413540458166787E-2</v>
      </c>
      <c r="P125" s="11">
        <f t="shared" si="181"/>
        <v>1.2619467390648786E-2</v>
      </c>
      <c r="Q125" s="4">
        <f t="shared" si="182"/>
        <v>6838.4636474461095</v>
      </c>
      <c r="R125" s="4">
        <f t="shared" si="183"/>
        <v>17243.597016181702</v>
      </c>
      <c r="S125" s="4">
        <f t="shared" si="184"/>
        <v>4956.6561426272046</v>
      </c>
      <c r="T125" s="4">
        <f t="shared" si="112"/>
        <v>56.047901964987723</v>
      </c>
      <c r="U125" s="4">
        <f t="shared" si="113"/>
        <v>229.41161713914832</v>
      </c>
      <c r="V125" s="4">
        <f t="shared" si="114"/>
        <v>255.6175353094348</v>
      </c>
      <c r="W125" s="11">
        <f t="shared" si="185"/>
        <v>-1.219247815263802E-2</v>
      </c>
      <c r="X125" s="11">
        <f t="shared" si="186"/>
        <v>-1.3228699347321071E-2</v>
      </c>
      <c r="Y125" s="11">
        <f t="shared" si="187"/>
        <v>-1.2203590333800474E-2</v>
      </c>
      <c r="Z125" s="4">
        <f t="shared" si="134"/>
        <v>10737.179858402271</v>
      </c>
      <c r="AA125" s="4">
        <f t="shared" si="118"/>
        <v>40530.524820231927</v>
      </c>
      <c r="AB125" s="4">
        <f t="shared" si="119"/>
        <v>8472.3784916453315</v>
      </c>
      <c r="AC125" s="12">
        <f t="shared" si="120"/>
        <v>2.006119654970083</v>
      </c>
      <c r="AD125" s="12">
        <f t="shared" si="121"/>
        <v>3.548536833011104</v>
      </c>
      <c r="AE125" s="12">
        <f t="shared" si="122"/>
        <v>1.7549446739181769</v>
      </c>
      <c r="AF125" s="11">
        <f t="shared" si="188"/>
        <v>-2.9039671966837322E-3</v>
      </c>
      <c r="AG125" s="11">
        <f t="shared" si="189"/>
        <v>2.0567434751257441E-3</v>
      </c>
      <c r="AH125" s="11">
        <f t="shared" si="190"/>
        <v>8.257041531207765E-4</v>
      </c>
      <c r="AI125" s="1">
        <f t="shared" si="169"/>
        <v>216720.38508394943</v>
      </c>
      <c r="AJ125" s="1">
        <f t="shared" si="170"/>
        <v>125365.88026041348</v>
      </c>
      <c r="AK125" s="1">
        <f t="shared" si="171"/>
        <v>33439.251312067317</v>
      </c>
      <c r="AL125" s="17">
        <f t="shared" si="165"/>
        <v>33.735462366968832</v>
      </c>
      <c r="AM125" s="17">
        <f t="shared" si="165"/>
        <v>10.532719688434041</v>
      </c>
      <c r="AN125" s="17">
        <f t="shared" si="165"/>
        <v>2.1343639222464441</v>
      </c>
      <c r="AO125" s="7">
        <f t="shared" si="191"/>
        <v>9.1352910299049399E-3</v>
      </c>
      <c r="AP125" s="7">
        <f t="shared" si="191"/>
        <v>1.4067661700648285E-2</v>
      </c>
      <c r="AQ125" s="7">
        <f t="shared" si="191"/>
        <v>1.0182737480055777E-2</v>
      </c>
      <c r="AR125" s="1">
        <f t="shared" si="127"/>
        <v>122011.05496719564</v>
      </c>
      <c r="AS125" s="1">
        <f t="shared" si="128"/>
        <v>75164.445598771475</v>
      </c>
      <c r="AT125" s="1">
        <f t="shared" si="129"/>
        <v>19390.908126185408</v>
      </c>
      <c r="AU125" s="1">
        <f t="shared" si="172"/>
        <v>24402.21099343913</v>
      </c>
      <c r="AV125" s="1">
        <f t="shared" si="173"/>
        <v>15032.889119754296</v>
      </c>
      <c r="AW125" s="1">
        <f t="shared" si="174"/>
        <v>3878.1816252370818</v>
      </c>
      <c r="AX125" s="1">
        <f t="shared" si="143"/>
        <v>76278.879672762952</v>
      </c>
      <c r="AY125" s="1">
        <f t="shared" si="144"/>
        <v>17013.791659423652</v>
      </c>
      <c r="AZ125" s="1">
        <f t="shared" si="145"/>
        <v>2332.9446961579029</v>
      </c>
      <c r="BA125" s="1">
        <f t="shared" si="146"/>
        <v>11.242151372568783</v>
      </c>
      <c r="BB125" s="1">
        <f t="shared" si="147"/>
        <v>9.7417795682171544</v>
      </c>
      <c r="BC125" s="1">
        <f t="shared" si="148"/>
        <v>7.7548865667074152</v>
      </c>
      <c r="BD125" s="1">
        <f t="shared" si="149"/>
        <v>17549.204945292851</v>
      </c>
      <c r="BE125">
        <f t="shared" si="135"/>
        <v>0.21822387218499145</v>
      </c>
      <c r="BF125">
        <f t="shared" si="136"/>
        <v>0.3346263841173937</v>
      </c>
      <c r="BG125">
        <f t="shared" si="137"/>
        <v>2.453676962688749E-2</v>
      </c>
      <c r="BH125">
        <f t="shared" si="150"/>
        <v>0.26972805989127707</v>
      </c>
      <c r="BI125">
        <f t="shared" si="151"/>
        <v>4.7621658391411486E-3</v>
      </c>
      <c r="BJ125">
        <f t="shared" si="151"/>
        <v>1.1197481694748152E-2</v>
      </c>
      <c r="BK125">
        <f t="shared" si="151"/>
        <v>6.0205306372294847E-5</v>
      </c>
      <c r="BL125">
        <f t="shared" si="140"/>
        <v>581.03687796235204</v>
      </c>
      <c r="BM125">
        <f t="shared" si="141"/>
        <v>841.6525036881369</v>
      </c>
      <c r="BN125">
        <f t="shared" si="142"/>
        <v>1.1674355645740142</v>
      </c>
      <c r="BO125">
        <f t="shared" si="131"/>
        <v>379.83672789599331</v>
      </c>
      <c r="BP125">
        <f t="shared" si="132"/>
        <v>124.11389566981444</v>
      </c>
      <c r="BQ125">
        <f t="shared" si="133"/>
        <v>11.231562565754867</v>
      </c>
      <c r="BR125" s="7">
        <f t="shared" si="158"/>
        <v>1.3785614959908044E-2</v>
      </c>
      <c r="BS125" s="7">
        <f t="shared" si="138"/>
        <v>0.17482508271690977</v>
      </c>
      <c r="BT125" s="7">
        <f t="shared" si="139"/>
        <v>5.0268803079387921E-2</v>
      </c>
      <c r="BU125" s="8">
        <f>MAX((BU$3*climate!$I235+BU$4*climate!$I235^2+BU$5*climate!$I235^6)*(K125/K$66)^$BW$1,-99)</f>
        <v>1.6674472584390414</v>
      </c>
      <c r="BV125" s="8">
        <f>MAX((BV$3*climate!$I235+BV$4*climate!$I235^2+BV$5*climate!$I235^6)*(L125/L$66)^$BW$1,-99)</f>
        <v>-3.9316036503636617E-2</v>
      </c>
      <c r="BW125" s="8">
        <f>MAX((BW$3*climate!$I235+BW$4*climate!$I235^2+BW$5*climate!$I235^6)*(M125/M$66)^$BW$1,-99)</f>
        <v>-1.1378967955850767</v>
      </c>
      <c r="BX125" s="8">
        <f>MAX((BX$3*climate!$M235+BX$4*climate!$M235^2+BX$5*climate!$M235^6)*(K125/K$66)^$BW$1,-99)</f>
        <v>1.6674427670955603</v>
      </c>
      <c r="BY125" s="8">
        <f>MAX((BY$3*climate!$M235+BY$4*climate!$M235^2+BY$5*climate!$M235^6)*(L125/L$66)^$BW$1,-99)</f>
        <v>-3.9319775322493478E-2</v>
      </c>
      <c r="BZ125" s="8">
        <f>MAX((BZ$3*climate!$M235+BZ$4*climate!$M235^2+BZ$5*climate!$M235^6)*(M125/M$66)^$BW$1,-99)</f>
        <v>-1.1379006004556187</v>
      </c>
      <c r="CA125" s="8">
        <f t="shared" si="152"/>
        <v>6.2177345146376857E-3</v>
      </c>
      <c r="CB125" s="8">
        <f t="shared" si="153"/>
        <v>1.0870159508333183E-3</v>
      </c>
      <c r="CC125" s="8">
        <f t="shared" si="154"/>
        <v>3.1255807191623544E-4</v>
      </c>
      <c r="CD125" s="8">
        <f>MAX((CD$3*climate!$I235+CD$4*climate!$I235^2+CD$5*climate!$I235^6)*(K125/K$66)^$BW$1,-99)</f>
        <v>1.1593921328748777</v>
      </c>
      <c r="CE125" s="8">
        <f>MAX((CE$3*climate!$I235+CE$4*climate!$I235^2+CE$5*climate!$I235^6)*(L125/L$66)^$BW$1,-99)</f>
        <v>0.14250901071992603</v>
      </c>
      <c r="CF125" s="8">
        <f>MAX((CF$3*climate!$I235+CF$4*climate!$I235^2+CF$5*climate!$I235^6)*(M125/M$66)^$BW$1,-99)</f>
        <v>-0.46181816245852747</v>
      </c>
      <c r="CG125" s="8">
        <f>MAX((CG$3*climate!$M235+CG$4*climate!$M235^2+CG$5*climate!$M235^6)*(K125/K$66)^$BW$1,-99)</f>
        <v>1.1593915337718015</v>
      </c>
      <c r="CH125" s="8">
        <f>MAX((CH$3*climate!$M235+CH$4*climate!$M235^2+CH$5*climate!$M235^6)*(L125/L$66)^$BW$1,-99)</f>
        <v>0.14250737639630237</v>
      </c>
      <c r="CI125" s="8">
        <f>MAX((CI$3*climate!$M235+CI$4*climate!$M235^2+CI$5*climate!$M235^6)*(M125/M$66)^$BW$1,-99)</f>
        <v>-0.46182072189923312</v>
      </c>
      <c r="CJ125" s="8">
        <f t="shared" si="155"/>
        <v>1.6783212103434287E-4</v>
      </c>
      <c r="CK125" s="8">
        <f t="shared" si="156"/>
        <v>2.9341264442383405E-5</v>
      </c>
      <c r="CL125" s="8">
        <f t="shared" si="157"/>
        <v>8.4367198426713818E-6</v>
      </c>
    </row>
    <row r="126" spans="1:90">
      <c r="A126">
        <f t="shared" si="175"/>
        <v>2080</v>
      </c>
      <c r="B126" s="4">
        <f t="shared" si="97"/>
        <v>1279.9756057558554</v>
      </c>
      <c r="C126" s="4">
        <f t="shared" si="98"/>
        <v>3536.1894211108661</v>
      </c>
      <c r="D126" s="4">
        <f t="shared" si="99"/>
        <v>6657.3373578936862</v>
      </c>
      <c r="E126" s="11">
        <f t="shared" si="176"/>
        <v>2.6904572062470827E-4</v>
      </c>
      <c r="F126" s="11">
        <f t="shared" si="177"/>
        <v>5.3937735725077146E-4</v>
      </c>
      <c r="G126" s="11">
        <f t="shared" si="178"/>
        <v>1.1908531155038976E-3</v>
      </c>
      <c r="H126" s="4">
        <f t="shared" si="103"/>
        <v>123358.28253516897</v>
      </c>
      <c r="I126" s="4">
        <f t="shared" si="104"/>
        <v>76499.904821915115</v>
      </c>
      <c r="J126" s="4">
        <f t="shared" si="105"/>
        <v>19656.064190803601</v>
      </c>
      <c r="K126" s="4">
        <f t="shared" si="166"/>
        <v>96375.494955095681</v>
      </c>
      <c r="L126" s="4">
        <f t="shared" si="167"/>
        <v>21633.429579652799</v>
      </c>
      <c r="M126" s="4">
        <f t="shared" si="168"/>
        <v>2952.5414041842369</v>
      </c>
      <c r="N126" s="11">
        <f t="shared" si="179"/>
        <v>1.0769905048919171E-2</v>
      </c>
      <c r="O126" s="11">
        <f t="shared" si="180"/>
        <v>1.7218501916727247E-2</v>
      </c>
      <c r="P126" s="11">
        <f t="shared" si="181"/>
        <v>1.2468545541346465E-2</v>
      </c>
      <c r="Q126" s="4">
        <f t="shared" si="182"/>
        <v>6829.6744622509977</v>
      </c>
      <c r="R126" s="4">
        <f t="shared" si="183"/>
        <v>17317.803640825961</v>
      </c>
      <c r="S126" s="4">
        <f t="shared" si="184"/>
        <v>4963.1185398150737</v>
      </c>
      <c r="T126" s="4">
        <f t="shared" si="112"/>
        <v>55.364539144778412</v>
      </c>
      <c r="U126" s="4">
        <f t="shared" si="113"/>
        <v>226.3767998292318</v>
      </c>
      <c r="V126" s="4">
        <f t="shared" si="114"/>
        <v>252.49808362638268</v>
      </c>
      <c r="W126" s="11">
        <f t="shared" si="185"/>
        <v>-1.219247815263802E-2</v>
      </c>
      <c r="X126" s="11">
        <f t="shared" si="186"/>
        <v>-1.3228699347321071E-2</v>
      </c>
      <c r="Y126" s="11">
        <f t="shared" si="187"/>
        <v>-1.2203590333800474E-2</v>
      </c>
      <c r="Z126" s="4">
        <f t="shared" si="134"/>
        <v>10693.866757358863</v>
      </c>
      <c r="AA126" s="4">
        <f t="shared" si="118"/>
        <v>40797.642973727416</v>
      </c>
      <c r="AB126" s="4">
        <f t="shared" si="119"/>
        <v>8492.2266294457422</v>
      </c>
      <c r="AC126" s="12">
        <f t="shared" si="120"/>
        <v>2.0002939492994276</v>
      </c>
      <c r="AD126" s="12">
        <f t="shared" si="121"/>
        <v>3.5558352629886429</v>
      </c>
      <c r="AE126" s="12">
        <f t="shared" si="122"/>
        <v>1.7563937390239284</v>
      </c>
      <c r="AF126" s="11">
        <f t="shared" si="188"/>
        <v>-2.9039671966837322E-3</v>
      </c>
      <c r="AG126" s="11">
        <f t="shared" si="189"/>
        <v>2.0567434751257441E-3</v>
      </c>
      <c r="AH126" s="11">
        <f t="shared" si="190"/>
        <v>8.257041531207765E-4</v>
      </c>
      <c r="AI126" s="1">
        <f t="shared" si="169"/>
        <v>219450.55756899362</v>
      </c>
      <c r="AJ126" s="1">
        <f t="shared" si="170"/>
        <v>127862.18135412644</v>
      </c>
      <c r="AK126" s="1">
        <f t="shared" si="171"/>
        <v>33973.507806097667</v>
      </c>
      <c r="AL126" s="17">
        <f t="shared" si="165"/>
        <v>34.040563801051995</v>
      </c>
      <c r="AM126" s="17">
        <f t="shared" si="165"/>
        <v>10.679408718425043</v>
      </c>
      <c r="AN126" s="17">
        <f t="shared" si="165"/>
        <v>2.1558802530785104</v>
      </c>
      <c r="AO126" s="7">
        <f t="shared" si="191"/>
        <v>9.0439381196058908E-3</v>
      </c>
      <c r="AP126" s="7">
        <f t="shared" si="191"/>
        <v>1.3926985083641801E-2</v>
      </c>
      <c r="AQ126" s="7">
        <f t="shared" si="191"/>
        <v>1.008091010525522E-2</v>
      </c>
      <c r="AR126" s="1">
        <f t="shared" si="127"/>
        <v>123358.28253516897</v>
      </c>
      <c r="AS126" s="1">
        <f t="shared" si="128"/>
        <v>76499.904821915115</v>
      </c>
      <c r="AT126" s="1">
        <f t="shared" si="129"/>
        <v>19656.064190803601</v>
      </c>
      <c r="AU126" s="1">
        <f t="shared" si="172"/>
        <v>24671.656507033797</v>
      </c>
      <c r="AV126" s="1">
        <f t="shared" si="173"/>
        <v>15299.980964383023</v>
      </c>
      <c r="AW126" s="1">
        <f t="shared" si="174"/>
        <v>3931.2128381607204</v>
      </c>
      <c r="AX126" s="1">
        <f t="shared" si="143"/>
        <v>77100.395964076524</v>
      </c>
      <c r="AY126" s="1">
        <f t="shared" si="144"/>
        <v>17306.743663722238</v>
      </c>
      <c r="AZ126" s="1">
        <f t="shared" si="145"/>
        <v>2362.0331233473894</v>
      </c>
      <c r="BA126" s="1">
        <f t="shared" si="146"/>
        <v>11.252863695259069</v>
      </c>
      <c r="BB126" s="1">
        <f t="shared" si="147"/>
        <v>9.7588515116823746</v>
      </c>
      <c r="BC126" s="1">
        <f t="shared" si="148"/>
        <v>7.767278020091406</v>
      </c>
      <c r="BD126" s="1">
        <f t="shared" si="149"/>
        <v>17078.87087061831</v>
      </c>
      <c r="BE126">
        <f t="shared" si="135"/>
        <v>0.21822387218499145</v>
      </c>
      <c r="BF126">
        <f t="shared" si="136"/>
        <v>0.3346263841173937</v>
      </c>
      <c r="BG126">
        <f t="shared" si="137"/>
        <v>2.453676962688749E-2</v>
      </c>
      <c r="BH126">
        <f t="shared" si="150"/>
        <v>0.26997312191964973</v>
      </c>
      <c r="BI126">
        <f t="shared" si="151"/>
        <v>4.7621658391411486E-3</v>
      </c>
      <c r="BJ126">
        <f t="shared" si="151"/>
        <v>1.1197481694748152E-2</v>
      </c>
      <c r="BK126">
        <f t="shared" si="151"/>
        <v>6.0205306372294847E-5</v>
      </c>
      <c r="BL126">
        <f t="shared" si="140"/>
        <v>587.45259906410377</v>
      </c>
      <c r="BM126">
        <f t="shared" si="141"/>
        <v>856.60628389337035</v>
      </c>
      <c r="BN126">
        <f t="shared" si="142"/>
        <v>1.1833993666808247</v>
      </c>
      <c r="BO126">
        <f t="shared" si="131"/>
        <v>385.07301077439882</v>
      </c>
      <c r="BP126">
        <f t="shared" si="132"/>
        <v>125.49198762471264</v>
      </c>
      <c r="BQ126">
        <f t="shared" si="133"/>
        <v>11.358536220612814</v>
      </c>
      <c r="BR126" s="7">
        <f t="shared" si="158"/>
        <v>1.3611727107344151E-2</v>
      </c>
      <c r="BS126" s="7">
        <f t="shared" si="138"/>
        <v>0.16973309001641726</v>
      </c>
      <c r="BT126" s="7">
        <f t="shared" si="139"/>
        <v>4.8160084177169611E-2</v>
      </c>
      <c r="BU126" s="8">
        <f>MAX((BU$3*climate!$I236+BU$4*climate!$I236^2+BU$5*climate!$I236^6)*(K126/K$66)^$BW$1,-99)</f>
        <v>1.590931443476574</v>
      </c>
      <c r="BV126" s="8">
        <f>MAX((BV$3*climate!$I236+BV$4*climate!$I236^2+BV$5*climate!$I236^6)*(L126/L$66)^$BW$1,-99)</f>
        <v>-9.8862319648528374E-2</v>
      </c>
      <c r="BW126" s="8">
        <f>MAX((BW$3*climate!$I236+BW$4*climate!$I236^2+BW$5*climate!$I236^6)*(M126/M$66)^$BW$1,-99)</f>
        <v>-1.1950828675239269</v>
      </c>
      <c r="BX126" s="8">
        <f>MAX((BX$3*climate!$M236+BX$4*climate!$M236^2+BX$5*climate!$M236^6)*(K126/K$66)^$BW$1,-99)</f>
        <v>1.5909268632886984</v>
      </c>
      <c r="BY126" s="8">
        <f>MAX((BY$3*climate!$M236+BY$4*climate!$M236^2+BY$5*climate!$M236^6)*(L126/L$66)^$BW$1,-99)</f>
        <v>-9.8866104523085849E-2</v>
      </c>
      <c r="BZ126" s="8">
        <f>MAX((BZ$3*climate!$M236+BZ$4*climate!$M236^2+BZ$5*climate!$M236^6)*(M126/M$66)^$BW$1,-99)</f>
        <v>-1.1950867069509521</v>
      </c>
      <c r="CA126" s="8">
        <f t="shared" si="152"/>
        <v>6.4047213409003656E-3</v>
      </c>
      <c r="CB126" s="8">
        <f t="shared" si="153"/>
        <v>1.0870931438851103E-3</v>
      </c>
      <c r="CC126" s="8">
        <f t="shared" si="154"/>
        <v>3.0845191890907622E-4</v>
      </c>
      <c r="CD126" s="8">
        <f>MAX((CD$3*climate!$I236+CD$4*climate!$I236^2+CD$5*climate!$I236^6)*(K126/K$66)^$BW$1,-99)</f>
        <v>1.1455726032883959</v>
      </c>
      <c r="CE126" s="8">
        <f>MAX((CE$3*climate!$I236+CE$4*climate!$I236^2+CE$5*climate!$I236^6)*(L126/L$66)^$BW$1,-99)</f>
        <v>0.11496095931091754</v>
      </c>
      <c r="CF126" s="8">
        <f>MAX((CF$3*climate!$I236+CF$4*climate!$I236^2+CF$5*climate!$I236^6)*(M126/M$66)^$BW$1,-99)</f>
        <v>-0.50211891017206833</v>
      </c>
      <c r="CG126" s="8">
        <f>MAX((CG$3*climate!$M236+CG$4*climate!$M236^2+CG$5*climate!$M236^6)*(K126/K$66)^$BW$1,-99)</f>
        <v>1.1455718521184786</v>
      </c>
      <c r="CH126" s="8">
        <f>MAX((CH$3*climate!$M236+CH$4*climate!$M236^2+CH$5*climate!$M236^6)*(L126/L$66)^$BW$1,-99)</f>
        <v>0.11495919851827624</v>
      </c>
      <c r="CI126" s="8">
        <f>MAX((CI$3*climate!$M236+CI$4*climate!$M236^2+CI$5*climate!$M236^6)*(M126/M$66)^$BW$1,-99)</f>
        <v>-0.50212160616075319</v>
      </c>
      <c r="CJ126" s="8">
        <f t="shared" si="155"/>
        <v>1.8510757426461197E-4</v>
      </c>
      <c r="CK126" s="8">
        <f t="shared" si="156"/>
        <v>3.1418880565376024E-5</v>
      </c>
      <c r="CL126" s="8">
        <f t="shared" si="157"/>
        <v>8.914796358415387E-6</v>
      </c>
    </row>
    <row r="127" spans="1:90">
      <c r="A127">
        <f t="shared" si="175"/>
        <v>2081</v>
      </c>
      <c r="B127" s="4">
        <f t="shared" si="97"/>
        <v>1280.3027591171265</v>
      </c>
      <c r="C127" s="4">
        <f t="shared" si="98"/>
        <v>3538.0013945903279</v>
      </c>
      <c r="D127" s="4">
        <f t="shared" si="99"/>
        <v>6664.8688732806149</v>
      </c>
      <c r="E127" s="11">
        <f t="shared" si="176"/>
        <v>2.5559343459347284E-4</v>
      </c>
      <c r="F127" s="11">
        <f t="shared" si="177"/>
        <v>5.1240848938823285E-4</v>
      </c>
      <c r="G127" s="11">
        <f t="shared" si="178"/>
        <v>1.1313104597287028E-3</v>
      </c>
      <c r="H127" s="4">
        <f t="shared" si="103"/>
        <v>124701.67396655536</v>
      </c>
      <c r="I127" s="4">
        <f t="shared" si="104"/>
        <v>77842.227724269484</v>
      </c>
      <c r="J127" s="4">
        <f t="shared" si="105"/>
        <v>19920.727993557888</v>
      </c>
      <c r="K127" s="4">
        <f t="shared" si="166"/>
        <v>97400.144675582342</v>
      </c>
      <c r="L127" s="4">
        <f t="shared" si="167"/>
        <v>22001.751566093713</v>
      </c>
      <c r="M127" s="4">
        <f t="shared" si="168"/>
        <v>2988.9152168349274</v>
      </c>
      <c r="N127" s="11">
        <f t="shared" si="179"/>
        <v>1.0631849112308966E-2</v>
      </c>
      <c r="O127" s="11">
        <f t="shared" si="180"/>
        <v>1.7025593888605473E-2</v>
      </c>
      <c r="P127" s="11">
        <f t="shared" si="181"/>
        <v>1.2319492827143064E-2</v>
      </c>
      <c r="Q127" s="4">
        <f t="shared" si="182"/>
        <v>6819.8732222975295</v>
      </c>
      <c r="R127" s="4">
        <f t="shared" si="183"/>
        <v>17388.562571114198</v>
      </c>
      <c r="S127" s="4">
        <f t="shared" si="184"/>
        <v>4968.5622467895937</v>
      </c>
      <c r="T127" s="4">
        <f t="shared" si="112"/>
        <v>54.689508210824826</v>
      </c>
      <c r="U127" s="4">
        <f t="shared" si="113"/>
        <v>223.38212920508221</v>
      </c>
      <c r="V127" s="4">
        <f t="shared" si="114"/>
        <v>249.41670045373661</v>
      </c>
      <c r="W127" s="11">
        <f t="shared" si="185"/>
        <v>-1.219247815263802E-2</v>
      </c>
      <c r="X127" s="11">
        <f t="shared" si="186"/>
        <v>-1.3228699347321071E-2</v>
      </c>
      <c r="Y127" s="11">
        <f t="shared" si="187"/>
        <v>-1.2203590333800474E-2</v>
      </c>
      <c r="Z127" s="4">
        <f t="shared" si="134"/>
        <v>10649.107662175642</v>
      </c>
      <c r="AA127" s="4">
        <f t="shared" si="118"/>
        <v>41057.484190758922</v>
      </c>
      <c r="AB127" s="4">
        <f t="shared" si="119"/>
        <v>8510.3198474604233</v>
      </c>
      <c r="AC127" s="12">
        <f t="shared" si="120"/>
        <v>1.9944851612869372</v>
      </c>
      <c r="AD127" s="12">
        <f t="shared" si="121"/>
        <v>3.563148703964417</v>
      </c>
      <c r="AE127" s="12">
        <f t="shared" si="122"/>
        <v>1.7578440006287557</v>
      </c>
      <c r="AF127" s="11">
        <f t="shared" si="188"/>
        <v>-2.9039671966837322E-3</v>
      </c>
      <c r="AG127" s="11">
        <f t="shared" si="189"/>
        <v>2.0567434751257441E-3</v>
      </c>
      <c r="AH127" s="11">
        <f t="shared" si="190"/>
        <v>8.257041531207765E-4</v>
      </c>
      <c r="AI127" s="1">
        <f t="shared" si="169"/>
        <v>222177.15831912807</v>
      </c>
      <c r="AJ127" s="1">
        <f t="shared" si="170"/>
        <v>130375.94418309683</v>
      </c>
      <c r="AK127" s="1">
        <f t="shared" si="171"/>
        <v>34507.369863648622</v>
      </c>
      <c r="AL127" s="17">
        <f t="shared" si="165"/>
        <v>34.345345946099478</v>
      </c>
      <c r="AM127" s="17">
        <f t="shared" si="165"/>
        <v>10.826653364689427</v>
      </c>
      <c r="AN127" s="17">
        <f t="shared" si="165"/>
        <v>2.1773961557571999</v>
      </c>
      <c r="AO127" s="7">
        <f t="shared" si="191"/>
        <v>8.9534987384098322E-3</v>
      </c>
      <c r="AP127" s="7">
        <f t="shared" si="191"/>
        <v>1.3787715232805383E-2</v>
      </c>
      <c r="AQ127" s="7">
        <f t="shared" si="191"/>
        <v>9.9801010042026676E-3</v>
      </c>
      <c r="AR127" s="1">
        <f t="shared" si="127"/>
        <v>124701.67396655536</v>
      </c>
      <c r="AS127" s="1">
        <f t="shared" si="128"/>
        <v>77842.227724269484</v>
      </c>
      <c r="AT127" s="1">
        <f t="shared" si="129"/>
        <v>19920.727993557888</v>
      </c>
      <c r="AU127" s="1">
        <f t="shared" si="172"/>
        <v>24940.334793311074</v>
      </c>
      <c r="AV127" s="1">
        <f t="shared" si="173"/>
        <v>15568.445544853897</v>
      </c>
      <c r="AW127" s="1">
        <f t="shared" si="174"/>
        <v>3984.1455987115778</v>
      </c>
      <c r="AX127" s="1">
        <f t="shared" si="143"/>
        <v>77920.115740465859</v>
      </c>
      <c r="AY127" s="1">
        <f t="shared" si="144"/>
        <v>17601.40125287497</v>
      </c>
      <c r="AZ127" s="1">
        <f t="shared" si="145"/>
        <v>2391.1321734679423</v>
      </c>
      <c r="BA127" s="1">
        <f t="shared" si="146"/>
        <v>11.263439423690903</v>
      </c>
      <c r="BB127" s="1">
        <f t="shared" si="147"/>
        <v>9.7757337944976292</v>
      </c>
      <c r="BC127" s="1">
        <f t="shared" si="148"/>
        <v>7.7795222455071871</v>
      </c>
      <c r="BD127" s="1">
        <f t="shared" si="149"/>
        <v>16620.110596027178</v>
      </c>
      <c r="BE127">
        <f t="shared" si="135"/>
        <v>0.21822387218499145</v>
      </c>
      <c r="BF127">
        <f t="shared" si="136"/>
        <v>0.3346263841173937</v>
      </c>
      <c r="BG127">
        <f t="shared" si="137"/>
        <v>2.453676962688749E-2</v>
      </c>
      <c r="BH127">
        <f t="shared" si="150"/>
        <v>0.27021682585736256</v>
      </c>
      <c r="BI127">
        <f t="shared" si="151"/>
        <v>4.7621658391411486E-3</v>
      </c>
      <c r="BJ127">
        <f t="shared" si="151"/>
        <v>1.1197481694748152E-2</v>
      </c>
      <c r="BK127">
        <f t="shared" si="151"/>
        <v>6.0205306372294847E-5</v>
      </c>
      <c r="BL127">
        <f t="shared" si="140"/>
        <v>593.85005184724707</v>
      </c>
      <c r="BM127">
        <f t="shared" si="141"/>
        <v>871.63692002092466</v>
      </c>
      <c r="BN127">
        <f t="shared" si="142"/>
        <v>1.199333532011303</v>
      </c>
      <c r="BO127">
        <f t="shared" si="131"/>
        <v>390.31451951346332</v>
      </c>
      <c r="BP127">
        <f t="shared" si="132"/>
        <v>126.88582219987968</v>
      </c>
      <c r="BQ127">
        <f t="shared" si="133"/>
        <v>11.487002188846738</v>
      </c>
      <c r="BR127" s="7">
        <f t="shared" si="158"/>
        <v>1.3440485598045226E-2</v>
      </c>
      <c r="BS127" s="7">
        <f t="shared" si="138"/>
        <v>0.16478940778292939</v>
      </c>
      <c r="BT127" s="7">
        <f t="shared" si="139"/>
        <v>4.6147511498992523E-2</v>
      </c>
      <c r="BU127" s="8">
        <f>MAX((BU$3*climate!$I237+BU$4*climate!$I237^2+BU$5*climate!$I237^6)*(K127/K$66)^$BW$1,-99)</f>
        <v>1.512926026018673</v>
      </c>
      <c r="BV127" s="8">
        <f>MAX((BV$3*climate!$I237+BV$4*climate!$I237^2+BV$5*climate!$I237^6)*(L127/L$66)^$BW$1,-99)</f>
        <v>-0.15917034085348733</v>
      </c>
      <c r="BW127" s="8">
        <f>MAX((BW$3*climate!$I237+BW$4*climate!$I237^2+BW$5*climate!$I237^6)*(M127/M$66)^$BW$1,-99)</f>
        <v>-1.2529706253979735</v>
      </c>
      <c r="BX127" s="8">
        <f>MAX((BX$3*climate!$M237+BX$4*climate!$M237^2+BX$5*climate!$M237^6)*(K127/K$66)^$BW$1,-99)</f>
        <v>1.5129213592628274</v>
      </c>
      <c r="BY127" s="8">
        <f>MAX((BY$3*climate!$M237+BY$4*climate!$M237^2+BY$5*climate!$M237^6)*(L127/L$66)^$BW$1,-99)</f>
        <v>-0.15917417014915269</v>
      </c>
      <c r="BZ127" s="8">
        <f>MAX((BZ$3*climate!$M237+BZ$4*climate!$M237^2+BZ$5*climate!$M237^6)*(M127/M$66)^$BW$1,-99)</f>
        <v>-1.2529744980788606</v>
      </c>
      <c r="CA127" s="8">
        <f t="shared" si="152"/>
        <v>6.5909888848942853E-3</v>
      </c>
      <c r="CB127" s="8">
        <f t="shared" si="153"/>
        <v>1.0861251550455995E-3</v>
      </c>
      <c r="CC127" s="8">
        <f t="shared" si="154"/>
        <v>3.0415773535539094E-4</v>
      </c>
      <c r="CD127" s="8">
        <f>MAX((CD$3*climate!$I237+CD$4*climate!$I237^2+CD$5*climate!$I237^6)*(K127/K$66)^$BW$1,-99)</f>
        <v>1.1293045923674463</v>
      </c>
      <c r="CE127" s="8">
        <f>MAX((CE$3*climate!$I237+CE$4*climate!$I237^2+CE$5*climate!$I237^6)*(L127/L$66)^$BW$1,-99)</f>
        <v>8.535587405550718E-2</v>
      </c>
      <c r="CF127" s="8">
        <f>MAX((CF$3*climate!$I237+CF$4*climate!$I237^2+CF$5*climate!$I237^6)*(M127/M$66)^$BW$1,-99)</f>
        <v>-0.54472887829924177</v>
      </c>
      <c r="CG127" s="8">
        <f>MAX((CG$3*climate!$M237+CG$4*climate!$M237^2+CG$5*climate!$M237^6)*(K127/K$66)^$BW$1,-99)</f>
        <v>1.1293036834573067</v>
      </c>
      <c r="CH127" s="8">
        <f>MAX((CH$3*climate!$M237+CH$4*climate!$M237^2+CH$5*climate!$M237^6)*(L127/L$66)^$BW$1,-99)</f>
        <v>8.5353982762239308E-2</v>
      </c>
      <c r="CI127" s="8">
        <f>MAX((CI$3*climate!$M237+CI$4*climate!$M237^2+CI$5*climate!$M237^6)*(M127/M$66)^$BW$1,-99)</f>
        <v>-0.54473171515066032</v>
      </c>
      <c r="CJ127" s="8">
        <f t="shared" si="155"/>
        <v>2.0293724780481894E-4</v>
      </c>
      <c r="CK127" s="8">
        <f t="shared" si="156"/>
        <v>3.3441908882853697E-5</v>
      </c>
      <c r="CL127" s="8">
        <f t="shared" si="157"/>
        <v>9.3650489766467765E-6</v>
      </c>
    </row>
    <row r="128" spans="1:90">
      <c r="A128">
        <f t="shared" si="175"/>
        <v>2082</v>
      </c>
      <c r="B128" s="4">
        <f t="shared" si="97"/>
        <v>1280.6136342476727</v>
      </c>
      <c r="C128" s="4">
        <f t="shared" si="98"/>
        <v>3539.723651442881</v>
      </c>
      <c r="D128" s="4">
        <f t="shared" si="99"/>
        <v>6672.031907356225</v>
      </c>
      <c r="E128" s="11">
        <f t="shared" si="176"/>
        <v>2.4281376286379918E-4</v>
      </c>
      <c r="F128" s="11">
        <f t="shared" si="177"/>
        <v>4.8678806491882118E-4</v>
      </c>
      <c r="G128" s="11">
        <f t="shared" si="178"/>
        <v>1.0747449367422676E-3</v>
      </c>
      <c r="H128" s="4">
        <f t="shared" si="103"/>
        <v>126041.04652246089</v>
      </c>
      <c r="I128" s="4">
        <f t="shared" si="104"/>
        <v>79191.216676991578</v>
      </c>
      <c r="J128" s="4">
        <f t="shared" si="105"/>
        <v>20184.87913169698</v>
      </c>
      <c r="K128" s="4">
        <f t="shared" si="166"/>
        <v>98422.383732082264</v>
      </c>
      <c r="L128" s="4">
        <f t="shared" si="167"/>
        <v>22372.146663119092</v>
      </c>
      <c r="M128" s="4">
        <f t="shared" si="168"/>
        <v>3025.2971526473389</v>
      </c>
      <c r="N128" s="11">
        <f t="shared" si="179"/>
        <v>1.0495251931142091E-2</v>
      </c>
      <c r="O128" s="11">
        <f t="shared" si="180"/>
        <v>1.6834800443624065E-2</v>
      </c>
      <c r="P128" s="11">
        <f t="shared" si="181"/>
        <v>1.2172287660584091E-2</v>
      </c>
      <c r="Q128" s="4">
        <f t="shared" si="182"/>
        <v>6809.0785989549622</v>
      </c>
      <c r="R128" s="4">
        <f t="shared" si="183"/>
        <v>17455.888192726179</v>
      </c>
      <c r="S128" s="4">
        <f t="shared" si="184"/>
        <v>4973.0076361284346</v>
      </c>
      <c r="T128" s="4">
        <f t="shared" si="112"/>
        <v>54.022707576785827</v>
      </c>
      <c r="U128" s="4">
        <f t="shared" si="113"/>
        <v>220.42707417826375</v>
      </c>
      <c r="V128" s="4">
        <f t="shared" si="114"/>
        <v>246.37292121899097</v>
      </c>
      <c r="W128" s="11">
        <f t="shared" si="185"/>
        <v>-1.219247815263802E-2</v>
      </c>
      <c r="X128" s="11">
        <f t="shared" si="186"/>
        <v>-1.3228699347321071E-2</v>
      </c>
      <c r="Y128" s="11">
        <f t="shared" si="187"/>
        <v>-1.2203590333800474E-2</v>
      </c>
      <c r="Z128" s="4">
        <f t="shared" si="134"/>
        <v>10602.944888639578</v>
      </c>
      <c r="AA128" s="4">
        <f t="shared" si="118"/>
        <v>41310.030987293118</v>
      </c>
      <c r="AB128" s="4">
        <f t="shared" si="119"/>
        <v>8526.6889520415662</v>
      </c>
      <c r="AC128" s="12">
        <f t="shared" si="120"/>
        <v>1.9886932418042875</v>
      </c>
      <c r="AD128" s="12">
        <f t="shared" si="121"/>
        <v>3.5704771868121985</v>
      </c>
      <c r="AE128" s="12">
        <f t="shared" si="122"/>
        <v>1.7592954597206132</v>
      </c>
      <c r="AF128" s="11">
        <f t="shared" si="188"/>
        <v>-2.9039671966837322E-3</v>
      </c>
      <c r="AG128" s="11">
        <f t="shared" si="189"/>
        <v>2.0567434751257441E-3</v>
      </c>
      <c r="AH128" s="11">
        <f t="shared" si="190"/>
        <v>8.257041531207765E-4</v>
      </c>
      <c r="AI128" s="1">
        <f t="shared" si="169"/>
        <v>224899.77728052635</v>
      </c>
      <c r="AJ128" s="1">
        <f t="shared" si="170"/>
        <v>132906.79530964105</v>
      </c>
      <c r="AK128" s="1">
        <f t="shared" si="171"/>
        <v>35040.778475995343</v>
      </c>
      <c r="AL128" s="17">
        <f t="shared" si="165"/>
        <v>34.64978184758214</v>
      </c>
      <c r="AM128" s="17">
        <f t="shared" si="165"/>
        <v>10.974435430070892</v>
      </c>
      <c r="AN128" s="17">
        <f t="shared" si="165"/>
        <v>2.1989094829822133</v>
      </c>
      <c r="AO128" s="7">
        <f t="shared" si="191"/>
        <v>8.8639637510257337E-3</v>
      </c>
      <c r="AP128" s="7">
        <f t="shared" si="191"/>
        <v>1.3649838080477329E-2</v>
      </c>
      <c r="AQ128" s="7">
        <f t="shared" si="191"/>
        <v>9.8802999941606413E-3</v>
      </c>
      <c r="AR128" s="1">
        <f t="shared" si="127"/>
        <v>126041.04652246089</v>
      </c>
      <c r="AS128" s="1">
        <f t="shared" si="128"/>
        <v>79191.216676991578</v>
      </c>
      <c r="AT128" s="1">
        <f t="shared" si="129"/>
        <v>20184.87913169698</v>
      </c>
      <c r="AU128" s="1">
        <f t="shared" si="172"/>
        <v>25208.209304492178</v>
      </c>
      <c r="AV128" s="1">
        <f t="shared" si="173"/>
        <v>15838.243335398316</v>
      </c>
      <c r="AW128" s="1">
        <f t="shared" si="174"/>
        <v>4036.975826339396</v>
      </c>
      <c r="AX128" s="1">
        <f t="shared" si="143"/>
        <v>78737.906985665817</v>
      </c>
      <c r="AY128" s="1">
        <f t="shared" si="144"/>
        <v>17897.717330495274</v>
      </c>
      <c r="AZ128" s="1">
        <f t="shared" si="145"/>
        <v>2420.2377221178708</v>
      </c>
      <c r="BA128" s="1">
        <f t="shared" si="146"/>
        <v>11.273879982809232</v>
      </c>
      <c r="BB128" s="1">
        <f t="shared" si="147"/>
        <v>9.7924284602610232</v>
      </c>
      <c r="BC128" s="1">
        <f t="shared" si="148"/>
        <v>7.7916210466063696</v>
      </c>
      <c r="BD128" s="1">
        <f t="shared" si="149"/>
        <v>16172.707546246846</v>
      </c>
      <c r="BE128">
        <f t="shared" si="135"/>
        <v>0.21822387218499145</v>
      </c>
      <c r="BF128">
        <f t="shared" si="136"/>
        <v>0.3346263841173937</v>
      </c>
      <c r="BG128">
        <f t="shared" si="137"/>
        <v>2.453676962688749E-2</v>
      </c>
      <c r="BH128">
        <f t="shared" si="150"/>
        <v>0.27045913368713542</v>
      </c>
      <c r="BI128">
        <f t="shared" si="151"/>
        <v>4.7621658391411486E-3</v>
      </c>
      <c r="BJ128">
        <f t="shared" si="151"/>
        <v>1.1197481694748152E-2</v>
      </c>
      <c r="BK128">
        <f t="shared" si="151"/>
        <v>6.0205306372294847E-5</v>
      </c>
      <c r="BL128">
        <f t="shared" si="140"/>
        <v>600.22836607886347</v>
      </c>
      <c r="BM128">
        <f t="shared" si="141"/>
        <v>886.74219912544777</v>
      </c>
      <c r="BN128">
        <f t="shared" si="142"/>
        <v>1.2152368322115574</v>
      </c>
      <c r="BO128">
        <f t="shared" si="131"/>
        <v>395.56053619169199</v>
      </c>
      <c r="BP128">
        <f t="shared" si="132"/>
        <v>128.2955730467979</v>
      </c>
      <c r="BQ128">
        <f t="shared" si="133"/>
        <v>11.616976577583108</v>
      </c>
      <c r="BR128" s="7">
        <f t="shared" si="158"/>
        <v>1.3271829553109349E-2</v>
      </c>
      <c r="BS128" s="7">
        <f t="shared" si="138"/>
        <v>0.15998971629410619</v>
      </c>
      <c r="BT128" s="7">
        <f t="shared" si="139"/>
        <v>4.4226299569489286E-2</v>
      </c>
      <c r="BU128" s="8">
        <f>MAX((BU$3*climate!$I238+BU$4*climate!$I238^2+BU$5*climate!$I238^6)*(K128/K$66)^$BW$1,-99)</f>
        <v>1.4334517924046983</v>
      </c>
      <c r="BV128" s="8">
        <f>MAX((BV$3*climate!$I238+BV$4*climate!$I238^2+BV$5*climate!$I238^6)*(L128/L$66)^$BW$1,-99)</f>
        <v>-0.22022366186408013</v>
      </c>
      <c r="BW128" s="8">
        <f>MAX((BW$3*climate!$I238+BW$4*climate!$I238^2+BW$5*climate!$I238^6)*(M128/M$66)^$BW$1,-99)</f>
        <v>-1.3115463240064655</v>
      </c>
      <c r="BX128" s="8">
        <f>MAX((BX$3*climate!$M238+BX$4*climate!$M238^2+BX$5*climate!$M238^6)*(K128/K$66)^$BW$1,-99)</f>
        <v>1.4334470413450884</v>
      </c>
      <c r="BY128" s="8">
        <f>MAX((BY$3*climate!$M238+BY$4*climate!$M238^2+BY$5*climate!$M238^6)*(L128/L$66)^$BW$1,-99)</f>
        <v>-0.22022753397108666</v>
      </c>
      <c r="BZ128" s="8">
        <f>MAX((BZ$3*climate!$M238+BZ$4*climate!$M238^2+BZ$5*climate!$M238^6)*(M128/M$66)^$BW$1,-99)</f>
        <v>-1.3115502286610949</v>
      </c>
      <c r="CA128" s="8">
        <f t="shared" si="152"/>
        <v>6.7764350707465552E-3</v>
      </c>
      <c r="CB128" s="8">
        <f t="shared" si="153"/>
        <v>1.0841599244541728E-3</v>
      </c>
      <c r="CC128" s="8">
        <f t="shared" si="154"/>
        <v>2.9969664745203048E-4</v>
      </c>
      <c r="CD128" s="8">
        <f>MAX((CD$3*climate!$I238+CD$4*climate!$I238^2+CD$5*climate!$I238^6)*(K128/K$66)^$BW$1,-99)</f>
        <v>1.1104781273828113</v>
      </c>
      <c r="CE128" s="8">
        <f>MAX((CE$3*climate!$I238+CE$4*climate!$I238^2+CE$5*climate!$I238^6)*(L128/L$66)^$BW$1,-99)</f>
        <v>5.3615117145866246E-2</v>
      </c>
      <c r="CF128" s="8">
        <f>MAX((CF$3*climate!$I238+CF$4*climate!$I238^2+CF$5*climate!$I238^6)*(M128/M$66)^$BW$1,-99)</f>
        <v>-0.58973470492334301</v>
      </c>
      <c r="CG128" s="8">
        <f>MAX((CG$3*climate!$M238+CG$4*climate!$M238^2+CG$5*climate!$M238^6)*(K128/K$66)^$BW$1,-99)</f>
        <v>1.1104770550401126</v>
      </c>
      <c r="CH128" s="8">
        <f>MAX((CH$3*climate!$M238+CH$4*climate!$M238^2+CH$5*climate!$M238^6)*(L128/L$66)^$BW$1,-99)</f>
        <v>5.3613091311546845E-2</v>
      </c>
      <c r="CI128" s="8">
        <f>MAX((CI$3*climate!$M238+CI$4*climate!$M238^2+CI$5*climate!$M238^6)*(M128/M$66)^$BW$1,-99)</f>
        <v>-0.58973768697879858</v>
      </c>
      <c r="CJ128" s="8">
        <f t="shared" si="155"/>
        <v>2.2131450271946796E-4</v>
      </c>
      <c r="CK128" s="8">
        <f t="shared" si="156"/>
        <v>3.5408044501858874E-5</v>
      </c>
      <c r="CL128" s="8">
        <f t="shared" si="157"/>
        <v>9.7879214963437403E-6</v>
      </c>
    </row>
    <row r="129" spans="1:90">
      <c r="A129">
        <f t="shared" si="175"/>
        <v>2083</v>
      </c>
      <c r="B129" s="4">
        <f t="shared" si="97"/>
        <v>1280.9090373322138</v>
      </c>
      <c r="C129" s="4">
        <f t="shared" si="98"/>
        <v>3541.3605919081824</v>
      </c>
      <c r="D129" s="4">
        <f t="shared" si="99"/>
        <v>6678.8441032409282</v>
      </c>
      <c r="E129" s="11">
        <f t="shared" si="176"/>
        <v>2.3067307472060921E-4</v>
      </c>
      <c r="F129" s="11">
        <f t="shared" si="177"/>
        <v>4.6244866167288008E-4</v>
      </c>
      <c r="G129" s="11">
        <f t="shared" si="178"/>
        <v>1.0210076899051543E-3</v>
      </c>
      <c r="H129" s="4">
        <f t="shared" si="103"/>
        <v>127376.22079256701</v>
      </c>
      <c r="I129" s="4">
        <f t="shared" si="104"/>
        <v>80546.673503798767</v>
      </c>
      <c r="J129" s="4">
        <f t="shared" si="105"/>
        <v>20448.497607081732</v>
      </c>
      <c r="K129" s="4">
        <f t="shared" si="166"/>
        <v>99442.050200424172</v>
      </c>
      <c r="L129" s="4">
        <f t="shared" si="167"/>
        <v>22744.555775495883</v>
      </c>
      <c r="M129" s="4">
        <f t="shared" si="168"/>
        <v>3061.6821250789549</v>
      </c>
      <c r="N129" s="11">
        <f t="shared" si="179"/>
        <v>1.0360107423506015E-2</v>
      </c>
      <c r="O129" s="11">
        <f t="shared" si="180"/>
        <v>1.6646105444620307E-2</v>
      </c>
      <c r="P129" s="11">
        <f t="shared" si="181"/>
        <v>1.2026908629380939E-2</v>
      </c>
      <c r="Q129" s="4">
        <f t="shared" si="182"/>
        <v>6797.3093459086858</v>
      </c>
      <c r="R129" s="4">
        <f t="shared" si="183"/>
        <v>17519.796415869838</v>
      </c>
      <c r="S129" s="4">
        <f t="shared" si="184"/>
        <v>4976.4749377542839</v>
      </c>
      <c r="T129" s="4">
        <f t="shared" si="112"/>
        <v>53.364036894909511</v>
      </c>
      <c r="U129" s="4">
        <f t="shared" si="113"/>
        <v>217.51111068594986</v>
      </c>
      <c r="V129" s="4">
        <f t="shared" si="114"/>
        <v>243.36628701909271</v>
      </c>
      <c r="W129" s="11">
        <f t="shared" si="185"/>
        <v>-1.219247815263802E-2</v>
      </c>
      <c r="X129" s="11">
        <f t="shared" si="186"/>
        <v>-1.3228699347321071E-2</v>
      </c>
      <c r="Y129" s="11">
        <f t="shared" si="187"/>
        <v>-1.2203590333800474E-2</v>
      </c>
      <c r="Z129" s="4">
        <f t="shared" si="134"/>
        <v>10555.420480258083</v>
      </c>
      <c r="AA129" s="4">
        <f t="shared" si="118"/>
        <v>41555.269658865203</v>
      </c>
      <c r="AB129" s="4">
        <f t="shared" si="119"/>
        <v>8541.3646309597189</v>
      </c>
      <c r="AC129" s="12">
        <f t="shared" si="120"/>
        <v>1.9829181418658213</v>
      </c>
      <c r="AD129" s="12">
        <f t="shared" si="121"/>
        <v>3.5778207424692599</v>
      </c>
      <c r="AE129" s="12">
        <f t="shared" si="122"/>
        <v>1.7607481172882711</v>
      </c>
      <c r="AF129" s="11">
        <f t="shared" si="188"/>
        <v>-2.9039671966837322E-3</v>
      </c>
      <c r="AG129" s="11">
        <f t="shared" si="189"/>
        <v>2.0567434751257441E-3</v>
      </c>
      <c r="AH129" s="11">
        <f t="shared" si="190"/>
        <v>8.257041531207765E-4</v>
      </c>
      <c r="AI129" s="1">
        <f t="shared" si="169"/>
        <v>227618.00885696593</v>
      </c>
      <c r="AJ129" s="1">
        <f t="shared" si="170"/>
        <v>135454.35911407525</v>
      </c>
      <c r="AK129" s="1">
        <f t="shared" si="171"/>
        <v>35573.676454735207</v>
      </c>
      <c r="AL129" s="17">
        <f t="shared" si="165"/>
        <v>34.95384491375728</v>
      </c>
      <c r="AM129" s="17">
        <f t="shared" si="165"/>
        <v>11.122736704049561</v>
      </c>
      <c r="AN129" s="17">
        <f t="shared" si="165"/>
        <v>2.2204181094805633</v>
      </c>
      <c r="AO129" s="7">
        <f t="shared" si="191"/>
        <v>8.7753241135154758E-3</v>
      </c>
      <c r="AP129" s="7">
        <f t="shared" si="191"/>
        <v>1.3513339699672555E-2</v>
      </c>
      <c r="AQ129" s="7">
        <f t="shared" si="191"/>
        <v>9.7814969942190341E-3</v>
      </c>
      <c r="AR129" s="1">
        <f t="shared" si="127"/>
        <v>127376.22079256701</v>
      </c>
      <c r="AS129" s="1">
        <f t="shared" si="128"/>
        <v>80546.673503798767</v>
      </c>
      <c r="AT129" s="1">
        <f t="shared" si="129"/>
        <v>20448.497607081732</v>
      </c>
      <c r="AU129" s="1">
        <f t="shared" si="172"/>
        <v>25475.244158513404</v>
      </c>
      <c r="AV129" s="1">
        <f t="shared" si="173"/>
        <v>16109.334700759755</v>
      </c>
      <c r="AW129" s="1">
        <f t="shared" si="174"/>
        <v>4089.6995214163467</v>
      </c>
      <c r="AX129" s="1">
        <f t="shared" si="143"/>
        <v>79553.640160339346</v>
      </c>
      <c r="AY129" s="1">
        <f t="shared" si="144"/>
        <v>18195.644620396706</v>
      </c>
      <c r="AZ129" s="1">
        <f t="shared" si="145"/>
        <v>2449.3457000631638</v>
      </c>
      <c r="BA129" s="1">
        <f t="shared" si="146"/>
        <v>11.284186792119876</v>
      </c>
      <c r="BB129" s="1">
        <f t="shared" si="147"/>
        <v>9.8089375378548898</v>
      </c>
      <c r="BC129" s="1">
        <f t="shared" si="148"/>
        <v>7.8035762066728713</v>
      </c>
      <c r="BD129" s="1">
        <f t="shared" si="149"/>
        <v>15736.444133970917</v>
      </c>
      <c r="BE129">
        <f t="shared" si="135"/>
        <v>0.21822387218499145</v>
      </c>
      <c r="BF129">
        <f t="shared" si="136"/>
        <v>0.3346263841173937</v>
      </c>
      <c r="BG129">
        <f t="shared" si="137"/>
        <v>2.453676962688749E-2</v>
      </c>
      <c r="BH129">
        <f t="shared" si="150"/>
        <v>0.27070001033270219</v>
      </c>
      <c r="BI129">
        <f t="shared" si="151"/>
        <v>4.7621658391411486E-3</v>
      </c>
      <c r="BJ129">
        <f t="shared" si="151"/>
        <v>1.1197481694748152E-2</v>
      </c>
      <c r="BK129">
        <f t="shared" si="151"/>
        <v>6.0205306372294847E-5</v>
      </c>
      <c r="BL129">
        <f t="shared" si="140"/>
        <v>606.58668737726305</v>
      </c>
      <c r="BM129">
        <f t="shared" si="141"/>
        <v>901.91990213164263</v>
      </c>
      <c r="BN129">
        <f t="shared" si="142"/>
        <v>1.2311080632874938</v>
      </c>
      <c r="BO129">
        <f t="shared" si="131"/>
        <v>400.81034820596466</v>
      </c>
      <c r="BP129">
        <f t="shared" si="132"/>
        <v>129.72141597695267</v>
      </c>
      <c r="BQ129">
        <f t="shared" si="133"/>
        <v>11.748475722070852</v>
      </c>
      <c r="BR129" s="7">
        <f t="shared" si="158"/>
        <v>1.3105700576924617E-2</v>
      </c>
      <c r="BS129" s="7">
        <f t="shared" si="138"/>
        <v>0.15532982164476328</v>
      </c>
      <c r="BT129" s="7">
        <f t="shared" si="139"/>
        <v>4.2391923482141602E-2</v>
      </c>
      <c r="BU129" s="8">
        <f>MAX((BU$3*climate!$I239+BU$4*climate!$I239^2+BU$5*climate!$I239^6)*(K129/K$66)^$BW$1,-99)</f>
        <v>1.3525303606742458</v>
      </c>
      <c r="BV129" s="8">
        <f>MAX((BV$3*climate!$I239+BV$4*climate!$I239^2+BV$5*climate!$I239^6)*(L129/L$66)^$BW$1,-99)</f>
        <v>-0.28200543222894675</v>
      </c>
      <c r="BW129" s="8">
        <f>MAX((BW$3*climate!$I239+BW$4*climate!$I239^2+BW$5*climate!$I239^6)*(M129/M$66)^$BW$1,-99)</f>
        <v>-1.3707957974391984</v>
      </c>
      <c r="BX129" s="8">
        <f>MAX((BX$3*climate!$M239+BX$4*climate!$M239^2+BX$5*climate!$M239^6)*(K129/K$66)^$BW$1,-99)</f>
        <v>1.3525255275603105</v>
      </c>
      <c r="BY129" s="8">
        <f>MAX((BY$3*climate!$M239+BY$4*climate!$M239^2+BY$5*climate!$M239^6)*(L129/L$66)^$BW$1,-99)</f>
        <v>-0.28200934556323548</v>
      </c>
      <c r="BZ129" s="8">
        <f>MAX((BZ$3*climate!$M239+BZ$4*climate!$M239^2+BZ$5*climate!$M239^6)*(M129/M$66)^$BW$1,-99)</f>
        <v>-1.3707997328103187</v>
      </c>
      <c r="CA129" s="8">
        <f t="shared" si="152"/>
        <v>6.9609621467348545E-3</v>
      </c>
      <c r="CB129" s="8">
        <f t="shared" si="153"/>
        <v>1.0812450087282735E-3</v>
      </c>
      <c r="CC129" s="8">
        <f t="shared" si="154"/>
        <v>2.9508857468646811E-4</v>
      </c>
      <c r="CD129" s="8">
        <f>MAX((CD$3*climate!$I239+CD$4*climate!$I239^2+CD$5*climate!$I239^6)*(K129/K$66)^$BW$1,-99)</f>
        <v>1.0889818362260382</v>
      </c>
      <c r="CE129" s="8">
        <f>MAX((CE$3*climate!$I239+CE$4*climate!$I239^2+CE$5*climate!$I239^6)*(L129/L$66)^$BW$1,-99)</f>
        <v>1.9659349876863606E-2</v>
      </c>
      <c r="CF129" s="8">
        <f>MAX((CF$3*climate!$I239+CF$4*climate!$I239^2+CF$5*climate!$I239^6)*(M129/M$66)^$BW$1,-99)</f>
        <v>-0.63722396582093366</v>
      </c>
      <c r="CG129" s="8">
        <f>MAX((CG$3*climate!$M239+CG$4*climate!$M239^2+CG$5*climate!$M239^6)*(K129/K$66)^$BW$1,-99)</f>
        <v>1.0889805947435856</v>
      </c>
      <c r="CH129" s="8">
        <f>MAX((CH$3*climate!$M239+CH$4*climate!$M239^2+CH$5*climate!$M239^6)*(L129/L$66)^$BW$1,-99)</f>
        <v>1.9657185455662737E-2</v>
      </c>
      <c r="CI129" s="8">
        <f>MAX((CI$3*climate!$M239+CI$4*climate!$M239^2+CI$5*climate!$M239^6)*(M129/M$66)^$BW$1,-99)</f>
        <v>-0.63722709744436723</v>
      </c>
      <c r="CJ129" s="8">
        <f t="shared" si="155"/>
        <v>2.4023185809621389E-4</v>
      </c>
      <c r="CK129" s="8">
        <f t="shared" si="156"/>
        <v>3.7315171671474986E-5</v>
      </c>
      <c r="CL129" s="8">
        <f t="shared" si="157"/>
        <v>1.0183890546387398E-5</v>
      </c>
    </row>
    <row r="130" spans="1:90">
      <c r="A130">
        <f t="shared" si="175"/>
        <v>2084</v>
      </c>
      <c r="B130" s="4">
        <f t="shared" si="97"/>
        <v>1281.1897349969886</v>
      </c>
      <c r="C130" s="4">
        <f t="shared" si="98"/>
        <v>3542.9164045011003</v>
      </c>
      <c r="D130" s="4">
        <f t="shared" si="99"/>
        <v>6685.3222968705604</v>
      </c>
      <c r="E130" s="11">
        <f t="shared" si="176"/>
        <v>2.1913942098457874E-4</v>
      </c>
      <c r="F130" s="11">
        <f t="shared" si="177"/>
        <v>4.3932622858923606E-4</v>
      </c>
      <c r="G130" s="11">
        <f t="shared" si="178"/>
        <v>9.6995730540989651E-4</v>
      </c>
      <c r="H130" s="4">
        <f t="shared" si="103"/>
        <v>128707.02079939291</v>
      </c>
      <c r="I130" s="4">
        <f t="shared" si="104"/>
        <v>81908.399585006773</v>
      </c>
      <c r="J130" s="4">
        <f t="shared" si="105"/>
        <v>20711.563810118361</v>
      </c>
      <c r="K130" s="4">
        <f t="shared" si="166"/>
        <v>100458.98533498275</v>
      </c>
      <c r="L130" s="4">
        <f t="shared" si="167"/>
        <v>23118.919622530804</v>
      </c>
      <c r="M130" s="4">
        <f t="shared" si="168"/>
        <v>3098.0651179395745</v>
      </c>
      <c r="N130" s="11">
        <f t="shared" si="179"/>
        <v>1.0226409577326345E-2</v>
      </c>
      <c r="O130" s="11">
        <f t="shared" si="180"/>
        <v>1.6459492580560564E-2</v>
      </c>
      <c r="P130" s="11">
        <f t="shared" si="181"/>
        <v>1.1883334511639143E-2</v>
      </c>
      <c r="Q130" s="4">
        <f t="shared" si="182"/>
        <v>6784.5842893538602</v>
      </c>
      <c r="R130" s="4">
        <f t="shared" si="183"/>
        <v>17580.304633064734</v>
      </c>
      <c r="S130" s="4">
        <f t="shared" si="184"/>
        <v>4978.9842298924887</v>
      </c>
      <c r="T130" s="4">
        <f t="shared" si="112"/>
        <v>52.71339704093176</v>
      </c>
      <c r="U130" s="4">
        <f t="shared" si="113"/>
        <v>214.63372159798357</v>
      </c>
      <c r="V130" s="4">
        <f t="shared" si="114"/>
        <v>240.39634455125361</v>
      </c>
      <c r="W130" s="11">
        <f t="shared" si="185"/>
        <v>-1.219247815263802E-2</v>
      </c>
      <c r="X130" s="11">
        <f t="shared" si="186"/>
        <v>-1.3228699347321071E-2</v>
      </c>
      <c r="Y130" s="11">
        <f t="shared" si="187"/>
        <v>-1.2203590333800474E-2</v>
      </c>
      <c r="Z130" s="4">
        <f t="shared" si="134"/>
        <v>10506.576194049943</v>
      </c>
      <c r="AA130" s="4">
        <f t="shared" si="118"/>
        <v>41793.190218455049</v>
      </c>
      <c r="AB130" s="4">
        <f t="shared" si="119"/>
        <v>8554.3774352125056</v>
      </c>
      <c r="AC130" s="12">
        <f t="shared" si="120"/>
        <v>1.9771598126281338</v>
      </c>
      <c r="AD130" s="12">
        <f t="shared" si="121"/>
        <v>3.5851794019365029</v>
      </c>
      <c r="AE130" s="12">
        <f t="shared" si="122"/>
        <v>1.7622019743213155</v>
      </c>
      <c r="AF130" s="11">
        <f t="shared" si="188"/>
        <v>-2.9039671966837322E-3</v>
      </c>
      <c r="AG130" s="11">
        <f t="shared" si="189"/>
        <v>2.0567434751257441E-3</v>
      </c>
      <c r="AH130" s="11">
        <f t="shared" si="190"/>
        <v>8.257041531207765E-4</v>
      </c>
      <c r="AI130" s="1">
        <f t="shared" si="169"/>
        <v>230331.45212978276</v>
      </c>
      <c r="AJ130" s="1">
        <f t="shared" si="170"/>
        <v>138018.2579034275</v>
      </c>
      <c r="AK130" s="1">
        <f t="shared" si="171"/>
        <v>36106.008330678029</v>
      </c>
      <c r="AL130" s="17">
        <f t="shared" si="165"/>
        <v>35.257508918707735</v>
      </c>
      <c r="AM130" s="17">
        <f t="shared" si="165"/>
        <v>11.271538970326679</v>
      </c>
      <c r="AN130" s="17">
        <f t="shared" si="165"/>
        <v>2.2419199324137193</v>
      </c>
      <c r="AO130" s="7">
        <f t="shared" si="191"/>
        <v>8.6875708723803211E-3</v>
      </c>
      <c r="AP130" s="7">
        <f t="shared" si="191"/>
        <v>1.3378206302675829E-2</v>
      </c>
      <c r="AQ130" s="7">
        <f t="shared" si="191"/>
        <v>9.6836820242768434E-3</v>
      </c>
      <c r="AR130" s="1">
        <f t="shared" si="127"/>
        <v>128707.02079939291</v>
      </c>
      <c r="AS130" s="1">
        <f t="shared" si="128"/>
        <v>81908.399585006773</v>
      </c>
      <c r="AT130" s="1">
        <f t="shared" si="129"/>
        <v>20711.563810118361</v>
      </c>
      <c r="AU130" s="1">
        <f t="shared" si="172"/>
        <v>25741.404159878584</v>
      </c>
      <c r="AV130" s="1">
        <f t="shared" si="173"/>
        <v>16381.679917001355</v>
      </c>
      <c r="AW130" s="1">
        <f t="shared" si="174"/>
        <v>4142.3127620236728</v>
      </c>
      <c r="AX130" s="1">
        <f t="shared" si="143"/>
        <v>80367.188267986188</v>
      </c>
      <c r="AY130" s="1">
        <f t="shared" si="144"/>
        <v>18495.135698024646</v>
      </c>
      <c r="AZ130" s="1">
        <f t="shared" si="145"/>
        <v>2478.4520943516595</v>
      </c>
      <c r="BA130" s="1">
        <f t="shared" si="146"/>
        <v>11.294361265749517</v>
      </c>
      <c r="BB130" s="1">
        <f t="shared" si="147"/>
        <v>9.8252630412509738</v>
      </c>
      <c r="BC130" s="1">
        <f t="shared" si="148"/>
        <v>7.8153894887895294</v>
      </c>
      <c r="BD130" s="1">
        <f t="shared" si="149"/>
        <v>15311.102250811975</v>
      </c>
      <c r="BE130">
        <f t="shared" si="135"/>
        <v>0.21822387218499145</v>
      </c>
      <c r="BF130">
        <f t="shared" si="136"/>
        <v>0.3346263841173937</v>
      </c>
      <c r="BG130">
        <f t="shared" si="137"/>
        <v>2.453676962688749E-2</v>
      </c>
      <c r="BH130">
        <f t="shared" si="150"/>
        <v>0.27093942351227313</v>
      </c>
      <c r="BI130">
        <f t="shared" si="151"/>
        <v>4.7621658391411486E-3</v>
      </c>
      <c r="BJ130">
        <f t="shared" si="151"/>
        <v>1.1197481694748152E-2</v>
      </c>
      <c r="BK130">
        <f t="shared" si="151"/>
        <v>6.0205306372294847E-5</v>
      </c>
      <c r="BL130">
        <f t="shared" si="140"/>
        <v>612.92417770849818</v>
      </c>
      <c r="BM130">
        <f t="shared" si="141"/>
        <v>917.1678049992305</v>
      </c>
      <c r="BN130">
        <f t="shared" si="142"/>
        <v>1.2469460446375102</v>
      </c>
      <c r="BO130">
        <f t="shared" ref="BO130:BO193" si="192">IF(BE129=0.99,2*BI$5*BE130*AR130/Z130*1000,BO129*(1+BR129))</f>
        <v>406.06324861768491</v>
      </c>
      <c r="BP130">
        <f t="shared" si="132"/>
        <v>131.16352898023231</v>
      </c>
      <c r="BQ130">
        <f t="shared" si="133"/>
        <v>11.881516186778585</v>
      </c>
      <c r="BR130" s="7">
        <f t="shared" si="158"/>
        <v>1.2942042636934659E-2</v>
      </c>
      <c r="BS130" s="7">
        <f t="shared" si="138"/>
        <v>0.15080565208229443</v>
      </c>
      <c r="BT130" s="7">
        <f t="shared" si="139"/>
        <v>4.0640103355484805E-2</v>
      </c>
      <c r="BU130" s="8">
        <f>MAX((BU$3*climate!$I240+BU$4*climate!$I240^2+BU$5*climate!$I240^6)*(K130/K$66)^$BW$1,-99)</f>
        <v>1.2701841518359074</v>
      </c>
      <c r="BV130" s="8">
        <f>MAX((BV$3*climate!$I240+BV$4*climate!$I240^2+BV$5*climate!$I240^6)*(L130/L$66)^$BW$1,-99)</f>
        <v>-0.34449841196017172</v>
      </c>
      <c r="BW130" s="8">
        <f>MAX((BW$3*climate!$I240+BW$4*climate!$I240^2+BW$5*climate!$I240^6)*(M130/M$66)^$BW$1,-99)</f>
        <v>-1.4307044804605946</v>
      </c>
      <c r="BX130" s="8">
        <f>MAX((BX$3*climate!$M240+BX$4*climate!$M240^2+BX$5*climate!$M240^6)*(K130/K$66)^$BW$1,-99)</f>
        <v>1.2701792388999777</v>
      </c>
      <c r="BY130" s="8">
        <f>MAX((BY$3*climate!$M240+BY$4*climate!$M240^2+BY$5*climate!$M240^6)*(L130/L$66)^$BW$1,-99)</f>
        <v>-0.34450236496414549</v>
      </c>
      <c r="BZ130" s="8">
        <f>MAX((BZ$3*climate!$M240+BZ$4*climate!$M240^2+BZ$5*climate!$M240^6)*(M130/M$66)^$BW$1,-99)</f>
        <v>-1.430708445314133</v>
      </c>
      <c r="CA130" s="8">
        <f t="shared" si="152"/>
        <v>7.1444766393944439E-3</v>
      </c>
      <c r="CB130" s="8">
        <f t="shared" si="153"/>
        <v>1.0774274583905986E-3</v>
      </c>
      <c r="CC130" s="8">
        <f t="shared" si="154"/>
        <v>2.9035226904583695E-4</v>
      </c>
      <c r="CD130" s="8">
        <f>MAX((CD$3*climate!$I240+CD$4*climate!$I240^2+CD$5*climate!$I240^6)*(K130/K$66)^$BW$1,-99)</f>
        <v>1.0647030871356598</v>
      </c>
      <c r="CE130" s="8">
        <f>MAX((CE$3*climate!$I240+CE$4*climate!$I240^2+CE$5*climate!$I240^6)*(L130/L$66)^$BW$1,-99)</f>
        <v>-1.6591359104543114E-2</v>
      </c>
      <c r="CF130" s="8">
        <f>MAX((CF$3*climate!$I240+CF$4*climate!$I240^2+CF$5*climate!$I240^6)*(M130/M$66)^$BW$1,-99)</f>
        <v>-0.68728506246313914</v>
      </c>
      <c r="CG130" s="8">
        <f>MAX((CG$3*climate!$M240+CG$4*climate!$M240^2+CG$5*climate!$M240^6)*(K130/K$66)^$BW$1,-99)</f>
        <v>1.064701670795609</v>
      </c>
      <c r="CH130" s="8">
        <f>MAX((CH$3*climate!$M240+CH$4*climate!$M240^2+CH$5*climate!$M240^6)*(L130/L$66)^$BW$1,-99)</f>
        <v>-1.6593666160390413E-2</v>
      </c>
      <c r="CI130" s="8">
        <f>MAX((CI$3*climate!$M240+CI$4*climate!$M240^2+CI$5*climate!$M240^6)*(M130/M$66)^$BW$1,-99)</f>
        <v>-0.68728834803714112</v>
      </c>
      <c r="CJ130" s="8">
        <f t="shared" si="155"/>
        <v>2.5968099599007295E-4</v>
      </c>
      <c r="CK130" s="8">
        <f t="shared" si="156"/>
        <v>3.916136193366264E-5</v>
      </c>
      <c r="CL130" s="8">
        <f t="shared" si="157"/>
        <v>1.05534625164918E-5</v>
      </c>
    </row>
    <row r="131" spans="1:90">
      <c r="A131">
        <f t="shared" si="175"/>
        <v>2085</v>
      </c>
      <c r="B131" s="4">
        <f t="shared" ref="B131:B194" si="193">B130*(1+E131)</f>
        <v>1281.4564562148523</v>
      </c>
      <c r="C131" s="4">
        <f t="shared" ref="C131:C194" si="194">C130*(1+F131)</f>
        <v>3544.3950757981866</v>
      </c>
      <c r="D131" s="4">
        <f t="shared" ref="D131:D194" si="195">D130*(1+G131)</f>
        <v>6691.4825502113863</v>
      </c>
      <c r="E131" s="11">
        <f t="shared" si="176"/>
        <v>2.0818244993534981E-4</v>
      </c>
      <c r="F131" s="11">
        <f t="shared" si="177"/>
        <v>4.1735991715977425E-4</v>
      </c>
      <c r="G131" s="11">
        <f t="shared" si="178"/>
        <v>9.2145944013940161E-4</v>
      </c>
      <c r="H131" s="4">
        <f t="shared" ref="H131:H194" si="196">AR131</f>
        <v>130033.27409696461</v>
      </c>
      <c r="I131" s="4">
        <f t="shared" ref="I131:I194" si="197">AS131</f>
        <v>83276.195962142097</v>
      </c>
      <c r="J131" s="4">
        <f t="shared" ref="J131:J194" si="198">AT131</f>
        <v>20974.0585056622</v>
      </c>
      <c r="K131" s="4">
        <f t="shared" si="166"/>
        <v>101473.03364568081</v>
      </c>
      <c r="L131" s="4">
        <f t="shared" si="167"/>
        <v>23495.17877698455</v>
      </c>
      <c r="M131" s="4">
        <f t="shared" si="168"/>
        <v>3134.4411867291833</v>
      </c>
      <c r="N131" s="11">
        <f t="shared" si="179"/>
        <v>1.0094152427646996E-2</v>
      </c>
      <c r="O131" s="11">
        <f t="shared" si="180"/>
        <v>1.6274945395244877E-2</v>
      </c>
      <c r="P131" s="11">
        <f t="shared" si="181"/>
        <v>1.1741544288068839E-2</v>
      </c>
      <c r="Q131" s="4">
        <f t="shared" si="182"/>
        <v>6770.9223180820263</v>
      </c>
      <c r="R131" s="4">
        <f t="shared" si="183"/>
        <v>17637.431677041073</v>
      </c>
      <c r="S131" s="4">
        <f t="shared" si="184"/>
        <v>4980.5554310489406</v>
      </c>
      <c r="T131" s="4">
        <f t="shared" ref="T131:T194" si="199">T130*(1+W131)</f>
        <v>52.070690099158867</v>
      </c>
      <c r="U131" s="4">
        <f t="shared" ref="U131:U194" si="200">U130*(1+X131)</f>
        <v>211.79439662516722</v>
      </c>
      <c r="V131" s="4">
        <f t="shared" ref="V131:V194" si="201">V130*(1+Y131)</f>
        <v>237.46264604460697</v>
      </c>
      <c r="W131" s="11">
        <f t="shared" si="185"/>
        <v>-1.219247815263802E-2</v>
      </c>
      <c r="X131" s="11">
        <f t="shared" si="186"/>
        <v>-1.3228699347321071E-2</v>
      </c>
      <c r="Y131" s="11">
        <f t="shared" si="187"/>
        <v>-1.2203590333800474E-2</v>
      </c>
      <c r="Z131" s="4">
        <f t="shared" si="134"/>
        <v>10456.453486403356</v>
      </c>
      <c r="AA131" s="4">
        <f t="shared" ref="AA131:AA194" si="202">R130*AD131*(1-BF130)</f>
        <v>42023.786333725693</v>
      </c>
      <c r="AB131" s="4">
        <f t="shared" ref="AB131:AB194" si="203">S130*AE131*(1-BG130)</f>
        <v>8565.7577626846723</v>
      </c>
      <c r="AC131" s="12">
        <f t="shared" ref="AC131:AC194" si="204">AC130*(1+AF131)</f>
        <v>1.9714182053896603</v>
      </c>
      <c r="AD131" s="12">
        <f t="shared" ref="AD131:AD194" si="205">AD130*(1+AG131)</f>
        <v>3.5925531962785908</v>
      </c>
      <c r="AE131" s="12">
        <f t="shared" ref="AE131:AE194" si="206">AE130*(1+AH131)</f>
        <v>1.7636570318101503</v>
      </c>
      <c r="AF131" s="11">
        <f t="shared" si="188"/>
        <v>-2.9039671966837322E-3</v>
      </c>
      <c r="AG131" s="11">
        <f t="shared" si="189"/>
        <v>2.0567434751257441E-3</v>
      </c>
      <c r="AH131" s="11">
        <f t="shared" si="190"/>
        <v>8.257041531207765E-4</v>
      </c>
      <c r="AI131" s="1">
        <f t="shared" si="169"/>
        <v>233039.71107668307</v>
      </c>
      <c r="AJ131" s="1">
        <f t="shared" si="170"/>
        <v>140598.11203008611</v>
      </c>
      <c r="AK131" s="1">
        <f t="shared" si="171"/>
        <v>36637.720259633898</v>
      </c>
      <c r="AL131" s="17">
        <f t="shared" ref="AL131:AN146" si="207">AL130*(1+AO131)</f>
        <v>35.560748005147445</v>
      </c>
      <c r="AM131" s="17">
        <f t="shared" si="207"/>
        <v>11.420824014283422</v>
      </c>
      <c r="AN131" s="17">
        <f t="shared" si="207"/>
        <v>2.2634128717656079</v>
      </c>
      <c r="AO131" s="7">
        <f t="shared" si="191"/>
        <v>8.6006951636565174E-3</v>
      </c>
      <c r="AP131" s="7">
        <f t="shared" si="191"/>
        <v>1.3244424239649071E-2</v>
      </c>
      <c r="AQ131" s="7">
        <f t="shared" si="191"/>
        <v>9.5868452040340744E-3</v>
      </c>
      <c r="AR131" s="1">
        <f t="shared" ref="AR131:AR194" si="208">AL131*AI131^$AR$5*B131^(1-$AR$5)*(1-BI130+0.01*BU130)</f>
        <v>130033.27409696461</v>
      </c>
      <c r="AS131" s="1">
        <f t="shared" ref="AS131:AS194" si="209">AM131*AJ131^$AR$5*C131^(1-$AR$5)*(1-BJ130+0.01*BV130)</f>
        <v>83276.195962142097</v>
      </c>
      <c r="AT131" s="1">
        <f t="shared" ref="AT131:AT194" si="210">AN131*AK131^$AR$5*D131^(1-$AR$5)*(1-BK130+0.01*BW130)</f>
        <v>20974.0585056622</v>
      </c>
      <c r="AU131" s="1">
        <f t="shared" si="172"/>
        <v>26006.654819392923</v>
      </c>
      <c r="AV131" s="1">
        <f t="shared" si="173"/>
        <v>16655.23919242842</v>
      </c>
      <c r="AW131" s="1">
        <f t="shared" si="174"/>
        <v>4194.8117011324402</v>
      </c>
      <c r="AX131" s="1">
        <f t="shared" si="143"/>
        <v>81178.426916544646</v>
      </c>
      <c r="AY131" s="1">
        <f t="shared" si="144"/>
        <v>18796.143021587639</v>
      </c>
      <c r="AZ131" s="1">
        <f t="shared" si="145"/>
        <v>2507.5529493833469</v>
      </c>
      <c r="BA131" s="1">
        <f t="shared" si="146"/>
        <v>11.304404812483343</v>
      </c>
      <c r="BB131" s="1">
        <f t="shared" si="147"/>
        <v>9.8414069693439821</v>
      </c>
      <c r="BC131" s="1">
        <f t="shared" si="148"/>
        <v>7.8270626360172688</v>
      </c>
      <c r="BD131" s="1">
        <f t="shared" si="149"/>
        <v>14896.463715026563</v>
      </c>
      <c r="BE131">
        <f t="shared" si="135"/>
        <v>0.21822387218499145</v>
      </c>
      <c r="BF131">
        <f t="shared" si="136"/>
        <v>0.3346263841173937</v>
      </c>
      <c r="BG131">
        <f t="shared" si="137"/>
        <v>2.453676962688749E-2</v>
      </c>
      <c r="BH131">
        <f t="shared" si="150"/>
        <v>0.27117734359811679</v>
      </c>
      <c r="BI131">
        <f t="shared" si="151"/>
        <v>4.7621658391411486E-3</v>
      </c>
      <c r="BJ131">
        <f t="shared" si="151"/>
        <v>1.1197481694748152E-2</v>
      </c>
      <c r="BK131">
        <f t="shared" si="151"/>
        <v>6.0205306372294847E-5</v>
      </c>
      <c r="BL131">
        <f t="shared" si="140"/>
        <v>619.24001585624251</v>
      </c>
      <c r="BM131">
        <f t="shared" si="141"/>
        <v>932.4836798943461</v>
      </c>
      <c r="BN131">
        <f t="shared" si="142"/>
        <v>1.2627496182038294</v>
      </c>
      <c r="BO131">
        <f t="shared" si="192"/>
        <v>411.31853649458719</v>
      </c>
      <c r="BP131">
        <f t="shared" ref="BP131:BP194" si="211">2*BJ$5*BF131*AS131/AA131*1000</f>
        <v>132.62209224350286</v>
      </c>
      <c r="BQ131">
        <f t="shared" ref="BQ131:BQ194" si="212">2*BK$5*BG131*AT131/AB131*1000</f>
        <v>12.016114766546862</v>
      </c>
      <c r="BR131" s="7">
        <f t="shared" si="158"/>
        <v>1.2780801948141018E-2</v>
      </c>
      <c r="BS131" s="7">
        <f t="shared" si="138"/>
        <v>0.14641325444882955</v>
      </c>
      <c r="BT131" s="7">
        <f t="shared" si="139"/>
        <v>3.8966789806202391E-2</v>
      </c>
      <c r="BU131" s="8">
        <f>MAX((BU$3*climate!$I241+BU$4*climate!$I241^2+BU$5*climate!$I241^6)*(K131/K$66)^$BW$1,-99)</f>
        <v>1.1864363598699881</v>
      </c>
      <c r="BV131" s="8">
        <f>MAX((BV$3*climate!$I241+BV$4*climate!$I241^2+BV$5*climate!$I241^6)*(L131/L$66)^$BW$1,-99)</f>
        <v>-0.40768499454780455</v>
      </c>
      <c r="BW131" s="8">
        <f>MAX((BW$3*climate!$I241+BW$4*climate!$I241^2+BW$5*climate!$I241^6)*(M131/M$66)^$BW$1,-99)</f>
        <v>-1.4912574300532957</v>
      </c>
      <c r="BX131" s="8">
        <f>MAX((BX$3*climate!$M241+BX$4*climate!$M241^2+BX$5*climate!$M241^6)*(K131/K$66)^$BW$1,-99)</f>
        <v>1.1864313693251185</v>
      </c>
      <c r="BY131" s="8">
        <f>MAX((BY$3*climate!$M241+BY$4*climate!$M241^2+BY$5*climate!$M241^6)*(L131/L$66)^$BW$1,-99)</f>
        <v>-0.40768898569100875</v>
      </c>
      <c r="BZ131" s="8">
        <f>MAX((BZ$3*climate!$M241+BZ$4*climate!$M241^2+BZ$5*climate!$M241^6)*(M131/M$66)^$BW$1,-99)</f>
        <v>-1.491261423178627</v>
      </c>
      <c r="CA131" s="8">
        <f t="shared" si="152"/>
        <v>7.3268893323755382E-3</v>
      </c>
      <c r="CB131" s="8">
        <f t="shared" si="153"/>
        <v>1.0727537121395145E-3</v>
      </c>
      <c r="CC131" s="8">
        <f t="shared" si="154"/>
        <v>2.8550535654798414E-4</v>
      </c>
      <c r="CD131" s="8">
        <f>MAX((CD$3*climate!$I241+CD$4*climate!$I241^2+CD$5*climate!$I241^6)*(K131/K$66)^$BW$1,-99)</f>
        <v>1.0375281337310176</v>
      </c>
      <c r="CE131" s="8">
        <f>MAX((CE$3*climate!$I241+CE$4*climate!$I241^2+CE$5*climate!$I241^6)*(L131/L$66)^$BW$1,-99)</f>
        <v>-5.5217422098831667E-2</v>
      </c>
      <c r="CF131" s="8">
        <f>MAX((CF$3*climate!$I241+CF$4*climate!$I241^2+CF$5*climate!$I241^6)*(M131/M$66)^$BW$1,-99)</f>
        <v>-0.74000710552309157</v>
      </c>
      <c r="CG131" s="8">
        <f>MAX((CG$3*climate!$M241+CG$4*climate!$M241^2+CG$5*climate!$M241^6)*(K131/K$66)^$BW$1,-99)</f>
        <v>1.0375265368091622</v>
      </c>
      <c r="CH131" s="8">
        <f>MAX((CH$3*climate!$M241+CH$4*climate!$M241^2+CH$5*climate!$M241^6)*(L131/L$66)^$BW$1,-99)</f>
        <v>-5.5219875835517671E-2</v>
      </c>
      <c r="CI131" s="8">
        <f>MAX((CI$3*climate!$M241+CI$4*climate!$M241^2+CI$5*climate!$M241^6)*(M131/M$66)^$BW$1,-99)</f>
        <v>-0.74001054944486211</v>
      </c>
      <c r="CJ131" s="8">
        <f t="shared" si="155"/>
        <v>2.7965277109456144E-4</v>
      </c>
      <c r="CK131" s="8">
        <f t="shared" si="156"/>
        <v>4.0944872331588311E-5</v>
      </c>
      <c r="CL131" s="8">
        <f t="shared" si="157"/>
        <v>1.0897170749963808E-5</v>
      </c>
    </row>
    <row r="132" spans="1:90">
      <c r="A132">
        <f t="shared" si="175"/>
        <v>2086</v>
      </c>
      <c r="B132" s="4">
        <f t="shared" si="193"/>
        <v>1281.7098941221655</v>
      </c>
      <c r="C132" s="4">
        <f t="shared" si="194"/>
        <v>3545.8003998116424</v>
      </c>
      <c r="D132" s="4">
        <f t="shared" si="195"/>
        <v>6697.3401834875849</v>
      </c>
      <c r="E132" s="11">
        <f t="shared" si="176"/>
        <v>1.9777332743858232E-4</v>
      </c>
      <c r="F132" s="11">
        <f t="shared" si="177"/>
        <v>3.9649192130178552E-4</v>
      </c>
      <c r="G132" s="11">
        <f t="shared" si="178"/>
        <v>8.753864681324315E-4</v>
      </c>
      <c r="H132" s="4">
        <f t="shared" si="196"/>
        <v>131354.81186378622</v>
      </c>
      <c r="I132" s="4">
        <f t="shared" si="197"/>
        <v>84649.863442837275</v>
      </c>
      <c r="J132" s="4">
        <f t="shared" si="198"/>
        <v>21235.962820728793</v>
      </c>
      <c r="K132" s="4">
        <f t="shared" si="166"/>
        <v>102484.04296960683</v>
      </c>
      <c r="L132" s="4">
        <f t="shared" si="167"/>
        <v>23873.273703543491</v>
      </c>
      <c r="M132" s="4">
        <f t="shared" si="168"/>
        <v>3170.8054599177221</v>
      </c>
      <c r="N132" s="11">
        <f t="shared" si="179"/>
        <v>9.9633300356054555E-3</v>
      </c>
      <c r="O132" s="11">
        <f t="shared" si="180"/>
        <v>1.6092447312182845E-2</v>
      </c>
      <c r="P132" s="11">
        <f t="shared" si="181"/>
        <v>1.1601517151605956E-2</v>
      </c>
      <c r="Q132" s="4">
        <f t="shared" si="182"/>
        <v>6756.342373481044</v>
      </c>
      <c r="R132" s="4">
        <f t="shared" si="183"/>
        <v>17691.197778724123</v>
      </c>
      <c r="S132" s="4">
        <f t="shared" si="184"/>
        <v>4981.2082929097151</v>
      </c>
      <c r="T132" s="4">
        <f t="shared" si="199"/>
        <v>51.435819347732085</v>
      </c>
      <c r="U132" s="4">
        <f t="shared" si="200"/>
        <v>208.99263222876561</v>
      </c>
      <c r="V132" s="4">
        <f t="shared" si="201"/>
        <v>234.56474919269832</v>
      </c>
      <c r="W132" s="11">
        <f t="shared" si="185"/>
        <v>-1.219247815263802E-2</v>
      </c>
      <c r="X132" s="11">
        <f t="shared" si="186"/>
        <v>-1.3228699347321071E-2</v>
      </c>
      <c r="Y132" s="11">
        <f t="shared" si="187"/>
        <v>-1.2203590333800474E-2</v>
      </c>
      <c r="Z132" s="4">
        <f t="shared" ref="Z132:Z195" si="213">Q131*AC132*(1-BE131)</f>
        <v>10405.09349903311</v>
      </c>
      <c r="AA132" s="4">
        <f t="shared" si="202"/>
        <v>42247.055263527858</v>
      </c>
      <c r="AB132" s="4">
        <f t="shared" si="203"/>
        <v>8575.5358434855934</v>
      </c>
      <c r="AC132" s="12">
        <f t="shared" si="204"/>
        <v>1.9656932715902635</v>
      </c>
      <c r="AD132" s="12">
        <f t="shared" si="205"/>
        <v>3.599942156624079</v>
      </c>
      <c r="AE132" s="12">
        <f t="shared" si="206"/>
        <v>1.7651132907459965</v>
      </c>
      <c r="AF132" s="11">
        <f t="shared" si="188"/>
        <v>-2.9039671966837322E-3</v>
      </c>
      <c r="AG132" s="11">
        <f t="shared" si="189"/>
        <v>2.0567434751257441E-3</v>
      </c>
      <c r="AH132" s="11">
        <f t="shared" si="190"/>
        <v>8.257041531207765E-4</v>
      </c>
      <c r="AI132" s="1">
        <f t="shared" si="169"/>
        <v>235742.39478840769</v>
      </c>
      <c r="AJ132" s="1">
        <f t="shared" si="170"/>
        <v>143193.54001950592</v>
      </c>
      <c r="AK132" s="1">
        <f t="shared" si="171"/>
        <v>37168.759934802954</v>
      </c>
      <c r="AL132" s="17">
        <f t="shared" si="207"/>
        <v>35.863536686997485</v>
      </c>
      <c r="AM132" s="17">
        <f t="shared" si="207"/>
        <v>11.570573630310848</v>
      </c>
      <c r="AN132" s="17">
        <f t="shared" si="207"/>
        <v>2.2848948707116987</v>
      </c>
      <c r="AO132" s="7">
        <f t="shared" si="191"/>
        <v>8.5146882120199514E-3</v>
      </c>
      <c r="AP132" s="7">
        <f t="shared" si="191"/>
        <v>1.311197999725258E-2</v>
      </c>
      <c r="AQ132" s="7">
        <f t="shared" si="191"/>
        <v>9.4909767519937328E-3</v>
      </c>
      <c r="AR132" s="1">
        <f t="shared" si="208"/>
        <v>131354.81186378622</v>
      </c>
      <c r="AS132" s="1">
        <f t="shared" si="209"/>
        <v>84649.863442837275</v>
      </c>
      <c r="AT132" s="1">
        <f t="shared" si="210"/>
        <v>21235.962820728793</v>
      </c>
      <c r="AU132" s="1">
        <f t="shared" si="172"/>
        <v>26270.962372757247</v>
      </c>
      <c r="AV132" s="1">
        <f t="shared" si="173"/>
        <v>16929.972688567457</v>
      </c>
      <c r="AW132" s="1">
        <f t="shared" si="174"/>
        <v>4247.1925641457592</v>
      </c>
      <c r="AX132" s="1">
        <f t="shared" si="143"/>
        <v>81987.234375685453</v>
      </c>
      <c r="AY132" s="1">
        <f t="shared" si="144"/>
        <v>19098.618962834793</v>
      </c>
      <c r="AZ132" s="1">
        <f t="shared" si="145"/>
        <v>2536.6443679341778</v>
      </c>
      <c r="BA132" s="1">
        <f t="shared" si="146"/>
        <v>11.314318835781959</v>
      </c>
      <c r="BB132" s="1">
        <f t="shared" si="147"/>
        <v>9.8573713058098011</v>
      </c>
      <c r="BC132" s="1">
        <f t="shared" si="148"/>
        <v>7.8385973715842718</v>
      </c>
      <c r="BD132" s="1">
        <f t="shared" si="149"/>
        <v>14492.310678960554</v>
      </c>
      <c r="BE132">
        <f t="shared" ref="BE132:BE195" si="214">BE131</f>
        <v>0.21822387218499145</v>
      </c>
      <c r="BF132">
        <f t="shared" ref="BF132:BF195" si="215">BF131</f>
        <v>0.3346263841173937</v>
      </c>
      <c r="BG132">
        <f t="shared" ref="BG132:BG195" si="216">BG131</f>
        <v>2.453676962688749E-2</v>
      </c>
      <c r="BH132">
        <f t="shared" si="150"/>
        <v>0.27141374348207054</v>
      </c>
      <c r="BI132">
        <f t="shared" si="151"/>
        <v>4.7621658391411486E-3</v>
      </c>
      <c r="BJ132">
        <f t="shared" si="151"/>
        <v>1.1197481694748152E-2</v>
      </c>
      <c r="BK132">
        <f t="shared" si="151"/>
        <v>6.0205306372294847E-5</v>
      </c>
      <c r="BL132">
        <f t="shared" si="140"/>
        <v>625.53339786453523</v>
      </c>
      <c r="BM132">
        <f t="shared" si="141"/>
        <v>947.86529636410114</v>
      </c>
      <c r="BN132">
        <f t="shared" si="142"/>
        <v>1.2785176477326397</v>
      </c>
      <c r="BO132">
        <f t="shared" si="192"/>
        <v>416.57551724712374</v>
      </c>
      <c r="BP132">
        <f t="shared" si="211"/>
        <v>134.09728816939281</v>
      </c>
      <c r="BQ132">
        <f t="shared" si="212"/>
        <v>12.152288487796246</v>
      </c>
      <c r="BR132" s="7">
        <f t="shared" si="158"/>
        <v>1.262192686228869E-2</v>
      </c>
      <c r="BS132" s="7">
        <f t="shared" ref="BS132:BS195" si="217">BS131/(1+BS$5)</f>
        <v>0.14214879072701897</v>
      </c>
      <c r="BT132" s="7">
        <f t="shared" ref="BT132:BT195" si="218">BT131/(1+BT$5+BR131)</f>
        <v>3.7368150366216914E-2</v>
      </c>
      <c r="BU132" s="8">
        <f>MAX((BU$3*climate!$I242+BU$4*climate!$I242^2+BU$5*climate!$I242^6)*(K132/K$66)^$BW$1,-99)</f>
        <v>1.1013109206579905</v>
      </c>
      <c r="BV132" s="8">
        <f>MAX((BV$3*climate!$I242+BV$4*climate!$I242^2+BV$5*climate!$I242^6)*(L132/L$66)^$BW$1,-99)</f>
        <v>-0.47154723022084816</v>
      </c>
      <c r="BW132" s="8">
        <f>MAX((BW$3*climate!$I242+BW$4*climate!$I242^2+BW$5*climate!$I242^6)*(M132/M$66)^$BW$1,-99)</f>
        <v>-1.5524393470510955</v>
      </c>
      <c r="BX132" s="8">
        <f>MAX((BX$3*climate!$M242+BX$4*climate!$M242^2+BX$5*climate!$M242^6)*(K132/K$66)^$BW$1,-99)</f>
        <v>1.1013058546959704</v>
      </c>
      <c r="BY132" s="8">
        <f>MAX((BY$3*climate!$M242+BY$4*climate!$M242^2+BY$5*climate!$M242^6)*(L132/L$66)^$BW$1,-99)</f>
        <v>-0.47155125800055464</v>
      </c>
      <c r="BZ132" s="8">
        <f>MAX((BZ$3*climate!$M242+BZ$4*climate!$M242^2+BZ$5*climate!$M242^6)*(M132/M$66)^$BW$1,-99)</f>
        <v>-1.5524433672612687</v>
      </c>
      <c r="CA132" s="8">
        <f t="shared" si="152"/>
        <v>7.5081152182916531E-3</v>
      </c>
      <c r="CB132" s="8">
        <f t="shared" si="153"/>
        <v>1.0672694989192866E-3</v>
      </c>
      <c r="CC132" s="8">
        <f t="shared" si="154"/>
        <v>2.8056437844400402E-4</v>
      </c>
      <c r="CD132" s="8">
        <f>MAX((CD$3*climate!$I242+CD$4*climate!$I242^2+CD$5*climate!$I242^6)*(K132/K$66)^$BW$1,-99)</f>
        <v>1.0073422650568227</v>
      </c>
      <c r="CE132" s="8">
        <f>MAX((CE$3*climate!$I242+CE$4*climate!$I242^2+CE$5*climate!$I242^6)*(L132/L$66)^$BW$1,-99)</f>
        <v>-9.6299617457978604E-2</v>
      </c>
      <c r="CF132" s="8">
        <f>MAX((CF$3*climate!$I242+CF$4*climate!$I242^2+CF$5*climate!$I242^6)*(M132/M$66)^$BW$1,-99)</f>
        <v>-0.79547979415324921</v>
      </c>
      <c r="CG132" s="8">
        <f>MAX((CG$3*climate!$M242+CG$4*climate!$M242^2+CG$5*climate!$M242^6)*(K132/K$66)^$BW$1,-99)</f>
        <v>1.0073404818269585</v>
      </c>
      <c r="CH132" s="8">
        <f>MAX((CH$3*climate!$M242+CH$4*climate!$M242^2+CH$5*climate!$M242^6)*(L132/L$66)^$BW$1,-99)</f>
        <v>-9.630222191658494E-2</v>
      </c>
      <c r="CI132" s="8">
        <f>MAX((CI$3*climate!$M242+CI$4*climate!$M242^2+CI$5*climate!$M242^6)*(M132/M$66)^$BW$1,-99)</f>
        <v>-0.79548340083051006</v>
      </c>
      <c r="CJ132" s="8">
        <f t="shared" si="155"/>
        <v>3.0013722174844916E-4</v>
      </c>
      <c r="CK132" s="8">
        <f t="shared" si="156"/>
        <v>4.2664143123709184E-5</v>
      </c>
      <c r="CL132" s="8">
        <f t="shared" si="157"/>
        <v>1.1215572832794637E-5</v>
      </c>
    </row>
    <row r="133" spans="1:90">
      <c r="A133">
        <f t="shared" si="175"/>
        <v>2087</v>
      </c>
      <c r="B133" s="4">
        <f t="shared" si="193"/>
        <v>1281.9507077512083</v>
      </c>
      <c r="C133" s="4">
        <f t="shared" si="194"/>
        <v>3547.1359869640628</v>
      </c>
      <c r="D133" s="4">
        <f t="shared" si="195"/>
        <v>6702.9098064082345</v>
      </c>
      <c r="E133" s="11">
        <f t="shared" si="176"/>
        <v>1.8788466106665319E-4</v>
      </c>
      <c r="F133" s="11">
        <f t="shared" si="177"/>
        <v>3.7666732523669621E-4</v>
      </c>
      <c r="G133" s="11">
        <f t="shared" si="178"/>
        <v>8.3161714472580989E-4</v>
      </c>
      <c r="H133" s="4">
        <f t="shared" si="196"/>
        <v>132671.46899003416</v>
      </c>
      <c r="I133" s="4">
        <f t="shared" si="197"/>
        <v>86029.202705731077</v>
      </c>
      <c r="J133" s="4">
        <f t="shared" si="198"/>
        <v>21497.258233857439</v>
      </c>
      <c r="K133" s="4">
        <f t="shared" si="166"/>
        <v>103491.86453726119</v>
      </c>
      <c r="L133" s="4">
        <f t="shared" si="167"/>
        <v>24253.14479678635</v>
      </c>
      <c r="M133" s="4">
        <f t="shared" si="168"/>
        <v>3207.1531401638808</v>
      </c>
      <c r="N133" s="11">
        <f t="shared" si="179"/>
        <v>9.8339364690485098E-3</v>
      </c>
      <c r="O133" s="11">
        <f t="shared" si="180"/>
        <v>1.5911981656142826E-2</v>
      </c>
      <c r="P133" s="11">
        <f t="shared" si="181"/>
        <v>1.1463232514776101E-2</v>
      </c>
      <c r="Q133" s="4">
        <f t="shared" si="182"/>
        <v>6740.863439469158</v>
      </c>
      <c r="R133" s="4">
        <f t="shared" si="183"/>
        <v>17741.624525281753</v>
      </c>
      <c r="S133" s="4">
        <f t="shared" si="184"/>
        <v>4980.9623940722349</v>
      </c>
      <c r="T133" s="4">
        <f t="shared" si="199"/>
        <v>50.808689244071829</v>
      </c>
      <c r="U133" s="4">
        <f t="shared" si="200"/>
        <v>206.22793153120602</v>
      </c>
      <c r="V133" s="4">
        <f t="shared" si="201"/>
        <v>231.70221708679998</v>
      </c>
      <c r="W133" s="11">
        <f t="shared" si="185"/>
        <v>-1.219247815263802E-2</v>
      </c>
      <c r="X133" s="11">
        <f t="shared" si="186"/>
        <v>-1.3228699347321071E-2</v>
      </c>
      <c r="Y133" s="11">
        <f t="shared" si="187"/>
        <v>-1.2203590333800474E-2</v>
      </c>
      <c r="Z133" s="4">
        <f t="shared" si="213"/>
        <v>10352.537045068701</v>
      </c>
      <c r="AA133" s="4">
        <f t="shared" si="202"/>
        <v>42462.997793594237</v>
      </c>
      <c r="AB133" s="4">
        <f t="shared" si="203"/>
        <v>8583.7417268044464</v>
      </c>
      <c r="AC133" s="12">
        <f t="shared" si="204"/>
        <v>1.9599849628108235</v>
      </c>
      <c r="AD133" s="12">
        <f t="shared" si="205"/>
        <v>3.6073463141655457</v>
      </c>
      <c r="AE133" s="12">
        <f t="shared" si="206"/>
        <v>1.7665707521208942</v>
      </c>
      <c r="AF133" s="11">
        <f t="shared" si="188"/>
        <v>-2.9039671966837322E-3</v>
      </c>
      <c r="AG133" s="11">
        <f t="shared" si="189"/>
        <v>2.0567434751257441E-3</v>
      </c>
      <c r="AH133" s="11">
        <f t="shared" si="190"/>
        <v>8.257041531207765E-4</v>
      </c>
      <c r="AI133" s="1">
        <f t="shared" si="169"/>
        <v>238439.1176823242</v>
      </c>
      <c r="AJ133" s="1">
        <f t="shared" si="170"/>
        <v>145804.15870612278</v>
      </c>
      <c r="AK133" s="1">
        <f t="shared" si="171"/>
        <v>37699.076505468416</v>
      </c>
      <c r="AL133" s="17">
        <f t="shared" si="207"/>
        <v>36.165849851736908</v>
      </c>
      <c r="AM133" s="17">
        <f t="shared" si="207"/>
        <v>11.720769629008249</v>
      </c>
      <c r="AN133" s="17">
        <f t="shared" si="207"/>
        <v>2.3063638959693864</v>
      </c>
      <c r="AO133" s="7">
        <f t="shared" si="191"/>
        <v>8.4295413298997521E-3</v>
      </c>
      <c r="AP133" s="7">
        <f t="shared" si="191"/>
        <v>1.2980860197280054E-2</v>
      </c>
      <c r="AQ133" s="7">
        <f t="shared" si="191"/>
        <v>9.3960669844737957E-3</v>
      </c>
      <c r="AR133" s="1">
        <f t="shared" si="208"/>
        <v>132671.46899003416</v>
      </c>
      <c r="AS133" s="1">
        <f t="shared" si="209"/>
        <v>86029.202705731077</v>
      </c>
      <c r="AT133" s="1">
        <f t="shared" si="210"/>
        <v>21497.258233857439</v>
      </c>
      <c r="AU133" s="1">
        <f t="shared" si="172"/>
        <v>26534.293798006835</v>
      </c>
      <c r="AV133" s="1">
        <f t="shared" si="173"/>
        <v>17205.840541146215</v>
      </c>
      <c r="AW133" s="1">
        <f t="shared" si="174"/>
        <v>4299.4516467714884</v>
      </c>
      <c r="AX133" s="1">
        <f t="shared" si="143"/>
        <v>82793.491629808952</v>
      </c>
      <c r="AY133" s="1">
        <f t="shared" si="144"/>
        <v>19402.51583742908</v>
      </c>
      <c r="AZ133" s="1">
        <f t="shared" si="145"/>
        <v>2565.7225121311044</v>
      </c>
      <c r="BA133" s="1">
        <f t="shared" si="146"/>
        <v>11.32410473377921</v>
      </c>
      <c r="BB133" s="1">
        <f t="shared" si="147"/>
        <v>9.8731580189850963</v>
      </c>
      <c r="BC133" s="1">
        <f t="shared" si="148"/>
        <v>7.8499953990829159</v>
      </c>
      <c r="BD133" s="1">
        <f t="shared" si="149"/>
        <v>14098.425998998426</v>
      </c>
      <c r="BE133">
        <f t="shared" si="214"/>
        <v>0.21822387218499145</v>
      </c>
      <c r="BF133">
        <f t="shared" si="215"/>
        <v>0.3346263841173937</v>
      </c>
      <c r="BG133">
        <f t="shared" si="216"/>
        <v>2.453676962688749E-2</v>
      </c>
      <c r="BH133">
        <f t="shared" si="150"/>
        <v>0.27164859844679029</v>
      </c>
      <c r="BI133">
        <f t="shared" si="151"/>
        <v>4.7621658391411486E-3</v>
      </c>
      <c r="BJ133">
        <f t="shared" si="151"/>
        <v>1.1197481694748152E-2</v>
      </c>
      <c r="BK133">
        <f t="shared" si="151"/>
        <v>6.0205306372294847E-5</v>
      </c>
      <c r="BL133">
        <f t="shared" si="140"/>
        <v>631.80353745301488</v>
      </c>
      <c r="BM133">
        <f t="shared" si="141"/>
        <v>963.31042251120186</v>
      </c>
      <c r="BN133">
        <f t="shared" si="142"/>
        <v>1.2942490181337252</v>
      </c>
      <c r="BO133">
        <f t="shared" si="192"/>
        <v>421.83350295843701</v>
      </c>
      <c r="BP133">
        <f t="shared" si="211"/>
        <v>135.58930139531438</v>
      </c>
      <c r="BQ133">
        <f t="shared" si="212"/>
        <v>12.290054609791664</v>
      </c>
      <c r="BR133" s="7">
        <f t="shared" si="158"/>
        <v>1.24653677616684E-2</v>
      </c>
      <c r="BS133" s="7">
        <f t="shared" si="217"/>
        <v>0.13800853468642618</v>
      </c>
      <c r="BT133" s="7">
        <f t="shared" si="218"/>
        <v>3.5840556776581739E-2</v>
      </c>
      <c r="BU133" s="8">
        <f>MAX((BU$3*climate!$I243+BU$4*climate!$I243^2+BU$5*climate!$I243^6)*(K133/K$66)^$BW$1,-99)</f>
        <v>1.014832480017877</v>
      </c>
      <c r="BV133" s="8">
        <f>MAX((BV$3*climate!$I243+BV$4*climate!$I243^2+BV$5*climate!$I243^6)*(L133/L$66)^$BW$1,-99)</f>
        <v>-0.53606684935619775</v>
      </c>
      <c r="BW133" s="8">
        <f>MAX((BW$3*climate!$I243+BW$4*climate!$I243^2+BW$5*climate!$I243^6)*(M133/M$66)^$BW$1,-99)</f>
        <v>-1.6142345977964989</v>
      </c>
      <c r="BX133" s="8">
        <f>MAX((BX$3*climate!$M243+BX$4*climate!$M243^2+BX$5*climate!$M243^6)*(K133/K$66)^$BW$1,-99)</f>
        <v>1.0148273408074184</v>
      </c>
      <c r="BY133" s="8">
        <f>MAX((BY$3*climate!$M243+BY$4*climate!$M243^2+BY$5*climate!$M243^6)*(L133/L$66)^$BW$1,-99)</f>
        <v>-0.53607091229790926</v>
      </c>
      <c r="BZ133" s="8">
        <f>MAX((BZ$3*climate!$M243+BZ$4*climate!$M243^2+BZ$5*climate!$M243^6)*(M133/M$66)^$BW$1,-99)</f>
        <v>-1.614238643928408</v>
      </c>
      <c r="CA133" s="8">
        <f t="shared" si="152"/>
        <v>7.6880734347932796E-3</v>
      </c>
      <c r="CB133" s="8">
        <f t="shared" si="153"/>
        <v>1.0610197492974601E-3</v>
      </c>
      <c r="CC133" s="8">
        <f t="shared" si="154"/>
        <v>2.7554483244223831E-4</v>
      </c>
      <c r="CD133" s="8">
        <f>MAX((CD$3*climate!$I243+CD$4*climate!$I243^2+CD$5*climate!$I243^6)*(K133/K$66)^$BW$1,-99)</f>
        <v>0.974029960320977</v>
      </c>
      <c r="CE133" s="8">
        <f>MAX((CE$3*climate!$I243+CE$4*climate!$I243^2+CE$5*climate!$I243^6)*(L133/L$66)^$BW$1,-99)</f>
        <v>-0.13991897176335624</v>
      </c>
      <c r="CF133" s="8">
        <f>MAX((CF$3*climate!$I243+CF$4*climate!$I243^2+CF$5*climate!$I243^6)*(M133/M$66)^$BW$1,-99)</f>
        <v>-0.85379329131386439</v>
      </c>
      <c r="CG133" s="8">
        <f>MAX((CG$3*climate!$M243+CG$4*climate!$M243^2+CG$5*climate!$M243^6)*(K133/K$66)^$BW$1,-99)</f>
        <v>0.97402798505933186</v>
      </c>
      <c r="CH133" s="8">
        <f>MAX((CH$3*climate!$M243+CH$4*climate!$M243^2+CH$5*climate!$M243^6)*(L133/L$66)^$BW$1,-99)</f>
        <v>-0.13992173097628691</v>
      </c>
      <c r="CI133" s="8">
        <f>MAX((CI$3*climate!$M243+CI$4*climate!$M243^2+CI$5*climate!$M243^6)*(M133/M$66)^$BW$1,-99)</f>
        <v>-0.85379706516072895</v>
      </c>
      <c r="CJ133" s="8">
        <f t="shared" si="155"/>
        <v>3.2112358320468917E-4</v>
      </c>
      <c r="CK133" s="8">
        <f t="shared" si="156"/>
        <v>4.431779517133381E-5</v>
      </c>
      <c r="CL133" s="8">
        <f t="shared" si="157"/>
        <v>1.1509248016147033E-5</v>
      </c>
    </row>
    <row r="134" spans="1:90">
      <c r="A134">
        <f t="shared" si="175"/>
        <v>2088</v>
      </c>
      <c r="B134" s="4">
        <f t="shared" si="193"/>
        <v>1282.1795236817268</v>
      </c>
      <c r="C134" s="4">
        <f t="shared" si="194"/>
        <v>3548.4052726773007</v>
      </c>
      <c r="D134" s="4">
        <f t="shared" si="195"/>
        <v>6708.2053483870668</v>
      </c>
      <c r="E134" s="11">
        <f t="shared" si="176"/>
        <v>1.7849042801332051E-4</v>
      </c>
      <c r="F134" s="11">
        <f t="shared" si="177"/>
        <v>3.5783395897486138E-4</v>
      </c>
      <c r="G134" s="11">
        <f t="shared" si="178"/>
        <v>7.9003628748951932E-4</v>
      </c>
      <c r="H134" s="4">
        <f t="shared" si="196"/>
        <v>133983.08415891777</v>
      </c>
      <c r="I134" s="4">
        <f t="shared" si="197"/>
        <v>87414.014405113383</v>
      </c>
      <c r="J134" s="4">
        <f t="shared" si="198"/>
        <v>21757.926565980535</v>
      </c>
      <c r="K134" s="4">
        <f t="shared" si="166"/>
        <v>104496.3530334588</v>
      </c>
      <c r="L134" s="4">
        <f t="shared" si="167"/>
        <v>24634.732418588363</v>
      </c>
      <c r="M134" s="4">
        <f t="shared" si="168"/>
        <v>3243.4795054704241</v>
      </c>
      <c r="N134" s="11">
        <f t="shared" si="179"/>
        <v>9.7059657847400338E-3</v>
      </c>
      <c r="O134" s="11">
        <f t="shared" si="180"/>
        <v>1.5733531671842105E-2</v>
      </c>
      <c r="P134" s="11">
        <f t="shared" si="181"/>
        <v>1.1326670015104678E-2</v>
      </c>
      <c r="Q134" s="4">
        <f t="shared" si="182"/>
        <v>6724.5045323841405</v>
      </c>
      <c r="R134" s="4">
        <f t="shared" si="183"/>
        <v>17788.73481822063</v>
      </c>
      <c r="S134" s="4">
        <f t="shared" si="184"/>
        <v>4979.8371345253918</v>
      </c>
      <c r="T134" s="4">
        <f t="shared" si="199"/>
        <v>50.189205410499312</v>
      </c>
      <c r="U134" s="4">
        <f t="shared" si="200"/>
        <v>203.49980422795977</v>
      </c>
      <c r="V134" s="4">
        <f t="shared" si="201"/>
        <v>228.87461815003937</v>
      </c>
      <c r="W134" s="11">
        <f t="shared" si="185"/>
        <v>-1.219247815263802E-2</v>
      </c>
      <c r="X134" s="11">
        <f t="shared" si="186"/>
        <v>-1.3228699347321071E-2</v>
      </c>
      <c r="Y134" s="11">
        <f t="shared" si="187"/>
        <v>-1.2203590333800474E-2</v>
      </c>
      <c r="Z134" s="4">
        <f t="shared" si="213"/>
        <v>10298.824595305186</v>
      </c>
      <c r="AA134" s="4">
        <f t="shared" si="202"/>
        <v>42671.618171365109</v>
      </c>
      <c r="AB134" s="4">
        <f t="shared" si="203"/>
        <v>8590.4052691364304</v>
      </c>
      <c r="AC134" s="12">
        <f t="shared" si="204"/>
        <v>1.9542932307728273</v>
      </c>
      <c r="AD134" s="12">
        <f t="shared" si="205"/>
        <v>3.6147657001597246</v>
      </c>
      <c r="AE134" s="12">
        <f t="shared" si="206"/>
        <v>1.7680294169277022</v>
      </c>
      <c r="AF134" s="11">
        <f t="shared" si="188"/>
        <v>-2.9039671966837322E-3</v>
      </c>
      <c r="AG134" s="11">
        <f t="shared" si="189"/>
        <v>2.0567434751257441E-3</v>
      </c>
      <c r="AH134" s="11">
        <f t="shared" si="190"/>
        <v>8.257041531207765E-4</v>
      </c>
      <c r="AI134" s="1">
        <f t="shared" si="169"/>
        <v>241129.49971209862</v>
      </c>
      <c r="AJ134" s="1">
        <f t="shared" si="170"/>
        <v>148429.58337665669</v>
      </c>
      <c r="AK134" s="1">
        <f t="shared" si="171"/>
        <v>38228.620501693062</v>
      </c>
      <c r="AL134" s="17">
        <f t="shared" si="207"/>
        <v>36.467662762532512</v>
      </c>
      <c r="AM134" s="17">
        <f t="shared" si="207"/>
        <v>11.871393844247345</v>
      </c>
      <c r="AN134" s="17">
        <f t="shared" si="207"/>
        <v>2.3278179381299156</v>
      </c>
      <c r="AO134" s="7">
        <f t="shared" si="191"/>
        <v>8.3452459166007548E-3</v>
      </c>
      <c r="AP134" s="7">
        <f t="shared" si="191"/>
        <v>1.2851051595307254E-2</v>
      </c>
      <c r="AQ134" s="7">
        <f t="shared" si="191"/>
        <v>9.3021063146290581E-3</v>
      </c>
      <c r="AR134" s="1">
        <f t="shared" si="208"/>
        <v>133983.08415891777</v>
      </c>
      <c r="AS134" s="1">
        <f t="shared" si="209"/>
        <v>87414.014405113383</v>
      </c>
      <c r="AT134" s="1">
        <f t="shared" si="210"/>
        <v>21757.926565980535</v>
      </c>
      <c r="AU134" s="1">
        <f t="shared" si="172"/>
        <v>26796.616831783555</v>
      </c>
      <c r="AV134" s="1">
        <f t="shared" si="173"/>
        <v>17482.802881022679</v>
      </c>
      <c r="AW134" s="1">
        <f t="shared" si="174"/>
        <v>4351.5853131961076</v>
      </c>
      <c r="AX134" s="1">
        <f t="shared" si="143"/>
        <v>83597.08242676704</v>
      </c>
      <c r="AY134" s="1">
        <f t="shared" si="144"/>
        <v>19707.785934870688</v>
      </c>
      <c r="AZ134" s="1">
        <f t="shared" si="145"/>
        <v>2594.7836043763386</v>
      </c>
      <c r="BA134" s="1">
        <f t="shared" si="146"/>
        <v>11.333763899262451</v>
      </c>
      <c r="BB134" s="1">
        <f t="shared" si="147"/>
        <v>9.8887690617655437</v>
      </c>
      <c r="BC134" s="1">
        <f t="shared" si="148"/>
        <v>7.8612584026725445</v>
      </c>
      <c r="BD134" s="1">
        <f t="shared" si="149"/>
        <v>13714.593570641313</v>
      </c>
      <c r="BE134">
        <f t="shared" si="214"/>
        <v>0.21822387218499145</v>
      </c>
      <c r="BF134">
        <f t="shared" si="215"/>
        <v>0.3346263841173937</v>
      </c>
      <c r="BG134">
        <f t="shared" si="216"/>
        <v>2.453676962688749E-2</v>
      </c>
      <c r="BH134">
        <f t="shared" si="150"/>
        <v>0.27188188604254937</v>
      </c>
      <c r="BI134">
        <f t="shared" si="151"/>
        <v>4.7621658391411486E-3</v>
      </c>
      <c r="BJ134">
        <f t="shared" si="151"/>
        <v>1.1197481694748152E-2</v>
      </c>
      <c r="BK134">
        <f t="shared" si="151"/>
        <v>6.0205306372294847E-5</v>
      </c>
      <c r="BL134">
        <f t="shared" ref="BL134:BL197" si="219">BI134*AR134</f>
        <v>638.04966640437181</v>
      </c>
      <c r="BM134">
        <f t="shared" ref="BM134:BM197" si="220">BJ134*AS134</f>
        <v>978.81682616570833</v>
      </c>
      <c r="BN134">
        <f t="shared" ref="BN134:BN197" si="221">BK134*AT134</f>
        <v>1.3099426349307512</v>
      </c>
      <c r="BO134">
        <f t="shared" si="192"/>
        <v>427.09181270700674</v>
      </c>
      <c r="BP134">
        <f t="shared" si="211"/>
        <v>137.09831881275053</v>
      </c>
      <c r="BQ134">
        <f t="shared" si="212"/>
        <v>12.429430625963191</v>
      </c>
      <c r="BR134" s="7">
        <f t="shared" si="158"/>
        <v>1.2311076957471911E-2</v>
      </c>
      <c r="BS134" s="7">
        <f t="shared" si="217"/>
        <v>0.13398886862759823</v>
      </c>
      <c r="BT134" s="7">
        <f t="shared" si="218"/>
        <v>3.4380573096194897E-2</v>
      </c>
      <c r="BU134" s="8">
        <f>MAX((BU$3*climate!$I244+BU$4*climate!$I244^2+BU$5*climate!$I244^6)*(K134/K$66)^$BW$1,-99)</f>
        <v>0.92702636101115388</v>
      </c>
      <c r="BV134" s="8">
        <f>MAX((BV$3*climate!$I244+BV$4*climate!$I244^2+BV$5*climate!$I244^6)*(L134/L$66)^$BW$1,-99)</f>
        <v>-0.60122528594556324</v>
      </c>
      <c r="BW134" s="8">
        <f>MAX((BW$3*climate!$I244+BW$4*climate!$I244^2+BW$5*climate!$I244^6)*(M134/M$66)^$BW$1,-99)</f>
        <v>-1.6766272357631549</v>
      </c>
      <c r="BX134" s="8">
        <f>MAX((BX$3*climate!$M244+BX$4*climate!$M244^2+BX$5*climate!$M244^6)*(K134/K$66)^$BW$1,-99)</f>
        <v>0.92702115069622038</v>
      </c>
      <c r="BY134" s="8">
        <f>MAX((BY$3*climate!$M244+BY$4*climate!$M244^2+BY$5*climate!$M244^6)*(L134/L$66)^$BW$1,-99)</f>
        <v>-0.60122938260343317</v>
      </c>
      <c r="BZ134" s="8">
        <f>MAX((BZ$3*climate!$M244+BZ$4*climate!$M244^2+BZ$5*climate!$M244^6)*(M134/M$66)^$BW$1,-99)</f>
        <v>-1.6766313066776823</v>
      </c>
      <c r="CA134" s="8">
        <f t="shared" si="152"/>
        <v>7.8666872357500469E-3</v>
      </c>
      <c r="CB134" s="8">
        <f t="shared" si="153"/>
        <v>1.0540485225653169E-3</v>
      </c>
      <c r="CC134" s="8">
        <f t="shared" si="154"/>
        <v>2.7046121553360789E-4</v>
      </c>
      <c r="CD134" s="8">
        <f>MAX((CD$3*climate!$I244+CD$4*climate!$I244^2+CD$5*climate!$I244^6)*(K134/K$66)^$BW$1,-99)</f>
        <v>0.93747504798891423</v>
      </c>
      <c r="CE134" s="8">
        <f>MAX((CE$3*climate!$I244+CE$4*climate!$I244^2+CE$5*climate!$I244^6)*(L134/L$66)^$BW$1,-99)</f>
        <v>-0.1861566393591631</v>
      </c>
      <c r="CF134" s="8">
        <f>MAX((CF$3*climate!$I244+CF$4*climate!$I244^2+CF$5*climate!$I244^6)*(M134/M$66)^$BW$1,-99)</f>
        <v>-0.91503809545008918</v>
      </c>
      <c r="CG134" s="8">
        <f>MAX((CG$3*climate!$M244+CG$4*climate!$M244^2+CG$5*climate!$M244^6)*(K134/K$66)^$BW$1,-99)</f>
        <v>0.93747287497862553</v>
      </c>
      <c r="CH134" s="8">
        <f>MAX((CH$3*climate!$M244+CH$4*climate!$M244^2+CH$5*climate!$M244^6)*(L134/L$66)^$BW$1,-99)</f>
        <v>-0.18615955734656878</v>
      </c>
      <c r="CI134" s="8">
        <f>MAX((CI$3*climate!$M244+CI$4*climate!$M244^2+CI$5*climate!$M244^6)*(M134/M$66)^$BW$1,-99)</f>
        <v>-0.91504204088290775</v>
      </c>
      <c r="CJ134" s="8">
        <f t="shared" si="155"/>
        <v>3.426003039699791E-4</v>
      </c>
      <c r="CK134" s="8">
        <f t="shared" si="156"/>
        <v>4.590462712040875E-5</v>
      </c>
      <c r="CL134" s="8">
        <f t="shared" si="157"/>
        <v>1.1778794793418457E-5</v>
      </c>
    </row>
    <row r="135" spans="1:90">
      <c r="A135">
        <f t="shared" si="175"/>
        <v>2089</v>
      </c>
      <c r="B135" s="4">
        <f t="shared" si="193"/>
        <v>1282.3969376150999</v>
      </c>
      <c r="C135" s="4">
        <f t="shared" si="194"/>
        <v>3549.6115255887316</v>
      </c>
      <c r="D135" s="4">
        <f t="shared" si="195"/>
        <v>6713.2400877537666</v>
      </c>
      <c r="E135" s="11">
        <f t="shared" si="176"/>
        <v>1.6956590661265449E-4</v>
      </c>
      <c r="F135" s="11">
        <f t="shared" si="177"/>
        <v>3.3994226102611829E-4</v>
      </c>
      <c r="G135" s="11">
        <f t="shared" si="178"/>
        <v>7.5053447311504331E-4</v>
      </c>
      <c r="H135" s="4">
        <f t="shared" si="196"/>
        <v>135289.49992216931</v>
      </c>
      <c r="I135" s="4">
        <f t="shared" si="197"/>
        <v>88804.099275069515</v>
      </c>
      <c r="J135" s="4">
        <f t="shared" si="198"/>
        <v>22017.949972661114</v>
      </c>
      <c r="K135" s="4">
        <f t="shared" si="166"/>
        <v>105497.36665292573</v>
      </c>
      <c r="L135" s="4">
        <f t="shared" si="167"/>
        <v>25017.976934909981</v>
      </c>
      <c r="M135" s="4">
        <f t="shared" si="168"/>
        <v>3279.7799102740364</v>
      </c>
      <c r="N135" s="11">
        <f t="shared" si="179"/>
        <v>9.5794120120766824E-3</v>
      </c>
      <c r="O135" s="11">
        <f t="shared" si="180"/>
        <v>1.5557080540174129E-2</v>
      </c>
      <c r="P135" s="11">
        <f t="shared" si="181"/>
        <v>1.119180951887877E-2</v>
      </c>
      <c r="Q135" s="4">
        <f t="shared" si="182"/>
        <v>6707.2846908483934</v>
      </c>
      <c r="R135" s="4">
        <f t="shared" si="183"/>
        <v>17832.552831523317</v>
      </c>
      <c r="S135" s="4">
        <f t="shared" si="184"/>
        <v>4977.8517308034689</v>
      </c>
      <c r="T135" s="4">
        <f t="shared" si="199"/>
        <v>49.577274620033535</v>
      </c>
      <c r="U135" s="4">
        <f t="shared" si="200"/>
        <v>200.80776650058939</v>
      </c>
      <c r="V135" s="4">
        <f t="shared" si="201"/>
        <v>226.08152607233129</v>
      </c>
      <c r="W135" s="11">
        <f t="shared" si="185"/>
        <v>-1.219247815263802E-2</v>
      </c>
      <c r="X135" s="11">
        <f t="shared" si="186"/>
        <v>-1.3228699347321071E-2</v>
      </c>
      <c r="Y135" s="11">
        <f t="shared" si="187"/>
        <v>-1.2203590333800474E-2</v>
      </c>
      <c r="Z135" s="4">
        <f t="shared" si="213"/>
        <v>10243.996264647982</v>
      </c>
      <c r="AA135" s="4">
        <f t="shared" si="202"/>
        <v>42872.924039904727</v>
      </c>
      <c r="AB135" s="4">
        <f t="shared" si="203"/>
        <v>8595.5561237455895</v>
      </c>
      <c r="AC135" s="12">
        <f t="shared" si="204"/>
        <v>1.9486180273379621</v>
      </c>
      <c r="AD135" s="12">
        <f t="shared" si="205"/>
        <v>3.6222003459276366</v>
      </c>
      <c r="AE135" s="12">
        <f t="shared" si="206"/>
        <v>1.769489286160099</v>
      </c>
      <c r="AF135" s="11">
        <f t="shared" si="188"/>
        <v>-2.9039671966837322E-3</v>
      </c>
      <c r="AG135" s="11">
        <f t="shared" si="189"/>
        <v>2.0567434751257441E-3</v>
      </c>
      <c r="AH135" s="11">
        <f t="shared" si="190"/>
        <v>8.257041531207765E-4</v>
      </c>
      <c r="AI135" s="1">
        <f t="shared" si="169"/>
        <v>243813.16657267231</v>
      </c>
      <c r="AJ135" s="1">
        <f t="shared" si="170"/>
        <v>151069.42792001372</v>
      </c>
      <c r="AK135" s="1">
        <f t="shared" si="171"/>
        <v>38757.343764719859</v>
      </c>
      <c r="AL135" s="17">
        <f t="shared" si="207"/>
        <v>36.768951060151942</v>
      </c>
      <c r="AM135" s="17">
        <f t="shared" si="207"/>
        <v>12.022428140099974</v>
      </c>
      <c r="AN135" s="17">
        <f t="shared" si="207"/>
        <v>2.349255011972085</v>
      </c>
      <c r="AO135" s="7">
        <f t="shared" si="191"/>
        <v>8.261793457434748E-3</v>
      </c>
      <c r="AP135" s="7">
        <f t="shared" si="191"/>
        <v>1.2722541079354182E-2</v>
      </c>
      <c r="AQ135" s="7">
        <f t="shared" si="191"/>
        <v>9.2090852514827674E-3</v>
      </c>
      <c r="AR135" s="1">
        <f t="shared" si="208"/>
        <v>135289.49992216931</v>
      </c>
      <c r="AS135" s="1">
        <f t="shared" si="209"/>
        <v>88804.099275069515</v>
      </c>
      <c r="AT135" s="1">
        <f t="shared" si="210"/>
        <v>22017.949972661114</v>
      </c>
      <c r="AU135" s="1">
        <f t="shared" si="172"/>
        <v>27057.899984433865</v>
      </c>
      <c r="AV135" s="1">
        <f t="shared" si="173"/>
        <v>17760.819855013902</v>
      </c>
      <c r="AW135" s="1">
        <f t="shared" si="174"/>
        <v>4403.5899945322226</v>
      </c>
      <c r="AX135" s="1">
        <f t="shared" ref="AX135:AX198" si="222">(AR135-AU135)/B135*1000</f>
        <v>84397.893322340577</v>
      </c>
      <c r="AY135" s="1">
        <f t="shared" ref="AY135:AY198" si="223">(AS135-AV135)/C135*1000</f>
        <v>20014.381547927984</v>
      </c>
      <c r="AZ135" s="1">
        <f t="shared" ref="AZ135:AZ198" si="224">(AT135-AW135)/D135*1000</f>
        <v>2623.8239282192294</v>
      </c>
      <c r="BA135" s="1">
        <f t="shared" ref="BA135:BA198" si="225">LN(AX135)</f>
        <v>11.343297719636752</v>
      </c>
      <c r="BB135" s="1">
        <f t="shared" ref="BB135:BB198" si="226">LN(AY135)</f>
        <v>9.9042063715202477</v>
      </c>
      <c r="BC135" s="1">
        <f t="shared" ref="BC135:BC198" si="227">LN(AZ135)</f>
        <v>7.8723880472864307</v>
      </c>
      <c r="BD135" s="1">
        <f t="shared" ref="BD135:BD198" si="228">SUMPRODUCT(BA135:BC135,B135:D135)*BS135</f>
        <v>13340.598631185652</v>
      </c>
      <c r="BE135">
        <f t="shared" si="214"/>
        <v>0.21822387218499145</v>
      </c>
      <c r="BF135">
        <f t="shared" si="215"/>
        <v>0.3346263841173937</v>
      </c>
      <c r="BG135">
        <f t="shared" si="216"/>
        <v>2.453676962688749E-2</v>
      </c>
      <c r="BH135">
        <f t="shared" ref="BH135:BH198" si="229">(BE135*Z135+BF135*AA135+BG135*AB135)/(Z135+AA135+AB135)</f>
        <v>0.27211358596940127</v>
      </c>
      <c r="BI135">
        <f t="shared" ref="BI135:BK198" si="230">BI$5*BE135^2</f>
        <v>4.7621658391411486E-3</v>
      </c>
      <c r="BJ135">
        <f t="shared" si="230"/>
        <v>1.1197481694748152E-2</v>
      </c>
      <c r="BK135">
        <f t="shared" si="230"/>
        <v>6.0205306372294847E-5</v>
      </c>
      <c r="BL135">
        <f t="shared" si="219"/>
        <v>644.27103492384379</v>
      </c>
      <c r="BM135">
        <f t="shared" si="220"/>
        <v>994.38227605118857</v>
      </c>
      <c r="BN135">
        <f t="shared" si="221"/>
        <v>1.3255974237939234</v>
      </c>
      <c r="BO135">
        <f t="shared" si="192"/>
        <v>432.34977288114885</v>
      </c>
      <c r="BP135">
        <f t="shared" si="211"/>
        <v>138.62452958683068</v>
      </c>
      <c r="BQ135">
        <f t="shared" si="212"/>
        <v>12.570434265284073</v>
      </c>
      <c r="BR135" s="7">
        <f t="shared" si="158"/>
        <v>1.2159008592594223E-2</v>
      </c>
      <c r="BS135" s="7">
        <f t="shared" si="217"/>
        <v>0.13008628022096916</v>
      </c>
      <c r="BT135" s="7">
        <f t="shared" si="218"/>
        <v>3.2984944568134611E-2</v>
      </c>
      <c r="BU135" s="8">
        <f>MAX((BU$3*climate!$I245+BU$4*climate!$I245^2+BU$5*climate!$I245^6)*(K135/K$66)^$BW$1,-99)</f>
        <v>0.83791853067553135</v>
      </c>
      <c r="BV135" s="8">
        <f>MAX((BV$3*climate!$I245+BV$4*climate!$I245^2+BV$5*climate!$I245^6)*(L135/L$66)^$BW$1,-99)</f>
        <v>-0.6670037010384493</v>
      </c>
      <c r="BW135" s="8">
        <f>MAX((BW$3*climate!$I245+BW$4*climate!$I245^2+BW$5*climate!$I245^6)*(M135/M$66)^$BW$1,-99)</f>
        <v>-1.7396010230882923</v>
      </c>
      <c r="BX135" s="8">
        <f>MAX((BX$3*climate!$M245+BX$4*climate!$M245^2+BX$5*climate!$M245^6)*(K135/K$66)^$BW$1,-99)</f>
        <v>0.837913251373821</v>
      </c>
      <c r="BY135" s="8">
        <f>MAX((BY$3*climate!$M245+BY$4*climate!$M245^2+BY$5*climate!$M245^6)*(L135/L$66)^$BW$1,-99)</f>
        <v>-0.66700782999564301</v>
      </c>
      <c r="BZ135" s="8">
        <f>MAX((BZ$3*climate!$M245+BZ$4*climate!$M245^2+BZ$5*climate!$M245^6)*(M135/M$66)^$BW$1,-99)</f>
        <v>-1.7396051176704113</v>
      </c>
      <c r="CA135" s="8">
        <f t="shared" ref="CA135:CA198" si="231">((BU135-BX135)*H135+(BY135-BY135)*I135+(BW135-BZ135)*J135)/100</f>
        <v>8.0438839258454783E-3</v>
      </c>
      <c r="CB135" s="8">
        <f t="shared" ref="CB135:CB198" si="232">CA135*BS135</f>
        <v>1.0463989384424843E-3</v>
      </c>
      <c r="CC135" s="8">
        <f t="shared" ref="CC135:CC198" si="233">CA135*BT135</f>
        <v>2.6532706540652215E-4</v>
      </c>
      <c r="CD135" s="8">
        <f>MAX((CD$3*climate!$I245+CD$4*climate!$I245^2+CD$5*climate!$I245^6)*(K135/K$66)^$BW$1,-99)</f>
        <v>0.89756086887995401</v>
      </c>
      <c r="CE135" s="8">
        <f>MAX((CE$3*climate!$I245+CE$4*climate!$I245^2+CE$5*climate!$I245^6)*(L135/L$66)^$BW$1,-99)</f>
        <v>-0.23509377953423088</v>
      </c>
      <c r="CF135" s="8">
        <f>MAX((CF$3*climate!$I245+CF$4*climate!$I245^2+CF$5*climate!$I245^6)*(M135/M$66)^$BW$1,-99)</f>
        <v>-0.97930490883008259</v>
      </c>
      <c r="CG135" s="8">
        <f>MAX((CG$3*climate!$M245+CG$4*climate!$M245^2+CG$5*climate!$M245^6)*(K135/K$66)^$BW$1,-99)</f>
        <v>0.89755849241557772</v>
      </c>
      <c r="CH135" s="8">
        <f>MAX((CH$3*climate!$M245+CH$4*climate!$M245^2+CH$5*climate!$M245^6)*(L135/L$66)^$BW$1,-99)</f>
        <v>-0.23509686030043567</v>
      </c>
      <c r="CI135" s="8">
        <f>MAX((CI$3*climate!$M245+CI$4*climate!$M245^2+CI$5*climate!$M245^6)*(M135/M$66)^$BW$1,-99)</f>
        <v>-0.97930903026327809</v>
      </c>
      <c r="CJ135" s="8">
        <f t="shared" ref="CJ135:CJ198" si="234">((CD135-CG135)*Q135+(CH135-CH135)*R135+(CF135-CI135)*S135)/100</f>
        <v>3.6455506495034151E-4</v>
      </c>
      <c r="CK135" s="8">
        <f t="shared" ref="CK135:CK198" si="235">CJ135*BS135</f>
        <v>4.7423612335103741E-5</v>
      </c>
      <c r="CL135" s="8">
        <f t="shared" ref="CL135:CL198" si="236">CJ135*BT135</f>
        <v>1.2024828609419728E-5</v>
      </c>
    </row>
    <row r="136" spans="1:90">
      <c r="A136">
        <f t="shared" si="175"/>
        <v>2090</v>
      </c>
      <c r="B136" s="4">
        <f t="shared" si="193"/>
        <v>1282.6035158744958</v>
      </c>
      <c r="C136" s="4">
        <f t="shared" si="194"/>
        <v>3550.7578554081156</v>
      </c>
      <c r="D136" s="4">
        <f t="shared" si="195"/>
        <v>6718.026679960316</v>
      </c>
      <c r="E136" s="11">
        <f t="shared" si="176"/>
        <v>1.6108761128202177E-4</v>
      </c>
      <c r="F136" s="11">
        <f t="shared" si="177"/>
        <v>3.2294514797481235E-4</v>
      </c>
      <c r="G136" s="11">
        <f t="shared" si="178"/>
        <v>7.1300774945929116E-4</v>
      </c>
      <c r="H136" s="4">
        <f t="shared" si="196"/>
        <v>136590.56276964626</v>
      </c>
      <c r="I136" s="4">
        <f t="shared" si="197"/>
        <v>90199.258232888838</v>
      </c>
      <c r="J136" s="4">
        <f t="shared" si="198"/>
        <v>22277.310937567941</v>
      </c>
      <c r="K136" s="4">
        <f t="shared" si="166"/>
        <v>106494.76715063972</v>
      </c>
      <c r="L136" s="4">
        <f t="shared" si="167"/>
        <v>25402.818751920091</v>
      </c>
      <c r="M136" s="4">
        <f t="shared" si="168"/>
        <v>3316.0497864678823</v>
      </c>
      <c r="N136" s="11">
        <f t="shared" si="179"/>
        <v>9.4542691382555333E-3</v>
      </c>
      <c r="O136" s="11">
        <f t="shared" si="180"/>
        <v>1.5382611392254608E-2</v>
      </c>
      <c r="P136" s="11">
        <f t="shared" si="181"/>
        <v>1.1058631123457063E-2</v>
      </c>
      <c r="Q136" s="4">
        <f t="shared" si="182"/>
        <v>6689.2229656307736</v>
      </c>
      <c r="R136" s="4">
        <f t="shared" si="183"/>
        <v>17873.103969823598</v>
      </c>
      <c r="S136" s="4">
        <f t="shared" si="184"/>
        <v>4975.0252117451182</v>
      </c>
      <c r="T136" s="4">
        <f t="shared" si="199"/>
        <v>48.972804782361443</v>
      </c>
      <c r="U136" s="4">
        <f t="shared" si="200"/>
        <v>198.15134093094605</v>
      </c>
      <c r="V136" s="4">
        <f t="shared" si="201"/>
        <v>223.32251974610412</v>
      </c>
      <c r="W136" s="11">
        <f t="shared" si="185"/>
        <v>-1.219247815263802E-2</v>
      </c>
      <c r="X136" s="11">
        <f t="shared" si="186"/>
        <v>-1.3228699347321071E-2</v>
      </c>
      <c r="Y136" s="11">
        <f t="shared" si="187"/>
        <v>-1.2203590333800474E-2</v>
      </c>
      <c r="Z136" s="4">
        <f t="shared" si="213"/>
        <v>10188.091798782018</v>
      </c>
      <c r="AA136" s="4">
        <f t="shared" si="202"/>
        <v>43066.926370883375</v>
      </c>
      <c r="AB136" s="4">
        <f t="shared" si="203"/>
        <v>8599.2237312417747</v>
      </c>
      <c r="AC136" s="12">
        <f t="shared" si="204"/>
        <v>1.942959304507706</v>
      </c>
      <c r="AD136" s="12">
        <f t="shared" si="205"/>
        <v>3.6296502828547217</v>
      </c>
      <c r="AE136" s="12">
        <f t="shared" si="206"/>
        <v>1.7709503608125841</v>
      </c>
      <c r="AF136" s="11">
        <f t="shared" si="188"/>
        <v>-2.9039671966837322E-3</v>
      </c>
      <c r="AG136" s="11">
        <f t="shared" si="189"/>
        <v>2.0567434751257441E-3</v>
      </c>
      <c r="AH136" s="11">
        <f t="shared" si="190"/>
        <v>8.257041531207765E-4</v>
      </c>
      <c r="AI136" s="1">
        <f t="shared" si="169"/>
        <v>246489.74989983896</v>
      </c>
      <c r="AJ136" s="1">
        <f t="shared" si="170"/>
        <v>153723.30498302626</v>
      </c>
      <c r="AK136" s="1">
        <f t="shared" si="171"/>
        <v>39285.199382780098</v>
      </c>
      <c r="AL136" s="17">
        <f t="shared" si="207"/>
        <v>37.069690764664387</v>
      </c>
      <c r="AM136" s="17">
        <f t="shared" si="207"/>
        <v>12.173854417627119</v>
      </c>
      <c r="AN136" s="17">
        <f t="shared" si="207"/>
        <v>2.3706731567579817</v>
      </c>
      <c r="AO136" s="7">
        <f t="shared" si="191"/>
        <v>8.1791755228604011E-3</v>
      </c>
      <c r="AP136" s="7">
        <f t="shared" si="191"/>
        <v>1.259531566856064E-2</v>
      </c>
      <c r="AQ136" s="7">
        <f t="shared" si="191"/>
        <v>9.1169943989679401E-3</v>
      </c>
      <c r="AR136" s="1">
        <f t="shared" si="208"/>
        <v>136590.56276964626</v>
      </c>
      <c r="AS136" s="1">
        <f t="shared" si="209"/>
        <v>90199.258232888838</v>
      </c>
      <c r="AT136" s="1">
        <f t="shared" si="210"/>
        <v>22277.310937567941</v>
      </c>
      <c r="AU136" s="1">
        <f t="shared" si="172"/>
        <v>27318.112553929255</v>
      </c>
      <c r="AV136" s="1">
        <f t="shared" si="173"/>
        <v>18039.851646577768</v>
      </c>
      <c r="AW136" s="1">
        <f t="shared" si="174"/>
        <v>4455.4621875135881</v>
      </c>
      <c r="AX136" s="1">
        <f t="shared" si="222"/>
        <v>85195.813720511782</v>
      </c>
      <c r="AY136" s="1">
        <f t="shared" si="223"/>
        <v>20322.255001536072</v>
      </c>
      <c r="AZ136" s="1">
        <f t="shared" si="224"/>
        <v>2652.839829174306</v>
      </c>
      <c r="BA136" s="1">
        <f t="shared" si="225"/>
        <v>11.352707576874479</v>
      </c>
      <c r="BB136" s="1">
        <f t="shared" si="226"/>
        <v>9.9194718700202493</v>
      </c>
      <c r="BC136" s="1">
        <f t="shared" si="227"/>
        <v>7.8833859788414999</v>
      </c>
      <c r="BD136" s="1">
        <f t="shared" si="228"/>
        <v>12976.228032327441</v>
      </c>
      <c r="BE136">
        <f t="shared" si="214"/>
        <v>0.21822387218499145</v>
      </c>
      <c r="BF136">
        <f t="shared" si="215"/>
        <v>0.3346263841173937</v>
      </c>
      <c r="BG136">
        <f t="shared" si="216"/>
        <v>2.453676962688749E-2</v>
      </c>
      <c r="BH136">
        <f t="shared" si="229"/>
        <v>0.27234367996451969</v>
      </c>
      <c r="BI136">
        <f t="shared" si="230"/>
        <v>4.7621658391411486E-3</v>
      </c>
      <c r="BJ136">
        <f t="shared" si="230"/>
        <v>1.1197481694748152E-2</v>
      </c>
      <c r="BK136">
        <f t="shared" si="230"/>
        <v>6.0205306372294847E-5</v>
      </c>
      <c r="BL136">
        <f t="shared" si="219"/>
        <v>650.46691197067423</v>
      </c>
      <c r="BM136">
        <f t="shared" si="220"/>
        <v>1010.0045429426343</v>
      </c>
      <c r="BN136">
        <f t="shared" si="221"/>
        <v>1.3412123301471528</v>
      </c>
      <c r="BO136">
        <f t="shared" si="192"/>
        <v>437.60671748461692</v>
      </c>
      <c r="BP136">
        <f t="shared" si="211"/>
        <v>140.16812517620838</v>
      </c>
      <c r="BQ136">
        <f t="shared" si="212"/>
        <v>12.713083493705348</v>
      </c>
      <c r="BR136" s="7">
        <f t="shared" ref="BR136:BR199" si="237">SUM(H136:J136)/SUM(H135:J135)-1+BR$5</f>
        <v>1.2009118548771403E-2</v>
      </c>
      <c r="BS136" s="7">
        <f t="shared" si="217"/>
        <v>0.12629735943783413</v>
      </c>
      <c r="BT136" s="7">
        <f t="shared" si="218"/>
        <v>3.1650587190797143E-2</v>
      </c>
      <c r="BU136" s="8">
        <f>MAX((BU$3*climate!$I246+BU$4*climate!$I246^2+BU$5*climate!$I246^6)*(K136/K$66)^$BW$1,-99)</f>
        <v>0.74753556632539442</v>
      </c>
      <c r="BV136" s="8">
        <f>MAX((BV$3*climate!$I246+BV$4*climate!$I246^2+BV$5*climate!$I246^6)*(L136/L$66)^$BW$1,-99)</f>
        <v>-0.73338300608671048</v>
      </c>
      <c r="BW136" s="8">
        <f>MAX((BW$3*climate!$I246+BW$4*climate!$I246^2+BW$5*climate!$I246^6)*(M136/M$66)^$BW$1,-99)</f>
        <v>-1.8031394519647201</v>
      </c>
      <c r="BX136" s="8">
        <f>MAX((BX$3*climate!$M246+BX$4*climate!$M246^2+BX$5*climate!$M246^6)*(K136/K$66)^$BW$1,-99)</f>
        <v>0.74753022012696657</v>
      </c>
      <c r="BY136" s="8">
        <f>MAX((BY$3*climate!$M246+BY$4*climate!$M246^2+BY$5*climate!$M246^6)*(L136/L$66)^$BW$1,-99)</f>
        <v>-0.73338716595567499</v>
      </c>
      <c r="BZ136" s="8">
        <f>MAX((BZ$3*climate!$M246+BZ$4*climate!$M246^2+BZ$5*climate!$M246^6)*(M136/M$66)^$BW$1,-99)</f>
        <v>-1.8031435691235504</v>
      </c>
      <c r="CA136" s="8">
        <f t="shared" si="231"/>
        <v>8.2195947937992887E-3</v>
      </c>
      <c r="CB136" s="8">
        <f t="shared" si="232"/>
        <v>1.0381131181058188E-3</v>
      </c>
      <c r="CC136" s="8">
        <f t="shared" si="233"/>
        <v>2.6015500169416665E-4</v>
      </c>
      <c r="CD136" s="8">
        <f>MAX((CD$3*climate!$I246+CD$4*climate!$I246^2+CD$5*climate!$I246^6)*(K136/K$66)^$BW$1,-99)</f>
        <v>0.85417044289493671</v>
      </c>
      <c r="CE136" s="8">
        <f>MAX((CE$3*climate!$I246+CE$4*climate!$I246^2+CE$5*climate!$I246^6)*(L136/L$66)^$BW$1,-99)</f>
        <v>-0.28681143165483081</v>
      </c>
      <c r="CF136" s="8">
        <f>MAX((CF$3*climate!$I246+CF$4*climate!$I246^2+CF$5*climate!$I246^6)*(M136/M$66)^$BW$1,-99)</f>
        <v>-1.0466845028699194</v>
      </c>
      <c r="CG136" s="8">
        <f>MAX((CG$3*climate!$M246+CG$4*climate!$M246^2+CG$5*climate!$M246^6)*(K136/K$66)^$BW$1,-99)</f>
        <v>0.85416785728698974</v>
      </c>
      <c r="CH136" s="8">
        <f>MAX((CH$3*climate!$M246+CH$4*climate!$M246^2+CH$5*climate!$M246^6)*(L136/L$66)^$BW$1,-99)</f>
        <v>-0.28681467918475506</v>
      </c>
      <c r="CI136" s="8">
        <f>MAX((CI$3*climate!$M246+CI$4*climate!$M246^2+CI$5*climate!$M246^6)*(M136/M$66)^$BW$1,-99)</f>
        <v>-1.0466888047118046</v>
      </c>
      <c r="CJ136" s="8">
        <f t="shared" si="234"/>
        <v>3.8697479894586118E-4</v>
      </c>
      <c r="CK136" s="8">
        <f t="shared" si="235"/>
        <v>4.8873895275849025E-5</v>
      </c>
      <c r="CL136" s="8">
        <f t="shared" si="236"/>
        <v>1.2247979614677174E-5</v>
      </c>
    </row>
    <row r="137" spans="1:90">
      <c r="A137">
        <f t="shared" si="175"/>
        <v>2091</v>
      </c>
      <c r="B137" s="4">
        <f t="shared" si="193"/>
        <v>1282.7997968342604</v>
      </c>
      <c r="C137" s="4">
        <f t="shared" si="194"/>
        <v>3551.8472204281006</v>
      </c>
      <c r="D137" s="4">
        <f t="shared" si="195"/>
        <v>6722.5771847900069</v>
      </c>
      <c r="E137" s="11">
        <f t="shared" si="176"/>
        <v>1.5303323071792066E-4</v>
      </c>
      <c r="F137" s="11">
        <f t="shared" si="177"/>
        <v>3.0679789057607175E-4</v>
      </c>
      <c r="G137" s="11">
        <f t="shared" si="178"/>
        <v>6.7735736198632661E-4</v>
      </c>
      <c r="H137" s="4">
        <f t="shared" si="196"/>
        <v>137886.12319304922</v>
      </c>
      <c r="I137" s="4">
        <f t="shared" si="197"/>
        <v>91599.292481525714</v>
      </c>
      <c r="J137" s="4">
        <f t="shared" si="198"/>
        <v>22535.992267066245</v>
      </c>
      <c r="K137" s="4">
        <f t="shared" si="166"/>
        <v>107488.41988697657</v>
      </c>
      <c r="L137" s="4">
        <f t="shared" si="167"/>
        <v>25789.198351410323</v>
      </c>
      <c r="M137" s="4">
        <f t="shared" si="168"/>
        <v>3352.2846443555118</v>
      </c>
      <c r="N137" s="11">
        <f t="shared" si="179"/>
        <v>9.3305310948406106E-3</v>
      </c>
      <c r="O137" s="11">
        <f t="shared" si="180"/>
        <v>1.5210107321693478E-2</v>
      </c>
      <c r="P137" s="11">
        <f t="shared" si="181"/>
        <v>1.092711515837208E-2</v>
      </c>
      <c r="Q137" s="4">
        <f t="shared" si="182"/>
        <v>6670.3384095256961</v>
      </c>
      <c r="R137" s="4">
        <f t="shared" si="183"/>
        <v>17910.414826624394</v>
      </c>
      <c r="S137" s="4">
        <f t="shared" si="184"/>
        <v>4971.376414795136</v>
      </c>
      <c r="T137" s="4">
        <f t="shared" si="199"/>
        <v>48.375704929979094</v>
      </c>
      <c r="U137" s="4">
        <f t="shared" si="200"/>
        <v>195.53005641650205</v>
      </c>
      <c r="V137" s="4">
        <f t="shared" si="201"/>
        <v>220.59718320281061</v>
      </c>
      <c r="W137" s="11">
        <f t="shared" si="185"/>
        <v>-1.219247815263802E-2</v>
      </c>
      <c r="X137" s="11">
        <f t="shared" si="186"/>
        <v>-1.3228699347321071E-2</v>
      </c>
      <c r="Y137" s="11">
        <f t="shared" si="187"/>
        <v>-1.2203590333800474E-2</v>
      </c>
      <c r="Z137" s="4">
        <f t="shared" si="213"/>
        <v>10131.150561094746</v>
      </c>
      <c r="AA137" s="4">
        <f t="shared" si="202"/>
        <v>43253.639396612285</v>
      </c>
      <c r="AB137" s="4">
        <f t="shared" si="203"/>
        <v>8601.4373111594086</v>
      </c>
      <c r="AC137" s="12">
        <f t="shared" si="204"/>
        <v>1.9373170144229241</v>
      </c>
      <c r="AD137" s="12">
        <f t="shared" si="205"/>
        <v>3.6371155423909713</v>
      </c>
      <c r="AE137" s="12">
        <f t="shared" si="206"/>
        <v>1.7724126418804778</v>
      </c>
      <c r="AF137" s="11">
        <f t="shared" si="188"/>
        <v>-2.9039671966837322E-3</v>
      </c>
      <c r="AG137" s="11">
        <f t="shared" si="189"/>
        <v>2.0567434751257441E-3</v>
      </c>
      <c r="AH137" s="11">
        <f t="shared" si="190"/>
        <v>8.257041531207765E-4</v>
      </c>
      <c r="AI137" s="1">
        <f t="shared" si="169"/>
        <v>249158.88746378431</v>
      </c>
      <c r="AJ137" s="1">
        <f t="shared" si="170"/>
        <v>156390.82613130141</v>
      </c>
      <c r="AK137" s="1">
        <f t="shared" si="171"/>
        <v>39812.141632015671</v>
      </c>
      <c r="AL137" s="17">
        <f t="shared" si="207"/>
        <v>37.369858276933307</v>
      </c>
      <c r="AM137" s="17">
        <f t="shared" si="207"/>
        <v>12.325654621527303</v>
      </c>
      <c r="AN137" s="17">
        <f t="shared" si="207"/>
        <v>2.3920704365110086</v>
      </c>
      <c r="AO137" s="7">
        <f t="shared" si="191"/>
        <v>8.0973837676317963E-3</v>
      </c>
      <c r="AP137" s="7">
        <f t="shared" si="191"/>
        <v>1.2469362511875033E-2</v>
      </c>
      <c r="AQ137" s="7">
        <f t="shared" si="191"/>
        <v>9.0258244549782599E-3</v>
      </c>
      <c r="AR137" s="1">
        <f t="shared" si="208"/>
        <v>137886.12319304922</v>
      </c>
      <c r="AS137" s="1">
        <f t="shared" si="209"/>
        <v>91599.292481525714</v>
      </c>
      <c r="AT137" s="1">
        <f t="shared" si="210"/>
        <v>22535.992267066245</v>
      </c>
      <c r="AU137" s="1">
        <f t="shared" si="172"/>
        <v>27577.224638609845</v>
      </c>
      <c r="AV137" s="1">
        <f t="shared" si="173"/>
        <v>18319.858496305143</v>
      </c>
      <c r="AW137" s="1">
        <f t="shared" si="174"/>
        <v>4507.1984534132489</v>
      </c>
      <c r="AX137" s="1">
        <f t="shared" si="222"/>
        <v>85990.735909581257</v>
      </c>
      <c r="AY137" s="1">
        <f t="shared" si="223"/>
        <v>20631.358681128258</v>
      </c>
      <c r="AZ137" s="1">
        <f t="shared" si="224"/>
        <v>2681.8277154844091</v>
      </c>
      <c r="BA137" s="1">
        <f t="shared" si="225"/>
        <v>11.361994847451601</v>
      </c>
      <c r="BB137" s="1">
        <f t="shared" si="226"/>
        <v>9.9345674633793646</v>
      </c>
      <c r="BC137" s="1">
        <f t="shared" si="227"/>
        <v>7.8942538244496117</v>
      </c>
      <c r="BD137" s="1">
        <f t="shared" si="228"/>
        <v>12621.270484876339</v>
      </c>
      <c r="BE137">
        <f t="shared" si="214"/>
        <v>0.21822387218499145</v>
      </c>
      <c r="BF137">
        <f t="shared" si="215"/>
        <v>0.3346263841173937</v>
      </c>
      <c r="BG137">
        <f t="shared" si="216"/>
        <v>2.453676962688749E-2</v>
      </c>
      <c r="BH137">
        <f t="shared" si="229"/>
        <v>0.27257215169453347</v>
      </c>
      <c r="BI137">
        <f t="shared" si="230"/>
        <v>4.7621658391411486E-3</v>
      </c>
      <c r="BJ137">
        <f t="shared" si="230"/>
        <v>1.1197481694748152E-2</v>
      </c>
      <c r="BK137">
        <f t="shared" si="230"/>
        <v>6.0205306372294847E-5</v>
      </c>
      <c r="BL137">
        <f t="shared" si="219"/>
        <v>656.63658556154701</v>
      </c>
      <c r="BM137">
        <f t="shared" si="220"/>
        <v>1025.6814008137662</v>
      </c>
      <c r="BN137">
        <f t="shared" si="221"/>
        <v>1.3567863188423908</v>
      </c>
      <c r="BO137">
        <f t="shared" si="192"/>
        <v>442.86198843262838</v>
      </c>
      <c r="BP137">
        <f t="shared" si="211"/>
        <v>141.72929935327113</v>
      </c>
      <c r="BQ137">
        <f t="shared" si="212"/>
        <v>12.857396515647862</v>
      </c>
      <c r="BR137" s="7">
        <f t="shared" si="237"/>
        <v>1.186136435797791E-2</v>
      </c>
      <c r="BS137" s="7">
        <f t="shared" si="217"/>
        <v>0.12261879557071274</v>
      </c>
      <c r="BT137" s="7">
        <f t="shared" si="218"/>
        <v>3.0374577945035258E-2</v>
      </c>
      <c r="BU137" s="8">
        <f>MAX((BU$3*climate!$I247+BU$4*climate!$I247^2+BU$5*climate!$I247^6)*(K137/K$66)^$BW$1,-99)</f>
        <v>0.65590462155134321</v>
      </c>
      <c r="BV137" s="8">
        <f>MAX((BV$3*climate!$I247+BV$4*climate!$I247^2+BV$5*climate!$I247^6)*(L137/L$66)^$BW$1,-99)</f>
        <v>-0.80034388612317242</v>
      </c>
      <c r="BW137" s="8">
        <f>MAX((BW$3*climate!$I247+BW$4*climate!$I247^2+BW$5*climate!$I247^6)*(M137/M$66)^$BW$1,-99)</f>
        <v>-1.8672257658462408</v>
      </c>
      <c r="BX137" s="8">
        <f>MAX((BX$3*climate!$M247+BX$4*climate!$M247^2+BX$5*climate!$M247^6)*(K137/K$66)^$BW$1,-99)</f>
        <v>0.65589921051738254</v>
      </c>
      <c r="BY137" s="8">
        <f>MAX((BY$3*climate!$M247+BY$4*climate!$M247^2+BY$5*climate!$M247^6)*(L137/L$66)^$BW$1,-99)</f>
        <v>-0.80034807554586529</v>
      </c>
      <c r="BZ137" s="8">
        <f>MAX((BZ$3*climate!$M247+BZ$4*climate!$M247^2+BZ$5*climate!$M247^6)*(M137/M$66)^$BW$1,-99)</f>
        <v>-1.8672299045150851</v>
      </c>
      <c r="CA137" s="8">
        <f t="shared" si="231"/>
        <v>8.3937550437496039E-3</v>
      </c>
      <c r="CB137" s="8">
        <f t="shared" si="232"/>
        <v>1.0292321337801718E-3</v>
      </c>
      <c r="CC137" s="8">
        <f t="shared" si="233"/>
        <v>2.5495676682790519E-4</v>
      </c>
      <c r="CD137" s="8">
        <f>MAX((CD$3*climate!$I247+CD$4*climate!$I247^2+CD$5*climate!$I247^6)*(K137/K$66)^$BW$1,-99)</f>
        <v>0.80718663898983545</v>
      </c>
      <c r="CE137" s="8">
        <f>MAX((CE$3*climate!$I247+CE$4*climate!$I247^2+CE$5*climate!$I247^6)*(L137/L$66)^$BW$1,-99)</f>
        <v>-0.34139038855951392</v>
      </c>
      <c r="CF137" s="8">
        <f>MAX((CF$3*climate!$I247+CF$4*climate!$I247^2+CF$5*climate!$I247^6)*(M137/M$66)^$BW$1,-99)</f>
        <v>-1.1172675807830359</v>
      </c>
      <c r="CG137" s="8">
        <f>MAX((CG$3*climate!$M247+CG$4*climate!$M247^2+CG$5*climate!$M247^6)*(K137/K$66)^$BW$1,-99)</f>
        <v>0.80718383856934772</v>
      </c>
      <c r="CH137" s="8">
        <f>MAX((CH$3*climate!$M247+CH$4*climate!$M247^2+CH$5*climate!$M247^6)*(L137/L$66)^$BW$1,-99)</f>
        <v>-0.34139380681511788</v>
      </c>
      <c r="CI137" s="8">
        <f>MAX((CI$3*climate!$M247+CI$4*climate!$M247^2+CI$5*climate!$M247^6)*(M137/M$66)^$BW$1,-99)</f>
        <v>-1.1172720674316399</v>
      </c>
      <c r="CJ137" s="8">
        <f t="shared" si="234"/>
        <v>4.0984571393366446E-4</v>
      </c>
      <c r="CK137" s="8">
        <f t="shared" si="235"/>
        <v>5.025478781236482E-5</v>
      </c>
      <c r="CL137" s="8">
        <f t="shared" si="236"/>
        <v>1.2448890583316715E-5</v>
      </c>
    </row>
    <row r="138" spans="1:90">
      <c r="A138">
        <f t="shared" si="175"/>
        <v>2092</v>
      </c>
      <c r="B138" s="4">
        <f t="shared" si="193"/>
        <v>1282.9862922816706</v>
      </c>
      <c r="C138" s="4">
        <f t="shared" si="194"/>
        <v>3552.8824347012328</v>
      </c>
      <c r="D138" s="4">
        <f t="shared" si="195"/>
        <v>6726.9030925802635</v>
      </c>
      <c r="E138" s="11">
        <f t="shared" si="176"/>
        <v>1.4538156918202463E-4</v>
      </c>
      <c r="F138" s="11">
        <f t="shared" si="177"/>
        <v>2.9145799604726817E-4</v>
      </c>
      <c r="G138" s="11">
        <f t="shared" si="178"/>
        <v>6.434894938870103E-4</v>
      </c>
      <c r="H138" s="4">
        <f t="shared" si="196"/>
        <v>139176.03574377252</v>
      </c>
      <c r="I138" s="4">
        <f t="shared" si="197"/>
        <v>93004.003610905405</v>
      </c>
      <c r="J138" s="4">
        <f t="shared" si="198"/>
        <v>22793.97708580902</v>
      </c>
      <c r="K138" s="4">
        <f t="shared" si="166"/>
        <v>108478.19386773105</v>
      </c>
      <c r="L138" s="4">
        <f t="shared" si="167"/>
        <v>26177.056325458248</v>
      </c>
      <c r="M138" s="4">
        <f t="shared" si="168"/>
        <v>3388.4800735349745</v>
      </c>
      <c r="N138" s="11">
        <f t="shared" si="179"/>
        <v>9.2081917456339202E-3</v>
      </c>
      <c r="O138" s="11">
        <f t="shared" si="180"/>
        <v>1.5039551395234163E-2</v>
      </c>
      <c r="P138" s="11">
        <f t="shared" si="181"/>
        <v>1.079724218538769E-2</v>
      </c>
      <c r="Q138" s="4">
        <f t="shared" si="182"/>
        <v>6650.6500672695611</v>
      </c>
      <c r="R138" s="4">
        <f t="shared" si="183"/>
        <v>17944.513142565604</v>
      </c>
      <c r="S138" s="4">
        <f t="shared" si="184"/>
        <v>4966.9239827923548</v>
      </c>
      <c r="T138" s="4">
        <f t="shared" si="199"/>
        <v>47.785885204501859</v>
      </c>
      <c r="U138" s="4">
        <f t="shared" si="200"/>
        <v>192.94344808680341</v>
      </c>
      <c r="V138" s="4">
        <f t="shared" si="201"/>
        <v>217.90510555021319</v>
      </c>
      <c r="W138" s="11">
        <f t="shared" si="185"/>
        <v>-1.219247815263802E-2</v>
      </c>
      <c r="X138" s="11">
        <f t="shared" si="186"/>
        <v>-1.3228699347321071E-2</v>
      </c>
      <c r="Y138" s="11">
        <f t="shared" si="187"/>
        <v>-1.2203590333800474E-2</v>
      </c>
      <c r="Z138" s="4">
        <f t="shared" si="213"/>
        <v>10073.21151988143</v>
      </c>
      <c r="AA138" s="4">
        <f t="shared" si="202"/>
        <v>43433.080541135219</v>
      </c>
      <c r="AB138" s="4">
        <f t="shared" si="203"/>
        <v>8602.2258544362994</v>
      </c>
      <c r="AC138" s="12">
        <f t="shared" si="204"/>
        <v>1.9316911093634628</v>
      </c>
      <c r="AD138" s="12">
        <f t="shared" si="205"/>
        <v>3.6445961560510622</v>
      </c>
      <c r="AE138" s="12">
        <f t="shared" si="206"/>
        <v>1.7738761303599222</v>
      </c>
      <c r="AF138" s="11">
        <f t="shared" si="188"/>
        <v>-2.9039671966837322E-3</v>
      </c>
      <c r="AG138" s="11">
        <f t="shared" si="189"/>
        <v>2.0567434751257441E-3</v>
      </c>
      <c r="AH138" s="11">
        <f t="shared" si="190"/>
        <v>8.257041531207765E-4</v>
      </c>
      <c r="AI138" s="1">
        <f t="shared" si="169"/>
        <v>251820.22335601575</v>
      </c>
      <c r="AJ138" s="1">
        <f t="shared" si="170"/>
        <v>159071.60201447643</v>
      </c>
      <c r="AK138" s="1">
        <f t="shared" si="171"/>
        <v>40338.125922227358</v>
      </c>
      <c r="AL138" s="17">
        <f t="shared" si="207"/>
        <v>37.669430379905549</v>
      </c>
      <c r="AM138" s="17">
        <f t="shared" si="207"/>
        <v>12.477810746642575</v>
      </c>
      <c r="AN138" s="17">
        <f t="shared" si="207"/>
        <v>2.4134449402764613</v>
      </c>
      <c r="AO138" s="7">
        <f t="shared" ref="AO138:AQ153" si="238">AO$5*AO137</f>
        <v>8.0164099299554776E-3</v>
      </c>
      <c r="AP138" s="7">
        <f t="shared" si="238"/>
        <v>1.2344668886756283E-2</v>
      </c>
      <c r="AQ138" s="7">
        <f t="shared" si="238"/>
        <v>8.9355662104284774E-3</v>
      </c>
      <c r="AR138" s="1">
        <f t="shared" si="208"/>
        <v>139176.03574377252</v>
      </c>
      <c r="AS138" s="1">
        <f t="shared" si="209"/>
        <v>93004.003610905405</v>
      </c>
      <c r="AT138" s="1">
        <f t="shared" si="210"/>
        <v>22793.97708580902</v>
      </c>
      <c r="AU138" s="1">
        <f t="shared" si="172"/>
        <v>27835.207148754504</v>
      </c>
      <c r="AV138" s="1">
        <f t="shared" si="173"/>
        <v>18600.80072218108</v>
      </c>
      <c r="AW138" s="1">
        <f t="shared" si="174"/>
        <v>4558.7954171618039</v>
      </c>
      <c r="AX138" s="1">
        <f t="shared" si="222"/>
        <v>86782.555094184849</v>
      </c>
      <c r="AY138" s="1">
        <f t="shared" si="223"/>
        <v>20941.645060366598</v>
      </c>
      <c r="AZ138" s="1">
        <f t="shared" si="224"/>
        <v>2710.7840588279796</v>
      </c>
      <c r="BA138" s="1">
        <f t="shared" si="225"/>
        <v>11.371160902272027</v>
      </c>
      <c r="BB138" s="1">
        <f t="shared" si="226"/>
        <v>9.9494950420057826</v>
      </c>
      <c r="BC138" s="1">
        <f t="shared" si="227"/>
        <v>7.9049931926293429</v>
      </c>
      <c r="BD138" s="1">
        <f t="shared" si="228"/>
        <v>12275.516777629593</v>
      </c>
      <c r="BE138">
        <f t="shared" si="214"/>
        <v>0.21822387218499145</v>
      </c>
      <c r="BF138">
        <f t="shared" si="215"/>
        <v>0.3346263841173937</v>
      </c>
      <c r="BG138">
        <f t="shared" si="216"/>
        <v>2.453676962688749E-2</v>
      </c>
      <c r="BH138">
        <f t="shared" si="229"/>
        <v>0.27279898665267954</v>
      </c>
      <c r="BI138">
        <f t="shared" si="230"/>
        <v>4.7621658391411486E-3</v>
      </c>
      <c r="BJ138">
        <f t="shared" si="230"/>
        <v>1.1197481694748152E-2</v>
      </c>
      <c r="BK138">
        <f t="shared" si="230"/>
        <v>6.0205306372294847E-5</v>
      </c>
      <c r="BL138">
        <f t="shared" si="219"/>
        <v>662.7793630460809</v>
      </c>
      <c r="BM138">
        <f t="shared" si="220"/>
        <v>1041.4106279714042</v>
      </c>
      <c r="BN138">
        <f t="shared" si="221"/>
        <v>1.3723183738942004</v>
      </c>
      <c r="BO138">
        <f t="shared" si="192"/>
        <v>448.11493583772636</v>
      </c>
      <c r="BP138">
        <f t="shared" si="211"/>
        <v>143.30824822468315</v>
      </c>
      <c r="BQ138">
        <f t="shared" si="212"/>
        <v>13.003391775551057</v>
      </c>
      <c r="BR138" s="7">
        <f t="shared" si="237"/>
        <v>1.1715705117913977E-2</v>
      </c>
      <c r="BS138" s="7">
        <f t="shared" si="217"/>
        <v>0.11904737434049781</v>
      </c>
      <c r="BT138" s="7">
        <f t="shared" si="218"/>
        <v>2.9154145632180981E-2</v>
      </c>
      <c r="BU138" s="8">
        <f>MAX((BU$3*climate!$I248+BU$4*climate!$I248^2+BU$5*climate!$I248^6)*(K138/K$66)^$BW$1,-99)</f>
        <v>0.56305339203993432</v>
      </c>
      <c r="BV138" s="8">
        <f>MAX((BV$3*climate!$I248+BV$4*climate!$I248^2+BV$5*climate!$I248^6)*(L138/L$66)^$BW$1,-99)</f>
        <v>-0.86786682271327087</v>
      </c>
      <c r="BW138" s="8">
        <f>MAX((BW$3*climate!$I248+BW$4*climate!$I248^2+BW$5*climate!$I248^6)*(M138/M$66)^$BW$1,-99)</f>
        <v>-1.9318429804243165</v>
      </c>
      <c r="BX138" s="8">
        <f>MAX((BX$3*climate!$M248+BX$4*climate!$M248^2+BX$5*climate!$M248^6)*(K138/K$66)^$BW$1,-99)</f>
        <v>0.56304791820162914</v>
      </c>
      <c r="BY138" s="8">
        <f>MAX((BY$3*climate!$M248+BY$4*climate!$M248^2+BY$5*climate!$M248^6)*(L138/L$66)^$BW$1,-99)</f>
        <v>-0.86787104036131579</v>
      </c>
      <c r="BZ138" s="8">
        <f>MAX((BZ$3*climate!$M248+BZ$4*climate!$M248^2+BZ$5*climate!$M248^6)*(M138/M$66)^$BW$1,-99)</f>
        <v>-1.9318471395606531</v>
      </c>
      <c r="CA138" s="8">
        <f t="shared" si="231"/>
        <v>8.5663037397227804E-3</v>
      </c>
      <c r="CB138" s="8">
        <f t="shared" si="232"/>
        <v>1.0197959680171842E-3</v>
      </c>
      <c r="CC138" s="8">
        <f t="shared" si="233"/>
        <v>2.4974326675737451E-4</v>
      </c>
      <c r="CD138" s="8">
        <f>MAX((CD$3*climate!$I248+CD$4*climate!$I248^2+CD$5*climate!$I248^6)*(K138/K$66)^$BW$1,-99)</f>
        <v>0.75649234799716514</v>
      </c>
      <c r="CE138" s="8">
        <f>MAX((CE$3*climate!$I248+CE$4*climate!$I248^2+CE$5*climate!$I248^6)*(L138/L$66)^$BW$1,-99)</f>
        <v>-0.39891106853400554</v>
      </c>
      <c r="CF138" s="8">
        <f>MAX((CF$3*climate!$I248+CF$4*climate!$I248^2+CF$5*climate!$I248^6)*(M138/M$66)^$BW$1,-99)</f>
        <v>-1.1911446379023503</v>
      </c>
      <c r="CG138" s="8">
        <f>MAX((CG$3*climate!$M248+CG$4*climate!$M248^2+CG$5*climate!$M248^6)*(K138/K$66)^$BW$1,-99)</f>
        <v>0.75648932712022787</v>
      </c>
      <c r="CH138" s="8">
        <f>MAX((CH$3*climate!$M248+CH$4*climate!$M248^2+CH$5*climate!$M248^6)*(L138/L$66)^$BW$1,-99)</f>
        <v>-0.39891466145076054</v>
      </c>
      <c r="CI138" s="8">
        <f>MAX((CI$3*climate!$M248+CI$4*climate!$M248^2+CI$5*climate!$M248^6)*(M138/M$66)^$BW$1,-99)</f>
        <v>-1.1911493137412643</v>
      </c>
      <c r="CJ138" s="8">
        <f t="shared" si="234"/>
        <v>4.3315331847949113E-4</v>
      </c>
      <c r="CK138" s="8">
        <f t="shared" si="235"/>
        <v>5.1565765251856849E-5</v>
      </c>
      <c r="CL138" s="8">
        <f t="shared" si="236"/>
        <v>1.2628214928013553E-5</v>
      </c>
    </row>
    <row r="139" spans="1:90">
      <c r="A139">
        <f t="shared" si="175"/>
        <v>2093</v>
      </c>
      <c r="B139" s="4">
        <f t="shared" si="193"/>
        <v>1283.163488714061</v>
      </c>
      <c r="C139" s="4">
        <f t="shared" si="194"/>
        <v>3553.8661748961117</v>
      </c>
      <c r="D139" s="4">
        <f t="shared" si="195"/>
        <v>6731.0153494734113</v>
      </c>
      <c r="E139" s="11">
        <f t="shared" si="176"/>
        <v>1.3811249072292339E-4</v>
      </c>
      <c r="F139" s="11">
        <f t="shared" si="177"/>
        <v>2.7688509624490472E-4</v>
      </c>
      <c r="G139" s="11">
        <f t="shared" si="178"/>
        <v>6.113150191926598E-4</v>
      </c>
      <c r="H139" s="4">
        <f t="shared" si="196"/>
        <v>140460.15908492252</v>
      </c>
      <c r="I139" s="4">
        <f t="shared" si="197"/>
        <v>94413.193697888637</v>
      </c>
      <c r="J139" s="4">
        <f t="shared" si="198"/>
        <v>23051.248833221282</v>
      </c>
      <c r="K139" s="4">
        <f t="shared" si="166"/>
        <v>109463.96177909215</v>
      </c>
      <c r="L139" s="4">
        <f t="shared" si="167"/>
        <v>26566.333410303094</v>
      </c>
      <c r="M139" s="4">
        <f t="shared" si="168"/>
        <v>3424.6317437122843</v>
      </c>
      <c r="N139" s="11">
        <f t="shared" si="179"/>
        <v>9.0872448758048119E-3</v>
      </c>
      <c r="O139" s="11">
        <f t="shared" si="180"/>
        <v>1.4870926662073014E-2</v>
      </c>
      <c r="P139" s="11">
        <f t="shared" si="181"/>
        <v>1.0668992997676208E-2</v>
      </c>
      <c r="Q139" s="4">
        <f t="shared" si="182"/>
        <v>6630.1769655141134</v>
      </c>
      <c r="R139" s="4">
        <f t="shared" si="183"/>
        <v>17975.42776375468</v>
      </c>
      <c r="S139" s="4">
        <f t="shared" si="184"/>
        <v>4961.6863611923472</v>
      </c>
      <c r="T139" s="4">
        <f t="shared" si="199"/>
        <v>47.203256843141503</v>
      </c>
      <c r="U139" s="4">
        <f t="shared" si="200"/>
        <v>190.39105722102764</v>
      </c>
      <c r="V139" s="4">
        <f t="shared" si="201"/>
        <v>215.24588091043483</v>
      </c>
      <c r="W139" s="11">
        <f t="shared" si="185"/>
        <v>-1.219247815263802E-2</v>
      </c>
      <c r="X139" s="11">
        <f t="shared" si="186"/>
        <v>-1.3228699347321071E-2</v>
      </c>
      <c r="Y139" s="11">
        <f t="shared" si="187"/>
        <v>-1.2203590333800474E-2</v>
      </c>
      <c r="Z139" s="4">
        <f t="shared" si="213"/>
        <v>10014.313235859709</v>
      </c>
      <c r="AA139" s="4">
        <f t="shared" si="202"/>
        <v>43605.270350388018</v>
      </c>
      <c r="AB139" s="4">
        <f t="shared" si="203"/>
        <v>8601.618116699643</v>
      </c>
      <c r="AC139" s="12">
        <f t="shared" si="204"/>
        <v>1.9260815417477457</v>
      </c>
      <c r="AD139" s="12">
        <f t="shared" si="205"/>
        <v>3.6520921554144885</v>
      </c>
      <c r="AE139" s="12">
        <f t="shared" si="206"/>
        <v>1.7753408272478821</v>
      </c>
      <c r="AF139" s="11">
        <f t="shared" si="188"/>
        <v>-2.9039671966837322E-3</v>
      </c>
      <c r="AG139" s="11">
        <f t="shared" si="189"/>
        <v>2.0567434751257441E-3</v>
      </c>
      <c r="AH139" s="11">
        <f t="shared" si="190"/>
        <v>8.257041531207765E-4</v>
      </c>
      <c r="AI139" s="1">
        <f t="shared" si="169"/>
        <v>254473.40816916869</v>
      </c>
      <c r="AJ139" s="1">
        <f t="shared" si="170"/>
        <v>161765.24253520987</v>
      </c>
      <c r="AK139" s="1">
        <f t="shared" si="171"/>
        <v>40863.108747166429</v>
      </c>
      <c r="AL139" s="17">
        <f t="shared" si="207"/>
        <v>37.968384239701258</v>
      </c>
      <c r="AM139" s="17">
        <f t="shared" si="207"/>
        <v>12.630304844320499</v>
      </c>
      <c r="AN139" s="17">
        <f t="shared" si="207"/>
        <v>2.4347947823649347</v>
      </c>
      <c r="AO139" s="7">
        <f t="shared" si="238"/>
        <v>7.9362458306559223E-3</v>
      </c>
      <c r="AP139" s="7">
        <f t="shared" si="238"/>
        <v>1.222122219788872E-2</v>
      </c>
      <c r="AQ139" s="7">
        <f t="shared" si="238"/>
        <v>8.8462105483241918E-3</v>
      </c>
      <c r="AR139" s="1">
        <f t="shared" si="208"/>
        <v>140460.15908492252</v>
      </c>
      <c r="AS139" s="1">
        <f t="shared" si="209"/>
        <v>94413.193697888637</v>
      </c>
      <c r="AT139" s="1">
        <f t="shared" si="210"/>
        <v>23051.248833221282</v>
      </c>
      <c r="AU139" s="1">
        <f t="shared" si="172"/>
        <v>28092.031816984505</v>
      </c>
      <c r="AV139" s="1">
        <f t="shared" si="173"/>
        <v>18882.638739577727</v>
      </c>
      <c r="AW139" s="1">
        <f t="shared" si="174"/>
        <v>4610.2497666442569</v>
      </c>
      <c r="AX139" s="1">
        <f t="shared" si="222"/>
        <v>87571.169423273735</v>
      </c>
      <c r="AY139" s="1">
        <f t="shared" si="223"/>
        <v>21253.066728242477</v>
      </c>
      <c r="AZ139" s="1">
        <f t="shared" si="224"/>
        <v>2739.7053949698275</v>
      </c>
      <c r="BA139" s="1">
        <f t="shared" si="225"/>
        <v>11.380207106581196</v>
      </c>
      <c r="BB139" s="1">
        <f t="shared" si="226"/>
        <v>9.9642564805630958</v>
      </c>
      <c r="BC139" s="1">
        <f t="shared" si="227"/>
        <v>7.9156056735174127</v>
      </c>
      <c r="BD139" s="1">
        <f t="shared" si="228"/>
        <v>11938.759972327663</v>
      </c>
      <c r="BE139">
        <f t="shared" si="214"/>
        <v>0.21822387218499145</v>
      </c>
      <c r="BF139">
        <f t="shared" si="215"/>
        <v>0.3346263841173937</v>
      </c>
      <c r="BG139">
        <f t="shared" si="216"/>
        <v>2.453676962688749E-2</v>
      </c>
      <c r="BH139">
        <f t="shared" si="229"/>
        <v>0.27302417206059326</v>
      </c>
      <c r="BI139">
        <f t="shared" si="230"/>
        <v>4.7621658391411486E-3</v>
      </c>
      <c r="BJ139">
        <f t="shared" si="230"/>
        <v>1.1197481694748152E-2</v>
      </c>
      <c r="BK139">
        <f t="shared" si="230"/>
        <v>6.0205306372294847E-5</v>
      </c>
      <c r="BL139">
        <f t="shared" si="219"/>
        <v>668.89457135454927</v>
      </c>
      <c r="BM139">
        <f t="shared" si="220"/>
        <v>1057.1900081748195</v>
      </c>
      <c r="BN139">
        <f t="shared" si="221"/>
        <v>1.3878074982680915</v>
      </c>
      <c r="BO139">
        <f t="shared" si="192"/>
        <v>453.36491828493411</v>
      </c>
      <c r="BP139">
        <f t="shared" si="211"/>
        <v>144.90517025228559</v>
      </c>
      <c r="BQ139">
        <f t="shared" si="212"/>
        <v>13.15108795947863</v>
      </c>
      <c r="BR139" s="7">
        <f t="shared" si="237"/>
        <v>1.1572101411494895E-2</v>
      </c>
      <c r="BS139" s="7">
        <f t="shared" si="217"/>
        <v>0.11557997508786194</v>
      </c>
      <c r="BT139" s="7">
        <f t="shared" si="218"/>
        <v>2.7986662281222843E-2</v>
      </c>
      <c r="BU139" s="8">
        <f>MAX((BU$3*climate!$I249+BU$4*climate!$I249^2+BU$5*climate!$I249^6)*(K139/K$66)^$BW$1,-99)</f>
        <v>0.4690100813248585</v>
      </c>
      <c r="BV139" s="8">
        <f>MAX((BV$3*climate!$I249+BV$4*climate!$I249^2+BV$5*climate!$I249^6)*(L139/L$66)^$BW$1,-99)</f>
        <v>-0.93593211662478693</v>
      </c>
      <c r="BW139" s="8">
        <f>MAX((BW$3*climate!$I249+BW$4*climate!$I249^2+BW$5*climate!$I249^6)*(M139/M$66)^$BW$1,-99)</f>
        <v>-1.9969739043376202</v>
      </c>
      <c r="BX139" s="8">
        <f>MAX((BX$3*climate!$M249+BX$4*climate!$M249^2+BX$5*climate!$M249^6)*(K139/K$66)^$BW$1,-99)</f>
        <v>0.46900454668241393</v>
      </c>
      <c r="BY139" s="8">
        <f>MAX((BY$3*climate!$M249+BY$4*climate!$M249^2+BY$5*climate!$M249^6)*(L139/L$66)^$BW$1,-99)</f>
        <v>-0.93593636119957013</v>
      </c>
      <c r="BZ139" s="8">
        <f>MAX((BZ$3*climate!$M249+BZ$4*climate!$M249^2+BZ$5*climate!$M249^6)*(M139/M$66)^$BW$1,-99)</f>
        <v>-1.9969780829230661</v>
      </c>
      <c r="CA139" s="8">
        <f t="shared" si="231"/>
        <v>8.7371837112649384E-3</v>
      </c>
      <c r="CB139" s="8">
        <f t="shared" si="232"/>
        <v>1.0098434756860748E-3</v>
      </c>
      <c r="CC139" s="8">
        <f t="shared" si="233"/>
        <v>2.4452460981617307E-4</v>
      </c>
      <c r="CD139" s="8">
        <f>MAX((CD$3*climate!$I249+CD$4*climate!$I249^2+CD$5*climate!$I249^6)*(K139/K$66)^$BW$1,-99)</f>
        <v>0.70197065788578838</v>
      </c>
      <c r="CE139" s="8">
        <f>MAX((CE$3*climate!$I249+CE$4*climate!$I249^2+CE$5*climate!$I249^6)*(L139/L$66)^$BW$1,-99)</f>
        <v>-0.45945338618982445</v>
      </c>
      <c r="CF139" s="8">
        <f>MAX((CF$3*climate!$I249+CF$4*climate!$I249^2+CF$5*climate!$I249^6)*(M139/M$66)^$BW$1,-99)</f>
        <v>-1.2684058200320998</v>
      </c>
      <c r="CG139" s="8">
        <f>MAX((CG$3*climate!$M249+CG$4*climate!$M249^2+CG$5*climate!$M249^6)*(K139/K$66)^$BW$1,-99)</f>
        <v>0.70196741093810289</v>
      </c>
      <c r="CH139" s="8">
        <f>MAX((CH$3*climate!$M249+CH$4*climate!$M249^2+CH$5*climate!$M249^6)*(L139/L$66)^$BW$1,-99)</f>
        <v>-0.45945715767320688</v>
      </c>
      <c r="CI139" s="8">
        <f>MAX((CI$3*climate!$M249+CI$4*climate!$M249^2+CI$5*climate!$M249^6)*(M139/M$66)^$BW$1,-99)</f>
        <v>-1.2684106894263298</v>
      </c>
      <c r="CJ139" s="8">
        <f t="shared" si="234"/>
        <v>4.5688244691155082E-4</v>
      </c>
      <c r="CK139" s="8">
        <f t="shared" si="235"/>
        <v>5.2806461832118449E-5</v>
      </c>
      <c r="CL139" s="8">
        <f t="shared" si="236"/>
        <v>1.2786614743932297E-5</v>
      </c>
    </row>
    <row r="140" spans="1:90">
      <c r="A140">
        <f t="shared" si="175"/>
        <v>2094</v>
      </c>
      <c r="B140" s="4">
        <f t="shared" si="193"/>
        <v>1283.3318485742204</v>
      </c>
      <c r="C140" s="4">
        <f t="shared" si="194"/>
        <v>3554.8009868450954</v>
      </c>
      <c r="D140" s="4">
        <f t="shared" si="195"/>
        <v>6734.9243817120832</v>
      </c>
      <c r="E140" s="11">
        <f t="shared" si="176"/>
        <v>1.3120686618677723E-4</v>
      </c>
      <c r="F140" s="11">
        <f t="shared" si="177"/>
        <v>2.6304084143265947E-4</v>
      </c>
      <c r="G140" s="11">
        <f t="shared" si="178"/>
        <v>5.8074926823302681E-4</v>
      </c>
      <c r="H140" s="4">
        <f t="shared" si="196"/>
        <v>141738.35603755416</v>
      </c>
      <c r="I140" s="4">
        <f t="shared" si="197"/>
        <v>95826.6654047169</v>
      </c>
      <c r="J140" s="4">
        <f t="shared" si="198"/>
        <v>23307.791260777147</v>
      </c>
      <c r="K140" s="4">
        <f t="shared" si="166"/>
        <v>110445.60001766124</v>
      </c>
      <c r="L140" s="4">
        <f t="shared" si="167"/>
        <v>26956.9705193999</v>
      </c>
      <c r="M140" s="4">
        <f t="shared" si="168"/>
        <v>3460.7354054437178</v>
      </c>
      <c r="N140" s="11">
        <f t="shared" si="179"/>
        <v>8.9676841822163844E-3</v>
      </c>
      <c r="O140" s="11">
        <f t="shared" si="180"/>
        <v>1.4704216161997907E-2</v>
      </c>
      <c r="P140" s="11">
        <f t="shared" si="181"/>
        <v>1.0542348618277186E-2</v>
      </c>
      <c r="Q140" s="4">
        <f t="shared" si="182"/>
        <v>6608.9381028758307</v>
      </c>
      <c r="R140" s="4">
        <f t="shared" si="183"/>
        <v>18003.188600175556</v>
      </c>
      <c r="S140" s="4">
        <f t="shared" si="184"/>
        <v>4955.6817956786726</v>
      </c>
      <c r="T140" s="4">
        <f t="shared" si="199"/>
        <v>46.627732165348142</v>
      </c>
      <c r="U140" s="4">
        <f t="shared" si="200"/>
        <v>187.87243116663205</v>
      </c>
      <c r="V140" s="4">
        <f t="shared" si="201"/>
        <v>212.61910835876589</v>
      </c>
      <c r="W140" s="11">
        <f t="shared" si="185"/>
        <v>-1.219247815263802E-2</v>
      </c>
      <c r="X140" s="11">
        <f t="shared" si="186"/>
        <v>-1.3228699347321071E-2</v>
      </c>
      <c r="Y140" s="11">
        <f t="shared" si="187"/>
        <v>-1.2203590333800474E-2</v>
      </c>
      <c r="Z140" s="4">
        <f t="shared" si="213"/>
        <v>9954.493850019102</v>
      </c>
      <c r="AA140" s="4">
        <f t="shared" si="202"/>
        <v>43770.232421451001</v>
      </c>
      <c r="AB140" s="4">
        <f t="shared" si="203"/>
        <v>8599.6426122750454</v>
      </c>
      <c r="AC140" s="12">
        <f t="shared" si="204"/>
        <v>1.9204882641323722</v>
      </c>
      <c r="AD140" s="12">
        <f t="shared" si="205"/>
        <v>3.659603572125695</v>
      </c>
      <c r="AE140" s="12">
        <f t="shared" si="206"/>
        <v>1.7768067335421456</v>
      </c>
      <c r="AF140" s="11">
        <f t="shared" si="188"/>
        <v>-2.9039671966837322E-3</v>
      </c>
      <c r="AG140" s="11">
        <f t="shared" si="189"/>
        <v>2.0567434751257441E-3</v>
      </c>
      <c r="AH140" s="11">
        <f t="shared" si="190"/>
        <v>8.257041531207765E-4</v>
      </c>
      <c r="AI140" s="1">
        <f t="shared" si="169"/>
        <v>257118.09916923632</v>
      </c>
      <c r="AJ140" s="1">
        <f t="shared" si="170"/>
        <v>164471.35702126662</v>
      </c>
      <c r="AK140" s="1">
        <f t="shared" si="171"/>
        <v>41387.047639094046</v>
      </c>
      <c r="AL140" s="17">
        <f t="shared" si="207"/>
        <v>38.266697406509138</v>
      </c>
      <c r="AM140" s="17">
        <f t="shared" si="207"/>
        <v>12.783119028630713</v>
      </c>
      <c r="AN140" s="17">
        <f t="shared" si="207"/>
        <v>2.4561181025788286</v>
      </c>
      <c r="AO140" s="7">
        <f t="shared" si="238"/>
        <v>7.8568833723493634E-3</v>
      </c>
      <c r="AP140" s="7">
        <f t="shared" si="238"/>
        <v>1.2099009975909833E-2</v>
      </c>
      <c r="AQ140" s="7">
        <f t="shared" si="238"/>
        <v>8.7577484428409506E-3</v>
      </c>
      <c r="AR140" s="1">
        <f t="shared" si="208"/>
        <v>141738.35603755416</v>
      </c>
      <c r="AS140" s="1">
        <f t="shared" si="209"/>
        <v>95826.6654047169</v>
      </c>
      <c r="AT140" s="1">
        <f t="shared" si="210"/>
        <v>23307.791260777147</v>
      </c>
      <c r="AU140" s="1">
        <f t="shared" si="172"/>
        <v>28347.671207510833</v>
      </c>
      <c r="AV140" s="1">
        <f t="shared" si="173"/>
        <v>19165.333080943379</v>
      </c>
      <c r="AW140" s="1">
        <f t="shared" si="174"/>
        <v>4661.5582521554297</v>
      </c>
      <c r="AX140" s="1">
        <f t="shared" si="222"/>
        <v>88356.480014128989</v>
      </c>
      <c r="AY140" s="1">
        <f t="shared" si="223"/>
        <v>21565.576415519918</v>
      </c>
      <c r="AZ140" s="1">
        <f t="shared" si="224"/>
        <v>2768.5883243549742</v>
      </c>
      <c r="BA140" s="1">
        <f t="shared" si="225"/>
        <v>11.389134819870117</v>
      </c>
      <c r="BB140" s="1">
        <f t="shared" si="226"/>
        <v>9.9788536379396522</v>
      </c>
      <c r="BC140" s="1">
        <f t="shared" si="227"/>
        <v>7.9260928390790175</v>
      </c>
      <c r="BD140" s="1">
        <f t="shared" si="228"/>
        <v>11610.795576491724</v>
      </c>
      <c r="BE140">
        <f t="shared" si="214"/>
        <v>0.21822387218499145</v>
      </c>
      <c r="BF140">
        <f t="shared" si="215"/>
        <v>0.3346263841173937</v>
      </c>
      <c r="BG140">
        <f t="shared" si="216"/>
        <v>2.453676962688749E-2</v>
      </c>
      <c r="BH140">
        <f t="shared" si="229"/>
        <v>0.27324769677456734</v>
      </c>
      <c r="BI140">
        <f t="shared" si="230"/>
        <v>4.7621658391411486E-3</v>
      </c>
      <c r="BJ140">
        <f t="shared" si="230"/>
        <v>1.1197481694748152E-2</v>
      </c>
      <c r="BK140">
        <f t="shared" si="230"/>
        <v>6.0205306372294847E-5</v>
      </c>
      <c r="BL140">
        <f t="shared" si="219"/>
        <v>674.98155721806597</v>
      </c>
      <c r="BM140">
        <f t="shared" si="220"/>
        <v>1073.0173317380734</v>
      </c>
      <c r="BN140">
        <f t="shared" si="221"/>
        <v>1.4032527137165844</v>
      </c>
      <c r="BO140">
        <f t="shared" si="192"/>
        <v>458.61130309574145</v>
      </c>
      <c r="BP140">
        <f t="shared" si="211"/>
        <v>146.52026627435833</v>
      </c>
      <c r="BQ140">
        <f t="shared" si="212"/>
        <v>13.30050399678119</v>
      </c>
      <c r="BR140" s="7">
        <f t="shared" si="237"/>
        <v>1.1430515230201888E-2</v>
      </c>
      <c r="BS140" s="7">
        <f t="shared" si="217"/>
        <v>0.1122135680464679</v>
      </c>
      <c r="BT140" s="7">
        <f t="shared" si="218"/>
        <v>2.6869635086516325E-2</v>
      </c>
      <c r="BU140" s="8">
        <f>MAX((BU$3*climate!$I250+BU$4*climate!$I250^2+BU$5*climate!$I250^6)*(K140/K$66)^$BW$1,-99)</f>
        <v>0.37380336657186214</v>
      </c>
      <c r="BV140" s="8">
        <f>MAX((BV$3*climate!$I250+BV$4*climate!$I250^2+BV$5*climate!$I250^6)*(L140/L$66)^$BW$1,-99)</f>
        <v>-1.0045199101663258</v>
      </c>
      <c r="BW140" s="8">
        <f>MAX((BW$3*climate!$I250+BW$4*climate!$I250^2+BW$5*climate!$I250^6)*(M140/M$66)^$BW$1,-99)</f>
        <v>-2.0626011595796512</v>
      </c>
      <c r="BX140" s="8">
        <f>MAX((BX$3*climate!$M250+BX$4*climate!$M250^2+BX$5*climate!$M250^6)*(K140/K$66)^$BW$1,-99)</f>
        <v>0.37379777309360845</v>
      </c>
      <c r="BY140" s="8">
        <f>MAX((BY$3*climate!$M250+BY$4*climate!$M250^2+BY$5*climate!$M250^6)*(L140/L$66)^$BW$1,-99)</f>
        <v>-1.0045241803990543</v>
      </c>
      <c r="BZ140" s="8">
        <f>MAX((BZ$3*climate!$M250+BZ$4*climate!$M250^2+BZ$5*climate!$M250^6)*(M140/M$66)^$BW$1,-99)</f>
        <v>-2.0626053566199025</v>
      </c>
      <c r="CA140" s="8">
        <f t="shared" si="231"/>
        <v>8.9063415030044245E-3</v>
      </c>
      <c r="CB140" s="8">
        <f t="shared" si="232"/>
        <v>9.9941235829246826E-4</v>
      </c>
      <c r="CC140" s="8">
        <f t="shared" si="233"/>
        <v>2.3931014614162423E-4</v>
      </c>
      <c r="CD140" s="8">
        <f>MAX((CD$3*climate!$I250+CD$4*climate!$I250^2+CD$5*climate!$I250^6)*(K140/K$66)^$BW$1,-99)</f>
        <v>0.64350503104040158</v>
      </c>
      <c r="CE140" s="8">
        <f>MAX((CE$3*climate!$I250+CE$4*climate!$I250^2+CE$5*climate!$I250^6)*(L140/L$66)^$BW$1,-99)</f>
        <v>-0.52309662257440359</v>
      </c>
      <c r="CF140" s="8">
        <f>MAX((CF$3*climate!$I250+CF$4*climate!$I250^2+CF$5*climate!$I250^6)*(M140/M$66)^$BW$1,-99)</f>
        <v>-1.3491407801936501</v>
      </c>
      <c r="CG140" s="8">
        <f>MAX((CG$3*climate!$M250+CG$4*climate!$M250^2+CG$5*climate!$M250^6)*(K140/K$66)^$BW$1,-99)</f>
        <v>0.64350155244179241</v>
      </c>
      <c r="CH140" s="8">
        <f>MAX((CH$3*climate!$M250+CH$4*climate!$M250^2+CH$5*climate!$M250^6)*(L140/L$66)^$BW$1,-99)</f>
        <v>-0.52310057649644282</v>
      </c>
      <c r="CI140" s="8">
        <f>MAX((CI$3*climate!$M250+CI$4*climate!$M250^2+CI$5*climate!$M250^6)*(M140/M$66)^$BW$1,-99)</f>
        <v>-1.3491458474855214</v>
      </c>
      <c r="CJ140" s="8">
        <f t="shared" si="234"/>
        <v>4.8101728972302279E-4</v>
      </c>
      <c r="CK140" s="8">
        <f t="shared" si="235"/>
        <v>5.397666637186198E-5</v>
      </c>
      <c r="CL140" s="8">
        <f t="shared" si="236"/>
        <v>1.2924759045162721E-5</v>
      </c>
    </row>
    <row r="141" spans="1:90">
      <c r="A141">
        <f t="shared" si="175"/>
        <v>2095</v>
      </c>
      <c r="B141" s="4">
        <f t="shared" si="193"/>
        <v>1283.491811426843</v>
      </c>
      <c r="C141" s="4">
        <f t="shared" si="194"/>
        <v>3555.6892917956652</v>
      </c>
      <c r="D141" s="4">
        <f t="shared" si="195"/>
        <v>6738.6401189980525</v>
      </c>
      <c r="E141" s="11">
        <f t="shared" si="176"/>
        <v>1.2464652287743835E-4</v>
      </c>
      <c r="F141" s="11">
        <f t="shared" si="177"/>
        <v>2.4988879936102651E-4</v>
      </c>
      <c r="G141" s="11">
        <f t="shared" si="178"/>
        <v>5.5171180482137543E-4</v>
      </c>
      <c r="H141" s="4">
        <f t="shared" si="196"/>
        <v>143010.49362118597</v>
      </c>
      <c r="I141" s="4">
        <f t="shared" si="197"/>
        <v>97244.222075776168</v>
      </c>
      <c r="J141" s="4">
        <f t="shared" si="198"/>
        <v>23563.588429975513</v>
      </c>
      <c r="K141" s="4">
        <f t="shared" si="166"/>
        <v>111422.98871560612</v>
      </c>
      <c r="L141" s="4">
        <f t="shared" si="167"/>
        <v>27348.908775622149</v>
      </c>
      <c r="M141" s="4">
        <f t="shared" si="168"/>
        <v>3496.7868908065548</v>
      </c>
      <c r="N141" s="11">
        <f t="shared" si="179"/>
        <v>8.8495032648523431E-3</v>
      </c>
      <c r="O141" s="11">
        <f t="shared" si="180"/>
        <v>1.453940293254341E-2</v>
      </c>
      <c r="P141" s="11">
        <f t="shared" si="181"/>
        <v>1.0417290297931592E-2</v>
      </c>
      <c r="Q141" s="4">
        <f t="shared" si="182"/>
        <v>6586.9524400796045</v>
      </c>
      <c r="R141" s="4">
        <f t="shared" si="183"/>
        <v>18027.826584195111</v>
      </c>
      <c r="S141" s="4">
        <f t="shared" si="184"/>
        <v>4948.928330120757</v>
      </c>
      <c r="T141" s="4">
        <f t="shared" si="199"/>
        <v>46.059224559615075</v>
      </c>
      <c r="U141" s="4">
        <f t="shared" si="200"/>
        <v>185.38712325907841</v>
      </c>
      <c r="V141" s="4">
        <f t="shared" si="201"/>
        <v>210.02439186321757</v>
      </c>
      <c r="W141" s="11">
        <f t="shared" si="185"/>
        <v>-1.219247815263802E-2</v>
      </c>
      <c r="X141" s="11">
        <f t="shared" si="186"/>
        <v>-1.3228699347321071E-2</v>
      </c>
      <c r="Y141" s="11">
        <f t="shared" si="187"/>
        <v>-1.2203590333800474E-2</v>
      </c>
      <c r="Z141" s="4">
        <f t="shared" si="213"/>
        <v>9893.7910718296662</v>
      </c>
      <c r="AA141" s="4">
        <f t="shared" si="202"/>
        <v>43927.993330926445</v>
      </c>
      <c r="AB141" s="4">
        <f t="shared" si="203"/>
        <v>8596.3276088426046</v>
      </c>
      <c r="AC141" s="12">
        <f t="shared" si="204"/>
        <v>1.9149112292117156</v>
      </c>
      <c r="AD141" s="12">
        <f t="shared" si="205"/>
        <v>3.6671304378942113</v>
      </c>
      <c r="AE141" s="12">
        <f t="shared" si="206"/>
        <v>1.7782738502413242</v>
      </c>
      <c r="AF141" s="11">
        <f t="shared" si="188"/>
        <v>-2.9039671966837322E-3</v>
      </c>
      <c r="AG141" s="11">
        <f t="shared" si="189"/>
        <v>2.0567434751257441E-3</v>
      </c>
      <c r="AH141" s="11">
        <f t="shared" si="190"/>
        <v>8.257041531207765E-4</v>
      </c>
      <c r="AI141" s="1">
        <f t="shared" si="169"/>
        <v>259753.96045982352</v>
      </c>
      <c r="AJ141" s="1">
        <f t="shared" si="170"/>
        <v>167189.55440008335</v>
      </c>
      <c r="AK141" s="1">
        <f t="shared" si="171"/>
        <v>41909.901127340076</v>
      </c>
      <c r="AL141" s="17">
        <f t="shared" si="207"/>
        <v>38.564347815291384</v>
      </c>
      <c r="AM141" s="17">
        <f t="shared" si="207"/>
        <v>12.936235482434853</v>
      </c>
      <c r="AN141" s="17">
        <f t="shared" si="207"/>
        <v>2.4774130664222387</v>
      </c>
      <c r="AO141" s="7">
        <f t="shared" si="238"/>
        <v>7.7783145386258693E-3</v>
      </c>
      <c r="AP141" s="7">
        <f t="shared" si="238"/>
        <v>1.1978019876150735E-2</v>
      </c>
      <c r="AQ141" s="7">
        <f t="shared" si="238"/>
        <v>8.6701709584125417E-3</v>
      </c>
      <c r="AR141" s="1">
        <f t="shared" si="208"/>
        <v>143010.49362118597</v>
      </c>
      <c r="AS141" s="1">
        <f t="shared" si="209"/>
        <v>97244.222075776168</v>
      </c>
      <c r="AT141" s="1">
        <f t="shared" si="210"/>
        <v>23563.588429975513</v>
      </c>
      <c r="AU141" s="1">
        <f t="shared" si="172"/>
        <v>28602.098724237196</v>
      </c>
      <c r="AV141" s="1">
        <f t="shared" si="173"/>
        <v>19448.844415155236</v>
      </c>
      <c r="AW141" s="1">
        <f t="shared" si="174"/>
        <v>4712.7176859951023</v>
      </c>
      <c r="AX141" s="1">
        <f t="shared" si="222"/>
        <v>89138.390972484878</v>
      </c>
      <c r="AY141" s="1">
        <f t="shared" si="223"/>
        <v>21879.127020497715</v>
      </c>
      <c r="AZ141" s="1">
        <f t="shared" si="224"/>
        <v>2797.4295126452439</v>
      </c>
      <c r="BA141" s="1">
        <f t="shared" si="225"/>
        <v>11.39794539577094</v>
      </c>
      <c r="BB141" s="1">
        <f t="shared" si="226"/>
        <v>9.9932883572252216</v>
      </c>
      <c r="BC141" s="1">
        <f t="shared" si="227"/>
        <v>7.9364562433164503</v>
      </c>
      <c r="BD141" s="1">
        <f t="shared" si="228"/>
        <v>11291.421695827454</v>
      </c>
      <c r="BE141">
        <f t="shared" si="214"/>
        <v>0.21822387218499145</v>
      </c>
      <c r="BF141">
        <f t="shared" si="215"/>
        <v>0.3346263841173937</v>
      </c>
      <c r="BG141">
        <f t="shared" si="216"/>
        <v>2.453676962688749E-2</v>
      </c>
      <c r="BH141">
        <f t="shared" si="229"/>
        <v>0.27346955119610794</v>
      </c>
      <c r="BI141">
        <f t="shared" si="230"/>
        <v>4.7621658391411486E-3</v>
      </c>
      <c r="BJ141">
        <f t="shared" si="230"/>
        <v>1.1197481694748152E-2</v>
      </c>
      <c r="BK141">
        <f t="shared" si="230"/>
        <v>6.0205306372294847E-5</v>
      </c>
      <c r="BL141">
        <f t="shared" si="219"/>
        <v>681.03968736152501</v>
      </c>
      <c r="BM141">
        <f t="shared" si="220"/>
        <v>1088.8903966135279</v>
      </c>
      <c r="BN141">
        <f t="shared" si="221"/>
        <v>1.4186530606573378</v>
      </c>
      <c r="BO141">
        <f t="shared" si="192"/>
        <v>463.85346658052003</v>
      </c>
      <c r="BP141">
        <f t="shared" si="211"/>
        <v>148.1537395272571</v>
      </c>
      <c r="BQ141">
        <f t="shared" si="212"/>
        <v>13.451659061815239</v>
      </c>
      <c r="BR141" s="7">
        <f t="shared" si="237"/>
        <v>1.1290909901148893E-2</v>
      </c>
      <c r="BS141" s="7">
        <f t="shared" si="217"/>
        <v>0.1089452116955999</v>
      </c>
      <c r="BT141" s="7">
        <f t="shared" si="218"/>
        <v>2.5800698840264879E-2</v>
      </c>
      <c r="BU141" s="8">
        <f>MAX((BU$3*climate!$I251+BU$4*climate!$I251^2+BU$5*climate!$I251^6)*(K141/K$66)^$BW$1,-99)</f>
        <v>0.27746236449098194</v>
      </c>
      <c r="BV141" s="8">
        <f>MAX((BV$3*climate!$I251+BV$4*climate!$I251^2+BV$5*climate!$I251^6)*(L141/L$66)^$BW$1,-99)</f>
        <v>-1.0736102091505177</v>
      </c>
      <c r="BW141" s="8">
        <f>MAX((BW$3*climate!$I251+BW$4*climate!$I251^2+BW$5*climate!$I251^6)*(M141/M$66)^$BW$1,-99)</f>
        <v>-2.1287072015729716</v>
      </c>
      <c r="BX141" s="8">
        <f>MAX((BX$3*climate!$M251+BX$4*climate!$M251^2+BX$5*climate!$M251^6)*(K141/K$66)^$BW$1,-99)</f>
        <v>0.27745671411260742</v>
      </c>
      <c r="BY141" s="8">
        <f>MAX((BY$3*climate!$M251+BY$4*climate!$M251^2+BY$5*climate!$M251^6)*(L141/L$66)^$BW$1,-99)</f>
        <v>-1.0736145038022087</v>
      </c>
      <c r="BZ141" s="8">
        <f>MAX((BZ$3*climate!$M251+BZ$4*climate!$M251^2+BZ$5*climate!$M251^6)*(M141/M$66)^$BW$1,-99)</f>
        <v>-2.1287114160977092</v>
      </c>
      <c r="CA141" s="8">
        <f t="shared" si="231"/>
        <v>9.0737272683268696E-3</v>
      </c>
      <c r="CB141" s="8">
        <f t="shared" si="232"/>
        <v>9.8853913811600808E-4</v>
      </c>
      <c r="CC141" s="8">
        <f t="shared" si="233"/>
        <v>2.3410850460880086E-4</v>
      </c>
      <c r="CD141" s="8">
        <f>MAX((CD$3*climate!$I251+CD$4*climate!$I251^2+CD$5*climate!$I251^6)*(K141/K$66)^$BW$1,-99)</f>
        <v>0.58097948313430603</v>
      </c>
      <c r="CE141" s="8">
        <f>MAX((CE$3*climate!$I251+CE$4*climate!$I251^2+CE$5*climate!$I251^6)*(L141/L$66)^$BW$1,-99)</f>
        <v>-0.58991929484330896</v>
      </c>
      <c r="CF141" s="8">
        <f>MAX((CF$3*climate!$I251+CF$4*climate!$I251^2+CF$5*climate!$I251^6)*(M141/M$66)^$BW$1,-99)</f>
        <v>-1.4334385341352684</v>
      </c>
      <c r="CG141" s="8">
        <f>MAX((CG$3*climate!$M251+CG$4*climate!$M251^2+CG$5*climate!$M251^6)*(K141/K$66)^$BW$1,-99)</f>
        <v>0.58097576734321377</v>
      </c>
      <c r="CH141" s="8">
        <f>MAX((CH$3*climate!$M251+CH$4*climate!$M251^2+CH$5*climate!$M251^6)*(L141/L$66)^$BW$1,-99)</f>
        <v>-0.58992343503917299</v>
      </c>
      <c r="CI141" s="8">
        <f>MAX((CI$3*climate!$M251+CI$4*climate!$M251^2+CI$5*climate!$M251^6)*(M141/M$66)^$BW$1,-99)</f>
        <v>-1.4334438036403552</v>
      </c>
      <c r="CJ141" s="8">
        <f t="shared" si="234"/>
        <v>5.0554142211411512E-4</v>
      </c>
      <c r="CK141" s="8">
        <f t="shared" si="235"/>
        <v>5.5076317253116897E-5</v>
      </c>
      <c r="CL141" s="8">
        <f t="shared" si="236"/>
        <v>1.3043321983245508E-5</v>
      </c>
    </row>
    <row r="142" spans="1:90">
      <c r="A142">
        <f t="shared" si="175"/>
        <v>2096</v>
      </c>
      <c r="B142" s="4">
        <f t="shared" si="193"/>
        <v>1283.6437950787074</v>
      </c>
      <c r="C142" s="4">
        <f t="shared" si="194"/>
        <v>3556.5333923772914</v>
      </c>
      <c r="D142" s="4">
        <f t="shared" si="195"/>
        <v>6742.1720169350419</v>
      </c>
      <c r="E142" s="11">
        <f t="shared" si="176"/>
        <v>1.1841419673356643E-4</v>
      </c>
      <c r="F142" s="11">
        <f t="shared" si="177"/>
        <v>2.3739435939297516E-4</v>
      </c>
      <c r="G142" s="11">
        <f t="shared" si="178"/>
        <v>5.2412621458030662E-4</v>
      </c>
      <c r="H142" s="4">
        <f t="shared" si="196"/>
        <v>144276.44308867215</v>
      </c>
      <c r="I142" s="4">
        <f t="shared" si="197"/>
        <v>98665.667832530322</v>
      </c>
      <c r="J142" s="4">
        <f t="shared" si="198"/>
        <v>23818.624710926968</v>
      </c>
      <c r="K142" s="4">
        <f t="shared" si="166"/>
        <v>112396.01176105537</v>
      </c>
      <c r="L142" s="4">
        <f t="shared" si="167"/>
        <v>27742.089542586662</v>
      </c>
      <c r="M142" s="4">
        <f t="shared" si="168"/>
        <v>3532.7821139981529</v>
      </c>
      <c r="N142" s="11">
        <f t="shared" si="179"/>
        <v>8.7326956193285454E-3</v>
      </c>
      <c r="O142" s="11">
        <f t="shared" si="180"/>
        <v>1.4376470015322163E-2</v>
      </c>
      <c r="P142" s="11">
        <f t="shared" si="181"/>
        <v>1.0293799512413493E-2</v>
      </c>
      <c r="Q142" s="4">
        <f t="shared" si="182"/>
        <v>6564.2388902145003</v>
      </c>
      <c r="R142" s="4">
        <f t="shared" si="183"/>
        <v>18049.373629189271</v>
      </c>
      <c r="S142" s="4">
        <f t="shared" si="184"/>
        <v>4941.4438048407646</v>
      </c>
      <c r="T142" s="4">
        <f t="shared" si="199"/>
        <v>45.497648470444517</v>
      </c>
      <c r="U142" s="4">
        <f t="shared" si="200"/>
        <v>182.93469274261932</v>
      </c>
      <c r="V142" s="4">
        <f t="shared" si="201"/>
        <v>207.46134022481328</v>
      </c>
      <c r="W142" s="11">
        <f t="shared" si="185"/>
        <v>-1.219247815263802E-2</v>
      </c>
      <c r="X142" s="11">
        <f t="shared" si="186"/>
        <v>-1.3228699347321071E-2</v>
      </c>
      <c r="Y142" s="11">
        <f t="shared" si="187"/>
        <v>-1.2203590333800474E-2</v>
      </c>
      <c r="Z142" s="4">
        <f t="shared" si="213"/>
        <v>9832.2421678321971</v>
      </c>
      <c r="AA142" s="4">
        <f t="shared" si="202"/>
        <v>44078.582562482596</v>
      </c>
      <c r="AB142" s="4">
        <f t="shared" si="203"/>
        <v>8591.7011226710893</v>
      </c>
      <c r="AC142" s="12">
        <f t="shared" si="204"/>
        <v>1.9093503898175235</v>
      </c>
      <c r="AD142" s="12">
        <f t="shared" si="205"/>
        <v>3.6746727844947853</v>
      </c>
      <c r="AE142" s="12">
        <f t="shared" si="206"/>
        <v>1.7797421783448546</v>
      </c>
      <c r="AF142" s="11">
        <f t="shared" si="188"/>
        <v>-2.9039671966837322E-3</v>
      </c>
      <c r="AG142" s="11">
        <f t="shared" si="189"/>
        <v>2.0567434751257441E-3</v>
      </c>
      <c r="AH142" s="11">
        <f t="shared" si="190"/>
        <v>8.257041531207765E-4</v>
      </c>
      <c r="AI142" s="1">
        <f t="shared" si="169"/>
        <v>262380.66313807835</v>
      </c>
      <c r="AJ142" s="1">
        <f t="shared" si="170"/>
        <v>169919.44337523024</v>
      </c>
      <c r="AK142" s="1">
        <f t="shared" si="171"/>
        <v>42431.62870060117</v>
      </c>
      <c r="AL142" s="17">
        <f t="shared" si="207"/>
        <v>38.861313786302851</v>
      </c>
      <c r="AM142" s="17">
        <f t="shared" si="207"/>
        <v>13.089636463308711</v>
      </c>
      <c r="AN142" s="17">
        <f t="shared" si="207"/>
        <v>2.4986778652945199</v>
      </c>
      <c r="AO142" s="7">
        <f t="shared" si="238"/>
        <v>7.7005313932396102E-3</v>
      </c>
      <c r="AP142" s="7">
        <f t="shared" si="238"/>
        <v>1.1858239677389228E-2</v>
      </c>
      <c r="AQ142" s="7">
        <f t="shared" si="238"/>
        <v>8.583469248828416E-3</v>
      </c>
      <c r="AR142" s="1">
        <f t="shared" si="208"/>
        <v>144276.44308867215</v>
      </c>
      <c r="AS142" s="1">
        <f t="shared" si="209"/>
        <v>98665.667832530322</v>
      </c>
      <c r="AT142" s="1">
        <f t="shared" si="210"/>
        <v>23818.624710926968</v>
      </c>
      <c r="AU142" s="1">
        <f t="shared" si="172"/>
        <v>28855.288617734434</v>
      </c>
      <c r="AV142" s="1">
        <f t="shared" si="173"/>
        <v>19733.133566506065</v>
      </c>
      <c r="AW142" s="1">
        <f t="shared" si="174"/>
        <v>4763.724942185394</v>
      </c>
      <c r="AX142" s="1">
        <f t="shared" si="222"/>
        <v>89916.809408844303</v>
      </c>
      <c r="AY142" s="1">
        <f t="shared" si="223"/>
        <v>22193.671634069327</v>
      </c>
      <c r="AZ142" s="1">
        <f t="shared" si="224"/>
        <v>2826.2256911985223</v>
      </c>
      <c r="BA142" s="1">
        <f t="shared" si="225"/>
        <v>11.406640181945109</v>
      </c>
      <c r="BB142" s="1">
        <f t="shared" si="226"/>
        <v>10.007562465694201</v>
      </c>
      <c r="BC142" s="1">
        <f t="shared" si="227"/>
        <v>7.9466974224754985</v>
      </c>
      <c r="BD142" s="1">
        <f t="shared" si="228"/>
        <v>10980.439167770133</v>
      </c>
      <c r="BE142">
        <f t="shared" si="214"/>
        <v>0.21822387218499145</v>
      </c>
      <c r="BF142">
        <f t="shared" si="215"/>
        <v>0.3346263841173937</v>
      </c>
      <c r="BG142">
        <f t="shared" si="216"/>
        <v>2.453676962688749E-2</v>
      </c>
      <c r="BH142">
        <f t="shared" si="229"/>
        <v>0.2736897271866221</v>
      </c>
      <c r="BI142">
        <f t="shared" si="230"/>
        <v>4.7621658391411486E-3</v>
      </c>
      <c r="BJ142">
        <f t="shared" si="230"/>
        <v>1.1197481694748152E-2</v>
      </c>
      <c r="BK142">
        <f t="shared" si="230"/>
        <v>6.0205306372294847E-5</v>
      </c>
      <c r="BL142">
        <f t="shared" si="219"/>
        <v>687.06834866966653</v>
      </c>
      <c r="BM142">
        <f t="shared" si="220"/>
        <v>1104.8070094548598</v>
      </c>
      <c r="BN142">
        <f t="shared" si="221"/>
        <v>1.4340075980880709</v>
      </c>
      <c r="BO142">
        <f t="shared" si="192"/>
        <v>469.09079427901628</v>
      </c>
      <c r="BP142">
        <f t="shared" si="211"/>
        <v>149.80579566743643</v>
      </c>
      <c r="BQ142">
        <f t="shared" si="212"/>
        <v>13.604572575718498</v>
      </c>
      <c r="BR142" s="7">
        <f t="shared" si="237"/>
        <v>1.1153250017769789E-2</v>
      </c>
      <c r="BS142" s="7">
        <f t="shared" si="217"/>
        <v>0.10577205018990281</v>
      </c>
      <c r="BT142" s="7">
        <f t="shared" si="218"/>
        <v>2.4777608826638247E-2</v>
      </c>
      <c r="BU142" s="8">
        <f>MAX((BU$3*climate!$I252+BU$4*climate!$I252^2+BU$5*climate!$I252^6)*(K142/K$66)^$BW$1,-99)</f>
        <v>0.18001659746166906</v>
      </c>
      <c r="BV142" s="8">
        <f>MAX((BV$3*climate!$I252+BV$4*climate!$I252^2+BV$5*climate!$I252^6)*(L142/L$66)^$BW$1,-99)</f>
        <v>-1.1431829044427362</v>
      </c>
      <c r="BW142" s="8">
        <f>MAX((BW$3*climate!$I252+BW$4*climate!$I252^2+BW$5*climate!$I252^6)*(M142/M$66)^$BW$1,-99)</f>
        <v>-2.1952743388817741</v>
      </c>
      <c r="BX142" s="8">
        <f>MAX((BX$3*climate!$M252+BX$4*climate!$M252^2+BX$5*climate!$M252^6)*(K142/K$66)^$BW$1,-99)</f>
        <v>0.18001089208553989</v>
      </c>
      <c r="BY142" s="8">
        <f>MAX((BY$3*climate!$M252+BY$4*climate!$M252^2+BY$5*climate!$M252^6)*(L142/L$66)^$BW$1,-99)</f>
        <v>-1.1431872223041806</v>
      </c>
      <c r="BZ142" s="8">
        <f>MAX((BZ$3*climate!$M252+BZ$4*climate!$M252^2+BZ$5*climate!$M252^6)*(M142/M$66)^$BW$1,-99)</f>
        <v>-2.1952785699445485</v>
      </c>
      <c r="CA142" s="8">
        <f t="shared" si="231"/>
        <v>9.2392947075174547E-3</v>
      </c>
      <c r="CB142" s="8">
        <f t="shared" si="232"/>
        <v>9.7725914352283952E-4</v>
      </c>
      <c r="CC142" s="8">
        <f t="shared" si="233"/>
        <v>2.2892763009689653E-4</v>
      </c>
      <c r="CD142" s="8">
        <f>MAX((CD$3*climate!$I252+CD$4*climate!$I252^2+CD$5*climate!$I252^6)*(K142/K$66)^$BW$1,-99)</f>
        <v>0.51427876316330967</v>
      </c>
      <c r="CE142" s="8">
        <f>MAX((CE$3*climate!$I252+CE$4*climate!$I252^2+CE$5*climate!$I252^6)*(L142/L$66)^$BW$1,-99)</f>
        <v>-0.65999902582645154</v>
      </c>
      <c r="CF142" s="8">
        <f>MAX((CF$3*climate!$I252+CF$4*climate!$I252^2+CF$5*climate!$I252^6)*(M142/M$66)^$BW$1,-99)</f>
        <v>-1.5213873149799126</v>
      </c>
      <c r="CG142" s="8">
        <f>MAX((CG$3*climate!$M252+CG$4*climate!$M252^2+CG$5*climate!$M252^6)*(K142/K$66)^$BW$1,-99)</f>
        <v>0.51427480468123288</v>
      </c>
      <c r="CH142" s="8">
        <f>MAX((CH$3*climate!$M252+CH$4*climate!$M252^2+CH$5*climate!$M252^6)*(L142/L$66)^$BW$1,-99)</f>
        <v>-0.66000335609109628</v>
      </c>
      <c r="CI142" s="8">
        <f>MAX((CI$3*climate!$M252+CI$4*climate!$M252^2+CI$5*climate!$M252^6)*(M142/M$66)^$BW$1,-99)</f>
        <v>-1.5213927909830267</v>
      </c>
      <c r="CJ142" s="8">
        <f t="shared" si="234"/>
        <v>5.304378365800905E-4</v>
      </c>
      <c r="CK142" s="8">
        <f t="shared" si="235"/>
        <v>5.6105497473372798E-5</v>
      </c>
      <c r="CL142" s="8">
        <f t="shared" si="236"/>
        <v>1.3142981221629746E-5</v>
      </c>
    </row>
    <row r="143" spans="1:90">
      <c r="A143">
        <f t="shared" si="175"/>
        <v>2097</v>
      </c>
      <c r="B143" s="4">
        <f t="shared" si="193"/>
        <v>1283.7881966451491</v>
      </c>
      <c r="C143" s="4">
        <f t="shared" si="194"/>
        <v>3557.3354782953174</v>
      </c>
      <c r="D143" s="4">
        <f t="shared" si="195"/>
        <v>6745.5290785774632</v>
      </c>
      <c r="E143" s="11">
        <f t="shared" si="176"/>
        <v>1.1249348689688811E-4</v>
      </c>
      <c r="F143" s="11">
        <f t="shared" si="177"/>
        <v>2.255246414233264E-4</v>
      </c>
      <c r="G143" s="11">
        <f t="shared" si="178"/>
        <v>4.9791990385129122E-4</v>
      </c>
      <c r="H143" s="4">
        <f t="shared" si="196"/>
        <v>145536.07995551656</v>
      </c>
      <c r="I143" s="4">
        <f t="shared" si="197"/>
        <v>100090.80766648269</v>
      </c>
      <c r="J143" s="4">
        <f t="shared" si="198"/>
        <v>24072.884781470959</v>
      </c>
      <c r="K143" s="4">
        <f t="shared" si="166"/>
        <v>113364.55681384026</v>
      </c>
      <c r="L143" s="4">
        <f t="shared" si="167"/>
        <v>28136.454455076142</v>
      </c>
      <c r="M143" s="4">
        <f t="shared" si="168"/>
        <v>3568.7170718634852</v>
      </c>
      <c r="N143" s="11">
        <f t="shared" si="179"/>
        <v>8.6172546303862063E-3</v>
      </c>
      <c r="O143" s="11">
        <f t="shared" si="180"/>
        <v>1.4215400461601524E-2</v>
      </c>
      <c r="P143" s="11">
        <f t="shared" si="181"/>
        <v>1.0171857959466291E-2</v>
      </c>
      <c r="Q143" s="4">
        <f t="shared" si="182"/>
        <v>6540.8163091184197</v>
      </c>
      <c r="R143" s="4">
        <f t="shared" si="183"/>
        <v>18067.862588312171</v>
      </c>
      <c r="S143" s="4">
        <f t="shared" si="184"/>
        <v>4933.2458551556929</v>
      </c>
      <c r="T143" s="4">
        <f t="shared" si="199"/>
        <v>44.942919385472216</v>
      </c>
      <c r="U143" s="4">
        <f t="shared" si="200"/>
        <v>180.51470469213265</v>
      </c>
      <c r="V143" s="4">
        <f t="shared" si="201"/>
        <v>204.92956701860845</v>
      </c>
      <c r="W143" s="11">
        <f t="shared" si="185"/>
        <v>-1.219247815263802E-2</v>
      </c>
      <c r="X143" s="11">
        <f t="shared" si="186"/>
        <v>-1.3228699347321071E-2</v>
      </c>
      <c r="Y143" s="11">
        <f t="shared" si="187"/>
        <v>-1.2203590333800474E-2</v>
      </c>
      <c r="Z143" s="4">
        <f t="shared" si="213"/>
        <v>9769.8839506310342</v>
      </c>
      <c r="AA143" s="4">
        <f t="shared" si="202"/>
        <v>44222.032433613756</v>
      </c>
      <c r="AB143" s="4">
        <f t="shared" si="203"/>
        <v>8585.7909143682446</v>
      </c>
      <c r="AC143" s="12">
        <f t="shared" si="204"/>
        <v>1.9038056989185181</v>
      </c>
      <c r="AD143" s="12">
        <f t="shared" si="205"/>
        <v>3.6822306437675172</v>
      </c>
      <c r="AE143" s="12">
        <f t="shared" si="206"/>
        <v>1.7812117188529981</v>
      </c>
      <c r="AF143" s="11">
        <f t="shared" si="188"/>
        <v>-2.9039671966837322E-3</v>
      </c>
      <c r="AG143" s="11">
        <f t="shared" si="189"/>
        <v>2.0567434751257441E-3</v>
      </c>
      <c r="AH143" s="11">
        <f t="shared" si="190"/>
        <v>8.257041531207765E-4</v>
      </c>
      <c r="AI143" s="1">
        <f t="shared" si="169"/>
        <v>264997.88544200495</v>
      </c>
      <c r="AJ143" s="1">
        <f t="shared" si="170"/>
        <v>172660.63260421329</v>
      </c>
      <c r="AK143" s="1">
        <f t="shared" si="171"/>
        <v>42952.190772726448</v>
      </c>
      <c r="AL143" s="17">
        <f t="shared" si="207"/>
        <v>39.157574025428872</v>
      </c>
      <c r="AM143" s="17">
        <f t="shared" si="207"/>
        <v>13.243304309315802</v>
      </c>
      <c r="AN143" s="17">
        <f t="shared" si="207"/>
        <v>2.5199107166678085</v>
      </c>
      <c r="AO143" s="7">
        <f t="shared" si="238"/>
        <v>7.6235260793072138E-3</v>
      </c>
      <c r="AP143" s="7">
        <f t="shared" si="238"/>
        <v>1.1739657280615335E-2</v>
      </c>
      <c r="AQ143" s="7">
        <f t="shared" si="238"/>
        <v>8.4976345563401324E-3</v>
      </c>
      <c r="AR143" s="1">
        <f t="shared" si="208"/>
        <v>145536.07995551656</v>
      </c>
      <c r="AS143" s="1">
        <f t="shared" si="209"/>
        <v>100090.80766648269</v>
      </c>
      <c r="AT143" s="1">
        <f t="shared" si="210"/>
        <v>24072.884781470959</v>
      </c>
      <c r="AU143" s="1">
        <f t="shared" si="172"/>
        <v>29107.215991103312</v>
      </c>
      <c r="AV143" s="1">
        <f t="shared" si="173"/>
        <v>20018.161533296541</v>
      </c>
      <c r="AW143" s="1">
        <f t="shared" si="174"/>
        <v>4814.5769562941923</v>
      </c>
      <c r="AX143" s="1">
        <f t="shared" si="222"/>
        <v>90691.645451072225</v>
      </c>
      <c r="AY143" s="1">
        <f t="shared" si="223"/>
        <v>22509.163564060909</v>
      </c>
      <c r="AZ143" s="1">
        <f t="shared" si="224"/>
        <v>2854.9736574907884</v>
      </c>
      <c r="BA143" s="1">
        <f t="shared" si="225"/>
        <v>11.415220519965102</v>
      </c>
      <c r="BB143" s="1">
        <f t="shared" si="226"/>
        <v>10.021677774794613</v>
      </c>
      <c r="BC143" s="1">
        <f t="shared" si="227"/>
        <v>7.9568178952492206</v>
      </c>
      <c r="BD143" s="1">
        <f t="shared" si="228"/>
        <v>10677.651677642316</v>
      </c>
      <c r="BE143">
        <f t="shared" si="214"/>
        <v>0.21822387218499145</v>
      </c>
      <c r="BF143">
        <f t="shared" si="215"/>
        <v>0.3346263841173937</v>
      </c>
      <c r="BG143">
        <f t="shared" si="216"/>
        <v>2.453676962688749E-2</v>
      </c>
      <c r="BH143">
        <f t="shared" si="229"/>
        <v>0.27390821798607767</v>
      </c>
      <c r="BI143">
        <f t="shared" si="230"/>
        <v>4.7621658391411486E-3</v>
      </c>
      <c r="BJ143">
        <f t="shared" si="230"/>
        <v>1.1197481694748152E-2</v>
      </c>
      <c r="BK143">
        <f t="shared" si="230"/>
        <v>6.0205306372294847E-5</v>
      </c>
      <c r="BL143">
        <f t="shared" si="219"/>
        <v>693.06694832667574</v>
      </c>
      <c r="BM143">
        <f t="shared" si="220"/>
        <v>1120.764986657998</v>
      </c>
      <c r="BN143">
        <f t="shared" si="221"/>
        <v>1.4493154035334133</v>
      </c>
      <c r="BO143">
        <f t="shared" si="192"/>
        <v>474.32268118864437</v>
      </c>
      <c r="BP143">
        <f t="shared" si="211"/>
        <v>151.47664279385822</v>
      </c>
      <c r="BQ143">
        <f t="shared" si="212"/>
        <v>13.759264208241465</v>
      </c>
      <c r="BR143" s="7">
        <f t="shared" si="237"/>
        <v>1.1017501373942196E-2</v>
      </c>
      <c r="BS143" s="7">
        <f t="shared" si="217"/>
        <v>0.10269131086398331</v>
      </c>
      <c r="BT143" s="7">
        <f t="shared" si="218"/>
        <v>2.3798234146813025E-2</v>
      </c>
      <c r="BU143" s="8">
        <f>MAX((BU$3*climate!$I253+BU$4*climate!$I253^2+BU$5*climate!$I253^6)*(K143/K$66)^$BW$1,-99)</f>
        <v>8.1495959948737137E-2</v>
      </c>
      <c r="BV143" s="8">
        <f>MAX((BV$3*climate!$I253+BV$4*climate!$I253^2+BV$5*climate!$I253^6)*(L143/L$66)^$BW$1,-99)</f>
        <v>-1.2132177930607808</v>
      </c>
      <c r="BW143" s="8">
        <f>MAX((BW$3*climate!$I253+BW$4*climate!$I253^2+BW$5*climate!$I253^6)*(M143/M$66)^$BW$1,-99)</f>
        <v>-2.2622847525374579</v>
      </c>
      <c r="BX143" s="8">
        <f>MAX((BX$3*climate!$M253+BX$4*climate!$M253^2+BX$5*climate!$M253^6)*(K143/K$66)^$BW$1,-99)</f>
        <v>8.1490201443319518E-2</v>
      </c>
      <c r="BY143" s="8">
        <f>MAX((BY$3*climate!$M253+BY$4*climate!$M253^2+BY$5*climate!$M253^6)*(L143/L$66)^$BW$1,-99)</f>
        <v>-1.2132221329524453</v>
      </c>
      <c r="BZ143" s="8">
        <f>MAX((BZ$3*climate!$M253+BZ$4*climate!$M253^2+BZ$5*climate!$M253^6)*(M143/M$66)^$BW$1,-99)</f>
        <v>-2.2622889992155426</v>
      </c>
      <c r="CA143" s="8">
        <f t="shared" si="231"/>
        <v>9.4030009712083393E-3</v>
      </c>
      <c r="CB143" s="8">
        <f t="shared" si="232"/>
        <v>9.6560649578869258E-4</v>
      </c>
      <c r="CC143" s="8">
        <f t="shared" si="233"/>
        <v>2.2377481879552635E-4</v>
      </c>
      <c r="CD143" s="8">
        <f>MAX((CD$3*climate!$I253+CD$4*climate!$I253^2+CD$5*climate!$I253^6)*(K143/K$66)^$BW$1,-99)</f>
        <v>0.44328853420457232</v>
      </c>
      <c r="CE143" s="8">
        <f>MAX((CE$3*climate!$I253+CE$4*climate!$I253^2+CE$5*climate!$I253^6)*(L143/L$66)^$BW$1,-99)</f>
        <v>-0.73341241382017874</v>
      </c>
      <c r="CF143" s="8">
        <f>MAX((CF$3*climate!$I253+CF$4*climate!$I253^2+CF$5*climate!$I253^6)*(M143/M$66)^$BW$1,-99)</f>
        <v>-1.6130744273875866</v>
      </c>
      <c r="CG143" s="8">
        <f>MAX((CG$3*climate!$M253+CG$4*climate!$M253^2+CG$5*climate!$M253^6)*(K143/K$66)^$BW$1,-99)</f>
        <v>0.44328432758046488</v>
      </c>
      <c r="CH143" s="8">
        <f>MAX((CH$3*climate!$M253+CH$4*climate!$M253^2+CH$5*climate!$M253^6)*(L143/L$66)^$BW$1,-99)</f>
        <v>-0.73341693790505313</v>
      </c>
      <c r="CI143" s="8">
        <f>MAX((CI$3*climate!$M253+CI$4*climate!$M253^2+CI$5*climate!$M253^6)*(M143/M$66)^$BW$1,-99)</f>
        <v>-1.6130801141388158</v>
      </c>
      <c r="CJ143" s="8">
        <f t="shared" si="234"/>
        <v>5.5568897499267875E-4</v>
      </c>
      <c r="CK143" s="8">
        <f t="shared" si="235"/>
        <v>5.7064429274661419E-5</v>
      </c>
      <c r="CL143" s="8">
        <f t="shared" si="236"/>
        <v>1.3224416339678296E-5</v>
      </c>
    </row>
    <row r="144" spans="1:90">
      <c r="A144">
        <f t="shared" si="175"/>
        <v>2098</v>
      </c>
      <c r="B144" s="4">
        <f t="shared" si="193"/>
        <v>1283.925393565293</v>
      </c>
      <c r="C144" s="4">
        <f t="shared" si="194"/>
        <v>3558.0976317630743</v>
      </c>
      <c r="D144" s="4">
        <f t="shared" si="195"/>
        <v>6748.7198751081833</v>
      </c>
      <c r="E144" s="11">
        <f t="shared" si="176"/>
        <v>1.068688125520437E-4</v>
      </c>
      <c r="F144" s="11">
        <f t="shared" si="177"/>
        <v>2.1424840935216008E-4</v>
      </c>
      <c r="G144" s="11">
        <f t="shared" si="178"/>
        <v>4.7302390865872665E-4</v>
      </c>
      <c r="H144" s="4">
        <f t="shared" si="196"/>
        <v>146789.28402372601</v>
      </c>
      <c r="I144" s="4">
        <f t="shared" si="197"/>
        <v>101519.44753004282</v>
      </c>
      <c r="J144" s="4">
        <f t="shared" si="198"/>
        <v>24326.353626747521</v>
      </c>
      <c r="K144" s="4">
        <f t="shared" si="166"/>
        <v>114328.51531669714</v>
      </c>
      <c r="L144" s="4">
        <f t="shared" si="167"/>
        <v>28531.945448539838</v>
      </c>
      <c r="M144" s="4">
        <f t="shared" si="168"/>
        <v>3604.5878443513798</v>
      </c>
      <c r="N144" s="11">
        <f t="shared" si="179"/>
        <v>8.5031735663188002E-3</v>
      </c>
      <c r="O144" s="11">
        <f t="shared" si="180"/>
        <v>1.4056177337310016E-2</v>
      </c>
      <c r="P144" s="11">
        <f t="shared" si="181"/>
        <v>1.005144755539944E-2</v>
      </c>
      <c r="Q144" s="4">
        <f t="shared" si="182"/>
        <v>6516.7034859077148</v>
      </c>
      <c r="R144" s="4">
        <f t="shared" si="183"/>
        <v>18083.327213434841</v>
      </c>
      <c r="S144" s="4">
        <f t="shared" si="184"/>
        <v>4924.3519101643151</v>
      </c>
      <c r="T144" s="4">
        <f t="shared" si="199"/>
        <v>44.394953822749073</v>
      </c>
      <c r="U144" s="4">
        <f t="shared" si="200"/>
        <v>178.12672993598997</v>
      </c>
      <c r="V144" s="4">
        <f t="shared" si="201"/>
        <v>202.42869053543023</v>
      </c>
      <c r="W144" s="11">
        <f t="shared" si="185"/>
        <v>-1.219247815263802E-2</v>
      </c>
      <c r="X144" s="11">
        <f t="shared" si="186"/>
        <v>-1.3228699347321071E-2</v>
      </c>
      <c r="Y144" s="11">
        <f t="shared" si="187"/>
        <v>-1.2203590333800474E-2</v>
      </c>
      <c r="Z144" s="4">
        <f t="shared" si="213"/>
        <v>9706.7527683085573</v>
      </c>
      <c r="AA144" s="4">
        <f t="shared" si="202"/>
        <v>44358.378021669858</v>
      </c>
      <c r="AB144" s="4">
        <f t="shared" si="203"/>
        <v>8578.6244850915355</v>
      </c>
      <c r="AC144" s="12">
        <f t="shared" si="204"/>
        <v>1.8982771096199993</v>
      </c>
      <c r="AD144" s="12">
        <f t="shared" si="205"/>
        <v>3.6898040476179941</v>
      </c>
      <c r="AE144" s="12">
        <f t="shared" si="206"/>
        <v>1.7826824727668424</v>
      </c>
      <c r="AF144" s="11">
        <f t="shared" si="188"/>
        <v>-2.9039671966837322E-3</v>
      </c>
      <c r="AG144" s="11">
        <f t="shared" si="189"/>
        <v>2.0567434751257441E-3</v>
      </c>
      <c r="AH144" s="11">
        <f t="shared" si="190"/>
        <v>8.257041531207765E-4</v>
      </c>
      <c r="AI144" s="1">
        <f t="shared" si="169"/>
        <v>267605.31288890779</v>
      </c>
      <c r="AJ144" s="1">
        <f t="shared" si="170"/>
        <v>175412.7308770885</v>
      </c>
      <c r="AK144" s="1">
        <f t="shared" si="171"/>
        <v>43471.548651747995</v>
      </c>
      <c r="AL144" s="17">
        <f t="shared" si="207"/>
        <v>39.453107624346281</v>
      </c>
      <c r="AM144" s="17">
        <f t="shared" si="207"/>
        <v>13.397221444631523</v>
      </c>
      <c r="AN144" s="17">
        <f t="shared" si="207"/>
        <v>2.5411098642488081</v>
      </c>
      <c r="AO144" s="7">
        <f t="shared" si="238"/>
        <v>7.5472908185141418E-3</v>
      </c>
      <c r="AP144" s="7">
        <f t="shared" si="238"/>
        <v>1.1622260707809182E-2</v>
      </c>
      <c r="AQ144" s="7">
        <f t="shared" si="238"/>
        <v>8.4126582107767311E-3</v>
      </c>
      <c r="AR144" s="1">
        <f t="shared" si="208"/>
        <v>146789.28402372601</v>
      </c>
      <c r="AS144" s="1">
        <f t="shared" si="209"/>
        <v>101519.44753004282</v>
      </c>
      <c r="AT144" s="1">
        <f t="shared" si="210"/>
        <v>24326.353626747521</v>
      </c>
      <c r="AU144" s="1">
        <f t="shared" si="172"/>
        <v>29357.856804745203</v>
      </c>
      <c r="AV144" s="1">
        <f t="shared" si="173"/>
        <v>20303.889506008563</v>
      </c>
      <c r="AW144" s="1">
        <f t="shared" si="174"/>
        <v>4865.2707253495046</v>
      </c>
      <c r="AX144" s="1">
        <f t="shared" si="222"/>
        <v>91462.812253357712</v>
      </c>
      <c r="AY144" s="1">
        <f t="shared" si="223"/>
        <v>22825.556358831869</v>
      </c>
      <c r="AZ144" s="1">
        <f t="shared" si="224"/>
        <v>2883.670275481104</v>
      </c>
      <c r="BA144" s="1">
        <f t="shared" si="225"/>
        <v>11.423687745190643</v>
      </c>
      <c r="BB144" s="1">
        <f t="shared" si="226"/>
        <v>10.035636080142309</v>
      </c>
      <c r="BC144" s="1">
        <f t="shared" si="227"/>
        <v>7.966819162978747</v>
      </c>
      <c r="BD144" s="1">
        <f t="shared" si="228"/>
        <v>10382.865858797379</v>
      </c>
      <c r="BE144">
        <f t="shared" si="214"/>
        <v>0.21822387218499145</v>
      </c>
      <c r="BF144">
        <f t="shared" si="215"/>
        <v>0.3346263841173937</v>
      </c>
      <c r="BG144">
        <f t="shared" si="216"/>
        <v>2.453676962688749E-2</v>
      </c>
      <c r="BH144">
        <f t="shared" si="229"/>
        <v>0.27412501813547485</v>
      </c>
      <c r="BI144">
        <f t="shared" si="230"/>
        <v>4.7621658391411486E-3</v>
      </c>
      <c r="BJ144">
        <f t="shared" si="230"/>
        <v>1.1197481694748152E-2</v>
      </c>
      <c r="BK144">
        <f t="shared" si="230"/>
        <v>6.0205306372294847E-5</v>
      </c>
      <c r="BL144">
        <f t="shared" si="219"/>
        <v>699.0349139297756</v>
      </c>
      <c r="BM144">
        <f t="shared" si="220"/>
        <v>1136.7621553785998</v>
      </c>
      <c r="BN144">
        <f t="shared" si="221"/>
        <v>1.4645755730191203</v>
      </c>
      <c r="BO144">
        <f t="shared" si="192"/>
        <v>479.5485319803322</v>
      </c>
      <c r="BP144">
        <f t="shared" si="211"/>
        <v>153.16649147080278</v>
      </c>
      <c r="BQ144">
        <f t="shared" si="212"/>
        <v>13.915753879634563</v>
      </c>
      <c r="BR144" s="7">
        <f t="shared" si="237"/>
        <v>1.0883630901456165E-2</v>
      </c>
      <c r="BS144" s="7">
        <f t="shared" si="217"/>
        <v>9.9700301809692526E-2</v>
      </c>
      <c r="BT144" s="7">
        <f t="shared" si="218"/>
        <v>2.2860551446449218E-2</v>
      </c>
      <c r="BU144" s="8">
        <f>MAX((BU$3*climate!$I254+BU$4*climate!$I254^2+BU$5*climate!$I254^6)*(K144/K$66)^$BW$1,-99)</f>
        <v>-1.8069314720128425E-2</v>
      </c>
      <c r="BV144" s="8">
        <f>MAX((BV$3*climate!$I254+BV$4*climate!$I254^2+BV$5*climate!$I254^6)*(L144/L$66)^$BW$1,-99)</f>
        <v>-1.2836945987951243</v>
      </c>
      <c r="BW144" s="8">
        <f>MAX((BW$3*climate!$I254+BW$4*climate!$I254^2+BW$5*climate!$I254^6)*(M144/M$66)^$BW$1,-99)</f>
        <v>-2.3297205149547229</v>
      </c>
      <c r="BX144" s="8">
        <f>MAX((BX$3*climate!$M254+BX$4*climate!$M254^2+BX$5*climate!$M254^6)*(K144/K$66)^$BW$1,-99)</f>
        <v>-1.8075124520759836E-2</v>
      </c>
      <c r="BY144" s="8">
        <f>MAX((BY$3*climate!$M254+BY$4*climate!$M254^2+BY$5*climate!$M254^6)*(L144/L$66)^$BW$1,-99)</f>
        <v>-1.2836989595670312</v>
      </c>
      <c r="BZ144" s="8">
        <f>MAX((BZ$3*climate!$M254+BZ$4*climate!$M254^2+BZ$5*climate!$M254^6)*(M144/M$66)^$BW$1,-99)</f>
        <v>-2.3297247763489599</v>
      </c>
      <c r="CA144" s="8">
        <f t="shared" si="231"/>
        <v>9.564806581585426E-3</v>
      </c>
      <c r="CB144" s="8">
        <f t="shared" si="232"/>
        <v>9.5361410293540042E-4</v>
      </c>
      <c r="CC144" s="8">
        <f t="shared" si="233"/>
        <v>2.1865675293366972E-4</v>
      </c>
      <c r="CD144" s="8">
        <f>MAX((CD$3*climate!$I254+CD$4*climate!$I254^2+CD$5*climate!$I254^6)*(K144/K$66)^$BW$1,-99)</f>
        <v>0.3678955544619909</v>
      </c>
      <c r="CE144" s="8">
        <f>MAX((CE$3*climate!$I254+CE$4*climate!$I254^2+CE$5*climate!$I254^6)*(L144/L$66)^$BW$1,-99)</f>
        <v>-0.81023490293572931</v>
      </c>
      <c r="CF144" s="8">
        <f>MAX((CF$3*climate!$I254+CF$4*climate!$I254^2+CF$5*climate!$I254^6)*(M144/M$66)^$BW$1,-99)</f>
        <v>-1.708586101609775</v>
      </c>
      <c r="CG144" s="8">
        <f>MAX((CG$3*climate!$M254+CG$4*climate!$M254^2+CG$5*climate!$M254^6)*(K144/K$66)^$BW$1,-99)</f>
        <v>0.36789109429658678</v>
      </c>
      <c r="CH144" s="8">
        <f>MAX((CH$3*climate!$M254+CH$4*climate!$M254^2+CH$5*climate!$M254^6)*(L144/L$66)^$BW$1,-99)</f>
        <v>-0.8102396245455612</v>
      </c>
      <c r="CI144" s="8">
        <f>MAX((CI$3*climate!$M254+CI$4*climate!$M254^2+CI$5*climate!$M254^6)*(M144/M$66)^$BW$1,-99)</f>
        <v>-1.7085920033205992</v>
      </c>
      <c r="CJ144" s="8">
        <f t="shared" si="234"/>
        <v>5.8127676407443397E-4</v>
      </c>
      <c r="CK144" s="8">
        <f t="shared" si="235"/>
        <v>5.7953468813182508E-5</v>
      </c>
      <c r="CL144" s="8">
        <f t="shared" si="236"/>
        <v>1.3288307369749121E-5</v>
      </c>
    </row>
    <row r="145" spans="1:90">
      <c r="A145">
        <f t="shared" si="175"/>
        <v>2099</v>
      </c>
      <c r="B145" s="4">
        <f t="shared" si="193"/>
        <v>1284.055744568398</v>
      </c>
      <c r="C145" s="4">
        <f t="shared" si="194"/>
        <v>3558.8218326831029</v>
      </c>
      <c r="D145" s="4">
        <f t="shared" si="195"/>
        <v>6751.7525656692615</v>
      </c>
      <c r="E145" s="11">
        <f t="shared" si="176"/>
        <v>1.0152537192444151E-4</v>
      </c>
      <c r="F145" s="11">
        <f t="shared" si="177"/>
        <v>2.0353598888455207E-4</v>
      </c>
      <c r="G145" s="11">
        <f t="shared" si="178"/>
        <v>4.493727132257903E-4</v>
      </c>
      <c r="H145" s="4">
        <f t="shared" si="196"/>
        <v>148035.93940031127</v>
      </c>
      <c r="I145" s="4">
        <f t="shared" si="197"/>
        <v>102951.39442518109</v>
      </c>
      <c r="J145" s="4">
        <f t="shared" si="198"/>
        <v>24579.01653915416</v>
      </c>
      <c r="K145" s="4">
        <f t="shared" si="166"/>
        <v>115287.7825020515</v>
      </c>
      <c r="L145" s="4">
        <f t="shared" si="167"/>
        <v>28928.504787654103</v>
      </c>
      <c r="M145" s="4">
        <f t="shared" si="168"/>
        <v>3640.3905948999754</v>
      </c>
      <c r="N145" s="11">
        <f t="shared" si="179"/>
        <v>8.390445574292027E-3</v>
      </c>
      <c r="O145" s="11">
        <f t="shared" si="180"/>
        <v>1.3898783727506414E-2</v>
      </c>
      <c r="P145" s="11">
        <f t="shared" si="181"/>
        <v>9.9325504314455859E-3</v>
      </c>
      <c r="Q145" s="4">
        <f t="shared" si="182"/>
        <v>6491.9191336670629</v>
      </c>
      <c r="R145" s="4">
        <f t="shared" si="183"/>
        <v>18095.802114280497</v>
      </c>
      <c r="S145" s="4">
        <f t="shared" si="184"/>
        <v>4914.7791917519689</v>
      </c>
      <c r="T145" s="4">
        <f t="shared" si="199"/>
        <v>43.853669318177829</v>
      </c>
      <c r="U145" s="4">
        <f t="shared" si="200"/>
        <v>175.77034497994529</v>
      </c>
      <c r="V145" s="4">
        <f t="shared" si="201"/>
        <v>199.95833372432818</v>
      </c>
      <c r="W145" s="11">
        <f t="shared" si="185"/>
        <v>-1.219247815263802E-2</v>
      </c>
      <c r="X145" s="11">
        <f t="shared" si="186"/>
        <v>-1.3228699347321071E-2</v>
      </c>
      <c r="Y145" s="11">
        <f t="shared" si="187"/>
        <v>-1.2203590333800474E-2</v>
      </c>
      <c r="Z145" s="4">
        <f t="shared" si="213"/>
        <v>9642.884494278791</v>
      </c>
      <c r="AA145" s="4">
        <f t="shared" si="202"/>
        <v>44487.657089217639</v>
      </c>
      <c r="AB145" s="4">
        <f t="shared" si="203"/>
        <v>8570.2290731691719</v>
      </c>
      <c r="AC145" s="12">
        <f t="shared" si="204"/>
        <v>1.8927645751634472</v>
      </c>
      <c r="AD145" s="12">
        <f t="shared" si="205"/>
        <v>3.6973930280174248</v>
      </c>
      <c r="AE145" s="12">
        <f t="shared" si="206"/>
        <v>1.7841544410883017</v>
      </c>
      <c r="AF145" s="11">
        <f t="shared" si="188"/>
        <v>-2.9039671966837322E-3</v>
      </c>
      <c r="AG145" s="11">
        <f t="shared" si="189"/>
        <v>2.0567434751257441E-3</v>
      </c>
      <c r="AH145" s="11">
        <f t="shared" si="190"/>
        <v>8.257041531207765E-4</v>
      </c>
      <c r="AI145" s="1">
        <f t="shared" si="169"/>
        <v>270202.6384047622</v>
      </c>
      <c r="AJ145" s="1">
        <f t="shared" si="170"/>
        <v>178175.34729538823</v>
      </c>
      <c r="AK145" s="1">
        <f t="shared" si="171"/>
        <v>43989.664511922696</v>
      </c>
      <c r="AL145" s="17">
        <f t="shared" si="207"/>
        <v>39.74789406051201</v>
      </c>
      <c r="AM145" s="17">
        <f t="shared" si="207"/>
        <v>13.551370385017384</v>
      </c>
      <c r="AN145" s="17">
        <f t="shared" si="207"/>
        <v>2.5622735781251271</v>
      </c>
      <c r="AO145" s="7">
        <f t="shared" si="238"/>
        <v>7.4718179103290001E-3</v>
      </c>
      <c r="AP145" s="7">
        <f t="shared" si="238"/>
        <v>1.150603810073109E-2</v>
      </c>
      <c r="AQ145" s="7">
        <f t="shared" si="238"/>
        <v>8.3285316286689642E-3</v>
      </c>
      <c r="AR145" s="1">
        <f t="shared" si="208"/>
        <v>148035.93940031127</v>
      </c>
      <c r="AS145" s="1">
        <f t="shared" si="209"/>
        <v>102951.39442518109</v>
      </c>
      <c r="AT145" s="1">
        <f t="shared" si="210"/>
        <v>24579.01653915416</v>
      </c>
      <c r="AU145" s="1">
        <f t="shared" si="172"/>
        <v>29607.187880062254</v>
      </c>
      <c r="AV145" s="1">
        <f t="shared" si="173"/>
        <v>20590.278885036219</v>
      </c>
      <c r="AW145" s="1">
        <f t="shared" si="174"/>
        <v>4915.8033078308326</v>
      </c>
      <c r="AX145" s="1">
        <f t="shared" si="222"/>
        <v>92230.226001641204</v>
      </c>
      <c r="AY145" s="1">
        <f t="shared" si="223"/>
        <v>23142.803830123285</v>
      </c>
      <c r="AZ145" s="1">
        <f t="shared" si="224"/>
        <v>2912.3124759199804</v>
      </c>
      <c r="BA145" s="1">
        <f t="shared" si="225"/>
        <v>11.432043186640307</v>
      </c>
      <c r="BB145" s="1">
        <f t="shared" si="226"/>
        <v>10.049439161519906</v>
      </c>
      <c r="BC145" s="1">
        <f t="shared" si="227"/>
        <v>7.97670270985087</v>
      </c>
      <c r="BD145" s="1">
        <f t="shared" si="228"/>
        <v>10095.891378029941</v>
      </c>
      <c r="BE145">
        <f t="shared" si="214"/>
        <v>0.21822387218499145</v>
      </c>
      <c r="BF145">
        <f t="shared" si="215"/>
        <v>0.3346263841173937</v>
      </c>
      <c r="BG145">
        <f t="shared" si="216"/>
        <v>2.453676962688749E-2</v>
      </c>
      <c r="BH145">
        <f t="shared" si="229"/>
        <v>0.27434012340297975</v>
      </c>
      <c r="BI145">
        <f t="shared" si="230"/>
        <v>4.7621658391411486E-3</v>
      </c>
      <c r="BJ145">
        <f t="shared" si="230"/>
        <v>1.1197481694748152E-2</v>
      </c>
      <c r="BK145">
        <f t="shared" si="230"/>
        <v>6.0205306372294847E-5</v>
      </c>
      <c r="BL145">
        <f t="shared" si="219"/>
        <v>704.97169357733151</v>
      </c>
      <c r="BM145">
        <f t="shared" si="220"/>
        <v>1152.7963545247621</v>
      </c>
      <c r="BN145">
        <f t="shared" si="221"/>
        <v>1.4797872210694785</v>
      </c>
      <c r="BO145">
        <f t="shared" si="192"/>
        <v>484.76776120174128</v>
      </c>
      <c r="BP145">
        <f t="shared" si="211"/>
        <v>154.87555475107985</v>
      </c>
      <c r="BQ145">
        <f t="shared" si="212"/>
        <v>14.074061762591077</v>
      </c>
      <c r="BR145" s="7">
        <f t="shared" si="237"/>
        <v>1.0751606610680087E-2</v>
      </c>
      <c r="BS145" s="7">
        <f t="shared" si="217"/>
        <v>9.6796409523973323E-2</v>
      </c>
      <c r="BT145" s="7">
        <f t="shared" si="218"/>
        <v>2.1962639019167649E-2</v>
      </c>
      <c r="BU145" s="8">
        <f>MAX((BU$3*climate!$I255+BU$4*climate!$I255^2+BU$5*climate!$I255^6)*(K145/K$66)^$BW$1,-99)</f>
        <v>-0.11864868715114671</v>
      </c>
      <c r="BV145" s="8">
        <f>MAX((BV$3*climate!$I255+BV$4*climate!$I255^2+BV$5*climate!$I255^6)*(L145/L$66)^$BW$1,-99)</f>
        <v>-1.3545929923233202</v>
      </c>
      <c r="BW145" s="8">
        <f>MAX((BW$3*climate!$I255+BW$4*climate!$I255^2+BW$5*climate!$I255^6)*(M145/M$66)^$BW$1,-99)</f>
        <v>-2.3975636084182987</v>
      </c>
      <c r="BX145" s="8">
        <f>MAX((BX$3*climate!$M255+BX$4*climate!$M255^2+BX$5*climate!$M255^6)*(K145/K$66)^$BW$1,-99)</f>
        <v>-0.11865454644771413</v>
      </c>
      <c r="BY145" s="8">
        <f>MAX((BY$3*climate!$M255+BY$4*climate!$M255^2+BY$5*climate!$M255^6)*(L145/L$66)^$BW$1,-99)</f>
        <v>-1.3545973728548761</v>
      </c>
      <c r="BZ145" s="8">
        <f>MAX((BZ$3*climate!$M255+BZ$4*climate!$M255^2+BZ$5*climate!$M255^6)*(M145/M$66)^$BW$1,-99)</f>
        <v>-2.3975678836529015</v>
      </c>
      <c r="CA145" s="8">
        <f t="shared" si="231"/>
        <v>9.7246753359357604E-3</v>
      </c>
      <c r="CB145" s="8">
        <f t="shared" si="232"/>
        <v>9.4131365630492072E-4</v>
      </c>
      <c r="CC145" s="8">
        <f t="shared" si="233"/>
        <v>2.1357953398176E-4</v>
      </c>
      <c r="CD145" s="8">
        <f>MAX((CD$3*climate!$I255+CD$4*climate!$I255^2+CD$5*climate!$I255^6)*(K145/K$66)^$BW$1,-99)</f>
        <v>0.28798785815926936</v>
      </c>
      <c r="CE145" s="8">
        <f>MAX((CE$3*climate!$I255+CE$4*climate!$I255^2+CE$5*climate!$I255^6)*(L145/L$66)^$BW$1,-99)</f>
        <v>-0.89054065433179563</v>
      </c>
      <c r="CF145" s="8">
        <f>MAX((CF$3*climate!$I255+CF$4*climate!$I255^2+CF$5*climate!$I255^6)*(M145/M$66)^$BW$1,-99)</f>
        <v>-1.8080073478128225</v>
      </c>
      <c r="CG145" s="8">
        <f>MAX((CG$3*climate!$M255+CG$4*climate!$M255^2+CG$5*climate!$M255^6)*(K145/K$66)^$BW$1,-99)</f>
        <v>0.28798313910934786</v>
      </c>
      <c r="CH145" s="8">
        <f>MAX((CH$3*climate!$M255+CH$4*climate!$M255^2+CH$5*climate!$M255^6)*(L145/L$66)^$BW$1,-99)</f>
        <v>-0.89054557712144089</v>
      </c>
      <c r="CI145" s="8">
        <f>MAX((CI$3*climate!$M255+CI$4*climate!$M255^2+CI$5*climate!$M255^6)*(M145/M$66)^$BW$1,-99)</f>
        <v>-1.8080134686522844</v>
      </c>
      <c r="CJ145" s="8">
        <f t="shared" si="234"/>
        <v>6.0718264901711799E-4</v>
      </c>
      <c r="CK145" s="8">
        <f t="shared" si="235"/>
        <v>5.8773100350111909E-5</v>
      </c>
      <c r="CL145" s="8">
        <f t="shared" si="236"/>
        <v>1.3335333339064932E-5</v>
      </c>
    </row>
    <row r="146" spans="1:90">
      <c r="A146">
        <f t="shared" si="175"/>
        <v>2100</v>
      </c>
      <c r="B146" s="4">
        <f t="shared" si="193"/>
        <v>1284.1795905935851</v>
      </c>
      <c r="C146" s="4">
        <f t="shared" si="194"/>
        <v>3559.5099635880329</v>
      </c>
      <c r="D146" s="4">
        <f t="shared" si="195"/>
        <v>6754.6349163702516</v>
      </c>
      <c r="E146" s="11">
        <f t="shared" si="176"/>
        <v>9.6449103328219432E-5</v>
      </c>
      <c r="F146" s="11">
        <f t="shared" si="177"/>
        <v>1.9335918944032445E-4</v>
      </c>
      <c r="G146" s="11">
        <f t="shared" si="178"/>
        <v>4.2690407756450075E-4</v>
      </c>
      <c r="H146" s="4">
        <f t="shared" si="196"/>
        <v>149275.93451055029</v>
      </c>
      <c r="I146" s="4">
        <f t="shared" si="197"/>
        <v>104386.45648977008</v>
      </c>
      <c r="J146" s="4">
        <f t="shared" si="198"/>
        <v>24830.859118623393</v>
      </c>
      <c r="K146" s="4">
        <f t="shared" si="166"/>
        <v>116242.25739450556</v>
      </c>
      <c r="L146" s="4">
        <f t="shared" si="167"/>
        <v>29326.075093928703</v>
      </c>
      <c r="M146" s="4">
        <f t="shared" si="168"/>
        <v>3676.1215707520118</v>
      </c>
      <c r="N146" s="11">
        <f t="shared" si="179"/>
        <v>8.279063676474907E-3</v>
      </c>
      <c r="O146" s="11">
        <f t="shared" si="180"/>
        <v>1.3743202740442717E-2</v>
      </c>
      <c r="P146" s="11">
        <f t="shared" si="181"/>
        <v>9.8151489299236339E-3</v>
      </c>
      <c r="Q146" s="4">
        <f t="shared" si="182"/>
        <v>6466.4818803139024</v>
      </c>
      <c r="R146" s="4">
        <f t="shared" si="183"/>
        <v>18105.322717785351</v>
      </c>
      <c r="S146" s="4">
        <f t="shared" si="184"/>
        <v>4904.5447137890078</v>
      </c>
      <c r="T146" s="4">
        <f t="shared" si="199"/>
        <v>43.318984413102932</v>
      </c>
      <c r="U146" s="4">
        <f t="shared" si="200"/>
        <v>173.44513193203068</v>
      </c>
      <c r="V146" s="4">
        <f t="shared" si="201"/>
        <v>197.51812413572713</v>
      </c>
      <c r="W146" s="11">
        <f t="shared" si="185"/>
        <v>-1.219247815263802E-2</v>
      </c>
      <c r="X146" s="11">
        <f t="shared" si="186"/>
        <v>-1.3228699347321071E-2</v>
      </c>
      <c r="Y146" s="11">
        <f t="shared" si="187"/>
        <v>-1.2203590333800474E-2</v>
      </c>
      <c r="Z146" s="4">
        <f t="shared" si="213"/>
        <v>9578.3145175959489</v>
      </c>
      <c r="AA146" s="4">
        <f t="shared" si="202"/>
        <v>44609.910008797706</v>
      </c>
      <c r="AB146" s="4">
        <f t="shared" si="203"/>
        <v>8560.6316510868437</v>
      </c>
      <c r="AC146" s="12">
        <f t="shared" si="204"/>
        <v>1.8872680489261275</v>
      </c>
      <c r="AD146" s="12">
        <f t="shared" si="205"/>
        <v>3.7049976170027752</v>
      </c>
      <c r="AE146" s="12">
        <f t="shared" si="206"/>
        <v>1.7856276248201173</v>
      </c>
      <c r="AF146" s="11">
        <f t="shared" si="188"/>
        <v>-2.9039671966837322E-3</v>
      </c>
      <c r="AG146" s="11">
        <f t="shared" si="189"/>
        <v>2.0567434751257441E-3</v>
      </c>
      <c r="AH146" s="11">
        <f t="shared" si="190"/>
        <v>8.257041531207765E-4</v>
      </c>
      <c r="AI146" s="1">
        <f t="shared" si="169"/>
        <v>272789.56244434824</v>
      </c>
      <c r="AJ146" s="1">
        <f t="shared" si="170"/>
        <v>180948.09145088564</v>
      </c>
      <c r="AK146" s="1">
        <f t="shared" si="171"/>
        <v>44506.501368561265</v>
      </c>
      <c r="AL146" s="17">
        <f t="shared" si="207"/>
        <v>40.041913196983813</v>
      </c>
      <c r="AM146" s="17">
        <f t="shared" si="207"/>
        <v>13.705733743144842</v>
      </c>
      <c r="AN146" s="17">
        <f t="shared" si="207"/>
        <v>2.583400154896478</v>
      </c>
      <c r="AO146" s="7">
        <f t="shared" si="238"/>
        <v>7.3970997312257101E-3</v>
      </c>
      <c r="AP146" s="7">
        <f t="shared" si="238"/>
        <v>1.1390977719723779E-2</v>
      </c>
      <c r="AQ146" s="7">
        <f t="shared" si="238"/>
        <v>8.245246312382274E-3</v>
      </c>
      <c r="AR146" s="1">
        <f t="shared" si="208"/>
        <v>149275.93451055029</v>
      </c>
      <c r="AS146" s="1">
        <f t="shared" si="209"/>
        <v>104386.45648977008</v>
      </c>
      <c r="AT146" s="1">
        <f t="shared" si="210"/>
        <v>24830.859118623393</v>
      </c>
      <c r="AU146" s="1">
        <f t="shared" si="172"/>
        <v>29855.186902110057</v>
      </c>
      <c r="AV146" s="1">
        <f t="shared" si="173"/>
        <v>20877.291297954016</v>
      </c>
      <c r="AW146" s="1">
        <f t="shared" si="174"/>
        <v>4966.1718237246787</v>
      </c>
      <c r="AX146" s="1">
        <f t="shared" si="222"/>
        <v>92993.805915604447</v>
      </c>
      <c r="AY146" s="1">
        <f t="shared" si="223"/>
        <v>23460.860075142966</v>
      </c>
      <c r="AZ146" s="1">
        <f t="shared" si="224"/>
        <v>2940.8972566016096</v>
      </c>
      <c r="BA146" s="1">
        <f t="shared" si="225"/>
        <v>11.440288166859293</v>
      </c>
      <c r="BB146" s="1">
        <f t="shared" si="226"/>
        <v>10.063088782879998</v>
      </c>
      <c r="BC146" s="1">
        <f t="shared" si="227"/>
        <v>7.9864700030922151</v>
      </c>
      <c r="BD146" s="1">
        <f t="shared" si="228"/>
        <v>9816.5410074469855</v>
      </c>
      <c r="BE146">
        <f t="shared" si="214"/>
        <v>0.21822387218499145</v>
      </c>
      <c r="BF146">
        <f t="shared" si="215"/>
        <v>0.3346263841173937</v>
      </c>
      <c r="BG146">
        <f t="shared" si="216"/>
        <v>2.453676962688749E-2</v>
      </c>
      <c r="BH146">
        <f t="shared" si="229"/>
        <v>0.27455353071356836</v>
      </c>
      <c r="BI146">
        <f t="shared" si="230"/>
        <v>4.7621658391411486E-3</v>
      </c>
      <c r="BJ146">
        <f t="shared" si="230"/>
        <v>1.1197481694748152E-2</v>
      </c>
      <c r="BK146">
        <f t="shared" si="230"/>
        <v>6.0205306372294847E-5</v>
      </c>
      <c r="BL146">
        <f t="shared" si="219"/>
        <v>710.87675593201379</v>
      </c>
      <c r="BM146">
        <f t="shared" si="220"/>
        <v>1168.8654357238249</v>
      </c>
      <c r="BN146">
        <f t="shared" si="221"/>
        <v>1.4949494807240127</v>
      </c>
      <c r="BO146">
        <f t="shared" si="192"/>
        <v>489.97979346772252</v>
      </c>
      <c r="BP146">
        <f t="shared" si="211"/>
        <v>156.60404819965174</v>
      </c>
      <c r="BQ146">
        <f t="shared" si="212"/>
        <v>14.234208284245216</v>
      </c>
      <c r="BR146" s="7">
        <f t="shared" si="237"/>
        <v>1.0621397534293253E-2</v>
      </c>
      <c r="BS146" s="7">
        <f t="shared" si="217"/>
        <v>9.3977096625216819E-2</v>
      </c>
      <c r="BT146" s="7">
        <f t="shared" si="218"/>
        <v>2.1102671261485104E-2</v>
      </c>
      <c r="BU146" s="8">
        <f>MAX((BU$3*climate!$I256+BU$4*climate!$I256^2+BU$5*climate!$I256^6)*(K146/K$66)^$BW$1,-99)</f>
        <v>-0.22021134419781876</v>
      </c>
      <c r="BV146" s="8">
        <f>MAX((BV$3*climate!$I256+BV$4*climate!$I256^2+BV$5*climate!$I256^6)*(L146/L$66)^$BW$1,-99)</f>
        <v>-1.425892610795775</v>
      </c>
      <c r="BW146" s="8">
        <f>MAX((BW$3*climate!$I256+BW$4*climate!$I256^2+BW$5*climate!$I256^6)*(M146/M$66)^$BW$1,-99)</f>
        <v>-2.4657959431228891</v>
      </c>
      <c r="BX146" s="8">
        <f>MAX((BX$3*climate!$M256+BX$4*climate!$M256^2+BX$5*climate!$M256^6)*(K146/K$66)^$BW$1,-99)</f>
        <v>-0.22021725122616947</v>
      </c>
      <c r="BY146" s="8">
        <f>MAX((BY$3*climate!$M256+BY$4*climate!$M256^2+BY$5*climate!$M256^6)*(L146/L$66)^$BW$1,-99)</f>
        <v>-1.4258970099955703</v>
      </c>
      <c r="BZ146" s="8">
        <f>MAX((BZ$3*climate!$M256+BZ$4*climate!$M256^2+BZ$5*climate!$M256^6)*(M146/M$66)^$BW$1,-99)</f>
        <v>-2.4658002313452503</v>
      </c>
      <c r="CA146" s="8">
        <f t="shared" si="231"/>
        <v>9.882574225529522E-3</v>
      </c>
      <c r="CB146" s="8">
        <f t="shared" si="232"/>
        <v>9.2873563289846517E-4</v>
      </c>
      <c r="CC146" s="8">
        <f t="shared" si="233"/>
        <v>2.0854871509857527E-4</v>
      </c>
      <c r="CD146" s="8">
        <f>MAX((CD$3*climate!$I256+CD$4*climate!$I256^2+CD$5*climate!$I256^6)*(K146/K$66)^$BW$1,-99)</f>
        <v>0.20345493584310084</v>
      </c>
      <c r="CE146" s="8">
        <f>MAX((CE$3*climate!$I256+CE$4*climate!$I256^2+CE$5*climate!$I256^6)*(L146/L$66)^$BW$1,-99)</f>
        <v>-0.97440241865492894</v>
      </c>
      <c r="CF146" s="8">
        <f>MAX((CF$3*climate!$I256+CF$4*climate!$I256^2+CF$5*climate!$I256^6)*(M146/M$66)^$BW$1,-99)</f>
        <v>-1.9114218110450067</v>
      </c>
      <c r="CG146" s="8">
        <f>MAX((CG$3*climate!$M256+CG$4*climate!$M256^2+CG$5*climate!$M256^6)*(K146/K$66)^$BW$1,-99)</f>
        <v>0.20344995262565879</v>
      </c>
      <c r="CH146" s="8">
        <f>MAX((CH$3*climate!$M256+CH$4*climate!$M256^2+CH$5*climate!$M256^6)*(L146/L$66)^$BW$1,-99)</f>
        <v>-0.97440754622631676</v>
      </c>
      <c r="CI146" s="8">
        <f>MAX((CI$3*climate!$M256+CI$4*climate!$M256^2+CI$5*climate!$M256^6)*(M146/M$66)^$BW$1,-99)</f>
        <v>-1.9114281551359877</v>
      </c>
      <c r="CJ146" s="8">
        <f t="shared" si="234"/>
        <v>6.333876317930479E-4</v>
      </c>
      <c r="CK146" s="8">
        <f t="shared" si="235"/>
        <v>5.9523930674232517E-5</v>
      </c>
      <c r="CL146" s="8">
        <f t="shared" si="236"/>
        <v>1.336617097481926E-5</v>
      </c>
    </row>
    <row r="147" spans="1:90">
      <c r="A147">
        <f t="shared" si="175"/>
        <v>2101</v>
      </c>
      <c r="B147" s="4">
        <f t="shared" si="193"/>
        <v>1284.2972556651091</v>
      </c>
      <c r="C147" s="4">
        <f t="shared" si="194"/>
        <v>3560.1638143513292</v>
      </c>
      <c r="D147" s="4">
        <f t="shared" si="195"/>
        <v>6757.3743184990963</v>
      </c>
      <c r="E147" s="11">
        <f t="shared" si="176"/>
        <v>9.1626648161808452E-5</v>
      </c>
      <c r="F147" s="11">
        <f t="shared" si="177"/>
        <v>1.8369122996830822E-4</v>
      </c>
      <c r="G147" s="11">
        <f t="shared" si="178"/>
        <v>4.0555887368627571E-4</v>
      </c>
      <c r="H147" s="4">
        <f t="shared" si="196"/>
        <v>150509.16210613667</v>
      </c>
      <c r="I147" s="4">
        <f t="shared" si="197"/>
        <v>105824.44308151491</v>
      </c>
      <c r="J147" s="4">
        <f t="shared" si="198"/>
        <v>25081.867273161552</v>
      </c>
      <c r="K147" s="4">
        <f t="shared" si="166"/>
        <v>117191.8428091566</v>
      </c>
      <c r="L147" s="4">
        <f t="shared" si="167"/>
        <v>29724.599372345565</v>
      </c>
      <c r="M147" s="4">
        <f t="shared" si="168"/>
        <v>3711.7771032007254</v>
      </c>
      <c r="N147" s="11">
        <f t="shared" si="179"/>
        <v>8.1690207669342652E-3</v>
      </c>
      <c r="O147" s="11">
        <f t="shared" si="180"/>
        <v>1.3589417511222557E-2</v>
      </c>
      <c r="P147" s="11">
        <f t="shared" si="181"/>
        <v>9.6992256002621513E-3</v>
      </c>
      <c r="Q147" s="4">
        <f t="shared" si="182"/>
        <v>6440.4102596508556</v>
      </c>
      <c r="R147" s="4">
        <f t="shared" si="183"/>
        <v>18111.925227713684</v>
      </c>
      <c r="S147" s="4">
        <f t="shared" si="184"/>
        <v>4893.6652815014386</v>
      </c>
      <c r="T147" s="4">
        <f t="shared" si="199"/>
        <v>42.790818642051704</v>
      </c>
      <c r="U147" s="4">
        <f t="shared" si="200"/>
        <v>171.15067842844542</v>
      </c>
      <c r="V147" s="4">
        <f t="shared" si="201"/>
        <v>195.10769386527397</v>
      </c>
      <c r="W147" s="11">
        <f t="shared" si="185"/>
        <v>-1.219247815263802E-2</v>
      </c>
      <c r="X147" s="11">
        <f t="shared" si="186"/>
        <v>-1.3228699347321071E-2</v>
      </c>
      <c r="Y147" s="11">
        <f t="shared" si="187"/>
        <v>-1.2203590333800474E-2</v>
      </c>
      <c r="Z147" s="4">
        <f t="shared" si="213"/>
        <v>9513.0777337318141</v>
      </c>
      <c r="AA147" s="4">
        <f t="shared" si="202"/>
        <v>44725.179687148033</v>
      </c>
      <c r="AB147" s="4">
        <f t="shared" si="203"/>
        <v>8549.8589228001092</v>
      </c>
      <c r="AC147" s="12">
        <f t="shared" si="204"/>
        <v>1.8817874844206968</v>
      </c>
      <c r="AD147" s="12">
        <f t="shared" si="205"/>
        <v>3.7126178466769022</v>
      </c>
      <c r="AE147" s="12">
        <f t="shared" si="206"/>
        <v>1.7871020249658585</v>
      </c>
      <c r="AF147" s="11">
        <f t="shared" si="188"/>
        <v>-2.9039671966837322E-3</v>
      </c>
      <c r="AG147" s="11">
        <f t="shared" si="189"/>
        <v>2.0567434751257441E-3</v>
      </c>
      <c r="AH147" s="11">
        <f t="shared" si="190"/>
        <v>8.257041531207765E-4</v>
      </c>
      <c r="AI147" s="1">
        <f t="shared" si="169"/>
        <v>275365.79310202348</v>
      </c>
      <c r="AJ147" s="1">
        <f t="shared" si="170"/>
        <v>183730.57360375108</v>
      </c>
      <c r="AK147" s="1">
        <f t="shared" si="171"/>
        <v>45022.023055429818</v>
      </c>
      <c r="AL147" s="17">
        <f t="shared" ref="AL147:AN162" si="239">AL146*(1+AO147)</f>
        <v>40.335145282077512</v>
      </c>
      <c r="AM147" s="17">
        <f t="shared" si="239"/>
        <v>13.860294233768464</v>
      </c>
      <c r="AN147" s="17">
        <f t="shared" si="239"/>
        <v>2.6044879177910407</v>
      </c>
      <c r="AO147" s="7">
        <f t="shared" si="238"/>
        <v>7.3231287339134525E-3</v>
      </c>
      <c r="AP147" s="7">
        <f t="shared" si="238"/>
        <v>1.1277067942526541E-2</v>
      </c>
      <c r="AQ147" s="7">
        <f t="shared" si="238"/>
        <v>8.1627938492584515E-3</v>
      </c>
      <c r="AR147" s="1">
        <f t="shared" si="208"/>
        <v>150509.16210613667</v>
      </c>
      <c r="AS147" s="1">
        <f t="shared" si="209"/>
        <v>105824.44308151491</v>
      </c>
      <c r="AT147" s="1">
        <f t="shared" si="210"/>
        <v>25081.867273161552</v>
      </c>
      <c r="AU147" s="1">
        <f t="shared" si="172"/>
        <v>30101.832421227336</v>
      </c>
      <c r="AV147" s="1">
        <f t="shared" si="173"/>
        <v>21164.888616302982</v>
      </c>
      <c r="AW147" s="1">
        <f t="shared" si="174"/>
        <v>5016.3734546323103</v>
      </c>
      <c r="AX147" s="1">
        <f t="shared" si="222"/>
        <v>93753.474247325285</v>
      </c>
      <c r="AY147" s="1">
        <f t="shared" si="223"/>
        <v>23779.679497876452</v>
      </c>
      <c r="AZ147" s="1">
        <f t="shared" si="224"/>
        <v>2969.4216825605799</v>
      </c>
      <c r="BA147" s="1">
        <f t="shared" si="225"/>
        <v>11.44842400178414</v>
      </c>
      <c r="BB147" s="1">
        <f t="shared" si="226"/>
        <v>10.076586692352283</v>
      </c>
      <c r="BC147" s="1">
        <f t="shared" si="227"/>
        <v>7.9961224931598354</v>
      </c>
      <c r="BD147" s="1">
        <f t="shared" si="228"/>
        <v>9544.6306839115441</v>
      </c>
      <c r="BE147">
        <f t="shared" si="214"/>
        <v>0.21822387218499145</v>
      </c>
      <c r="BF147">
        <f t="shared" si="215"/>
        <v>0.3346263841173937</v>
      </c>
      <c r="BG147">
        <f t="shared" si="216"/>
        <v>2.453676962688749E-2</v>
      </c>
      <c r="BH147">
        <f t="shared" si="229"/>
        <v>0.27476523808203862</v>
      </c>
      <c r="BI147">
        <f t="shared" si="230"/>
        <v>4.7621658391411486E-3</v>
      </c>
      <c r="BJ147">
        <f t="shared" si="230"/>
        <v>1.1197481694748152E-2</v>
      </c>
      <c r="BK147">
        <f t="shared" si="230"/>
        <v>6.0205306372294847E-5</v>
      </c>
      <c r="BL147">
        <f t="shared" si="219"/>
        <v>716.74959025960152</v>
      </c>
      <c r="BM147">
        <f t="shared" si="220"/>
        <v>1184.9672642621808</v>
      </c>
      <c r="BN147">
        <f t="shared" si="221"/>
        <v>1.5100615035699267</v>
      </c>
      <c r="BO147">
        <f t="shared" si="192"/>
        <v>495.18406363791411</v>
      </c>
      <c r="BP147">
        <f t="shared" si="211"/>
        <v>158.35218991766271</v>
      </c>
      <c r="BQ147">
        <f t="shared" si="212"/>
        <v>14.396214128225143</v>
      </c>
      <c r="BR147" s="7">
        <f t="shared" si="237"/>
        <v>1.049297367394475E-2</v>
      </c>
      <c r="BS147" s="7">
        <f t="shared" si="217"/>
        <v>9.1239899636132826E-2</v>
      </c>
      <c r="BT147" s="7">
        <f t="shared" si="218"/>
        <v>2.0278913456408792E-2</v>
      </c>
      <c r="BU147" s="8">
        <f>MAX((BU$3*climate!$I257+BU$4*climate!$I257^2+BU$5*climate!$I257^6)*(K147/K$66)^$BW$1,-99)</f>
        <v>-0.32272623073900047</v>
      </c>
      <c r="BV147" s="8">
        <f>MAX((BV$3*climate!$I257+BV$4*climate!$I257^2+BV$5*climate!$I257^6)*(L147/L$66)^$BW$1,-99)</f>
        <v>-1.4975730768735358</v>
      </c>
      <c r="BW147" s="8">
        <f>MAX((BW$3*climate!$I257+BW$4*climate!$I257^2+BW$5*climate!$I257^6)*(M147/M$66)^$BW$1,-99)</f>
        <v>-2.5343993747513061</v>
      </c>
      <c r="BX147" s="8">
        <f>MAX((BX$3*climate!$M257+BX$4*climate!$M257^2+BX$5*climate!$M257^6)*(K147/K$66)^$BW$1,-99)</f>
        <v>-0.32273218377036178</v>
      </c>
      <c r="BY147" s="8">
        <f>MAX((BY$3*climate!$M257+BY$4*climate!$M257^2+BY$5*climate!$M257^6)*(L147/L$66)^$BW$1,-99)</f>
        <v>-1.49757749367912</v>
      </c>
      <c r="BZ147" s="8">
        <f>MAX((BZ$3*climate!$M257+BZ$4*climate!$M257^2+BZ$5*climate!$M257^6)*(M147/M$66)^$BW$1,-99)</f>
        <v>-2.5344036751317618</v>
      </c>
      <c r="CA147" s="8">
        <f t="shared" si="231"/>
        <v>1.00384733399648E-2</v>
      </c>
      <c r="CB147" s="8">
        <f t="shared" si="232"/>
        <v>9.1590930003838348E-4</v>
      </c>
      <c r="CC147" s="8">
        <f t="shared" si="233"/>
        <v>2.035693320956131E-4</v>
      </c>
      <c r="CD147" s="8">
        <f>MAX((CD$3*climate!$I257+CD$4*climate!$I257^2+CD$5*climate!$I257^6)*(K147/K$66)^$BW$1,-99)</f>
        <v>0.11418791366183718</v>
      </c>
      <c r="CE147" s="8">
        <f>MAX((CE$3*climate!$I257+CE$4*climate!$I257^2+CE$5*climate!$I257^6)*(L147/L$66)^$BW$1,-99)</f>
        <v>-1.0618914100063059</v>
      </c>
      <c r="CF147" s="8">
        <f>MAX((CF$3*climate!$I257+CF$4*climate!$I257^2+CF$5*climate!$I257^6)*(M147/M$66)^$BW$1,-99)</f>
        <v>-2.0189116272185181</v>
      </c>
      <c r="CG147" s="8">
        <f>MAX((CG$3*climate!$M257+CG$4*climate!$M257^2+CG$5*climate!$M257^6)*(K147/K$66)^$BW$1,-99)</f>
        <v>0.11418266105818531</v>
      </c>
      <c r="CH147" s="8">
        <f>MAX((CH$3*climate!$M257+CH$4*climate!$M257^2+CH$5*climate!$M257^6)*(L147/L$66)^$BW$1,-99)</f>
        <v>-1.0618967459054602</v>
      </c>
      <c r="CI147" s="8">
        <f>MAX((CI$3*climate!$M257+CI$4*climate!$M257^2+CI$5*climate!$M257^6)*(M147/M$66)^$BW$1,-99)</f>
        <v>-2.0189181986340747</v>
      </c>
      <c r="CJ147" s="8">
        <f t="shared" si="234"/>
        <v>6.5987230609071466E-4</v>
      </c>
      <c r="CK147" s="8">
        <f t="shared" si="235"/>
        <v>6.0206682980380326E-5</v>
      </c>
      <c r="CL147" s="8">
        <f t="shared" si="236"/>
        <v>1.3381493387494495E-5</v>
      </c>
    </row>
    <row r="148" spans="1:90">
      <c r="A148">
        <f t="shared" si="175"/>
        <v>2102</v>
      </c>
      <c r="B148" s="4">
        <f t="shared" si="193"/>
        <v>1284.4090477252503</v>
      </c>
      <c r="C148" s="4">
        <f t="shared" si="194"/>
        <v>3560.785086677779</v>
      </c>
      <c r="D148" s="4">
        <f t="shared" si="195"/>
        <v>6759.9778059608989</v>
      </c>
      <c r="E148" s="11">
        <f t="shared" si="176"/>
        <v>8.704531575371803E-5</v>
      </c>
      <c r="F148" s="11">
        <f t="shared" si="177"/>
        <v>1.745066684698928E-4</v>
      </c>
      <c r="G148" s="11">
        <f t="shared" si="178"/>
        <v>3.8528093000196189E-4</v>
      </c>
      <c r="H148" s="4">
        <f t="shared" si="196"/>
        <v>151735.51926834477</v>
      </c>
      <c r="I148" s="4">
        <f t="shared" si="197"/>
        <v>107265.1648593955</v>
      </c>
      <c r="J148" s="4">
        <f t="shared" si="198"/>
        <v>25332.027219594187</v>
      </c>
      <c r="K148" s="4">
        <f t="shared" si="166"/>
        <v>118136.44534587763</v>
      </c>
      <c r="L148" s="4">
        <f t="shared" si="167"/>
        <v>30124.021037021968</v>
      </c>
      <c r="M148" s="4">
        <f t="shared" si="168"/>
        <v>3747.3536077672611</v>
      </c>
      <c r="N148" s="11">
        <f t="shared" si="179"/>
        <v>8.0603096092557447E-3</v>
      </c>
      <c r="O148" s="11">
        <f t="shared" si="180"/>
        <v>1.3437411205212246E-2</v>
      </c>
      <c r="P148" s="11">
        <f t="shared" si="181"/>
        <v>9.5847631949281809E-3</v>
      </c>
      <c r="Q148" s="4">
        <f t="shared" si="182"/>
        <v>6413.7227026187411</v>
      </c>
      <c r="R148" s="4">
        <f t="shared" si="183"/>
        <v>18115.646584558126</v>
      </c>
      <c r="S148" s="4">
        <f t="shared" si="184"/>
        <v>4882.1574909947039</v>
      </c>
      <c r="T148" s="4">
        <f t="shared" si="199"/>
        <v>42.269092520624994</v>
      </c>
      <c r="U148" s="4">
        <f t="shared" si="200"/>
        <v>168.88657756042548</v>
      </c>
      <c r="V148" s="4">
        <f t="shared" si="201"/>
        <v>192.72667949836961</v>
      </c>
      <c r="W148" s="11">
        <f t="shared" si="185"/>
        <v>-1.219247815263802E-2</v>
      </c>
      <c r="X148" s="11">
        <f t="shared" si="186"/>
        <v>-1.3228699347321071E-2</v>
      </c>
      <c r="Y148" s="11">
        <f t="shared" si="187"/>
        <v>-1.2203590333800474E-2</v>
      </c>
      <c r="Z148" s="4">
        <f t="shared" si="213"/>
        <v>9447.2085358341774</v>
      </c>
      <c r="AA148" s="4">
        <f t="shared" si="202"/>
        <v>44833.511488964446</v>
      </c>
      <c r="AB148" s="4">
        <f t="shared" si="203"/>
        <v>8537.9373213369272</v>
      </c>
      <c r="AC148" s="12">
        <f t="shared" si="204"/>
        <v>1.8763228352948091</v>
      </c>
      <c r="AD148" s="12">
        <f t="shared" si="205"/>
        <v>3.7202537492086902</v>
      </c>
      <c r="AE148" s="12">
        <f t="shared" si="206"/>
        <v>1.7885776425299234</v>
      </c>
      <c r="AF148" s="11">
        <f t="shared" si="188"/>
        <v>-2.9039671966837322E-3</v>
      </c>
      <c r="AG148" s="11">
        <f t="shared" si="189"/>
        <v>2.0567434751257441E-3</v>
      </c>
      <c r="AH148" s="11">
        <f t="shared" si="190"/>
        <v>8.257041531207765E-4</v>
      </c>
      <c r="AI148" s="1">
        <f t="shared" si="169"/>
        <v>277931.04621304851</v>
      </c>
      <c r="AJ148" s="1">
        <f t="shared" si="170"/>
        <v>186522.40485967897</v>
      </c>
      <c r="AK148" s="1">
        <f t="shared" si="171"/>
        <v>45536.194204519146</v>
      </c>
      <c r="AL148" s="17">
        <f t="shared" si="239"/>
        <v>40.627570948865248</v>
      </c>
      <c r="AM148" s="17">
        <f t="shared" si="239"/>
        <v>14.015034678748302</v>
      </c>
      <c r="AN148" s="17">
        <f t="shared" si="239"/>
        <v>2.625535216767295</v>
      </c>
      <c r="AO148" s="7">
        <f t="shared" si="238"/>
        <v>7.2498974465743183E-3</v>
      </c>
      <c r="AP148" s="7">
        <f t="shared" si="238"/>
        <v>1.1164297263101275E-2</v>
      </c>
      <c r="AQ148" s="7">
        <f t="shared" si="238"/>
        <v>8.0811659107658668E-3</v>
      </c>
      <c r="AR148" s="1">
        <f t="shared" si="208"/>
        <v>151735.51926834477</v>
      </c>
      <c r="AS148" s="1">
        <f t="shared" si="209"/>
        <v>107265.1648593955</v>
      </c>
      <c r="AT148" s="1">
        <f t="shared" si="210"/>
        <v>25332.027219594187</v>
      </c>
      <c r="AU148" s="1">
        <f t="shared" si="172"/>
        <v>30347.103853668956</v>
      </c>
      <c r="AV148" s="1">
        <f t="shared" si="173"/>
        <v>21453.032971879104</v>
      </c>
      <c r="AW148" s="1">
        <f t="shared" si="174"/>
        <v>5066.4054439188376</v>
      </c>
      <c r="AX148" s="1">
        <f t="shared" si="222"/>
        <v>94509.156276702095</v>
      </c>
      <c r="AY148" s="1">
        <f t="shared" si="223"/>
        <v>24099.216829617573</v>
      </c>
      <c r="AZ148" s="1">
        <f t="shared" si="224"/>
        <v>2997.8828862138089</v>
      </c>
      <c r="BA148" s="1">
        <f t="shared" si="225"/>
        <v>11.456452000605079</v>
      </c>
      <c r="BB148" s="1">
        <f t="shared" si="226"/>
        <v>10.089934622254351</v>
      </c>
      <c r="BC148" s="1">
        <f t="shared" si="227"/>
        <v>8.0056616139281491</v>
      </c>
      <c r="BD148" s="1">
        <f t="shared" si="228"/>
        <v>9279.9795570938368</v>
      </c>
      <c r="BE148">
        <f t="shared" si="214"/>
        <v>0.21822387218499145</v>
      </c>
      <c r="BF148">
        <f t="shared" si="215"/>
        <v>0.3346263841173937</v>
      </c>
      <c r="BG148">
        <f t="shared" si="216"/>
        <v>2.453676962688749E-2</v>
      </c>
      <c r="BH148">
        <f t="shared" si="229"/>
        <v>0.27497524454924882</v>
      </c>
      <c r="BI148">
        <f t="shared" si="230"/>
        <v>4.7621658391411486E-3</v>
      </c>
      <c r="BJ148">
        <f t="shared" si="230"/>
        <v>1.1197481694748152E-2</v>
      </c>
      <c r="BK148">
        <f t="shared" si="230"/>
        <v>6.0205306372294847E-5</v>
      </c>
      <c r="BL148">
        <f t="shared" si="219"/>
        <v>722.58970644405497</v>
      </c>
      <c r="BM148">
        <f t="shared" si="220"/>
        <v>1201.0997199972239</v>
      </c>
      <c r="BN148">
        <f t="shared" si="221"/>
        <v>1.5251224597869804</v>
      </c>
      <c r="BO148">
        <f t="shared" si="192"/>
        <v>500.38001698142369</v>
      </c>
      <c r="BP148">
        <f t="shared" si="211"/>
        <v>160.12020056689389</v>
      </c>
      <c r="BQ148">
        <f t="shared" si="212"/>
        <v>14.560100236760624</v>
      </c>
      <c r="BR148" s="7">
        <f t="shared" si="237"/>
        <v>1.0366305949746746E-2</v>
      </c>
      <c r="BS148" s="7">
        <f t="shared" si="217"/>
        <v>8.8582426831196923E-2</v>
      </c>
      <c r="BT148" s="7">
        <f t="shared" si="218"/>
        <v>1.948971686450188E-2</v>
      </c>
      <c r="BU148" s="8">
        <f>MAX((BU$3*climate!$I258+BU$4*climate!$I258^2+BU$5*climate!$I258^6)*(K148/K$66)^$BW$1,-99)</f>
        <v>-0.42616208087536983</v>
      </c>
      <c r="BV148" s="8">
        <f>MAX((BV$3*climate!$I258+BV$4*climate!$I258^2+BV$5*climate!$I258^6)*(L148/L$66)^$BW$1,-99)</f>
        <v>-1.569614017201802</v>
      </c>
      <c r="BW148" s="8">
        <f>MAX((BW$3*climate!$I258+BW$4*climate!$I258^2+BW$5*climate!$I258^6)*(M148/M$66)^$BW$1,-99)</f>
        <v>-2.6033557215778309</v>
      </c>
      <c r="BX148" s="8">
        <f>MAX((BX$3*climate!$M258+BX$4*climate!$M258^2+BX$5*climate!$M258^6)*(K148/K$66)^$BW$1,-99)</f>
        <v>-0.42616807821653035</v>
      </c>
      <c r="BY148" s="8">
        <f>MAX((BY$3*climate!$M258+BY$4*climate!$M258^2+BY$5*climate!$M258^6)*(L148/L$66)^$BW$1,-99)</f>
        <v>-1.56961845057942</v>
      </c>
      <c r="BZ148" s="8">
        <f>MAX((BZ$3*climate!$M258+BZ$4*climate!$M258^2+BZ$5*climate!$M258^6)*(M148/M$66)^$BW$1,-99)</f>
        <v>-2.6033600333094289</v>
      </c>
      <c r="CA148" s="8">
        <f t="shared" si="231"/>
        <v>1.0192345774252411E-2</v>
      </c>
      <c r="CB148" s="8">
        <f t="shared" si="232"/>
        <v>9.0286272378597337E-4</v>
      </c>
      <c r="CC148" s="8">
        <f t="shared" si="233"/>
        <v>1.9864593332528168E-4</v>
      </c>
      <c r="CD148" s="8">
        <f>MAX((CD$3*climate!$I258+CD$4*climate!$I258^2+CD$5*climate!$I258^6)*(K148/K$66)^$BW$1,-99)</f>
        <v>2.0079731189711503E-2</v>
      </c>
      <c r="CE148" s="8">
        <f>MAX((CE$3*climate!$I258+CE$4*climate!$I258^2+CE$5*climate!$I258^6)*(L148/L$66)^$BW$1,-99)</f>
        <v>-1.1530771817468568</v>
      </c>
      <c r="CF148" s="8">
        <f>MAX((CF$3*climate!$I258+CF$4*climate!$I258^2+CF$5*climate!$I258^6)*(M148/M$66)^$BW$1,-99)</f>
        <v>-2.1305572804724346</v>
      </c>
      <c r="CG148" s="8">
        <f>MAX((CG$3*climate!$M258+CG$4*climate!$M258^2+CG$5*climate!$M258^6)*(K148/K$66)^$BW$1,-99)</f>
        <v>2.0074204049467512E-2</v>
      </c>
      <c r="CH148" s="8">
        <f>MAX((CH$3*climate!$M258+CH$4*climate!$M258^2+CH$5*climate!$M258^6)*(L148/L$66)^$BW$1,-99)</f>
        <v>-1.1530827294610166</v>
      </c>
      <c r="CI148" s="8">
        <f>MAX((CI$3*climate!$M258+CI$4*climate!$M258^2+CI$5*climate!$M258^6)*(M148/M$66)^$BW$1,-99)</f>
        <v>-2.1305640832322492</v>
      </c>
      <c r="CJ148" s="8">
        <f t="shared" si="234"/>
        <v>6.8661689651600643E-4</v>
      </c>
      <c r="CK148" s="8">
        <f t="shared" si="235"/>
        <v>6.0822190996692645E-5</v>
      </c>
      <c r="CL148" s="8">
        <f t="shared" si="236"/>
        <v>1.3381968907479953E-5</v>
      </c>
    </row>
    <row r="149" spans="1:90">
      <c r="A149">
        <f t="shared" si="175"/>
        <v>2103</v>
      </c>
      <c r="B149" s="4">
        <f t="shared" si="193"/>
        <v>1284.5152594268106</v>
      </c>
      <c r="C149" s="4">
        <f t="shared" si="194"/>
        <v>3561.3753983832617</v>
      </c>
      <c r="D149" s="4">
        <f t="shared" si="195"/>
        <v>6762.4520719699776</v>
      </c>
      <c r="E149" s="11">
        <f t="shared" si="176"/>
        <v>8.2693049966032128E-5</v>
      </c>
      <c r="F149" s="11">
        <f t="shared" si="177"/>
        <v>1.6578133504639814E-4</v>
      </c>
      <c r="G149" s="11">
        <f t="shared" si="178"/>
        <v>3.6601688350186378E-4</v>
      </c>
      <c r="H149" s="4">
        <f t="shared" si="196"/>
        <v>152954.90740634876</v>
      </c>
      <c r="I149" s="4">
        <f t="shared" si="197"/>
        <v>108708.43386254298</v>
      </c>
      <c r="J149" s="4">
        <f t="shared" si="198"/>
        <v>25581.325484469071</v>
      </c>
      <c r="K149" s="4">
        <f t="shared" si="166"/>
        <v>119075.97537969447</v>
      </c>
      <c r="L149" s="4">
        <f t="shared" si="167"/>
        <v>30524.283935889704</v>
      </c>
      <c r="M149" s="4">
        <f t="shared" si="168"/>
        <v>3782.8475843107817</v>
      </c>
      <c r="N149" s="11">
        <f t="shared" si="179"/>
        <v>7.9529228348298453E-3</v>
      </c>
      <c r="O149" s="11">
        <f t="shared" si="180"/>
        <v>1.3287167021156288E-2</v>
      </c>
      <c r="P149" s="11">
        <f t="shared" si="181"/>
        <v>9.4717446653422854E-3</v>
      </c>
      <c r="Q149" s="4">
        <f t="shared" si="182"/>
        <v>6386.4375287618286</v>
      </c>
      <c r="R149" s="4">
        <f t="shared" si="183"/>
        <v>18116.524425754695</v>
      </c>
      <c r="S149" s="4">
        <f t="shared" si="184"/>
        <v>4870.0377289139533</v>
      </c>
      <c r="T149" s="4">
        <f t="shared" si="199"/>
        <v>41.753727533535439</v>
      </c>
      <c r="U149" s="4">
        <f t="shared" si="200"/>
        <v>166.65242780208058</v>
      </c>
      <c r="V149" s="4">
        <f t="shared" si="201"/>
        <v>190.37472205537784</v>
      </c>
      <c r="W149" s="11">
        <f t="shared" si="185"/>
        <v>-1.219247815263802E-2</v>
      </c>
      <c r="X149" s="11">
        <f t="shared" si="186"/>
        <v>-1.3228699347321071E-2</v>
      </c>
      <c r="Y149" s="11">
        <f t="shared" si="187"/>
        <v>-1.2203590333800474E-2</v>
      </c>
      <c r="Z149" s="4">
        <f t="shared" si="213"/>
        <v>9380.7408064769006</v>
      </c>
      <c r="AA149" s="4">
        <f t="shared" si="202"/>
        <v>44934.953160275996</v>
      </c>
      <c r="AB149" s="4">
        <f t="shared" si="203"/>
        <v>8524.8930066587855</v>
      </c>
      <c r="AC149" s="12">
        <f t="shared" si="204"/>
        <v>1.8708740553307244</v>
      </c>
      <c r="AD149" s="12">
        <f t="shared" si="205"/>
        <v>3.7279053568331872</v>
      </c>
      <c r="AE149" s="12">
        <f t="shared" si="206"/>
        <v>1.7900544785175392</v>
      </c>
      <c r="AF149" s="11">
        <f t="shared" si="188"/>
        <v>-2.9039671966837322E-3</v>
      </c>
      <c r="AG149" s="11">
        <f t="shared" si="189"/>
        <v>2.0567434751257441E-3</v>
      </c>
      <c r="AH149" s="11">
        <f t="shared" si="190"/>
        <v>8.257041531207765E-4</v>
      </c>
      <c r="AI149" s="1">
        <f t="shared" si="169"/>
        <v>280485.04544541263</v>
      </c>
      <c r="AJ149" s="1">
        <f t="shared" si="170"/>
        <v>189323.19734559016</v>
      </c>
      <c r="AK149" s="1">
        <f t="shared" si="171"/>
        <v>46048.980227986074</v>
      </c>
      <c r="AL149" s="17">
        <f t="shared" si="239"/>
        <v>40.919171214519118</v>
      </c>
      <c r="AM149" s="17">
        <f t="shared" si="239"/>
        <v>14.16993801192146</v>
      </c>
      <c r="AN149" s="17">
        <f t="shared" si="239"/>
        <v>2.6465404286016376</v>
      </c>
      <c r="AO149" s="7">
        <f t="shared" si="238"/>
        <v>7.1773984721085751E-3</v>
      </c>
      <c r="AP149" s="7">
        <f t="shared" si="238"/>
        <v>1.1052654290470263E-2</v>
      </c>
      <c r="AQ149" s="7">
        <f t="shared" si="238"/>
        <v>8.0003542516582076E-3</v>
      </c>
      <c r="AR149" s="1">
        <f t="shared" si="208"/>
        <v>152954.90740634876</v>
      </c>
      <c r="AS149" s="1">
        <f t="shared" si="209"/>
        <v>108708.43386254298</v>
      </c>
      <c r="AT149" s="1">
        <f t="shared" si="210"/>
        <v>25581.325484469071</v>
      </c>
      <c r="AU149" s="1">
        <f t="shared" si="172"/>
        <v>30590.981481269755</v>
      </c>
      <c r="AV149" s="1">
        <f t="shared" si="173"/>
        <v>21741.686772508598</v>
      </c>
      <c r="AW149" s="1">
        <f t="shared" si="174"/>
        <v>5116.2650968938142</v>
      </c>
      <c r="AX149" s="1">
        <f t="shared" si="222"/>
        <v>95260.780303755586</v>
      </c>
      <c r="AY149" s="1">
        <f t="shared" si="223"/>
        <v>24419.427148711762</v>
      </c>
      <c r="AZ149" s="1">
        <f t="shared" si="224"/>
        <v>3026.2780674486253</v>
      </c>
      <c r="BA149" s="1">
        <f t="shared" si="225"/>
        <v>11.464373465626736</v>
      </c>
      <c r="BB149" s="1">
        <f t="shared" si="226"/>
        <v>10.103134289105833</v>
      </c>
      <c r="BC149" s="1">
        <f t="shared" si="227"/>
        <v>8.0150887828721675</v>
      </c>
      <c r="BD149" s="1">
        <f t="shared" si="228"/>
        <v>9022.4100270922991</v>
      </c>
      <c r="BE149">
        <f t="shared" si="214"/>
        <v>0.21822387218499145</v>
      </c>
      <c r="BF149">
        <f t="shared" si="215"/>
        <v>0.3346263841173937</v>
      </c>
      <c r="BG149">
        <f t="shared" si="216"/>
        <v>2.453676962688749E-2</v>
      </c>
      <c r="BH149">
        <f t="shared" si="229"/>
        <v>0.27518355012144746</v>
      </c>
      <c r="BI149">
        <f t="shared" si="230"/>
        <v>4.7621658391411486E-3</v>
      </c>
      <c r="BJ149">
        <f t="shared" si="230"/>
        <v>1.1197481694748152E-2</v>
      </c>
      <c r="BK149">
        <f t="shared" si="230"/>
        <v>6.0205306372294847E-5</v>
      </c>
      <c r="BL149">
        <f t="shared" si="219"/>
        <v>728.39663497951153</v>
      </c>
      <c r="BM149">
        <f t="shared" si="220"/>
        <v>1217.2606982405653</v>
      </c>
      <c r="BN149">
        <f t="shared" si="221"/>
        <v>1.5401315382018543</v>
      </c>
      <c r="BO149">
        <f t="shared" si="192"/>
        <v>505.56710932859261</v>
      </c>
      <c r="BP149">
        <f t="shared" si="211"/>
        <v>161.90830339463147</v>
      </c>
      <c r="BQ149">
        <f t="shared" si="212"/>
        <v>14.725887812845533</v>
      </c>
      <c r="BR149" s="7">
        <f t="shared" si="237"/>
        <v>1.0241366152448084E-2</v>
      </c>
      <c r="BS149" s="7">
        <f t="shared" si="217"/>
        <v>8.6002356146793121E-2</v>
      </c>
      <c r="BT149" s="7">
        <f t="shared" si="218"/>
        <v>1.8733514102717681E-2</v>
      </c>
      <c r="BU149" s="8">
        <f>MAX((BU$3*climate!$I259+BU$4*climate!$I259^2+BU$5*climate!$I259^6)*(K149/K$66)^$BW$1,-99)</f>
        <v>-0.53048744850315876</v>
      </c>
      <c r="BV149" s="8">
        <f>MAX((BV$3*climate!$I259+BV$4*climate!$I259^2+BV$5*climate!$I259^6)*(L149/L$66)^$BW$1,-99)</f>
        <v>-1.6419950803058712</v>
      </c>
      <c r="BW149" s="8">
        <f>MAX((BW$3*climate!$I259+BW$4*climate!$I259^2+BW$5*climate!$I259^6)*(M149/M$66)^$BW$1,-99)</f>
        <v>-2.6726467810859744</v>
      </c>
      <c r="BX149" s="8">
        <f>MAX((BX$3*climate!$M259+BX$4*climate!$M259^2+BX$5*climate!$M259^6)*(K149/K$66)^$BW$1,-99)</f>
        <v>-0.53049348849658085</v>
      </c>
      <c r="BY149" s="8">
        <f>MAX((BY$3*climate!$M259+BY$4*climate!$M259^2+BY$5*climate!$M259^6)*(L149/L$66)^$BW$1,-99)</f>
        <v>-1.6419995292501706</v>
      </c>
      <c r="BZ149" s="8">
        <f>MAX((BZ$3*climate!$M259+BZ$4*climate!$M259^2+BZ$5*climate!$M259^6)*(M149/M$66)^$BW$1,-99)</f>
        <v>-2.672651103384212</v>
      </c>
      <c r="CA149" s="8">
        <f t="shared" si="231"/>
        <v>1.0344167526648431E-2</v>
      </c>
      <c r="CB149" s="8">
        <f t="shared" si="232"/>
        <v>8.8962277966891045E-4</v>
      </c>
      <c r="CC149" s="8">
        <f t="shared" si="233"/>
        <v>1.9378260824134266E-4</v>
      </c>
      <c r="CD149" s="8">
        <f>MAX((CD$3*climate!$I259+CD$4*climate!$I259^2+CD$5*climate!$I259^6)*(K149/K$66)^$BW$1,-99)</f>
        <v>-7.8974682627193357E-2</v>
      </c>
      <c r="CE149" s="8">
        <f>MAX((CE$3*climate!$I259+CE$4*climate!$I259^2+CE$5*climate!$I259^6)*(L149/L$66)^$BW$1,-99)</f>
        <v>-1.248027504445292</v>
      </c>
      <c r="CF149" s="8">
        <f>MAX((CF$3*climate!$I259+CF$4*climate!$I259^2+CF$5*climate!$I259^6)*(M149/M$66)^$BW$1,-99)</f>
        <v>-2.2464374622765244</v>
      </c>
      <c r="CG149" s="8">
        <f>MAX((CG$3*climate!$M259+CG$4*climate!$M259^2+CG$5*climate!$M259^6)*(K149/K$66)^$BW$1,-99)</f>
        <v>-7.8980489382207295E-2</v>
      </c>
      <c r="CH149" s="8">
        <f>MAX((CH$3*climate!$M259+CH$4*climate!$M259^2+CH$5*climate!$M259^6)*(L149/L$66)^$BW$1,-99)</f>
        <v>-1.2480332674001233</v>
      </c>
      <c r="CI149" s="8">
        <f>MAX((CI$3*climate!$M259+CI$4*climate!$M259^2+CI$5*climate!$M259^6)*(M149/M$66)^$BW$1,-99)</f>
        <v>-2.2464445003434355</v>
      </c>
      <c r="CJ149" s="8">
        <f t="shared" si="234"/>
        <v>7.1360129536755291E-4</v>
      </c>
      <c r="CK149" s="8">
        <f t="shared" si="235"/>
        <v>6.1371392751013196E-5</v>
      </c>
      <c r="CL149" s="8">
        <f t="shared" si="236"/>
        <v>1.3368259930485659E-5</v>
      </c>
    </row>
    <row r="150" spans="1:90">
      <c r="A150">
        <f t="shared" si="175"/>
        <v>2104</v>
      </c>
      <c r="B150" s="4">
        <f t="shared" si="193"/>
        <v>1284.6161688871139</v>
      </c>
      <c r="C150" s="4">
        <f t="shared" si="194"/>
        <v>3561.936287473</v>
      </c>
      <c r="D150" s="4">
        <f t="shared" si="195"/>
        <v>6764.8034850205804</v>
      </c>
      <c r="E150" s="11">
        <f t="shared" si="176"/>
        <v>7.8558397467730525E-5</v>
      </c>
      <c r="F150" s="11">
        <f t="shared" si="177"/>
        <v>1.5749226829407821E-4</v>
      </c>
      <c r="G150" s="11">
        <f t="shared" si="178"/>
        <v>3.4771603932677055E-4</v>
      </c>
      <c r="H150" s="4">
        <f t="shared" si="196"/>
        <v>154167.23225083316</v>
      </c>
      <c r="I150" s="4">
        <f t="shared" si="197"/>
        <v>110154.06358648786</v>
      </c>
      <c r="J150" s="4">
        <f t="shared" si="198"/>
        <v>25829.74890506978</v>
      </c>
      <c r="K150" s="4">
        <f t="shared" si="166"/>
        <v>120010.34704739161</v>
      </c>
      <c r="L150" s="4">
        <f t="shared" si="167"/>
        <v>30925.332374385664</v>
      </c>
      <c r="M150" s="4">
        <f t="shared" si="168"/>
        <v>3818.2556170722528</v>
      </c>
      <c r="N150" s="11">
        <f t="shared" si="179"/>
        <v>7.8468529417268229E-3</v>
      </c>
      <c r="O150" s="11">
        <f t="shared" si="180"/>
        <v>1.3138668194093706E-2</v>
      </c>
      <c r="P150" s="11">
        <f t="shared" si="181"/>
        <v>9.3601531577229835E-3</v>
      </c>
      <c r="Q150" s="4">
        <f t="shared" si="182"/>
        <v>6358.5729379158392</v>
      </c>
      <c r="R150" s="4">
        <f t="shared" si="183"/>
        <v>18114.597046243198</v>
      </c>
      <c r="S150" s="4">
        <f t="shared" si="184"/>
        <v>4857.3221722257313</v>
      </c>
      <c r="T150" s="4">
        <f t="shared" si="199"/>
        <v>41.244646122791607</v>
      </c>
      <c r="U150" s="4">
        <f t="shared" si="200"/>
        <v>164.44783293918573</v>
      </c>
      <c r="V150" s="4">
        <f t="shared" si="201"/>
        <v>188.05146693750288</v>
      </c>
      <c r="W150" s="11">
        <f t="shared" si="185"/>
        <v>-1.219247815263802E-2</v>
      </c>
      <c r="X150" s="11">
        <f t="shared" si="186"/>
        <v>-1.3228699347321071E-2</v>
      </c>
      <c r="Y150" s="11">
        <f t="shared" si="187"/>
        <v>-1.2203590333800474E-2</v>
      </c>
      <c r="Z150" s="4">
        <f t="shared" si="213"/>
        <v>9313.7079099105449</v>
      </c>
      <c r="AA150" s="4">
        <f t="shared" si="202"/>
        <v>45029.554751510426</v>
      </c>
      <c r="AB150" s="4">
        <f t="shared" si="203"/>
        <v>8510.7518637528246</v>
      </c>
      <c r="AC150" s="12">
        <f t="shared" si="204"/>
        <v>1.8654410984449172</v>
      </c>
      <c r="AD150" s="12">
        <f t="shared" si="205"/>
        <v>3.7355727018517402</v>
      </c>
      <c r="AE150" s="12">
        <f t="shared" si="206"/>
        <v>1.7915325339347636</v>
      </c>
      <c r="AF150" s="11">
        <f t="shared" si="188"/>
        <v>-2.9039671966837322E-3</v>
      </c>
      <c r="AG150" s="11">
        <f t="shared" si="189"/>
        <v>2.0567434751257441E-3</v>
      </c>
      <c r="AH150" s="11">
        <f t="shared" si="190"/>
        <v>8.257041531207765E-4</v>
      </c>
      <c r="AI150" s="1">
        <f t="shared" si="169"/>
        <v>283027.52238214109</v>
      </c>
      <c r="AJ150" s="1">
        <f t="shared" si="170"/>
        <v>192132.56438353975</v>
      </c>
      <c r="AK150" s="1">
        <f t="shared" si="171"/>
        <v>46560.347302081282</v>
      </c>
      <c r="AL150" s="17">
        <f t="shared" si="239"/>
        <v>41.209927479504607</v>
      </c>
      <c r="AM150" s="17">
        <f t="shared" si="239"/>
        <v>14.32498728382299</v>
      </c>
      <c r="AN150" s="17">
        <f t="shared" si="239"/>
        <v>2.6675019569620848</v>
      </c>
      <c r="AO150" s="7">
        <f t="shared" si="238"/>
        <v>7.1056244873874894E-3</v>
      </c>
      <c r="AP150" s="7">
        <f t="shared" si="238"/>
        <v>1.0942127747565559E-2</v>
      </c>
      <c r="AQ150" s="7">
        <f t="shared" si="238"/>
        <v>7.9203507091416252E-3</v>
      </c>
      <c r="AR150" s="1">
        <f t="shared" si="208"/>
        <v>154167.23225083316</v>
      </c>
      <c r="AS150" s="1">
        <f t="shared" si="209"/>
        <v>110154.06358648786</v>
      </c>
      <c r="AT150" s="1">
        <f t="shared" si="210"/>
        <v>25829.74890506978</v>
      </c>
      <c r="AU150" s="1">
        <f t="shared" si="172"/>
        <v>30833.446450166633</v>
      </c>
      <c r="AV150" s="1">
        <f t="shared" si="173"/>
        <v>22030.812717297573</v>
      </c>
      <c r="AW150" s="1">
        <f t="shared" si="174"/>
        <v>5165.9497810139565</v>
      </c>
      <c r="AX150" s="1">
        <f t="shared" si="222"/>
        <v>96008.277637913285</v>
      </c>
      <c r="AY150" s="1">
        <f t="shared" si="223"/>
        <v>24740.265899508537</v>
      </c>
      <c r="AZ150" s="1">
        <f t="shared" si="224"/>
        <v>3054.6044936578019</v>
      </c>
      <c r="BA150" s="1">
        <f t="shared" si="225"/>
        <v>11.472189692127708</v>
      </c>
      <c r="BB150" s="1">
        <f t="shared" si="226"/>
        <v>10.116187393645736</v>
      </c>
      <c r="BC150" s="1">
        <f t="shared" si="227"/>
        <v>8.0244054012469643</v>
      </c>
      <c r="BD150" s="1">
        <f t="shared" si="228"/>
        <v>8771.7477725190165</v>
      </c>
      <c r="BE150">
        <f t="shared" si="214"/>
        <v>0.21822387218499145</v>
      </c>
      <c r="BF150">
        <f t="shared" si="215"/>
        <v>0.3346263841173937</v>
      </c>
      <c r="BG150">
        <f t="shared" si="216"/>
        <v>2.453676962688749E-2</v>
      </c>
      <c r="BH150">
        <f t="shared" si="229"/>
        <v>0.27539015571256298</v>
      </c>
      <c r="BI150">
        <f t="shared" si="230"/>
        <v>4.7621658391411486E-3</v>
      </c>
      <c r="BJ150">
        <f t="shared" si="230"/>
        <v>1.1197481694748152E-2</v>
      </c>
      <c r="BK150">
        <f t="shared" si="230"/>
        <v>6.0205306372294847E-5</v>
      </c>
      <c r="BL150">
        <f t="shared" si="219"/>
        <v>734.16992693985719</v>
      </c>
      <c r="BM150">
        <f t="shared" si="220"/>
        <v>1233.4481106118217</v>
      </c>
      <c r="BN150">
        <f t="shared" si="221"/>
        <v>1.5550879463491736</v>
      </c>
      <c r="BO150">
        <f t="shared" si="192"/>
        <v>510.74480720986145</v>
      </c>
      <c r="BP150">
        <f t="shared" si="211"/>
        <v>163.71672425896014</v>
      </c>
      <c r="BQ150">
        <f t="shared" si="212"/>
        <v>14.893598322453764</v>
      </c>
      <c r="BR150" s="7">
        <f t="shared" si="237"/>
        <v>1.0118126898159385E-2</v>
      </c>
      <c r="BS150" s="7">
        <f t="shared" si="217"/>
        <v>8.3497433152226325E-2</v>
      </c>
      <c r="BT150" s="7">
        <f t="shared" si="218"/>
        <v>1.800881479267406E-2</v>
      </c>
      <c r="BU150" s="8">
        <f>MAX((BU$3*climate!$I260+BU$4*climate!$I260^2+BU$5*climate!$I260^6)*(K150/K$66)^$BW$1,-99)</f>
        <v>-0.63567073722886036</v>
      </c>
      <c r="BV150" s="8">
        <f>MAX((BV$3*climate!$I260+BV$4*climate!$I260^2+BV$5*climate!$I260^6)*(L150/L$66)^$BW$1,-99)</f>
        <v>-1.7146959538988049</v>
      </c>
      <c r="BW150" s="8">
        <f>MAX((BW$3*climate!$I260+BW$4*climate!$I260^2+BW$5*climate!$I260^6)*(M150/M$66)^$BW$1,-99)</f>
        <v>-2.7422543460916837</v>
      </c>
      <c r="BX150" s="8">
        <f>MAX((BX$3*climate!$M260+BX$4*climate!$M260^2+BX$5*climate!$M260^6)*(K150/K$66)^$BW$1,-99)</f>
        <v>-0.63567681825275368</v>
      </c>
      <c r="BY150" s="8">
        <f>MAX((BY$3*climate!$M260+BY$4*climate!$M260^2+BY$5*climate!$M260^6)*(L150/L$66)^$BW$1,-99)</f>
        <v>-1.7147004174325369</v>
      </c>
      <c r="BZ150" s="8">
        <f>MAX((BZ$3*climate!$M260+BZ$4*climate!$M260^2+BZ$5*climate!$M260^6)*(M150/M$66)^$BW$1,-99)</f>
        <v>-2.7422586781942386</v>
      </c>
      <c r="CA150" s="8">
        <f t="shared" si="231"/>
        <v>1.049391744108976E-2</v>
      </c>
      <c r="CB150" s="8">
        <f t="shared" si="232"/>
        <v>8.7621517004237424E-4</v>
      </c>
      <c r="CC150" s="8">
        <f t="shared" si="233"/>
        <v>1.889830156461976E-4</v>
      </c>
      <c r="CD150" s="8">
        <f>MAX((CD$3*climate!$I260+CD$4*climate!$I260^2+CD$5*climate!$I260^6)*(K150/K$66)^$BW$1,-99)</f>
        <v>-0.18307823581919627</v>
      </c>
      <c r="CE150" s="8">
        <f>MAX((CE$3*climate!$I260+CE$4*climate!$I260^2+CE$5*climate!$I260^6)*(L150/L$66)^$BW$1,-99)</f>
        <v>-1.3468082462648241</v>
      </c>
      <c r="CF150" s="8">
        <f>MAX((CF$3*climate!$I260+CF$4*climate!$I260^2+CF$5*climate!$I260^6)*(M150/M$66)^$BW$1,-99)</f>
        <v>-2.3666289326279308</v>
      </c>
      <c r="CG150" s="8">
        <f>MAX((CG$3*climate!$M260+CG$4*climate!$M260^2+CG$5*climate!$M260^6)*(K150/K$66)^$BW$1,-99)</f>
        <v>-0.18308432719117704</v>
      </c>
      <c r="CH150" s="8">
        <f>MAX((CH$3*climate!$M260+CH$4*climate!$M260^2+CH$5*climate!$M260^6)*(L150/L$66)^$BW$1,-99)</f>
        <v>-1.3468142278217443</v>
      </c>
      <c r="CI150" s="8">
        <f>MAX((CI$3*climate!$M260+CI$4*climate!$M260^2+CI$5*climate!$M260^6)*(M150/M$66)^$BW$1,-99)</f>
        <v>-2.366636209904589</v>
      </c>
      <c r="CJ150" s="8">
        <f t="shared" si="234"/>
        <v>7.4080510296816479E-4</v>
      </c>
      <c r="CK150" s="8">
        <f t="shared" si="235"/>
        <v>6.1855324563912472E-5</v>
      </c>
      <c r="CL150" s="8">
        <f t="shared" si="236"/>
        <v>1.3341021896821516E-5</v>
      </c>
    </row>
    <row r="151" spans="1:90">
      <c r="A151">
        <f t="shared" si="175"/>
        <v>2105</v>
      </c>
      <c r="B151" s="4">
        <f t="shared" si="193"/>
        <v>1284.7120404053233</v>
      </c>
      <c r="C151" s="4">
        <f t="shared" si="194"/>
        <v>3562.4692160271616</v>
      </c>
      <c r="D151" s="4">
        <f t="shared" si="195"/>
        <v>6767.0381041614846</v>
      </c>
      <c r="E151" s="11">
        <f t="shared" si="176"/>
        <v>7.4630477594343992E-5</v>
      </c>
      <c r="F151" s="11">
        <f t="shared" si="177"/>
        <v>1.4961765487937431E-4</v>
      </c>
      <c r="G151" s="11">
        <f t="shared" si="178"/>
        <v>3.3033023736043203E-4</v>
      </c>
      <c r="H151" s="4">
        <f t="shared" si="196"/>
        <v>155372.40384304838</v>
      </c>
      <c r="I151" s="4">
        <f t="shared" si="197"/>
        <v>111601.86905672762</v>
      </c>
      <c r="J151" s="4">
        <f t="shared" si="198"/>
        <v>26077.284630499616</v>
      </c>
      <c r="K151" s="4">
        <f t="shared" si="166"/>
        <v>120939.47823049031</v>
      </c>
      <c r="L151" s="4">
        <f t="shared" si="167"/>
        <v>31327.11113815186</v>
      </c>
      <c r="M151" s="4">
        <f t="shared" si="168"/>
        <v>3853.5743746533699</v>
      </c>
      <c r="N151" s="11">
        <f t="shared" si="179"/>
        <v>7.7420922941902059E-3</v>
      </c>
      <c r="O151" s="11">
        <f t="shared" si="180"/>
        <v>1.2991897998127167E-2</v>
      </c>
      <c r="P151" s="11">
        <f t="shared" si="181"/>
        <v>9.2499720089977977E-3</v>
      </c>
      <c r="Q151" s="4">
        <f t="shared" si="182"/>
        <v>6330.1470021288096</v>
      </c>
      <c r="R151" s="4">
        <f t="shared" si="183"/>
        <v>18109.90335940355</v>
      </c>
      <c r="S151" s="4">
        <f t="shared" si="184"/>
        <v>4844.02678810834</v>
      </c>
      <c r="T151" s="4">
        <f t="shared" si="199"/>
        <v>40.741771676026183</v>
      </c>
      <c r="U151" s="4">
        <f t="shared" si="200"/>
        <v>162.27240199891477</v>
      </c>
      <c r="V151" s="4">
        <f t="shared" si="201"/>
        <v>185.75656387332737</v>
      </c>
      <c r="W151" s="11">
        <f t="shared" si="185"/>
        <v>-1.219247815263802E-2</v>
      </c>
      <c r="X151" s="11">
        <f t="shared" si="186"/>
        <v>-1.3228699347321071E-2</v>
      </c>
      <c r="Y151" s="11">
        <f t="shared" si="187"/>
        <v>-1.2203590333800474E-2</v>
      </c>
      <c r="Z151" s="4">
        <f t="shared" si="213"/>
        <v>9246.1426848204483</v>
      </c>
      <c r="AA151" s="4">
        <f t="shared" si="202"/>
        <v>45117.368540329182</v>
      </c>
      <c r="AB151" s="4">
        <f t="shared" si="203"/>
        <v>8495.5395009299773</v>
      </c>
      <c r="AC151" s="12">
        <f t="shared" si="204"/>
        <v>1.8600239186876875</v>
      </c>
      <c r="AD151" s="12">
        <f t="shared" si="205"/>
        <v>3.7432558166321317</v>
      </c>
      <c r="AE151" s="12">
        <f t="shared" si="206"/>
        <v>1.7930118097884846</v>
      </c>
      <c r="AF151" s="11">
        <f t="shared" si="188"/>
        <v>-2.9039671966837322E-3</v>
      </c>
      <c r="AG151" s="11">
        <f t="shared" si="189"/>
        <v>2.0567434751257441E-3</v>
      </c>
      <c r="AH151" s="11">
        <f t="shared" si="190"/>
        <v>8.257041531207765E-4</v>
      </c>
      <c r="AI151" s="1">
        <f t="shared" si="169"/>
        <v>285558.2165940936</v>
      </c>
      <c r="AJ151" s="1">
        <f t="shared" si="170"/>
        <v>194950.12066248336</v>
      </c>
      <c r="AK151" s="1">
        <f t="shared" si="171"/>
        <v>47070.262352887112</v>
      </c>
      <c r="AL151" s="17">
        <f t="shared" si="239"/>
        <v>41.499821526628224</v>
      </c>
      <c r="AM151" s="17">
        <f t="shared" si="239"/>
        <v>14.480165666256415</v>
      </c>
      <c r="AN151" s="17">
        <f t="shared" si="239"/>
        <v>2.6884182324683819</v>
      </c>
      <c r="AO151" s="7">
        <f t="shared" si="238"/>
        <v>7.0345682425136148E-3</v>
      </c>
      <c r="AP151" s="7">
        <f t="shared" si="238"/>
        <v>1.0832706470089904E-2</v>
      </c>
      <c r="AQ151" s="7">
        <f t="shared" si="238"/>
        <v>7.8411472020502096E-3</v>
      </c>
      <c r="AR151" s="1">
        <f t="shared" si="208"/>
        <v>155372.40384304838</v>
      </c>
      <c r="AS151" s="1">
        <f t="shared" si="209"/>
        <v>111601.86905672762</v>
      </c>
      <c r="AT151" s="1">
        <f t="shared" si="210"/>
        <v>26077.284630499616</v>
      </c>
      <c r="AU151" s="1">
        <f t="shared" si="172"/>
        <v>31074.480768609676</v>
      </c>
      <c r="AV151" s="1">
        <f t="shared" si="173"/>
        <v>22320.373811345526</v>
      </c>
      <c r="AW151" s="1">
        <f t="shared" si="174"/>
        <v>5215.4569260999233</v>
      </c>
      <c r="AX151" s="1">
        <f t="shared" si="222"/>
        <v>96751.58258439225</v>
      </c>
      <c r="AY151" s="1">
        <f t="shared" si="223"/>
        <v>25061.68891052149</v>
      </c>
      <c r="AZ151" s="1">
        <f t="shared" si="224"/>
        <v>3082.8594997226955</v>
      </c>
      <c r="BA151" s="1">
        <f t="shared" si="225"/>
        <v>11.479901968219664</v>
      </c>
      <c r="BB151" s="1">
        <f t="shared" si="226"/>
        <v>10.129095620852784</v>
      </c>
      <c r="BC151" s="1">
        <f t="shared" si="227"/>
        <v>8.0336128542634189</v>
      </c>
      <c r="BD151" s="1">
        <f t="shared" si="228"/>
        <v>8527.8217698804565</v>
      </c>
      <c r="BE151">
        <f t="shared" si="214"/>
        <v>0.21822387218499145</v>
      </c>
      <c r="BF151">
        <f t="shared" si="215"/>
        <v>0.3346263841173937</v>
      </c>
      <c r="BG151">
        <f t="shared" si="216"/>
        <v>2.453676962688749E-2</v>
      </c>
      <c r="BH151">
        <f t="shared" si="229"/>
        <v>0.27559506308932674</v>
      </c>
      <c r="BI151">
        <f t="shared" si="230"/>
        <v>4.7621658391411486E-3</v>
      </c>
      <c r="BJ151">
        <f t="shared" si="230"/>
        <v>1.1197481694748152E-2</v>
      </c>
      <c r="BK151">
        <f t="shared" si="230"/>
        <v>6.0205306372294847E-5</v>
      </c>
      <c r="BL151">
        <f t="shared" si="219"/>
        <v>739.90915392660793</v>
      </c>
      <c r="BM151">
        <f t="shared" si="220"/>
        <v>1249.6598858623877</v>
      </c>
      <c r="BN151">
        <f t="shared" si="221"/>
        <v>1.5699909105367651</v>
      </c>
      <c r="BO151">
        <f t="shared" si="192"/>
        <v>515.91258798178683</v>
      </c>
      <c r="BP151">
        <f t="shared" si="211"/>
        <v>165.54569165448561</v>
      </c>
      <c r="BQ151">
        <f t="shared" si="212"/>
        <v>15.063253496809722</v>
      </c>
      <c r="BR151" s="7">
        <f t="shared" si="237"/>
        <v>9.9965615855699408E-3</v>
      </c>
      <c r="BS151" s="7">
        <f t="shared" si="217"/>
        <v>8.1065469079831379E-2</v>
      </c>
      <c r="BT151" s="7">
        <f t="shared" si="218"/>
        <v>1.7314201461308968E-2</v>
      </c>
      <c r="BU151" s="8">
        <f>MAX((BU$3*climate!$I261+BU$4*climate!$I261^2+BU$5*climate!$I261^6)*(K151/K$66)^$BW$1,-99)</f>
        <v>-0.74168022959317037</v>
      </c>
      <c r="BV151" s="8">
        <f>MAX((BV$3*climate!$I261+BV$4*climate!$I261^2+BV$5*climate!$I261^6)*(L151/L$66)^$BW$1,-99)</f>
        <v>-1.7876963815926872</v>
      </c>
      <c r="BW151" s="8">
        <f>MAX((BW$3*climate!$I261+BW$4*climate!$I261^2+BW$5*climate!$I261^6)*(M151/M$66)^$BW$1,-99)</f>
        <v>-2.8121602203647917</v>
      </c>
      <c r="BX151" s="8">
        <f>MAX((BX$3*climate!$M261+BX$4*climate!$M261^2+BX$5*climate!$M261^6)*(K151/K$66)^$BW$1,-99)</f>
        <v>-0.74168635006147077</v>
      </c>
      <c r="BY151" s="8">
        <f>MAX((BY$3*climate!$M261+BY$4*climate!$M261^2+BY$5*climate!$M261^6)*(L151/L$66)^$BW$1,-99)</f>
        <v>-1.787700858766363</v>
      </c>
      <c r="BZ151" s="8">
        <f>MAX((BZ$3*climate!$M261+BZ$4*climate!$M261^2+BZ$5*climate!$M261^6)*(M151/M$66)^$BW$1,-99)</f>
        <v>-2.8121645615312438</v>
      </c>
      <c r="CA151" s="8">
        <f t="shared" si="231"/>
        <v>1.0641577056774381E-2</v>
      </c>
      <c r="CB151" s="8">
        <f t="shared" si="232"/>
        <v>8.6266443585658657E-4</v>
      </c>
      <c r="CC151" s="8">
        <f t="shared" si="233"/>
        <v>1.8425040902703499E-4</v>
      </c>
      <c r="CD151" s="8">
        <f>MAX((CD$3*climate!$I261+CD$4*climate!$I261^2+CD$5*climate!$I261^6)*(K151/K$66)^$BW$1,-99)</f>
        <v>-0.29233150244233547</v>
      </c>
      <c r="CE151" s="8">
        <f>MAX((CE$3*climate!$I261+CE$4*climate!$I261^2+CE$5*climate!$I261^6)*(L151/L$66)^$BW$1,-99)</f>
        <v>-1.4494832560748312</v>
      </c>
      <c r="CF151" s="8">
        <f>MAX((CF$3*climate!$I261+CF$4*climate!$I261^2+CF$5*climate!$I261^6)*(M151/M$66)^$BW$1,-99)</f>
        <v>-2.4912063836839282</v>
      </c>
      <c r="CG151" s="8">
        <f>MAX((CG$3*climate!$M261+CG$4*climate!$M261^2+CG$5*climate!$M261^6)*(K151/K$66)^$BW$1,-99)</f>
        <v>-0.29233788335382443</v>
      </c>
      <c r="CH151" s="8">
        <f>MAX((CH$3*climate!$M261+CH$4*climate!$M261^2+CH$5*climate!$M261^6)*(L151/L$66)^$BW$1,-99)</f>
        <v>-1.4494894595284287</v>
      </c>
      <c r="CI151" s="8">
        <f>MAX((CI$3*climate!$M261+CI$4*climate!$M261^2+CI$5*climate!$M261^6)*(M151/M$66)^$BW$1,-99)</f>
        <v>-2.4912139040095442</v>
      </c>
      <c r="CJ151" s="8">
        <f t="shared" si="234"/>
        <v>7.6820766472024318E-4</v>
      </c>
      <c r="CK151" s="8">
        <f t="shared" si="235"/>
        <v>6.2275114691268346E-5</v>
      </c>
      <c r="CL151" s="8">
        <f t="shared" si="236"/>
        <v>1.3300902271087984E-5</v>
      </c>
    </row>
    <row r="152" spans="1:90">
      <c r="A152">
        <f t="shared" si="175"/>
        <v>2106</v>
      </c>
      <c r="B152" s="4">
        <f t="shared" si="193"/>
        <v>1284.8031251448126</v>
      </c>
      <c r="C152" s="4">
        <f t="shared" si="194"/>
        <v>3562.9755739023599</v>
      </c>
      <c r="D152" s="4">
        <f t="shared" si="195"/>
        <v>6769.1616935994998</v>
      </c>
      <c r="E152" s="11">
        <f t="shared" si="176"/>
        <v>7.0898953714626788E-5</v>
      </c>
      <c r="F152" s="11">
        <f t="shared" si="177"/>
        <v>1.4213677213540559E-4</v>
      </c>
      <c r="G152" s="11">
        <f t="shared" si="178"/>
        <v>3.1381372549241042E-4</v>
      </c>
      <c r="H152" s="4">
        <f t="shared" si="196"/>
        <v>156570.33651945554</v>
      </c>
      <c r="I152" s="4">
        <f t="shared" si="197"/>
        <v>113051.66689956425</v>
      </c>
      <c r="J152" s="4">
        <f t="shared" si="198"/>
        <v>26323.920122797499</v>
      </c>
      <c r="K152" s="4">
        <f t="shared" si="166"/>
        <v>121863.29053473326</v>
      </c>
      <c r="L152" s="4">
        <f t="shared" si="167"/>
        <v>31729.565514743081</v>
      </c>
      <c r="M152" s="4">
        <f t="shared" si="168"/>
        <v>3888.8006099319164</v>
      </c>
      <c r="N152" s="11">
        <f t="shared" si="179"/>
        <v>7.6386331226130366E-3</v>
      </c>
      <c r="O152" s="11">
        <f t="shared" si="180"/>
        <v>1.2846839749008687E-2</v>
      </c>
      <c r="P152" s="11">
        <f t="shared" si="181"/>
        <v>9.141184742727404E-3</v>
      </c>
      <c r="Q152" s="4">
        <f t="shared" si="182"/>
        <v>6301.177657823383</v>
      </c>
      <c r="R152" s="4">
        <f t="shared" si="183"/>
        <v>18102.482858397459</v>
      </c>
      <c r="S152" s="4">
        <f t="shared" si="184"/>
        <v>4830.1673339393819</v>
      </c>
      <c r="T152" s="4">
        <f t="shared" si="199"/>
        <v>40.245028514966464</v>
      </c>
      <c r="U152" s="4">
        <f t="shared" si="200"/>
        <v>160.1257491805035</v>
      </c>
      <c r="V152" s="4">
        <f t="shared" si="201"/>
        <v>183.48966686600284</v>
      </c>
      <c r="W152" s="11">
        <f t="shared" si="185"/>
        <v>-1.219247815263802E-2</v>
      </c>
      <c r="X152" s="11">
        <f t="shared" si="186"/>
        <v>-1.3228699347321071E-2</v>
      </c>
      <c r="Y152" s="11">
        <f t="shared" si="187"/>
        <v>-1.2203590333800474E-2</v>
      </c>
      <c r="Z152" s="4">
        <f t="shared" si="213"/>
        <v>9178.0774375983237</v>
      </c>
      <c r="AA152" s="4">
        <f t="shared" si="202"/>
        <v>45198.448954312218</v>
      </c>
      <c r="AB152" s="4">
        <f t="shared" si="203"/>
        <v>8479.2812483080197</v>
      </c>
      <c r="AC152" s="12">
        <f t="shared" si="204"/>
        <v>1.8546224702427714</v>
      </c>
      <c r="AD152" s="12">
        <f t="shared" si="205"/>
        <v>3.7509547336087161</v>
      </c>
      <c r="AE152" s="12">
        <f t="shared" si="206"/>
        <v>1.7944923070864216</v>
      </c>
      <c r="AF152" s="11">
        <f t="shared" si="188"/>
        <v>-2.9039671966837322E-3</v>
      </c>
      <c r="AG152" s="11">
        <f t="shared" si="189"/>
        <v>2.0567434751257441E-3</v>
      </c>
      <c r="AH152" s="11">
        <f t="shared" si="190"/>
        <v>8.257041531207765E-4</v>
      </c>
      <c r="AI152" s="1">
        <f t="shared" si="169"/>
        <v>288076.87570329395</v>
      </c>
      <c r="AJ152" s="1">
        <f t="shared" si="170"/>
        <v>197775.48240758054</v>
      </c>
      <c r="AK152" s="1">
        <f t="shared" si="171"/>
        <v>47578.693043698324</v>
      </c>
      <c r="AL152" s="17">
        <f t="shared" si="239"/>
        <v>41.788835519943618</v>
      </c>
      <c r="AM152" s="17">
        <f t="shared" si="239"/>
        <v>14.635456456714238</v>
      </c>
      <c r="AN152" s="17">
        <f t="shared" si="239"/>
        <v>2.7092877127388273</v>
      </c>
      <c r="AO152" s="7">
        <f t="shared" si="238"/>
        <v>6.964222560088479E-3</v>
      </c>
      <c r="AP152" s="7">
        <f t="shared" si="238"/>
        <v>1.0724379405389005E-2</v>
      </c>
      <c r="AQ152" s="7">
        <f t="shared" si="238"/>
        <v>7.7627357300297075E-3</v>
      </c>
      <c r="AR152" s="1">
        <f t="shared" si="208"/>
        <v>156570.33651945554</v>
      </c>
      <c r="AS152" s="1">
        <f t="shared" si="209"/>
        <v>113051.66689956425</v>
      </c>
      <c r="AT152" s="1">
        <f t="shared" si="210"/>
        <v>26323.920122797499</v>
      </c>
      <c r="AU152" s="1">
        <f t="shared" si="172"/>
        <v>31314.067303891108</v>
      </c>
      <c r="AV152" s="1">
        <f t="shared" si="173"/>
        <v>22610.333379912852</v>
      </c>
      <c r="AW152" s="1">
        <f t="shared" si="174"/>
        <v>5264.7840245594998</v>
      </c>
      <c r="AX152" s="1">
        <f t="shared" si="222"/>
        <v>97490.632427786593</v>
      </c>
      <c r="AY152" s="1">
        <f t="shared" si="223"/>
        <v>25383.652411794465</v>
      </c>
      <c r="AZ152" s="1">
        <f t="shared" si="224"/>
        <v>3111.0404879455332</v>
      </c>
      <c r="BA152" s="1">
        <f t="shared" si="225"/>
        <v>11.487511574706456</v>
      </c>
      <c r="BB152" s="1">
        <f t="shared" si="226"/>
        <v>10.14186063996862</v>
      </c>
      <c r="BC152" s="1">
        <f t="shared" si="227"/>
        <v>8.0427125112602447</v>
      </c>
      <c r="BD152" s="1">
        <f t="shared" si="228"/>
        <v>8290.4643050246996</v>
      </c>
      <c r="BE152">
        <f t="shared" si="214"/>
        <v>0.21822387218499145</v>
      </c>
      <c r="BF152">
        <f t="shared" si="215"/>
        <v>0.3346263841173937</v>
      </c>
      <c r="BG152">
        <f t="shared" si="216"/>
        <v>2.453676962688749E-2</v>
      </c>
      <c r="BH152">
        <f t="shared" si="229"/>
        <v>0.2757982748191054</v>
      </c>
      <c r="BI152">
        <f t="shared" si="230"/>
        <v>4.7621658391411486E-3</v>
      </c>
      <c r="BJ152">
        <f t="shared" si="230"/>
        <v>1.1197481694748152E-2</v>
      </c>
      <c r="BK152">
        <f t="shared" si="230"/>
        <v>6.0205306372294847E-5</v>
      </c>
      <c r="BL152">
        <f t="shared" si="219"/>
        <v>745.61390799578498</v>
      </c>
      <c r="BM152">
        <f t="shared" si="220"/>
        <v>1265.8939706686363</v>
      </c>
      <c r="BN152">
        <f t="shared" si="221"/>
        <v>1.5848396759128409</v>
      </c>
      <c r="BO152">
        <f t="shared" si="192"/>
        <v>521.06993994031757</v>
      </c>
      <c r="BP152">
        <f t="shared" si="211"/>
        <v>167.39543673848129</v>
      </c>
      <c r="BQ152">
        <f t="shared" si="212"/>
        <v>15.234875334712022</v>
      </c>
      <c r="BR152" s="7">
        <f t="shared" si="237"/>
        <v>9.8766443554652028E-3</v>
      </c>
      <c r="BS152" s="7">
        <f t="shared" si="217"/>
        <v>7.870433891245765E-2</v>
      </c>
      <c r="BT152" s="7">
        <f t="shared" si="218"/>
        <v>1.6648325678030977E-2</v>
      </c>
      <c r="BU152" s="8">
        <f>MAX((BU$3*climate!$I262+BU$4*climate!$I262^2+BU$5*climate!$I262^6)*(K152/K$66)^$BW$1,-99)</f>
        <v>-0.84848411557663939</v>
      </c>
      <c r="BV152" s="8">
        <f>MAX((BV$3*climate!$I262+BV$4*climate!$I262^2+BV$5*climate!$I262^6)*(L152/L$66)^$BW$1,-99)</f>
        <v>-1.8609761790075161</v>
      </c>
      <c r="BW152" s="8">
        <f>MAX((BW$3*climate!$I262+BW$4*climate!$I262^2+BW$5*climate!$I262^6)*(M152/M$66)^$BW$1,-99)</f>
        <v>-2.8823462337432373</v>
      </c>
      <c r="BX152" s="8">
        <f>MAX((BX$3*climate!$M262+BX$4*climate!$M262^2+BX$5*climate!$M262^6)*(K152/K$66)^$BW$1,-99)</f>
        <v>-0.8484902739389707</v>
      </c>
      <c r="BY152" s="8">
        <f>MAX((BY$3*climate!$M262+BY$4*climate!$M262^2+BY$5*climate!$M262^6)*(L152/L$66)^$BW$1,-99)</f>
        <v>-1.8609806688990551</v>
      </c>
      <c r="BZ152" s="8">
        <f>MAX((BZ$3*climate!$M262+BZ$4*climate!$M262^2+BZ$5*climate!$M262^6)*(M152/M$66)^$BW$1,-99)</f>
        <v>-2.8823505832547589</v>
      </c>
      <c r="CA152" s="8">
        <f t="shared" si="231"/>
        <v>1.0787130564901831E-2</v>
      </c>
      <c r="CB152" s="8">
        <f t="shared" si="232"/>
        <v>8.4899397987296449E-4</v>
      </c>
      <c r="CC152" s="8">
        <f t="shared" si="233"/>
        <v>1.7958766277592796E-4</v>
      </c>
      <c r="CD152" s="8">
        <f>MAX((CD$3*climate!$I262+CD$4*climate!$I262^2+CD$5*climate!$I262^6)*(K152/K$66)^$BW$1,-99)</f>
        <v>-0.40683255472493063</v>
      </c>
      <c r="CE152" s="8">
        <f>MAX((CE$3*climate!$I262+CE$4*climate!$I262^2+CE$5*climate!$I262^6)*(L152/L$66)^$BW$1,-99)</f>
        <v>-1.5561142495630711</v>
      </c>
      <c r="CF152" s="8">
        <f>MAX((CF$3*climate!$I262+CF$4*climate!$I262^2+CF$5*climate!$I262^6)*(M152/M$66)^$BW$1,-99)</f>
        <v>-2.62024230616381</v>
      </c>
      <c r="CG152" s="8">
        <f>MAX((CG$3*climate!$M262+CG$4*climate!$M262^2+CG$5*climate!$M262^6)*(K152/K$66)^$BW$1,-99)</f>
        <v>-0.40683923001526806</v>
      </c>
      <c r="CH152" s="8">
        <f>MAX((CH$3*climate!$M262+CH$4*climate!$M262^2+CH$5*climate!$M262^6)*(L152/L$66)^$BW$1,-99)</f>
        <v>-1.5561206781386319</v>
      </c>
      <c r="CI152" s="8">
        <f>MAX((CI$3*climate!$M262+CI$4*climate!$M262^2+CI$5*climate!$M262^6)*(M152/M$66)^$BW$1,-99)</f>
        <v>-2.6202500733110186</v>
      </c>
      <c r="CJ152" s="8">
        <f t="shared" si="234"/>
        <v>7.9578811058180431E-4</v>
      </c>
      <c r="CK152" s="8">
        <f t="shared" si="235"/>
        <v>6.2631977157734655E-5</v>
      </c>
      <c r="CL152" s="8">
        <f t="shared" si="236"/>
        <v>1.3248539635670807E-5</v>
      </c>
    </row>
    <row r="153" spans="1:90">
      <c r="A153">
        <f t="shared" si="175"/>
        <v>2107</v>
      </c>
      <c r="B153" s="4">
        <f t="shared" si="193"/>
        <v>1284.8896617822497</v>
      </c>
      <c r="C153" s="4">
        <f t="shared" si="194"/>
        <v>3563.4566822572679</v>
      </c>
      <c r="D153" s="4">
        <f t="shared" si="195"/>
        <v>6771.1797366565524</v>
      </c>
      <c r="E153" s="11">
        <f t="shared" si="176"/>
        <v>6.7354006028895447E-5</v>
      </c>
      <c r="F153" s="11">
        <f t="shared" si="177"/>
        <v>1.3502993352863531E-4</v>
      </c>
      <c r="G153" s="11">
        <f t="shared" si="178"/>
        <v>2.981230392177899E-4</v>
      </c>
      <c r="H153" s="4">
        <f t="shared" si="196"/>
        <v>157760.94889211885</v>
      </c>
      <c r="I153" s="4">
        <f t="shared" si="197"/>
        <v>114503.27541017663</v>
      </c>
      <c r="J153" s="4">
        <f t="shared" si="198"/>
        <v>26569.643158052186</v>
      </c>
      <c r="K153" s="4">
        <f t="shared" si="166"/>
        <v>122781.70926621916</v>
      </c>
      <c r="L153" s="4">
        <f t="shared" si="167"/>
        <v>32132.641314344433</v>
      </c>
      <c r="M153" s="4">
        <f t="shared" si="168"/>
        <v>3923.9311599150733</v>
      </c>
      <c r="N153" s="11">
        <f t="shared" si="179"/>
        <v>7.5364675240254808E-3</v>
      </c>
      <c r="O153" s="11">
        <f t="shared" si="180"/>
        <v>1.2703476806641634E-2</v>
      </c>
      <c r="P153" s="11">
        <f t="shared" si="181"/>
        <v>9.0337750651021675E-3</v>
      </c>
      <c r="Q153" s="4">
        <f t="shared" si="182"/>
        <v>6271.6826982087123</v>
      </c>
      <c r="R153" s="4">
        <f t="shared" si="183"/>
        <v>18092.375577945175</v>
      </c>
      <c r="S153" s="4">
        <f t="shared" si="184"/>
        <v>4815.7593573706572</v>
      </c>
      <c r="T153" s="4">
        <f t="shared" si="199"/>
        <v>39.754341884045438</v>
      </c>
      <c r="U153" s="4">
        <f t="shared" si="200"/>
        <v>158.00749378683008</v>
      </c>
      <c r="V153" s="4">
        <f t="shared" si="201"/>
        <v>181.25043414108461</v>
      </c>
      <c r="W153" s="11">
        <f t="shared" si="185"/>
        <v>-1.219247815263802E-2</v>
      </c>
      <c r="X153" s="11">
        <f t="shared" si="186"/>
        <v>-1.3228699347321071E-2</v>
      </c>
      <c r="Y153" s="11">
        <f t="shared" si="187"/>
        <v>-1.2203590333800474E-2</v>
      </c>
      <c r="Z153" s="4">
        <f t="shared" si="213"/>
        <v>9109.5439361309745</v>
      </c>
      <c r="AA153" s="4">
        <f t="shared" si="202"/>
        <v>45272.852493571932</v>
      </c>
      <c r="AB153" s="4">
        <f t="shared" si="203"/>
        <v>8462.0021564604813</v>
      </c>
      <c r="AC153" s="12">
        <f t="shared" si="204"/>
        <v>1.8492367074269538</v>
      </c>
      <c r="AD153" s="12">
        <f t="shared" si="205"/>
        <v>3.758669485282558</v>
      </c>
      <c r="AE153" s="12">
        <f t="shared" si="206"/>
        <v>1.795974026837126</v>
      </c>
      <c r="AF153" s="11">
        <f t="shared" si="188"/>
        <v>-2.9039671966837322E-3</v>
      </c>
      <c r="AG153" s="11">
        <f t="shared" si="189"/>
        <v>2.0567434751257441E-3</v>
      </c>
      <c r="AH153" s="11">
        <f t="shared" si="190"/>
        <v>8.257041531207765E-4</v>
      </c>
      <c r="AI153" s="1">
        <f t="shared" si="169"/>
        <v>290583.25543685566</v>
      </c>
      <c r="AJ153" s="1">
        <f t="shared" si="170"/>
        <v>200608.26754673535</v>
      </c>
      <c r="AK153" s="1">
        <f t="shared" si="171"/>
        <v>48085.607763887994</v>
      </c>
      <c r="AL153" s="17">
        <f t="shared" si="239"/>
        <v>42.076952003520553</v>
      </c>
      <c r="AM153" s="17">
        <f t="shared" si="239"/>
        <v>14.790843082648964</v>
      </c>
      <c r="AN153" s="17">
        <f t="shared" si="239"/>
        <v>2.7301088824241293</v>
      </c>
      <c r="AO153" s="7">
        <f t="shared" si="238"/>
        <v>6.8945803344875939E-3</v>
      </c>
      <c r="AP153" s="7">
        <f t="shared" si="238"/>
        <v>1.0617135611335114E-2</v>
      </c>
      <c r="AQ153" s="7">
        <f t="shared" si="238"/>
        <v>7.6851083727294102E-3</v>
      </c>
      <c r="AR153" s="1">
        <f t="shared" si="208"/>
        <v>157760.94889211885</v>
      </c>
      <c r="AS153" s="1">
        <f t="shared" si="209"/>
        <v>114503.27541017663</v>
      </c>
      <c r="AT153" s="1">
        <f t="shared" si="210"/>
        <v>26569.643158052186</v>
      </c>
      <c r="AU153" s="1">
        <f t="shared" si="172"/>
        <v>31552.18977842377</v>
      </c>
      <c r="AV153" s="1">
        <f t="shared" si="173"/>
        <v>22900.65508203533</v>
      </c>
      <c r="AW153" s="1">
        <f t="shared" si="174"/>
        <v>5313.9286316104372</v>
      </c>
      <c r="AX153" s="1">
        <f t="shared" si="222"/>
        <v>98225.367412975334</v>
      </c>
      <c r="AY153" s="1">
        <f t="shared" si="223"/>
        <v>25706.113051475546</v>
      </c>
      <c r="AZ153" s="1">
        <f t="shared" si="224"/>
        <v>3139.1449279320586</v>
      </c>
      <c r="BA153" s="1">
        <f t="shared" si="225"/>
        <v>11.49501978494372</v>
      </c>
      <c r="BB153" s="1">
        <f t="shared" si="226"/>
        <v>10.154484104523767</v>
      </c>
      <c r="BC153" s="1">
        <f t="shared" si="227"/>
        <v>8.0517057258723757</v>
      </c>
      <c r="BD153" s="1">
        <f t="shared" si="228"/>
        <v>8059.5109773705808</v>
      </c>
      <c r="BE153">
        <f t="shared" si="214"/>
        <v>0.21822387218499145</v>
      </c>
      <c r="BF153">
        <f t="shared" si="215"/>
        <v>0.3346263841173937</v>
      </c>
      <c r="BG153">
        <f t="shared" si="216"/>
        <v>2.453676962688749E-2</v>
      </c>
      <c r="BH153">
        <f t="shared" si="229"/>
        <v>0.27599979422032556</v>
      </c>
      <c r="BI153">
        <f t="shared" si="230"/>
        <v>4.7621658391411486E-3</v>
      </c>
      <c r="BJ153">
        <f t="shared" si="230"/>
        <v>1.1197481694748152E-2</v>
      </c>
      <c r="BK153">
        <f t="shared" si="230"/>
        <v>6.0205306372294847E-5</v>
      </c>
      <c r="BL153">
        <f t="shared" si="219"/>
        <v>751.28380156454102</v>
      </c>
      <c r="BM153">
        <f t="shared" si="220"/>
        <v>1282.1483303941591</v>
      </c>
      <c r="BN153">
        <f t="shared" si="221"/>
        <v>1.5996335065330793</v>
      </c>
      <c r="BO153">
        <f t="shared" si="192"/>
        <v>526.21636242143165</v>
      </c>
      <c r="BP153">
        <f t="shared" si="211"/>
        <v>169.26619335746852</v>
      </c>
      <c r="BQ153">
        <f t="shared" si="212"/>
        <v>15.408486104910827</v>
      </c>
      <c r="BR153" s="7">
        <f t="shared" si="237"/>
        <v>9.7583500524962563E-3</v>
      </c>
      <c r="BS153" s="7">
        <f t="shared" si="217"/>
        <v>7.6411979526657917E-2</v>
      </c>
      <c r="BT153" s="7">
        <f t="shared" si="218"/>
        <v>1.6009904413566204E-2</v>
      </c>
      <c r="BU153" s="8">
        <f>MAX((BU$3*climate!$I263+BU$4*climate!$I263^2+BU$5*climate!$I263^6)*(K153/K$66)^$BW$1,-99)</f>
        <v>-0.9560505203634323</v>
      </c>
      <c r="BV153" s="8">
        <f>MAX((BV$3*climate!$I263+BV$4*climate!$I263^2+BV$5*climate!$I263^6)*(L153/L$66)^$BW$1,-99)</f>
        <v>-1.9345152492739561</v>
      </c>
      <c r="BW153" s="8">
        <f>MAX((BW$3*climate!$I263+BW$4*climate!$I263^2+BW$5*climate!$I263^6)*(M153/M$66)^$BW$1,-99)</f>
        <v>-2.9527942567360235</v>
      </c>
      <c r="BX153" s="8">
        <f>MAX((BX$3*climate!$M263+BX$4*climate!$M263^2+BX$5*climate!$M263^6)*(K153/K$66)^$BW$1,-99)</f>
        <v>-0.95605671510499957</v>
      </c>
      <c r="BY153" s="8">
        <f>MAX((BY$3*climate!$M263+BY$4*climate!$M263^2+BY$5*climate!$M263^6)*(L153/L$66)^$BW$1,-99)</f>
        <v>-1.934519750988323</v>
      </c>
      <c r="BZ153" s="8">
        <f>MAX((BZ$3*climate!$M263+BZ$4*climate!$M263^2+BZ$5*climate!$M263^6)*(M153/M$66)^$BW$1,-99)</f>
        <v>-2.9527986138950855</v>
      </c>
      <c r="CA153" s="8">
        <f t="shared" si="231"/>
        <v>1.0930564692535989E-2</v>
      </c>
      <c r="CB153" s="8">
        <f t="shared" si="232"/>
        <v>8.3522608550086984E-4</v>
      </c>
      <c r="CC153" s="8">
        <f t="shared" si="233"/>
        <v>1.7499729591380285E-4</v>
      </c>
      <c r="CD153" s="8">
        <f>MAX((CD$3*climate!$I263+CD$4*climate!$I263^2+CD$5*climate!$I263^6)*(K153/K$66)^$BW$1,-99)</f>
        <v>-0.5266767986957106</v>
      </c>
      <c r="CE153" s="8">
        <f>MAX((CE$3*climate!$I263+CE$4*climate!$I263^2+CE$5*climate!$I263^6)*(L153/L$66)^$BW$1,-99)</f>
        <v>-1.6667606986126413</v>
      </c>
      <c r="CF153" s="8">
        <f>MAX((CF$3*climate!$I263+CF$4*climate!$I263^2+CF$5*climate!$I263^6)*(M153/M$66)^$BW$1,-99)</f>
        <v>-2.7538068588417719</v>
      </c>
      <c r="CG153" s="8">
        <f>MAX((CG$3*climate!$M263+CG$4*climate!$M263^2+CG$5*climate!$M263^6)*(K153/K$66)^$BW$1,-99)</f>
        <v>-0.52668377311761427</v>
      </c>
      <c r="CH153" s="8">
        <f>MAX((CH$3*climate!$M263+CH$4*climate!$M263^2+CH$5*climate!$M263^6)*(L153/L$66)^$BW$1,-99)</f>
        <v>-1.6667673554638001</v>
      </c>
      <c r="CI153" s="8">
        <f>MAX((CI$3*climate!$M263+CI$4*climate!$M263^2+CI$5*climate!$M263^6)*(M153/M$66)^$BW$1,-99)</f>
        <v>-2.7538148765136237</v>
      </c>
      <c r="CJ153" s="8">
        <f t="shared" si="234"/>
        <v>8.2352539427742687E-4</v>
      </c>
      <c r="CK153" s="8">
        <f t="shared" si="235"/>
        <v>6.2927205567209633E-5</v>
      </c>
      <c r="CL153" s="8">
        <f t="shared" si="236"/>
        <v>1.3184562844526025E-5</v>
      </c>
    </row>
    <row r="154" spans="1:90">
      <c r="A154">
        <f t="shared" si="175"/>
        <v>2108</v>
      </c>
      <c r="B154" s="4">
        <f t="shared" si="193"/>
        <v>1284.9718771249745</v>
      </c>
      <c r="C154" s="4">
        <f t="shared" si="194"/>
        <v>3563.913796910258</v>
      </c>
      <c r="D154" s="4">
        <f t="shared" si="195"/>
        <v>6773.0974491046254</v>
      </c>
      <c r="E154" s="11">
        <f t="shared" si="176"/>
        <v>6.3986305727450673E-5</v>
      </c>
      <c r="F154" s="11">
        <f t="shared" si="177"/>
        <v>1.2827843685220353E-4</v>
      </c>
      <c r="G154" s="11">
        <f t="shared" si="178"/>
        <v>2.8321688725690036E-4</v>
      </c>
      <c r="H154" s="4">
        <f t="shared" si="196"/>
        <v>158944.16382500037</v>
      </c>
      <c r="I154" s="4">
        <f t="shared" si="197"/>
        <v>115956.51461789729</v>
      </c>
      <c r="J154" s="4">
        <f t="shared" si="198"/>
        <v>26814.44182748377</v>
      </c>
      <c r="K154" s="4">
        <f t="shared" si="166"/>
        <v>123694.66340432732</v>
      </c>
      <c r="L154" s="4">
        <f t="shared" si="167"/>
        <v>32536.284889501545</v>
      </c>
      <c r="M154" s="4">
        <f t="shared" si="168"/>
        <v>3958.9629455321842</v>
      </c>
      <c r="N154" s="11">
        <f t="shared" si="179"/>
        <v>7.4355874630207541E-3</v>
      </c>
      <c r="O154" s="11">
        <f t="shared" si="180"/>
        <v>1.2561792577472364E-2</v>
      </c>
      <c r="P154" s="11">
        <f t="shared" si="181"/>
        <v>8.9277268610057359E-3</v>
      </c>
      <c r="Q154" s="4">
        <f t="shared" si="182"/>
        <v>6241.6797659489803</v>
      </c>
      <c r="R154" s="4">
        <f t="shared" si="183"/>
        <v>18079.622056566117</v>
      </c>
      <c r="S154" s="4">
        <f t="shared" si="184"/>
        <v>4800.8181964817859</v>
      </c>
      <c r="T154" s="4">
        <f t="shared" si="199"/>
        <v>39.269637939151714</v>
      </c>
      <c r="U154" s="4">
        <f t="shared" si="200"/>
        <v>155.9172601569004</v>
      </c>
      <c r="V154" s="4">
        <f t="shared" si="201"/>
        <v>179.03852809500333</v>
      </c>
      <c r="W154" s="11">
        <f t="shared" si="185"/>
        <v>-1.219247815263802E-2</v>
      </c>
      <c r="X154" s="11">
        <f t="shared" si="186"/>
        <v>-1.3228699347321071E-2</v>
      </c>
      <c r="Y154" s="11">
        <f t="shared" si="187"/>
        <v>-1.2203590333800474E-2</v>
      </c>
      <c r="Z154" s="4">
        <f t="shared" si="213"/>
        <v>9040.5734041089854</v>
      </c>
      <c r="AA154" s="4">
        <f t="shared" si="202"/>
        <v>45340.637653376762</v>
      </c>
      <c r="AB154" s="4">
        <f t="shared" si="203"/>
        <v>8443.7269952151819</v>
      </c>
      <c r="AC154" s="12">
        <f t="shared" si="204"/>
        <v>1.8438665846896825</v>
      </c>
      <c r="AD154" s="12">
        <f t="shared" si="205"/>
        <v>3.7664001042215669</v>
      </c>
      <c r="AE154" s="12">
        <f t="shared" si="206"/>
        <v>1.7974569700499825</v>
      </c>
      <c r="AF154" s="11">
        <f t="shared" si="188"/>
        <v>-2.9039671966837322E-3</v>
      </c>
      <c r="AG154" s="11">
        <f t="shared" si="189"/>
        <v>2.0567434751257441E-3</v>
      </c>
      <c r="AH154" s="11">
        <f t="shared" si="190"/>
        <v>8.257041531207765E-4</v>
      </c>
      <c r="AI154" s="1">
        <f t="shared" si="169"/>
        <v>293077.11967159389</v>
      </c>
      <c r="AJ154" s="1">
        <f t="shared" si="170"/>
        <v>203448.09587409714</v>
      </c>
      <c r="AK154" s="1">
        <f t="shared" si="171"/>
        <v>48590.975619109639</v>
      </c>
      <c r="AL154" s="17">
        <f t="shared" si="239"/>
        <v>42.364153900081021</v>
      </c>
      <c r="AM154" s="17">
        <f t="shared" si="239"/>
        <v>14.946309105595279</v>
      </c>
      <c r="AN154" s="17">
        <f t="shared" si="239"/>
        <v>2.7508802532286021</v>
      </c>
      <c r="AO154" s="7">
        <f t="shared" ref="AO154:AQ169" si="240">AO$5*AO153</f>
        <v>6.825634531142718E-3</v>
      </c>
      <c r="AP154" s="7">
        <f t="shared" si="240"/>
        <v>1.0510964255221763E-2</v>
      </c>
      <c r="AQ154" s="7">
        <f t="shared" si="240"/>
        <v>7.6082572890021159E-3</v>
      </c>
      <c r="AR154" s="1">
        <f t="shared" si="208"/>
        <v>158944.16382500037</v>
      </c>
      <c r="AS154" s="1">
        <f t="shared" si="209"/>
        <v>115956.51461789729</v>
      </c>
      <c r="AT154" s="1">
        <f t="shared" si="210"/>
        <v>26814.44182748377</v>
      </c>
      <c r="AU154" s="1">
        <f t="shared" si="172"/>
        <v>31788.832765000076</v>
      </c>
      <c r="AV154" s="1">
        <f t="shared" si="173"/>
        <v>23191.30292357946</v>
      </c>
      <c r="AW154" s="1">
        <f t="shared" si="174"/>
        <v>5362.888365496754</v>
      </c>
      <c r="AX154" s="1">
        <f t="shared" si="222"/>
        <v>98955.730723461864</v>
      </c>
      <c r="AY154" s="1">
        <f t="shared" si="223"/>
        <v>26029.027911601235</v>
      </c>
      <c r="AZ154" s="1">
        <f t="shared" si="224"/>
        <v>3167.1703564257473</v>
      </c>
      <c r="BA154" s="1">
        <f t="shared" si="225"/>
        <v>11.502427864699431</v>
      </c>
      <c r="BB154" s="1">
        <f t="shared" si="226"/>
        <v>10.166967652366234</v>
      </c>
      <c r="BC154" s="1">
        <f t="shared" si="227"/>
        <v>8.0605938361957534</v>
      </c>
      <c r="BD154" s="1">
        <f t="shared" si="228"/>
        <v>7834.8006975818953</v>
      </c>
      <c r="BE154">
        <f t="shared" si="214"/>
        <v>0.21822387218499145</v>
      </c>
      <c r="BF154">
        <f t="shared" si="215"/>
        <v>0.3346263841173937</v>
      </c>
      <c r="BG154">
        <f t="shared" si="216"/>
        <v>2.453676962688749E-2</v>
      </c>
      <c r="BH154">
        <f t="shared" si="229"/>
        <v>0.27619962531537517</v>
      </c>
      <c r="BI154">
        <f t="shared" si="230"/>
        <v>4.7621658391411486E-3</v>
      </c>
      <c r="BJ154">
        <f t="shared" si="230"/>
        <v>1.1197481694748152E-2</v>
      </c>
      <c r="BK154">
        <f t="shared" si="230"/>
        <v>6.0205306372294847E-5</v>
      </c>
      <c r="BL154">
        <f t="shared" si="219"/>
        <v>756.91846729827114</v>
      </c>
      <c r="BM154">
        <f t="shared" si="220"/>
        <v>1298.4209498207015</v>
      </c>
      <c r="BN154">
        <f t="shared" si="221"/>
        <v>1.6143716854257382</v>
      </c>
      <c r="BO154">
        <f t="shared" si="192"/>
        <v>531.35136588929117</v>
      </c>
      <c r="BP154">
        <f t="shared" si="211"/>
        <v>171.15819807422969</v>
      </c>
      <c r="BQ154">
        <f t="shared" si="212"/>
        <v>15.584108348538054</v>
      </c>
      <c r="BR154" s="7">
        <f t="shared" si="237"/>
        <v>9.6416541890658181E-3</v>
      </c>
      <c r="BS154" s="7">
        <f t="shared" si="217"/>
        <v>7.4186387889959141E-2</v>
      </c>
      <c r="BT154" s="7">
        <f t="shared" si="218"/>
        <v>1.5397716606707589E-2</v>
      </c>
      <c r="BU154" s="8">
        <f>MAX((BU$3*climate!$I264+BU$4*climate!$I264^2+BU$5*climate!$I264^6)*(K154/K$66)^$BW$1,-99)</f>
        <v>-1.0643475313433504</v>
      </c>
      <c r="BV154" s="8">
        <f>MAX((BV$3*climate!$I264+BV$4*climate!$I264^2+BV$5*climate!$I264^6)*(L154/L$66)^$BW$1,-99)</f>
        <v>-2.0082935979280747</v>
      </c>
      <c r="BW154" s="8">
        <f>MAX((BW$3*climate!$I264+BW$4*climate!$I264^2+BW$5*climate!$I264^6)*(M154/M$66)^$BW$1,-99)</f>
        <v>-3.0234862146124808</v>
      </c>
      <c r="BX154" s="8">
        <f>MAX((BX$3*climate!$M264+BX$4*climate!$M264^2+BX$5*climate!$M264^6)*(K154/K$66)^$BW$1,-99)</f>
        <v>-1.0643537609847877</v>
      </c>
      <c r="BY154" s="8">
        <f>MAX((BY$3*climate!$M264+BY$4*climate!$M264^2+BY$5*climate!$M264^6)*(L154/L$66)^$BW$1,-99)</f>
        <v>-2.0082981105968742</v>
      </c>
      <c r="BZ154" s="8">
        <f>MAX((BZ$3*climate!$M264+BZ$4*climate!$M264^2+BZ$5*climate!$M264^6)*(M154/M$66)^$BW$1,-99)</f>
        <v>-3.0234905787425248</v>
      </c>
      <c r="CA154" s="8">
        <f t="shared" si="231"/>
        <v>1.1071868603853355E-2</v>
      </c>
      <c r="CB154" s="8">
        <f t="shared" si="232"/>
        <v>8.2138193891212539E-4</v>
      </c>
      <c r="CC154" s="8">
        <f t="shared" si="233"/>
        <v>1.7048149506883716E-4</v>
      </c>
      <c r="CD154" s="8">
        <f>MAX((CD$3*climate!$I264+CD$4*climate!$I264^2+CD$5*climate!$I264^6)*(K154/K$66)^$BW$1,-99)</f>
        <v>-0.65195681366471669</v>
      </c>
      <c r="CE154" s="8">
        <f>MAX((CE$3*climate!$I264+CE$4*climate!$I264^2+CE$5*climate!$I264^6)*(L154/L$66)^$BW$1,-99)</f>
        <v>-1.7814797241957065</v>
      </c>
      <c r="CF154" s="8">
        <f>MAX((CF$3*climate!$I264+CF$4*climate!$I264^2+CF$5*climate!$I264^6)*(M154/M$66)^$BW$1,-99)</f>
        <v>-2.8919677414405309</v>
      </c>
      <c r="CG154" s="8">
        <f>MAX((CG$3*climate!$M264+CG$4*climate!$M264^2+CG$5*climate!$M264^6)*(K154/K$66)^$BW$1,-99)</f>
        <v>-0.65196409188098781</v>
      </c>
      <c r="CH154" s="8">
        <f>MAX((CH$3*climate!$M264+CH$4*climate!$M264^2+CH$5*climate!$M264^6)*(L154/L$66)^$BW$1,-99)</f>
        <v>-1.7814866124021944</v>
      </c>
      <c r="CI154" s="8">
        <f>MAX((CI$3*climate!$M264+CI$4*climate!$M264^2+CI$5*climate!$M264^6)*(M154/M$66)^$BW$1,-99)</f>
        <v>-2.8919760132675876</v>
      </c>
      <c r="CJ154" s="8">
        <f t="shared" si="234"/>
        <v>8.5139833083311216E-4</v>
      </c>
      <c r="CK154" s="8">
        <f t="shared" si="235"/>
        <v>6.3162166820049015E-5</v>
      </c>
      <c r="CL154" s="8">
        <f t="shared" si="236"/>
        <v>1.3109590217592134E-5</v>
      </c>
    </row>
    <row r="155" spans="1:90">
      <c r="A155">
        <f t="shared" si="175"/>
        <v>2109</v>
      </c>
      <c r="B155" s="4">
        <f t="shared" si="193"/>
        <v>1285.0499866981863</v>
      </c>
      <c r="C155" s="4">
        <f t="shared" si="194"/>
        <v>3564.3481115366544</v>
      </c>
      <c r="D155" s="4">
        <f t="shared" si="195"/>
        <v>6774.9197919024164</v>
      </c>
      <c r="E155" s="11">
        <f t="shared" si="176"/>
        <v>6.0786990441078135E-5</v>
      </c>
      <c r="F155" s="11">
        <f t="shared" si="177"/>
        <v>1.2186451500959335E-4</v>
      </c>
      <c r="G155" s="11">
        <f t="shared" si="178"/>
        <v>2.6905604289405533E-4</v>
      </c>
      <c r="H155" s="4">
        <f t="shared" si="196"/>
        <v>160119.90840631584</v>
      </c>
      <c r="I155" s="4">
        <f t="shared" si="197"/>
        <v>117411.20634867079</v>
      </c>
      <c r="J155" s="4">
        <f t="shared" si="198"/>
        <v>27058.304538465771</v>
      </c>
      <c r="K155" s="4">
        <f t="shared" si="166"/>
        <v>124602.08557157274</v>
      </c>
      <c r="L155" s="4">
        <f t="shared" si="167"/>
        <v>32940.443153868247</v>
      </c>
      <c r="M155" s="4">
        <f t="shared" si="168"/>
        <v>3993.8929713687021</v>
      </c>
      <c r="N155" s="11">
        <f t="shared" si="179"/>
        <v>7.335984773080062E-3</v>
      </c>
      <c r="O155" s="11">
        <f t="shared" si="180"/>
        <v>1.2421770516802599E-2</v>
      </c>
      <c r="P155" s="11">
        <f t="shared" si="181"/>
        <v>8.8230241901954276E-3</v>
      </c>
      <c r="Q155" s="4">
        <f t="shared" si="182"/>
        <v>6211.1863460947479</v>
      </c>
      <c r="R155" s="4">
        <f t="shared" si="183"/>
        <v>18064.263299311027</v>
      </c>
      <c r="S155" s="4">
        <f t="shared" si="184"/>
        <v>4785.358980005276</v>
      </c>
      <c r="T155" s="4">
        <f t="shared" si="199"/>
        <v>38.790843736516599</v>
      </c>
      <c r="U155" s="4">
        <f t="shared" si="200"/>
        <v>153.85467759922673</v>
      </c>
      <c r="V155" s="4">
        <f t="shared" si="201"/>
        <v>176.85361524416527</v>
      </c>
      <c r="W155" s="11">
        <f t="shared" si="185"/>
        <v>-1.219247815263802E-2</v>
      </c>
      <c r="X155" s="11">
        <f t="shared" si="186"/>
        <v>-1.3228699347321071E-2</v>
      </c>
      <c r="Y155" s="11">
        <f t="shared" si="187"/>
        <v>-1.2203590333800474E-2</v>
      </c>
      <c r="Z155" s="4">
        <f t="shared" si="213"/>
        <v>8971.1965158563507</v>
      </c>
      <c r="AA155" s="4">
        <f t="shared" si="202"/>
        <v>45401.864846864795</v>
      </c>
      <c r="AB155" s="4">
        <f t="shared" si="203"/>
        <v>8424.4802525880896</v>
      </c>
      <c r="AC155" s="12">
        <f t="shared" si="204"/>
        <v>1.8385120566126822</v>
      </c>
      <c r="AD155" s="12">
        <f t="shared" si="205"/>
        <v>3.7741466230606378</v>
      </c>
      <c r="AE155" s="12">
        <f t="shared" si="206"/>
        <v>1.7989411377352087</v>
      </c>
      <c r="AF155" s="11">
        <f t="shared" si="188"/>
        <v>-2.9039671966837322E-3</v>
      </c>
      <c r="AG155" s="11">
        <f t="shared" si="189"/>
        <v>2.0567434751257441E-3</v>
      </c>
      <c r="AH155" s="11">
        <f t="shared" si="190"/>
        <v>8.257041531207765E-4</v>
      </c>
      <c r="AI155" s="1">
        <f t="shared" si="169"/>
        <v>295558.24046943459</v>
      </c>
      <c r="AJ155" s="1">
        <f t="shared" si="170"/>
        <v>206294.58921026689</v>
      </c>
      <c r="AK155" s="1">
        <f t="shared" si="171"/>
        <v>49094.766422695437</v>
      </c>
      <c r="AL155" s="17">
        <f t="shared" si="239"/>
        <v>42.650424509506628</v>
      </c>
      <c r="AM155" s="17">
        <f t="shared" si="239"/>
        <v>15.101838225144123</v>
      </c>
      <c r="AN155" s="17">
        <f t="shared" si="239"/>
        <v>2.7716003639190228</v>
      </c>
      <c r="AO155" s="7">
        <f t="shared" si="240"/>
        <v>6.757378185831291E-3</v>
      </c>
      <c r="AP155" s="7">
        <f t="shared" si="240"/>
        <v>1.0405854612669546E-2</v>
      </c>
      <c r="AQ155" s="7">
        <f t="shared" si="240"/>
        <v>7.532174716112095E-3</v>
      </c>
      <c r="AR155" s="1">
        <f t="shared" si="208"/>
        <v>160119.90840631584</v>
      </c>
      <c r="AS155" s="1">
        <f t="shared" si="209"/>
        <v>117411.20634867079</v>
      </c>
      <c r="AT155" s="1">
        <f t="shared" si="210"/>
        <v>27058.304538465771</v>
      </c>
      <c r="AU155" s="1">
        <f t="shared" si="172"/>
        <v>32023.981681263169</v>
      </c>
      <c r="AV155" s="1">
        <f t="shared" si="173"/>
        <v>23482.241269734161</v>
      </c>
      <c r="AW155" s="1">
        <f t="shared" si="174"/>
        <v>5411.6609076931545</v>
      </c>
      <c r="AX155" s="1">
        <f t="shared" si="222"/>
        <v>99681.668457258202</v>
      </c>
      <c r="AY155" s="1">
        <f t="shared" si="223"/>
        <v>26352.354523094593</v>
      </c>
      <c r="AZ155" s="1">
        <f t="shared" si="224"/>
        <v>3195.1143770949616</v>
      </c>
      <c r="BA155" s="1">
        <f t="shared" si="225"/>
        <v>11.509737072015811</v>
      </c>
      <c r="BB155" s="1">
        <f t="shared" si="226"/>
        <v>10.179312905692688</v>
      </c>
      <c r="BC155" s="1">
        <f t="shared" si="227"/>
        <v>8.06937816494864</v>
      </c>
      <c r="BD155" s="1">
        <f t="shared" si="228"/>
        <v>7616.1756793010754</v>
      </c>
      <c r="BE155">
        <f t="shared" si="214"/>
        <v>0.21822387218499145</v>
      </c>
      <c r="BF155">
        <f t="shared" si="215"/>
        <v>0.3346263841173937</v>
      </c>
      <c r="BG155">
        <f t="shared" si="216"/>
        <v>2.453676962688749E-2</v>
      </c>
      <c r="BH155">
        <f t="shared" si="229"/>
        <v>0.2763977727858733</v>
      </c>
      <c r="BI155">
        <f t="shared" si="230"/>
        <v>4.7621658391411486E-3</v>
      </c>
      <c r="BJ155">
        <f t="shared" si="230"/>
        <v>1.1197481694748152E-2</v>
      </c>
      <c r="BK155">
        <f t="shared" si="230"/>
        <v>6.0205306372294847E-5</v>
      </c>
      <c r="BL155">
        <f t="shared" si="219"/>
        <v>762.51755797896692</v>
      </c>
      <c r="BM155">
        <f t="shared" si="220"/>
        <v>1314.7098338475391</v>
      </c>
      <c r="BN155">
        <f t="shared" si="221"/>
        <v>1.6290535146531879</v>
      </c>
      <c r="BO155">
        <f t="shared" si="192"/>
        <v>536.47447201208354</v>
      </c>
      <c r="BP155">
        <f t="shared" si="211"/>
        <v>173.07169019525404</v>
      </c>
      <c r="BQ155">
        <f t="shared" si="212"/>
        <v>15.761764881590995</v>
      </c>
      <c r="BR155" s="7">
        <f t="shared" si="237"/>
        <v>9.5265329112279584E-3</v>
      </c>
      <c r="BS155" s="7">
        <f t="shared" si="217"/>
        <v>7.2025619310639943E-2</v>
      </c>
      <c r="BT155" s="7">
        <f t="shared" si="218"/>
        <v>1.4810599926104355E-2</v>
      </c>
      <c r="BU155" s="8">
        <f>MAX((BU$3*climate!$I265+BU$4*climate!$I265^2+BU$5*climate!$I265^6)*(K155/K$66)^$BW$1,-99)</f>
        <v>-1.1733432243355453</v>
      </c>
      <c r="BV155" s="8">
        <f>MAX((BV$3*climate!$I265+BV$4*climate!$I265^2+BV$5*climate!$I265^6)*(L155/L$66)^$BW$1,-99)</f>
        <v>-2.082291347197891</v>
      </c>
      <c r="BW155" s="8">
        <f>MAX((BW$3*climate!$I265+BW$4*climate!$I265^2+BW$5*climate!$I265^6)*(M155/M$66)^$BW$1,-99)</f>
        <v>-3.0944041009765315</v>
      </c>
      <c r="BX155" s="8">
        <f>MAX((BX$3*climate!$M265+BX$4*climate!$M265^2+BX$5*climate!$M265^6)*(K155/K$66)^$BW$1,-99)</f>
        <v>-1.1733494874327242</v>
      </c>
      <c r="BY155" s="8">
        <f>MAX((BY$3*climate!$M265+BY$4*climate!$M265^2+BY$5*climate!$M265^6)*(L155/L$66)^$BW$1,-99)</f>
        <v>-2.082295869978978</v>
      </c>
      <c r="BZ155" s="8">
        <f>MAX((BZ$3*climate!$M265+BZ$4*climate!$M265^2+BZ$5*climate!$M265^6)*(M155/M$66)^$BW$1,-99)</f>
        <v>-3.0944084714216511</v>
      </c>
      <c r="CA155" s="8">
        <f t="shared" si="231"/>
        <v>1.1211033816368508E-2</v>
      </c>
      <c r="CB155" s="8">
        <f t="shared" si="232"/>
        <v>8.0748165373646901E-4</v>
      </c>
      <c r="CC155" s="8">
        <f t="shared" si="233"/>
        <v>1.6604213661226084E-4</v>
      </c>
      <c r="CD155" s="8">
        <f>MAX((CD$3*climate!$I265+CD$4*climate!$I265^2+CD$5*climate!$I265^6)*(K155/K$66)^$BW$1,-99)</f>
        <v>-0.78276219591388152</v>
      </c>
      <c r="CE155" s="8">
        <f>MAX((CE$3*climate!$I265+CE$4*climate!$I265^2+CE$5*climate!$I265^6)*(L155/L$66)^$BW$1,-99)</f>
        <v>-1.9003259930229719</v>
      </c>
      <c r="CF155" s="8">
        <f>MAX((CF$3*climate!$I265+CF$4*climate!$I265^2+CF$5*climate!$I265^6)*(M155/M$66)^$BW$1,-99)</f>
        <v>-3.0347900712221154</v>
      </c>
      <c r="CG155" s="8">
        <f>MAX((CG$3*climate!$M265+CG$4*climate!$M265^2+CG$5*climate!$M265^6)*(K155/K$66)^$BW$1,-99)</f>
        <v>-0.78276978249425011</v>
      </c>
      <c r="CH155" s="8">
        <f>MAX((CH$3*climate!$M265+CH$4*climate!$M265^2+CH$5*climate!$M265^6)*(L155/L$66)^$BW$1,-99)</f>
        <v>-1.9003331155884955</v>
      </c>
      <c r="CI155" s="8">
        <f>MAX((CI$3*climate!$M265+CI$4*climate!$M265^2+CI$5*climate!$M265^6)*(M155/M$66)^$BW$1,-99)</f>
        <v>-3.0347986007596885</v>
      </c>
      <c r="CJ155" s="8">
        <f t="shared" si="234"/>
        <v>8.793856361981881E-4</v>
      </c>
      <c r="CK155" s="8">
        <f t="shared" si="235"/>
        <v>6.3338295060055608E-5</v>
      </c>
      <c r="CL155" s="8">
        <f t="shared" si="236"/>
        <v>1.3024228838494116E-5</v>
      </c>
    </row>
    <row r="156" spans="1:90">
      <c r="A156">
        <f t="shared" si="175"/>
        <v>2110</v>
      </c>
      <c r="B156" s="4">
        <f t="shared" si="193"/>
        <v>1285.1241953033812</v>
      </c>
      <c r="C156" s="4">
        <f t="shared" si="194"/>
        <v>3564.7607607128957</v>
      </c>
      <c r="D156" s="4">
        <f t="shared" si="195"/>
        <v>6776.6514833570427</v>
      </c>
      <c r="E156" s="11">
        <f t="shared" si="176"/>
        <v>5.7747640919024228E-5</v>
      </c>
      <c r="F156" s="11">
        <f t="shared" si="177"/>
        <v>1.1577128925911368E-4</v>
      </c>
      <c r="G156" s="11">
        <f t="shared" si="178"/>
        <v>2.5560324074935255E-4</v>
      </c>
      <c r="H156" s="4">
        <f t="shared" si="196"/>
        <v>161288.1139171157</v>
      </c>
      <c r="I156" s="4">
        <f t="shared" si="197"/>
        <v>118867.17428468069</v>
      </c>
      <c r="J156" s="4">
        <f t="shared" si="198"/>
        <v>27301.220015462419</v>
      </c>
      <c r="K156" s="4">
        <f t="shared" si="166"/>
        <v>125503.91200053641</v>
      </c>
      <c r="L156" s="4">
        <f t="shared" si="167"/>
        <v>33345.063599978908</v>
      </c>
      <c r="M156" s="4">
        <f t="shared" si="168"/>
        <v>4028.7183253428634</v>
      </c>
      <c r="N156" s="11">
        <f t="shared" si="179"/>
        <v>7.2376511582998848E-3</v>
      </c>
      <c r="O156" s="11">
        <f t="shared" si="180"/>
        <v>1.2283394131057612E-2</v>
      </c>
      <c r="P156" s="11">
        <f t="shared" si="181"/>
        <v>8.719651283551233E-3</v>
      </c>
      <c r="Q156" s="4">
        <f t="shared" si="182"/>
        <v>6180.2197592826651</v>
      </c>
      <c r="R156" s="4">
        <f t="shared" si="183"/>
        <v>18046.340741013271</v>
      </c>
      <c r="S156" s="4">
        <f t="shared" si="184"/>
        <v>4769.3966276165429</v>
      </c>
      <c r="T156" s="4">
        <f t="shared" si="199"/>
        <v>38.317887221736726</v>
      </c>
      <c r="U156" s="4">
        <f t="shared" si="200"/>
        <v>151.81938032608755</v>
      </c>
      <c r="V156" s="4">
        <f t="shared" si="201"/>
        <v>174.69536617467389</v>
      </c>
      <c r="W156" s="11">
        <f t="shared" si="185"/>
        <v>-1.219247815263802E-2</v>
      </c>
      <c r="X156" s="11">
        <f t="shared" si="186"/>
        <v>-1.3228699347321071E-2</v>
      </c>
      <c r="Y156" s="11">
        <f t="shared" si="187"/>
        <v>-1.2203590333800474E-2</v>
      </c>
      <c r="Z156" s="4">
        <f t="shared" si="213"/>
        <v>8901.4433916807393</v>
      </c>
      <c r="AA156" s="4">
        <f t="shared" si="202"/>
        <v>45456.596327925385</v>
      </c>
      <c r="AB156" s="4">
        <f t="shared" si="203"/>
        <v>8404.2861338405492</v>
      </c>
      <c r="AC156" s="12">
        <f t="shared" si="204"/>
        <v>1.8331730779095714</v>
      </c>
      <c r="AD156" s="12">
        <f t="shared" si="205"/>
        <v>3.7819090745017854</v>
      </c>
      <c r="AE156" s="12">
        <f t="shared" si="206"/>
        <v>1.8004265309038565</v>
      </c>
      <c r="AF156" s="11">
        <f t="shared" si="188"/>
        <v>-2.9039671966837322E-3</v>
      </c>
      <c r="AG156" s="11">
        <f t="shared" si="189"/>
        <v>2.0567434751257441E-3</v>
      </c>
      <c r="AH156" s="11">
        <f t="shared" si="190"/>
        <v>8.257041531207765E-4</v>
      </c>
      <c r="AI156" s="1">
        <f t="shared" si="169"/>
        <v>298026.39810375433</v>
      </c>
      <c r="AJ156" s="1">
        <f t="shared" si="170"/>
        <v>209147.37155897438</v>
      </c>
      <c r="AK156" s="1">
        <f t="shared" si="171"/>
        <v>49596.950688119054</v>
      </c>
      <c r="AL156" s="17">
        <f t="shared" si="239"/>
        <v>42.935747507221642</v>
      </c>
      <c r="AM156" s="17">
        <f t="shared" si="239"/>
        <v>15.257414282769478</v>
      </c>
      <c r="AN156" s="17">
        <f t="shared" si="239"/>
        <v>2.7922677803214579</v>
      </c>
      <c r="AO156" s="7">
        <f t="shared" si="240"/>
        <v>6.689804403972978E-3</v>
      </c>
      <c r="AP156" s="7">
        <f t="shared" si="240"/>
        <v>1.0301796066542851E-2</v>
      </c>
      <c r="AQ156" s="7">
        <f t="shared" si="240"/>
        <v>7.4568529689509741E-3</v>
      </c>
      <c r="AR156" s="1">
        <f t="shared" si="208"/>
        <v>161288.1139171157</v>
      </c>
      <c r="AS156" s="1">
        <f t="shared" si="209"/>
        <v>118867.17428468069</v>
      </c>
      <c r="AT156" s="1">
        <f t="shared" si="210"/>
        <v>27301.220015462419</v>
      </c>
      <c r="AU156" s="1">
        <f t="shared" si="172"/>
        <v>32257.622783423139</v>
      </c>
      <c r="AV156" s="1">
        <f t="shared" si="173"/>
        <v>23773.434856936139</v>
      </c>
      <c r="AW156" s="1">
        <f t="shared" si="174"/>
        <v>5460.2440030924845</v>
      </c>
      <c r="AX156" s="1">
        <f t="shared" si="222"/>
        <v>100403.12960042911</v>
      </c>
      <c r="AY156" s="1">
        <f t="shared" si="223"/>
        <v>26676.050879983126</v>
      </c>
      <c r="AZ156" s="1">
        <f t="shared" si="224"/>
        <v>3222.9746602742912</v>
      </c>
      <c r="BA156" s="1">
        <f t="shared" si="225"/>
        <v>11.516948657072966</v>
      </c>
      <c r="BB156" s="1">
        <f t="shared" si="226"/>
        <v>10.191521471082179</v>
      </c>
      <c r="BC156" s="1">
        <f t="shared" si="227"/>
        <v>8.0780600196294863</v>
      </c>
      <c r="BD156" s="1">
        <f t="shared" si="228"/>
        <v>7403.4814255111078</v>
      </c>
      <c r="BE156">
        <f t="shared" si="214"/>
        <v>0.21822387218499145</v>
      </c>
      <c r="BF156">
        <f t="shared" si="215"/>
        <v>0.3346263841173937</v>
      </c>
      <c r="BG156">
        <f t="shared" si="216"/>
        <v>2.453676962688749E-2</v>
      </c>
      <c r="BH156">
        <f t="shared" si="229"/>
        <v>0.27659424193019932</v>
      </c>
      <c r="BI156">
        <f t="shared" si="230"/>
        <v>4.7621658391411486E-3</v>
      </c>
      <c r="BJ156">
        <f t="shared" si="230"/>
        <v>1.1197481694748152E-2</v>
      </c>
      <c r="BK156">
        <f t="shared" si="230"/>
        <v>6.0205306372294847E-5</v>
      </c>
      <c r="BL156">
        <f t="shared" si="219"/>
        <v>768.08074635559444</v>
      </c>
      <c r="BM156">
        <f t="shared" si="220"/>
        <v>1331.0130081591503</v>
      </c>
      <c r="BN156">
        <f t="shared" si="221"/>
        <v>1.6436783153683432</v>
      </c>
      <c r="BO156">
        <f t="shared" si="192"/>
        <v>541.58521372574035</v>
      </c>
      <c r="BP156">
        <f t="shared" si="211"/>
        <v>175.00691179862523</v>
      </c>
      <c r="BQ156">
        <f t="shared" si="212"/>
        <v>15.941478797468093</v>
      </c>
      <c r="BR156" s="7">
        <f t="shared" si="237"/>
        <v>9.4129629665309356E-3</v>
      </c>
      <c r="BS156" s="7">
        <f t="shared" si="217"/>
        <v>6.9927785738485376E-2</v>
      </c>
      <c r="BT156" s="7">
        <f t="shared" si="218"/>
        <v>1.4247447715092742E-2</v>
      </c>
      <c r="BU156" s="8">
        <f>MAX((BU$3*climate!$I266+BU$4*climate!$I266^2+BU$5*climate!$I266^6)*(K156/K$66)^$BW$1,-99)</f>
        <v>-1.2830056890206389</v>
      </c>
      <c r="BV156" s="8">
        <f>MAX((BV$3*climate!$I266+BV$4*climate!$I266^2+BV$5*climate!$I266^6)*(L156/L$66)^$BW$1,-99)</f>
        <v>-2.1564887496832816</v>
      </c>
      <c r="BW156" s="8">
        <f>MAX((BW$3*climate!$I266+BW$4*climate!$I266^2+BW$5*climate!$I266^6)*(M156/M$66)^$BW$1,-99)</f>
        <v>-3.1655299908260908</v>
      </c>
      <c r="BX156" s="8">
        <f>MAX((BX$3*climate!$M266+BX$4*climate!$M266^2+BX$5*climate!$M266^6)*(K156/K$66)^$BW$1,-99)</f>
        <v>-1.2830119841644432</v>
      </c>
      <c r="BY156" s="8">
        <f>MAX((BY$3*climate!$M266+BY$4*climate!$M266^2+BY$5*climate!$M266^6)*(L156/L$66)^$BW$1,-99)</f>
        <v>-2.1564932817603388</v>
      </c>
      <c r="BZ156" s="8">
        <f>MAX((BZ$3*climate!$M266+BZ$4*climate!$M266^2+BZ$5*climate!$M266^6)*(M156/M$66)^$BW$1,-99)</f>
        <v>-3.1655343669506899</v>
      </c>
      <c r="CA156" s="8">
        <f t="shared" si="231"/>
        <v>1.1348054115183224E-2</v>
      </c>
      <c r="CB156" s="8">
        <f t="shared" si="232"/>
        <v>7.9354429671526974E-4</v>
      </c>
      <c r="CC156" s="8">
        <f t="shared" si="233"/>
        <v>1.6168080767411602E-4</v>
      </c>
      <c r="CD156" s="8">
        <f>MAX((CD$3*climate!$I266+CD$4*climate!$I266^2+CD$5*climate!$I266^6)*(K156/K$66)^$BW$1,-99)</f>
        <v>-0.91917940693893274</v>
      </c>
      <c r="CE156" s="8">
        <f>MAX((CE$3*climate!$I266+CE$4*climate!$I266^2+CE$5*climate!$I266^6)*(L156/L$66)^$BW$1,-99)</f>
        <v>-2.023351618174412</v>
      </c>
      <c r="CF156" s="8">
        <f>MAX((CF$3*climate!$I266+CF$4*climate!$I266^2+CF$5*climate!$I266^6)*(M156/M$66)^$BW$1,-99)</f>
        <v>-3.1823362635584531</v>
      </c>
      <c r="CG156" s="8">
        <f>MAX((CG$3*climate!$M266+CG$4*climate!$M266^2+CG$5*climate!$M266^6)*(K156/K$66)^$BW$1,-99)</f>
        <v>-0.91918730635703627</v>
      </c>
      <c r="CH156" s="8">
        <f>MAX((CH$3*climate!$M266+CH$4*climate!$M266^2+CH$5*climate!$M266^6)*(L156/L$66)^$BW$1,-99)</f>
        <v>-2.023358978024639</v>
      </c>
      <c r="CI156" s="8">
        <f>MAX((CI$3*climate!$M266+CI$4*climate!$M266^2+CI$5*climate!$M266^6)*(M156/M$66)^$BW$1,-99)</f>
        <v>-3.1823450542839491</v>
      </c>
      <c r="CJ156" s="8">
        <f t="shared" si="234"/>
        <v>9.0746596385086532E-4</v>
      </c>
      <c r="CK156" s="8">
        <f t="shared" si="235"/>
        <v>6.3457085485131424E-5</v>
      </c>
      <c r="CL156" s="8">
        <f t="shared" si="236"/>
        <v>1.2929073873191443E-5</v>
      </c>
    </row>
    <row r="157" spans="1:90">
      <c r="A157">
        <f t="shared" si="175"/>
        <v>2111</v>
      </c>
      <c r="B157" s="4">
        <f t="shared" si="193"/>
        <v>1285.1946975494195</v>
      </c>
      <c r="C157" s="4">
        <f t="shared" si="194"/>
        <v>3565.1528228146053</v>
      </c>
      <c r="D157" s="4">
        <f t="shared" si="195"/>
        <v>6778.2970107335896</v>
      </c>
      <c r="E157" s="11">
        <f t="shared" si="176"/>
        <v>5.4860258873073016E-5</v>
      </c>
      <c r="F157" s="11">
        <f t="shared" si="177"/>
        <v>1.0998272479615799E-4</v>
      </c>
      <c r="G157" s="11">
        <f t="shared" si="178"/>
        <v>2.4282307871188491E-4</v>
      </c>
      <c r="H157" s="4">
        <f t="shared" si="196"/>
        <v>162448.71579624756</v>
      </c>
      <c r="I157" s="4">
        <f t="shared" si="197"/>
        <v>120324.24402113319</v>
      </c>
      <c r="J157" s="4">
        <f t="shared" si="198"/>
        <v>27543.177300860894</v>
      </c>
      <c r="K157" s="4">
        <f t="shared" si="166"/>
        <v>126400.08249800683</v>
      </c>
      <c r="L157" s="4">
        <f t="shared" si="167"/>
        <v>33750.094316052346</v>
      </c>
      <c r="M157" s="4">
        <f t="shared" si="168"/>
        <v>4063.4361783270397</v>
      </c>
      <c r="N157" s="11">
        <f t="shared" si="179"/>
        <v>7.1405781954159142E-3</v>
      </c>
      <c r="O157" s="11">
        <f t="shared" si="180"/>
        <v>1.214664697996537E-2</v>
      </c>
      <c r="P157" s="11">
        <f t="shared" si="181"/>
        <v>8.6175925394886832E-3</v>
      </c>
      <c r="Q157" s="4">
        <f t="shared" si="182"/>
        <v>6148.7971552078516</v>
      </c>
      <c r="R157" s="4">
        <f t="shared" si="183"/>
        <v>18025.896210084567</v>
      </c>
      <c r="S157" s="4">
        <f t="shared" si="184"/>
        <v>4752.9458502836869</v>
      </c>
      <c r="T157" s="4">
        <f t="shared" si="199"/>
        <v>37.850697218930456</v>
      </c>
      <c r="U157" s="4">
        <f t="shared" si="200"/>
        <v>149.81100738865715</v>
      </c>
      <c r="V157" s="4">
        <f t="shared" si="201"/>
        <v>172.5634554926649</v>
      </c>
      <c r="W157" s="11">
        <f t="shared" si="185"/>
        <v>-1.219247815263802E-2</v>
      </c>
      <c r="X157" s="11">
        <f t="shared" si="186"/>
        <v>-1.3228699347321071E-2</v>
      </c>
      <c r="Y157" s="11">
        <f t="shared" si="187"/>
        <v>-1.2203590333800474E-2</v>
      </c>
      <c r="Z157" s="4">
        <f t="shared" si="213"/>
        <v>8831.3435937430568</v>
      </c>
      <c r="AA157" s="4">
        <f t="shared" si="202"/>
        <v>45504.896114328563</v>
      </c>
      <c r="AB157" s="4">
        <f t="shared" si="203"/>
        <v>8383.168560649181</v>
      </c>
      <c r="AC157" s="12">
        <f t="shared" si="204"/>
        <v>1.8278496034254783</v>
      </c>
      <c r="AD157" s="12">
        <f t="shared" si="205"/>
        <v>3.7896874913142859</v>
      </c>
      <c r="AE157" s="12">
        <f t="shared" si="206"/>
        <v>1.8019131505678128</v>
      </c>
      <c r="AF157" s="11">
        <f t="shared" si="188"/>
        <v>-2.9039671966837322E-3</v>
      </c>
      <c r="AG157" s="11">
        <f t="shared" si="189"/>
        <v>2.0567434751257441E-3</v>
      </c>
      <c r="AH157" s="11">
        <f t="shared" si="190"/>
        <v>8.257041531207765E-4</v>
      </c>
      <c r="AI157" s="1">
        <f t="shared" si="169"/>
        <v>300481.38107680203</v>
      </c>
      <c r="AJ157" s="1">
        <f t="shared" si="170"/>
        <v>212006.06926001309</v>
      </c>
      <c r="AK157" s="1">
        <f t="shared" si="171"/>
        <v>50097.499622399635</v>
      </c>
      <c r="AL157" s="17">
        <f t="shared" si="239"/>
        <v>43.220106942455708</v>
      </c>
      <c r="AM157" s="17">
        <f t="shared" si="239"/>
        <v>15.413021265508888</v>
      </c>
      <c r="AN157" s="17">
        <f t="shared" si="239"/>
        <v>2.8128810953063761</v>
      </c>
      <c r="AO157" s="7">
        <f t="shared" si="240"/>
        <v>6.6229063599332486E-3</v>
      </c>
      <c r="AP157" s="7">
        <f t="shared" si="240"/>
        <v>1.0198778105877424E-2</v>
      </c>
      <c r="AQ157" s="7">
        <f t="shared" si="240"/>
        <v>7.3822844392614642E-3</v>
      </c>
      <c r="AR157" s="1">
        <f t="shared" si="208"/>
        <v>162448.71579624756</v>
      </c>
      <c r="AS157" s="1">
        <f t="shared" si="209"/>
        <v>120324.24402113319</v>
      </c>
      <c r="AT157" s="1">
        <f t="shared" si="210"/>
        <v>27543.177300860894</v>
      </c>
      <c r="AU157" s="1">
        <f t="shared" si="172"/>
        <v>32489.743159249512</v>
      </c>
      <c r="AV157" s="1">
        <f t="shared" si="173"/>
        <v>24064.84880422664</v>
      </c>
      <c r="AW157" s="1">
        <f t="shared" si="174"/>
        <v>5508.6354601721796</v>
      </c>
      <c r="AX157" s="1">
        <f t="shared" si="222"/>
        <v>101120.06599840547</v>
      </c>
      <c r="AY157" s="1">
        <f t="shared" si="223"/>
        <v>27000.075452841877</v>
      </c>
      <c r="AZ157" s="1">
        <f t="shared" si="224"/>
        <v>3250.7489426616316</v>
      </c>
      <c r="BA157" s="1">
        <f t="shared" si="225"/>
        <v>11.524063862054575</v>
      </c>
      <c r="BB157" s="1">
        <f t="shared" si="226"/>
        <v>10.203594939532261</v>
      </c>
      <c r="BC157" s="1">
        <f t="shared" si="227"/>
        <v>8.0866406926715531</v>
      </c>
      <c r="BD157" s="1">
        <f t="shared" si="228"/>
        <v>7196.5667100519695</v>
      </c>
      <c r="BE157">
        <f t="shared" si="214"/>
        <v>0.21822387218499145</v>
      </c>
      <c r="BF157">
        <f t="shared" si="215"/>
        <v>0.3346263841173937</v>
      </c>
      <c r="BG157">
        <f t="shared" si="216"/>
        <v>2.453676962688749E-2</v>
      </c>
      <c r="BH157">
        <f t="shared" si="229"/>
        <v>0.27678903862318305</v>
      </c>
      <c r="BI157">
        <f t="shared" si="230"/>
        <v>4.7621658391411486E-3</v>
      </c>
      <c r="BJ157">
        <f t="shared" si="230"/>
        <v>1.1197481694748152E-2</v>
      </c>
      <c r="BK157">
        <f t="shared" si="230"/>
        <v>6.0205306372294847E-5</v>
      </c>
      <c r="BL157">
        <f t="shared" si="219"/>
        <v>773.60772497723917</v>
      </c>
      <c r="BM157">
        <f t="shared" si="220"/>
        <v>1347.3285198610486</v>
      </c>
      <c r="BN157">
        <f t="shared" si="221"/>
        <v>1.6582454278647671</v>
      </c>
      <c r="BO157">
        <f t="shared" si="192"/>
        <v>546.68313528576152</v>
      </c>
      <c r="BP157">
        <f t="shared" si="211"/>
        <v>176.96410776234043</v>
      </c>
      <c r="BQ157">
        <f t="shared" si="212"/>
        <v>16.123273469558058</v>
      </c>
      <c r="BR157" s="7">
        <f t="shared" si="237"/>
        <v>9.3009216736505973E-3</v>
      </c>
      <c r="BS157" s="7">
        <f t="shared" si="217"/>
        <v>6.7891054115034349E-2</v>
      </c>
      <c r="BT157" s="7">
        <f t="shared" si="218"/>
        <v>1.3707206108368989E-2</v>
      </c>
      <c r="BU157" s="8">
        <f>MAX((BU$3*climate!$I267+BU$4*climate!$I267^2+BU$5*climate!$I267^6)*(K157/K$66)^$BW$1,-99)</f>
        <v>-1.3933030535708959</v>
      </c>
      <c r="BV157" s="8">
        <f>MAX((BV$3*climate!$I267+BV$4*climate!$I267^2+BV$5*climate!$I267^6)*(L157/L$66)^$BW$1,-99)</f>
        <v>-2.2308662014321738</v>
      </c>
      <c r="BW157" s="8">
        <f>MAX((BW$3*climate!$I267+BW$4*climate!$I267^2+BW$5*climate!$I267^6)*(M157/M$66)^$BW$1,-99)</f>
        <v>-3.236846053098736</v>
      </c>
      <c r="BX157" s="8">
        <f>MAX((BX$3*climate!$M267+BX$4*climate!$M267^2+BX$5*climate!$M267^6)*(K157/K$66)^$BW$1,-99)</f>
        <v>-1.3933093793869449</v>
      </c>
      <c r="BY157" s="8">
        <f>MAX((BY$3*climate!$M267+BY$4*climate!$M267^2+BY$5*climate!$M267^6)*(L157/L$66)^$BW$1,-99)</f>
        <v>-2.2308707420142846</v>
      </c>
      <c r="BZ157" s="8">
        <f>MAX((BZ$3*climate!$M267+BZ$4*climate!$M267^2+BZ$5*climate!$M267^6)*(M157/M$66)^$BW$1,-99)</f>
        <v>-3.2368504342871915</v>
      </c>
      <c r="CA157" s="8">
        <f t="shared" si="231"/>
        <v>1.1482925439406568E-2</v>
      </c>
      <c r="CB157" s="8">
        <f t="shared" si="232"/>
        <v>7.795879124056559E-4</v>
      </c>
      <c r="CC157" s="8">
        <f t="shared" si="233"/>
        <v>1.5739882572497936E-4</v>
      </c>
      <c r="CD157" s="8">
        <f>MAX((CD$3*climate!$I267+CD$4*climate!$I267^2+CD$5*climate!$I267^6)*(K157/K$66)^$BW$1,-99)</f>
        <v>-1.0612916265680099</v>
      </c>
      <c r="CE157" s="8">
        <f>MAX((CE$3*climate!$I267+CE$4*climate!$I267^2+CE$5*climate!$I267^6)*(L157/L$66)^$BW$1,-99)</f>
        <v>-2.1506060639225804</v>
      </c>
      <c r="CF157" s="8">
        <f>MAX((CF$3*climate!$I267+CF$4*climate!$I267^2+CF$5*climate!$I267^6)*(M157/M$66)^$BW$1,-99)</f>
        <v>-3.3346659167494428</v>
      </c>
      <c r="CG157" s="8">
        <f>MAX((CG$3*climate!$M267+CG$4*climate!$M267^2+CG$5*climate!$M267^6)*(K157/K$66)^$BW$1,-99)</f>
        <v>-1.0612998431985208</v>
      </c>
      <c r="CH157" s="8">
        <f>MAX((CH$3*climate!$M267+CH$4*climate!$M267^2+CH$5*climate!$M267^6)*(L157/L$66)^$BW$1,-99)</f>
        <v>-2.1506136639032576</v>
      </c>
      <c r="CI157" s="8">
        <f>MAX((CI$3*climate!$M267+CI$4*climate!$M267^2+CI$5*climate!$M267^6)*(M157/M$66)^$BW$1,-99)</f>
        <v>-3.3346749720598625</v>
      </c>
      <c r="CJ157" s="8">
        <f t="shared" si="234"/>
        <v>9.3561794393103091E-4</v>
      </c>
      <c r="CK157" s="8">
        <f t="shared" si="235"/>
        <v>6.3520088462418788E-5</v>
      </c>
      <c r="CL157" s="8">
        <f t="shared" si="236"/>
        <v>1.2824707996151062E-5</v>
      </c>
    </row>
    <row r="158" spans="1:90">
      <c r="A158">
        <f t="shared" si="175"/>
        <v>2112</v>
      </c>
      <c r="B158" s="4">
        <f t="shared" si="193"/>
        <v>1285.2616783575388</v>
      </c>
      <c r="C158" s="4">
        <f t="shared" si="194"/>
        <v>3565.5253227752851</v>
      </c>
      <c r="D158" s="4">
        <f t="shared" si="195"/>
        <v>6779.8606413347316</v>
      </c>
      <c r="E158" s="11">
        <f t="shared" si="176"/>
        <v>5.2117245929419362E-5</v>
      </c>
      <c r="F158" s="11">
        <f t="shared" si="177"/>
        <v>1.0448358855635008E-4</v>
      </c>
      <c r="G158" s="11">
        <f t="shared" si="178"/>
        <v>2.3068192477629067E-4</v>
      </c>
      <c r="H158" s="4">
        <f t="shared" si="196"/>
        <v>163601.65360186744</v>
      </c>
      <c r="I158" s="4">
        <f t="shared" si="197"/>
        <v>121782.24312020028</v>
      </c>
      <c r="J158" s="4">
        <f t="shared" si="198"/>
        <v>27784.165755677932</v>
      </c>
      <c r="K158" s="4">
        <f t="shared" si="166"/>
        <v>127290.54040647755</v>
      </c>
      <c r="L158" s="4">
        <f t="shared" si="167"/>
        <v>34155.484001838209</v>
      </c>
      <c r="M158" s="4">
        <f t="shared" si="168"/>
        <v>4098.0437837153167</v>
      </c>
      <c r="N158" s="11">
        <f t="shared" si="179"/>
        <v>7.0447573361731575E-3</v>
      </c>
      <c r="O158" s="11">
        <f t="shared" si="180"/>
        <v>1.2011512678737901E-2</v>
      </c>
      <c r="P158" s="11">
        <f t="shared" si="181"/>
        <v>8.5168325204323381E-3</v>
      </c>
      <c r="Q158" s="4">
        <f t="shared" si="182"/>
        <v>6116.9355063729381</v>
      </c>
      <c r="R158" s="4">
        <f t="shared" si="183"/>
        <v>18002.971892880894</v>
      </c>
      <c r="S158" s="4">
        <f t="shared" si="184"/>
        <v>4736.0211506721844</v>
      </c>
      <c r="T158" s="4">
        <f t="shared" si="199"/>
        <v>37.389203420026533</v>
      </c>
      <c r="U158" s="4">
        <f t="shared" si="200"/>
        <v>147.8292026129933</v>
      </c>
      <c r="V158" s="4">
        <f t="shared" si="201"/>
        <v>170.4575617752474</v>
      </c>
      <c r="W158" s="11">
        <f t="shared" si="185"/>
        <v>-1.219247815263802E-2</v>
      </c>
      <c r="X158" s="11">
        <f t="shared" si="186"/>
        <v>-1.3228699347321071E-2</v>
      </c>
      <c r="Y158" s="11">
        <f t="shared" si="187"/>
        <v>-1.2203590333800474E-2</v>
      </c>
      <c r="Z158" s="4">
        <f t="shared" si="213"/>
        <v>8760.9261224430466</v>
      </c>
      <c r="AA158" s="4">
        <f t="shared" si="202"/>
        <v>45546.829911176923</v>
      </c>
      <c r="AB158" s="4">
        <f t="shared" si="203"/>
        <v>8361.1511703799424</v>
      </c>
      <c r="AC158" s="12">
        <f t="shared" si="204"/>
        <v>1.8225415881366593</v>
      </c>
      <c r="AD158" s="12">
        <f t="shared" si="205"/>
        <v>3.7974819063348124</v>
      </c>
      <c r="AE158" s="12">
        <f t="shared" si="206"/>
        <v>1.8034009977397996</v>
      </c>
      <c r="AF158" s="11">
        <f t="shared" si="188"/>
        <v>-2.9039671966837322E-3</v>
      </c>
      <c r="AG158" s="11">
        <f t="shared" si="189"/>
        <v>2.0567434751257441E-3</v>
      </c>
      <c r="AH158" s="11">
        <f t="shared" si="190"/>
        <v>8.257041531207765E-4</v>
      </c>
      <c r="AI158" s="1">
        <f t="shared" si="169"/>
        <v>302922.98612837133</v>
      </c>
      <c r="AJ158" s="1">
        <f t="shared" si="170"/>
        <v>214870.31113823841</v>
      </c>
      <c r="AK158" s="1">
        <f t="shared" si="171"/>
        <v>50596.385120331848</v>
      </c>
      <c r="AL158" s="17">
        <f t="shared" si="239"/>
        <v>43.503487236390434</v>
      </c>
      <c r="AM158" s="17">
        <f t="shared" si="239"/>
        <v>15.568643309498702</v>
      </c>
      <c r="AN158" s="17">
        <f t="shared" si="239"/>
        <v>2.8334389287623556</v>
      </c>
      <c r="AO158" s="7">
        <f t="shared" si="240"/>
        <v>6.5566772963339161E-3</v>
      </c>
      <c r="AP158" s="7">
        <f t="shared" si="240"/>
        <v>1.0096790324818649E-2</v>
      </c>
      <c r="AQ158" s="7">
        <f t="shared" si="240"/>
        <v>7.30846159486885E-3</v>
      </c>
      <c r="AR158" s="1">
        <f t="shared" si="208"/>
        <v>163601.65360186744</v>
      </c>
      <c r="AS158" s="1">
        <f t="shared" si="209"/>
        <v>121782.24312020028</v>
      </c>
      <c r="AT158" s="1">
        <f t="shared" si="210"/>
        <v>27784.165755677932</v>
      </c>
      <c r="AU158" s="1">
        <f t="shared" si="172"/>
        <v>32720.330720373488</v>
      </c>
      <c r="AV158" s="1">
        <f t="shared" si="173"/>
        <v>24356.448624040058</v>
      </c>
      <c r="AW158" s="1">
        <f t="shared" si="174"/>
        <v>5556.8331511355864</v>
      </c>
      <c r="AX158" s="1">
        <f t="shared" si="222"/>
        <v>101832.43232518205</v>
      </c>
      <c r="AY158" s="1">
        <f t="shared" si="223"/>
        <v>27324.387201470567</v>
      </c>
      <c r="AZ158" s="1">
        <f t="shared" si="224"/>
        <v>3278.4350269722527</v>
      </c>
      <c r="BA158" s="1">
        <f t="shared" si="225"/>
        <v>11.531083921015982</v>
      </c>
      <c r="BB158" s="1">
        <f t="shared" si="226"/>
        <v>10.215534886497586</v>
      </c>
      <c r="BC158" s="1">
        <f t="shared" si="227"/>
        <v>8.095121461594303</v>
      </c>
      <c r="BD158" s="1">
        <f t="shared" si="228"/>
        <v>6995.2835547781533</v>
      </c>
      <c r="BE158">
        <f t="shared" si="214"/>
        <v>0.21822387218499145</v>
      </c>
      <c r="BF158">
        <f t="shared" si="215"/>
        <v>0.3346263841173937</v>
      </c>
      <c r="BG158">
        <f t="shared" si="216"/>
        <v>2.453676962688749E-2</v>
      </c>
      <c r="BH158">
        <f t="shared" si="229"/>
        <v>0.2769821692778543</v>
      </c>
      <c r="BI158">
        <f t="shared" si="230"/>
        <v>4.7621658391411486E-3</v>
      </c>
      <c r="BJ158">
        <f t="shared" si="230"/>
        <v>1.1197481694748152E-2</v>
      </c>
      <c r="BK158">
        <f t="shared" si="230"/>
        <v>6.0205306372294847E-5</v>
      </c>
      <c r="BL158">
        <f t="shared" si="219"/>
        <v>779.09820600981652</v>
      </c>
      <c r="BM158">
        <f t="shared" si="220"/>
        <v>1363.6544380838116</v>
      </c>
      <c r="BN158">
        <f t="shared" si="221"/>
        <v>1.6727542116192129</v>
      </c>
      <c r="BO158">
        <f t="shared" si="192"/>
        <v>551.76779230736008</v>
      </c>
      <c r="BP158">
        <f t="shared" si="211"/>
        <v>178.94352579307733</v>
      </c>
      <c r="BQ158">
        <f t="shared" si="212"/>
        <v>16.307172553880445</v>
      </c>
      <c r="BR158" s="7">
        <f t="shared" si="237"/>
        <v>9.1903868937932565E-3</v>
      </c>
      <c r="BS158" s="7">
        <f t="shared" si="217"/>
        <v>6.5913644771878013E-2</v>
      </c>
      <c r="BT158" s="7">
        <f t="shared" si="218"/>
        <v>1.3188871310048899E-2</v>
      </c>
      <c r="BU158" s="8">
        <f>MAX((BU$3*climate!$I268+BU$4*climate!$I268^2+BU$5*climate!$I268^6)*(K158/K$66)^$BW$1,-99)</f>
        <v>-1.5042035084707217</v>
      </c>
      <c r="BV158" s="8">
        <f>MAX((BV$3*climate!$I268+BV$4*climate!$I268^2+BV$5*climate!$I268^6)*(L158/L$66)^$BW$1,-99)</f>
        <v>-2.3054042544173239</v>
      </c>
      <c r="BW158" s="8">
        <f>MAX((BW$3*climate!$I268+BW$4*climate!$I268^2+BW$5*climate!$I268^6)*(M158/M$66)^$BW$1,-99)</f>
        <v>-3.3083345627059209</v>
      </c>
      <c r="BX158" s="8">
        <f>MAX((BX$3*climate!$M268+BX$4*climate!$M268^2+BX$5*climate!$M268^6)*(K158/K$66)^$BW$1,-99)</f>
        <v>-1.5042098636190759</v>
      </c>
      <c r="BY158" s="8">
        <f>MAX((BY$3*climate!$M268+BY$4*climate!$M268^2+BY$5*climate!$M268^6)*(L158/L$66)^$BW$1,-99)</f>
        <v>-2.3054088027385315</v>
      </c>
      <c r="BZ158" s="8">
        <f>MAX((BZ$3*climate!$M268+BZ$4*climate!$M268^2+BZ$5*climate!$M268^6)*(M158/M$66)^$BW$1,-99)</f>
        <v>-3.3083389483622301</v>
      </c>
      <c r="CA158" s="8">
        <f t="shared" si="231"/>
        <v>1.1615645814803535E-2</v>
      </c>
      <c r="CB158" s="8">
        <f t="shared" si="232"/>
        <v>7.6562955203291177E-4</v>
      </c>
      <c r="CC158" s="8">
        <f t="shared" si="233"/>
        <v>1.531972578345519E-4</v>
      </c>
      <c r="CD158" s="8">
        <f>MAX((CD$3*climate!$I268+CD$4*climate!$I268^2+CD$5*climate!$I268^6)*(K158/K$66)^$BW$1,-99)</f>
        <v>-1.209178611265276</v>
      </c>
      <c r="CE158" s="8">
        <f>MAX((CE$3*climate!$I268+CE$4*climate!$I268^2+CE$5*climate!$I268^6)*(L158/L$66)^$BW$1,-99)</f>
        <v>-2.2821360549452328</v>
      </c>
      <c r="CF158" s="8">
        <f>MAX((CF$3*climate!$I268+CF$4*climate!$I268^2+CF$5*climate!$I268^6)*(M158/M$66)^$BW$1,-99)</f>
        <v>-3.4918357013409045</v>
      </c>
      <c r="CG158" s="8">
        <f>MAX((CG$3*climate!$M268+CG$4*climate!$M268^2+CG$5*climate!$M268^6)*(K158/K$66)^$BW$1,-99)</f>
        <v>-1.2091871493811523</v>
      </c>
      <c r="CH158" s="8">
        <f>MAX((CH$3*climate!$M268+CH$4*climate!$M268^2+CH$5*climate!$M268^6)*(L158/L$66)^$BW$1,-99)</f>
        <v>-2.2821438978204025</v>
      </c>
      <c r="CI158" s="8">
        <f>MAX((CI$3*climate!$M268+CI$4*climate!$M268^2+CI$5*climate!$M268^6)*(M158/M$66)^$BW$1,-99)</f>
        <v>-3.4918450245504382</v>
      </c>
      <c r="CJ158" s="8">
        <f t="shared" si="234"/>
        <v>9.6382021705222959E-4</v>
      </c>
      <c r="CK158" s="8">
        <f t="shared" si="235"/>
        <v>6.352890341073502E-5</v>
      </c>
      <c r="CL158" s="8">
        <f t="shared" si="236"/>
        <v>1.2711700808725254E-5</v>
      </c>
    </row>
    <row r="159" spans="1:90">
      <c r="A159">
        <f t="shared" si="175"/>
        <v>2113</v>
      </c>
      <c r="B159" s="4">
        <f t="shared" si="193"/>
        <v>1285.3253134415647</v>
      </c>
      <c r="C159" s="4">
        <f t="shared" si="194"/>
        <v>3565.8792347120561</v>
      </c>
      <c r="D159" s="4">
        <f t="shared" si="195"/>
        <v>6781.3464330720662</v>
      </c>
      <c r="E159" s="11">
        <f t="shared" si="176"/>
        <v>4.9511383632948394E-5</v>
      </c>
      <c r="F159" s="11">
        <f t="shared" si="177"/>
        <v>9.9259409128532572E-5</v>
      </c>
      <c r="G159" s="11">
        <f t="shared" si="178"/>
        <v>2.1914782853747612E-4</v>
      </c>
      <c r="H159" s="4">
        <f t="shared" si="196"/>
        <v>164746.87096966183</v>
      </c>
      <c r="I159" s="4">
        <f t="shared" si="197"/>
        <v>123241.00116212323</v>
      </c>
      <c r="J159" s="4">
        <f t="shared" si="198"/>
        <v>28024.175060126101</v>
      </c>
      <c r="K159" s="4">
        <f t="shared" si="166"/>
        <v>128175.23256313879</v>
      </c>
      <c r="L159" s="4">
        <f t="shared" si="167"/>
        <v>34561.181983515744</v>
      </c>
      <c r="M159" s="4">
        <f t="shared" si="168"/>
        <v>4132.538476939405</v>
      </c>
      <c r="N159" s="11">
        <f t="shared" si="179"/>
        <v>6.9501799099616068E-3</v>
      </c>
      <c r="O159" s="11">
        <f t="shared" si="180"/>
        <v>1.1877974900185828E-2</v>
      </c>
      <c r="P159" s="11">
        <f t="shared" si="181"/>
        <v>8.417355949480676E-3</v>
      </c>
      <c r="Q159" s="4">
        <f t="shared" si="182"/>
        <v>6084.6516021166972</v>
      </c>
      <c r="R159" s="4">
        <f t="shared" si="183"/>
        <v>17977.61029866173</v>
      </c>
      <c r="S159" s="4">
        <f t="shared" si="184"/>
        <v>4718.6368236009457</v>
      </c>
      <c r="T159" s="4">
        <f t="shared" si="199"/>
        <v>36.93333637418332</v>
      </c>
      <c r="U159" s="4">
        <f t="shared" si="200"/>
        <v>145.8736145368718</v>
      </c>
      <c r="V159" s="4">
        <f t="shared" si="201"/>
        <v>168.37736752204378</v>
      </c>
      <c r="W159" s="11">
        <f t="shared" si="185"/>
        <v>-1.219247815263802E-2</v>
      </c>
      <c r="X159" s="11">
        <f t="shared" si="186"/>
        <v>-1.3228699347321071E-2</v>
      </c>
      <c r="Y159" s="11">
        <f t="shared" si="187"/>
        <v>-1.2203590333800474E-2</v>
      </c>
      <c r="Z159" s="4">
        <f t="shared" si="213"/>
        <v>8690.2194133173289</v>
      </c>
      <c r="AA159" s="4">
        <f t="shared" si="202"/>
        <v>45582.46503475721</v>
      </c>
      <c r="AB159" s="4">
        <f t="shared" si="203"/>
        <v>8338.2573154584752</v>
      </c>
      <c r="AC159" s="12">
        <f t="shared" si="204"/>
        <v>1.8172489871501185</v>
      </c>
      <c r="AD159" s="12">
        <f t="shared" si="205"/>
        <v>3.8052923524675748</v>
      </c>
      <c r="AE159" s="12">
        <f t="shared" si="206"/>
        <v>1.8048900734333755</v>
      </c>
      <c r="AF159" s="11">
        <f t="shared" si="188"/>
        <v>-2.9039671966837322E-3</v>
      </c>
      <c r="AG159" s="11">
        <f t="shared" si="189"/>
        <v>2.0567434751257441E-3</v>
      </c>
      <c r="AH159" s="11">
        <f t="shared" si="190"/>
        <v>8.257041531207765E-4</v>
      </c>
      <c r="AI159" s="1">
        <f t="shared" si="169"/>
        <v>305351.01823590772</v>
      </c>
      <c r="AJ159" s="1">
        <f t="shared" si="170"/>
        <v>217739.72864845462</v>
      </c>
      <c r="AK159" s="1">
        <f t="shared" si="171"/>
        <v>51093.579759434251</v>
      </c>
      <c r="AL159" s="17">
        <f t="shared" si="239"/>
        <v>43.785873180193882</v>
      </c>
      <c r="AM159" s="17">
        <f t="shared" si="239"/>
        <v>15.72426470336522</v>
      </c>
      <c r="AN159" s="17">
        <f t="shared" si="239"/>
        <v>2.8539399275586992</v>
      </c>
      <c r="AO159" s="7">
        <f t="shared" si="240"/>
        <v>6.4911105233705765E-3</v>
      </c>
      <c r="AP159" s="7">
        <f t="shared" si="240"/>
        <v>9.9958224215704623E-3</v>
      </c>
      <c r="AQ159" s="7">
        <f t="shared" si="240"/>
        <v>7.235376978920161E-3</v>
      </c>
      <c r="AR159" s="1">
        <f t="shared" si="208"/>
        <v>164746.87096966183</v>
      </c>
      <c r="AS159" s="1">
        <f t="shared" si="209"/>
        <v>123241.00116212323</v>
      </c>
      <c r="AT159" s="1">
        <f t="shared" si="210"/>
        <v>28024.175060126101</v>
      </c>
      <c r="AU159" s="1">
        <f t="shared" si="172"/>
        <v>32949.374193932366</v>
      </c>
      <c r="AV159" s="1">
        <f t="shared" si="173"/>
        <v>24648.200232424646</v>
      </c>
      <c r="AW159" s="1">
        <f t="shared" si="174"/>
        <v>5604.8350120252207</v>
      </c>
      <c r="AX159" s="1">
        <f t="shared" si="222"/>
        <v>102540.18605051104</v>
      </c>
      <c r="AY159" s="1">
        <f t="shared" si="223"/>
        <v>27648.945586812599</v>
      </c>
      <c r="AZ159" s="1">
        <f t="shared" si="224"/>
        <v>3306.0307815515234</v>
      </c>
      <c r="BA159" s="1">
        <f t="shared" si="225"/>
        <v>11.538010059754917</v>
      </c>
      <c r="BB159" s="1">
        <f t="shared" si="226"/>
        <v>10.227342871930858</v>
      </c>
      <c r="BC159" s="1">
        <f t="shared" si="227"/>
        <v>8.1035035891517566</v>
      </c>
      <c r="BD159" s="1">
        <f t="shared" si="228"/>
        <v>6799.4872028068494</v>
      </c>
      <c r="BE159">
        <f t="shared" si="214"/>
        <v>0.21822387218499145</v>
      </c>
      <c r="BF159">
        <f t="shared" si="215"/>
        <v>0.3346263841173937</v>
      </c>
      <c r="BG159">
        <f t="shared" si="216"/>
        <v>2.453676962688749E-2</v>
      </c>
      <c r="BH159">
        <f t="shared" si="229"/>
        <v>0.27717364080916007</v>
      </c>
      <c r="BI159">
        <f t="shared" si="230"/>
        <v>4.7621658391411486E-3</v>
      </c>
      <c r="BJ159">
        <f t="shared" si="230"/>
        <v>1.1197481694748152E-2</v>
      </c>
      <c r="BK159">
        <f t="shared" si="230"/>
        <v>6.0205306372294847E-5</v>
      </c>
      <c r="BL159">
        <f t="shared" si="219"/>
        <v>784.55192103711818</v>
      </c>
      <c r="BM159">
        <f t="shared" si="220"/>
        <v>1379.9888545553106</v>
      </c>
      <c r="BN159">
        <f t="shared" si="221"/>
        <v>1.6872040453257162</v>
      </c>
      <c r="BO159">
        <f t="shared" si="192"/>
        <v>556.83875179419886</v>
      </c>
      <c r="BP159">
        <f t="shared" si="211"/>
        <v>180.94541645539806</v>
      </c>
      <c r="BQ159">
        <f t="shared" si="212"/>
        <v>16.493199991779612</v>
      </c>
      <c r="BR159" s="7">
        <f t="shared" si="237"/>
        <v>9.0813370037297059E-3</v>
      </c>
      <c r="BS159" s="7">
        <f t="shared" si="217"/>
        <v>6.3993829875609726E-2</v>
      </c>
      <c r="BT159" s="7">
        <f t="shared" si="218"/>
        <v>1.2691487023346397E-2</v>
      </c>
      <c r="BU159" s="8">
        <f>MAX((BU$3*climate!$I269+BU$4*climate!$I269^2+BU$5*climate!$I269^6)*(K159/K$66)^$BW$1,-99)</f>
        <v>-1.615675329522388</v>
      </c>
      <c r="BV159" s="8">
        <f>MAX((BV$3*climate!$I269+BV$4*climate!$I269^2+BV$5*climate!$I269^6)*(L159/L$66)^$BW$1,-99)</f>
        <v>-2.380083628419182</v>
      </c>
      <c r="BW159" s="8">
        <f>MAX((BW$3*climate!$I269+BW$4*climate!$I269^2+BW$5*climate!$I269^6)*(M159/M$66)^$BW$1,-99)</f>
        <v>-3.3799779120589113</v>
      </c>
      <c r="BX159" s="8">
        <f>MAX((BX$3*climate!$M269+BX$4*climate!$M269^2+BX$5*climate!$M269^6)*(K159/K$66)^$BW$1,-99)</f>
        <v>-1.6156817126972067</v>
      </c>
      <c r="BY159" s="8">
        <f>MAX((BY$3*climate!$M269+BY$4*climate!$M269^2+BY$5*climate!$M269^6)*(L159/L$66)^$BW$1,-99)</f>
        <v>-2.3800881837380468</v>
      </c>
      <c r="BZ159" s="8">
        <f>MAX((BZ$3*climate!$M269+BZ$4*climate!$M269^2+BZ$5*climate!$M269^6)*(M159/M$66)^$BW$1,-99)</f>
        <v>-3.3799823016063462</v>
      </c>
      <c r="CA159" s="8">
        <f t="shared" si="231"/>
        <v>1.1746215239849186E-2</v>
      </c>
      <c r="CB159" s="8">
        <f t="shared" si="232"/>
        <v>7.5168529974120309E-4</v>
      </c>
      <c r="CC159" s="8">
        <f t="shared" si="233"/>
        <v>1.4907693828997964E-4</v>
      </c>
      <c r="CD159" s="8">
        <f>MAX((CD$3*climate!$I269+CD$4*climate!$I269^2+CD$5*climate!$I269^6)*(K159/K$66)^$BW$1,-99)</f>
        <v>-1.362916557909883</v>
      </c>
      <c r="CE159" s="8">
        <f>MAX((CE$3*climate!$I269+CE$4*climate!$I269^2+CE$5*climate!$I269^6)*(L159/L$66)^$BW$1,-99)</f>
        <v>-2.4179854901089182</v>
      </c>
      <c r="CF159" s="8">
        <f>MAX((CF$3*climate!$I269+CF$4*climate!$I269^2+CF$5*climate!$I269^6)*(M159/M$66)^$BW$1,-99)</f>
        <v>-3.6538992541785693</v>
      </c>
      <c r="CG159" s="8">
        <f>MAX((CG$3*climate!$M269+CG$4*climate!$M269^2+CG$5*climate!$M269^6)*(K159/K$66)^$BW$1,-99)</f>
        <v>-1.3629254216797921</v>
      </c>
      <c r="CH159" s="8">
        <f>MAX((CH$3*climate!$M269+CH$4*climate!$M269^2+CH$5*climate!$M269^6)*(L159/L$66)^$BW$1,-99)</f>
        <v>-2.417993578559277</v>
      </c>
      <c r="CI159" s="8">
        <f>MAX((CI$3*climate!$M269+CI$4*climate!$M269^2+CI$5*climate!$M269^6)*(M159/M$66)^$BW$1,-99)</f>
        <v>-3.6539088485163598</v>
      </c>
      <c r="CJ159" s="8">
        <f t="shared" si="234"/>
        <v>9.9205147374725809E-4</v>
      </c>
      <c r="CK159" s="8">
        <f t="shared" si="235"/>
        <v>6.3485173238829945E-5</v>
      </c>
      <c r="CL159" s="8">
        <f t="shared" si="236"/>
        <v>1.2590608405554996E-5</v>
      </c>
    </row>
    <row r="160" spans="1:90">
      <c r="A160">
        <f t="shared" si="175"/>
        <v>2114</v>
      </c>
      <c r="B160" s="4">
        <f t="shared" si="193"/>
        <v>1285.3857697645174</v>
      </c>
      <c r="C160" s="4">
        <f t="shared" si="194"/>
        <v>3566.2154844246243</v>
      </c>
      <c r="D160" s="4">
        <f t="shared" si="195"/>
        <v>6782.7582445501657</v>
      </c>
      <c r="E160" s="11">
        <f t="shared" si="176"/>
        <v>4.703581445130097E-5</v>
      </c>
      <c r="F160" s="11">
        <f t="shared" si="177"/>
        <v>9.4296438672105944E-5</v>
      </c>
      <c r="G160" s="11">
        <f t="shared" si="178"/>
        <v>2.081904371106023E-4</v>
      </c>
      <c r="H160" s="4">
        <f t="shared" si="196"/>
        <v>165884.31556793966</v>
      </c>
      <c r="I160" s="4">
        <f t="shared" si="197"/>
        <v>124700.34979348582</v>
      </c>
      <c r="J160" s="4">
        <f t="shared" si="198"/>
        <v>28263.195214023934</v>
      </c>
      <c r="K160" s="4">
        <f t="shared" si="166"/>
        <v>129054.10925649943</v>
      </c>
      <c r="L160" s="4">
        <f t="shared" si="167"/>
        <v>34967.138227656775</v>
      </c>
      <c r="M160" s="4">
        <f t="shared" si="168"/>
        <v>4166.9176749345215</v>
      </c>
      <c r="N160" s="11">
        <f t="shared" si="179"/>
        <v>6.8568371266868322E-3</v>
      </c>
      <c r="O160" s="11">
        <f t="shared" si="180"/>
        <v>1.1746017376797369E-2</v>
      </c>
      <c r="P160" s="11">
        <f t="shared" si="181"/>
        <v>8.3191477071444808E-3</v>
      </c>
      <c r="Q160" s="4">
        <f t="shared" si="182"/>
        <v>6051.9620429243951</v>
      </c>
      <c r="R160" s="4">
        <f t="shared" si="183"/>
        <v>17949.854225165094</v>
      </c>
      <c r="S160" s="4">
        <f t="shared" si="184"/>
        <v>4700.8069565462483</v>
      </c>
      <c r="T160" s="4">
        <f t="shared" si="199"/>
        <v>36.48302747733706</v>
      </c>
      <c r="U160" s="4">
        <f t="shared" si="200"/>
        <v>143.94389634745653</v>
      </c>
      <c r="V160" s="4">
        <f t="shared" si="201"/>
        <v>166.32255910732101</v>
      </c>
      <c r="W160" s="11">
        <f t="shared" si="185"/>
        <v>-1.219247815263802E-2</v>
      </c>
      <c r="X160" s="11">
        <f t="shared" si="186"/>
        <v>-1.3228699347321071E-2</v>
      </c>
      <c r="Y160" s="11">
        <f t="shared" si="187"/>
        <v>-1.2203590333800474E-2</v>
      </c>
      <c r="Z160" s="4">
        <f t="shared" si="213"/>
        <v>8619.2513344445506</v>
      </c>
      <c r="AA160" s="4">
        <f t="shared" si="202"/>
        <v>45611.870336863416</v>
      </c>
      <c r="AB160" s="4">
        <f t="shared" si="203"/>
        <v>8314.5100628310101</v>
      </c>
      <c r="AC160" s="12">
        <f t="shared" si="204"/>
        <v>1.8119717557032278</v>
      </c>
      <c r="AD160" s="12">
        <f t="shared" si="205"/>
        <v>3.8131188626844583</v>
      </c>
      <c r="AE160" s="12">
        <f t="shared" si="206"/>
        <v>1.806380378662936</v>
      </c>
      <c r="AF160" s="11">
        <f t="shared" si="188"/>
        <v>-2.9039671966837322E-3</v>
      </c>
      <c r="AG160" s="11">
        <f t="shared" si="189"/>
        <v>2.0567434751257441E-3</v>
      </c>
      <c r="AH160" s="11">
        <f t="shared" si="190"/>
        <v>8.257041531207765E-4</v>
      </c>
      <c r="AI160" s="1">
        <f t="shared" si="169"/>
        <v>307765.29060624936</v>
      </c>
      <c r="AJ160" s="1">
        <f t="shared" si="170"/>
        <v>220613.95601603383</v>
      </c>
      <c r="AK160" s="1">
        <f t="shared" si="171"/>
        <v>51589.056795516051</v>
      </c>
      <c r="AL160" s="17">
        <f t="shared" si="239"/>
        <v>44.067249932947064</v>
      </c>
      <c r="AM160" s="17">
        <f t="shared" si="239"/>
        <v>15.879869891472982</v>
      </c>
      <c r="AN160" s="17">
        <f t="shared" si="239"/>
        <v>2.8743827654972676</v>
      </c>
      <c r="AO160" s="7">
        <f t="shared" si="240"/>
        <v>6.4261994181368711E-3</v>
      </c>
      <c r="AP160" s="7">
        <f t="shared" si="240"/>
        <v>9.8958641973547583E-3</v>
      </c>
      <c r="AQ160" s="7">
        <f t="shared" si="240"/>
        <v>7.1630232091309592E-3</v>
      </c>
      <c r="AR160" s="1">
        <f t="shared" si="208"/>
        <v>165884.31556793966</v>
      </c>
      <c r="AS160" s="1">
        <f t="shared" si="209"/>
        <v>124700.34979348582</v>
      </c>
      <c r="AT160" s="1">
        <f t="shared" si="210"/>
        <v>28263.195214023934</v>
      </c>
      <c r="AU160" s="1">
        <f t="shared" si="172"/>
        <v>33176.863113587933</v>
      </c>
      <c r="AV160" s="1">
        <f t="shared" si="173"/>
        <v>24940.069958697164</v>
      </c>
      <c r="AW160" s="1">
        <f t="shared" si="174"/>
        <v>5652.6390428047871</v>
      </c>
      <c r="AX160" s="1">
        <f t="shared" si="222"/>
        <v>103243.28740519955</v>
      </c>
      <c r="AY160" s="1">
        <f t="shared" si="223"/>
        <v>27973.710582125423</v>
      </c>
      <c r="AZ160" s="1">
        <f t="shared" si="224"/>
        <v>3333.5341399476174</v>
      </c>
      <c r="BA160" s="1">
        <f t="shared" si="225"/>
        <v>11.544843495685139</v>
      </c>
      <c r="BB160" s="1">
        <f t="shared" si="226"/>
        <v>10.239020440326103</v>
      </c>
      <c r="BC160" s="1">
        <f t="shared" si="227"/>
        <v>8.1117883234778834</v>
      </c>
      <c r="BD160" s="1">
        <f t="shared" si="228"/>
        <v>6609.036088271896</v>
      </c>
      <c r="BE160">
        <f t="shared" si="214"/>
        <v>0.21822387218499145</v>
      </c>
      <c r="BF160">
        <f t="shared" si="215"/>
        <v>0.3346263841173937</v>
      </c>
      <c r="BG160">
        <f t="shared" si="216"/>
        <v>2.453676962688749E-2</v>
      </c>
      <c r="BH160">
        <f t="shared" si="229"/>
        <v>0.27736346059955735</v>
      </c>
      <c r="BI160">
        <f t="shared" si="230"/>
        <v>4.7621658391411486E-3</v>
      </c>
      <c r="BJ160">
        <f t="shared" si="230"/>
        <v>1.1197481694748152E-2</v>
      </c>
      <c r="BK160">
        <f t="shared" si="230"/>
        <v>6.0205306372294847E-5</v>
      </c>
      <c r="BL160">
        <f t="shared" si="219"/>
        <v>789.96862084695249</v>
      </c>
      <c r="BM160">
        <f t="shared" si="220"/>
        <v>1396.3298841412488</v>
      </c>
      <c r="BN160">
        <f t="shared" si="221"/>
        <v>1.7015943269202884</v>
      </c>
      <c r="BO160">
        <f t="shared" si="192"/>
        <v>561.89559215597819</v>
      </c>
      <c r="BP160">
        <f t="shared" si="211"/>
        <v>182.97003320139598</v>
      </c>
      <c r="BQ160">
        <f t="shared" si="212"/>
        <v>16.68138001266977</v>
      </c>
      <c r="BR160" s="7">
        <f t="shared" si="237"/>
        <v>8.9737508703777724E-3</v>
      </c>
      <c r="BS160" s="7">
        <f t="shared" si="217"/>
        <v>6.2129931918067691E-2</v>
      </c>
      <c r="BT160" s="7">
        <f t="shared" si="218"/>
        <v>1.2214142022744118E-2</v>
      </c>
      <c r="BU160" s="8">
        <f>MAX((BU$3*climate!$I270+BU$4*climate!$I270^2+BU$5*climate!$I270^6)*(K160/K$66)^$BW$1,-99)</f>
        <v>-1.7276869000341726</v>
      </c>
      <c r="BV160" s="8">
        <f>MAX((BV$3*climate!$I270+BV$4*climate!$I270^2+BV$5*climate!$I270^6)*(L160/L$66)^$BW$1,-99)</f>
        <v>-2.4548852223214652</v>
      </c>
      <c r="BW160" s="8">
        <f>MAX((BW$3*climate!$I270+BW$4*climate!$I270^2+BW$5*climate!$I270^6)*(M160/M$66)^$BW$1,-99)</f>
        <v>-3.4517586220906025</v>
      </c>
      <c r="BX160" s="8">
        <f>MAX((BX$3*climate!$M270+BX$4*climate!$M270^2+BX$5*climate!$M270^6)*(K160/K$66)^$BW$1,-99)</f>
        <v>-1.7276933099633602</v>
      </c>
      <c r="BY160" s="8">
        <f>MAX((BY$3*climate!$M270+BY$4*climate!$M270^2+BY$5*climate!$M270^6)*(L160/L$66)^$BW$1,-99)</f>
        <v>-2.4548897839206028</v>
      </c>
      <c r="BZ160" s="8">
        <f>MAX((BZ$3*climate!$M270+BZ$4*climate!$M270^2+BZ$5*climate!$M270^6)*(M160/M$66)^$BW$1,-99)</f>
        <v>-3.4517630149713407</v>
      </c>
      <c r="CA160" s="8">
        <f t="shared" si="231"/>
        <v>1.1874635619912461E-2</v>
      </c>
      <c r="CB160" s="8">
        <f t="shared" si="232"/>
        <v>7.377703026170227E-4</v>
      </c>
      <c r="CC160" s="8">
        <f t="shared" si="233"/>
        <v>1.4503848592994695E-4</v>
      </c>
      <c r="CD160" s="8">
        <f>MAX((CD$3*climate!$I270+CD$4*climate!$I270^2+CD$5*climate!$I270^6)*(K160/K$66)^$BW$1,-99)</f>
        <v>-1.5225779733222298</v>
      </c>
      <c r="CE160" s="8">
        <f>MAX((CE$3*climate!$I270+CE$4*climate!$I270^2+CE$5*climate!$I270^6)*(L160/L$66)^$BW$1,-99)</f>
        <v>-2.5581953609899584</v>
      </c>
      <c r="CF160" s="8">
        <f>MAX((CF$3*climate!$I270+CF$4*climate!$I270^2+CF$5*climate!$I270^6)*(M160/M$66)^$BW$1,-99)</f>
        <v>-3.820907077417901</v>
      </c>
      <c r="CG160" s="8">
        <f>MAX((CG$3*climate!$M270+CG$4*climate!$M270^2+CG$5*climate!$M270^6)*(K160/K$66)^$BW$1,-99)</f>
        <v>-1.5225871668080977</v>
      </c>
      <c r="CH160" s="8">
        <f>MAX((CH$3*climate!$M270+CH$4*climate!$M270^2+CH$5*climate!$M270^6)*(L160/L$66)^$BW$1,-99)</f>
        <v>-2.5582036976113272</v>
      </c>
      <c r="CI160" s="8">
        <f>MAX((CI$3*climate!$M270+CI$4*climate!$M270^2+CI$5*climate!$M270^6)*(M160/M$66)^$BW$1,-99)</f>
        <v>-3.8209169460259158</v>
      </c>
      <c r="CJ160" s="8">
        <f t="shared" si="234"/>
        <v>1.0202904872208905E-3</v>
      </c>
      <c r="CK160" s="8">
        <f t="shared" si="235"/>
        <v>6.3390578507686038E-5</v>
      </c>
      <c r="CL160" s="8">
        <f t="shared" si="236"/>
        <v>1.2461972915370749E-5</v>
      </c>
    </row>
    <row r="161" spans="1:90">
      <c r="A161">
        <f t="shared" si="175"/>
        <v>2115</v>
      </c>
      <c r="B161" s="4">
        <f t="shared" si="193"/>
        <v>1285.443205972754</v>
      </c>
      <c r="C161" s="4">
        <f t="shared" si="194"/>
        <v>3566.5349517733571</v>
      </c>
      <c r="D161" s="4">
        <f t="shared" si="195"/>
        <v>6784.0997446837273</v>
      </c>
      <c r="E161" s="11">
        <f t="shared" si="176"/>
        <v>4.4684023728735917E-5</v>
      </c>
      <c r="F161" s="11">
        <f t="shared" si="177"/>
        <v>8.9581616738500637E-5</v>
      </c>
      <c r="G161" s="11">
        <f t="shared" si="178"/>
        <v>1.9778091525507216E-4</v>
      </c>
      <c r="H161" s="4">
        <f t="shared" si="196"/>
        <v>167013.93904976206</v>
      </c>
      <c r="I161" s="4">
        <f t="shared" si="197"/>
        <v>126160.12277267798</v>
      </c>
      <c r="J161" s="4">
        <f t="shared" si="198"/>
        <v>28501.216537039079</v>
      </c>
      <c r="K161" s="4">
        <f t="shared" si="166"/>
        <v>129927.12418078008</v>
      </c>
      <c r="L161" s="4">
        <f t="shared" si="167"/>
        <v>35373.303354267839</v>
      </c>
      <c r="M161" s="4">
        <f t="shared" si="168"/>
        <v>4201.1788755573198</v>
      </c>
      <c r="N161" s="11">
        <f t="shared" si="179"/>
        <v>6.7647200798968132E-3</v>
      </c>
      <c r="O161" s="11">
        <f t="shared" si="180"/>
        <v>1.1615623902839545E-2</v>
      </c>
      <c r="P161" s="11">
        <f t="shared" si="181"/>
        <v>8.2221928282604217E-3</v>
      </c>
      <c r="Q161" s="4">
        <f t="shared" si="182"/>
        <v>6018.8832350216044</v>
      </c>
      <c r="R161" s="4">
        <f t="shared" si="183"/>
        <v>17919.746724820281</v>
      </c>
      <c r="S161" s="4">
        <f t="shared" si="184"/>
        <v>4682.545430191095</v>
      </c>
      <c r="T161" s="4">
        <f t="shared" si="199"/>
        <v>36.038208961877537</v>
      </c>
      <c r="U161" s="4">
        <f t="shared" si="200"/>
        <v>142.03970581979408</v>
      </c>
      <c r="V161" s="4">
        <f t="shared" si="201"/>
        <v>164.29282673270595</v>
      </c>
      <c r="W161" s="11">
        <f t="shared" si="185"/>
        <v>-1.219247815263802E-2</v>
      </c>
      <c r="X161" s="11">
        <f t="shared" si="186"/>
        <v>-1.3228699347321071E-2</v>
      </c>
      <c r="Y161" s="11">
        <f t="shared" si="187"/>
        <v>-1.2203590333800474E-2</v>
      </c>
      <c r="Z161" s="4">
        <f t="shared" si="213"/>
        <v>8548.0491843514083</v>
      </c>
      <c r="AA161" s="4">
        <f t="shared" si="202"/>
        <v>45635.116129662441</v>
      </c>
      <c r="AB161" s="4">
        <f t="shared" si="203"/>
        <v>8289.9321935102344</v>
      </c>
      <c r="AC161" s="12">
        <f t="shared" si="204"/>
        <v>1.8067098491633482</v>
      </c>
      <c r="AD161" s="12">
        <f t="shared" si="205"/>
        <v>3.8209614700251633</v>
      </c>
      <c r="AE161" s="12">
        <f t="shared" si="206"/>
        <v>1.8078719144437139</v>
      </c>
      <c r="AF161" s="11">
        <f t="shared" si="188"/>
        <v>-2.9039671966837322E-3</v>
      </c>
      <c r="AG161" s="11">
        <f t="shared" si="189"/>
        <v>2.0567434751257441E-3</v>
      </c>
      <c r="AH161" s="11">
        <f t="shared" si="190"/>
        <v>8.257041531207765E-4</v>
      </c>
      <c r="AI161" s="1">
        <f t="shared" si="169"/>
        <v>310165.62465921236</v>
      </c>
      <c r="AJ161" s="1">
        <f t="shared" si="170"/>
        <v>223492.63037312761</v>
      </c>
      <c r="AK161" s="1">
        <f t="shared" si="171"/>
        <v>52082.790158769239</v>
      </c>
      <c r="AL161" s="17">
        <f t="shared" si="239"/>
        <v>44.347603019466277</v>
      </c>
      <c r="AM161" s="17">
        <f t="shared" si="239"/>
        <v>16.035443477031485</v>
      </c>
      <c r="AN161" s="17">
        <f t="shared" si="239"/>
        <v>2.8947661432538392</v>
      </c>
      <c r="AO161" s="7">
        <f t="shared" si="240"/>
        <v>6.3619374239555024E-3</v>
      </c>
      <c r="AP161" s="7">
        <f t="shared" si="240"/>
        <v>9.7969055553812114E-3</v>
      </c>
      <c r="AQ161" s="7">
        <f t="shared" si="240"/>
        <v>7.0913929770396499E-3</v>
      </c>
      <c r="AR161" s="1">
        <f t="shared" si="208"/>
        <v>167013.93904976206</v>
      </c>
      <c r="AS161" s="1">
        <f t="shared" si="209"/>
        <v>126160.12277267798</v>
      </c>
      <c r="AT161" s="1">
        <f t="shared" si="210"/>
        <v>28501.216537039079</v>
      </c>
      <c r="AU161" s="1">
        <f t="shared" si="172"/>
        <v>33402.787809952417</v>
      </c>
      <c r="AV161" s="1">
        <f t="shared" si="173"/>
        <v>25232.024554535597</v>
      </c>
      <c r="AW161" s="1">
        <f t="shared" si="174"/>
        <v>5700.2433074078162</v>
      </c>
      <c r="AX161" s="1">
        <f t="shared" si="222"/>
        <v>103941.69934462405</v>
      </c>
      <c r="AY161" s="1">
        <f t="shared" si="223"/>
        <v>28298.642683414269</v>
      </c>
      <c r="AZ161" s="1">
        <f t="shared" si="224"/>
        <v>3360.9431004458561</v>
      </c>
      <c r="BA161" s="1">
        <f t="shared" si="225"/>
        <v>11.551585437713218</v>
      </c>
      <c r="BB161" s="1">
        <f t="shared" si="226"/>
        <v>10.250569120764318</v>
      </c>
      <c r="BC161" s="1">
        <f t="shared" si="227"/>
        <v>8.1199768982291864</v>
      </c>
      <c r="BD161" s="1">
        <f t="shared" si="228"/>
        <v>6423.7918029665097</v>
      </c>
      <c r="BE161">
        <f t="shared" si="214"/>
        <v>0.21822387218499145</v>
      </c>
      <c r="BF161">
        <f t="shared" si="215"/>
        <v>0.3346263841173937</v>
      </c>
      <c r="BG161">
        <f t="shared" si="216"/>
        <v>2.453676962688749E-2</v>
      </c>
      <c r="BH161">
        <f t="shared" si="229"/>
        <v>0.2775516364663938</v>
      </c>
      <c r="BI161">
        <f t="shared" si="230"/>
        <v>4.7621658391411486E-3</v>
      </c>
      <c r="BJ161">
        <f t="shared" si="230"/>
        <v>1.1197481694748152E-2</v>
      </c>
      <c r="BK161">
        <f t="shared" si="230"/>
        <v>6.0205306372294847E-5</v>
      </c>
      <c r="BL161">
        <f t="shared" si="219"/>
        <v>795.34807520317884</v>
      </c>
      <c r="BM161">
        <f t="shared" si="220"/>
        <v>1412.6756653542411</v>
      </c>
      <c r="BN161">
        <f t="shared" si="221"/>
        <v>1.7159244735955541</v>
      </c>
      <c r="BO161">
        <f t="shared" si="192"/>
        <v>566.93790321514939</v>
      </c>
      <c r="BP161">
        <f t="shared" si="211"/>
        <v>185.01763240079637</v>
      </c>
      <c r="BQ161">
        <f t="shared" si="212"/>
        <v>16.871737136832845</v>
      </c>
      <c r="BR161" s="7">
        <f t="shared" si="237"/>
        <v>8.8676078269016578E-3</v>
      </c>
      <c r="BS161" s="7">
        <f t="shared" si="217"/>
        <v>6.0320322250551152E-2</v>
      </c>
      <c r="BT161" s="7">
        <f t="shared" si="218"/>
        <v>1.1755967860123496E-2</v>
      </c>
      <c r="BU161" s="8">
        <f>MAX((BU$3*climate!$I271+BU$4*climate!$I271^2+BU$5*climate!$I271^6)*(K161/K$66)^$BW$1,-99)</f>
        <v>-1.8402067321901774</v>
      </c>
      <c r="BV161" s="8">
        <f>MAX((BV$3*climate!$I271+BV$4*climate!$I271^2+BV$5*climate!$I271^6)*(L161/L$66)^$BW$1,-99)</f>
        <v>-2.5297901248269685</v>
      </c>
      <c r="BW161" s="8">
        <f>MAX((BW$3*climate!$I271+BW$4*climate!$I271^2+BW$5*climate!$I271^6)*(M161/M$66)^$BW$1,-99)</f>
        <v>-3.5236593527780804</v>
      </c>
      <c r="BX161" s="8">
        <f>MAX((BX$3*climate!$M271+BX$4*climate!$M271^2+BX$5*climate!$M271^6)*(K161/K$66)^$BW$1,-99)</f>
        <v>-1.8402131676349931</v>
      </c>
      <c r="BY161" s="8">
        <f>MAX((BY$3*climate!$M271+BY$4*climate!$M271^2+BY$5*climate!$M271^6)*(L161/L$66)^$BW$1,-99)</f>
        <v>-2.529794692012596</v>
      </c>
      <c r="BZ161" s="8">
        <f>MAX((BZ$3*climate!$M271+BZ$4*climate!$M271^2+BZ$5*climate!$M271^6)*(M161/M$66)^$BW$1,-99)</f>
        <v>-3.5236637484528495</v>
      </c>
      <c r="CA161" s="8">
        <f t="shared" si="231"/>
        <v>1.2000910666287863E-2</v>
      </c>
      <c r="CB161" s="8">
        <f t="shared" si="232"/>
        <v>7.2389879869056047E-4</v>
      </c>
      <c r="CC161" s="8">
        <f t="shared" si="233"/>
        <v>1.4108232008509336E-4</v>
      </c>
      <c r="CD161" s="8">
        <f>MAX((CD$3*climate!$I271+CD$4*climate!$I271^2+CD$5*climate!$I271^6)*(K161/K$66)^$BW$1,-99)</f>
        <v>-1.6882315497902247</v>
      </c>
      <c r="CE161" s="8">
        <f>MAX((CE$3*climate!$I271+CE$4*climate!$I271^2+CE$5*climate!$I271^6)*(L161/L$66)^$BW$1,-99)</f>
        <v>-2.7028036752834779</v>
      </c>
      <c r="CF161" s="8">
        <f>MAX((CF$3*climate!$I271+CF$4*climate!$I271^2+CF$5*climate!$I271^6)*(M161/M$66)^$BW$1,-99)</f>
        <v>-3.9929064426923655</v>
      </c>
      <c r="CG161" s="8">
        <f>MAX((CG$3*climate!$M271+CG$4*climate!$M271^2+CG$5*climate!$M271^6)*(K161/K$66)^$BW$1,-99)</f>
        <v>-1.6882410769449434</v>
      </c>
      <c r="CH161" s="8">
        <f>MAX((CH$3*climate!$M271+CH$4*climate!$M271^2+CH$5*climate!$M271^6)*(L161/L$66)^$BW$1,-99)</f>
        <v>-2.7028122625853888</v>
      </c>
      <c r="CI161" s="8">
        <f>MAX((CI$3*climate!$M271+CI$4*climate!$M271^2+CI$5*climate!$M271^6)*(M161/M$66)^$BW$1,-99)</f>
        <v>-3.9929165886234097</v>
      </c>
      <c r="CJ161" s="8">
        <f t="shared" si="234"/>
        <v>1.0485161485985646E-3</v>
      </c>
      <c r="CK161" s="8">
        <f t="shared" si="235"/>
        <v>6.3246831968372203E-5</v>
      </c>
      <c r="CL161" s="8">
        <f t="shared" si="236"/>
        <v>1.2326322143745197E-5</v>
      </c>
    </row>
    <row r="162" spans="1:90">
      <c r="A162">
        <f t="shared" si="175"/>
        <v>2116</v>
      </c>
      <c r="B162" s="4">
        <f t="shared" si="193"/>
        <v>1285.4977728087356</v>
      </c>
      <c r="C162" s="4">
        <f t="shared" si="194"/>
        <v>3566.838472942135</v>
      </c>
      <c r="D162" s="4">
        <f t="shared" si="195"/>
        <v>6785.3744218675793</v>
      </c>
      <c r="E162" s="11">
        <f t="shared" si="176"/>
        <v>4.2449822542299117E-5</v>
      </c>
      <c r="F162" s="11">
        <f t="shared" si="177"/>
        <v>8.5102535901575597E-5</v>
      </c>
      <c r="G162" s="11">
        <f t="shared" si="178"/>
        <v>1.8789186949231854E-4</v>
      </c>
      <c r="H162" s="4">
        <f t="shared" si="196"/>
        <v>168135.6970022654</v>
      </c>
      <c r="I162" s="4">
        <f t="shared" si="197"/>
        <v>127620.15601256264</v>
      </c>
      <c r="J162" s="4">
        <f t="shared" si="198"/>
        <v>28738.229668753596</v>
      </c>
      <c r="K162" s="4">
        <f t="shared" si="166"/>
        <v>130794.23438820822</v>
      </c>
      <c r="L162" s="4">
        <f t="shared" si="167"/>
        <v>35779.628648923412</v>
      </c>
      <c r="M162" s="4">
        <f t="shared" si="168"/>
        <v>4235.3196569576785</v>
      </c>
      <c r="N162" s="11">
        <f t="shared" si="179"/>
        <v>6.6738197500750829E-3</v>
      </c>
      <c r="O162" s="11">
        <f t="shared" si="180"/>
        <v>1.1486778336367909E-2</v>
      </c>
      <c r="P162" s="11">
        <f t="shared" si="181"/>
        <v>8.1264764990112148E-3</v>
      </c>
      <c r="Q162" s="4">
        <f t="shared" si="182"/>
        <v>5985.4313852521345</v>
      </c>
      <c r="R162" s="4">
        <f t="shared" si="183"/>
        <v>17887.331071617111</v>
      </c>
      <c r="S162" s="4">
        <f t="shared" si="184"/>
        <v>4663.8659190177104</v>
      </c>
      <c r="T162" s="4">
        <f t="shared" si="199"/>
        <v>35.598813886449641</v>
      </c>
      <c r="U162" s="4">
        <f t="shared" si="200"/>
        <v>140.1607052561221</v>
      </c>
      <c r="V162" s="4">
        <f t="shared" si="201"/>
        <v>162.28786438047794</v>
      </c>
      <c r="W162" s="11">
        <f t="shared" si="185"/>
        <v>-1.219247815263802E-2</v>
      </c>
      <c r="X162" s="11">
        <f t="shared" si="186"/>
        <v>-1.3228699347321071E-2</v>
      </c>
      <c r="Y162" s="11">
        <f t="shared" si="187"/>
        <v>-1.2203590333800474E-2</v>
      </c>
      <c r="Z162" s="4">
        <f t="shared" si="213"/>
        <v>8476.6396904126013</v>
      </c>
      <c r="AA162" s="4">
        <f t="shared" si="202"/>
        <v>45652.274111173276</v>
      </c>
      <c r="AB162" s="4">
        <f t="shared" si="203"/>
        <v>8264.546202202253</v>
      </c>
      <c r="AC162" s="12">
        <f t="shared" si="204"/>
        <v>1.8014632230274523</v>
      </c>
      <c r="AD162" s="12">
        <f t="shared" si="205"/>
        <v>3.8288202075973445</v>
      </c>
      <c r="AE162" s="12">
        <f t="shared" si="206"/>
        <v>1.8093646817917806</v>
      </c>
      <c r="AF162" s="11">
        <f t="shared" si="188"/>
        <v>-2.9039671966837322E-3</v>
      </c>
      <c r="AG162" s="11">
        <f t="shared" si="189"/>
        <v>2.0567434751257441E-3</v>
      </c>
      <c r="AH162" s="11">
        <f t="shared" si="190"/>
        <v>8.257041531207765E-4</v>
      </c>
      <c r="AI162" s="1">
        <f t="shared" si="169"/>
        <v>312551.85000324354</v>
      </c>
      <c r="AJ162" s="1">
        <f t="shared" si="170"/>
        <v>226375.39189035047</v>
      </c>
      <c r="AK162" s="1">
        <f t="shared" si="171"/>
        <v>52574.754450300134</v>
      </c>
      <c r="AL162" s="17">
        <f t="shared" si="239"/>
        <v>44.626918328025425</v>
      </c>
      <c r="AM162" s="17">
        <f t="shared" si="239"/>
        <v>16.190970225061786</v>
      </c>
      <c r="AN162" s="17">
        <f t="shared" si="239"/>
        <v>2.9150887883092969</v>
      </c>
      <c r="AO162" s="7">
        <f t="shared" si="240"/>
        <v>6.2983180497159473E-3</v>
      </c>
      <c r="AP162" s="7">
        <f t="shared" si="240"/>
        <v>9.6989364998274E-3</v>
      </c>
      <c r="AQ162" s="7">
        <f t="shared" si="240"/>
        <v>7.0204790472692532E-3</v>
      </c>
      <c r="AR162" s="1">
        <f t="shared" si="208"/>
        <v>168135.6970022654</v>
      </c>
      <c r="AS162" s="1">
        <f t="shared" si="209"/>
        <v>127620.15601256264</v>
      </c>
      <c r="AT162" s="1">
        <f t="shared" si="210"/>
        <v>28738.229668753596</v>
      </c>
      <c r="AU162" s="1">
        <f t="shared" si="172"/>
        <v>33627.139400453081</v>
      </c>
      <c r="AV162" s="1">
        <f t="shared" si="173"/>
        <v>25524.031202512531</v>
      </c>
      <c r="AW162" s="1">
        <f t="shared" si="174"/>
        <v>5747.6459337507195</v>
      </c>
      <c r="AX162" s="1">
        <f t="shared" si="222"/>
        <v>104635.38751056658</v>
      </c>
      <c r="AY162" s="1">
        <f t="shared" si="223"/>
        <v>28623.702919138726</v>
      </c>
      <c r="AZ162" s="1">
        <f t="shared" si="224"/>
        <v>3388.2557255661422</v>
      </c>
      <c r="BA162" s="1">
        <f t="shared" si="225"/>
        <v>11.558237086118638</v>
      </c>
      <c r="BB162" s="1">
        <f t="shared" si="226"/>
        <v>10.261990426961365</v>
      </c>
      <c r="BC162" s="1">
        <f t="shared" si="227"/>
        <v>8.1280705327245926</v>
      </c>
      <c r="BD162" s="1">
        <f t="shared" si="228"/>
        <v>6243.6190602279103</v>
      </c>
      <c r="BE162">
        <f t="shared" si="214"/>
        <v>0.21822387218499145</v>
      </c>
      <c r="BF162">
        <f t="shared" si="215"/>
        <v>0.3346263841173937</v>
      </c>
      <c r="BG162">
        <f t="shared" si="216"/>
        <v>2.453676962688749E-2</v>
      </c>
      <c r="BH162">
        <f t="shared" si="229"/>
        <v>0.27773817663099526</v>
      </c>
      <c r="BI162">
        <f t="shared" si="230"/>
        <v>4.7621658391411486E-3</v>
      </c>
      <c r="BJ162">
        <f t="shared" si="230"/>
        <v>1.1197481694748152E-2</v>
      </c>
      <c r="BK162">
        <f t="shared" si="230"/>
        <v>6.0205306372294847E-5</v>
      </c>
      <c r="BL162">
        <f t="shared" si="219"/>
        <v>800.69007260437513</v>
      </c>
      <c r="BM162">
        <f t="shared" si="220"/>
        <v>1429.0243608315734</v>
      </c>
      <c r="BN162">
        <f t="shared" si="221"/>
        <v>1.7301939218046838</v>
      </c>
      <c r="BO162">
        <f t="shared" si="192"/>
        <v>571.96528620306731</v>
      </c>
      <c r="BP162">
        <f t="shared" si="211"/>
        <v>187.08847337149211</v>
      </c>
      <c r="BQ162">
        <f t="shared" si="212"/>
        <v>17.06429617826786</v>
      </c>
      <c r="BR162" s="7">
        <f t="shared" si="237"/>
        <v>8.7628876501739672E-3</v>
      </c>
      <c r="BS162" s="7">
        <f t="shared" si="217"/>
        <v>5.8563419660729275E-2</v>
      </c>
      <c r="BT162" s="7">
        <f t="shared" si="218"/>
        <v>1.1316136696873794E-2</v>
      </c>
      <c r="BU162" s="8">
        <f>MAX((BU$3*climate!$I272+BU$4*climate!$I272^2+BU$5*climate!$I272^6)*(K162/K$66)^$BW$1,-99)</f>
        <v>-1.9532034876031623</v>
      </c>
      <c r="BV162" s="8">
        <f>MAX((BV$3*climate!$I272+BV$4*climate!$I272^2+BV$5*climate!$I272^6)*(L162/L$66)^$BW$1,-99)</f>
        <v>-2.6047796246021502</v>
      </c>
      <c r="BW162" s="8">
        <f>MAX((BW$3*climate!$I272+BW$4*climate!$I272^2+BW$5*climate!$I272^6)*(M162/M$66)^$BW$1,-99)</f>
        <v>-3.5956629131716356</v>
      </c>
      <c r="BX162" s="8">
        <f>MAX((BX$3*climate!$M272+BX$4*climate!$M272^2+BX$5*climate!$M272^6)*(K162/K$66)^$BW$1,-99)</f>
        <v>-1.9532099473578179</v>
      </c>
      <c r="BY162" s="8">
        <f>MAX((BY$3*climate!$M272+BY$4*climate!$M272^2+BY$5*climate!$M272^6)*(L162/L$66)^$BW$1,-99)</f>
        <v>-2.6047841967036192</v>
      </c>
      <c r="BZ162" s="8">
        <f>MAX((BZ$3*climate!$M272+BZ$4*climate!$M272^2+BZ$5*climate!$M272^6)*(M162/M$66)^$BW$1,-99)</f>
        <v>-3.5956673111193482</v>
      </c>
      <c r="CA162" s="8">
        <f t="shared" si="231"/>
        <v>1.2125045829260115E-2</v>
      </c>
      <c r="CB162" s="8">
        <f t="shared" si="232"/>
        <v>7.1008414730453526E-4</v>
      </c>
      <c r="CC162" s="8">
        <f t="shared" si="233"/>
        <v>1.3720867605976692E-4</v>
      </c>
      <c r="CD162" s="8">
        <f>MAX((CD$3*climate!$I272+CD$4*climate!$I272^2+CD$5*climate!$I272^6)*(K162/K$66)^$BW$1,-99)</f>
        <v>-1.859942046828754</v>
      </c>
      <c r="CE162" s="8">
        <f>MAX((CE$3*climate!$I272+CE$4*climate!$I272^2+CE$5*climate!$I272^6)*(L162/L$66)^$BW$1,-99)</f>
        <v>-2.8518453852354813</v>
      </c>
      <c r="CF162" s="8">
        <f>MAX((CF$3*climate!$I272+CF$4*climate!$I272^2+CF$5*climate!$I272^6)*(M162/M$66)^$BW$1,-99)</f>
        <v>-4.169941300625541</v>
      </c>
      <c r="CG162" s="8">
        <f>MAX((CG$3*climate!$M272+CG$4*climate!$M272^2+CG$5*climate!$M272^6)*(K162/K$66)^$BW$1,-99)</f>
        <v>-1.8599519114940419</v>
      </c>
      <c r="CH162" s="8">
        <f>MAX((CH$3*climate!$M272+CH$4*climate!$M272^2+CH$5*climate!$M272^6)*(L162/L$66)^$BW$1,-99)</f>
        <v>-2.8518542256399022</v>
      </c>
      <c r="CI162" s="8">
        <f>MAX((CI$3*climate!$M272+CI$4*climate!$M272^2+CI$5*climate!$M272^6)*(M162/M$66)^$BW$1,-99)</f>
        <v>-4.1699517268414148</v>
      </c>
      <c r="CJ162" s="8">
        <f t="shared" si="234"/>
        <v>1.0767075009757722E-3</v>
      </c>
      <c r="CK162" s="8">
        <f t="shared" si="235"/>
        <v>6.305567323149922E-5</v>
      </c>
      <c r="CL162" s="8">
        <f t="shared" si="236"/>
        <v>1.2184169263591213E-5</v>
      </c>
    </row>
    <row r="163" spans="1:90">
      <c r="A163">
        <f t="shared" si="175"/>
        <v>2117</v>
      </c>
      <c r="B163" s="4">
        <f t="shared" si="193"/>
        <v>1285.549613503453</v>
      </c>
      <c r="C163" s="4">
        <f t="shared" si="194"/>
        <v>3567.126842591374</v>
      </c>
      <c r="D163" s="4">
        <f t="shared" si="195"/>
        <v>6786.5855927186431</v>
      </c>
      <c r="E163" s="11">
        <f t="shared" si="176"/>
        <v>4.0327331415184157E-5</v>
      </c>
      <c r="F163" s="11">
        <f t="shared" si="177"/>
        <v>8.0847409106496815E-5</v>
      </c>
      <c r="G163" s="11">
        <f t="shared" si="178"/>
        <v>1.784972760177026E-4</v>
      </c>
      <c r="H163" s="4">
        <f t="shared" si="196"/>
        <v>169249.54889334121</v>
      </c>
      <c r="I163" s="4">
        <f t="shared" si="197"/>
        <v>129080.28762037649</v>
      </c>
      <c r="J163" s="4">
        <f t="shared" si="198"/>
        <v>28974.225568543814</v>
      </c>
      <c r="K163" s="4">
        <f t="shared" si="166"/>
        <v>131655.40023935187</v>
      </c>
      <c r="L163" s="4">
        <f t="shared" si="167"/>
        <v>36186.0660740073</v>
      </c>
      <c r="M163" s="4">
        <f t="shared" si="168"/>
        <v>4269.3376769063943</v>
      </c>
      <c r="N163" s="11">
        <f t="shared" si="179"/>
        <v>6.5841270081343772E-3</v>
      </c>
      <c r="O163" s="11">
        <f t="shared" si="180"/>
        <v>1.1359464601266023E-2</v>
      </c>
      <c r="P163" s="11">
        <f t="shared" si="181"/>
        <v>8.031984054103658E-3</v>
      </c>
      <c r="Q163" s="4">
        <f t="shared" si="182"/>
        <v>5951.6224962404021</v>
      </c>
      <c r="R163" s="4">
        <f t="shared" si="183"/>
        <v>17852.650728650813</v>
      </c>
      <c r="S163" s="4">
        <f t="shared" si="184"/>
        <v>4644.781891941514</v>
      </c>
      <c r="T163" s="4">
        <f t="shared" si="199"/>
        <v>35.164776125879278</v>
      </c>
      <c r="U163" s="4">
        <f t="shared" si="200"/>
        <v>138.30656142598036</v>
      </c>
      <c r="V163" s="4">
        <f t="shared" si="201"/>
        <v>160.30736976743123</v>
      </c>
      <c r="W163" s="11">
        <f t="shared" si="185"/>
        <v>-1.219247815263802E-2</v>
      </c>
      <c r="X163" s="11">
        <f t="shared" si="186"/>
        <v>-1.3228699347321071E-2</v>
      </c>
      <c r="Y163" s="11">
        <f t="shared" si="187"/>
        <v>-1.2203590333800474E-2</v>
      </c>
      <c r="Z163" s="4">
        <f t="shared" si="213"/>
        <v>8405.049007736463</v>
      </c>
      <c r="AA163" s="4">
        <f t="shared" si="202"/>
        <v>45663.41729142343</v>
      </c>
      <c r="AB163" s="4">
        <f t="shared" si="203"/>
        <v>8238.3742970111052</v>
      </c>
      <c r="AC163" s="12">
        <f t="shared" si="204"/>
        <v>1.7962318329217484</v>
      </c>
      <c r="AD163" s="12">
        <f t="shared" si="205"/>
        <v>3.83669510857675</v>
      </c>
      <c r="AE163" s="12">
        <f t="shared" si="206"/>
        <v>1.8108586817240462</v>
      </c>
      <c r="AF163" s="11">
        <f t="shared" si="188"/>
        <v>-2.9039671966837322E-3</v>
      </c>
      <c r="AG163" s="11">
        <f t="shared" si="189"/>
        <v>2.0567434751257441E-3</v>
      </c>
      <c r="AH163" s="11">
        <f t="shared" si="190"/>
        <v>8.257041531207765E-4</v>
      </c>
      <c r="AI163" s="1">
        <f t="shared" si="169"/>
        <v>314923.80440337228</v>
      </c>
      <c r="AJ163" s="1">
        <f t="shared" si="170"/>
        <v>229261.88390382795</v>
      </c>
      <c r="AK163" s="1">
        <f t="shared" si="171"/>
        <v>53064.924939020842</v>
      </c>
      <c r="AL163" s="17">
        <f t="shared" ref="AL163:AN178" si="241">AL162*(1+AO163)</f>
        <v>44.905182107981943</v>
      </c>
      <c r="AM163" s="17">
        <f t="shared" si="241"/>
        <v>16.346435065224423</v>
      </c>
      <c r="AN163" s="17">
        <f t="shared" si="241"/>
        <v>2.9353494548709596</v>
      </c>
      <c r="AO163" s="7">
        <f t="shared" si="240"/>
        <v>6.2353348692187876E-3</v>
      </c>
      <c r="AP163" s="7">
        <f t="shared" si="240"/>
        <v>9.6019471348291266E-3</v>
      </c>
      <c r="AQ163" s="7">
        <f t="shared" si="240"/>
        <v>6.9502742567965608E-3</v>
      </c>
      <c r="AR163" s="1">
        <f t="shared" si="208"/>
        <v>169249.54889334121</v>
      </c>
      <c r="AS163" s="1">
        <f t="shared" si="209"/>
        <v>129080.28762037649</v>
      </c>
      <c r="AT163" s="1">
        <f t="shared" si="210"/>
        <v>28974.225568543814</v>
      </c>
      <c r="AU163" s="1">
        <f t="shared" si="172"/>
        <v>33849.909778668247</v>
      </c>
      <c r="AV163" s="1">
        <f t="shared" si="173"/>
        <v>25816.057524075299</v>
      </c>
      <c r="AW163" s="1">
        <f t="shared" si="174"/>
        <v>5794.8451137087632</v>
      </c>
      <c r="AX163" s="1">
        <f t="shared" si="222"/>
        <v>105324.32019148149</v>
      </c>
      <c r="AY163" s="1">
        <f t="shared" si="223"/>
        <v>28948.852859205839</v>
      </c>
      <c r="AZ163" s="1">
        <f t="shared" si="224"/>
        <v>3415.4701415251152</v>
      </c>
      <c r="BA163" s="1">
        <f t="shared" si="225"/>
        <v>11.564799632437415</v>
      </c>
      <c r="BB163" s="1">
        <f t="shared" si="226"/>
        <v>10.273285857318156</v>
      </c>
      <c r="BC163" s="1">
        <f t="shared" si="227"/>
        <v>8.1360704320827821</v>
      </c>
      <c r="BD163" s="1">
        <f t="shared" si="228"/>
        <v>6068.3856563891759</v>
      </c>
      <c r="BE163">
        <f t="shared" si="214"/>
        <v>0.21822387218499145</v>
      </c>
      <c r="BF163">
        <f t="shared" si="215"/>
        <v>0.3346263841173937</v>
      </c>
      <c r="BG163">
        <f t="shared" si="216"/>
        <v>2.453676962688749E-2</v>
      </c>
      <c r="BH163">
        <f t="shared" si="229"/>
        <v>0.27792308968937784</v>
      </c>
      <c r="BI163">
        <f t="shared" si="230"/>
        <v>4.7621658391411486E-3</v>
      </c>
      <c r="BJ163">
        <f t="shared" si="230"/>
        <v>1.1197481694748152E-2</v>
      </c>
      <c r="BK163">
        <f t="shared" si="230"/>
        <v>6.0205306372294847E-5</v>
      </c>
      <c r="BL163">
        <f t="shared" si="219"/>
        <v>805.99442002991907</v>
      </c>
      <c r="BM163">
        <f t="shared" si="220"/>
        <v>1445.3741577819922</v>
      </c>
      <c r="BN163">
        <f t="shared" si="221"/>
        <v>1.7444021272541592</v>
      </c>
      <c r="BO163">
        <f t="shared" si="192"/>
        <v>576.97735374586443</v>
      </c>
      <c r="BP163">
        <f t="shared" si="211"/>
        <v>189.18281841053741</v>
      </c>
      <c r="BQ163">
        <f t="shared" si="212"/>
        <v>17.259082247592485</v>
      </c>
      <c r="BR163" s="7">
        <f t="shared" si="237"/>
        <v>8.6595705395957623E-3</v>
      </c>
      <c r="BS163" s="7">
        <f t="shared" si="217"/>
        <v>5.6857688990999293E-2</v>
      </c>
      <c r="BT163" s="7">
        <f t="shared" si="218"/>
        <v>1.089385925451425E-2</v>
      </c>
      <c r="BU163" s="8">
        <f>MAX((BU$3*climate!$I273+BU$4*climate!$I273^2+BU$5*climate!$I273^6)*(K163/K$66)^$BW$1,-99)</f>
        <v>-2.0666459970534437</v>
      </c>
      <c r="BV163" s="8">
        <f>MAX((BV$3*climate!$I273+BV$4*climate!$I273^2+BV$5*climate!$I273^6)*(L163/L$66)^$BW$1,-99)</f>
        <v>-2.6798352198596955</v>
      </c>
      <c r="BW163" s="8">
        <f>MAX((BW$3*climate!$I273+BW$4*climate!$I273^2+BW$5*climate!$I273^6)*(M163/M$66)^$BW$1,-99)</f>
        <v>-3.6677522709365551</v>
      </c>
      <c r="BX163" s="8">
        <f>MAX((BX$3*climate!$M273+BX$4*climate!$M273^2+BX$5*climate!$M273^6)*(K163/K$66)^$BW$1,-99)</f>
        <v>-2.0666524799446582</v>
      </c>
      <c r="BY163" s="8">
        <f>MAX((BY$3*climate!$M273+BY$4*climate!$M273^2+BY$5*climate!$M273^6)*(L163/L$66)^$BW$1,-99)</f>
        <v>-2.6798397962290119</v>
      </c>
      <c r="BZ163" s="8">
        <f>MAX((BZ$3*climate!$M273+BZ$4*climate!$M273^2+BZ$5*climate!$M273^6)*(M163/M$66)^$BW$1,-99)</f>
        <v>-3.6677566706539366</v>
      </c>
      <c r="CA163" s="8">
        <f t="shared" si="231"/>
        <v>1.2247048174326071E-2</v>
      </c>
      <c r="CB163" s="8">
        <f t="shared" si="232"/>
        <v>6.9633885615361742E-4</v>
      </c>
      <c r="CC163" s="8">
        <f t="shared" si="233"/>
        <v>1.3341761909436392E-4</v>
      </c>
      <c r="CD163" s="8">
        <f>MAX((CD$3*climate!$I273+CD$4*climate!$I273^2+CD$5*climate!$I273^6)*(K163/K$66)^$BW$1,-99)</f>
        <v>-2.0377701793856051</v>
      </c>
      <c r="CE163" s="8">
        <f>MAX((CE$3*climate!$I273+CE$4*climate!$I273^2+CE$5*climate!$I273^6)*(L163/L$66)^$BW$1,-99)</f>
        <v>-3.0053523212170274</v>
      </c>
      <c r="CF163" s="8">
        <f>MAX((CF$3*climate!$I273+CF$4*climate!$I273^2+CF$5*climate!$I273^6)*(M163/M$66)^$BW$1,-99)</f>
        <v>-4.3520521958548208</v>
      </c>
      <c r="CG163" s="8">
        <f>MAX((CG$3*climate!$M273+CG$4*climate!$M273^2+CG$5*climate!$M273^6)*(K163/K$66)^$BW$1,-99)</f>
        <v>-2.0377803852899938</v>
      </c>
      <c r="CH163" s="8">
        <f>MAX((CH$3*climate!$M273+CH$4*climate!$M273^2+CH$5*climate!$M273^6)*(L163/L$66)^$BW$1,-99)</f>
        <v>-3.0053614170571743</v>
      </c>
      <c r="CI163" s="8">
        <f>MAX((CI$3*climate!$M273+CI$4*climate!$M273^2+CI$5*climate!$M273^6)*(M163/M$66)^$BW$1,-99)</f>
        <v>-4.3520629052245834</v>
      </c>
      <c r="CJ163" s="8">
        <f t="shared" si="234"/>
        <v>1.1048437690156581E-3</v>
      </c>
      <c r="CK163" s="8">
        <f t="shared" si="235"/>
        <v>6.2818863402335745E-5</v>
      </c>
      <c r="CL163" s="8">
        <f t="shared" si="236"/>
        <v>1.2036012517883632E-5</v>
      </c>
    </row>
    <row r="164" spans="1:90">
      <c r="A164">
        <f t="shared" si="175"/>
        <v>2118</v>
      </c>
      <c r="B164" s="4">
        <f t="shared" si="193"/>
        <v>1285.5988641495019</v>
      </c>
      <c r="C164" s="4">
        <f t="shared" si="194"/>
        <v>3567.4008159063933</v>
      </c>
      <c r="D164" s="4">
        <f t="shared" si="195"/>
        <v>6787.7364104083163</v>
      </c>
      <c r="E164" s="11">
        <f t="shared" si="176"/>
        <v>3.8310964844424948E-5</v>
      </c>
      <c r="F164" s="11">
        <f t="shared" si="177"/>
        <v>7.6805038651171965E-5</v>
      </c>
      <c r="G164" s="11">
        <f t="shared" si="178"/>
        <v>1.6957241221681745E-4</v>
      </c>
      <c r="H164" s="4">
        <f t="shared" si="196"/>
        <v>170355.45801582964</v>
      </c>
      <c r="I164" s="4">
        <f t="shared" si="197"/>
        <v>130540.3579348936</v>
      </c>
      <c r="J164" s="4">
        <f t="shared" si="198"/>
        <v>29209.195515267253</v>
      </c>
      <c r="K164" s="4">
        <f t="shared" si="166"/>
        <v>132510.58535162103</v>
      </c>
      <c r="L164" s="4">
        <f t="shared" si="167"/>
        <v>36592.568279078092</v>
      </c>
      <c r="M164" s="4">
        <f t="shared" si="168"/>
        <v>4303.2306720805882</v>
      </c>
      <c r="N164" s="11">
        <f t="shared" si="179"/>
        <v>6.4956326190526159E-3</v>
      </c>
      <c r="O164" s="11">
        <f t="shared" si="180"/>
        <v>1.1233666689256072E-2</v>
      </c>
      <c r="P164" s="11">
        <f t="shared" si="181"/>
        <v>7.9387009740472525E-3</v>
      </c>
      <c r="Q164" s="4">
        <f t="shared" si="182"/>
        <v>5917.4723618377539</v>
      </c>
      <c r="R164" s="4">
        <f t="shared" si="183"/>
        <v>17815.749316359666</v>
      </c>
      <c r="S164" s="4">
        <f t="shared" si="184"/>
        <v>4625.3066129850113</v>
      </c>
      <c r="T164" s="4">
        <f t="shared" si="199"/>
        <v>34.736030361222092</v>
      </c>
      <c r="U164" s="4">
        <f t="shared" si="200"/>
        <v>136.47694550711427</v>
      </c>
      <c r="V164" s="4">
        <f t="shared" si="201"/>
        <v>158.35104429930041</v>
      </c>
      <c r="W164" s="11">
        <f t="shared" si="185"/>
        <v>-1.219247815263802E-2</v>
      </c>
      <c r="X164" s="11">
        <f t="shared" si="186"/>
        <v>-1.3228699347321071E-2</v>
      </c>
      <c r="Y164" s="11">
        <f t="shared" si="187"/>
        <v>-1.2203590333800474E-2</v>
      </c>
      <c r="Z164" s="4">
        <f t="shared" si="213"/>
        <v>8333.3027185274659</v>
      </c>
      <c r="AA164" s="4">
        <f t="shared" si="202"/>
        <v>45668.61991934845</v>
      </c>
      <c r="AB164" s="4">
        <f t="shared" si="203"/>
        <v>8211.4383992183357</v>
      </c>
      <c r="AC164" s="12">
        <f t="shared" si="204"/>
        <v>1.7910156346013044</v>
      </c>
      <c r="AD164" s="12">
        <f t="shared" si="205"/>
        <v>3.8445862062073619</v>
      </c>
      <c r="AE164" s="12">
        <f t="shared" si="206"/>
        <v>1.8123539152582606</v>
      </c>
      <c r="AF164" s="11">
        <f t="shared" si="188"/>
        <v>-2.9039671966837322E-3</v>
      </c>
      <c r="AG164" s="11">
        <f t="shared" si="189"/>
        <v>2.0567434751257441E-3</v>
      </c>
      <c r="AH164" s="11">
        <f t="shared" si="190"/>
        <v>8.257041531207765E-4</v>
      </c>
      <c r="AI164" s="1">
        <f t="shared" si="169"/>
        <v>317281.3337417033</v>
      </c>
      <c r="AJ164" s="1">
        <f t="shared" si="170"/>
        <v>232151.75303752045</v>
      </c>
      <c r="AK164" s="1">
        <f t="shared" si="171"/>
        <v>53553.277558827518</v>
      </c>
      <c r="AL164" s="17">
        <f t="shared" si="241"/>
        <v>45.182380967310401</v>
      </c>
      <c r="AM164" s="17">
        <f t="shared" si="241"/>
        <v>16.501823094510232</v>
      </c>
      <c r="AN164" s="17">
        <f t="shared" si="241"/>
        <v>2.9555469237843419</v>
      </c>
      <c r="AO164" s="7">
        <f t="shared" si="240"/>
        <v>6.1729815205265994E-3</v>
      </c>
      <c r="AP164" s="7">
        <f t="shared" si="240"/>
        <v>9.5059276634808353E-3</v>
      </c>
      <c r="AQ164" s="7">
        <f t="shared" si="240"/>
        <v>6.8807715142285954E-3</v>
      </c>
      <c r="AR164" s="1">
        <f t="shared" si="208"/>
        <v>170355.45801582964</v>
      </c>
      <c r="AS164" s="1">
        <f t="shared" si="209"/>
        <v>130540.3579348936</v>
      </c>
      <c r="AT164" s="1">
        <f t="shared" si="210"/>
        <v>29209.195515267253</v>
      </c>
      <c r="AU164" s="1">
        <f t="shared" si="172"/>
        <v>34071.091603165929</v>
      </c>
      <c r="AV164" s="1">
        <f t="shared" si="173"/>
        <v>26108.071586978724</v>
      </c>
      <c r="AW164" s="1">
        <f t="shared" si="174"/>
        <v>5841.8391030534513</v>
      </c>
      <c r="AX164" s="1">
        <f t="shared" si="222"/>
        <v>106008.46828129684</v>
      </c>
      <c r="AY164" s="1">
        <f t="shared" si="223"/>
        <v>29274.054623262477</v>
      </c>
      <c r="AZ164" s="1">
        <f t="shared" si="224"/>
        <v>3442.5845376644697</v>
      </c>
      <c r="BA164" s="1">
        <f t="shared" si="225"/>
        <v>11.571274259349408</v>
      </c>
      <c r="BB164" s="1">
        <f t="shared" si="226"/>
        <v>10.284456894973095</v>
      </c>
      <c r="BC164" s="1">
        <f t="shared" si="227"/>
        <v>8.1439777873570556</v>
      </c>
      <c r="BD164" s="1">
        <f t="shared" si="228"/>
        <v>5897.9624300978285</v>
      </c>
      <c r="BE164">
        <f t="shared" si="214"/>
        <v>0.21822387218499145</v>
      </c>
      <c r="BF164">
        <f t="shared" si="215"/>
        <v>0.3346263841173937</v>
      </c>
      <c r="BG164">
        <f t="shared" si="216"/>
        <v>2.453676962688749E-2</v>
      </c>
      <c r="BH164">
        <f t="shared" si="229"/>
        <v>0.27810638458450715</v>
      </c>
      <c r="BI164">
        <f t="shared" si="230"/>
        <v>4.7621658391411486E-3</v>
      </c>
      <c r="BJ164">
        <f t="shared" si="230"/>
        <v>1.1197481694748152E-2</v>
      </c>
      <c r="BK164">
        <f t="shared" si="230"/>
        <v>6.0205306372294847E-5</v>
      </c>
      <c r="BL164">
        <f t="shared" si="219"/>
        <v>811.26094267422809</v>
      </c>
      <c r="BM164">
        <f t="shared" si="220"/>
        <v>1461.7232684018427</v>
      </c>
      <c r="BN164">
        <f t="shared" si="221"/>
        <v>1.7585485648849255</v>
      </c>
      <c r="BO164">
        <f t="shared" si="192"/>
        <v>581.973729840376</v>
      </c>
      <c r="BP164">
        <f t="shared" si="211"/>
        <v>191.30093282559164</v>
      </c>
      <c r="BQ164">
        <f t="shared" si="212"/>
        <v>17.456120754995908</v>
      </c>
      <c r="BR164" s="7">
        <f t="shared" si="237"/>
        <v>8.5576370971680582E-3</v>
      </c>
      <c r="BS164" s="7">
        <f t="shared" si="217"/>
        <v>5.5201639797086692E-2</v>
      </c>
      <c r="BT164" s="7">
        <f t="shared" si="218"/>
        <v>1.0488382876840738E-2</v>
      </c>
      <c r="BU164" s="8">
        <f>MAX((BU$3*climate!$I274+BU$4*climate!$I274^2+BU$5*climate!$I274^6)*(K164/K$66)^$BW$1,-99)</f>
        <v>-2.1805032794186272</v>
      </c>
      <c r="BV164" s="8">
        <f>MAX((BV$3*climate!$I274+BV$4*climate!$I274^2+BV$5*climate!$I274^6)*(L164/L$66)^$BW$1,-99)</f>
        <v>-2.7549386273890053</v>
      </c>
      <c r="BW164" s="8">
        <f>MAX((BW$3*climate!$I274+BW$4*climate!$I274^2+BW$5*climate!$I274^6)*(M164/M$66)^$BW$1,-99)</f>
        <v>-3.7399105614146575</v>
      </c>
      <c r="BX164" s="8">
        <f>MAX((BX$3*climate!$M274+BX$4*climate!$M274^2+BX$5*climate!$M274^6)*(K164/K$66)^$BW$1,-99)</f>
        <v>-2.1805097843051788</v>
      </c>
      <c r="BY164" s="8">
        <f>MAX((BY$3*climate!$M274+BY$4*climate!$M274^2+BY$5*climate!$M274^6)*(L164/L$66)^$BW$1,-99)</f>
        <v>-2.7549432074003688</v>
      </c>
      <c r="BZ164" s="8">
        <f>MAX((BZ$3*climate!$M274+BZ$4*climate!$M274^2+BZ$5*climate!$M274^6)*(M164/M$66)^$BW$1,-99)</f>
        <v>-3.7399149624158823</v>
      </c>
      <c r="CA164" s="8">
        <f t="shared" si="231"/>
        <v>1.236692633081312E-2</v>
      </c>
      <c r="CB164" s="8">
        <f t="shared" si="232"/>
        <v>6.8267461271065281E-4</v>
      </c>
      <c r="CC164" s="8">
        <f t="shared" si="233"/>
        <v>1.2970905836725118E-4</v>
      </c>
      <c r="CD164" s="8">
        <f>MAX((CD$3*climate!$I274+CD$4*climate!$I274^2+CD$5*climate!$I274^6)*(K164/K$66)^$BW$1,-99)</f>
        <v>-2.2217725126867558</v>
      </c>
      <c r="CE164" s="8">
        <f>MAX((CE$3*climate!$I274+CE$4*climate!$I274^2+CE$5*climate!$I274^6)*(L164/L$66)^$BW$1,-99)</f>
        <v>-3.1633531305435438</v>
      </c>
      <c r="CF164" s="8">
        <f>MAX((CF$3*climate!$I274+CF$4*climate!$I274^2+CF$5*climate!$I274^6)*(M164/M$66)^$BW$1,-99)</f>
        <v>-4.5392761877166583</v>
      </c>
      <c r="CG164" s="8">
        <f>MAX((CG$3*climate!$M274+CG$4*climate!$M274^2+CG$5*climate!$M274^6)*(K164/K$66)^$BW$1,-99)</f>
        <v>-2.2217830634437599</v>
      </c>
      <c r="CH164" s="8">
        <f>MAX((CH$3*climate!$M274+CH$4*climate!$M274^2+CH$5*climate!$M274^6)*(L164/L$66)^$BW$1,-99)</f>
        <v>-3.1633624840628496</v>
      </c>
      <c r="CI164" s="8">
        <f>MAX((CI$3*climate!$M274+CI$4*climate!$M274^2+CI$5*climate!$M274^6)*(M164/M$66)^$BW$1,-99)</f>
        <v>-4.5392871830150616</v>
      </c>
      <c r="CJ164" s="8">
        <f t="shared" si="234"/>
        <v>1.132904393846417E-3</v>
      </c>
      <c r="CK164" s="8">
        <f t="shared" si="235"/>
        <v>6.2538180273646749E-5</v>
      </c>
      <c r="CL164" s="8">
        <f t="shared" si="236"/>
        <v>1.1882335045516395E-5</v>
      </c>
    </row>
    <row r="165" spans="1:90">
      <c r="A165">
        <f t="shared" si="175"/>
        <v>2119</v>
      </c>
      <c r="B165" s="4">
        <f t="shared" si="193"/>
        <v>1285.645654055746</v>
      </c>
      <c r="C165" s="4">
        <f t="shared" si="194"/>
        <v>3567.6611105460656</v>
      </c>
      <c r="D165" s="4">
        <f t="shared" si="195"/>
        <v>6788.8298726030907</v>
      </c>
      <c r="E165" s="11">
        <f t="shared" si="176"/>
        <v>3.6395416602203696E-5</v>
      </c>
      <c r="F165" s="11">
        <f t="shared" si="177"/>
        <v>7.2964786718613365E-5</v>
      </c>
      <c r="G165" s="11">
        <f t="shared" si="178"/>
        <v>1.6109379160597658E-4</v>
      </c>
      <c r="H165" s="4">
        <f t="shared" si="196"/>
        <v>171453.39142938316</v>
      </c>
      <c r="I165" s="4">
        <f t="shared" si="197"/>
        <v>132000.20956088151</v>
      </c>
      <c r="J165" s="4">
        <f t="shared" si="198"/>
        <v>29443.131106752895</v>
      </c>
      <c r="K165" s="4">
        <f t="shared" si="166"/>
        <v>133359.75654606684</v>
      </c>
      <c r="L165" s="4">
        <f t="shared" si="167"/>
        <v>36999.088610374652</v>
      </c>
      <c r="M165" s="4">
        <f t="shared" si="168"/>
        <v>4336.9964573089674</v>
      </c>
      <c r="N165" s="11">
        <f t="shared" si="179"/>
        <v>6.4083272456498808E-3</v>
      </c>
      <c r="O165" s="11">
        <f t="shared" si="180"/>
        <v>1.1109368661859964E-2</v>
      </c>
      <c r="P165" s="11">
        <f t="shared" si="181"/>
        <v>7.8466128826075732E-3</v>
      </c>
      <c r="Q165" s="4">
        <f t="shared" si="182"/>
        <v>5882.9965628517457</v>
      </c>
      <c r="R165" s="4">
        <f t="shared" si="183"/>
        <v>17776.670581470287</v>
      </c>
      <c r="S165" s="4">
        <f t="shared" si="184"/>
        <v>4605.4531419907535</v>
      </c>
      <c r="T165" s="4">
        <f t="shared" si="199"/>
        <v>34.312512069933518</v>
      </c>
      <c r="U165" s="4">
        <f t="shared" si="200"/>
        <v>134.67153302715994</v>
      </c>
      <c r="V165" s="4">
        <f t="shared" si="201"/>
        <v>156.41859302574227</v>
      </c>
      <c r="W165" s="11">
        <f t="shared" si="185"/>
        <v>-1.219247815263802E-2</v>
      </c>
      <c r="X165" s="11">
        <f t="shared" si="186"/>
        <v>-1.3228699347321071E-2</v>
      </c>
      <c r="Y165" s="11">
        <f t="shared" si="187"/>
        <v>-1.2203590333800474E-2</v>
      </c>
      <c r="Z165" s="4">
        <f t="shared" si="213"/>
        <v>8261.425831915938</v>
      </c>
      <c r="AA165" s="4">
        <f t="shared" si="202"/>
        <v>45667.957410496048</v>
      </c>
      <c r="AB165" s="4">
        <f t="shared" si="203"/>
        <v>8183.7601431352696</v>
      </c>
      <c r="AC165" s="12">
        <f t="shared" si="204"/>
        <v>1.7858145839496746</v>
      </c>
      <c r="AD165" s="12">
        <f t="shared" si="205"/>
        <v>3.8524935338015371</v>
      </c>
      <c r="AE165" s="12">
        <f t="shared" si="206"/>
        <v>1.813850383413014</v>
      </c>
      <c r="AF165" s="11">
        <f t="shared" si="188"/>
        <v>-2.9039671966837322E-3</v>
      </c>
      <c r="AG165" s="11">
        <f t="shared" si="189"/>
        <v>2.0567434751257441E-3</v>
      </c>
      <c r="AH165" s="11">
        <f t="shared" si="190"/>
        <v>8.257041531207765E-4</v>
      </c>
      <c r="AI165" s="1">
        <f t="shared" si="169"/>
        <v>319624.29197069886</v>
      </c>
      <c r="AJ165" s="1">
        <f t="shared" si="170"/>
        <v>235044.64932074712</v>
      </c>
      <c r="AK165" s="1">
        <f t="shared" si="171"/>
        <v>54039.788905998212</v>
      </c>
      <c r="AL165" s="17">
        <f t="shared" si="241"/>
        <v>45.45850187004735</v>
      </c>
      <c r="AM165" s="17">
        <f t="shared" si="241"/>
        <v>16.657119579795687</v>
      </c>
      <c r="AN165" s="17">
        <f t="shared" si="241"/>
        <v>2.9756800024356616</v>
      </c>
      <c r="AO165" s="7">
        <f t="shared" si="240"/>
        <v>6.1112517053213333E-3</v>
      </c>
      <c r="AP165" s="7">
        <f t="shared" si="240"/>
        <v>9.4108683868460268E-3</v>
      </c>
      <c r="AQ165" s="7">
        <f t="shared" si="240"/>
        <v>6.8119637990863091E-3</v>
      </c>
      <c r="AR165" s="1">
        <f t="shared" si="208"/>
        <v>171453.39142938316</v>
      </c>
      <c r="AS165" s="1">
        <f t="shared" si="209"/>
        <v>132000.20956088151</v>
      </c>
      <c r="AT165" s="1">
        <f t="shared" si="210"/>
        <v>29443.131106752895</v>
      </c>
      <c r="AU165" s="1">
        <f t="shared" si="172"/>
        <v>34290.678285876631</v>
      </c>
      <c r="AV165" s="1">
        <f t="shared" si="173"/>
        <v>26400.041912176304</v>
      </c>
      <c r="AW165" s="1">
        <f t="shared" si="174"/>
        <v>5888.6262213505797</v>
      </c>
      <c r="AX165" s="1">
        <f t="shared" si="222"/>
        <v>106687.80523685347</v>
      </c>
      <c r="AY165" s="1">
        <f t="shared" si="223"/>
        <v>29599.270888299721</v>
      </c>
      <c r="AZ165" s="1">
        <f t="shared" si="224"/>
        <v>3469.597165847174</v>
      </c>
      <c r="BA165" s="1">
        <f t="shared" si="225"/>
        <v>11.577662140569409</v>
      </c>
      <c r="BB165" s="1">
        <f t="shared" si="226"/>
        <v>10.29550500785674</v>
      </c>
      <c r="BC165" s="1">
        <f t="shared" si="227"/>
        <v>8.1517937756679224</v>
      </c>
      <c r="BD165" s="1">
        <f t="shared" si="228"/>
        <v>5732.2232197766125</v>
      </c>
      <c r="BE165">
        <f t="shared" si="214"/>
        <v>0.21822387218499145</v>
      </c>
      <c r="BF165">
        <f t="shared" si="215"/>
        <v>0.3346263841173937</v>
      </c>
      <c r="BG165">
        <f t="shared" si="216"/>
        <v>2.453676962688749E-2</v>
      </c>
      <c r="BH165">
        <f t="shared" si="229"/>
        <v>0.27828807058003563</v>
      </c>
      <c r="BI165">
        <f t="shared" si="230"/>
        <v>4.7621658391411486E-3</v>
      </c>
      <c r="BJ165">
        <f t="shared" si="230"/>
        <v>1.1197481694748152E-2</v>
      </c>
      <c r="BK165">
        <f t="shared" si="230"/>
        <v>6.0205306372294847E-5</v>
      </c>
      <c r="BL165">
        <f t="shared" si="219"/>
        <v>816.4894836699043</v>
      </c>
      <c r="BM165">
        <f t="shared" si="220"/>
        <v>1478.0699302608907</v>
      </c>
      <c r="BN165">
        <f t="shared" si="221"/>
        <v>1.7726327288417028</v>
      </c>
      <c r="BO165">
        <f t="shared" si="192"/>
        <v>586.95404982043522</v>
      </c>
      <c r="BP165">
        <f t="shared" si="211"/>
        <v>193.44308496680901</v>
      </c>
      <c r="BQ165">
        <f t="shared" si="212"/>
        <v>17.655437413244321</v>
      </c>
      <c r="BR165" s="7">
        <f t="shared" si="237"/>
        <v>8.4570683087454857E-3</v>
      </c>
      <c r="BS165" s="7">
        <f t="shared" si="217"/>
        <v>5.3593825045715235E-2</v>
      </c>
      <c r="BT165" s="7">
        <f t="shared" si="218"/>
        <v>1.0098989697053702E-2</v>
      </c>
      <c r="BU165" s="8">
        <f>MAX((BU$3*climate!$I275+BU$4*climate!$I275^2+BU$5*climate!$I275^6)*(K165/K$66)^$BW$1,-99)</f>
        <v>-2.2947445598003586</v>
      </c>
      <c r="BV165" s="8">
        <f>MAX((BV$3*climate!$I275+BV$4*climate!$I275^2+BV$5*climate!$I275^6)*(L165/L$66)^$BW$1,-99)</f>
        <v>-2.8300717910452375</v>
      </c>
      <c r="BW165" s="8">
        <f>MAX((BW$3*climate!$I275+BW$4*climate!$I275^2+BW$5*climate!$I275^6)*(M165/M$66)^$BW$1,-99)</f>
        <v>-3.8121210962130729</v>
      </c>
      <c r="BX165" s="8">
        <f>MAX((BX$3*climate!$M275+BX$4*climate!$M275^2+BX$5*climate!$M275^6)*(K165/K$66)^$BW$1,-99)</f>
        <v>-2.2947510855726327</v>
      </c>
      <c r="BY165" s="8">
        <f>MAX((BY$3*climate!$M275+BY$4*climate!$M275^2+BY$5*climate!$M275^6)*(L165/L$66)^$BW$1,-99)</f>
        <v>-2.8300763740945611</v>
      </c>
      <c r="BZ165" s="8">
        <f>MAX((BZ$3*climate!$M275+BZ$4*climate!$M275^2+BZ$5*climate!$M275^6)*(M165/M$66)^$BW$1,-99)</f>
        <v>-3.8121254980293924</v>
      </c>
      <c r="CA165" s="8">
        <f t="shared" si="231"/>
        <v>1.2484690430937364E-2</v>
      </c>
      <c r="CB165" s="8">
        <f t="shared" si="232"/>
        <v>6.6910231470557224E-4</v>
      </c>
      <c r="CC165" s="8">
        <f t="shared" si="233"/>
        <v>1.2608276003294138E-4</v>
      </c>
      <c r="CD165" s="8">
        <f>MAX((CD$3*climate!$I275+CD$4*climate!$I275^2+CD$5*climate!$I275^6)*(K165/K$66)^$BW$1,-99)</f>
        <v>-2.4120013638936229</v>
      </c>
      <c r="CE165" s="8">
        <f>MAX((CE$3*climate!$I275+CE$4*climate!$I275^2+CE$5*climate!$I275^6)*(L165/L$66)^$BW$1,-99)</f>
        <v>-3.3258732216265487</v>
      </c>
      <c r="CF165" s="8">
        <f>MAX((CF$3*climate!$I275+CF$4*climate!$I275^2+CF$5*climate!$I275^6)*(M165/M$66)^$BW$1,-99)</f>
        <v>-4.7316467767254302</v>
      </c>
      <c r="CG165" s="8">
        <f>MAX((CG$3*climate!$M275+CG$4*climate!$M275^2+CG$5*climate!$M275^6)*(K165/K$66)^$BW$1,-99)</f>
        <v>-2.4120122630000402</v>
      </c>
      <c r="CH165" s="8">
        <f>MAX((CH$3*climate!$M275+CH$4*climate!$M275^2+CH$5*climate!$M275^6)*(L165/L$66)^$BW$1,-99)</f>
        <v>-3.3258828349777265</v>
      </c>
      <c r="CI165" s="8">
        <f>MAX((CI$3*climate!$M275+CI$4*climate!$M275^2+CI$5*climate!$M275^6)*(M165/M$66)^$BW$1,-99)</f>
        <v>-4.7316580606314593</v>
      </c>
      <c r="CJ165" s="8">
        <f t="shared" si="234"/>
        <v>1.1608690606733285E-3</v>
      </c>
      <c r="CK165" s="8">
        <f t="shared" si="235"/>
        <v>6.2215413338710156E-5</v>
      </c>
      <c r="CL165" s="8">
        <f t="shared" si="236"/>
        <v>1.1723604683368353E-5</v>
      </c>
    </row>
    <row r="166" spans="1:90">
      <c r="A166">
        <f t="shared" si="175"/>
        <v>2120</v>
      </c>
      <c r="B166" s="4">
        <f t="shared" si="193"/>
        <v>1285.6901060844691</v>
      </c>
      <c r="C166" s="4">
        <f t="shared" si="194"/>
        <v>3567.9084084964798</v>
      </c>
      <c r="D166" s="4">
        <f t="shared" si="195"/>
        <v>6789.868829030599</v>
      </c>
      <c r="E166" s="11">
        <f t="shared" si="176"/>
        <v>3.4575645772093508E-5</v>
      </c>
      <c r="F166" s="11">
        <f t="shared" si="177"/>
        <v>6.931654738268269E-5</v>
      </c>
      <c r="G166" s="11">
        <f t="shared" si="178"/>
        <v>1.5303910202567775E-4</v>
      </c>
      <c r="H166" s="4">
        <f t="shared" si="196"/>
        <v>172543.31990015556</v>
      </c>
      <c r="I166" s="4">
        <f t="shared" si="197"/>
        <v>133459.68740089241</v>
      </c>
      <c r="J166" s="4">
        <f t="shared" si="198"/>
        <v>29676.024259089889</v>
      </c>
      <c r="K166" s="4">
        <f t="shared" si="166"/>
        <v>134202.88379260467</v>
      </c>
      <c r="L166" s="4">
        <f t="shared" si="167"/>
        <v>37405.581119480717</v>
      </c>
      <c r="M166" s="4">
        <f t="shared" si="168"/>
        <v>4370.6329247787226</v>
      </c>
      <c r="N166" s="11">
        <f t="shared" si="179"/>
        <v>6.3222014524793035E-3</v>
      </c>
      <c r="O166" s="11">
        <f t="shared" si="180"/>
        <v>1.0986554652378189E-2</v>
      </c>
      <c r="P166" s="11">
        <f t="shared" si="181"/>
        <v>7.7557055443449041E-3</v>
      </c>
      <c r="Q166" s="4">
        <f t="shared" si="182"/>
        <v>5848.2104630568374</v>
      </c>
      <c r="R166" s="4">
        <f t="shared" si="183"/>
        <v>17735.458366665618</v>
      </c>
      <c r="S166" s="4">
        <f t="shared" si="184"/>
        <v>4585.2343353722363</v>
      </c>
      <c r="T166" s="4">
        <f t="shared" si="199"/>
        <v>33.894157516158728</v>
      </c>
      <c r="U166" s="4">
        <f t="shared" si="200"/>
        <v>132.89000380610082</v>
      </c>
      <c r="V166" s="4">
        <f t="shared" si="201"/>
        <v>154.50972459586666</v>
      </c>
      <c r="W166" s="11">
        <f t="shared" si="185"/>
        <v>-1.219247815263802E-2</v>
      </c>
      <c r="X166" s="11">
        <f t="shared" si="186"/>
        <v>-1.3228699347321071E-2</v>
      </c>
      <c r="Y166" s="11">
        <f t="shared" si="187"/>
        <v>-1.2203590333800474E-2</v>
      </c>
      <c r="Z166" s="4">
        <f t="shared" si="213"/>
        <v>8189.4427842445748</v>
      </c>
      <c r="AA166" s="4">
        <f t="shared" si="202"/>
        <v>45661.506275591346</v>
      </c>
      <c r="AB166" s="4">
        <f t="shared" si="203"/>
        <v>8155.3608760269635</v>
      </c>
      <c r="AC166" s="12">
        <f t="shared" si="204"/>
        <v>1.7806286369785254</v>
      </c>
      <c r="AD166" s="12">
        <f t="shared" si="205"/>
        <v>3.8604171247401475</v>
      </c>
      <c r="AE166" s="12">
        <f t="shared" si="206"/>
        <v>1.8153480872077379</v>
      </c>
      <c r="AF166" s="11">
        <f t="shared" si="188"/>
        <v>-2.9039671966837322E-3</v>
      </c>
      <c r="AG166" s="11">
        <f t="shared" si="189"/>
        <v>2.0567434751257441E-3</v>
      </c>
      <c r="AH166" s="11">
        <f t="shared" si="190"/>
        <v>8.257041531207765E-4</v>
      </c>
      <c r="AI166" s="1">
        <f t="shared" si="169"/>
        <v>321952.5410595056</v>
      </c>
      <c r="AJ166" s="1">
        <f t="shared" si="170"/>
        <v>237940.22630084871</v>
      </c>
      <c r="AK166" s="1">
        <f t="shared" si="171"/>
        <v>54524.436236748967</v>
      </c>
      <c r="AL166" s="17">
        <f t="shared" si="241"/>
        <v>45.733532133651281</v>
      </c>
      <c r="AM166" s="17">
        <f t="shared" si="241"/>
        <v>16.812309960264404</v>
      </c>
      <c r="AN166" s="17">
        <f t="shared" si="241"/>
        <v>2.9957475246453757</v>
      </c>
      <c r="AO166" s="7">
        <f t="shared" si="240"/>
        <v>6.0501391882681202E-3</v>
      </c>
      <c r="AP166" s="7">
        <f t="shared" si="240"/>
        <v>9.3167597029775659E-3</v>
      </c>
      <c r="AQ166" s="7">
        <f t="shared" si="240"/>
        <v>6.7438441610954457E-3</v>
      </c>
      <c r="AR166" s="1">
        <f t="shared" si="208"/>
        <v>172543.31990015556</v>
      </c>
      <c r="AS166" s="1">
        <f t="shared" si="209"/>
        <v>133459.68740089241</v>
      </c>
      <c r="AT166" s="1">
        <f t="shared" si="210"/>
        <v>29676.024259089889</v>
      </c>
      <c r="AU166" s="1">
        <f t="shared" si="172"/>
        <v>34508.663980031117</v>
      </c>
      <c r="AV166" s="1">
        <f t="shared" si="173"/>
        <v>26691.937480178483</v>
      </c>
      <c r="AW166" s="1">
        <f t="shared" si="174"/>
        <v>5935.2048518179781</v>
      </c>
      <c r="AX166" s="1">
        <f t="shared" si="222"/>
        <v>107362.30703408371</v>
      </c>
      <c r="AY166" s="1">
        <f t="shared" si="223"/>
        <v>29924.46489558457</v>
      </c>
      <c r="AZ166" s="1">
        <f t="shared" si="224"/>
        <v>3496.5063398229781</v>
      </c>
      <c r="BA166" s="1">
        <f t="shared" si="225"/>
        <v>11.583964440742173</v>
      </c>
      <c r="BB166" s="1">
        <f t="shared" si="226"/>
        <v>10.306431648748656</v>
      </c>
      <c r="BC166" s="1">
        <f t="shared" si="227"/>
        <v>8.1595195603334627</v>
      </c>
      <c r="BD166" s="1">
        <f t="shared" si="228"/>
        <v>5571.0448194796145</v>
      </c>
      <c r="BE166">
        <f t="shared" si="214"/>
        <v>0.21822387218499145</v>
      </c>
      <c r="BF166">
        <f t="shared" si="215"/>
        <v>0.3346263841173937</v>
      </c>
      <c r="BG166">
        <f t="shared" si="216"/>
        <v>2.453676962688749E-2</v>
      </c>
      <c r="BH166">
        <f t="shared" si="229"/>
        <v>0.27846815723544022</v>
      </c>
      <c r="BI166">
        <f t="shared" si="230"/>
        <v>4.7621658391411486E-3</v>
      </c>
      <c r="BJ166">
        <f t="shared" si="230"/>
        <v>1.1197481694748152E-2</v>
      </c>
      <c r="BK166">
        <f t="shared" si="230"/>
        <v>6.0205306372294847E-5</v>
      </c>
      <c r="BL166">
        <f t="shared" si="219"/>
        <v>821.6799038005239</v>
      </c>
      <c r="BM166">
        <f t="shared" si="220"/>
        <v>1494.4124066583033</v>
      </c>
      <c r="BN166">
        <f t="shared" si="221"/>
        <v>1.786654132430161</v>
      </c>
      <c r="BO166">
        <f t="shared" si="192"/>
        <v>591.91796031386139</v>
      </c>
      <c r="BP166">
        <f t="shared" si="211"/>
        <v>195.6095462591918</v>
      </c>
      <c r="BQ166">
        <f t="shared" si="212"/>
        <v>17.85705824073715</v>
      </c>
      <c r="BR166" s="7">
        <f t="shared" si="237"/>
        <v>8.3578455264301521E-3</v>
      </c>
      <c r="BS166" s="7">
        <f t="shared" si="217"/>
        <v>5.2032839850208963E-2</v>
      </c>
      <c r="BT166" s="7">
        <f t="shared" si="218"/>
        <v>9.724994903738432E-3</v>
      </c>
      <c r="BU166" s="8">
        <f>MAX((BU$3*climate!$I276+BU$4*climate!$I276^2+BU$5*climate!$I276^6)*(K166/K$66)^$BW$1,-99)</f>
        <v>-2.4093392868557548</v>
      </c>
      <c r="BV166" s="8">
        <f>MAX((BV$3*climate!$I276+BV$4*climate!$I276^2+BV$5*climate!$I276^6)*(L166/L$66)^$BW$1,-99)</f>
        <v>-2.9052168897079289</v>
      </c>
      <c r="BW166" s="8">
        <f>MAX((BW$3*climate!$I276+BW$4*climate!$I276^2+BW$5*climate!$I276^6)*(M166/M$66)^$BW$1,-99)</f>
        <v>-3.8843673713282802</v>
      </c>
      <c r="BX166" s="8">
        <f>MAX((BX$3*climate!$M276+BX$4*climate!$M276^2+BX$5*climate!$M276^6)*(K166/K$66)^$BW$1,-99)</f>
        <v>-2.4093458324352359</v>
      </c>
      <c r="BY166" s="8">
        <f>MAX((BY$3*climate!$M276+BY$4*climate!$M276^2+BY$5*climate!$M276^6)*(L166/L$66)^$BW$1,-99)</f>
        <v>-2.9052214752123553</v>
      </c>
      <c r="BZ166" s="8">
        <f>MAX((BZ$3*climate!$M276+BZ$4*climate!$M276^2+BZ$5*climate!$M276^6)*(M166/M$66)^$BW$1,-99)</f>
        <v>-3.8843717735076457</v>
      </c>
      <c r="CA166" s="8">
        <f t="shared" si="231"/>
        <v>1.2600351959819948E-2</v>
      </c>
      <c r="CB166" s="8">
        <f t="shared" si="232"/>
        <v>6.5563209558157799E-4</v>
      </c>
      <c r="CC166" s="8">
        <f t="shared" si="233"/>
        <v>1.2253835859455956E-4</v>
      </c>
      <c r="CD166" s="8">
        <f>MAX((CD$3*climate!$I276+CD$4*climate!$I276^2+CD$5*climate!$I276^6)*(K166/K$66)^$BW$1,-99)</f>
        <v>-2.6085047107241737</v>
      </c>
      <c r="CE166" s="8">
        <f>MAX((CE$3*climate!$I276+CE$4*climate!$I276^2+CE$5*climate!$I276^6)*(L166/L$66)^$BW$1,-99)</f>
        <v>-3.4929347135290434</v>
      </c>
      <c r="CF166" s="8">
        <f>MAX((CF$3*climate!$I276+CF$4*climate!$I276^2+CF$5*climate!$I276^6)*(M166/M$66)^$BW$1,-99)</f>
        <v>-4.9291938369600787</v>
      </c>
      <c r="CG166" s="8">
        <f>MAX((CG$3*climate!$M276+CG$4*climate!$M276^2+CG$5*climate!$M276^6)*(K166/K$66)^$BW$1,-99)</f>
        <v>-2.6085159615585161</v>
      </c>
      <c r="CH166" s="8">
        <f>MAX((CH$3*climate!$M276+CH$4*climate!$M276^2+CH$5*climate!$M276^6)*(L166/L$66)^$BW$1,-99)</f>
        <v>-3.49294458877326</v>
      </c>
      <c r="CI166" s="8">
        <f>MAX((CI$3*climate!$M276+CI$4*climate!$M276^2+CI$5*climate!$M276^6)*(M166/M$66)^$BW$1,-99)</f>
        <v>-4.9292054120556257</v>
      </c>
      <c r="CJ166" s="8">
        <f t="shared" si="234"/>
        <v>1.1887177265635827E-3</v>
      </c>
      <c r="CK166" s="8">
        <f t="shared" si="235"/>
        <v>6.185235909338738E-5</v>
      </c>
      <c r="CL166" s="8">
        <f t="shared" si="236"/>
        <v>1.1560273832814376E-5</v>
      </c>
    </row>
    <row r="167" spans="1:90">
      <c r="A167">
        <f t="shared" si="175"/>
        <v>2121</v>
      </c>
      <c r="B167" s="4">
        <f t="shared" si="193"/>
        <v>1285.7323369718658</v>
      </c>
      <c r="C167" s="4">
        <f t="shared" si="194"/>
        <v>3568.1433578341216</v>
      </c>
      <c r="D167" s="4">
        <f t="shared" si="195"/>
        <v>6790.8559886876428</v>
      </c>
      <c r="E167" s="11">
        <f t="shared" si="176"/>
        <v>3.284686348348883E-5</v>
      </c>
      <c r="F167" s="11">
        <f t="shared" si="177"/>
        <v>6.5850720013548554E-5</v>
      </c>
      <c r="G167" s="11">
        <f t="shared" si="178"/>
        <v>1.4538714692439384E-4</v>
      </c>
      <c r="H167" s="4">
        <f t="shared" si="196"/>
        <v>173625.21783846628</v>
      </c>
      <c r="I167" s="4">
        <f t="shared" si="197"/>
        <v>134918.63868442597</v>
      </c>
      <c r="J167" s="4">
        <f t="shared" si="198"/>
        <v>29907.867205713785</v>
      </c>
      <c r="K167" s="4">
        <f t="shared" si="166"/>
        <v>135039.94015378453</v>
      </c>
      <c r="L167" s="4">
        <f t="shared" si="167"/>
        <v>37812.000571165998</v>
      </c>
      <c r="M167" s="4">
        <f t="shared" si="168"/>
        <v>4404.1380432061833</v>
      </c>
      <c r="N167" s="11">
        <f t="shared" si="179"/>
        <v>6.2372457098123224E-3</v>
      </c>
      <c r="O167" s="11">
        <f t="shared" si="180"/>
        <v>1.0865208867818277E-2</v>
      </c>
      <c r="P167" s="11">
        <f t="shared" si="181"/>
        <v>7.6659648623218501E-3</v>
      </c>
      <c r="Q167" s="4">
        <f t="shared" si="182"/>
        <v>5813.1292054843079</v>
      </c>
      <c r="R167" s="4">
        <f t="shared" si="183"/>
        <v>17692.156580987699</v>
      </c>
      <c r="S167" s="4">
        <f t="shared" si="184"/>
        <v>4564.6628469023744</v>
      </c>
      <c r="T167" s="4">
        <f t="shared" si="199"/>
        <v>33.480903741140892</v>
      </c>
      <c r="U167" s="4">
        <f t="shared" si="200"/>
        <v>131.13204189948556</v>
      </c>
      <c r="V167" s="4">
        <f t="shared" si="201"/>
        <v>152.62415121431036</v>
      </c>
      <c r="W167" s="11">
        <f t="shared" si="185"/>
        <v>-1.219247815263802E-2</v>
      </c>
      <c r="X167" s="11">
        <f t="shared" si="186"/>
        <v>-1.3228699347321071E-2</v>
      </c>
      <c r="Y167" s="11">
        <f t="shared" si="187"/>
        <v>-1.2203590333800474E-2</v>
      </c>
      <c r="Z167" s="4">
        <f t="shared" si="213"/>
        <v>8117.3774398008009</v>
      </c>
      <c r="AA167" s="4">
        <f t="shared" si="202"/>
        <v>45649.344050021398</v>
      </c>
      <c r="AB167" s="4">
        <f t="shared" si="203"/>
        <v>8126.2616581061739</v>
      </c>
      <c r="AC167" s="12">
        <f t="shared" si="204"/>
        <v>1.7754577498272641</v>
      </c>
      <c r="AD167" s="12">
        <f t="shared" si="205"/>
        <v>3.8683570124727207</v>
      </c>
      <c r="AE167" s="12">
        <f t="shared" si="206"/>
        <v>1.8168470276627051</v>
      </c>
      <c r="AF167" s="11">
        <f t="shared" si="188"/>
        <v>-2.9039671966837322E-3</v>
      </c>
      <c r="AG167" s="11">
        <f t="shared" si="189"/>
        <v>2.0567434751257441E-3</v>
      </c>
      <c r="AH167" s="11">
        <f t="shared" si="190"/>
        <v>8.257041531207765E-4</v>
      </c>
      <c r="AI167" s="1">
        <f t="shared" si="169"/>
        <v>324265.95093358617</v>
      </c>
      <c r="AJ167" s="1">
        <f t="shared" si="170"/>
        <v>240838.14115094233</v>
      </c>
      <c r="AK167" s="1">
        <f t="shared" si="171"/>
        <v>55007.197464892051</v>
      </c>
      <c r="AL167" s="17">
        <f t="shared" si="241"/>
        <v>46.007459426281208</v>
      </c>
      <c r="AM167" s="17">
        <f t="shared" si="241"/>
        <v>16.967379849696645</v>
      </c>
      <c r="AN167" s="17">
        <f t="shared" si="241"/>
        <v>3.01574835055305</v>
      </c>
      <c r="AO167" s="7">
        <f t="shared" si="240"/>
        <v>5.9896377963854393E-3</v>
      </c>
      <c r="AP167" s="7">
        <f t="shared" si="240"/>
        <v>9.2235921059477897E-3</v>
      </c>
      <c r="AQ167" s="7">
        <f t="shared" si="240"/>
        <v>6.6764057194844909E-3</v>
      </c>
      <c r="AR167" s="1">
        <f t="shared" si="208"/>
        <v>173625.21783846628</v>
      </c>
      <c r="AS167" s="1">
        <f t="shared" si="209"/>
        <v>134918.63868442597</v>
      </c>
      <c r="AT167" s="1">
        <f t="shared" si="210"/>
        <v>29907.867205713785</v>
      </c>
      <c r="AU167" s="1">
        <f t="shared" si="172"/>
        <v>34725.043567693261</v>
      </c>
      <c r="AV167" s="1">
        <f t="shared" si="173"/>
        <v>26983.727736885194</v>
      </c>
      <c r="AW167" s="1">
        <f t="shared" si="174"/>
        <v>5981.5734411427575</v>
      </c>
      <c r="AX167" s="1">
        <f t="shared" si="222"/>
        <v>108031.95212302762</v>
      </c>
      <c r="AY167" s="1">
        <f t="shared" si="223"/>
        <v>30249.6004569328</v>
      </c>
      <c r="AZ167" s="1">
        <f t="shared" si="224"/>
        <v>3523.3104345649463</v>
      </c>
      <c r="BA167" s="1">
        <f t="shared" si="225"/>
        <v>11.590182315341487</v>
      </c>
      <c r="BB167" s="1">
        <f t="shared" si="226"/>
        <v>10.317238255336481</v>
      </c>
      <c r="BC167" s="1">
        <f t="shared" si="227"/>
        <v>8.1671562909976494</v>
      </c>
      <c r="BD167" s="1">
        <f t="shared" si="228"/>
        <v>5414.3069333761896</v>
      </c>
      <c r="BE167">
        <f t="shared" si="214"/>
        <v>0.21822387218499145</v>
      </c>
      <c r="BF167">
        <f t="shared" si="215"/>
        <v>0.3346263841173937</v>
      </c>
      <c r="BG167">
        <f t="shared" si="216"/>
        <v>2.453676962688749E-2</v>
      </c>
      <c r="BH167">
        <f t="shared" si="229"/>
        <v>0.27864665438250014</v>
      </c>
      <c r="BI167">
        <f t="shared" si="230"/>
        <v>4.7621658391411486E-3</v>
      </c>
      <c r="BJ167">
        <f t="shared" si="230"/>
        <v>1.1197481694748152E-2</v>
      </c>
      <c r="BK167">
        <f t="shared" si="230"/>
        <v>6.0205306372294847E-5</v>
      </c>
      <c r="BL167">
        <f t="shared" si="219"/>
        <v>826.83208120378447</v>
      </c>
      <c r="BM167">
        <f t="shared" si="220"/>
        <v>1510.7489869491997</v>
      </c>
      <c r="BN167">
        <f t="shared" si="221"/>
        <v>1.8006123080619083</v>
      </c>
      <c r="BO167">
        <f t="shared" si="192"/>
        <v>596.86511919048428</v>
      </c>
      <c r="BP167">
        <f t="shared" si="211"/>
        <v>197.80059123539331</v>
      </c>
      <c r="BQ167">
        <f t="shared" si="212"/>
        <v>18.061009564616075</v>
      </c>
      <c r="BR167" s="7">
        <f t="shared" si="237"/>
        <v>8.2599504520179945E-3</v>
      </c>
      <c r="BS167" s="7">
        <f t="shared" si="217"/>
        <v>5.0517320242921319E-2</v>
      </c>
      <c r="BT167" s="7">
        <f t="shared" si="218"/>
        <v>9.3657450999544579E-3</v>
      </c>
      <c r="BU167" s="8">
        <f>MAX((BU$3*climate!$I277+BU$4*climate!$I277^2+BU$5*climate!$I277^6)*(K167/K$66)^$BW$1,-99)</f>
        <v>-2.5242571493423478</v>
      </c>
      <c r="BV167" s="8">
        <f>MAX((BV$3*climate!$I277+BV$4*climate!$I277^2+BV$5*climate!$I277^6)*(L167/L$66)^$BW$1,-99)</f>
        <v>-2.9803563447208328</v>
      </c>
      <c r="BW167" s="8">
        <f>MAX((BW$3*climate!$I277+BW$4*climate!$I277^2+BW$5*climate!$I277^6)*(M167/M$66)^$BW$1,-99)</f>
        <v>-3.9566330748138427</v>
      </c>
      <c r="BX167" s="8">
        <f>MAX((BX$3*climate!$M277+BX$4*climate!$M277^2+BX$5*climate!$M277^6)*(K167/K$66)^$BW$1,-99)</f>
        <v>-2.5242637136811323</v>
      </c>
      <c r="BY167" s="8">
        <f>MAX((BY$3*climate!$M277+BY$4*climate!$M277^2+BY$5*climate!$M277^6)*(L167/L$66)^$BW$1,-99)</f>
        <v>-2.9803609321182667</v>
      </c>
      <c r="BZ167" s="8">
        <f>MAX((BZ$3*climate!$M277+BZ$4*climate!$M277^2+BZ$5*climate!$M277^6)*(M167/M$66)^$BW$1,-99)</f>
        <v>-3.9566374769205397</v>
      </c>
      <c r="CA167" s="8">
        <f t="shared" si="231"/>
        <v>1.2713923739492816E-2</v>
      </c>
      <c r="CB167" s="8">
        <f t="shared" si="232"/>
        <v>6.422733570920384E-4</v>
      </c>
      <c r="CC167" s="8">
        <f t="shared" si="233"/>
        <v>1.190753689643495E-4</v>
      </c>
      <c r="CD167" s="8">
        <f>MAX((CD$3*climate!$I277+CD$4*climate!$I277^2+CD$5*climate!$I277^6)*(K167/K$66)^$BW$1,-99)</f>
        <v>-2.8113261071692897</v>
      </c>
      <c r="CE167" s="8">
        <f>MAX((CE$3*climate!$I277+CE$4*climate!$I277^2+CE$5*climate!$I277^6)*(L167/L$66)^$BW$1,-99)</f>
        <v>-3.6645563909803083</v>
      </c>
      <c r="CF167" s="8">
        <f>MAX((CF$3*climate!$I277+CF$4*climate!$I277^2+CF$5*climate!$I277^6)*(M167/M$66)^$BW$1,-99)</f>
        <v>-5.1319435544548195</v>
      </c>
      <c r="CG167" s="8">
        <f>MAX((CG$3*climate!$M277+CG$4*climate!$M277^2+CG$5*climate!$M277^6)*(K167/K$66)^$BW$1,-99)</f>
        <v>-2.8113377129903911</v>
      </c>
      <c r="CH167" s="8">
        <f>MAX((CH$3*climate!$M277+CH$4*climate!$M277^2+CH$5*climate!$M277^6)*(L167/L$66)^$BW$1,-99)</f>
        <v>-3.6645665300864918</v>
      </c>
      <c r="CI167" s="8">
        <f>MAX((CI$3*climate!$M277+CI$4*climate!$M277^2+CI$5*climate!$M277^6)*(M167/M$66)^$BW$1,-99)</f>
        <v>-5.1319554232234941</v>
      </c>
      <c r="CJ167" s="8">
        <f t="shared" si="234"/>
        <v>1.2164306500584531E-3</v>
      </c>
      <c r="CK167" s="8">
        <f t="shared" si="235"/>
        <v>6.1450816702307836E-5</v>
      </c>
      <c r="CL167" s="8">
        <f t="shared" si="236"/>
        <v>1.1392779400219374E-5</v>
      </c>
    </row>
    <row r="168" spans="1:90">
      <c r="A168">
        <f t="shared" si="175"/>
        <v>2122</v>
      </c>
      <c r="B168" s="4">
        <f t="shared" si="193"/>
        <v>1285.7724576326871</v>
      </c>
      <c r="C168" s="4">
        <f t="shared" si="194"/>
        <v>3568.3665744028849</v>
      </c>
      <c r="D168" s="4">
        <f t="shared" si="195"/>
        <v>6791.7939267061447</v>
      </c>
      <c r="E168" s="11">
        <f t="shared" si="176"/>
        <v>3.1204520309314386E-5</v>
      </c>
      <c r="F168" s="11">
        <f t="shared" si="177"/>
        <v>6.2558184012871123E-5</v>
      </c>
      <c r="G168" s="11">
        <f t="shared" si="178"/>
        <v>1.3811778957817416E-4</v>
      </c>
      <c r="H168" s="4">
        <f t="shared" si="196"/>
        <v>174699.06323459223</v>
      </c>
      <c r="I168" s="4">
        <f t="shared" si="197"/>
        <v>136376.91299451224</v>
      </c>
      <c r="J168" s="4">
        <f t="shared" si="198"/>
        <v>30138.652496288032</v>
      </c>
      <c r="K168" s="4">
        <f t="shared" si="166"/>
        <v>135870.90172723189</v>
      </c>
      <c r="L168" s="4">
        <f t="shared" si="167"/>
        <v>38218.30245042382</v>
      </c>
      <c r="M168" s="4">
        <f t="shared" si="168"/>
        <v>4437.5098569730235</v>
      </c>
      <c r="N168" s="11">
        <f t="shared" si="179"/>
        <v>6.1534503977198618E-3</v>
      </c>
      <c r="O168" s="11">
        <f t="shared" si="180"/>
        <v>1.0745315590829918E-2</v>
      </c>
      <c r="P168" s="11">
        <f t="shared" si="181"/>
        <v>7.5773768758951032E-3</v>
      </c>
      <c r="Q168" s="4">
        <f t="shared" si="182"/>
        <v>5777.7677089889266</v>
      </c>
      <c r="R168" s="4">
        <f t="shared" si="183"/>
        <v>17646.809170987173</v>
      </c>
      <c r="S168" s="4">
        <f t="shared" si="184"/>
        <v>4543.7511285388482</v>
      </c>
      <c r="T168" s="4">
        <f t="shared" si="199"/>
        <v>33.072688553746453</v>
      </c>
      <c r="U168" s="4">
        <f t="shared" si="200"/>
        <v>129.39733554239695</v>
      </c>
      <c r="V168" s="4">
        <f t="shared" si="201"/>
        <v>150.7615885978469</v>
      </c>
      <c r="W168" s="11">
        <f t="shared" si="185"/>
        <v>-1.219247815263802E-2</v>
      </c>
      <c r="X168" s="11">
        <f t="shared" si="186"/>
        <v>-1.3228699347321071E-2</v>
      </c>
      <c r="Y168" s="11">
        <f t="shared" si="187"/>
        <v>-1.2203590333800474E-2</v>
      </c>
      <c r="Z168" s="4">
        <f t="shared" si="213"/>
        <v>8045.2530919832843</v>
      </c>
      <c r="AA168" s="4">
        <f t="shared" si="202"/>
        <v>45631.549224289804</v>
      </c>
      <c r="AB168" s="4">
        <f t="shared" si="203"/>
        <v>8096.4832625971412</v>
      </c>
      <c r="AC168" s="12">
        <f t="shared" si="204"/>
        <v>1.7703018787626679</v>
      </c>
      <c r="AD168" s="12">
        <f t="shared" si="205"/>
        <v>3.8763132305175807</v>
      </c>
      <c r="AE168" s="12">
        <f t="shared" si="206"/>
        <v>1.8183472057990313</v>
      </c>
      <c r="AF168" s="11">
        <f t="shared" si="188"/>
        <v>-2.9039671966837322E-3</v>
      </c>
      <c r="AG168" s="11">
        <f t="shared" si="189"/>
        <v>2.0567434751257441E-3</v>
      </c>
      <c r="AH168" s="11">
        <f t="shared" si="190"/>
        <v>8.257041531207765E-4</v>
      </c>
      <c r="AI168" s="1">
        <f t="shared" si="169"/>
        <v>326564.39940792084</v>
      </c>
      <c r="AJ168" s="1">
        <f t="shared" si="170"/>
        <v>243738.0547727333</v>
      </c>
      <c r="AK168" s="1">
        <f t="shared" si="171"/>
        <v>55488.051159545605</v>
      </c>
      <c r="AL168" s="17">
        <f t="shared" si="241"/>
        <v>46.280271763997582</v>
      </c>
      <c r="AM168" s="17">
        <f t="shared" si="241"/>
        <v>17.122315038628521</v>
      </c>
      <c r="AN168" s="17">
        <f t="shared" si="241"/>
        <v>3.0356813664938467</v>
      </c>
      <c r="AO168" s="7">
        <f t="shared" si="240"/>
        <v>5.9297414184215852E-3</v>
      </c>
      <c r="AP168" s="7">
        <f t="shared" si="240"/>
        <v>9.1313561848883115E-3</v>
      </c>
      <c r="AQ168" s="7">
        <f t="shared" si="240"/>
        <v>6.6096416622896462E-3</v>
      </c>
      <c r="AR168" s="1">
        <f t="shared" si="208"/>
        <v>174699.06323459223</v>
      </c>
      <c r="AS168" s="1">
        <f t="shared" si="209"/>
        <v>136376.91299451224</v>
      </c>
      <c r="AT168" s="1">
        <f t="shared" si="210"/>
        <v>30138.652496288032</v>
      </c>
      <c r="AU168" s="1">
        <f t="shared" si="172"/>
        <v>34939.81264691845</v>
      </c>
      <c r="AV168" s="1">
        <f t="shared" si="173"/>
        <v>27275.382598902448</v>
      </c>
      <c r="AW168" s="1">
        <f t="shared" si="174"/>
        <v>6027.7304992576064</v>
      </c>
      <c r="AX168" s="1">
        <f t="shared" si="222"/>
        <v>108696.72138178551</v>
      </c>
      <c r="AY168" s="1">
        <f t="shared" si="223"/>
        <v>30574.641960339057</v>
      </c>
      <c r="AZ168" s="1">
        <f t="shared" si="224"/>
        <v>3550.0078855784186</v>
      </c>
      <c r="BA168" s="1">
        <f t="shared" si="225"/>
        <v>11.596316910573327</v>
      </c>
      <c r="BB168" s="1">
        <f t="shared" si="226"/>
        <v>10.327926250277129</v>
      </c>
      <c r="BC168" s="1">
        <f t="shared" si="227"/>
        <v>8.1747051037566898</v>
      </c>
      <c r="BD168" s="1">
        <f t="shared" si="228"/>
        <v>5261.8921290758854</v>
      </c>
      <c r="BE168">
        <f t="shared" si="214"/>
        <v>0.21822387218499145</v>
      </c>
      <c r="BF168">
        <f t="shared" si="215"/>
        <v>0.3346263841173937</v>
      </c>
      <c r="BG168">
        <f t="shared" si="216"/>
        <v>2.453676962688749E-2</v>
      </c>
      <c r="BH168">
        <f t="shared" si="229"/>
        <v>0.27882357210304515</v>
      </c>
      <c r="BI168">
        <f t="shared" si="230"/>
        <v>4.7621658391411486E-3</v>
      </c>
      <c r="BJ168">
        <f t="shared" si="230"/>
        <v>1.1197481694748152E-2</v>
      </c>
      <c r="BK168">
        <f t="shared" si="230"/>
        <v>6.0205306372294847E-5</v>
      </c>
      <c r="BL168">
        <f t="shared" si="219"/>
        <v>831.94591106573455</v>
      </c>
      <c r="BM168">
        <f t="shared" si="220"/>
        <v>1527.0779868423122</v>
      </c>
      <c r="BN168">
        <f t="shared" si="221"/>
        <v>1.81450680718715</v>
      </c>
      <c r="BO168">
        <f t="shared" si="192"/>
        <v>601.79519550153555</v>
      </c>
      <c r="BP168">
        <f t="shared" si="211"/>
        <v>200.01649756898559</v>
      </c>
      <c r="BQ168">
        <f t="shared" si="212"/>
        <v>18.267318023924947</v>
      </c>
      <c r="BR168" s="7">
        <f t="shared" si="237"/>
        <v>8.1633651214667591E-3</v>
      </c>
      <c r="BS168" s="7">
        <f t="shared" si="217"/>
        <v>4.9045941983418759E-2</v>
      </c>
      <c r="BT168" s="7">
        <f t="shared" si="218"/>
        <v>9.0206167500508673E-3</v>
      </c>
      <c r="BU168" s="8">
        <f>MAX((BU$3*climate!$I278+BU$4*climate!$I278^2+BU$5*climate!$I278^6)*(K168/K$66)^$BW$1,-99)</f>
        <v>-2.6394680918864686</v>
      </c>
      <c r="BV168" s="8">
        <f>MAX((BV$3*climate!$I278+BV$4*climate!$I278^2+BV$5*climate!$I278^6)*(L168/L$66)^$BW$1,-99)</f>
        <v>-3.0554728268249072</v>
      </c>
      <c r="BW168" s="8">
        <f>MAX((BW$3*climate!$I278+BW$4*climate!$I278^2+BW$5*climate!$I278^6)*(M168/M$66)^$BW$1,-99)</f>
        <v>-4.0289020940006859</v>
      </c>
      <c r="BX168" s="8">
        <f>MAX((BX$3*climate!$M278+BX$4*climate!$M278^2+BX$5*climate!$M278^6)*(K168/K$66)^$BW$1,-99)</f>
        <v>-2.6394746739667583</v>
      </c>
      <c r="BY168" s="8">
        <f>MAX((BY$3*climate!$M278+BY$4*climate!$M278^2+BY$5*climate!$M278^6)*(L168/L$66)^$BW$1,-99)</f>
        <v>-3.0554774155735358</v>
      </c>
      <c r="BZ168" s="8">
        <f>MAX((BZ$3*climate!$M278+BZ$4*climate!$M278^2+BZ$5*climate!$M278^6)*(M168/M$66)^$BW$1,-99)</f>
        <v>-4.0289064956149634</v>
      </c>
      <c r="CA168" s="8">
        <f t="shared" si="231"/>
        <v>1.2825419838772801E-2</v>
      </c>
      <c r="CB168" s="8">
        <f t="shared" si="232"/>
        <v>6.2903479732543874E-4</v>
      </c>
      <c r="CC168" s="8">
        <f t="shared" si="233"/>
        <v>1.1569319702406861E-4</v>
      </c>
      <c r="CD168" s="8">
        <f>MAX((CD$3*climate!$I278+CD$4*climate!$I278^2+CD$5*climate!$I278^6)*(K168/K$66)^$BW$1,-99)</f>
        <v>-3.0205046064151788</v>
      </c>
      <c r="CE168" s="8">
        <f>MAX((CE$3*climate!$I278+CE$4*climate!$I278^2+CE$5*climate!$I278^6)*(L168/L$66)^$BW$1,-99)</f>
        <v>-3.8407536648901868</v>
      </c>
      <c r="CF168" s="8">
        <f>MAX((CF$3*climate!$I278+CF$4*climate!$I278^2+CF$5*climate!$I278^6)*(M168/M$66)^$BW$1,-99)</f>
        <v>-5.3399183716723879</v>
      </c>
      <c r="CG168" s="8">
        <f>MAX((CG$3*climate!$M278+CG$4*climate!$M278^2+CG$5*climate!$M278^6)*(K168/K$66)^$BW$1,-99)</f>
        <v>-3.0205165703609467</v>
      </c>
      <c r="CH168" s="8">
        <f>MAX((CH$3*climate!$M278+CH$4*climate!$M278^2+CH$5*climate!$M278^6)*(L168/L$66)^$BW$1,-99)</f>
        <v>-3.8407640697344441</v>
      </c>
      <c r="CI168" s="8">
        <f>MAX((CI$3*climate!$M278+CI$4*climate!$M278^2+CI$5*climate!$M278^6)*(M168/M$66)^$BW$1,-99)</f>
        <v>-5.3399305364984686</v>
      </c>
      <c r="CJ168" s="8">
        <f t="shared" si="234"/>
        <v>1.2439884176220827E-3</v>
      </c>
      <c r="CK168" s="8">
        <f t="shared" si="235"/>
        <v>6.1012583758737575E-5</v>
      </c>
      <c r="CL168" s="8">
        <f t="shared" si="236"/>
        <v>1.1221542756871032E-5</v>
      </c>
    </row>
    <row r="169" spans="1:90">
      <c r="A169">
        <f t="shared" si="175"/>
        <v>2123</v>
      </c>
      <c r="B169" s="4">
        <f t="shared" si="193"/>
        <v>1285.8105734498158</v>
      </c>
      <c r="C169" s="4">
        <f t="shared" si="194"/>
        <v>3568.5786434090323</v>
      </c>
      <c r="D169" s="4">
        <f t="shared" si="195"/>
        <v>6792.6850908923507</v>
      </c>
      <c r="E169" s="11">
        <f t="shared" si="176"/>
        <v>2.9644294293848666E-5</v>
      </c>
      <c r="F169" s="11">
        <f t="shared" si="177"/>
        <v>5.9430274812227565E-5</v>
      </c>
      <c r="G169" s="11">
        <f t="shared" si="178"/>
        <v>1.3121190009926544E-4</v>
      </c>
      <c r="H169" s="4">
        <f t="shared" si="196"/>
        <v>175764.83759282916</v>
      </c>
      <c r="I169" s="4">
        <f t="shared" si="197"/>
        <v>137834.36229175617</v>
      </c>
      <c r="J169" s="4">
        <f t="shared" si="198"/>
        <v>30368.372995381771</v>
      </c>
      <c r="K169" s="4">
        <f t="shared" si="166"/>
        <v>136695.74758687356</v>
      </c>
      <c r="L169" s="4">
        <f t="shared" si="167"/>
        <v>38624.442968723313</v>
      </c>
      <c r="M169" s="4">
        <f t="shared" si="168"/>
        <v>4470.7464852300836</v>
      </c>
      <c r="N169" s="11">
        <f t="shared" si="179"/>
        <v>6.070805810191704E-3</v>
      </c>
      <c r="O169" s="11">
        <f t="shared" si="180"/>
        <v>1.0626859181574799E-2</v>
      </c>
      <c r="P169" s="11">
        <f t="shared" si="181"/>
        <v>7.4899277586579771E-3</v>
      </c>
      <c r="Q169" s="4">
        <f t="shared" si="182"/>
        <v>5742.1406650891449</v>
      </c>
      <c r="R169" s="4">
        <f t="shared" si="183"/>
        <v>17599.460092628709</v>
      </c>
      <c r="S169" s="4">
        <f t="shared" si="184"/>
        <v>4522.5114312861515</v>
      </c>
      <c r="T169" s="4">
        <f t="shared" si="199"/>
        <v>32.669450521105894</v>
      </c>
      <c r="U169" s="4">
        <f t="shared" si="200"/>
        <v>127.68557709416216</v>
      </c>
      <c r="V169" s="4">
        <f t="shared" si="201"/>
        <v>148.9217559325258</v>
      </c>
      <c r="W169" s="11">
        <f t="shared" si="185"/>
        <v>-1.219247815263802E-2</v>
      </c>
      <c r="X169" s="11">
        <f t="shared" si="186"/>
        <v>-1.3228699347321071E-2</v>
      </c>
      <c r="Y169" s="11">
        <f t="shared" si="187"/>
        <v>-1.2203590333800474E-2</v>
      </c>
      <c r="Z169" s="4">
        <f t="shared" si="213"/>
        <v>7973.0924648906366</v>
      </c>
      <c r="AA169" s="4">
        <f t="shared" si="202"/>
        <v>45608.201175492919</v>
      </c>
      <c r="AB169" s="4">
        <f t="shared" si="203"/>
        <v>8066.046175868335</v>
      </c>
      <c r="AC169" s="12">
        <f t="shared" si="204"/>
        <v>1.7651609801785135</v>
      </c>
      <c r="AD169" s="12">
        <f t="shared" si="205"/>
        <v>3.8842858124619912</v>
      </c>
      <c r="AE169" s="12">
        <f t="shared" si="206"/>
        <v>1.8198486226386752</v>
      </c>
      <c r="AF169" s="11">
        <f t="shared" si="188"/>
        <v>-2.9039671966837322E-3</v>
      </c>
      <c r="AG169" s="11">
        <f t="shared" si="189"/>
        <v>2.0567434751257441E-3</v>
      </c>
      <c r="AH169" s="11">
        <f t="shared" si="190"/>
        <v>8.257041531207765E-4</v>
      </c>
      <c r="AI169" s="1">
        <f t="shared" si="169"/>
        <v>328847.7721140472</v>
      </c>
      <c r="AJ169" s="1">
        <f t="shared" si="170"/>
        <v>246639.63189436242</v>
      </c>
      <c r="AK169" s="1">
        <f t="shared" si="171"/>
        <v>55966.976542848657</v>
      </c>
      <c r="AL169" s="17">
        <f t="shared" si="241"/>
        <v>46.551957507889021</v>
      </c>
      <c r="AM169" s="17">
        <f t="shared" si="241"/>
        <v>17.277101496382834</v>
      </c>
      <c r="AN169" s="17">
        <f t="shared" si="241"/>
        <v>3.055545484866927</v>
      </c>
      <c r="AO169" s="7">
        <f t="shared" si="240"/>
        <v>5.870444004237369E-3</v>
      </c>
      <c r="AP169" s="7">
        <f t="shared" si="240"/>
        <v>9.0400426230394289E-3</v>
      </c>
      <c r="AQ169" s="7">
        <f t="shared" si="240"/>
        <v>6.5435452456667495E-3</v>
      </c>
      <c r="AR169" s="1">
        <f t="shared" si="208"/>
        <v>175764.83759282916</v>
      </c>
      <c r="AS169" s="1">
        <f t="shared" si="209"/>
        <v>137834.36229175617</v>
      </c>
      <c r="AT169" s="1">
        <f t="shared" si="210"/>
        <v>30368.372995381771</v>
      </c>
      <c r="AU169" s="1">
        <f t="shared" si="172"/>
        <v>35152.967518565834</v>
      </c>
      <c r="AV169" s="1">
        <f t="shared" si="173"/>
        <v>27566.872458351238</v>
      </c>
      <c r="AW169" s="1">
        <f t="shared" si="174"/>
        <v>6073.6745990763548</v>
      </c>
      <c r="AX169" s="1">
        <f t="shared" si="222"/>
        <v>109356.59806949884</v>
      </c>
      <c r="AY169" s="1">
        <f t="shared" si="223"/>
        <v>30899.554374978648</v>
      </c>
      <c r="AZ169" s="1">
        <f t="shared" si="224"/>
        <v>3576.5971881840669</v>
      </c>
      <c r="BA169" s="1">
        <f t="shared" si="225"/>
        <v>11.602369363283207</v>
      </c>
      <c r="BB169" s="1">
        <f t="shared" si="226"/>
        <v>10.338497041260119</v>
      </c>
      <c r="BC169" s="1">
        <f t="shared" si="227"/>
        <v>8.1821671212835394</v>
      </c>
      <c r="BD169" s="1">
        <f t="shared" si="228"/>
        <v>5113.6857899897495</v>
      </c>
      <c r="BE169">
        <f t="shared" si="214"/>
        <v>0.21822387218499145</v>
      </c>
      <c r="BF169">
        <f t="shared" si="215"/>
        <v>0.3346263841173937</v>
      </c>
      <c r="BG169">
        <f t="shared" si="216"/>
        <v>2.453676962688749E-2</v>
      </c>
      <c r="BH169">
        <f t="shared" si="229"/>
        <v>0.27899892070791565</v>
      </c>
      <c r="BI169">
        <f t="shared" si="230"/>
        <v>4.7621658391411486E-3</v>
      </c>
      <c r="BJ169">
        <f t="shared" si="230"/>
        <v>1.1197481694748152E-2</v>
      </c>
      <c r="BK169">
        <f t="shared" si="230"/>
        <v>6.0205306372294847E-5</v>
      </c>
      <c r="BL169">
        <f t="shared" si="219"/>
        <v>837.021305306763</v>
      </c>
      <c r="BM169">
        <f t="shared" si="220"/>
        <v>1543.3977486692247</v>
      </c>
      <c r="BN169">
        <f t="shared" si="221"/>
        <v>1.8283372002150848</v>
      </c>
      <c r="BO169">
        <f t="shared" si="192"/>
        <v>606.70786941075903</v>
      </c>
      <c r="BP169">
        <f t="shared" si="211"/>
        <v>202.25754610818078</v>
      </c>
      <c r="BQ169">
        <f t="shared" si="212"/>
        <v>18.476010572822112</v>
      </c>
      <c r="BR169" s="7">
        <f t="shared" si="237"/>
        <v>8.0680718902887971E-3</v>
      </c>
      <c r="BS169" s="7">
        <f t="shared" si="217"/>
        <v>4.7617419401377432E-2</v>
      </c>
      <c r="BT169" s="7">
        <f t="shared" si="218"/>
        <v>8.6890147091594205E-3</v>
      </c>
      <c r="BU169" s="8">
        <f>MAX((BU$3*climate!$I279+BU$4*climate!$I279^2+BU$5*climate!$I279^6)*(K169/K$66)^$BW$1,-99)</f>
        <v>-2.7549423299861195</v>
      </c>
      <c r="BV169" s="8">
        <f>MAX((BV$3*climate!$I279+BV$4*climate!$I279^2+BV$5*climate!$I279^6)*(L169/L$66)^$BW$1,-99)</f>
        <v>-3.1305492625967912</v>
      </c>
      <c r="BW169" s="8">
        <f>MAX((BW$3*climate!$I279+BW$4*climate!$I279^2+BW$5*climate!$I279^6)*(M169/M$66)^$BW$1,-99)</f>
        <v>-4.1011585222791087</v>
      </c>
      <c r="BX169" s="8">
        <f>MAX((BX$3*climate!$M279+BX$4*climate!$M279^2+BX$5*climate!$M279^6)*(K169/K$66)^$BW$1,-99)</f>
        <v>-2.7549489288196987</v>
      </c>
      <c r="BY169" s="8">
        <f>MAX((BY$3*climate!$M279+BY$4*climate!$M279^2+BY$5*climate!$M279^6)*(L169/L$66)^$BW$1,-99)</f>
        <v>-3.1305538521746037</v>
      </c>
      <c r="BZ169" s="8">
        <f>MAX((BZ$3*climate!$M279+BZ$4*climate!$M279^2+BZ$5*climate!$M279^6)*(M169/M$66)^$BW$1,-99)</f>
        <v>-4.1011629229968047</v>
      </c>
      <c r="CA169" s="8">
        <f t="shared" si="231"/>
        <v>1.2934855487763419E-2</v>
      </c>
      <c r="CB169" s="8">
        <f t="shared" si="232"/>
        <v>6.1592443865703919E-4</v>
      </c>
      <c r="CC169" s="8">
        <f t="shared" si="233"/>
        <v>1.123911495940278E-4</v>
      </c>
      <c r="CD169" s="8">
        <f>MAX((CD$3*climate!$I279+CD$4*climate!$I279^2+CD$5*climate!$I279^6)*(K169/K$66)^$BW$1,-99)</f>
        <v>-3.2360746910623215</v>
      </c>
      <c r="CE169" s="8">
        <f>MAX((CE$3*climate!$I279+CE$4*climate!$I279^2+CE$5*climate!$I279^6)*(L169/L$66)^$BW$1,-99)</f>
        <v>-4.0215385383879498</v>
      </c>
      <c r="CF169" s="8">
        <f>MAX((CF$3*climate!$I279+CF$4*climate!$I279^2+CF$5*climate!$I279^6)*(M169/M$66)^$BW$1,-99)</f>
        <v>-5.5531369381208551</v>
      </c>
      <c r="CG169" s="8">
        <f>MAX((CG$3*climate!$M279+CG$4*climate!$M279^2+CG$5*climate!$M279^6)*(K169/K$66)^$BW$1,-99)</f>
        <v>-3.2360870161486006</v>
      </c>
      <c r="CH169" s="8">
        <f>MAX((CH$3*climate!$M279+CH$4*climate!$M279^2+CH$5*climate!$M279^6)*(L169/L$66)^$BW$1,-99)</f>
        <v>-4.0215492107530704</v>
      </c>
      <c r="CI169" s="8">
        <f>MAX((CI$3*climate!$M279+CI$4*climate!$M279^2+CI$5*climate!$M279^6)*(M169/M$66)^$BW$1,-99)</f>
        <v>-5.553149401288338</v>
      </c>
      <c r="CJ169" s="8">
        <f t="shared" si="234"/>
        <v>1.2713719653573102E-3</v>
      </c>
      <c r="CK169" s="8">
        <f t="shared" si="235"/>
        <v>6.0539452089572542E-5</v>
      </c>
      <c r="CL169" s="8">
        <f t="shared" si="236"/>
        <v>1.1046969707802591E-5</v>
      </c>
    </row>
    <row r="170" spans="1:90">
      <c r="A170">
        <f t="shared" si="175"/>
        <v>2124</v>
      </c>
      <c r="B170" s="4">
        <f t="shared" si="193"/>
        <v>1285.846784549509</v>
      </c>
      <c r="C170" s="4">
        <f t="shared" si="194"/>
        <v>3568.7801209380259</v>
      </c>
      <c r="D170" s="4">
        <f t="shared" si="195"/>
        <v>6793.5318079540248</v>
      </c>
      <c r="E170" s="11">
        <f t="shared" si="176"/>
        <v>2.8162079579156232E-5</v>
      </c>
      <c r="F170" s="11">
        <f t="shared" si="177"/>
        <v>5.6458761071616184E-5</v>
      </c>
      <c r="G170" s="11">
        <f t="shared" si="178"/>
        <v>1.2465130509430215E-4</v>
      </c>
      <c r="H170" s="4">
        <f t="shared" si="196"/>
        <v>176822.52586397284</v>
      </c>
      <c r="I170" s="4">
        <f t="shared" si="197"/>
        <v>139290.84093589932</v>
      </c>
      <c r="J170" s="4">
        <f t="shared" si="198"/>
        <v>30597.02188094454</v>
      </c>
      <c r="K170" s="4">
        <f t="shared" si="166"/>
        <v>137514.45972307023</v>
      </c>
      <c r="L170" s="4">
        <f t="shared" si="167"/>
        <v>39030.379069497787</v>
      </c>
      <c r="M170" s="4">
        <f t="shared" si="168"/>
        <v>4503.8461209706611</v>
      </c>
      <c r="N170" s="11">
        <f t="shared" si="179"/>
        <v>5.9893021593546703E-3</v>
      </c>
      <c r="O170" s="11">
        <f t="shared" si="180"/>
        <v>1.050982407961687E-2</v>
      </c>
      <c r="P170" s="11">
        <f t="shared" si="181"/>
        <v>7.4036038164830842E-3</v>
      </c>
      <c r="Q170" s="4">
        <f t="shared" si="182"/>
        <v>5706.2625350775616</v>
      </c>
      <c r="R170" s="4">
        <f t="shared" si="183"/>
        <v>17550.153283961619</v>
      </c>
      <c r="S170" s="4">
        <f t="shared" si="184"/>
        <v>4500.9558060940462</v>
      </c>
      <c r="T170" s="4">
        <f t="shared" si="199"/>
        <v>32.271128959368625</v>
      </c>
      <c r="U170" s="4">
        <f t="shared" si="200"/>
        <v>125.9964629837943</v>
      </c>
      <c r="V170" s="4">
        <f t="shared" si="201"/>
        <v>147.10437583133503</v>
      </c>
      <c r="W170" s="11">
        <f t="shared" si="185"/>
        <v>-1.219247815263802E-2</v>
      </c>
      <c r="X170" s="11">
        <f t="shared" si="186"/>
        <v>-1.3228699347321071E-2</v>
      </c>
      <c r="Y170" s="11">
        <f t="shared" si="187"/>
        <v>-1.2203590333800474E-2</v>
      </c>
      <c r="Z170" s="4">
        <f t="shared" si="213"/>
        <v>7900.9177153195087</v>
      </c>
      <c r="AA170" s="4">
        <f t="shared" si="202"/>
        <v>45579.380099862559</v>
      </c>
      <c r="AB170" s="4">
        <f t="shared" si="203"/>
        <v>8034.9705976342138</v>
      </c>
      <c r="AC170" s="12">
        <f t="shared" si="204"/>
        <v>1.7600350105952089</v>
      </c>
      <c r="AD170" s="12">
        <f t="shared" si="205"/>
        <v>3.8922747919622958</v>
      </c>
      <c r="AE170" s="12">
        <f t="shared" si="206"/>
        <v>1.8213512792044391</v>
      </c>
      <c r="AF170" s="11">
        <f t="shared" si="188"/>
        <v>-2.9039671966837322E-3</v>
      </c>
      <c r="AG170" s="11">
        <f t="shared" si="189"/>
        <v>2.0567434751257441E-3</v>
      </c>
      <c r="AH170" s="11">
        <f t="shared" si="190"/>
        <v>8.257041531207765E-4</v>
      </c>
      <c r="AI170" s="1">
        <f t="shared" si="169"/>
        <v>331115.96242120833</v>
      </c>
      <c r="AJ170" s="1">
        <f t="shared" si="170"/>
        <v>249542.5411632774</v>
      </c>
      <c r="AK170" s="1">
        <f t="shared" si="171"/>
        <v>56443.953487640145</v>
      </c>
      <c r="AL170" s="17">
        <f t="shared" si="241"/>
        <v>46.822505361128343</v>
      </c>
      <c r="AM170" s="17">
        <f t="shared" si="241"/>
        <v>17.431725372973411</v>
      </c>
      <c r="AN170" s="17">
        <f t="shared" si="241"/>
        <v>3.0753396439960423</v>
      </c>
      <c r="AO170" s="7">
        <f t="shared" ref="AO170:AQ185" si="242">AO$5*AO169</f>
        <v>5.8117395641949952E-3</v>
      </c>
      <c r="AP170" s="7">
        <f t="shared" si="242"/>
        <v>8.9496421968090351E-3</v>
      </c>
      <c r="AQ170" s="7">
        <f t="shared" si="242"/>
        <v>6.4781097932100819E-3</v>
      </c>
      <c r="AR170" s="1">
        <f t="shared" si="208"/>
        <v>176822.52586397284</v>
      </c>
      <c r="AS170" s="1">
        <f t="shared" si="209"/>
        <v>139290.84093589932</v>
      </c>
      <c r="AT170" s="1">
        <f t="shared" si="210"/>
        <v>30597.02188094454</v>
      </c>
      <c r="AU170" s="1">
        <f t="shared" si="172"/>
        <v>35364.505172794568</v>
      </c>
      <c r="AV170" s="1">
        <f t="shared" si="173"/>
        <v>27858.168187179865</v>
      </c>
      <c r="AW170" s="1">
        <f t="shared" si="174"/>
        <v>6119.4043761889079</v>
      </c>
      <c r="AX170" s="1">
        <f t="shared" si="222"/>
        <v>110011.5677784562</v>
      </c>
      <c r="AY170" s="1">
        <f t="shared" si="223"/>
        <v>31224.303255598232</v>
      </c>
      <c r="AZ170" s="1">
        <f t="shared" si="224"/>
        <v>3603.0768967765293</v>
      </c>
      <c r="BA170" s="1">
        <f t="shared" si="225"/>
        <v>11.608340800867786</v>
      </c>
      <c r="BB170" s="1">
        <f t="shared" si="226"/>
        <v>10.34895202107303</v>
      </c>
      <c r="BC170" s="1">
        <f t="shared" si="227"/>
        <v>8.1895434529506907</v>
      </c>
      <c r="BD170" s="1">
        <f t="shared" si="228"/>
        <v>4969.5760669068686</v>
      </c>
      <c r="BE170">
        <f t="shared" si="214"/>
        <v>0.21822387218499145</v>
      </c>
      <c r="BF170">
        <f t="shared" si="215"/>
        <v>0.3346263841173937</v>
      </c>
      <c r="BG170">
        <f t="shared" si="216"/>
        <v>2.453676962688749E-2</v>
      </c>
      <c r="BH170">
        <f t="shared" si="229"/>
        <v>0.27917271071707345</v>
      </c>
      <c r="BI170">
        <f t="shared" si="230"/>
        <v>4.7621658391411486E-3</v>
      </c>
      <c r="BJ170">
        <f t="shared" si="230"/>
        <v>1.1197481694748152E-2</v>
      </c>
      <c r="BK170">
        <f t="shared" si="230"/>
        <v>6.0205306372294847E-5</v>
      </c>
      <c r="BL170">
        <f t="shared" si="219"/>
        <v>842.05819226006372</v>
      </c>
      <c r="BM170">
        <f t="shared" si="220"/>
        <v>1559.7066416258092</v>
      </c>
      <c r="BN170">
        <f t="shared" si="221"/>
        <v>1.8421030764220752</v>
      </c>
      <c r="BO170">
        <f t="shared" si="192"/>
        <v>611.60283211756894</v>
      </c>
      <c r="BP170">
        <f t="shared" si="211"/>
        <v>204.52402091002369</v>
      </c>
      <c r="BQ170">
        <f t="shared" si="212"/>
        <v>18.687114483844422</v>
      </c>
      <c r="BR170" s="7">
        <f t="shared" si="237"/>
        <v>7.9740534198748936E-3</v>
      </c>
      <c r="BS170" s="7">
        <f t="shared" si="217"/>
        <v>4.6230504273181969E-2</v>
      </c>
      <c r="BT170" s="7">
        <f t="shared" si="218"/>
        <v>8.3703708306305975E-3</v>
      </c>
      <c r="BU170" s="8">
        <f>MAX((BU$3*climate!$I280+BU$4*climate!$I280^2+BU$5*climate!$I280^6)*(K170/K$66)^$BW$1,-99)</f>
        <v>-2.8706503642601739</v>
      </c>
      <c r="BV170" s="8">
        <f>MAX((BV$3*climate!$I280+BV$4*climate!$I280^2+BV$5*climate!$I280^6)*(L170/L$66)^$BW$1,-99)</f>
        <v>-3.2055688404053355</v>
      </c>
      <c r="BW170" s="8">
        <f>MAX((BW$3*climate!$I280+BW$4*climate!$I280^2+BW$5*climate!$I280^6)*(M170/M$66)^$BW$1,-99)</f>
        <v>-4.1733866654519911</v>
      </c>
      <c r="BX170" s="8">
        <f>MAX((BX$3*climate!$M280+BX$4*climate!$M280^2+BX$5*climate!$M280^6)*(K170/K$66)^$BW$1,-99)</f>
        <v>-2.8706569788878822</v>
      </c>
      <c r="BY170" s="8">
        <f>MAX((BY$3*climate!$M280+BY$4*climate!$M280^2+BY$5*climate!$M280^6)*(L170/L$66)^$BW$1,-99)</f>
        <v>-3.2055734303096579</v>
      </c>
      <c r="BZ170" s="8">
        <f>MAX((BZ$3*climate!$M280+BZ$4*climate!$M280^2+BZ$5*climate!$M280^6)*(M170/M$66)^$BW$1,-99)</f>
        <v>-4.1733910648841723</v>
      </c>
      <c r="CA170" s="8">
        <f t="shared" si="231"/>
        <v>1.3042247017324956E-2</v>
      </c>
      <c r="CB170" s="8">
        <f t="shared" si="232"/>
        <v>6.0294965646633613E-4</v>
      </c>
      <c r="CC170" s="8">
        <f t="shared" si="233"/>
        <v>1.0916844399969572E-4</v>
      </c>
      <c r="CD170" s="8">
        <f>MAX((CD$3*climate!$I280+CD$4*climate!$I280^2+CD$5*climate!$I280^6)*(K170/K$66)^$BW$1,-99)</f>
        <v>-3.4580662107110811</v>
      </c>
      <c r="CE170" s="8">
        <f>MAX((CE$3*climate!$I280+CE$4*climate!$I280^2+CE$5*climate!$I280^6)*(L170/L$66)^$BW$1,-99)</f>
        <v>-4.2069195783956461</v>
      </c>
      <c r="CF170" s="8">
        <f>MAX((CF$3*climate!$I280+CF$4*climate!$I280^2+CF$5*climate!$I280^6)*(M170/M$66)^$BW$1,-99)</f>
        <v>-5.7716140671575129</v>
      </c>
      <c r="CG170" s="8">
        <f>MAX((CG$3*climate!$M280+CG$4*climate!$M280^2+CG$5*climate!$M280^6)*(K170/K$66)^$BW$1,-99)</f>
        <v>-3.458078899830705</v>
      </c>
      <c r="CH170" s="8">
        <f>MAX((CH$3*climate!$M280+CH$4*climate!$M280^2+CH$5*climate!$M280^6)*(L170/L$66)^$BW$1,-99)</f>
        <v>-4.2069305199707534</v>
      </c>
      <c r="CI170" s="8">
        <f>MAX((CI$3*climate!$M280+CI$4*climate!$M280^2+CI$5*climate!$M280^6)*(M170/M$66)^$BW$1,-99)</f>
        <v>-5.7716268308493301</v>
      </c>
      <c r="CJ170" s="8">
        <f t="shared" si="234"/>
        <v>1.2985626070516842E-3</v>
      </c>
      <c r="CK170" s="8">
        <f t="shared" si="235"/>
        <v>6.00332041542972E-5</v>
      </c>
      <c r="CL170" s="8">
        <f t="shared" si="236"/>
        <v>1.086945056781304E-5</v>
      </c>
    </row>
    <row r="171" spans="1:90">
      <c r="A171">
        <f t="shared" si="175"/>
        <v>2125</v>
      </c>
      <c r="B171" s="4">
        <f t="shared" si="193"/>
        <v>1285.8811860630085</v>
      </c>
      <c r="C171" s="4">
        <f t="shared" si="194"/>
        <v>3568.9715353969832</v>
      </c>
      <c r="D171" s="4">
        <f t="shared" si="195"/>
        <v>6794.3362894297825</v>
      </c>
      <c r="E171" s="11">
        <f t="shared" si="176"/>
        <v>2.6753975600198419E-5</v>
      </c>
      <c r="F171" s="11">
        <f t="shared" si="177"/>
        <v>5.3635823018035373E-5</v>
      </c>
      <c r="G171" s="11">
        <f t="shared" si="178"/>
        <v>1.1841873983958704E-4</v>
      </c>
      <c r="H171" s="4">
        <f t="shared" si="196"/>
        <v>177872.11637635255</v>
      </c>
      <c r="I171" s="4">
        <f t="shared" si="197"/>
        <v>140746.20570494627</v>
      </c>
      <c r="J171" s="4">
        <f t="shared" si="198"/>
        <v>30824.592642579966</v>
      </c>
      <c r="K171" s="4">
        <f t="shared" si="166"/>
        <v>138327.02298176152</v>
      </c>
      <c r="L171" s="4">
        <f t="shared" si="167"/>
        <v>39436.068432888416</v>
      </c>
      <c r="M171" s="4">
        <f t="shared" si="168"/>
        <v>4536.8070300751815</v>
      </c>
      <c r="N171" s="11">
        <f t="shared" si="179"/>
        <v>5.9089295796794783E-3</v>
      </c>
      <c r="O171" s="11">
        <f t="shared" si="180"/>
        <v>1.039419480574999E-2</v>
      </c>
      <c r="P171" s="11">
        <f t="shared" si="181"/>
        <v>7.3183914856791432E-3</v>
      </c>
      <c r="Q171" s="4">
        <f t="shared" si="182"/>
        <v>5670.1475473974697</v>
      </c>
      <c r="R171" s="4">
        <f t="shared" si="183"/>
        <v>17498.932638562263</v>
      </c>
      <c r="S171" s="4">
        <f t="shared" si="184"/>
        <v>4479.0961047922665</v>
      </c>
      <c r="T171" s="4">
        <f t="shared" si="199"/>
        <v>31.877663924570559</v>
      </c>
      <c r="U171" s="4">
        <f t="shared" si="200"/>
        <v>124.32969365615583</v>
      </c>
      <c r="V171" s="4">
        <f t="shared" si="201"/>
        <v>145.30917429237999</v>
      </c>
      <c r="W171" s="11">
        <f t="shared" si="185"/>
        <v>-1.219247815263802E-2</v>
      </c>
      <c r="X171" s="11">
        <f t="shared" si="186"/>
        <v>-1.3228699347321071E-2</v>
      </c>
      <c r="Y171" s="11">
        <f t="shared" si="187"/>
        <v>-1.2203590333800474E-2</v>
      </c>
      <c r="Z171" s="4">
        <f t="shared" si="213"/>
        <v>7828.7504351594698</v>
      </c>
      <c r="AA171" s="4">
        <f t="shared" si="202"/>
        <v>45545.166946421064</v>
      </c>
      <c r="AB171" s="4">
        <f t="shared" si="203"/>
        <v>8003.2764412259321</v>
      </c>
      <c r="AC171" s="12">
        <f t="shared" si="204"/>
        <v>1.7549239266594256</v>
      </c>
      <c r="AD171" s="12">
        <f t="shared" si="205"/>
        <v>3.9002802027440606</v>
      </c>
      <c r="AE171" s="12">
        <f t="shared" si="206"/>
        <v>1.8228551765199701</v>
      </c>
      <c r="AF171" s="11">
        <f t="shared" si="188"/>
        <v>-2.9039671966837322E-3</v>
      </c>
      <c r="AG171" s="11">
        <f t="shared" si="189"/>
        <v>2.0567434751257441E-3</v>
      </c>
      <c r="AH171" s="11">
        <f t="shared" si="190"/>
        <v>8.257041531207765E-4</v>
      </c>
      <c r="AI171" s="1">
        <f t="shared" si="169"/>
        <v>333368.87135188206</v>
      </c>
      <c r="AJ171" s="1">
        <f t="shared" si="170"/>
        <v>252446.45523412953</v>
      </c>
      <c r="AK171" s="1">
        <f t="shared" si="171"/>
        <v>56918.962515065039</v>
      </c>
      <c r="AL171" s="17">
        <f t="shared" si="241"/>
        <v>47.091904365961327</v>
      </c>
      <c r="AM171" s="17">
        <f t="shared" si="241"/>
        <v>17.586173000884948</v>
      </c>
      <c r="AN171" s="17">
        <f t="shared" si="241"/>
        <v>3.0950628079826079</v>
      </c>
      <c r="AO171" s="7">
        <f t="shared" si="242"/>
        <v>5.7536221685530456E-3</v>
      </c>
      <c r="AP171" s="7">
        <f t="shared" si="242"/>
        <v>8.8601457748409447E-3</v>
      </c>
      <c r="AQ171" s="7">
        <f t="shared" si="242"/>
        <v>6.4133286952779813E-3</v>
      </c>
      <c r="AR171" s="1">
        <f t="shared" si="208"/>
        <v>177872.11637635255</v>
      </c>
      <c r="AS171" s="1">
        <f t="shared" si="209"/>
        <v>140746.20570494627</v>
      </c>
      <c r="AT171" s="1">
        <f t="shared" si="210"/>
        <v>30824.592642579966</v>
      </c>
      <c r="AU171" s="1">
        <f t="shared" si="172"/>
        <v>35574.423275270514</v>
      </c>
      <c r="AV171" s="1">
        <f t="shared" si="173"/>
        <v>28149.241140989256</v>
      </c>
      <c r="AW171" s="1">
        <f t="shared" si="174"/>
        <v>6164.9185285159938</v>
      </c>
      <c r="AX171" s="1">
        <f t="shared" si="222"/>
        <v>110661.61838540924</v>
      </c>
      <c r="AY171" s="1">
        <f t="shared" si="223"/>
        <v>31548.854746310735</v>
      </c>
      <c r="AZ171" s="1">
        <f t="shared" si="224"/>
        <v>3629.4456240601457</v>
      </c>
      <c r="BA171" s="1">
        <f t="shared" si="225"/>
        <v>11.614232341190714</v>
      </c>
      <c r="BB171" s="1">
        <f t="shared" si="226"/>
        <v>10.359292567669014</v>
      </c>
      <c r="BC171" s="1">
        <f t="shared" si="227"/>
        <v>8.1968351949513227</v>
      </c>
      <c r="BD171" s="1">
        <f t="shared" si="228"/>
        <v>4829.4538289496313</v>
      </c>
      <c r="BE171">
        <f t="shared" si="214"/>
        <v>0.21822387218499145</v>
      </c>
      <c r="BF171">
        <f t="shared" si="215"/>
        <v>0.3346263841173937</v>
      </c>
      <c r="BG171">
        <f t="shared" si="216"/>
        <v>2.453676962688749E-2</v>
      </c>
      <c r="BH171">
        <f t="shared" si="229"/>
        <v>0.27934495284080807</v>
      </c>
      <c r="BI171">
        <f t="shared" si="230"/>
        <v>4.7621658391411486E-3</v>
      </c>
      <c r="BJ171">
        <f t="shared" si="230"/>
        <v>1.1197481694748152E-2</v>
      </c>
      <c r="BK171">
        <f t="shared" si="230"/>
        <v>6.0205306372294847E-5</v>
      </c>
      <c r="BL171">
        <f t="shared" si="219"/>
        <v>847.05651634320498</v>
      </c>
      <c r="BM171">
        <f t="shared" si="220"/>
        <v>1576.0030619863937</v>
      </c>
      <c r="BN171">
        <f t="shared" si="221"/>
        <v>1.8558040438477126</v>
      </c>
      <c r="BO171">
        <f t="shared" si="192"/>
        <v>616.4797857726212</v>
      </c>
      <c r="BP171">
        <f t="shared" si="211"/>
        <v>206.81620927504349</v>
      </c>
      <c r="BQ171">
        <f t="shared" si="212"/>
        <v>18.90065735122305</v>
      </c>
      <c r="BR171" s="7">
        <f t="shared" si="237"/>
        <v>7.8812926646327774E-3</v>
      </c>
      <c r="BS171" s="7">
        <f t="shared" si="217"/>
        <v>4.4883984731244629E-2</v>
      </c>
      <c r="BT171" s="7">
        <f t="shared" si="218"/>
        <v>8.0641426469691014E-3</v>
      </c>
      <c r="BU171" s="8">
        <f>MAX((BU$3*climate!$I281+BU$4*climate!$I281^2+BU$5*climate!$I281^6)*(K171/K$66)^$BW$1,-99)</f>
        <v>-2.986562993956575</v>
      </c>
      <c r="BV171" s="8">
        <f>MAX((BV$3*climate!$I281+BV$4*climate!$I281^2+BV$5*climate!$I281^6)*(L171/L$66)^$BW$1,-99)</f>
        <v>-3.2805150158990415</v>
      </c>
      <c r="BW171" s="8">
        <f>MAX((BW$3*climate!$I281+BW$4*climate!$I281^2+BW$5*climate!$I281^6)*(M171/M$66)^$BW$1,-99)</f>
        <v>-4.2455710476689701</v>
      </c>
      <c r="BX171" s="8">
        <f>MAX((BX$3*climate!$M281+BX$4*climate!$M281^2+BX$5*climate!$M281^6)*(K171/K$66)^$BW$1,-99)</f>
        <v>-2.9865696234477719</v>
      </c>
      <c r="BY171" s="8">
        <f>MAX((BY$3*climate!$M281+BY$4*climate!$M281^2+BY$5*climate!$M281^6)*(L171/L$66)^$BW$1,-99)</f>
        <v>-3.280519605646055</v>
      </c>
      <c r="BZ171" s="8">
        <f>MAX((BZ$3*climate!$M281+BZ$4*climate!$M281^2+BZ$5*climate!$M281^6)*(M171/M$66)^$BW$1,-99)</f>
        <v>-4.2455754454415571</v>
      </c>
      <c r="CA171" s="8">
        <f t="shared" si="231"/>
        <v>1.3147611782188939E-2</v>
      </c>
      <c r="CB171" s="8">
        <f t="shared" si="232"/>
        <v>5.9011720648410035E-4</v>
      </c>
      <c r="CC171" s="8">
        <f t="shared" si="233"/>
        <v>1.0602421687854325E-4</v>
      </c>
      <c r="CD171" s="8">
        <f>MAX((CD$3*climate!$I281+CD$4*climate!$I281^2+CD$5*climate!$I281^6)*(K171/K$66)^$BW$1,-99)</f>
        <v>-3.6865043269643341</v>
      </c>
      <c r="CE171" s="8">
        <f>MAX((CE$3*climate!$I281+CE$4*climate!$I281^2+CE$5*climate!$I281^6)*(L171/L$66)^$BW$1,-99)</f>
        <v>-4.396901892731532</v>
      </c>
      <c r="CF171" s="8">
        <f>MAX((CF$3*climate!$I281+CF$4*climate!$I281^2+CF$5*climate!$I281^6)*(M171/M$66)^$BW$1,-99)</f>
        <v>-5.9953606990064987</v>
      </c>
      <c r="CG171" s="8">
        <f>MAX((CG$3*climate!$M281+CG$4*climate!$M281^2+CG$5*climate!$M281^6)*(K171/K$66)^$BW$1,-99)</f>
        <v>-3.6865173828862656</v>
      </c>
      <c r="CH171" s="8">
        <f>MAX((CH$3*climate!$M281+CH$4*climate!$M281^2+CH$5*climate!$M281^6)*(L171/L$66)^$BW$1,-99)</f>
        <v>-4.3969131051117953</v>
      </c>
      <c r="CI171" s="8">
        <f>MAX((CI$3*climate!$M281+CI$4*climate!$M281^2+CI$5*climate!$M281^6)*(M171/M$66)^$BW$1,-99)</f>
        <v>-5.9953737653037962</v>
      </c>
      <c r="CJ171" s="8">
        <f t="shared" si="234"/>
        <v>1.3255420504846591E-3</v>
      </c>
      <c r="CK171" s="8">
        <f t="shared" si="235"/>
        <v>5.9495609154576138E-5</v>
      </c>
      <c r="CL171" s="8">
        <f t="shared" si="236"/>
        <v>1.068936017966421E-5</v>
      </c>
    </row>
    <row r="172" spans="1:90">
      <c r="A172">
        <f t="shared" si="175"/>
        <v>2126</v>
      </c>
      <c r="B172" s="4">
        <f t="shared" si="193"/>
        <v>1285.9138683751914</v>
      </c>
      <c r="C172" s="4">
        <f t="shared" si="194"/>
        <v>3569.153388886331</v>
      </c>
      <c r="D172" s="4">
        <f t="shared" si="195"/>
        <v>6795.1006373341506</v>
      </c>
      <c r="E172" s="11">
        <f t="shared" si="176"/>
        <v>2.5416276820188498E-5</v>
      </c>
      <c r="F172" s="11">
        <f t="shared" si="177"/>
        <v>5.09540318671336E-5</v>
      </c>
      <c r="G172" s="11">
        <f t="shared" si="178"/>
        <v>1.1249780284760769E-4</v>
      </c>
      <c r="H172" s="4">
        <f t="shared" si="196"/>
        <v>178913.60076556131</v>
      </c>
      <c r="I172" s="4">
        <f t="shared" si="197"/>
        <v>142200.31581191279</v>
      </c>
      <c r="J172" s="4">
        <f t="shared" si="198"/>
        <v>31051.079079621453</v>
      </c>
      <c r="K172" s="4">
        <f t="shared" si="166"/>
        <v>139133.42500273872</v>
      </c>
      <c r="L172" s="4">
        <f t="shared" si="167"/>
        <v>39841.469479764499</v>
      </c>
      <c r="M172" s="4">
        <f t="shared" si="168"/>
        <v>4569.6275503291718</v>
      </c>
      <c r="N172" s="11">
        <f t="shared" si="179"/>
        <v>5.8296781322584312E-3</v>
      </c>
      <c r="O172" s="11">
        <f t="shared" si="180"/>
        <v>1.0279955963814924E-2</v>
      </c>
      <c r="P172" s="11">
        <f t="shared" si="181"/>
        <v>7.2342773312636943E-3</v>
      </c>
      <c r="Q172" s="4">
        <f t="shared" si="182"/>
        <v>5633.8096952815085</v>
      </c>
      <c r="R172" s="4">
        <f t="shared" si="183"/>
        <v>17445.841979754354</v>
      </c>
      <c r="S172" s="4">
        <f t="shared" si="184"/>
        <v>4456.9439810614067</v>
      </c>
      <c r="T172" s="4">
        <f t="shared" si="199"/>
        <v>31.488996203613095</v>
      </c>
      <c r="U172" s="4">
        <f t="shared" si="200"/>
        <v>122.68497351883401</v>
      </c>
      <c r="V172" s="4">
        <f t="shared" si="201"/>
        <v>143.53588065757299</v>
      </c>
      <c r="W172" s="11">
        <f t="shared" si="185"/>
        <v>-1.219247815263802E-2</v>
      </c>
      <c r="X172" s="11">
        <f t="shared" si="186"/>
        <v>-1.3228699347321071E-2</v>
      </c>
      <c r="Y172" s="11">
        <f t="shared" si="187"/>
        <v>-1.2203590333800474E-2</v>
      </c>
      <c r="Z172" s="4">
        <f t="shared" si="213"/>
        <v>7756.6116541709007</v>
      </c>
      <c r="AA172" s="4">
        <f t="shared" si="202"/>
        <v>45505.643351787839</v>
      </c>
      <c r="AB172" s="4">
        <f t="shared" si="203"/>
        <v>7970.9833339310189</v>
      </c>
      <c r="AC172" s="12">
        <f t="shared" si="204"/>
        <v>1.7498276851437313</v>
      </c>
      <c r="AD172" s="12">
        <f t="shared" si="205"/>
        <v>3.9083020786022167</v>
      </c>
      <c r="AE172" s="12">
        <f t="shared" si="206"/>
        <v>1.8243603156097603</v>
      </c>
      <c r="AF172" s="11">
        <f t="shared" si="188"/>
        <v>-2.9039671966837322E-3</v>
      </c>
      <c r="AG172" s="11">
        <f t="shared" si="189"/>
        <v>2.0567434751257441E-3</v>
      </c>
      <c r="AH172" s="11">
        <f t="shared" si="190"/>
        <v>8.257041531207765E-4</v>
      </c>
      <c r="AI172" s="1">
        <f t="shared" si="169"/>
        <v>335606.40749196435</v>
      </c>
      <c r="AJ172" s="1">
        <f t="shared" si="170"/>
        <v>255351.05085170586</v>
      </c>
      <c r="AK172" s="1">
        <f t="shared" si="171"/>
        <v>57391.984792074531</v>
      </c>
      <c r="AL172" s="17">
        <f t="shared" si="241"/>
        <v>47.360143900631506</v>
      </c>
      <c r="AM172" s="17">
        <f t="shared" si="241"/>
        <v>17.740430896730267</v>
      </c>
      <c r="AN172" s="17">
        <f t="shared" si="241"/>
        <v>3.1147139665515291</v>
      </c>
      <c r="AO172" s="7">
        <f t="shared" si="242"/>
        <v>5.696085946867515E-3</v>
      </c>
      <c r="AP172" s="7">
        <f t="shared" si="242"/>
        <v>8.7715443170925354E-3</v>
      </c>
      <c r="AQ172" s="7">
        <f t="shared" si="242"/>
        <v>6.3491954083252011E-3</v>
      </c>
      <c r="AR172" s="1">
        <f t="shared" si="208"/>
        <v>178913.60076556131</v>
      </c>
      <c r="AS172" s="1">
        <f t="shared" si="209"/>
        <v>142200.31581191279</v>
      </c>
      <c r="AT172" s="1">
        <f t="shared" si="210"/>
        <v>31051.079079621453</v>
      </c>
      <c r="AU172" s="1">
        <f t="shared" si="172"/>
        <v>35782.720153112263</v>
      </c>
      <c r="AV172" s="1">
        <f t="shared" si="173"/>
        <v>28440.063162382561</v>
      </c>
      <c r="AW172" s="1">
        <f t="shared" si="174"/>
        <v>6210.2158159242908</v>
      </c>
      <c r="AX172" s="1">
        <f t="shared" si="222"/>
        <v>111306.74000219096</v>
      </c>
      <c r="AY172" s="1">
        <f t="shared" si="223"/>
        <v>31873.175583811597</v>
      </c>
      <c r="AZ172" s="1">
        <f t="shared" si="224"/>
        <v>3655.7020402633384</v>
      </c>
      <c r="BA172" s="1">
        <f t="shared" si="225"/>
        <v>11.620045092502826</v>
      </c>
      <c r="BB172" s="1">
        <f t="shared" si="226"/>
        <v>10.369520044236349</v>
      </c>
      <c r="BC172" s="1">
        <f t="shared" si="227"/>
        <v>8.2040434304189507</v>
      </c>
      <c r="BD172" s="1">
        <f t="shared" si="228"/>
        <v>4693.212614057029</v>
      </c>
      <c r="BE172">
        <f t="shared" si="214"/>
        <v>0.21822387218499145</v>
      </c>
      <c r="BF172">
        <f t="shared" si="215"/>
        <v>0.3346263841173937</v>
      </c>
      <c r="BG172">
        <f t="shared" si="216"/>
        <v>2.453676962688749E-2</v>
      </c>
      <c r="BH172">
        <f t="shared" si="229"/>
        <v>0.27951565796198463</v>
      </c>
      <c r="BI172">
        <f t="shared" si="230"/>
        <v>4.7621658391411486E-3</v>
      </c>
      <c r="BJ172">
        <f t="shared" si="230"/>
        <v>1.1197481694748152E-2</v>
      </c>
      <c r="BK172">
        <f t="shared" si="230"/>
        <v>6.0205306372294847E-5</v>
      </c>
      <c r="BL172">
        <f t="shared" si="219"/>
        <v>852.01623772349365</v>
      </c>
      <c r="BM172">
        <f t="shared" si="220"/>
        <v>1592.2854332912996</v>
      </c>
      <c r="BN172">
        <f t="shared" si="221"/>
        <v>1.8694397291789646</v>
      </c>
      <c r="BO172">
        <f t="shared" si="192"/>
        <v>621.33844338612539</v>
      </c>
      <c r="BP172">
        <f t="shared" si="211"/>
        <v>209.13440178237732</v>
      </c>
      <c r="BQ172">
        <f t="shared" si="212"/>
        <v>19.116667094251657</v>
      </c>
      <c r="BR172" s="7">
        <f t="shared" si="237"/>
        <v>7.7897728599467531E-3</v>
      </c>
      <c r="BS172" s="7">
        <f t="shared" si="217"/>
        <v>4.3576684205091872E-2</v>
      </c>
      <c r="BT172" s="7">
        <f t="shared" si="218"/>
        <v>7.7698121200984417E-3</v>
      </c>
      <c r="BU172" s="8">
        <f>MAX((BU$3*climate!$I282+BU$4*climate!$I282^2+BU$5*climate!$I282^6)*(K172/K$66)^$BW$1,-99)</f>
        <v>-3.1026513297329785</v>
      </c>
      <c r="BV172" s="8">
        <f>MAX((BV$3*climate!$I282+BV$4*climate!$I282^2+BV$5*climate!$I282^6)*(L172/L$66)^$BW$1,-99)</f>
        <v>-3.3553715170373599</v>
      </c>
      <c r="BW172" s="8">
        <f>MAX((BW$3*climate!$I282+BW$4*climate!$I282^2+BW$5*climate!$I282^6)*(M172/M$66)^$BW$1,-99)</f>
        <v>-4.3176964169515051</v>
      </c>
      <c r="BX172" s="8">
        <f>MAX((BX$3*climate!$M282+BX$4*climate!$M282^2+BX$5*climate!$M282^6)*(K172/K$66)^$BW$1,-99)</f>
        <v>-3.1026579731849999</v>
      </c>
      <c r="BY172" s="8">
        <f>MAX((BY$3*climate!$M282+BY$4*climate!$M282^2+BY$5*climate!$M282^6)*(L172/L$66)^$BW$1,-99)</f>
        <v>-3.3553761061616445</v>
      </c>
      <c r="BZ172" s="8">
        <f>MAX((BZ$3*climate!$M282+BZ$4*climate!$M282^2+BZ$5*climate!$M282^6)*(M172/M$66)^$BW$1,-99)</f>
        <v>-4.3177008127049135</v>
      </c>
      <c r="CA172" s="8">
        <f t="shared" si="231"/>
        <v>1.3250968093588699E-2</v>
      </c>
      <c r="CB172" s="8">
        <f t="shared" si="232"/>
        <v>5.7743325202606302E-4</v>
      </c>
      <c r="CC172" s="8">
        <f t="shared" si="233"/>
        <v>1.0295753249660322E-4</v>
      </c>
      <c r="CD172" s="8">
        <f>MAX((CD$3*climate!$I282+CD$4*climate!$I282^2+CD$5*climate!$I282^6)*(K172/K$66)^$BW$1,-99)</f>
        <v>-3.9214094658777769</v>
      </c>
      <c r="CE172" s="8">
        <f>MAX((CE$3*climate!$I282+CE$4*climate!$I282^2+CE$5*climate!$I282^6)*(L172/L$66)^$BW$1,-99)</f>
        <v>-4.5914871127248817</v>
      </c>
      <c r="CF172" s="8">
        <f>MAX((CF$3*climate!$I282+CF$4*climate!$I282^2+CF$5*climate!$I282^6)*(M172/M$66)^$BW$1,-99)</f>
        <v>-6.2243838699999516</v>
      </c>
      <c r="CG172" s="8">
        <f>MAX((CG$3*climate!$M282+CG$4*climate!$M282^2+CG$5*climate!$M282^6)*(K172/K$66)^$BW$1,-99)</f>
        <v>-3.9214228912464351</v>
      </c>
      <c r="CH172" s="8">
        <f>MAX((CH$3*climate!$M282+CH$4*climate!$M282^2+CH$5*climate!$M282^6)*(L172/L$66)^$BW$1,-99)</f>
        <v>-4.5914985974113751</v>
      </c>
      <c r="CI172" s="8">
        <f>MAX((CI$3*climate!$M282+CI$4*climate!$M282^2+CI$5*climate!$M282^6)*(M172/M$66)^$BW$1,-99)</f>
        <v>-6.2243972408815553</v>
      </c>
      <c r="CJ172" s="8">
        <f t="shared" si="234"/>
        <v>1.3522924239387642E-3</v>
      </c>
      <c r="CK172" s="8">
        <f t="shared" si="235"/>
        <v>5.8928419910917746E-5</v>
      </c>
      <c r="CL172" s="8">
        <f t="shared" si="236"/>
        <v>1.050705806543671E-5</v>
      </c>
    </row>
    <row r="173" spans="1:90">
      <c r="A173">
        <f t="shared" si="175"/>
        <v>2127</v>
      </c>
      <c r="B173" s="4">
        <f t="shared" si="193"/>
        <v>1285.9449173608948</v>
      </c>
      <c r="C173" s="4">
        <f t="shared" si="194"/>
        <v>3569.3261585040709</v>
      </c>
      <c r="D173" s="4">
        <f t="shared" si="195"/>
        <v>6795.8268495313869</v>
      </c>
      <c r="E173" s="11">
        <f t="shared" si="176"/>
        <v>2.4145462979179073E-5</v>
      </c>
      <c r="F173" s="11">
        <f t="shared" si="177"/>
        <v>4.8406330273776918E-5</v>
      </c>
      <c r="G173" s="11">
        <f t="shared" si="178"/>
        <v>1.068729127052273E-4</v>
      </c>
      <c r="H173" s="4">
        <f t="shared" si="196"/>
        <v>179946.97390301077</v>
      </c>
      <c r="I173" s="4">
        <f t="shared" si="197"/>
        <v>143653.03291925104</v>
      </c>
      <c r="J173" s="4">
        <f t="shared" si="198"/>
        <v>31276.475299012956</v>
      </c>
      <c r="K173" s="4">
        <f t="shared" si="166"/>
        <v>139933.6561571474</v>
      </c>
      <c r="L173" s="4">
        <f t="shared" si="167"/>
        <v>40246.541375041226</v>
      </c>
      <c r="M173" s="4">
        <f t="shared" si="168"/>
        <v>4602.3060904163058</v>
      </c>
      <c r="N173" s="11">
        <f t="shared" si="179"/>
        <v>5.7515378090702285E-3</v>
      </c>
      <c r="O173" s="11">
        <f t="shared" si="180"/>
        <v>1.0167092242480358E-2</v>
      </c>
      <c r="P173" s="11">
        <f t="shared" si="181"/>
        <v>7.151248045320413E-3</v>
      </c>
      <c r="Q173" s="4">
        <f t="shared" si="182"/>
        <v>5597.2627346475774</v>
      </c>
      <c r="R173" s="4">
        <f t="shared" si="183"/>
        <v>17390.925035611577</v>
      </c>
      <c r="S173" s="4">
        <f t="shared" si="184"/>
        <v>4434.5108914398697</v>
      </c>
      <c r="T173" s="4">
        <f t="shared" si="199"/>
        <v>31.105067305352041</v>
      </c>
      <c r="U173" s="4">
        <f t="shared" si="200"/>
        <v>121.06201088971932</v>
      </c>
      <c r="V173" s="4">
        <f t="shared" si="201"/>
        <v>141.7842275718267</v>
      </c>
      <c r="W173" s="11">
        <f t="shared" si="185"/>
        <v>-1.219247815263802E-2</v>
      </c>
      <c r="X173" s="11">
        <f t="shared" si="186"/>
        <v>-1.3228699347321071E-2</v>
      </c>
      <c r="Y173" s="11">
        <f t="shared" si="187"/>
        <v>-1.2203590333800474E-2</v>
      </c>
      <c r="Z173" s="4">
        <f t="shared" si="213"/>
        <v>7684.5218431327567</v>
      </c>
      <c r="AA173" s="4">
        <f t="shared" si="202"/>
        <v>45460.89157617624</v>
      </c>
      <c r="AB173" s="4">
        <f t="shared" si="203"/>
        <v>7938.1106174023853</v>
      </c>
      <c r="AC173" s="12">
        <f t="shared" si="204"/>
        <v>1.7447462429462248</v>
      </c>
      <c r="AD173" s="12">
        <f t="shared" si="205"/>
        <v>3.9163404534012023</v>
      </c>
      <c r="AE173" s="12">
        <f t="shared" si="206"/>
        <v>1.825866697499148</v>
      </c>
      <c r="AF173" s="11">
        <f t="shared" si="188"/>
        <v>-2.9039671966837322E-3</v>
      </c>
      <c r="AG173" s="11">
        <f t="shared" si="189"/>
        <v>2.0567434751257441E-3</v>
      </c>
      <c r="AH173" s="11">
        <f t="shared" si="190"/>
        <v>8.257041531207765E-4</v>
      </c>
      <c r="AI173" s="1">
        <f t="shared" si="169"/>
        <v>337828.4868958802</v>
      </c>
      <c r="AJ173" s="1">
        <f t="shared" si="170"/>
        <v>258256.00892891781</v>
      </c>
      <c r="AK173" s="1">
        <f t="shared" si="171"/>
        <v>57863.00212879137</v>
      </c>
      <c r="AL173" s="17">
        <f t="shared" si="241"/>
        <v>47.627213676244374</v>
      </c>
      <c r="AM173" s="17">
        <f t="shared" si="241"/>
        <v>17.894485762787106</v>
      </c>
      <c r="AN173" s="17">
        <f t="shared" si="241"/>
        <v>3.1342921348900572</v>
      </c>
      <c r="AO173" s="7">
        <f t="shared" si="242"/>
        <v>5.6391250873988399E-3</v>
      </c>
      <c r="AP173" s="7">
        <f t="shared" si="242"/>
        <v>8.6838288739216098E-3</v>
      </c>
      <c r="AQ173" s="7">
        <f t="shared" si="242"/>
        <v>6.2857034542419489E-3</v>
      </c>
      <c r="AR173" s="1">
        <f t="shared" si="208"/>
        <v>179946.97390301077</v>
      </c>
      <c r="AS173" s="1">
        <f t="shared" si="209"/>
        <v>143653.03291925104</v>
      </c>
      <c r="AT173" s="1">
        <f t="shared" si="210"/>
        <v>31276.475299012956</v>
      </c>
      <c r="AU173" s="1">
        <f t="shared" si="172"/>
        <v>35989.394780602153</v>
      </c>
      <c r="AV173" s="1">
        <f t="shared" si="173"/>
        <v>28730.606583850211</v>
      </c>
      <c r="AW173" s="1">
        <f t="shared" si="174"/>
        <v>6255.2950598025918</v>
      </c>
      <c r="AX173" s="1">
        <f t="shared" si="222"/>
        <v>111946.9249257179</v>
      </c>
      <c r="AY173" s="1">
        <f t="shared" si="223"/>
        <v>32197.233100032983</v>
      </c>
      <c r="AZ173" s="1">
        <f t="shared" si="224"/>
        <v>3681.8448723330443</v>
      </c>
      <c r="BA173" s="1">
        <f t="shared" si="225"/>
        <v>11.625780153366639</v>
      </c>
      <c r="BB173" s="1">
        <f t="shared" si="226"/>
        <v>10.379635799270025</v>
      </c>
      <c r="BC173" s="1">
        <f t="shared" si="227"/>
        <v>8.2111692295456251</v>
      </c>
      <c r="BD173" s="1">
        <f t="shared" si="228"/>
        <v>4560.7485791321478</v>
      </c>
      <c r="BE173">
        <f t="shared" si="214"/>
        <v>0.21822387218499145</v>
      </c>
      <c r="BF173">
        <f t="shared" si="215"/>
        <v>0.3346263841173937</v>
      </c>
      <c r="BG173">
        <f t="shared" si="216"/>
        <v>2.453676962688749E-2</v>
      </c>
      <c r="BH173">
        <f t="shared" si="229"/>
        <v>0.27968483711928033</v>
      </c>
      <c r="BI173">
        <f t="shared" si="230"/>
        <v>4.7621658391411486E-3</v>
      </c>
      <c r="BJ173">
        <f t="shared" si="230"/>
        <v>1.1197481694748152E-2</v>
      </c>
      <c r="BK173">
        <f t="shared" si="230"/>
        <v>6.0205306372294847E-5</v>
      </c>
      <c r="BL173">
        <f t="shared" si="219"/>
        <v>856.93733197774168</v>
      </c>
      <c r="BM173">
        <f t="shared" si="220"/>
        <v>1608.5522065083671</v>
      </c>
      <c r="BN173">
        <f t="shared" si="221"/>
        <v>1.8830097776225871</v>
      </c>
      <c r="BO173">
        <f t="shared" si="192"/>
        <v>626.17852872925619</v>
      </c>
      <c r="BP173">
        <f t="shared" si="211"/>
        <v>211.47889232536309</v>
      </c>
      <c r="BQ173">
        <f t="shared" si="212"/>
        <v>19.335171960706301</v>
      </c>
      <c r="BR173" s="7">
        <f t="shared" si="237"/>
        <v>7.6994775108751856E-3</v>
      </c>
      <c r="BS173" s="7">
        <f t="shared" si="217"/>
        <v>4.2307460393293077E-2</v>
      </c>
      <c r="BT173" s="7">
        <f t="shared" si="218"/>
        <v>7.4868844570382988E-3</v>
      </c>
      <c r="BU173" s="8">
        <f>MAX((BU$3*climate!$I283+BU$4*climate!$I283^2+BU$5*climate!$I283^6)*(K173/K$66)^$BW$1,-99)</f>
        <v>-3.2188868057238267</v>
      </c>
      <c r="BV173" s="8">
        <f>MAX((BV$3*climate!$I283+BV$4*climate!$I283^2+BV$5*climate!$I283^6)*(L173/L$66)^$BW$1,-99)</f>
        <v>-3.4301223486790402</v>
      </c>
      <c r="BW173" s="8">
        <f>MAX((BW$3*climate!$I283+BW$4*climate!$I283^2+BW$5*climate!$I283^6)*(M173/M$66)^$BW$1,-99)</f>
        <v>-4.3897477503190245</v>
      </c>
      <c r="BX173" s="8">
        <f>MAX((BX$3*climate!$M283+BX$4*climate!$M283^2+BX$5*climate!$M283^6)*(K173/K$66)^$BW$1,-99)</f>
        <v>-3.2188934622614385</v>
      </c>
      <c r="BY173" s="8">
        <f>MAX((BY$3*climate!$M283+BY$4*climate!$M283^2+BY$5*climate!$M283^6)*(L173/L$66)^$BW$1,-99)</f>
        <v>-3.4301269367330947</v>
      </c>
      <c r="BZ173" s="8">
        <f>MAX((BZ$3*climate!$M283+BZ$4*climate!$M283^2+BZ$5*climate!$M283^6)*(M173/M$66)^$BW$1,-99)</f>
        <v>-4.3897521437078009</v>
      </c>
      <c r="CA173" s="8">
        <f t="shared" si="231"/>
        <v>1.3352335154538108E-2</v>
      </c>
      <c r="CB173" s="8">
        <f t="shared" si="232"/>
        <v>5.6490339070859575E-4</v>
      </c>
      <c r="CC173" s="8">
        <f t="shared" si="233"/>
        <v>9.9967390533677432E-5</v>
      </c>
      <c r="CD173" s="8">
        <f>MAX((CD$3*climate!$I283+CD$4*climate!$I283^2+CD$5*climate!$I283^6)*(K173/K$66)^$BW$1,-99)</f>
        <v>-4.1627972778694708</v>
      </c>
      <c r="CE173" s="8">
        <f>MAX((CE$3*climate!$I283+CE$4*climate!$I283^2+CE$5*climate!$I283^6)*(L173/L$66)^$BW$1,-99)</f>
        <v>-4.7906733813097997</v>
      </c>
      <c r="CF173" s="8">
        <f>MAX((CF$3*climate!$I283+CF$4*climate!$I283^2+CF$5*climate!$I283^6)*(M173/M$66)^$BW$1,-99)</f>
        <v>-6.4586866880364493</v>
      </c>
      <c r="CG173" s="8">
        <f>MAX((CG$3*climate!$M283+CG$4*climate!$M283^2+CG$5*climate!$M283^6)*(K173/K$66)^$BW$1,-99)</f>
        <v>-4.1628110752041509</v>
      </c>
      <c r="CH173" s="8">
        <f>MAX((CH$3*climate!$M283+CH$4*climate!$M283^2+CH$5*climate!$M283^6)*(L173/L$66)^$BW$1,-99)</f>
        <v>-4.7906851397094226</v>
      </c>
      <c r="CI173" s="8">
        <f>MAX((CI$3*climate!$M283+CI$4*climate!$M283^2+CI$5*climate!$M283^6)*(M173/M$66)^$BW$1,-99)</f>
        <v>-6.458700365378399</v>
      </c>
      <c r="CJ173" s="8">
        <f t="shared" si="234"/>
        <v>1.3787962908418459E-3</v>
      </c>
      <c r="CK173" s="8">
        <f t="shared" si="235"/>
        <v>5.8333369465210798E-5</v>
      </c>
      <c r="CL173" s="8">
        <f t="shared" si="236"/>
        <v>1.0322888519325874E-5</v>
      </c>
    </row>
    <row r="174" spans="1:90">
      <c r="A174">
        <f t="shared" si="175"/>
        <v>2128</v>
      </c>
      <c r="B174" s="4">
        <f t="shared" si="193"/>
        <v>1285.9744146095204</v>
      </c>
      <c r="C174" s="4">
        <f t="shared" si="194"/>
        <v>3569.49029758591</v>
      </c>
      <c r="D174" s="4">
        <f t="shared" si="195"/>
        <v>6796.5168248505533</v>
      </c>
      <c r="E174" s="11">
        <f t="shared" si="176"/>
        <v>2.2938189830220119E-5</v>
      </c>
      <c r="F174" s="11">
        <f t="shared" si="177"/>
        <v>4.598601376008807E-5</v>
      </c>
      <c r="G174" s="11">
        <f t="shared" si="178"/>
        <v>1.0152926706996594E-4</v>
      </c>
      <c r="H174" s="4">
        <f t="shared" si="196"/>
        <v>180972.23382344426</v>
      </c>
      <c r="I174" s="4">
        <f t="shared" si="197"/>
        <v>145104.22115100967</v>
      </c>
      <c r="J174" s="4">
        <f t="shared" si="198"/>
        <v>31500.775712999613</v>
      </c>
      <c r="K174" s="4">
        <f t="shared" si="166"/>
        <v>140727.70948432561</v>
      </c>
      <c r="L174" s="4">
        <f t="shared" si="167"/>
        <v>40651.24403031588</v>
      </c>
      <c r="M174" s="4">
        <f t="shared" si="168"/>
        <v>4634.8411288884399</v>
      </c>
      <c r="N174" s="11">
        <f t="shared" si="179"/>
        <v>5.674498537267425E-3</v>
      </c>
      <c r="O174" s="11">
        <f t="shared" si="180"/>
        <v>1.005558841698706E-2</v>
      </c>
      <c r="P174" s="11">
        <f t="shared" si="181"/>
        <v>7.0692904454756622E-3</v>
      </c>
      <c r="Q174" s="4">
        <f t="shared" si="182"/>
        <v>5560.5201822472127</v>
      </c>
      <c r="R174" s="4">
        <f t="shared" si="183"/>
        <v>17334.225414745652</v>
      </c>
      <c r="S174" s="4">
        <f t="shared" si="184"/>
        <v>4411.8080963668863</v>
      </c>
      <c r="T174" s="4">
        <f t="shared" si="199"/>
        <v>30.7258194517952</v>
      </c>
      <c r="U174" s="4">
        <f t="shared" si="200"/>
        <v>119.46051794527712</v>
      </c>
      <c r="V174" s="4">
        <f t="shared" si="201"/>
        <v>140.05395094274579</v>
      </c>
      <c r="W174" s="11">
        <f t="shared" si="185"/>
        <v>-1.219247815263802E-2</v>
      </c>
      <c r="X174" s="11">
        <f t="shared" si="186"/>
        <v>-1.3228699347321071E-2</v>
      </c>
      <c r="Y174" s="11">
        <f t="shared" si="187"/>
        <v>-1.2203590333800474E-2</v>
      </c>
      <c r="Z174" s="4">
        <f t="shared" si="213"/>
        <v>7612.5009173459775</v>
      </c>
      <c r="AA174" s="4">
        <f t="shared" si="202"/>
        <v>45410.994440615308</v>
      </c>
      <c r="AB174" s="4">
        <f t="shared" si="203"/>
        <v>7904.6773481367691</v>
      </c>
      <c r="AC174" s="12">
        <f t="shared" si="204"/>
        <v>1.7396795570901717</v>
      </c>
      <c r="AD174" s="12">
        <f t="shared" si="205"/>
        <v>3.9243953610751063</v>
      </c>
      <c r="AE174" s="12">
        <f t="shared" si="206"/>
        <v>1.827374323214318</v>
      </c>
      <c r="AF174" s="11">
        <f t="shared" si="188"/>
        <v>-2.9039671966837322E-3</v>
      </c>
      <c r="AG174" s="11">
        <f t="shared" si="189"/>
        <v>2.0567434751257441E-3</v>
      </c>
      <c r="AH174" s="11">
        <f t="shared" si="190"/>
        <v>8.257041531207765E-4</v>
      </c>
      <c r="AI174" s="1">
        <f t="shared" si="169"/>
        <v>340035.03298689431</v>
      </c>
      <c r="AJ174" s="1">
        <f t="shared" si="170"/>
        <v>261161.01461987622</v>
      </c>
      <c r="AK174" s="1">
        <f t="shared" si="171"/>
        <v>58331.996975714828</v>
      </c>
      <c r="AL174" s="17">
        <f t="shared" si="241"/>
        <v>47.893103733574144</v>
      </c>
      <c r="AM174" s="17">
        <f t="shared" si="241"/>
        <v>18.048324488416466</v>
      </c>
      <c r="AN174" s="17">
        <f t="shared" si="241"/>
        <v>3.1537963534799505</v>
      </c>
      <c r="AO174" s="7">
        <f t="shared" si="242"/>
        <v>5.5827338365248514E-3</v>
      </c>
      <c r="AP174" s="7">
        <f t="shared" si="242"/>
        <v>8.5969905851823944E-3</v>
      </c>
      <c r="AQ174" s="7">
        <f t="shared" si="242"/>
        <v>6.2228464196995292E-3</v>
      </c>
      <c r="AR174" s="1">
        <f t="shared" si="208"/>
        <v>180972.23382344426</v>
      </c>
      <c r="AS174" s="1">
        <f t="shared" si="209"/>
        <v>145104.22115100967</v>
      </c>
      <c r="AT174" s="1">
        <f t="shared" si="210"/>
        <v>31500.775712999613</v>
      </c>
      <c r="AU174" s="1">
        <f t="shared" si="172"/>
        <v>36194.446764688852</v>
      </c>
      <c r="AV174" s="1">
        <f t="shared" si="173"/>
        <v>29020.844230201936</v>
      </c>
      <c r="AW174" s="1">
        <f t="shared" si="174"/>
        <v>6300.1551425999232</v>
      </c>
      <c r="AX174" s="1">
        <f t="shared" si="222"/>
        <v>112582.16758746047</v>
      </c>
      <c r="AY174" s="1">
        <f t="shared" si="223"/>
        <v>32520.9952242527</v>
      </c>
      <c r="AZ174" s="1">
        <f t="shared" si="224"/>
        <v>3707.8729031107514</v>
      </c>
      <c r="BA174" s="1">
        <f t="shared" si="225"/>
        <v>11.631438612585201</v>
      </c>
      <c r="BB174" s="1">
        <f t="shared" si="226"/>
        <v>10.389641166645276</v>
      </c>
      <c r="BC174" s="1">
        <f t="shared" si="227"/>
        <v>8.2182136496988232</v>
      </c>
      <c r="BD174" s="1">
        <f t="shared" si="228"/>
        <v>4431.9604499778397</v>
      </c>
      <c r="BE174">
        <f t="shared" si="214"/>
        <v>0.21822387218499145</v>
      </c>
      <c r="BF174">
        <f t="shared" si="215"/>
        <v>0.3346263841173937</v>
      </c>
      <c r="BG174">
        <f t="shared" si="216"/>
        <v>2.453676962688749E-2</v>
      </c>
      <c r="BH174">
        <f t="shared" si="229"/>
        <v>0.27985250149136276</v>
      </c>
      <c r="BI174">
        <f t="shared" si="230"/>
        <v>4.7621658391411486E-3</v>
      </c>
      <c r="BJ174">
        <f t="shared" si="230"/>
        <v>1.1197481694748152E-2</v>
      </c>
      <c r="BK174">
        <f t="shared" si="230"/>
        <v>6.0205306372294847E-5</v>
      </c>
      <c r="BL174">
        <f t="shared" si="219"/>
        <v>861.81978974707056</v>
      </c>
      <c r="BM174">
        <f t="shared" si="220"/>
        <v>1624.8018601691183</v>
      </c>
      <c r="BN174">
        <f t="shared" si="221"/>
        <v>1.8965138527660863</v>
      </c>
      <c r="BO174">
        <f t="shared" si="192"/>
        <v>630.99977622899996</v>
      </c>
      <c r="BP174">
        <f t="shared" si="211"/>
        <v>213.84997814760516</v>
      </c>
      <c r="BQ174">
        <f t="shared" si="212"/>
        <v>19.55620053031798</v>
      </c>
      <c r="BR174" s="7">
        <f t="shared" si="237"/>
        <v>7.6103903815631924E-3</v>
      </c>
      <c r="BS174" s="7">
        <f t="shared" si="217"/>
        <v>4.1075204265333086E-2</v>
      </c>
      <c r="BT174" s="7">
        <f t="shared" si="218"/>
        <v>7.2148869873164562E-3</v>
      </c>
      <c r="BU174" s="8">
        <f>MAX((BU$3*climate!$I284+BU$4*climate!$I284^2+BU$5*climate!$I284^6)*(K174/K$66)^$BW$1,-99)</f>
        <v>-3.3352411909084263</v>
      </c>
      <c r="BV174" s="8">
        <f>MAX((BV$3*climate!$I284+BV$4*climate!$I284^2+BV$5*climate!$I284^6)*(L174/L$66)^$BW$1,-99)</f>
        <v>-3.5047517967406905</v>
      </c>
      <c r="BW174" s="8">
        <f>MAX((BW$3*climate!$I284+BW$4*climate!$I284^2+BW$5*climate!$I284^6)*(M174/M$66)^$BW$1,-99)</f>
        <v>-4.4617102585264012</v>
      </c>
      <c r="BX174" s="8">
        <f>MAX((BX$3*climate!$M284+BX$4*climate!$M284^2+BX$5*climate!$M284^6)*(K174/K$66)^$BW$1,-99)</f>
        <v>-3.335247859683284</v>
      </c>
      <c r="BY174" s="8">
        <f>MAX((BY$3*climate!$M284+BY$4*climate!$M284^2+BY$5*climate!$M284^6)*(L174/L$66)^$BW$1,-99)</f>
        <v>-3.5047563832944841</v>
      </c>
      <c r="BZ174" s="8">
        <f>MAX((BZ$3*climate!$M284+BZ$4*climate!$M284^2+BZ$5*climate!$M284^6)*(M174/M$66)^$BW$1,-99)</f>
        <v>-4.4617146492188651</v>
      </c>
      <c r="CA174" s="8">
        <f t="shared" si="231"/>
        <v>1.3451733013851878E-2</v>
      </c>
      <c r="CB174" s="8">
        <f t="shared" si="232"/>
        <v>5.5253268126669052E-4</v>
      </c>
      <c r="CC174" s="8">
        <f t="shared" si="233"/>
        <v>9.7052733478495096E-5</v>
      </c>
      <c r="CD174" s="8">
        <f>MAX((CD$3*climate!$I284+CD$4*climate!$I284^2+CD$5*climate!$I284^6)*(K174/K$66)^$BW$1,-99)</f>
        <v>-4.410678605081408</v>
      </c>
      <c r="CE174" s="8">
        <f>MAX((CE$3*climate!$I284+CE$4*climate!$I284^2+CE$5*climate!$I284^6)*(L174/L$66)^$BW$1,-99)</f>
        <v>-4.994455346552475</v>
      </c>
      <c r="CF174" s="8">
        <f>MAX((CF$3*climate!$I284+CF$4*climate!$I284^2+CF$5*climate!$I284^6)*(M174/M$66)^$BW$1,-99)</f>
        <v>-6.6982683142344559</v>
      </c>
      <c r="CG174" s="8">
        <f>MAX((CG$3*climate!$M284+CG$4*climate!$M284^2+CG$5*climate!$M284^6)*(K174/K$66)^$BW$1,-99)</f>
        <v>-4.410692776775865</v>
      </c>
      <c r="CH174" s="8">
        <f>MAX((CH$3*climate!$M284+CH$4*climate!$M284^2+CH$5*climate!$M284^6)*(L174/L$66)^$BW$1,-99)</f>
        <v>-4.9944673799780031</v>
      </c>
      <c r="CI174" s="8">
        <f>MAX((CI$3*climate!$M284+CI$4*climate!$M284^2+CI$5*climate!$M284^6)*(M174/M$66)^$BW$1,-99)</f>
        <v>-6.6982822998096845</v>
      </c>
      <c r="CJ174" s="8">
        <f t="shared" si="234"/>
        <v>1.405036670708959E-3</v>
      </c>
      <c r="CK174" s="8">
        <f t="shared" si="235"/>
        <v>5.7712168249654029E-5</v>
      </c>
      <c r="CL174" s="8">
        <f t="shared" si="236"/>
        <v>1.0137180792200505E-5</v>
      </c>
    </row>
    <row r="175" spans="1:90">
      <c r="A175">
        <f t="shared" si="175"/>
        <v>2129</v>
      </c>
      <c r="B175" s="4">
        <f t="shared" si="193"/>
        <v>1286.0024376384974</v>
      </c>
      <c r="C175" s="4">
        <f t="shared" si="194"/>
        <v>3569.6462368843536</v>
      </c>
      <c r="D175" s="4">
        <f t="shared" si="195"/>
        <v>6797.1723679538154</v>
      </c>
      <c r="E175" s="11">
        <f t="shared" si="176"/>
        <v>2.1791280338709114E-5</v>
      </c>
      <c r="F175" s="11">
        <f t="shared" si="177"/>
        <v>4.3686713072083661E-5</v>
      </c>
      <c r="G175" s="11">
        <f t="shared" si="178"/>
        <v>9.6452803716467637E-5</v>
      </c>
      <c r="H175" s="4">
        <f t="shared" si="196"/>
        <v>181989.38165153493</v>
      </c>
      <c r="I175" s="4">
        <f t="shared" si="197"/>
        <v>146553.74710278961</v>
      </c>
      <c r="J175" s="4">
        <f t="shared" si="198"/>
        <v>31723.975036632903</v>
      </c>
      <c r="K175" s="4">
        <f t="shared" si="166"/>
        <v>141515.58062807747</v>
      </c>
      <c r="L175" s="4">
        <f t="shared" si="167"/>
        <v>41055.538105844389</v>
      </c>
      <c r="M175" s="4">
        <f t="shared" si="168"/>
        <v>4667.2312131144208</v>
      </c>
      <c r="N175" s="11">
        <f t="shared" si="179"/>
        <v>5.5985501834634466E-3</v>
      </c>
      <c r="O175" s="11">
        <f t="shared" si="180"/>
        <v>9.945429350870727E-3</v>
      </c>
      <c r="P175" s="11">
        <f t="shared" si="181"/>
        <v>6.9883914734631958E-3</v>
      </c>
      <c r="Q175" s="4">
        <f t="shared" si="182"/>
        <v>5523.5953140612392</v>
      </c>
      <c r="R175" s="4">
        <f t="shared" si="183"/>
        <v>17275.786582882021</v>
      </c>
      <c r="S175" s="4">
        <f t="shared" si="184"/>
        <v>4388.8466612615302</v>
      </c>
      <c r="T175" s="4">
        <f t="shared" si="199"/>
        <v>30.351195569407288</v>
      </c>
      <c r="U175" s="4">
        <f t="shared" si="200"/>
        <v>117.8802106695038</v>
      </c>
      <c r="V175" s="4">
        <f t="shared" si="201"/>
        <v>138.34478990081033</v>
      </c>
      <c r="W175" s="11">
        <f t="shared" si="185"/>
        <v>-1.219247815263802E-2</v>
      </c>
      <c r="X175" s="11">
        <f t="shared" si="186"/>
        <v>-1.3228699347321071E-2</v>
      </c>
      <c r="Y175" s="11">
        <f t="shared" si="187"/>
        <v>-1.2203590333800474E-2</v>
      </c>
      <c r="Z175" s="4">
        <f t="shared" si="213"/>
        <v>7540.5682404787203</v>
      </c>
      <c r="AA175" s="4">
        <f t="shared" si="202"/>
        <v>45356.035265427949</v>
      </c>
      <c r="AB175" s="4">
        <f t="shared" si="203"/>
        <v>7870.7022980230504</v>
      </c>
      <c r="AC175" s="12">
        <f t="shared" si="204"/>
        <v>1.7346275847236405</v>
      </c>
      <c r="AD175" s="12">
        <f t="shared" si="205"/>
        <v>3.9324668356278112</v>
      </c>
      <c r="AE175" s="12">
        <f t="shared" si="206"/>
        <v>1.8288831937823025</v>
      </c>
      <c r="AF175" s="11">
        <f t="shared" si="188"/>
        <v>-2.9039671966837322E-3</v>
      </c>
      <c r="AG175" s="11">
        <f t="shared" si="189"/>
        <v>2.0567434751257441E-3</v>
      </c>
      <c r="AH175" s="11">
        <f t="shared" si="190"/>
        <v>8.257041531207765E-4</v>
      </c>
      <c r="AI175" s="1">
        <f t="shared" si="169"/>
        <v>342225.97645289369</v>
      </c>
      <c r="AJ175" s="1">
        <f t="shared" si="170"/>
        <v>264065.75738809054</v>
      </c>
      <c r="AK175" s="1">
        <f t="shared" si="171"/>
        <v>58798.95242074327</v>
      </c>
      <c r="AL175" s="17">
        <f t="shared" si="241"/>
        <v>48.157804439816267</v>
      </c>
      <c r="AM175" s="17">
        <f t="shared" si="241"/>
        <v>18.201934151364647</v>
      </c>
      <c r="AN175" s="17">
        <f t="shared" si="241"/>
        <v>3.1732256879231975</v>
      </c>
      <c r="AO175" s="7">
        <f t="shared" si="242"/>
        <v>5.5269064981596028E-3</v>
      </c>
      <c r="AP175" s="7">
        <f t="shared" si="242"/>
        <v>8.5110206793305703E-3</v>
      </c>
      <c r="AQ175" s="7">
        <f t="shared" si="242"/>
        <v>6.160617955502534E-3</v>
      </c>
      <c r="AR175" s="1">
        <f t="shared" si="208"/>
        <v>181989.38165153493</v>
      </c>
      <c r="AS175" s="1">
        <f t="shared" si="209"/>
        <v>146553.74710278961</v>
      </c>
      <c r="AT175" s="1">
        <f t="shared" si="210"/>
        <v>31723.975036632903</v>
      </c>
      <c r="AU175" s="1">
        <f t="shared" si="172"/>
        <v>36397.876330306986</v>
      </c>
      <c r="AV175" s="1">
        <f t="shared" si="173"/>
        <v>29310.749420557924</v>
      </c>
      <c r="AW175" s="1">
        <f t="shared" si="174"/>
        <v>6344.7950073265811</v>
      </c>
      <c r="AX175" s="1">
        <f t="shared" si="222"/>
        <v>113212.46450246197</v>
      </c>
      <c r="AY175" s="1">
        <f t="shared" si="223"/>
        <v>32844.430484675511</v>
      </c>
      <c r="AZ175" s="1">
        <f t="shared" si="224"/>
        <v>3733.7849704915361</v>
      </c>
      <c r="BA175" s="1">
        <f t="shared" si="225"/>
        <v>11.637021549135287</v>
      </c>
      <c r="BB175" s="1">
        <f t="shared" si="226"/>
        <v>10.399537465693079</v>
      </c>
      <c r="BC175" s="1">
        <f t="shared" si="227"/>
        <v>8.2251777355370876</v>
      </c>
      <c r="BD175" s="1">
        <f t="shared" si="228"/>
        <v>4306.7494711332793</v>
      </c>
      <c r="BE175">
        <f t="shared" si="214"/>
        <v>0.21822387218499145</v>
      </c>
      <c r="BF175">
        <f t="shared" si="215"/>
        <v>0.3346263841173937</v>
      </c>
      <c r="BG175">
        <f t="shared" si="216"/>
        <v>2.453676962688749E-2</v>
      </c>
      <c r="BH175">
        <f t="shared" si="229"/>
        <v>0.28001866238196116</v>
      </c>
      <c r="BI175">
        <f t="shared" si="230"/>
        <v>4.7621658391411486E-3</v>
      </c>
      <c r="BJ175">
        <f t="shared" si="230"/>
        <v>1.1197481694748152E-2</v>
      </c>
      <c r="BK175">
        <f t="shared" si="230"/>
        <v>6.0205306372294847E-5</v>
      </c>
      <c r="BL175">
        <f t="shared" si="219"/>
        <v>866.66361638736055</v>
      </c>
      <c r="BM175">
        <f t="shared" si="220"/>
        <v>1641.0329004802365</v>
      </c>
      <c r="BN175">
        <f t="shared" si="221"/>
        <v>1.9099516364275175</v>
      </c>
      <c r="BO175">
        <f t="shared" si="192"/>
        <v>635.80193085678172</v>
      </c>
      <c r="BP175">
        <f t="shared" si="211"/>
        <v>216.24795987951853</v>
      </c>
      <c r="BQ175">
        <f t="shared" si="212"/>
        <v>19.779781718297475</v>
      </c>
      <c r="BR175" s="7">
        <f t="shared" si="237"/>
        <v>7.5224954853321258E-3</v>
      </c>
      <c r="BS175" s="7">
        <f t="shared" si="217"/>
        <v>3.9878839092556392E-2</v>
      </c>
      <c r="BT175" s="7">
        <f t="shared" si="218"/>
        <v>6.9533680986591769E-3</v>
      </c>
      <c r="BU175" s="8">
        <f>MAX((BU$3*climate!$I285+BU$4*climate!$I285^2+BU$5*climate!$I285^6)*(K175/K$66)^$BW$1,-99)</f>
        <v>-3.4516865997951105</v>
      </c>
      <c r="BV175" s="8">
        <f>MAX((BV$3*climate!$I285+BV$4*climate!$I285^2+BV$5*climate!$I285^6)*(L175/L$66)^$BW$1,-99)</f>
        <v>-3.5792444319388643</v>
      </c>
      <c r="BW175" s="8">
        <f>MAX((BW$3*climate!$I285+BW$4*climate!$I285^2+BW$5*climate!$I285^6)*(M175/M$66)^$BW$1,-99)</f>
        <v>-4.5335693904231755</v>
      </c>
      <c r="BX175" s="8">
        <f>MAX((BX$3*climate!$M285+BX$4*climate!$M285^2+BX$5*climate!$M285^6)*(K175/K$66)^$BW$1,-99)</f>
        <v>-3.4516932799851858</v>
      </c>
      <c r="BY175" s="8">
        <f>MAX((BY$3*climate!$M285+BY$4*climate!$M285^2+BY$5*climate!$M285^6)*(L175/L$66)^$BW$1,-99)</f>
        <v>-3.5792490165793773</v>
      </c>
      <c r="BZ175" s="8">
        <f>MAX((BZ$3*climate!$M285+BZ$4*climate!$M285^2+BZ$5*climate!$M285^6)*(M175/M$66)^$BW$1,-99)</f>
        <v>-4.5335737781010641</v>
      </c>
      <c r="CA175" s="8">
        <f t="shared" si="231"/>
        <v>1.3549182449290901E-2</v>
      </c>
      <c r="CB175" s="8">
        <f t="shared" si="232"/>
        <v>5.4032566673096094E-4</v>
      </c>
      <c r="CC175" s="8">
        <f t="shared" si="233"/>
        <v>9.4212453005812168E-5</v>
      </c>
      <c r="CD175" s="8">
        <f>MAX((CD$3*climate!$I285+CD$4*climate!$I285^2+CD$5*climate!$I285^6)*(K175/K$66)^$BW$1,-99)</f>
        <v>-4.6650594561676675</v>
      </c>
      <c r="CE175" s="8">
        <f>MAX((CE$3*climate!$I285+CE$4*climate!$I285^2+CE$5*climate!$I285^6)*(L175/L$66)^$BW$1,-99)</f>
        <v>-5.2028241605534946</v>
      </c>
      <c r="CF175" s="8">
        <f>MAX((CF$3*climate!$I285+CF$4*climate!$I285^2+CF$5*climate!$I285^6)*(M175/M$66)^$BW$1,-99)</f>
        <v>-6.9431239507433249</v>
      </c>
      <c r="CG175" s="8">
        <f>MAX((CG$3*climate!$M285+CG$4*climate!$M285^2+CG$5*climate!$M285^6)*(K175/K$66)^$BW$1,-99)</f>
        <v>-4.6650740044897958</v>
      </c>
      <c r="CH175" s="8">
        <f>MAX((CH$3*climate!$M285+CH$4*climate!$M285^2+CH$5*climate!$M285^6)*(L175/L$66)^$BW$1,-99)</f>
        <v>-5.2028364702236889</v>
      </c>
      <c r="CI175" s="8">
        <f>MAX((CI$3*climate!$M285+CI$4*climate!$M285^2+CI$5*climate!$M285^6)*(M175/M$66)^$BW$1,-99)</f>
        <v>-6.9431382462214231</v>
      </c>
      <c r="CJ175" s="8">
        <f t="shared" si="234"/>
        <v>1.4309970525777044E-3</v>
      </c>
      <c r="CK175" s="8">
        <f t="shared" si="235"/>
        <v>5.7066501201668735E-5</v>
      </c>
      <c r="CL175" s="8">
        <f t="shared" si="236"/>
        <v>9.9502492546691181E-6</v>
      </c>
    </row>
    <row r="176" spans="1:90">
      <c r="A176">
        <f t="shared" si="175"/>
        <v>2130</v>
      </c>
      <c r="B176" s="4">
        <f t="shared" si="193"/>
        <v>1286.0290600961507</v>
      </c>
      <c r="C176" s="4">
        <f t="shared" si="194"/>
        <v>3569.7943856897273</v>
      </c>
      <c r="D176" s="4">
        <f t="shared" si="195"/>
        <v>6797.7951939694376</v>
      </c>
      <c r="E176" s="11">
        <f t="shared" si="176"/>
        <v>2.0701716321773657E-5</v>
      </c>
      <c r="F176" s="11">
        <f t="shared" si="177"/>
        <v>4.1502377418479475E-5</v>
      </c>
      <c r="G176" s="11">
        <f t="shared" si="178"/>
        <v>9.1630163530644255E-5</v>
      </c>
      <c r="H176" s="4">
        <f t="shared" si="196"/>
        <v>182998.42152768836</v>
      </c>
      <c r="I176" s="4">
        <f t="shared" si="197"/>
        <v>148001.47984955297</v>
      </c>
      <c r="J176" s="4">
        <f t="shared" si="198"/>
        <v>31946.068285095022</v>
      </c>
      <c r="K176" s="4">
        <f t="shared" si="166"/>
        <v>142297.2677724766</v>
      </c>
      <c r="L176" s="4">
        <f t="shared" si="167"/>
        <v>41459.38501187857</v>
      </c>
      <c r="M176" s="4">
        <f t="shared" si="168"/>
        <v>4699.4749582093173</v>
      </c>
      <c r="N176" s="11">
        <f t="shared" si="179"/>
        <v>5.5236825579898507E-3</v>
      </c>
      <c r="O176" s="11">
        <f t="shared" si="180"/>
        <v>9.8365999976186558E-3</v>
      </c>
      <c r="P176" s="11">
        <f t="shared" si="181"/>
        <v>6.90853819375703E-3</v>
      </c>
      <c r="Q176" s="4">
        <f t="shared" si="182"/>
        <v>5486.5011639370887</v>
      </c>
      <c r="R176" s="4">
        <f t="shared" si="183"/>
        <v>17215.651840223501</v>
      </c>
      <c r="S176" s="4">
        <f t="shared" si="184"/>
        <v>4365.6374576375856</v>
      </c>
      <c r="T176" s="4">
        <f t="shared" si="199"/>
        <v>29.981139280520846</v>
      </c>
      <c r="U176" s="4">
        <f t="shared" si="200"/>
        <v>116.32080880355807</v>
      </c>
      <c r="V176" s="4">
        <f t="shared" si="201"/>
        <v>136.65648676004514</v>
      </c>
      <c r="W176" s="11">
        <f t="shared" si="185"/>
        <v>-1.219247815263802E-2</v>
      </c>
      <c r="X176" s="11">
        <f t="shared" si="186"/>
        <v>-1.3228699347321071E-2</v>
      </c>
      <c r="Y176" s="11">
        <f t="shared" si="187"/>
        <v>-1.2203590333800474E-2</v>
      </c>
      <c r="Z176" s="4">
        <f t="shared" si="213"/>
        <v>7468.7426287392309</v>
      </c>
      <c r="AA176" s="4">
        <f t="shared" si="202"/>
        <v>45296.097809995263</v>
      </c>
      <c r="AB176" s="4">
        <f t="shared" si="203"/>
        <v>7836.203954960697</v>
      </c>
      <c r="AC176" s="12">
        <f t="shared" si="204"/>
        <v>1.7295902831191403</v>
      </c>
      <c r="AD176" s="12">
        <f t="shared" si="205"/>
        <v>3.9405549111331371</v>
      </c>
      <c r="AE176" s="12">
        <f t="shared" si="206"/>
        <v>1.8303933102309813</v>
      </c>
      <c r="AF176" s="11">
        <f t="shared" si="188"/>
        <v>-2.9039671966837322E-3</v>
      </c>
      <c r="AG176" s="11">
        <f t="shared" si="189"/>
        <v>2.0567434751257441E-3</v>
      </c>
      <c r="AH176" s="11">
        <f t="shared" si="190"/>
        <v>8.257041531207765E-4</v>
      </c>
      <c r="AI176" s="1">
        <f t="shared" si="169"/>
        <v>344401.2551379113</v>
      </c>
      <c r="AJ176" s="1">
        <f t="shared" si="170"/>
        <v>266969.9310698394</v>
      </c>
      <c r="AK176" s="1">
        <f t="shared" si="171"/>
        <v>59263.852185995529</v>
      </c>
      <c r="AL176" s="17">
        <f t="shared" si="241"/>
        <v>48.421306485288831</v>
      </c>
      <c r="AM176" s="17">
        <f t="shared" si="241"/>
        <v>18.355302018951065</v>
      </c>
      <c r="AN176" s="17">
        <f t="shared" si="241"/>
        <v>3.1925792287615797</v>
      </c>
      <c r="AO176" s="7">
        <f t="shared" si="242"/>
        <v>5.471637433178007E-3</v>
      </c>
      <c r="AP176" s="7">
        <f t="shared" si="242"/>
        <v>8.4259104725372645E-3</v>
      </c>
      <c r="AQ176" s="7">
        <f t="shared" si="242"/>
        <v>6.099011775947509E-3</v>
      </c>
      <c r="AR176" s="1">
        <f t="shared" si="208"/>
        <v>182998.42152768836</v>
      </c>
      <c r="AS176" s="1">
        <f t="shared" si="209"/>
        <v>148001.47984955297</v>
      </c>
      <c r="AT176" s="1">
        <f t="shared" si="210"/>
        <v>31946.068285095022</v>
      </c>
      <c r="AU176" s="1">
        <f t="shared" si="172"/>
        <v>36599.684305537674</v>
      </c>
      <c r="AV176" s="1">
        <f t="shared" si="173"/>
        <v>29600.295969910596</v>
      </c>
      <c r="AW176" s="1">
        <f t="shared" si="174"/>
        <v>6389.213657019005</v>
      </c>
      <c r="AX176" s="1">
        <f t="shared" si="222"/>
        <v>113837.81421798129</v>
      </c>
      <c r="AY176" s="1">
        <f t="shared" si="223"/>
        <v>33167.508009502861</v>
      </c>
      <c r="AZ176" s="1">
        <f t="shared" si="224"/>
        <v>3759.5799665674535</v>
      </c>
      <c r="BA176" s="1">
        <f t="shared" si="225"/>
        <v>11.642530032104888</v>
      </c>
      <c r="BB176" s="1">
        <f t="shared" si="226"/>
        <v>10.409326001277524</v>
      </c>
      <c r="BC176" s="1">
        <f t="shared" si="227"/>
        <v>8.232062519124506</v>
      </c>
      <c r="BD176" s="1">
        <f t="shared" si="228"/>
        <v>4185.0193557137118</v>
      </c>
      <c r="BE176">
        <f t="shared" si="214"/>
        <v>0.21822387218499145</v>
      </c>
      <c r="BF176">
        <f t="shared" si="215"/>
        <v>0.3346263841173937</v>
      </c>
      <c r="BG176">
        <f t="shared" si="216"/>
        <v>2.453676962688749E-2</v>
      </c>
      <c r="BH176">
        <f t="shared" si="229"/>
        <v>0.28018333120578653</v>
      </c>
      <c r="BI176">
        <f t="shared" si="230"/>
        <v>4.7621658391411486E-3</v>
      </c>
      <c r="BJ176">
        <f t="shared" si="230"/>
        <v>1.1197481694748152E-2</v>
      </c>
      <c r="BK176">
        <f t="shared" si="230"/>
        <v>6.0205306372294847E-5</v>
      </c>
      <c r="BL176">
        <f t="shared" si="219"/>
        <v>871.46883161590972</v>
      </c>
      <c r="BM176">
        <f t="shared" si="220"/>
        <v>1657.2438614110067</v>
      </c>
      <c r="BN176">
        <f t="shared" si="221"/>
        <v>1.9233228284943977</v>
      </c>
      <c r="BO176">
        <f t="shared" si="192"/>
        <v>640.58474801121736</v>
      </c>
      <c r="BP176">
        <f t="shared" si="211"/>
        <v>218.6731415753467</v>
      </c>
      <c r="BQ176">
        <f t="shared" si="212"/>
        <v>20.005944778912401</v>
      </c>
      <c r="BR176" s="7">
        <f t="shared" si="237"/>
        <v>7.4357770753705754E-3</v>
      </c>
      <c r="BS176" s="7">
        <f t="shared" si="217"/>
        <v>3.8717319507336305E-2</v>
      </c>
      <c r="BT176" s="7">
        <f t="shared" si="218"/>
        <v>6.7018962277116999E-3</v>
      </c>
      <c r="BU176" s="8">
        <f>MAX((BU$3*climate!$I286+BU$4*climate!$I286^2+BU$5*climate!$I286^6)*(K176/K$66)^$BW$1,-99)</f>
        <v>-3.5681955024368479</v>
      </c>
      <c r="BV176" s="8">
        <f>MAX((BV$3*climate!$I286+BV$4*climate!$I286^2+BV$5*climate!$I286^6)*(L176/L$66)^$BW$1,-99)</f>
        <v>-3.6535851131289827</v>
      </c>
      <c r="BW176" s="8">
        <f>MAX((BW$3*climate!$I286+BW$4*climate!$I286^2+BW$5*climate!$I286^6)*(M176/M$66)^$BW$1,-99)</f>
        <v>-4.6053108369450442</v>
      </c>
      <c r="BX176" s="8">
        <f>MAX((BX$3*climate!$M286+BX$4*climate!$M286^2+BX$5*climate!$M286^6)*(K176/K$66)^$BW$1,-99)</f>
        <v>-3.5682021932458934</v>
      </c>
      <c r="BY176" s="8">
        <f>MAX((BY$3*climate!$M286+BY$4*climate!$M286^2+BY$5*climate!$M286^6)*(L176/L$66)^$BW$1,-99)</f>
        <v>-3.6535896954597482</v>
      </c>
      <c r="BZ176" s="8">
        <f>MAX((BZ$3*climate!$M286+BZ$4*climate!$M286^2+BZ$5*climate!$M286^6)*(M176/M$66)^$BW$1,-99)</f>
        <v>-4.6053152213031598</v>
      </c>
      <c r="CA176" s="8">
        <f t="shared" si="231"/>
        <v>1.3644704978143386E-2</v>
      </c>
      <c r="CB176" s="8">
        <f t="shared" si="232"/>
        <v>5.2828640222211975E-4</v>
      </c>
      <c r="CC176" s="8">
        <f t="shared" si="233"/>
        <v>9.1445396821258215E-5</v>
      </c>
      <c r="CD176" s="8">
        <f>MAX((CD$3*climate!$I286+CD$4*climate!$I286^2+CD$5*climate!$I286^6)*(K176/K$66)^$BW$1,-99)</f>
        <v>-4.9259409884661425</v>
      </c>
      <c r="CE176" s="8">
        <f>MAX((CE$3*climate!$I286+CE$4*climate!$I286^2+CE$5*climate!$I286^6)*(L176/L$66)^$BW$1,-99)</f>
        <v>-5.4157674836547356</v>
      </c>
      <c r="CF176" s="8">
        <f>MAX((CF$3*climate!$I286+CF$4*climate!$I286^2+CF$5*climate!$I286^6)*(M176/M$66)^$BW$1,-99)</f>
        <v>-7.1932448346596294</v>
      </c>
      <c r="CG176" s="8">
        <f>MAX((CG$3*climate!$M286+CG$4*climate!$M286^2+CG$5*climate!$M286^6)*(K176/K$66)^$BW$1,-99)</f>
        <v>-4.9259559155578145</v>
      </c>
      <c r="CH176" s="8">
        <f>MAX((CH$3*climate!$M286+CH$4*climate!$M286^2+CH$5*climate!$M286^6)*(L176/L$66)^$BW$1,-99)</f>
        <v>-5.4157800706945824</v>
      </c>
      <c r="CI176" s="8">
        <f>MAX((CI$3*climate!$M286+CI$4*climate!$M286^2+CI$5*climate!$M286^6)*(M176/M$66)^$BW$1,-99)</f>
        <v>-7.1932594416067506</v>
      </c>
      <c r="CJ176" s="8">
        <f t="shared" si="234"/>
        <v>1.4566614132692206E-3</v>
      </c>
      <c r="CK176" s="8">
        <f t="shared" si="235"/>
        <v>5.6398025351552466E-5</v>
      </c>
      <c r="CL176" s="8">
        <f t="shared" si="236"/>
        <v>9.762393630642183E-6</v>
      </c>
    </row>
    <row r="177" spans="1:90">
      <c r="A177">
        <f t="shared" si="175"/>
        <v>2131</v>
      </c>
      <c r="B177" s="4">
        <f t="shared" si="193"/>
        <v>1286.0543519544951</v>
      </c>
      <c r="C177" s="4">
        <f t="shared" si="194"/>
        <v>3569.9351328959333</v>
      </c>
      <c r="D177" s="4">
        <f t="shared" si="195"/>
        <v>6798.3869329004456</v>
      </c>
      <c r="E177" s="11">
        <f t="shared" si="176"/>
        <v>1.9666630505684973E-5</v>
      </c>
      <c r="F177" s="11">
        <f t="shared" si="177"/>
        <v>3.9427258547555497E-5</v>
      </c>
      <c r="G177" s="11">
        <f t="shared" si="178"/>
        <v>8.704865535411204E-5</v>
      </c>
      <c r="H177" s="4">
        <f t="shared" si="196"/>
        <v>183999.36053317346</v>
      </c>
      <c r="I177" s="4">
        <f t="shared" si="197"/>
        <v>149447.29095135245</v>
      </c>
      <c r="J177" s="4">
        <f t="shared" si="198"/>
        <v>32167.050770849419</v>
      </c>
      <c r="K177" s="4">
        <f t="shared" si="166"/>
        <v>143072.7715772964</v>
      </c>
      <c r="L177" s="4">
        <f t="shared" si="167"/>
        <v>41862.746909387322</v>
      </c>
      <c r="M177" s="4">
        <f t="shared" si="168"/>
        <v>4731.5710459460061</v>
      </c>
      <c r="N177" s="11">
        <f t="shared" si="179"/>
        <v>5.4498854191620261E-3</v>
      </c>
      <c r="O177" s="11">
        <f t="shared" si="180"/>
        <v>9.7290854023326379E-3</v>
      </c>
      <c r="P177" s="11">
        <f t="shared" si="181"/>
        <v>6.8297177923293262E-3</v>
      </c>
      <c r="Q177" s="4">
        <f t="shared" si="182"/>
        <v>5449.2505224622655</v>
      </c>
      <c r="R177" s="4">
        <f t="shared" si="183"/>
        <v>17153.864299602119</v>
      </c>
      <c r="S177" s="4">
        <f t="shared" si="184"/>
        <v>4342.1911642543109</v>
      </c>
      <c r="T177" s="4">
        <f t="shared" si="199"/>
        <v>29.615594894851899</v>
      </c>
      <c r="U177" s="4">
        <f t="shared" si="200"/>
        <v>114.78203579605858</v>
      </c>
      <c r="V177" s="4">
        <f t="shared" si="201"/>
        <v>134.98878697916913</v>
      </c>
      <c r="W177" s="11">
        <f t="shared" si="185"/>
        <v>-1.219247815263802E-2</v>
      </c>
      <c r="X177" s="11">
        <f t="shared" si="186"/>
        <v>-1.3228699347321071E-2</v>
      </c>
      <c r="Y177" s="11">
        <f t="shared" si="187"/>
        <v>-1.2203590333800474E-2</v>
      </c>
      <c r="Z177" s="4">
        <f t="shared" si="213"/>
        <v>7397.0423553618866</v>
      </c>
      <c r="AA177" s="4">
        <f t="shared" si="202"/>
        <v>45231.266213831819</v>
      </c>
      <c r="AB177" s="4">
        <f t="shared" si="203"/>
        <v>7801.2005235484685</v>
      </c>
      <c r="AC177" s="12">
        <f t="shared" si="204"/>
        <v>1.7245676096732594</v>
      </c>
      <c r="AD177" s="12">
        <f t="shared" si="205"/>
        <v>3.948659621734985</v>
      </c>
      <c r="AE177" s="12">
        <f t="shared" si="206"/>
        <v>1.8319046735890836</v>
      </c>
      <c r="AF177" s="11">
        <f t="shared" si="188"/>
        <v>-2.9039671966837322E-3</v>
      </c>
      <c r="AG177" s="11">
        <f t="shared" si="189"/>
        <v>2.0567434751257441E-3</v>
      </c>
      <c r="AH177" s="11">
        <f t="shared" si="190"/>
        <v>8.257041531207765E-4</v>
      </c>
      <c r="AI177" s="1">
        <f t="shared" si="169"/>
        <v>346560.81392965786</v>
      </c>
      <c r="AJ177" s="1">
        <f t="shared" si="170"/>
        <v>269873.23393276607</v>
      </c>
      <c r="AK177" s="1">
        <f t="shared" si="171"/>
        <v>59726.680624414985</v>
      </c>
      <c r="AL177" s="17">
        <f t="shared" si="241"/>
        <v>48.683600880085834</v>
      </c>
      <c r="AM177" s="17">
        <f t="shared" si="241"/>
        <v>18.508415549144047</v>
      </c>
      <c r="AN177" s="17">
        <f t="shared" si="241"/>
        <v>3.2118560912903238</v>
      </c>
      <c r="AO177" s="7">
        <f t="shared" si="242"/>
        <v>5.4169210588462273E-3</v>
      </c>
      <c r="AP177" s="7">
        <f t="shared" si="242"/>
        <v>8.3416513678118923E-3</v>
      </c>
      <c r="AQ177" s="7">
        <f t="shared" si="242"/>
        <v>6.0380216581880338E-3</v>
      </c>
      <c r="AR177" s="1">
        <f t="shared" si="208"/>
        <v>183999.36053317346</v>
      </c>
      <c r="AS177" s="1">
        <f t="shared" si="209"/>
        <v>149447.29095135245</v>
      </c>
      <c r="AT177" s="1">
        <f t="shared" si="210"/>
        <v>32167.050770849419</v>
      </c>
      <c r="AU177" s="1">
        <f t="shared" si="172"/>
        <v>36799.872106634692</v>
      </c>
      <c r="AV177" s="1">
        <f t="shared" si="173"/>
        <v>29889.458190270492</v>
      </c>
      <c r="AW177" s="1">
        <f t="shared" si="174"/>
        <v>6433.4101541698838</v>
      </c>
      <c r="AX177" s="1">
        <f t="shared" si="222"/>
        <v>114458.21726183714</v>
      </c>
      <c r="AY177" s="1">
        <f t="shared" si="223"/>
        <v>33490.197527509859</v>
      </c>
      <c r="AZ177" s="1">
        <f t="shared" si="224"/>
        <v>3785.2568367568047</v>
      </c>
      <c r="BA177" s="1">
        <f t="shared" si="225"/>
        <v>11.647965120635064</v>
      </c>
      <c r="BB177" s="1">
        <f t="shared" si="226"/>
        <v>10.419008063875063</v>
      </c>
      <c r="BC177" s="1">
        <f t="shared" si="227"/>
        <v>8.2388690200441204</v>
      </c>
      <c r="BD177" s="1">
        <f t="shared" si="228"/>
        <v>4066.6762353460822</v>
      </c>
      <c r="BE177">
        <f t="shared" si="214"/>
        <v>0.21822387218499145</v>
      </c>
      <c r="BF177">
        <f t="shared" si="215"/>
        <v>0.3346263841173937</v>
      </c>
      <c r="BG177">
        <f t="shared" si="216"/>
        <v>2.453676962688749E-2</v>
      </c>
      <c r="BH177">
        <f t="shared" si="229"/>
        <v>0.28034651947525763</v>
      </c>
      <c r="BI177">
        <f t="shared" si="230"/>
        <v>4.7621658391411486E-3</v>
      </c>
      <c r="BJ177">
        <f t="shared" si="230"/>
        <v>1.1197481694748152E-2</v>
      </c>
      <c r="BK177">
        <f t="shared" si="230"/>
        <v>6.0205306372294847E-5</v>
      </c>
      <c r="BL177">
        <f t="shared" si="219"/>
        <v>876.23546915489476</v>
      </c>
      <c r="BM177">
        <f t="shared" si="220"/>
        <v>1673.4333047574701</v>
      </c>
      <c r="BN177">
        <f t="shared" si="221"/>
        <v>1.9366271467521523</v>
      </c>
      <c r="BO177">
        <f t="shared" si="192"/>
        <v>645.34799339531116</v>
      </c>
      <c r="BP177">
        <f t="shared" si="211"/>
        <v>221.12583075066914</v>
      </c>
      <c r="BQ177">
        <f t="shared" si="212"/>
        <v>20.234719309117683</v>
      </c>
      <c r="BR177" s="7">
        <f t="shared" si="237"/>
        <v>7.3502196360542005E-3</v>
      </c>
      <c r="BS177" s="7">
        <f t="shared" si="217"/>
        <v>3.75896305896469E-2</v>
      </c>
      <c r="BT177" s="7">
        <f t="shared" si="218"/>
        <v>6.4600589027351439E-3</v>
      </c>
      <c r="BU177" s="8">
        <f>MAX((BU$3*climate!$I287+BU$4*climate!$I287^2+BU$5*climate!$I287^6)*(K177/K$66)^$BW$1,-99)</f>
        <v>-3.6847407337941549</v>
      </c>
      <c r="BV177" s="8">
        <f>MAX((BV$3*climate!$I287+BV$4*climate!$I287^2+BV$5*climate!$I287^6)*(L177/L$66)^$BW$1,-99)</f>
        <v>-3.7277589902542836</v>
      </c>
      <c r="BW177" s="8">
        <f>MAX((BW$3*climate!$I287+BW$4*climate!$I287^2+BW$5*climate!$I287^6)*(M177/M$66)^$BW$1,-99)</f>
        <v>-4.6769205347481062</v>
      </c>
      <c r="BX177" s="8">
        <f>MAX((BX$3*climate!$M287+BX$4*climate!$M287^2+BX$5*climate!$M287^6)*(K177/K$66)^$BW$1,-99)</f>
        <v>-3.684747434451134</v>
      </c>
      <c r="BY177" s="8">
        <f>MAX((BY$3*climate!$M287+BY$4*climate!$M287^2+BY$5*climate!$M287^6)*(L177/L$66)^$BW$1,-99)</f>
        <v>-3.7277635698949427</v>
      </c>
      <c r="BZ177" s="8">
        <f>MAX((BZ$3*climate!$M287+BZ$4*climate!$M287^2+BZ$5*climate!$M287^6)*(M177/M$66)^$BW$1,-99)</f>
        <v>-4.67692491549397</v>
      </c>
      <c r="CA177" s="8">
        <f t="shared" si="231"/>
        <v>1.3738322739142413E-2</v>
      </c>
      <c r="CB177" s="8">
        <f t="shared" si="232"/>
        <v>5.1641847668570918E-4</v>
      </c>
      <c r="CC177" s="8">
        <f t="shared" si="233"/>
        <v>8.8750374119645612E-5</v>
      </c>
      <c r="CD177" s="8">
        <f>MAX((CD$3*climate!$I287+CD$4*climate!$I287^2+CD$5*climate!$I287^6)*(K177/K$66)^$BW$1,-99)</f>
        <v>-5.1933194974937296</v>
      </c>
      <c r="CE177" s="8">
        <f>MAX((CE$3*climate!$I287+CE$4*climate!$I287^2+CE$5*climate!$I287^6)*(L177/L$66)^$BW$1,-99)</f>
        <v>-5.6332694938686885</v>
      </c>
      <c r="CF177" s="8">
        <f>MAX((CF$3*climate!$I287+CF$4*climate!$I287^2+CF$5*climate!$I287^6)*(M177/M$66)^$BW$1,-99)</f>
        <v>-7.4486182379823171</v>
      </c>
      <c r="CG177" s="8">
        <f>MAX((CG$3*climate!$M287+CG$4*climate!$M287^2+CG$5*climate!$M287^6)*(K177/K$66)^$BW$1,-99)</f>
        <v>-5.1933348053707267</v>
      </c>
      <c r="CH177" s="8">
        <f>MAX((CH$3*climate!$M287+CH$4*climate!$M287^2+CH$5*climate!$M287^6)*(L177/L$66)^$BW$1,-99)</f>
        <v>-5.6332823593096952</v>
      </c>
      <c r="CI177" s="8">
        <f>MAX((CI$3*climate!$M287+CI$4*climate!$M287^2+CI$5*climate!$M287^6)*(M177/M$66)^$BW$1,-99)</f>
        <v>-7.448633157861158</v>
      </c>
      <c r="CJ177" s="8">
        <f t="shared" si="234"/>
        <v>1.4820142279868902E-3</v>
      </c>
      <c r="CK177" s="8">
        <f t="shared" si="235"/>
        <v>5.5708367358627942E-5</v>
      </c>
      <c r="CL177" s="8">
        <f t="shared" si="236"/>
        <v>9.573899207486862E-6</v>
      </c>
    </row>
    <row r="178" spans="1:90">
      <c r="A178">
        <f t="shared" si="175"/>
        <v>2132</v>
      </c>
      <c r="B178" s="4">
        <f t="shared" si="193"/>
        <v>1286.0783796924577</v>
      </c>
      <c r="C178" s="4">
        <f t="shared" si="194"/>
        <v>3570.0688480136419</v>
      </c>
      <c r="D178" s="4">
        <f t="shared" si="195"/>
        <v>6798.9491338194775</v>
      </c>
      <c r="E178" s="11">
        <f t="shared" si="176"/>
        <v>1.8683298980400723E-5</v>
      </c>
      <c r="F178" s="11">
        <f t="shared" si="177"/>
        <v>3.7455895620177718E-5</v>
      </c>
      <c r="G178" s="11">
        <f t="shared" si="178"/>
        <v>8.2696222586406428E-5</v>
      </c>
      <c r="H178" s="4">
        <f t="shared" si="196"/>
        <v>184992.20861469235</v>
      </c>
      <c r="I178" s="4">
        <f t="shared" si="197"/>
        <v>150891.05445703786</v>
      </c>
      <c r="J178" s="4">
        <f t="shared" si="198"/>
        <v>32386.918100622439</v>
      </c>
      <c r="K178" s="4">
        <f t="shared" si="166"/>
        <v>143842.0951131531</v>
      </c>
      <c r="L178" s="4">
        <f t="shared" si="167"/>
        <v>42265.586710181356</v>
      </c>
      <c r="M178" s="4">
        <f t="shared" si="168"/>
        <v>4763.5182236505843</v>
      </c>
      <c r="N178" s="11">
        <f t="shared" si="179"/>
        <v>5.3771484774869371E-3</v>
      </c>
      <c r="O178" s="11">
        <f t="shared" si="180"/>
        <v>9.62287070330059E-3</v>
      </c>
      <c r="P178" s="11">
        <f t="shared" si="181"/>
        <v>6.7519175754426897E-3</v>
      </c>
      <c r="Q178" s="4">
        <f t="shared" si="182"/>
        <v>5411.8559360678746</v>
      </c>
      <c r="R178" s="4">
        <f t="shared" si="183"/>
        <v>17090.466865416885</v>
      </c>
      <c r="S178" s="4">
        <f t="shared" si="184"/>
        <v>4318.518268302817</v>
      </c>
      <c r="T178" s="4">
        <f t="shared" si="199"/>
        <v>29.254507401119039</v>
      </c>
      <c r="U178" s="4">
        <f t="shared" si="200"/>
        <v>113.26361875403907</v>
      </c>
      <c r="V178" s="4">
        <f t="shared" si="201"/>
        <v>133.34143912321869</v>
      </c>
      <c r="W178" s="11">
        <f t="shared" si="185"/>
        <v>-1.219247815263802E-2</v>
      </c>
      <c r="X178" s="11">
        <f t="shared" si="186"/>
        <v>-1.3228699347321071E-2</v>
      </c>
      <c r="Y178" s="11">
        <f t="shared" si="187"/>
        <v>-1.2203590333800474E-2</v>
      </c>
      <c r="Z178" s="4">
        <f t="shared" si="213"/>
        <v>7325.4851553923118</v>
      </c>
      <c r="AA178" s="4">
        <f t="shared" si="202"/>
        <v>45161.624938996887</v>
      </c>
      <c r="AB178" s="4">
        <f t="shared" si="203"/>
        <v>7765.7099258438402</v>
      </c>
      <c r="AC178" s="12">
        <f t="shared" si="204"/>
        <v>1.7195595219063049</v>
      </c>
      <c r="AD178" s="12">
        <f t="shared" si="205"/>
        <v>3.9567810016474807</v>
      </c>
      <c r="AE178" s="12">
        <f t="shared" si="206"/>
        <v>1.8334172848861874</v>
      </c>
      <c r="AF178" s="11">
        <f t="shared" si="188"/>
        <v>-2.9039671966837322E-3</v>
      </c>
      <c r="AG178" s="11">
        <f t="shared" si="189"/>
        <v>2.0567434751257441E-3</v>
      </c>
      <c r="AH178" s="11">
        <f t="shared" si="190"/>
        <v>8.257041531207765E-4</v>
      </c>
      <c r="AI178" s="1">
        <f t="shared" si="169"/>
        <v>348704.60464332672</v>
      </c>
      <c r="AJ178" s="1">
        <f t="shared" si="170"/>
        <v>272775.36872975994</v>
      </c>
      <c r="AK178" s="1">
        <f t="shared" si="171"/>
        <v>60187.422716143374</v>
      </c>
      <c r="AL178" s="17">
        <f t="shared" si="241"/>
        <v>48.944678950685358</v>
      </c>
      <c r="AM178" s="17">
        <f t="shared" si="241"/>
        <v>18.66126239152678</v>
      </c>
      <c r="AN178" s="17">
        <f t="shared" si="241"/>
        <v>3.2310554153660962</v>
      </c>
      <c r="AO178" s="7">
        <f t="shared" si="242"/>
        <v>5.362751848257765E-3</v>
      </c>
      <c r="AP178" s="7">
        <f t="shared" si="242"/>
        <v>8.2582348541337738E-3</v>
      </c>
      <c r="AQ178" s="7">
        <f t="shared" si="242"/>
        <v>5.9776414416061532E-3</v>
      </c>
      <c r="AR178" s="1">
        <f t="shared" si="208"/>
        <v>184992.20861469235</v>
      </c>
      <c r="AS178" s="1">
        <f t="shared" si="209"/>
        <v>150891.05445703786</v>
      </c>
      <c r="AT178" s="1">
        <f t="shared" si="210"/>
        <v>32386.918100622439</v>
      </c>
      <c r="AU178" s="1">
        <f t="shared" si="172"/>
        <v>36998.441722938471</v>
      </c>
      <c r="AV178" s="1">
        <f t="shared" si="173"/>
        <v>30178.210891407572</v>
      </c>
      <c r="AW178" s="1">
        <f t="shared" si="174"/>
        <v>6477.3836201244885</v>
      </c>
      <c r="AX178" s="1">
        <f t="shared" si="222"/>
        <v>115073.67609052249</v>
      </c>
      <c r="AY178" s="1">
        <f t="shared" si="223"/>
        <v>33812.469368145088</v>
      </c>
      <c r="AZ178" s="1">
        <f t="shared" si="224"/>
        <v>3810.8145789204677</v>
      </c>
      <c r="BA178" s="1">
        <f t="shared" si="225"/>
        <v>11.653327863866036</v>
      </c>
      <c r="BB178" s="1">
        <f t="shared" si="226"/>
        <v>10.428584929655564</v>
      </c>
      <c r="BC178" s="1">
        <f t="shared" si="227"/>
        <v>8.2455982455103243</v>
      </c>
      <c r="BD178" s="1">
        <f t="shared" si="228"/>
        <v>3951.6286102843037</v>
      </c>
      <c r="BE178">
        <f t="shared" si="214"/>
        <v>0.21822387218499145</v>
      </c>
      <c r="BF178">
        <f t="shared" si="215"/>
        <v>0.3346263841173937</v>
      </c>
      <c r="BG178">
        <f t="shared" si="216"/>
        <v>2.453676962688749E-2</v>
      </c>
      <c r="BH178">
        <f t="shared" si="229"/>
        <v>0.28050823878799291</v>
      </c>
      <c r="BI178">
        <f t="shared" si="230"/>
        <v>4.7621658391411486E-3</v>
      </c>
      <c r="BJ178">
        <f t="shared" si="230"/>
        <v>1.1197481694748152E-2</v>
      </c>
      <c r="BK178">
        <f t="shared" si="230"/>
        <v>6.0205306372294847E-5</v>
      </c>
      <c r="BL178">
        <f t="shared" si="219"/>
        <v>880.96357637216079</v>
      </c>
      <c r="BM178">
        <f t="shared" si="220"/>
        <v>1689.5998201839279</v>
      </c>
      <c r="BN178">
        <f t="shared" si="221"/>
        <v>1.9498643267023954</v>
      </c>
      <c r="BO178">
        <f t="shared" si="192"/>
        <v>650.09144288845357</v>
      </c>
      <c r="BP178">
        <f t="shared" si="211"/>
        <v>223.60633842038564</v>
      </c>
      <c r="BQ178">
        <f t="shared" si="212"/>
        <v>20.466135252238246</v>
      </c>
      <c r="BR178" s="7">
        <f t="shared" si="237"/>
        <v>7.2658078747875887E-3</v>
      </c>
      <c r="BS178" s="7">
        <f t="shared" si="217"/>
        <v>3.649478698023971E-2</v>
      </c>
      <c r="BT178" s="7">
        <f t="shared" si="218"/>
        <v>6.2274618354075271E-3</v>
      </c>
      <c r="BU178" s="8">
        <f>MAX((BU$3*climate!$I288+BU$4*climate!$I288^2+BU$5*climate!$I288^6)*(K178/K$66)^$BW$1,-99)</f>
        <v>-3.8012955024613309</v>
      </c>
      <c r="BV178" s="8">
        <f>MAX((BV$3*climate!$I288+BV$4*climate!$I288^2+BV$5*climate!$I288^6)*(L178/L$66)^$BW$1,-99)</f>
        <v>-3.8017515069181709</v>
      </c>
      <c r="BW178" s="8">
        <f>MAX((BW$3*climate!$I288+BW$4*climate!$I288^2+BW$5*climate!$I288^6)*(M178/M$66)^$BW$1,-99)</f>
        <v>-4.7483846694965441</v>
      </c>
      <c r="BX178" s="8">
        <f>MAX((BX$3*climate!$M288+BX$4*climate!$M288^2+BX$5*climate!$M288^6)*(K178/K$66)^$BW$1,-99)</f>
        <v>-3.801302212219873</v>
      </c>
      <c r="BY178" s="8">
        <f>MAX((BY$3*climate!$M288+BY$4*climate!$M288^2+BY$5*climate!$M288^6)*(L178/L$66)^$BW$1,-99)</f>
        <v>-3.8017560835040403</v>
      </c>
      <c r="BZ178" s="8">
        <f>MAX((BZ$3*climate!$M288+BZ$4*climate!$M288^2+BZ$5*climate!$M288^6)*(M178/M$66)^$BW$1,-99)</f>
        <v>-4.7483890463500478</v>
      </c>
      <c r="CA178" s="8">
        <f t="shared" si="231"/>
        <v>1.3830058479369946E-2</v>
      </c>
      <c r="CB178" s="8">
        <f t="shared" si="232"/>
        <v>5.0472503812886414E-4</v>
      </c>
      <c r="CC178" s="8">
        <f t="shared" si="233"/>
        <v>8.6126161361730599E-5</v>
      </c>
      <c r="CD178" s="8">
        <f>MAX((CD$3*climate!$I288+CD$4*climate!$I288^2+CD$5*climate!$I288^6)*(K178/K$66)^$BW$1,-99)</f>
        <v>-5.467186413688526</v>
      </c>
      <c r="CE178" s="8">
        <f>MAX((CE$3*climate!$I288+CE$4*climate!$I288^2+CE$5*climate!$I288^6)*(L178/L$66)^$BW$1,-99)</f>
        <v>-5.855310901437079</v>
      </c>
      <c r="CF178" s="8">
        <f>MAX((CF$3*climate!$I288+CF$4*climate!$I288^2+CF$5*climate!$I288^6)*(M178/M$66)^$BW$1,-99)</f>
        <v>-7.7092274735267585</v>
      </c>
      <c r="CG178" s="8">
        <f>MAX((CG$3*climate!$M288+CG$4*climate!$M288^2+CG$5*climate!$M288^6)*(K178/K$66)^$BW$1,-99)</f>
        <v>-5.4672021042406085</v>
      </c>
      <c r="CH178" s="8">
        <f>MAX((CH$3*climate!$M288+CH$4*climate!$M288^2+CH$5*climate!$M288^6)*(L178/L$66)^$BW$1,-99)</f>
        <v>-5.8553240462176719</v>
      </c>
      <c r="CI178" s="8">
        <f>MAX((CI$3*climate!$M288+CI$4*climate!$M288^2+CI$5*climate!$M288^6)*(M178/M$66)^$BW$1,-99)</f>
        <v>-7.7092427076966574</v>
      </c>
      <c r="CJ178" s="8">
        <f t="shared" si="234"/>
        <v>1.507040484387216E-3</v>
      </c>
      <c r="CK178" s="8">
        <f t="shared" si="235"/>
        <v>5.4999121448308712E-5</v>
      </c>
      <c r="CL178" s="8">
        <f t="shared" si="236"/>
        <v>9.3850371009354601E-6</v>
      </c>
    </row>
    <row r="179" spans="1:90">
      <c r="A179">
        <f t="shared" si="175"/>
        <v>2133</v>
      </c>
      <c r="B179" s="4">
        <f t="shared" si="193"/>
        <v>1286.1012064699937</v>
      </c>
      <c r="C179" s="4">
        <f t="shared" si="194"/>
        <v>3570.1958821334633</v>
      </c>
      <c r="D179" s="4">
        <f t="shared" si="195"/>
        <v>6799.4832688598553</v>
      </c>
      <c r="E179" s="11">
        <f t="shared" si="176"/>
        <v>1.7749134031380686E-5</v>
      </c>
      <c r="F179" s="11">
        <f t="shared" si="177"/>
        <v>3.5583100839168831E-5</v>
      </c>
      <c r="G179" s="11">
        <f t="shared" si="178"/>
        <v>7.8561411457086103E-5</v>
      </c>
      <c r="H179" s="4">
        <f t="shared" si="196"/>
        <v>185976.97850850548</v>
      </c>
      <c r="I179" s="4">
        <f t="shared" si="197"/>
        <v>152332.64690600833</v>
      </c>
      <c r="J179" s="4">
        <f t="shared" si="198"/>
        <v>32605.666172223613</v>
      </c>
      <c r="K179" s="4">
        <f t="shared" si="166"/>
        <v>144605.24379645276</v>
      </c>
      <c r="L179" s="4">
        <f t="shared" si="167"/>
        <v>42667.868076464758</v>
      </c>
      <c r="M179" s="4">
        <f t="shared" si="168"/>
        <v>4795.3153030834601</v>
      </c>
      <c r="N179" s="11">
        <f t="shared" si="179"/>
        <v>5.3054613998728684E-3</v>
      </c>
      <c r="O179" s="11">
        <f t="shared" si="180"/>
        <v>9.5179411335721831E-3</v>
      </c>
      <c r="P179" s="11">
        <f t="shared" si="181"/>
        <v>6.675124968559043E-3</v>
      </c>
      <c r="Q179" s="4">
        <f t="shared" si="182"/>
        <v>5374.3297063562904</v>
      </c>
      <c r="R179" s="4">
        <f t="shared" si="183"/>
        <v>17025.502213355521</v>
      </c>
      <c r="S179" s="4">
        <f t="shared" si="184"/>
        <v>4294.6290666280256</v>
      </c>
      <c r="T179" s="4">
        <f t="shared" si="199"/>
        <v>28.897822458764708</v>
      </c>
      <c r="U179" s="4">
        <f t="shared" si="200"/>
        <v>111.76528839455229</v>
      </c>
      <c r="V179" s="4">
        <f t="shared" si="201"/>
        <v>131.71419482563954</v>
      </c>
      <c r="W179" s="11">
        <f t="shared" si="185"/>
        <v>-1.219247815263802E-2</v>
      </c>
      <c r="X179" s="11">
        <f t="shared" si="186"/>
        <v>-1.3228699347321071E-2</v>
      </c>
      <c r="Y179" s="11">
        <f t="shared" si="187"/>
        <v>-1.2203590333800474E-2</v>
      </c>
      <c r="Z179" s="4">
        <f t="shared" si="213"/>
        <v>7254.0882307569527</v>
      </c>
      <c r="AA179" s="4">
        <f t="shared" si="202"/>
        <v>45087.258713860254</v>
      </c>
      <c r="AB179" s="4">
        <f t="shared" si="203"/>
        <v>7729.7498021930624</v>
      </c>
      <c r="AC179" s="12">
        <f t="shared" si="204"/>
        <v>1.7145659774619437</v>
      </c>
      <c r="AD179" s="12">
        <f t="shared" si="205"/>
        <v>3.9649190851551208</v>
      </c>
      <c r="AE179" s="12">
        <f t="shared" si="206"/>
        <v>1.8349311451527213</v>
      </c>
      <c r="AF179" s="11">
        <f t="shared" si="188"/>
        <v>-2.9039671966837322E-3</v>
      </c>
      <c r="AG179" s="11">
        <f t="shared" si="189"/>
        <v>2.0567434751257441E-3</v>
      </c>
      <c r="AH179" s="11">
        <f t="shared" si="190"/>
        <v>8.257041531207765E-4</v>
      </c>
      <c r="AI179" s="1">
        <f t="shared" si="169"/>
        <v>350832.58590193256</v>
      </c>
      <c r="AJ179" s="1">
        <f t="shared" si="170"/>
        <v>275676.04274819151</v>
      </c>
      <c r="AK179" s="1">
        <f t="shared" si="171"/>
        <v>60646.064064653532</v>
      </c>
      <c r="AL179" s="17">
        <f t="shared" ref="AL179:AN194" si="243">AL178*(1+AO179)</f>
        <v>49.204532336515477</v>
      </c>
      <c r="AM179" s="17">
        <f t="shared" si="243"/>
        <v>18.813830388155584</v>
      </c>
      <c r="AN179" s="17">
        <f t="shared" si="243"/>
        <v>3.2501763652096041</v>
      </c>
      <c r="AO179" s="7">
        <f t="shared" si="242"/>
        <v>5.3091243297751873E-3</v>
      </c>
      <c r="AP179" s="7">
        <f t="shared" si="242"/>
        <v>8.1756525055924362E-3</v>
      </c>
      <c r="AQ179" s="7">
        <f t="shared" si="242"/>
        <v>5.9178650271900918E-3</v>
      </c>
      <c r="AR179" s="1">
        <f t="shared" si="208"/>
        <v>185976.97850850548</v>
      </c>
      <c r="AS179" s="1">
        <f t="shared" si="209"/>
        <v>152332.64690600833</v>
      </c>
      <c r="AT179" s="1">
        <f t="shared" si="210"/>
        <v>32605.666172223613</v>
      </c>
      <c r="AU179" s="1">
        <f t="shared" si="172"/>
        <v>37195.395701701098</v>
      </c>
      <c r="AV179" s="1">
        <f t="shared" si="173"/>
        <v>30466.529381201668</v>
      </c>
      <c r="AW179" s="1">
        <f t="shared" si="174"/>
        <v>6521.1332344447228</v>
      </c>
      <c r="AX179" s="1">
        <f t="shared" si="222"/>
        <v>115684.19503716222</v>
      </c>
      <c r="AY179" s="1">
        <f t="shared" si="223"/>
        <v>34134.294461171805</v>
      </c>
      <c r="AZ179" s="1">
        <f t="shared" si="224"/>
        <v>3836.2522424667682</v>
      </c>
      <c r="BA179" s="1">
        <f t="shared" si="225"/>
        <v>11.658619300887572</v>
      </c>
      <c r="BB179" s="1">
        <f t="shared" si="226"/>
        <v>10.438057860565147</v>
      </c>
      <c r="BC179" s="1">
        <f t="shared" si="227"/>
        <v>8.2522511904803419</v>
      </c>
      <c r="BD179" s="1">
        <f t="shared" si="228"/>
        <v>3839.7872997797513</v>
      </c>
      <c r="BE179">
        <f t="shared" si="214"/>
        <v>0.21822387218499145</v>
      </c>
      <c r="BF179">
        <f t="shared" si="215"/>
        <v>0.3346263841173937</v>
      </c>
      <c r="BG179">
        <f t="shared" si="216"/>
        <v>2.453676962688749E-2</v>
      </c>
      <c r="BH179">
        <f t="shared" si="229"/>
        <v>0.2806685008150282</v>
      </c>
      <c r="BI179">
        <f t="shared" si="230"/>
        <v>4.7621658391411486E-3</v>
      </c>
      <c r="BJ179">
        <f t="shared" si="230"/>
        <v>1.1197481694748152E-2</v>
      </c>
      <c r="BK179">
        <f t="shared" si="230"/>
        <v>6.0205306372294847E-5</v>
      </c>
      <c r="BL179">
        <f t="shared" si="219"/>
        <v>885.65321391989232</v>
      </c>
      <c r="BM179">
        <f t="shared" si="220"/>
        <v>1705.742025242562</v>
      </c>
      <c r="BN179">
        <f t="shared" si="221"/>
        <v>1.9630341213714928</v>
      </c>
      <c r="BO179">
        <f t="shared" si="192"/>
        <v>654.81488241352451</v>
      </c>
      <c r="BP179">
        <f t="shared" si="211"/>
        <v>226.11497913719558</v>
      </c>
      <c r="BQ179">
        <f t="shared" si="212"/>
        <v>20.70022290170543</v>
      </c>
      <c r="BR179" s="7">
        <f t="shared" si="237"/>
        <v>7.1825267143930116E-3</v>
      </c>
      <c r="BS179" s="7">
        <f t="shared" si="217"/>
        <v>3.5431832019650202E-2</v>
      </c>
      <c r="BT179" s="7">
        <f t="shared" si="218"/>
        <v>6.0037280590273428E-3</v>
      </c>
      <c r="BU179" s="8">
        <f>MAX((BU$3*climate!$I289+BU$4*climate!$I289^2+BU$5*climate!$I289^6)*(K179/K$66)^$BW$1,-99)</f>
        <v>-3.9178333987722507</v>
      </c>
      <c r="BV179" s="8">
        <f>MAX((BV$3*climate!$I289+BV$4*climate!$I289^2+BV$5*climate!$I289^6)*(L179/L$66)^$BW$1,-99)</f>
        <v>-3.8755484025929743</v>
      </c>
      <c r="BW179" s="8">
        <f>MAX((BW$3*climate!$I289+BW$4*climate!$I289^2+BW$5*climate!$I289^6)*(M179/M$66)^$BW$1,-99)</f>
        <v>-4.8196896788141963</v>
      </c>
      <c r="BX179" s="8">
        <f>MAX((BX$3*climate!$M289+BX$4*climate!$M289^2+BX$5*climate!$M289^6)*(K179/K$66)^$BW$1,-99)</f>
        <v>-3.9178401169100954</v>
      </c>
      <c r="BY179" s="8">
        <f>MAX((BY$3*climate!$M289+BY$4*climate!$M289^2+BY$5*climate!$M289^6)*(L179/L$66)^$BW$1,-99)</f>
        <v>-3.8755529757746001</v>
      </c>
      <c r="BZ179" s="8">
        <f>MAX((BZ$3*climate!$M289+BZ$4*climate!$M289^2+BZ$5*climate!$M289^6)*(M179/M$66)^$BW$1,-99)</f>
        <v>-4.819694051507267</v>
      </c>
      <c r="CA179" s="8">
        <f t="shared" si="231"/>
        <v>1.3919935480985629E-2</v>
      </c>
      <c r="CB179" s="8">
        <f t="shared" si="232"/>
        <v>4.9320881568665155E-4</v>
      </c>
      <c r="CC179" s="8">
        <f t="shared" si="233"/>
        <v>8.3571507227043695E-5</v>
      </c>
      <c r="CD179" s="8">
        <f>MAX((CD$3*climate!$I289+CD$4*climate!$I289^2+CD$5*climate!$I289^6)*(K179/K$66)^$BW$1,-99)</f>
        <v>-5.7475283063067648</v>
      </c>
      <c r="CE179" s="8">
        <f>MAX((CE$3*climate!$I289+CE$4*climate!$I289^2+CE$5*climate!$I289^6)*(L179/L$66)^$BW$1,-99)</f>
        <v>-6.0818689684150886</v>
      </c>
      <c r="CF179" s="8">
        <f>MAX((CF$3*climate!$I289+CF$4*climate!$I289^2+CF$5*climate!$I289^6)*(M179/M$66)^$BW$1,-99)</f>
        <v>-7.9750519067045254</v>
      </c>
      <c r="CG179" s="8">
        <f>MAX((CG$3*climate!$M289+CG$4*climate!$M289^2+CG$5*climate!$M289^6)*(K179/K$66)^$BW$1,-99)</f>
        <v>-5.7475443812978453</v>
      </c>
      <c r="CH179" s="8">
        <f>MAX((CH$3*climate!$M289+CH$4*climate!$M289^2+CH$5*climate!$M289^6)*(L179/L$66)^$BW$1,-99)</f>
        <v>-6.0818823933810826</v>
      </c>
      <c r="CI179" s="8">
        <f>MAX((CI$3*climate!$M289+CI$4*climate!$M289^2+CI$5*climate!$M289^6)*(M179/M$66)^$BW$1,-99)</f>
        <v>-7.9750674564216597</v>
      </c>
      <c r="CJ179" s="8">
        <f t="shared" si="234"/>
        <v>1.5317256927624267E-3</v>
      </c>
      <c r="CK179" s="8">
        <f t="shared" si="235"/>
        <v>5.4271847446140635E-5</v>
      </c>
      <c r="CL179" s="8">
        <f t="shared" si="236"/>
        <v>9.1960645203708759E-6</v>
      </c>
    </row>
    <row r="180" spans="1:90">
      <c r="A180">
        <f t="shared" si="175"/>
        <v>2134</v>
      </c>
      <c r="B180" s="4">
        <f t="shared" si="193"/>
        <v>1286.1228922935506</v>
      </c>
      <c r="C180" s="4">
        <f t="shared" si="194"/>
        <v>3570.3165688415484</v>
      </c>
      <c r="D180" s="4">
        <f t="shared" si="195"/>
        <v>6799.9907370124974</v>
      </c>
      <c r="E180" s="11">
        <f t="shared" si="176"/>
        <v>1.686167732981165E-5</v>
      </c>
      <c r="F180" s="11">
        <f t="shared" si="177"/>
        <v>3.3803945797210388E-5</v>
      </c>
      <c r="G180" s="11">
        <f t="shared" si="178"/>
        <v>7.46333408842318E-5</v>
      </c>
      <c r="H180" s="4">
        <f t="shared" si="196"/>
        <v>186953.68566421367</v>
      </c>
      <c r="I180" s="4">
        <f t="shared" si="197"/>
        <v>153771.94732807091</v>
      </c>
      <c r="J180" s="4">
        <f t="shared" si="198"/>
        <v>32823.291171210316</v>
      </c>
      <c r="K180" s="4">
        <f t="shared" si="166"/>
        <v>145362.22532422078</v>
      </c>
      <c r="L180" s="4">
        <f t="shared" si="167"/>
        <v>43069.555419833516</v>
      </c>
      <c r="M180" s="4">
        <f t="shared" si="168"/>
        <v>4826.9611593075306</v>
      </c>
      <c r="N180" s="11">
        <f t="shared" si="179"/>
        <v>5.2348138137614519E-3</v>
      </c>
      <c r="O180" s="11">
        <f t="shared" si="180"/>
        <v>9.4142820224554224E-3</v>
      </c>
      <c r="P180" s="11">
        <f t="shared" si="181"/>
        <v>6.5993275152775865E-3</v>
      </c>
      <c r="Q180" s="4">
        <f t="shared" si="182"/>
        <v>5336.6838896465351</v>
      </c>
      <c r="R180" s="4">
        <f t="shared" si="183"/>
        <v>16959.012770896072</v>
      </c>
      <c r="S180" s="4">
        <f t="shared" si="184"/>
        <v>4270.5336669858307</v>
      </c>
      <c r="T180" s="4">
        <f t="shared" si="199"/>
        <v>28.545486389777405</v>
      </c>
      <c r="U180" s="4">
        <f t="shared" si="200"/>
        <v>110.28677899691412</v>
      </c>
      <c r="V180" s="4">
        <f t="shared" si="201"/>
        <v>130.10680875084105</v>
      </c>
      <c r="W180" s="11">
        <f t="shared" si="185"/>
        <v>-1.219247815263802E-2</v>
      </c>
      <c r="X180" s="11">
        <f t="shared" si="186"/>
        <v>-1.3228699347321071E-2</v>
      </c>
      <c r="Y180" s="11">
        <f t="shared" si="187"/>
        <v>-1.2203590333800474E-2</v>
      </c>
      <c r="Z180" s="4">
        <f t="shared" si="213"/>
        <v>7182.8682556029935</v>
      </c>
      <c r="AA180" s="4">
        <f t="shared" si="202"/>
        <v>45008.252478241935</v>
      </c>
      <c r="AB180" s="4">
        <f t="shared" si="203"/>
        <v>7693.3375121321515</v>
      </c>
      <c r="AC180" s="12">
        <f t="shared" si="204"/>
        <v>1.7095869341068444</v>
      </c>
      <c r="AD180" s="12">
        <f t="shared" si="205"/>
        <v>3.9730739066129153</v>
      </c>
      <c r="AE180" s="12">
        <f t="shared" si="206"/>
        <v>1.8364462554199645</v>
      </c>
      <c r="AF180" s="11">
        <f t="shared" si="188"/>
        <v>-2.9039671966837322E-3</v>
      </c>
      <c r="AG180" s="11">
        <f t="shared" si="189"/>
        <v>2.0567434751257441E-3</v>
      </c>
      <c r="AH180" s="11">
        <f t="shared" si="190"/>
        <v>8.257041531207765E-4</v>
      </c>
      <c r="AI180" s="1">
        <f t="shared" si="169"/>
        <v>352944.72301344044</v>
      </c>
      <c r="AJ180" s="1">
        <f t="shared" si="170"/>
        <v>278574.96785457403</v>
      </c>
      <c r="AK180" s="1">
        <f t="shared" si="171"/>
        <v>61102.590892632899</v>
      </c>
      <c r="AL180" s="17">
        <f t="shared" si="243"/>
        <v>49.463152986480857</v>
      </c>
      <c r="AM180" s="17">
        <f t="shared" si="243"/>
        <v>18.966107574312772</v>
      </c>
      <c r="AN180" s="17">
        <f t="shared" si="243"/>
        <v>3.2692181292030389</v>
      </c>
      <c r="AO180" s="7">
        <f t="shared" si="242"/>
        <v>5.2560330864774357E-3</v>
      </c>
      <c r="AP180" s="7">
        <f t="shared" si="242"/>
        <v>8.0938959805365116E-3</v>
      </c>
      <c r="AQ180" s="7">
        <f t="shared" si="242"/>
        <v>5.8586863769181912E-3</v>
      </c>
      <c r="AR180" s="1">
        <f t="shared" si="208"/>
        <v>186953.68566421367</v>
      </c>
      <c r="AS180" s="1">
        <f t="shared" si="209"/>
        <v>153771.94732807091</v>
      </c>
      <c r="AT180" s="1">
        <f t="shared" si="210"/>
        <v>32823.291171210316</v>
      </c>
      <c r="AU180" s="1">
        <f t="shared" si="172"/>
        <v>37390.737132842733</v>
      </c>
      <c r="AV180" s="1">
        <f t="shared" si="173"/>
        <v>30754.389465614182</v>
      </c>
      <c r="AW180" s="1">
        <f t="shared" si="174"/>
        <v>6564.6582342420634</v>
      </c>
      <c r="AX180" s="1">
        <f t="shared" si="222"/>
        <v>116289.78025937664</v>
      </c>
      <c r="AY180" s="1">
        <f t="shared" si="223"/>
        <v>34455.644335866811</v>
      </c>
      <c r="AZ180" s="1">
        <f t="shared" si="224"/>
        <v>3861.5689274460251</v>
      </c>
      <c r="BA180" s="1">
        <f t="shared" si="225"/>
        <v>11.663840460693564</v>
      </c>
      <c r="BB180" s="1">
        <f t="shared" si="226"/>
        <v>10.447428104410728</v>
      </c>
      <c r="BC180" s="1">
        <f t="shared" si="227"/>
        <v>8.2588288377648169</v>
      </c>
      <c r="BD180" s="1">
        <f t="shared" si="228"/>
        <v>3731.0653927749472</v>
      </c>
      <c r="BE180">
        <f t="shared" si="214"/>
        <v>0.21822387218499145</v>
      </c>
      <c r="BF180">
        <f t="shared" si="215"/>
        <v>0.3346263841173937</v>
      </c>
      <c r="BG180">
        <f t="shared" si="216"/>
        <v>2.453676962688749E-2</v>
      </c>
      <c r="BH180">
        <f t="shared" si="229"/>
        <v>0.2808273172897241</v>
      </c>
      <c r="BI180">
        <f t="shared" si="230"/>
        <v>4.7621658391411486E-3</v>
      </c>
      <c r="BJ180">
        <f t="shared" si="230"/>
        <v>1.1197481694748152E-2</v>
      </c>
      <c r="BK180">
        <f t="shared" si="230"/>
        <v>6.0205306372294847E-5</v>
      </c>
      <c r="BL180">
        <f t="shared" si="219"/>
        <v>890.30445537165065</v>
      </c>
      <c r="BM180">
        <f t="shared" si="220"/>
        <v>1721.858565371851</v>
      </c>
      <c r="BN180">
        <f t="shared" si="221"/>
        <v>1.9761363011097577</v>
      </c>
      <c r="BO180">
        <f t="shared" si="192"/>
        <v>659.51810779944174</v>
      </c>
      <c r="BP180">
        <f t="shared" si="211"/>
        <v>228.65207103056414</v>
      </c>
      <c r="BQ180">
        <f t="shared" si="212"/>
        <v>20.93701290484611</v>
      </c>
      <c r="BR180" s="7">
        <f t="shared" si="237"/>
        <v>7.1003612859719123E-3</v>
      </c>
      <c r="BS180" s="7">
        <f t="shared" si="217"/>
        <v>3.4399836912281746E-2</v>
      </c>
      <c r="BT180" s="7">
        <f t="shared" si="218"/>
        <v>5.7884971105771222E-3</v>
      </c>
      <c r="BU180" s="8">
        <f>MAX((BU$3*climate!$I290+BU$4*climate!$I290^2+BU$5*climate!$I290^6)*(K180/K$66)^$BW$1,-99)</f>
        <v>-4.0343284023022221</v>
      </c>
      <c r="BV180" s="8">
        <f>MAX((BV$3*climate!$I290+BV$4*climate!$I290^2+BV$5*climate!$I290^6)*(L180/L$66)^$BW$1,-99)</f>
        <v>-3.9491357144783197</v>
      </c>
      <c r="BW180" s="8">
        <f>MAX((BW$3*climate!$I290+BW$4*climate!$I290^2+BW$5*climate!$I290^6)*(M180/M$66)^$BW$1,-99)</f>
        <v>-4.8908222549107618</v>
      </c>
      <c r="BX180" s="8">
        <f>MAX((BX$3*climate!$M290+BX$4*climate!$M290^2+BX$5*climate!$M290^6)*(K180/K$66)^$BW$1,-99)</f>
        <v>-4.0343351281206754</v>
      </c>
      <c r="BY180" s="8">
        <f>MAX((BY$3*climate!$M290+BY$4*climate!$M290^2+BY$5*climate!$M290^6)*(L180/L$66)^$BW$1,-99)</f>
        <v>-3.9491402839210563</v>
      </c>
      <c r="BZ180" s="8">
        <f>MAX((BZ$3*climate!$M290+BZ$4*climate!$M290^2+BZ$5*climate!$M290^6)*(M180/M$66)^$BW$1,-99)</f>
        <v>-4.890826623187035</v>
      </c>
      <c r="CA180" s="8">
        <f t="shared" si="231"/>
        <v>1.4007977529808318E-2</v>
      </c>
      <c r="CB180" s="8">
        <f t="shared" si="232"/>
        <v>4.8187214249631347E-4</v>
      </c>
      <c r="CC180" s="8">
        <f t="shared" si="233"/>
        <v>8.1085137456324711E-5</v>
      </c>
      <c r="CD180" s="8">
        <f>MAX((CD$3*climate!$I290+CD$4*climate!$I290^2+CD$5*climate!$I290^6)*(K180/K$66)^$BW$1,-99)</f>
        <v>-6.0343268943674184</v>
      </c>
      <c r="CE180" s="8">
        <f>MAX((CE$3*climate!$I290+CE$4*climate!$I290^2+CE$5*climate!$I290^6)*(L180/L$66)^$BW$1,-99)</f>
        <v>-6.3129175331678704</v>
      </c>
      <c r="CF180" s="8">
        <f>MAX((CF$3*climate!$I290+CF$4*climate!$I290^2+CF$5*climate!$I290^6)*(M180/M$66)^$BW$1,-99)</f>
        <v>-8.2460669730638276</v>
      </c>
      <c r="CG180" s="8">
        <f>MAX((CG$3*climate!$M290+CG$4*climate!$M290^2+CG$5*climate!$M290^6)*(K180/K$66)^$BW$1,-99)</f>
        <v>-6.034343355435869</v>
      </c>
      <c r="CH180" s="8">
        <f>MAX((CH$3*climate!$M290+CH$4*climate!$M290^2+CH$5*climate!$M290^6)*(L180/L$66)^$BW$1,-99)</f>
        <v>-6.3129312390730519</v>
      </c>
      <c r="CI180" s="8">
        <f>MAX((CI$3*climate!$M290+CI$4*climate!$M290^2+CI$5*climate!$M290^6)*(M180/M$66)^$BW$1,-99)</f>
        <v>-8.2460828394815309</v>
      </c>
      <c r="CJ180" s="8">
        <f t="shared" si="234"/>
        <v>1.5560558978252959E-3</v>
      </c>
      <c r="CK180" s="8">
        <f t="shared" si="235"/>
        <v>5.3528069111584328E-5</v>
      </c>
      <c r="CL180" s="8">
        <f t="shared" si="236"/>
        <v>9.007225068458215E-6</v>
      </c>
    </row>
    <row r="181" spans="1:90">
      <c r="A181">
        <f t="shared" si="175"/>
        <v>2135</v>
      </c>
      <c r="B181" s="4">
        <f t="shared" si="193"/>
        <v>1286.143494173306</v>
      </c>
      <c r="C181" s="4">
        <f t="shared" si="194"/>
        <v>3570.4312250899316</v>
      </c>
      <c r="D181" s="4">
        <f t="shared" si="195"/>
        <v>6800.4728677378489</v>
      </c>
      <c r="E181" s="11">
        <f t="shared" si="176"/>
        <v>1.6018593463321066E-5</v>
      </c>
      <c r="F181" s="11">
        <f t="shared" si="177"/>
        <v>3.2113748507349867E-5</v>
      </c>
      <c r="G181" s="11">
        <f t="shared" si="178"/>
        <v>7.0901673840020204E-5</v>
      </c>
      <c r="H181" s="4">
        <f t="shared" si="196"/>
        <v>187922.34816830794</v>
      </c>
      <c r="I181" s="4">
        <f t="shared" si="197"/>
        <v>155208.83724147207</v>
      </c>
      <c r="J181" s="4">
        <f t="shared" si="198"/>
        <v>33039.789567405205</v>
      </c>
      <c r="K181" s="4">
        <f t="shared" si="166"/>
        <v>146113.04960889975</v>
      </c>
      <c r="L181" s="4">
        <f t="shared" si="167"/>
        <v>43470.613899743359</v>
      </c>
      <c r="M181" s="4">
        <f t="shared" si="168"/>
        <v>4858.4547295452649</v>
      </c>
      <c r="N181" s="11">
        <f t="shared" si="179"/>
        <v>5.165195311259918E-3</v>
      </c>
      <c r="O181" s="11">
        <f t="shared" si="180"/>
        <v>9.3118787969925787E-3</v>
      </c>
      <c r="P181" s="11">
        <f t="shared" si="181"/>
        <v>6.5245128763895543E-3</v>
      </c>
      <c r="Q181" s="4">
        <f t="shared" si="182"/>
        <v>5298.9302967311742</v>
      </c>
      <c r="R181" s="4">
        <f t="shared" si="183"/>
        <v>16891.040698583998</v>
      </c>
      <c r="S181" s="4">
        <f t="shared" si="184"/>
        <v>4246.2419893353772</v>
      </c>
      <c r="T181" s="4">
        <f t="shared" si="199"/>
        <v>28.197446170613617</v>
      </c>
      <c r="U181" s="4">
        <f t="shared" si="200"/>
        <v>108.8278283555795</v>
      </c>
      <c r="V181" s="4">
        <f t="shared" si="201"/>
        <v>128.51903855720767</v>
      </c>
      <c r="W181" s="11">
        <f t="shared" si="185"/>
        <v>-1.219247815263802E-2</v>
      </c>
      <c r="X181" s="11">
        <f t="shared" si="186"/>
        <v>-1.3228699347321071E-2</v>
      </c>
      <c r="Y181" s="11">
        <f t="shared" si="187"/>
        <v>-1.2203590333800474E-2</v>
      </c>
      <c r="Z181" s="4">
        <f t="shared" si="213"/>
        <v>7111.8413818940426</v>
      </c>
      <c r="AA181" s="4">
        <f t="shared" si="202"/>
        <v>44924.691329940026</v>
      </c>
      <c r="AB181" s="4">
        <f t="shared" si="203"/>
        <v>7656.4901353585528</v>
      </c>
      <c r="AC181" s="12">
        <f t="shared" si="204"/>
        <v>1.704622349730319</v>
      </c>
      <c r="AD181" s="12">
        <f t="shared" si="205"/>
        <v>3.9812455004465339</v>
      </c>
      <c r="AE181" s="12">
        <f t="shared" si="206"/>
        <v>1.8379626167200478</v>
      </c>
      <c r="AF181" s="11">
        <f t="shared" si="188"/>
        <v>-2.9039671966837322E-3</v>
      </c>
      <c r="AG181" s="11">
        <f t="shared" si="189"/>
        <v>2.0567434751257441E-3</v>
      </c>
      <c r="AH181" s="11">
        <f t="shared" si="190"/>
        <v>8.257041531207765E-4</v>
      </c>
      <c r="AI181" s="1">
        <f t="shared" si="169"/>
        <v>355040.98784493911</v>
      </c>
      <c r="AJ181" s="1">
        <f t="shared" si="170"/>
        <v>281471.86053473083</v>
      </c>
      <c r="AK181" s="1">
        <f t="shared" si="171"/>
        <v>61556.990037611678</v>
      </c>
      <c r="AL181" s="17">
        <f t="shared" si="243"/>
        <v>49.720533155452713</v>
      </c>
      <c r="AM181" s="17">
        <f t="shared" si="243"/>
        <v>19.118082179156307</v>
      </c>
      <c r="AN181" s="17">
        <f t="shared" si="243"/>
        <v>3.2881799196826078</v>
      </c>
      <c r="AO181" s="7">
        <f t="shared" si="242"/>
        <v>5.2034727556126616E-3</v>
      </c>
      <c r="AP181" s="7">
        <f t="shared" si="242"/>
        <v>8.0129570207311471E-3</v>
      </c>
      <c r="AQ181" s="7">
        <f t="shared" si="242"/>
        <v>5.8000995131490089E-3</v>
      </c>
      <c r="AR181" s="1">
        <f t="shared" si="208"/>
        <v>187922.34816830794</v>
      </c>
      <c r="AS181" s="1">
        <f t="shared" si="209"/>
        <v>155208.83724147207</v>
      </c>
      <c r="AT181" s="1">
        <f t="shared" si="210"/>
        <v>33039.789567405205</v>
      </c>
      <c r="AU181" s="1">
        <f t="shared" si="172"/>
        <v>37584.469633661589</v>
      </c>
      <c r="AV181" s="1">
        <f t="shared" si="173"/>
        <v>31041.767448294413</v>
      </c>
      <c r="AW181" s="1">
        <f t="shared" si="174"/>
        <v>6607.957913481041</v>
      </c>
      <c r="AX181" s="1">
        <f t="shared" si="222"/>
        <v>116890.43968711981</v>
      </c>
      <c r="AY181" s="1">
        <f t="shared" si="223"/>
        <v>34776.491119794686</v>
      </c>
      <c r="AZ181" s="1">
        <f t="shared" si="224"/>
        <v>3886.7637836362119</v>
      </c>
      <c r="BA181" s="1">
        <f t="shared" si="225"/>
        <v>11.668992362140809</v>
      </c>
      <c r="BB181" s="1">
        <f t="shared" si="226"/>
        <v>10.456696894946257</v>
      </c>
      <c r="BC181" s="1">
        <f t="shared" si="227"/>
        <v>8.2653321581376318</v>
      </c>
      <c r="BD181" s="1">
        <f t="shared" si="228"/>
        <v>3625.3781989814579</v>
      </c>
      <c r="BE181">
        <f t="shared" si="214"/>
        <v>0.21822387218499145</v>
      </c>
      <c r="BF181">
        <f t="shared" si="215"/>
        <v>0.3346263841173937</v>
      </c>
      <c r="BG181">
        <f t="shared" si="216"/>
        <v>2.453676962688749E-2</v>
      </c>
      <c r="BH181">
        <f t="shared" si="229"/>
        <v>0.280984699997328</v>
      </c>
      <c r="BI181">
        <f t="shared" si="230"/>
        <v>4.7621658391411486E-3</v>
      </c>
      <c r="BJ181">
        <f t="shared" si="230"/>
        <v>1.1197481694748152E-2</v>
      </c>
      <c r="BK181">
        <f t="shared" si="230"/>
        <v>6.0205306372294847E-5</v>
      </c>
      <c r="BL181">
        <f t="shared" si="219"/>
        <v>894.91738685830524</v>
      </c>
      <c r="BM181">
        <f t="shared" si="220"/>
        <v>1737.9481138745286</v>
      </c>
      <c r="BN181">
        <f t="shared" si="221"/>
        <v>1.9891706533817815</v>
      </c>
      <c r="BO181">
        <f t="shared" si="192"/>
        <v>664.20092463945832</v>
      </c>
      <c r="BP181">
        <f t="shared" si="211"/>
        <v>231.2179358461859</v>
      </c>
      <c r="BQ181">
        <f t="shared" si="212"/>
        <v>21.176536266726288</v>
      </c>
      <c r="BR181" s="7">
        <f t="shared" si="237"/>
        <v>7.0192969222491186E-3</v>
      </c>
      <c r="BS181" s="7">
        <f t="shared" si="217"/>
        <v>3.3397899914836646E-2</v>
      </c>
      <c r="BT181" s="7">
        <f t="shared" si="218"/>
        <v>5.5814242542540117E-3</v>
      </c>
      <c r="BU181" s="8">
        <f>MAX((BU$3*climate!$I291+BU$4*climate!$I291^2+BU$5*climate!$I291^6)*(K181/K$66)^$BW$1,-99)</f>
        <v>-4.1507548887824148</v>
      </c>
      <c r="BV181" s="8">
        <f>MAX((BV$3*climate!$I291+BV$4*climate!$I291^2+BV$5*climate!$I291^6)*(L181/L$66)^$BW$1,-99)</f>
        <v>-4.0224997790219561</v>
      </c>
      <c r="BW181" s="8">
        <f>MAX((BW$3*climate!$I291+BW$4*climate!$I291^2+BW$5*climate!$I291^6)*(M181/M$66)^$BW$1,-99)</f>
        <v>-4.9617693468930346</v>
      </c>
      <c r="BX181" s="8">
        <f>MAX((BX$3*climate!$M291+BX$4*climate!$M291^2+BX$5*climate!$M291^6)*(K181/K$66)^$BW$1,-99)</f>
        <v>-4.1507616216057768</v>
      </c>
      <c r="BY181" s="8">
        <f>MAX((BY$3*climate!$M291+BY$4*climate!$M291^2+BY$5*climate!$M291^6)*(L181/L$66)^$BW$1,-99)</f>
        <v>-4.0225043444055393</v>
      </c>
      <c r="BZ181" s="8">
        <f>MAX((BZ$3*climate!$M291+BZ$4*climate!$M291^2+BZ$5*climate!$M291^6)*(M181/M$66)^$BW$1,-99)</f>
        <v>-4.9617737105075044</v>
      </c>
      <c r="CA181" s="8">
        <f t="shared" si="231"/>
        <v>1.4094208798130165E-2</v>
      </c>
      <c r="CB181" s="8">
        <f t="shared" si="232"/>
        <v>4.7071697481876134E-4</v>
      </c>
      <c r="CC181" s="8">
        <f t="shared" si="233"/>
        <v>7.8665758830403983E-5</v>
      </c>
      <c r="CD181" s="8">
        <f>MAX((CD$3*climate!$I291+CD$4*climate!$I291^2+CD$5*climate!$I291^6)*(K181/K$66)^$BW$1,-99)</f>
        <v>-6.3275590645229363</v>
      </c>
      <c r="CE181" s="8">
        <f>MAX((CE$3*climate!$I291+CE$4*climate!$I291^2+CE$5*climate!$I291^6)*(L181/L$66)^$BW$1,-99)</f>
        <v>-6.5484270396567235</v>
      </c>
      <c r="CF181" s="8">
        <f>MAX((CF$3*climate!$I291+CF$4*climate!$I291^2+CF$5*climate!$I291^6)*(M181/M$66)^$BW$1,-99)</f>
        <v>-8.5222442014735478</v>
      </c>
      <c r="CG181" s="8">
        <f>MAX((CG$3*climate!$M291+CG$4*climate!$M291^2+CG$5*climate!$M291^6)*(K181/K$66)^$BW$1,-99)</f>
        <v>-6.3275759131819456</v>
      </c>
      <c r="CH181" s="8">
        <f>MAX((CH$3*climate!$M291+CH$4*climate!$M291^2+CH$5*climate!$M291^6)*(L181/L$66)^$BW$1,-99)</f>
        <v>-6.5484410271634301</v>
      </c>
      <c r="CI181" s="8">
        <f>MAX((CI$3*climate!$M291+CI$4*climate!$M291^2+CI$5*climate!$M291^6)*(M181/M$66)^$BW$1,-99)</f>
        <v>-8.5222603856426478</v>
      </c>
      <c r="CJ181" s="8">
        <f t="shared" si="234"/>
        <v>1.5800176807856713E-3</v>
      </c>
      <c r="CK181" s="8">
        <f t="shared" si="235"/>
        <v>5.2769272366552166E-5</v>
      </c>
      <c r="CL181" s="8">
        <f t="shared" si="236"/>
        <v>8.8187490056873178E-6</v>
      </c>
    </row>
    <row r="182" spans="1:90">
      <c r="A182">
        <f t="shared" si="175"/>
        <v>2136</v>
      </c>
      <c r="B182" s="4">
        <f t="shared" si="193"/>
        <v>1286.1630662725863</v>
      </c>
      <c r="C182" s="4">
        <f t="shared" si="194"/>
        <v>3570.5401520238361</v>
      </c>
      <c r="D182" s="4">
        <f t="shared" si="195"/>
        <v>6800.9309244016149</v>
      </c>
      <c r="E182" s="11">
        <f t="shared" si="176"/>
        <v>1.5217663790155012E-5</v>
      </c>
      <c r="F182" s="11">
        <f t="shared" si="177"/>
        <v>3.0508061081982371E-5</v>
      </c>
      <c r="G182" s="11">
        <f t="shared" si="178"/>
        <v>6.7356590148019195E-5</v>
      </c>
      <c r="H182" s="4">
        <f t="shared" si="196"/>
        <v>188882.98666757939</v>
      </c>
      <c r="I182" s="4">
        <f t="shared" si="197"/>
        <v>156643.20064916575</v>
      </c>
      <c r="J182" s="4">
        <f t="shared" si="198"/>
        <v>33255.158111272009</v>
      </c>
      <c r="K182" s="4">
        <f t="shared" si="166"/>
        <v>146857.72871318634</v>
      </c>
      <c r="L182" s="4">
        <f t="shared" si="167"/>
        <v>43871.009421467512</v>
      </c>
      <c r="M182" s="4">
        <f t="shared" si="168"/>
        <v>4889.7950120259438</v>
      </c>
      <c r="N182" s="11">
        <f t="shared" si="179"/>
        <v>5.0965954531774216E-3</v>
      </c>
      <c r="O182" s="11">
        <f t="shared" si="180"/>
        <v>9.210716983376166E-3</v>
      </c>
      <c r="P182" s="11">
        <f t="shared" si="181"/>
        <v>6.4506688289369674E-3</v>
      </c>
      <c r="Q182" s="4">
        <f t="shared" si="182"/>
        <v>5261.0804928380412</v>
      </c>
      <c r="R182" s="4">
        <f t="shared" si="183"/>
        <v>16821.627872079105</v>
      </c>
      <c r="S182" s="4">
        <f t="shared" si="184"/>
        <v>4221.7637671659168</v>
      </c>
      <c r="T182" s="4">
        <f t="shared" si="199"/>
        <v>27.853649424218222</v>
      </c>
      <c r="U182" s="4">
        <f t="shared" si="200"/>
        <v>107.38817773364167</v>
      </c>
      <c r="V182" s="4">
        <f t="shared" si="201"/>
        <v>126.9506448605616</v>
      </c>
      <c r="W182" s="11">
        <f t="shared" si="185"/>
        <v>-1.219247815263802E-2</v>
      </c>
      <c r="X182" s="11">
        <f t="shared" si="186"/>
        <v>-1.3228699347321071E-2</v>
      </c>
      <c r="Y182" s="11">
        <f t="shared" si="187"/>
        <v>-1.2203590333800474E-2</v>
      </c>
      <c r="Z182" s="4">
        <f t="shared" si="213"/>
        <v>7041.0232452476594</v>
      </c>
      <c r="AA182" s="4">
        <f t="shared" si="202"/>
        <v>44836.660472659656</v>
      </c>
      <c r="AB182" s="4">
        <f t="shared" si="203"/>
        <v>7619.2244727737034</v>
      </c>
      <c r="AC182" s="12">
        <f t="shared" si="204"/>
        <v>1.6996721823439682</v>
      </c>
      <c r="AD182" s="12">
        <f t="shared" si="205"/>
        <v>3.9894339011524509</v>
      </c>
      <c r="AE182" s="12">
        <f t="shared" si="206"/>
        <v>1.8394802300859543</v>
      </c>
      <c r="AF182" s="11">
        <f t="shared" si="188"/>
        <v>-2.9039671966837322E-3</v>
      </c>
      <c r="AG182" s="11">
        <f t="shared" si="189"/>
        <v>2.0567434751257441E-3</v>
      </c>
      <c r="AH182" s="11">
        <f t="shared" si="190"/>
        <v>8.257041531207765E-4</v>
      </c>
      <c r="AI182" s="1">
        <f t="shared" si="169"/>
        <v>357121.35869410681</v>
      </c>
      <c r="AJ182" s="1">
        <f t="shared" si="170"/>
        <v>284366.44192955218</v>
      </c>
      <c r="AK182" s="1">
        <f t="shared" si="171"/>
        <v>62009.248947331551</v>
      </c>
      <c r="AL182" s="17">
        <f t="shared" si="243"/>
        <v>49.976665400724961</v>
      </c>
      <c r="AM182" s="17">
        <f t="shared" si="243"/>
        <v>19.269742626268492</v>
      </c>
      <c r="AN182" s="17">
        <f t="shared" si="243"/>
        <v>3.3070609727263922</v>
      </c>
      <c r="AO182" s="7">
        <f t="shared" si="242"/>
        <v>5.1514380280565349E-3</v>
      </c>
      <c r="AP182" s="7">
        <f t="shared" si="242"/>
        <v>7.9328274505238352E-3</v>
      </c>
      <c r="AQ182" s="7">
        <f t="shared" si="242"/>
        <v>5.7420985180175188E-3</v>
      </c>
      <c r="AR182" s="1">
        <f t="shared" si="208"/>
        <v>188882.98666757939</v>
      </c>
      <c r="AS182" s="1">
        <f t="shared" si="209"/>
        <v>156643.20064916575</v>
      </c>
      <c r="AT182" s="1">
        <f t="shared" si="210"/>
        <v>33255.158111272009</v>
      </c>
      <c r="AU182" s="1">
        <f t="shared" si="172"/>
        <v>37776.597333515878</v>
      </c>
      <c r="AV182" s="1">
        <f t="shared" si="173"/>
        <v>31328.640129833151</v>
      </c>
      <c r="AW182" s="1">
        <f t="shared" si="174"/>
        <v>6651.0316222544025</v>
      </c>
      <c r="AX182" s="1">
        <f t="shared" si="222"/>
        <v>117486.18297054908</v>
      </c>
      <c r="AY182" s="1">
        <f t="shared" si="223"/>
        <v>35096.807537174005</v>
      </c>
      <c r="AZ182" s="1">
        <f t="shared" si="224"/>
        <v>3911.8360096207548</v>
      </c>
      <c r="BA182" s="1">
        <f t="shared" si="225"/>
        <v>11.674076013911892</v>
      </c>
      <c r="BB182" s="1">
        <f t="shared" si="226"/>
        <v>10.465865451960584</v>
      </c>
      <c r="BC182" s="1">
        <f t="shared" si="227"/>
        <v>8.2717621104449517</v>
      </c>
      <c r="BD182" s="1">
        <f t="shared" si="228"/>
        <v>3522.6432003965165</v>
      </c>
      <c r="BE182">
        <f t="shared" si="214"/>
        <v>0.21822387218499145</v>
      </c>
      <c r="BF182">
        <f t="shared" si="215"/>
        <v>0.3346263841173937</v>
      </c>
      <c r="BG182">
        <f t="shared" si="216"/>
        <v>2.453676962688749E-2</v>
      </c>
      <c r="BH182">
        <f t="shared" si="229"/>
        <v>0.28114066076515531</v>
      </c>
      <c r="BI182">
        <f t="shared" si="230"/>
        <v>4.7621658391411486E-3</v>
      </c>
      <c r="BJ182">
        <f t="shared" si="230"/>
        <v>1.1197481694748152E-2</v>
      </c>
      <c r="BK182">
        <f t="shared" si="230"/>
        <v>6.0205306372294847E-5</v>
      </c>
      <c r="BL182">
        <f t="shared" si="219"/>
        <v>899.49210670329956</v>
      </c>
      <c r="BM182">
        <f t="shared" si="220"/>
        <v>1754.0093718757953</v>
      </c>
      <c r="BN182">
        <f t="shared" si="221"/>
        <v>2.0021369825482371</v>
      </c>
      <c r="BO182">
        <f t="shared" si="192"/>
        <v>668.86314814553509</v>
      </c>
      <c r="BP182">
        <f t="shared" si="211"/>
        <v>233.8128989859463</v>
      </c>
      <c r="BQ182">
        <f t="shared" si="212"/>
        <v>21.418824354047487</v>
      </c>
      <c r="BR182" s="7">
        <f t="shared" si="237"/>
        <v>6.9393191513256181E-3</v>
      </c>
      <c r="BS182" s="7">
        <f t="shared" si="217"/>
        <v>3.242514554838509E-2</v>
      </c>
      <c r="BT182" s="7">
        <f t="shared" si="218"/>
        <v>5.3821797442140376E-3</v>
      </c>
      <c r="BU182" s="8">
        <f>MAX((BU$3*climate!$I292+BU$4*climate!$I292^2+BU$5*climate!$I292^6)*(K182/K$66)^$BW$1,-99)</f>
        <v>-4.2670876364434616</v>
      </c>
      <c r="BV182" s="8">
        <f>MAX((BV$3*climate!$I292+BV$4*climate!$I292^2+BV$5*climate!$I292^6)*(L182/L$66)^$BW$1,-99)</f>
        <v>-4.0956272331159154</v>
      </c>
      <c r="BW182" s="8">
        <f>MAX((BW$3*climate!$I292+BW$4*climate!$I292^2+BW$5*climate!$I292^6)*(M182/M$66)^$BW$1,-99)</f>
        <v>-5.0325181627717432</v>
      </c>
      <c r="BX182" s="8">
        <f>MAX((BX$3*climate!$M292+BX$4*climate!$M292^2+BX$5*climate!$M292^6)*(K182/K$66)^$BW$1,-99)</f>
        <v>-4.267094375618516</v>
      </c>
      <c r="BY182" s="8">
        <f>MAX((BY$3*climate!$M292+BY$4*climate!$M292^2+BY$5*climate!$M292^6)*(L182/L$66)^$BW$1,-99)</f>
        <v>-4.0956317941340501</v>
      </c>
      <c r="BZ182" s="8">
        <f>MAX((BZ$3*climate!$M292+BZ$4*climate!$M292^2+BZ$5*climate!$M292^6)*(M182/M$66)^$BW$1,-99)</f>
        <v>-5.0325225214904563</v>
      </c>
      <c r="CA182" s="8">
        <f t="shared" si="231"/>
        <v>1.4178653919256705E-2</v>
      </c>
      <c r="CB182" s="8">
        <f t="shared" si="232"/>
        <v>4.5974491701207933E-4</v>
      </c>
      <c r="CC182" s="8">
        <f t="shared" si="233"/>
        <v>7.6312063924444416E-5</v>
      </c>
      <c r="CD182" s="8">
        <f>MAX((CD$3*climate!$I292+CD$4*climate!$I292^2+CD$5*climate!$I292^6)*(K182/K$66)^$BW$1,-99)</f>
        <v>-6.6271968957211547</v>
      </c>
      <c r="CE182" s="8">
        <f>MAX((CE$3*climate!$I292+CE$4*climate!$I292^2+CE$5*climate!$I292^6)*(L182/L$66)^$BW$1,-99)</f>
        <v>-6.7883645713837053</v>
      </c>
      <c r="CF182" s="8">
        <f>MAX((CF$3*climate!$I292+CF$4*climate!$I292^2+CF$5*climate!$I292^6)*(M182/M$66)^$BW$1,-99)</f>
        <v>-8.8035512428230707</v>
      </c>
      <c r="CG182" s="8">
        <f>MAX((CG$3*climate!$M292+CG$4*climate!$M292^2+CG$5*climate!$M292^6)*(K182/K$66)^$BW$1,-99)</f>
        <v>-6.627214133359268</v>
      </c>
      <c r="CH182" s="8">
        <f>MAX((CH$3*climate!$M292+CH$4*climate!$M292^2+CH$5*climate!$M292^6)*(L182/L$66)^$BW$1,-99)</f>
        <v>-6.7883788410635697</v>
      </c>
      <c r="CI182" s="8">
        <f>MAX((CI$3*climate!$M292+CI$4*climate!$M292^2+CI$5*climate!$M292^6)*(M182/M$66)^$BW$1,-99)</f>
        <v>-8.8035677456924066</v>
      </c>
      <c r="CJ182" s="8">
        <f t="shared" si="234"/>
        <v>1.6035981743756584E-3</v>
      </c>
      <c r="CK182" s="8">
        <f t="shared" si="235"/>
        <v>5.1996904205255336E-5</v>
      </c>
      <c r="CL182" s="8">
        <f t="shared" si="236"/>
        <v>8.6308536119832784E-6</v>
      </c>
    </row>
    <row r="183" spans="1:90">
      <c r="A183">
        <f t="shared" si="175"/>
        <v>2137</v>
      </c>
      <c r="B183" s="4">
        <f t="shared" si="193"/>
        <v>1286.1816600498521</v>
      </c>
      <c r="C183" s="4">
        <f t="shared" si="194"/>
        <v>3570.6436357680373</v>
      </c>
      <c r="D183" s="4">
        <f t="shared" si="195"/>
        <v>6801.3661075426699</v>
      </c>
      <c r="E183" s="11">
        <f t="shared" si="176"/>
        <v>1.445678060064726E-5</v>
      </c>
      <c r="F183" s="11">
        <f t="shared" si="177"/>
        <v>2.8982658027883252E-5</v>
      </c>
      <c r="G183" s="11">
        <f t="shared" si="178"/>
        <v>6.3988760640618238E-5</v>
      </c>
      <c r="H183" s="4">
        <f t="shared" si="196"/>
        <v>189835.62429249188</v>
      </c>
      <c r="I183" s="4">
        <f t="shared" si="197"/>
        <v>158074.92403338218</v>
      </c>
      <c r="J183" s="4">
        <f t="shared" si="198"/>
        <v>33469.393830158551</v>
      </c>
      <c r="K183" s="4">
        <f t="shared" si="166"/>
        <v>147596.2767849869</v>
      </c>
      <c r="L183" s="4">
        <f t="shared" si="167"/>
        <v>44270.70863356562</v>
      </c>
      <c r="M183" s="4">
        <f t="shared" si="168"/>
        <v>4920.9810648247885</v>
      </c>
      <c r="N183" s="11">
        <f t="shared" si="179"/>
        <v>5.0290037730527093E-3</v>
      </c>
      <c r="O183" s="11">
        <f t="shared" si="180"/>
        <v>9.1107822083191792E-3</v>
      </c>
      <c r="P183" s="11">
        <f t="shared" si="181"/>
        <v>6.3777832653815203E-3</v>
      </c>
      <c r="Q183" s="4">
        <f t="shared" si="182"/>
        <v>5223.1457977903628</v>
      </c>
      <c r="R183" s="4">
        <f t="shared" si="183"/>
        <v>16750.815864965811</v>
      </c>
      <c r="S183" s="4">
        <f t="shared" si="184"/>
        <v>4197.1085488580338</v>
      </c>
      <c r="T183" s="4">
        <f t="shared" si="199"/>
        <v>27.514044412142201</v>
      </c>
      <c r="U183" s="4">
        <f t="shared" si="200"/>
        <v>105.96757181694664</v>
      </c>
      <c r="V183" s="4">
        <f t="shared" si="201"/>
        <v>125.40139119807151</v>
      </c>
      <c r="W183" s="11">
        <f t="shared" si="185"/>
        <v>-1.219247815263802E-2</v>
      </c>
      <c r="X183" s="11">
        <f t="shared" si="186"/>
        <v>-1.3228699347321071E-2</v>
      </c>
      <c r="Y183" s="11">
        <f t="shared" si="187"/>
        <v>-1.2203590333800474E-2</v>
      </c>
      <c r="Z183" s="4">
        <f t="shared" si="213"/>
        <v>6970.4289710003504</v>
      </c>
      <c r="AA183" s="4">
        <f t="shared" si="202"/>
        <v>44744.245165353161</v>
      </c>
      <c r="AB183" s="4">
        <f t="shared" si="203"/>
        <v>7581.5570475959157</v>
      </c>
      <c r="AC183" s="12">
        <f t="shared" si="204"/>
        <v>1.6947363900813255</v>
      </c>
      <c r="AD183" s="12">
        <f t="shared" si="205"/>
        <v>3.9976391432980916</v>
      </c>
      <c r="AE183" s="12">
        <f t="shared" si="206"/>
        <v>1.8409990965515197</v>
      </c>
      <c r="AF183" s="11">
        <f t="shared" si="188"/>
        <v>-2.9039671966837322E-3</v>
      </c>
      <c r="AG183" s="11">
        <f t="shared" si="189"/>
        <v>2.0567434751257441E-3</v>
      </c>
      <c r="AH183" s="11">
        <f t="shared" si="190"/>
        <v>8.257041531207765E-4</v>
      </c>
      <c r="AI183" s="1">
        <f t="shared" si="169"/>
        <v>359185.82015821204</v>
      </c>
      <c r="AJ183" s="1">
        <f t="shared" si="170"/>
        <v>287258.43786643009</v>
      </c>
      <c r="AK183" s="1">
        <f t="shared" si="171"/>
        <v>62459.355674852806</v>
      </c>
      <c r="AL183" s="17">
        <f t="shared" si="243"/>
        <v>50.231542578439111</v>
      </c>
      <c r="AM183" s="17">
        <f t="shared" si="243"/>
        <v>19.421077534105983</v>
      </c>
      <c r="AN183" s="17">
        <f t="shared" si="243"/>
        <v>3.3258605479377734</v>
      </c>
      <c r="AO183" s="7">
        <f t="shared" si="242"/>
        <v>5.0999236477759693E-3</v>
      </c>
      <c r="AP183" s="7">
        <f t="shared" si="242"/>
        <v>7.8534991760185972E-3</v>
      </c>
      <c r="AQ183" s="7">
        <f t="shared" si="242"/>
        <v>5.6846775328373437E-3</v>
      </c>
      <c r="AR183" s="1">
        <f t="shared" si="208"/>
        <v>189835.62429249188</v>
      </c>
      <c r="AS183" s="1">
        <f t="shared" si="209"/>
        <v>158074.92403338218</v>
      </c>
      <c r="AT183" s="1">
        <f t="shared" si="210"/>
        <v>33469.393830158551</v>
      </c>
      <c r="AU183" s="1">
        <f t="shared" si="172"/>
        <v>37967.124858498377</v>
      </c>
      <c r="AV183" s="1">
        <f t="shared" si="173"/>
        <v>31614.984806676439</v>
      </c>
      <c r="AW183" s="1">
        <f t="shared" si="174"/>
        <v>6693.8787660317103</v>
      </c>
      <c r="AX183" s="1">
        <f t="shared" si="222"/>
        <v>118077.0214279895</v>
      </c>
      <c r="AY183" s="1">
        <f t="shared" si="223"/>
        <v>35416.566906852495</v>
      </c>
      <c r="AZ183" s="1">
        <f t="shared" si="224"/>
        <v>3936.7848518598307</v>
      </c>
      <c r="BA183" s="1">
        <f t="shared" si="225"/>
        <v>11.679092414482179</v>
      </c>
      <c r="BB183" s="1">
        <f t="shared" si="226"/>
        <v>10.474934981366893</v>
      </c>
      <c r="BC183" s="1">
        <f t="shared" si="227"/>
        <v>8.2781196417135963</v>
      </c>
      <c r="BD183" s="1">
        <f t="shared" si="228"/>
        <v>3422.7800033069975</v>
      </c>
      <c r="BE183">
        <f t="shared" si="214"/>
        <v>0.21822387218499145</v>
      </c>
      <c r="BF183">
        <f t="shared" si="215"/>
        <v>0.3346263841173937</v>
      </c>
      <c r="BG183">
        <f t="shared" si="216"/>
        <v>2.453676962688749E-2</v>
      </c>
      <c r="BH183">
        <f t="shared" si="229"/>
        <v>0.28129521145336062</v>
      </c>
      <c r="BI183">
        <f t="shared" si="230"/>
        <v>4.7621658391411486E-3</v>
      </c>
      <c r="BJ183">
        <f t="shared" si="230"/>
        <v>1.1197481694748152E-2</v>
      </c>
      <c r="BK183">
        <f t="shared" si="230"/>
        <v>6.0205306372294847E-5</v>
      </c>
      <c r="BL183">
        <f t="shared" si="219"/>
        <v>904.02872505773837</v>
      </c>
      <c r="BM183">
        <f t="shared" si="220"/>
        <v>1770.0410682625015</v>
      </c>
      <c r="BN183">
        <f t="shared" si="221"/>
        <v>2.0150351096396903</v>
      </c>
      <c r="BO183">
        <f t="shared" si="192"/>
        <v>673.50460299907729</v>
      </c>
      <c r="BP183">
        <f t="shared" si="211"/>
        <v>236.43728954838377</v>
      </c>
      <c r="BQ183">
        <f t="shared" si="212"/>
        <v>21.663908899098217</v>
      </c>
      <c r="BR183" s="7">
        <f t="shared" si="237"/>
        <v>6.8604136908565483E-3</v>
      </c>
      <c r="BS183" s="7">
        <f t="shared" si="217"/>
        <v>3.148072383338358E-2</v>
      </c>
      <c r="BT183" s="7">
        <f t="shared" si="218"/>
        <v>5.1904481244081264E-3</v>
      </c>
      <c r="BU183" s="8">
        <f>MAX((BU$3*climate!$I293+BU$4*climate!$I293^2+BU$5*climate!$I293^6)*(K183/K$66)^$BW$1,-99)</f>
        <v>-4.3833018318050172</v>
      </c>
      <c r="BV183" s="8">
        <f>MAX((BV$3*climate!$I293+BV$4*climate!$I293^2+BV$5*climate!$I293^6)*(L183/L$66)^$BW$1,-99)</f>
        <v>-4.1685050149806289</v>
      </c>
      <c r="BW183" s="8">
        <f>MAX((BW$3*climate!$I293+BW$4*climate!$I293^2+BW$5*climate!$I293^6)*(M183/M$66)^$BW$1,-99)</f>
        <v>-5.1030561711744058</v>
      </c>
      <c r="BX183" s="8">
        <f>MAX((BX$3*climate!$M293+BX$4*climate!$M293^2+BX$5*climate!$M293^6)*(K183/K$66)^$BW$1,-99)</f>
        <v>-4.3833085767004532</v>
      </c>
      <c r="BY183" s="8">
        <f>MAX((BY$3*climate!$M293+BY$4*climate!$M293^2+BY$5*climate!$M293^6)*(L183/L$66)^$BW$1,-99)</f>
        <v>-4.1685095713405742</v>
      </c>
      <c r="BZ183" s="8">
        <f>MAX((BZ$3*climate!$M293+BZ$4*climate!$M293^2+BZ$5*climate!$M293^6)*(M183/M$66)^$BW$1,-99)</f>
        <v>-5.1030605247741248</v>
      </c>
      <c r="CA183" s="8">
        <f t="shared" si="231"/>
        <v>1.4261337794437855E-2</v>
      </c>
      <c r="CB183" s="8">
        <f t="shared" si="232"/>
        <v>4.4895723660129378E-4</v>
      </c>
      <c r="CC183" s="8">
        <f t="shared" si="233"/>
        <v>7.4022734006690691E-5</v>
      </c>
      <c r="CD183" s="8">
        <f>MAX((CD$3*climate!$I293+CD$4*climate!$I293^2+CD$5*climate!$I293^6)*(K183/K$66)^$BW$1,-99)</f>
        <v>-6.9332076905108533</v>
      </c>
      <c r="CE183" s="8">
        <f>MAX((CE$3*climate!$I293+CE$4*climate!$I293^2+CE$5*climate!$I293^6)*(L183/L$66)^$BW$1,-99)</f>
        <v>-7.0326938898558113</v>
      </c>
      <c r="CF183" s="8">
        <f>MAX((CF$3*climate!$I293+CF$4*climate!$I293^2+CF$5*climate!$I293^6)*(M183/M$66)^$BW$1,-99)</f>
        <v>-9.0899519040999319</v>
      </c>
      <c r="CG183" s="8">
        <f>MAX((CG$3*climate!$M293+CG$4*climate!$M293^2+CG$5*climate!$M293^6)*(K183/K$66)^$BW$1,-99)</f>
        <v>-6.9332253183925294</v>
      </c>
      <c r="CH183" s="8">
        <f>MAX((CH$3*climate!$M293+CH$4*climate!$M293^2+CH$5*climate!$M293^6)*(L183/L$66)^$BW$1,-99)</f>
        <v>-7.0327084421904882</v>
      </c>
      <c r="CI183" s="8">
        <f>MAX((CI$3*climate!$M293+CI$4*climate!$M293^2+CI$5*climate!$M293^6)*(M183/M$66)^$BW$1,-99)</f>
        <v>-9.0899687265168616</v>
      </c>
      <c r="CJ183" s="8">
        <f t="shared" si="234"/>
        <v>1.6267850600871641E-3</v>
      </c>
      <c r="CK183" s="8">
        <f t="shared" si="235"/>
        <v>5.1212371212878325E-5</v>
      </c>
      <c r="CL183" s="8">
        <f t="shared" si="236"/>
        <v>8.4437434639445831E-6</v>
      </c>
    </row>
    <row r="184" spans="1:90">
      <c r="A184">
        <f t="shared" si="175"/>
        <v>2138</v>
      </c>
      <c r="B184" s="4">
        <f t="shared" si="193"/>
        <v>1286.1993243936206</v>
      </c>
      <c r="C184" s="4">
        <f t="shared" si="194"/>
        <v>3570.7419481743004</v>
      </c>
      <c r="D184" s="4">
        <f t="shared" si="195"/>
        <v>6801.77955798116</v>
      </c>
      <c r="E184" s="11">
        <f t="shared" si="176"/>
        <v>1.3733941570614897E-5</v>
      </c>
      <c r="F184" s="11">
        <f t="shared" si="177"/>
        <v>2.7533525126489088E-5</v>
      </c>
      <c r="G184" s="11">
        <f t="shared" si="178"/>
        <v>6.0789322608587322E-5</v>
      </c>
      <c r="H184" s="4">
        <f t="shared" si="196"/>
        <v>190780.28658060246</v>
      </c>
      <c r="I184" s="4">
        <f t="shared" si="197"/>
        <v>159503.89634856477</v>
      </c>
      <c r="J184" s="4">
        <f t="shared" si="198"/>
        <v>33682.494024413194</v>
      </c>
      <c r="K184" s="4">
        <f t="shared" si="166"/>
        <v>148328.70999255573</v>
      </c>
      <c r="L184" s="4">
        <f t="shared" si="167"/>
        <v>44669.67892488512</v>
      </c>
      <c r="M184" s="4">
        <f t="shared" si="168"/>
        <v>4952.0120046952115</v>
      </c>
      <c r="N184" s="11">
        <f t="shared" si="179"/>
        <v>4.9624097810800905E-3</v>
      </c>
      <c r="O184" s="11">
        <f t="shared" si="180"/>
        <v>9.0120602003873618E-3</v>
      </c>
      <c r="P184" s="11">
        <f t="shared" si="181"/>
        <v>6.3058441927834608E-3</v>
      </c>
      <c r="Q184" s="4">
        <f t="shared" si="182"/>
        <v>5185.1372863584329</v>
      </c>
      <c r="R184" s="4">
        <f t="shared" si="183"/>
        <v>16678.645932319643</v>
      </c>
      <c r="S184" s="4">
        <f t="shared" si="184"/>
        <v>4172.2856990786267</v>
      </c>
      <c r="T184" s="4">
        <f t="shared" si="199"/>
        <v>27.178580026756446</v>
      </c>
      <c r="U184" s="4">
        <f t="shared" si="200"/>
        <v>104.56575866881461</v>
      </c>
      <c r="V184" s="4">
        <f t="shared" si="201"/>
        <v>123.87104399260159</v>
      </c>
      <c r="W184" s="11">
        <f t="shared" si="185"/>
        <v>-1.219247815263802E-2</v>
      </c>
      <c r="X184" s="11">
        <f t="shared" si="186"/>
        <v>-1.3228699347321071E-2</v>
      </c>
      <c r="Y184" s="11">
        <f t="shared" si="187"/>
        <v>-1.2203590333800474E-2</v>
      </c>
      <c r="Z184" s="4">
        <f t="shared" si="213"/>
        <v>6900.0731804862771</v>
      </c>
      <c r="AA184" s="4">
        <f t="shared" si="202"/>
        <v>44647.530672978937</v>
      </c>
      <c r="AB184" s="4">
        <f t="shared" si="203"/>
        <v>7543.5041065435926</v>
      </c>
      <c r="AC184" s="12">
        <f t="shared" si="204"/>
        <v>1.689814931197503</v>
      </c>
      <c r="AD184" s="12">
        <f t="shared" si="205"/>
        <v>4.0058612615219769</v>
      </c>
      <c r="AE184" s="12">
        <f t="shared" si="206"/>
        <v>1.842519217151434</v>
      </c>
      <c r="AF184" s="11">
        <f t="shared" si="188"/>
        <v>-2.9039671966837322E-3</v>
      </c>
      <c r="AG184" s="11">
        <f t="shared" si="189"/>
        <v>2.0567434751257441E-3</v>
      </c>
      <c r="AH184" s="11">
        <f t="shared" si="190"/>
        <v>8.257041531207765E-4</v>
      </c>
      <c r="AI184" s="1">
        <f t="shared" si="169"/>
        <v>361234.36300088925</v>
      </c>
      <c r="AJ184" s="1">
        <f t="shared" si="170"/>
        <v>290147.57888646354</v>
      </c>
      <c r="AK184" s="1">
        <f t="shared" si="171"/>
        <v>62907.298873399239</v>
      </c>
      <c r="AL184" s="17">
        <f t="shared" si="243"/>
        <v>50.485157839980552</v>
      </c>
      <c r="AM184" s="17">
        <f t="shared" si="243"/>
        <v>19.572075716353361</v>
      </c>
      <c r="AN184" s="17">
        <f t="shared" si="243"/>
        <v>3.3445779282246435</v>
      </c>
      <c r="AO184" s="7">
        <f t="shared" si="242"/>
        <v>5.0489244112982097E-3</v>
      </c>
      <c r="AP184" s="7">
        <f t="shared" si="242"/>
        <v>7.7749641842584111E-3</v>
      </c>
      <c r="AQ184" s="7">
        <f t="shared" si="242"/>
        <v>5.6278307575089699E-3</v>
      </c>
      <c r="AR184" s="1">
        <f t="shared" si="208"/>
        <v>190780.28658060246</v>
      </c>
      <c r="AS184" s="1">
        <f t="shared" si="209"/>
        <v>159503.89634856477</v>
      </c>
      <c r="AT184" s="1">
        <f t="shared" si="210"/>
        <v>33682.494024413194</v>
      </c>
      <c r="AU184" s="1">
        <f t="shared" si="172"/>
        <v>38156.057316120496</v>
      </c>
      <c r="AV184" s="1">
        <f t="shared" si="173"/>
        <v>31900.779269712955</v>
      </c>
      <c r="AW184" s="1">
        <f t="shared" si="174"/>
        <v>6736.498804882639</v>
      </c>
      <c r="AX184" s="1">
        <f t="shared" si="222"/>
        <v>118662.96799404459</v>
      </c>
      <c r="AY184" s="1">
        <f t="shared" si="223"/>
        <v>35735.743139908096</v>
      </c>
      <c r="AZ184" s="1">
        <f t="shared" si="224"/>
        <v>3961.6096037561692</v>
      </c>
      <c r="BA184" s="1">
        <f t="shared" si="225"/>
        <v>11.684042552090796</v>
      </c>
      <c r="BB184" s="1">
        <f t="shared" si="226"/>
        <v>10.483906675293678</v>
      </c>
      <c r="BC184" s="1">
        <f t="shared" si="227"/>
        <v>8.2844056872587561</v>
      </c>
      <c r="BD184" s="1">
        <f t="shared" si="228"/>
        <v>3325.7102908238703</v>
      </c>
      <c r="BE184">
        <f t="shared" si="214"/>
        <v>0.21822387218499145</v>
      </c>
      <c r="BF184">
        <f t="shared" si="215"/>
        <v>0.3346263841173937</v>
      </c>
      <c r="BG184">
        <f t="shared" si="216"/>
        <v>2.453676962688749E-2</v>
      </c>
      <c r="BH184">
        <f t="shared" si="229"/>
        <v>0.2814483639462656</v>
      </c>
      <c r="BI184">
        <f t="shared" si="230"/>
        <v>4.7621658391411486E-3</v>
      </c>
      <c r="BJ184">
        <f t="shared" si="230"/>
        <v>1.1197481694748152E-2</v>
      </c>
      <c r="BK184">
        <f t="shared" si="230"/>
        <v>6.0205306372294847E-5</v>
      </c>
      <c r="BL184">
        <f t="shared" si="219"/>
        <v>908.52736353570356</v>
      </c>
      <c r="BM184">
        <f t="shared" si="220"/>
        <v>1786.0419596040606</v>
      </c>
      <c r="BN184">
        <f t="shared" si="221"/>
        <v>2.027864872122787</v>
      </c>
      <c r="BO184">
        <f t="shared" si="192"/>
        <v>678.12512319834707</v>
      </c>
      <c r="BP184">
        <f t="shared" si="211"/>
        <v>239.09144036966111</v>
      </c>
      <c r="BQ184">
        <f t="shared" si="212"/>
        <v>21.911822003758996</v>
      </c>
      <c r="BR184" s="7">
        <f t="shared" si="237"/>
        <v>6.7825664425988919E-3</v>
      </c>
      <c r="BS184" s="7">
        <f t="shared" si="217"/>
        <v>3.0563809546974349E-2</v>
      </c>
      <c r="BT184" s="7">
        <f t="shared" si="218"/>
        <v>5.005927563510662E-3</v>
      </c>
      <c r="BU184" s="8">
        <f>MAX((BU$3*climate!$I294+BU$4*climate!$I294^2+BU$5*climate!$I294^6)*(K184/K$66)^$BW$1,-99)</f>
        <v>-4.499373074927755</v>
      </c>
      <c r="BV184" s="8">
        <f>MAX((BV$3*climate!$I294+BV$4*climate!$I294^2+BV$5*climate!$I294^6)*(L184/L$66)^$BW$1,-99)</f>
        <v>-4.2411203647494702</v>
      </c>
      <c r="BW184" s="8">
        <f>MAX((BW$3*climate!$I294+BW$4*climate!$I294^2+BW$5*climate!$I294^6)*(M184/M$66)^$BW$1,-99)</f>
        <v>-5.173371102774504</v>
      </c>
      <c r="BX184" s="8">
        <f>MAX((BX$3*climate!$M294+BX$4*climate!$M294^2+BX$5*climate!$M294^6)*(K184/K$66)^$BW$1,-99)</f>
        <v>-4.4993798249336487</v>
      </c>
      <c r="BY184" s="8">
        <f>MAX((BY$3*climate!$M294+BY$4*climate!$M294^2+BY$5*climate!$M294^6)*(L184/L$66)^$BW$1,-99)</f>
        <v>-4.2411249161716391</v>
      </c>
      <c r="BZ184" s="8">
        <f>MAX((BZ$3*climate!$M294+BZ$4*climate!$M294^2+BZ$5*climate!$M294^6)*(M184/M$66)^$BW$1,-99)</f>
        <v>-5.173375451042407</v>
      </c>
      <c r="CA184" s="8">
        <f t="shared" si="231"/>
        <v>1.4342285664990136E-2</v>
      </c>
      <c r="CB184" s="8">
        <f t="shared" si="232"/>
        <v>4.3835488753305883E-4</v>
      </c>
      <c r="CC184" s="8">
        <f t="shared" si="233"/>
        <v>7.1796443134117971E-5</v>
      </c>
      <c r="CD184" s="8">
        <f>MAX((CD$3*climate!$I294+CD$4*climate!$I294^2+CD$5*climate!$I294^6)*(K184/K$66)^$BW$1,-99)</f>
        <v>-7.2455540128311924</v>
      </c>
      <c r="CE184" s="8">
        <f>MAX((CE$3*climate!$I294+CE$4*climate!$I294^2+CE$5*climate!$I294^6)*(L184/L$66)^$BW$1,-99)</f>
        <v>-7.2813754774222037</v>
      </c>
      <c r="CF184" s="8">
        <f>MAX((CF$3*climate!$I294+CF$4*climate!$I294^2+CF$5*climate!$I294^6)*(M184/M$66)^$BW$1,-99)</f>
        <v>-9.3814061876975536</v>
      </c>
      <c r="CG184" s="8">
        <f>MAX((CG$3*climate!$M294+CG$4*climate!$M294^2+CG$5*climate!$M294^6)*(K184/K$66)^$BW$1,-99)</f>
        <v>-7.2455720320975212</v>
      </c>
      <c r="CH184" s="8">
        <f>MAX((CH$3*climate!$M294+CH$4*climate!$M294^2+CH$5*climate!$M294^6)*(L184/L$66)^$BW$1,-99)</f>
        <v>-7.2813903128042359</v>
      </c>
      <c r="CI184" s="8">
        <f>MAX((CI$3*climate!$M294+CI$4*climate!$M294^2+CI$5*climate!$M294^6)*(M184/M$66)^$BW$1,-99)</f>
        <v>-9.3814233304086425</v>
      </c>
      <c r="CJ184" s="8">
        <f t="shared" si="234"/>
        <v>1.6495665803400025E-3</v>
      </c>
      <c r="CK184" s="8">
        <f t="shared" si="235"/>
        <v>5.0417038796565599E-5</v>
      </c>
      <c r="CL184" s="8">
        <f t="shared" si="236"/>
        <v>8.2576108123700426E-6</v>
      </c>
    </row>
    <row r="185" spans="1:90">
      <c r="A185">
        <f t="shared" si="175"/>
        <v>2139</v>
      </c>
      <c r="B185" s="4">
        <f t="shared" si="193"/>
        <v>1286.2161057506717</v>
      </c>
      <c r="C185" s="4">
        <f t="shared" si="194"/>
        <v>3570.8353475317931</v>
      </c>
      <c r="D185" s="4">
        <f t="shared" si="195"/>
        <v>6802.1723597744303</v>
      </c>
      <c r="E185" s="11">
        <f t="shared" si="176"/>
        <v>1.3047244492084151E-5</v>
      </c>
      <c r="F185" s="11">
        <f t="shared" si="177"/>
        <v>2.6156848870164632E-5</v>
      </c>
      <c r="G185" s="11">
        <f t="shared" si="178"/>
        <v>5.7749856478157953E-5</v>
      </c>
      <c r="H185" s="4">
        <f t="shared" si="196"/>
        <v>191717.00140012547</v>
      </c>
      <c r="I185" s="4">
        <f t="shared" si="197"/>
        <v>160930.00901273548</v>
      </c>
      <c r="J185" s="4">
        <f t="shared" si="198"/>
        <v>33894.456263383465</v>
      </c>
      <c r="K185" s="4">
        <f t="shared" ref="K185:K248" si="244">H185/B185*1000</f>
        <v>149055.04645989026</v>
      </c>
      <c r="L185" s="4">
        <f t="shared" ref="L185:L248" si="245">I185/C185*1000</f>
        <v>45067.888421114782</v>
      </c>
      <c r="M185" s="4">
        <f t="shared" ref="M185:M248" si="246">J185/D185*1000</f>
        <v>4982.8870058957837</v>
      </c>
      <c r="N185" s="11">
        <f t="shared" si="179"/>
        <v>4.8968029680227509E-3</v>
      </c>
      <c r="O185" s="11">
        <f t="shared" si="180"/>
        <v>8.9145367912599749E-3</v>
      </c>
      <c r="P185" s="11">
        <f t="shared" si="181"/>
        <v>6.2348397320721727E-3</v>
      </c>
      <c r="Q185" s="4">
        <f t="shared" si="182"/>
        <v>5147.0657887963243</v>
      </c>
      <c r="R185" s="4">
        <f t="shared" si="183"/>
        <v>16605.15899502152</v>
      </c>
      <c r="S185" s="4">
        <f t="shared" si="184"/>
        <v>4147.3044002093029</v>
      </c>
      <c r="T185" s="4">
        <f t="shared" si="199"/>
        <v>26.847205783560494</v>
      </c>
      <c r="U185" s="4">
        <f t="shared" si="200"/>
        <v>103.18248968536032</v>
      </c>
      <c r="V185" s="4">
        <f t="shared" si="201"/>
        <v>122.3593725174957</v>
      </c>
      <c r="W185" s="11">
        <f t="shared" si="185"/>
        <v>-1.219247815263802E-2</v>
      </c>
      <c r="X185" s="11">
        <f t="shared" si="186"/>
        <v>-1.3228699347321071E-2</v>
      </c>
      <c r="Y185" s="11">
        <f t="shared" si="187"/>
        <v>-1.2203590333800474E-2</v>
      </c>
      <c r="Z185" s="4">
        <f t="shared" si="213"/>
        <v>6829.9699975156491</v>
      </c>
      <c r="AA185" s="4">
        <f t="shared" si="202"/>
        <v>44546.602218684988</v>
      </c>
      <c r="AB185" s="4">
        <f t="shared" si="203"/>
        <v>7505.081621088053</v>
      </c>
      <c r="AC185" s="12">
        <f t="shared" si="204"/>
        <v>1.684907764068839</v>
      </c>
      <c r="AD185" s="12">
        <f t="shared" si="205"/>
        <v>4.0141002905338707</v>
      </c>
      <c r="AE185" s="12">
        <f t="shared" si="206"/>
        <v>1.8440405929212407</v>
      </c>
      <c r="AF185" s="11">
        <f t="shared" si="188"/>
        <v>-2.9039671966837322E-3</v>
      </c>
      <c r="AG185" s="11">
        <f t="shared" si="189"/>
        <v>2.0567434751257441E-3</v>
      </c>
      <c r="AH185" s="11">
        <f t="shared" si="190"/>
        <v>8.257041531207765E-4</v>
      </c>
      <c r="AI185" s="1">
        <f t="shared" ref="AI185:AI248" si="247">(1-$AI$5)*AI184+AU184</f>
        <v>363266.98401692079</v>
      </c>
      <c r="AJ185" s="1">
        <f t="shared" ref="AJ185:AJ248" si="248">(1-$AI$5)*AJ184+AV184</f>
        <v>293033.60026753013</v>
      </c>
      <c r="AK185" s="1">
        <f t="shared" ref="AK185:AK248" si="249">(1-$AI$5)*AK184+AW184</f>
        <v>63353.067790941961</v>
      </c>
      <c r="AL185" s="17">
        <f t="shared" si="243"/>
        <v>50.737504628348809</v>
      </c>
      <c r="AM185" s="17">
        <f t="shared" si="243"/>
        <v>19.722726182182541</v>
      </c>
      <c r="AN185" s="17">
        <f t="shared" si="243"/>
        <v>3.363212419574638</v>
      </c>
      <c r="AO185" s="7">
        <f t="shared" si="242"/>
        <v>4.9984351671852273E-3</v>
      </c>
      <c r="AP185" s="7">
        <f t="shared" si="242"/>
        <v>7.6972145424158266E-3</v>
      </c>
      <c r="AQ185" s="7">
        <f t="shared" si="242"/>
        <v>5.5715524499338805E-3</v>
      </c>
      <c r="AR185" s="1">
        <f t="shared" si="208"/>
        <v>191717.00140012547</v>
      </c>
      <c r="AS185" s="1">
        <f t="shared" si="209"/>
        <v>160930.00901273548</v>
      </c>
      <c r="AT185" s="1">
        <f t="shared" si="210"/>
        <v>33894.456263383465</v>
      </c>
      <c r="AU185" s="1">
        <f t="shared" ref="AU185:AU248" si="250">$AU$5*AR185</f>
        <v>38343.400280025096</v>
      </c>
      <c r="AV185" s="1">
        <f t="shared" ref="AV185:AV248" si="251">$AU$5*AS185</f>
        <v>32186.001802547096</v>
      </c>
      <c r="AW185" s="1">
        <f t="shared" ref="AW185:AW248" si="252">$AU$5*AT185</f>
        <v>6778.8912526766935</v>
      </c>
      <c r="AX185" s="1">
        <f t="shared" si="222"/>
        <v>119244.0371679122</v>
      </c>
      <c r="AY185" s="1">
        <f t="shared" si="223"/>
        <v>36054.310736891828</v>
      </c>
      <c r="AZ185" s="1">
        <f t="shared" si="224"/>
        <v>3986.3096047166264</v>
      </c>
      <c r="BA185" s="1">
        <f t="shared" si="225"/>
        <v>11.688927404715603</v>
      </c>
      <c r="BB185" s="1">
        <f t="shared" si="226"/>
        <v>10.492781712177193</v>
      </c>
      <c r="BC185" s="1">
        <f t="shared" si="227"/>
        <v>8.290621170791125</v>
      </c>
      <c r="BD185" s="1">
        <f t="shared" si="228"/>
        <v>3231.3577759852242</v>
      </c>
      <c r="BE185">
        <f t="shared" si="214"/>
        <v>0.21822387218499145</v>
      </c>
      <c r="BF185">
        <f t="shared" si="215"/>
        <v>0.3346263841173937</v>
      </c>
      <c r="BG185">
        <f t="shared" si="216"/>
        <v>2.453676962688749E-2</v>
      </c>
      <c r="BH185">
        <f t="shared" si="229"/>
        <v>0.28160013014421709</v>
      </c>
      <c r="BI185">
        <f t="shared" si="230"/>
        <v>4.7621658391411486E-3</v>
      </c>
      <c r="BJ185">
        <f t="shared" si="230"/>
        <v>1.1197481694748152E-2</v>
      </c>
      <c r="BK185">
        <f t="shared" si="230"/>
        <v>6.0205306372294847E-5</v>
      </c>
      <c r="BL185">
        <f t="shared" si="219"/>
        <v>912.9881548502533</v>
      </c>
      <c r="BM185">
        <f t="shared" si="220"/>
        <v>1802.0108300557606</v>
      </c>
      <c r="BN185">
        <f t="shared" si="221"/>
        <v>2.0406261236593495</v>
      </c>
      <c r="BO185">
        <f t="shared" si="192"/>
        <v>682.7245519028354</v>
      </c>
      <c r="BP185">
        <f t="shared" si="211"/>
        <v>241.77568806504112</v>
      </c>
      <c r="BQ185">
        <f t="shared" si="212"/>
        <v>22.162596143562887</v>
      </c>
      <c r="BR185" s="7">
        <f t="shared" si="237"/>
        <v>6.70576348732288E-3</v>
      </c>
      <c r="BS185" s="7">
        <f t="shared" si="217"/>
        <v>2.9673601501916842E-2</v>
      </c>
      <c r="BT185" s="7">
        <f t="shared" si="218"/>
        <v>4.8283292230568318E-3</v>
      </c>
      <c r="BU185" s="8">
        <f>MAX((BU$3*climate!$I295+BU$4*climate!$I295^2+BU$5*climate!$I295^6)*(K185/K$66)^$BW$1,-99)</f>
        <v>-4.615277384144564</v>
      </c>
      <c r="BV185" s="8">
        <f>MAX((BV$3*climate!$I295+BV$4*climate!$I295^2+BV$5*climate!$I295^6)*(L185/L$66)^$BW$1,-99)</f>
        <v>-4.3134608247660458</v>
      </c>
      <c r="BW185" s="8">
        <f>MAX((BW$3*climate!$I295+BW$4*climate!$I295^2+BW$5*climate!$I295^6)*(M185/M$66)^$BW$1,-99)</f>
        <v>-5.2434509514472456</v>
      </c>
      <c r="BX185" s="8">
        <f>MAX((BX$3*climate!$M295+BX$4*climate!$M295^2+BX$5*climate!$M295^6)*(K185/K$66)^$BW$1,-99)</f>
        <v>-4.6152841386718553</v>
      </c>
      <c r="BY185" s="8">
        <f>MAX((BY$3*climate!$M295+BY$4*climate!$M295^2+BY$5*climate!$M295^6)*(L185/L$66)^$BW$1,-99)</f>
        <v>-4.3134653709836153</v>
      </c>
      <c r="BZ185" s="8">
        <f>MAX((BZ$3*climate!$M295+BZ$4*climate!$M295^2+BZ$5*climate!$M295^6)*(M185/M$66)^$BW$1,-99)</f>
        <v>-5.2434552941806114</v>
      </c>
      <c r="CA185" s="8">
        <f t="shared" si="231"/>
        <v>1.4421523042871764E-2</v>
      </c>
      <c r="CB185" s="8">
        <f t="shared" si="232"/>
        <v>4.279385278248879E-4</v>
      </c>
      <c r="CC185" s="8">
        <f t="shared" si="233"/>
        <v>6.9631861148885217E-5</v>
      </c>
      <c r="CD185" s="8">
        <f>MAX((CD$3*climate!$I295+CD$4*climate!$I295^2+CD$5*climate!$I295^6)*(K185/K$66)^$BW$1,-99)</f>
        <v>-7.564193732114461</v>
      </c>
      <c r="CE185" s="8">
        <f>MAX((CE$3*climate!$I295+CE$4*climate!$I295^2+CE$5*climate!$I295^6)*(L185/L$66)^$BW$1,-99)</f>
        <v>-7.5343665843318153</v>
      </c>
      <c r="CF185" s="8">
        <f>MAX((CF$3*climate!$I295+CF$4*climate!$I295^2+CF$5*climate!$I295^6)*(M185/M$66)^$BW$1,-99)</f>
        <v>-9.6778703357968912</v>
      </c>
      <c r="CG185" s="8">
        <f>MAX((CG$3*climate!$M295+CG$4*climate!$M295^2+CG$5*climate!$M295^6)*(K185/K$66)^$BW$1,-99)</f>
        <v>-7.5642121437839549</v>
      </c>
      <c r="CH185" s="8">
        <f>MAX((CH$3*climate!$M295+CH$4*climate!$M295^2+CH$5*climate!$M295^6)*(L185/L$66)^$BW$1,-99)</f>
        <v>-7.5343817030655229</v>
      </c>
      <c r="CI185" s="8">
        <f>MAX((CI$3*climate!$M295+CI$4*climate!$M295^2+CI$5*climate!$M295^6)*(M185/M$66)^$BW$1,-99)</f>
        <v>-9.6778877994486177</v>
      </c>
      <c r="CJ185" s="8">
        <f t="shared" si="234"/>
        <v>1.6719315381572353E-3</v>
      </c>
      <c r="CK185" s="8">
        <f t="shared" si="235"/>
        <v>4.9612230201764672E-5</v>
      </c>
      <c r="CL185" s="8">
        <f t="shared" si="236"/>
        <v>8.0726359046349387E-6</v>
      </c>
    </row>
    <row r="186" spans="1:90">
      <c r="A186">
        <f t="shared" ref="A186:A249" si="253">1+A185</f>
        <v>2140</v>
      </c>
      <c r="B186" s="4">
        <f t="shared" si="193"/>
        <v>1286.2320482478729</v>
      </c>
      <c r="C186" s="4">
        <f t="shared" si="194"/>
        <v>3570.9240792422929</v>
      </c>
      <c r="D186" s="4">
        <f t="shared" si="195"/>
        <v>6802.5455430280708</v>
      </c>
      <c r="E186" s="11">
        <f t="shared" ref="E186:E249" si="254">E185*$E$5</f>
        <v>1.2394882267479943E-5</v>
      </c>
      <c r="F186" s="11">
        <f t="shared" ref="F186:F249" si="255">F185*$E$5</f>
        <v>2.48490064266564E-5</v>
      </c>
      <c r="G186" s="11">
        <f t="shared" ref="G186:G249" si="256">G185*$E$5</f>
        <v>5.4862363654250055E-5</v>
      </c>
      <c r="H186" s="4">
        <f t="shared" si="196"/>
        <v>192645.79887371592</v>
      </c>
      <c r="I186" s="4">
        <f t="shared" si="197"/>
        <v>162353.15589735808</v>
      </c>
      <c r="J186" s="4">
        <f t="shared" si="198"/>
        <v>34105.278381303178</v>
      </c>
      <c r="K186" s="4">
        <f t="shared" si="244"/>
        <v>149775.30620243936</v>
      </c>
      <c r="L186" s="4">
        <f t="shared" si="245"/>
        <v>45465.305980912221</v>
      </c>
      <c r="M186" s="4">
        <f t="shared" si="246"/>
        <v>5013.6052990130556</v>
      </c>
      <c r="N186" s="11">
        <f t="shared" ref="N186:N249" si="257">K186/K185-1</f>
        <v>4.8321728090092719E-3</v>
      </c>
      <c r="O186" s="11">
        <f t="shared" ref="O186:O249" si="258">L186/L185-1</f>
        <v>8.8181979169728031E-3</v>
      </c>
      <c r="P186" s="11">
        <f t="shared" ref="P186:P249" si="259">M186/M185-1</f>
        <v>6.164758117317426E-3</v>
      </c>
      <c r="Q186" s="4">
        <f t="shared" ref="Q186:Q249" si="260">T186*H186/1000</f>
        <v>5108.9418915566348</v>
      </c>
      <c r="R186" s="4">
        <f t="shared" ref="R186:R249" si="261">U186*I186/1000</f>
        <v>16530.395624811499</v>
      </c>
      <c r="S186" s="4">
        <f t="shared" ref="S186:S249" si="262">V186*J186/1000</f>
        <v>4122.1736538074229</v>
      </c>
      <c r="T186" s="4">
        <f t="shared" si="199"/>
        <v>26.519871813585056</v>
      </c>
      <c r="U186" s="4">
        <f t="shared" si="200"/>
        <v>101.81751955140463</v>
      </c>
      <c r="V186" s="4">
        <f t="shared" si="201"/>
        <v>120.8661488617913</v>
      </c>
      <c r="W186" s="11">
        <f t="shared" ref="W186:W249" si="263">T$5-1</f>
        <v>-1.219247815263802E-2</v>
      </c>
      <c r="X186" s="11">
        <f t="shared" ref="X186:X249" si="264">U$5-1</f>
        <v>-1.3228699347321071E-2</v>
      </c>
      <c r="Y186" s="11">
        <f t="shared" ref="Y186:Y249" si="265">V$5-1</f>
        <v>-1.2203590333800474E-2</v>
      </c>
      <c r="Z186" s="4">
        <f t="shared" si="213"/>
        <v>6760.1330550394823</v>
      </c>
      <c r="AA186" s="4">
        <f t="shared" si="202"/>
        <v>44441.544937419378</v>
      </c>
      <c r="AB186" s="4">
        <f t="shared" si="203"/>
        <v>7466.305288775744</v>
      </c>
      <c r="AC186" s="12">
        <f t="shared" si="204"/>
        <v>1.6800148471925453</v>
      </c>
      <c r="AD186" s="12">
        <f t="shared" si="205"/>
        <v>4.0223562651149267</v>
      </c>
      <c r="AE186" s="12">
        <f t="shared" si="206"/>
        <v>1.845563224897339</v>
      </c>
      <c r="AF186" s="11">
        <f t="shared" ref="AF186:AF249" si="266">AC$5-1</f>
        <v>-2.9039671966837322E-3</v>
      </c>
      <c r="AG186" s="11">
        <f t="shared" ref="AG186:AG249" si="267">AD$5-1</f>
        <v>2.0567434751257441E-3</v>
      </c>
      <c r="AH186" s="11">
        <f t="shared" ref="AH186:AH249" si="268">AE$5-1</f>
        <v>8.257041531207765E-4</v>
      </c>
      <c r="AI186" s="1">
        <f t="shared" si="247"/>
        <v>365283.68589525379</v>
      </c>
      <c r="AJ186" s="1">
        <f t="shared" si="248"/>
        <v>295916.24204332422</v>
      </c>
      <c r="AK186" s="1">
        <f t="shared" si="249"/>
        <v>63796.652264524462</v>
      </c>
      <c r="AL186" s="17">
        <f t="shared" si="243"/>
        <v>50.988576674504074</v>
      </c>
      <c r="AM186" s="17">
        <f t="shared" si="243"/>
        <v>19.873018136420267</v>
      </c>
      <c r="AN186" s="17">
        <f t="shared" si="243"/>
        <v>3.3817633508266076</v>
      </c>
      <c r="AO186" s="7">
        <f t="shared" ref="AO186:AQ201" si="269">AO$5*AO185</f>
        <v>4.9484508155133748E-3</v>
      </c>
      <c r="AP186" s="7">
        <f t="shared" si="269"/>
        <v>7.620242396991668E-3</v>
      </c>
      <c r="AQ186" s="7">
        <f t="shared" si="269"/>
        <v>5.515836925434542E-3</v>
      </c>
      <c r="AR186" s="1">
        <f t="shared" si="208"/>
        <v>192645.79887371592</v>
      </c>
      <c r="AS186" s="1">
        <f t="shared" si="209"/>
        <v>162353.15589735808</v>
      </c>
      <c r="AT186" s="1">
        <f t="shared" si="210"/>
        <v>34105.278381303178</v>
      </c>
      <c r="AU186" s="1">
        <f t="shared" si="250"/>
        <v>38529.159774743188</v>
      </c>
      <c r="AV186" s="1">
        <f t="shared" si="251"/>
        <v>32470.631179471617</v>
      </c>
      <c r="AW186" s="1">
        <f t="shared" si="252"/>
        <v>6821.0556762606357</v>
      </c>
      <c r="AX186" s="1">
        <f t="shared" si="222"/>
        <v>119820.24496195148</v>
      </c>
      <c r="AY186" s="1">
        <f t="shared" si="223"/>
        <v>36372.244784729774</v>
      </c>
      <c r="AZ186" s="1">
        <f t="shared" si="224"/>
        <v>4010.8842392104443</v>
      </c>
      <c r="BA186" s="1">
        <f t="shared" si="225"/>
        <v>11.693747940052045</v>
      </c>
      <c r="BB186" s="1">
        <f t="shared" si="226"/>
        <v>10.501561256855318</v>
      </c>
      <c r="BC186" s="1">
        <f t="shared" si="227"/>
        <v>8.2967670045234652</v>
      </c>
      <c r="BD186" s="1">
        <f t="shared" si="228"/>
        <v>3139.6481554613429</v>
      </c>
      <c r="BE186">
        <f t="shared" si="214"/>
        <v>0.21822387218499145</v>
      </c>
      <c r="BF186">
        <f t="shared" si="215"/>
        <v>0.3346263841173937</v>
      </c>
      <c r="BG186">
        <f t="shared" si="216"/>
        <v>2.453676962688749E-2</v>
      </c>
      <c r="BH186">
        <f t="shared" si="229"/>
        <v>0.28175052195594463</v>
      </c>
      <c r="BI186">
        <f t="shared" si="230"/>
        <v>4.7621658391411486E-3</v>
      </c>
      <c r="BJ186">
        <f t="shared" si="230"/>
        <v>1.1197481694748152E-2</v>
      </c>
      <c r="BK186">
        <f t="shared" si="230"/>
        <v>6.0205306372294847E-5</v>
      </c>
      <c r="BL186">
        <f t="shared" si="219"/>
        <v>917.41124245046626</v>
      </c>
      <c r="BM186">
        <f t="shared" si="220"/>
        <v>1817.9464912452602</v>
      </c>
      <c r="BN186">
        <f t="shared" si="221"/>
        <v>2.0533187338587617</v>
      </c>
      <c r="BO186">
        <f t="shared" si="192"/>
        <v>687.30274127488428</v>
      </c>
      <c r="BP186">
        <f t="shared" si="211"/>
        <v>244.49037307088338</v>
      </c>
      <c r="BQ186">
        <f t="shared" si="212"/>
        <v>22.41626417181017</v>
      </c>
      <c r="BR186" s="7">
        <f t="shared" si="237"/>
        <v>6.6299910800495798E-3</v>
      </c>
      <c r="BS186" s="7">
        <f t="shared" si="217"/>
        <v>2.8809321846521206E-2</v>
      </c>
      <c r="BT186" s="7">
        <f t="shared" si="218"/>
        <v>4.6573766570131292E-3</v>
      </c>
      <c r="BU186" s="8">
        <f>MAX((BU$3*climate!$I296+BU$4*climate!$I296^2+BU$5*climate!$I296^6)*(K186/K$66)^$BW$1,-99)</f>
        <v>-4.7309912002874714</v>
      </c>
      <c r="BV186" s="8">
        <f>MAX((BV$3*climate!$I296+BV$4*climate!$I296^2+BV$5*climate!$I296^6)*(L186/L$66)^$BW$1,-99)</f>
        <v>-4.3855142396063131</v>
      </c>
      <c r="BW186" s="8">
        <f>MAX((BW$3*climate!$I296+BW$4*climate!$I296^2+BW$5*climate!$I296^6)*(M186/M$66)^$BW$1,-99)</f>
        <v>-5.3132839751620384</v>
      </c>
      <c r="BX186" s="8">
        <f>MAX((BX$3*climate!$M296+BX$4*climate!$M296^2+BX$5*climate!$M296^6)*(K186/K$66)^$BW$1,-99)</f>
        <v>-4.7309979587674107</v>
      </c>
      <c r="BY186" s="8">
        <f>MAX((BY$3*climate!$M296+BY$4*climate!$M296^2+BY$5*climate!$M296^6)*(L186/L$66)^$BW$1,-99)</f>
        <v>-4.3855187803648317</v>
      </c>
      <c r="BZ186" s="8">
        <f>MAX((BZ$3*climate!$M296+BZ$4*climate!$M296^2+BZ$5*climate!$M296^6)*(M186/M$66)^$BW$1,-99)</f>
        <v>-5.313288312167936</v>
      </c>
      <c r="CA186" s="8">
        <f t="shared" si="231"/>
        <v>1.4499075605453805E-2</v>
      </c>
      <c r="CB186" s="8">
        <f t="shared" si="232"/>
        <v>4.1770853559456298E-4</v>
      </c>
      <c r="CC186" s="8">
        <f t="shared" si="233"/>
        <v>6.752765627310905E-5</v>
      </c>
      <c r="CD186" s="8">
        <f>MAX((CD$3*climate!$I296+CD$4*climate!$I296^2+CD$5*climate!$I296^6)*(K186/K$66)^$BW$1,-99)</f>
        <v>-7.8890800735211801</v>
      </c>
      <c r="CE186" s="8">
        <f>MAX((CE$3*climate!$I296+CE$4*climate!$I296^2+CE$5*climate!$I296^6)*(L186/L$66)^$BW$1,-99)</f>
        <v>-7.7916212798523459</v>
      </c>
      <c r="CF186" s="8">
        <f>MAX((CF$3*climate!$I296+CF$4*climate!$I296^2+CF$5*climate!$I296^6)*(M186/M$66)^$BW$1,-99)</f>
        <v>-9.9792968796574826</v>
      </c>
      <c r="CG186" s="8">
        <f>MAX((CG$3*climate!$M296+CG$4*climate!$M296^2+CG$5*climate!$M296^6)*(K186/K$66)^$BW$1,-99)</f>
        <v>-7.8890988784906133</v>
      </c>
      <c r="CH186" s="8">
        <f>MAX((CH$3*climate!$M296+CH$4*climate!$M296^2+CH$5*climate!$M296^6)*(L186/L$66)^$BW$1,-99)</f>
        <v>-7.7916366821547607</v>
      </c>
      <c r="CI186" s="8">
        <f>MAX((CI$3*climate!$M296+CI$4*climate!$M296^2+CI$5*climate!$M296^6)*(M186/M$66)^$BW$1,-99)</f>
        <v>-9.9793146647969984</v>
      </c>
      <c r="CJ186" s="8">
        <f t="shared" si="234"/>
        <v>1.6938692964787304E-3</v>
      </c>
      <c r="CK186" s="8">
        <f t="shared" si="235"/>
        <v>4.8799225728196197E-5</v>
      </c>
      <c r="CL186" s="8">
        <f t="shared" si="236"/>
        <v>7.8889873214512901E-6</v>
      </c>
    </row>
    <row r="187" spans="1:90">
      <c r="A187">
        <f t="shared" si="253"/>
        <v>2141</v>
      </c>
      <c r="B187" s="4">
        <f t="shared" si="193"/>
        <v>1286.2471938079391</v>
      </c>
      <c r="C187" s="4">
        <f t="shared" si="194"/>
        <v>3571.0083764619171</v>
      </c>
      <c r="D187" s="4">
        <f t="shared" si="195"/>
        <v>6802.9000865690587</v>
      </c>
      <c r="E187" s="11">
        <f t="shared" si="254"/>
        <v>1.1775138154105945E-5</v>
      </c>
      <c r="F187" s="11">
        <f t="shared" si="255"/>
        <v>2.3606556105323578E-5</v>
      </c>
      <c r="G187" s="11">
        <f t="shared" si="256"/>
        <v>5.2119245471537547E-5</v>
      </c>
      <c r="H187" s="4">
        <f t="shared" si="196"/>
        <v>193566.71130256113</v>
      </c>
      <c r="I187" s="4">
        <f t="shared" si="197"/>
        <v>163773.23331575681</v>
      </c>
      <c r="J187" s="4">
        <f t="shared" si="198"/>
        <v>34314.958473076927</v>
      </c>
      <c r="K187" s="4">
        <f t="shared" si="244"/>
        <v>150489.51106319326</v>
      </c>
      <c r="L187" s="4">
        <f t="shared" si="245"/>
        <v>45861.901191623641</v>
      </c>
      <c r="M187" s="4">
        <f t="shared" si="246"/>
        <v>5044.1661697817417</v>
      </c>
      <c r="N187" s="11">
        <f t="shared" si="257"/>
        <v>4.7685087673168258E-3</v>
      </c>
      <c r="O187" s="11">
        <f t="shared" si="258"/>
        <v>8.723029619066569E-3</v>
      </c>
      <c r="P187" s="11">
        <f t="shared" si="259"/>
        <v>6.0955876950867793E-3</v>
      </c>
      <c r="Q187" s="4">
        <f t="shared" si="260"/>
        <v>5070.7759381767219</v>
      </c>
      <c r="R187" s="4">
        <f t="shared" si="261"/>
        <v>16454.396030071744</v>
      </c>
      <c r="S187" s="4">
        <f t="shared" si="262"/>
        <v>4096.9022820993478</v>
      </c>
      <c r="T187" s="4">
        <f t="shared" si="199"/>
        <v>26.196528855887159</v>
      </c>
      <c r="U187" s="4">
        <f t="shared" si="200"/>
        <v>100.47060619696911</v>
      </c>
      <c r="V187" s="4">
        <f t="shared" si="201"/>
        <v>119.39114789585786</v>
      </c>
      <c r="W187" s="11">
        <f t="shared" si="263"/>
        <v>-1.219247815263802E-2</v>
      </c>
      <c r="X187" s="11">
        <f t="shared" si="264"/>
        <v>-1.3228699347321071E-2</v>
      </c>
      <c r="Y187" s="11">
        <f t="shared" si="265"/>
        <v>-1.2203590333800474E-2</v>
      </c>
      <c r="Z187" s="4">
        <f t="shared" si="213"/>
        <v>6690.575501986983</v>
      </c>
      <c r="AA187" s="4">
        <f t="shared" si="202"/>
        <v>44332.443830969991</v>
      </c>
      <c r="AB187" s="4">
        <f t="shared" si="203"/>
        <v>7427.1905346188169</v>
      </c>
      <c r="AC187" s="12">
        <f t="shared" si="204"/>
        <v>1.6751361391863566</v>
      </c>
      <c r="AD187" s="12">
        <f t="shared" si="205"/>
        <v>4.0306292201178326</v>
      </c>
      <c r="AE187" s="12">
        <f t="shared" si="206"/>
        <v>1.8470871141169838</v>
      </c>
      <c r="AF187" s="11">
        <f t="shared" si="266"/>
        <v>-2.9039671966837322E-3</v>
      </c>
      <c r="AG187" s="11">
        <f t="shared" si="267"/>
        <v>2.0567434751257441E-3</v>
      </c>
      <c r="AH187" s="11">
        <f t="shared" si="268"/>
        <v>8.257041531207765E-4</v>
      </c>
      <c r="AI187" s="1">
        <f t="shared" si="247"/>
        <v>367284.47708047164</v>
      </c>
      <c r="AJ187" s="1">
        <f t="shared" si="248"/>
        <v>298795.24901846342</v>
      </c>
      <c r="AK187" s="1">
        <f t="shared" si="249"/>
        <v>64238.042714332652</v>
      </c>
      <c r="AL187" s="17">
        <f t="shared" si="243"/>
        <v>51.23836799369262</v>
      </c>
      <c r="AM187" s="17">
        <f t="shared" si="243"/>
        <v>20.022940979626007</v>
      </c>
      <c r="AN187" s="17">
        <f t="shared" si="243"/>
        <v>3.4002300734385424</v>
      </c>
      <c r="AO187" s="7">
        <f t="shared" si="269"/>
        <v>4.8989663073582407E-3</v>
      </c>
      <c r="AP187" s="7">
        <f t="shared" si="269"/>
        <v>7.5440399730217515E-3</v>
      </c>
      <c r="AQ187" s="7">
        <f t="shared" si="269"/>
        <v>5.4606785561801966E-3</v>
      </c>
      <c r="AR187" s="1">
        <f t="shared" si="208"/>
        <v>193566.71130256113</v>
      </c>
      <c r="AS187" s="1">
        <f t="shared" si="209"/>
        <v>163773.23331575681</v>
      </c>
      <c r="AT187" s="1">
        <f t="shared" si="210"/>
        <v>34314.958473076927</v>
      </c>
      <c r="AU187" s="1">
        <f t="shared" si="250"/>
        <v>38713.342260512225</v>
      </c>
      <c r="AV187" s="1">
        <f t="shared" si="251"/>
        <v>32754.646663151361</v>
      </c>
      <c r="AW187" s="1">
        <f t="shared" si="252"/>
        <v>6862.9916946153862</v>
      </c>
      <c r="AX187" s="1">
        <f t="shared" si="222"/>
        <v>120391.60885055461</v>
      </c>
      <c r="AY187" s="1">
        <f t="shared" si="223"/>
        <v>36689.520953298917</v>
      </c>
      <c r="AZ187" s="1">
        <f t="shared" si="224"/>
        <v>4035.3329358253936</v>
      </c>
      <c r="BA187" s="1">
        <f t="shared" si="225"/>
        <v>11.698505115495852</v>
      </c>
      <c r="BB187" s="1">
        <f t="shared" si="226"/>
        <v>10.510246460662806</v>
      </c>
      <c r="BC187" s="1">
        <f t="shared" si="227"/>
        <v>8.3028440892766771</v>
      </c>
      <c r="BD187" s="1">
        <f t="shared" si="228"/>
        <v>3050.509063891036</v>
      </c>
      <c r="BE187">
        <f t="shared" si="214"/>
        <v>0.21822387218499145</v>
      </c>
      <c r="BF187">
        <f t="shared" si="215"/>
        <v>0.3346263841173937</v>
      </c>
      <c r="BG187">
        <f t="shared" si="216"/>
        <v>2.453676962688749E-2</v>
      </c>
      <c r="BH187">
        <f t="shared" si="229"/>
        <v>0.28189955129139577</v>
      </c>
      <c r="BI187">
        <f t="shared" si="230"/>
        <v>4.7621658391411486E-3</v>
      </c>
      <c r="BJ187">
        <f t="shared" si="230"/>
        <v>1.1197481694748152E-2</v>
      </c>
      <c r="BK187">
        <f t="shared" si="230"/>
        <v>6.0205306372294847E-5</v>
      </c>
      <c r="BL187">
        <f t="shared" si="219"/>
        <v>921.79678015995353</v>
      </c>
      <c r="BM187">
        <f t="shared" si="220"/>
        <v>1833.8477821429051</v>
      </c>
      <c r="BN187">
        <f t="shared" si="221"/>
        <v>2.0659425880241713</v>
      </c>
      <c r="BO187">
        <f t="shared" si="192"/>
        <v>691.85955231883042</v>
      </c>
      <c r="BP187">
        <f t="shared" si="211"/>
        <v>247.23583968714814</v>
      </c>
      <c r="BQ187">
        <f t="shared" si="212"/>
        <v>22.672859323739221</v>
      </c>
      <c r="BR187" s="7">
        <f t="shared" si="237"/>
        <v>6.5552356456086702E-3</v>
      </c>
      <c r="BS187" s="7">
        <f t="shared" si="217"/>
        <v>2.7970215384972043E-2</v>
      </c>
      <c r="BT187" s="7">
        <f t="shared" si="218"/>
        <v>4.4928052411069806E-3</v>
      </c>
      <c r="BU187" s="8">
        <f>MAX((BU$3*climate!$I297+BU$4*climate!$I297^2+BU$5*climate!$I297^6)*(K187/K$66)^$BW$1,-99)</f>
        <v>-4.8464913904266202</v>
      </c>
      <c r="BV187" s="8">
        <f>MAX((BV$3*climate!$I297+BV$4*climate!$I297^2+BV$5*climate!$I297^6)*(L187/L$66)^$BW$1,-99)</f>
        <v>-4.4572687558373962</v>
      </c>
      <c r="BW187" s="8">
        <f>MAX((BW$3*climate!$I297+BW$4*climate!$I297^2+BW$5*climate!$I297^6)*(M187/M$66)^$BW$1,-99)</f>
        <v>-5.3828586966216196</v>
      </c>
      <c r="BX187" s="8">
        <f>MAX((BX$3*climate!$M297+BX$4*climate!$M297^2+BX$5*climate!$M297^6)*(K187/K$66)^$BW$1,-99)</f>
        <v>-4.8464981523102661</v>
      </c>
      <c r="BY187" s="8">
        <f>MAX((BY$3*climate!$M297+BY$4*climate!$M297^2+BY$5*climate!$M297^6)*(L187/L$66)^$BW$1,-99)</f>
        <v>-4.4572732908943964</v>
      </c>
      <c r="BZ187" s="8">
        <f>MAX((BZ$3*climate!$M297+BZ$4*climate!$M297^2+BZ$5*climate!$M297^6)*(M187/M$66)^$BW$1,-99)</f>
        <v>-5.3828630277166161</v>
      </c>
      <c r="CA187" s="8">
        <f t="shared" si="231"/>
        <v>1.4574969244927561E-2</v>
      </c>
      <c r="CB187" s="8">
        <f t="shared" si="232"/>
        <v>4.0766502900996726E-4</v>
      </c>
      <c r="CC187" s="8">
        <f t="shared" si="233"/>
        <v>6.5482498212583596E-5</v>
      </c>
      <c r="CD187" s="8">
        <f>MAX((CD$3*climate!$I297+CD$4*climate!$I297^2+CD$5*climate!$I297^6)*(K187/K$66)^$BW$1,-99)</f>
        <v>-8.2201616741168415</v>
      </c>
      <c r="CE187" s="8">
        <f>MAX((CE$3*climate!$I297+CE$4*climate!$I297^2+CE$5*climate!$I297^6)*(L187/L$66)^$BW$1,-99)</f>
        <v>-8.0530905072864503</v>
      </c>
      <c r="CF187" s="8">
        <f>MAX((CF$3*climate!$I297+CF$4*climate!$I297^2+CF$5*climate!$I297^6)*(M187/M$66)^$BW$1,-99)</f>
        <v>-10.285634693646008</v>
      </c>
      <c r="CG187" s="8">
        <f>MAX((CG$3*climate!$M297+CG$4*climate!$M297^2+CG$5*climate!$M297^6)*(K187/K$66)^$BW$1,-99)</f>
        <v>-8.2201808731622439</v>
      </c>
      <c r="CH187" s="8">
        <f>MAX((CH$3*climate!$M297+CH$4*climate!$M297^2+CH$5*climate!$M297^6)*(L187/L$66)^$BW$1,-99)</f>
        <v>-8.0531061932883414</v>
      </c>
      <c r="CI187" s="8">
        <f>MAX((CI$3*climate!$M297+CI$4*climate!$M297^2+CI$5*climate!$M297^6)*(M187/M$66)^$BW$1,-99)</f>
        <v>-10.285652800722039</v>
      </c>
      <c r="CJ187" s="8">
        <f t="shared" si="234"/>
        <v>1.7153697857406796E-3</v>
      </c>
      <c r="CK187" s="8">
        <f t="shared" si="235"/>
        <v>4.7979262372040153E-5</v>
      </c>
      <c r="CL187" s="8">
        <f t="shared" si="236"/>
        <v>7.706822363812283E-6</v>
      </c>
    </row>
    <row r="188" spans="1:90">
      <c r="A188">
        <f t="shared" si="253"/>
        <v>2142</v>
      </c>
      <c r="B188" s="4">
        <f t="shared" si="193"/>
        <v>1286.2615822594262</v>
      </c>
      <c r="C188" s="4">
        <f t="shared" si="194"/>
        <v>3571.0884607110288</v>
      </c>
      <c r="D188" s="4">
        <f t="shared" si="195"/>
        <v>6803.2369204876122</v>
      </c>
      <c r="E188" s="11">
        <f t="shared" si="254"/>
        <v>1.1186381246400648E-5</v>
      </c>
      <c r="F188" s="11">
        <f t="shared" si="255"/>
        <v>2.2426228300057399E-5</v>
      </c>
      <c r="G188" s="11">
        <f t="shared" si="256"/>
        <v>4.9513283197960666E-5</v>
      </c>
      <c r="H188" s="4">
        <f t="shared" si="196"/>
        <v>194479.77309084951</v>
      </c>
      <c r="I188" s="4">
        <f t="shared" si="197"/>
        <v>165190.14001016101</v>
      </c>
      <c r="J188" s="4">
        <f t="shared" si="198"/>
        <v>34523.494889968257</v>
      </c>
      <c r="K188" s="4">
        <f t="shared" si="244"/>
        <v>151197.68464920606</v>
      </c>
      <c r="L188" s="4">
        <f t="shared" si="245"/>
        <v>46257.64436461775</v>
      </c>
      <c r="M188" s="4">
        <f t="shared" si="246"/>
        <v>5074.5689579033269</v>
      </c>
      <c r="N188" s="11">
        <f t="shared" si="257"/>
        <v>4.705800298038243E-3</v>
      </c>
      <c r="O188" s="11">
        <f t="shared" si="258"/>
        <v>8.6290180457322396E-3</v>
      </c>
      <c r="P188" s="11">
        <f t="shared" si="259"/>
        <v>6.0273169238000968E-3</v>
      </c>
      <c r="Q188" s="4">
        <f t="shared" si="260"/>
        <v>5032.5780303294177</v>
      </c>
      <c r="R188" s="4">
        <f t="shared" si="261"/>
        <v>16377.20004232935</v>
      </c>
      <c r="S188" s="4">
        <f t="shared" si="262"/>
        <v>4071.4989295050286</v>
      </c>
      <c r="T188" s="4">
        <f t="shared" si="199"/>
        <v>25.877128250136803</v>
      </c>
      <c r="U188" s="4">
        <f t="shared" si="200"/>
        <v>99.141510754346314</v>
      </c>
      <c r="V188" s="4">
        <f t="shared" si="201"/>
        <v>117.93414723745462</v>
      </c>
      <c r="W188" s="11">
        <f t="shared" si="263"/>
        <v>-1.219247815263802E-2</v>
      </c>
      <c r="X188" s="11">
        <f t="shared" si="264"/>
        <v>-1.3228699347321071E-2</v>
      </c>
      <c r="Y188" s="11">
        <f t="shared" si="265"/>
        <v>-1.2203590333800474E-2</v>
      </c>
      <c r="Z188" s="4">
        <f t="shared" si="213"/>
        <v>6621.3100102627413</v>
      </c>
      <c r="AA188" s="4">
        <f t="shared" si="202"/>
        <v>44219.383724430736</v>
      </c>
      <c r="AB188" s="4">
        <f t="shared" si="203"/>
        <v>7387.7525125536613</v>
      </c>
      <c r="AC188" s="12">
        <f t="shared" si="204"/>
        <v>1.67027159878818</v>
      </c>
      <c r="AD188" s="12">
        <f t="shared" si="205"/>
        <v>4.0389191904669612</v>
      </c>
      <c r="AE188" s="12">
        <f t="shared" si="206"/>
        <v>1.8486122616182861</v>
      </c>
      <c r="AF188" s="11">
        <f t="shared" si="266"/>
        <v>-2.9039671966837322E-3</v>
      </c>
      <c r="AG188" s="11">
        <f t="shared" si="267"/>
        <v>2.0567434751257441E-3</v>
      </c>
      <c r="AH188" s="11">
        <f t="shared" si="268"/>
        <v>8.257041531207765E-4</v>
      </c>
      <c r="AI188" s="1">
        <f t="shared" si="247"/>
        <v>369269.3716329367</v>
      </c>
      <c r="AJ188" s="1">
        <f t="shared" si="248"/>
        <v>301670.37077976845</v>
      </c>
      <c r="AK188" s="1">
        <f t="shared" si="249"/>
        <v>64677.23013751478</v>
      </c>
      <c r="AL188" s="17">
        <f t="shared" si="243"/>
        <v>51.486872881753293</v>
      </c>
      <c r="AM188" s="17">
        <f t="shared" si="243"/>
        <v>20.172484308082481</v>
      </c>
      <c r="AN188" s="17">
        <f t="shared" si="243"/>
        <v>3.4186119612521662</v>
      </c>
      <c r="AO188" s="7">
        <f t="shared" si="269"/>
        <v>4.8499766442846584E-3</v>
      </c>
      <c r="AP188" s="7">
        <f t="shared" si="269"/>
        <v>7.4685995732915343E-3</v>
      </c>
      <c r="AQ188" s="7">
        <f t="shared" si="269"/>
        <v>5.4060717706183948E-3</v>
      </c>
      <c r="AR188" s="1">
        <f t="shared" si="208"/>
        <v>194479.77309084951</v>
      </c>
      <c r="AS188" s="1">
        <f t="shared" si="209"/>
        <v>165190.14001016101</v>
      </c>
      <c r="AT188" s="1">
        <f t="shared" si="210"/>
        <v>34523.494889968257</v>
      </c>
      <c r="AU188" s="1">
        <f t="shared" si="250"/>
        <v>38895.954618169904</v>
      </c>
      <c r="AV188" s="1">
        <f t="shared" si="251"/>
        <v>33038.028002032202</v>
      </c>
      <c r="AW188" s="1">
        <f t="shared" si="252"/>
        <v>6904.6989779936521</v>
      </c>
      <c r="AX188" s="1">
        <f t="shared" si="222"/>
        <v>120958.14771936483</v>
      </c>
      <c r="AY188" s="1">
        <f t="shared" si="223"/>
        <v>37006.115491694203</v>
      </c>
      <c r="AZ188" s="1">
        <f t="shared" si="224"/>
        <v>4059.655166322661</v>
      </c>
      <c r="BA188" s="1">
        <f t="shared" si="225"/>
        <v>11.703199878129485</v>
      </c>
      <c r="BB188" s="1">
        <f t="shared" si="226"/>
        <v>10.518838461527842</v>
      </c>
      <c r="BC188" s="1">
        <f t="shared" si="227"/>
        <v>8.3088533145853614</v>
      </c>
      <c r="BD188" s="1">
        <f t="shared" si="228"/>
        <v>2963.8700288745304</v>
      </c>
      <c r="BE188">
        <f t="shared" si="214"/>
        <v>0.21822387218499145</v>
      </c>
      <c r="BF188">
        <f t="shared" si="215"/>
        <v>0.3346263841173937</v>
      </c>
      <c r="BG188">
        <f t="shared" si="216"/>
        <v>2.453676962688749E-2</v>
      </c>
      <c r="BH188">
        <f t="shared" si="229"/>
        <v>0.28204723005501781</v>
      </c>
      <c r="BI188">
        <f t="shared" si="230"/>
        <v>4.7621658391411486E-3</v>
      </c>
      <c r="BJ188">
        <f t="shared" si="230"/>
        <v>1.1197481694748152E-2</v>
      </c>
      <c r="BK188">
        <f t="shared" si="230"/>
        <v>6.0205306372294847E-5</v>
      </c>
      <c r="BL188">
        <f t="shared" si="219"/>
        <v>926.14493181716557</v>
      </c>
      <c r="BM188">
        <f t="shared" si="220"/>
        <v>1849.7135689166621</v>
      </c>
      <c r="BN188">
        <f t="shared" si="221"/>
        <v>2.0784975868928943</v>
      </c>
      <c r="BO188">
        <f t="shared" si="192"/>
        <v>696.39485471794569</v>
      </c>
      <c r="BP188">
        <f t="shared" si="211"/>
        <v>250.01243612043496</v>
      </c>
      <c r="BQ188">
        <f t="shared" si="212"/>
        <v>22.932415220752176</v>
      </c>
      <c r="BR188" s="7">
        <f t="shared" si="237"/>
        <v>6.481483774483765E-3</v>
      </c>
      <c r="BS188" s="7">
        <f t="shared" si="217"/>
        <v>2.7155548917448584E-2</v>
      </c>
      <c r="BT188" s="7">
        <f t="shared" si="218"/>
        <v>4.3343616303367369E-3</v>
      </c>
      <c r="BU188" s="8">
        <f>MAX((BU$3*climate!$I298+BU$4*climate!$I298^2+BU$5*climate!$I298^6)*(K188/K$66)^$BW$1,-99)</f>
        <v>-4.9617552511377969</v>
      </c>
      <c r="BV188" s="8">
        <f>MAX((BV$3*climate!$I298+BV$4*climate!$I298^2+BV$5*climate!$I298^6)*(L188/L$66)^$BW$1,-99)</f>
        <v>-4.528712821524743</v>
      </c>
      <c r="BW188" s="8">
        <f>MAX((BW$3*climate!$I298+BW$4*climate!$I298^2+BW$5*climate!$I298^6)*(M188/M$66)^$BW$1,-99)</f>
        <v>-5.4521639036577758</v>
      </c>
      <c r="BX188" s="8">
        <f>MAX((BX$3*climate!$M298+BX$4*climate!$M298^2+BX$5*climate!$M298^6)*(K188/K$66)^$BW$1,-99)</f>
        <v>-4.9617620158954985</v>
      </c>
      <c r="BY188" s="8">
        <f>MAX((BY$3*climate!$M298+BY$4*climate!$M298^2+BY$5*climate!$M298^6)*(L188/L$66)^$BW$1,-99)</f>
        <v>-4.5287173506493854</v>
      </c>
      <c r="BZ188" s="8">
        <f>MAX((BZ$3*climate!$M298+BZ$4*climate!$M298^2+BZ$5*climate!$M298^6)*(M188/M$66)^$BW$1,-99)</f>
        <v>-5.4521682286676416</v>
      </c>
      <c r="CA188" s="8">
        <f t="shared" si="231"/>
        <v>1.4649229988151624E-2</v>
      </c>
      <c r="CB188" s="8">
        <f t="shared" si="232"/>
        <v>3.9780788154620617E-4</v>
      </c>
      <c r="CC188" s="8">
        <f t="shared" si="233"/>
        <v>6.3495060374622688E-5</v>
      </c>
      <c r="CD188" s="8">
        <f>MAX((CD$3*climate!$I298+CD$4*climate!$I298^2+CD$5*climate!$I298^6)*(K188/K$66)^$BW$1,-99)</f>
        <v>-8.5573826447913923</v>
      </c>
      <c r="CE188" s="8">
        <f>MAX((CE$3*climate!$I298+CE$4*climate!$I298^2+CE$5*climate!$I298^6)*(L188/L$66)^$BW$1,-99)</f>
        <v>-8.3187221427163021</v>
      </c>
      <c r="CF188" s="8">
        <f>MAX((CF$3*climate!$I298+CF$4*climate!$I298^2+CF$5*climate!$I298^6)*(M188/M$66)^$BW$1,-99)</f>
        <v>-10.596829053824147</v>
      </c>
      <c r="CG188" s="8">
        <f>MAX((CG$3*climate!$M298+CG$4*climate!$M298^2+CG$5*climate!$M298^6)*(K188/K$66)^$BW$1,-99)</f>
        <v>-8.5574022385690558</v>
      </c>
      <c r="CH188" s="8">
        <f>MAX((CH$3*climate!$M298+CH$4*climate!$M298^2+CH$5*climate!$M298^6)*(L188/L$66)^$BW$1,-99)</f>
        <v>-8.3187381124632278</v>
      </c>
      <c r="CI188" s="8">
        <f>MAX((CI$3*climate!$M298+CI$4*climate!$M298^2+CI$5*climate!$M298^6)*(M188/M$66)^$BW$1,-99)</f>
        <v>-10.59684748318791</v>
      </c>
      <c r="CJ188" s="8">
        <f t="shared" si="234"/>
        <v>1.7364234983312094E-3</v>
      </c>
      <c r="CK188" s="8">
        <f t="shared" si="235"/>
        <v>4.7153533250340356E-5</v>
      </c>
      <c r="CL188" s="8">
        <f t="shared" si="236"/>
        <v>7.5262873851818806E-6</v>
      </c>
    </row>
    <row r="189" spans="1:90">
      <c r="A189">
        <f t="shared" si="253"/>
        <v>2143</v>
      </c>
      <c r="B189" s="4">
        <f t="shared" si="193"/>
        <v>1286.2752514412457</v>
      </c>
      <c r="C189" s="4">
        <f t="shared" si="194"/>
        <v>3571.1645424538738</v>
      </c>
      <c r="D189" s="4">
        <f t="shared" si="195"/>
        <v>6803.5569285541033</v>
      </c>
      <c r="E189" s="11">
        <f t="shared" si="254"/>
        <v>1.0627062184080615E-5</v>
      </c>
      <c r="F189" s="11">
        <f t="shared" si="255"/>
        <v>2.1304916885054529E-5</v>
      </c>
      <c r="G189" s="11">
        <f t="shared" si="256"/>
        <v>4.7037619038062629E-5</v>
      </c>
      <c r="H189" s="4">
        <f t="shared" si="196"/>
        <v>195385.02067069508</v>
      </c>
      <c r="I189" s="4">
        <f t="shared" si="197"/>
        <v>166603.77713743184</v>
      </c>
      <c r="J189" s="4">
        <f t="shared" si="198"/>
        <v>34730.886235200327</v>
      </c>
      <c r="K189" s="4">
        <f t="shared" si="244"/>
        <v>151899.85226861053</v>
      </c>
      <c r="L189" s="4">
        <f t="shared" si="245"/>
        <v>46652.506530251463</v>
      </c>
      <c r="M189" s="4">
        <f t="shared" si="246"/>
        <v>5104.8130558644943</v>
      </c>
      <c r="N189" s="11">
        <f t="shared" si="257"/>
        <v>4.6440368517122188E-3</v>
      </c>
      <c r="O189" s="11">
        <f t="shared" si="258"/>
        <v>8.536149452861963E-3</v>
      </c>
      <c r="P189" s="11">
        <f t="shared" si="259"/>
        <v>5.9599343731577825E-3</v>
      </c>
      <c r="Q189" s="4">
        <f t="shared" si="260"/>
        <v>4994.3580290316004</v>
      </c>
      <c r="R189" s="4">
        <f t="shared" si="261"/>
        <v>16298.847103467504</v>
      </c>
      <c r="S189" s="4">
        <f t="shared" si="262"/>
        <v>4045.9720641933372</v>
      </c>
      <c r="T189" s="4">
        <f t="shared" si="199"/>
        <v>25.561621929293999</v>
      </c>
      <c r="U189" s="4">
        <f t="shared" si="200"/>
        <v>97.829997515737873</v>
      </c>
      <c r="V189" s="4">
        <f t="shared" si="201"/>
        <v>116.49492721820262</v>
      </c>
      <c r="W189" s="11">
        <f t="shared" si="263"/>
        <v>-1.219247815263802E-2</v>
      </c>
      <c r="X189" s="11">
        <f t="shared" si="264"/>
        <v>-1.3228699347321071E-2</v>
      </c>
      <c r="Y189" s="11">
        <f t="shared" si="265"/>
        <v>-1.2203590333800474E-2</v>
      </c>
      <c r="Z189" s="4">
        <f t="shared" si="213"/>
        <v>6552.3487818905169</v>
      </c>
      <c r="AA189" s="4">
        <f t="shared" si="202"/>
        <v>44102.449224093405</v>
      </c>
      <c r="AB189" s="4">
        <f t="shared" si="203"/>
        <v>7348.0061069661824</v>
      </c>
      <c r="AC189" s="12">
        <f t="shared" si="204"/>
        <v>1.6654211848557465</v>
      </c>
      <c r="AD189" s="12">
        <f t="shared" si="205"/>
        <v>4.047226211158514</v>
      </c>
      <c r="AE189" s="12">
        <f t="shared" si="206"/>
        <v>1.8501386684402144</v>
      </c>
      <c r="AF189" s="11">
        <f t="shared" si="266"/>
        <v>-2.9039671966837322E-3</v>
      </c>
      <c r="AG189" s="11">
        <f t="shared" si="267"/>
        <v>2.0567434751257441E-3</v>
      </c>
      <c r="AH189" s="11">
        <f t="shared" si="268"/>
        <v>8.257041531207765E-4</v>
      </c>
      <c r="AI189" s="1">
        <f t="shared" si="247"/>
        <v>371238.38908781298</v>
      </c>
      <c r="AJ189" s="1">
        <f t="shared" si="248"/>
        <v>304541.36170382379</v>
      </c>
      <c r="AK189" s="1">
        <f t="shared" si="249"/>
        <v>65114.20610175695</v>
      </c>
      <c r="AL189" s="17">
        <f t="shared" si="243"/>
        <v>51.734085911407405</v>
      </c>
      <c r="AM189" s="17">
        <f t="shared" si="243"/>
        <v>20.321637913701103</v>
      </c>
      <c r="AN189" s="17">
        <f t="shared" si="243"/>
        <v>3.4369084102544054</v>
      </c>
      <c r="AO189" s="7">
        <f t="shared" si="269"/>
        <v>4.8014768778418121E-3</v>
      </c>
      <c r="AP189" s="7">
        <f t="shared" si="269"/>
        <v>7.3939135775586192E-3</v>
      </c>
      <c r="AQ189" s="7">
        <f t="shared" si="269"/>
        <v>5.3520110529122105E-3</v>
      </c>
      <c r="AR189" s="1">
        <f t="shared" si="208"/>
        <v>195385.02067069508</v>
      </c>
      <c r="AS189" s="1">
        <f t="shared" si="209"/>
        <v>166603.77713743184</v>
      </c>
      <c r="AT189" s="1">
        <f t="shared" si="210"/>
        <v>34730.886235200327</v>
      </c>
      <c r="AU189" s="1">
        <f t="shared" si="250"/>
        <v>39077.004134139017</v>
      </c>
      <c r="AV189" s="1">
        <f t="shared" si="251"/>
        <v>33320.755427486372</v>
      </c>
      <c r="AW189" s="1">
        <f t="shared" si="252"/>
        <v>6946.1772470400656</v>
      </c>
      <c r="AX189" s="1">
        <f t="shared" si="222"/>
        <v>121519.88181488842</v>
      </c>
      <c r="AY189" s="1">
        <f t="shared" si="223"/>
        <v>37322.005224201173</v>
      </c>
      <c r="AZ189" s="1">
        <f t="shared" si="224"/>
        <v>4083.8504446915954</v>
      </c>
      <c r="BA189" s="1">
        <f t="shared" si="225"/>
        <v>11.707833164712305</v>
      </c>
      <c r="BB189" s="1">
        <f t="shared" si="226"/>
        <v>10.527338384069861</v>
      </c>
      <c r="BC189" s="1">
        <f t="shared" si="227"/>
        <v>8.3147955588029649</v>
      </c>
      <c r="BD189" s="1">
        <f t="shared" si="228"/>
        <v>2879.6624266446465</v>
      </c>
      <c r="BE189">
        <f t="shared" si="214"/>
        <v>0.21822387218499145</v>
      </c>
      <c r="BF189">
        <f t="shared" si="215"/>
        <v>0.3346263841173937</v>
      </c>
      <c r="BG189">
        <f t="shared" si="216"/>
        <v>2.453676962688749E-2</v>
      </c>
      <c r="BH189">
        <f t="shared" si="229"/>
        <v>0.28219357013946927</v>
      </c>
      <c r="BI189">
        <f t="shared" si="230"/>
        <v>4.7621658391411486E-3</v>
      </c>
      <c r="BJ189">
        <f t="shared" si="230"/>
        <v>1.1197481694748152E-2</v>
      </c>
      <c r="BK189">
        <f t="shared" si="230"/>
        <v>6.0205306372294847E-5</v>
      </c>
      <c r="BL189">
        <f t="shared" si="219"/>
        <v>930.45587091787127</v>
      </c>
      <c r="BM189">
        <f t="shared" si="220"/>
        <v>1865.5427447722936</v>
      </c>
      <c r="BN189">
        <f t="shared" si="221"/>
        <v>2.0909836463715537</v>
      </c>
      <c r="BO189">
        <f t="shared" si="192"/>
        <v>700.90852666943408</v>
      </c>
      <c r="BP189">
        <f t="shared" si="211"/>
        <v>252.82051452753512</v>
      </c>
      <c r="BQ189">
        <f t="shared" si="212"/>
        <v>23.19496587469753</v>
      </c>
      <c r="BR189" s="7">
        <f t="shared" si="237"/>
        <v>6.4087222189324056E-3</v>
      </c>
      <c r="BS189" s="7">
        <f t="shared" si="217"/>
        <v>2.6364610599464645E-2</v>
      </c>
      <c r="BT189" s="7">
        <f t="shared" si="218"/>
        <v>4.1818032431728434E-3</v>
      </c>
      <c r="BU189" s="8">
        <f>MAX((BU$3*climate!$I299+BU$4*climate!$I299^2+BU$5*climate!$I299^6)*(K189/K$66)^$BW$1,-99)</f>
        <v>-5.076760511314542</v>
      </c>
      <c r="BV189" s="8">
        <f>MAX((BV$3*climate!$I299+BV$4*climate!$I299^2+BV$5*climate!$I299^6)*(L189/L$66)^$BW$1,-99)</f>
        <v>-4.5998351854991046</v>
      </c>
      <c r="BW189" s="8">
        <f>MAX((BW$3*climate!$I299+BW$4*climate!$I299^2+BW$5*climate!$I299^6)*(M189/M$66)^$BW$1,-99)</f>
        <v>-5.5211886493933031</v>
      </c>
      <c r="BX189" s="8">
        <f>MAX((BX$3*climate!$M299+BX$4*climate!$M299^2+BX$5*climate!$M299^6)*(K189/K$66)^$BW$1,-99)</f>
        <v>-5.0767672784354314</v>
      </c>
      <c r="BY189" s="8">
        <f>MAX((BY$3*climate!$M299+BY$4*climate!$M299^2+BY$5*climate!$M299^6)*(L189/L$66)^$BW$1,-99)</f>
        <v>-4.5998397084717944</v>
      </c>
      <c r="BZ189" s="8">
        <f>MAX((BZ$3*climate!$M299+BZ$4*climate!$M299^2+BZ$5*climate!$M299^6)*(M189/M$66)^$BW$1,-99)</f>
        <v>-5.5211929681527243</v>
      </c>
      <c r="CA189" s="8">
        <f t="shared" si="231"/>
        <v>1.4721883969967731E-2</v>
      </c>
      <c r="CB189" s="8">
        <f t="shared" si="232"/>
        <v>3.8813673815869988E-4</v>
      </c>
      <c r="CC189" s="8">
        <f t="shared" si="233"/>
        <v>6.1564022131225355E-5</v>
      </c>
      <c r="CD189" s="8">
        <f>MAX((CD$3*climate!$I299+CD$4*climate!$I299^2+CD$5*climate!$I299^6)*(K189/K$66)^$BW$1,-99)</f>
        <v>-8.9006826377142154</v>
      </c>
      <c r="CE189" s="8">
        <f>MAX((CE$3*climate!$I299+CE$4*climate!$I299^2+CE$5*climate!$I299^6)*(L189/L$66)^$BW$1,-99)</f>
        <v>-8.5884610573035811</v>
      </c>
      <c r="CF189" s="8">
        <f>MAX((CF$3*climate!$I299+CF$4*climate!$I299^2+CF$5*climate!$I299^6)*(M189/M$66)^$BW$1,-99)</f>
        <v>-10.91282170091125</v>
      </c>
      <c r="CG189" s="8">
        <f>MAX((CG$3*climate!$M299+CG$4*climate!$M299^2+CG$5*climate!$M299^6)*(K189/K$66)^$BW$1,-99)</f>
        <v>-8.9007026267618219</v>
      </c>
      <c r="CH189" s="8">
        <f>MAX((CH$3*climate!$M299+CH$4*climate!$M299^2+CH$5*climate!$M299^6)*(L189/L$66)^$BW$1,-99)</f>
        <v>-8.5884773107569998</v>
      </c>
      <c r="CI189" s="8">
        <f>MAX((CI$3*climate!$M299+CI$4*climate!$M299^2+CI$5*climate!$M299^6)*(M189/M$66)^$BW$1,-99)</f>
        <v>-10.912840452817438</v>
      </c>
      <c r="CJ189" s="8">
        <f t="shared" si="234"/>
        <v>1.7570214899241654E-3</v>
      </c>
      <c r="CK189" s="8">
        <f t="shared" si="235"/>
        <v>4.6323187396741811E-5</v>
      </c>
      <c r="CL189" s="8">
        <f t="shared" si="236"/>
        <v>7.3475181648892565E-6</v>
      </c>
    </row>
    <row r="190" spans="1:90">
      <c r="A190">
        <f t="shared" si="253"/>
        <v>2144</v>
      </c>
      <c r="B190" s="4">
        <f t="shared" si="193"/>
        <v>1286.2882373019745</v>
      </c>
      <c r="C190" s="4">
        <f t="shared" si="194"/>
        <v>3571.2368216494451</v>
      </c>
      <c r="D190" s="4">
        <f t="shared" si="195"/>
        <v>6803.8609505170671</v>
      </c>
      <c r="E190" s="11">
        <f t="shared" si="254"/>
        <v>1.0095709074876584E-5</v>
      </c>
      <c r="F190" s="11">
        <f t="shared" si="255"/>
        <v>2.02396710408018E-5</v>
      </c>
      <c r="G190" s="11">
        <f t="shared" si="256"/>
        <v>4.4685738086159496E-5</v>
      </c>
      <c r="H190" s="4">
        <f t="shared" si="196"/>
        <v>196282.49242758282</v>
      </c>
      <c r="I190" s="4">
        <f t="shared" si="197"/>
        <v>168014.04825353768</v>
      </c>
      <c r="J190" s="4">
        <f t="shared" si="198"/>
        <v>34937.131359475192</v>
      </c>
      <c r="K190" s="4">
        <f t="shared" si="244"/>
        <v>152596.04086817338</v>
      </c>
      <c r="L190" s="4">
        <f t="shared" si="245"/>
        <v>47046.459432487907</v>
      </c>
      <c r="M190" s="4">
        <f t="shared" si="246"/>
        <v>5134.8979077563463</v>
      </c>
      <c r="N190" s="11">
        <f t="shared" si="257"/>
        <v>4.5832078778573759E-3</v>
      </c>
      <c r="O190" s="11">
        <f t="shared" si="258"/>
        <v>8.4444102050762471E-3</v>
      </c>
      <c r="P190" s="11">
        <f t="shared" si="259"/>
        <v>5.8934287235632432E-3</v>
      </c>
      <c r="Q190" s="4">
        <f t="shared" si="260"/>
        <v>4956.1255560037644</v>
      </c>
      <c r="R190" s="4">
        <f t="shared" si="261"/>
        <v>16219.376253634084</v>
      </c>
      <c r="S190" s="4">
        <f t="shared" si="262"/>
        <v>4020.3299796671904</v>
      </c>
      <c r="T190" s="4">
        <f t="shared" si="199"/>
        <v>25.249962412375091</v>
      </c>
      <c r="U190" s="4">
        <f t="shared" si="200"/>
        <v>96.535833891453009</v>
      </c>
      <c r="V190" s="4">
        <f t="shared" si="201"/>
        <v>115.07327085046578</v>
      </c>
      <c r="W190" s="11">
        <f t="shared" si="263"/>
        <v>-1.219247815263802E-2</v>
      </c>
      <c r="X190" s="11">
        <f t="shared" si="264"/>
        <v>-1.3228699347321071E-2</v>
      </c>
      <c r="Y190" s="11">
        <f t="shared" si="265"/>
        <v>-1.2203590333800474E-2</v>
      </c>
      <c r="Z190" s="4">
        <f t="shared" si="213"/>
        <v>6483.7035562911869</v>
      </c>
      <c r="AA190" s="4">
        <f t="shared" si="202"/>
        <v>43981.724676758378</v>
      </c>
      <c r="AB190" s="4">
        <f t="shared" si="203"/>
        <v>7307.9659342831201</v>
      </c>
      <c r="AC190" s="12">
        <f t="shared" si="204"/>
        <v>1.6605848563662633</v>
      </c>
      <c r="AD190" s="12">
        <f t="shared" si="205"/>
        <v>4.0555503172606722</v>
      </c>
      <c r="AE190" s="12">
        <f t="shared" si="206"/>
        <v>1.8516663356225949</v>
      </c>
      <c r="AF190" s="11">
        <f t="shared" si="266"/>
        <v>-2.9039671966837322E-3</v>
      </c>
      <c r="AG190" s="11">
        <f t="shared" si="267"/>
        <v>2.0567434751257441E-3</v>
      </c>
      <c r="AH190" s="11">
        <f t="shared" si="268"/>
        <v>8.257041531207765E-4</v>
      </c>
      <c r="AI190" s="1">
        <f t="shared" si="247"/>
        <v>373191.55431317072</v>
      </c>
      <c r="AJ190" s="1">
        <f t="shared" si="248"/>
        <v>307407.98096092779</v>
      </c>
      <c r="AK190" s="1">
        <f t="shared" si="249"/>
        <v>65548.962738621325</v>
      </c>
      <c r="AL190" s="17">
        <f t="shared" si="243"/>
        <v>51.980001928534314</v>
      </c>
      <c r="AM190" s="17">
        <f t="shared" si="243"/>
        <v>20.470391783844565</v>
      </c>
      <c r="AN190" s="17">
        <f t="shared" si="243"/>
        <v>3.4551188383359381</v>
      </c>
      <c r="AO190" s="7">
        <f t="shared" si="269"/>
        <v>4.7534621090633937E-3</v>
      </c>
      <c r="AP190" s="7">
        <f t="shared" si="269"/>
        <v>7.3199744417830328E-3</v>
      </c>
      <c r="AQ190" s="7">
        <f t="shared" si="269"/>
        <v>5.2984909423830885E-3</v>
      </c>
      <c r="AR190" s="1">
        <f t="shared" si="208"/>
        <v>196282.49242758282</v>
      </c>
      <c r="AS190" s="1">
        <f t="shared" si="209"/>
        <v>168014.04825353768</v>
      </c>
      <c r="AT190" s="1">
        <f t="shared" si="210"/>
        <v>34937.131359475192</v>
      </c>
      <c r="AU190" s="1">
        <f t="shared" si="250"/>
        <v>39256.498485516568</v>
      </c>
      <c r="AV190" s="1">
        <f t="shared" si="251"/>
        <v>33602.809650707539</v>
      </c>
      <c r="AW190" s="1">
        <f t="shared" si="252"/>
        <v>6987.4262718950386</v>
      </c>
      <c r="AX190" s="1">
        <f t="shared" si="222"/>
        <v>122076.83269453872</v>
      </c>
      <c r="AY190" s="1">
        <f t="shared" si="223"/>
        <v>37637.167545990327</v>
      </c>
      <c r="AZ190" s="1">
        <f t="shared" si="224"/>
        <v>4107.9183262050765</v>
      </c>
      <c r="BA190" s="1">
        <f t="shared" si="225"/>
        <v>11.712405901674337</v>
      </c>
      <c r="BB190" s="1">
        <f t="shared" si="226"/>
        <v>10.535747339698579</v>
      </c>
      <c r="BC190" s="1">
        <f t="shared" si="227"/>
        <v>8.3206716892064723</v>
      </c>
      <c r="BD190" s="1">
        <f t="shared" si="228"/>
        <v>2797.8194384346812</v>
      </c>
      <c r="BE190">
        <f t="shared" si="214"/>
        <v>0.21822387218499145</v>
      </c>
      <c r="BF190">
        <f t="shared" si="215"/>
        <v>0.3346263841173937</v>
      </c>
      <c r="BG190">
        <f t="shared" si="216"/>
        <v>2.453676962688749E-2</v>
      </c>
      <c r="BH190">
        <f t="shared" si="229"/>
        <v>0.28233858341973195</v>
      </c>
      <c r="BI190">
        <f t="shared" si="230"/>
        <v>4.7621658391411486E-3</v>
      </c>
      <c r="BJ190">
        <f t="shared" si="230"/>
        <v>1.1197481694748152E-2</v>
      </c>
      <c r="BK190">
        <f t="shared" si="230"/>
        <v>6.0205306372294847E-5</v>
      </c>
      <c r="BL190">
        <f t="shared" si="219"/>
        <v>934.72978026011606</v>
      </c>
      <c r="BM190">
        <f t="shared" si="220"/>
        <v>1881.3342297795209</v>
      </c>
      <c r="BN190">
        <f t="shared" si="221"/>
        <v>2.1034006972663137</v>
      </c>
      <c r="BO190">
        <f t="shared" si="192"/>
        <v>705.40045471773965</v>
      </c>
      <c r="BP190">
        <f t="shared" si="211"/>
        <v>255.6604310595234</v>
      </c>
      <c r="BQ190">
        <f t="shared" si="212"/>
        <v>23.460545692208164</v>
      </c>
      <c r="BR190" s="7">
        <f t="shared" si="237"/>
        <v>6.3369378893582962E-3</v>
      </c>
      <c r="BS190" s="7">
        <f t="shared" si="217"/>
        <v>2.5596709319868585E-2</v>
      </c>
      <c r="BT190" s="7">
        <f t="shared" si="218"/>
        <v>4.0348977710450741E-3</v>
      </c>
      <c r="BU190" s="8">
        <f>MAX((BU$3*climate!$I300+BU$4*climate!$I300^2+BU$5*climate!$I300^6)*(K190/K$66)^$BW$1,-99)</f>
        <v>-5.1914853345409302</v>
      </c>
      <c r="BV190" s="8">
        <f>MAX((BV$3*climate!$I300+BV$4*climate!$I300^2+BV$5*climate!$I300^6)*(L190/L$66)^$BW$1,-99)</f>
        <v>-4.670624896394469</v>
      </c>
      <c r="BW190" s="8">
        <f>MAX((BW$3*climate!$I300+BW$4*climate!$I300^2+BW$5*climate!$I300^6)*(M190/M$66)^$BW$1,-99)</f>
        <v>-5.5899222521798189</v>
      </c>
      <c r="BX190" s="8">
        <f>MAX((BX$3*climate!$M300+BX$4*climate!$M300^2+BX$5*climate!$M300^6)*(K190/K$66)^$BW$1,-99)</f>
        <v>-5.1914921035324166</v>
      </c>
      <c r="BY190" s="8">
        <f>MAX((BY$3*climate!$M300+BY$4*climate!$M300^2+BY$5*climate!$M300^6)*(L190/L$66)^$BW$1,-99)</f>
        <v>-4.6706294130065134</v>
      </c>
      <c r="BZ190" s="8">
        <f>MAX((BZ$3*climate!$M300+BZ$4*climate!$M300^2+BZ$5*climate!$M300^6)*(M190/M$66)^$BW$1,-99)</f>
        <v>-5.5899265645321181</v>
      </c>
      <c r="CA190" s="8">
        <f t="shared" si="231"/>
        <v>1.4792957389265927E-2</v>
      </c>
      <c r="CB190" s="8">
        <f t="shared" si="232"/>
        <v>3.7865103027424202E-4</v>
      </c>
      <c r="CC190" s="8">
        <f t="shared" si="233"/>
        <v>5.9688070797113846E-5</v>
      </c>
      <c r="CD190" s="8">
        <f>MAX((CD$3*climate!$I300+CD$4*climate!$I300^2+CD$5*climate!$I300^6)*(K190/K$66)^$BW$1,-99)</f>
        <v>-9.2499969191106963</v>
      </c>
      <c r="CE190" s="8">
        <f>MAX((CE$3*climate!$I300+CE$4*climate!$I300^2+CE$5*climate!$I300^6)*(L190/L$66)^$BW$1,-99)</f>
        <v>-8.862249182968462</v>
      </c>
      <c r="CF190" s="8">
        <f>MAX((CF$3*climate!$I300+CF$4*climate!$I300^2+CF$5*climate!$I300^6)*(M190/M$66)^$BW$1,-99)</f>
        <v>-11.233550907432349</v>
      </c>
      <c r="CG190" s="8">
        <f>MAX((CG$3*climate!$M300+CG$4*climate!$M300^2+CG$5*climate!$M300^6)*(K190/K$66)^$BW$1,-99)</f>
        <v>-9.2500173038484999</v>
      </c>
      <c r="CH190" s="8">
        <f>MAX((CH$3*climate!$M300+CH$4*climate!$M300^2+CH$5*climate!$M300^6)*(L190/L$66)^$BW$1,-99)</f>
        <v>-8.8622657200068939</v>
      </c>
      <c r="CI190" s="8">
        <f>MAX((CI$3*climate!$M300+CI$4*climate!$M300^2+CI$5*climate!$M300^6)*(M190/M$66)^$BW$1,-99)</f>
        <v>-11.233569982040208</v>
      </c>
      <c r="CJ190" s="8">
        <f t="shared" si="234"/>
        <v>1.7771553780817685E-3</v>
      </c>
      <c r="CK190" s="8">
        <f t="shared" si="235"/>
        <v>4.5489329629000179E-5</v>
      </c>
      <c r="CL190" s="8">
        <f t="shared" si="236"/>
        <v>7.1706402738228937E-6</v>
      </c>
    </row>
    <row r="191" spans="1:90">
      <c r="A191">
        <f t="shared" si="253"/>
        <v>2145</v>
      </c>
      <c r="B191" s="4">
        <f t="shared" si="193"/>
        <v>1286.3005739942132</v>
      </c>
      <c r="C191" s="4">
        <f t="shared" si="194"/>
        <v>3571.3054882750007</v>
      </c>
      <c r="D191" s="4">
        <f t="shared" si="195"/>
        <v>6804.1497842880563</v>
      </c>
      <c r="E191" s="11">
        <f t="shared" si="254"/>
        <v>9.5909236211327546E-6</v>
      </c>
      <c r="F191" s="11">
        <f t="shared" si="255"/>
        <v>1.9227687488761711E-5</v>
      </c>
      <c r="G191" s="11">
        <f t="shared" si="256"/>
        <v>4.245145118185152E-5</v>
      </c>
      <c r="H191" s="4">
        <f t="shared" si="196"/>
        <v>197172.22862640323</v>
      </c>
      <c r="I191" s="4">
        <f t="shared" si="197"/>
        <v>169420.85929683613</v>
      </c>
      <c r="J191" s="4">
        <f t="shared" si="198"/>
        <v>35142.229356420379</v>
      </c>
      <c r="K191" s="4">
        <f t="shared" si="244"/>
        <v>153286.27897144223</v>
      </c>
      <c r="L191" s="4">
        <f t="shared" si="245"/>
        <v>47439.475523184432</v>
      </c>
      <c r="M191" s="4">
        <f t="shared" si="246"/>
        <v>5164.8230080957046</v>
      </c>
      <c r="N191" s="11">
        <f t="shared" si="257"/>
        <v>4.52330282844704E-3</v>
      </c>
      <c r="O191" s="11">
        <f t="shared" si="258"/>
        <v>8.3537867766756424E-3</v>
      </c>
      <c r="P191" s="11">
        <f t="shared" si="259"/>
        <v>5.827788765606412E-3</v>
      </c>
      <c r="Q191" s="4">
        <f t="shared" si="260"/>
        <v>4917.8899951739222</v>
      </c>
      <c r="R191" s="4">
        <f t="shared" si="261"/>
        <v>16138.826119835563</v>
      </c>
      <c r="S191" s="4">
        <f t="shared" si="262"/>
        <v>3994.5807963777506</v>
      </c>
      <c r="T191" s="4">
        <f t="shared" si="199"/>
        <v>24.942102797307275</v>
      </c>
      <c r="U191" s="4">
        <f t="shared" si="200"/>
        <v>95.258790368660044</v>
      </c>
      <c r="V191" s="4">
        <f t="shared" si="201"/>
        <v>113.66896379463623</v>
      </c>
      <c r="W191" s="11">
        <f t="shared" si="263"/>
        <v>-1.219247815263802E-2</v>
      </c>
      <c r="X191" s="11">
        <f t="shared" si="264"/>
        <v>-1.3228699347321071E-2</v>
      </c>
      <c r="Y191" s="11">
        <f t="shared" si="265"/>
        <v>-1.2203590333800474E-2</v>
      </c>
      <c r="Z191" s="4">
        <f t="shared" si="213"/>
        <v>6415.3856176823438</v>
      </c>
      <c r="AA191" s="4">
        <f t="shared" si="202"/>
        <v>43857.294130458838</v>
      </c>
      <c r="AB191" s="4">
        <f t="shared" si="203"/>
        <v>7267.6463446280295</v>
      </c>
      <c r="AC191" s="12">
        <f t="shared" si="204"/>
        <v>1.6557625724160658</v>
      </c>
      <c r="AD191" s="12">
        <f t="shared" si="205"/>
        <v>4.0638915439137424</v>
      </c>
      <c r="AE191" s="12">
        <f t="shared" si="206"/>
        <v>1.8531952642061125</v>
      </c>
      <c r="AF191" s="11">
        <f t="shared" si="266"/>
        <v>-2.9039671966837322E-3</v>
      </c>
      <c r="AG191" s="11">
        <f t="shared" si="267"/>
        <v>2.0567434751257441E-3</v>
      </c>
      <c r="AH191" s="11">
        <f t="shared" si="268"/>
        <v>8.257041531207765E-4</v>
      </c>
      <c r="AI191" s="1">
        <f t="shared" si="247"/>
        <v>375128.89736737026</v>
      </c>
      <c r="AJ191" s="1">
        <f t="shared" si="248"/>
        <v>310269.99251554254</v>
      </c>
      <c r="AK191" s="1">
        <f t="shared" si="249"/>
        <v>65981.492736654225</v>
      </c>
      <c r="AL191" s="17">
        <f t="shared" si="243"/>
        <v>52.224616048434683</v>
      </c>
      <c r="AM191" s="17">
        <f t="shared" si="243"/>
        <v>20.618736101068883</v>
      </c>
      <c r="AN191" s="17">
        <f t="shared" si="243"/>
        <v>3.4732426850470204</v>
      </c>
      <c r="AO191" s="7">
        <f t="shared" si="269"/>
        <v>4.7059274879727598E-3</v>
      </c>
      <c r="AP191" s="7">
        <f t="shared" si="269"/>
        <v>7.2467746973652021E-3</v>
      </c>
      <c r="AQ191" s="7">
        <f t="shared" si="269"/>
        <v>5.2455060329592573E-3</v>
      </c>
      <c r="AR191" s="1">
        <f t="shared" si="208"/>
        <v>197172.22862640323</v>
      </c>
      <c r="AS191" s="1">
        <f t="shared" si="209"/>
        <v>169420.85929683613</v>
      </c>
      <c r="AT191" s="1">
        <f t="shared" si="210"/>
        <v>35142.229356420379</v>
      </c>
      <c r="AU191" s="1">
        <f t="shared" si="250"/>
        <v>39434.445725280646</v>
      </c>
      <c r="AV191" s="1">
        <f t="shared" si="251"/>
        <v>33884.171859367227</v>
      </c>
      <c r="AW191" s="1">
        <f t="shared" si="252"/>
        <v>7028.445871284076</v>
      </c>
      <c r="AX191" s="1">
        <f t="shared" si="222"/>
        <v>122629.02317715378</v>
      </c>
      <c r="AY191" s="1">
        <f t="shared" si="223"/>
        <v>37951.58041854755</v>
      </c>
      <c r="AZ191" s="1">
        <f t="shared" si="224"/>
        <v>4131.8584064765637</v>
      </c>
      <c r="BA191" s="1">
        <f t="shared" si="225"/>
        <v>11.716919005113596</v>
      </c>
      <c r="BB191" s="1">
        <f t="shared" si="226"/>
        <v>10.544066426714169</v>
      </c>
      <c r="BC191" s="1">
        <f t="shared" si="227"/>
        <v>8.326482562100729</v>
      </c>
      <c r="BD191" s="1">
        <f t="shared" si="228"/>
        <v>2718.2760075584265</v>
      </c>
      <c r="BE191">
        <f t="shared" si="214"/>
        <v>0.21822387218499145</v>
      </c>
      <c r="BF191">
        <f t="shared" si="215"/>
        <v>0.3346263841173937</v>
      </c>
      <c r="BG191">
        <f t="shared" si="216"/>
        <v>2.453676962688749E-2</v>
      </c>
      <c r="BH191">
        <f t="shared" si="229"/>
        <v>0.28248228174760687</v>
      </c>
      <c r="BI191">
        <f t="shared" si="230"/>
        <v>4.7621658391411486E-3</v>
      </c>
      <c r="BJ191">
        <f t="shared" si="230"/>
        <v>1.1197481694748152E-2</v>
      </c>
      <c r="BK191">
        <f t="shared" si="230"/>
        <v>6.0205306372294847E-5</v>
      </c>
      <c r="BL191">
        <f t="shared" si="219"/>
        <v>938.96685159198591</v>
      </c>
      <c r="BM191">
        <f t="shared" si="220"/>
        <v>1897.0869706848248</v>
      </c>
      <c r="BN191">
        <f t="shared" si="221"/>
        <v>2.115748685008743</v>
      </c>
      <c r="BO191">
        <f t="shared" si="192"/>
        <v>709.87053358641106</v>
      </c>
      <c r="BP191">
        <f t="shared" si="211"/>
        <v>258.53254590637863</v>
      </c>
      <c r="BQ191">
        <f t="shared" si="212"/>
        <v>23.729189479097098</v>
      </c>
      <c r="BR191" s="7">
        <f t="shared" si="237"/>
        <v>6.2661178509253457E-3</v>
      </c>
      <c r="BS191" s="7">
        <f t="shared" si="217"/>
        <v>2.4851174096959791E-2</v>
      </c>
      <c r="BT191" s="7">
        <f t="shared" si="218"/>
        <v>3.8934227117897527E-3</v>
      </c>
      <c r="BU191" s="8">
        <f>MAX((BU$3*climate!$I301+BU$4*climate!$I301^2+BU$5*climate!$I301^6)*(K191/K$66)^$BW$1,-99)</f>
        <v>-5.3059083210407536</v>
      </c>
      <c r="BV191" s="8">
        <f>MAX((BV$3*climate!$I301+BV$4*climate!$I301^2+BV$5*climate!$I301^6)*(L191/L$66)^$BW$1,-99)</f>
        <v>-4.7410713014679216</v>
      </c>
      <c r="BW191" s="8">
        <f>MAX((BW$3*climate!$I301+BW$4*climate!$I301^2+BW$5*climate!$I301^6)*(M191/M$66)^$BW$1,-99)</f>
        <v>-5.6583542953207626</v>
      </c>
      <c r="BX191" s="8">
        <f>MAX((BX$3*climate!$M301+BX$4*climate!$M301^2+BX$5*climate!$M301^6)*(K191/K$66)^$BW$1,-99)</f>
        <v>-5.3059150914280222</v>
      </c>
      <c r="BY191" s="8">
        <f>MAX((BY$3*climate!$M301+BY$4*climate!$M301^2+BY$5*climate!$M301^6)*(L191/L$66)^$BW$1,-99)</f>
        <v>-4.7410758115211618</v>
      </c>
      <c r="BZ191" s="8">
        <f>MAX((BZ$3*climate!$M301+BZ$4*climate!$M301^2+BZ$5*climate!$M301^6)*(M191/M$66)^$BW$1,-99)</f>
        <v>-5.6583586011176124</v>
      </c>
      <c r="CA191" s="8">
        <f t="shared" si="231"/>
        <v>1.4862476468683161E-2</v>
      </c>
      <c r="CB191" s="8">
        <f t="shared" si="232"/>
        <v>3.6934999023521342E-4</v>
      </c>
      <c r="CC191" s="8">
        <f t="shared" si="233"/>
        <v>5.7865903436611778E-5</v>
      </c>
      <c r="CD191" s="8">
        <f>MAX((CD$3*climate!$I301+CD$4*climate!$I301^2+CD$5*climate!$I301^6)*(K191/K$66)^$BW$1,-99)</f>
        <v>-9.6052564471398583</v>
      </c>
      <c r="CE191" s="8">
        <f>MAX((CE$3*climate!$I301+CE$4*climate!$I301^2+CE$5*climate!$I301^6)*(L191/L$66)^$BW$1,-99)</f>
        <v>-9.1400255812683273</v>
      </c>
      <c r="CF191" s="8">
        <f>MAX((CF$3*climate!$I301+CF$4*climate!$I301^2+CF$5*climate!$I301^6)*(M191/M$66)^$BW$1,-99)</f>
        <v>-11.558951548857337</v>
      </c>
      <c r="CG191" s="8">
        <f>MAX((CG$3*climate!$M301+CG$4*climate!$M301^2+CG$5*climate!$M301^6)*(K191/K$66)^$BW$1,-99)</f>
        <v>-9.6052772278719001</v>
      </c>
      <c r="CH191" s="8">
        <f>MAX((CH$3*climate!$M301+CH$4*climate!$M301^2+CH$5*climate!$M301^6)*(L191/L$66)^$BW$1,-99)</f>
        <v>-9.1400424016885129</v>
      </c>
      <c r="CI191" s="8">
        <f>MAX((CI$3*climate!$M301+CI$4*climate!$M301^2+CI$5*climate!$M301^6)*(M191/M$66)^$BW$1,-99)</f>
        <v>-11.558970946231737</v>
      </c>
      <c r="CJ191" s="8">
        <f t="shared" si="234"/>
        <v>1.7968173347938906E-3</v>
      </c>
      <c r="CK191" s="8">
        <f t="shared" si="235"/>
        <v>4.4653020407398259E-5</v>
      </c>
      <c r="CL191" s="8">
        <f t="shared" si="236"/>
        <v>6.9957694202240652E-6</v>
      </c>
    </row>
    <row r="192" spans="1:90">
      <c r="A192">
        <f t="shared" si="253"/>
        <v>2146</v>
      </c>
      <c r="B192" s="4">
        <f t="shared" si="193"/>
        <v>1286.3122939642442</v>
      </c>
      <c r="C192" s="4">
        <f t="shared" si="194"/>
        <v>3571.3707228235635</v>
      </c>
      <c r="D192" s="4">
        <f t="shared" si="195"/>
        <v>6804.4241880188383</v>
      </c>
      <c r="E192" s="11">
        <f t="shared" si="254"/>
        <v>9.1113774400761161E-6</v>
      </c>
      <c r="F192" s="11">
        <f t="shared" si="255"/>
        <v>1.8266303114323623E-5</v>
      </c>
      <c r="G192" s="11">
        <f t="shared" si="256"/>
        <v>4.0328878622758944E-5</v>
      </c>
      <c r="H192" s="4">
        <f t="shared" si="196"/>
        <v>198054.27133813733</v>
      </c>
      <c r="I192" s="4">
        <f t="shared" si="197"/>
        <v>170824.11857022665</v>
      </c>
      <c r="J192" s="4">
        <f t="shared" si="198"/>
        <v>35346.179557969168</v>
      </c>
      <c r="K192" s="4">
        <f t="shared" si="244"/>
        <v>153970.59661752923</v>
      </c>
      <c r="L192" s="4">
        <f t="shared" si="245"/>
        <v>47831.527956070408</v>
      </c>
      <c r="M192" s="4">
        <f t="shared" si="246"/>
        <v>5194.5879006494579</v>
      </c>
      <c r="N192" s="11">
        <f t="shared" si="257"/>
        <v>4.4643111613043018E-3</v>
      </c>
      <c r="O192" s="11">
        <f t="shared" si="258"/>
        <v>8.2642657525666685E-3</v>
      </c>
      <c r="P192" s="11">
        <f t="shared" si="259"/>
        <v>5.7630033995546004E-3</v>
      </c>
      <c r="Q192" s="4">
        <f t="shared" si="260"/>
        <v>4879.660494319166</v>
      </c>
      <c r="R192" s="4">
        <f t="shared" si="261"/>
        <v>16057.234905204152</v>
      </c>
      <c r="S192" s="4">
        <f t="shared" si="262"/>
        <v>3968.732463366704</v>
      </c>
      <c r="T192" s="4">
        <f t="shared" si="199"/>
        <v>24.637996753870254</v>
      </c>
      <c r="U192" s="4">
        <f t="shared" si="200"/>
        <v>93.998640470683554</v>
      </c>
      <c r="V192" s="4">
        <f t="shared" si="201"/>
        <v>112.28179432681888</v>
      </c>
      <c r="W192" s="11">
        <f t="shared" si="263"/>
        <v>-1.219247815263802E-2</v>
      </c>
      <c r="X192" s="11">
        <f t="shared" si="264"/>
        <v>-1.3228699347321071E-2</v>
      </c>
      <c r="Y192" s="11">
        <f t="shared" si="265"/>
        <v>-1.2203590333800474E-2</v>
      </c>
      <c r="Z192" s="4">
        <f t="shared" si="213"/>
        <v>6347.4058025875793</v>
      </c>
      <c r="AA192" s="4">
        <f t="shared" si="202"/>
        <v>43729.241296589338</v>
      </c>
      <c r="AB192" s="4">
        <f t="shared" si="203"/>
        <v>7227.0614235409939</v>
      </c>
      <c r="AC192" s="12">
        <f t="shared" si="204"/>
        <v>1.6509542922202729</v>
      </c>
      <c r="AD192" s="12">
        <f t="shared" si="205"/>
        <v>4.072249926330306</v>
      </c>
      <c r="AE192" s="12">
        <f t="shared" si="206"/>
        <v>1.8547254552323111</v>
      </c>
      <c r="AF192" s="11">
        <f t="shared" si="266"/>
        <v>-2.9039671966837322E-3</v>
      </c>
      <c r="AG192" s="11">
        <f t="shared" si="267"/>
        <v>2.0567434751257441E-3</v>
      </c>
      <c r="AH192" s="11">
        <f t="shared" si="268"/>
        <v>8.257041531207765E-4</v>
      </c>
      <c r="AI192" s="1">
        <f t="shared" si="247"/>
        <v>377050.45335591387</v>
      </c>
      <c r="AJ192" s="1">
        <f t="shared" si="248"/>
        <v>313127.16512335552</v>
      </c>
      <c r="AK192" s="1">
        <f t="shared" si="249"/>
        <v>66411.789334272878</v>
      </c>
      <c r="AL192" s="17">
        <f t="shared" si="243"/>
        <v>52.467923652083726</v>
      </c>
      <c r="AM192" s="17">
        <f t="shared" si="243"/>
        <v>20.76666124278707</v>
      </c>
      <c r="AN192" s="17">
        <f t="shared" si="243"/>
        <v>3.4912794113507828</v>
      </c>
      <c r="AO192" s="7">
        <f t="shared" si="269"/>
        <v>4.658868213093032E-3</v>
      </c>
      <c r="AP192" s="7">
        <f t="shared" si="269"/>
        <v>7.1743069503915503E-3</v>
      </c>
      <c r="AQ192" s="7">
        <f t="shared" si="269"/>
        <v>5.1930509726296646E-3</v>
      </c>
      <c r="AR192" s="1">
        <f t="shared" si="208"/>
        <v>198054.27133813733</v>
      </c>
      <c r="AS192" s="1">
        <f t="shared" si="209"/>
        <v>170824.11857022665</v>
      </c>
      <c r="AT192" s="1">
        <f t="shared" si="210"/>
        <v>35346.179557969168</v>
      </c>
      <c r="AU192" s="1">
        <f t="shared" si="250"/>
        <v>39610.854267627466</v>
      </c>
      <c r="AV192" s="1">
        <f t="shared" si="251"/>
        <v>34164.823714045335</v>
      </c>
      <c r="AW192" s="1">
        <f t="shared" si="252"/>
        <v>7069.2359115938343</v>
      </c>
      <c r="AX192" s="1">
        <f t="shared" si="222"/>
        <v>123176.47729402338</v>
      </c>
      <c r="AY192" s="1">
        <f t="shared" si="223"/>
        <v>38265.222364856323</v>
      </c>
      <c r="AZ192" s="1">
        <f t="shared" si="224"/>
        <v>4155.6703205195663</v>
      </c>
      <c r="BA192" s="1">
        <f t="shared" si="225"/>
        <v>11.721373380796898</v>
      </c>
      <c r="BB192" s="1">
        <f t="shared" si="226"/>
        <v>10.552296730408537</v>
      </c>
      <c r="BC192" s="1">
        <f t="shared" si="227"/>
        <v>8.3322290229223839</v>
      </c>
      <c r="BD192" s="1">
        <f t="shared" si="228"/>
        <v>2640.9687972149854</v>
      </c>
      <c r="BE192">
        <f t="shared" si="214"/>
        <v>0.21822387218499145</v>
      </c>
      <c r="BF192">
        <f t="shared" si="215"/>
        <v>0.3346263841173937</v>
      </c>
      <c r="BG192">
        <f t="shared" si="216"/>
        <v>2.453676962688749E-2</v>
      </c>
      <c r="BH192">
        <f t="shared" si="229"/>
        <v>0.28262467694657134</v>
      </c>
      <c r="BI192">
        <f t="shared" si="230"/>
        <v>4.7621658391411486E-3</v>
      </c>
      <c r="BJ192">
        <f t="shared" si="230"/>
        <v>1.1197481694748152E-2</v>
      </c>
      <c r="BK192">
        <f t="shared" si="230"/>
        <v>6.0205306372294847E-5</v>
      </c>
      <c r="BL192">
        <f t="shared" si="219"/>
        <v>943.16728526246948</v>
      </c>
      <c r="BM192">
        <f t="shared" si="220"/>
        <v>1912.7999407116008</v>
      </c>
      <c r="BN192">
        <f t="shared" si="221"/>
        <v>2.1280275693776791</v>
      </c>
      <c r="BO192">
        <f t="shared" si="192"/>
        <v>714.31866600876276</v>
      </c>
      <c r="BP192">
        <f t="shared" si="211"/>
        <v>261.43722334214954</v>
      </c>
      <c r="BQ192">
        <f t="shared" si="212"/>
        <v>24.000932444809738</v>
      </c>
      <c r="BR192" s="7">
        <f t="shared" si="237"/>
        <v>6.1962493203966407E-3</v>
      </c>
      <c r="BS192" s="7">
        <f t="shared" si="217"/>
        <v>2.412735349219397E-2</v>
      </c>
      <c r="BT192" s="7">
        <f t="shared" si="218"/>
        <v>3.7571649258051404E-3</v>
      </c>
      <c r="BU192" s="8">
        <f>MAX((BU$3*climate!$I302+BU$4*climate!$I302^2+BU$5*climate!$I302^6)*(K192/K$66)^$BW$1,-99)</f>
        <v>-5.42000850921871</v>
      </c>
      <c r="BV192" s="8">
        <f>MAX((BV$3*climate!$I302+BV$4*climate!$I302^2+BV$5*climate!$I302^6)*(L192/L$66)^$BW$1,-99)</f>
        <v>-4.8111640452121085</v>
      </c>
      <c r="BW192" s="8">
        <f>MAX((BW$3*climate!$I302+BW$4*climate!$I302^2+BW$5*climate!$I302^6)*(M192/M$66)^$BW$1,-99)</f>
        <v>-5.7264746265888453</v>
      </c>
      <c r="BX192" s="8">
        <f>MAX((BX$3*climate!$M302+BX$4*climate!$M302^2+BX$5*climate!$M302^6)*(K192/K$66)^$BW$1,-99)</f>
        <v>-5.4200152805442583</v>
      </c>
      <c r="BY192" s="8">
        <f>MAX((BY$3*climate!$M302+BY$4*climate!$M302^2+BY$5*climate!$M302^6)*(L192/L$66)^$BW$1,-99)</f>
        <v>-4.8111685485185935</v>
      </c>
      <c r="BZ192" s="8">
        <f>MAX((BZ$3*climate!$M302+BZ$4*climate!$M302^2+BZ$5*climate!$M302^6)*(M192/M$66)^$BW$1,-99)</f>
        <v>-5.7264789256900146</v>
      </c>
      <c r="CA192" s="8">
        <f t="shared" si="231"/>
        <v>1.4930467493234978E-2</v>
      </c>
      <c r="CB192" s="8">
        <f t="shared" si="232"/>
        <v>3.6023266701299149E-4</v>
      </c>
      <c r="CC192" s="8">
        <f t="shared" si="233"/>
        <v>5.6096228791456259E-5</v>
      </c>
      <c r="CD192" s="8">
        <f>MAX((CD$3*climate!$I302+CD$4*climate!$I302^2+CD$5*climate!$I302^6)*(K192/K$66)^$BW$1,-99)</f>
        <v>-9.9663879546473169</v>
      </c>
      <c r="CE192" s="8">
        <f>MAX((CE$3*climate!$I302+CE$4*climate!$I302^2+CE$5*climate!$I302^6)*(L192/L$66)^$BW$1,-99)</f>
        <v>-9.421726515294619</v>
      </c>
      <c r="CF192" s="8">
        <f>MAX((CF$3*climate!$I302+CF$4*climate!$I302^2+CF$5*climate!$I302^6)*(M192/M$66)^$BW$1,-99)</f>
        <v>-11.888955178533442</v>
      </c>
      <c r="CG192" s="8">
        <f>MAX((CG$3*climate!$M302+CG$4*climate!$M302^2+CG$5*climate!$M302^6)*(K192/K$66)^$BW$1,-99)</f>
        <v>-9.9664091315628074</v>
      </c>
      <c r="CH192" s="8">
        <f>MAX((CH$3*climate!$M302+CH$4*climate!$M302^2+CH$5*climate!$M302^6)*(L192/L$66)^$BW$1,-99)</f>
        <v>-9.4217436188128101</v>
      </c>
      <c r="CI192" s="8">
        <f>MAX((CI$3*climate!$M302+CI$4*climate!$M302^2+CI$5*climate!$M302^6)*(M192/M$66)^$BW$1,-99)</f>
        <v>-11.888974898646085</v>
      </c>
      <c r="CJ192" s="8">
        <f t="shared" si="234"/>
        <v>1.8160000913931796E-3</v>
      </c>
      <c r="CK192" s="8">
        <f t="shared" si="235"/>
        <v>4.3815276146899801E-5</v>
      </c>
      <c r="CL192" s="8">
        <f t="shared" si="236"/>
        <v>6.8230118486413839E-6</v>
      </c>
    </row>
    <row r="193" spans="1:90">
      <c r="A193">
        <f t="shared" si="253"/>
        <v>2147</v>
      </c>
      <c r="B193" s="4">
        <f t="shared" si="193"/>
        <v>1286.3234280372196</v>
      </c>
      <c r="C193" s="4">
        <f t="shared" si="194"/>
        <v>3571.4326967767124</v>
      </c>
      <c r="D193" s="4">
        <f t="shared" si="195"/>
        <v>6804.6848820761561</v>
      </c>
      <c r="E193" s="11">
        <f t="shared" si="254"/>
        <v>8.6558085680723103E-6</v>
      </c>
      <c r="F193" s="11">
        <f t="shared" si="255"/>
        <v>1.735298795860744E-5</v>
      </c>
      <c r="G193" s="11">
        <f t="shared" si="256"/>
        <v>3.8312434691620998E-5</v>
      </c>
      <c r="H193" s="4">
        <f t="shared" si="196"/>
        <v>198928.66436724737</v>
      </c>
      <c r="I193" s="4">
        <f t="shared" si="197"/>
        <v>172223.73672222879</v>
      </c>
      <c r="J193" s="4">
        <f t="shared" si="198"/>
        <v>35548.981529681783</v>
      </c>
      <c r="K193" s="4">
        <f t="shared" si="244"/>
        <v>154649.02530057271</v>
      </c>
      <c r="L193" s="4">
        <f t="shared" si="245"/>
        <v>48222.590580431228</v>
      </c>
      <c r="M193" s="4">
        <f t="shared" si="246"/>
        <v>5224.1921772629603</v>
      </c>
      <c r="N193" s="11">
        <f t="shared" si="257"/>
        <v>4.4062223434044867E-3</v>
      </c>
      <c r="O193" s="11">
        <f t="shared" si="258"/>
        <v>8.1758338291006982E-3</v>
      </c>
      <c r="P193" s="11">
        <f t="shared" si="259"/>
        <v>5.6990616348606693E-3</v>
      </c>
      <c r="Q193" s="4">
        <f t="shared" si="260"/>
        <v>4841.4459668381915</v>
      </c>
      <c r="R193" s="4">
        <f t="shared" si="261"/>
        <v>15974.640378925063</v>
      </c>
      <c r="S193" s="4">
        <f t="shared" si="262"/>
        <v>3942.7927599356726</v>
      </c>
      <c r="T193" s="4">
        <f t="shared" si="199"/>
        <v>24.337598516723926</v>
      </c>
      <c r="U193" s="4">
        <f t="shared" si="200"/>
        <v>92.755160716839953</v>
      </c>
      <c r="V193" s="4">
        <f t="shared" si="201"/>
        <v>110.91155330691035</v>
      </c>
      <c r="W193" s="11">
        <f t="shared" si="263"/>
        <v>-1.219247815263802E-2</v>
      </c>
      <c r="X193" s="11">
        <f t="shared" si="264"/>
        <v>-1.3228699347321071E-2</v>
      </c>
      <c r="Y193" s="11">
        <f t="shared" si="265"/>
        <v>-1.2203590333800474E-2</v>
      </c>
      <c r="Z193" s="4">
        <f t="shared" si="213"/>
        <v>6279.7745074436616</v>
      </c>
      <c r="AA193" s="4">
        <f t="shared" si="202"/>
        <v>43597.649513429642</v>
      </c>
      <c r="AB193" s="4">
        <f t="shared" si="203"/>
        <v>7186.2249937605757</v>
      </c>
      <c r="AC193" s="12">
        <f t="shared" si="204"/>
        <v>1.6461599751124409</v>
      </c>
      <c r="AD193" s="12">
        <f t="shared" si="205"/>
        <v>4.0806254997953673</v>
      </c>
      <c r="AE193" s="12">
        <f t="shared" si="206"/>
        <v>1.8562569097435953</v>
      </c>
      <c r="AF193" s="11">
        <f t="shared" si="266"/>
        <v>-2.9039671966837322E-3</v>
      </c>
      <c r="AG193" s="11">
        <f t="shared" si="267"/>
        <v>2.0567434751257441E-3</v>
      </c>
      <c r="AH193" s="11">
        <f t="shared" si="268"/>
        <v>8.257041531207765E-4</v>
      </c>
      <c r="AI193" s="1">
        <f t="shared" si="247"/>
        <v>378956.26228794997</v>
      </c>
      <c r="AJ193" s="1">
        <f t="shared" si="248"/>
        <v>315979.27232506534</v>
      </c>
      <c r="AK193" s="1">
        <f t="shared" si="249"/>
        <v>66839.846312439433</v>
      </c>
      <c r="AL193" s="17">
        <f t="shared" si="243"/>
        <v>52.70992038237631</v>
      </c>
      <c r="AM193" s="17">
        <f t="shared" si="243"/>
        <v>20.914157780856719</v>
      </c>
      <c r="AN193" s="17">
        <f t="shared" si="243"/>
        <v>3.5092284993741911</v>
      </c>
      <c r="AO193" s="7">
        <f t="shared" si="269"/>
        <v>4.6122795309621019E-3</v>
      </c>
      <c r="AP193" s="7">
        <f t="shared" si="269"/>
        <v>7.1025638808876346E-3</v>
      </c>
      <c r="AQ193" s="7">
        <f t="shared" si="269"/>
        <v>5.1411204629033683E-3</v>
      </c>
      <c r="AR193" s="1">
        <f t="shared" si="208"/>
        <v>198928.66436724737</v>
      </c>
      <c r="AS193" s="1">
        <f t="shared" si="209"/>
        <v>172223.73672222879</v>
      </c>
      <c r="AT193" s="1">
        <f t="shared" si="210"/>
        <v>35548.981529681783</v>
      </c>
      <c r="AU193" s="1">
        <f t="shared" si="250"/>
        <v>39785.73287344948</v>
      </c>
      <c r="AV193" s="1">
        <f t="shared" si="251"/>
        <v>34444.747344445757</v>
      </c>
      <c r="AW193" s="1">
        <f t="shared" si="252"/>
        <v>7109.7963059363574</v>
      </c>
      <c r="AX193" s="1">
        <f t="shared" si="222"/>
        <v>123719.22024045815</v>
      </c>
      <c r="AY193" s="1">
        <f t="shared" si="223"/>
        <v>38578.072464344987</v>
      </c>
      <c r="AZ193" s="1">
        <f t="shared" si="224"/>
        <v>4179.3537418103679</v>
      </c>
      <c r="BA193" s="1">
        <f t="shared" si="225"/>
        <v>11.72576992416403</v>
      </c>
      <c r="BB193" s="1">
        <f t="shared" si="226"/>
        <v>10.560439323167641</v>
      </c>
      <c r="BC193" s="1">
        <f t="shared" si="227"/>
        <v>8.3379119063434732</v>
      </c>
      <c r="BD193" s="1">
        <f t="shared" si="228"/>
        <v>2565.8361490285197</v>
      </c>
      <c r="BE193">
        <f t="shared" si="214"/>
        <v>0.21822387218499145</v>
      </c>
      <c r="BF193">
        <f t="shared" si="215"/>
        <v>0.3346263841173937</v>
      </c>
      <c r="BG193">
        <f t="shared" si="216"/>
        <v>2.453676962688749E-2</v>
      </c>
      <c r="BH193">
        <f t="shared" si="229"/>
        <v>0.28276578080697728</v>
      </c>
      <c r="BI193">
        <f t="shared" si="230"/>
        <v>4.7621658391411486E-3</v>
      </c>
      <c r="BJ193">
        <f t="shared" si="230"/>
        <v>1.1197481694748152E-2</v>
      </c>
      <c r="BK193">
        <f t="shared" si="230"/>
        <v>6.0205306372294847E-5</v>
      </c>
      <c r="BL193">
        <f t="shared" si="219"/>
        <v>947.33128987568045</v>
      </c>
      <c r="BM193">
        <f t="shared" si="220"/>
        <v>1928.4721393482819</v>
      </c>
      <c r="BN193">
        <f t="shared" si="221"/>
        <v>2.1402373242175425</v>
      </c>
      <c r="BO193">
        <f t="shared" si="192"/>
        <v>718.74476255756622</v>
      </c>
      <c r="BP193">
        <f t="shared" si="211"/>
        <v>264.37483177065832</v>
      </c>
      <c r="BQ193">
        <f t="shared" si="212"/>
        <v>24.275810206933844</v>
      </c>
      <c r="BR193" s="7">
        <f t="shared" si="237"/>
        <v>6.1273196631634885E-3</v>
      </c>
      <c r="BS193" s="7">
        <f t="shared" si="217"/>
        <v>2.3424615040965019E-2</v>
      </c>
      <c r="BT193" s="7">
        <f t="shared" si="218"/>
        <v>3.6259202137329948E-3</v>
      </c>
      <c r="BU193" s="8">
        <f>MAX((BU$3*climate!$I303+BU$4*climate!$I303^2+BU$5*climate!$I303^6)*(K193/K$66)^$BW$1,-99)</f>
        <v>-5.5337653768090842</v>
      </c>
      <c r="BV193" s="8">
        <f>MAX((BV$3*climate!$I303+BV$4*climate!$I303^2+BV$5*climate!$I303^6)*(L193/L$66)^$BW$1,-99)</f>
        <v>-4.8808930677707671</v>
      </c>
      <c r="BW193" s="8">
        <f>MAX((BW$3*climate!$I303+BW$4*climate!$I303^2+BW$5*climate!$I303^6)*(M193/M$66)^$BW$1,-99)</f>
        <v>-5.7942733575470369</v>
      </c>
      <c r="BX193" s="8">
        <f>MAX((BX$3*climate!$M303+BX$4*climate!$M303^2+BX$5*climate!$M303^6)*(K193/K$66)^$BW$1,-99)</f>
        <v>-5.5337721486322184</v>
      </c>
      <c r="BY193" s="8">
        <f>MAX((BY$3*climate!$M303+BY$4*climate!$M303^2+BY$5*climate!$M303^6)*(L193/L$66)^$BW$1,-99)</f>
        <v>-4.8808975641524119</v>
      </c>
      <c r="BZ193" s="8">
        <f>MAX((BZ$3*climate!$M303+BZ$4*climate!$M303^2+BZ$5*climate!$M303^6)*(M193/M$66)^$BW$1,-99)</f>
        <v>-5.7942776498201116</v>
      </c>
      <c r="CA193" s="8">
        <f t="shared" si="231"/>
        <v>1.4996956676808858E-2</v>
      </c>
      <c r="CB193" s="8">
        <f t="shared" si="232"/>
        <v>3.5129793694027751E-4</v>
      </c>
      <c r="CC193" s="8">
        <f t="shared" si="233"/>
        <v>5.4377768358919239E-5</v>
      </c>
      <c r="CD193" s="8">
        <f>MAX((CD$3*climate!$I303+CD$4*climate!$I303^2+CD$5*climate!$I303^6)*(K193/K$66)^$BW$1,-99)</f>
        <v>-10.333314036563134</v>
      </c>
      <c r="CE193" s="8">
        <f>MAX((CE$3*climate!$I303+CE$4*climate!$I303^2+CE$5*climate!$I303^6)*(L193/L$66)^$BW$1,-99)</f>
        <v>-9.7072855244046856</v>
      </c>
      <c r="CF193" s="8">
        <f>MAX((CF$3*climate!$I303+CF$4*climate!$I303^2+CF$5*climate!$I303^6)*(M193/M$66)^$BW$1,-99)</f>
        <v>-12.223490106209901</v>
      </c>
      <c r="CG193" s="8">
        <f>MAX((CG$3*climate!$M303+CG$4*climate!$M303^2+CG$5*climate!$M303^6)*(K193/K$66)^$BW$1,-99)</f>
        <v>-10.333335609737775</v>
      </c>
      <c r="CH193" s="8">
        <f>MAX((CH$3*climate!$M303+CH$4*climate!$M303^2+CH$5*climate!$M303^6)*(L193/L$66)^$BW$1,-99)</f>
        <v>-9.7073029106578748</v>
      </c>
      <c r="CI193" s="8">
        <f>MAX((CI$3*climate!$M303+CI$4*climate!$M303^2+CI$5*climate!$M303^6)*(M193/M$66)^$BW$1,-99)</f>
        <v>-12.223510148940514</v>
      </c>
      <c r="CJ193" s="8">
        <f t="shared" si="234"/>
        <v>1.8346969250508628E-3</v>
      </c>
      <c r="CK193" s="8">
        <f t="shared" si="235"/>
        <v>4.2977069186158706E-5</v>
      </c>
      <c r="CL193" s="8">
        <f t="shared" si="236"/>
        <v>6.6524646666156928E-6</v>
      </c>
    </row>
    <row r="194" spans="1:90">
      <c r="A194">
        <f t="shared" si="253"/>
        <v>2148</v>
      </c>
      <c r="B194" s="4">
        <f t="shared" si="193"/>
        <v>1286.334005498102</v>
      </c>
      <c r="C194" s="4">
        <f t="shared" si="194"/>
        <v>3571.4915730538655</v>
      </c>
      <c r="D194" s="4">
        <f t="shared" si="195"/>
        <v>6804.9325509190412</v>
      </c>
      <c r="E194" s="11">
        <f t="shared" si="254"/>
        <v>8.2230181396686941E-6</v>
      </c>
      <c r="F194" s="11">
        <f t="shared" si="255"/>
        <v>1.6485338560677068E-5</v>
      </c>
      <c r="G194" s="11">
        <f t="shared" si="256"/>
        <v>3.6396812957039945E-5</v>
      </c>
      <c r="H194" s="4">
        <f t="shared" si="196"/>
        <v>199795.45317983511</v>
      </c>
      <c r="I194" s="4">
        <f t="shared" si="197"/>
        <v>173619.62672704851</v>
      </c>
      <c r="J194" s="4">
        <f t="shared" si="198"/>
        <v>35750.635066015297</v>
      </c>
      <c r="K194" s="4">
        <f t="shared" si="244"/>
        <v>155321.59790992163</v>
      </c>
      <c r="L194" s="4">
        <f t="shared" si="245"/>
        <v>48612.637934517661</v>
      </c>
      <c r="M194" s="4">
        <f t="shared" si="246"/>
        <v>5253.635476693592</v>
      </c>
      <c r="N194" s="11">
        <f t="shared" si="257"/>
        <v>4.3490258541347693E-3</v>
      </c>
      <c r="O194" s="11">
        <f t="shared" si="258"/>
        <v>8.08847781489197E-3</v>
      </c>
      <c r="P194" s="11">
        <f t="shared" si="259"/>
        <v>5.6359525897182738E-3</v>
      </c>
      <c r="Q194" s="4">
        <f t="shared" si="260"/>
        <v>4803.2550936483976</v>
      </c>
      <c r="R194" s="4">
        <f t="shared" si="261"/>
        <v>15891.07986681106</v>
      </c>
      <c r="S194" s="4">
        <f t="shared" si="262"/>
        <v>3916.7692973418475</v>
      </c>
      <c r="T194" s="4">
        <f t="shared" si="199"/>
        <v>24.040862878521093</v>
      </c>
      <c r="U194" s="4">
        <f t="shared" si="200"/>
        <v>91.528130582804437</v>
      </c>
      <c r="V194" s="4">
        <f t="shared" si="201"/>
        <v>109.55803414706735</v>
      </c>
      <c r="W194" s="11">
        <f t="shared" si="263"/>
        <v>-1.219247815263802E-2</v>
      </c>
      <c r="X194" s="11">
        <f t="shared" si="264"/>
        <v>-1.3228699347321071E-2</v>
      </c>
      <c r="Y194" s="11">
        <f t="shared" si="265"/>
        <v>-1.2203590333800474E-2</v>
      </c>
      <c r="Z194" s="4">
        <f t="shared" si="213"/>
        <v>6212.5016962940754</v>
      </c>
      <c r="AA194" s="4">
        <f t="shared" si="202"/>
        <v>43462.601711051415</v>
      </c>
      <c r="AB194" s="4">
        <f t="shared" si="203"/>
        <v>7145.1506170666398</v>
      </c>
      <c r="AC194" s="12">
        <f t="shared" si="204"/>
        <v>1.6413795805442206</v>
      </c>
      <c r="AD194" s="12">
        <f t="shared" si="205"/>
        <v>4.0890182996665034</v>
      </c>
      <c r="AE194" s="12">
        <f t="shared" si="206"/>
        <v>1.8577896287832296</v>
      </c>
      <c r="AF194" s="11">
        <f t="shared" si="266"/>
        <v>-2.9039671966837322E-3</v>
      </c>
      <c r="AG194" s="11">
        <f t="shared" si="267"/>
        <v>2.0567434751257441E-3</v>
      </c>
      <c r="AH194" s="11">
        <f t="shared" si="268"/>
        <v>8.257041531207765E-4</v>
      </c>
      <c r="AI194" s="1">
        <f t="shared" si="247"/>
        <v>380846.36893260444</v>
      </c>
      <c r="AJ194" s="1">
        <f t="shared" si="248"/>
        <v>318826.09243700455</v>
      </c>
      <c r="AK194" s="1">
        <f t="shared" si="249"/>
        <v>67265.657987131854</v>
      </c>
      <c r="AL194" s="17">
        <f t="shared" si="243"/>
        <v>52.950602140366009</v>
      </c>
      <c r="AM194" s="17">
        <f t="shared" si="243"/>
        <v>21.06121648109368</v>
      </c>
      <c r="AN194" s="17">
        <f t="shared" si="243"/>
        <v>3.5270894521568557</v>
      </c>
      <c r="AO194" s="7">
        <f t="shared" si="269"/>
        <v>4.5661567356524808E-3</v>
      </c>
      <c r="AP194" s="7">
        <f t="shared" si="269"/>
        <v>7.0315382420787585E-3</v>
      </c>
      <c r="AQ194" s="7">
        <f t="shared" si="269"/>
        <v>5.0897092582743346E-3</v>
      </c>
      <c r="AR194" s="1">
        <f t="shared" si="208"/>
        <v>199795.45317983511</v>
      </c>
      <c r="AS194" s="1">
        <f t="shared" si="209"/>
        <v>173619.62672704851</v>
      </c>
      <c r="AT194" s="1">
        <f t="shared" si="210"/>
        <v>35750.635066015297</v>
      </c>
      <c r="AU194" s="1">
        <f t="shared" si="250"/>
        <v>39959.090635967026</v>
      </c>
      <c r="AV194" s="1">
        <f t="shared" si="251"/>
        <v>34723.925345409705</v>
      </c>
      <c r="AW194" s="1">
        <f t="shared" si="252"/>
        <v>7150.1270132030595</v>
      </c>
      <c r="AX194" s="1">
        <f t="shared" si="222"/>
        <v>124257.27832793728</v>
      </c>
      <c r="AY194" s="1">
        <f t="shared" si="223"/>
        <v>38890.110347614136</v>
      </c>
      <c r="AZ194" s="1">
        <f t="shared" si="224"/>
        <v>4202.9083813548741</v>
      </c>
      <c r="BA194" s="1">
        <f t="shared" si="225"/>
        <v>11.730109520335295</v>
      </c>
      <c r="BB194" s="1">
        <f t="shared" si="226"/>
        <v>10.568495264574777</v>
      </c>
      <c r="BC194" s="1">
        <f t="shared" si="227"/>
        <v>8.3435320363746843</v>
      </c>
      <c r="BD194" s="1">
        <f t="shared" si="228"/>
        <v>2492.8180423307863</v>
      </c>
      <c r="BE194">
        <f t="shared" si="214"/>
        <v>0.21822387218499145</v>
      </c>
      <c r="BF194">
        <f t="shared" si="215"/>
        <v>0.3346263841173937</v>
      </c>
      <c r="BG194">
        <f t="shared" si="216"/>
        <v>2.453676962688749E-2</v>
      </c>
      <c r="BH194">
        <f t="shared" si="229"/>
        <v>0.28290560508157447</v>
      </c>
      <c r="BI194">
        <f t="shared" si="230"/>
        <v>4.7621658391411486E-3</v>
      </c>
      <c r="BJ194">
        <f t="shared" si="230"/>
        <v>1.1197481694748152E-2</v>
      </c>
      <c r="BK194">
        <f t="shared" si="230"/>
        <v>6.0205306372294847E-5</v>
      </c>
      <c r="BL194">
        <f t="shared" si="219"/>
        <v>951.4590819487355</v>
      </c>
      <c r="BM194">
        <f t="shared" si="220"/>
        <v>1944.1025921251328</v>
      </c>
      <c r="BN194">
        <f t="shared" si="221"/>
        <v>2.1523779371535583</v>
      </c>
      <c r="BO194">
        <f t="shared" ref="BO194:BO257" si="270">IF(BE193=0.99,2*BI$5*BE194*AR194/Z194*1000,BO193*(1+BR193))</f>
        <v>723.14874147398098</v>
      </c>
      <c r="BP194">
        <f t="shared" si="211"/>
        <v>267.34574377175915</v>
      </c>
      <c r="BQ194">
        <f t="shared" si="212"/>
        <v>24.553858795767962</v>
      </c>
      <c r="BR194" s="7">
        <f t="shared" si="237"/>
        <v>6.0593163904942848E-3</v>
      </c>
      <c r="BS194" s="7">
        <f t="shared" si="217"/>
        <v>2.2742344699966038E-2</v>
      </c>
      <c r="BT194" s="7">
        <f t="shared" si="218"/>
        <v>3.4994929145500688E-3</v>
      </c>
      <c r="BU194" s="8">
        <f>MAX((BU$3*climate!$I304+BU$4*climate!$I304^2+BU$5*climate!$I304^6)*(K194/K$66)^$BW$1,-99)</f>
        <v>-5.6471588416468386</v>
      </c>
      <c r="BV194" s="8">
        <f>MAX((BV$3*climate!$I304+BV$4*climate!$I304^2+BV$5*climate!$I304^6)*(L194/L$66)^$BW$1,-99)</f>
        <v>-4.9502486031674806</v>
      </c>
      <c r="BW194" s="8">
        <f>MAX((BW$3*climate!$I304+BW$4*climate!$I304^2+BW$5*climate!$I304^6)*(M194/M$66)^$BW$1,-99)</f>
        <v>-5.8617408626818461</v>
      </c>
      <c r="BX194" s="8">
        <f>MAX((BX$3*climate!$M304+BX$4*climate!$M304^2+BX$5*climate!$M304^6)*(K194/K$66)^$BW$1,-99)</f>
        <v>-5.64716561354322</v>
      </c>
      <c r="BY194" s="8">
        <f>MAX((BY$3*climate!$M304+BY$4*climate!$M304^2+BY$5*climate!$M304^6)*(L194/L$66)^$BW$1,-99)</f>
        <v>-4.9502530924557382</v>
      </c>
      <c r="BZ194" s="8">
        <f>MAX((BZ$3*climate!$M304+BZ$4*climate!$M304^2+BZ$5*climate!$M304^6)*(M194/M$66)^$BW$1,-99)</f>
        <v>-5.8617451480019778</v>
      </c>
      <c r="CA194" s="8">
        <f t="shared" si="231"/>
        <v>1.5061970225818767E-2</v>
      </c>
      <c r="CB194" s="8">
        <f t="shared" si="232"/>
        <v>3.4254451873619573E-4</v>
      </c>
      <c r="CC194" s="8">
        <f t="shared" si="233"/>
        <v>5.2709258084416874E-5</v>
      </c>
      <c r="CD194" s="8">
        <f>MAX((CD$3*climate!$I304+CD$4*climate!$I304^2+CD$5*climate!$I304^6)*(K194/K$66)^$BW$1,-99)</f>
        <v>-10.705953241709881</v>
      </c>
      <c r="CE194" s="8">
        <f>MAX((CE$3*climate!$I304+CE$4*climate!$I304^2+CE$5*climate!$I304^6)*(L194/L$66)^$BW$1,-99)</f>
        <v>-9.996633501603986</v>
      </c>
      <c r="CF194" s="8">
        <f>MAX((CF$3*climate!$I304+CF$4*climate!$I304^2+CF$5*climate!$I304^6)*(M194/M$66)^$BW$1,-99)</f>
        <v>-12.562481479951055</v>
      </c>
      <c r="CG194" s="8">
        <f>MAX((CG$3*climate!$M304+CG$4*climate!$M304^2+CG$5*climate!$M304^6)*(K194/K$66)^$BW$1,-99)</f>
        <v>-10.705975211107317</v>
      </c>
      <c r="CH194" s="8">
        <f>MAX((CH$3*climate!$M304+CH$4*climate!$M304^2+CH$5*climate!$M304^6)*(L194/L$66)^$BW$1,-99)</f>
        <v>-9.9966511701512388</v>
      </c>
      <c r="CI194" s="8">
        <f>MAX((CI$3*climate!$M304+CI$4*climate!$M304^2+CI$5*climate!$M304^6)*(M194/M$66)^$BW$1,-99)</f>
        <v>-12.562501845088656</v>
      </c>
      <c r="CJ194" s="8">
        <f t="shared" si="234"/>
        <v>1.852901658287982E-3</v>
      </c>
      <c r="CK194" s="8">
        <f t="shared" si="235"/>
        <v>4.2139328207923971E-5</v>
      </c>
      <c r="CL194" s="8">
        <f t="shared" si="236"/>
        <v>6.4842162245368657E-6</v>
      </c>
    </row>
    <row r="195" spans="1:90">
      <c r="A195">
        <f t="shared" si="253"/>
        <v>2149</v>
      </c>
      <c r="B195" s="4">
        <f t="shared" ref="B195:B258" si="271">B194*(1+E195)</f>
        <v>1286.3440541685698</v>
      </c>
      <c r="C195" s="4">
        <f t="shared" ref="C195:C258" si="272">C194*(1+F195)</f>
        <v>3571.5475064392267</v>
      </c>
      <c r="D195" s="4">
        <f t="shared" ref="D195:D258" si="273">D194*(1+G195)</f>
        <v>6805.16784488342</v>
      </c>
      <c r="E195" s="11">
        <f t="shared" si="254"/>
        <v>7.8118672326852584E-6</v>
      </c>
      <c r="F195" s="11">
        <f t="shared" si="255"/>
        <v>1.5661071632643215E-5</v>
      </c>
      <c r="G195" s="11">
        <f t="shared" si="256"/>
        <v>3.4576972309187945E-5</v>
      </c>
      <c r="H195" s="4">
        <f t="shared" ref="H195:H258" si="274">AR195</f>
        <v>200654.68483261068</v>
      </c>
      <c r="I195" s="4">
        <f t="shared" ref="I195:I258" si="275">AS195</f>
        <v>175011.70386368755</v>
      </c>
      <c r="J195" s="4">
        <f t="shared" ref="J195:J258" si="276">AT195</f>
        <v>35951.140185547883</v>
      </c>
      <c r="K195" s="4">
        <f t="shared" si="244"/>
        <v>155988.34867107472</v>
      </c>
      <c r="L195" s="4">
        <f t="shared" si="245"/>
        <v>49001.64523869691</v>
      </c>
      <c r="M195" s="4">
        <f t="shared" si="246"/>
        <v>5282.9174834502219</v>
      </c>
      <c r="N195" s="11">
        <f t="shared" si="257"/>
        <v>4.2927111884321079E-3</v>
      </c>
      <c r="O195" s="11">
        <f t="shared" si="258"/>
        <v>8.0021846315612155E-3</v>
      </c>
      <c r="P195" s="11">
        <f t="shared" si="259"/>
        <v>5.5736654905982341E-3</v>
      </c>
      <c r="Q195" s="4">
        <f t="shared" si="260"/>
        <v>4765.0963252009133</v>
      </c>
      <c r="R195" s="4">
        <f t="shared" si="261"/>
        <v>15806.590242510634</v>
      </c>
      <c r="S195" s="4">
        <f t="shared" si="262"/>
        <v>3890.6695205186857</v>
      </c>
      <c r="T195" s="4">
        <f t="shared" ref="T195:T258" si="277">T194*(1+W195)</f>
        <v>23.747745183104158</v>
      </c>
      <c r="U195" s="4">
        <f t="shared" ref="U195:U258" si="278">U194*(1+X195)</f>
        <v>90.317332461502176</v>
      </c>
      <c r="V195" s="4">
        <f t="shared" ref="V195:V258" si="279">V194*(1+Y195)</f>
        <v>108.22103278056001</v>
      </c>
      <c r="W195" s="11">
        <f t="shared" si="263"/>
        <v>-1.219247815263802E-2</v>
      </c>
      <c r="X195" s="11">
        <f t="shared" si="264"/>
        <v>-1.3228699347321071E-2</v>
      </c>
      <c r="Y195" s="11">
        <f t="shared" si="265"/>
        <v>-1.2203590333800474E-2</v>
      </c>
      <c r="Z195" s="4">
        <f t="shared" si="213"/>
        <v>6145.5969085579836</v>
      </c>
      <c r="AA195" s="4">
        <f t="shared" ref="AA195:AA258" si="280">R194*AD195*(1-BF194)</f>
        <v>43324.180377595723</v>
      </c>
      <c r="AB195" s="4">
        <f t="shared" ref="AB195:AB258" si="281">S194*AE195*(1-BG194)</f>
        <v>7103.8515961827216</v>
      </c>
      <c r="AC195" s="12">
        <f t="shared" ref="AC195:AC258" si="282">AC194*(1+AF195)</f>
        <v>1.6366130680850137</v>
      </c>
      <c r="AD195" s="12">
        <f t="shared" ref="AD195:AD258" si="283">AD194*(1+AG195)</f>
        <v>4.0974283613740123</v>
      </c>
      <c r="AE195" s="12">
        <f t="shared" ref="AE195:AE258" si="284">AE194*(1+AH195)</f>
        <v>1.8593236133953406</v>
      </c>
      <c r="AF195" s="11">
        <f t="shared" si="266"/>
        <v>-2.9039671966837322E-3</v>
      </c>
      <c r="AG195" s="11">
        <f t="shared" si="267"/>
        <v>2.0567434751257441E-3</v>
      </c>
      <c r="AH195" s="11">
        <f t="shared" si="268"/>
        <v>8.257041531207765E-4</v>
      </c>
      <c r="AI195" s="1">
        <f t="shared" si="247"/>
        <v>382720.82267531106</v>
      </c>
      <c r="AJ195" s="1">
        <f t="shared" si="248"/>
        <v>321667.40853871382</v>
      </c>
      <c r="AK195" s="1">
        <f t="shared" si="249"/>
        <v>67689.21920162173</v>
      </c>
      <c r="AL195" s="17">
        <f t="shared" ref="AL195:AN210" si="285">AL194*(1+AO195)</f>
        <v>53.189965081499899</v>
      </c>
      <c r="AM195" s="17">
        <f t="shared" si="285"/>
        <v>21.207828302714077</v>
      </c>
      <c r="AN195" s="17">
        <f t="shared" si="285"/>
        <v>3.5448617933978666</v>
      </c>
      <c r="AO195" s="7">
        <f t="shared" si="269"/>
        <v>4.5204951682959555E-3</v>
      </c>
      <c r="AP195" s="7">
        <f t="shared" si="269"/>
        <v>6.9612228596579711E-3</v>
      </c>
      <c r="AQ195" s="7">
        <f t="shared" si="269"/>
        <v>5.0388121656915908E-3</v>
      </c>
      <c r="AR195" s="1">
        <f t="shared" ref="AR195:AR258" si="286">AL195*AI195^$AR$5*B195^(1-$AR$5)*(1-BI194+0.01*BU194)</f>
        <v>200654.68483261068</v>
      </c>
      <c r="AS195" s="1">
        <f t="shared" ref="AS195:AS258" si="287">AM195*AJ195^$AR$5*C195^(1-$AR$5)*(1-BJ194+0.01*BV194)</f>
        <v>175011.70386368755</v>
      </c>
      <c r="AT195" s="1">
        <f t="shared" ref="AT195:AT258" si="288">AN195*AK195^$AR$5*D195^(1-$AR$5)*(1-BK194+0.01*BW194)</f>
        <v>35951.140185547883</v>
      </c>
      <c r="AU195" s="1">
        <f t="shared" si="250"/>
        <v>40130.936966522138</v>
      </c>
      <c r="AV195" s="1">
        <f t="shared" si="251"/>
        <v>35002.340772737509</v>
      </c>
      <c r="AW195" s="1">
        <f t="shared" si="252"/>
        <v>7190.2280371095767</v>
      </c>
      <c r="AX195" s="1">
        <f t="shared" si="222"/>
        <v>124790.67893685978</v>
      </c>
      <c r="AY195" s="1">
        <f t="shared" si="223"/>
        <v>39201.316190957528</v>
      </c>
      <c r="AZ195" s="1">
        <f t="shared" si="224"/>
        <v>4226.3339867601771</v>
      </c>
      <c r="BA195" s="1">
        <f t="shared" si="225"/>
        <v>11.734393044122244</v>
      </c>
      <c r="BB195" s="1">
        <f t="shared" si="226"/>
        <v>10.576465601514819</v>
      </c>
      <c r="BC195" s="1">
        <f t="shared" si="227"/>
        <v>8.3490902264682756</v>
      </c>
      <c r="BD195" s="1">
        <f t="shared" si="228"/>
        <v>2421.8560541921993</v>
      </c>
      <c r="BE195">
        <f t="shared" si="214"/>
        <v>0.21822387218499145</v>
      </c>
      <c r="BF195">
        <f t="shared" si="215"/>
        <v>0.3346263841173937</v>
      </c>
      <c r="BG195">
        <f t="shared" si="216"/>
        <v>2.453676962688749E-2</v>
      </c>
      <c r="BH195">
        <f t="shared" si="229"/>
        <v>0.28304416148133882</v>
      </c>
      <c r="BI195">
        <f t="shared" si="230"/>
        <v>4.7621658391411486E-3</v>
      </c>
      <c r="BJ195">
        <f t="shared" si="230"/>
        <v>1.1197481694748152E-2</v>
      </c>
      <c r="BK195">
        <f t="shared" si="230"/>
        <v>6.0205306372294847E-5</v>
      </c>
      <c r="BL195">
        <f t="shared" si="219"/>
        <v>955.55088557349211</v>
      </c>
      <c r="BM195">
        <f t="shared" si="220"/>
        <v>1959.6903503803258</v>
      </c>
      <c r="BN195">
        <f t="shared" si="221"/>
        <v>2.1644494093042312</v>
      </c>
      <c r="BO195">
        <f t="shared" si="270"/>
        <v>727.53052849595963</v>
      </c>
      <c r="BP195">
        <f t="shared" ref="BP195:BP258" si="289">2*BJ$5*BF195*AS195/AA195*1000</f>
        <v>270.35033614814739</v>
      </c>
      <c r="BQ195">
        <f t="shared" ref="BQ195:BQ258" si="290">2*BK$5*BG195*AT195/AB195*1000</f>
        <v>24.835114658947504</v>
      </c>
      <c r="BR195" s="7">
        <f t="shared" si="237"/>
        <v>5.9922271569345931E-3</v>
      </c>
      <c r="BS195" s="7">
        <f t="shared" si="217"/>
        <v>2.2079946310646636E-2</v>
      </c>
      <c r="BT195" s="7">
        <f t="shared" si="218"/>
        <v>3.3776955230149178E-3</v>
      </c>
      <c r="BU195" s="8">
        <f>MAX((BU$3*climate!$I305+BU$4*climate!$I305^2+BU$5*climate!$I305^6)*(K195/K$66)^$BW$1,-99)</f>
        <v>-5.760169262076162</v>
      </c>
      <c r="BV195" s="8">
        <f>MAX((BV$3*climate!$I305+BV$4*climate!$I305^2+BV$5*climate!$I305^6)*(L195/L$66)^$BW$1,-99)</f>
        <v>-5.0192211773575908</v>
      </c>
      <c r="BW195" s="8">
        <f>MAX((BW$3*climate!$I305+BW$4*climate!$I305^2+BW$5*climate!$I305^6)*(M195/M$66)^$BW$1,-99)</f>
        <v>-5.9288677783577066</v>
      </c>
      <c r="BX195" s="8">
        <f>MAX((BX$3*climate!$M305+BX$4*climate!$M305^2+BX$5*climate!$M305^6)*(K195/K$66)^$BW$1,-99)</f>
        <v>-5.7601760336373342</v>
      </c>
      <c r="BY195" s="8">
        <f>MAX((BY$3*climate!$M305+BY$4*climate!$M305^2+BY$5*climate!$M305^6)*(L195/L$66)^$BW$1,-99)</f>
        <v>-5.0192256593931255</v>
      </c>
      <c r="BZ195" s="8">
        <f>MAX((BZ$3*climate!$M305+BZ$4*climate!$M305^2+BZ$5*climate!$M305^6)*(M195/M$66)^$BW$1,-99)</f>
        <v>-5.9288720566073572</v>
      </c>
      <c r="CA195" s="8">
        <f t="shared" si="231"/>
        <v>1.5125534257753972E-2</v>
      </c>
      <c r="CB195" s="8">
        <f t="shared" si="232"/>
        <v>3.3397098433105411E-4</v>
      </c>
      <c r="CC195" s="8">
        <f t="shared" si="233"/>
        <v>5.108944934562436E-5</v>
      </c>
      <c r="CD195" s="8">
        <f>MAX((CD$3*climate!$I305+CD$4*climate!$I305^2+CD$5*climate!$I305^6)*(K195/K$66)^$BW$1,-99)</f>
        <v>-11.084220168783357</v>
      </c>
      <c r="CE195" s="8">
        <f>MAX((CE$3*climate!$I305+CE$4*climate!$I305^2+CE$5*climate!$I305^6)*(L195/L$66)^$BW$1,-99)</f>
        <v>-10.289698773393733</v>
      </c>
      <c r="CF195" s="8">
        <f>MAX((CF$3*climate!$I305+CF$4*climate!$I305^2+CF$5*climate!$I305^6)*(M195/M$66)^$BW$1,-99)</f>
        <v>-12.905851371232377</v>
      </c>
      <c r="CG195" s="8">
        <f>MAX((CG$3*climate!$M305+CG$4*climate!$M305^2+CG$5*climate!$M305^6)*(K195/K$66)^$BW$1,-99)</f>
        <v>-11.084242534256662</v>
      </c>
      <c r="CH195" s="8">
        <f>MAX((CH$3*climate!$M305+CH$4*climate!$M305^2+CH$5*climate!$M305^6)*(L195/L$66)^$BW$1,-99)</f>
        <v>-10.289716723717504</v>
      </c>
      <c r="CI195" s="8">
        <f>MAX((CI$3*climate!$M305+CI$4*climate!$M305^2+CI$5*climate!$M305^6)*(M195/M$66)^$BW$1,-99)</f>
        <v>-12.905872058476579</v>
      </c>
      <c r="CJ195" s="8">
        <f t="shared" si="234"/>
        <v>1.870608651352584E-3</v>
      </c>
      <c r="CK195" s="8">
        <f t="shared" si="235"/>
        <v>4.1302938590096166E-5</v>
      </c>
      <c r="CL195" s="8">
        <f t="shared" si="236"/>
        <v>6.3183464669865959E-6</v>
      </c>
    </row>
    <row r="196" spans="1:90">
      <c r="A196">
        <f t="shared" si="253"/>
        <v>2150</v>
      </c>
      <c r="B196" s="4">
        <f t="shared" si="271"/>
        <v>1286.3536004800881</v>
      </c>
      <c r="C196" s="4">
        <f t="shared" si="272"/>
        <v>3571.6006439874977</v>
      </c>
      <c r="D196" s="4">
        <f t="shared" si="273"/>
        <v>6805.3913818785459</v>
      </c>
      <c r="E196" s="11">
        <f t="shared" si="254"/>
        <v>7.421273871050995E-6</v>
      </c>
      <c r="F196" s="11">
        <f t="shared" si="255"/>
        <v>1.4878018051011053E-5</v>
      </c>
      <c r="G196" s="11">
        <f t="shared" si="256"/>
        <v>3.2848123693728547E-5</v>
      </c>
      <c r="H196" s="4">
        <f t="shared" si="274"/>
        <v>201506.40790272836</v>
      </c>
      <c r="I196" s="4">
        <f t="shared" si="275"/>
        <v>176399.88569415206</v>
      </c>
      <c r="J196" s="4">
        <f t="shared" si="276"/>
        <v>36150.497126165312</v>
      </c>
      <c r="K196" s="4">
        <f t="shared" si="244"/>
        <v>156649.3130874146</v>
      </c>
      <c r="L196" s="4">
        <f t="shared" si="245"/>
        <v>49389.588388362259</v>
      </c>
      <c r="M196" s="4">
        <f t="shared" si="246"/>
        <v>5312.0379266396294</v>
      </c>
      <c r="N196" s="11">
        <f t="shared" si="257"/>
        <v>4.2372678598812108E-3</v>
      </c>
      <c r="O196" s="11">
        <f t="shared" si="258"/>
        <v>7.916941314431325E-3</v>
      </c>
      <c r="P196" s="11">
        <f t="shared" si="259"/>
        <v>5.5121896718306473E-3</v>
      </c>
      <c r="Q196" s="4">
        <f t="shared" si="260"/>
        <v>4726.9778836073592</v>
      </c>
      <c r="R196" s="4">
        <f t="shared" si="261"/>
        <v>15721.20791933595</v>
      </c>
      <c r="S196" s="4">
        <f t="shared" si="262"/>
        <v>3864.5007098207284</v>
      </c>
      <c r="T196" s="4">
        <f t="shared" si="277"/>
        <v>23.458201318784745</v>
      </c>
      <c r="U196" s="4">
        <f t="shared" si="278"/>
        <v>89.122551624516916</v>
      </c>
      <c r="V196" s="4">
        <f t="shared" si="279"/>
        <v>106.90034763100526</v>
      </c>
      <c r="W196" s="11">
        <f t="shared" si="263"/>
        <v>-1.219247815263802E-2</v>
      </c>
      <c r="X196" s="11">
        <f t="shared" si="264"/>
        <v>-1.3228699347321071E-2</v>
      </c>
      <c r="Y196" s="11">
        <f t="shared" si="265"/>
        <v>-1.2203590333800474E-2</v>
      </c>
      <c r="Z196" s="4">
        <f t="shared" ref="Z196:Z259" si="291">Q195*AC196*(1-BE195)</f>
        <v>6079.0692668636029</v>
      </c>
      <c r="AA196" s="4">
        <f t="shared" si="280"/>
        <v>43182.467526906832</v>
      </c>
      <c r="AB196" s="4">
        <f t="shared" si="281"/>
        <v>7062.3409767361281</v>
      </c>
      <c r="AC196" s="12">
        <f t="shared" si="282"/>
        <v>1.631860397421631</v>
      </c>
      <c r="AD196" s="12">
        <f t="shared" si="283"/>
        <v>4.1058557204210633</v>
      </c>
      <c r="AE196" s="12">
        <f t="shared" si="284"/>
        <v>1.8608588646249167</v>
      </c>
      <c r="AF196" s="11">
        <f t="shared" si="266"/>
        <v>-2.9039671966837322E-3</v>
      </c>
      <c r="AG196" s="11">
        <f t="shared" si="267"/>
        <v>2.0567434751257441E-3</v>
      </c>
      <c r="AH196" s="11">
        <f t="shared" si="268"/>
        <v>8.257041531207765E-4</v>
      </c>
      <c r="AI196" s="1">
        <f t="shared" si="247"/>
        <v>384579.67737430212</v>
      </c>
      <c r="AJ196" s="1">
        <f t="shared" si="248"/>
        <v>324503.00845757994</v>
      </c>
      <c r="AK196" s="1">
        <f t="shared" si="249"/>
        <v>68110.525318569125</v>
      </c>
      <c r="AL196" s="17">
        <f t="shared" si="285"/>
        <v>53.42800561185112</v>
      </c>
      <c r="AM196" s="17">
        <f t="shared" si="285"/>
        <v>21.353984397706789</v>
      </c>
      <c r="AN196" s="17">
        <f t="shared" si="285"/>
        <v>3.5625450672008325</v>
      </c>
      <c r="AO196" s="7">
        <f t="shared" si="269"/>
        <v>4.4752902166129956E-3</v>
      </c>
      <c r="AP196" s="7">
        <f t="shared" si="269"/>
        <v>6.8916106310613909E-3</v>
      </c>
      <c r="AQ196" s="7">
        <f t="shared" si="269"/>
        <v>4.9884240440346752E-3</v>
      </c>
      <c r="AR196" s="1">
        <f t="shared" si="286"/>
        <v>201506.40790272836</v>
      </c>
      <c r="AS196" s="1">
        <f t="shared" si="287"/>
        <v>176399.88569415206</v>
      </c>
      <c r="AT196" s="1">
        <f t="shared" si="288"/>
        <v>36150.497126165312</v>
      </c>
      <c r="AU196" s="1">
        <f t="shared" si="250"/>
        <v>40301.281580545678</v>
      </c>
      <c r="AV196" s="1">
        <f t="shared" si="251"/>
        <v>35279.977138830414</v>
      </c>
      <c r="AW196" s="1">
        <f t="shared" si="252"/>
        <v>7230.0994252330629</v>
      </c>
      <c r="AX196" s="1">
        <f t="shared" si="222"/>
        <v>125319.45046993167</v>
      </c>
      <c r="AY196" s="1">
        <f t="shared" si="223"/>
        <v>39511.670710689803</v>
      </c>
      <c r="AZ196" s="1">
        <f t="shared" si="224"/>
        <v>4249.630341311703</v>
      </c>
      <c r="BA196" s="1">
        <f t="shared" si="225"/>
        <v>11.738621360041606</v>
      </c>
      <c r="BB196" s="1">
        <f t="shared" si="226"/>
        <v>10.58435136827932</v>
      </c>
      <c r="BC196" s="1">
        <f t="shared" si="227"/>
        <v>8.3545872796207181</v>
      </c>
      <c r="BD196" s="1">
        <f t="shared" si="228"/>
        <v>2352.8933202052572</v>
      </c>
      <c r="BE196">
        <f t="shared" ref="BE196:BE259" si="292">BE195</f>
        <v>0.21822387218499145</v>
      </c>
      <c r="BF196">
        <f t="shared" ref="BF196:BF259" si="293">BF195</f>
        <v>0.3346263841173937</v>
      </c>
      <c r="BG196">
        <f t="shared" ref="BG196:BG259" si="294">BG195</f>
        <v>2.453676962688749E-2</v>
      </c>
      <c r="BH196">
        <f t="shared" si="229"/>
        <v>0.28318146167159064</v>
      </c>
      <c r="BI196">
        <f t="shared" si="230"/>
        <v>4.7621658391411486E-3</v>
      </c>
      <c r="BJ196">
        <f t="shared" si="230"/>
        <v>1.1197481694748152E-2</v>
      </c>
      <c r="BK196">
        <f t="shared" si="230"/>
        <v>6.0205306372294847E-5</v>
      </c>
      <c r="BL196">
        <f t="shared" si="219"/>
        <v>959.60693208241491</v>
      </c>
      <c r="BM196">
        <f t="shared" si="220"/>
        <v>1975.2344910159341</v>
      </c>
      <c r="BN196">
        <f t="shared" si="221"/>
        <v>2.1764517549915472</v>
      </c>
      <c r="BO196">
        <f t="shared" si="270"/>
        <v>731.89005668631205</v>
      </c>
      <c r="BP196">
        <f t="shared" si="289"/>
        <v>273.38898997272685</v>
      </c>
      <c r="BQ196">
        <f t="shared" si="290"/>
        <v>25.119614666130509</v>
      </c>
      <c r="BR196" s="7">
        <f t="shared" si="237"/>
        <v>5.9260397578932977E-3</v>
      </c>
      <c r="BS196" s="7">
        <f t="shared" ref="BS196:BS259" si="295">BS195/(1+BS$5)</f>
        <v>2.1436841078297703E-2</v>
      </c>
      <c r="BT196" s="7">
        <f t="shared" ref="BT196:BT259" si="296">BT195/(1+BT$5+BR195)</f>
        <v>3.2603483254737358E-3</v>
      </c>
      <c r="BU196" s="8">
        <f>MAX((BU$3*climate!$I306+BU$4*climate!$I306^2+BU$5*climate!$I306^6)*(K196/K$66)^$BW$1,-99)</f>
        <v>-5.8727774370110453</v>
      </c>
      <c r="BV196" s="8">
        <f>MAX((BV$3*climate!$I306+BV$4*climate!$I306^2+BV$5*climate!$I306^6)*(L196/L$66)^$BW$1,-99)</f>
        <v>-5.0878016061129339</v>
      </c>
      <c r="BW196" s="8">
        <f>MAX((BW$3*climate!$I306+BW$4*climate!$I306^2+BW$5*climate!$I306^6)*(M196/M$66)^$BW$1,-99)</f>
        <v>-5.9956450016008667</v>
      </c>
      <c r="BX196" s="8">
        <f>MAX((BX$3*climate!$M306+BX$4*climate!$M306^2+BX$5*climate!$M306^6)*(K196/K$66)^$BW$1,-99)</f>
        <v>-5.8727842078439769</v>
      </c>
      <c r="BY196" s="8">
        <f>MAX((BY$3*climate!$M306+BY$4*climate!$M306^2+BY$5*climate!$M306^6)*(L196/L$66)^$BW$1,-99)</f>
        <v>-5.0878060807453211</v>
      </c>
      <c r="BZ196" s="8">
        <f>MAX((BZ$3*climate!$M306+BZ$4*climate!$M306^2+BZ$5*climate!$M306^6)*(M196/M$66)^$BW$1,-99)</f>
        <v>-5.99564927266956</v>
      </c>
      <c r="CA196" s="8">
        <f t="shared" si="231"/>
        <v>1.5187674790936247E-2</v>
      </c>
      <c r="CB196" s="8">
        <f t="shared" si="232"/>
        <v>3.2557577084216862E-4</v>
      </c>
      <c r="CC196" s="8">
        <f t="shared" si="233"/>
        <v>4.9517110072468664E-5</v>
      </c>
      <c r="CD196" s="8">
        <f>MAX((CD$3*climate!$I306+CD$4*climate!$I306^2+CD$5*climate!$I306^6)*(K196/K$66)^$BW$1,-99)</f>
        <v>-11.468025566265837</v>
      </c>
      <c r="CE196" s="8">
        <f>MAX((CE$3*climate!$I306+CE$4*climate!$I306^2+CE$5*climate!$I306^6)*(L196/L$66)^$BW$1,-99)</f>
        <v>-10.586407181898652</v>
      </c>
      <c r="CF196" s="8">
        <f>MAX((CF$3*climate!$I306+CF$4*climate!$I306^2+CF$5*climate!$I306^6)*(M196/M$66)^$BW$1,-99)</f>
        <v>-13.253518863012529</v>
      </c>
      <c r="CG196" s="8">
        <f>MAX((CG$3*climate!$M306+CG$4*climate!$M306^2+CG$5*climate!$M306^6)*(K196/K$66)^$BW$1,-99)</f>
        <v>-11.468048327559028</v>
      </c>
      <c r="CH196" s="8">
        <f>MAX((CH$3*climate!$M306+CH$4*climate!$M306^2+CH$5*climate!$M306^6)*(L196/L$66)^$BW$1,-99)</f>
        <v>-10.586425413406147</v>
      </c>
      <c r="CI196" s="8">
        <f>MAX((CI$3*climate!$M306+CI$4*climate!$M306^2+CI$5*climate!$M306^6)*(M196/M$66)^$BW$1,-99)</f>
        <v>-13.253539871974876</v>
      </c>
      <c r="CJ196" s="8">
        <f t="shared" si="234"/>
        <v>1.8878127942364576E-3</v>
      </c>
      <c r="CK196" s="8">
        <f t="shared" si="235"/>
        <v>4.0468742855624066E-5</v>
      </c>
      <c r="CL196" s="8">
        <f t="shared" si="236"/>
        <v>6.1549272824967287E-6</v>
      </c>
    </row>
    <row r="197" spans="1:90">
      <c r="A197">
        <f t="shared" si="253"/>
        <v>2151</v>
      </c>
      <c r="B197" s="4">
        <f t="shared" si="271"/>
        <v>1286.3626695433341</v>
      </c>
      <c r="C197" s="4">
        <f t="shared" si="272"/>
        <v>3571.6511254094075</v>
      </c>
      <c r="D197" s="4">
        <f t="shared" si="273"/>
        <v>6805.6037489995479</v>
      </c>
      <c r="E197" s="11">
        <f t="shared" si="254"/>
        <v>7.0502101774984448E-6</v>
      </c>
      <c r="F197" s="11">
        <f t="shared" si="255"/>
        <v>1.41341171484605E-5</v>
      </c>
      <c r="G197" s="11">
        <f t="shared" si="256"/>
        <v>3.120571750904212E-5</v>
      </c>
      <c r="H197" s="4">
        <f t="shared" si="274"/>
        <v>202350.67241852832</v>
      </c>
      <c r="I197" s="4">
        <f t="shared" si="275"/>
        <v>177784.09204081795</v>
      </c>
      <c r="J197" s="4">
        <f t="shared" si="276"/>
        <v>36348.70634021522</v>
      </c>
      <c r="K197" s="4">
        <f t="shared" si="244"/>
        <v>157304.52788276572</v>
      </c>
      <c r="L197" s="4">
        <f t="shared" si="245"/>
        <v>49776.443946618412</v>
      </c>
      <c r="M197" s="4">
        <f t="shared" si="246"/>
        <v>5340.9965788205982</v>
      </c>
      <c r="N197" s="11">
        <f t="shared" si="257"/>
        <v>4.1826854037048111E-3</v>
      </c>
      <c r="O197" s="11">
        <f t="shared" si="258"/>
        <v>7.8327350131817131E-3</v>
      </c>
      <c r="P197" s="11">
        <f t="shared" si="259"/>
        <v>5.4515145751770078E-3</v>
      </c>
      <c r="Q197" s="4">
        <f t="shared" si="260"/>
        <v>4688.9077648719222</v>
      </c>
      <c r="R197" s="4">
        <f t="shared" si="261"/>
        <v>15634.968842696733</v>
      </c>
      <c r="S197" s="4">
        <f t="shared" si="262"/>
        <v>3838.2699827913261</v>
      </c>
      <c r="T197" s="4">
        <f t="shared" si="277"/>
        <v>23.172187711705277</v>
      </c>
      <c r="U197" s="4">
        <f t="shared" si="278"/>
        <v>87.943576184010084</v>
      </c>
      <c r="V197" s="4">
        <f t="shared" si="279"/>
        <v>105.59577958197562</v>
      </c>
      <c r="W197" s="11">
        <f t="shared" si="263"/>
        <v>-1.219247815263802E-2</v>
      </c>
      <c r="X197" s="11">
        <f t="shared" si="264"/>
        <v>-1.3228699347321071E-2</v>
      </c>
      <c r="Y197" s="11">
        <f t="shared" si="265"/>
        <v>-1.2203590333800474E-2</v>
      </c>
      <c r="Z197" s="4">
        <f t="shared" si="291"/>
        <v>6012.9274849357616</v>
      </c>
      <c r="AA197" s="4">
        <f t="shared" si="280"/>
        <v>43037.544667506547</v>
      </c>
      <c r="AB197" s="4">
        <f t="shared" si="281"/>
        <v>7020.6315492743834</v>
      </c>
      <c r="AC197" s="12">
        <f t="shared" si="282"/>
        <v>1.6271215283579514</v>
      </c>
      <c r="AD197" s="12">
        <f t="shared" si="283"/>
        <v>4.1143004123838471</v>
      </c>
      <c r="AE197" s="12">
        <f t="shared" si="284"/>
        <v>1.8623953835178091</v>
      </c>
      <c r="AF197" s="11">
        <f t="shared" si="266"/>
        <v>-2.9039671966837322E-3</v>
      </c>
      <c r="AG197" s="11">
        <f t="shared" si="267"/>
        <v>2.0567434751257441E-3</v>
      </c>
      <c r="AH197" s="11">
        <f t="shared" si="268"/>
        <v>8.257041531207765E-4</v>
      </c>
      <c r="AI197" s="1">
        <f t="shared" si="247"/>
        <v>386422.99121741764</v>
      </c>
      <c r="AJ197" s="1">
        <f t="shared" si="248"/>
        <v>327332.68475065235</v>
      </c>
      <c r="AK197" s="1">
        <f t="shared" si="249"/>
        <v>68529.572211945269</v>
      </c>
      <c r="AL197" s="17">
        <f t="shared" si="285"/>
        <v>53.6647203843509</v>
      </c>
      <c r="AM197" s="17">
        <f t="shared" si="285"/>
        <v>21.499676110138633</v>
      </c>
      <c r="AN197" s="17">
        <f t="shared" si="285"/>
        <v>3.5801388378173025</v>
      </c>
      <c r="AO197" s="7">
        <f t="shared" si="269"/>
        <v>4.4305373144468653E-3</v>
      </c>
      <c r="AP197" s="7">
        <f t="shared" si="269"/>
        <v>6.8226945247507774E-3</v>
      </c>
      <c r="AQ197" s="7">
        <f t="shared" si="269"/>
        <v>4.9385398035943287E-3</v>
      </c>
      <c r="AR197" s="1">
        <f t="shared" si="286"/>
        <v>202350.67241852832</v>
      </c>
      <c r="AS197" s="1">
        <f t="shared" si="287"/>
        <v>177784.09204081795</v>
      </c>
      <c r="AT197" s="1">
        <f t="shared" si="288"/>
        <v>36348.70634021522</v>
      </c>
      <c r="AU197" s="1">
        <f t="shared" si="250"/>
        <v>40470.134483705668</v>
      </c>
      <c r="AV197" s="1">
        <f t="shared" si="251"/>
        <v>35556.818408163592</v>
      </c>
      <c r="AW197" s="1">
        <f t="shared" si="252"/>
        <v>7269.7412680430443</v>
      </c>
      <c r="AX197" s="1">
        <f t="shared" si="222"/>
        <v>125843.62230621258</v>
      </c>
      <c r="AY197" s="1">
        <f t="shared" si="223"/>
        <v>39821.155157294736</v>
      </c>
      <c r="AZ197" s="1">
        <f t="shared" si="224"/>
        <v>4272.7972630564782</v>
      </c>
      <c r="BA197" s="1">
        <f t="shared" si="225"/>
        <v>11.742795322332283</v>
      </c>
      <c r="BB197" s="1">
        <f t="shared" si="226"/>
        <v>10.592153586672426</v>
      </c>
      <c r="BC197" s="1">
        <f t="shared" si="227"/>
        <v>8.3600239884750085</v>
      </c>
      <c r="BD197" s="1">
        <f t="shared" si="228"/>
        <v>2285.8744960224244</v>
      </c>
      <c r="BE197">
        <f t="shared" si="292"/>
        <v>0.21822387218499145</v>
      </c>
      <c r="BF197">
        <f t="shared" si="293"/>
        <v>0.3346263841173937</v>
      </c>
      <c r="BG197">
        <f t="shared" si="294"/>
        <v>2.453676962688749E-2</v>
      </c>
      <c r="BH197">
        <f t="shared" si="229"/>
        <v>0.28331751726838605</v>
      </c>
      <c r="BI197">
        <f t="shared" si="230"/>
        <v>4.7621658391411486E-3</v>
      </c>
      <c r="BJ197">
        <f t="shared" si="230"/>
        <v>1.1197481694748152E-2</v>
      </c>
      <c r="BK197">
        <f t="shared" si="230"/>
        <v>6.0205306372294847E-5</v>
      </c>
      <c r="BL197">
        <f t="shared" si="219"/>
        <v>963.62745971875665</v>
      </c>
      <c r="BM197">
        <f t="shared" si="220"/>
        <v>1990.7341162444795</v>
      </c>
      <c r="BN197">
        <f t="shared" si="221"/>
        <v>2.1883850014492334</v>
      </c>
      <c r="BO197">
        <f t="shared" si="270"/>
        <v>736.22726626064195</v>
      </c>
      <c r="BP197">
        <f t="shared" si="289"/>
        <v>276.46209063654544</v>
      </c>
      <c r="BQ197">
        <f t="shared" si="290"/>
        <v>25.407396113742099</v>
      </c>
      <c r="BR197" s="7">
        <f t="shared" si="237"/>
        <v>5.8607421273739746E-3</v>
      </c>
      <c r="BS197" s="7">
        <f t="shared" si="295"/>
        <v>2.0812467066308449E-2</v>
      </c>
      <c r="BT197" s="7">
        <f t="shared" si="296"/>
        <v>3.147279053083474E-3</v>
      </c>
      <c r="BU197" s="8">
        <f>MAX((BU$3*climate!$I307+BU$4*climate!$I307^2+BU$5*climate!$I307^6)*(K197/K$66)^$BW$1,-99)</f>
        <v>-5.9849646056621291</v>
      </c>
      <c r="BV197" s="8">
        <f>MAX((BV$3*climate!$I307+BV$4*climate!$I307^2+BV$5*climate!$I307^6)*(L197/L$66)^$BW$1,-99)</f>
        <v>-5.1559809927487654</v>
      </c>
      <c r="BW197" s="8">
        <f>MAX((BW$3*climate!$I307+BW$4*climate!$I307^2+BW$5*climate!$I307^6)*(M197/M$66)^$BW$1,-99)</f>
        <v>-6.0620636887211408</v>
      </c>
      <c r="BX197" s="8">
        <f>MAX((BX$3*climate!$M307+BX$4*climate!$M307^2+BX$5*climate!$M307^6)*(K197/K$66)^$BW$1,-99)</f>
        <v>-5.9849713753887741</v>
      </c>
      <c r="BY197" s="8">
        <f>MAX((BY$3*climate!$M307+BY$4*climate!$M307^2+BY$5*climate!$M307^6)*(L197/L$66)^$BW$1,-99)</f>
        <v>-5.1559854598361827</v>
      </c>
      <c r="BZ197" s="8">
        <f>MAX((BZ$3*climate!$M307+BZ$4*climate!$M307^2+BZ$5*climate!$M307^6)*(M197/M$66)^$BW$1,-99)</f>
        <v>-6.0620679525052257</v>
      </c>
      <c r="CA197" s="8">
        <f t="shared" si="231"/>
        <v>1.5248417743139365E-2</v>
      </c>
      <c r="CB197" s="8">
        <f t="shared" si="232"/>
        <v>3.1735719209240144E-4</v>
      </c>
      <c r="CC197" s="8">
        <f t="shared" si="233"/>
        <v>4.7991025755648904E-5</v>
      </c>
      <c r="CD197" s="8">
        <f>MAX((CD$3*climate!$I307+CD$4*climate!$I307^2+CD$5*climate!$I307^6)*(K197/K$66)^$BW$1,-99)</f>
        <v>-11.857276436029625</v>
      </c>
      <c r="CE197" s="8">
        <f>MAX((CE$3*climate!$I307+CE$4*climate!$I307^2+CE$5*climate!$I307^6)*(L197/L$66)^$BW$1,-99)</f>
        <v>-10.886682169089937</v>
      </c>
      <c r="CF197" s="8">
        <f>MAX((CF$3*climate!$I307+CF$4*climate!$I307^2+CF$5*climate!$I307^6)*(M197/M$66)^$BW$1,-99)</f>
        <v>-13.605400140573781</v>
      </c>
      <c r="CG197" s="8">
        <f>MAX((CG$3*climate!$M307+CG$4*climate!$M307^2+CG$5*climate!$M307^6)*(K197/K$66)^$BW$1,-99)</f>
        <v>-11.857299592779283</v>
      </c>
      <c r="CH197" s="8">
        <f>MAX((CH$3*climate!$M307+CH$4*climate!$M307^2+CH$5*climate!$M307^6)*(L197/L$66)^$BW$1,-99)</f>
        <v>-10.886700681114519</v>
      </c>
      <c r="CI197" s="8">
        <f>MAX((CI$3*climate!$M307+CI$4*climate!$M307^2+CI$5*climate!$M307^6)*(M197/M$66)^$BW$1,-99)</f>
        <v>-13.605421470779154</v>
      </c>
      <c r="CJ197" s="8">
        <f t="shared" si="234"/>
        <v>1.9045095028620673E-3</v>
      </c>
      <c r="CK197" s="8">
        <f t="shared" si="235"/>
        <v>3.9637541305788252E-5</v>
      </c>
      <c r="CL197" s="8">
        <f t="shared" si="236"/>
        <v>5.9940228647562052E-6</v>
      </c>
    </row>
    <row r="198" spans="1:90">
      <c r="A198">
        <f t="shared" si="253"/>
        <v>2152</v>
      </c>
      <c r="B198" s="4">
        <f t="shared" si="271"/>
        <v>1286.3712852141596</v>
      </c>
      <c r="C198" s="4">
        <f t="shared" si="272"/>
        <v>3571.6990834380567</v>
      </c>
      <c r="D198" s="4">
        <f t="shared" si="273"/>
        <v>6805.8055040602139</v>
      </c>
      <c r="E198" s="11">
        <f t="shared" si="254"/>
        <v>6.6976996686235225E-6</v>
      </c>
      <c r="F198" s="11">
        <f t="shared" si="255"/>
        <v>1.3427411291037474E-5</v>
      </c>
      <c r="G198" s="11">
        <f t="shared" si="256"/>
        <v>2.9645431633590013E-5</v>
      </c>
      <c r="H198" s="4">
        <f t="shared" si="274"/>
        <v>203187.52979123016</v>
      </c>
      <c r="I198" s="4">
        <f t="shared" si="275"/>
        <v>179164.24496300303</v>
      </c>
      <c r="J198" s="4">
        <f t="shared" si="276"/>
        <v>36545.768489636568</v>
      </c>
      <c r="K198" s="4">
        <f t="shared" si="244"/>
        <v>157954.0309448083</v>
      </c>
      <c r="L198" s="4">
        <f t="shared" si="245"/>
        <v>50162.18913675745</v>
      </c>
      <c r="M198" s="4">
        <f t="shared" si="246"/>
        <v>5369.7932548666076</v>
      </c>
      <c r="N198" s="11">
        <f t="shared" si="257"/>
        <v>4.1289533796931011E-3</v>
      </c>
      <c r="O198" s="11">
        <f t="shared" si="258"/>
        <v>7.7495529924298534E-3</v>
      </c>
      <c r="P198" s="11">
        <f t="shared" si="259"/>
        <v>5.3916297494367438E-3</v>
      </c>
      <c r="Q198" s="4">
        <f t="shared" si="260"/>
        <v>4650.8937412226751</v>
      </c>
      <c r="R198" s="4">
        <f t="shared" si="261"/>
        <v>15547.90848312542</v>
      </c>
      <c r="S198" s="4">
        <f t="shared" si="262"/>
        <v>3811.9842959522653</v>
      </c>
      <c r="T198" s="4">
        <f t="shared" si="277"/>
        <v>22.889661319281483</v>
      </c>
      <c r="U198" s="4">
        <f t="shared" si="278"/>
        <v>86.780197055143589</v>
      </c>
      <c r="V198" s="4">
        <f t="shared" si="279"/>
        <v>104.3071319469789</v>
      </c>
      <c r="W198" s="11">
        <f t="shared" si="263"/>
        <v>-1.219247815263802E-2</v>
      </c>
      <c r="X198" s="11">
        <f t="shared" si="264"/>
        <v>-1.3228699347321071E-2</v>
      </c>
      <c r="Y198" s="11">
        <f t="shared" si="265"/>
        <v>-1.2203590333800474E-2</v>
      </c>
      <c r="Z198" s="4">
        <f t="shared" si="291"/>
        <v>5947.1798755273458</v>
      </c>
      <c r="AA198" s="4">
        <f t="shared" si="280"/>
        <v>42889.492772893245</v>
      </c>
      <c r="AB198" s="4">
        <f t="shared" si="281"/>
        <v>6978.7358513360914</v>
      </c>
      <c r="AC198" s="12">
        <f t="shared" si="282"/>
        <v>1.622396420814582</v>
      </c>
      <c r="AD198" s="12">
        <f t="shared" si="283"/>
        <v>4.1227624729117247</v>
      </c>
      <c r="AE198" s="12">
        <f t="shared" si="284"/>
        <v>1.8639331711207328</v>
      </c>
      <c r="AF198" s="11">
        <f t="shared" si="266"/>
        <v>-2.9039671966837322E-3</v>
      </c>
      <c r="AG198" s="11">
        <f t="shared" si="267"/>
        <v>2.0567434751257441E-3</v>
      </c>
      <c r="AH198" s="11">
        <f t="shared" si="268"/>
        <v>8.257041531207765E-4</v>
      </c>
      <c r="AI198" s="1">
        <f t="shared" si="247"/>
        <v>388250.8265793816</v>
      </c>
      <c r="AJ198" s="1">
        <f t="shared" si="248"/>
        <v>330156.23468375072</v>
      </c>
      <c r="AK198" s="1">
        <f t="shared" si="249"/>
        <v>68946.356258793792</v>
      </c>
      <c r="AL198" s="17">
        <f t="shared" si="285"/>
        <v>53.9001062950218</v>
      </c>
      <c r="AM198" s="17">
        <f t="shared" si="285"/>
        <v>21.644894975394386</v>
      </c>
      <c r="AN198" s="17">
        <f t="shared" si="285"/>
        <v>3.5976426893887279</v>
      </c>
      <c r="AO198" s="7">
        <f t="shared" si="269"/>
        <v>4.3862319413023963E-3</v>
      </c>
      <c r="AP198" s="7">
        <f t="shared" si="269"/>
        <v>6.7544675795032693E-3</v>
      </c>
      <c r="AQ198" s="7">
        <f t="shared" si="269"/>
        <v>4.8891544055583852E-3</v>
      </c>
      <c r="AR198" s="1">
        <f t="shared" si="286"/>
        <v>203187.52979123016</v>
      </c>
      <c r="AS198" s="1">
        <f t="shared" si="287"/>
        <v>179164.24496300303</v>
      </c>
      <c r="AT198" s="1">
        <f t="shared" si="288"/>
        <v>36545.768489636568</v>
      </c>
      <c r="AU198" s="1">
        <f t="shared" si="250"/>
        <v>40637.505958246038</v>
      </c>
      <c r="AV198" s="1">
        <f t="shared" si="251"/>
        <v>35832.848992600608</v>
      </c>
      <c r="AW198" s="1">
        <f t="shared" si="252"/>
        <v>7309.1536979273142</v>
      </c>
      <c r="AX198" s="1">
        <f t="shared" si="222"/>
        <v>126363.22475584662</v>
      </c>
      <c r="AY198" s="1">
        <f t="shared" si="223"/>
        <v>40129.751309405961</v>
      </c>
      <c r="AZ198" s="1">
        <f t="shared" si="224"/>
        <v>4295.8346038932859</v>
      </c>
      <c r="BA198" s="1">
        <f t="shared" si="225"/>
        <v>11.746915774975367</v>
      </c>
      <c r="BB198" s="1">
        <f t="shared" si="226"/>
        <v>10.599873266117562</v>
      </c>
      <c r="BC198" s="1">
        <f t="shared" si="227"/>
        <v>8.3654011354227151</v>
      </c>
      <c r="BD198" s="1">
        <f t="shared" si="228"/>
        <v>2220.7457196489972</v>
      </c>
      <c r="BE198">
        <f t="shared" si="292"/>
        <v>0.21822387218499145</v>
      </c>
      <c r="BF198">
        <f t="shared" si="293"/>
        <v>0.3346263841173937</v>
      </c>
      <c r="BG198">
        <f t="shared" si="294"/>
        <v>2.453676962688749E-2</v>
      </c>
      <c r="BH198">
        <f t="shared" si="229"/>
        <v>0.28345233983516743</v>
      </c>
      <c r="BI198">
        <f t="shared" si="230"/>
        <v>4.7621658391411486E-3</v>
      </c>
      <c r="BJ198">
        <f t="shared" si="230"/>
        <v>1.1197481694748152E-2</v>
      </c>
      <c r="BK198">
        <f t="shared" si="230"/>
        <v>6.0205306372294847E-5</v>
      </c>
      <c r="BL198">
        <f t="shared" ref="BL198:BL261" si="297">BI198*AR198</f>
        <v>967.61271331127068</v>
      </c>
      <c r="BM198">
        <f t="shared" ref="BM198:BM261" si="298">BJ198*AS198</f>
        <v>2006.1883533266002</v>
      </c>
      <c r="BN198">
        <f t="shared" ref="BN198:BN261" si="299">BK198*AT198</f>
        <v>2.2002491885295288</v>
      </c>
      <c r="BO198">
        <f t="shared" si="270"/>
        <v>740.54210441533712</v>
      </c>
      <c r="BP198">
        <f t="shared" si="289"/>
        <v>279.57002789729358</v>
      </c>
      <c r="BQ198">
        <f t="shared" si="290"/>
        <v>25.698496729779475</v>
      </c>
      <c r="BR198" s="7">
        <f t="shared" si="237"/>
        <v>5.7963223358510341E-3</v>
      </c>
      <c r="BS198" s="7">
        <f t="shared" si="295"/>
        <v>2.0206278705153832E-2</v>
      </c>
      <c r="BT198" s="7">
        <f t="shared" si="296"/>
        <v>3.0383225515621197E-3</v>
      </c>
      <c r="BU198" s="8">
        <f>MAX((BU$3*climate!$I308+BU$4*climate!$I308^2+BU$5*climate!$I308^6)*(K198/K$66)^$BW$1,-99)</f>
        <v>-6.0967124469440348</v>
      </c>
      <c r="BV198" s="8">
        <f>MAX((BV$3*climate!$I308+BV$4*climate!$I308^2+BV$5*climate!$I308^6)*(L198/L$66)^$BW$1,-99)</f>
        <v>-5.2237507257020637</v>
      </c>
      <c r="BW198" s="8">
        <f>MAX((BW$3*climate!$I308+BW$4*climate!$I308^2+BW$5*climate!$I308^6)*(M198/M$66)^$BW$1,-99)</f>
        <v>-6.1281152537795798</v>
      </c>
      <c r="BX198" s="8">
        <f>MAX((BX$3*climate!$M308+BX$4*climate!$M308^2+BX$5*climate!$M308^6)*(K198/K$66)^$BW$1,-99)</f>
        <v>-6.0967192152009</v>
      </c>
      <c r="BY198" s="8">
        <f>MAX((BY$3*climate!$M308+BY$4*climate!$M308^2+BY$5*climate!$M308^6)*(L198/L$66)^$BW$1,-99)</f>
        <v>-5.2237551851109867</v>
      </c>
      <c r="BZ198" s="8">
        <f>MAX((BZ$3*climate!$M308+BZ$4*climate!$M308^2+BZ$5*climate!$M308^6)*(M198/M$66)^$BW$1,-99)</f>
        <v>-6.1281195101819828</v>
      </c>
      <c r="CA198" s="8">
        <f t="shared" si="231"/>
        <v>1.5307788902477453E-2</v>
      </c>
      <c r="CB198" s="8">
        <f t="shared" si="232"/>
        <v>3.0931344892312033E-4</v>
      </c>
      <c r="CC198" s="8">
        <f t="shared" si="233"/>
        <v>4.6510000236949593E-5</v>
      </c>
      <c r="CD198" s="8">
        <f>MAX((CD$3*climate!$I308+CD$4*climate!$I308^2+CD$5*climate!$I308^6)*(K198/K$66)^$BW$1,-99)</f>
        <v>-12.251876140388186</v>
      </c>
      <c r="CE198" s="8">
        <f>MAX((CE$3*climate!$I308+CE$4*climate!$I308^2+CE$5*climate!$I308^6)*(L198/L$66)^$BW$1,-99)</f>
        <v>-11.190444862919531</v>
      </c>
      <c r="CF198" s="8">
        <f>MAX((CF$3*climate!$I308+CF$4*climate!$I308^2+CF$5*climate!$I308^6)*(M198/M$66)^$BW$1,-99)</f>
        <v>-13.961408584923115</v>
      </c>
      <c r="CG198" s="8">
        <f>MAX((CG$3*climate!$M308+CG$4*climate!$M308^2+CG$5*climate!$M308^6)*(K198/K$66)^$BW$1,-99)</f>
        <v>-12.251899692125042</v>
      </c>
      <c r="CH198" s="8">
        <f>MAX((CH$3*climate!$M308+CH$4*climate!$M308^2+CH$5*climate!$M308^6)*(L198/L$66)^$BW$1,-99)</f>
        <v>-11.190463654722118</v>
      </c>
      <c r="CI198" s="8">
        <f>MAX((CI$3*climate!$M308+CI$4*climate!$M308^2+CI$5*climate!$M308^6)*(M198/M$66)^$BW$1,-99)</f>
        <v>-13.961430235811124</v>
      </c>
      <c r="CJ198" s="8">
        <f t="shared" si="234"/>
        <v>1.920694706202623E-3</v>
      </c>
      <c r="CK198" s="8">
        <f t="shared" si="235"/>
        <v>3.881009254104376E-5</v>
      </c>
      <c r="CL198" s="8">
        <f t="shared" si="236"/>
        <v>5.8356900405214091E-6</v>
      </c>
    </row>
    <row r="199" spans="1:90">
      <c r="A199">
        <f t="shared" si="253"/>
        <v>2153</v>
      </c>
      <c r="B199" s="4">
        <f t="shared" si="271"/>
        <v>1286.3794701562638</v>
      </c>
      <c r="C199" s="4">
        <f t="shared" si="272"/>
        <v>3571.744644177028</v>
      </c>
      <c r="D199" s="4">
        <f t="shared" si="273"/>
        <v>6805.997177049906</v>
      </c>
      <c r="E199" s="11">
        <f t="shared" si="254"/>
        <v>6.362814685192346E-6</v>
      </c>
      <c r="F199" s="11">
        <f t="shared" si="255"/>
        <v>1.2756040726485601E-5</v>
      </c>
      <c r="G199" s="11">
        <f t="shared" si="256"/>
        <v>2.8163160051910511E-5</v>
      </c>
      <c r="H199" s="4">
        <f t="shared" si="274"/>
        <v>204017.03274761475</v>
      </c>
      <c r="I199" s="4">
        <f t="shared" si="275"/>
        <v>180540.26873280111</v>
      </c>
      <c r="J199" s="4">
        <f t="shared" si="276"/>
        <v>36741.684441069054</v>
      </c>
      <c r="K199" s="4">
        <f t="shared" si="244"/>
        <v>158597.86126937461</v>
      </c>
      <c r="L199" s="4">
        <f t="shared" si="245"/>
        <v>50546.801834541482</v>
      </c>
      <c r="M199" s="4">
        <f t="shared" si="246"/>
        <v>5398.4278108376948</v>
      </c>
      <c r="N199" s="11">
        <f t="shared" si="257"/>
        <v>4.0760613750419061E-3</v>
      </c>
      <c r="O199" s="11">
        <f t="shared" si="258"/>
        <v>7.6673826322743999E-3</v>
      </c>
      <c r="P199" s="11">
        <f t="shared" si="259"/>
        <v>5.3325248500277755E-3</v>
      </c>
      <c r="Q199" s="4">
        <f t="shared" si="260"/>
        <v>4612.9433635360256</v>
      </c>
      <c r="R199" s="4">
        <f t="shared" si="261"/>
        <v>15460.061829879325</v>
      </c>
      <c r="S199" s="4">
        <f t="shared" si="262"/>
        <v>3785.6504466139922</v>
      </c>
      <c r="T199" s="4">
        <f t="shared" si="277"/>
        <v>22.61057962372486</v>
      </c>
      <c r="U199" s="4">
        <f t="shared" si="278"/>
        <v>85.632207918999811</v>
      </c>
      <c r="V199" s="4">
        <f t="shared" si="279"/>
        <v>103.0342104398043</v>
      </c>
      <c r="W199" s="11">
        <f t="shared" si="263"/>
        <v>-1.219247815263802E-2</v>
      </c>
      <c r="X199" s="11">
        <f t="shared" si="264"/>
        <v>-1.3228699347321071E-2</v>
      </c>
      <c r="Y199" s="11">
        <f t="shared" si="265"/>
        <v>-1.2203590333800474E-2</v>
      </c>
      <c r="Z199" s="4">
        <f t="shared" si="291"/>
        <v>5881.8343583850101</v>
      </c>
      <c r="AA199" s="4">
        <f t="shared" si="280"/>
        <v>42738.392253146922</v>
      </c>
      <c r="AB199" s="4">
        <f t="shared" si="281"/>
        <v>6936.6661695746679</v>
      </c>
      <c r="AC199" s="12">
        <f t="shared" si="282"/>
        <v>1.6176850348285194</v>
      </c>
      <c r="AD199" s="12">
        <f t="shared" si="283"/>
        <v>4.1312419377273795</v>
      </c>
      <c r="AE199" s="12">
        <f t="shared" si="284"/>
        <v>1.8654722284812668</v>
      </c>
      <c r="AF199" s="11">
        <f t="shared" si="266"/>
        <v>-2.9039671966837322E-3</v>
      </c>
      <c r="AG199" s="11">
        <f t="shared" si="267"/>
        <v>2.0567434751257441E-3</v>
      </c>
      <c r="AH199" s="11">
        <f t="shared" si="268"/>
        <v>8.257041531207765E-4</v>
      </c>
      <c r="AI199" s="1">
        <f t="shared" si="247"/>
        <v>390063.24987968954</v>
      </c>
      <c r="AJ199" s="1">
        <f t="shared" si="248"/>
        <v>332973.46020797628</v>
      </c>
      <c r="AK199" s="1">
        <f t="shared" si="249"/>
        <v>69360.874330841732</v>
      </c>
      <c r="AL199" s="17">
        <f t="shared" si="285"/>
        <v>54.134160479213911</v>
      </c>
      <c r="AM199" s="17">
        <f t="shared" si="285"/>
        <v>21.789632719353712</v>
      </c>
      <c r="AN199" s="17">
        <f t="shared" si="285"/>
        <v>3.615056225687133</v>
      </c>
      <c r="AO199" s="7">
        <f t="shared" si="269"/>
        <v>4.342369621889372E-3</v>
      </c>
      <c r="AP199" s="7">
        <f t="shared" si="269"/>
        <v>6.6869229037082364E-3</v>
      </c>
      <c r="AQ199" s="7">
        <f t="shared" si="269"/>
        <v>4.8402628615028011E-3</v>
      </c>
      <c r="AR199" s="1">
        <f t="shared" si="286"/>
        <v>204017.03274761475</v>
      </c>
      <c r="AS199" s="1">
        <f t="shared" si="287"/>
        <v>180540.26873280111</v>
      </c>
      <c r="AT199" s="1">
        <f t="shared" si="288"/>
        <v>36741.684441069054</v>
      </c>
      <c r="AU199" s="1">
        <f t="shared" si="250"/>
        <v>40803.406549522952</v>
      </c>
      <c r="AV199" s="1">
        <f t="shared" si="251"/>
        <v>36108.053746560225</v>
      </c>
      <c r="AW199" s="1">
        <f t="shared" si="252"/>
        <v>7348.3368882138111</v>
      </c>
      <c r="AX199" s="1">
        <f t="shared" ref="AX199:AX262" si="300">(AR199-AU199)/B199*1000</f>
        <v>126878.2890154997</v>
      </c>
      <c r="AY199" s="1">
        <f t="shared" ref="AY199:AY262" si="301">(AS199-AV199)/C199*1000</f>
        <v>40437.441467633187</v>
      </c>
      <c r="AZ199" s="1">
        <f t="shared" ref="AZ199:AZ262" si="302">(AT199-AW199)/D199*1000</f>
        <v>4318.7422486701562</v>
      </c>
      <c r="BA199" s="1">
        <f t="shared" ref="BA199:BA262" si="303">LN(AX199)</f>
        <v>11.750983551717061</v>
      </c>
      <c r="BB199" s="1">
        <f t="shared" ref="BB199:BB262" si="304">LN(AY199)</f>
        <v>10.607511403764823</v>
      </c>
      <c r="BC199" s="1">
        <f t="shared" ref="BC199:BC262" si="305">LN(AZ199)</f>
        <v>8.3707194927057227</v>
      </c>
      <c r="BD199" s="1">
        <f t="shared" ref="BD199:BD262" si="306">SUMPRODUCT(BA199:BC199,B199:D199)*BS199</f>
        <v>2157.4545744900324</v>
      </c>
      <c r="BE199">
        <f t="shared" si="292"/>
        <v>0.21822387218499145</v>
      </c>
      <c r="BF199">
        <f t="shared" si="293"/>
        <v>0.3346263841173937</v>
      </c>
      <c r="BG199">
        <f t="shared" si="294"/>
        <v>2.453676962688749E-2</v>
      </c>
      <c r="BH199">
        <f t="shared" ref="BH199:BH262" si="307">(BE199*Z199+BF199*AA199+BG199*AB199)/(Z199+AA199+AB199)</f>
        <v>0.28358594087965749</v>
      </c>
      <c r="BI199">
        <f t="shared" ref="BI199:BK262" si="308">BI$5*BE199^2</f>
        <v>4.7621658391411486E-3</v>
      </c>
      <c r="BJ199">
        <f t="shared" si="308"/>
        <v>1.1197481694748152E-2</v>
      </c>
      <c r="BK199">
        <f t="shared" si="308"/>
        <v>6.0205306372294847E-5</v>
      </c>
      <c r="BL199">
        <f t="shared" si="297"/>
        <v>971.56294395363193</v>
      </c>
      <c r="BM199">
        <f t="shared" si="298"/>
        <v>2021.5963543004525</v>
      </c>
      <c r="BN199">
        <f t="shared" si="299"/>
        <v>2.212044368408741</v>
      </c>
      <c r="BO199">
        <f t="shared" si="270"/>
        <v>744.83452515579791</v>
      </c>
      <c r="BP199">
        <f t="shared" si="289"/>
        <v>282.71319592838177</v>
      </c>
      <c r="BQ199">
        <f t="shared" si="290"/>
        <v>25.992954678676316</v>
      </c>
      <c r="BR199" s="7">
        <f t="shared" si="237"/>
        <v>5.732768588277537E-3</v>
      </c>
      <c r="BS199" s="7">
        <f t="shared" si="295"/>
        <v>1.9617746315683332E-2</v>
      </c>
      <c r="BT199" s="7">
        <f t="shared" si="296"/>
        <v>2.9333204666244809E-3</v>
      </c>
      <c r="BU199" s="8">
        <f>MAX((BU$3*climate!$I309+BU$4*climate!$I309^2+BU$5*climate!$I309^6)*(K199/K$66)^$BW$1,-99)</f>
        <v>-6.2080030785768141</v>
      </c>
      <c r="BV199" s="8">
        <f>MAX((BV$3*climate!$I309+BV$4*climate!$I309^2+BV$5*climate!$I309^6)*(L199/L$66)^$BW$1,-99)</f>
        <v>-5.2911024759700211</v>
      </c>
      <c r="BW199" s="8">
        <f>MAX((BW$3*climate!$I309+BW$4*climate!$I309^2+BW$5*climate!$I309^6)*(M199/M$66)^$BW$1,-99)</f>
        <v>-6.1937913669100331</v>
      </c>
      <c r="BX199" s="8">
        <f>MAX((BX$3*climate!$M309+BX$4*climate!$M309^2+BX$5*climate!$M309^6)*(K199/K$66)^$BW$1,-99)</f>
        <v>-6.2080098450145123</v>
      </c>
      <c r="BY199" s="8">
        <f>MAX((BY$3*climate!$M309+BY$4*climate!$M309^2+BY$5*climate!$M309^6)*(L199/L$66)^$BW$1,-99)</f>
        <v>-5.2911069275749369</v>
      </c>
      <c r="BZ199" s="8">
        <f>MAX((BZ$3*climate!$M309+BZ$4*climate!$M309^2+BZ$5*climate!$M309^6)*(M199/M$66)^$BW$1,-99)</f>
        <v>-6.1937956158400427</v>
      </c>
      <c r="CA199" s="8">
        <f t="shared" ref="CA199:CA262" si="309">((BU199-BX199)*H199+(BY199-BY199)*I199+(BW199-BZ199)*J199)/100</f>
        <v>1.536581387072784E-2</v>
      </c>
      <c r="CB199" s="8">
        <f t="shared" ref="CB199:CB262" si="310">CA199*BS199</f>
        <v>3.014426384499469E-4</v>
      </c>
      <c r="CC199" s="8">
        <f t="shared" ref="CC199:CC262" si="311">CA199*BT199</f>
        <v>4.5072856313348305E-5</v>
      </c>
      <c r="CD199" s="8">
        <f>MAX((CD$3*climate!$I309+CD$4*climate!$I309^2+CD$5*climate!$I309^6)*(K199/K$66)^$BW$1,-99)</f>
        <v>-12.651724512350841</v>
      </c>
      <c r="CE199" s="8">
        <f>MAX((CE$3*climate!$I309+CE$4*climate!$I309^2+CE$5*climate!$I309^6)*(L199/L$66)^$BW$1,-99)</f>
        <v>-11.497614165182641</v>
      </c>
      <c r="CF199" s="8">
        <f>MAX((CF$3*climate!$I309+CF$4*climate!$I309^2+CF$5*climate!$I309^6)*(M199/M$66)^$BW$1,-99)</f>
        <v>-14.321454868546553</v>
      </c>
      <c r="CG199" s="8">
        <f>MAX((CG$3*climate!$M309+CG$4*climate!$M309^2+CG$5*climate!$M309^6)*(K199/K$66)^$BW$1,-99)</f>
        <v>-12.651748458501457</v>
      </c>
      <c r="CH199" s="8">
        <f>MAX((CH$3*climate!$M309+CH$4*climate!$M309^2+CH$5*climate!$M309^6)*(L199/L$66)^$BW$1,-99)</f>
        <v>-11.49763323595314</v>
      </c>
      <c r="CI199" s="8">
        <f>MAX((CI$3*climate!$M309+CI$4*climate!$M309^2+CI$5*climate!$M309^6)*(M199/M$66)^$BW$1,-99)</f>
        <v>-14.321476839473</v>
      </c>
      <c r="CJ199" s="8">
        <f t="shared" ref="CJ199:CJ262" si="312">((CD199-CG199)*Q199+(CH199-CH199)*R199+(CF199-CI199)*S199)/100</f>
        <v>1.9363648408402207E-3</v>
      </c>
      <c r="CK199" s="8">
        <f t="shared" ref="CK199:CK262" si="313">CJ199*BS199</f>
        <v>3.7987114222211978E-5</v>
      </c>
      <c r="CL199" s="8">
        <f t="shared" ref="CL199:CL262" si="314">CJ199*BT199</f>
        <v>5.6799786184886745E-6</v>
      </c>
    </row>
    <row r="200" spans="1:90">
      <c r="A200">
        <f t="shared" si="253"/>
        <v>2154</v>
      </c>
      <c r="B200" s="4">
        <f t="shared" si="271"/>
        <v>1286.387245900738</v>
      </c>
      <c r="C200" s="4">
        <f t="shared" si="272"/>
        <v>3571.7879274311663</v>
      </c>
      <c r="D200" s="4">
        <f t="shared" si="273"/>
        <v>6806.1792715183265</v>
      </c>
      <c r="E200" s="11">
        <f t="shared" si="254"/>
        <v>6.0446739509327286E-6</v>
      </c>
      <c r="F200" s="11">
        <f t="shared" si="255"/>
        <v>1.211823869016132E-5</v>
      </c>
      <c r="G200" s="11">
        <f t="shared" si="256"/>
        <v>2.6755002049314986E-5</v>
      </c>
      <c r="H200" s="4">
        <f t="shared" si="274"/>
        <v>204839.23526373215</v>
      </c>
      <c r="I200" s="4">
        <f t="shared" si="275"/>
        <v>181912.08981023153</v>
      </c>
      <c r="J200" s="4">
        <f t="shared" si="276"/>
        <v>36936.45526095009</v>
      </c>
      <c r="K200" s="4">
        <f t="shared" si="244"/>
        <v>159236.05890565418</v>
      </c>
      <c r="L200" s="4">
        <f t="shared" si="245"/>
        <v>50930.260560307928</v>
      </c>
      <c r="M200" s="4">
        <f t="shared" si="246"/>
        <v>5426.9001428624269</v>
      </c>
      <c r="N200" s="11">
        <f t="shared" si="257"/>
        <v>4.0239990071215814E-3</v>
      </c>
      <c r="O200" s="11">
        <f t="shared" si="258"/>
        <v>7.5862114287992277E-3</v>
      </c>
      <c r="P200" s="11">
        <f t="shared" si="259"/>
        <v>5.2741896386152565E-3</v>
      </c>
      <c r="Q200" s="4">
        <f t="shared" si="260"/>
        <v>4575.0639638483926</v>
      </c>
      <c r="R200" s="4">
        <f t="shared" si="261"/>
        <v>15371.463385105335</v>
      </c>
      <c r="S200" s="4">
        <f t="shared" si="262"/>
        <v>3759.2750747054297</v>
      </c>
      <c r="T200" s="4">
        <f t="shared" si="277"/>
        <v>22.334900625644114</v>
      </c>
      <c r="U200" s="4">
        <f t="shared" si="278"/>
        <v>84.499405185992075</v>
      </c>
      <c r="V200" s="4">
        <f t="shared" si="279"/>
        <v>101.77682314523034</v>
      </c>
      <c r="W200" s="11">
        <f t="shared" si="263"/>
        <v>-1.219247815263802E-2</v>
      </c>
      <c r="X200" s="11">
        <f t="shared" si="264"/>
        <v>-1.3228699347321071E-2</v>
      </c>
      <c r="Y200" s="11">
        <f t="shared" si="265"/>
        <v>-1.2203590333800474E-2</v>
      </c>
      <c r="Z200" s="4">
        <f t="shared" si="291"/>
        <v>5816.898468239654</v>
      </c>
      <c r="AA200" s="4">
        <f t="shared" si="280"/>
        <v>42584.322927822097</v>
      </c>
      <c r="AB200" s="4">
        <f t="shared" si="281"/>
        <v>6894.4345419328392</v>
      </c>
      <c r="AC200" s="12">
        <f t="shared" si="282"/>
        <v>1.6129873305528113</v>
      </c>
      <c r="AD200" s="12">
        <f t="shared" si="283"/>
        <v>4.1397388426269659</v>
      </c>
      <c r="AE200" s="12">
        <f t="shared" si="284"/>
        <v>1.8670125566478553</v>
      </c>
      <c r="AF200" s="11">
        <f t="shared" si="266"/>
        <v>-2.9039671966837322E-3</v>
      </c>
      <c r="AG200" s="11">
        <f t="shared" si="267"/>
        <v>2.0567434751257441E-3</v>
      </c>
      <c r="AH200" s="11">
        <f t="shared" si="268"/>
        <v>8.257041531207765E-4</v>
      </c>
      <c r="AI200" s="1">
        <f t="shared" si="247"/>
        <v>391860.33144124353</v>
      </c>
      <c r="AJ200" s="1">
        <f t="shared" si="248"/>
        <v>335784.16793373891</v>
      </c>
      <c r="AK200" s="1">
        <f t="shared" si="249"/>
        <v>69773.123785971373</v>
      </c>
      <c r="AL200" s="17">
        <f t="shared" si="285"/>
        <v>54.366880307845612</v>
      </c>
      <c r="AM200" s="17">
        <f t="shared" si="285"/>
        <v>21.933881257507206</v>
      </c>
      <c r="AN200" s="17">
        <f t="shared" si="285"/>
        <v>3.6323790698546565</v>
      </c>
      <c r="AO200" s="7">
        <f t="shared" si="269"/>
        <v>4.298945925670478E-3</v>
      </c>
      <c r="AP200" s="7">
        <f t="shared" si="269"/>
        <v>6.6200536746711539E-3</v>
      </c>
      <c r="AQ200" s="7">
        <f t="shared" si="269"/>
        <v>4.7918602328877727E-3</v>
      </c>
      <c r="AR200" s="1">
        <f t="shared" si="286"/>
        <v>204839.23526373215</v>
      </c>
      <c r="AS200" s="1">
        <f t="shared" si="287"/>
        <v>181912.08981023153</v>
      </c>
      <c r="AT200" s="1">
        <f t="shared" si="288"/>
        <v>36936.45526095009</v>
      </c>
      <c r="AU200" s="1">
        <f t="shared" si="250"/>
        <v>40967.847052746431</v>
      </c>
      <c r="AV200" s="1">
        <f t="shared" si="251"/>
        <v>36382.417962046304</v>
      </c>
      <c r="AW200" s="1">
        <f t="shared" si="252"/>
        <v>7387.2910521900185</v>
      </c>
      <c r="AX200" s="1">
        <f t="shared" si="300"/>
        <v>127388.84712452334</v>
      </c>
      <c r="AY200" s="1">
        <f t="shared" si="301"/>
        <v>40744.20844824634</v>
      </c>
      <c r="AZ200" s="1">
        <f t="shared" si="302"/>
        <v>4341.5201142899414</v>
      </c>
      <c r="BA200" s="1">
        <f t="shared" si="303"/>
        <v>11.754999476094465</v>
      </c>
      <c r="BB200" s="1">
        <f t="shared" si="304"/>
        <v>10.615068984599025</v>
      </c>
      <c r="BC200" s="1">
        <f t="shared" si="305"/>
        <v>8.37597982251771</v>
      </c>
      <c r="BD200" s="1">
        <f t="shared" si="306"/>
        <v>2095.9500531491331</v>
      </c>
      <c r="BE200">
        <f t="shared" si="292"/>
        <v>0.21822387218499145</v>
      </c>
      <c r="BF200">
        <f t="shared" si="293"/>
        <v>0.3346263841173937</v>
      </c>
      <c r="BG200">
        <f t="shared" si="294"/>
        <v>2.453676962688749E-2</v>
      </c>
      <c r="BH200">
        <f t="shared" si="307"/>
        <v>0.28371833185098427</v>
      </c>
      <c r="BI200">
        <f t="shared" si="308"/>
        <v>4.7621658391411486E-3</v>
      </c>
      <c r="BJ200">
        <f t="shared" si="308"/>
        <v>1.1197481694748152E-2</v>
      </c>
      <c r="BK200">
        <f t="shared" si="308"/>
        <v>6.0205306372294847E-5</v>
      </c>
      <c r="BL200">
        <f t="shared" si="297"/>
        <v>975.47840868874209</v>
      </c>
      <c r="BM200">
        <f t="shared" si="298"/>
        <v>2036.9572957034493</v>
      </c>
      <c r="BN200">
        <f t="shared" si="299"/>
        <v>2.2237706052920618</v>
      </c>
      <c r="BO200">
        <f t="shared" si="270"/>
        <v>749.1044891250757</v>
      </c>
      <c r="BP200">
        <f t="shared" si="289"/>
        <v>285.89199336860088</v>
      </c>
      <c r="BQ200">
        <f t="shared" si="290"/>
        <v>26.29080856622911</v>
      </c>
      <c r="BR200" s="7">
        <f t="shared" ref="BR200:BR263" si="315">SUM(H200:J200)/SUM(H199:J199)-1+BR$5</f>
        <v>5.6700692222271254E-3</v>
      </c>
      <c r="BS200" s="7">
        <f t="shared" si="295"/>
        <v>1.9046355646294498E-2</v>
      </c>
      <c r="BT200" s="7">
        <f t="shared" si="296"/>
        <v>2.8321209443075259E-3</v>
      </c>
      <c r="BU200" s="8">
        <f>MAX((BU$3*climate!$I310+BU$4*climate!$I310^2+BU$5*climate!$I310^6)*(K200/K$66)^$BW$1,-99)</f>
        <v>-6.3188190558950366</v>
      </c>
      <c r="BV200" s="8">
        <f>MAX((BV$3*climate!$I310+BV$4*climate!$I310^2+BV$5*climate!$I310^6)*(L200/L$66)^$BW$1,-99)</f>
        <v>-5.358028194417348</v>
      </c>
      <c r="BW200" s="8">
        <f>MAX((BW$3*climate!$I310+BW$4*climate!$I310^2+BW$5*climate!$I310^6)*(M200/M$66)^$BW$1,-99)</f>
        <v>-6.2590839525022339</v>
      </c>
      <c r="BX200" s="8">
        <f>MAX((BX$3*climate!$M310+BX$4*climate!$M310^2+BX$5*climate!$M310^6)*(K200/K$66)^$BW$1,-99)</f>
        <v>-6.3188258201778744</v>
      </c>
      <c r="BY200" s="8">
        <f>MAX((BY$3*climate!$M310+BY$4*climate!$M310^2+BY$5*climate!$M310^6)*(L200/L$66)^$BW$1,-99)</f>
        <v>-5.3580326381004744</v>
      </c>
      <c r="BZ200" s="8">
        <f>MAX((BZ$3*climate!$M310+BZ$4*climate!$M310^2+BZ$5*climate!$M310^6)*(M200/M$66)^$BW$1,-99)</f>
        <v>-6.2590881938752672</v>
      </c>
      <c r="CA200" s="8">
        <f t="shared" si="309"/>
        <v>1.542251808901101E-2</v>
      </c>
      <c r="CB200" s="8">
        <f t="shared" si="310"/>
        <v>2.9374276448471386E-4</v>
      </c>
      <c r="CC200" s="8">
        <f t="shared" si="311"/>
        <v>4.3678436493849763E-5</v>
      </c>
      <c r="CD200" s="8">
        <f>MAX((CD$3*climate!$I310+CD$4*climate!$I310^2+CD$5*climate!$I310^6)*(K200/K$66)^$BW$1,-99)</f>
        <v>-13.056717968837951</v>
      </c>
      <c r="CE200" s="8">
        <f>MAX((CE$3*climate!$I310+CE$4*climate!$I310^2+CE$5*climate!$I310^6)*(L200/L$66)^$BW$1,-99)</f>
        <v>-11.808106840927586</v>
      </c>
      <c r="CF200" s="8">
        <f>MAX((CF$3*climate!$I310+CF$4*climate!$I310^2+CF$5*climate!$I310^6)*(M200/M$66)^$BW$1,-99)</f>
        <v>-14.685447053310252</v>
      </c>
      <c r="CG200" s="8">
        <f>MAX((CG$3*climate!$M310+CG$4*climate!$M310^2+CG$5*climate!$M310^6)*(K200/K$66)^$BW$1,-99)</f>
        <v>-13.056742308726408</v>
      </c>
      <c r="CH200" s="8">
        <f>MAX((CH$3*climate!$M310+CH$4*climate!$M310^2+CH$5*climate!$M310^6)*(L200/L$66)^$BW$1,-99)</f>
        <v>-11.808126189786345</v>
      </c>
      <c r="CI200" s="8">
        <f>MAX((CI$3*climate!$M310+CI$4*climate!$M310^2+CI$5*climate!$M310^6)*(M200/M$66)^$BW$1,-99)</f>
        <v>-14.685469343548599</v>
      </c>
      <c r="CJ200" s="8">
        <f t="shared" si="312"/>
        <v>1.9515168398833421E-3</v>
      </c>
      <c r="CK200" s="8">
        <f t="shared" si="313"/>
        <v>3.7169283782150884E-5</v>
      </c>
      <c r="CL200" s="8">
        <f t="shared" si="314"/>
        <v>5.5269317154024494E-6</v>
      </c>
    </row>
    <row r="201" spans="1:90">
      <c r="A201">
        <f t="shared" si="253"/>
        <v>2155</v>
      </c>
      <c r="B201" s="4">
        <f t="shared" si="271"/>
        <v>1286.3946329026403</v>
      </c>
      <c r="C201" s="4">
        <f t="shared" si="272"/>
        <v>3571.829047020889</v>
      </c>
      <c r="D201" s="4">
        <f t="shared" si="273"/>
        <v>6806.3522658916663</v>
      </c>
      <c r="E201" s="11">
        <f t="shared" si="254"/>
        <v>5.7424402533860917E-6</v>
      </c>
      <c r="F201" s="11">
        <f t="shared" si="255"/>
        <v>1.1512326755653253E-5</v>
      </c>
      <c r="G201" s="11">
        <f t="shared" si="256"/>
        <v>2.5417251946849235E-5</v>
      </c>
      <c r="H201" s="4">
        <f t="shared" si="274"/>
        <v>205654.19249966694</v>
      </c>
      <c r="I201" s="4">
        <f t="shared" si="275"/>
        <v>183279.63681774618</v>
      </c>
      <c r="J201" s="4">
        <f t="shared" si="276"/>
        <v>37130.082210603614</v>
      </c>
      <c r="K201" s="4">
        <f t="shared" si="244"/>
        <v>159868.66490232915</v>
      </c>
      <c r="L201" s="4">
        <f t="shared" si="245"/>
        <v>51312.544470909641</v>
      </c>
      <c r="M201" s="4">
        <f t="shared" si="246"/>
        <v>5455.2101860304447</v>
      </c>
      <c r="N201" s="11">
        <f t="shared" si="257"/>
        <v>3.9727559261548695E-3</v>
      </c>
      <c r="O201" s="11">
        <f t="shared" si="258"/>
        <v>7.5060269944828839E-3</v>
      </c>
      <c r="P201" s="11">
        <f t="shared" si="259"/>
        <v>5.2166139827083402E-3</v>
      </c>
      <c r="Q201" s="4">
        <f t="shared" si="260"/>
        <v>4537.2626579492644</v>
      </c>
      <c r="R201" s="4">
        <f t="shared" si="261"/>
        <v>15282.147158551608</v>
      </c>
      <c r="S201" s="4">
        <f t="shared" si="262"/>
        <v>3732.8646646220404</v>
      </c>
      <c r="T201" s="4">
        <f t="shared" si="277"/>
        <v>22.062582837724605</v>
      </c>
      <c r="U201" s="4">
        <f t="shared" si="278"/>
        <v>83.381587959759116</v>
      </c>
      <c r="V201" s="4">
        <f t="shared" si="279"/>
        <v>100.53478049009028</v>
      </c>
      <c r="W201" s="11">
        <f t="shared" si="263"/>
        <v>-1.219247815263802E-2</v>
      </c>
      <c r="X201" s="11">
        <f t="shared" si="264"/>
        <v>-1.3228699347321071E-2</v>
      </c>
      <c r="Y201" s="11">
        <f t="shared" si="265"/>
        <v>-1.2203590333800474E-2</v>
      </c>
      <c r="Z201" s="4">
        <f t="shared" si="291"/>
        <v>5752.3793628126623</v>
      </c>
      <c r="AA201" s="4">
        <f t="shared" si="280"/>
        <v>42427.364000109665</v>
      </c>
      <c r="AB201" s="4">
        <f t="shared" si="281"/>
        <v>6852.0527598663411</v>
      </c>
      <c r="AC201" s="12">
        <f t="shared" si="282"/>
        <v>1.6083032682562195</v>
      </c>
      <c r="AD201" s="12">
        <f t="shared" si="283"/>
        <v>4.1482532234802632</v>
      </c>
      <c r="AE201" s="12">
        <f t="shared" si="284"/>
        <v>1.8685541566698081</v>
      </c>
      <c r="AF201" s="11">
        <f t="shared" si="266"/>
        <v>-2.9039671966837322E-3</v>
      </c>
      <c r="AG201" s="11">
        <f t="shared" si="267"/>
        <v>2.0567434751257441E-3</v>
      </c>
      <c r="AH201" s="11">
        <f t="shared" si="268"/>
        <v>8.257041531207765E-4</v>
      </c>
      <c r="AI201" s="1">
        <f t="shared" si="247"/>
        <v>393642.14534986566</v>
      </c>
      <c r="AJ201" s="1">
        <f t="shared" si="248"/>
        <v>338588.16910241131</v>
      </c>
      <c r="AK201" s="1">
        <f t="shared" si="249"/>
        <v>70183.102459564252</v>
      </c>
      <c r="AL201" s="17">
        <f t="shared" si="285"/>
        <v>54.598263383650533</v>
      </c>
      <c r="AM201" s="17">
        <f t="shared" si="285"/>
        <v>22.07763269401358</v>
      </c>
      <c r="AN201" s="17">
        <f t="shared" si="285"/>
        <v>3.6496108641421103</v>
      </c>
      <c r="AO201" s="7">
        <f t="shared" si="269"/>
        <v>4.255956466413773E-3</v>
      </c>
      <c r="AP201" s="7">
        <f t="shared" si="269"/>
        <v>6.5538531379244419E-3</v>
      </c>
      <c r="AQ201" s="7">
        <f t="shared" si="269"/>
        <v>4.7439416305588948E-3</v>
      </c>
      <c r="AR201" s="1">
        <f t="shared" si="286"/>
        <v>205654.19249966694</v>
      </c>
      <c r="AS201" s="1">
        <f t="shared" si="287"/>
        <v>183279.63681774618</v>
      </c>
      <c r="AT201" s="1">
        <f t="shared" si="288"/>
        <v>37130.082210603614</v>
      </c>
      <c r="AU201" s="1">
        <f t="shared" si="250"/>
        <v>41130.838499933394</v>
      </c>
      <c r="AV201" s="1">
        <f t="shared" si="251"/>
        <v>36655.927363549235</v>
      </c>
      <c r="AW201" s="1">
        <f t="shared" si="252"/>
        <v>7426.0164421207228</v>
      </c>
      <c r="AX201" s="1">
        <f t="shared" si="300"/>
        <v>127894.93192186333</v>
      </c>
      <c r="AY201" s="1">
        <f t="shared" si="301"/>
        <v>41050.035576727714</v>
      </c>
      <c r="AZ201" s="1">
        <f t="shared" si="302"/>
        <v>4364.1681488243557</v>
      </c>
      <c r="BA201" s="1">
        <f t="shared" si="303"/>
        <v>11.758964361464109</v>
      </c>
      <c r="BB201" s="1">
        <f t="shared" si="304"/>
        <v>10.622546981548352</v>
      </c>
      <c r="BC201" s="1">
        <f t="shared" si="305"/>
        <v>8.3811828771053385</v>
      </c>
      <c r="BD201" s="1">
        <f t="shared" si="306"/>
        <v>2036.1825219757245</v>
      </c>
      <c r="BE201">
        <f t="shared" si="292"/>
        <v>0.21822387218499145</v>
      </c>
      <c r="BF201">
        <f t="shared" si="293"/>
        <v>0.3346263841173937</v>
      </c>
      <c r="BG201">
        <f t="shared" si="294"/>
        <v>2.453676962688749E-2</v>
      </c>
      <c r="BH201">
        <f t="shared" si="307"/>
        <v>0.28384952413702447</v>
      </c>
      <c r="BI201">
        <f t="shared" si="308"/>
        <v>4.7621658391411486E-3</v>
      </c>
      <c r="BJ201">
        <f t="shared" si="308"/>
        <v>1.1197481694748152E-2</v>
      </c>
      <c r="BK201">
        <f t="shared" si="308"/>
        <v>6.0205306372294847E-5</v>
      </c>
      <c r="BL201">
        <f t="shared" si="297"/>
        <v>979.3593701980717</v>
      </c>
      <c r="BM201">
        <f t="shared" si="298"/>
        <v>2052.2703782868025</v>
      </c>
      <c r="BN201">
        <f t="shared" si="299"/>
        <v>2.2354279751178852</v>
      </c>
      <c r="BO201">
        <f t="shared" si="270"/>
        <v>753.35196343309599</v>
      </c>
      <c r="BP201">
        <f t="shared" si="289"/>
        <v>289.10682337235482</v>
      </c>
      <c r="BQ201">
        <f t="shared" si="290"/>
        <v>26.592097444583768</v>
      </c>
      <c r="BR201" s="7">
        <f t="shared" si="315"/>
        <v>5.6082127061223286E-3</v>
      </c>
      <c r="BS201" s="7">
        <f t="shared" si="295"/>
        <v>1.8491607423586891E-2</v>
      </c>
      <c r="BT201" s="7">
        <f t="shared" si="296"/>
        <v>2.7345783454323504E-3</v>
      </c>
      <c r="BU201" s="8">
        <f>MAX((BU$3*climate!$I311+BU$4*climate!$I311^2+BU$5*climate!$I311^6)*(K201/K$66)^$BW$1,-99)</f>
        <v>-6.4291433703777132</v>
      </c>
      <c r="BV201" s="8">
        <f>MAX((BV$3*climate!$I311+BV$4*climate!$I311^2+BV$5*climate!$I311^6)*(L201/L$66)^$BW$1,-99)</f>
        <v>-5.4245201089607811</v>
      </c>
      <c r="BW201" s="8">
        <f>MAX((BW$3*climate!$I311+BW$4*climate!$I311^2+BW$5*climate!$I311^6)*(M201/M$66)^$BW$1,-99)</f>
        <v>-6.323985187253979</v>
      </c>
      <c r="BX201" s="8">
        <f>MAX((BX$3*climate!$M311+BX$4*climate!$M311^2+BX$5*climate!$M311^6)*(K201/K$66)^$BW$1,-99)</f>
        <v>-6.4291501321832776</v>
      </c>
      <c r="BY201" s="8">
        <f>MAX((BY$3*climate!$M311+BY$4*climate!$M311^2+BY$5*climate!$M311^6)*(L201/L$66)^$BW$1,-99)</f>
        <v>-5.424524544611792</v>
      </c>
      <c r="BZ201" s="8">
        <f>MAX((BZ$3*climate!$M311+BZ$4*climate!$M311^2+BZ$5*climate!$M311^6)*(M201/M$66)^$BW$1,-99)</f>
        <v>-6.3239894209913601</v>
      </c>
      <c r="CA201" s="8">
        <f t="shared" si="309"/>
        <v>1.5477926801971728E-2</v>
      </c>
      <c r="CB201" s="8">
        <f t="shared" si="310"/>
        <v>2.862117461530749E-4</v>
      </c>
      <c r="CC201" s="8">
        <f t="shared" si="311"/>
        <v>4.232560346485888E-5</v>
      </c>
      <c r="CD201" s="8">
        <f>MAX((CD$3*climate!$I311+CD$4*climate!$I311^2+CD$5*climate!$I311^6)*(K201/K$66)^$BW$1,-99)</f>
        <v>-13.466749626613675</v>
      </c>
      <c r="CE201" s="8">
        <f>MAX((CE$3*climate!$I311+CE$4*climate!$I311^2+CE$5*climate!$I311^6)*(L201/L$66)^$BW$1,-99)</f>
        <v>-12.121837609233822</v>
      </c>
      <c r="CF201" s="8">
        <f>MAX((CF$3*climate!$I311+CF$4*climate!$I311^2+CF$5*climate!$I311^6)*(M201/M$66)^$BW$1,-99)</f>
        <v>-15.053290690303287</v>
      </c>
      <c r="CG201" s="8">
        <f>MAX((CG$3*climate!$M311+CG$4*climate!$M311^2+CG$5*climate!$M311^6)*(K201/K$66)^$BW$1,-99)</f>
        <v>-13.466774359463319</v>
      </c>
      <c r="CH201" s="8">
        <f>MAX((CH$3*climate!$M311+CH$4*climate!$M311^2+CH$5*climate!$M311^6)*(L201/L$66)^$BW$1,-99)</f>
        <v>-12.121857235233088</v>
      </c>
      <c r="CI201" s="8">
        <f>MAX((CI$3*climate!$M311+CI$4*climate!$M311^2+CI$5*climate!$M311^6)*(M201/M$66)^$BW$1,-99)</f>
        <v>-15.053313299046165</v>
      </c>
      <c r="CJ201" s="8">
        <f t="shared" si="312"/>
        <v>1.9661481251411306E-3</v>
      </c>
      <c r="CK201" s="8">
        <f t="shared" si="313"/>
        <v>3.6357239266731181E-5</v>
      </c>
      <c r="CL201" s="8">
        <f t="shared" si="314"/>
        <v>5.3765860869233507E-6</v>
      </c>
    </row>
    <row r="202" spans="1:90">
      <c r="A202">
        <f t="shared" si="253"/>
        <v>2156</v>
      </c>
      <c r="B202" s="4">
        <f t="shared" si="271"/>
        <v>1286.4016505947459</v>
      </c>
      <c r="C202" s="4">
        <f t="shared" si="272"/>
        <v>3571.8681110808388</v>
      </c>
      <c r="D202" s="4">
        <f t="shared" si="273"/>
        <v>6806.5166147235286</v>
      </c>
      <c r="E202" s="11">
        <f t="shared" si="254"/>
        <v>5.4553182407167866E-6</v>
      </c>
      <c r="F202" s="11">
        <f t="shared" si="255"/>
        <v>1.093671041787059E-5</v>
      </c>
      <c r="G202" s="11">
        <f t="shared" si="256"/>
        <v>2.4146389349506773E-5</v>
      </c>
      <c r="H202" s="4">
        <f t="shared" si="274"/>
        <v>206461.96073539279</v>
      </c>
      <c r="I202" s="4">
        <f t="shared" si="275"/>
        <v>184642.84051415438</v>
      </c>
      <c r="J202" s="4">
        <f t="shared" si="276"/>
        <v>37322.56674132726</v>
      </c>
      <c r="K202" s="4">
        <f t="shared" si="244"/>
        <v>160495.72125466305</v>
      </c>
      <c r="L202" s="4">
        <f t="shared" si="245"/>
        <v>51693.633351507451</v>
      </c>
      <c r="M202" s="4">
        <f t="shared" si="246"/>
        <v>5483.3579132963378</v>
      </c>
      <c r="N202" s="11">
        <f t="shared" si="257"/>
        <v>3.9223218178308095E-3</v>
      </c>
      <c r="O202" s="11">
        <f t="shared" si="258"/>
        <v>7.4268170586211379E-3</v>
      </c>
      <c r="P202" s="11">
        <f t="shared" si="259"/>
        <v>5.1597878552824827E-3</v>
      </c>
      <c r="Q202" s="4">
        <f t="shared" si="260"/>
        <v>4499.5463480499793</v>
      </c>
      <c r="R202" s="4">
        <f t="shared" si="261"/>
        <v>15192.146662812445</v>
      </c>
      <c r="S202" s="4">
        <f t="shared" si="262"/>
        <v>3706.4255470910261</v>
      </c>
      <c r="T202" s="4">
        <f t="shared" si="277"/>
        <v>21.79358527848488</v>
      </c>
      <c r="U202" s="4">
        <f t="shared" si="278"/>
        <v>82.278558001537263</v>
      </c>
      <c r="V202" s="4">
        <f t="shared" si="279"/>
        <v>99.30789521469066</v>
      </c>
      <c r="W202" s="11">
        <f t="shared" si="263"/>
        <v>-1.219247815263802E-2</v>
      </c>
      <c r="X202" s="11">
        <f t="shared" si="264"/>
        <v>-1.3228699347321071E-2</v>
      </c>
      <c r="Y202" s="11">
        <f t="shared" si="265"/>
        <v>-1.2203590333800474E-2</v>
      </c>
      <c r="Z202" s="4">
        <f t="shared" si="291"/>
        <v>5688.2838308291521</v>
      </c>
      <c r="AA202" s="4">
        <f t="shared" si="280"/>
        <v>42267.594032244902</v>
      </c>
      <c r="AB202" s="4">
        <f t="shared" si="281"/>
        <v>6809.5323706145891</v>
      </c>
      <c r="AC202" s="12">
        <f t="shared" si="282"/>
        <v>1.6036328083228841</v>
      </c>
      <c r="AD202" s="12">
        <f t="shared" si="283"/>
        <v>4.1567851162308251</v>
      </c>
      <c r="AE202" s="12">
        <f t="shared" si="284"/>
        <v>1.8700970295973014</v>
      </c>
      <c r="AF202" s="11">
        <f t="shared" si="266"/>
        <v>-2.9039671966837322E-3</v>
      </c>
      <c r="AG202" s="11">
        <f t="shared" si="267"/>
        <v>2.0567434751257441E-3</v>
      </c>
      <c r="AH202" s="11">
        <f t="shared" si="268"/>
        <v>8.257041531207765E-4</v>
      </c>
      <c r="AI202" s="1">
        <f t="shared" si="247"/>
        <v>395408.7693148125</v>
      </c>
      <c r="AJ202" s="1">
        <f t="shared" si="248"/>
        <v>341385.2795557194</v>
      </c>
      <c r="AK202" s="1">
        <f t="shared" si="249"/>
        <v>70590.808655728557</v>
      </c>
      <c r="AL202" s="17">
        <f t="shared" si="285"/>
        <v>54.828307537432124</v>
      </c>
      <c r="AM202" s="17">
        <f t="shared" si="285"/>
        <v>22.220879320700085</v>
      </c>
      <c r="AN202" s="17">
        <f t="shared" si="285"/>
        <v>3.6667512696467166</v>
      </c>
      <c r="AO202" s="7">
        <f t="shared" ref="AO202:AQ217" si="316">AO$5*AO201</f>
        <v>4.2133969017496354E-3</v>
      </c>
      <c r="AP202" s="7">
        <f t="shared" si="316"/>
        <v>6.4883146065451971E-3</v>
      </c>
      <c r="AQ202" s="7">
        <f t="shared" si="316"/>
        <v>4.696502214253306E-3</v>
      </c>
      <c r="AR202" s="1">
        <f t="shared" si="286"/>
        <v>206461.96073539279</v>
      </c>
      <c r="AS202" s="1">
        <f t="shared" si="287"/>
        <v>184642.84051415438</v>
      </c>
      <c r="AT202" s="1">
        <f t="shared" si="288"/>
        <v>37322.56674132726</v>
      </c>
      <c r="AU202" s="1">
        <f t="shared" si="250"/>
        <v>41292.392147078557</v>
      </c>
      <c r="AV202" s="1">
        <f t="shared" si="251"/>
        <v>36928.568102830875</v>
      </c>
      <c r="AW202" s="1">
        <f t="shared" si="252"/>
        <v>7464.5133482654528</v>
      </c>
      <c r="AX202" s="1">
        <f t="shared" si="300"/>
        <v>128396.57700373045</v>
      </c>
      <c r="AY202" s="1">
        <f t="shared" si="301"/>
        <v>41354.906681205961</v>
      </c>
      <c r="AZ202" s="1">
        <f t="shared" si="302"/>
        <v>4386.6863306370697</v>
      </c>
      <c r="BA202" s="1">
        <f t="shared" si="303"/>
        <v>11.762879011033194</v>
      </c>
      <c r="BB202" s="1">
        <f t="shared" si="304"/>
        <v>10.62994635559356</v>
      </c>
      <c r="BC202" s="1">
        <f t="shared" si="305"/>
        <v>8.3863293988691758</v>
      </c>
      <c r="BD202" s="1">
        <f t="shared" si="306"/>
        <v>1978.1036863563863</v>
      </c>
      <c r="BE202">
        <f t="shared" si="292"/>
        <v>0.21822387218499145</v>
      </c>
      <c r="BF202">
        <f t="shared" si="293"/>
        <v>0.3346263841173937</v>
      </c>
      <c r="BG202">
        <f t="shared" si="294"/>
        <v>2.453676962688749E-2</v>
      </c>
      <c r="BH202">
        <f t="shared" si="307"/>
        <v>0.28397952906195112</v>
      </c>
      <c r="BI202">
        <f t="shared" si="308"/>
        <v>4.7621658391411486E-3</v>
      </c>
      <c r="BJ202">
        <f t="shared" si="308"/>
        <v>1.1197481694748152E-2</v>
      </c>
      <c r="BK202">
        <f t="shared" si="308"/>
        <v>6.0205306372294847E-5</v>
      </c>
      <c r="BL202">
        <f t="shared" si="297"/>
        <v>983.20609649618871</v>
      </c>
      <c r="BM202">
        <f t="shared" si="298"/>
        <v>2067.5348267235458</v>
      </c>
      <c r="BN202">
        <f t="shared" si="299"/>
        <v>2.24701656526203</v>
      </c>
      <c r="BO202">
        <f t="shared" si="270"/>
        <v>757.57692148660374</v>
      </c>
      <c r="BP202">
        <f t="shared" si="289"/>
        <v>292.3580936605041</v>
      </c>
      <c r="BQ202">
        <f t="shared" si="290"/>
        <v>26.896860817284796</v>
      </c>
      <c r="BR202" s="7">
        <f t="shared" si="315"/>
        <v>5.5471876376045337E-3</v>
      </c>
      <c r="BS202" s="7">
        <f t="shared" si="295"/>
        <v>1.7953016916103778E-2</v>
      </c>
      <c r="BT202" s="7">
        <f t="shared" si="296"/>
        <v>2.6405529734905161E-3</v>
      </c>
      <c r="BU202" s="8">
        <f>MAX((BU$3*climate!$I312+BU$4*climate!$I312^2+BU$5*climate!$I312^6)*(K202/K$66)^$BW$1,-99)</f>
        <v>-6.5389594479118651</v>
      </c>
      <c r="BV202" s="8">
        <f>MAX((BV$3*climate!$I312+BV$4*climate!$I312^2+BV$5*climate!$I312^6)*(L202/L$66)^$BW$1,-99)</f>
        <v>-5.4905707216387913</v>
      </c>
      <c r="BW202" s="8">
        <f>MAX((BW$3*climate!$I312+BW$4*climate!$I312^2+BW$5*climate!$I312^6)*(M202/M$66)^$BW$1,-99)</f>
        <v>-6.38848749809969</v>
      </c>
      <c r="BX202" s="8">
        <f>MAX((BX$3*climate!$M312+BX$4*climate!$M312^2+BX$5*climate!$M312^6)*(K202/K$66)^$BW$1,-99)</f>
        <v>-6.5389662069306311</v>
      </c>
      <c r="BY202" s="8">
        <f>MAX((BY$3*climate!$M312+BY$4*climate!$M312^2+BY$5*climate!$M312^6)*(L202/L$66)^$BW$1,-99)</f>
        <v>-5.4905751491545436</v>
      </c>
      <c r="BZ202" s="8">
        <f>MAX((BZ$3*climate!$M312+BZ$4*climate!$M312^2+BZ$5*climate!$M312^6)*(M202/M$66)^$BW$1,-99)</f>
        <v>-6.3884917241284516</v>
      </c>
      <c r="CA202" s="8">
        <f t="shared" si="309"/>
        <v>1.5532065075836633E-2</v>
      </c>
      <c r="CB202" s="8">
        <f t="shared" si="310"/>
        <v>2.7884742704851979E-4</v>
      </c>
      <c r="CC202" s="8">
        <f t="shared" si="311"/>
        <v>4.1013240620448617E-5</v>
      </c>
      <c r="CD202" s="8">
        <f>MAX((CD$3*climate!$I312+CD$4*climate!$I312^2+CD$5*climate!$I312^6)*(K202/K$66)^$BW$1,-99)</f>
        <v>-13.881709420695042</v>
      </c>
      <c r="CE202" s="8">
        <f>MAX((CE$3*climate!$I312+CE$4*climate!$I312^2+CE$5*climate!$I312^6)*(L202/L$66)^$BW$1,-99)</f>
        <v>-12.438719235181495</v>
      </c>
      <c r="CF202" s="8">
        <f>MAX((CF$3*climate!$I312+CF$4*climate!$I312^2+CF$5*climate!$I312^6)*(M202/M$66)^$BW$1,-99)</f>
        <v>-15.424888921418914</v>
      </c>
      <c r="CG202" s="8">
        <f>MAX((CG$3*climate!$M312+CG$4*climate!$M312^2+CG$5*climate!$M312^6)*(K202/K$66)^$BW$1,-99)</f>
        <v>-13.881734545630252</v>
      </c>
      <c r="CH202" s="8">
        <f>MAX((CH$3*climate!$M312+CH$4*climate!$M312^2+CH$5*climate!$M312^6)*(L202/L$66)^$BW$1,-99)</f>
        <v>-12.438739137306914</v>
      </c>
      <c r="CI202" s="8">
        <f>MAX((CI$3*climate!$M312+CI$4*climate!$M312^2+CI$5*climate!$M312^6)*(M202/M$66)^$BW$1,-99)</f>
        <v>-15.424911847779669</v>
      </c>
      <c r="CJ202" s="8">
        <f t="shared" si="312"/>
        <v>1.9802565967087164E-3</v>
      </c>
      <c r="CK202" s="8">
        <f t="shared" si="313"/>
        <v>3.5551580178937681E-5</v>
      </c>
      <c r="CL202" s="8">
        <f t="shared" si="314"/>
        <v>5.2289724447134108E-6</v>
      </c>
    </row>
    <row r="203" spans="1:90">
      <c r="A203">
        <f t="shared" si="253"/>
        <v>2157</v>
      </c>
      <c r="B203" s="4">
        <f t="shared" si="271"/>
        <v>1286.4083174386158</v>
      </c>
      <c r="C203" s="4">
        <f t="shared" si="272"/>
        <v>3571.9052223436611</v>
      </c>
      <c r="D203" s="4">
        <f t="shared" si="273"/>
        <v>6806.6727498838072</v>
      </c>
      <c r="E203" s="11">
        <f t="shared" si="254"/>
        <v>5.1825523286809467E-6</v>
      </c>
      <c r="F203" s="11">
        <f t="shared" si="255"/>
        <v>1.038987489697706E-5</v>
      </c>
      <c r="G203" s="11">
        <f t="shared" si="256"/>
        <v>2.2939069882031434E-5</v>
      </c>
      <c r="H203" s="4">
        <f t="shared" si="274"/>
        <v>207262.59730774272</v>
      </c>
      <c r="I203" s="4">
        <f t="shared" si="275"/>
        <v>186001.63376800131</v>
      </c>
      <c r="J203" s="4">
        <f t="shared" si="276"/>
        <v>37513.910489482842</v>
      </c>
      <c r="K203" s="4">
        <f t="shared" si="244"/>
        <v>161117.27085255945</v>
      </c>
      <c r="L203" s="4">
        <f t="shared" si="245"/>
        <v>52073.507607225554</v>
      </c>
      <c r="M203" s="4">
        <f t="shared" si="246"/>
        <v>5511.3433343953866</v>
      </c>
      <c r="N203" s="11">
        <f t="shared" si="257"/>
        <v>3.8726864058273858E-3</v>
      </c>
      <c r="O203" s="11">
        <f t="shared" si="258"/>
        <v>7.3485694676369562E-3</v>
      </c>
      <c r="P203" s="11">
        <f t="shared" si="259"/>
        <v>5.103701334393751E-3</v>
      </c>
      <c r="Q203" s="4">
        <f t="shared" si="260"/>
        <v>4461.9217255226667</v>
      </c>
      <c r="R203" s="4">
        <f t="shared" si="261"/>
        <v>15101.494909090288</v>
      </c>
      <c r="S203" s="4">
        <f t="shared" si="262"/>
        <v>3679.9639010524102</v>
      </c>
      <c r="T203" s="4">
        <f t="shared" si="277"/>
        <v>21.527867466109299</v>
      </c>
      <c r="U203" s="4">
        <f t="shared" si="278"/>
        <v>81.190119695003801</v>
      </c>
      <c r="V203" s="4">
        <f t="shared" si="279"/>
        <v>98.095982344578587</v>
      </c>
      <c r="W203" s="11">
        <f t="shared" si="263"/>
        <v>-1.219247815263802E-2</v>
      </c>
      <c r="X203" s="11">
        <f t="shared" si="264"/>
        <v>-1.3228699347321071E-2</v>
      </c>
      <c r="Y203" s="11">
        <f t="shared" si="265"/>
        <v>-1.2203590333800474E-2</v>
      </c>
      <c r="Z203" s="4">
        <f t="shared" si="291"/>
        <v>5624.618300029907</v>
      </c>
      <c r="AA203" s="4">
        <f t="shared" si="280"/>
        <v>42105.090922143601</v>
      </c>
      <c r="AB203" s="4">
        <f t="shared" si="281"/>
        <v>6766.8846795165509</v>
      </c>
      <c r="AC203" s="12">
        <f t="shared" si="282"/>
        <v>1.5989759112519886</v>
      </c>
      <c r="AD203" s="12">
        <f t="shared" si="283"/>
        <v>4.1653345568961324</v>
      </c>
      <c r="AE203" s="12">
        <f t="shared" si="284"/>
        <v>1.8716411764813787</v>
      </c>
      <c r="AF203" s="11">
        <f t="shared" si="266"/>
        <v>-2.9039671966837322E-3</v>
      </c>
      <c r="AG203" s="11">
        <f t="shared" si="267"/>
        <v>2.0567434751257441E-3</v>
      </c>
      <c r="AH203" s="11">
        <f t="shared" si="268"/>
        <v>8.257041531207765E-4</v>
      </c>
      <c r="AI203" s="1">
        <f t="shared" si="247"/>
        <v>397160.28453040984</v>
      </c>
      <c r="AJ203" s="1">
        <f t="shared" si="248"/>
        <v>344175.31970297836</v>
      </c>
      <c r="AK203" s="1">
        <f t="shared" si="249"/>
        <v>70996.241138421159</v>
      </c>
      <c r="AL203" s="17">
        <f t="shared" si="285"/>
        <v>55.057010824327456</v>
      </c>
      <c r="AM203" s="17">
        <f t="shared" si="285"/>
        <v>22.363613616008191</v>
      </c>
      <c r="AN203" s="17">
        <f t="shared" si="285"/>
        <v>3.683799966049158</v>
      </c>
      <c r="AO203" s="7">
        <f t="shared" si="316"/>
        <v>4.1712629327321392E-3</v>
      </c>
      <c r="AP203" s="7">
        <f t="shared" si="316"/>
        <v>6.4234314604797449E-3</v>
      </c>
      <c r="AQ203" s="7">
        <f t="shared" si="316"/>
        <v>4.6495371921107731E-3</v>
      </c>
      <c r="AR203" s="1">
        <f t="shared" si="286"/>
        <v>207262.59730774272</v>
      </c>
      <c r="AS203" s="1">
        <f t="shared" si="287"/>
        <v>186001.63376800131</v>
      </c>
      <c r="AT203" s="1">
        <f t="shared" si="288"/>
        <v>37513.910489482842</v>
      </c>
      <c r="AU203" s="1">
        <f t="shared" si="250"/>
        <v>41452.519461548545</v>
      </c>
      <c r="AV203" s="1">
        <f t="shared" si="251"/>
        <v>37200.32675360026</v>
      </c>
      <c r="AW203" s="1">
        <f t="shared" si="252"/>
        <v>7502.7820978965683</v>
      </c>
      <c r="AX203" s="1">
        <f t="shared" si="300"/>
        <v>128893.81668204755</v>
      </c>
      <c r="AY203" s="1">
        <f t="shared" si="301"/>
        <v>41658.806085780438</v>
      </c>
      <c r="AZ203" s="1">
        <f t="shared" si="302"/>
        <v>4409.07466751631</v>
      </c>
      <c r="BA203" s="1">
        <f t="shared" si="303"/>
        <v>11.766744217893425</v>
      </c>
      <c r="BB203" s="1">
        <f t="shared" si="304"/>
        <v>10.637268055877666</v>
      </c>
      <c r="BC203" s="1">
        <f t="shared" si="305"/>
        <v>8.3914201204643248</v>
      </c>
      <c r="BD203" s="1">
        <f t="shared" si="306"/>
        <v>1921.666556744864</v>
      </c>
      <c r="BE203">
        <f t="shared" si="292"/>
        <v>0.21822387218499145</v>
      </c>
      <c r="BF203">
        <f t="shared" si="293"/>
        <v>0.3346263841173937</v>
      </c>
      <c r="BG203">
        <f t="shared" si="294"/>
        <v>2.453676962688749E-2</v>
      </c>
      <c r="BH203">
        <f t="shared" si="307"/>
        <v>0.28410835788397693</v>
      </c>
      <c r="BI203">
        <f t="shared" si="308"/>
        <v>4.7621658391411486E-3</v>
      </c>
      <c r="BJ203">
        <f t="shared" si="308"/>
        <v>1.1197481694748152E-2</v>
      </c>
      <c r="BK203">
        <f t="shared" si="308"/>
        <v>6.0205306372294847E-5</v>
      </c>
      <c r="BL203">
        <f t="shared" si="297"/>
        <v>987.01886063060056</v>
      </c>
      <c r="BM203">
        <f t="shared" si="298"/>
        <v>2082.7498893104444</v>
      </c>
      <c r="BN203">
        <f t="shared" si="299"/>
        <v>2.2585364742421596</v>
      </c>
      <c r="BO203">
        <f t="shared" si="270"/>
        <v>761.77934282000876</v>
      </c>
      <c r="BP203">
        <f t="shared" si="289"/>
        <v>295.64621657178583</v>
      </c>
      <c r="BQ203">
        <f t="shared" si="290"/>
        <v>27.205138644386654</v>
      </c>
      <c r="BR203" s="7">
        <f t="shared" si="315"/>
        <v>5.4869827419674611E-3</v>
      </c>
      <c r="BS203" s="7">
        <f t="shared" si="295"/>
        <v>1.7430113510780366E-2</v>
      </c>
      <c r="BT203" s="7">
        <f t="shared" si="296"/>
        <v>2.5499108152805799E-3</v>
      </c>
      <c r="BU203" s="8">
        <f>MAX((BU$3*climate!$I313+BU$4*climate!$I313^2+BU$5*climate!$I313^6)*(K203/K$66)^$BW$1,-99)</f>
        <v>-6.6482511468023615</v>
      </c>
      <c r="BV203" s="8">
        <f>MAX((BV$3*climate!$I313+BV$4*climate!$I313^2+BV$5*climate!$I313^6)*(L203/L$66)^$BW$1,-99)</f>
        <v>-5.5561728055744037</v>
      </c>
      <c r="BW203" s="8">
        <f>MAX((BW$3*climate!$I313+BW$4*climate!$I313^2+BW$5*climate!$I313^6)*(M203/M$66)^$BW$1,-99)</f>
        <v>-6.4525835600224619</v>
      </c>
      <c r="BX203" s="8">
        <f>MAX((BX$3*climate!$M313+BX$4*climate!$M313^2+BX$5*climate!$M313^6)*(K203/K$66)^$BW$1,-99)</f>
        <v>-6.648257902737277</v>
      </c>
      <c r="BY203" s="8">
        <f>MAX((BY$3*climate!$M313+BY$4*climate!$M313^2+BY$5*climate!$M313^6)*(L203/L$66)^$BW$1,-99)</f>
        <v>-5.5561772248586783</v>
      </c>
      <c r="BZ203" s="8">
        <f>MAX((BZ$3*climate!$M313+BZ$4*climate!$M313^2+BZ$5*climate!$M313^6)*(M203/M$66)^$BW$1,-99)</f>
        <v>-6.4525877782751175</v>
      </c>
      <c r="CA203" s="8">
        <f t="shared" si="309"/>
        <v>1.5584957703741917E-2</v>
      </c>
      <c r="CB203" s="8">
        <f t="shared" si="310"/>
        <v>2.7164758183693255E-4</v>
      </c>
      <c r="CC203" s="8">
        <f t="shared" si="311"/>
        <v>3.9740252204461907E-5</v>
      </c>
      <c r="CD203" s="8">
        <f>MAX((CD$3*climate!$I313+CD$4*climate!$I313^2+CD$5*climate!$I313^6)*(K203/K$66)^$BW$1,-99)</f>
        <v>-14.301484224997662</v>
      </c>
      <c r="CE203" s="8">
        <f>MAX((CE$3*climate!$I313+CE$4*climate!$I313^2+CE$5*climate!$I313^6)*(L203/L$66)^$BW$1,-99)</f>
        <v>-12.758662622838752</v>
      </c>
      <c r="CF203" s="8">
        <f>MAX((CF$3*climate!$I313+CF$4*climate!$I313^2+CF$5*climate!$I313^6)*(M203/M$66)^$BW$1,-99)</f>
        <v>-15.800142582473304</v>
      </c>
      <c r="CG203" s="8">
        <f>MAX((CG$3*climate!$M313+CG$4*climate!$M313^2+CG$5*climate!$M313^6)*(K203/K$66)^$BW$1,-99)</f>
        <v>-14.301509741045605</v>
      </c>
      <c r="CH203" s="8">
        <f>MAX((CH$3*climate!$M313+CH$4*climate!$M313^2+CH$5*climate!$M313^6)*(L203/L$66)^$BW$1,-99)</f>
        <v>-12.758682800010821</v>
      </c>
      <c r="CI203" s="8">
        <f>MAX((CI$3*climate!$M313+CI$4*climate!$M313^2+CI$5*climate!$M313^6)*(M203/M$66)^$BW$1,-99)</f>
        <v>-15.8001658254875</v>
      </c>
      <c r="CJ203" s="8">
        <f t="shared" si="312"/>
        <v>1.9938406185915701E-3</v>
      </c>
      <c r="CK203" s="8">
        <f t="shared" si="313"/>
        <v>3.4752868304455608E-5</v>
      </c>
      <c r="CL203" s="8">
        <f t="shared" si="314"/>
        <v>5.0841157572923666E-6</v>
      </c>
    </row>
    <row r="204" spans="1:90">
      <c r="A204">
        <f t="shared" si="253"/>
        <v>2158</v>
      </c>
      <c r="B204" s="4">
        <f t="shared" si="271"/>
        <v>1286.4146509731158</v>
      </c>
      <c r="C204" s="4">
        <f t="shared" si="272"/>
        <v>3571.940478409645</v>
      </c>
      <c r="D204" s="4">
        <f t="shared" si="273"/>
        <v>6806.8210816885867</v>
      </c>
      <c r="E204" s="11">
        <f t="shared" si="254"/>
        <v>4.9234247122468991E-6</v>
      </c>
      <c r="F204" s="11">
        <f t="shared" si="255"/>
        <v>9.8703811521282059E-6</v>
      </c>
      <c r="G204" s="11">
        <f t="shared" si="256"/>
        <v>2.1792116387929863E-5</v>
      </c>
      <c r="H204" s="4">
        <f t="shared" si="274"/>
        <v>208056.16054852007</v>
      </c>
      <c r="I204" s="4">
        <f t="shared" si="275"/>
        <v>187355.95153045544</v>
      </c>
      <c r="J204" s="4">
        <f t="shared" si="276"/>
        <v>37704.115271595358</v>
      </c>
      <c r="K204" s="4">
        <f t="shared" si="244"/>
        <v>161733.35742960856</v>
      </c>
      <c r="L204" s="4">
        <f t="shared" si="245"/>
        <v>52452.148254685642</v>
      </c>
      <c r="M204" s="4">
        <f t="shared" si="246"/>
        <v>5539.1664947717409</v>
      </c>
      <c r="N204" s="11">
        <f t="shared" si="257"/>
        <v>3.8238394542624565E-3</v>
      </c>
      <c r="O204" s="11">
        <f t="shared" si="258"/>
        <v>7.2712721853895879E-3</v>
      </c>
      <c r="P204" s="11">
        <f t="shared" si="259"/>
        <v>5.0483446027966838E-3</v>
      </c>
      <c r="Q204" s="4">
        <f t="shared" si="260"/>
        <v>4424.3952737039135</v>
      </c>
      <c r="R204" s="4">
        <f t="shared" si="261"/>
        <v>15010.224403460717</v>
      </c>
      <c r="S204" s="4">
        <f t="shared" si="262"/>
        <v>3653.485755554776</v>
      </c>
      <c r="T204" s="4">
        <f t="shared" si="277"/>
        <v>21.265389412355876</v>
      </c>
      <c r="U204" s="4">
        <f t="shared" si="278"/>
        <v>80.116080011585581</v>
      </c>
      <c r="V204" s="4">
        <f t="shared" si="279"/>
        <v>96.898859162653622</v>
      </c>
      <c r="W204" s="11">
        <f t="shared" si="263"/>
        <v>-1.219247815263802E-2</v>
      </c>
      <c r="X204" s="11">
        <f t="shared" si="264"/>
        <v>-1.3228699347321071E-2</v>
      </c>
      <c r="Y204" s="11">
        <f t="shared" si="265"/>
        <v>-1.2203590333800474E-2</v>
      </c>
      <c r="Z204" s="4">
        <f t="shared" si="291"/>
        <v>5561.3888451739658</v>
      </c>
      <c r="AA204" s="4">
        <f t="shared" si="280"/>
        <v>41939.931881241217</v>
      </c>
      <c r="AB204" s="4">
        <f t="shared" si="281"/>
        <v>6724.1207523697467</v>
      </c>
      <c r="AC204" s="12">
        <f t="shared" si="282"/>
        <v>1.5943325376574253</v>
      </c>
      <c r="AD204" s="12">
        <f t="shared" si="283"/>
        <v>4.173901581567744</v>
      </c>
      <c r="AE204" s="12">
        <f t="shared" si="284"/>
        <v>1.8731865983739513</v>
      </c>
      <c r="AF204" s="11">
        <f t="shared" si="266"/>
        <v>-2.9039671966837322E-3</v>
      </c>
      <c r="AG204" s="11">
        <f t="shared" si="267"/>
        <v>2.0567434751257441E-3</v>
      </c>
      <c r="AH204" s="11">
        <f t="shared" si="268"/>
        <v>8.257041531207765E-4</v>
      </c>
      <c r="AI204" s="1">
        <f t="shared" si="247"/>
        <v>398896.7755389174</v>
      </c>
      <c r="AJ204" s="1">
        <f t="shared" si="248"/>
        <v>346958.11448628083</v>
      </c>
      <c r="AK204" s="1">
        <f t="shared" si="249"/>
        <v>71399.399122475617</v>
      </c>
      <c r="AL204" s="17">
        <f t="shared" si="285"/>
        <v>55.284371520081621</v>
      </c>
      <c r="AM204" s="17">
        <f t="shared" si="285"/>
        <v>22.505828243886562</v>
      </c>
      <c r="AN204" s="17">
        <f t="shared" si="285"/>
        <v>3.7007566513500958</v>
      </c>
      <c r="AO204" s="7">
        <f t="shared" si="316"/>
        <v>4.1295503034048178E-3</v>
      </c>
      <c r="AP204" s="7">
        <f t="shared" si="316"/>
        <v>6.3591971458749471E-3</v>
      </c>
      <c r="AQ204" s="7">
        <f t="shared" si="316"/>
        <v>4.6030418201896649E-3</v>
      </c>
      <c r="AR204" s="1">
        <f t="shared" si="286"/>
        <v>208056.16054852007</v>
      </c>
      <c r="AS204" s="1">
        <f t="shared" si="287"/>
        <v>187355.95153045544</v>
      </c>
      <c r="AT204" s="1">
        <f t="shared" si="288"/>
        <v>37704.115271595358</v>
      </c>
      <c r="AU204" s="1">
        <f t="shared" si="250"/>
        <v>41611.232109704019</v>
      </c>
      <c r="AV204" s="1">
        <f t="shared" si="251"/>
        <v>37471.190306091092</v>
      </c>
      <c r="AW204" s="1">
        <f t="shared" si="252"/>
        <v>7540.8230543190721</v>
      </c>
      <c r="AX204" s="1">
        <f t="shared" si="300"/>
        <v>129386.68594368684</v>
      </c>
      <c r="AY204" s="1">
        <f t="shared" si="301"/>
        <v>41961.718603748508</v>
      </c>
      <c r="AZ204" s="1">
        <f t="shared" si="302"/>
        <v>4431.3331958173922</v>
      </c>
      <c r="BA204" s="1">
        <f t="shared" si="303"/>
        <v>11.770560765057388</v>
      </c>
      <c r="BB204" s="1">
        <f t="shared" si="304"/>
        <v>10.644513019816097</v>
      </c>
      <c r="BC204" s="1">
        <f t="shared" si="305"/>
        <v>8.396455764900784</v>
      </c>
      <c r="BD204" s="1">
        <f t="shared" si="306"/>
        <v>1866.8254154245537</v>
      </c>
      <c r="BE204">
        <f t="shared" si="292"/>
        <v>0.21822387218499145</v>
      </c>
      <c r="BF204">
        <f t="shared" si="293"/>
        <v>0.3346263841173937</v>
      </c>
      <c r="BG204">
        <f t="shared" si="294"/>
        <v>2.453676962688749E-2</v>
      </c>
      <c r="BH204">
        <f t="shared" si="307"/>
        <v>0.28423602179327923</v>
      </c>
      <c r="BI204">
        <f t="shared" si="308"/>
        <v>4.7621658391411486E-3</v>
      </c>
      <c r="BJ204">
        <f t="shared" si="308"/>
        <v>1.1197481694748152E-2</v>
      </c>
      <c r="BK204">
        <f t="shared" si="308"/>
        <v>6.0205306372294847E-5</v>
      </c>
      <c r="BL204">
        <f t="shared" si="297"/>
        <v>990.79794038702858</v>
      </c>
      <c r="BM204">
        <f t="shared" si="298"/>
        <v>2097.9148376643966</v>
      </c>
      <c r="BN204">
        <f t="shared" si="299"/>
        <v>2.2699878114227197</v>
      </c>
      <c r="BO204">
        <f t="shared" si="270"/>
        <v>765.9592129272495</v>
      </c>
      <c r="BP204">
        <f t="shared" si="289"/>
        <v>298.9716091148527</v>
      </c>
      <c r="BQ204">
        <f t="shared" si="290"/>
        <v>27.516971347628004</v>
      </c>
      <c r="BR204" s="7">
        <f t="shared" si="315"/>
        <v>5.4275868707001074E-3</v>
      </c>
      <c r="BS204" s="7">
        <f t="shared" si="295"/>
        <v>1.6922440301728511E-2</v>
      </c>
      <c r="BT204" s="7">
        <f t="shared" si="296"/>
        <v>2.4625232936568851E-3</v>
      </c>
      <c r="BU204" s="8">
        <f>MAX((BU$3*climate!$I314+BU$4*climate!$I314^2+BU$5*climate!$I314^6)*(K204/K$66)^$BW$1,-99)</f>
        <v>-6.7570027555402215</v>
      </c>
      <c r="BV204" s="8">
        <f>MAX((BV$3*climate!$I314+BV$4*climate!$I314^2+BV$5*climate!$I314^6)*(L204/L$66)^$BW$1,-99)</f>
        <v>-5.621319401838643</v>
      </c>
      <c r="BW204" s="8">
        <f>MAX((BW$3*climate!$I314+BW$4*climate!$I314^2+BW$5*climate!$I314^6)*(M204/M$66)^$BW$1,-99)</f>
        <v>-6.5162662937565043</v>
      </c>
      <c r="BX204" s="8">
        <f>MAX((BX$3*climate!$M314+BX$4*climate!$M314^2+BX$5*climate!$M314^6)*(K204/K$66)^$BW$1,-99)</f>
        <v>-6.7570095081063313</v>
      </c>
      <c r="BY204" s="8">
        <f>MAX((BY$3*climate!$M314+BY$4*climate!$M314^2+BY$5*climate!$M314^6)*(L204/L$66)^$BW$1,-99)</f>
        <v>-5.6213238128018936</v>
      </c>
      <c r="BZ204" s="8">
        <f>MAX((BZ$3*climate!$M314+BZ$4*climate!$M314^2+BZ$5*climate!$M314^6)*(M204/M$66)^$BW$1,-99)</f>
        <v>-6.5162705041708593</v>
      </c>
      <c r="CA204" s="8">
        <f t="shared" si="309"/>
        <v>1.5636629268401082E-2</v>
      </c>
      <c r="CB204" s="8">
        <f t="shared" si="310"/>
        <v>2.6460992531477805E-4</v>
      </c>
      <c r="CC204" s="8">
        <f t="shared" si="311"/>
        <v>3.8505563807714679E-5</v>
      </c>
      <c r="CD204" s="8">
        <f>MAX((CD$3*climate!$I314+CD$4*climate!$I314^2+CD$5*climate!$I314^6)*(K204/K$66)^$BW$1,-99)</f>
        <v>-14.72595797498105</v>
      </c>
      <c r="CE204" s="8">
        <f>MAX((CE$3*climate!$I314+CE$4*climate!$I314^2+CE$5*climate!$I314^6)*(L204/L$66)^$BW$1,-99)</f>
        <v>-13.081576909096052</v>
      </c>
      <c r="CF204" s="8">
        <f>MAX((CF$3*climate!$I314+CF$4*climate!$I314^2+CF$5*climate!$I314^6)*(M204/M$66)^$BW$1,-99)</f>
        <v>-16.178950307663584</v>
      </c>
      <c r="CG204" s="8">
        <f>MAX((CG$3*climate!$M314+CG$4*climate!$M314^2+CG$5*climate!$M314^6)*(K204/K$66)^$BW$1,-99)</f>
        <v>-14.725983881073539</v>
      </c>
      <c r="CH204" s="8">
        <f>MAX((CH$3*climate!$M314+CH$4*climate!$M314^2+CH$5*climate!$M314^6)*(L204/L$66)^$BW$1,-99)</f>
        <v>-13.081597360171646</v>
      </c>
      <c r="CI204" s="8">
        <f>MAX((CI$3*climate!$M314+CI$4*climate!$M314^2+CI$5*climate!$M314^6)*(M204/M$66)^$BW$1,-99)</f>
        <v>-16.178973866290608</v>
      </c>
      <c r="CJ204" s="8">
        <f t="shared" si="312"/>
        <v>2.0068990142209303E-3</v>
      </c>
      <c r="CK204" s="8">
        <f t="shared" si="313"/>
        <v>3.3961628759751488E-5</v>
      </c>
      <c r="CL204" s="8">
        <f t="shared" si="314"/>
        <v>4.9420355705360816E-6</v>
      </c>
    </row>
    <row r="205" spans="1:90">
      <c r="A205">
        <f t="shared" si="253"/>
        <v>2159</v>
      </c>
      <c r="B205" s="4">
        <f t="shared" si="271"/>
        <v>1286.4206678605144</v>
      </c>
      <c r="C205" s="4">
        <f t="shared" si="272"/>
        <v>3571.9739720029211</v>
      </c>
      <c r="D205" s="4">
        <f t="shared" si="273"/>
        <v>6806.961999973968</v>
      </c>
      <c r="E205" s="11">
        <f t="shared" si="254"/>
        <v>4.6772534766345542E-6</v>
      </c>
      <c r="F205" s="11">
        <f t="shared" si="255"/>
        <v>9.376862094521795E-6</v>
      </c>
      <c r="G205" s="11">
        <f t="shared" si="256"/>
        <v>2.0702510568533371E-5</v>
      </c>
      <c r="H205" s="4">
        <f t="shared" si="274"/>
        <v>208842.70972377402</v>
      </c>
      <c r="I205" s="4">
        <f t="shared" si="275"/>
        <v>188705.73080774257</v>
      </c>
      <c r="J205" s="4">
        <f t="shared" si="276"/>
        <v>37893.183079465605</v>
      </c>
      <c r="K205" s="4">
        <f t="shared" si="244"/>
        <v>162344.02551313696</v>
      </c>
      <c r="L205" s="4">
        <f t="shared" si="245"/>
        <v>52829.536913430857</v>
      </c>
      <c r="M205" s="4">
        <f t="shared" si="246"/>
        <v>5566.8274745195467</v>
      </c>
      <c r="N205" s="11">
        <f t="shared" si="257"/>
        <v>3.7757707700725174E-3</v>
      </c>
      <c r="O205" s="11">
        <f t="shared" si="258"/>
        <v>7.1949132934034932E-3</v>
      </c>
      <c r="P205" s="11">
        <f t="shared" si="259"/>
        <v>4.9937079475610435E-3</v>
      </c>
      <c r="Q205" s="4">
        <f t="shared" si="260"/>
        <v>4386.9732707579242</v>
      </c>
      <c r="R205" s="4">
        <f t="shared" si="261"/>
        <v>14918.367143624788</v>
      </c>
      <c r="S205" s="4">
        <f t="shared" si="262"/>
        <v>3626.9969916644509</v>
      </c>
      <c r="T205" s="4">
        <f t="shared" si="277"/>
        <v>21.006111616538387</v>
      </c>
      <c r="U205" s="4">
        <f t="shared" si="278"/>
        <v>79.056248476226401</v>
      </c>
      <c r="V205" s="4">
        <f t="shared" si="279"/>
        <v>95.716345181619971</v>
      </c>
      <c r="W205" s="11">
        <f t="shared" si="263"/>
        <v>-1.219247815263802E-2</v>
      </c>
      <c r="X205" s="11">
        <f t="shared" si="264"/>
        <v>-1.3228699347321071E-2</v>
      </c>
      <c r="Y205" s="11">
        <f t="shared" si="265"/>
        <v>-1.2203590333800474E-2</v>
      </c>
      <c r="Z205" s="4">
        <f t="shared" si="291"/>
        <v>5498.6011960241931</v>
      </c>
      <c r="AA205" s="4">
        <f t="shared" si="280"/>
        <v>41772.193413514884</v>
      </c>
      <c r="AB205" s="4">
        <f t="shared" si="281"/>
        <v>6681.2514178303381</v>
      </c>
      <c r="AC205" s="12">
        <f t="shared" si="282"/>
        <v>1.5897026482674625</v>
      </c>
      <c r="AD205" s="12">
        <f t="shared" si="283"/>
        <v>4.1824862264114504</v>
      </c>
      <c r="AE205" s="12">
        <f t="shared" si="284"/>
        <v>1.8747332963277989</v>
      </c>
      <c r="AF205" s="11">
        <f t="shared" si="266"/>
        <v>-2.9039671966837322E-3</v>
      </c>
      <c r="AG205" s="11">
        <f t="shared" si="267"/>
        <v>2.0567434751257441E-3</v>
      </c>
      <c r="AH205" s="11">
        <f t="shared" si="268"/>
        <v>8.257041531207765E-4</v>
      </c>
      <c r="AI205" s="1">
        <f t="shared" si="247"/>
        <v>400618.33009472967</v>
      </c>
      <c r="AJ205" s="1">
        <f t="shared" si="248"/>
        <v>349733.49334374384</v>
      </c>
      <c r="AK205" s="1">
        <f t="shared" si="249"/>
        <v>71800.282264547131</v>
      </c>
      <c r="AL205" s="17">
        <f t="shared" si="285"/>
        <v>55.510388117334067</v>
      </c>
      <c r="AM205" s="17">
        <f t="shared" si="285"/>
        <v>22.6475160526333</v>
      </c>
      <c r="AN205" s="17">
        <f t="shared" si="285"/>
        <v>3.71762104160628</v>
      </c>
      <c r="AO205" s="7">
        <f t="shared" si="316"/>
        <v>4.08825480037077E-3</v>
      </c>
      <c r="AP205" s="7">
        <f t="shared" si="316"/>
        <v>6.2956051744161978E-3</v>
      </c>
      <c r="AQ205" s="7">
        <f t="shared" si="316"/>
        <v>4.5570114019877683E-3</v>
      </c>
      <c r="AR205" s="1">
        <f t="shared" si="286"/>
        <v>208842.70972377402</v>
      </c>
      <c r="AS205" s="1">
        <f t="shared" si="287"/>
        <v>188705.73080774257</v>
      </c>
      <c r="AT205" s="1">
        <f t="shared" si="288"/>
        <v>37893.183079465605</v>
      </c>
      <c r="AU205" s="1">
        <f t="shared" si="250"/>
        <v>41768.541944754805</v>
      </c>
      <c r="AV205" s="1">
        <f t="shared" si="251"/>
        <v>37741.146161548517</v>
      </c>
      <c r="AW205" s="1">
        <f t="shared" si="252"/>
        <v>7578.6366158931214</v>
      </c>
      <c r="AX205" s="1">
        <f t="shared" si="300"/>
        <v>129875.22041050957</v>
      </c>
      <c r="AY205" s="1">
        <f t="shared" si="301"/>
        <v>42263.629530744693</v>
      </c>
      <c r="AZ205" s="1">
        <f t="shared" si="302"/>
        <v>4453.4619796156376</v>
      </c>
      <c r="BA205" s="1">
        <f t="shared" si="303"/>
        <v>11.77432942549737</v>
      </c>
      <c r="BB205" s="1">
        <f t="shared" si="304"/>
        <v>10.651682173207227</v>
      </c>
      <c r="BC205" s="1">
        <f t="shared" si="305"/>
        <v>8.4014370456435294</v>
      </c>
      <c r="BD205" s="1">
        <f t="shared" si="306"/>
        <v>1813.5357839964681</v>
      </c>
      <c r="BE205">
        <f t="shared" si="292"/>
        <v>0.21822387218499145</v>
      </c>
      <c r="BF205">
        <f t="shared" si="293"/>
        <v>0.3346263841173937</v>
      </c>
      <c r="BG205">
        <f t="shared" si="294"/>
        <v>2.453676962688749E-2</v>
      </c>
      <c r="BH205">
        <f t="shared" si="307"/>
        <v>0.28436253191009847</v>
      </c>
      <c r="BI205">
        <f t="shared" si="308"/>
        <v>4.7621658391411486E-3</v>
      </c>
      <c r="BJ205">
        <f t="shared" si="308"/>
        <v>1.1197481694748152E-2</v>
      </c>
      <c r="BK205">
        <f t="shared" si="308"/>
        <v>6.0205306372294847E-5</v>
      </c>
      <c r="BL205">
        <f t="shared" si="297"/>
        <v>994.54361800022764</v>
      </c>
      <c r="BM205">
        <f t="shared" si="298"/>
        <v>2113.0289664137699</v>
      </c>
      <c r="BN205">
        <f t="shared" si="299"/>
        <v>2.2813706967206859</v>
      </c>
      <c r="BO205">
        <f t="shared" si="270"/>
        <v>770.1165230948252</v>
      </c>
      <c r="BP205">
        <f t="shared" si="289"/>
        <v>302.33469302090839</v>
      </c>
      <c r="BQ205">
        <f t="shared" si="290"/>
        <v>27.832399815669657</v>
      </c>
      <c r="BR205" s="7">
        <f t="shared" si="315"/>
        <v>5.3689890001027418E-3</v>
      </c>
      <c r="BS205" s="7">
        <f t="shared" si="295"/>
        <v>1.6429553690998553E-2</v>
      </c>
      <c r="BT205" s="7">
        <f t="shared" si="296"/>
        <v>2.3782670317865451E-3</v>
      </c>
      <c r="BU205" s="8">
        <f>MAX((BU$3*climate!$I315+BU$4*climate!$I315^2+BU$5*climate!$I315^6)*(K205/K$66)^$BW$1,-99)</f>
        <v>-6.8651989903413613</v>
      </c>
      <c r="BV205" s="8">
        <f>MAX((BV$3*climate!$I315+BV$4*climate!$I315^2+BV$5*climate!$I315^6)*(L205/L$66)^$BW$1,-99)</f>
        <v>-5.6860038162219499</v>
      </c>
      <c r="BW205" s="8">
        <f>MAX((BW$3*climate!$I315+BW$4*climate!$I315^2+BW$5*climate!$I315^6)*(M205/M$66)^$BW$1,-99)</f>
        <v>-6.5795288633866971</v>
      </c>
      <c r="BX205" s="8">
        <f>MAX((BX$3*climate!$M315+BX$4*climate!$M315^2+BX$5*climate!$M315^6)*(K205/K$66)^$BW$1,-99)</f>
        <v>-6.8652057392654244</v>
      </c>
      <c r="BY205" s="8">
        <f>MAX((BY$3*climate!$M315+BY$4*climate!$M315^2+BY$5*climate!$M315^6)*(L205/L$66)^$BW$1,-99)</f>
        <v>-5.686008218781045</v>
      </c>
      <c r="BZ205" s="8">
        <f>MAX((BZ$3*climate!$M315+BZ$4*climate!$M315^2+BZ$5*climate!$M315^6)*(M205/M$66)^$BW$1,-99)</f>
        <v>-6.5795330659056432</v>
      </c>
      <c r="CA205" s="8">
        <f t="shared" si="309"/>
        <v>1.568710408892595E-2</v>
      </c>
      <c r="CB205" s="8">
        <f t="shared" si="310"/>
        <v>2.5773211888529185E-4</v>
      </c>
      <c r="CC205" s="8">
        <f t="shared" si="311"/>
        <v>3.7308122478896494E-5</v>
      </c>
      <c r="CD205" s="8">
        <f>MAX((CD$3*climate!$I315+CD$4*climate!$I315^2+CD$5*climate!$I315^6)*(K205/K$66)^$BW$1,-99)</f>
        <v>-15.155011792059177</v>
      </c>
      <c r="CE205" s="8">
        <f>MAX((CE$3*climate!$I315+CE$4*climate!$I315^2+CE$5*climate!$I315^6)*(L205/L$66)^$BW$1,-99)</f>
        <v>-13.407369558180259</v>
      </c>
      <c r="CF205" s="8">
        <f>MAX((CF$3*climate!$I315+CF$4*climate!$I315^2+CF$5*climate!$I315^6)*(M205/M$66)^$BW$1,-99)</f>
        <v>-16.561208635170072</v>
      </c>
      <c r="CG205" s="8">
        <f>MAX((CG$3*climate!$M315+CG$4*climate!$M315^2+CG$5*climate!$M315^6)*(K205/K$66)^$BW$1,-99)</f>
        <v>-15.155038087034459</v>
      </c>
      <c r="CH205" s="8">
        <f>MAX((CH$3*climate!$M315+CH$4*climate!$M315^2+CH$5*climate!$M315^6)*(L205/L$66)^$BW$1,-99)</f>
        <v>-13.407390281954111</v>
      </c>
      <c r="CI205" s="8">
        <f>MAX((CI$3*climate!$M315+CI$4*climate!$M315^2+CI$5*climate!$M315^6)*(M205/M$66)^$BW$1,-99)</f>
        <v>-16.561232508294687</v>
      </c>
      <c r="CJ205" s="8">
        <f t="shared" si="312"/>
        <v>2.0194310487569485E-3</v>
      </c>
      <c r="CK205" s="8">
        <f t="shared" si="313"/>
        <v>3.3178350840821801E-5</v>
      </c>
      <c r="CL205" s="8">
        <f t="shared" si="314"/>
        <v>4.8027462862247773E-6</v>
      </c>
    </row>
    <row r="206" spans="1:90">
      <c r="A206">
        <f t="shared" si="253"/>
        <v>2160</v>
      </c>
      <c r="B206" s="4">
        <f t="shared" si="271"/>
        <v>1286.4263839302787</v>
      </c>
      <c r="C206" s="4">
        <f t="shared" si="272"/>
        <v>3572.0057912148945</v>
      </c>
      <c r="D206" s="4">
        <f t="shared" si="273"/>
        <v>6807.0958751165745</v>
      </c>
      <c r="E206" s="11">
        <f t="shared" si="254"/>
        <v>4.4433908028028263E-6</v>
      </c>
      <c r="F206" s="11">
        <f t="shared" si="255"/>
        <v>8.9080189897957047E-6</v>
      </c>
      <c r="G206" s="11">
        <f t="shared" si="256"/>
        <v>1.9667385040106701E-5</v>
      </c>
      <c r="H206" s="4">
        <f t="shared" si="274"/>
        <v>209622.30497425562</v>
      </c>
      <c r="I206" s="4">
        <f t="shared" si="275"/>
        <v>190050.91063317403</v>
      </c>
      <c r="J206" s="4">
        <f t="shared" si="276"/>
        <v>38081.116075300459</v>
      </c>
      <c r="K206" s="4">
        <f t="shared" si="244"/>
        <v>162949.32037527041</v>
      </c>
      <c r="L206" s="4">
        <f t="shared" si="245"/>
        <v>53205.655797252992</v>
      </c>
      <c r="M206" s="4">
        <f t="shared" si="246"/>
        <v>5594.3263873374344</v>
      </c>
      <c r="N206" s="11">
        <f t="shared" si="257"/>
        <v>3.72847020529532E-3</v>
      </c>
      <c r="O206" s="11">
        <f t="shared" si="258"/>
        <v>7.1194809910686274E-3</v>
      </c>
      <c r="P206" s="11">
        <f t="shared" si="259"/>
        <v>4.9397817596747995E-3</v>
      </c>
      <c r="Q206" s="4">
        <f t="shared" si="260"/>
        <v>4349.6617925939672</v>
      </c>
      <c r="R206" s="4">
        <f t="shared" si="261"/>
        <v>14825.954616134042</v>
      </c>
      <c r="S206" s="4">
        <f t="shared" si="262"/>
        <v>3600.503344386836</v>
      </c>
      <c r="T206" s="4">
        <f t="shared" si="277"/>
        <v>20.749995059581867</v>
      </c>
      <c r="U206" s="4">
        <f t="shared" si="278"/>
        <v>78.010437133607297</v>
      </c>
      <c r="V206" s="4">
        <f t="shared" si="279"/>
        <v>94.54826211677485</v>
      </c>
      <c r="W206" s="11">
        <f t="shared" si="263"/>
        <v>-1.219247815263802E-2</v>
      </c>
      <c r="X206" s="11">
        <f t="shared" si="264"/>
        <v>-1.3228699347321071E-2</v>
      </c>
      <c r="Y206" s="11">
        <f t="shared" si="265"/>
        <v>-1.2203590333800474E-2</v>
      </c>
      <c r="Z206" s="4">
        <f t="shared" si="291"/>
        <v>5436.2607453085575</v>
      </c>
      <c r="AA206" s="4">
        <f t="shared" si="280"/>
        <v>41601.951295663428</v>
      </c>
      <c r="AB206" s="4">
        <f t="shared" si="281"/>
        <v>6638.2872698522933</v>
      </c>
      <c r="AC206" s="12">
        <f t="shared" si="282"/>
        <v>1.5850862039244127</v>
      </c>
      <c r="AD206" s="12">
        <f t="shared" si="283"/>
        <v>4.191088527667425</v>
      </c>
      <c r="AE206" s="12">
        <f t="shared" si="284"/>
        <v>1.8762812713965706</v>
      </c>
      <c r="AF206" s="11">
        <f t="shared" si="266"/>
        <v>-2.9039671966837322E-3</v>
      </c>
      <c r="AG206" s="11">
        <f t="shared" si="267"/>
        <v>2.0567434751257441E-3</v>
      </c>
      <c r="AH206" s="11">
        <f t="shared" si="268"/>
        <v>8.257041531207765E-4</v>
      </c>
      <c r="AI206" s="1">
        <f t="shared" si="247"/>
        <v>402325.03903001151</v>
      </c>
      <c r="AJ206" s="1">
        <f t="shared" si="248"/>
        <v>352501.29017091799</v>
      </c>
      <c r="AK206" s="1">
        <f t="shared" si="249"/>
        <v>72198.890653985538</v>
      </c>
      <c r="AL206" s="17">
        <f t="shared" si="285"/>
        <v>55.735059321918293</v>
      </c>
      <c r="AM206" s="17">
        <f t="shared" si="285"/>
        <v>22.788670073689445</v>
      </c>
      <c r="AN206" s="17">
        <f t="shared" si="285"/>
        <v>3.7343928706664009</v>
      </c>
      <c r="AO206" s="7">
        <f t="shared" si="316"/>
        <v>4.0473722523670626E-3</v>
      </c>
      <c r="AP206" s="7">
        <f t="shared" si="316"/>
        <v>6.2326491226720356E-3</v>
      </c>
      <c r="AQ206" s="7">
        <f t="shared" si="316"/>
        <v>4.5114412879678906E-3</v>
      </c>
      <c r="AR206" s="1">
        <f t="shared" si="286"/>
        <v>209622.30497425562</v>
      </c>
      <c r="AS206" s="1">
        <f t="shared" si="287"/>
        <v>190050.91063317403</v>
      </c>
      <c r="AT206" s="1">
        <f t="shared" si="288"/>
        <v>38081.116075300459</v>
      </c>
      <c r="AU206" s="1">
        <f t="shared" si="250"/>
        <v>41924.460994851128</v>
      </c>
      <c r="AV206" s="1">
        <f t="shared" si="251"/>
        <v>38010.182126634805</v>
      </c>
      <c r="AW206" s="1">
        <f t="shared" si="252"/>
        <v>7616.2232150600921</v>
      </c>
      <c r="AX206" s="1">
        <f t="shared" si="300"/>
        <v>130359.45630021632</v>
      </c>
      <c r="AY206" s="1">
        <f t="shared" si="301"/>
        <v>42564.524637802395</v>
      </c>
      <c r="AZ206" s="1">
        <f t="shared" si="302"/>
        <v>4475.4611098699479</v>
      </c>
      <c r="BA206" s="1">
        <f t="shared" si="303"/>
        <v>11.778050962186558</v>
      </c>
      <c r="BB206" s="1">
        <f t="shared" si="304"/>
        <v>10.658776430343249</v>
      </c>
      <c r="BC206" s="1">
        <f t="shared" si="305"/>
        <v>8.4063646667122853</v>
      </c>
      <c r="BD206" s="1">
        <f t="shared" si="306"/>
        <v>1761.7543915850442</v>
      </c>
      <c r="BE206">
        <f t="shared" si="292"/>
        <v>0.21822387218499145</v>
      </c>
      <c r="BF206">
        <f t="shared" si="293"/>
        <v>0.3346263841173937</v>
      </c>
      <c r="BG206">
        <f t="shared" si="294"/>
        <v>2.453676962688749E-2</v>
      </c>
      <c r="BH206">
        <f t="shared" si="307"/>
        <v>0.28448789928299895</v>
      </c>
      <c r="BI206">
        <f t="shared" si="308"/>
        <v>4.7621658391411486E-3</v>
      </c>
      <c r="BJ206">
        <f t="shared" si="308"/>
        <v>1.1197481694748152E-2</v>
      </c>
      <c r="BK206">
        <f t="shared" si="308"/>
        <v>6.0205306372294847E-5</v>
      </c>
      <c r="BL206">
        <f t="shared" si="297"/>
        <v>998.25617987042779</v>
      </c>
      <c r="BM206">
        <f t="shared" si="298"/>
        <v>2128.0915928851832</v>
      </c>
      <c r="BN206">
        <f t="shared" si="299"/>
        <v>2.2926852603123864</v>
      </c>
      <c r="BO206">
        <f t="shared" si="270"/>
        <v>774.25127023611867</v>
      </c>
      <c r="BP206">
        <f t="shared" si="289"/>
        <v>305.73589479696443</v>
      </c>
      <c r="BQ206">
        <f t="shared" si="290"/>
        <v>28.151465409396184</v>
      </c>
      <c r="BR206" s="7">
        <f t="shared" si="315"/>
        <v>5.3111782299757326E-3</v>
      </c>
      <c r="BS206" s="7">
        <f t="shared" si="295"/>
        <v>1.5951023000969469E-2</v>
      </c>
      <c r="BT206" s="7">
        <f t="shared" si="296"/>
        <v>2.2970236283427156E-3</v>
      </c>
      <c r="BU206" s="8">
        <f>MAX((BU$3*climate!$I316+BU$4*climate!$I316^2+BU$5*climate!$I316^6)*(K206/K$66)^$BW$1,-99)</f>
        <v>-6.9728249924674071</v>
      </c>
      <c r="BV206" s="8">
        <f>MAX((BV$3*climate!$I316+BV$4*climate!$I316^2+BV$5*climate!$I316^6)*(L206/L$66)^$BW$1,-99)</f>
        <v>-5.75021961592065</v>
      </c>
      <c r="BW206" s="8">
        <f>MAX((BW$3*climate!$I316+BW$4*climate!$I316^2+BW$5*climate!$I316^6)*(M206/M$66)^$BW$1,-99)</f>
        <v>-6.6423646738517732</v>
      </c>
      <c r="BX206" s="8">
        <f>MAX((BX$3*climate!$M316+BX$4*climate!$M316^2+BX$5*climate!$M316^6)*(K206/K$66)^$BW$1,-99)</f>
        <v>-6.9728317374875344</v>
      </c>
      <c r="BY206" s="8">
        <f>MAX((BY$3*climate!$M316+BY$4*climate!$M316^2+BY$5*climate!$M316^6)*(L206/L$66)^$BW$1,-99)</f>
        <v>-5.7502240099986475</v>
      </c>
      <c r="BZ206" s="8">
        <f>MAX((BZ$3*climate!$M316+BZ$4*climate!$M316^2+BZ$5*climate!$M316^6)*(M206/M$66)^$BW$1,-99)</f>
        <v>-6.6423688684231035</v>
      </c>
      <c r="CA206" s="8">
        <f t="shared" si="309"/>
        <v>1.5736406239006236E-2</v>
      </c>
      <c r="CB206" s="8">
        <f t="shared" si="310"/>
        <v>2.5101177787098793E-4</v>
      </c>
      <c r="CC206" s="8">
        <f t="shared" si="311"/>
        <v>3.6146896956197049E-5</v>
      </c>
      <c r="CD206" s="8">
        <f>MAX((CD$3*climate!$I316+CD$4*climate!$I316^2+CD$5*climate!$I316^6)*(K206/K$66)^$BW$1,-99)</f>
        <v>-15.588524109545226</v>
      </c>
      <c r="CE206" s="8">
        <f>MAX((CE$3*climate!$I316+CE$4*climate!$I316^2+CE$5*climate!$I316^6)*(L206/L$66)^$BW$1,-99)</f>
        <v>-13.735946456684866</v>
      </c>
      <c r="CF206" s="8">
        <f>MAX((CF$3*climate!$I316+CF$4*climate!$I316^2+CF$5*climate!$I316^6)*(M206/M$66)^$BW$1,-99)</f>
        <v>-16.946812113711076</v>
      </c>
      <c r="CG206" s="8">
        <f>MAX((CG$3*climate!$M316+CG$4*climate!$M316^2+CG$5*climate!$M316^6)*(K206/K$66)^$BW$1,-99)</f>
        <v>-15.588550792149874</v>
      </c>
      <c r="CH206" s="8">
        <f>MAX((CH$3*climate!$M316+CH$4*climate!$M316^2+CH$5*climate!$M316^6)*(L206/L$66)^$BW$1,-99)</f>
        <v>-13.735967451891108</v>
      </c>
      <c r="CI206" s="8">
        <f>MAX((CI$3*climate!$M316+CI$4*climate!$M316^2+CI$5*climate!$M316^6)*(M206/M$66)^$BW$1,-99)</f>
        <v>-16.946836300145041</v>
      </c>
      <c r="CJ206" s="8">
        <f t="shared" si="312"/>
        <v>2.0314364234583849E-3</v>
      </c>
      <c r="CK206" s="8">
        <f t="shared" si="313"/>
        <v>3.2403489115591854E-5</v>
      </c>
      <c r="CL206" s="8">
        <f t="shared" si="314"/>
        <v>4.6662574641599287E-6</v>
      </c>
    </row>
    <row r="207" spans="1:90">
      <c r="A207">
        <f t="shared" si="253"/>
        <v>2161</v>
      </c>
      <c r="B207" s="4">
        <f t="shared" si="271"/>
        <v>1286.4318142206835</v>
      </c>
      <c r="C207" s="4">
        <f t="shared" si="272"/>
        <v>3572.0360197355435</v>
      </c>
      <c r="D207" s="4">
        <f t="shared" si="273"/>
        <v>6807.223059003376</v>
      </c>
      <c r="E207" s="11">
        <f t="shared" si="254"/>
        <v>4.2212212626626845E-6</v>
      </c>
      <c r="F207" s="11">
        <f t="shared" si="255"/>
        <v>8.462618040305919E-6</v>
      </c>
      <c r="G207" s="11">
        <f t="shared" si="256"/>
        <v>1.8684015788101366E-5</v>
      </c>
      <c r="H207" s="4">
        <f t="shared" si="274"/>
        <v>210395.00725707857</v>
      </c>
      <c r="I207" s="4">
        <f t="shared" si="275"/>
        <v>191391.43203881185</v>
      </c>
      <c r="J207" s="4">
        <f t="shared" si="276"/>
        <v>38267.91658686669</v>
      </c>
      <c r="K207" s="4">
        <f t="shared" si="244"/>
        <v>163549.2879850264</v>
      </c>
      <c r="L207" s="4">
        <f t="shared" si="245"/>
        <v>53580.487705435167</v>
      </c>
      <c r="M207" s="4">
        <f t="shared" si="246"/>
        <v>5621.6633794969803</v>
      </c>
      <c r="N207" s="11">
        <f t="shared" si="257"/>
        <v>3.6819276593131889E-3</v>
      </c>
      <c r="O207" s="11">
        <f t="shared" si="258"/>
        <v>7.0449635957974266E-3</v>
      </c>
      <c r="P207" s="11">
        <f t="shared" si="259"/>
        <v>4.8865565336735362E-3</v>
      </c>
      <c r="Q207" s="4">
        <f t="shared" si="260"/>
        <v>4312.4667158332368</v>
      </c>
      <c r="R207" s="4">
        <f t="shared" si="261"/>
        <v>14733.017794073332</v>
      </c>
      <c r="S207" s="4">
        <f t="shared" si="262"/>
        <v>3574.0104045987841</v>
      </c>
      <c r="T207" s="4">
        <f t="shared" si="277"/>
        <v>20.497001198150567</v>
      </c>
      <c r="U207" s="4">
        <f t="shared" si="278"/>
        <v>76.978460514813719</v>
      </c>
      <c r="V207" s="4">
        <f t="shared" si="279"/>
        <v>93.394433859128938</v>
      </c>
      <c r="W207" s="11">
        <f t="shared" si="263"/>
        <v>-1.219247815263802E-2</v>
      </c>
      <c r="X207" s="11">
        <f t="shared" si="264"/>
        <v>-1.3228699347321071E-2</v>
      </c>
      <c r="Y207" s="11">
        <f t="shared" si="265"/>
        <v>-1.2203590333800474E-2</v>
      </c>
      <c r="Z207" s="4">
        <f t="shared" si="291"/>
        <v>5374.3725566500516</v>
      </c>
      <c r="AA207" s="4">
        <f t="shared" si="280"/>
        <v>41429.280558422659</v>
      </c>
      <c r="AB207" s="4">
        <f t="shared" si="281"/>
        <v>6595.2386701634414</v>
      </c>
      <c r="AC207" s="12">
        <f t="shared" si="282"/>
        <v>1.5804831655843004</v>
      </c>
      <c r="AD207" s="12">
        <f t="shared" si="283"/>
        <v>4.1997085216503791</v>
      </c>
      <c r="AE207" s="12">
        <f t="shared" si="284"/>
        <v>1.8778305246347855</v>
      </c>
      <c r="AF207" s="11">
        <f t="shared" si="266"/>
        <v>-2.9039671966837322E-3</v>
      </c>
      <c r="AG207" s="11">
        <f t="shared" si="267"/>
        <v>2.0567434751257441E-3</v>
      </c>
      <c r="AH207" s="11">
        <f t="shared" si="268"/>
        <v>8.257041531207765E-4</v>
      </c>
      <c r="AI207" s="1">
        <f t="shared" si="247"/>
        <v>404016.99612186151</v>
      </c>
      <c r="AJ207" s="1">
        <f t="shared" si="248"/>
        <v>355261.34328046103</v>
      </c>
      <c r="AK207" s="1">
        <f t="shared" si="249"/>
        <v>72595.224803647085</v>
      </c>
      <c r="AL207" s="17">
        <f t="shared" si="285"/>
        <v>55.958384049176018</v>
      </c>
      <c r="AM207" s="17">
        <f t="shared" si="285"/>
        <v>22.929283520385674</v>
      </c>
      <c r="AN207" s="17">
        <f t="shared" si="285"/>
        <v>3.7510718899067959</v>
      </c>
      <c r="AO207" s="7">
        <f t="shared" si="316"/>
        <v>4.0068985298433923E-3</v>
      </c>
      <c r="AP207" s="7">
        <f t="shared" si="316"/>
        <v>6.1703226314453151E-3</v>
      </c>
      <c r="AQ207" s="7">
        <f t="shared" si="316"/>
        <v>4.4663268750882116E-3</v>
      </c>
      <c r="AR207" s="1">
        <f t="shared" si="286"/>
        <v>210395.00725707857</v>
      </c>
      <c r="AS207" s="1">
        <f t="shared" si="287"/>
        <v>191391.43203881185</v>
      </c>
      <c r="AT207" s="1">
        <f t="shared" si="288"/>
        <v>38267.91658686669</v>
      </c>
      <c r="AU207" s="1">
        <f t="shared" si="250"/>
        <v>42079.001451415716</v>
      </c>
      <c r="AV207" s="1">
        <f t="shared" si="251"/>
        <v>38278.286407762374</v>
      </c>
      <c r="AW207" s="1">
        <f t="shared" si="252"/>
        <v>7653.5833173733381</v>
      </c>
      <c r="AX207" s="1">
        <f t="shared" si="300"/>
        <v>130839.43038802115</v>
      </c>
      <c r="AY207" s="1">
        <f t="shared" si="301"/>
        <v>42864.390164348129</v>
      </c>
      <c r="AZ207" s="1">
        <f t="shared" si="302"/>
        <v>4497.330703597584</v>
      </c>
      <c r="BA207" s="1">
        <f t="shared" si="303"/>
        <v>11.781726128142546</v>
      </c>
      <c r="BB207" s="1">
        <f t="shared" si="304"/>
        <v>10.665796694121372</v>
      </c>
      <c r="BC207" s="1">
        <f t="shared" si="305"/>
        <v>8.4112393227810305</v>
      </c>
      <c r="BD207" s="1">
        <f t="shared" si="306"/>
        <v>1711.4391437535512</v>
      </c>
      <c r="BE207">
        <f t="shared" si="292"/>
        <v>0.21822387218499145</v>
      </c>
      <c r="BF207">
        <f t="shared" si="293"/>
        <v>0.3346263841173937</v>
      </c>
      <c r="BG207">
        <f t="shared" si="294"/>
        <v>2.453676962688749E-2</v>
      </c>
      <c r="BH207">
        <f t="shared" si="307"/>
        <v>0.28461213488728337</v>
      </c>
      <c r="BI207">
        <f t="shared" si="308"/>
        <v>4.7621658391411486E-3</v>
      </c>
      <c r="BJ207">
        <f t="shared" si="308"/>
        <v>1.1197481694748152E-2</v>
      </c>
      <c r="BK207">
        <f t="shared" si="308"/>
        <v>6.0205306372294847E-5</v>
      </c>
      <c r="BL207">
        <f t="shared" si="297"/>
        <v>1001.9359162855136</v>
      </c>
      <c r="BM207">
        <f t="shared" si="298"/>
        <v>2143.1020567862306</v>
      </c>
      <c r="BN207">
        <f t="shared" si="299"/>
        <v>2.3039316423417326</v>
      </c>
      <c r="BO207">
        <f t="shared" si="270"/>
        <v>778.36345672712775</v>
      </c>
      <c r="BP207">
        <f t="shared" si="289"/>
        <v>309.17564577971945</v>
      </c>
      <c r="BQ207">
        <f t="shared" si="290"/>
        <v>28.474209967283123</v>
      </c>
      <c r="BR207" s="7">
        <f t="shared" si="315"/>
        <v>5.254143782394527E-3</v>
      </c>
      <c r="BS207" s="7">
        <f t="shared" si="295"/>
        <v>1.548643009802861E-2</v>
      </c>
      <c r="BT207" s="7">
        <f t="shared" si="296"/>
        <v>2.2186794430924931E-3</v>
      </c>
      <c r="BU207" s="8">
        <f>MAX((BU$3*climate!$I317+BU$4*climate!$I317^2+BU$5*climate!$I317^6)*(K207/K$66)^$BW$1,-99)</f>
        <v>-7.0798663253398857</v>
      </c>
      <c r="BV207" s="8">
        <f>MAX((BV$3*climate!$I317+BV$4*climate!$I317^2+BV$5*climate!$I317^6)*(L207/L$66)^$BW$1,-99)</f>
        <v>-5.8139606261452403</v>
      </c>
      <c r="BW207" s="8">
        <f>MAX((BW$3*climate!$I317+BW$4*climate!$I317^2+BW$5*climate!$I317^6)*(M207/M$66)^$BW$1,-99)</f>
        <v>-6.7047673683574143</v>
      </c>
      <c r="BX207" s="8">
        <f>MAX((BX$3*climate!$M317+BX$4*climate!$M317^2+BX$5*climate!$M317^6)*(K207/K$66)^$BW$1,-99)</f>
        <v>-7.0798730662051792</v>
      </c>
      <c r="BY207" s="8">
        <f>MAX((BY$3*climate!$M317+BY$4*climate!$M317^2+BY$5*climate!$M317^6)*(L207/L$66)^$BW$1,-99)</f>
        <v>-5.8139650116711419</v>
      </c>
      <c r="BZ207" s="8">
        <f>MAX((BZ$3*climate!$M317+BZ$4*climate!$M317^2+BZ$5*climate!$M317^6)*(M207/M$66)^$BW$1,-99)</f>
        <v>-6.7047715549336298</v>
      </c>
      <c r="CA207" s="8">
        <f t="shared" si="309"/>
        <v>1.5784559517453296E-2</v>
      </c>
      <c r="CB207" s="8">
        <f t="shared" si="310"/>
        <v>2.4444647759521267E-4</v>
      </c>
      <c r="CC207" s="8">
        <f t="shared" si="311"/>
        <v>3.5020877719643589E-5</v>
      </c>
      <c r="CD207" s="8">
        <f>MAX((CD$3*climate!$I317+CD$4*climate!$I317^2+CD$5*climate!$I317^6)*(K207/K$66)^$BW$1,-99)</f>
        <v>-16.026370799903283</v>
      </c>
      <c r="CE207" s="8">
        <f>MAX((CE$3*climate!$I317+CE$4*climate!$I317^2+CE$5*climate!$I317^6)*(L207/L$66)^$BW$1,-99)</f>
        <v>-14.067212008956711</v>
      </c>
      <c r="CF207" s="8">
        <f>MAX((CF$3*climate!$I317+CF$4*climate!$I317^2+CF$5*climate!$I317^6)*(M207/M$66)^$BW$1,-99)</f>
        <v>-17.335653409862324</v>
      </c>
      <c r="CG207" s="8">
        <f>MAX((CG$3*climate!$M317+CG$4*climate!$M317^2+CG$5*climate!$M317^6)*(K207/K$66)^$BW$1,-99)</f>
        <v>-16.026397868794064</v>
      </c>
      <c r="CH207" s="8">
        <f>MAX((CH$3*climate!$M317+CH$4*climate!$M317^2+CH$5*climate!$M317^6)*(L207/L$66)^$BW$1,-99)</f>
        <v>-14.067233274270363</v>
      </c>
      <c r="CI207" s="8">
        <f>MAX((CI$3*climate!$M317+CI$4*climate!$M317^2+CI$5*climate!$M317^6)*(M207/M$66)^$BW$1,-99)</f>
        <v>-17.335677908345975</v>
      </c>
      <c r="CJ207" s="8">
        <f t="shared" si="312"/>
        <v>2.0429152598920564E-3</v>
      </c>
      <c r="CK207" s="8">
        <f t="shared" si="313"/>
        <v>3.1637464368514286E-5</v>
      </c>
      <c r="CL207" s="8">
        <f t="shared" si="314"/>
        <v>4.5325740911024636E-6</v>
      </c>
    </row>
    <row r="208" spans="1:90">
      <c r="A208">
        <f t="shared" si="253"/>
        <v>2162</v>
      </c>
      <c r="B208" s="4">
        <f t="shared" si="271"/>
        <v>1286.4369730183441</v>
      </c>
      <c r="C208" s="4">
        <f t="shared" si="272"/>
        <v>3572.0647370731813</v>
      </c>
      <c r="D208" s="4">
        <f t="shared" si="273"/>
        <v>6807.343885953328</v>
      </c>
      <c r="E208" s="11">
        <f t="shared" si="254"/>
        <v>4.0101601995295501E-6</v>
      </c>
      <c r="F208" s="11">
        <f t="shared" si="255"/>
        <v>8.0394871382906234E-6</v>
      </c>
      <c r="G208" s="11">
        <f t="shared" si="256"/>
        <v>1.7749814998696296E-5</v>
      </c>
      <c r="H208" s="4">
        <f t="shared" si="274"/>
        <v>211160.87828859253</v>
      </c>
      <c r="I208" s="4">
        <f t="shared" si="275"/>
        <v>192727.23802680406</v>
      </c>
      <c r="J208" s="4">
        <f t="shared" si="276"/>
        <v>38453.587102670943</v>
      </c>
      <c r="K208" s="4">
        <f t="shared" si="244"/>
        <v>164143.97496143906</v>
      </c>
      <c r="L208" s="4">
        <f t="shared" si="245"/>
        <v>53954.016013919638</v>
      </c>
      <c r="M208" s="4">
        <f t="shared" si="246"/>
        <v>5648.8386288253078</v>
      </c>
      <c r="N208" s="11">
        <f t="shared" si="257"/>
        <v>3.6361330809775438E-3</v>
      </c>
      <c r="O208" s="11">
        <f t="shared" si="258"/>
        <v>6.9713495431020789E-3</v>
      </c>
      <c r="P208" s="11">
        <f t="shared" si="259"/>
        <v>4.8340228672245633E-3</v>
      </c>
      <c r="Q208" s="4">
        <f t="shared" si="260"/>
        <v>4275.3937208201423</v>
      </c>
      <c r="R208" s="4">
        <f t="shared" si="261"/>
        <v>14639.58713518592</v>
      </c>
      <c r="S208" s="4">
        <f t="shared" si="262"/>
        <v>3547.5236209906388</v>
      </c>
      <c r="T208" s="4">
        <f t="shared" si="277"/>
        <v>20.24709195884752</v>
      </c>
      <c r="U208" s="4">
        <f t="shared" si="278"/>
        <v>75.960135604443622</v>
      </c>
      <c r="V208" s="4">
        <f t="shared" si="279"/>
        <v>92.254686448854898</v>
      </c>
      <c r="W208" s="11">
        <f t="shared" si="263"/>
        <v>-1.219247815263802E-2</v>
      </c>
      <c r="X208" s="11">
        <f t="shared" si="264"/>
        <v>-1.3228699347321071E-2</v>
      </c>
      <c r="Y208" s="11">
        <f t="shared" si="265"/>
        <v>-1.2203590333800474E-2</v>
      </c>
      <c r="Z208" s="4">
        <f t="shared" si="291"/>
        <v>5312.9413724587594</v>
      </c>
      <c r="AA208" s="4">
        <f t="shared" si="280"/>
        <v>41254.25546899208</v>
      </c>
      <c r="AB208" s="4">
        <f t="shared" si="281"/>
        <v>6552.1157507765665</v>
      </c>
      <c r="AC208" s="12">
        <f t="shared" si="282"/>
        <v>1.5758934943165326</v>
      </c>
      <c r="AD208" s="12">
        <f t="shared" si="283"/>
        <v>4.2083462447497135</v>
      </c>
      <c r="AE208" s="12">
        <f t="shared" si="284"/>
        <v>1.8793810570978333</v>
      </c>
      <c r="AF208" s="11">
        <f t="shared" si="266"/>
        <v>-2.9039671966837322E-3</v>
      </c>
      <c r="AG208" s="11">
        <f t="shared" si="267"/>
        <v>2.0567434751257441E-3</v>
      </c>
      <c r="AH208" s="11">
        <f t="shared" si="268"/>
        <v>8.257041531207765E-4</v>
      </c>
      <c r="AI208" s="1">
        <f t="shared" si="247"/>
        <v>405694.2979610911</v>
      </c>
      <c r="AJ208" s="1">
        <f t="shared" si="248"/>
        <v>358013.4953601773</v>
      </c>
      <c r="AK208" s="1">
        <f t="shared" si="249"/>
        <v>72989.285640655711</v>
      </c>
      <c r="AL208" s="17">
        <f t="shared" si="285"/>
        <v>56.180361420287284</v>
      </c>
      <c r="AM208" s="17">
        <f t="shared" si="285"/>
        <v>23.06934978664405</v>
      </c>
      <c r="AN208" s="17">
        <f t="shared" si="285"/>
        <v>3.7676578679671513</v>
      </c>
      <c r="AO208" s="7">
        <f t="shared" si="316"/>
        <v>3.9668295445449584E-3</v>
      </c>
      <c r="AP208" s="7">
        <f t="shared" si="316"/>
        <v>6.108619405130862E-3</v>
      </c>
      <c r="AQ208" s="7">
        <f t="shared" si="316"/>
        <v>4.4216636063373295E-3</v>
      </c>
      <c r="AR208" s="1">
        <f t="shared" si="286"/>
        <v>211160.87828859253</v>
      </c>
      <c r="AS208" s="1">
        <f t="shared" si="287"/>
        <v>192727.23802680406</v>
      </c>
      <c r="AT208" s="1">
        <f t="shared" si="288"/>
        <v>38453.587102670943</v>
      </c>
      <c r="AU208" s="1">
        <f t="shared" si="250"/>
        <v>42232.175657718508</v>
      </c>
      <c r="AV208" s="1">
        <f t="shared" si="251"/>
        <v>38545.447605360816</v>
      </c>
      <c r="AW208" s="1">
        <f t="shared" si="252"/>
        <v>7690.7174205341889</v>
      </c>
      <c r="AX208" s="1">
        <f t="shared" si="300"/>
        <v>131315.17996915124</v>
      </c>
      <c r="AY208" s="1">
        <f t="shared" si="301"/>
        <v>43163.212811135709</v>
      </c>
      <c r="AZ208" s="1">
        <f t="shared" si="302"/>
        <v>4519.0709030602475</v>
      </c>
      <c r="BA208" s="1">
        <f t="shared" si="303"/>
        <v>11.785355666473059</v>
      </c>
      <c r="BB208" s="1">
        <f t="shared" si="304"/>
        <v>10.67274385615524</v>
      </c>
      <c r="BC208" s="1">
        <f t="shared" si="305"/>
        <v>8.4160616992771828</v>
      </c>
      <c r="BD208" s="1">
        <f t="shared" si="306"/>
        <v>1662.5490921203186</v>
      </c>
      <c r="BE208">
        <f t="shared" si="292"/>
        <v>0.21822387218499145</v>
      </c>
      <c r="BF208">
        <f t="shared" si="293"/>
        <v>0.3346263841173937</v>
      </c>
      <c r="BG208">
        <f t="shared" si="294"/>
        <v>2.453676962688749E-2</v>
      </c>
      <c r="BH208">
        <f t="shared" si="307"/>
        <v>0.28473524962355151</v>
      </c>
      <c r="BI208">
        <f t="shared" si="308"/>
        <v>4.7621658391411486E-3</v>
      </c>
      <c r="BJ208">
        <f t="shared" si="308"/>
        <v>1.1197481694748152E-2</v>
      </c>
      <c r="BK208">
        <f t="shared" si="308"/>
        <v>6.0205306372294847E-5</v>
      </c>
      <c r="BL208">
        <f t="shared" si="297"/>
        <v>1005.5831211489772</v>
      </c>
      <c r="BM208">
        <f t="shared" si="298"/>
        <v>2158.0597198845085</v>
      </c>
      <c r="BN208">
        <f t="shared" si="299"/>
        <v>2.3151099926300298</v>
      </c>
      <c r="BO208">
        <f t="shared" si="270"/>
        <v>782.45309024373375</v>
      </c>
      <c r="BP208">
        <f t="shared" si="289"/>
        <v>312.65438219005318</v>
      </c>
      <c r="BQ208">
        <f t="shared" si="290"/>
        <v>28.800675810828306</v>
      </c>
      <c r="BR208" s="7">
        <f t="shared" si="315"/>
        <v>5.1978750005143848E-3</v>
      </c>
      <c r="BS208" s="7">
        <f t="shared" si="295"/>
        <v>1.5035369027212243E-2</v>
      </c>
      <c r="BT208" s="7">
        <f t="shared" si="296"/>
        <v>2.1431253923663105E-3</v>
      </c>
      <c r="BU208" s="8">
        <f>MAX((BU$3*climate!$I318+BU$4*climate!$I318^2+BU$5*climate!$I318^6)*(K208/K$66)^$BW$1,-99)</f>
        <v>-7.1863089714588249</v>
      </c>
      <c r="BV208" s="8">
        <f>MAX((BV$3*climate!$I318+BV$4*climate!$I318^2+BV$5*climate!$I318^6)*(L208/L$66)^$BW$1,-99)</f>
        <v>-5.8772209266571558</v>
      </c>
      <c r="BW208" s="8">
        <f>MAX((BW$3*climate!$I318+BW$4*climate!$I318^2+BW$5*climate!$I318^6)*(M208/M$66)^$BW$1,-99)</f>
        <v>-6.7667308257054133</v>
      </c>
      <c r="BX208" s="8">
        <f>MAX((BX$3*climate!$M318+BX$4*climate!$M318^2+BX$5*climate!$M318^6)*(K208/K$66)^$BW$1,-99)</f>
        <v>-7.1863157079290101</v>
      </c>
      <c r="BY208" s="8">
        <f>MAX((BY$3*climate!$M318+BY$4*climate!$M318^2+BY$5*climate!$M318^6)*(L208/L$66)^$BW$1,-99)</f>
        <v>-5.8772253035656865</v>
      </c>
      <c r="BZ208" s="8">
        <f>MAX((BZ$3*climate!$M318+BZ$4*climate!$M318^2+BZ$5*climate!$M318^6)*(M208/M$66)^$BW$1,-99)</f>
        <v>-6.7667350042435492</v>
      </c>
      <c r="CA208" s="8">
        <f t="shared" si="309"/>
        <v>1.5831587410507858E-2</v>
      </c>
      <c r="CB208" s="8">
        <f t="shared" si="310"/>
        <v>2.3803375900355311E-4</v>
      </c>
      <c r="CC208" s="8">
        <f t="shared" si="311"/>
        <v>3.3929076980926198E-5</v>
      </c>
      <c r="CD208" s="8">
        <f>MAX((CD$3*climate!$I318+CD$4*climate!$I318^2+CD$5*climate!$I318^6)*(K208/K$66)^$BW$1,-99)</f>
        <v>-16.468425303083826</v>
      </c>
      <c r="CE208" s="8">
        <f>MAX((CE$3*climate!$I318+CE$4*climate!$I318^2+CE$5*climate!$I318^6)*(L208/L$66)^$BW$1,-99)</f>
        <v>-14.40106923268384</v>
      </c>
      <c r="CF208" s="8">
        <f>MAX((CF$3*climate!$I318+CF$4*climate!$I318^2+CF$5*climate!$I318^6)*(M208/M$66)^$BW$1,-99)</f>
        <v>-17.727623415957364</v>
      </c>
      <c r="CG208" s="8">
        <f>MAX((CG$3*climate!$M318+CG$4*climate!$M318^2+CG$5*climate!$M318^6)*(K208/K$66)^$BW$1,-99)</f>
        <v>-16.468452756829539</v>
      </c>
      <c r="CH208" s="8">
        <f>MAX((CH$3*climate!$M318+CH$4*climate!$M318^2+CH$5*climate!$M318^6)*(L208/L$66)^$BW$1,-99)</f>
        <v>-14.401090766722318</v>
      </c>
      <c r="CI208" s="8">
        <f>MAX((CI$3*climate!$M318+CI$4*climate!$M318^2+CI$5*climate!$M318^6)*(M208/M$66)^$BW$1,-99)</f>
        <v>-17.727648225161243</v>
      </c>
      <c r="CJ208" s="8">
        <f t="shared" si="312"/>
        <v>2.0538680880959025E-3</v>
      </c>
      <c r="CK208" s="8">
        <f t="shared" si="313"/>
        <v>3.0880664637736756E-5</v>
      </c>
      <c r="CL208" s="8">
        <f t="shared" si="314"/>
        <v>4.4016968521691751E-6</v>
      </c>
    </row>
    <row r="209" spans="1:90">
      <c r="A209">
        <f t="shared" si="253"/>
        <v>2163</v>
      </c>
      <c r="B209" s="4">
        <f t="shared" si="271"/>
        <v>1286.441873895775</v>
      </c>
      <c r="C209" s="4">
        <f t="shared" si="272"/>
        <v>3572.0920187632664</v>
      </c>
      <c r="D209" s="4">
        <f t="shared" si="273"/>
        <v>6807.4586735932053</v>
      </c>
      <c r="E209" s="11">
        <f t="shared" si="254"/>
        <v>3.8096521895530725E-6</v>
      </c>
      <c r="F209" s="11">
        <f t="shared" si="255"/>
        <v>7.6375127813760918E-6</v>
      </c>
      <c r="G209" s="11">
        <f t="shared" si="256"/>
        <v>1.6862324248761479E-5</v>
      </c>
      <c r="H209" s="4">
        <f t="shared" si="274"/>
        <v>211919.98048848743</v>
      </c>
      <c r="I209" s="4">
        <f t="shared" si="275"/>
        <v>194058.27354044022</v>
      </c>
      <c r="J209" s="4">
        <f t="shared" si="276"/>
        <v>38638.13026717116</v>
      </c>
      <c r="K209" s="4">
        <f t="shared" si="244"/>
        <v>164733.428527729</v>
      </c>
      <c r="L209" s="4">
        <f t="shared" si="245"/>
        <v>54326.224666414746</v>
      </c>
      <c r="M209" s="4">
        <f t="shared" si="246"/>
        <v>5675.8523437023896</v>
      </c>
      <c r="N209" s="11">
        <f t="shared" si="257"/>
        <v>3.5910764706923448E-3</v>
      </c>
      <c r="O209" s="11">
        <f t="shared" si="258"/>
        <v>6.8986273866820103E-3</v>
      </c>
      <c r="P209" s="11">
        <f t="shared" si="259"/>
        <v>4.782171460737894E-3</v>
      </c>
      <c r="Q209" s="4">
        <f t="shared" si="260"/>
        <v>4238.4482946734497</v>
      </c>
      <c r="R209" s="4">
        <f t="shared" si="261"/>
        <v>14545.692580426892</v>
      </c>
      <c r="S209" s="4">
        <f t="shared" si="262"/>
        <v>3521.0483020168213</v>
      </c>
      <c r="T209" s="4">
        <f t="shared" si="277"/>
        <v>20.000229732484819</v>
      </c>
      <c r="U209" s="4">
        <f t="shared" si="278"/>
        <v>74.955281808150701</v>
      </c>
      <c r="V209" s="4">
        <f t="shared" si="279"/>
        <v>91.128848049059854</v>
      </c>
      <c r="W209" s="11">
        <f t="shared" si="263"/>
        <v>-1.219247815263802E-2</v>
      </c>
      <c r="X209" s="11">
        <f t="shared" si="264"/>
        <v>-1.3228699347321071E-2</v>
      </c>
      <c r="Y209" s="11">
        <f t="shared" si="265"/>
        <v>-1.2203590333800474E-2</v>
      </c>
      <c r="Z209" s="4">
        <f t="shared" si="291"/>
        <v>5251.9716217795876</v>
      </c>
      <c r="AA209" s="4">
        <f t="shared" si="280"/>
        <v>41076.949514546963</v>
      </c>
      <c r="AB209" s="4">
        <f t="shared" si="281"/>
        <v>6508.9284165331646</v>
      </c>
      <c r="AC209" s="12">
        <f t="shared" si="282"/>
        <v>1.57131715130357</v>
      </c>
      <c r="AD209" s="12">
        <f t="shared" si="283"/>
        <v>4.2170017334296723</v>
      </c>
      <c r="AE209" s="12">
        <f t="shared" si="284"/>
        <v>1.8809328698419756</v>
      </c>
      <c r="AF209" s="11">
        <f t="shared" si="266"/>
        <v>-2.9039671966837322E-3</v>
      </c>
      <c r="AG209" s="11">
        <f t="shared" si="267"/>
        <v>2.0567434751257441E-3</v>
      </c>
      <c r="AH209" s="11">
        <f t="shared" si="268"/>
        <v>8.257041531207765E-4</v>
      </c>
      <c r="AI209" s="1">
        <f t="shared" si="247"/>
        <v>407357.04382270051</v>
      </c>
      <c r="AJ209" s="1">
        <f t="shared" si="248"/>
        <v>360757.59342952038</v>
      </c>
      <c r="AK209" s="1">
        <f t="shared" si="249"/>
        <v>73381.074497124326</v>
      </c>
      <c r="AL209" s="17">
        <f t="shared" si="285"/>
        <v>56.400990758617439</v>
      </c>
      <c r="AM209" s="17">
        <f t="shared" si="285"/>
        <v>23.208862445636793</v>
      </c>
      <c r="AN209" s="17">
        <f t="shared" si="285"/>
        <v>3.7841505904863131</v>
      </c>
      <c r="AO209" s="7">
        <f t="shared" si="316"/>
        <v>3.9271612490995086E-3</v>
      </c>
      <c r="AP209" s="7">
        <f t="shared" si="316"/>
        <v>6.047533211079553E-3</v>
      </c>
      <c r="AQ209" s="7">
        <f t="shared" si="316"/>
        <v>4.3774469702739559E-3</v>
      </c>
      <c r="AR209" s="1">
        <f t="shared" si="286"/>
        <v>211919.98048848743</v>
      </c>
      <c r="AS209" s="1">
        <f t="shared" si="287"/>
        <v>194058.27354044022</v>
      </c>
      <c r="AT209" s="1">
        <f t="shared" si="288"/>
        <v>38638.13026717116</v>
      </c>
      <c r="AU209" s="1">
        <f t="shared" si="250"/>
        <v>42383.996097697491</v>
      </c>
      <c r="AV209" s="1">
        <f t="shared" si="251"/>
        <v>38811.654708088048</v>
      </c>
      <c r="AW209" s="1">
        <f t="shared" si="252"/>
        <v>7727.6260534342327</v>
      </c>
      <c r="AX209" s="1">
        <f t="shared" si="300"/>
        <v>131786.74282218321</v>
      </c>
      <c r="AY209" s="1">
        <f t="shared" si="301"/>
        <v>43460.979733131797</v>
      </c>
      <c r="AZ209" s="1">
        <f t="shared" si="302"/>
        <v>4540.6818749619124</v>
      </c>
      <c r="BA209" s="1">
        <f t="shared" si="303"/>
        <v>11.788940310423822</v>
      </c>
      <c r="BB209" s="1">
        <f t="shared" si="304"/>
        <v>10.679618796886553</v>
      </c>
      <c r="BC209" s="1">
        <f t="shared" si="305"/>
        <v>8.4208324724804839</v>
      </c>
      <c r="BD209" s="1">
        <f t="shared" si="306"/>
        <v>1615.0444046665652</v>
      </c>
      <c r="BE209">
        <f t="shared" si="292"/>
        <v>0.21822387218499145</v>
      </c>
      <c r="BF209">
        <f t="shared" si="293"/>
        <v>0.3346263841173937</v>
      </c>
      <c r="BG209">
        <f t="shared" si="294"/>
        <v>2.453676962688749E-2</v>
      </c>
      <c r="BH209">
        <f t="shared" si="307"/>
        <v>0.28485725431639519</v>
      </c>
      <c r="BI209">
        <f t="shared" si="308"/>
        <v>4.7621658391411486E-3</v>
      </c>
      <c r="BJ209">
        <f t="shared" si="308"/>
        <v>1.1197481694748152E-2</v>
      </c>
      <c r="BK209">
        <f t="shared" si="308"/>
        <v>6.0205306372294847E-5</v>
      </c>
      <c r="BL209">
        <f t="shared" si="297"/>
        <v>1009.1980917137336</v>
      </c>
      <c r="BM209">
        <f t="shared" si="298"/>
        <v>2172.9639656835088</v>
      </c>
      <c r="BN209">
        <f t="shared" si="299"/>
        <v>2.3262204703876783</v>
      </c>
      <c r="BO209">
        <f t="shared" si="270"/>
        <v>786.52018360058685</v>
      </c>
      <c r="BP209">
        <f t="shared" si="289"/>
        <v>316.17254518817111</v>
      </c>
      <c r="BQ209">
        <f t="shared" si="290"/>
        <v>29.130905750049958</v>
      </c>
      <c r="BR209" s="7">
        <f t="shared" si="315"/>
        <v>5.14236134747037E-3</v>
      </c>
      <c r="BS209" s="7">
        <f t="shared" si="295"/>
        <v>1.4597445657487614E-2</v>
      </c>
      <c r="BT209" s="7">
        <f t="shared" si="296"/>
        <v>2.0702567539227661E-3</v>
      </c>
      <c r="BU209" s="8">
        <f>MAX((BU$3*climate!$I319+BU$4*climate!$I319^2+BU$5*climate!$I319^6)*(K209/K$66)^$BW$1,-99)</f>
        <v>-7.292139329136428</v>
      </c>
      <c r="BV209" s="8">
        <f>MAX((BV$3*climate!$I319+BV$4*climate!$I319^2+BV$5*climate!$I319^6)*(L209/L$66)^$BW$1,-99)</f>
        <v>-5.939994848240282</v>
      </c>
      <c r="BW209" s="8">
        <f>MAX((BW$3*climate!$I319+BW$4*climate!$I319^2+BW$5*climate!$I319^6)*(M209/M$66)^$BW$1,-99)</f>
        <v>-6.8282491575447981</v>
      </c>
      <c r="BX209" s="8">
        <f>MAX((BX$3*climate!$M319+BX$4*climate!$M319^2+BX$5*climate!$M319^6)*(K209/K$66)^$BW$1,-99)</f>
        <v>-7.2921460609815227</v>
      </c>
      <c r="BY209" s="8">
        <f>MAX((BY$3*climate!$M319+BY$4*climate!$M319^2+BY$5*climate!$M319^6)*(L209/L$66)^$BW$1,-99)</f>
        <v>-5.939999216471664</v>
      </c>
      <c r="BZ209" s="8">
        <f>MAX((BZ$3*climate!$M319+BZ$4*climate!$M319^2+BZ$5*climate!$M319^6)*(M209/M$66)^$BW$1,-99)</f>
        <v>-6.8282533280062356</v>
      </c>
      <c r="CA209" s="8">
        <f t="shared" si="309"/>
        <v>1.5877513134173224E-2</v>
      </c>
      <c r="CB209" s="8">
        <f t="shared" si="310"/>
        <v>2.3177113515213948E-4</v>
      </c>
      <c r="CC209" s="8">
        <f t="shared" si="311"/>
        <v>3.2870528801519542E-5</v>
      </c>
      <c r="CD209" s="8">
        <f>MAX((CD$3*climate!$I319+CD$4*climate!$I319^2+CD$5*climate!$I319^6)*(K209/K$66)^$BW$1,-99)</f>
        <v>-16.914558755724276</v>
      </c>
      <c r="CE209" s="8">
        <f>MAX((CE$3*climate!$I319+CE$4*climate!$I319^2+CE$5*climate!$I319^6)*(L209/L$66)^$BW$1,-99)</f>
        <v>-14.73741985453329</v>
      </c>
      <c r="CF209" s="8">
        <f>MAX((CF$3*climate!$I319+CF$4*climate!$I319^2+CF$5*climate!$I319^6)*(M209/M$66)^$BW$1,-99)</f>
        <v>-18.122611358389616</v>
      </c>
      <c r="CG209" s="8">
        <f>MAX((CG$3*climate!$M319+CG$4*climate!$M319^2+CG$5*climate!$M319^6)*(K209/K$66)^$BW$1,-99)</f>
        <v>-16.914586592807716</v>
      </c>
      <c r="CH209" s="8">
        <f>MAX((CH$3*climate!$M319+CH$4*climate!$M319^2+CH$5*climate!$M319^6)*(L209/L$66)^$BW$1,-99)</f>
        <v>-14.737441655857952</v>
      </c>
      <c r="CI209" s="8">
        <f>MAX((CI$3*climate!$M319+CI$4*climate!$M319^2+CI$5*climate!$M319^6)*(M209/M$66)^$BW$1,-99)</f>
        <v>-18.122636476916099</v>
      </c>
      <c r="CJ209" s="8">
        <f t="shared" si="312"/>
        <v>2.0642958385998188E-3</v>
      </c>
      <c r="CK209" s="8">
        <f t="shared" si="313"/>
        <v>3.0133446324938675E-5</v>
      </c>
      <c r="CL209" s="8">
        <f t="shared" si="314"/>
        <v>4.2736224019559354E-6</v>
      </c>
    </row>
    <row r="210" spans="1:90">
      <c r="A210">
        <f t="shared" si="253"/>
        <v>2164</v>
      </c>
      <c r="B210" s="4">
        <f t="shared" si="271"/>
        <v>1286.4465297470715</v>
      </c>
      <c r="C210" s="4">
        <f t="shared" si="272"/>
        <v>3572.1179365667931</v>
      </c>
      <c r="D210" s="4">
        <f t="shared" si="273"/>
        <v>6807.5677236898964</v>
      </c>
      <c r="E210" s="11">
        <f t="shared" si="254"/>
        <v>3.6191695800754187E-6</v>
      </c>
      <c r="F210" s="11">
        <f t="shared" si="255"/>
        <v>7.2556371423072865E-6</v>
      </c>
      <c r="G210" s="11">
        <f t="shared" si="256"/>
        <v>1.6019208036323405E-5</v>
      </c>
      <c r="H210" s="4">
        <f t="shared" si="274"/>
        <v>212672.37692513745</v>
      </c>
      <c r="I210" s="4">
        <f t="shared" si="275"/>
        <v>195384.48543495437</v>
      </c>
      <c r="J210" s="4">
        <f t="shared" si="276"/>
        <v>38821.548876022811</v>
      </c>
      <c r="K210" s="4">
        <f t="shared" si="244"/>
        <v>165317.69646652238</v>
      </c>
      <c r="L210" s="4">
        <f t="shared" si="245"/>
        <v>54697.098165448821</v>
      </c>
      <c r="M210" s="4">
        <f t="shared" si="246"/>
        <v>5702.704762073291</v>
      </c>
      <c r="N210" s="11">
        <f t="shared" si="257"/>
        <v>3.5467478824131593E-3</v>
      </c>
      <c r="O210" s="11">
        <f t="shared" si="258"/>
        <v>6.8267857984130043E-3</v>
      </c>
      <c r="P210" s="11">
        <f t="shared" si="259"/>
        <v>4.7309931169536856E-3</v>
      </c>
      <c r="Q210" s="4">
        <f t="shared" si="260"/>
        <v>4201.6357343726713</v>
      </c>
      <c r="R210" s="4">
        <f t="shared" si="261"/>
        <v>14451.363552929311</v>
      </c>
      <c r="S210" s="4">
        <f t="shared" si="262"/>
        <v>3494.5896178537159</v>
      </c>
      <c r="T210" s="4">
        <f t="shared" si="277"/>
        <v>19.756377368423756</v>
      </c>
      <c r="U210" s="4">
        <f t="shared" si="278"/>
        <v>73.96372092061695</v>
      </c>
      <c r="V210" s="4">
        <f t="shared" si="279"/>
        <v>90.016748919877969</v>
      </c>
      <c r="W210" s="11">
        <f t="shared" si="263"/>
        <v>-1.219247815263802E-2</v>
      </c>
      <c r="X210" s="11">
        <f t="shared" si="264"/>
        <v>-1.3228699347321071E-2</v>
      </c>
      <c r="Y210" s="11">
        <f t="shared" si="265"/>
        <v>-1.2203590333800474E-2</v>
      </c>
      <c r="Z210" s="4">
        <f t="shared" si="291"/>
        <v>5191.4674280898153</v>
      </c>
      <c r="AA210" s="4">
        <f t="shared" si="280"/>
        <v>40897.435386813297</v>
      </c>
      <c r="AB210" s="4">
        <f t="shared" si="281"/>
        <v>6465.6863476779599</v>
      </c>
      <c r="AC210" s="12">
        <f t="shared" si="282"/>
        <v>1.5667540978405978</v>
      </c>
      <c r="AD210" s="12">
        <f t="shared" si="283"/>
        <v>4.2256750242294974</v>
      </c>
      <c r="AE210" s="12">
        <f t="shared" si="284"/>
        <v>1.8824859639243454</v>
      </c>
      <c r="AF210" s="11">
        <f t="shared" si="266"/>
        <v>-2.9039671966837322E-3</v>
      </c>
      <c r="AG210" s="11">
        <f t="shared" si="267"/>
        <v>2.0567434751257441E-3</v>
      </c>
      <c r="AH210" s="11">
        <f t="shared" si="268"/>
        <v>8.257041531207765E-4</v>
      </c>
      <c r="AI210" s="1">
        <f t="shared" si="247"/>
        <v>409005.33553812793</v>
      </c>
      <c r="AJ210" s="1">
        <f t="shared" si="248"/>
        <v>363493.48879465635</v>
      </c>
      <c r="AK210" s="1">
        <f t="shared" si="249"/>
        <v>73770.593100846119</v>
      </c>
      <c r="AL210" s="17">
        <f t="shared" si="285"/>
        <v>56.620271586082325</v>
      </c>
      <c r="AM210" s="17">
        <f t="shared" si="285"/>
        <v>23.347815248403844</v>
      </c>
      <c r="AN210" s="17">
        <f t="shared" si="285"/>
        <v>3.8005498598383238</v>
      </c>
      <c r="AO210" s="7">
        <f t="shared" si="316"/>
        <v>3.8878896366085136E-3</v>
      </c>
      <c r="AP210" s="7">
        <f t="shared" si="316"/>
        <v>5.9870578789687576E-3</v>
      </c>
      <c r="AQ210" s="7">
        <f t="shared" si="316"/>
        <v>4.3336725005712166E-3</v>
      </c>
      <c r="AR210" s="1">
        <f t="shared" si="286"/>
        <v>212672.37692513745</v>
      </c>
      <c r="AS210" s="1">
        <f t="shared" si="287"/>
        <v>195384.48543495437</v>
      </c>
      <c r="AT210" s="1">
        <f t="shared" si="288"/>
        <v>38821.548876022811</v>
      </c>
      <c r="AU210" s="1">
        <f t="shared" si="250"/>
        <v>42534.475385027494</v>
      </c>
      <c r="AV210" s="1">
        <f t="shared" si="251"/>
        <v>39076.897086990874</v>
      </c>
      <c r="AW210" s="1">
        <f t="shared" si="252"/>
        <v>7764.3097752045624</v>
      </c>
      <c r="AX210" s="1">
        <f t="shared" si="300"/>
        <v>132254.15717321791</v>
      </c>
      <c r="AY210" s="1">
        <f t="shared" si="301"/>
        <v>43757.678532359059</v>
      </c>
      <c r="AZ210" s="1">
        <f t="shared" si="302"/>
        <v>4562.163809658633</v>
      </c>
      <c r="BA210" s="1">
        <f t="shared" si="303"/>
        <v>11.792480783428527</v>
      </c>
      <c r="BB210" s="1">
        <f t="shared" si="304"/>
        <v>10.686422385696867</v>
      </c>
      <c r="BC210" s="1">
        <f t="shared" si="305"/>
        <v>8.4255523096215601</v>
      </c>
      <c r="BD210" s="1">
        <f t="shared" si="306"/>
        <v>1568.8863367261954</v>
      </c>
      <c r="BE210">
        <f t="shared" si="292"/>
        <v>0.21822387218499145</v>
      </c>
      <c r="BF210">
        <f t="shared" si="293"/>
        <v>0.3346263841173937</v>
      </c>
      <c r="BG210">
        <f t="shared" si="294"/>
        <v>2.453676962688749E-2</v>
      </c>
      <c r="BH210">
        <f t="shared" si="307"/>
        <v>0.28497815971322171</v>
      </c>
      <c r="BI210">
        <f t="shared" si="308"/>
        <v>4.7621658391411486E-3</v>
      </c>
      <c r="BJ210">
        <f t="shared" si="308"/>
        <v>1.1197481694748152E-2</v>
      </c>
      <c r="BK210">
        <f t="shared" si="308"/>
        <v>6.0205306372294847E-5</v>
      </c>
      <c r="BL210">
        <f t="shared" si="297"/>
        <v>1012.7811283218398</v>
      </c>
      <c r="BM210">
        <f t="shared" si="298"/>
        <v>2187.8141990956883</v>
      </c>
      <c r="BN210">
        <f t="shared" si="299"/>
        <v>2.3372632439279721</v>
      </c>
      <c r="BO210">
        <f t="shared" si="270"/>
        <v>790.56475459173976</v>
      </c>
      <c r="BP210">
        <f t="shared" si="289"/>
        <v>319.73058092937208</v>
      </c>
      <c r="BQ210">
        <f t="shared" si="290"/>
        <v>29.46494308905098</v>
      </c>
      <c r="BR210" s="7">
        <f t="shared" si="315"/>
        <v>5.0875924052977695E-3</v>
      </c>
      <c r="BS210" s="7">
        <f t="shared" si="295"/>
        <v>1.4172277337366614E-2</v>
      </c>
      <c r="BT210" s="7">
        <f t="shared" si="296"/>
        <v>1.9999729807481377E-3</v>
      </c>
      <c r="BU210" s="8">
        <f>MAX((BU$3*climate!$I320+BU$4*climate!$I320^2+BU$5*climate!$I320^6)*(K210/K$66)^$BW$1,-99)</f>
        <v>-7.3973442090562695</v>
      </c>
      <c r="BV210" s="8">
        <f>MAX((BV$3*climate!$I320+BV$4*climate!$I320^2+BV$5*climate!$I320^6)*(L210/L$66)^$BW$1,-99)</f>
        <v>-6.0022769691133746</v>
      </c>
      <c r="BW210" s="8">
        <f>MAX((BW$3*climate!$I320+BW$4*climate!$I320^2+BW$5*climate!$I320^6)*(M210/M$66)^$BW$1,-99)</f>
        <v>-6.8893167055506686</v>
      </c>
      <c r="BX210" s="8">
        <f>MAX((BX$3*climate!$M320+BX$4*climate!$M320^2+BX$5*climate!$M320^6)*(K210/K$66)^$BW$1,-99)</f>
        <v>-7.397350936056255</v>
      </c>
      <c r="BY210" s="8">
        <f>MAX((BY$3*climate!$M320+BY$4*climate!$M320^2+BY$5*climate!$M320^6)*(L210/L$66)^$BW$1,-99)</f>
        <v>-6.0022813286131171</v>
      </c>
      <c r="BZ210" s="8">
        <f>MAX((BZ$3*climate!$M320+BZ$4*climate!$M320^2+BZ$5*climate!$M320^6)*(M210/M$66)^$BW$1,-99)</f>
        <v>-6.889320867900981</v>
      </c>
      <c r="CA210" s="8">
        <f t="shared" si="309"/>
        <v>1.5922359625834871E-2</v>
      </c>
      <c r="CB210" s="8">
        <f t="shared" si="310"/>
        <v>2.2565609648262069E-4</v>
      </c>
      <c r="CC210" s="8">
        <f t="shared" si="311"/>
        <v>3.1844289041424769E-5</v>
      </c>
      <c r="CD210" s="8">
        <f>MAX((CD$3*climate!$I320+CD$4*climate!$I320^2+CD$5*climate!$I320^6)*(K210/K$66)^$BW$1,-99)</f>
        <v>-17.364640121000942</v>
      </c>
      <c r="CE210" s="8">
        <f>MAX((CE$3*climate!$I320+CE$4*climate!$I320^2+CE$5*climate!$I320^6)*(L210/L$66)^$BW$1,-99)</f>
        <v>-15.076164405692582</v>
      </c>
      <c r="CF210" s="8">
        <f>MAX((CF$3*climate!$I320+CF$4*climate!$I320^2+CF$5*climate!$I320^6)*(M210/M$66)^$BW$1,-99)</f>
        <v>-18.520504906141337</v>
      </c>
      <c r="CG210" s="8">
        <f>MAX((CG$3*climate!$M320+CG$4*climate!$M320^2+CG$5*climate!$M320^6)*(K210/K$66)^$BW$1,-99)</f>
        <v>-17.364668339820774</v>
      </c>
      <c r="CH210" s="8">
        <f>MAX((CH$3*climate!$M320+CH$4*climate!$M320^2+CH$5*climate!$M320^6)*(L210/L$66)^$BW$1,-99)</f>
        <v>-15.076186472810219</v>
      </c>
      <c r="CI210" s="8">
        <f>MAX((CI$3*climate!$M320+CI$4*climate!$M320^2+CI$5*climate!$M320^6)*(M210/M$66)^$BW$1,-99)</f>
        <v>-18.520530332526267</v>
      </c>
      <c r="CJ210" s="8">
        <f t="shared" si="312"/>
        <v>2.0741998258357233E-3</v>
      </c>
      <c r="CK210" s="8">
        <f t="shared" si="313"/>
        <v>2.9396135184861401E-5</v>
      </c>
      <c r="CL210" s="8">
        <f t="shared" si="314"/>
        <v>4.1483436083439398E-6</v>
      </c>
    </row>
    <row r="211" spans="1:90">
      <c r="A211">
        <f t="shared" si="253"/>
        <v>2165</v>
      </c>
      <c r="B211" s="4">
        <f t="shared" si="271"/>
        <v>1286.4509528218111</v>
      </c>
      <c r="C211" s="4">
        <f t="shared" si="272"/>
        <v>3572.1425586587916</v>
      </c>
      <c r="D211" s="4">
        <f t="shared" si="273"/>
        <v>6807.6713229413044</v>
      </c>
      <c r="E211" s="11">
        <f t="shared" si="254"/>
        <v>3.4382111010716474E-6</v>
      </c>
      <c r="F211" s="11">
        <f t="shared" si="255"/>
        <v>6.8928552851919216E-6</v>
      </c>
      <c r="G211" s="11">
        <f t="shared" si="256"/>
        <v>1.5218247634507234E-5</v>
      </c>
      <c r="H211" s="4">
        <f t="shared" si="274"/>
        <v>213418.13126219451</v>
      </c>
      <c r="I211" s="4">
        <f t="shared" si="275"/>
        <v>196705.82244812022</v>
      </c>
      <c r="J211" s="4">
        <f t="shared" si="276"/>
        <v>39003.845871363745</v>
      </c>
      <c r="K211" s="4">
        <f t="shared" si="244"/>
        <v>165896.82707612365</v>
      </c>
      <c r="L211" s="4">
        <f t="shared" si="245"/>
        <v>55066.621563383531</v>
      </c>
      <c r="M211" s="4">
        <f t="shared" si="246"/>
        <v>5729.3961504757026</v>
      </c>
      <c r="N211" s="11">
        <f t="shared" si="257"/>
        <v>3.5031374255722891E-3</v>
      </c>
      <c r="O211" s="11">
        <f t="shared" si="258"/>
        <v>6.7558135683354337E-3</v>
      </c>
      <c r="P211" s="11">
        <f t="shared" si="259"/>
        <v>4.6804787405314574E-3</v>
      </c>
      <c r="Q211" s="4">
        <f t="shared" si="260"/>
        <v>4164.9611498753393</v>
      </c>
      <c r="R211" s="4">
        <f t="shared" si="261"/>
        <v>14356.628957369179</v>
      </c>
      <c r="S211" s="4">
        <f t="shared" si="262"/>
        <v>3468.1526023636588</v>
      </c>
      <c r="T211" s="4">
        <f t="shared" si="277"/>
        <v>19.515498168983978</v>
      </c>
      <c r="U211" s="4">
        <f t="shared" si="278"/>
        <v>72.985277093948952</v>
      </c>
      <c r="V211" s="4">
        <f t="shared" si="279"/>
        <v>88.918221392879204</v>
      </c>
      <c r="W211" s="11">
        <f t="shared" si="263"/>
        <v>-1.219247815263802E-2</v>
      </c>
      <c r="X211" s="11">
        <f t="shared" si="264"/>
        <v>-1.3228699347321071E-2</v>
      </c>
      <c r="Y211" s="11">
        <f t="shared" si="265"/>
        <v>-1.2203590333800474E-2</v>
      </c>
      <c r="Z211" s="4">
        <f t="shared" si="291"/>
        <v>5131.4326170407357</v>
      </c>
      <c r="AA211" s="4">
        <f t="shared" si="280"/>
        <v>40715.784967678323</v>
      </c>
      <c r="AB211" s="4">
        <f t="shared" si="281"/>
        <v>6422.3990024620416</v>
      </c>
      <c r="AC211" s="12">
        <f t="shared" si="282"/>
        <v>1.5622042953351989</v>
      </c>
      <c r="AD211" s="12">
        <f t="shared" si="283"/>
        <v>4.2343661537635828</v>
      </c>
      <c r="AE211" s="12">
        <f t="shared" si="284"/>
        <v>1.8840403404029493</v>
      </c>
      <c r="AF211" s="11">
        <f t="shared" si="266"/>
        <v>-2.9039671966837322E-3</v>
      </c>
      <c r="AG211" s="11">
        <f t="shared" si="267"/>
        <v>2.0567434751257441E-3</v>
      </c>
      <c r="AH211" s="11">
        <f t="shared" si="268"/>
        <v>8.257041531207765E-4</v>
      </c>
      <c r="AI211" s="1">
        <f t="shared" si="247"/>
        <v>410639.27736934263</v>
      </c>
      <c r="AJ211" s="1">
        <f t="shared" si="248"/>
        <v>366221.03700218163</v>
      </c>
      <c r="AK211" s="1">
        <f t="shared" si="249"/>
        <v>74157.843565966061</v>
      </c>
      <c r="AL211" s="17">
        <f t="shared" ref="AL211:AN226" si="317">AL210*(1+AO211)</f>
        <v>56.838203619532599</v>
      </c>
      <c r="AM211" s="17">
        <f t="shared" si="317"/>
        <v>23.486202122431113</v>
      </c>
      <c r="AN211" s="17">
        <f t="shared" si="317"/>
        <v>3.8168554948688085</v>
      </c>
      <c r="AO211" s="7">
        <f t="shared" si="316"/>
        <v>3.8490107402424285E-3</v>
      </c>
      <c r="AP211" s="7">
        <f t="shared" si="316"/>
        <v>5.9271873001790704E-3</v>
      </c>
      <c r="AQ211" s="7">
        <f t="shared" si="316"/>
        <v>4.2903357755655043E-3</v>
      </c>
      <c r="AR211" s="1">
        <f t="shared" si="286"/>
        <v>213418.13126219451</v>
      </c>
      <c r="AS211" s="1">
        <f t="shared" si="287"/>
        <v>196705.82244812022</v>
      </c>
      <c r="AT211" s="1">
        <f t="shared" si="288"/>
        <v>39003.845871363745</v>
      </c>
      <c r="AU211" s="1">
        <f t="shared" si="250"/>
        <v>42683.626252438902</v>
      </c>
      <c r="AV211" s="1">
        <f t="shared" si="251"/>
        <v>39341.164489624047</v>
      </c>
      <c r="AW211" s="1">
        <f t="shared" si="252"/>
        <v>7800.7691742727493</v>
      </c>
      <c r="AX211" s="1">
        <f t="shared" si="300"/>
        <v>132717.46166089893</v>
      </c>
      <c r="AY211" s="1">
        <f t="shared" si="301"/>
        <v>44053.297250706826</v>
      </c>
      <c r="AZ211" s="1">
        <f t="shared" si="302"/>
        <v>4583.5169203805626</v>
      </c>
      <c r="BA211" s="1">
        <f t="shared" si="303"/>
        <v>11.795977799160777</v>
      </c>
      <c r="BB211" s="1">
        <f t="shared" si="304"/>
        <v>10.693155481019474</v>
      </c>
      <c r="BC211" s="1">
        <f t="shared" si="305"/>
        <v>8.4302218689801727</v>
      </c>
      <c r="BD211" s="1">
        <f t="shared" si="306"/>
        <v>1524.037202647592</v>
      </c>
      <c r="BE211">
        <f t="shared" si="292"/>
        <v>0.21822387218499145</v>
      </c>
      <c r="BF211">
        <f t="shared" si="293"/>
        <v>0.3346263841173937</v>
      </c>
      <c r="BG211">
        <f t="shared" si="294"/>
        <v>2.453676962688749E-2</v>
      </c>
      <c r="BH211">
        <f t="shared" si="307"/>
        <v>0.28509797648319712</v>
      </c>
      <c r="BI211">
        <f t="shared" si="308"/>
        <v>4.7621658391411486E-3</v>
      </c>
      <c r="BJ211">
        <f t="shared" si="308"/>
        <v>1.1197481694748152E-2</v>
      </c>
      <c r="BK211">
        <f t="shared" si="308"/>
        <v>6.0205306372294847E-5</v>
      </c>
      <c r="BL211">
        <f t="shared" si="297"/>
        <v>1016.3325341501643</v>
      </c>
      <c r="BM211">
        <f t="shared" si="298"/>
        <v>2202.6098461132065</v>
      </c>
      <c r="BN211">
        <f t="shared" si="299"/>
        <v>2.3482384903832219</v>
      </c>
      <c r="BO211">
        <f t="shared" si="270"/>
        <v>794.58682583309678</v>
      </c>
      <c r="BP211">
        <f t="shared" si="289"/>
        <v>323.32894062047535</v>
      </c>
      <c r="BQ211">
        <f t="shared" si="290"/>
        <v>29.80283163165041</v>
      </c>
      <c r="BR211" s="7">
        <f t="shared" si="315"/>
        <v>5.0335578739231224E-3</v>
      </c>
      <c r="BS211" s="7">
        <f t="shared" si="295"/>
        <v>1.3759492560550111E-2</v>
      </c>
      <c r="BT211" s="7">
        <f t="shared" si="296"/>
        <v>1.9321775233540142E-3</v>
      </c>
      <c r="BU211" s="8">
        <f>MAX((BU$3*climate!$I321+BU$4*climate!$I321^2+BU$5*climate!$I321^6)*(K211/K$66)^$BW$1,-99)</f>
        <v>-7.5019108306680504</v>
      </c>
      <c r="BV211" s="8">
        <f>MAX((BV$3*climate!$I321+BV$4*climate!$I321^2+BV$5*climate!$I321^6)*(L211/L$66)^$BW$1,-99)</f>
        <v>-6.0640621112892186</v>
      </c>
      <c r="BW211" s="8">
        <f>MAX((BW$3*climate!$I321+BW$4*climate!$I321^2+BW$5*climate!$I321^6)*(M211/M$66)^$BW$1,-99)</f>
        <v>-6.9499280385362718</v>
      </c>
      <c r="BX211" s="8">
        <f>MAX((BX$3*climate!$M321+BX$4*climate!$M321^2+BX$5*climate!$M321^6)*(K211/K$66)^$BW$1,-99)</f>
        <v>-7.5019175526125341</v>
      </c>
      <c r="BY211" s="8">
        <f>MAX((BY$3*climate!$M321+BY$4*climate!$M321^2+BY$5*climate!$M321^6)*(L211/L$66)^$BW$1,-99)</f>
        <v>-6.0640664620079097</v>
      </c>
      <c r="BZ211" s="8">
        <f>MAX((BZ$3*climate!$M321+BZ$4*climate!$M321^2+BZ$5*climate!$M321^6)*(M211/M$66)^$BW$1,-99)</f>
        <v>-6.9499321927450408</v>
      </c>
      <c r="CA211" s="8">
        <f t="shared" si="309"/>
        <v>1.5966149487024222E-2</v>
      </c>
      <c r="CB211" s="8">
        <f t="shared" si="310"/>
        <v>2.1968611508734075E-4</v>
      </c>
      <c r="CC211" s="8">
        <f t="shared" si="311"/>
        <v>3.0849435173338427E-5</v>
      </c>
      <c r="CD211" s="8">
        <f>MAX((CD$3*climate!$I321+CD$4*climate!$I321^2+CD$5*climate!$I321^6)*(K211/K$66)^$BW$1,-99)</f>
        <v>-17.818536318923538</v>
      </c>
      <c r="CE211" s="8">
        <f>MAX((CE$3*climate!$I321+CE$4*climate!$I321^2+CE$5*climate!$I321^6)*(L211/L$66)^$BW$1,-99)</f>
        <v>-15.417202317172931</v>
      </c>
      <c r="CF211" s="8">
        <f>MAX((CF$3*climate!$I321+CF$4*climate!$I321^2+CF$5*climate!$I321^6)*(M211/M$66)^$BW$1,-99)</f>
        <v>-18.921190279369746</v>
      </c>
      <c r="CG211" s="8">
        <f>MAX((CG$3*climate!$M321+CG$4*climate!$M321^2+CG$5*climate!$M321^6)*(K211/K$66)^$BW$1,-99)</f>
        <v>-17.818564917796188</v>
      </c>
      <c r="CH211" s="8">
        <f>MAX((CH$3*climate!$M321+CH$4*climate!$M321^2+CH$5*climate!$M321^6)*(L211/L$66)^$BW$1,-99)</f>
        <v>-15.417224648537276</v>
      </c>
      <c r="CI211" s="8">
        <f>MAX((CI$3*climate!$M321+CI$4*climate!$M321^2+CI$5*climate!$M321^6)*(M211/M$66)^$BW$1,-99)</f>
        <v>-18.921216012084038</v>
      </c>
      <c r="CJ211" s="8">
        <f t="shared" si="312"/>
        <v>2.0835817355301283E-3</v>
      </c>
      <c r="CK211" s="8">
        <f t="shared" si="313"/>
        <v>2.8669027389324891E-5</v>
      </c>
      <c r="CL211" s="8">
        <f t="shared" si="314"/>
        <v>4.0258497974622621E-6</v>
      </c>
    </row>
    <row r="212" spans="1:90">
      <c r="A212">
        <f t="shared" si="253"/>
        <v>2166</v>
      </c>
      <c r="B212" s="4">
        <f t="shared" si="271"/>
        <v>1286.4551547572607</v>
      </c>
      <c r="C212" s="4">
        <f t="shared" si="272"/>
        <v>3572.1659498074205</v>
      </c>
      <c r="D212" s="4">
        <f t="shared" si="273"/>
        <v>6807.7697437279103</v>
      </c>
      <c r="E212" s="11">
        <f t="shared" si="254"/>
        <v>3.2663005460180647E-6</v>
      </c>
      <c r="F212" s="11">
        <f t="shared" si="255"/>
        <v>6.5482125209323249E-6</v>
      </c>
      <c r="G212" s="11">
        <f t="shared" si="256"/>
        <v>1.4457335252781871E-5</v>
      </c>
      <c r="H212" s="4">
        <f t="shared" si="274"/>
        <v>214157.30770643702</v>
      </c>
      <c r="I212" s="4">
        <f t="shared" si="275"/>
        <v>198022.2351706661</v>
      </c>
      <c r="J212" s="4">
        <f t="shared" si="276"/>
        <v>39185.024337141003</v>
      </c>
      <c r="K212" s="4">
        <f t="shared" si="244"/>
        <v>166470.86912784461</v>
      </c>
      <c r="L212" s="4">
        <f t="shared" si="245"/>
        <v>55434.780453394589</v>
      </c>
      <c r="M212" s="4">
        <f t="shared" si="246"/>
        <v>5755.9268030830062</v>
      </c>
      <c r="N212" s="11">
        <f t="shared" si="257"/>
        <v>3.4602352669321768E-3</v>
      </c>
      <c r="O212" s="11">
        <f t="shared" si="258"/>
        <v>6.6856996045652206E-3</v>
      </c>
      <c r="P212" s="11">
        <f t="shared" si="259"/>
        <v>4.6306193376244309E-3</v>
      </c>
      <c r="Q212" s="4">
        <f t="shared" si="260"/>
        <v>4128.4294672608612</v>
      </c>
      <c r="R212" s="4">
        <f t="shared" si="261"/>
        <v>14261.517179714077</v>
      </c>
      <c r="S212" s="4">
        <f t="shared" si="262"/>
        <v>3441.7421550638301</v>
      </c>
      <c r="T212" s="4">
        <f t="shared" si="277"/>
        <v>19.277555883920794</v>
      </c>
      <c r="U212" s="4">
        <f t="shared" si="278"/>
        <v>72.019776806492175</v>
      </c>
      <c r="V212" s="4">
        <f t="shared" si="279"/>
        <v>87.833099845790329</v>
      </c>
      <c r="W212" s="11">
        <f t="shared" si="263"/>
        <v>-1.219247815263802E-2</v>
      </c>
      <c r="X212" s="11">
        <f t="shared" si="264"/>
        <v>-1.3228699347321071E-2</v>
      </c>
      <c r="Y212" s="11">
        <f t="shared" si="265"/>
        <v>-1.2203590333800474E-2</v>
      </c>
      <c r="Z212" s="4">
        <f t="shared" si="291"/>
        <v>5071.8707241380971</v>
      </c>
      <c r="AA212" s="4">
        <f t="shared" si="280"/>
        <v>40532.069315813285</v>
      </c>
      <c r="AB212" s="4">
        <f t="shared" si="281"/>
        <v>6379.0756197725141</v>
      </c>
      <c r="AC212" s="12">
        <f t="shared" si="282"/>
        <v>1.5576677053070271</v>
      </c>
      <c r="AD212" s="12">
        <f t="shared" si="283"/>
        <v>4.2430751587216298</v>
      </c>
      <c r="AE212" s="12">
        <f t="shared" si="284"/>
        <v>1.8855960003366672</v>
      </c>
      <c r="AF212" s="11">
        <f t="shared" si="266"/>
        <v>-2.9039671966837322E-3</v>
      </c>
      <c r="AG212" s="11">
        <f t="shared" si="267"/>
        <v>2.0567434751257441E-3</v>
      </c>
      <c r="AH212" s="11">
        <f t="shared" si="268"/>
        <v>8.257041531207765E-4</v>
      </c>
      <c r="AI212" s="1">
        <f t="shared" si="247"/>
        <v>412258.97588484723</v>
      </c>
      <c r="AJ212" s="1">
        <f t="shared" si="248"/>
        <v>368940.09779158753</v>
      </c>
      <c r="AK212" s="1">
        <f t="shared" si="249"/>
        <v>74542.828383642205</v>
      </c>
      <c r="AL212" s="17">
        <f t="shared" si="317"/>
        <v>57.05478676715839</v>
      </c>
      <c r="AM212" s="17">
        <f t="shared" si="317"/>
        <v>23.624017170191131</v>
      </c>
      <c r="AN212" s="17">
        <f t="shared" si="317"/>
        <v>3.8330673306318102</v>
      </c>
      <c r="AO212" s="7">
        <f t="shared" si="316"/>
        <v>3.8105206328400043E-3</v>
      </c>
      <c r="AP212" s="7">
        <f t="shared" si="316"/>
        <v>5.8679154271772793E-3</v>
      </c>
      <c r="AQ212" s="7">
        <f t="shared" si="316"/>
        <v>4.247432417809849E-3</v>
      </c>
      <c r="AR212" s="1">
        <f t="shared" si="286"/>
        <v>214157.30770643702</v>
      </c>
      <c r="AS212" s="1">
        <f t="shared" si="287"/>
        <v>198022.2351706661</v>
      </c>
      <c r="AT212" s="1">
        <f t="shared" si="288"/>
        <v>39185.024337141003</v>
      </c>
      <c r="AU212" s="1">
        <f t="shared" si="250"/>
        <v>42831.461541287405</v>
      </c>
      <c r="AV212" s="1">
        <f t="shared" si="251"/>
        <v>39604.44703413322</v>
      </c>
      <c r="AW212" s="1">
        <f t="shared" si="252"/>
        <v>7837.0048674282007</v>
      </c>
      <c r="AX212" s="1">
        <f t="shared" si="300"/>
        <v>133176.69530227568</v>
      </c>
      <c r="AY212" s="1">
        <f t="shared" si="301"/>
        <v>44347.82436271567</v>
      </c>
      <c r="AZ212" s="1">
        <f t="shared" si="302"/>
        <v>4604.7414424664048</v>
      </c>
      <c r="BA212" s="1">
        <f t="shared" si="303"/>
        <v>11.79943206158798</v>
      </c>
      <c r="BB212" s="1">
        <f t="shared" si="304"/>
        <v>10.699818930451363</v>
      </c>
      <c r="BC212" s="1">
        <f t="shared" si="305"/>
        <v>8.4348417999831096</v>
      </c>
      <c r="BD212" s="1">
        <f t="shared" si="306"/>
        <v>1480.4603481171291</v>
      </c>
      <c r="BE212">
        <f t="shared" si="292"/>
        <v>0.21822387218499145</v>
      </c>
      <c r="BF212">
        <f t="shared" si="293"/>
        <v>0.3346263841173937</v>
      </c>
      <c r="BG212">
        <f t="shared" si="294"/>
        <v>2.453676962688749E-2</v>
      </c>
      <c r="BH212">
        <f t="shared" si="307"/>
        <v>0.28521671521630376</v>
      </c>
      <c r="BI212">
        <f t="shared" si="308"/>
        <v>4.7621658391411486E-3</v>
      </c>
      <c r="BJ212">
        <f t="shared" si="308"/>
        <v>1.1197481694748152E-2</v>
      </c>
      <c r="BK212">
        <f t="shared" si="308"/>
        <v>6.0205306372294847E-5</v>
      </c>
      <c r="BL212">
        <f t="shared" si="297"/>
        <v>1019.8526149620338</v>
      </c>
      <c r="BM212">
        <f t="shared" si="298"/>
        <v>2217.3503534766473</v>
      </c>
      <c r="BN212">
        <f t="shared" si="299"/>
        <v>2.3591463954234038</v>
      </c>
      <c r="BO212">
        <f t="shared" si="270"/>
        <v>798.58642460678459</v>
      </c>
      <c r="BP212">
        <f t="shared" si="289"/>
        <v>326.96808057688776</v>
      </c>
      <c r="BQ212">
        <f t="shared" si="290"/>
        <v>30.144615687082759</v>
      </c>
      <c r="BR212" s="7">
        <f t="shared" si="315"/>
        <v>4.9802475701770099E-3</v>
      </c>
      <c r="BS212" s="7">
        <f t="shared" si="295"/>
        <v>1.3358730641310787E-2</v>
      </c>
      <c r="BT212" s="7">
        <f t="shared" si="296"/>
        <v>1.8667776601590841E-3</v>
      </c>
      <c r="BU212" s="8">
        <f>MAX((BU$3*climate!$I322+BU$4*climate!$I322^2+BU$5*climate!$I322^6)*(K212/K$66)^$BW$1,-99)</f>
        <v>-7.6058268184277482</v>
      </c>
      <c r="BV212" s="8">
        <f>MAX((BV$3*climate!$I322+BV$4*climate!$I322^2+BV$5*climate!$I322^6)*(L212/L$66)^$BW$1,-99)</f>
        <v>-6.1253453368862321</v>
      </c>
      <c r="BW212" s="8">
        <f>MAX((BW$3*climate!$I322+BW$4*climate!$I322^2+BW$5*climate!$I322^6)*(M212/M$66)^$BW$1,-99)</f>
        <v>-7.0100779495036818</v>
      </c>
      <c r="BX212" s="8">
        <f>MAX((BX$3*climate!$M322+BX$4*climate!$M322^2+BX$5*climate!$M322^6)*(K212/K$66)^$BW$1,-99)</f>
        <v>-7.6058335351156439</v>
      </c>
      <c r="BY212" s="8">
        <f>MAX((BY$3*climate!$M322+BY$4*climate!$M322^2+BY$5*climate!$M322^6)*(L212/L$66)^$BW$1,-99)</f>
        <v>-6.1253496787793349</v>
      </c>
      <c r="BZ212" s="8">
        <f>MAX((BZ$3*climate!$M322+BZ$4*climate!$M322^2+BZ$5*climate!$M322^6)*(M212/M$66)^$BW$1,-99)</f>
        <v>-7.0100820955443455</v>
      </c>
      <c r="CA212" s="8">
        <f t="shared" si="309"/>
        <v>1.6008905007451585E-2</v>
      </c>
      <c r="CB212" s="8">
        <f t="shared" si="310"/>
        <v>2.1385864985687717E-4</v>
      </c>
      <c r="CC212" s="8">
        <f t="shared" si="311"/>
        <v>2.9885066231519515E-5</v>
      </c>
      <c r="CD212" s="8">
        <f>MAX((CD$3*climate!$I322+CD$4*climate!$I322^2+CD$5*climate!$I322^6)*(K212/K$66)^$BW$1,-99)</f>
        <v>-18.276112356869088</v>
      </c>
      <c r="CE212" s="8">
        <f>MAX((CE$3*climate!$I322+CE$4*climate!$I322^2+CE$5*climate!$I322^6)*(L212/L$66)^$BW$1,-99)</f>
        <v>-15.760432014737656</v>
      </c>
      <c r="CF212" s="8">
        <f>MAX((CF$3*climate!$I322+CF$4*climate!$I322^2+CF$5*climate!$I322^6)*(M212/M$66)^$BW$1,-99)</f>
        <v>-19.324552357885619</v>
      </c>
      <c r="CG212" s="8">
        <f>MAX((CG$3*climate!$M322+CG$4*climate!$M322^2+CG$5*climate!$M322^6)*(K212/K$66)^$BW$1,-99)</f>
        <v>-18.276141334030687</v>
      </c>
      <c r="CH212" s="8">
        <f>MAX((CH$3*climate!$M322+CH$4*climate!$M322^2+CH$5*climate!$M322^6)*(L212/L$66)^$BW$1,-99)</f>
        <v>-15.760454608750885</v>
      </c>
      <c r="CI212" s="8">
        <f>MAX((CI$3*climate!$M322+CI$4*climate!$M322^2+CI$5*climate!$M322^6)*(M212/M$66)^$BW$1,-99)</f>
        <v>-19.3245783953369</v>
      </c>
      <c r="CJ212" s="8">
        <f t="shared" si="312"/>
        <v>2.0924436150483675E-3</v>
      </c>
      <c r="CK212" s="8">
        <f t="shared" si="313"/>
        <v>2.7952390635561739E-5</v>
      </c>
      <c r="CL212" s="8">
        <f t="shared" si="314"/>
        <v>3.9061269957148072E-6</v>
      </c>
    </row>
    <row r="213" spans="1:90">
      <c r="A213">
        <f t="shared" si="253"/>
        <v>2167</v>
      </c>
      <c r="B213" s="4">
        <f t="shared" si="271"/>
        <v>1286.4591466089764</v>
      </c>
      <c r="C213" s="4">
        <f t="shared" si="272"/>
        <v>3572.18817154413</v>
      </c>
      <c r="D213" s="4">
        <f t="shared" si="273"/>
        <v>6807.8632448269427</v>
      </c>
      <c r="E213" s="11">
        <f t="shared" si="254"/>
        <v>3.1029855187171612E-6</v>
      </c>
      <c r="F213" s="11">
        <f t="shared" si="255"/>
        <v>6.2208018948857086E-6</v>
      </c>
      <c r="G213" s="11">
        <f t="shared" si="256"/>
        <v>1.3734468490142777E-5</v>
      </c>
      <c r="H213" s="4">
        <f t="shared" si="274"/>
        <v>214889.97095688057</v>
      </c>
      <c r="I213" s="4">
        <f t="shared" si="275"/>
        <v>199333.67601655179</v>
      </c>
      <c r="J213" s="4">
        <f t="shared" si="276"/>
        <v>39365.087494482985</v>
      </c>
      <c r="K213" s="4">
        <f t="shared" si="244"/>
        <v>167039.87182439235</v>
      </c>
      <c r="L213" s="4">
        <f t="shared" si="245"/>
        <v>55801.560960431409</v>
      </c>
      <c r="M213" s="4">
        <f t="shared" si="246"/>
        <v>5782.297040763141</v>
      </c>
      <c r="N213" s="11">
        <f t="shared" si="257"/>
        <v>3.4180316323739746E-3</v>
      </c>
      <c r="O213" s="11">
        <f t="shared" si="258"/>
        <v>6.6164329332047966E-3</v>
      </c>
      <c r="P213" s="11">
        <f t="shared" si="259"/>
        <v>4.5814060154500957E-3</v>
      </c>
      <c r="Q213" s="4">
        <f t="shared" si="260"/>
        <v>4092.0454318969387</v>
      </c>
      <c r="R213" s="4">
        <f t="shared" si="261"/>
        <v>14166.0560873419</v>
      </c>
      <c r="S213" s="4">
        <f t="shared" si="262"/>
        <v>3415.3630430988987</v>
      </c>
      <c r="T213" s="4">
        <f t="shared" si="277"/>
        <v>19.042514704969832</v>
      </c>
      <c r="U213" s="4">
        <f t="shared" si="278"/>
        <v>71.067048832057921</v>
      </c>
      <c r="V213" s="4">
        <f t="shared" si="279"/>
        <v>86.761220677524506</v>
      </c>
      <c r="W213" s="11">
        <f t="shared" si="263"/>
        <v>-1.219247815263802E-2</v>
      </c>
      <c r="X213" s="11">
        <f t="shared" si="264"/>
        <v>-1.3228699347321071E-2</v>
      </c>
      <c r="Y213" s="11">
        <f t="shared" si="265"/>
        <v>-1.2203590333800474E-2</v>
      </c>
      <c r="Z213" s="4">
        <f t="shared" si="291"/>
        <v>5012.7850023562205</v>
      </c>
      <c r="AA213" s="4">
        <f t="shared" si="280"/>
        <v>40346.358654281074</v>
      </c>
      <c r="AB213" s="4">
        <f t="shared" si="281"/>
        <v>6335.7252217865935</v>
      </c>
      <c r="AC213" s="12">
        <f t="shared" si="282"/>
        <v>1.5531442893874818</v>
      </c>
      <c r="AD213" s="12">
        <f t="shared" si="283"/>
        <v>4.2518020758687989</v>
      </c>
      <c r="AE213" s="12">
        <f t="shared" si="284"/>
        <v>1.8871529447852531</v>
      </c>
      <c r="AF213" s="11">
        <f t="shared" si="266"/>
        <v>-2.9039671966837322E-3</v>
      </c>
      <c r="AG213" s="11">
        <f t="shared" si="267"/>
        <v>2.0567434751257441E-3</v>
      </c>
      <c r="AH213" s="11">
        <f t="shared" si="268"/>
        <v>8.257041531207765E-4</v>
      </c>
      <c r="AI213" s="1">
        <f t="shared" si="247"/>
        <v>413864.53983764997</v>
      </c>
      <c r="AJ213" s="1">
        <f t="shared" si="248"/>
        <v>371650.53504656197</v>
      </c>
      <c r="AK213" s="1">
        <f t="shared" si="249"/>
        <v>74925.550412706187</v>
      </c>
      <c r="AL213" s="17">
        <f t="shared" si="317"/>
        <v>57.270021124915147</v>
      </c>
      <c r="AM213" s="17">
        <f t="shared" si="317"/>
        <v>23.761254667647947</v>
      </c>
      <c r="AN213" s="17">
        <f t="shared" si="317"/>
        <v>3.8491852181271864</v>
      </c>
      <c r="AO213" s="7">
        <f t="shared" si="316"/>
        <v>3.7724154265116041E-3</v>
      </c>
      <c r="AP213" s="7">
        <f t="shared" si="316"/>
        <v>5.8092362729055061E-3</v>
      </c>
      <c r="AQ213" s="7">
        <f t="shared" si="316"/>
        <v>4.2049580936317507E-3</v>
      </c>
      <c r="AR213" s="1">
        <f t="shared" si="286"/>
        <v>214889.97095688057</v>
      </c>
      <c r="AS213" s="1">
        <f t="shared" si="287"/>
        <v>199333.67601655179</v>
      </c>
      <c r="AT213" s="1">
        <f t="shared" si="288"/>
        <v>39365.087494482985</v>
      </c>
      <c r="AU213" s="1">
        <f t="shared" si="250"/>
        <v>42977.994191376114</v>
      </c>
      <c r="AV213" s="1">
        <f t="shared" si="251"/>
        <v>39866.73520331036</v>
      </c>
      <c r="AW213" s="1">
        <f t="shared" si="252"/>
        <v>7873.0174988965973</v>
      </c>
      <c r="AX213" s="1">
        <f t="shared" si="300"/>
        <v>133631.89745951389</v>
      </c>
      <c r="AY213" s="1">
        <f t="shared" si="301"/>
        <v>44641.248768345125</v>
      </c>
      <c r="AZ213" s="1">
        <f t="shared" si="302"/>
        <v>4625.8376326105126</v>
      </c>
      <c r="BA213" s="1">
        <f t="shared" si="303"/>
        <v>11.80284426502709</v>
      </c>
      <c r="BB213" s="1">
        <f t="shared" si="304"/>
        <v>10.706413570865202</v>
      </c>
      <c r="BC213" s="1">
        <f t="shared" si="305"/>
        <v>8.4394127433017587</v>
      </c>
      <c r="BD213" s="1">
        <f t="shared" si="306"/>
        <v>1438.1201231338994</v>
      </c>
      <c r="BE213">
        <f t="shared" si="292"/>
        <v>0.21822387218499145</v>
      </c>
      <c r="BF213">
        <f t="shared" si="293"/>
        <v>0.3346263841173937</v>
      </c>
      <c r="BG213">
        <f t="shared" si="294"/>
        <v>2.453676962688749E-2</v>
      </c>
      <c r="BH213">
        <f t="shared" si="307"/>
        <v>0.28533438642250353</v>
      </c>
      <c r="BI213">
        <f t="shared" si="308"/>
        <v>4.7621658391411486E-3</v>
      </c>
      <c r="BJ213">
        <f t="shared" si="308"/>
        <v>1.1197481694748152E-2</v>
      </c>
      <c r="BK213">
        <f t="shared" si="308"/>
        <v>6.0205306372294847E-5</v>
      </c>
      <c r="BL213">
        <f t="shared" si="297"/>
        <v>1023.3416788648902</v>
      </c>
      <c r="BM213">
        <f t="shared" si="298"/>
        <v>2232.0351883421972</v>
      </c>
      <c r="BN213">
        <f t="shared" si="299"/>
        <v>2.3699871529775405</v>
      </c>
      <c r="BO213">
        <f t="shared" si="270"/>
        <v>802.56358270750889</v>
      </c>
      <c r="BP213">
        <f t="shared" si="289"/>
        <v>330.64846228034571</v>
      </c>
      <c r="BQ213">
        <f t="shared" si="290"/>
        <v>30.490340075765772</v>
      </c>
      <c r="BR213" s="7">
        <f t="shared" si="315"/>
        <v>4.9276514268687954E-3</v>
      </c>
      <c r="BS213" s="7">
        <f t="shared" si="295"/>
        <v>1.2969641399330861E-2</v>
      </c>
      <c r="BT213" s="7">
        <f t="shared" si="296"/>
        <v>1.8036843355626522E-3</v>
      </c>
      <c r="BU213" s="8">
        <f>MAX((BU$3*climate!$I323+BU$4*climate!$I323^2+BU$5*climate!$I323^6)*(K213/K$66)^$BW$1,-99)</f>
        <v>-7.7090801978926029</v>
      </c>
      <c r="BV213" s="8">
        <f>MAX((BV$3*climate!$I323+BV$4*climate!$I323^2+BV$5*climate!$I323^6)*(L213/L$66)^$BW$1,-99)</f>
        <v>-6.1861219443978754</v>
      </c>
      <c r="BW213" s="8">
        <f>MAX((BW$3*climate!$I323+BW$4*climate!$I323^2+BW$5*climate!$I323^6)*(M213/M$66)^$BW$1,-99)</f>
        <v>-7.0697614526382582</v>
      </c>
      <c r="BX213" s="8">
        <f>MAX((BX$3*climate!$M323+BX$4*climate!$M323^2+BX$5*climate!$M323^6)*(K213/K$66)^$BW$1,-99)</f>
        <v>-7.7090869091318233</v>
      </c>
      <c r="BY213" s="8">
        <f>MAX((BY$3*climate!$M323+BY$4*climate!$M323^2+BY$5*climate!$M323^6)*(L213/L$66)^$BW$1,-99)</f>
        <v>-6.1861262774255303</v>
      </c>
      <c r="BZ213" s="8">
        <f>MAX((BZ$3*climate!$M323+BZ$4*climate!$M323^2+BZ$5*climate!$M323^6)*(M213/M$66)^$BW$1,-99)</f>
        <v>-7.0697655904879513</v>
      </c>
      <c r="CA213" s="8">
        <f t="shared" si="309"/>
        <v>1.6050648163557262E-2</v>
      </c>
      <c r="CB213" s="8">
        <f t="shared" si="310"/>
        <v>2.0817115090816611E-4</v>
      </c>
      <c r="CC213" s="8">
        <f t="shared" si="311"/>
        <v>2.8950302668235685E-5</v>
      </c>
      <c r="CD213" s="8">
        <f>MAX((CD$3*climate!$I323+CD$4*climate!$I323^2+CD$5*climate!$I323^6)*(K213/K$66)^$BW$1,-99)</f>
        <v>-18.737231460157787</v>
      </c>
      <c r="CE213" s="8">
        <f>MAX((CE$3*climate!$I323+CE$4*climate!$I323^2+CE$5*climate!$I323^6)*(L213/L$66)^$BW$1,-99)</f>
        <v>-16.105751013323758</v>
      </c>
      <c r="CF213" s="8">
        <f>MAX((CF$3*climate!$I323+CF$4*climate!$I323^2+CF$5*climate!$I323^6)*(M213/M$66)^$BW$1,-99)</f>
        <v>-19.730474789364997</v>
      </c>
      <c r="CG213" s="8">
        <f>MAX((CG$3*climate!$M323+CG$4*climate!$M323^2+CG$5*climate!$M323^6)*(K213/K$66)^$BW$1,-99)</f>
        <v>-18.737260813766088</v>
      </c>
      <c r="CH213" s="8">
        <f>MAX((CH$3*climate!$M323+CH$4*climate!$M323^2+CH$5*climate!$M323^6)*(L213/L$66)^$BW$1,-99)</f>
        <v>-16.105773868338009</v>
      </c>
      <c r="CI213" s="8">
        <f>MAX((CI$3*climate!$M323+CI$4*climate!$M323^2+CI$5*climate!$M323^6)*(M213/M$66)^$BW$1,-99)</f>
        <v>-19.730501129899281</v>
      </c>
      <c r="CJ213" s="8">
        <f t="shared" si="312"/>
        <v>2.1007878608669981E-3</v>
      </c>
      <c r="CK213" s="8">
        <f t="shared" si="313"/>
        <v>2.7246465211512338E-5</v>
      </c>
      <c r="CL213" s="8">
        <f t="shared" si="314"/>
        <v>3.7891581569859767E-6</v>
      </c>
    </row>
    <row r="214" spans="1:90">
      <c r="A214">
        <f t="shared" si="253"/>
        <v>2168</v>
      </c>
      <c r="B214" s="4">
        <f t="shared" si="271"/>
        <v>1286.4629388798737</v>
      </c>
      <c r="C214" s="4">
        <f t="shared" si="272"/>
        <v>3572.2092823253292</v>
      </c>
      <c r="D214" s="4">
        <f t="shared" si="273"/>
        <v>6807.9520720910032</v>
      </c>
      <c r="E214" s="11">
        <f t="shared" si="254"/>
        <v>2.9478362427813031E-6</v>
      </c>
      <c r="F214" s="11">
        <f t="shared" si="255"/>
        <v>5.9097618001414232E-6</v>
      </c>
      <c r="G214" s="11">
        <f t="shared" si="256"/>
        <v>1.3047745065635638E-5</v>
      </c>
      <c r="H214" s="4">
        <f t="shared" si="274"/>
        <v>215616.18615515321</v>
      </c>
      <c r="I214" s="4">
        <f t="shared" si="275"/>
        <v>200640.09919313152</v>
      </c>
      <c r="J214" s="4">
        <f t="shared" si="276"/>
        <v>39544.03869711997</v>
      </c>
      <c r="K214" s="4">
        <f t="shared" si="244"/>
        <v>167603.8847593159</v>
      </c>
      <c r="L214" s="4">
        <f t="shared" si="245"/>
        <v>56166.949732162633</v>
      </c>
      <c r="M214" s="4">
        <f t="shared" si="246"/>
        <v>5808.5072101534879</v>
      </c>
      <c r="N214" s="11">
        <f t="shared" si="257"/>
        <v>3.3765168086126174E-3</v>
      </c>
      <c r="O214" s="11">
        <f t="shared" si="258"/>
        <v>6.5480026981739048E-3</v>
      </c>
      <c r="P214" s="11">
        <f t="shared" si="259"/>
        <v>4.5328299818523377E-3</v>
      </c>
      <c r="Q214" s="4">
        <f t="shared" si="260"/>
        <v>4055.8136116245423</v>
      </c>
      <c r="R214" s="4">
        <f t="shared" si="261"/>
        <v>14070.273029514781</v>
      </c>
      <c r="S214" s="4">
        <f t="shared" si="262"/>
        <v>3389.019903216255</v>
      </c>
      <c r="T214" s="4">
        <f t="shared" si="277"/>
        <v>18.8103392604582</v>
      </c>
      <c r="U214" s="4">
        <f t="shared" si="278"/>
        <v>70.126924209557245</v>
      </c>
      <c r="V214" s="4">
        <f t="shared" si="279"/>
        <v>85.702422283515531</v>
      </c>
      <c r="W214" s="11">
        <f t="shared" si="263"/>
        <v>-1.219247815263802E-2</v>
      </c>
      <c r="X214" s="11">
        <f t="shared" si="264"/>
        <v>-1.3228699347321071E-2</v>
      </c>
      <c r="Y214" s="11">
        <f t="shared" si="265"/>
        <v>-1.2203590333800474E-2</v>
      </c>
      <c r="Z214" s="4">
        <f t="shared" si="291"/>
        <v>4954.1784296811793</v>
      </c>
      <c r="AA214" s="4">
        <f t="shared" si="280"/>
        <v>40158.722359105457</v>
      </c>
      <c r="AB214" s="4">
        <f t="shared" si="281"/>
        <v>6292.3566166481114</v>
      </c>
      <c r="AC214" s="12">
        <f t="shared" si="282"/>
        <v>1.548634009319384</v>
      </c>
      <c r="AD214" s="12">
        <f t="shared" si="283"/>
        <v>4.2605469420458677</v>
      </c>
      <c r="AE214" s="12">
        <f t="shared" si="284"/>
        <v>1.8887111748093364</v>
      </c>
      <c r="AF214" s="11">
        <f t="shared" si="266"/>
        <v>-2.9039671966837322E-3</v>
      </c>
      <c r="AG214" s="11">
        <f t="shared" si="267"/>
        <v>2.0567434751257441E-3</v>
      </c>
      <c r="AH214" s="11">
        <f t="shared" si="268"/>
        <v>8.257041531207765E-4</v>
      </c>
      <c r="AI214" s="1">
        <f t="shared" si="247"/>
        <v>415456.08004526107</v>
      </c>
      <c r="AJ214" s="1">
        <f t="shared" si="248"/>
        <v>374352.21674521617</v>
      </c>
      <c r="AK214" s="1">
        <f t="shared" si="249"/>
        <v>75306.012870332168</v>
      </c>
      <c r="AL214" s="17">
        <f t="shared" si="317"/>
        <v>57.483906972971738</v>
      </c>
      <c r="AM214" s="17">
        <f t="shared" si="317"/>
        <v>23.897909062727944</v>
      </c>
      <c r="AN214" s="17">
        <f t="shared" si="317"/>
        <v>3.8652090240386698</v>
      </c>
      <c r="AO214" s="7">
        <f t="shared" si="316"/>
        <v>3.734691272246488E-3</v>
      </c>
      <c r="AP214" s="7">
        <f t="shared" si="316"/>
        <v>5.7511439101764509E-3</v>
      </c>
      <c r="AQ214" s="7">
        <f t="shared" si="316"/>
        <v>4.1629085126954329E-3</v>
      </c>
      <c r="AR214" s="1">
        <f t="shared" si="286"/>
        <v>215616.18615515321</v>
      </c>
      <c r="AS214" s="1">
        <f t="shared" si="287"/>
        <v>200640.09919313152</v>
      </c>
      <c r="AT214" s="1">
        <f t="shared" si="288"/>
        <v>39544.03869711997</v>
      </c>
      <c r="AU214" s="1">
        <f t="shared" si="250"/>
        <v>43123.237231030645</v>
      </c>
      <c r="AV214" s="1">
        <f t="shared" si="251"/>
        <v>40128.019838626307</v>
      </c>
      <c r="AW214" s="1">
        <f t="shared" si="252"/>
        <v>7908.8077394239945</v>
      </c>
      <c r="AX214" s="1">
        <f t="shared" si="300"/>
        <v>134083.1078074527</v>
      </c>
      <c r="AY214" s="1">
        <f t="shared" si="301"/>
        <v>44933.559785730111</v>
      </c>
      <c r="AZ214" s="1">
        <f t="shared" si="302"/>
        <v>4646.8057681227901</v>
      </c>
      <c r="BA214" s="1">
        <f t="shared" si="303"/>
        <v>11.806215094202155</v>
      </c>
      <c r="BB214" s="1">
        <f t="shared" si="304"/>
        <v>10.712940228521303</v>
      </c>
      <c r="BC214" s="1">
        <f t="shared" si="305"/>
        <v>8.4439353309492979</v>
      </c>
      <c r="BD214" s="1">
        <f t="shared" si="306"/>
        <v>1396.9818556249188</v>
      </c>
      <c r="BE214">
        <f t="shared" si="292"/>
        <v>0.21822387218499145</v>
      </c>
      <c r="BF214">
        <f t="shared" si="293"/>
        <v>0.3346263841173937</v>
      </c>
      <c r="BG214">
        <f t="shared" si="294"/>
        <v>2.453676962688749E-2</v>
      </c>
      <c r="BH214">
        <f t="shared" si="307"/>
        <v>0.28545100053100286</v>
      </c>
      <c r="BI214">
        <f t="shared" si="308"/>
        <v>4.7621658391411486E-3</v>
      </c>
      <c r="BJ214">
        <f t="shared" si="308"/>
        <v>1.1197481694748152E-2</v>
      </c>
      <c r="BK214">
        <f t="shared" si="308"/>
        <v>6.0205306372294847E-5</v>
      </c>
      <c r="BL214">
        <f t="shared" si="297"/>
        <v>1026.8000360739693</v>
      </c>
      <c r="BM214">
        <f t="shared" si="298"/>
        <v>2246.6638379475435</v>
      </c>
      <c r="BN214">
        <f t="shared" si="299"/>
        <v>2.3807609649579908</v>
      </c>
      <c r="BO214">
        <f t="shared" si="270"/>
        <v>806.51833629099042</v>
      </c>
      <c r="BP214">
        <f t="shared" si="289"/>
        <v>334.37055243730794</v>
      </c>
      <c r="BQ214">
        <f t="shared" si="290"/>
        <v>30.840050135137414</v>
      </c>
      <c r="BR214" s="7">
        <f t="shared" si="315"/>
        <v>4.8757594918746872E-3</v>
      </c>
      <c r="BS214" s="7">
        <f t="shared" si="295"/>
        <v>1.2591884853719282E-2</v>
      </c>
      <c r="BT214" s="7">
        <f t="shared" si="296"/>
        <v>1.7428120053376564E-3</v>
      </c>
      <c r="BU214" s="8">
        <f>MAX((BU$3*climate!$I324+BU$4*climate!$I324^2+BU$5*climate!$I324^6)*(K214/K$66)^$BW$1,-99)</f>
        <v>-7.8116593916801937</v>
      </c>
      <c r="BV214" s="8">
        <f>MAX((BV$3*climate!$I324+BV$4*climate!$I324^2+BV$5*climate!$I324^6)*(L214/L$66)^$BW$1,-99)</f>
        <v>-6.2463874649251148</v>
      </c>
      <c r="BW214" s="8">
        <f>MAX((BW$3*climate!$I324+BW$4*climate!$I324^2+BW$5*climate!$I324^6)*(M214/M$66)^$BW$1,-99)</f>
        <v>-7.1289737802518331</v>
      </c>
      <c r="BX214" s="8">
        <f>MAX((BX$3*climate!$M324+BX$4*climate!$M324^2+BX$5*climate!$M324^6)*(K214/K$66)^$BW$1,-99)</f>
        <v>-7.8116660972873406</v>
      </c>
      <c r="BY214" s="8">
        <f>MAX((BY$3*climate!$M324+BY$4*climate!$M324^2+BY$5*climate!$M324^6)*(L214/L$66)^$BW$1,-99)</f>
        <v>-6.2463917890519589</v>
      </c>
      <c r="BZ214" s="8">
        <f>MAX((BZ$3*climate!$M324+BZ$4*climate!$M324^2+BZ$5*climate!$M324^6)*(M214/M$66)^$BW$1,-99)</f>
        <v>-7.1289779098912271</v>
      </c>
      <c r="CA214" s="8">
        <f t="shared" si="309"/>
        <v>1.6091400588674292E-2</v>
      </c>
      <c r="CB214" s="8">
        <f t="shared" si="310"/>
        <v>2.0262106334765736E-4</v>
      </c>
      <c r="CC214" s="8">
        <f t="shared" si="311"/>
        <v>2.8044286128638989E-5</v>
      </c>
      <c r="CD214" s="8">
        <f>MAX((CD$3*climate!$I324+CD$4*climate!$I324^2+CD$5*climate!$I324^6)*(K214/K$66)^$BW$1,-99)</f>
        <v>-19.201755202479003</v>
      </c>
      <c r="CE214" s="8">
        <f>MAX((CE$3*climate!$I324+CE$4*climate!$I324^2+CE$5*climate!$I324^6)*(L214/L$66)^$BW$1,-99)</f>
        <v>-16.45305601083016</v>
      </c>
      <c r="CF214" s="8">
        <f>MAX((CF$3*climate!$I324+CF$4*climate!$I324^2+CF$5*climate!$I324^6)*(M214/M$66)^$BW$1,-99)</f>
        <v>-20.138840097140069</v>
      </c>
      <c r="CG214" s="8">
        <f>MAX((CG$3*climate!$M324+CG$4*climate!$M324^2+CG$5*climate!$M324^6)*(K214/K$66)^$BW$1,-99)</f>
        <v>-19.201784930615286</v>
      </c>
      <c r="CH214" s="8">
        <f>MAX((CH$3*climate!$M324+CH$4*climate!$M324^2+CH$5*climate!$M324^6)*(L214/L$66)^$BW$1,-99)</f>
        <v>-16.453079125148996</v>
      </c>
      <c r="CI214" s="8">
        <f>MAX((CI$3*climate!$M324+CI$4*climate!$M324^2+CI$5*climate!$M324^6)*(M214/M$66)^$BW$1,-99)</f>
        <v>-20.138866739043312</v>
      </c>
      <c r="CJ214" s="8">
        <f t="shared" si="312"/>
        <v>2.1086172013802034E-3</v>
      </c>
      <c r="CK214" s="8">
        <f t="shared" si="313"/>
        <v>2.6551465000351325E-5</v>
      </c>
      <c r="CL214" s="8">
        <f t="shared" si="314"/>
        <v>3.6749233732269093E-6</v>
      </c>
    </row>
    <row r="215" spans="1:90">
      <c r="A215">
        <f t="shared" si="253"/>
        <v>2169</v>
      </c>
      <c r="B215" s="4">
        <f t="shared" si="271"/>
        <v>1286.466541547846</v>
      </c>
      <c r="C215" s="4">
        <f t="shared" si="272"/>
        <v>3572.2293376859902</v>
      </c>
      <c r="D215" s="4">
        <f t="shared" si="273"/>
        <v>6808.0364590929066</v>
      </c>
      <c r="E215" s="11">
        <f t="shared" si="254"/>
        <v>2.8004444306422377E-6</v>
      </c>
      <c r="F215" s="11">
        <f t="shared" si="255"/>
        <v>5.6142737101343516E-6</v>
      </c>
      <c r="G215" s="11">
        <f t="shared" si="256"/>
        <v>1.2395357812353855E-5</v>
      </c>
      <c r="H215" s="4">
        <f t="shared" si="274"/>
        <v>216336.01883713764</v>
      </c>
      <c r="I215" s="4">
        <f t="shared" si="275"/>
        <v>201941.46067123755</v>
      </c>
      <c r="J215" s="4">
        <f t="shared" si="276"/>
        <v>39721.881426855391</v>
      </c>
      <c r="K215" s="4">
        <f t="shared" si="244"/>
        <v>168162.95787751095</v>
      </c>
      <c r="L215" s="4">
        <f t="shared" si="245"/>
        <v>56530.933929916915</v>
      </c>
      <c r="M215" s="4">
        <f t="shared" si="246"/>
        <v>5834.5576827518744</v>
      </c>
      <c r="N215" s="11">
        <f t="shared" si="257"/>
        <v>3.3356811448488344E-3</v>
      </c>
      <c r="O215" s="11">
        <f t="shared" si="258"/>
        <v>6.480398161017753E-3</v>
      </c>
      <c r="P215" s="11">
        <f t="shared" si="259"/>
        <v>4.4848825448386975E-3</v>
      </c>
      <c r="Q215" s="4">
        <f t="shared" si="260"/>
        <v>4019.7383999576791</v>
      </c>
      <c r="R215" s="4">
        <f t="shared" si="261"/>
        <v>13974.194838194617</v>
      </c>
      <c r="S215" s="4">
        <f t="shared" si="262"/>
        <v>3362.717243742653</v>
      </c>
      <c r="T215" s="4">
        <f t="shared" si="277"/>
        <v>18.580994609981353</v>
      </c>
      <c r="U215" s="4">
        <f t="shared" si="278"/>
        <v>69.199236213036642</v>
      </c>
      <c r="V215" s="4">
        <f t="shared" si="279"/>
        <v>84.656545031353133</v>
      </c>
      <c r="W215" s="11">
        <f t="shared" si="263"/>
        <v>-1.219247815263802E-2</v>
      </c>
      <c r="X215" s="11">
        <f t="shared" si="264"/>
        <v>-1.3228699347321071E-2</v>
      </c>
      <c r="Y215" s="11">
        <f t="shared" si="265"/>
        <v>-1.2203590333800474E-2</v>
      </c>
      <c r="Z215" s="4">
        <f t="shared" si="291"/>
        <v>4896.0537165785254</v>
      </c>
      <c r="AA215" s="4">
        <f t="shared" si="280"/>
        <v>39969.228948774202</v>
      </c>
      <c r="AB215" s="4">
        <f t="shared" si="281"/>
        <v>6248.978401164376</v>
      </c>
      <c r="AC215" s="12">
        <f t="shared" si="282"/>
        <v>1.5441368269566518</v>
      </c>
      <c r="AD215" s="12">
        <f t="shared" si="283"/>
        <v>4.2693097941693878</v>
      </c>
      <c r="AE215" s="12">
        <f t="shared" si="284"/>
        <v>1.8902706914704221</v>
      </c>
      <c r="AF215" s="11">
        <f t="shared" si="266"/>
        <v>-2.9039671966837322E-3</v>
      </c>
      <c r="AG215" s="11">
        <f t="shared" si="267"/>
        <v>2.0567434751257441E-3</v>
      </c>
      <c r="AH215" s="11">
        <f t="shared" si="268"/>
        <v>8.257041531207765E-4</v>
      </c>
      <c r="AI215" s="1">
        <f t="shared" si="247"/>
        <v>417033.70927176561</v>
      </c>
      <c r="AJ215" s="1">
        <f t="shared" si="248"/>
        <v>377045.01490932086</v>
      </c>
      <c r="AK215" s="1">
        <f t="shared" si="249"/>
        <v>75684.219322722944</v>
      </c>
      <c r="AL215" s="17">
        <f t="shared" si="317"/>
        <v>57.696444772181664</v>
      </c>
      <c r="AM215" s="17">
        <f t="shared" si="317"/>
        <v>24.033974973758284</v>
      </c>
      <c r="AN215" s="17">
        <f t="shared" si="317"/>
        <v>3.8811386304726923</v>
      </c>
      <c r="AO215" s="7">
        <f t="shared" si="316"/>
        <v>3.6973443595240229E-3</v>
      </c>
      <c r="AP215" s="7">
        <f t="shared" si="316"/>
        <v>5.6936324710746868E-3</v>
      </c>
      <c r="AQ215" s="7">
        <f t="shared" si="316"/>
        <v>4.1212794275684783E-3</v>
      </c>
      <c r="AR215" s="1">
        <f t="shared" si="286"/>
        <v>216336.01883713764</v>
      </c>
      <c r="AS215" s="1">
        <f t="shared" si="287"/>
        <v>201941.46067123755</v>
      </c>
      <c r="AT215" s="1">
        <f t="shared" si="288"/>
        <v>39721.881426855391</v>
      </c>
      <c r="AU215" s="1">
        <f t="shared" si="250"/>
        <v>43267.203767427534</v>
      </c>
      <c r="AV215" s="1">
        <f t="shared" si="251"/>
        <v>40388.292134247517</v>
      </c>
      <c r="AW215" s="1">
        <f t="shared" si="252"/>
        <v>7944.3762853710787</v>
      </c>
      <c r="AX215" s="1">
        <f t="shared" si="300"/>
        <v>134530.3663020088</v>
      </c>
      <c r="AY215" s="1">
        <f t="shared" si="301"/>
        <v>45224.747143933528</v>
      </c>
      <c r="AZ215" s="1">
        <f t="shared" si="302"/>
        <v>4667.6461462015004</v>
      </c>
      <c r="BA215" s="1">
        <f t="shared" si="303"/>
        <v>11.809545224303569</v>
      </c>
      <c r="BB215" s="1">
        <f t="shared" si="304"/>
        <v>10.719399719179508</v>
      </c>
      <c r="BC215" s="1">
        <f t="shared" si="305"/>
        <v>8.4484101863775329</v>
      </c>
      <c r="BD215" s="1">
        <f t="shared" si="306"/>
        <v>1357.0118256899218</v>
      </c>
      <c r="BE215">
        <f t="shared" si="292"/>
        <v>0.21822387218499145</v>
      </c>
      <c r="BF215">
        <f t="shared" si="293"/>
        <v>0.3346263841173937</v>
      </c>
      <c r="BG215">
        <f t="shared" si="294"/>
        <v>2.453676962688749E-2</v>
      </c>
      <c r="BH215">
        <f t="shared" si="307"/>
        <v>0.28556656788961021</v>
      </c>
      <c r="BI215">
        <f t="shared" si="308"/>
        <v>4.7621658391411486E-3</v>
      </c>
      <c r="BJ215">
        <f t="shared" si="308"/>
        <v>1.1197481694748152E-2</v>
      </c>
      <c r="BK215">
        <f t="shared" si="308"/>
        <v>6.0205306372294847E-5</v>
      </c>
      <c r="BL215">
        <f t="shared" si="297"/>
        <v>1030.2279986820129</v>
      </c>
      <c r="BM215">
        <f t="shared" si="298"/>
        <v>2261.2358092768864</v>
      </c>
      <c r="BN215">
        <f t="shared" si="299"/>
        <v>2.3914680409877973</v>
      </c>
      <c r="BO215">
        <f t="shared" si="270"/>
        <v>810.45072572453216</v>
      </c>
      <c r="BP215">
        <f t="shared" si="289"/>
        <v>338.13482303802874</v>
      </c>
      <c r="BQ215">
        <f t="shared" si="290"/>
        <v>31.193791725562221</v>
      </c>
      <c r="BR215" s="7">
        <f t="shared" si="315"/>
        <v>4.8245619272679896E-3</v>
      </c>
      <c r="BS215" s="7">
        <f t="shared" si="295"/>
        <v>1.222513092594105E-2</v>
      </c>
      <c r="BT215" s="7">
        <f t="shared" si="296"/>
        <v>1.6840784889901946E-3</v>
      </c>
      <c r="BU215" s="8">
        <f>MAX((BU$3*climate!$I325+BU$4*climate!$I325^2+BU$5*climate!$I325^6)*(K215/K$66)^$BW$1,-99)</f>
        <v>-7.9135532153003965</v>
      </c>
      <c r="BV215" s="8">
        <f>MAX((BV$3*climate!$I325+BV$4*climate!$I325^2+BV$5*climate!$I325^6)*(L215/L$66)^$BW$1,-99)</f>
        <v>-6.3061376583769722</v>
      </c>
      <c r="BW215" s="8">
        <f>MAX((BW$3*climate!$I325+BW$4*climate!$I325^2+BW$5*climate!$I325^6)*(M215/M$66)^$BW$1,-99)</f>
        <v>-7.187710379679511</v>
      </c>
      <c r="BX215" s="8">
        <f>MAX((BX$3*climate!$M325+BX$4*climate!$M325^2+BX$5*climate!$M325^6)*(K215/K$66)^$BW$1,-99)</f>
        <v>-7.9135599151004783</v>
      </c>
      <c r="BY215" s="8">
        <f>MAX((BY$3*climate!$M325+BY$4*climate!$M325^2+BY$5*climate!$M325^6)*(L215/L$66)^$BW$1,-99)</f>
        <v>-6.3061419735719371</v>
      </c>
      <c r="BZ215" s="8">
        <f>MAX((BZ$3*climate!$M325+BZ$4*climate!$M325^2+BZ$5*climate!$M325^6)*(M215/M$66)^$BW$1,-99)</f>
        <v>-7.1877145010926817</v>
      </c>
      <c r="CA215" s="8">
        <f t="shared" si="309"/>
        <v>1.6131183619878354E-2</v>
      </c>
      <c r="CB215" s="8">
        <f t="shared" si="310"/>
        <v>1.9720583174340857E-4</v>
      </c>
      <c r="CC215" s="8">
        <f t="shared" si="311"/>
        <v>2.7166179336188115E-5</v>
      </c>
      <c r="CD215" s="8">
        <f>MAX((CD$3*climate!$I325+CD$4*climate!$I325^2+CD$5*climate!$I325^6)*(K215/K$66)^$BW$1,-99)</f>
        <v>-19.669543635982006</v>
      </c>
      <c r="CE215" s="8">
        <f>MAX((CE$3*climate!$I325+CE$4*climate!$I325^2+CE$5*climate!$I325^6)*(L215/L$66)^$BW$1,-99)</f>
        <v>-16.802242981151206</v>
      </c>
      <c r="CF215" s="8">
        <f>MAX((CF$3*climate!$I325+CF$4*climate!$I325^2+CF$5*climate!$I325^6)*(M215/M$66)^$BW$1,-99)</f>
        <v>-20.549529787420827</v>
      </c>
      <c r="CG215" s="8">
        <f>MAX((CG$3*climate!$M325+CG$4*climate!$M325^2+CG$5*climate!$M325^6)*(K215/K$66)^$BW$1,-99)</f>
        <v>-19.669573736652996</v>
      </c>
      <c r="CH215" s="8">
        <f>MAX((CH$3*climate!$M325+CH$4*climate!$M325^2+CH$5*climate!$M325^6)*(L215/L$66)^$BW$1,-99)</f>
        <v>-16.802266353031101</v>
      </c>
      <c r="CI215" s="8">
        <f>MAX((CI$3*climate!$M325+CI$4*climate!$M325^2+CI$5*climate!$M325^6)*(M215/M$66)^$BW$1,-99)</f>
        <v>-20.549556728920599</v>
      </c>
      <c r="CJ215" s="8">
        <f t="shared" si="312"/>
        <v>2.1159346890173248E-3</v>
      </c>
      <c r="CK215" s="8">
        <f t="shared" si="313"/>
        <v>2.5867578603977157E-5</v>
      </c>
      <c r="CL215" s="8">
        <f t="shared" si="314"/>
        <v>3.5634000938822338E-6</v>
      </c>
    </row>
    <row r="216" spans="1:90">
      <c r="A216">
        <f t="shared" si="253"/>
        <v>2170</v>
      </c>
      <c r="B216" s="4">
        <f t="shared" si="271"/>
        <v>1286.4699640920046</v>
      </c>
      <c r="C216" s="4">
        <f t="shared" si="272"/>
        <v>3572.2483903855841</v>
      </c>
      <c r="D216" s="4">
        <f t="shared" si="273"/>
        <v>6808.1166277384218</v>
      </c>
      <c r="E216" s="11">
        <f t="shared" si="254"/>
        <v>2.6604222091101257E-6</v>
      </c>
      <c r="F216" s="11">
        <f t="shared" si="255"/>
        <v>5.3335600246276335E-6</v>
      </c>
      <c r="G216" s="11">
        <f t="shared" si="256"/>
        <v>1.1775589921736162E-5</v>
      </c>
      <c r="H216" s="4">
        <f t="shared" si="274"/>
        <v>217049.5348858776</v>
      </c>
      <c r="I216" s="4">
        <f t="shared" si="275"/>
        <v>203237.71815521549</v>
      </c>
      <c r="J216" s="4">
        <f t="shared" si="276"/>
        <v>39898.619289092007</v>
      </c>
      <c r="K216" s="4">
        <f t="shared" si="244"/>
        <v>168717.14143677813</v>
      </c>
      <c r="L216" s="4">
        <f t="shared" si="245"/>
        <v>56893.501219627753</v>
      </c>
      <c r="M216" s="4">
        <f t="shared" si="246"/>
        <v>5860.4488540240927</v>
      </c>
      <c r="N216" s="11">
        <f t="shared" si="257"/>
        <v>3.295515054337006E-3</v>
      </c>
      <c r="O216" s="11">
        <f t="shared" si="258"/>
        <v>6.4136087006863018E-3</v>
      </c>
      <c r="P216" s="11">
        <f t="shared" si="259"/>
        <v>4.4375551121480505E-3</v>
      </c>
      <c r="Q216" s="4">
        <f t="shared" si="260"/>
        <v>3983.8240192942394</v>
      </c>
      <c r="R216" s="4">
        <f t="shared" si="261"/>
        <v>13877.847829186394</v>
      </c>
      <c r="S216" s="4">
        <f t="shared" si="262"/>
        <v>3336.4594465612781</v>
      </c>
      <c r="T216" s="4">
        <f t="shared" si="277"/>
        <v>18.35444623914487</v>
      </c>
      <c r="U216" s="4">
        <f t="shared" si="278"/>
        <v>68.283820322110131</v>
      </c>
      <c r="V216" s="4">
        <f t="shared" si="279"/>
        <v>83.623431236715561</v>
      </c>
      <c r="W216" s="11">
        <f t="shared" si="263"/>
        <v>-1.219247815263802E-2</v>
      </c>
      <c r="X216" s="11">
        <f t="shared" si="264"/>
        <v>-1.3228699347321071E-2</v>
      </c>
      <c r="Y216" s="11">
        <f t="shared" si="265"/>
        <v>-1.2203590333800474E-2</v>
      </c>
      <c r="Z216" s="4">
        <f t="shared" si="291"/>
        <v>4838.4133133814566</v>
      </c>
      <c r="AA216" s="4">
        <f t="shared" si="280"/>
        <v>39777.946074651372</v>
      </c>
      <c r="AB216" s="4">
        <f t="shared" si="281"/>
        <v>6205.5989635212763</v>
      </c>
      <c r="AC216" s="12">
        <f t="shared" si="282"/>
        <v>1.5396527042639783</v>
      </c>
      <c r="AD216" s="12">
        <f t="shared" si="283"/>
        <v>4.2780906692318359</v>
      </c>
      <c r="AE216" s="12">
        <f t="shared" si="284"/>
        <v>1.8918314958308917</v>
      </c>
      <c r="AF216" s="11">
        <f t="shared" si="266"/>
        <v>-2.9039671966837322E-3</v>
      </c>
      <c r="AG216" s="11">
        <f t="shared" si="267"/>
        <v>2.0567434751257441E-3</v>
      </c>
      <c r="AH216" s="11">
        <f t="shared" si="268"/>
        <v>8.257041531207765E-4</v>
      </c>
      <c r="AI216" s="1">
        <f t="shared" si="247"/>
        <v>418597.54211201658</v>
      </c>
      <c r="AJ216" s="1">
        <f t="shared" si="248"/>
        <v>379728.80555263627</v>
      </c>
      <c r="AK216" s="1">
        <f t="shared" si="249"/>
        <v>76060.17367582173</v>
      </c>
      <c r="AL216" s="17">
        <f t="shared" si="317"/>
        <v>57.907635160578252</v>
      </c>
      <c r="AM216" s="17">
        <f t="shared" si="317"/>
        <v>24.169447187874674</v>
      </c>
      <c r="AN216" s="17">
        <f t="shared" si="317"/>
        <v>3.8969739346980674</v>
      </c>
      <c r="AO216" s="7">
        <f t="shared" si="316"/>
        <v>3.6603709159287825E-3</v>
      </c>
      <c r="AP216" s="7">
        <f t="shared" si="316"/>
        <v>5.6366961463639401E-3</v>
      </c>
      <c r="AQ216" s="7">
        <f t="shared" si="316"/>
        <v>4.0800666332927935E-3</v>
      </c>
      <c r="AR216" s="1">
        <f t="shared" si="286"/>
        <v>217049.5348858776</v>
      </c>
      <c r="AS216" s="1">
        <f t="shared" si="287"/>
        <v>203237.71815521549</v>
      </c>
      <c r="AT216" s="1">
        <f t="shared" si="288"/>
        <v>39898.619289092007</v>
      </c>
      <c r="AU216" s="1">
        <f t="shared" si="250"/>
        <v>43409.906977175524</v>
      </c>
      <c r="AV216" s="1">
        <f t="shared" si="251"/>
        <v>40647.543631043103</v>
      </c>
      <c r="AW216" s="1">
        <f t="shared" si="252"/>
        <v>7979.7238578184015</v>
      </c>
      <c r="AX216" s="1">
        <f t="shared" si="300"/>
        <v>134973.71314942249</v>
      </c>
      <c r="AY216" s="1">
        <f t="shared" si="301"/>
        <v>45514.800975702194</v>
      </c>
      <c r="AZ216" s="1">
        <f t="shared" si="302"/>
        <v>4688.359083219274</v>
      </c>
      <c r="BA216" s="1">
        <f t="shared" si="303"/>
        <v>11.812835321048984</v>
      </c>
      <c r="BB216" s="1">
        <f t="shared" si="304"/>
        <v>10.725792848210993</v>
      </c>
      <c r="BC216" s="1">
        <f t="shared" si="305"/>
        <v>8.45283792457335</v>
      </c>
      <c r="BD216" s="1">
        <f t="shared" si="306"/>
        <v>1318.1772404647229</v>
      </c>
      <c r="BE216">
        <f t="shared" si="292"/>
        <v>0.21822387218499145</v>
      </c>
      <c r="BF216">
        <f t="shared" si="293"/>
        <v>0.3346263841173937</v>
      </c>
      <c r="BG216">
        <f t="shared" si="294"/>
        <v>2.453676962688749E-2</v>
      </c>
      <c r="BH216">
        <f t="shared" si="307"/>
        <v>0.28568109876418363</v>
      </c>
      <c r="BI216">
        <f t="shared" si="308"/>
        <v>4.7621658391411486E-3</v>
      </c>
      <c r="BJ216">
        <f t="shared" si="308"/>
        <v>1.1197481694748152E-2</v>
      </c>
      <c r="BK216">
        <f t="shared" si="308"/>
        <v>6.0205306372294847E-5</v>
      </c>
      <c r="BL216">
        <f t="shared" si="297"/>
        <v>1033.6258804350014</v>
      </c>
      <c r="BM216">
        <f t="shared" si="298"/>
        <v>2275.7506287254096</v>
      </c>
      <c r="BN216">
        <f t="shared" si="299"/>
        <v>2.402108598131337</v>
      </c>
      <c r="BO216">
        <f t="shared" si="270"/>
        <v>814.3607954397894</v>
      </c>
      <c r="BP216">
        <f t="shared" si="289"/>
        <v>341.94175141631314</v>
      </c>
      <c r="BQ216">
        <f t="shared" si="290"/>
        <v>31.551611236309423</v>
      </c>
      <c r="BR216" s="7">
        <f t="shared" si="315"/>
        <v>4.7740490084740017E-3</v>
      </c>
      <c r="BS216" s="7">
        <f t="shared" si="295"/>
        <v>1.1869059151399077E-2</v>
      </c>
      <c r="BT216" s="7">
        <f t="shared" si="296"/>
        <v>1.6274048287506331E-3</v>
      </c>
      <c r="BU216" s="8">
        <f>MAX((BU$3*climate!$I326+BU$4*climate!$I326^2+BU$5*climate!$I326^6)*(K216/K$66)^$BW$1,-99)</f>
        <v>-8.0147508728690102</v>
      </c>
      <c r="BV216" s="8">
        <f>MAX((BV$3*climate!$I326+BV$4*climate!$I326^2+BV$5*climate!$I326^6)*(L216/L$66)^$BW$1,-99)</f>
        <v>-6.3653685096438659</v>
      </c>
      <c r="BW216" s="8">
        <f>MAX((BW$3*climate!$I326+BW$4*climate!$I326^2+BW$5*climate!$I326^6)*(M216/M$66)^$BW$1,-99)</f>
        <v>-7.2459669101346158</v>
      </c>
      <c r="BX216" s="8">
        <f>MAX((BX$3*climate!$M326+BX$4*climate!$M326^2+BX$5*climate!$M326^6)*(K216/K$66)^$BW$1,-99)</f>
        <v>-8.0147575666951489</v>
      </c>
      <c r="BY216" s="8">
        <f>MAX((BY$3*climate!$M326+BY$4*climate!$M326^2+BY$5*climate!$M326^6)*(L216/L$66)^$BW$1,-99)</f>
        <v>-6.3653728158800211</v>
      </c>
      <c r="BZ216" s="8">
        <f>MAX((BZ$3*climate!$M326+BZ$4*climate!$M326^2+BZ$5*climate!$M326^6)*(M216/M$66)^$BW$1,-99)</f>
        <v>-7.2459710233088899</v>
      </c>
      <c r="CA216" s="8">
        <f t="shared" si="309"/>
        <v>1.6170018244457362E-2</v>
      </c>
      <c r="CB216" s="8">
        <f t="shared" si="310"/>
        <v>1.9192290302266668E-4</v>
      </c>
      <c r="CC216" s="8">
        <f t="shared" si="311"/>
        <v>2.6315165772015745E-5</v>
      </c>
      <c r="CD216" s="8">
        <f>MAX((CD$3*climate!$I326+CD$4*climate!$I326^2+CD$5*climate!$I326^6)*(K216/K$66)^$BW$1,-99)</f>
        <v>-20.140455420852401</v>
      </c>
      <c r="CE216" s="8">
        <f>MAX((CE$3*climate!$I326+CE$4*climate!$I326^2+CE$5*climate!$I326^6)*(L216/L$66)^$BW$1,-99)</f>
        <v>-17.153207266339109</v>
      </c>
      <c r="CF216" s="8">
        <f>MAX((CF$3*climate!$I326+CF$4*climate!$I326^2+CF$5*climate!$I326^6)*(M216/M$66)^$BW$1,-99)</f>
        <v>-20.962424455804918</v>
      </c>
      <c r="CG216" s="8">
        <f>MAX((CG$3*climate!$M326+CG$4*climate!$M326^2+CG$5*climate!$M326^6)*(K216/K$66)^$BW$1,-99)</f>
        <v>-20.140485891992224</v>
      </c>
      <c r="CH216" s="8">
        <f>MAX((CH$3*climate!$M326+CH$4*climate!$M326^2+CH$5*climate!$M326^6)*(L216/L$66)^$BW$1,-99)</f>
        <v>-17.153230893990951</v>
      </c>
      <c r="CI216" s="8">
        <f>MAX((CI$3*climate!$M326+CI$4*climate!$M326^2+CI$5*climate!$M326^6)*(M216/M$66)^$BW$1,-99)</f>
        <v>-20.962451695072044</v>
      </c>
      <c r="CJ216" s="8">
        <f t="shared" si="312"/>
        <v>2.1227436884283246E-3</v>
      </c>
      <c r="CK216" s="8">
        <f t="shared" si="313"/>
        <v>2.5194970401214838E-5</v>
      </c>
      <c r="CL216" s="8">
        <f t="shared" si="314"/>
        <v>3.4545633287481849E-6</v>
      </c>
    </row>
    <row r="217" spans="1:90">
      <c r="A217">
        <f t="shared" si="253"/>
        <v>2171</v>
      </c>
      <c r="B217" s="4">
        <f t="shared" si="271"/>
        <v>1286.4732155176052</v>
      </c>
      <c r="C217" s="4">
        <f t="shared" si="272"/>
        <v>3572.2664905467359</v>
      </c>
      <c r="D217" s="4">
        <f t="shared" si="273"/>
        <v>6808.1927888484915</v>
      </c>
      <c r="E217" s="11">
        <f t="shared" si="254"/>
        <v>2.5274010986546194E-6</v>
      </c>
      <c r="F217" s="11">
        <f t="shared" si="255"/>
        <v>5.0668820233962516E-6</v>
      </c>
      <c r="G217" s="11">
        <f t="shared" si="256"/>
        <v>1.1186810425649353E-5</v>
      </c>
      <c r="H217" s="4">
        <f t="shared" si="274"/>
        <v>217756.80048575313</v>
      </c>
      <c r="I217" s="4">
        <f t="shared" si="275"/>
        <v>204528.83105293888</v>
      </c>
      <c r="J217" s="4">
        <f t="shared" si="276"/>
        <v>40074.256008413191</v>
      </c>
      <c r="K217" s="4">
        <f t="shared" si="244"/>
        <v>169266.48597043654</v>
      </c>
      <c r="L217" s="4">
        <f t="shared" si="245"/>
        <v>57254.63976278984</v>
      </c>
      <c r="M217" s="4">
        <f t="shared" si="246"/>
        <v>5886.1811425277192</v>
      </c>
      <c r="N217" s="11">
        <f t="shared" si="257"/>
        <v>3.2560090159201582E-3</v>
      </c>
      <c r="O217" s="11">
        <f t="shared" si="258"/>
        <v>6.3476238132713636E-3</v>
      </c>
      <c r="P217" s="11">
        <f t="shared" si="259"/>
        <v>4.3908391907485633E-3</v>
      </c>
      <c r="Q217" s="4">
        <f t="shared" si="260"/>
        <v>3948.0745241345335</v>
      </c>
      <c r="R217" s="4">
        <f t="shared" si="261"/>
        <v>13781.257803595752</v>
      </c>
      <c r="S217" s="4">
        <f t="shared" si="262"/>
        <v>3310.2507690879584</v>
      </c>
      <c r="T217" s="4">
        <f t="shared" si="277"/>
        <v>18.130660054370328</v>
      </c>
      <c r="U217" s="4">
        <f t="shared" si="278"/>
        <v>67.380514192782442</v>
      </c>
      <c r="V217" s="4">
        <f t="shared" si="279"/>
        <v>82.602925139595953</v>
      </c>
      <c r="W217" s="11">
        <f t="shared" si="263"/>
        <v>-1.219247815263802E-2</v>
      </c>
      <c r="X217" s="11">
        <f t="shared" si="264"/>
        <v>-1.3228699347321071E-2</v>
      </c>
      <c r="Y217" s="11">
        <f t="shared" si="265"/>
        <v>-1.2203590333800474E-2</v>
      </c>
      <c r="Z217" s="4">
        <f t="shared" si="291"/>
        <v>4781.2594175955064</v>
      </c>
      <c r="AA217" s="4">
        <f t="shared" si="280"/>
        <v>39584.940512273439</v>
      </c>
      <c r="AB217" s="4">
        <f t="shared" si="281"/>
        <v>6162.2264860148989</v>
      </c>
      <c r="AC217" s="12">
        <f t="shared" si="282"/>
        <v>1.5351816033165102</v>
      </c>
      <c r="AD217" s="12">
        <f t="shared" si="283"/>
        <v>4.2868896043017752</v>
      </c>
      <c r="AE217" s="12">
        <f t="shared" si="284"/>
        <v>1.8933935889540039</v>
      </c>
      <c r="AF217" s="11">
        <f t="shared" si="266"/>
        <v>-2.9039671966837322E-3</v>
      </c>
      <c r="AG217" s="11">
        <f t="shared" si="267"/>
        <v>2.0567434751257441E-3</v>
      </c>
      <c r="AH217" s="11">
        <f t="shared" si="268"/>
        <v>8.257041531207765E-4</v>
      </c>
      <c r="AI217" s="1">
        <f t="shared" si="247"/>
        <v>420147.69487799046</v>
      </c>
      <c r="AJ217" s="1">
        <f t="shared" si="248"/>
        <v>382403.46862841578</v>
      </c>
      <c r="AK217" s="1">
        <f t="shared" si="249"/>
        <v>76433.880166057963</v>
      </c>
      <c r="AL217" s="17">
        <f t="shared" si="317"/>
        <v>58.117478949894732</v>
      </c>
      <c r="AM217" s="17">
        <f t="shared" si="317"/>
        <v>24.30432065940008</v>
      </c>
      <c r="AN217" s="17">
        <f t="shared" si="317"/>
        <v>3.912714848886623</v>
      </c>
      <c r="AO217" s="7">
        <f t="shared" si="316"/>
        <v>3.6237672067694947E-3</v>
      </c>
      <c r="AP217" s="7">
        <f t="shared" si="316"/>
        <v>5.580329184900301E-3</v>
      </c>
      <c r="AQ217" s="7">
        <f t="shared" si="316"/>
        <v>4.0392659669598657E-3</v>
      </c>
      <c r="AR217" s="1">
        <f t="shared" si="286"/>
        <v>217756.80048575313</v>
      </c>
      <c r="AS217" s="1">
        <f t="shared" si="287"/>
        <v>204528.83105293888</v>
      </c>
      <c r="AT217" s="1">
        <f t="shared" si="288"/>
        <v>40074.256008413191</v>
      </c>
      <c r="AU217" s="1">
        <f t="shared" si="250"/>
        <v>43551.360097150631</v>
      </c>
      <c r="AV217" s="1">
        <f t="shared" si="251"/>
        <v>40905.766210587783</v>
      </c>
      <c r="AW217" s="1">
        <f t="shared" si="252"/>
        <v>8014.8512016826389</v>
      </c>
      <c r="AX217" s="1">
        <f t="shared" si="300"/>
        <v>135413.18877634924</v>
      </c>
      <c r="AY217" s="1">
        <f t="shared" si="301"/>
        <v>45803.711810231871</v>
      </c>
      <c r="AZ217" s="1">
        <f t="shared" si="302"/>
        <v>4708.944914022175</v>
      </c>
      <c r="BA217" s="1">
        <f t="shared" si="303"/>
        <v>11.816086040745819</v>
      </c>
      <c r="BB217" s="1">
        <f t="shared" si="304"/>
        <v>10.732120410709923</v>
      </c>
      <c r="BC217" s="1">
        <f t="shared" si="305"/>
        <v>8.4572191521547833</v>
      </c>
      <c r="BD217" s="1">
        <f t="shared" si="306"/>
        <v>1280.4462095920196</v>
      </c>
      <c r="BE217">
        <f t="shared" si="292"/>
        <v>0.21822387218499145</v>
      </c>
      <c r="BF217">
        <f t="shared" si="293"/>
        <v>0.3346263841173937</v>
      </c>
      <c r="BG217">
        <f t="shared" si="294"/>
        <v>2.453676962688749E-2</v>
      </c>
      <c r="BH217">
        <f t="shared" si="307"/>
        <v>0.28579460333815926</v>
      </c>
      <c r="BI217">
        <f t="shared" si="308"/>
        <v>4.7621658391411486E-3</v>
      </c>
      <c r="BJ217">
        <f t="shared" si="308"/>
        <v>1.1197481694748152E-2</v>
      </c>
      <c r="BK217">
        <f t="shared" si="308"/>
        <v>6.0205306372294847E-5</v>
      </c>
      <c r="BL217">
        <f t="shared" si="297"/>
        <v>1036.9939965139283</v>
      </c>
      <c r="BM217">
        <f t="shared" si="298"/>
        <v>2290.2078417635207</v>
      </c>
      <c r="BN217">
        <f t="shared" si="299"/>
        <v>2.4126828606282937</v>
      </c>
      <c r="BO217">
        <f t="shared" si="270"/>
        <v>818.24859378779888</v>
      </c>
      <c r="BP217">
        <f t="shared" si="289"/>
        <v>345.7918203099585</v>
      </c>
      <c r="BQ217">
        <f t="shared" si="290"/>
        <v>31.913555591600467</v>
      </c>
      <c r="BR217" s="7">
        <f t="shared" si="315"/>
        <v>4.7242111234571116E-3</v>
      </c>
      <c r="BS217" s="7">
        <f t="shared" si="295"/>
        <v>1.1523358399416579E-2</v>
      </c>
      <c r="BT217" s="7">
        <f t="shared" si="296"/>
        <v>1.5727151548785177E-3</v>
      </c>
      <c r="BU217" s="8">
        <f>MAX((BU$3*climate!$I327+BU$4*climate!$I327^2+BU$5*climate!$I327^6)*(K217/K$66)^$BW$1,-99)</f>
        <v>-8.1152419527111892</v>
      </c>
      <c r="BV217" s="8">
        <f>MAX((BV$3*climate!$I327+BV$4*climate!$I327^2+BV$5*climate!$I327^6)*(L217/L$66)^$BW$1,-99)</f>
        <v>-6.4240762247484104</v>
      </c>
      <c r="BW217" s="8">
        <f>MAX((BW$3*climate!$I327+BW$4*climate!$I327^2+BW$5*climate!$I327^6)*(M217/M$66)^$BW$1,-99)</f>
        <v>-7.3037392395263421</v>
      </c>
      <c r="BX217" s="8">
        <f>MAX((BX$3*climate!$M327+BX$4*climate!$M327^2+BX$5*climate!$M327^6)*(K217/K$66)^$BW$1,-99)</f>
        <v>-8.1152486404043387</v>
      </c>
      <c r="BY217" s="8">
        <f>MAX((BY$3*climate!$M327+BY$4*climate!$M327^2+BY$5*climate!$M327^6)*(L217/L$66)^$BW$1,-99)</f>
        <v>-6.4240805220027752</v>
      </c>
      <c r="BZ217" s="8">
        <f>MAX((BZ$3*climate!$M327+BZ$4*climate!$M327^2+BZ$5*climate!$M327^6)*(M217/M$66)^$BW$1,-99)</f>
        <v>-7.3037433444521573</v>
      </c>
      <c r="CA217" s="8">
        <f t="shared" si="309"/>
        <v>1.6207925108792577E-2</v>
      </c>
      <c r="CB217" s="8">
        <f t="shared" si="310"/>
        <v>1.8676972993951981E-4</v>
      </c>
      <c r="CC217" s="8">
        <f t="shared" si="311"/>
        <v>2.5490449447734135E-5</v>
      </c>
      <c r="CD217" s="8">
        <f>MAX((CD$3*climate!$I327+CD$4*climate!$I327^2+CD$5*climate!$I327^6)*(K217/K$66)^$BW$1,-99)</f>
        <v>-20.614347954201204</v>
      </c>
      <c r="CE217" s="8">
        <f>MAX((CE$3*climate!$I327+CE$4*climate!$I327^2+CE$5*climate!$I327^6)*(L217/L$66)^$BW$1,-99)</f>
        <v>-17.505843667784735</v>
      </c>
      <c r="CF217" s="8">
        <f>MAX((CF$3*climate!$I327+CF$4*climate!$I327^2+CF$5*climate!$I327^6)*(M217/M$66)^$BW$1,-99)</f>
        <v>-21.377403892939004</v>
      </c>
      <c r="CG217" s="8">
        <f>MAX((CG$3*climate!$M327+CG$4*climate!$M327^2+CG$5*climate!$M327^6)*(K217/K$66)^$BW$1,-99)</f>
        <v>-20.614378793673271</v>
      </c>
      <c r="CH217" s="8">
        <f>MAX((CH$3*climate!$M327+CH$4*climate!$M327^2+CH$5*climate!$M327^6)*(L217/L$66)^$BW$1,-99)</f>
        <v>-17.505867549375289</v>
      </c>
      <c r="CI217" s="8">
        <f>MAX((CI$3*climate!$M327+CI$4*climate!$M327^2+CI$5*climate!$M327^6)*(M217/M$66)^$BW$1,-99)</f>
        <v>-21.377431428089157</v>
      </c>
      <c r="CJ217" s="8">
        <f t="shared" si="312"/>
        <v>2.1290478597834647E-3</v>
      </c>
      <c r="CK217" s="8">
        <f t="shared" si="313"/>
        <v>2.4533781537795679E-5</v>
      </c>
      <c r="CL217" s="8">
        <f t="shared" si="314"/>
        <v>3.3483858345431282E-6</v>
      </c>
    </row>
    <row r="218" spans="1:90">
      <c r="A218">
        <f t="shared" si="253"/>
        <v>2172</v>
      </c>
      <c r="B218" s="4">
        <f t="shared" si="271"/>
        <v>1286.4763043797327</v>
      </c>
      <c r="C218" s="4">
        <f t="shared" si="272"/>
        <v>3572.2836857869565</v>
      </c>
      <c r="D218" s="4">
        <f t="shared" si="273"/>
        <v>6808.2651427124574</v>
      </c>
      <c r="E218" s="11">
        <f t="shared" si="254"/>
        <v>2.4010310437218881E-6</v>
      </c>
      <c r="F218" s="11">
        <f t="shared" si="255"/>
        <v>4.8135379222264389E-6</v>
      </c>
      <c r="G218" s="11">
        <f t="shared" si="256"/>
        <v>1.0627469904366886E-5</v>
      </c>
      <c r="H218" s="4">
        <f t="shared" si="274"/>
        <v>218457.88207791458</v>
      </c>
      <c r="I218" s="4">
        <f t="shared" si="275"/>
        <v>205814.76044582803</v>
      </c>
      <c r="J218" s="4">
        <f t="shared" si="276"/>
        <v>40248.795424223848</v>
      </c>
      <c r="K218" s="4">
        <f t="shared" si="244"/>
        <v>169811.04225098246</v>
      </c>
      <c r="L218" s="4">
        <f t="shared" si="245"/>
        <v>57614.338207433837</v>
      </c>
      <c r="M218" s="4">
        <f t="shared" si="246"/>
        <v>5911.7549890526834</v>
      </c>
      <c r="N218" s="11">
        <f t="shared" si="257"/>
        <v>3.2171535754634828E-3</v>
      </c>
      <c r="O218" s="11">
        <f t="shared" si="258"/>
        <v>6.2824331116964061E-3</v>
      </c>
      <c r="P218" s="11">
        <f t="shared" si="259"/>
        <v>4.3447263863820584E-3</v>
      </c>
      <c r="Q218" s="4">
        <f t="shared" si="260"/>
        <v>3912.4938043040183</v>
      </c>
      <c r="R218" s="4">
        <f t="shared" si="261"/>
        <v>13684.450049587191</v>
      </c>
      <c r="S218" s="4">
        <f t="shared" si="262"/>
        <v>3284.0953462456241</v>
      </c>
      <c r="T218" s="4">
        <f t="shared" si="277"/>
        <v>17.909602377764511</v>
      </c>
      <c r="U218" s="4">
        <f t="shared" si="278"/>
        <v>66.489157628658219</v>
      </c>
      <c r="V218" s="4">
        <f t="shared" si="279"/>
        <v>81.594872880818741</v>
      </c>
      <c r="W218" s="11">
        <f t="shared" si="263"/>
        <v>-1.219247815263802E-2</v>
      </c>
      <c r="X218" s="11">
        <f t="shared" si="264"/>
        <v>-1.3228699347321071E-2</v>
      </c>
      <c r="Y218" s="11">
        <f t="shared" si="265"/>
        <v>-1.2203590333800474E-2</v>
      </c>
      <c r="Z218" s="4">
        <f t="shared" si="291"/>
        <v>4724.5939811162898</v>
      </c>
      <c r="AA218" s="4">
        <f t="shared" si="280"/>
        <v>39390.278153503481</v>
      </c>
      <c r="AB218" s="4">
        <f t="shared" si="281"/>
        <v>6118.8689477973066</v>
      </c>
      <c r="AC218" s="12">
        <f t="shared" si="282"/>
        <v>1.5307234862995267</v>
      </c>
      <c r="AD218" s="12">
        <f t="shared" si="283"/>
        <v>4.2957066365240069</v>
      </c>
      <c r="AE218" s="12">
        <f t="shared" si="284"/>
        <v>1.8949569719038954</v>
      </c>
      <c r="AF218" s="11">
        <f t="shared" si="266"/>
        <v>-2.9039671966837322E-3</v>
      </c>
      <c r="AG218" s="11">
        <f t="shared" si="267"/>
        <v>2.0567434751257441E-3</v>
      </c>
      <c r="AH218" s="11">
        <f t="shared" si="268"/>
        <v>8.257041531207765E-4</v>
      </c>
      <c r="AI218" s="1">
        <f t="shared" si="247"/>
        <v>421684.28548734204</v>
      </c>
      <c r="AJ218" s="1">
        <f t="shared" si="248"/>
        <v>385068.88797616202</v>
      </c>
      <c r="AK218" s="1">
        <f t="shared" si="249"/>
        <v>76805.343351134812</v>
      </c>
      <c r="AL218" s="17">
        <f t="shared" si="317"/>
        <v>58.32597712210989</v>
      </c>
      <c r="AM218" s="17">
        <f t="shared" si="317"/>
        <v>24.438590508195954</v>
      </c>
      <c r="AN218" s="17">
        <f t="shared" si="317"/>
        <v>3.9283612998548736</v>
      </c>
      <c r="AO218" s="7">
        <f t="shared" ref="AO218:AQ233" si="318">AO$5*AO217</f>
        <v>3.5875295347017997E-3</v>
      </c>
      <c r="AP218" s="7">
        <f t="shared" si="318"/>
        <v>5.5245258930512976E-3</v>
      </c>
      <c r="AQ218" s="7">
        <f t="shared" si="318"/>
        <v>3.998873307290267E-3</v>
      </c>
      <c r="AR218" s="1">
        <f t="shared" si="286"/>
        <v>218457.88207791458</v>
      </c>
      <c r="AS218" s="1">
        <f t="shared" si="287"/>
        <v>205814.76044582803</v>
      </c>
      <c r="AT218" s="1">
        <f t="shared" si="288"/>
        <v>40248.795424223848</v>
      </c>
      <c r="AU218" s="1">
        <f t="shared" si="250"/>
        <v>43691.576415582917</v>
      </c>
      <c r="AV218" s="1">
        <f t="shared" si="251"/>
        <v>41162.952089165607</v>
      </c>
      <c r="AW218" s="1">
        <f t="shared" si="252"/>
        <v>8049.7590848447699</v>
      </c>
      <c r="AX218" s="1">
        <f t="shared" si="300"/>
        <v>135848.83380078597</v>
      </c>
      <c r="AY218" s="1">
        <f t="shared" si="301"/>
        <v>46091.470565947071</v>
      </c>
      <c r="AZ218" s="1">
        <f t="shared" si="302"/>
        <v>4729.4039912421467</v>
      </c>
      <c r="BA218" s="1">
        <f t="shared" si="303"/>
        <v>11.819298030355268</v>
      </c>
      <c r="BB218" s="1">
        <f t="shared" si="304"/>
        <v>10.738383191604928</v>
      </c>
      <c r="BC218" s="1">
        <f t="shared" si="305"/>
        <v>8.4615544674666605</v>
      </c>
      <c r="BD218" s="1">
        <f t="shared" si="306"/>
        <v>1243.7877212884307</v>
      </c>
      <c r="BE218">
        <f t="shared" si="292"/>
        <v>0.21822387218499145</v>
      </c>
      <c r="BF218">
        <f t="shared" si="293"/>
        <v>0.3346263841173937</v>
      </c>
      <c r="BG218">
        <f t="shared" si="294"/>
        <v>2.453676962688749E-2</v>
      </c>
      <c r="BH218">
        <f t="shared" si="307"/>
        <v>0.28590709171216072</v>
      </c>
      <c r="BI218">
        <f t="shared" si="308"/>
        <v>4.7621658391411486E-3</v>
      </c>
      <c r="BJ218">
        <f t="shared" si="308"/>
        <v>1.1197481694748152E-2</v>
      </c>
      <c r="BK218">
        <f t="shared" si="308"/>
        <v>6.0205306372294847E-5</v>
      </c>
      <c r="BL218">
        <f t="shared" si="297"/>
        <v>1040.3326633225702</v>
      </c>
      <c r="BM218">
        <f t="shared" si="298"/>
        <v>2304.6070126011355</v>
      </c>
      <c r="BN218">
        <f t="shared" si="299"/>
        <v>2.4231910596312156</v>
      </c>
      <c r="BO218">
        <f t="shared" si="270"/>
        <v>822.11417289632436</v>
      </c>
      <c r="BP218">
        <f t="shared" si="289"/>
        <v>349.68551792188572</v>
      </c>
      <c r="BQ218">
        <f t="shared" si="290"/>
        <v>32.27967225673023</v>
      </c>
      <c r="BR218" s="7">
        <f t="shared" si="315"/>
        <v>4.6750387719156627E-3</v>
      </c>
      <c r="BS218" s="7">
        <f t="shared" si="295"/>
        <v>1.118772660137532E-2</v>
      </c>
      <c r="BT218" s="7">
        <f t="shared" si="296"/>
        <v>1.5199365569796943E-3</v>
      </c>
      <c r="BU218" s="8">
        <f>MAX((BU$3*climate!$I328+BU$4*climate!$I328^2+BU$5*climate!$I328^6)*(K218/K$66)^$BW$1,-99)</f>
        <v>-8.2150164228628686</v>
      </c>
      <c r="BV218" s="8">
        <f>MAX((BV$3*climate!$I328+BV$4*climate!$I328^2+BV$5*climate!$I328^6)*(L218/L$66)^$BW$1,-99)</f>
        <v>-6.4822572269780183</v>
      </c>
      <c r="BW218" s="8">
        <f>MAX((BW$3*climate!$I328+BW$4*climate!$I328^2+BW$5*climate!$I328^6)*(M218/M$66)^$BW$1,-99)</f>
        <v>-7.3610234412443356</v>
      </c>
      <c r="BX218" s="8">
        <f>MAX((BX$3*climate!$M328+BX$4*climate!$M328^2+BX$5*climate!$M328^6)*(K218/K$66)^$BW$1,-99)</f>
        <v>-8.2150231042715411</v>
      </c>
      <c r="BY218" s="8">
        <f>MAX((BY$3*climate!$M328+BY$4*climate!$M328^2+BY$5*climate!$M328^6)*(L218/L$66)^$BW$1,-99)</f>
        <v>-6.4822615152314009</v>
      </c>
      <c r="BZ218" s="8">
        <f>MAX((BZ$3*climate!$M328+BZ$4*climate!$M328^2+BZ$5*climate!$M328^6)*(M218/M$66)^$BW$1,-99)</f>
        <v>-7.361027537915116</v>
      </c>
      <c r="CA218" s="8">
        <f t="shared" si="309"/>
        <v>1.6244924520620818E-2</v>
      </c>
      <c r="CB218" s="8">
        <f t="shared" si="310"/>
        <v>1.8174377419668373E-4</v>
      </c>
      <c r="CC218" s="8">
        <f t="shared" si="311"/>
        <v>2.4691254644267418E-5</v>
      </c>
      <c r="CD218" s="8">
        <f>MAX((CD$3*climate!$I328+CD$4*climate!$I328^2+CD$5*climate!$I328^6)*(K218/K$66)^$BW$1,-99)</f>
        <v>-21.091077498100798</v>
      </c>
      <c r="CE218" s="8">
        <f>MAX((CE$3*climate!$I328+CE$4*climate!$I328^2+CE$5*climate!$I328^6)*(L218/L$66)^$BW$1,-99)</f>
        <v>-17.860046536311234</v>
      </c>
      <c r="CF218" s="8">
        <f>MAX((CF$3*climate!$I328+CF$4*climate!$I328^2+CF$5*climate!$I328^6)*(M218/M$66)^$BW$1,-99)</f>
        <v>-21.794347189200554</v>
      </c>
      <c r="CG218" s="8">
        <f>MAX((CG$3*climate!$M328+CG$4*climate!$M328^2+CG$5*climate!$M328^6)*(K218/K$66)^$BW$1,-99)</f>
        <v>-21.091108703699717</v>
      </c>
      <c r="CH218" s="8">
        <f>MAX((CH$3*climate!$M328+CH$4*climate!$M328^2+CH$5*climate!$M328^6)*(L218/L$66)^$BW$1,-99)</f>
        <v>-17.860070669964539</v>
      </c>
      <c r="CI218" s="8">
        <f>MAX((CI$3*climate!$M328+CI$4*climate!$M328^2+CI$5*climate!$M328^6)*(M218/M$66)^$BW$1,-99)</f>
        <v>-21.79437501829586</v>
      </c>
      <c r="CJ218" s="8">
        <f t="shared" si="312"/>
        <v>2.1348511481371979E-3</v>
      </c>
      <c r="CK218" s="8">
        <f t="shared" si="313"/>
        <v>2.3884130979991173E-5</v>
      </c>
      <c r="CL218" s="8">
        <f t="shared" si="314"/>
        <v>3.2448383037638001E-6</v>
      </c>
    </row>
    <row r="219" spans="1:90">
      <c r="A219">
        <f t="shared" si="253"/>
        <v>2173</v>
      </c>
      <c r="B219" s="4">
        <f t="shared" si="271"/>
        <v>1286.4792388057992</v>
      </c>
      <c r="C219" s="4">
        <f t="shared" si="272"/>
        <v>3572.3000213437972</v>
      </c>
      <c r="D219" s="4">
        <f t="shared" si="273"/>
        <v>6808.3338796137168</v>
      </c>
      <c r="E219" s="11">
        <f t="shared" si="254"/>
        <v>2.2809794915357937E-6</v>
      </c>
      <c r="F219" s="11">
        <f t="shared" si="255"/>
        <v>4.5728610261151166E-6</v>
      </c>
      <c r="G219" s="11">
        <f t="shared" si="256"/>
        <v>1.0096096409148541E-5</v>
      </c>
      <c r="H219" s="4">
        <f t="shared" si="274"/>
        <v>219152.84631697615</v>
      </c>
      <c r="I219" s="4">
        <f t="shared" si="275"/>
        <v>207095.46905890008</v>
      </c>
      <c r="J219" s="4">
        <f t="shared" si="276"/>
        <v>40422.241486451509</v>
      </c>
      <c r="K219" s="4">
        <f t="shared" si="244"/>
        <v>170350.86125479123</v>
      </c>
      <c r="L219" s="4">
        <f t="shared" si="245"/>
        <v>57972.585679126889</v>
      </c>
      <c r="M219" s="4">
        <f t="shared" si="246"/>
        <v>5937.1708557784386</v>
      </c>
      <c r="N219" s="11">
        <f t="shared" si="257"/>
        <v>3.1789393472476668E-3</v>
      </c>
      <c r="O219" s="11">
        <f t="shared" si="258"/>
        <v>6.2180263253779344E-3</v>
      </c>
      <c r="P219" s="11">
        <f t="shared" si="259"/>
        <v>4.2992084030579747E-3</v>
      </c>
      <c r="Q219" s="4">
        <f t="shared" si="260"/>
        <v>3877.0855881770926</v>
      </c>
      <c r="R219" s="4">
        <f t="shared" si="261"/>
        <v>13587.449344429946</v>
      </c>
      <c r="S219" s="4">
        <f t="shared" si="262"/>
        <v>3257.997192435862</v>
      </c>
      <c r="T219" s="4">
        <f t="shared" si="277"/>
        <v>17.691239942051183</v>
      </c>
      <c r="U219" s="4">
        <f t="shared" si="278"/>
        <v>65.609592552532064</v>
      </c>
      <c r="V219" s="4">
        <f t="shared" si="279"/>
        <v>80.599122478842702</v>
      </c>
      <c r="W219" s="11">
        <f t="shared" si="263"/>
        <v>-1.219247815263802E-2</v>
      </c>
      <c r="X219" s="11">
        <f t="shared" si="264"/>
        <v>-1.3228699347321071E-2</v>
      </c>
      <c r="Y219" s="11">
        <f t="shared" si="265"/>
        <v>-1.2203590333800474E-2</v>
      </c>
      <c r="Z219" s="4">
        <f t="shared" si="291"/>
        <v>4668.4187173568262</v>
      </c>
      <c r="AA219" s="4">
        <f t="shared" si="280"/>
        <v>39194.023999517507</v>
      </c>
      <c r="AB219" s="4">
        <f t="shared" si="281"/>
        <v>6075.5341276348981</v>
      </c>
      <c r="AC219" s="12">
        <f t="shared" si="282"/>
        <v>1.5262783155081194</v>
      </c>
      <c r="AD219" s="12">
        <f t="shared" si="283"/>
        <v>4.304541803119732</v>
      </c>
      <c r="AE219" s="12">
        <f t="shared" si="284"/>
        <v>1.8965216457455816</v>
      </c>
      <c r="AF219" s="11">
        <f t="shared" si="266"/>
        <v>-2.9039671966837322E-3</v>
      </c>
      <c r="AG219" s="11">
        <f t="shared" si="267"/>
        <v>2.0567434751257441E-3</v>
      </c>
      <c r="AH219" s="11">
        <f t="shared" si="268"/>
        <v>8.257041531207765E-4</v>
      </c>
      <c r="AI219" s="1">
        <f t="shared" si="247"/>
        <v>423207.43335419078</v>
      </c>
      <c r="AJ219" s="1">
        <f t="shared" si="248"/>
        <v>387724.95126771147</v>
      </c>
      <c r="AK219" s="1">
        <f t="shared" si="249"/>
        <v>77174.568100866105</v>
      </c>
      <c r="AL219" s="17">
        <f t="shared" si="317"/>
        <v>58.533130826020141</v>
      </c>
      <c r="AM219" s="17">
        <f t="shared" si="317"/>
        <v>24.572252017987637</v>
      </c>
      <c r="AN219" s="17">
        <f t="shared" si="317"/>
        <v>3.9439132288068213</v>
      </c>
      <c r="AO219" s="7">
        <f t="shared" si="318"/>
        <v>3.5516542393547817E-3</v>
      </c>
      <c r="AP219" s="7">
        <f t="shared" si="318"/>
        <v>5.4692806341207845E-3</v>
      </c>
      <c r="AQ219" s="7">
        <f t="shared" si="318"/>
        <v>3.9588845742173639E-3</v>
      </c>
      <c r="AR219" s="1">
        <f t="shared" si="286"/>
        <v>219152.84631697615</v>
      </c>
      <c r="AS219" s="1">
        <f t="shared" si="287"/>
        <v>207095.46905890008</v>
      </c>
      <c r="AT219" s="1">
        <f t="shared" si="288"/>
        <v>40422.241486451509</v>
      </c>
      <c r="AU219" s="1">
        <f t="shared" si="250"/>
        <v>43830.569263395235</v>
      </c>
      <c r="AV219" s="1">
        <f t="shared" si="251"/>
        <v>41419.093811780018</v>
      </c>
      <c r="AW219" s="1">
        <f t="shared" si="252"/>
        <v>8084.4482972903024</v>
      </c>
      <c r="AX219" s="1">
        <f t="shared" si="300"/>
        <v>136280.68900383299</v>
      </c>
      <c r="AY219" s="1">
        <f t="shared" si="301"/>
        <v>46378.06854330151</v>
      </c>
      <c r="AZ219" s="1">
        <f t="shared" si="302"/>
        <v>4749.7366846227505</v>
      </c>
      <c r="BA219" s="1">
        <f t="shared" si="303"/>
        <v>11.822471927557785</v>
      </c>
      <c r="BB219" s="1">
        <f t="shared" si="304"/>
        <v>10.744581965770356</v>
      </c>
      <c r="BC219" s="1">
        <f t="shared" si="305"/>
        <v>8.4658444606758572</v>
      </c>
      <c r="BD219" s="1">
        <f t="shared" si="306"/>
        <v>1208.1716189965439</v>
      </c>
      <c r="BE219">
        <f t="shared" si="292"/>
        <v>0.21822387218499145</v>
      </c>
      <c r="BF219">
        <f t="shared" si="293"/>
        <v>0.3346263841173937</v>
      </c>
      <c r="BG219">
        <f t="shared" si="294"/>
        <v>2.453676962688749E-2</v>
      </c>
      <c r="BH219">
        <f t="shared" si="307"/>
        <v>0.28601857390367874</v>
      </c>
      <c r="BI219">
        <f t="shared" si="308"/>
        <v>4.7621658391411486E-3</v>
      </c>
      <c r="BJ219">
        <f t="shared" si="308"/>
        <v>1.1197481694748152E-2</v>
      </c>
      <c r="BK219">
        <f t="shared" si="308"/>
        <v>6.0205306372294847E-5</v>
      </c>
      <c r="BL219">
        <f t="shared" si="297"/>
        <v>1043.642198281254</v>
      </c>
      <c r="BM219">
        <f t="shared" si="298"/>
        <v>2318.9477238523159</v>
      </c>
      <c r="BN219">
        <f t="shared" si="299"/>
        <v>2.4336334329467002</v>
      </c>
      <c r="BO219">
        <f t="shared" si="270"/>
        <v>825.95758852955601</v>
      </c>
      <c r="BP219">
        <f t="shared" si="289"/>
        <v>353.62333798197619</v>
      </c>
      <c r="BQ219">
        <f t="shared" si="290"/>
        <v>32.650009244259735</v>
      </c>
      <c r="BR219" s="7">
        <f t="shared" si="315"/>
        <v>4.6265225645021335E-3</v>
      </c>
      <c r="BS219" s="7">
        <f t="shared" si="295"/>
        <v>1.0861870486772155E-2</v>
      </c>
      <c r="BT219" s="7">
        <f t="shared" si="296"/>
        <v>1.4689989610494024E-3</v>
      </c>
      <c r="BU219" s="8">
        <f>MAX((BU$3*climate!$I329+BU$4*climate!$I329^2+BU$5*climate!$I329^6)*(K219/K$66)^$BW$1,-99)</f>
        <v>-8.3140646264778972</v>
      </c>
      <c r="BV219" s="8">
        <f>MAX((BV$3*climate!$I329+BV$4*climate!$I329^2+BV$5*climate!$I329^6)*(L219/L$66)^$BW$1,-99)</f>
        <v>-6.5399081530035437</v>
      </c>
      <c r="BW219" s="8">
        <f>MAX((BW$3*climate!$I329+BW$4*climate!$I329^2+BW$5*climate!$I329^6)*(M219/M$66)^$BW$1,-99)</f>
        <v>-7.4178157909143492</v>
      </c>
      <c r="BX219" s="8">
        <f>MAX((BX$3*climate!$M329+BX$4*climate!$M329^2+BX$5*climate!$M329^6)*(K219/K$66)^$BW$1,-99)</f>
        <v>-8.3140713014579006</v>
      </c>
      <c r="BY219" s="8">
        <f>MAX((BY$3*climate!$M329+BY$4*climate!$M329^2+BY$5*climate!$M329^6)*(L219/L$66)^$BW$1,-99)</f>
        <v>-6.5399124322403726</v>
      </c>
      <c r="BZ219" s="8">
        <f>MAX((BZ$3*climate!$M329+BZ$4*climate!$M329^2+BZ$5*climate!$M329^6)*(M219/M$66)^$BW$1,-99)</f>
        <v>-7.4178198793263546</v>
      </c>
      <c r="CA219" s="8">
        <f t="shared" si="309"/>
        <v>1.6281036442310246E-2</v>
      </c>
      <c r="CB219" s="8">
        <f t="shared" si="310"/>
        <v>1.7684250922679159E-4</v>
      </c>
      <c r="CC219" s="8">
        <f t="shared" si="311"/>
        <v>2.3916825618561212E-5</v>
      </c>
      <c r="CD219" s="8">
        <f>MAX((CD$3*climate!$I329+CD$4*climate!$I329^2+CD$5*climate!$I329^6)*(K219/K$66)^$BW$1,-99)</f>
        <v>-21.570499306607957</v>
      </c>
      <c r="CE219" s="8">
        <f>MAX((CE$3*climate!$I329+CE$4*climate!$I329^2+CE$5*climate!$I329^6)*(L219/L$66)^$BW$1,-99)</f>
        <v>-18.215709861080395</v>
      </c>
      <c r="CF219" s="8">
        <f>MAX((CF$3*climate!$I329+CF$4*climate!$I329^2+CF$5*climate!$I329^6)*(M219/M$66)^$BW$1,-99)</f>
        <v>-22.213132838275165</v>
      </c>
      <c r="CG219" s="8">
        <f>MAX((CG$3*climate!$M329+CG$4*climate!$M329^2+CG$5*climate!$M329^6)*(K219/K$66)^$BW$1,-99)</f>
        <v>-21.570530876061429</v>
      </c>
      <c r="CH219" s="8">
        <f>MAX((CH$3*climate!$M329+CH$4*climate!$M329^2+CH$5*climate!$M329^6)*(L219/L$66)^$BW$1,-99)</f>
        <v>-18.215734244879247</v>
      </c>
      <c r="CI219" s="8">
        <f>MAX((CI$3*climate!$M329+CI$4*climate!$M329^2+CI$5*climate!$M329^6)*(M219/M$66)^$BW$1,-99)</f>
        <v>-22.213160959325808</v>
      </c>
      <c r="CJ219" s="8">
        <f t="shared" si="312"/>
        <v>2.140157771310343E-3</v>
      </c>
      <c r="CK219" s="8">
        <f t="shared" si="313"/>
        <v>2.3246116533231887E-5</v>
      </c>
      <c r="CL219" s="8">
        <f t="shared" si="314"/>
        <v>3.1438895425366983E-6</v>
      </c>
    </row>
    <row r="220" spans="1:90">
      <c r="A220">
        <f t="shared" si="253"/>
        <v>2174</v>
      </c>
      <c r="B220" s="4">
        <f t="shared" si="271"/>
        <v>1286.4820265169212</v>
      </c>
      <c r="C220" s="4">
        <f t="shared" si="272"/>
        <v>3572.3155401937615</v>
      </c>
      <c r="D220" s="4">
        <f t="shared" si="273"/>
        <v>6808.3991803291892</v>
      </c>
      <c r="E220" s="11">
        <f t="shared" si="254"/>
        <v>2.166930516959004E-6</v>
      </c>
      <c r="F220" s="11">
        <f t="shared" si="255"/>
        <v>4.3442179748093603E-6</v>
      </c>
      <c r="G220" s="11">
        <f t="shared" si="256"/>
        <v>9.5912915886911132E-6</v>
      </c>
      <c r="H220" s="4">
        <f t="shared" si="274"/>
        <v>219841.76002896091</v>
      </c>
      <c r="I220" s="4">
        <f t="shared" si="275"/>
        <v>208370.92123087854</v>
      </c>
      <c r="J220" s="4">
        <f t="shared" si="276"/>
        <v>40594.598251310614</v>
      </c>
      <c r="K220" s="4">
        <f t="shared" si="244"/>
        <v>170885.99412785447</v>
      </c>
      <c r="L220" s="4">
        <f t="shared" si="245"/>
        <v>58329.371772006612</v>
      </c>
      <c r="M220" s="4">
        <f t="shared" si="246"/>
        <v>5962.4292254479487</v>
      </c>
      <c r="N220" s="11">
        <f t="shared" si="257"/>
        <v>3.1413570152889481E-3</v>
      </c>
      <c r="O220" s="11">
        <f t="shared" si="258"/>
        <v>6.1543932998693318E-3</v>
      </c>
      <c r="P220" s="11">
        <f t="shared" si="259"/>
        <v>4.2542770425626486E-3</v>
      </c>
      <c r="Q220" s="4">
        <f t="shared" si="260"/>
        <v>3841.8534458988383</v>
      </c>
      <c r="R220" s="4">
        <f t="shared" si="261"/>
        <v>13490.279956818767</v>
      </c>
      <c r="S220" s="4">
        <f t="shared" si="262"/>
        <v>3231.9602035066137</v>
      </c>
      <c r="T220" s="4">
        <f t="shared" si="277"/>
        <v>17.475539885564647</v>
      </c>
      <c r="U220" s="4">
        <f t="shared" si="278"/>
        <v>64.741662978354384</v>
      </c>
      <c r="V220" s="4">
        <f t="shared" si="279"/>
        <v>79.615523806847094</v>
      </c>
      <c r="W220" s="11">
        <f t="shared" si="263"/>
        <v>-1.219247815263802E-2</v>
      </c>
      <c r="X220" s="11">
        <f t="shared" si="264"/>
        <v>-1.3228699347321071E-2</v>
      </c>
      <c r="Y220" s="11">
        <f t="shared" si="265"/>
        <v>-1.2203590333800474E-2</v>
      </c>
      <c r="Z220" s="4">
        <f t="shared" si="291"/>
        <v>4612.7351082814912</v>
      </c>
      <c r="AA220" s="4">
        <f t="shared" si="280"/>
        <v>38996.242154597894</v>
      </c>
      <c r="AB220" s="4">
        <f t="shared" si="281"/>
        <v>6032.2296066772096</v>
      </c>
      <c r="AC220" s="12">
        <f t="shared" si="282"/>
        <v>1.5218460533468741</v>
      </c>
      <c r="AD220" s="12">
        <f t="shared" si="283"/>
        <v>4.3133951413867049</v>
      </c>
      <c r="AE220" s="12">
        <f t="shared" si="284"/>
        <v>1.8980876115449572</v>
      </c>
      <c r="AF220" s="11">
        <f t="shared" si="266"/>
        <v>-2.9039671966837322E-3</v>
      </c>
      <c r="AG220" s="11">
        <f t="shared" si="267"/>
        <v>2.0567434751257441E-3</v>
      </c>
      <c r="AH220" s="11">
        <f t="shared" si="268"/>
        <v>8.257041531207765E-4</v>
      </c>
      <c r="AI220" s="1">
        <f t="shared" si="247"/>
        <v>424717.25928216695</v>
      </c>
      <c r="AJ220" s="1">
        <f t="shared" si="248"/>
        <v>390371.54995272035</v>
      </c>
      <c r="AK220" s="1">
        <f t="shared" si="249"/>
        <v>77541.559588069809</v>
      </c>
      <c r="AL220" s="17">
        <f t="shared" si="317"/>
        <v>58.738941373838678</v>
      </c>
      <c r="AM220" s="17">
        <f t="shared" si="317"/>
        <v>24.705300634665367</v>
      </c>
      <c r="AN220" s="17">
        <f t="shared" si="317"/>
        <v>3.9593705910779611</v>
      </c>
      <c r="AO220" s="7">
        <f t="shared" si="318"/>
        <v>3.5161376969612339E-3</v>
      </c>
      <c r="AP220" s="7">
        <f t="shared" si="318"/>
        <v>5.4145878277795769E-3</v>
      </c>
      <c r="AQ220" s="7">
        <f t="shared" si="318"/>
        <v>3.9192957284751905E-3</v>
      </c>
      <c r="AR220" s="1">
        <f t="shared" si="286"/>
        <v>219841.76002896091</v>
      </c>
      <c r="AS220" s="1">
        <f t="shared" si="287"/>
        <v>208370.92123087854</v>
      </c>
      <c r="AT220" s="1">
        <f t="shared" si="288"/>
        <v>40594.598251310614</v>
      </c>
      <c r="AU220" s="1">
        <f t="shared" si="250"/>
        <v>43968.352005792185</v>
      </c>
      <c r="AV220" s="1">
        <f t="shared" si="251"/>
        <v>41674.184246175711</v>
      </c>
      <c r="AW220" s="1">
        <f t="shared" si="252"/>
        <v>8118.9196502621235</v>
      </c>
      <c r="AX220" s="1">
        <f t="shared" si="300"/>
        <v>136708.7953022836</v>
      </c>
      <c r="AY220" s="1">
        <f t="shared" si="301"/>
        <v>46663.497417605286</v>
      </c>
      <c r="AZ220" s="1">
        <f t="shared" si="302"/>
        <v>4769.9433803583588</v>
      </c>
      <c r="BA220" s="1">
        <f t="shared" si="303"/>
        <v>11.825608360819942</v>
      </c>
      <c r="BB220" s="1">
        <f t="shared" si="304"/>
        <v>10.750717498137288</v>
      </c>
      <c r="BC220" s="1">
        <f t="shared" si="305"/>
        <v>8.470089713866102</v>
      </c>
      <c r="BD220" s="1">
        <f t="shared" si="306"/>
        <v>1173.5685786106978</v>
      </c>
      <c r="BE220">
        <f t="shared" si="292"/>
        <v>0.21822387218499145</v>
      </c>
      <c r="BF220">
        <f t="shared" si="293"/>
        <v>0.3346263841173937</v>
      </c>
      <c r="BG220">
        <f t="shared" si="294"/>
        <v>2.453676962688749E-2</v>
      </c>
      <c r="BH220">
        <f t="shared" si="307"/>
        <v>0.28612905984682035</v>
      </c>
      <c r="BI220">
        <f t="shared" si="308"/>
        <v>4.7621658391411486E-3</v>
      </c>
      <c r="BJ220">
        <f t="shared" si="308"/>
        <v>1.1197481694748152E-2</v>
      </c>
      <c r="BK220">
        <f t="shared" si="308"/>
        <v>6.0205306372294847E-5</v>
      </c>
      <c r="BL220">
        <f t="shared" si="297"/>
        <v>1046.9229196265837</v>
      </c>
      <c r="BM220">
        <f t="shared" si="298"/>
        <v>2333.2295762005715</v>
      </c>
      <c r="BN220">
        <f t="shared" si="299"/>
        <v>2.4440102247803801</v>
      </c>
      <c r="BO220">
        <f t="shared" si="270"/>
        <v>829.77889995020973</v>
      </c>
      <c r="BP220">
        <f t="shared" si="289"/>
        <v>357.60577980962194</v>
      </c>
      <c r="BQ220">
        <f t="shared" si="290"/>
        <v>33.024615120283116</v>
      </c>
      <c r="BR220" s="7">
        <f t="shared" si="315"/>
        <v>4.5786532220686293E-3</v>
      </c>
      <c r="BS220" s="7">
        <f t="shared" si="295"/>
        <v>1.0545505326963257E-2</v>
      </c>
      <c r="BT220" s="7">
        <f t="shared" si="296"/>
        <v>1.4198350119695678E-3</v>
      </c>
      <c r="BU220" s="8">
        <f>MAX((BU$3*climate!$I330+BU$4*climate!$I330^2+BU$5*climate!$I330^6)*(K220/K$66)^$BW$1,-99)</f>
        <v>-8.4123772771483782</v>
      </c>
      <c r="BV220" s="8">
        <f>MAX((BV$3*climate!$I330+BV$4*climate!$I330^2+BV$5*climate!$I330^6)*(L220/L$66)^$BW$1,-99)</f>
        <v>-6.5970258489879159</v>
      </c>
      <c r="BW220" s="8">
        <f>MAX((BW$3*climate!$I330+BW$4*climate!$I330^2+BW$5*climate!$I330^6)*(M220/M$66)^$BW$1,-99)</f>
        <v>-7.474112763128927</v>
      </c>
      <c r="BX220" s="8">
        <f>MAX((BX$3*climate!$M330+BX$4*climate!$M330^2+BX$5*climate!$M330^6)*(K220/K$66)^$BW$1,-99)</f>
        <v>-8.4123839455625671</v>
      </c>
      <c r="BY220" s="8">
        <f>MAX((BY$3*climate!$M330+BY$4*climate!$M330^2+BY$5*climate!$M330^6)*(L220/L$66)^$BW$1,-99)</f>
        <v>-6.5970301191960896</v>
      </c>
      <c r="BZ220" s="8">
        <f>MAX((BZ$3*climate!$M330+BZ$4*climate!$M330^2+BZ$5*climate!$M330^6)*(M220/M$66)^$BW$1,-99)</f>
        <v>-7.474116843281152</v>
      </c>
      <c r="CA220" s="8">
        <f t="shared" si="309"/>
        <v>1.6316280522530383E-2</v>
      </c>
      <c r="CB220" s="8">
        <f t="shared" si="310"/>
        <v>1.7206342316657098E-4</v>
      </c>
      <c r="CC220" s="8">
        <f t="shared" si="311"/>
        <v>2.3166426351005754E-5</v>
      </c>
      <c r="CD220" s="8">
        <f>MAX((CD$3*climate!$I330+CD$4*climate!$I330^2+CD$5*climate!$I330^6)*(K220/K$66)^$BW$1,-99)</f>
        <v>-22.052467751621691</v>
      </c>
      <c r="CE220" s="8">
        <f>MAX((CE$3*climate!$I330+CE$4*climate!$I330^2+CE$5*climate!$I330^6)*(L220/L$66)^$BW$1,-99)</f>
        <v>-18.572727357217275</v>
      </c>
      <c r="CF220" s="8">
        <f>MAX((CF$3*climate!$I330+CF$4*climate!$I330^2+CF$5*climate!$I330^6)*(M220/M$66)^$BW$1,-99)</f>
        <v>-22.633638839510535</v>
      </c>
      <c r="CG220" s="8">
        <f>MAX((CG$3*climate!$M330+CG$4*climate!$M330^2+CG$5*climate!$M330^6)*(K220/K$66)^$BW$1,-99)</f>
        <v>-22.05249968259238</v>
      </c>
      <c r="CH220" s="8">
        <f>MAX((CH$3*climate!$M330+CH$4*climate!$M330^2+CH$5*climate!$M330^6)*(L220/L$66)^$BW$1,-99)</f>
        <v>-18.57275198920464</v>
      </c>
      <c r="CI220" s="8">
        <f>MAX((CI$3*climate!$M330+CI$4*climate!$M330^2+CI$5*climate!$M330^6)*(M220/M$66)^$BW$1,-99)</f>
        <v>-22.633667250476339</v>
      </c>
      <c r="CJ220" s="8">
        <f t="shared" si="312"/>
        <v>2.144972205935747E-3</v>
      </c>
      <c r="CK220" s="8">
        <f t="shared" si="313"/>
        <v>2.2619815823883548E-5</v>
      </c>
      <c r="CL220" s="8">
        <f t="shared" si="314"/>
        <v>3.0455066376891716E-6</v>
      </c>
    </row>
    <row r="221" spans="1:90">
      <c r="A221">
        <f t="shared" si="253"/>
        <v>2175</v>
      </c>
      <c r="B221" s="4">
        <f t="shared" si="271"/>
        <v>1286.4846748482257</v>
      </c>
      <c r="C221" s="4">
        <f t="shared" si="272"/>
        <v>3572.3302831652741</v>
      </c>
      <c r="D221" s="4">
        <f t="shared" si="273"/>
        <v>6808.4612166038914</v>
      </c>
      <c r="E221" s="11">
        <f t="shared" si="254"/>
        <v>2.0585839911110538E-6</v>
      </c>
      <c r="F221" s="11">
        <f t="shared" si="255"/>
        <v>4.127007076068892E-6</v>
      </c>
      <c r="G221" s="11">
        <f t="shared" si="256"/>
        <v>9.1117270092565574E-6</v>
      </c>
      <c r="H221" s="4">
        <f t="shared" si="274"/>
        <v>220524.6901704919</v>
      </c>
      <c r="I221" s="4">
        <f t="shared" si="275"/>
        <v>209641.0828843799</v>
      </c>
      <c r="J221" s="4">
        <f t="shared" si="276"/>
        <v>40765.869877130637</v>
      </c>
      <c r="K221" s="4">
        <f t="shared" si="244"/>
        <v>171416.49215254624</v>
      </c>
      <c r="L221" s="4">
        <f t="shared" si="245"/>
        <v>58684.686539853414</v>
      </c>
      <c r="M221" s="4">
        <f t="shared" si="246"/>
        <v>5987.5306005583652</v>
      </c>
      <c r="N221" s="11">
        <f t="shared" si="257"/>
        <v>3.1043973346045473E-3</v>
      </c>
      <c r="O221" s="11">
        <f t="shared" si="258"/>
        <v>6.0915239964460799E-3</v>
      </c>
      <c r="P221" s="11">
        <f t="shared" si="259"/>
        <v>4.2099242039272955E-3</v>
      </c>
      <c r="Q221" s="4">
        <f t="shared" si="260"/>
        <v>3806.8007926017799</v>
      </c>
      <c r="R221" s="4">
        <f t="shared" si="261"/>
        <v>13392.965649456639</v>
      </c>
      <c r="S221" s="4">
        <f t="shared" si="262"/>
        <v>3205.9881587149462</v>
      </c>
      <c r="T221" s="4">
        <f t="shared" si="277"/>
        <v>17.262469747304344</v>
      </c>
      <c r="U221" s="4">
        <f t="shared" si="278"/>
        <v>63.885214983568147</v>
      </c>
      <c r="V221" s="4">
        <f t="shared" si="279"/>
        <v>78.643928570097387</v>
      </c>
      <c r="W221" s="11">
        <f t="shared" si="263"/>
        <v>-1.219247815263802E-2</v>
      </c>
      <c r="X221" s="11">
        <f t="shared" si="264"/>
        <v>-1.3228699347321071E-2</v>
      </c>
      <c r="Y221" s="11">
        <f t="shared" si="265"/>
        <v>-1.2203590333800474E-2</v>
      </c>
      <c r="Z221" s="4">
        <f t="shared" si="291"/>
        <v>4557.5444113437452</v>
      </c>
      <c r="AA221" s="4">
        <f t="shared" si="280"/>
        <v>38796.995820709293</v>
      </c>
      <c r="AB221" s="4">
        <f t="shared" si="281"/>
        <v>5988.9627712344336</v>
      </c>
      <c r="AC221" s="12">
        <f t="shared" si="282"/>
        <v>1.517426662329552</v>
      </c>
      <c r="AD221" s="12">
        <f t="shared" si="283"/>
        <v>4.3222666886993908</v>
      </c>
      <c r="AE221" s="12">
        <f t="shared" si="284"/>
        <v>1.899654870368797</v>
      </c>
      <c r="AF221" s="11">
        <f t="shared" si="266"/>
        <v>-2.9039671966837322E-3</v>
      </c>
      <c r="AG221" s="11">
        <f t="shared" si="267"/>
        <v>2.0567434751257441E-3</v>
      </c>
      <c r="AH221" s="11">
        <f t="shared" si="268"/>
        <v>8.257041531207765E-4</v>
      </c>
      <c r="AI221" s="1">
        <f t="shared" si="247"/>
        <v>426213.88535974245</v>
      </c>
      <c r="AJ221" s="1">
        <f t="shared" si="248"/>
        <v>393008.57920362399</v>
      </c>
      <c r="AK221" s="1">
        <f t="shared" si="249"/>
        <v>77906.32327952495</v>
      </c>
      <c r="AL221" s="17">
        <f t="shared" si="317"/>
        <v>58.943410237822391</v>
      </c>
      <c r="AM221" s="17">
        <f t="shared" si="317"/>
        <v>24.837731964562479</v>
      </c>
      <c r="AN221" s="17">
        <f t="shared" si="317"/>
        <v>3.9747333558805722</v>
      </c>
      <c r="AO221" s="7">
        <f t="shared" si="318"/>
        <v>3.4809763199916215E-3</v>
      </c>
      <c r="AP221" s="7">
        <f t="shared" si="318"/>
        <v>5.3604419495017807E-3</v>
      </c>
      <c r="AQ221" s="7">
        <f t="shared" si="318"/>
        <v>3.8801027711904386E-3</v>
      </c>
      <c r="AR221" s="1">
        <f t="shared" si="286"/>
        <v>220524.6901704919</v>
      </c>
      <c r="AS221" s="1">
        <f t="shared" si="287"/>
        <v>209641.0828843799</v>
      </c>
      <c r="AT221" s="1">
        <f t="shared" si="288"/>
        <v>40765.869877130637</v>
      </c>
      <c r="AU221" s="1">
        <f t="shared" si="250"/>
        <v>44104.938034098384</v>
      </c>
      <c r="AV221" s="1">
        <f t="shared" si="251"/>
        <v>41928.216576875981</v>
      </c>
      <c r="AW221" s="1">
        <f t="shared" si="252"/>
        <v>8153.173975426128</v>
      </c>
      <c r="AX221" s="1">
        <f t="shared" si="300"/>
        <v>137133.19372203699</v>
      </c>
      <c r="AY221" s="1">
        <f t="shared" si="301"/>
        <v>46947.749231882728</v>
      </c>
      <c r="AZ221" s="1">
        <f t="shared" si="302"/>
        <v>4790.024480446692</v>
      </c>
      <c r="BA221" s="1">
        <f t="shared" si="303"/>
        <v>11.828707949462631</v>
      </c>
      <c r="BB221" s="1">
        <f t="shared" si="304"/>
        <v>10.756790543804257</v>
      </c>
      <c r="BC221" s="1">
        <f t="shared" si="305"/>
        <v>8.4742908011323372</v>
      </c>
      <c r="BD221" s="1">
        <f t="shared" si="306"/>
        <v>1139.9500862652467</v>
      </c>
      <c r="BE221">
        <f t="shared" si="292"/>
        <v>0.21822387218499145</v>
      </c>
      <c r="BF221">
        <f t="shared" si="293"/>
        <v>0.3346263841173937</v>
      </c>
      <c r="BG221">
        <f t="shared" si="294"/>
        <v>2.453676962688749E-2</v>
      </c>
      <c r="BH221">
        <f t="shared" si="307"/>
        <v>0.28623855939212234</v>
      </c>
      <c r="BI221">
        <f t="shared" si="308"/>
        <v>4.7621658391411486E-3</v>
      </c>
      <c r="BJ221">
        <f t="shared" si="308"/>
        <v>1.1197481694748152E-2</v>
      </c>
      <c r="BK221">
        <f t="shared" si="308"/>
        <v>6.0205306372294847E-5</v>
      </c>
      <c r="BL221">
        <f t="shared" si="297"/>
        <v>1050.1751462171023</v>
      </c>
      <c r="BM221">
        <f t="shared" si="298"/>
        <v>2347.4521880650241</v>
      </c>
      <c r="BN221">
        <f t="shared" si="299"/>
        <v>2.4543216854857559</v>
      </c>
      <c r="BO221">
        <f t="shared" si="270"/>
        <v>833.57816978407129</v>
      </c>
      <c r="BP221">
        <f t="shared" si="289"/>
        <v>361.63334837698454</v>
      </c>
      <c r="BQ221">
        <f t="shared" si="290"/>
        <v>33.403539010767787</v>
      </c>
      <c r="BR221" s="7">
        <f t="shared" si="315"/>
        <v>4.5314215749114872E-3</v>
      </c>
      <c r="BS221" s="7">
        <f t="shared" si="295"/>
        <v>1.0238354686372094E-2</v>
      </c>
      <c r="BT221" s="7">
        <f t="shared" si="296"/>
        <v>1.3723799612022395E-3</v>
      </c>
      <c r="BU221" s="8">
        <f>MAX((BU$3*climate!$I331+BU$4*climate!$I331^2+BU$5*climate!$I331^6)*(K221/K$66)^$BW$1,-99)</f>
        <v>-8.5099454541455088</v>
      </c>
      <c r="BV221" s="8">
        <f>MAX((BV$3*climate!$I331+BV$4*climate!$I331^2+BV$5*climate!$I331^6)*(L221/L$66)^$BW$1,-99)</f>
        <v>-6.6536073666886422</v>
      </c>
      <c r="BW221" s="8">
        <f>MAX((BW$3*climate!$I331+BW$4*climate!$I331^2+BW$5*climate!$I331^6)*(M221/M$66)^$BW$1,-99)</f>
        <v>-7.529911028156957</v>
      </c>
      <c r="BX221" s="8">
        <f>MAX((BX$3*climate!$M331+BX$4*climate!$M331^2+BX$5*climate!$M331^6)*(K221/K$66)^$BW$1,-99)</f>
        <v>-8.509952115863527</v>
      </c>
      <c r="BY221" s="8">
        <f>MAX((BY$3*climate!$M331+BY$4*climate!$M331^2+BY$5*climate!$M331^6)*(L221/L$66)^$BW$1,-99)</f>
        <v>-6.6536116278593793</v>
      </c>
      <c r="BZ221" s="8">
        <f>MAX((BZ$3*climate!$M331+BZ$4*climate!$M331^2+BZ$5*climate!$M331^6)*(M221/M$66)^$BW$1,-99)</f>
        <v>-7.5299151000509941</v>
      </c>
      <c r="CA221" s="8">
        <f t="shared" si="309"/>
        <v>1.6350676044148155E-2</v>
      </c>
      <c r="CB221" s="8">
        <f t="shared" si="310"/>
        <v>1.6740402070195619E-4</v>
      </c>
      <c r="CC221" s="8">
        <f t="shared" si="311"/>
        <v>2.2439340155098431E-5</v>
      </c>
      <c r="CD221" s="8">
        <f>MAX((CD$3*climate!$I331+CD$4*climate!$I331^2+CD$5*climate!$I331^6)*(K221/K$66)^$BW$1,-99)</f>
        <v>-22.536836447429575</v>
      </c>
      <c r="CE221" s="8">
        <f>MAX((CE$3*climate!$I331+CE$4*climate!$I331^2+CE$5*climate!$I331^6)*(L221/L$66)^$BW$1,-99)</f>
        <v>-18.9309925520636</v>
      </c>
      <c r="CF221" s="8">
        <f>MAX((CF$3*climate!$I331+CF$4*climate!$I331^2+CF$5*climate!$I331^6)*(M221/M$66)^$BW$1,-99)</f>
        <v>-23.055742798934084</v>
      </c>
      <c r="CG221" s="8">
        <f>MAX((CG$3*climate!$M331+CG$4*climate!$M331^2+CG$5*climate!$M331^6)*(K221/K$66)^$BW$1,-99)</f>
        <v>-22.536868737517089</v>
      </c>
      <c r="CH221" s="8">
        <f>MAX((CH$3*climate!$M331+CH$4*climate!$M331^2+CH$5*climate!$M331^6)*(L221/L$66)^$BW$1,-99)</f>
        <v>-18.931017430244051</v>
      </c>
      <c r="CI221" s="8">
        <f>MAX((CI$3*climate!$M331+CI$4*climate!$M331^2+CI$5*climate!$M331^6)*(M221/M$66)^$BW$1,-99)</f>
        <v>-23.055771497726155</v>
      </c>
      <c r="CJ221" s="8">
        <f t="shared" si="312"/>
        <v>2.1492991829286318E-3</v>
      </c>
      <c r="CK221" s="8">
        <f t="shared" si="313"/>
        <v>2.2005287361953071E-5</v>
      </c>
      <c r="CL221" s="8">
        <f t="shared" si="314"/>
        <v>2.9496551292796006E-6</v>
      </c>
    </row>
    <row r="222" spans="1:90">
      <c r="A222">
        <f t="shared" si="253"/>
        <v>2176</v>
      </c>
      <c r="B222" s="4">
        <f t="shared" si="271"/>
        <v>1286.4871907681445</v>
      </c>
      <c r="C222" s="4">
        <f t="shared" si="272"/>
        <v>3572.3442890460124</v>
      </c>
      <c r="D222" s="4">
        <f t="shared" si="273"/>
        <v>6808.5201516018515</v>
      </c>
      <c r="E222" s="11">
        <f t="shared" si="254"/>
        <v>1.9556547915555009E-6</v>
      </c>
      <c r="F222" s="11">
        <f t="shared" si="255"/>
        <v>3.9206567222654473E-6</v>
      </c>
      <c r="G222" s="11">
        <f t="shared" si="256"/>
        <v>8.6561406587937299E-6</v>
      </c>
      <c r="H222" s="4">
        <f t="shared" si="274"/>
        <v>221201.70378922106</v>
      </c>
      <c r="I222" s="4">
        <f t="shared" si="275"/>
        <v>210905.92149620486</v>
      </c>
      <c r="J222" s="4">
        <f t="shared" si="276"/>
        <v>40936.060620251395</v>
      </c>
      <c r="K222" s="4">
        <f t="shared" si="244"/>
        <v>171942.40671540963</v>
      </c>
      <c r="L222" s="4">
        <f t="shared" si="245"/>
        <v>59038.520487208378</v>
      </c>
      <c r="M222" s="4">
        <f t="shared" si="246"/>
        <v>6012.47550256869</v>
      </c>
      <c r="N222" s="11">
        <f t="shared" si="257"/>
        <v>3.0680511324159276E-3</v>
      </c>
      <c r="O222" s="11">
        <f t="shared" si="258"/>
        <v>6.0294084916798774E-3</v>
      </c>
      <c r="P222" s="11">
        <f t="shared" si="259"/>
        <v>4.1661418829321839E-3</v>
      </c>
      <c r="Q222" s="4">
        <f t="shared" si="260"/>
        <v>3771.9308916148807</v>
      </c>
      <c r="R222" s="4">
        <f t="shared" si="261"/>
        <v>13295.529681887312</v>
      </c>
      <c r="S222" s="4">
        <f t="shared" si="262"/>
        <v>3180.0847226840724</v>
      </c>
      <c r="T222" s="4">
        <f t="shared" si="277"/>
        <v>17.051997462049762</v>
      </c>
      <c r="U222" s="4">
        <f t="shared" si="278"/>
        <v>63.040096681811555</v>
      </c>
      <c r="V222" s="4">
        <f t="shared" si="279"/>
        <v>77.684190283587256</v>
      </c>
      <c r="W222" s="11">
        <f t="shared" si="263"/>
        <v>-1.219247815263802E-2</v>
      </c>
      <c r="X222" s="11">
        <f t="shared" si="264"/>
        <v>-1.3228699347321071E-2</v>
      </c>
      <c r="Y222" s="11">
        <f t="shared" si="265"/>
        <v>-1.2203590333800474E-2</v>
      </c>
      <c r="Z222" s="4">
        <f t="shared" si="291"/>
        <v>4502.8476663250549</v>
      </c>
      <c r="AA222" s="4">
        <f t="shared" si="280"/>
        <v>38596.347292831088</v>
      </c>
      <c r="AB222" s="4">
        <f t="shared" si="281"/>
        <v>5945.7408155616686</v>
      </c>
      <c r="AC222" s="12">
        <f t="shared" si="282"/>
        <v>1.5130201050787737</v>
      </c>
      <c r="AD222" s="12">
        <f t="shared" si="283"/>
        <v>4.3311564825091269</v>
      </c>
      <c r="AE222" s="12">
        <f t="shared" si="284"/>
        <v>1.9012234232847567</v>
      </c>
      <c r="AF222" s="11">
        <f t="shared" si="266"/>
        <v>-2.9039671966837322E-3</v>
      </c>
      <c r="AG222" s="11">
        <f t="shared" si="267"/>
        <v>2.0567434751257441E-3</v>
      </c>
      <c r="AH222" s="11">
        <f t="shared" si="268"/>
        <v>8.257041531207765E-4</v>
      </c>
      <c r="AI222" s="1">
        <f t="shared" si="247"/>
        <v>427697.43485786655</v>
      </c>
      <c r="AJ222" s="1">
        <f t="shared" si="248"/>
        <v>395635.93786013761</v>
      </c>
      <c r="AK222" s="1">
        <f t="shared" si="249"/>
        <v>78268.864926998576</v>
      </c>
      <c r="AL222" s="17">
        <f t="shared" si="317"/>
        <v>59.146539046927231</v>
      </c>
      <c r="AM222" s="17">
        <f t="shared" si="317"/>
        <v>24.969541772712265</v>
      </c>
      <c r="AN222" s="17">
        <f t="shared" si="317"/>
        <v>3.9900015060503788</v>
      </c>
      <c r="AO222" s="7">
        <f t="shared" si="318"/>
        <v>3.4461665567917053E-3</v>
      </c>
      <c r="AP222" s="7">
        <f t="shared" si="318"/>
        <v>5.3068375300067624E-3</v>
      </c>
      <c r="AQ222" s="7">
        <f t="shared" si="318"/>
        <v>3.841301743478534E-3</v>
      </c>
      <c r="AR222" s="1">
        <f t="shared" si="286"/>
        <v>221201.70378922106</v>
      </c>
      <c r="AS222" s="1">
        <f t="shared" si="287"/>
        <v>210905.92149620486</v>
      </c>
      <c r="AT222" s="1">
        <f t="shared" si="288"/>
        <v>40936.060620251395</v>
      </c>
      <c r="AU222" s="1">
        <f t="shared" si="250"/>
        <v>44240.340757844213</v>
      </c>
      <c r="AV222" s="1">
        <f t="shared" si="251"/>
        <v>42181.184299240973</v>
      </c>
      <c r="AW222" s="1">
        <f t="shared" si="252"/>
        <v>8187.2121240502793</v>
      </c>
      <c r="AX222" s="1">
        <f t="shared" si="300"/>
        <v>137553.92537232768</v>
      </c>
      <c r="AY222" s="1">
        <f t="shared" si="301"/>
        <v>47230.816389766711</v>
      </c>
      <c r="AZ222" s="1">
        <f t="shared" si="302"/>
        <v>4809.9804020549527</v>
      </c>
      <c r="BA222" s="1">
        <f t="shared" si="303"/>
        <v>11.831771303730532</v>
      </c>
      <c r="BB222" s="1">
        <f t="shared" si="304"/>
        <v>10.762801848147648</v>
      </c>
      <c r="BC222" s="1">
        <f t="shared" si="305"/>
        <v>8.4784482886746559</v>
      </c>
      <c r="BD222" s="1">
        <f t="shared" si="306"/>
        <v>1107.2884166740698</v>
      </c>
      <c r="BE222">
        <f t="shared" si="292"/>
        <v>0.21822387218499145</v>
      </c>
      <c r="BF222">
        <f t="shared" si="293"/>
        <v>0.3346263841173937</v>
      </c>
      <c r="BG222">
        <f t="shared" si="294"/>
        <v>2.453676962688749E-2</v>
      </c>
      <c r="BH222">
        <f t="shared" si="307"/>
        <v>0.28634708230642497</v>
      </c>
      <c r="BI222">
        <f t="shared" si="308"/>
        <v>4.7621658391411486E-3</v>
      </c>
      <c r="BJ222">
        <f t="shared" si="308"/>
        <v>1.1197481694748152E-2</v>
      </c>
      <c r="BK222">
        <f t="shared" si="308"/>
        <v>6.0205306372294847E-5</v>
      </c>
      <c r="BL222">
        <f t="shared" si="297"/>
        <v>1053.3991973448476</v>
      </c>
      <c r="BM222">
        <f t="shared" si="298"/>
        <v>2361.6151952677446</v>
      </c>
      <c r="BN222">
        <f t="shared" si="299"/>
        <v>2.4645680713170695</v>
      </c>
      <c r="BO222">
        <f t="shared" si="270"/>
        <v>837.35546388700607</v>
      </c>
      <c r="BP222">
        <f t="shared" si="289"/>
        <v>365.70655437298609</v>
      </c>
      <c r="BQ222">
        <f t="shared" si="290"/>
        <v>33.786830607971083</v>
      </c>
      <c r="BR222" s="7">
        <f t="shared" si="315"/>
        <v>4.4848185620431913E-3</v>
      </c>
      <c r="BS222" s="7">
        <f t="shared" si="295"/>
        <v>9.9401501809437808E-3</v>
      </c>
      <c r="BT222" s="7">
        <f t="shared" si="296"/>
        <v>1.3265715594341317E-3</v>
      </c>
      <c r="BU222" s="8">
        <f>MAX((BU$3*climate!$I332+BU$4*climate!$I332^2+BU$5*climate!$I332^6)*(K222/K$66)^$BW$1,-99)</f>
        <v>-8.6067605975878028</v>
      </c>
      <c r="BV222" s="8">
        <f>MAX((BV$3*climate!$I332+BV$4*climate!$I332^2+BV$5*climate!$I332^6)*(L222/L$66)^$BW$1,-99)</f>
        <v>-6.7096499595577965</v>
      </c>
      <c r="BW222" s="8">
        <f>MAX((BW$3*climate!$I332+BW$4*climate!$I332^2+BW$5*climate!$I332^6)*(M222/M$66)^$BW$1,-99)</f>
        <v>-7.5852074486356633</v>
      </c>
      <c r="BX222" s="8">
        <f>MAX((BX$3*climate!$M332+BX$4*climate!$M332^2+BX$5*climate!$M332^6)*(K222/K$66)^$BW$1,-99)</f>
        <v>-8.6067672524858345</v>
      </c>
      <c r="BY222" s="8">
        <f>MAX((BY$3*climate!$M332+BY$4*climate!$M332^2+BY$5*climate!$M332^6)*(L222/L$66)^$BW$1,-99)</f>
        <v>-6.7096542116854785</v>
      </c>
      <c r="BZ222" s="8">
        <f>MAX((BZ$3*climate!$M332+BZ$4*climate!$M332^2+BZ$5*climate!$M332^6)*(M222/M$66)^$BW$1,-99)</f>
        <v>-7.5852115122755768</v>
      </c>
      <c r="CA222" s="8">
        <f t="shared" si="309"/>
        <v>1.6384241930037492E-2</v>
      </c>
      <c r="CB222" s="8">
        <f t="shared" si="310"/>
        <v>1.6286182538548886E-4</v>
      </c>
      <c r="CC222" s="8">
        <f t="shared" si="311"/>
        <v>2.1734869367275925E-5</v>
      </c>
      <c r="CD222" s="8">
        <f>MAX((CD$3*climate!$I332+CD$4*climate!$I332^2+CD$5*climate!$I332^6)*(K222/K$66)^$BW$1,-99)</f>
        <v>-23.023458373804282</v>
      </c>
      <c r="CE222" s="8">
        <f>MAX((CE$3*climate!$I332+CE$4*climate!$I332^2+CE$5*climate!$I332^6)*(L222/L$66)^$BW$1,-99)</f>
        <v>-19.290398869976382</v>
      </c>
      <c r="CF222" s="8">
        <f>MAX((CF$3*climate!$I332+CF$4*climate!$I332^2+CF$5*climate!$I332^6)*(M222/M$66)^$BW$1,-99)</f>
        <v>-23.47932202882733</v>
      </c>
      <c r="CG222" s="8">
        <f>MAX((CG$3*climate!$M332+CG$4*climate!$M332^2+CG$5*climate!$M332^6)*(K222/K$66)^$BW$1,-99)</f>
        <v>-23.023491020546931</v>
      </c>
      <c r="CH222" s="8">
        <f>MAX((CH$3*climate!$M332+CH$4*climate!$M332^2+CH$5*climate!$M332^6)*(L222/L$66)^$BW$1,-99)</f>
        <v>-19.290423992317464</v>
      </c>
      <c r="CI222" s="8">
        <f>MAX((CI$3*climate!$M332+CI$4*climate!$M332^2+CI$5*climate!$M332^6)*(M222/M$66)^$BW$1,-99)</f>
        <v>-23.479351013309547</v>
      </c>
      <c r="CJ222" s="8">
        <f t="shared" si="312"/>
        <v>2.1531436620414734E-3</v>
      </c>
      <c r="CK222" s="8">
        <f t="shared" si="313"/>
        <v>2.1402571361839507E-5</v>
      </c>
      <c r="CL222" s="8">
        <f t="shared" si="314"/>
        <v>2.8562991454400745E-6</v>
      </c>
    </row>
    <row r="223" spans="1:90">
      <c r="A223">
        <f t="shared" si="253"/>
        <v>2177</v>
      </c>
      <c r="B223" s="4">
        <f t="shared" si="271"/>
        <v>1286.4895808967415</v>
      </c>
      <c r="C223" s="4">
        <f t="shared" si="272"/>
        <v>3572.357594684881</v>
      </c>
      <c r="D223" s="4">
        <f t="shared" si="273"/>
        <v>6808.5761403345559</v>
      </c>
      <c r="E223" s="11">
        <f t="shared" si="254"/>
        <v>1.8578720519777259E-6</v>
      </c>
      <c r="F223" s="11">
        <f t="shared" si="255"/>
        <v>3.7246238861521749E-6</v>
      </c>
      <c r="G223" s="11">
        <f t="shared" si="256"/>
        <v>8.2233336258540438E-6</v>
      </c>
      <c r="H223" s="4">
        <f t="shared" si="274"/>
        <v>221872.86798548439</v>
      </c>
      <c r="I223" s="4">
        <f t="shared" si="275"/>
        <v>212165.40606774975</v>
      </c>
      <c r="J223" s="4">
        <f t="shared" si="276"/>
        <v>41105.174830984695</v>
      </c>
      <c r="K223" s="4">
        <f t="shared" si="244"/>
        <v>172463.78927595276</v>
      </c>
      <c r="L223" s="4">
        <f t="shared" si="245"/>
        <v>59390.864560540991</v>
      </c>
      <c r="M223" s="4">
        <f t="shared" si="246"/>
        <v>6037.2644711240455</v>
      </c>
      <c r="N223" s="11">
        <f t="shared" si="257"/>
        <v>3.0323093092798903E-3</v>
      </c>
      <c r="O223" s="11">
        <f t="shared" si="258"/>
        <v>5.9680369769590236E-3</v>
      </c>
      <c r="P223" s="11">
        <f t="shared" si="259"/>
        <v>4.1229221715357589E-3</v>
      </c>
      <c r="Q223" s="4">
        <f t="shared" si="260"/>
        <v>3737.2468576620295</v>
      </c>
      <c r="R223" s="4">
        <f t="shared" si="261"/>
        <v>13197.994813565161</v>
      </c>
      <c r="S223" s="4">
        <f t="shared" si="262"/>
        <v>3154.2534473534897</v>
      </c>
      <c r="T223" s="4">
        <f t="shared" si="277"/>
        <v>16.844091355534882</v>
      </c>
      <c r="U223" s="4">
        <f t="shared" si="278"/>
        <v>62.206158195981814</v>
      </c>
      <c r="V223" s="4">
        <f t="shared" si="279"/>
        <v>76.736164249953347</v>
      </c>
      <c r="W223" s="11">
        <f t="shared" si="263"/>
        <v>-1.219247815263802E-2</v>
      </c>
      <c r="X223" s="11">
        <f t="shared" si="264"/>
        <v>-1.3228699347321071E-2</v>
      </c>
      <c r="Y223" s="11">
        <f t="shared" si="265"/>
        <v>-1.2203590333800474E-2</v>
      </c>
      <c r="Z223" s="4">
        <f t="shared" si="291"/>
        <v>4448.6457020727321</v>
      </c>
      <c r="AA223" s="4">
        <f t="shared" si="280"/>
        <v>38394.357955022402</v>
      </c>
      <c r="AB223" s="4">
        <f t="shared" si="281"/>
        <v>5902.5707446483621</v>
      </c>
      <c r="AC223" s="12">
        <f t="shared" si="282"/>
        <v>1.508626344325702</v>
      </c>
      <c r="AD223" s="12">
        <f t="shared" si="283"/>
        <v>4.3400645603442758</v>
      </c>
      <c r="AE223" s="12">
        <f t="shared" si="284"/>
        <v>1.9027932713613733</v>
      </c>
      <c r="AF223" s="11">
        <f t="shared" si="266"/>
        <v>-2.9039671966837322E-3</v>
      </c>
      <c r="AG223" s="11">
        <f t="shared" si="267"/>
        <v>2.0567434751257441E-3</v>
      </c>
      <c r="AH223" s="11">
        <f t="shared" si="268"/>
        <v>8.257041531207765E-4</v>
      </c>
      <c r="AI223" s="1">
        <f t="shared" si="247"/>
        <v>429168.0321299241</v>
      </c>
      <c r="AJ223" s="1">
        <f t="shared" si="248"/>
        <v>398253.52837336482</v>
      </c>
      <c r="AK223" s="1">
        <f t="shared" si="249"/>
        <v>78629.190558349001</v>
      </c>
      <c r="AL223" s="17">
        <f t="shared" si="317"/>
        <v>59.3483295834926</v>
      </c>
      <c r="AM223" s="17">
        <f t="shared" si="317"/>
        <v>25.100725981084903</v>
      </c>
      <c r="AN223" s="17">
        <f t="shared" si="317"/>
        <v>4.0051750377946354</v>
      </c>
      <c r="AO223" s="7">
        <f t="shared" si="318"/>
        <v>3.4117048912237881E-3</v>
      </c>
      <c r="AP223" s="7">
        <f t="shared" si="318"/>
        <v>5.2537691547066947E-3</v>
      </c>
      <c r="AQ223" s="7">
        <f t="shared" si="318"/>
        <v>3.8028887260437485E-3</v>
      </c>
      <c r="AR223" s="1">
        <f t="shared" si="286"/>
        <v>221872.86798548439</v>
      </c>
      <c r="AS223" s="1">
        <f t="shared" si="287"/>
        <v>212165.40606774975</v>
      </c>
      <c r="AT223" s="1">
        <f t="shared" si="288"/>
        <v>41105.174830984695</v>
      </c>
      <c r="AU223" s="1">
        <f t="shared" si="250"/>
        <v>44374.573597096882</v>
      </c>
      <c r="AV223" s="1">
        <f t="shared" si="251"/>
        <v>42433.081213549951</v>
      </c>
      <c r="AW223" s="1">
        <f t="shared" si="252"/>
        <v>8221.0349661969394</v>
      </c>
      <c r="AX223" s="1">
        <f t="shared" si="300"/>
        <v>137971.03142076221</v>
      </c>
      <c r="AY223" s="1">
        <f t="shared" si="301"/>
        <v>47512.691648432796</v>
      </c>
      <c r="AZ223" s="1">
        <f t="shared" si="302"/>
        <v>4829.8115768992366</v>
      </c>
      <c r="BA223" s="1">
        <f t="shared" si="303"/>
        <v>11.834799024862781</v>
      </c>
      <c r="BB223" s="1">
        <f t="shared" si="304"/>
        <v>10.768752146931732</v>
      </c>
      <c r="BC223" s="1">
        <f t="shared" si="305"/>
        <v>8.4825627348917223</v>
      </c>
      <c r="BD223" s="1">
        <f t="shared" si="306"/>
        <v>1075.5566120101253</v>
      </c>
      <c r="BE223">
        <f t="shared" si="292"/>
        <v>0.21822387218499145</v>
      </c>
      <c r="BF223">
        <f t="shared" si="293"/>
        <v>0.3346263841173937</v>
      </c>
      <c r="BG223">
        <f t="shared" si="294"/>
        <v>2.453676962688749E-2</v>
      </c>
      <c r="BH223">
        <f t="shared" si="307"/>
        <v>0.28645463827280032</v>
      </c>
      <c r="BI223">
        <f t="shared" si="308"/>
        <v>4.7621658391411486E-3</v>
      </c>
      <c r="BJ223">
        <f t="shared" si="308"/>
        <v>1.1197481694748152E-2</v>
      </c>
      <c r="BK223">
        <f t="shared" si="308"/>
        <v>6.0205306372294847E-5</v>
      </c>
      <c r="BL223">
        <f t="shared" si="297"/>
        <v>1056.5953925527476</v>
      </c>
      <c r="BM223">
        <f t="shared" si="298"/>
        <v>2375.7182507024363</v>
      </c>
      <c r="BN223">
        <f t="shared" si="299"/>
        <v>2.4747496441861765</v>
      </c>
      <c r="BO223">
        <f t="shared" si="270"/>
        <v>841.11085121447479</v>
      </c>
      <c r="BP223">
        <f t="shared" si="289"/>
        <v>369.82591426802372</v>
      </c>
      <c r="BQ223">
        <f t="shared" si="290"/>
        <v>34.174540176930684</v>
      </c>
      <c r="BR223" s="7">
        <f t="shared" si="315"/>
        <v>4.4388352304529644E-3</v>
      </c>
      <c r="BS223" s="7">
        <f t="shared" si="295"/>
        <v>9.6506312436347389E-3</v>
      </c>
      <c r="BT223" s="7">
        <f t="shared" si="296"/>
        <v>1.2823499539394842E-3</v>
      </c>
      <c r="BU223" s="8">
        <f>MAX((BU$3*climate!$I333+BU$4*climate!$I333^2+BU$5*climate!$I333^6)*(K223/K$66)^$BW$1,-99)</f>
        <v>-8.7028145035435145</v>
      </c>
      <c r="BV223" s="8">
        <f>MAX((BV$3*climate!$I333+BV$4*climate!$I333^2+BV$5*climate!$I333^6)*(L223/L$66)^$BW$1,-99)</f>
        <v>-6.7651510788429983</v>
      </c>
      <c r="BW223" s="8">
        <f>MAX((BW$3*climate!$I333+BW$4*climate!$I333^2+BW$5*climate!$I333^6)*(M223/M$66)^$BW$1,-99)</f>
        <v>-7.6399990762486025</v>
      </c>
      <c r="BX223" s="8">
        <f>MAX((BX$3*climate!$M333+BX$4*climate!$M333^2+BX$5*climate!$M333^6)*(K223/K$66)^$BW$1,-99)</f>
        <v>-8.7028211515040699</v>
      </c>
      <c r="BY223" s="8">
        <f>MAX((BY$3*climate!$M333+BY$4*climate!$M333^2+BY$5*climate!$M333^6)*(L223/L$66)^$BW$1,-99)</f>
        <v>-6.7651553219250387</v>
      </c>
      <c r="BZ223" s="8">
        <f>MAX((BZ$3*climate!$M333+BZ$4*climate!$M333^2+BZ$5*climate!$M333^6)*(M223/M$66)^$BW$1,-99)</f>
        <v>-7.6400031316408388</v>
      </c>
      <c r="CA223" s="8">
        <f t="shared" si="309"/>
        <v>1.6416996815564876E-2</v>
      </c>
      <c r="CB223" s="8">
        <f t="shared" si="310"/>
        <v>1.5843438239494239E-4</v>
      </c>
      <c r="CC223" s="8">
        <f t="shared" si="311"/>
        <v>2.1052335110264277E-5</v>
      </c>
      <c r="CD223" s="8">
        <f>MAX((CD$3*climate!$I333+CD$4*climate!$I333^2+CD$5*climate!$I333^6)*(K223/K$66)^$BW$1,-99)</f>
        <v>-23.512185997517747</v>
      </c>
      <c r="CE223" s="8">
        <f>MAX((CE$3*climate!$I333+CE$4*climate!$I333^2+CE$5*climate!$I333^6)*(L223/L$66)^$BW$1,-99)</f>
        <v>-19.650839715592937</v>
      </c>
      <c r="CF223" s="8">
        <f>MAX((CF$3*climate!$I333+CF$4*climate!$I333^2+CF$5*climate!$I333^6)*(M223/M$66)^$BW$1,-99)</f>
        <v>-23.904253645756132</v>
      </c>
      <c r="CG223" s="8">
        <f>MAX((CG$3*climate!$M333+CG$4*climate!$M333^2+CG$5*climate!$M333^6)*(K223/K$66)^$BW$1,-99)</f>
        <v>-23.512218998394449</v>
      </c>
      <c r="CH223" s="8">
        <f>MAX((CH$3*climate!$M333+CH$4*climate!$M333^2+CH$5*climate!$M333^6)*(L223/L$66)^$BW$1,-99)</f>
        <v>-19.650865080026556</v>
      </c>
      <c r="CI223" s="8">
        <f>MAX((CI$3*climate!$M333+CI$4*climate!$M333^2+CI$5*climate!$M333^6)*(M223/M$66)^$BW$1,-99)</f>
        <v>-23.904282913746744</v>
      </c>
      <c r="CJ223" s="8">
        <f t="shared" si="312"/>
        <v>2.1565108303931045E-3</v>
      </c>
      <c r="CK223" s="8">
        <f t="shared" si="313"/>
        <v>2.081169079702839E-5</v>
      </c>
      <c r="CL223" s="8">
        <f t="shared" si="314"/>
        <v>2.7654015640245961E-6</v>
      </c>
    </row>
    <row r="224" spans="1:90">
      <c r="A224">
        <f t="shared" si="253"/>
        <v>2178</v>
      </c>
      <c r="B224" s="4">
        <f t="shared" si="271"/>
        <v>1286.491851523127</v>
      </c>
      <c r="C224" s="4">
        <f t="shared" si="272"/>
        <v>3572.3702350888861</v>
      </c>
      <c r="D224" s="4">
        <f t="shared" si="273"/>
        <v>6808.6293300680181</v>
      </c>
      <c r="E224" s="11">
        <f t="shared" si="254"/>
        <v>1.7649784493788394E-6</v>
      </c>
      <c r="F224" s="11">
        <f t="shared" si="255"/>
        <v>3.5383926918445661E-6</v>
      </c>
      <c r="G224" s="11">
        <f t="shared" si="256"/>
        <v>7.8121669445613405E-6</v>
      </c>
      <c r="H224" s="4">
        <f t="shared" si="274"/>
        <v>222538.24987517783</v>
      </c>
      <c r="I224" s="4">
        <f t="shared" si="275"/>
        <v>213419.50709556742</v>
      </c>
      <c r="J224" s="4">
        <f t="shared" si="276"/>
        <v>41273.216949646208</v>
      </c>
      <c r="K224" s="4">
        <f t="shared" si="244"/>
        <v>172980.69133644825</v>
      </c>
      <c r="L224" s="4">
        <f t="shared" si="245"/>
        <v>59741.71013947473</v>
      </c>
      <c r="M224" s="4">
        <f t="shared" si="246"/>
        <v>6061.8980632969615</v>
      </c>
      <c r="N224" s="11">
        <f t="shared" si="257"/>
        <v>2.9971628401856965E-3</v>
      </c>
      <c r="O224" s="11">
        <f t="shared" si="258"/>
        <v>5.9073997580234572E-3</v>
      </c>
      <c r="P224" s="11">
        <f t="shared" si="259"/>
        <v>4.0802572573617191E-3</v>
      </c>
      <c r="Q224" s="4">
        <f t="shared" si="260"/>
        <v>3702.7516600475919</v>
      </c>
      <c r="R224" s="4">
        <f t="shared" si="261"/>
        <v>13100.383307151053</v>
      </c>
      <c r="S224" s="4">
        <f t="shared" si="262"/>
        <v>3128.497773921561</v>
      </c>
      <c r="T224" s="4">
        <f t="shared" si="277"/>
        <v>16.638720139681485</v>
      </c>
      <c r="U224" s="4">
        <f t="shared" si="278"/>
        <v>61.383251631655277</v>
      </c>
      <c r="V224" s="4">
        <f t="shared" si="279"/>
        <v>75.799707537659685</v>
      </c>
      <c r="W224" s="11">
        <f t="shared" si="263"/>
        <v>-1.219247815263802E-2</v>
      </c>
      <c r="X224" s="11">
        <f t="shared" si="264"/>
        <v>-1.3228699347321071E-2</v>
      </c>
      <c r="Y224" s="11">
        <f t="shared" si="265"/>
        <v>-1.2203590333800474E-2</v>
      </c>
      <c r="Z224" s="4">
        <f t="shared" si="291"/>
        <v>4394.9391431344657</v>
      </c>
      <c r="AA224" s="4">
        <f t="shared" si="280"/>
        <v>38191.088277194263</v>
      </c>
      <c r="AB224" s="4">
        <f t="shared" si="281"/>
        <v>5859.459377010844</v>
      </c>
      <c r="AC224" s="12">
        <f t="shared" si="282"/>
        <v>1.5042453429097273</v>
      </c>
      <c r="AD224" s="12">
        <f t="shared" si="283"/>
        <v>4.3489909598103882</v>
      </c>
      <c r="AE224" s="12">
        <f t="shared" si="284"/>
        <v>1.9043644156680666</v>
      </c>
      <c r="AF224" s="11">
        <f t="shared" si="266"/>
        <v>-2.9039671966837322E-3</v>
      </c>
      <c r="AG224" s="11">
        <f t="shared" si="267"/>
        <v>2.0567434751257441E-3</v>
      </c>
      <c r="AH224" s="11">
        <f t="shared" si="268"/>
        <v>8.257041531207765E-4</v>
      </c>
      <c r="AI224" s="1">
        <f t="shared" si="247"/>
        <v>430625.80251402862</v>
      </c>
      <c r="AJ224" s="1">
        <f t="shared" si="248"/>
        <v>400861.25674957829</v>
      </c>
      <c r="AK224" s="1">
        <f t="shared" si="249"/>
        <v>78987.306468711045</v>
      </c>
      <c r="AL224" s="17">
        <f t="shared" si="317"/>
        <v>59.548783779955301</v>
      </c>
      <c r="AM224" s="17">
        <f t="shared" si="317"/>
        <v>25.231280666805869</v>
      </c>
      <c r="AN224" s="17">
        <f t="shared" si="317"/>
        <v>4.0202539604417264</v>
      </c>
      <c r="AO224" s="7">
        <f t="shared" si="318"/>
        <v>3.3775878423115504E-3</v>
      </c>
      <c r="AP224" s="7">
        <f t="shared" si="318"/>
        <v>5.2012314631596276E-3</v>
      </c>
      <c r="AQ224" s="7">
        <f t="shared" si="318"/>
        <v>3.7648598387833108E-3</v>
      </c>
      <c r="AR224" s="1">
        <f t="shared" si="286"/>
        <v>222538.24987517783</v>
      </c>
      <c r="AS224" s="1">
        <f t="shared" si="287"/>
        <v>213419.50709556742</v>
      </c>
      <c r="AT224" s="1">
        <f t="shared" si="288"/>
        <v>41273.216949646208</v>
      </c>
      <c r="AU224" s="1">
        <f t="shared" si="250"/>
        <v>44507.649975035572</v>
      </c>
      <c r="AV224" s="1">
        <f t="shared" si="251"/>
        <v>42683.901419113485</v>
      </c>
      <c r="AW224" s="1">
        <f t="shared" si="252"/>
        <v>8254.6433899292424</v>
      </c>
      <c r="AX224" s="1">
        <f t="shared" si="300"/>
        <v>138384.55306915857</v>
      </c>
      <c r="AY224" s="1">
        <f t="shared" si="301"/>
        <v>47793.368111579781</v>
      </c>
      <c r="AZ224" s="1">
        <f t="shared" si="302"/>
        <v>4849.5184506375699</v>
      </c>
      <c r="BA224" s="1">
        <f t="shared" si="303"/>
        <v>11.837791705164785</v>
      </c>
      <c r="BB224" s="1">
        <f t="shared" si="304"/>
        <v>10.774642166418356</v>
      </c>
      <c r="BC224" s="1">
        <f t="shared" si="305"/>
        <v>8.4866346904737604</v>
      </c>
      <c r="BD224" s="1">
        <f t="shared" si="306"/>
        <v>1044.7284613139134</v>
      </c>
      <c r="BE224">
        <f t="shared" si="292"/>
        <v>0.21822387218499145</v>
      </c>
      <c r="BF224">
        <f t="shared" si="293"/>
        <v>0.3346263841173937</v>
      </c>
      <c r="BG224">
        <f t="shared" si="294"/>
        <v>2.453676962688749E-2</v>
      </c>
      <c r="BH224">
        <f t="shared" si="307"/>
        <v>0.28656123689053503</v>
      </c>
      <c r="BI224">
        <f t="shared" si="308"/>
        <v>4.7621658391411486E-3</v>
      </c>
      <c r="BJ224">
        <f t="shared" si="308"/>
        <v>1.1197481694748152E-2</v>
      </c>
      <c r="BK224">
        <f t="shared" si="308"/>
        <v>6.0205306372294847E-5</v>
      </c>
      <c r="BL224">
        <f t="shared" si="297"/>
        <v>1059.7640514578288</v>
      </c>
      <c r="BM224">
        <f t="shared" si="298"/>
        <v>2389.7610240047893</v>
      </c>
      <c r="BN224">
        <f t="shared" si="299"/>
        <v>2.4848666714236427</v>
      </c>
      <c r="BO224">
        <f t="shared" si="270"/>
        <v>844.84440369356184</v>
      </c>
      <c r="BP224">
        <f t="shared" si="289"/>
        <v>373.99195037943969</v>
      </c>
      <c r="BQ224">
        <f t="shared" si="290"/>
        <v>34.566718562033742</v>
      </c>
      <c r="BR224" s="7">
        <f t="shared" si="315"/>
        <v>4.3934627344117683E-3</v>
      </c>
      <c r="BS224" s="7">
        <f t="shared" si="295"/>
        <v>9.3695448967327562E-3</v>
      </c>
      <c r="BT224" s="7">
        <f t="shared" si="296"/>
        <v>1.2396575904401359E-3</v>
      </c>
      <c r="BU224" s="8">
        <f>MAX((BU$3*climate!$I334+BU$4*climate!$I334^2+BU$5*climate!$I334^6)*(K224/K$66)^$BW$1,-99)</f>
        <v>-8.7980993190737369</v>
      </c>
      <c r="BV224" s="8">
        <f>MAX((BV$3*climate!$I334+BV$4*climate!$I334^2+BV$5*climate!$I334^6)*(L224/L$66)^$BW$1,-99)</f>
        <v>-6.8201083696926341</v>
      </c>
      <c r="BW224" s="8">
        <f>MAX((BW$3*climate!$I334+BW$4*climate!$I334^2+BW$5*climate!$I334^6)*(M224/M$66)^$BW$1,-99)</f>
        <v>-7.694283148392981</v>
      </c>
      <c r="BX224" s="8">
        <f>MAX((BX$3*climate!$M334+BX$4*climate!$M334^2+BX$5*climate!$M334^6)*(K224/K$66)^$BW$1,-99)</f>
        <v>-8.7981059599853957</v>
      </c>
      <c r="BY224" s="8">
        <f>MAX((BY$3*climate!$M334+BY$4*climate!$M334^2+BY$5*climate!$M334^6)*(L224/L$66)^$BW$1,-99)</f>
        <v>-6.8201126037293367</v>
      </c>
      <c r="BZ224" s="8">
        <f>MAX((BZ$3*climate!$M334+BZ$4*climate!$M334^2+BZ$5*climate!$M334^6)*(M224/M$66)^$BW$1,-99)</f>
        <v>-7.6942871955462344</v>
      </c>
      <c r="CA224" s="8">
        <f t="shared" si="309"/>
        <v>1.6448958923831421E-2</v>
      </c>
      <c r="CB224" s="8">
        <f t="shared" si="310"/>
        <v>1.5411925914135142E-4</v>
      </c>
      <c r="CC224" s="8">
        <f t="shared" si="311"/>
        <v>2.039107678476563E-5</v>
      </c>
      <c r="CD224" s="8">
        <f>MAX((CD$3*climate!$I334+CD$4*climate!$I334^2+CD$5*climate!$I334^6)*(K224/K$66)^$BW$1,-99)</f>
        <v>-24.002871392148236</v>
      </c>
      <c r="CE224" s="8">
        <f>MAX((CE$3*climate!$I334+CE$4*climate!$I334^2+CE$5*climate!$I334^6)*(L224/L$66)^$BW$1,-99)</f>
        <v>-20.012208555489067</v>
      </c>
      <c r="CF224" s="8">
        <f>MAX((CF$3*climate!$I334+CF$4*climate!$I334^2+CF$5*climate!$I334^6)*(M224/M$66)^$BW$1,-99)</f>
        <v>-24.330414666961889</v>
      </c>
      <c r="CG224" s="8">
        <f>MAX((CG$3*climate!$M334+CG$4*climate!$M334^2+CG$5*climate!$M334^6)*(K224/K$66)^$BW$1,-99)</f>
        <v>-24.002904744580405</v>
      </c>
      <c r="CH224" s="8">
        <f>MAX((CH$3*climate!$M334+CH$4*climate!$M334^2+CH$5*climate!$M334^6)*(L224/L$66)^$BW$1,-99)</f>
        <v>-20.012234159912879</v>
      </c>
      <c r="CI224" s="8">
        <f>MAX((CI$3*climate!$M334+CI$4*climate!$M334^2+CI$5*climate!$M334^6)*(M224/M$66)^$BW$1,-99)</f>
        <v>-24.330444216235058</v>
      </c>
      <c r="CJ224" s="8">
        <f t="shared" si="312"/>
        <v>2.1594060890975596E-3</v>
      </c>
      <c r="CK224" s="8">
        <f t="shared" si="313"/>
        <v>2.0232652302077681E-5</v>
      </c>
      <c r="CL224" s="8">
        <f t="shared" si="314"/>
        <v>2.6769241491924382E-6</v>
      </c>
    </row>
    <row r="225" spans="1:90">
      <c r="A225">
        <f t="shared" si="253"/>
        <v>2179</v>
      </c>
      <c r="B225" s="4">
        <f t="shared" si="271"/>
        <v>1286.4940086220008</v>
      </c>
      <c r="C225" s="4">
        <f t="shared" si="272"/>
        <v>3572.3822435151819</v>
      </c>
      <c r="D225" s="4">
        <f t="shared" si="273"/>
        <v>6808.6798607095579</v>
      </c>
      <c r="E225" s="11">
        <f t="shared" si="254"/>
        <v>1.6767295269098973E-6</v>
      </c>
      <c r="F225" s="11">
        <f t="shared" si="255"/>
        <v>3.3614730572523378E-6</v>
      </c>
      <c r="G225" s="11">
        <f t="shared" si="256"/>
        <v>7.4215585973332734E-6</v>
      </c>
      <c r="H225" s="4">
        <f t="shared" si="274"/>
        <v>223197.91655383923</v>
      </c>
      <c r="I225" s="4">
        <f t="shared" si="275"/>
        <v>214668.19654208297</v>
      </c>
      <c r="J225" s="4">
        <f t="shared" si="276"/>
        <v>41440.191502656409</v>
      </c>
      <c r="K225" s="4">
        <f t="shared" si="244"/>
        <v>173493.16441272252</v>
      </c>
      <c r="L225" s="4">
        <f t="shared" si="245"/>
        <v>60091.049028071531</v>
      </c>
      <c r="M225" s="4">
        <f t="shared" si="246"/>
        <v>6086.3768528452692</v>
      </c>
      <c r="N225" s="11">
        <f t="shared" si="257"/>
        <v>2.9626027755751405E-3</v>
      </c>
      <c r="O225" s="11">
        <f t="shared" si="258"/>
        <v>5.8474872544027612E-3</v>
      </c>
      <c r="P225" s="11">
        <f t="shared" si="259"/>
        <v>4.0381394231157053E-3</v>
      </c>
      <c r="Q225" s="4">
        <f t="shared" si="260"/>
        <v>3668.4481258265328</v>
      </c>
      <c r="R225" s="4">
        <f t="shared" si="261"/>
        <v>13002.716932021753</v>
      </c>
      <c r="S225" s="4">
        <f t="shared" si="262"/>
        <v>3102.8210347794525</v>
      </c>
      <c r="T225" s="4">
        <f t="shared" si="277"/>
        <v>16.43585290789056</v>
      </c>
      <c r="U225" s="4">
        <f t="shared" si="278"/>
        <v>60.571231050859154</v>
      </c>
      <c r="V225" s="4">
        <f t="shared" si="279"/>
        <v>74.874678959448204</v>
      </c>
      <c r="W225" s="11">
        <f t="shared" si="263"/>
        <v>-1.219247815263802E-2</v>
      </c>
      <c r="X225" s="11">
        <f t="shared" si="264"/>
        <v>-1.3228699347321071E-2</v>
      </c>
      <c r="Y225" s="11">
        <f t="shared" si="265"/>
        <v>-1.2203590333800474E-2</v>
      </c>
      <c r="Z225" s="4">
        <f t="shared" si="291"/>
        <v>4341.7284162878077</v>
      </c>
      <c r="AA225" s="4">
        <f t="shared" si="280"/>
        <v>37986.597812566222</v>
      </c>
      <c r="AB225" s="4">
        <f t="shared" si="281"/>
        <v>5816.4133474866521</v>
      </c>
      <c r="AC225" s="12">
        <f t="shared" si="282"/>
        <v>1.4998770637781531</v>
      </c>
      <c r="AD225" s="12">
        <f t="shared" si="283"/>
        <v>4.3579357185903591</v>
      </c>
      <c r="AE225" s="12">
        <f t="shared" si="284"/>
        <v>1.9059368572751392</v>
      </c>
      <c r="AF225" s="11">
        <f t="shared" si="266"/>
        <v>-2.9039671966837322E-3</v>
      </c>
      <c r="AG225" s="11">
        <f t="shared" si="267"/>
        <v>2.0567434751257441E-3</v>
      </c>
      <c r="AH225" s="11">
        <f t="shared" si="268"/>
        <v>8.257041531207765E-4</v>
      </c>
      <c r="AI225" s="1">
        <f t="shared" si="247"/>
        <v>432070.87223766133</v>
      </c>
      <c r="AJ225" s="1">
        <f t="shared" si="248"/>
        <v>403459.03249373398</v>
      </c>
      <c r="AK225" s="1">
        <f t="shared" si="249"/>
        <v>79343.219211769188</v>
      </c>
      <c r="AL225" s="17">
        <f t="shared" si="317"/>
        <v>59.747903715593722</v>
      </c>
      <c r="AM225" s="17">
        <f t="shared" si="317"/>
        <v>25.361202060357272</v>
      </c>
      <c r="AN225" s="17">
        <f t="shared" si="317"/>
        <v>4.035238296192329</v>
      </c>
      <c r="AO225" s="7">
        <f t="shared" si="318"/>
        <v>3.3438119638884347E-3</v>
      </c>
      <c r="AP225" s="7">
        <f t="shared" si="318"/>
        <v>5.149219148528031E-3</v>
      </c>
      <c r="AQ225" s="7">
        <f t="shared" si="318"/>
        <v>3.7272112403954776E-3</v>
      </c>
      <c r="AR225" s="1">
        <f t="shared" si="286"/>
        <v>223197.91655383923</v>
      </c>
      <c r="AS225" s="1">
        <f t="shared" si="287"/>
        <v>214668.19654208297</v>
      </c>
      <c r="AT225" s="1">
        <f t="shared" si="288"/>
        <v>41440.191502656409</v>
      </c>
      <c r="AU225" s="1">
        <f t="shared" si="250"/>
        <v>44639.583310767848</v>
      </c>
      <c r="AV225" s="1">
        <f t="shared" si="251"/>
        <v>42933.639308416597</v>
      </c>
      <c r="AW225" s="1">
        <f t="shared" si="252"/>
        <v>8288.0383005312815</v>
      </c>
      <c r="AX225" s="1">
        <f t="shared" si="300"/>
        <v>138794.53153017801</v>
      </c>
      <c r="AY225" s="1">
        <f t="shared" si="301"/>
        <v>48072.839222457216</v>
      </c>
      <c r="AZ225" s="1">
        <f t="shared" si="302"/>
        <v>4869.1014822762163</v>
      </c>
      <c r="BA225" s="1">
        <f t="shared" si="303"/>
        <v>11.840749928081147</v>
      </c>
      <c r="BB225" s="1">
        <f t="shared" si="304"/>
        <v>10.780472623476152</v>
      </c>
      <c r="BC225" s="1">
        <f t="shared" si="305"/>
        <v>8.4906646984950154</v>
      </c>
      <c r="BD225" s="1">
        <f t="shared" si="306"/>
        <v>1014.7784804197737</v>
      </c>
      <c r="BE225">
        <f t="shared" si="292"/>
        <v>0.21822387218499145</v>
      </c>
      <c r="BF225">
        <f t="shared" si="293"/>
        <v>0.3346263841173937</v>
      </c>
      <c r="BG225">
        <f t="shared" si="294"/>
        <v>2.453676962688749E-2</v>
      </c>
      <c r="BH225">
        <f t="shared" si="307"/>
        <v>0.28666688767516035</v>
      </c>
      <c r="BI225">
        <f t="shared" si="308"/>
        <v>4.7621658391411486E-3</v>
      </c>
      <c r="BJ225">
        <f t="shared" si="308"/>
        <v>1.1197481694748152E-2</v>
      </c>
      <c r="BK225">
        <f t="shared" si="308"/>
        <v>6.0205306372294847E-5</v>
      </c>
      <c r="BL225">
        <f t="shared" si="297"/>
        <v>1062.9054935801698</v>
      </c>
      <c r="BM225">
        <f t="shared" si="298"/>
        <v>2403.7432012245727</v>
      </c>
      <c r="BN225">
        <f t="shared" si="299"/>
        <v>2.4949194255439986</v>
      </c>
      <c r="BO225">
        <f t="shared" si="270"/>
        <v>848.55619609756582</v>
      </c>
      <c r="BP225">
        <f t="shared" si="289"/>
        <v>378.20519093771634</v>
      </c>
      <c r="BQ225">
        <f t="shared" si="290"/>
        <v>34.96341719366135</v>
      </c>
      <c r="BR225" s="7">
        <f t="shared" si="315"/>
        <v>4.3486923347380024E-3</v>
      </c>
      <c r="BS225" s="7">
        <f t="shared" si="295"/>
        <v>9.0966455308085017E-3</v>
      </c>
      <c r="BT225" s="7">
        <f t="shared" si="296"/>
        <v>1.1984391192526582E-3</v>
      </c>
      <c r="BU225" s="8">
        <f>MAX((BU$3*climate!$I335+BU$4*climate!$I335^2+BU$5*climate!$I335^6)*(K225/K$66)^$BW$1,-99)</f>
        <v>-8.892607537222263</v>
      </c>
      <c r="BV225" s="8">
        <f>MAX((BV$3*climate!$I335+BV$4*climate!$I335^2+BV$5*climate!$I335^6)*(L225/L$66)^$BW$1,-99)</f>
        <v>-6.8745196672685234</v>
      </c>
      <c r="BW225" s="8">
        <f>MAX((BW$3*climate!$I335+BW$4*climate!$I335^2+BW$5*climate!$I335^6)*(M225/M$66)^$BW$1,-99)</f>
        <v>-7.748057084839469</v>
      </c>
      <c r="BX225" s="8">
        <f>MAX((BX$3*climate!$M335+BX$4*climate!$M335^2+BX$5*climate!$M335^6)*(K225/K$66)^$BW$1,-99)</f>
        <v>-8.8926141709794724</v>
      </c>
      <c r="BY225" s="8">
        <f>MAX((BY$3*climate!$M335+BY$4*climate!$M335^2+BY$5*climate!$M335^6)*(L225/L$66)^$BW$1,-99)</f>
        <v>-6.8745238922629408</v>
      </c>
      <c r="BZ225" s="8">
        <f>MAX((BZ$3*climate!$M335+BZ$4*climate!$M335^2+BZ$5*climate!$M335^6)*(M225/M$66)^$BW$1,-99)</f>
        <v>-7.7480611237645851</v>
      </c>
      <c r="CA225" s="8">
        <f t="shared" si="309"/>
        <v>1.6480146183237187E-2</v>
      </c>
      <c r="CB225" s="8">
        <f t="shared" si="310"/>
        <v>1.4991404812481535E-4</v>
      </c>
      <c r="CC225" s="8">
        <f t="shared" si="311"/>
        <v>1.975045187699383E-5</v>
      </c>
      <c r="CD225" s="8">
        <f>MAX((CD$3*climate!$I335+CD$4*climate!$I335^2+CD$5*climate!$I335^6)*(K225/K$66)^$BW$1,-99)</f>
        <v>-24.495366356062032</v>
      </c>
      <c r="CE225" s="8">
        <f>MAX((CE$3*climate!$I335+CE$4*climate!$I335^2+CE$5*climate!$I335^6)*(L225/L$66)^$BW$1,-99)</f>
        <v>-20.374398998162587</v>
      </c>
      <c r="CF225" s="8">
        <f>MAX((CF$3*climate!$I335+CF$4*climate!$I335^2+CF$5*climate!$I335^6)*(M225/M$66)^$BW$1,-99)</f>
        <v>-24.757682105024781</v>
      </c>
      <c r="CG225" s="8">
        <f>MAX((CG$3*climate!$M335+CG$4*climate!$M335^2+CG$5*climate!$M335^6)*(K225/K$66)^$BW$1,-99)</f>
        <v>-24.495400057415317</v>
      </c>
      <c r="CH225" s="8">
        <f>MAX((CH$3*climate!$M335+CH$4*climate!$M335^2+CH$5*climate!$M335^6)*(L225/L$66)^$BW$1,-99)</f>
        <v>-20.374424840441293</v>
      </c>
      <c r="CI225" s="8">
        <f>MAX((CI$3*climate!$M335+CI$4*climate!$M335^2+CI$5*climate!$M335^6)*(M225/M$66)^$BW$1,-99)</f>
        <v>-24.757711933312073</v>
      </c>
      <c r="CJ225" s="8">
        <f t="shared" si="312"/>
        <v>2.1618350353889422E-3</v>
      </c>
      <c r="CK225" s="8">
        <f t="shared" si="313"/>
        <v>1.9665447013016059E-5</v>
      </c>
      <c r="CL225" s="8">
        <f t="shared" si="314"/>
        <v>2.590827675781063E-6</v>
      </c>
    </row>
    <row r="226" spans="1:90">
      <c r="A226">
        <f t="shared" si="253"/>
        <v>2180</v>
      </c>
      <c r="B226" s="4">
        <f t="shared" si="271"/>
        <v>1286.4960578693667</v>
      </c>
      <c r="C226" s="4">
        <f t="shared" si="272"/>
        <v>3572.393651558511</v>
      </c>
      <c r="D226" s="4">
        <f t="shared" si="273"/>
        <v>6808.7278651752868</v>
      </c>
      <c r="E226" s="11">
        <f t="shared" si="254"/>
        <v>1.5928930505644024E-6</v>
      </c>
      <c r="F226" s="11">
        <f t="shared" si="255"/>
        <v>3.1933994043897209E-6</v>
      </c>
      <c r="G226" s="11">
        <f t="shared" si="256"/>
        <v>7.0504806674666092E-6</v>
      </c>
      <c r="H226" s="4">
        <f t="shared" si="274"/>
        <v>223851.93506192419</v>
      </c>
      <c r="I226" s="4">
        <f t="shared" si="275"/>
        <v>215911.44780649769</v>
      </c>
      <c r="J226" s="4">
        <f t="shared" si="276"/>
        <v>41606.10309871308</v>
      </c>
      <c r="K226" s="4">
        <f t="shared" si="244"/>
        <v>174001.26000592418</v>
      </c>
      <c r="L226" s="4">
        <f t="shared" si="245"/>
        <v>60438.873446184472</v>
      </c>
      <c r="M226" s="4">
        <f t="shared" si="246"/>
        <v>6110.7014294867777</v>
      </c>
      <c r="N226" s="11">
        <f t="shared" si="257"/>
        <v>2.9286202423108865E-3</v>
      </c>
      <c r="O226" s="11">
        <f t="shared" si="258"/>
        <v>5.7882899989056824E-3</v>
      </c>
      <c r="P226" s="11">
        <f t="shared" si="259"/>
        <v>3.9965610460248602E-3</v>
      </c>
      <c r="Q226" s="4">
        <f t="shared" si="260"/>
        <v>3634.3389429568397</v>
      </c>
      <c r="R226" s="4">
        <f t="shared" si="261"/>
        <v>12905.016967982448</v>
      </c>
      <c r="S226" s="4">
        <f t="shared" si="262"/>
        <v>3077.2264554357148</v>
      </c>
      <c r="T226" s="4">
        <f t="shared" si="277"/>
        <v>16.235459130391131</v>
      </c>
      <c r="U226" s="4">
        <f t="shared" si="278"/>
        <v>59.769952446190217</v>
      </c>
      <c r="V226" s="4">
        <f t="shared" si="279"/>
        <v>73.960939051052264</v>
      </c>
      <c r="W226" s="11">
        <f t="shared" si="263"/>
        <v>-1.219247815263802E-2</v>
      </c>
      <c r="X226" s="11">
        <f t="shared" si="264"/>
        <v>-1.3228699347321071E-2</v>
      </c>
      <c r="Y226" s="11">
        <f t="shared" si="265"/>
        <v>-1.2203590333800474E-2</v>
      </c>
      <c r="Z226" s="4">
        <f t="shared" si="291"/>
        <v>4289.0137569628259</v>
      </c>
      <c r="AA226" s="4">
        <f t="shared" si="280"/>
        <v>37780.945195781074</v>
      </c>
      <c r="AB226" s="4">
        <f t="shared" si="281"/>
        <v>5773.4391100286102</v>
      </c>
      <c r="AC226" s="12">
        <f t="shared" si="282"/>
        <v>1.495521469985883</v>
      </c>
      <c r="AD226" s="12">
        <f t="shared" si="283"/>
        <v>4.3668988744445869</v>
      </c>
      <c r="AE226" s="12">
        <f t="shared" si="284"/>
        <v>1.9075105972537771</v>
      </c>
      <c r="AF226" s="11">
        <f t="shared" si="266"/>
        <v>-2.9039671966837322E-3</v>
      </c>
      <c r="AG226" s="11">
        <f t="shared" si="267"/>
        <v>2.0567434751257441E-3</v>
      </c>
      <c r="AH226" s="11">
        <f t="shared" si="268"/>
        <v>8.257041531207765E-4</v>
      </c>
      <c r="AI226" s="1">
        <f t="shared" si="247"/>
        <v>433503.36832466302</v>
      </c>
      <c r="AJ226" s="1">
        <f t="shared" si="248"/>
        <v>406046.76855277718</v>
      </c>
      <c r="AK226" s="1">
        <f t="shared" si="249"/>
        <v>79696.935591123547</v>
      </c>
      <c r="AL226" s="17">
        <f t="shared" si="317"/>
        <v>59.945691613302557</v>
      </c>
      <c r="AM226" s="17">
        <f t="shared" si="317"/>
        <v>25.49048654376336</v>
      </c>
      <c r="AN226" s="17">
        <f t="shared" si="317"/>
        <v>4.0501280798722181</v>
      </c>
      <c r="AO226" s="7">
        <f t="shared" si="318"/>
        <v>3.3103738442495502E-3</v>
      </c>
      <c r="AP226" s="7">
        <f t="shared" si="318"/>
        <v>5.0977269570427509E-3</v>
      </c>
      <c r="AQ226" s="7">
        <f t="shared" si="318"/>
        <v>3.6899391279915229E-3</v>
      </c>
      <c r="AR226" s="1">
        <f t="shared" si="286"/>
        <v>223851.93506192419</v>
      </c>
      <c r="AS226" s="1">
        <f t="shared" si="287"/>
        <v>215911.44780649769</v>
      </c>
      <c r="AT226" s="1">
        <f t="shared" si="288"/>
        <v>41606.10309871308</v>
      </c>
      <c r="AU226" s="1">
        <f t="shared" si="250"/>
        <v>44770.387012384839</v>
      </c>
      <c r="AV226" s="1">
        <f t="shared" si="251"/>
        <v>43182.289561299542</v>
      </c>
      <c r="AW226" s="1">
        <f t="shared" si="252"/>
        <v>8321.2206197426167</v>
      </c>
      <c r="AX226" s="1">
        <f t="shared" si="300"/>
        <v>139201.00800473939</v>
      </c>
      <c r="AY226" s="1">
        <f t="shared" si="301"/>
        <v>48351.098756947576</v>
      </c>
      <c r="AZ226" s="1">
        <f t="shared" si="302"/>
        <v>4888.5611435894225</v>
      </c>
      <c r="BA226" s="1">
        <f t="shared" si="303"/>
        <v>11.843674268269595</v>
      </c>
      <c r="BB226" s="1">
        <f t="shared" si="304"/>
        <v>10.786244225689364</v>
      </c>
      <c r="BC226" s="1">
        <f t="shared" si="305"/>
        <v>8.4946532945057225</v>
      </c>
      <c r="BD226" s="1">
        <f t="shared" si="306"/>
        <v>985.68189238903722</v>
      </c>
      <c r="BE226">
        <f t="shared" si="292"/>
        <v>0.21822387218499145</v>
      </c>
      <c r="BF226">
        <f t="shared" si="293"/>
        <v>0.3346263841173937</v>
      </c>
      <c r="BG226">
        <f t="shared" si="294"/>
        <v>2.453676962688749E-2</v>
      </c>
      <c r="BH226">
        <f t="shared" si="307"/>
        <v>0.28677160005852892</v>
      </c>
      <c r="BI226">
        <f t="shared" si="308"/>
        <v>4.7621658391411486E-3</v>
      </c>
      <c r="BJ226">
        <f t="shared" si="308"/>
        <v>1.1197481694748152E-2</v>
      </c>
      <c r="BK226">
        <f t="shared" si="308"/>
        <v>6.0205306372294847E-5</v>
      </c>
      <c r="BL226">
        <f t="shared" si="297"/>
        <v>1066.020038177538</v>
      </c>
      <c r="BM226">
        <f t="shared" si="298"/>
        <v>2417.6644844998286</v>
      </c>
      <c r="BN226">
        <f t="shared" si="299"/>
        <v>2.5049081840153069</v>
      </c>
      <c r="BO226">
        <f t="shared" si="270"/>
        <v>852.24630592312974</v>
      </c>
      <c r="BP226">
        <f t="shared" si="289"/>
        <v>382.46617015345441</v>
      </c>
      <c r="BQ226">
        <f t="shared" si="290"/>
        <v>35.364688094912417</v>
      </c>
      <c r="BR226" s="7">
        <f t="shared" si="315"/>
        <v>4.3045153981111639E-3</v>
      </c>
      <c r="BS226" s="7">
        <f t="shared" si="295"/>
        <v>8.831694690105342E-3</v>
      </c>
      <c r="BT226" s="7">
        <f t="shared" si="296"/>
        <v>1.1586413055229318E-3</v>
      </c>
      <c r="BU226" s="8">
        <f>MAX((BU$3*climate!$I336+BU$4*climate!$I336^2+BU$5*climate!$I336^6)*(K226/K$66)^$BW$1,-99)</f>
        <v>-8.9863319919584139</v>
      </c>
      <c r="BV226" s="8">
        <f>MAX((BV$3*climate!$I336+BV$4*climate!$I336^2+BV$5*climate!$I336^6)*(L226/L$66)^$BW$1,-99)</f>
        <v>-6.9283829928689551</v>
      </c>
      <c r="BW226" s="8">
        <f>MAX((BW$3*climate!$I336+BW$4*climate!$I336^2+BW$5*climate!$I336^6)*(M226/M$66)^$BW$1,-99)</f>
        <v>-7.801318484387628</v>
      </c>
      <c r="BX226" s="8">
        <f>MAX((BX$3*climate!$M336+BX$4*climate!$M336^2+BX$5*climate!$M336^6)*(K226/K$66)^$BW$1,-99)</f>
        <v>-8.9863386184612661</v>
      </c>
      <c r="BY226" s="8">
        <f>MAX((BY$3*climate!$M336+BY$4*climate!$M336^2+BY$5*climate!$M336^6)*(L226/L$66)^$BW$1,-99)</f>
        <v>-6.9283872088267753</v>
      </c>
      <c r="BZ226" s="8">
        <f>MAX((BZ$3*climate!$M336+BZ$4*climate!$M336^2+BZ$5*climate!$M336^6)*(M226/M$66)^$BW$1,-99)</f>
        <v>-7.801322515097497</v>
      </c>
      <c r="CA226" s="8">
        <f t="shared" si="309"/>
        <v>1.6510576165314345E-2</v>
      </c>
      <c r="CB226" s="8">
        <f t="shared" si="310"/>
        <v>1.4581636784978652E-4</v>
      </c>
      <c r="CC226" s="8">
        <f t="shared" si="311"/>
        <v>1.9129835523115612E-5</v>
      </c>
      <c r="CD226" s="8">
        <f>MAX((CD$3*climate!$I336+CD$4*climate!$I336^2+CD$5*climate!$I336^6)*(K226/K$66)^$BW$1,-99)</f>
        <v>-24.989522528458409</v>
      </c>
      <c r="CE226" s="8">
        <f>MAX((CE$3*climate!$I336+CE$4*climate!$I336^2+CE$5*climate!$I336^6)*(L226/L$66)^$BW$1,-99)</f>
        <v>-20.737304872278866</v>
      </c>
      <c r="CF226" s="8">
        <f>MAX((CF$3*climate!$I336+CF$4*climate!$I336^2+CF$5*climate!$I336^6)*(M226/M$66)^$BW$1,-99)</f>
        <v>-25.185933060715964</v>
      </c>
      <c r="CG226" s="8">
        <f>MAX((CG$3*climate!$M336+CG$4*climate!$M336^2+CG$5*climate!$M336^6)*(K226/K$66)^$BW$1,-99)</f>
        <v>-24.989556576044595</v>
      </c>
      <c r="CH226" s="8">
        <f>MAX((CH$3*climate!$M336+CH$4*climate!$M336^2+CH$5*climate!$M336^6)*(L226/L$66)^$BW$1,-99)</f>
        <v>-20.737330950245596</v>
      </c>
      <c r="CI226" s="8">
        <f>MAX((CI$3*climate!$M336+CI$4*climate!$M336^2+CI$5*climate!$M336^6)*(M226/M$66)^$BW$1,-99)</f>
        <v>-25.185963165707911</v>
      </c>
      <c r="CJ226" s="8">
        <f t="shared" si="312"/>
        <v>2.1638034605085728E-3</v>
      </c>
      <c r="CK226" s="8">
        <f t="shared" si="313"/>
        <v>1.9110051532605126E-5</v>
      </c>
      <c r="CL226" s="8">
        <f t="shared" si="314"/>
        <v>2.5070720663786904E-6</v>
      </c>
    </row>
    <row r="227" spans="1:90">
      <c r="A227">
        <f t="shared" si="253"/>
        <v>2181</v>
      </c>
      <c r="B227" s="4">
        <f t="shared" si="271"/>
        <v>1286.4980046574656</v>
      </c>
      <c r="C227" s="4">
        <f t="shared" si="272"/>
        <v>3572.4044892342818</v>
      </c>
      <c r="D227" s="4">
        <f t="shared" si="273"/>
        <v>6808.7734697392607</v>
      </c>
      <c r="E227" s="11">
        <f t="shared" si="254"/>
        <v>1.5132483980361823E-6</v>
      </c>
      <c r="F227" s="11">
        <f t="shared" si="255"/>
        <v>3.0337294341702347E-6</v>
      </c>
      <c r="G227" s="11">
        <f t="shared" si="256"/>
        <v>6.6979566340932788E-6</v>
      </c>
      <c r="H227" s="4">
        <f t="shared" si="274"/>
        <v>224500.37235126671</v>
      </c>
      <c r="I227" s="4">
        <f t="shared" si="275"/>
        <v>217149.23569588445</v>
      </c>
      <c r="J227" s="4">
        <f t="shared" si="276"/>
        <v>41770.956425035816</v>
      </c>
      <c r="K227" s="4">
        <f t="shared" si="244"/>
        <v>174505.02957526207</v>
      </c>
      <c r="L227" s="4">
        <f t="shared" si="245"/>
        <v>60785.176020879087</v>
      </c>
      <c r="M227" s="4">
        <f t="shared" si="246"/>
        <v>6134.8723981905978</v>
      </c>
      <c r="N227" s="11">
        <f t="shared" si="257"/>
        <v>2.8952064446012837E-3</v>
      </c>
      <c r="O227" s="11">
        <f t="shared" si="258"/>
        <v>5.7297986370141718E-3</v>
      </c>
      <c r="P227" s="11">
        <f t="shared" si="259"/>
        <v>3.9555145972580696E-3</v>
      </c>
      <c r="Q227" s="4">
        <f t="shared" si="260"/>
        <v>3600.4266634321402</v>
      </c>
      <c r="R227" s="4">
        <f t="shared" si="261"/>
        <v>12807.304209170527</v>
      </c>
      <c r="S227" s="4">
        <f t="shared" si="262"/>
        <v>3051.7171564306659</v>
      </c>
      <c r="T227" s="4">
        <f t="shared" si="277"/>
        <v>16.03750864964579</v>
      </c>
      <c r="U227" s="4">
        <f t="shared" si="278"/>
        <v>58.979273715275887</v>
      </c>
      <c r="V227" s="4">
        <f t="shared" si="279"/>
        <v>73.058350050170034</v>
      </c>
      <c r="W227" s="11">
        <f t="shared" si="263"/>
        <v>-1.219247815263802E-2</v>
      </c>
      <c r="X227" s="11">
        <f t="shared" si="264"/>
        <v>-1.3228699347321071E-2</v>
      </c>
      <c r="Y227" s="11">
        <f t="shared" si="265"/>
        <v>-1.2203590333800474E-2</v>
      </c>
      <c r="Z227" s="4">
        <f t="shared" si="291"/>
        <v>4236.795215556459</v>
      </c>
      <c r="AA227" s="4">
        <f t="shared" si="280"/>
        <v>37574.188141656778</v>
      </c>
      <c r="AB227" s="4">
        <f t="shared" si="281"/>
        <v>5730.5429404972765</v>
      </c>
      <c r="AC227" s="12">
        <f t="shared" si="282"/>
        <v>1.4911785246951077</v>
      </c>
      <c r="AD227" s="12">
        <f t="shared" si="283"/>
        <v>4.3758804652111349</v>
      </c>
      <c r="AE227" s="12">
        <f t="shared" si="284"/>
        <v>1.9090856366760516</v>
      </c>
      <c r="AF227" s="11">
        <f t="shared" si="266"/>
        <v>-2.9039671966837322E-3</v>
      </c>
      <c r="AG227" s="11">
        <f t="shared" si="267"/>
        <v>2.0567434751257441E-3</v>
      </c>
      <c r="AH227" s="11">
        <f t="shared" si="268"/>
        <v>8.257041531207765E-4</v>
      </c>
      <c r="AI227" s="1">
        <f t="shared" si="247"/>
        <v>434923.41850458155</v>
      </c>
      <c r="AJ227" s="1">
        <f t="shared" si="248"/>
        <v>408624.381258799</v>
      </c>
      <c r="AK227" s="1">
        <f t="shared" si="249"/>
        <v>80048.462651753813</v>
      </c>
      <c r="AL227" s="17">
        <f t="shared" ref="AL227:AN242" si="319">AL226*(1+AO227)</f>
        <v>60.142149836398758</v>
      </c>
      <c r="AM227" s="17">
        <f t="shared" si="319"/>
        <v>25.619130648761619</v>
      </c>
      <c r="AN227" s="17">
        <f t="shared" si="319"/>
        <v>4.0649233586867632</v>
      </c>
      <c r="AO227" s="7">
        <f t="shared" si="318"/>
        <v>3.2772701058070546E-3</v>
      </c>
      <c r="AP227" s="7">
        <f t="shared" si="318"/>
        <v>5.0467496874723235E-3</v>
      </c>
      <c r="AQ227" s="7">
        <f t="shared" si="318"/>
        <v>3.6530397367116078E-3</v>
      </c>
      <c r="AR227" s="1">
        <f t="shared" si="286"/>
        <v>224500.37235126671</v>
      </c>
      <c r="AS227" s="1">
        <f t="shared" si="287"/>
        <v>217149.23569588445</v>
      </c>
      <c r="AT227" s="1">
        <f t="shared" si="288"/>
        <v>41770.956425035816</v>
      </c>
      <c r="AU227" s="1">
        <f t="shared" si="250"/>
        <v>44900.074470253341</v>
      </c>
      <c r="AV227" s="1">
        <f t="shared" si="251"/>
        <v>43429.847139176891</v>
      </c>
      <c r="AW227" s="1">
        <f t="shared" si="252"/>
        <v>8354.191285007164</v>
      </c>
      <c r="AX227" s="1">
        <f t="shared" si="300"/>
        <v>139604.0236602097</v>
      </c>
      <c r="AY227" s="1">
        <f t="shared" si="301"/>
        <v>48628.140816703264</v>
      </c>
      <c r="AZ227" s="1">
        <f t="shared" si="302"/>
        <v>4907.8979185524786</v>
      </c>
      <c r="BA227" s="1">
        <f t="shared" si="303"/>
        <v>11.846565291675912</v>
      </c>
      <c r="BB227" s="1">
        <f t="shared" si="304"/>
        <v>10.791957671466163</v>
      </c>
      <c r="BC227" s="1">
        <f t="shared" si="305"/>
        <v>8.4986010066235629</v>
      </c>
      <c r="BD227" s="1">
        <f t="shared" si="306"/>
        <v>957.41460843914149</v>
      </c>
      <c r="BE227">
        <f t="shared" si="292"/>
        <v>0.21822387218499145</v>
      </c>
      <c r="BF227">
        <f t="shared" si="293"/>
        <v>0.3346263841173937</v>
      </c>
      <c r="BG227">
        <f t="shared" si="294"/>
        <v>2.453676962688749E-2</v>
      </c>
      <c r="BH227">
        <f t="shared" si="307"/>
        <v>0.28687538338893431</v>
      </c>
      <c r="BI227">
        <f t="shared" si="308"/>
        <v>4.7621658391411486E-3</v>
      </c>
      <c r="BJ227">
        <f t="shared" si="308"/>
        <v>1.1197481694748152E-2</v>
      </c>
      <c r="BK227">
        <f t="shared" si="308"/>
        <v>6.0205306372294847E-5</v>
      </c>
      <c r="BL227">
        <f t="shared" si="297"/>
        <v>1069.1080040856702</v>
      </c>
      <c r="BM227">
        <f t="shared" si="298"/>
        <v>2431.5245917332181</v>
      </c>
      <c r="BN227">
        <f t="shared" si="299"/>
        <v>2.5148332290330591</v>
      </c>
      <c r="BO227">
        <f t="shared" si="270"/>
        <v>855.91481326995915</v>
      </c>
      <c r="BP227">
        <f t="shared" si="289"/>
        <v>386.77542828509132</v>
      </c>
      <c r="BQ227">
        <f t="shared" si="290"/>
        <v>35.770583888406229</v>
      </c>
      <c r="BR227" s="7">
        <f t="shared" si="315"/>
        <v>4.2609233963617488E-3</v>
      </c>
      <c r="BS227" s="7">
        <f t="shared" si="295"/>
        <v>8.5744608641799436E-3</v>
      </c>
      <c r="BT227" s="7">
        <f t="shared" si="296"/>
        <v>1.1202129433583324E-3</v>
      </c>
      <c r="BU227" s="8">
        <f>MAX((BU$3*climate!$I337+BU$4*climate!$I337^2+BU$5*climate!$I337^6)*(K227/K$66)^$BW$1,-99)</f>
        <v>-9.0792658530784376</v>
      </c>
      <c r="BV227" s="8">
        <f>MAX((BV$3*climate!$I337+BV$4*climate!$I337^2+BV$5*climate!$I337^6)*(L227/L$66)^$BW$1,-99)</f>
        <v>-6.9816965500649584</v>
      </c>
      <c r="BW227" s="8">
        <f>MAX((BW$3*climate!$I337+BW$4*climate!$I337^2+BW$5*climate!$I337^6)*(M227/M$66)^$BW$1,-99)</f>
        <v>-7.8540651215198016</v>
      </c>
      <c r="BX227" s="8">
        <f>MAX((BX$3*climate!$M337+BX$4*climate!$M337^2+BX$5*climate!$M337^6)*(K227/K$66)^$BW$1,-99)</f>
        <v>-9.0792724722324589</v>
      </c>
      <c r="BY227" s="8">
        <f>MAX((BY$3*climate!$M337+BY$4*climate!$M337^2+BY$5*climate!$M337^6)*(L227/L$66)^$BW$1,-99)</f>
        <v>-6.9817007569943765</v>
      </c>
      <c r="BZ227" s="8">
        <f>MAX((BZ$3*climate!$M337+BZ$4*climate!$M337^2+BZ$5*climate!$M337^6)*(M227/M$66)^$BW$1,-99)</f>
        <v>-7.8540691440292658</v>
      </c>
      <c r="CA227" s="8">
        <f t="shared" si="309"/>
        <v>1.6540266099882652E-2</v>
      </c>
      <c r="CB227" s="8">
        <f t="shared" si="310"/>
        <v>1.4182386435656604E-4</v>
      </c>
      <c r="CC227" s="8">
        <f t="shared" si="311"/>
        <v>1.8528620171679591E-5</v>
      </c>
      <c r="CD227" s="8">
        <f>MAX((CD$3*climate!$I337+CD$4*climate!$I337^2+CD$5*climate!$I337^6)*(K227/K$66)^$BW$1,-99)</f>
        <v>-25.485191503373613</v>
      </c>
      <c r="CE227" s="8">
        <f>MAX((CE$3*climate!$I337+CE$4*climate!$I337^2+CE$5*climate!$I337^6)*(L227/L$66)^$BW$1,-99)</f>
        <v>-21.100820303121047</v>
      </c>
      <c r="CF227" s="8">
        <f>MAX((CF$3*climate!$I337+CF$4*climate!$I337^2+CF$5*climate!$I337^6)*(M227/M$66)^$BW$1,-99)</f>
        <v>-25.615044813961589</v>
      </c>
      <c r="CG227" s="8">
        <f>MAX((CG$3*climate!$M337+CG$4*climate!$M337^2+CG$5*climate!$M337^6)*(K227/K$66)^$BW$1,-99)</f>
        <v>-25.485225894452441</v>
      </c>
      <c r="CH227" s="8">
        <f>MAX((CH$3*climate!$M337+CH$4*climate!$M337^2+CH$5*climate!$M337^6)*(L227/L$66)^$BW$1,-99)</f>
        <v>-21.100846614578685</v>
      </c>
      <c r="CI227" s="8">
        <f>MAX((CI$3*climate!$M337+CI$4*climate!$M337^2+CI$5*climate!$M337^6)*(M227/M$66)^$BW$1,-99)</f>
        <v>-25.615075193309217</v>
      </c>
      <c r="CJ227" s="8">
        <f t="shared" si="312"/>
        <v>2.1653173355112155E-3</v>
      </c>
      <c r="CK227" s="8">
        <f t="shared" si="313"/>
        <v>1.8566428751871309E-5</v>
      </c>
      <c r="CL227" s="8">
        <f t="shared" si="314"/>
        <v>2.4256165057178407E-6</v>
      </c>
    </row>
    <row r="228" spans="1:90">
      <c r="A228">
        <f t="shared" si="253"/>
        <v>2182</v>
      </c>
      <c r="B228" s="4">
        <f t="shared" si="271"/>
        <v>1286.4998541089578</v>
      </c>
      <c r="C228" s="4">
        <f t="shared" si="272"/>
        <v>3572.4147850574991</v>
      </c>
      <c r="D228" s="4">
        <f t="shared" si="273"/>
        <v>6808.8167943652206</v>
      </c>
      <c r="E228" s="11">
        <f t="shared" si="254"/>
        <v>1.4375859781343731E-6</v>
      </c>
      <c r="F228" s="11">
        <f t="shared" si="255"/>
        <v>2.8820429624617226E-6</v>
      </c>
      <c r="G228" s="11">
        <f t="shared" si="256"/>
        <v>6.3630588023886149E-6</v>
      </c>
      <c r="H228" s="4">
        <f t="shared" si="274"/>
        <v>225143.29525270572</v>
      </c>
      <c r="I228" s="4">
        <f t="shared" si="275"/>
        <v>218381.53639649996</v>
      </c>
      <c r="J228" s="4">
        <f t="shared" si="276"/>
        <v>41934.756243683318</v>
      </c>
      <c r="K228" s="4">
        <f t="shared" si="244"/>
        <v>175004.52451169697</v>
      </c>
      <c r="L228" s="4">
        <f t="shared" si="245"/>
        <v>61129.949777930124</v>
      </c>
      <c r="M228" s="4">
        <f t="shared" si="246"/>
        <v>6158.8903784850409</v>
      </c>
      <c r="N228" s="11">
        <f t="shared" si="257"/>
        <v>2.8623526648523523E-3</v>
      </c>
      <c r="O228" s="11">
        <f t="shared" si="258"/>
        <v>5.6720039262962985E-3</v>
      </c>
      <c r="P228" s="11">
        <f t="shared" si="259"/>
        <v>3.9149926413346581E-3</v>
      </c>
      <c r="Q228" s="4">
        <f t="shared" si="260"/>
        <v>3566.7137063923965</v>
      </c>
      <c r="R228" s="4">
        <f t="shared" si="261"/>
        <v>12709.598968140308</v>
      </c>
      <c r="S228" s="4">
        <f t="shared" si="262"/>
        <v>3026.2961552397692</v>
      </c>
      <c r="T228" s="4">
        <f t="shared" si="277"/>
        <v>15.841971675812241</v>
      </c>
      <c r="U228" s="4">
        <f t="shared" si="278"/>
        <v>58.199054635573148</v>
      </c>
      <c r="V228" s="4">
        <f t="shared" si="279"/>
        <v>72.16677587569437</v>
      </c>
      <c r="W228" s="11">
        <f t="shared" si="263"/>
        <v>-1.219247815263802E-2</v>
      </c>
      <c r="X228" s="11">
        <f t="shared" si="264"/>
        <v>-1.3228699347321071E-2</v>
      </c>
      <c r="Y228" s="11">
        <f t="shared" si="265"/>
        <v>-1.2203590333800474E-2</v>
      </c>
      <c r="Z228" s="4">
        <f t="shared" si="291"/>
        <v>4185.0726636373665</v>
      </c>
      <c r="AA228" s="4">
        <f t="shared" si="280"/>
        <v>37366.383444549792</v>
      </c>
      <c r="AB228" s="4">
        <f t="shared" si="281"/>
        <v>5687.7309394501399</v>
      </c>
      <c r="AC228" s="12">
        <f t="shared" si="282"/>
        <v>1.4868481911749938</v>
      </c>
      <c r="AD228" s="12">
        <f t="shared" si="283"/>
        <v>4.3848805288058879</v>
      </c>
      <c r="AE228" s="12">
        <f t="shared" si="284"/>
        <v>1.9106619766149182</v>
      </c>
      <c r="AF228" s="11">
        <f t="shared" si="266"/>
        <v>-2.9039671966837322E-3</v>
      </c>
      <c r="AG228" s="11">
        <f t="shared" si="267"/>
        <v>2.0567434751257441E-3</v>
      </c>
      <c r="AH228" s="11">
        <f t="shared" si="268"/>
        <v>8.257041531207765E-4</v>
      </c>
      <c r="AI228" s="1">
        <f t="shared" si="247"/>
        <v>436331.1511243768</v>
      </c>
      <c r="AJ228" s="1">
        <f t="shared" si="248"/>
        <v>411191.790272096</v>
      </c>
      <c r="AK228" s="1">
        <f t="shared" si="249"/>
        <v>80397.8076715856</v>
      </c>
      <c r="AL228" s="17">
        <f t="shared" si="319"/>
        <v>60.337280885458981</v>
      </c>
      <c r="AM228" s="17">
        <f t="shared" si="319"/>
        <v>25.747131054960619</v>
      </c>
      <c r="AN228" s="17">
        <f t="shared" si="319"/>
        <v>4.0796241919771736</v>
      </c>
      <c r="AO228" s="7">
        <f t="shared" si="318"/>
        <v>3.2444974047489842E-3</v>
      </c>
      <c r="AP228" s="7">
        <f t="shared" si="318"/>
        <v>4.9962821905976005E-3</v>
      </c>
      <c r="AQ228" s="7">
        <f t="shared" si="318"/>
        <v>3.6165093393444917E-3</v>
      </c>
      <c r="AR228" s="1">
        <f t="shared" si="286"/>
        <v>225143.29525270572</v>
      </c>
      <c r="AS228" s="1">
        <f t="shared" si="287"/>
        <v>218381.53639649996</v>
      </c>
      <c r="AT228" s="1">
        <f t="shared" si="288"/>
        <v>41934.756243683318</v>
      </c>
      <c r="AU228" s="1">
        <f t="shared" si="250"/>
        <v>45028.659050541144</v>
      </c>
      <c r="AV228" s="1">
        <f t="shared" si="251"/>
        <v>43676.307279299996</v>
      </c>
      <c r="AW228" s="1">
        <f t="shared" si="252"/>
        <v>8386.9512487366646</v>
      </c>
      <c r="AX228" s="1">
        <f t="shared" si="300"/>
        <v>140003.61960935759</v>
      </c>
      <c r="AY228" s="1">
        <f t="shared" si="301"/>
        <v>48903.959822344092</v>
      </c>
      <c r="AZ228" s="1">
        <f t="shared" si="302"/>
        <v>4927.1123027880321</v>
      </c>
      <c r="BA228" s="1">
        <f t="shared" si="303"/>
        <v>11.849423555609777</v>
      </c>
      <c r="BB228" s="1">
        <f t="shared" si="304"/>
        <v>10.797613650146472</v>
      </c>
      <c r="BC228" s="1">
        <f t="shared" si="305"/>
        <v>8.502508355624574</v>
      </c>
      <c r="BD228" s="1">
        <f t="shared" si="306"/>
        <v>929.95320935792779</v>
      </c>
      <c r="BE228">
        <f t="shared" si="292"/>
        <v>0.21822387218499145</v>
      </c>
      <c r="BF228">
        <f t="shared" si="293"/>
        <v>0.3346263841173937</v>
      </c>
      <c r="BG228">
        <f t="shared" si="294"/>
        <v>2.453676962688749E-2</v>
      </c>
      <c r="BH228">
        <f t="shared" si="307"/>
        <v>0.28697824693126872</v>
      </c>
      <c r="BI228">
        <f t="shared" si="308"/>
        <v>4.7621658391411486E-3</v>
      </c>
      <c r="BJ228">
        <f t="shared" si="308"/>
        <v>1.1197481694748152E-2</v>
      </c>
      <c r="BK228">
        <f t="shared" si="308"/>
        <v>6.0205306372294847E-5</v>
      </c>
      <c r="BL228">
        <f t="shared" si="297"/>
        <v>1072.1697095641048</v>
      </c>
      <c r="BM228">
        <f t="shared" si="298"/>
        <v>2445.3232562707854</v>
      </c>
      <c r="BN228">
        <f t="shared" si="299"/>
        <v>2.5246948472984583</v>
      </c>
      <c r="BO228">
        <f t="shared" si="270"/>
        <v>859.56180072311372</v>
      </c>
      <c r="BP228">
        <f t="shared" si="289"/>
        <v>391.1335117074093</v>
      </c>
      <c r="BQ228">
        <f t="shared" si="290"/>
        <v>36.18115780316473</v>
      </c>
      <c r="BR228" s="7">
        <f t="shared" si="315"/>
        <v>4.2179079057762525E-3</v>
      </c>
      <c r="BS228" s="7">
        <f t="shared" si="295"/>
        <v>8.3247192856115964E-3</v>
      </c>
      <c r="BT228" s="7">
        <f t="shared" si="296"/>
        <v>1.0831047736771459E-3</v>
      </c>
      <c r="BU228" s="8">
        <f>MAX((BU$3*climate!$I338+BU$4*climate!$I338^2+BU$5*climate!$I338^6)*(K228/K$66)^$BW$1,-99)</f>
        <v>-9.1714026210710493</v>
      </c>
      <c r="BV228" s="8">
        <f>MAX((BV$3*climate!$I338+BV$4*climate!$I338^2+BV$5*climate!$I338^6)*(L228/L$66)^$BW$1,-99)</f>
        <v>-7.0344587208525002</v>
      </c>
      <c r="BW228" s="8">
        <f>MAX((BW$3*climate!$I338+BW$4*climate!$I338^2+BW$5*climate!$I338^6)*(M228/M$66)^$BW$1,-99)</f>
        <v>-7.906294943056305</v>
      </c>
      <c r="BX228" s="8">
        <f>MAX((BX$3*climate!$M338+BX$4*climate!$M338^2+BX$5*climate!$M338^6)*(K228/K$66)^$BW$1,-99)</f>
        <v>-9.1714092327869974</v>
      </c>
      <c r="BY228" s="8">
        <f>MAX((BY$3*climate!$M338+BY$4*climate!$M338^2+BY$5*climate!$M338^6)*(L228/L$66)^$BW$1,-99)</f>
        <v>-7.0344629187640919</v>
      </c>
      <c r="BZ228" s="8">
        <f>MAX((BZ$3*climate!$M338+BZ$4*climate!$M338^2+BZ$5*climate!$M338^6)*(M228/M$66)^$BW$1,-99)</f>
        <v>-7.9062989573820479</v>
      </c>
      <c r="CA228" s="8">
        <f t="shared" si="309"/>
        <v>1.6569232873354479E-2</v>
      </c>
      <c r="CB228" s="8">
        <f t="shared" si="310"/>
        <v>1.3793421244860367E-4</v>
      </c>
      <c r="CC228" s="8">
        <f t="shared" si="311"/>
        <v>1.7946215221298527E-5</v>
      </c>
      <c r="CD228" s="8">
        <f>MAX((CD$3*climate!$I338+CD$4*climate!$I338^2+CD$5*climate!$I338^6)*(K228/K$66)^$BW$1,-99)</f>
        <v>-25.982224941546047</v>
      </c>
      <c r="CE228" s="8">
        <f>MAX((CE$3*climate!$I338+CE$4*climate!$I338^2+CE$5*climate!$I338^6)*(L228/L$66)^$BW$1,-99)</f>
        <v>-21.464839787191714</v>
      </c>
      <c r="CF228" s="8">
        <f>MAX((CF$3*climate!$I338+CF$4*climate!$I338^2+CF$5*climate!$I338^6)*(M228/M$66)^$BW$1,-99)</f>
        <v>-26.044894912847152</v>
      </c>
      <c r="CG228" s="8">
        <f>MAX((CG$3*climate!$M338+CG$4*climate!$M338^2+CG$5*climate!$M338^6)*(K228/K$66)^$BW$1,-99)</f>
        <v>-25.982259673326865</v>
      </c>
      <c r="CH228" s="8">
        <f>MAX((CH$3*climate!$M338+CH$4*climate!$M338^2+CH$5*climate!$M338^6)*(L228/L$66)^$BW$1,-99)</f>
        <v>-21.464866329914102</v>
      </c>
      <c r="CI228" s="8">
        <f>MAX((CI$3*climate!$M338+CI$4*climate!$M338^2+CI$5*climate!$M338^6)*(M228/M$66)^$BW$1,-99)</f>
        <v>-26.044925564163336</v>
      </c>
      <c r="CJ228" s="8">
        <f t="shared" si="312"/>
        <v>2.1663827901289546E-3</v>
      </c>
      <c r="CK228" s="8">
        <f t="shared" si="313"/>
        <v>1.8034528593003567E-5</v>
      </c>
      <c r="CL228" s="8">
        <f t="shared" si="314"/>
        <v>2.346419541600685E-6</v>
      </c>
    </row>
    <row r="229" spans="1:90">
      <c r="A229">
        <f t="shared" si="253"/>
        <v>2183</v>
      </c>
      <c r="B229" s="4">
        <f t="shared" si="271"/>
        <v>1286.5016110904014</v>
      </c>
      <c r="C229" s="4">
        <f t="shared" si="272"/>
        <v>3572.4245661177447</v>
      </c>
      <c r="D229" s="4">
        <f t="shared" si="273"/>
        <v>6808.8579530217767</v>
      </c>
      <c r="E229" s="11">
        <f t="shared" si="254"/>
        <v>1.3657066792276544E-6</v>
      </c>
      <c r="F229" s="11">
        <f t="shared" si="255"/>
        <v>2.7379408143386363E-6</v>
      </c>
      <c r="G229" s="11">
        <f t="shared" si="256"/>
        <v>6.0449058622691835E-6</v>
      </c>
      <c r="H229" s="4">
        <f t="shared" si="274"/>
        <v>225780.77044486778</v>
      </c>
      <c r="I229" s="4">
        <f t="shared" si="275"/>
        <v>219608.32744532375</v>
      </c>
      <c r="J229" s="4">
        <f t="shared" si="276"/>
        <v>42097.50738794385</v>
      </c>
      <c r="K229" s="4">
        <f t="shared" si="244"/>
        <v>175499.7961125774</v>
      </c>
      <c r="L229" s="4">
        <f t="shared" si="245"/>
        <v>61473.188133396579</v>
      </c>
      <c r="M229" s="4">
        <f t="shared" si="246"/>
        <v>6182.7560037819476</v>
      </c>
      <c r="N229" s="11">
        <f t="shared" si="257"/>
        <v>2.8300502644851289E-3</v>
      </c>
      <c r="O229" s="11">
        <f t="shared" si="258"/>
        <v>5.6148967357794177E-3</v>
      </c>
      <c r="P229" s="11">
        <f t="shared" si="259"/>
        <v>3.8749878355162082E-3</v>
      </c>
      <c r="Q229" s="4">
        <f t="shared" si="260"/>
        <v>3533.2023612108233</v>
      </c>
      <c r="R229" s="4">
        <f t="shared" si="261"/>
        <v>12611.921080117956</v>
      </c>
      <c r="S229" s="4">
        <f t="shared" si="262"/>
        <v>3000.9663681652642</v>
      </c>
      <c r="T229" s="4">
        <f t="shared" si="277"/>
        <v>15.648818782260189</v>
      </c>
      <c r="U229" s="4">
        <f t="shared" si="278"/>
        <v>57.429156839500841</v>
      </c>
      <c r="V229" s="4">
        <f t="shared" si="279"/>
        <v>71.286082107196208</v>
      </c>
      <c r="W229" s="11">
        <f t="shared" si="263"/>
        <v>-1.219247815263802E-2</v>
      </c>
      <c r="X229" s="11">
        <f t="shared" si="264"/>
        <v>-1.3228699347321071E-2</v>
      </c>
      <c r="Y229" s="11">
        <f t="shared" si="265"/>
        <v>-1.2203590333800474E-2</v>
      </c>
      <c r="Z229" s="4">
        <f t="shared" si="291"/>
        <v>4133.8458000400869</v>
      </c>
      <c r="AA229" s="4">
        <f t="shared" si="280"/>
        <v>37157.586978308565</v>
      </c>
      <c r="AB229" s="4">
        <f t="shared" si="281"/>
        <v>5645.0090349260108</v>
      </c>
      <c r="AC229" s="12">
        <f t="shared" si="282"/>
        <v>1.4825304328013731</v>
      </c>
      <c r="AD229" s="12">
        <f t="shared" si="283"/>
        <v>4.393899103222715</v>
      </c>
      <c r="AE229" s="12">
        <f t="shared" si="284"/>
        <v>1.9122396181442192</v>
      </c>
      <c r="AF229" s="11">
        <f t="shared" si="266"/>
        <v>-2.9039671966837322E-3</v>
      </c>
      <c r="AG229" s="11">
        <f t="shared" si="267"/>
        <v>2.0567434751257441E-3</v>
      </c>
      <c r="AH229" s="11">
        <f t="shared" si="268"/>
        <v>8.257041531207765E-4</v>
      </c>
      <c r="AI229" s="1">
        <f t="shared" si="247"/>
        <v>437726.69506248028</v>
      </c>
      <c r="AJ229" s="1">
        <f t="shared" si="248"/>
        <v>413748.91852418642</v>
      </c>
      <c r="AK229" s="1">
        <f t="shared" si="249"/>
        <v>80744.978153163698</v>
      </c>
      <c r="AL229" s="17">
        <f t="shared" si="319"/>
        <v>60.53108739518904</v>
      </c>
      <c r="AM229" s="17">
        <f t="shared" si="319"/>
        <v>25.874484587986011</v>
      </c>
      <c r="AN229" s="17">
        <f t="shared" si="319"/>
        <v>4.0942306509785613</v>
      </c>
      <c r="AO229" s="7">
        <f t="shared" si="318"/>
        <v>3.2120524307014944E-3</v>
      </c>
      <c r="AP229" s="7">
        <f t="shared" si="318"/>
        <v>4.9463193686916243E-3</v>
      </c>
      <c r="AQ229" s="7">
        <f t="shared" si="318"/>
        <v>3.5803442459510469E-3</v>
      </c>
      <c r="AR229" s="1">
        <f t="shared" si="286"/>
        <v>225780.77044486778</v>
      </c>
      <c r="AS229" s="1">
        <f t="shared" si="287"/>
        <v>219608.32744532375</v>
      </c>
      <c r="AT229" s="1">
        <f t="shared" si="288"/>
        <v>42097.50738794385</v>
      </c>
      <c r="AU229" s="1">
        <f t="shared" si="250"/>
        <v>45156.154088973562</v>
      </c>
      <c r="AV229" s="1">
        <f t="shared" si="251"/>
        <v>43921.665489064755</v>
      </c>
      <c r="AW229" s="1">
        <f t="shared" si="252"/>
        <v>8419.5014775887703</v>
      </c>
      <c r="AX229" s="1">
        <f t="shared" si="300"/>
        <v>140399.83689006191</v>
      </c>
      <c r="AY229" s="1">
        <f t="shared" si="301"/>
        <v>49178.550506717256</v>
      </c>
      <c r="AZ229" s="1">
        <f t="shared" si="302"/>
        <v>4946.2048030255582</v>
      </c>
      <c r="BA229" s="1">
        <f t="shared" si="303"/>
        <v>11.852249608821477</v>
      </c>
      <c r="BB229" s="1">
        <f t="shared" si="304"/>
        <v>10.80321284210927</v>
      </c>
      <c r="BC229" s="1">
        <f t="shared" si="305"/>
        <v>8.5063758550335358</v>
      </c>
      <c r="BD229" s="1">
        <f t="shared" si="306"/>
        <v>903.27492739245395</v>
      </c>
      <c r="BE229">
        <f t="shared" si="292"/>
        <v>0.21822387218499145</v>
      </c>
      <c r="BF229">
        <f t="shared" si="293"/>
        <v>0.3346263841173937</v>
      </c>
      <c r="BG229">
        <f t="shared" si="294"/>
        <v>2.453676962688749E-2</v>
      </c>
      <c r="BH229">
        <f t="shared" si="307"/>
        <v>0.28708019986722011</v>
      </c>
      <c r="BI229">
        <f t="shared" si="308"/>
        <v>4.7621658391411486E-3</v>
      </c>
      <c r="BJ229">
        <f t="shared" si="308"/>
        <v>1.1197481694748152E-2</v>
      </c>
      <c r="BK229">
        <f t="shared" si="308"/>
        <v>6.0205306372294847E-5</v>
      </c>
      <c r="BL229">
        <f t="shared" si="297"/>
        <v>1075.2054721475188</v>
      </c>
      <c r="BM229">
        <f t="shared" si="298"/>
        <v>2459.0602265832708</v>
      </c>
      <c r="BN229">
        <f t="shared" si="299"/>
        <v>2.5344933298011054</v>
      </c>
      <c r="BO229">
        <f t="shared" si="270"/>
        <v>863.18735323788701</v>
      </c>
      <c r="BP229">
        <f t="shared" si="289"/>
        <v>395.5409729808157</v>
      </c>
      <c r="BQ229">
        <f t="shared" si="290"/>
        <v>36.596463681575358</v>
      </c>
      <c r="BR229" s="7">
        <f t="shared" si="315"/>
        <v>4.1754606064010602E-3</v>
      </c>
      <c r="BS229" s="7">
        <f t="shared" si="295"/>
        <v>8.0822517336034908E-3</v>
      </c>
      <c r="BT229" s="7">
        <f t="shared" si="296"/>
        <v>1.0472694056036626E-3</v>
      </c>
      <c r="BU229" s="8">
        <f>MAX((BU$3*climate!$I339+BU$4*climate!$I339^2+BU$5*climate!$I339^6)*(K229/K$66)^$BW$1,-99)</f>
        <v>-9.2627361219524396</v>
      </c>
      <c r="BV229" s="8">
        <f>MAX((BV$3*climate!$I339+BV$4*climate!$I339^2+BV$5*climate!$I339^6)*(L229/L$66)^$BW$1,-99)</f>
        <v>-7.0866680618230538</v>
      </c>
      <c r="BW229" s="8">
        <f>MAX((BW$3*climate!$I339+BW$4*climate!$I339^2+BW$5*climate!$I339^6)*(M229/M$66)^$BW$1,-99)</f>
        <v>-7.9580060648145343</v>
      </c>
      <c r="BX229" s="8">
        <f>MAX((BX$3*climate!$M339+BX$4*climate!$M339^2+BX$5*climate!$M339^6)*(K229/K$66)^$BW$1,-99)</f>
        <v>-9.2627427261461062</v>
      </c>
      <c r="BY229" s="8">
        <f>MAX((BY$3*climate!$M339+BY$4*climate!$M339^2+BY$5*climate!$M339^6)*(L229/L$66)^$BW$1,-99)</f>
        <v>-7.0866722507296629</v>
      </c>
      <c r="BZ229" s="8">
        <f>MAX((BZ$3*climate!$M339+BZ$4*climate!$M339^2+BZ$5*climate!$M339^6)*(M229/M$66)^$BW$1,-99)</f>
        <v>-7.9580100709750026</v>
      </c>
      <c r="CA229" s="8">
        <f t="shared" si="309"/>
        <v>1.6597493041224192E-2</v>
      </c>
      <c r="CB229" s="8">
        <f t="shared" si="310"/>
        <v>1.3414511690590611E-4</v>
      </c>
      <c r="CC229" s="8">
        <f t="shared" si="311"/>
        <v>1.7382046671793787E-5</v>
      </c>
      <c r="CD229" s="8">
        <f>MAX((CD$3*climate!$I339+CD$4*climate!$I339^2+CD$5*climate!$I339^6)*(K229/K$66)^$BW$1,-99)</f>
        <v>-26.480474680051596</v>
      </c>
      <c r="CE229" s="8">
        <f>MAX((CE$3*climate!$I339+CE$4*climate!$I339^2+CE$5*climate!$I339^6)*(L229/L$66)^$BW$1,-99)</f>
        <v>-21.82925826491811</v>
      </c>
      <c r="CF229" s="8">
        <f>MAX((CF$3*climate!$I339+CF$4*climate!$I339^2+CF$5*climate!$I339^6)*(M229/M$66)^$BW$1,-99)</f>
        <v>-26.475361260596287</v>
      </c>
      <c r="CG229" s="8">
        <f>MAX((CG$3*climate!$M339+CG$4*climate!$M339^2+CG$5*climate!$M339^6)*(K229/K$66)^$BW$1,-99)</f>
        <v>-26.480509749695276</v>
      </c>
      <c r="CH229" s="8">
        <f>MAX((CH$3*climate!$M339+CH$4*climate!$M339^2+CH$5*climate!$M339^6)*(L229/L$66)^$BW$1,-99)</f>
        <v>-21.829285036651438</v>
      </c>
      <c r="CI229" s="8">
        <f>MAX((CI$3*climate!$M339+CI$4*climate!$M339^2+CI$5*climate!$M339^6)*(M229/M$66)^$BW$1,-99)</f>
        <v>-26.475392181457348</v>
      </c>
      <c r="CJ229" s="8">
        <f t="shared" si="312"/>
        <v>2.1670061197458222E-3</v>
      </c>
      <c r="CK229" s="8">
        <f t="shared" si="313"/>
        <v>1.7514288968045044E-5</v>
      </c>
      <c r="CL229" s="8">
        <f t="shared" si="314"/>
        <v>2.2694392109657065E-6</v>
      </c>
    </row>
    <row r="230" spans="1:90">
      <c r="A230">
        <f t="shared" si="253"/>
        <v>2184</v>
      </c>
      <c r="B230" s="4">
        <f t="shared" si="271"/>
        <v>1286.5032802250523</v>
      </c>
      <c r="C230" s="4">
        <f t="shared" si="272"/>
        <v>3572.4338581504194</v>
      </c>
      <c r="D230" s="4">
        <f t="shared" si="273"/>
        <v>6808.8970539818638</v>
      </c>
      <c r="E230" s="11">
        <f t="shared" si="254"/>
        <v>1.2974213452662717E-6</v>
      </c>
      <c r="F230" s="11">
        <f t="shared" si="255"/>
        <v>2.6010437736217044E-6</v>
      </c>
      <c r="G230" s="11">
        <f t="shared" si="256"/>
        <v>5.7426605691557241E-6</v>
      </c>
      <c r="H230" s="4">
        <f t="shared" si="274"/>
        <v>226412.8644240869</v>
      </c>
      <c r="I230" s="4">
        <f t="shared" si="275"/>
        <v>220829.58770183925</v>
      </c>
      <c r="J230" s="4">
        <f t="shared" si="276"/>
        <v>42259.214758799717</v>
      </c>
      <c r="K230" s="4">
        <f t="shared" si="244"/>
        <v>175990.8955572035</v>
      </c>
      <c r="L230" s="4">
        <f t="shared" si="245"/>
        <v>61814.884885278421</v>
      </c>
      <c r="M230" s="4">
        <f t="shared" si="246"/>
        <v>6206.4699207173944</v>
      </c>
      <c r="N230" s="11">
        <f t="shared" si="257"/>
        <v>2.7982906846859557E-3</v>
      </c>
      <c r="O230" s="11">
        <f t="shared" si="258"/>
        <v>5.5584680452942514E-3</v>
      </c>
      <c r="P230" s="11">
        <f t="shared" si="259"/>
        <v>3.8354929291954942E-3</v>
      </c>
      <c r="Q230" s="4">
        <f t="shared" si="260"/>
        <v>3499.8947905551672</v>
      </c>
      <c r="R230" s="4">
        <f t="shared" si="261"/>
        <v>12514.28990741638</v>
      </c>
      <c r="S230" s="4">
        <f t="shared" si="262"/>
        <v>2975.7306122153364</v>
      </c>
      <c r="T230" s="4">
        <f t="shared" si="277"/>
        <v>15.458020901142891</v>
      </c>
      <c r="U230" s="4">
        <f t="shared" si="278"/>
        <v>56.669443789900939</v>
      </c>
      <c r="V230" s="4">
        <f t="shared" si="279"/>
        <v>70.416135964658324</v>
      </c>
      <c r="W230" s="11">
        <f t="shared" si="263"/>
        <v>-1.219247815263802E-2</v>
      </c>
      <c r="X230" s="11">
        <f t="shared" si="264"/>
        <v>-1.3228699347321071E-2</v>
      </c>
      <c r="Y230" s="11">
        <f t="shared" si="265"/>
        <v>-1.2203590333800474E-2</v>
      </c>
      <c r="Z230" s="4">
        <f t="shared" si="291"/>
        <v>4083.1141568476573</v>
      </c>
      <c r="AA230" s="4">
        <f t="shared" si="280"/>
        <v>36947.85369679366</v>
      </c>
      <c r="AB230" s="4">
        <f t="shared" si="281"/>
        <v>5602.3829852231274</v>
      </c>
      <c r="AC230" s="12">
        <f t="shared" si="282"/>
        <v>1.4782252130564326</v>
      </c>
      <c r="AD230" s="12">
        <f t="shared" si="283"/>
        <v>4.4029362265336296</v>
      </c>
      <c r="AE230" s="12">
        <f t="shared" si="284"/>
        <v>1.913818562338683</v>
      </c>
      <c r="AF230" s="11">
        <f t="shared" si="266"/>
        <v>-2.9039671966837322E-3</v>
      </c>
      <c r="AG230" s="11">
        <f t="shared" si="267"/>
        <v>2.0567434751257441E-3</v>
      </c>
      <c r="AH230" s="11">
        <f t="shared" si="268"/>
        <v>8.257041531207765E-4</v>
      </c>
      <c r="AI230" s="1">
        <f t="shared" si="247"/>
        <v>439110.17964520585</v>
      </c>
      <c r="AJ230" s="1">
        <f t="shared" si="248"/>
        <v>416295.69216083252</v>
      </c>
      <c r="AK230" s="1">
        <f t="shared" si="249"/>
        <v>81089.981815436098</v>
      </c>
      <c r="AL230" s="17">
        <f t="shared" si="319"/>
        <v>60.72357213132576</v>
      </c>
      <c r="AM230" s="17">
        <f t="shared" si="319"/>
        <v>26.001188217615752</v>
      </c>
      <c r="AN230" s="17">
        <f t="shared" si="319"/>
        <v>4.1087428185798602</v>
      </c>
      <c r="AO230" s="7">
        <f t="shared" si="318"/>
        <v>3.1799319063944794E-3</v>
      </c>
      <c r="AP230" s="7">
        <f t="shared" si="318"/>
        <v>4.8968561750047084E-3</v>
      </c>
      <c r="AQ230" s="7">
        <f t="shared" si="318"/>
        <v>3.5445408034915364E-3</v>
      </c>
      <c r="AR230" s="1">
        <f t="shared" si="286"/>
        <v>226412.8644240869</v>
      </c>
      <c r="AS230" s="1">
        <f t="shared" si="287"/>
        <v>220829.58770183925</v>
      </c>
      <c r="AT230" s="1">
        <f t="shared" si="288"/>
        <v>42259.214758799717</v>
      </c>
      <c r="AU230" s="1">
        <f t="shared" si="250"/>
        <v>45282.572884817382</v>
      </c>
      <c r="AV230" s="1">
        <f t="shared" si="251"/>
        <v>44165.917540367853</v>
      </c>
      <c r="AW230" s="1">
        <f t="shared" si="252"/>
        <v>8451.8429517599434</v>
      </c>
      <c r="AX230" s="1">
        <f t="shared" si="300"/>
        <v>140792.71644576281</v>
      </c>
      <c r="AY230" s="1">
        <f t="shared" si="301"/>
        <v>49451.90790822274</v>
      </c>
      <c r="AZ230" s="1">
        <f t="shared" si="302"/>
        <v>4965.1759365739154</v>
      </c>
      <c r="BA230" s="1">
        <f t="shared" si="303"/>
        <v>11.85504399157943</v>
      </c>
      <c r="BB230" s="1">
        <f t="shared" si="304"/>
        <v>10.808755918879324</v>
      </c>
      <c r="BC230" s="1">
        <f t="shared" si="305"/>
        <v>8.5102040112137747</v>
      </c>
      <c r="BD230" s="1">
        <f t="shared" si="306"/>
        <v>877.35762860178556</v>
      </c>
      <c r="BE230">
        <f t="shared" si="292"/>
        <v>0.21822387218499145</v>
      </c>
      <c r="BF230">
        <f t="shared" si="293"/>
        <v>0.3346263841173937</v>
      </c>
      <c r="BG230">
        <f t="shared" si="294"/>
        <v>2.453676962688749E-2</v>
      </c>
      <c r="BH230">
        <f t="shared" si="307"/>
        <v>0.28718125129550126</v>
      </c>
      <c r="BI230">
        <f t="shared" si="308"/>
        <v>4.7621658391411486E-3</v>
      </c>
      <c r="BJ230">
        <f t="shared" si="308"/>
        <v>1.1197481694748152E-2</v>
      </c>
      <c r="BK230">
        <f t="shared" si="308"/>
        <v>6.0205306372294847E-5</v>
      </c>
      <c r="BL230">
        <f t="shared" si="297"/>
        <v>1078.2156085024828</v>
      </c>
      <c r="BM230">
        <f t="shared" si="298"/>
        <v>2472.7352659501266</v>
      </c>
      <c r="BN230">
        <f t="shared" si="299"/>
        <v>2.5442289716061413</v>
      </c>
      <c r="BO230">
        <f t="shared" si="270"/>
        <v>866.79155802727541</v>
      </c>
      <c r="BP230">
        <f t="shared" si="289"/>
        <v>399.99837092141564</v>
      </c>
      <c r="BQ230">
        <f t="shared" si="290"/>
        <v>37.016555986435677</v>
      </c>
      <c r="BR230" s="7">
        <f t="shared" si="315"/>
        <v>4.133573281343228E-3</v>
      </c>
      <c r="BS230" s="7">
        <f t="shared" si="295"/>
        <v>7.84684634330436E-3</v>
      </c>
      <c r="BT230" s="7">
        <f t="shared" si="296"/>
        <v>1.0126612412458362E-3</v>
      </c>
      <c r="BU230" s="8">
        <f>MAX((BU$3*climate!$I340+BU$4*climate!$I340^2+BU$5*climate!$I340^6)*(K230/K$66)^$BW$1,-99)</f>
        <v>-9.3532605020758268</v>
      </c>
      <c r="BV230" s="8">
        <f>MAX((BV$3*climate!$I340+BV$4*climate!$I340^2+BV$5*climate!$I340^6)*(L230/L$66)^$BW$1,-99)</f>
        <v>-7.1383233003550481</v>
      </c>
      <c r="BW230" s="8">
        <f>MAX((BW$3*climate!$I340+BW$4*climate!$I340^2+BW$5*climate!$I340^6)*(M230/M$66)^$BW$1,-99)</f>
        <v>-8.0091967682745739</v>
      </c>
      <c r="BX230" s="8">
        <f>MAX((BX$3*climate!$M340+BX$4*climate!$M340^2+BX$5*climate!$M340^6)*(K230/K$66)^$BW$1,-99)</f>
        <v>-9.3532670986678639</v>
      </c>
      <c r="BY230" s="8">
        <f>MAX((BY$3*climate!$M340+BY$4*climate!$M340^2+BY$5*climate!$M340^6)*(L230/L$66)^$BW$1,-99)</f>
        <v>-7.1383274802716858</v>
      </c>
      <c r="BZ230" s="8">
        <f>MAX((BZ$3*climate!$M340+BZ$4*climate!$M340^2+BZ$5*climate!$M340^6)*(M230/M$66)^$BW$1,-99)</f>
        <v>-8.0092007662898794</v>
      </c>
      <c r="CA230" s="8">
        <f t="shared" si="309"/>
        <v>1.6625062859503655E-2</v>
      </c>
      <c r="CB230" s="8">
        <f t="shared" si="310"/>
        <v>1.304543137063014E-4</v>
      </c>
      <c r="CC230" s="8">
        <f t="shared" si="311"/>
        <v>1.6835556791095022E-5</v>
      </c>
      <c r="CD230" s="8">
        <f>MAX((CD$3*climate!$I340+CD$4*climate!$I340^2+CD$5*climate!$I340^6)*(K230/K$66)^$BW$1,-99)</f>
        <v>-26.97979283962523</v>
      </c>
      <c r="CE230" s="8">
        <f>MAX((CE$3*climate!$I340+CE$4*climate!$I340^2+CE$5*climate!$I340^6)*(L230/L$66)^$BW$1,-99)</f>
        <v>-22.193971191417948</v>
      </c>
      <c r="CF230" s="8">
        <f>MAX((CF$3*climate!$I340+CF$4*climate!$I340^2+CF$5*climate!$I340^6)*(M230/M$66)^$BW$1,-99)</f>
        <v>-26.906322200464171</v>
      </c>
      <c r="CG230" s="8">
        <f>MAX((CG$3*climate!$M340+CG$4*climate!$M340^2+CG$5*climate!$M340^6)*(K230/K$66)^$BW$1,-99)</f>
        <v>-26.979828244245891</v>
      </c>
      <c r="CH230" s="8">
        <f>MAX((CH$3*climate!$M340+CH$4*climate!$M340^2+CH$5*climate!$M340^6)*(L230/L$66)^$BW$1,-99)</f>
        <v>-22.193998189881981</v>
      </c>
      <c r="CI230" s="8">
        <f>MAX((CI$3*climate!$M340+CI$4*climate!$M340^2+CI$5*climate!$M340^6)*(M230/M$66)^$BW$1,-99)</f>
        <v>-26.906353388411286</v>
      </c>
      <c r="CJ230" s="8">
        <f t="shared" si="312"/>
        <v>2.167193763768263E-3</v>
      </c>
      <c r="CK230" s="8">
        <f t="shared" si="313"/>
        <v>1.7005636460457007E-5</v>
      </c>
      <c r="CL230" s="8">
        <f t="shared" si="314"/>
        <v>2.1946331268378048E-6</v>
      </c>
    </row>
    <row r="231" spans="1:90">
      <c r="A231">
        <f t="shared" si="253"/>
        <v>2185</v>
      </c>
      <c r="B231" s="4">
        <f t="shared" si="271"/>
        <v>1286.5048659050281</v>
      </c>
      <c r="C231" s="4">
        <f t="shared" si="272"/>
        <v>3572.4426856044206</v>
      </c>
      <c r="D231" s="4">
        <f t="shared" si="273"/>
        <v>6808.9342001072628</v>
      </c>
      <c r="E231" s="11">
        <f t="shared" si="254"/>
        <v>1.232550278002958E-6</v>
      </c>
      <c r="F231" s="11">
        <f t="shared" si="255"/>
        <v>2.4709915849406192E-6</v>
      </c>
      <c r="G231" s="11">
        <f t="shared" si="256"/>
        <v>5.4555275406979374E-6</v>
      </c>
      <c r="H231" s="4">
        <f t="shared" si="274"/>
        <v>227039.64347545023</v>
      </c>
      <c r="I231" s="4">
        <f t="shared" si="275"/>
        <v>222045.29732007041</v>
      </c>
      <c r="J231" s="4">
        <f t="shared" si="276"/>
        <v>42419.883321466456</v>
      </c>
      <c r="K231" s="4">
        <f t="shared" si="244"/>
        <v>176477.87388330849</v>
      </c>
      <c r="L231" s="4">
        <f t="shared" si="245"/>
        <v>62155.034205259093</v>
      </c>
      <c r="M231" s="4">
        <f t="shared" si="246"/>
        <v>6230.0327885086926</v>
      </c>
      <c r="N231" s="11">
        <f t="shared" si="257"/>
        <v>2.7670654471254608E-3</v>
      </c>
      <c r="O231" s="11">
        <f t="shared" si="258"/>
        <v>5.5027089448107525E-3</v>
      </c>
      <c r="P231" s="11">
        <f t="shared" si="259"/>
        <v>3.7965007632831949E-3</v>
      </c>
      <c r="Q231" s="4">
        <f t="shared" si="260"/>
        <v>3466.7930334217144</v>
      </c>
      <c r="R231" s="4">
        <f t="shared" si="261"/>
        <v>12416.724344000188</v>
      </c>
      <c r="S231" s="4">
        <f t="shared" si="262"/>
        <v>2950.5916069701661</v>
      </c>
      <c r="T231" s="4">
        <f t="shared" si="277"/>
        <v>15.269549319022685</v>
      </c>
      <c r="U231" s="4">
        <f t="shared" si="278"/>
        <v>55.919780755824426</v>
      </c>
      <c r="V231" s="4">
        <f t="shared" si="279"/>
        <v>69.556806288456443</v>
      </c>
      <c r="W231" s="11">
        <f t="shared" si="263"/>
        <v>-1.219247815263802E-2</v>
      </c>
      <c r="X231" s="11">
        <f t="shared" si="264"/>
        <v>-1.3228699347321071E-2</v>
      </c>
      <c r="Y231" s="11">
        <f t="shared" si="265"/>
        <v>-1.2203590333800474E-2</v>
      </c>
      <c r="Z231" s="4">
        <f t="shared" si="291"/>
        <v>4032.8771052618981</v>
      </c>
      <c r="AA231" s="4">
        <f t="shared" si="280"/>
        <v>36737.237634942474</v>
      </c>
      <c r="AB231" s="4">
        <f t="shared" si="281"/>
        <v>5559.8583816695827</v>
      </c>
      <c r="AC231" s="12">
        <f t="shared" si="282"/>
        <v>1.4739324955284059</v>
      </c>
      <c r="AD231" s="12">
        <f t="shared" si="283"/>
        <v>4.4119919368889473</v>
      </c>
      <c r="AE231" s="12">
        <f t="shared" si="284"/>
        <v>1.9153988102739257</v>
      </c>
      <c r="AF231" s="11">
        <f t="shared" si="266"/>
        <v>-2.9039671966837322E-3</v>
      </c>
      <c r="AG231" s="11">
        <f t="shared" si="267"/>
        <v>2.0567434751257441E-3</v>
      </c>
      <c r="AH231" s="11">
        <f t="shared" si="268"/>
        <v>8.257041531207765E-4</v>
      </c>
      <c r="AI231" s="1">
        <f t="shared" si="247"/>
        <v>440481.73456550267</v>
      </c>
      <c r="AJ231" s="1">
        <f t="shared" si="248"/>
        <v>418832.04048511712</v>
      </c>
      <c r="AK231" s="1">
        <f t="shared" si="249"/>
        <v>81432.826585652438</v>
      </c>
      <c r="AL231" s="17">
        <f t="shared" si="319"/>
        <v>60.914737987571506</v>
      </c>
      <c r="AM231" s="17">
        <f t="shared" si="319"/>
        <v>26.127239055905836</v>
      </c>
      <c r="AN231" s="17">
        <f t="shared" si="319"/>
        <v>4.1231607890856541</v>
      </c>
      <c r="AO231" s="7">
        <f t="shared" si="318"/>
        <v>3.1481325873305346E-3</v>
      </c>
      <c r="AP231" s="7">
        <f t="shared" si="318"/>
        <v>4.847887613254661E-3</v>
      </c>
      <c r="AQ231" s="7">
        <f t="shared" si="318"/>
        <v>3.5090953954566208E-3</v>
      </c>
      <c r="AR231" s="1">
        <f t="shared" si="286"/>
        <v>227039.64347545023</v>
      </c>
      <c r="AS231" s="1">
        <f t="shared" si="287"/>
        <v>222045.29732007041</v>
      </c>
      <c r="AT231" s="1">
        <f t="shared" si="288"/>
        <v>42419.883321466456</v>
      </c>
      <c r="AU231" s="1">
        <f t="shared" si="250"/>
        <v>45407.92869509005</v>
      </c>
      <c r="AV231" s="1">
        <f t="shared" si="251"/>
        <v>44409.059464014084</v>
      </c>
      <c r="AW231" s="1">
        <f t="shared" si="252"/>
        <v>8483.9766642932918</v>
      </c>
      <c r="AX231" s="1">
        <f t="shared" si="300"/>
        <v>141182.29910664679</v>
      </c>
      <c r="AY231" s="1">
        <f t="shared" si="301"/>
        <v>49724.027364207272</v>
      </c>
      <c r="AZ231" s="1">
        <f t="shared" si="302"/>
        <v>4984.026230806955</v>
      </c>
      <c r="BA231" s="1">
        <f t="shared" si="303"/>
        <v>11.85780723574849</v>
      </c>
      <c r="BB231" s="1">
        <f t="shared" si="304"/>
        <v>10.814243543233378</v>
      </c>
      <c r="BC231" s="1">
        <f t="shared" si="305"/>
        <v>8.5139933234564396</v>
      </c>
      <c r="BD231" s="1">
        <f t="shared" si="306"/>
        <v>852.17979566335225</v>
      </c>
      <c r="BE231">
        <f t="shared" si="292"/>
        <v>0.21822387218499145</v>
      </c>
      <c r="BF231">
        <f t="shared" si="293"/>
        <v>0.3346263841173937</v>
      </c>
      <c r="BG231">
        <f t="shared" si="294"/>
        <v>2.453676962688749E-2</v>
      </c>
      <c r="BH231">
        <f t="shared" si="307"/>
        <v>0.28728141023211273</v>
      </c>
      <c r="BI231">
        <f t="shared" si="308"/>
        <v>4.7621658391411486E-3</v>
      </c>
      <c r="BJ231">
        <f t="shared" si="308"/>
        <v>1.1197481694748152E-2</v>
      </c>
      <c r="BK231">
        <f t="shared" si="308"/>
        <v>6.0205306372294847E-5</v>
      </c>
      <c r="BL231">
        <f t="shared" si="297"/>
        <v>1081.2004342895746</v>
      </c>
      <c r="BM231">
        <f t="shared" si="298"/>
        <v>2486.3481521463991</v>
      </c>
      <c r="BN231">
        <f t="shared" si="299"/>
        <v>2.5539020716458882</v>
      </c>
      <c r="BO231">
        <f t="shared" si="270"/>
        <v>870.37450445203081</v>
      </c>
      <c r="BP231">
        <f t="shared" si="289"/>
        <v>404.50627067188384</v>
      </c>
      <c r="BQ231">
        <f t="shared" si="290"/>
        <v>37.441489808080725</v>
      </c>
      <c r="BR231" s="7">
        <f t="shared" si="315"/>
        <v>4.092237816082811E-3</v>
      </c>
      <c r="BS231" s="7">
        <f t="shared" si="295"/>
        <v>7.6182974206838441E-3</v>
      </c>
      <c r="BT231" s="7">
        <f t="shared" si="296"/>
        <v>9.7923640370037052E-4</v>
      </c>
      <c r="BU231" s="8">
        <f>MAX((BU$3*climate!$I341+BU$4*climate!$I341^2+BU$5*climate!$I341^6)*(K231/K$66)^$BW$1,-99)</f>
        <v>-9.442970222920458</v>
      </c>
      <c r="BV231" s="8">
        <f>MAX((BV$3*climate!$I341+BV$4*climate!$I341^2+BV$5*climate!$I341^6)*(L231/L$66)^$BW$1,-99)</f>
        <v>-7.1894233308284008</v>
      </c>
      <c r="BW231" s="8">
        <f>MAX((BW$3*climate!$I341+BW$4*climate!$I341^2+BW$5*climate!$I341^6)*(M231/M$66)^$BW$1,-99)</f>
        <v>-8.0598654972536092</v>
      </c>
      <c r="BX231" s="8">
        <f>MAX((BX$3*climate!$M341+BX$4*climate!$M341^2+BX$5*climate!$M341^6)*(K231/K$66)^$BW$1,-99)</f>
        <v>-9.4429768118361661</v>
      </c>
      <c r="BY231" s="8">
        <f>MAX((BY$3*climate!$M341+BY$4*climate!$M341^2+BY$5*climate!$M341^6)*(L231/L$66)^$BW$1,-99)</f>
        <v>-7.1894275017721228</v>
      </c>
      <c r="BZ231" s="8">
        <f>MAX((BZ$3*climate!$M341+BZ$4*climate!$M341^2+BZ$5*climate!$M341^6)*(M231/M$66)^$BW$1,-99)</f>
        <v>-8.059869487145443</v>
      </c>
      <c r="CA231" s="8">
        <f t="shared" si="309"/>
        <v>1.6651958193237087E-2</v>
      </c>
      <c r="CB231" s="8">
        <f t="shared" si="310"/>
        <v>1.2685957015287332E-4</v>
      </c>
      <c r="CC231" s="8">
        <f t="shared" si="311"/>
        <v>1.6306203655714406E-5</v>
      </c>
      <c r="CD231" s="8">
        <f>MAX((CD$3*climate!$I341+CD$4*climate!$I341^2+CD$5*climate!$I341^6)*(K231/K$66)^$BW$1,-99)</f>
        <v>-27.480031929590474</v>
      </c>
      <c r="CE231" s="8">
        <f>MAX((CE$3*climate!$I341+CE$4*climate!$I341^2+CE$5*climate!$I341^6)*(L231/L$66)^$BW$1,-99)</f>
        <v>-22.558874605287091</v>
      </c>
      <c r="CF231" s="8">
        <f>MAX((CF$3*climate!$I341+CF$4*climate!$I341^2+CF$5*climate!$I341^6)*(M231/M$66)^$BW$1,-99)</f>
        <v>-27.337656598490401</v>
      </c>
      <c r="CG231" s="8">
        <f>MAX((CG$3*climate!$M341+CG$4*climate!$M341^2+CG$5*climate!$M341^6)*(K231/K$66)^$BW$1,-99)</f>
        <v>-27.480067666257114</v>
      </c>
      <c r="CH231" s="8">
        <f>MAX((CH$3*climate!$M341+CH$4*climate!$M341^2+CH$5*climate!$M341^6)*(L231/L$66)^$BW$1,-99)</f>
        <v>-22.558901828176346</v>
      </c>
      <c r="CI231" s="8">
        <f>MAX((CI$3*climate!$M341+CI$4*climate!$M341^2+CI$5*climate!$M341^6)*(M231/M$66)^$BW$1,-99)</f>
        <v>-27.337688051030984</v>
      </c>
      <c r="CJ231" s="8">
        <f t="shared" si="312"/>
        <v>2.1669522920380944E-3</v>
      </c>
      <c r="CK231" s="8">
        <f t="shared" si="313"/>
        <v>1.650848705717876E-5</v>
      </c>
      <c r="CL231" s="8">
        <f t="shared" si="314"/>
        <v>2.1219585694456585E-6</v>
      </c>
    </row>
    <row r="232" spans="1:90">
      <c r="A232">
        <f t="shared" si="253"/>
        <v>2186</v>
      </c>
      <c r="B232" s="4">
        <f t="shared" si="271"/>
        <v>1286.5063723028616</v>
      </c>
      <c r="C232" s="4">
        <f t="shared" si="272"/>
        <v>3572.4510717064436</v>
      </c>
      <c r="D232" s="4">
        <f t="shared" si="273"/>
        <v>6808.969489118911</v>
      </c>
      <c r="E232" s="11">
        <f t="shared" si="254"/>
        <v>1.17092276410281E-6</v>
      </c>
      <c r="F232" s="11">
        <f t="shared" si="255"/>
        <v>2.3474420056935882E-6</v>
      </c>
      <c r="G232" s="11">
        <f t="shared" si="256"/>
        <v>5.1827511636630402E-6</v>
      </c>
      <c r="H232" s="4">
        <f t="shared" si="274"/>
        <v>227661.17364494881</v>
      </c>
      <c r="I232" s="4">
        <f t="shared" si="275"/>
        <v>223255.43772088521</v>
      </c>
      <c r="J232" s="4">
        <f t="shared" si="276"/>
        <v>42579.518102006055</v>
      </c>
      <c r="K232" s="4">
        <f t="shared" si="244"/>
        <v>176960.78196443958</v>
      </c>
      <c r="L232" s="4">
        <f t="shared" si="245"/>
        <v>62493.63063053607</v>
      </c>
      <c r="M232" s="4">
        <f t="shared" si="246"/>
        <v>6253.445278327411</v>
      </c>
      <c r="N232" s="11">
        <f t="shared" si="257"/>
        <v>2.7363661546058182E-3</v>
      </c>
      <c r="O232" s="11">
        <f t="shared" si="258"/>
        <v>5.4476106337388863E-3</v>
      </c>
      <c r="P232" s="11">
        <f t="shared" si="259"/>
        <v>3.758004269560633E-3</v>
      </c>
      <c r="Q232" s="4">
        <f t="shared" si="260"/>
        <v>3433.8990081403731</v>
      </c>
      <c r="R232" s="4">
        <f t="shared" si="261"/>
        <v>12319.242820190942</v>
      </c>
      <c r="S232" s="4">
        <f t="shared" si="262"/>
        <v>2925.5519764341248</v>
      </c>
      <c r="T232" s="4">
        <f t="shared" si="277"/>
        <v>15.083375672549872</v>
      </c>
      <c r="U232" s="4">
        <f t="shared" si="278"/>
        <v>55.180034788637514</v>
      </c>
      <c r="V232" s="4">
        <f t="shared" si="279"/>
        <v>68.707963519584609</v>
      </c>
      <c r="W232" s="11">
        <f t="shared" si="263"/>
        <v>-1.219247815263802E-2</v>
      </c>
      <c r="X232" s="11">
        <f t="shared" si="264"/>
        <v>-1.3228699347321071E-2</v>
      </c>
      <c r="Y232" s="11">
        <f t="shared" si="265"/>
        <v>-1.2203590333800474E-2</v>
      </c>
      <c r="Z232" s="4">
        <f t="shared" si="291"/>
        <v>3983.1338613608627</v>
      </c>
      <c r="AA232" s="4">
        <f t="shared" si="280"/>
        <v>36525.791910356915</v>
      </c>
      <c r="AB232" s="4">
        <f t="shared" si="281"/>
        <v>5517.4406513847371</v>
      </c>
      <c r="AC232" s="12">
        <f t="shared" si="282"/>
        <v>1.4696522439112651</v>
      </c>
      <c r="AD232" s="12">
        <f t="shared" si="283"/>
        <v>4.421066272517451</v>
      </c>
      <c r="AE232" s="12">
        <f t="shared" si="284"/>
        <v>1.9169803630264515</v>
      </c>
      <c r="AF232" s="11">
        <f t="shared" si="266"/>
        <v>-2.9039671966837322E-3</v>
      </c>
      <c r="AG232" s="11">
        <f t="shared" si="267"/>
        <v>2.0567434751257441E-3</v>
      </c>
      <c r="AH232" s="11">
        <f t="shared" si="268"/>
        <v>8.257041531207765E-4</v>
      </c>
      <c r="AI232" s="1">
        <f t="shared" si="247"/>
        <v>441841.48980404245</v>
      </c>
      <c r="AJ232" s="1">
        <f t="shared" si="248"/>
        <v>421357.89590061951</v>
      </c>
      <c r="AK232" s="1">
        <f t="shared" si="249"/>
        <v>81773.520591380497</v>
      </c>
      <c r="AL232" s="17">
        <f t="shared" si="319"/>
        <v>61.10458798256181</v>
      </c>
      <c r="AM232" s="17">
        <f t="shared" si="319"/>
        <v>26.252634355307631</v>
      </c>
      <c r="AN232" s="17">
        <f t="shared" si="319"/>
        <v>4.1374846679799644</v>
      </c>
      <c r="AO232" s="7">
        <f t="shared" si="318"/>
        <v>3.1166512614572294E-3</v>
      </c>
      <c r="AP232" s="7">
        <f t="shared" si="318"/>
        <v>4.799408737122114E-3</v>
      </c>
      <c r="AQ232" s="7">
        <f t="shared" si="318"/>
        <v>3.4740044415020547E-3</v>
      </c>
      <c r="AR232" s="1">
        <f t="shared" si="286"/>
        <v>227661.17364494881</v>
      </c>
      <c r="AS232" s="1">
        <f t="shared" si="287"/>
        <v>223255.43772088521</v>
      </c>
      <c r="AT232" s="1">
        <f t="shared" si="288"/>
        <v>42579.518102006055</v>
      </c>
      <c r="AU232" s="1">
        <f t="shared" si="250"/>
        <v>45532.234728989766</v>
      </c>
      <c r="AV232" s="1">
        <f t="shared" si="251"/>
        <v>44651.087544177048</v>
      </c>
      <c r="AW232" s="1">
        <f t="shared" si="252"/>
        <v>8515.9036204012118</v>
      </c>
      <c r="AX232" s="1">
        <f t="shared" si="300"/>
        <v>141568.62557155165</v>
      </c>
      <c r="AY232" s="1">
        <f t="shared" si="301"/>
        <v>49994.90450442885</v>
      </c>
      <c r="AZ232" s="1">
        <f t="shared" si="302"/>
        <v>5002.7562226619284</v>
      </c>
      <c r="BA232" s="1">
        <f t="shared" si="303"/>
        <v>11.86053986486894</v>
      </c>
      <c r="BB232" s="1">
        <f t="shared" si="304"/>
        <v>10.819676369305693</v>
      </c>
      <c r="BC232" s="1">
        <f t="shared" si="305"/>
        <v>8.5177442840691686</v>
      </c>
      <c r="BD232" s="1">
        <f t="shared" si="306"/>
        <v>827.72051112259965</v>
      </c>
      <c r="BE232">
        <f t="shared" si="292"/>
        <v>0.21822387218499145</v>
      </c>
      <c r="BF232">
        <f t="shared" si="293"/>
        <v>0.3346263841173937</v>
      </c>
      <c r="BG232">
        <f t="shared" si="294"/>
        <v>2.453676962688749E-2</v>
      </c>
      <c r="BH232">
        <f t="shared" si="307"/>
        <v>0.28738068561063396</v>
      </c>
      <c r="BI232">
        <f t="shared" si="308"/>
        <v>4.7621658391411486E-3</v>
      </c>
      <c r="BJ232">
        <f t="shared" si="308"/>
        <v>1.1197481694748152E-2</v>
      </c>
      <c r="BK232">
        <f t="shared" si="308"/>
        <v>6.0205306372294847E-5</v>
      </c>
      <c r="BL232">
        <f t="shared" si="297"/>
        <v>1084.1602640307565</v>
      </c>
      <c r="BM232">
        <f t="shared" si="298"/>
        <v>2499.8986771325981</v>
      </c>
      <c r="BN232">
        <f t="shared" si="299"/>
        <v>2.5635129325159491</v>
      </c>
      <c r="BO232">
        <f t="shared" si="270"/>
        <v>873.93628391330378</v>
      </c>
      <c r="BP232">
        <f t="shared" si="289"/>
        <v>409.06524377314076</v>
      </c>
      <c r="BQ232">
        <f t="shared" si="290"/>
        <v>37.87132087159285</v>
      </c>
      <c r="BR232" s="7">
        <f t="shared" si="315"/>
        <v>4.0514461977672056E-3</v>
      </c>
      <c r="BS232" s="7">
        <f t="shared" si="295"/>
        <v>7.3964052627998487E-3</v>
      </c>
      <c r="BT232" s="7">
        <f t="shared" si="296"/>
        <v>9.4695266813764768E-4</v>
      </c>
      <c r="BU232" s="8">
        <f>MAX((BU$3*climate!$I342+BU$4*climate!$I342^2+BU$5*climate!$I342^6)*(K232/K$66)^$BW$1,-99)</f>
        <v>-9.5318600558646676</v>
      </c>
      <c r="BV232" s="8">
        <f>MAX((BV$3*climate!$I342+BV$4*climate!$I342^2+BV$5*climate!$I342^6)*(L232/L$66)^$BW$1,-99)</f>
        <v>-7.2399672108642141</v>
      </c>
      <c r="BW232" s="8">
        <f>MAX((BW$3*climate!$I342+BW$4*climate!$I342^2+BW$5*climate!$I342^6)*(M232/M$66)^$BW$1,-99)</f>
        <v>-8.1100108545915361</v>
      </c>
      <c r="BX232" s="8">
        <f>MAX((BX$3*climate!$M342+BX$4*climate!$M342^2+BX$5*climate!$M342^6)*(K232/K$66)^$BW$1,-99)</f>
        <v>-9.5318666370338256</v>
      </c>
      <c r="BY232" s="8">
        <f>MAX((BY$3*climate!$M342+BY$4*climate!$M342^2+BY$5*climate!$M342^6)*(L232/L$66)^$BW$1,-99)</f>
        <v>-7.2399713728540176</v>
      </c>
      <c r="BZ232" s="8">
        <f>MAX((BZ$3*climate!$M342+BZ$4*climate!$M342^2+BZ$5*climate!$M342^6)*(M232/M$66)^$BW$1,-99)</f>
        <v>-8.110014836383078</v>
      </c>
      <c r="CA232" s="8">
        <f t="shared" si="309"/>
        <v>1.6678194595181408E-2</v>
      </c>
      <c r="CB232" s="8">
        <f t="shared" si="310"/>
        <v>1.2335868627779976E-4</v>
      </c>
      <c r="CC232" s="8">
        <f t="shared" si="311"/>
        <v>1.579346087162593E-5</v>
      </c>
      <c r="CD232" s="8">
        <f>MAX((CD$3*climate!$I342+CD$4*climate!$I342^2+CD$5*climate!$I342^6)*(K232/K$66)^$BW$1,-99)</f>
        <v>-27.981044950325948</v>
      </c>
      <c r="CE232" s="8">
        <f>MAX((CE$3*climate!$I342+CE$4*climate!$I342^2+CE$5*climate!$I342^6)*(L232/L$66)^$BW$1,-99)</f>
        <v>-22.923865195375178</v>
      </c>
      <c r="CF232" s="8">
        <f>MAX((CF$3*climate!$I342+CF$4*climate!$I342^2+CF$5*climate!$I342^6)*(M232/M$66)^$BW$1,-99)</f>
        <v>-27.769243924062344</v>
      </c>
      <c r="CG232" s="8">
        <f>MAX((CG$3*climate!$M342+CG$4*climate!$M342^2+CG$5*climate!$M342^6)*(K232/K$66)^$BW$1,-99)</f>
        <v>-27.981081016064195</v>
      </c>
      <c r="CH232" s="8">
        <f>MAX((CH$3*climate!$M342+CH$4*climate!$M342^2+CH$5*climate!$M342^6)*(L232/L$66)^$BW$1,-99)</f>
        <v>-22.923892640360172</v>
      </c>
      <c r="CI232" s="8">
        <f>MAX((CI$3*climate!$M342+CI$4*climate!$M342^2+CI$5*climate!$M342^6)*(M232/M$66)^$BW$1,-99)</f>
        <v>-27.769275638671452</v>
      </c>
      <c r="CJ232" s="8">
        <f t="shared" si="312"/>
        <v>2.1662884014977714E-3</v>
      </c>
      <c r="CK232" s="8">
        <f t="shared" si="313"/>
        <v>1.6022746933580389E-5</v>
      </c>
      <c r="CL232" s="8">
        <f t="shared" si="314"/>
        <v>2.0513725817539545E-6</v>
      </c>
    </row>
    <row r="233" spans="1:90">
      <c r="A233">
        <f t="shared" si="253"/>
        <v>2187</v>
      </c>
      <c r="B233" s="4">
        <f t="shared" si="271"/>
        <v>1286.5078033824793</v>
      </c>
      <c r="C233" s="4">
        <f t="shared" si="272"/>
        <v>3572.4590385220672</v>
      </c>
      <c r="D233" s="4">
        <f t="shared" si="273"/>
        <v>6809.0030138537268</v>
      </c>
      <c r="E233" s="11">
        <f t="shared" si="254"/>
        <v>1.1123766258976694E-6</v>
      </c>
      <c r="F233" s="11">
        <f t="shared" si="255"/>
        <v>2.2300699054089086E-6</v>
      </c>
      <c r="G233" s="11">
        <f t="shared" si="256"/>
        <v>4.9236136054798881E-6</v>
      </c>
      <c r="H233" s="4">
        <f t="shared" si="274"/>
        <v>228277.52071271968</v>
      </c>
      <c r="I233" s="4">
        <f t="shared" si="275"/>
        <v>224459.99156457814</v>
      </c>
      <c r="J233" s="4">
        <f t="shared" si="276"/>
        <v>42738.124184014989</v>
      </c>
      <c r="K233" s="4">
        <f t="shared" si="244"/>
        <v>177439.67048822684</v>
      </c>
      <c r="L233" s="4">
        <f t="shared" si="245"/>
        <v>62830.669055743085</v>
      </c>
      <c r="M233" s="4">
        <f t="shared" si="246"/>
        <v>6276.7080726883496</v>
      </c>
      <c r="N233" s="11">
        <f t="shared" si="257"/>
        <v>2.7061844916773659E-3</v>
      </c>
      <c r="O233" s="11">
        <f t="shared" si="258"/>
        <v>5.3931644202205309E-3</v>
      </c>
      <c r="P233" s="11">
        <f t="shared" si="259"/>
        <v>3.7199964700356247E-3</v>
      </c>
      <c r="Q233" s="4">
        <f t="shared" si="260"/>
        <v>3401.2145153493948</v>
      </c>
      <c r="R233" s="4">
        <f t="shared" si="261"/>
        <v>12221.86330750337</v>
      </c>
      <c r="S233" s="4">
        <f t="shared" si="262"/>
        <v>2900.6142508735306</v>
      </c>
      <c r="T233" s="4">
        <f t="shared" si="277"/>
        <v>14.899471944194277</v>
      </c>
      <c r="U233" s="4">
        <f t="shared" si="278"/>
        <v>54.450074698443913</v>
      </c>
      <c r="V233" s="4">
        <f t="shared" si="279"/>
        <v>67.869479680121884</v>
      </c>
      <c r="W233" s="11">
        <f t="shared" si="263"/>
        <v>-1.219247815263802E-2</v>
      </c>
      <c r="X233" s="11">
        <f t="shared" si="264"/>
        <v>-1.3228699347321071E-2</v>
      </c>
      <c r="Y233" s="11">
        <f t="shared" si="265"/>
        <v>-1.2203590333800474E-2</v>
      </c>
      <c r="Z233" s="4">
        <f t="shared" si="291"/>
        <v>3933.8834917429394</v>
      </c>
      <c r="AA233" s="4">
        <f t="shared" si="280"/>
        <v>36313.568725392244</v>
      </c>
      <c r="AB233" s="4">
        <f t="shared" si="281"/>
        <v>5475.1350600301666</v>
      </c>
      <c r="AC233" s="12">
        <f t="shared" si="282"/>
        <v>1.4653844220044141</v>
      </c>
      <c r="AD233" s="12">
        <f t="shared" si="283"/>
        <v>4.4301592717265494</v>
      </c>
      <c r="AE233" s="12">
        <f t="shared" si="284"/>
        <v>1.9185632216736535</v>
      </c>
      <c r="AF233" s="11">
        <f t="shared" si="266"/>
        <v>-2.9039671966837322E-3</v>
      </c>
      <c r="AG233" s="11">
        <f t="shared" si="267"/>
        <v>2.0567434751257441E-3</v>
      </c>
      <c r="AH233" s="11">
        <f t="shared" si="268"/>
        <v>8.257041531207765E-4</v>
      </c>
      <c r="AI233" s="1">
        <f t="shared" si="247"/>
        <v>443189.57555262797</v>
      </c>
      <c r="AJ233" s="1">
        <f t="shared" si="248"/>
        <v>423873.19385473465</v>
      </c>
      <c r="AK233" s="1">
        <f t="shared" si="249"/>
        <v>82112.072152643654</v>
      </c>
      <c r="AL233" s="17">
        <f t="shared" si="319"/>
        <v>61.293125256866318</v>
      </c>
      <c r="AM233" s="17">
        <f t="shared" si="319"/>
        <v>26.377371506777994</v>
      </c>
      <c r="AN233" s="17">
        <f t="shared" si="319"/>
        <v>4.1517145716920414</v>
      </c>
      <c r="AO233" s="7">
        <f t="shared" si="318"/>
        <v>3.085484748842657E-3</v>
      </c>
      <c r="AP233" s="7">
        <f t="shared" si="318"/>
        <v>4.7514146497508927E-3</v>
      </c>
      <c r="AQ233" s="7">
        <f t="shared" si="318"/>
        <v>3.4392643970870343E-3</v>
      </c>
      <c r="AR233" s="1">
        <f t="shared" si="286"/>
        <v>228277.52071271968</v>
      </c>
      <c r="AS233" s="1">
        <f t="shared" si="287"/>
        <v>224459.99156457814</v>
      </c>
      <c r="AT233" s="1">
        <f t="shared" si="288"/>
        <v>42738.124184014989</v>
      </c>
      <c r="AU233" s="1">
        <f t="shared" si="250"/>
        <v>45655.504142543941</v>
      </c>
      <c r="AV233" s="1">
        <f t="shared" si="251"/>
        <v>44891.998312915632</v>
      </c>
      <c r="AW233" s="1">
        <f t="shared" si="252"/>
        <v>8547.6248368029974</v>
      </c>
      <c r="AX233" s="1">
        <f t="shared" si="300"/>
        <v>141951.7363905815</v>
      </c>
      <c r="AY233" s="1">
        <f t="shared" si="301"/>
        <v>50264.535244594466</v>
      </c>
      <c r="AZ233" s="1">
        <f t="shared" si="302"/>
        <v>5021.36645815068</v>
      </c>
      <c r="BA233" s="1">
        <f t="shared" si="303"/>
        <v>11.863242394236176</v>
      </c>
      <c r="BB233" s="1">
        <f t="shared" si="304"/>
        <v>10.825055042693014</v>
      </c>
      <c r="BC233" s="1">
        <f t="shared" si="305"/>
        <v>8.5214573784641701</v>
      </c>
      <c r="BD233" s="1">
        <f t="shared" si="306"/>
        <v>803.95944107581033</v>
      </c>
      <c r="BE233">
        <f t="shared" si="292"/>
        <v>0.21822387218499145</v>
      </c>
      <c r="BF233">
        <f t="shared" si="293"/>
        <v>0.3346263841173937</v>
      </c>
      <c r="BG233">
        <f t="shared" si="294"/>
        <v>2.453676962688749E-2</v>
      </c>
      <c r="BH233">
        <f t="shared" si="307"/>
        <v>0.28747908628254243</v>
      </c>
      <c r="BI233">
        <f t="shared" si="308"/>
        <v>4.7621658391411486E-3</v>
      </c>
      <c r="BJ233">
        <f t="shared" si="308"/>
        <v>1.1197481694748152E-2</v>
      </c>
      <c r="BK233">
        <f t="shared" si="308"/>
        <v>6.0205306372294847E-5</v>
      </c>
      <c r="BL233">
        <f t="shared" si="297"/>
        <v>1087.0954109819497</v>
      </c>
      <c r="BM233">
        <f t="shared" si="298"/>
        <v>2513.3866467476882</v>
      </c>
      <c r="BN233">
        <f t="shared" si="299"/>
        <v>2.5730618602758062</v>
      </c>
      <c r="BO233">
        <f t="shared" si="270"/>
        <v>877.4769897478551</v>
      </c>
      <c r="BP233">
        <f t="shared" si="289"/>
        <v>413.67586823684832</v>
      </c>
      <c r="BQ233">
        <f t="shared" si="290"/>
        <v>38.306105544096177</v>
      </c>
      <c r="BR233" s="7">
        <f t="shared" si="315"/>
        <v>4.0111905145179261E-3</v>
      </c>
      <c r="BS233" s="7">
        <f t="shared" si="295"/>
        <v>7.1809759833008236E-3</v>
      </c>
      <c r="BT233" s="7">
        <f t="shared" si="296"/>
        <v>9.1576939582611297E-4</v>
      </c>
      <c r="BU233" s="8">
        <f>MAX((BU$3*climate!$I343+BU$4*climate!$I343^2+BU$5*climate!$I343^6)*(K233/K$66)^$BW$1,-99)</f>
        <v>-9.6199250769475402</v>
      </c>
      <c r="BV233" s="8">
        <f>MAX((BV$3*climate!$I343+BV$4*climate!$I343^2+BV$5*climate!$I343^6)*(L233/L$66)^$BW$1,-99)</f>
        <v>-7.2899541575917191</v>
      </c>
      <c r="BW233" s="8">
        <f>MAX((BW$3*climate!$I343+BW$4*climate!$I343^2+BW$5*climate!$I343^6)*(M233/M$66)^$BW$1,-99)</f>
        <v>-8.159631598849872</v>
      </c>
      <c r="BX233" s="8">
        <f>MAX((BX$3*climate!$M343+BX$4*climate!$M343^2+BX$5*climate!$M343^6)*(K233/K$66)^$BW$1,-99)</f>
        <v>-9.6199316503042294</v>
      </c>
      <c r="BY233" s="8">
        <f>MAX((BY$3*climate!$M343+BY$4*climate!$M343^2+BY$5*climate!$M343^6)*(L233/L$66)^$BW$1,-99)</f>
        <v>-7.2899583106484513</v>
      </c>
      <c r="BZ233" s="8">
        <f>MAX((BZ$3*climate!$M343+BZ$4*climate!$M343^2+BZ$5*climate!$M343^6)*(M233/M$66)^$BW$1,-99)</f>
        <v>-8.1596355725657173</v>
      </c>
      <c r="CA233" s="8">
        <f t="shared" si="309"/>
        <v>1.6703787290349988E-2</v>
      </c>
      <c r="CB233" s="8">
        <f t="shared" si="310"/>
        <v>1.199494953621688E-4</v>
      </c>
      <c r="CC233" s="8">
        <f t="shared" si="311"/>
        <v>1.5296817194891712E-5</v>
      </c>
      <c r="CD233" s="8">
        <f>MAX((CD$3*climate!$I343+CD$4*climate!$I343^2+CD$5*climate!$I343^6)*(K233/K$66)^$BW$1,-99)</f>
        <v>-28.482685493203352</v>
      </c>
      <c r="CE233" s="8">
        <f>MAX((CE$3*climate!$I343+CE$4*climate!$I343^2+CE$5*climate!$I343^6)*(L233/L$66)^$BW$1,-99)</f>
        <v>-23.288840365519654</v>
      </c>
      <c r="CF233" s="8">
        <f>MAX((CF$3*climate!$I343+CF$4*climate!$I343^2+CF$5*climate!$I343^6)*(M233/M$66)^$BW$1,-99)</f>
        <v>-28.200964328244602</v>
      </c>
      <c r="CG233" s="8">
        <f>MAX((CG$3*climate!$M343+CG$4*climate!$M343^2+CG$5*climate!$M343^6)*(K233/K$66)^$BW$1,-99)</f>
        <v>-28.482721884997211</v>
      </c>
      <c r="CH233" s="8">
        <f>MAX((CH$3*climate!$M343+CH$4*climate!$M343^2+CH$5*climate!$M343^6)*(L233/L$66)^$BW$1,-99)</f>
        <v>-23.288868030248125</v>
      </c>
      <c r="CI233" s="8">
        <f>MAX((CI$3*climate!$M343+CI$4*climate!$M343^2+CI$5*climate!$M343^6)*(M233/M$66)^$BW$1,-99)</f>
        <v>-28.200996302366391</v>
      </c>
      <c r="CJ233" s="8">
        <f t="shared" si="312"/>
        <v>2.1652089083513261E-3</v>
      </c>
      <c r="CK233" s="8">
        <f t="shared" si="313"/>
        <v>1.5548313169699867E-5</v>
      </c>
      <c r="CL233" s="8">
        <f t="shared" si="314"/>
        <v>1.9828320538382115E-6</v>
      </c>
    </row>
    <row r="234" spans="1:90">
      <c r="A234">
        <f t="shared" si="253"/>
        <v>2188</v>
      </c>
      <c r="B234" s="4">
        <f t="shared" si="271"/>
        <v>1286.5091629096285</v>
      </c>
      <c r="C234" s="4">
        <f t="shared" si="272"/>
        <v>3572.4666070137878</v>
      </c>
      <c r="D234" s="4">
        <f t="shared" si="273"/>
        <v>6809.0348625086117</v>
      </c>
      <c r="E234" s="11">
        <f t="shared" si="254"/>
        <v>1.0567577946027859E-6</v>
      </c>
      <c r="F234" s="11">
        <f t="shared" si="255"/>
        <v>2.118566410138463E-6</v>
      </c>
      <c r="G234" s="11">
        <f t="shared" si="256"/>
        <v>4.6774329252058936E-6</v>
      </c>
      <c r="H234" s="4">
        <f t="shared" si="274"/>
        <v>228888.75016736001</v>
      </c>
      <c r="I234" s="4">
        <f t="shared" si="275"/>
        <v>225658.94272374077</v>
      </c>
      <c r="J234" s="4">
        <f t="shared" si="276"/>
        <v>42895.706705387805</v>
      </c>
      <c r="K234" s="4">
        <f t="shared" si="244"/>
        <v>177914.5899355234</v>
      </c>
      <c r="L234" s="4">
        <f t="shared" si="245"/>
        <v>63166.144724965889</v>
      </c>
      <c r="M234" s="4">
        <f t="shared" si="246"/>
        <v>6299.8218648544271</v>
      </c>
      <c r="N234" s="11">
        <f t="shared" si="257"/>
        <v>2.6765122251963813E-3</v>
      </c>
      <c r="O234" s="11">
        <f t="shared" si="258"/>
        <v>5.3393617203911781E-3</v>
      </c>
      <c r="P234" s="11">
        <f t="shared" si="259"/>
        <v>3.6824704763078753E-3</v>
      </c>
      <c r="Q234" s="4">
        <f t="shared" si="260"/>
        <v>3368.7412409383228</v>
      </c>
      <c r="R234" s="4">
        <f t="shared" si="261"/>
        <v>12124.603323603296</v>
      </c>
      <c r="S234" s="4">
        <f t="shared" si="262"/>
        <v>2875.7808686394314</v>
      </c>
      <c r="T234" s="4">
        <f t="shared" si="277"/>
        <v>14.717810458028845</v>
      </c>
      <c r="U234" s="4">
        <f t="shared" si="278"/>
        <v>53.729771030819023</v>
      </c>
      <c r="V234" s="4">
        <f t="shared" si="279"/>
        <v>67.041228353937484</v>
      </c>
      <c r="W234" s="11">
        <f t="shared" si="263"/>
        <v>-1.219247815263802E-2</v>
      </c>
      <c r="X234" s="11">
        <f t="shared" si="264"/>
        <v>-1.3228699347321071E-2</v>
      </c>
      <c r="Y234" s="11">
        <f t="shared" si="265"/>
        <v>-1.2203590333800474E-2</v>
      </c>
      <c r="Z234" s="4">
        <f t="shared" si="291"/>
        <v>3885.124919057394</v>
      </c>
      <c r="AA234" s="4">
        <f t="shared" si="280"/>
        <v>36100.619369726424</v>
      </c>
      <c r="AB234" s="4">
        <f t="shared" si="281"/>
        <v>5432.946714548928</v>
      </c>
      <c r="AC234" s="12">
        <f t="shared" si="282"/>
        <v>1.4611289937123819</v>
      </c>
      <c r="AD234" s="12">
        <f t="shared" si="283"/>
        <v>4.4392709729024409</v>
      </c>
      <c r="AE234" s="12">
        <f t="shared" si="284"/>
        <v>1.9201473872938142</v>
      </c>
      <c r="AF234" s="11">
        <f t="shared" si="266"/>
        <v>-2.9039671966837322E-3</v>
      </c>
      <c r="AG234" s="11">
        <f t="shared" si="267"/>
        <v>2.0567434751257441E-3</v>
      </c>
      <c r="AH234" s="11">
        <f t="shared" si="268"/>
        <v>8.257041531207765E-4</v>
      </c>
      <c r="AI234" s="1">
        <f t="shared" si="247"/>
        <v>444526.12213990913</v>
      </c>
      <c r="AJ234" s="1">
        <f t="shared" si="248"/>
        <v>426377.87278217683</v>
      </c>
      <c r="AK234" s="1">
        <f t="shared" si="249"/>
        <v>82448.489774182279</v>
      </c>
      <c r="AL234" s="17">
        <f t="shared" si="319"/>
        <v>61.480353070023398</v>
      </c>
      <c r="AM234" s="17">
        <f t="shared" si="319"/>
        <v>26.501448037883229</v>
      </c>
      <c r="AN234" s="17">
        <f t="shared" si="319"/>
        <v>4.165850627364196</v>
      </c>
      <c r="AO234" s="7">
        <f t="shared" ref="AO234:AQ249" si="320">AO$5*AO233</f>
        <v>3.0546299013542305E-3</v>
      </c>
      <c r="AP234" s="7">
        <f t="shared" si="320"/>
        <v>4.7039005032533839E-3</v>
      </c>
      <c r="AQ234" s="7">
        <f t="shared" si="320"/>
        <v>3.4048717531161639E-3</v>
      </c>
      <c r="AR234" s="1">
        <f t="shared" si="286"/>
        <v>228888.75016736001</v>
      </c>
      <c r="AS234" s="1">
        <f t="shared" si="287"/>
        <v>225658.94272374077</v>
      </c>
      <c r="AT234" s="1">
        <f t="shared" si="288"/>
        <v>42895.706705387805</v>
      </c>
      <c r="AU234" s="1">
        <f t="shared" si="250"/>
        <v>45777.750033472003</v>
      </c>
      <c r="AV234" s="1">
        <f t="shared" si="251"/>
        <v>45131.788544748153</v>
      </c>
      <c r="AW234" s="1">
        <f t="shared" si="252"/>
        <v>8579.1413410775622</v>
      </c>
      <c r="AX234" s="1">
        <f t="shared" si="300"/>
        <v>142331.67194841872</v>
      </c>
      <c r="AY234" s="1">
        <f t="shared" si="301"/>
        <v>50532.915779972711</v>
      </c>
      <c r="AZ234" s="1">
        <f t="shared" si="302"/>
        <v>5039.8574918835402</v>
      </c>
      <c r="BA234" s="1">
        <f t="shared" si="303"/>
        <v>11.865915330980982</v>
      </c>
      <c r="BB234" s="1">
        <f t="shared" si="304"/>
        <v>10.83038020055886</v>
      </c>
      <c r="BC234" s="1">
        <f t="shared" si="305"/>
        <v>8.5251330852457254</v>
      </c>
      <c r="BD234" s="1">
        <f t="shared" si="306"/>
        <v>780.87681927611573</v>
      </c>
      <c r="BE234">
        <f t="shared" si="292"/>
        <v>0.21822387218499145</v>
      </c>
      <c r="BF234">
        <f t="shared" si="293"/>
        <v>0.3346263841173937</v>
      </c>
      <c r="BG234">
        <f t="shared" si="294"/>
        <v>2.453676962688749E-2</v>
      </c>
      <c r="BH234">
        <f t="shared" si="307"/>
        <v>0.28757662101755921</v>
      </c>
      <c r="BI234">
        <f t="shared" si="308"/>
        <v>4.7621658391411486E-3</v>
      </c>
      <c r="BJ234">
        <f t="shared" si="308"/>
        <v>1.1197481694748152E-2</v>
      </c>
      <c r="BK234">
        <f t="shared" si="308"/>
        <v>6.0205306372294847E-5</v>
      </c>
      <c r="BL234">
        <f t="shared" si="297"/>
        <v>1090.0061870107147</v>
      </c>
      <c r="BM234">
        <f t="shared" si="298"/>
        <v>2526.8118804053088</v>
      </c>
      <c r="BN234">
        <f t="shared" si="299"/>
        <v>2.5825491642539751</v>
      </c>
      <c r="BO234">
        <f t="shared" si="270"/>
        <v>880.9967171258395</v>
      </c>
      <c r="BP234">
        <f t="shared" si="289"/>
        <v>418.33872861872544</v>
      </c>
      <c r="BQ234">
        <f t="shared" si="290"/>
        <v>38.74590084213699</v>
      </c>
      <c r="BR234" s="7">
        <f t="shared" si="315"/>
        <v>3.9714629547267233E-3</v>
      </c>
      <c r="BS234" s="7">
        <f t="shared" si="295"/>
        <v>6.9718213430105085E-3</v>
      </c>
      <c r="BT234" s="7">
        <f t="shared" si="296"/>
        <v>8.8564747096250612E-4</v>
      </c>
      <c r="BU234" s="8">
        <f>MAX((BU$3*climate!$I344+BU$4*climate!$I344^2+BU$5*climate!$I344^6)*(K234/K$66)^$BW$1,-99)</f>
        <v>-9.7071606616234316</v>
      </c>
      <c r="BV234" s="8">
        <f>MAX((BV$3*climate!$I344+BV$4*climate!$I344^2+BV$5*climate!$I344^6)*(L234/L$66)^$BW$1,-99)</f>
        <v>-7.3393835439442983</v>
      </c>
      <c r="BW234" s="8">
        <f>MAX((BW$3*climate!$I344+BW$4*climate!$I344^2+BW$5*climate!$I344^6)*(M234/M$66)^$BW$1,-99)</f>
        <v>-8.2087266410259989</v>
      </c>
      <c r="BX234" s="8">
        <f>MAX((BX$3*climate!$M344+BX$4*climate!$M344^2+BX$5*climate!$M344^6)*(K234/K$66)^$BW$1,-99)</f>
        <v>-9.7071672271058933</v>
      </c>
      <c r="BY234" s="8">
        <f>MAX((BY$3*climate!$M344+BY$4*climate!$M344^2+BY$5*climate!$M344^6)*(L234/L$66)^$BW$1,-99)</f>
        <v>-7.3393876880905635</v>
      </c>
      <c r="BZ234" s="8">
        <f>MAX((BZ$3*climate!$M344+BZ$4*climate!$M344^2+BZ$5*climate!$M344^6)*(M234/M$66)^$BW$1,-99)</f>
        <v>-8.2087306066920895</v>
      </c>
      <c r="CA234" s="8">
        <f t="shared" si="309"/>
        <v>1.6728751244180499E-2</v>
      </c>
      <c r="CB234" s="8">
        <f t="shared" si="310"/>
        <v>1.1662986496609119E-4</v>
      </c>
      <c r="CC234" s="8">
        <f t="shared" si="311"/>
        <v>1.4815776231769337E-5</v>
      </c>
      <c r="CD234" s="8">
        <f>MAX((CD$3*climate!$I344+CD$4*climate!$I344^2+CD$5*climate!$I344^6)*(K234/K$66)^$BW$1,-99)</f>
        <v>-28.98480783793865</v>
      </c>
      <c r="CE234" s="8">
        <f>MAX((CE$3*climate!$I344+CE$4*climate!$I344^2+CE$5*climate!$I344^6)*(L234/L$66)^$BW$1,-99)</f>
        <v>-23.653698297213186</v>
      </c>
      <c r="CF234" s="8">
        <f>MAX((CF$3*climate!$I344+CF$4*climate!$I344^2+CF$5*climate!$I344^6)*(M234/M$66)^$BW$1,-99)</f>
        <v>-28.632698719835794</v>
      </c>
      <c r="CG234" s="8">
        <f>MAX((CG$3*climate!$M344+CG$4*climate!$M344^2+CG$5*climate!$M344^6)*(K234/K$66)^$BW$1,-99)</f>
        <v>-28.984844552732199</v>
      </c>
      <c r="CH234" s="8">
        <f>MAX((CH$3*climate!$M344+CH$4*climate!$M344^2+CH$5*climate!$M344^6)*(L234/L$66)^$BW$1,-99)</f>
        <v>-23.653726179311334</v>
      </c>
      <c r="CI234" s="8">
        <f>MAX((CI$3*climate!$M344+CI$4*climate!$M344^2+CI$5*climate!$M344^6)*(M234/M$66)^$BW$1,-99)</f>
        <v>-28.632730950884909</v>
      </c>
      <c r="CJ234" s="8">
        <f t="shared" si="312"/>
        <v>2.163720736004088E-3</v>
      </c>
      <c r="CK234" s="8">
        <f t="shared" si="313"/>
        <v>1.5085074407587707E-5</v>
      </c>
      <c r="CL234" s="8">
        <f t="shared" si="314"/>
        <v>1.9162937977111528E-6</v>
      </c>
    </row>
    <row r="235" spans="1:90">
      <c r="A235">
        <f t="shared" si="253"/>
        <v>2189</v>
      </c>
      <c r="B235" s="4">
        <f t="shared" si="271"/>
        <v>1286.5104544617848</v>
      </c>
      <c r="C235" s="4">
        <f t="shared" si="272"/>
        <v>3572.4737970961546</v>
      </c>
      <c r="D235" s="4">
        <f t="shared" si="273"/>
        <v>6809.0651188722741</v>
      </c>
      <c r="E235" s="11">
        <f t="shared" si="254"/>
        <v>1.0039199048726466E-6</v>
      </c>
      <c r="F235" s="11">
        <f t="shared" si="255"/>
        <v>2.0126380896315397E-6</v>
      </c>
      <c r="G235" s="11">
        <f t="shared" si="256"/>
        <v>4.4435612789455984E-6</v>
      </c>
      <c r="H235" s="4">
        <f t="shared" si="274"/>
        <v>229494.92718129861</v>
      </c>
      <c r="I235" s="4">
        <f t="shared" si="275"/>
        <v>226852.27625643284</v>
      </c>
      <c r="J235" s="4">
        <f t="shared" si="276"/>
        <v>43052.270855154558</v>
      </c>
      <c r="K235" s="4">
        <f t="shared" si="244"/>
        <v>178385.59056040354</v>
      </c>
      <c r="L235" s="4">
        <f t="shared" si="245"/>
        <v>63500.053223854906</v>
      </c>
      <c r="M235" s="4">
        <f t="shared" si="246"/>
        <v>6322.7873582570364</v>
      </c>
      <c r="N235" s="11">
        <f t="shared" si="257"/>
        <v>2.6473412048491074E-3</v>
      </c>
      <c r="O235" s="11">
        <f t="shared" si="258"/>
        <v>5.2861940576380828E-3</v>
      </c>
      <c r="P235" s="11">
        <f t="shared" si="259"/>
        <v>3.645419488879531E-3</v>
      </c>
      <c r="Q235" s="4">
        <f t="shared" si="260"/>
        <v>3336.4807589579341</v>
      </c>
      <c r="R235" s="4">
        <f t="shared" si="261"/>
        <v>12027.479937378615</v>
      </c>
      <c r="S235" s="4">
        <f t="shared" si="262"/>
        <v>2851.0541779746941</v>
      </c>
      <c r="T235" s="4">
        <f t="shared" si="277"/>
        <v>14.538363875564661</v>
      </c>
      <c r="U235" s="4">
        <f t="shared" si="278"/>
        <v>53.018996043851914</v>
      </c>
      <c r="V235" s="4">
        <f t="shared" si="279"/>
        <v>66.223084667631255</v>
      </c>
      <c r="W235" s="11">
        <f t="shared" si="263"/>
        <v>-1.219247815263802E-2</v>
      </c>
      <c r="X235" s="11">
        <f t="shared" si="264"/>
        <v>-1.3228699347321071E-2</v>
      </c>
      <c r="Y235" s="11">
        <f t="shared" si="265"/>
        <v>-1.2203590333800474E-2</v>
      </c>
      <c r="Z235" s="4">
        <f t="shared" si="291"/>
        <v>3836.8569274211904</v>
      </c>
      <c r="AA235" s="4">
        <f t="shared" si="280"/>
        <v>35886.994223388807</v>
      </c>
      <c r="AB235" s="4">
        <f t="shared" si="281"/>
        <v>5390.8805658920373</v>
      </c>
      <c r="AC235" s="12">
        <f t="shared" si="282"/>
        <v>1.4568859230445177</v>
      </c>
      <c r="AD235" s="12">
        <f t="shared" si="283"/>
        <v>4.4484014145102728</v>
      </c>
      <c r="AE235" s="12">
        <f t="shared" si="284"/>
        <v>1.9217328609661066</v>
      </c>
      <c r="AF235" s="11">
        <f t="shared" si="266"/>
        <v>-2.9039671966837322E-3</v>
      </c>
      <c r="AG235" s="11">
        <f t="shared" si="267"/>
        <v>2.0567434751257441E-3</v>
      </c>
      <c r="AH235" s="11">
        <f t="shared" si="268"/>
        <v>8.257041531207765E-4</v>
      </c>
      <c r="AI235" s="1">
        <f t="shared" si="247"/>
        <v>445851.25995939027</v>
      </c>
      <c r="AJ235" s="1">
        <f t="shared" si="248"/>
        <v>428871.87404870731</v>
      </c>
      <c r="AK235" s="1">
        <f t="shared" si="249"/>
        <v>82782.782137841612</v>
      </c>
      <c r="AL235" s="17">
        <f t="shared" si="319"/>
        <v>61.666274797608573</v>
      </c>
      <c r="AM235" s="17">
        <f t="shared" si="319"/>
        <v>26.624861610897945</v>
      </c>
      <c r="AN235" s="17">
        <f t="shared" si="319"/>
        <v>4.1798929726217207</v>
      </c>
      <c r="AO235" s="7">
        <f t="shared" si="320"/>
        <v>3.0240836023406881E-3</v>
      </c>
      <c r="AP235" s="7">
        <f t="shared" si="320"/>
        <v>4.65686149822085E-3</v>
      </c>
      <c r="AQ235" s="7">
        <f t="shared" si="320"/>
        <v>3.3708230355850022E-3</v>
      </c>
      <c r="AR235" s="1">
        <f t="shared" si="286"/>
        <v>229494.92718129861</v>
      </c>
      <c r="AS235" s="1">
        <f t="shared" si="287"/>
        <v>226852.27625643284</v>
      </c>
      <c r="AT235" s="1">
        <f t="shared" si="288"/>
        <v>43052.270855154558</v>
      </c>
      <c r="AU235" s="1">
        <f t="shared" si="250"/>
        <v>45898.985436259725</v>
      </c>
      <c r="AV235" s="1">
        <f t="shared" si="251"/>
        <v>45370.45525128657</v>
      </c>
      <c r="AW235" s="1">
        <f t="shared" si="252"/>
        <v>8610.4541710309113</v>
      </c>
      <c r="AX235" s="1">
        <f t="shared" si="300"/>
        <v>142708.47244832283</v>
      </c>
      <c r="AY235" s="1">
        <f t="shared" si="301"/>
        <v>50800.042579083922</v>
      </c>
      <c r="AZ235" s="1">
        <f t="shared" si="302"/>
        <v>5058.229886605629</v>
      </c>
      <c r="BA235" s="1">
        <f t="shared" si="303"/>
        <v>11.868559174150406</v>
      </c>
      <c r="BB235" s="1">
        <f t="shared" si="304"/>
        <v>10.835652471737165</v>
      </c>
      <c r="BC235" s="1">
        <f t="shared" si="305"/>
        <v>8.5287718762970517</v>
      </c>
      <c r="BD235" s="1">
        <f t="shared" si="306"/>
        <v>758.45343165287284</v>
      </c>
      <c r="BE235">
        <f t="shared" si="292"/>
        <v>0.21822387218499145</v>
      </c>
      <c r="BF235">
        <f t="shared" si="293"/>
        <v>0.3346263841173937</v>
      </c>
      <c r="BG235">
        <f t="shared" si="294"/>
        <v>2.453676962688749E-2</v>
      </c>
      <c r="BH235">
        <f t="shared" si="307"/>
        <v>0.28767329850401568</v>
      </c>
      <c r="BI235">
        <f t="shared" si="308"/>
        <v>4.7621658391411486E-3</v>
      </c>
      <c r="BJ235">
        <f t="shared" si="308"/>
        <v>1.1197481694748152E-2</v>
      </c>
      <c r="BK235">
        <f t="shared" si="308"/>
        <v>6.0205306372294847E-5</v>
      </c>
      <c r="BL235">
        <f t="shared" si="297"/>
        <v>1092.8929024789657</v>
      </c>
      <c r="BM235">
        <f t="shared" si="298"/>
        <v>2540.1742107933574</v>
      </c>
      <c r="BN235">
        <f t="shared" si="299"/>
        <v>2.5919751568576004</v>
      </c>
      <c r="BO235">
        <f t="shared" si="270"/>
        <v>884.49556295114064</v>
      </c>
      <c r="BP235">
        <f t="shared" si="289"/>
        <v>423.05441609270542</v>
      </c>
      <c r="BQ235">
        <f t="shared" si="290"/>
        <v>39.190764439148424</v>
      </c>
      <c r="BR235" s="7">
        <f t="shared" si="315"/>
        <v>3.9322558063574764E-3</v>
      </c>
      <c r="BS235" s="7">
        <f t="shared" si="295"/>
        <v>6.768758585447095E-3</v>
      </c>
      <c r="BT235" s="7">
        <f t="shared" si="296"/>
        <v>8.5654924018080457E-4</v>
      </c>
      <c r="BU235" s="8">
        <f>MAX((BU$3*climate!$I345+BU$4*climate!$I345^2+BU$5*climate!$I345^6)*(K235/K$66)^$BW$1,-99)</f>
        <v>-9.7935624795133815</v>
      </c>
      <c r="BV235" s="8">
        <f>MAX((BV$3*climate!$I345+BV$4*climate!$I345^2+BV$5*climate!$I345^6)*(L235/L$66)^$BW$1,-99)</f>
        <v>-7.3882548949862903</v>
      </c>
      <c r="BW235" s="8">
        <f>MAX((BW$3*climate!$I345+BW$4*climate!$I345^2+BW$5*climate!$I345^6)*(M235/M$66)^$BW$1,-99)</f>
        <v>-8.257295041284749</v>
      </c>
      <c r="BX235" s="8">
        <f>MAX((BX$3*climate!$M345+BX$4*climate!$M345^2+BX$5*climate!$M345^6)*(K235/K$66)^$BW$1,-99)</f>
        <v>-9.7935690370638149</v>
      </c>
      <c r="BY235" s="8">
        <f>MAX((BY$3*climate!$M345+BY$4*climate!$M345^2+BY$5*climate!$M345^6)*(L235/L$66)^$BW$1,-99)</f>
        <v>-7.3882590302463429</v>
      </c>
      <c r="BZ235" s="8">
        <f>MAX((BZ$3*climate!$M345+BZ$4*climate!$M345^2+BZ$5*climate!$M345^6)*(M235/M$66)^$BW$1,-99)</f>
        <v>-8.2572989989282828</v>
      </c>
      <c r="CA235" s="8">
        <f t="shared" si="309"/>
        <v>1.67531010054882E-2</v>
      </c>
      <c r="CB235" s="8">
        <f t="shared" si="310"/>
        <v>1.1339769626376061E-4</v>
      </c>
      <c r="CC235" s="8">
        <f t="shared" si="311"/>
        <v>1.434985593692319E-5</v>
      </c>
      <c r="CD235" s="8">
        <f>MAX((CD$3*climate!$I345+CD$4*climate!$I345^2+CD$5*climate!$I345^6)*(K235/K$66)^$BW$1,-99)</f>
        <v>-29.487267047302858</v>
      </c>
      <c r="CE235" s="8">
        <f>MAX((CE$3*climate!$I345+CE$4*climate!$I345^2+CE$5*climate!$I345^6)*(L235/L$66)^$BW$1,-99)</f>
        <v>-24.01833801018304</v>
      </c>
      <c r="CF235" s="8">
        <f>MAX((CF$3*climate!$I345+CF$4*climate!$I345^2+CF$5*climate!$I345^6)*(M235/M$66)^$BW$1,-99)</f>
        <v>-29.064328839118375</v>
      </c>
      <c r="CG235" s="8">
        <f>MAX((CG$3*climate!$M345+CG$4*climate!$M345^2+CG$5*climate!$M345^6)*(K235/K$66)^$BW$1,-99)</f>
        <v>-29.487304082001774</v>
      </c>
      <c r="CH235" s="8">
        <f>MAX((CH$3*climate!$M345+CH$4*climate!$M345^2+CH$5*climate!$M345^6)*(L235/L$66)^$BW$1,-99)</f>
        <v>-24.018366107256572</v>
      </c>
      <c r="CI235" s="8">
        <f>MAX((CI$3*climate!$M345+CI$4*climate!$M345^2+CI$5*climate!$M345^6)*(M235/M$66)^$BW$1,-99)</f>
        <v>-29.064361324481215</v>
      </c>
      <c r="CJ235" s="8">
        <f t="shared" si="312"/>
        <v>2.161830897983739E-3</v>
      </c>
      <c r="CK235" s="8">
        <f t="shared" si="313"/>
        <v>1.4632911451012237E-5</v>
      </c>
      <c r="CL235" s="8">
        <f t="shared" si="314"/>
        <v>1.8517146130673581E-6</v>
      </c>
    </row>
    <row r="236" spans="1:90">
      <c r="A236">
        <f t="shared" si="253"/>
        <v>2190</v>
      </c>
      <c r="B236" s="4">
        <f t="shared" si="271"/>
        <v>1286.5116814375651</v>
      </c>
      <c r="C236" s="4">
        <f t="shared" si="272"/>
        <v>3572.4806276881509</v>
      </c>
      <c r="D236" s="4">
        <f t="shared" si="273"/>
        <v>6809.0938625454764</v>
      </c>
      <c r="E236" s="11">
        <f t="shared" si="254"/>
        <v>9.5372390962901417E-7</v>
      </c>
      <c r="F236" s="11">
        <f t="shared" si="255"/>
        <v>1.9120061851499625E-6</v>
      </c>
      <c r="G236" s="11">
        <f t="shared" si="256"/>
        <v>4.2213832149983184E-6</v>
      </c>
      <c r="H236" s="4">
        <f t="shared" si="274"/>
        <v>230096.11658720279</v>
      </c>
      <c r="I236" s="4">
        <f t="shared" si="275"/>
        <v>228039.97837965807</v>
      </c>
      <c r="J236" s="4">
        <f t="shared" si="276"/>
        <v>43207.821870393862</v>
      </c>
      <c r="K236" s="4">
        <f t="shared" si="244"/>
        <v>178852.72237100123</v>
      </c>
      <c r="L236" s="4">
        <f t="shared" si="245"/>
        <v>63832.390471835512</v>
      </c>
      <c r="M236" s="4">
        <f t="shared" si="246"/>
        <v>6345.605265932003</v>
      </c>
      <c r="N236" s="11">
        <f t="shared" si="257"/>
        <v>2.6186633636169354E-3</v>
      </c>
      <c r="O236" s="11">
        <f t="shared" si="258"/>
        <v>5.2336530618175559E-3</v>
      </c>
      <c r="P236" s="11">
        <f t="shared" si="259"/>
        <v>3.6088367965068091E-3</v>
      </c>
      <c r="Q236" s="4">
        <f t="shared" si="260"/>
        <v>3304.4345344959297</v>
      </c>
      <c r="R236" s="4">
        <f t="shared" si="261"/>
        <v>11930.509774114453</v>
      </c>
      <c r="S236" s="4">
        <f t="shared" si="262"/>
        <v>2826.4364388050376</v>
      </c>
      <c r="T236" s="4">
        <f t="shared" si="277"/>
        <v>14.361105191636737</v>
      </c>
      <c r="U236" s="4">
        <f t="shared" si="278"/>
        <v>52.317623685490993</v>
      </c>
      <c r="V236" s="4">
        <f t="shared" si="279"/>
        <v>65.414925271706906</v>
      </c>
      <c r="W236" s="11">
        <f t="shared" si="263"/>
        <v>-1.219247815263802E-2</v>
      </c>
      <c r="X236" s="11">
        <f t="shared" si="264"/>
        <v>-1.3228699347321071E-2</v>
      </c>
      <c r="Y236" s="11">
        <f t="shared" si="265"/>
        <v>-1.2203590333800474E-2</v>
      </c>
      <c r="Z236" s="4">
        <f t="shared" si="291"/>
        <v>3789.0781677221421</v>
      </c>
      <c r="AA236" s="4">
        <f t="shared" si="280"/>
        <v>35672.742760228793</v>
      </c>
      <c r="AB236" s="4">
        <f t="shared" si="281"/>
        <v>5348.9414117307024</v>
      </c>
      <c r="AC236" s="12">
        <f t="shared" si="282"/>
        <v>1.452655174114686</v>
      </c>
      <c r="AD236" s="12">
        <f t="shared" si="283"/>
        <v>4.4575506350943073</v>
      </c>
      <c r="AE236" s="12">
        <f t="shared" si="284"/>
        <v>1.9233196437705951</v>
      </c>
      <c r="AF236" s="11">
        <f t="shared" si="266"/>
        <v>-2.9039671966837322E-3</v>
      </c>
      <c r="AG236" s="11">
        <f t="shared" si="267"/>
        <v>2.0567434751257441E-3</v>
      </c>
      <c r="AH236" s="11">
        <f t="shared" si="268"/>
        <v>8.257041531207765E-4</v>
      </c>
      <c r="AI236" s="1">
        <f t="shared" si="247"/>
        <v>447165.11939971097</v>
      </c>
      <c r="AJ236" s="1">
        <f t="shared" si="248"/>
        <v>431355.14189512318</v>
      </c>
      <c r="AK236" s="1">
        <f t="shared" si="249"/>
        <v>83114.958095088368</v>
      </c>
      <c r="AL236" s="17">
        <f t="shared" si="319"/>
        <v>61.850893928337122</v>
      </c>
      <c r="AM236" s="17">
        <f t="shared" si="319"/>
        <v>26.747610020899877</v>
      </c>
      <c r="AN236" s="17">
        <f t="shared" si="319"/>
        <v>4.1938417553449305</v>
      </c>
      <c r="AO236" s="7">
        <f t="shared" si="320"/>
        <v>2.9938427663172814E-3</v>
      </c>
      <c r="AP236" s="7">
        <f t="shared" si="320"/>
        <v>4.6102928832386413E-3</v>
      </c>
      <c r="AQ236" s="7">
        <f t="shared" si="320"/>
        <v>3.337114805229152E-3</v>
      </c>
      <c r="AR236" s="1">
        <f t="shared" si="286"/>
        <v>230096.11658720279</v>
      </c>
      <c r="AS236" s="1">
        <f t="shared" si="287"/>
        <v>228039.97837965807</v>
      </c>
      <c r="AT236" s="1">
        <f t="shared" si="288"/>
        <v>43207.821870393862</v>
      </c>
      <c r="AU236" s="1">
        <f t="shared" si="250"/>
        <v>46019.223317440563</v>
      </c>
      <c r="AV236" s="1">
        <f t="shared" si="251"/>
        <v>45607.995675931619</v>
      </c>
      <c r="AW236" s="1">
        <f t="shared" si="252"/>
        <v>8641.5643740787727</v>
      </c>
      <c r="AX236" s="1">
        <f t="shared" si="300"/>
        <v>143082.17789680097</v>
      </c>
      <c r="AY236" s="1">
        <f t="shared" si="301"/>
        <v>51065.912377468405</v>
      </c>
      <c r="AZ236" s="1">
        <f t="shared" si="302"/>
        <v>5076.4842127456031</v>
      </c>
      <c r="BA236" s="1">
        <f t="shared" si="303"/>
        <v>11.871174414789124</v>
      </c>
      <c r="BB236" s="1">
        <f t="shared" si="304"/>
        <v>10.840872476835225</v>
      </c>
      <c r="BC236" s="1">
        <f t="shared" si="305"/>
        <v>8.5323742168665717</v>
      </c>
      <c r="BD236" s="1">
        <f t="shared" si="306"/>
        <v>736.67060123473595</v>
      </c>
      <c r="BE236">
        <f t="shared" si="292"/>
        <v>0.21822387218499145</v>
      </c>
      <c r="BF236">
        <f t="shared" si="293"/>
        <v>0.3346263841173937</v>
      </c>
      <c r="BG236">
        <f t="shared" si="294"/>
        <v>2.453676962688749E-2</v>
      </c>
      <c r="BH236">
        <f t="shared" si="307"/>
        <v>0.28776912734924481</v>
      </c>
      <c r="BI236">
        <f t="shared" si="308"/>
        <v>4.7621658391411486E-3</v>
      </c>
      <c r="BJ236">
        <f t="shared" si="308"/>
        <v>1.1197481694748152E-2</v>
      </c>
      <c r="BK236">
        <f t="shared" si="308"/>
        <v>6.0205306372294847E-5</v>
      </c>
      <c r="BL236">
        <f t="shared" si="297"/>
        <v>1095.7558661306161</v>
      </c>
      <c r="BM236">
        <f t="shared" si="298"/>
        <v>2553.4734835769855</v>
      </c>
      <c r="BN236">
        <f t="shared" si="299"/>
        <v>2.6013401533866043</v>
      </c>
      <c r="BO236">
        <f t="shared" si="270"/>
        <v>887.97362576425269</v>
      </c>
      <c r="BP236">
        <f t="shared" si="289"/>
        <v>427.82352852592498</v>
      </c>
      <c r="BQ236">
        <f t="shared" si="290"/>
        <v>39.640754673004103</v>
      </c>
      <c r="BR236" s="7">
        <f t="shared" si="315"/>
        <v>3.8935614562307652E-3</v>
      </c>
      <c r="BS236" s="7">
        <f t="shared" si="295"/>
        <v>6.5716102771331015E-3</v>
      </c>
      <c r="BT236" s="7">
        <f t="shared" si="296"/>
        <v>8.2843845461885409E-4</v>
      </c>
      <c r="BU236" s="8">
        <f>MAX((BU$3*climate!$I346+BU$4*climate!$I346^2+BU$5*climate!$I346^6)*(K236/K$66)^$BW$1,-99)</f>
        <v>-9.8791264891574588</v>
      </c>
      <c r="BV236" s="8">
        <f>MAX((BV$3*climate!$I346+BV$4*climate!$I346^2+BV$5*climate!$I346^6)*(L236/L$66)^$BW$1,-99)</f>
        <v>-7.4365678842723897</v>
      </c>
      <c r="BW236" s="8">
        <f>MAX((BW$3*climate!$I346+BW$4*climate!$I346^2+BW$5*climate!$I346^6)*(M236/M$66)^$BW$1,-99)</f>
        <v>-8.3053360057091243</v>
      </c>
      <c r="BX236" s="8">
        <f>MAX((BX$3*climate!$M346+BX$4*climate!$M346^2+BX$5*climate!$M346^6)*(K236/K$66)^$BW$1,-99)</f>
        <v>-9.879133038721891</v>
      </c>
      <c r="BY236" s="8">
        <f>MAX((BY$3*climate!$M346+BY$4*climate!$M346^2+BY$5*climate!$M346^6)*(L236/L$66)^$BW$1,-99)</f>
        <v>-7.4365720106720534</v>
      </c>
      <c r="BZ236" s="8">
        <f>MAX((BZ$3*climate!$M346+BZ$4*climate!$M346^2+BZ$5*climate!$M346^6)*(M236/M$66)^$BW$1,-99)</f>
        <v>-8.3053399553584839</v>
      </c>
      <c r="CA236" s="8">
        <f t="shared" si="309"/>
        <v>1.6776850871505985E-2</v>
      </c>
      <c r="CB236" s="8">
        <f t="shared" si="310"/>
        <v>1.1025092560511816E-4</v>
      </c>
      <c r="CC236" s="8">
        <f t="shared" si="311"/>
        <v>1.3898588409361394E-5</v>
      </c>
      <c r="CD236" s="8">
        <f>MAX((CD$3*climate!$I346+CD$4*climate!$I346^2+CD$5*climate!$I346^6)*(K236/K$66)^$BW$1,-99)</f>
        <v>-29.989919059146377</v>
      </c>
      <c r="CE236" s="8">
        <f>MAX((CE$3*climate!$I346+CE$4*climate!$I346^2+CE$5*climate!$I346^6)*(L236/L$66)^$BW$1,-99)</f>
        <v>-24.382659420866055</v>
      </c>
      <c r="CF236" s="8">
        <f>MAX((CF$3*climate!$I346+CF$4*climate!$I346^2+CF$5*climate!$I346^6)*(M236/M$66)^$BW$1,-99)</f>
        <v>-29.495737329272853</v>
      </c>
      <c r="CG236" s="8">
        <f>MAX((CG$3*climate!$M346+CG$4*climate!$M346^2+CG$5*climate!$M346^6)*(K236/K$66)^$BW$1,-99)</f>
        <v>-29.989956410619637</v>
      </c>
      <c r="CH236" s="8">
        <f>MAX((CH$3*climate!$M346+CH$4*climate!$M346^2+CH$5*climate!$M346^6)*(L236/L$66)^$BW$1,-99)</f>
        <v>-24.382687730501381</v>
      </c>
      <c r="CI236" s="8">
        <f>MAX((CI$3*climate!$M346+CI$4*climate!$M346^2+CI$5*climate!$M346^6)*(M236/M$66)^$BW$1,-99)</f>
        <v>-29.495770066308928</v>
      </c>
      <c r="CJ236" s="8">
        <f t="shared" si="312"/>
        <v>2.1595464981802905E-3</v>
      </c>
      <c r="CK236" s="8">
        <f t="shared" si="313"/>
        <v>1.4191697961388397E-5</v>
      </c>
      <c r="CL236" s="8">
        <f t="shared" si="314"/>
        <v>1.7890513636300377E-6</v>
      </c>
    </row>
    <row r="237" spans="1:90">
      <c r="A237">
        <f t="shared" si="253"/>
        <v>2191</v>
      </c>
      <c r="B237" s="4">
        <f t="shared" si="271"/>
        <v>1286.5128470656682</v>
      </c>
      <c r="C237" s="4">
        <f t="shared" si="272"/>
        <v>3572.4871167629549</v>
      </c>
      <c r="D237" s="4">
        <f t="shared" si="273"/>
        <v>6809.1211691502895</v>
      </c>
      <c r="E237" s="11">
        <f t="shared" si="254"/>
        <v>9.0603771414756341E-7</v>
      </c>
      <c r="F237" s="11">
        <f t="shared" si="255"/>
        <v>1.8164058758924643E-6</v>
      </c>
      <c r="G237" s="11">
        <f t="shared" si="256"/>
        <v>4.0103140542484025E-6</v>
      </c>
      <c r="H237" s="4">
        <f t="shared" si="274"/>
        <v>230692.38285540498</v>
      </c>
      <c r="I237" s="4">
        <f t="shared" si="275"/>
        <v>229222.03644315683</v>
      </c>
      <c r="J237" s="4">
        <f t="shared" si="276"/>
        <v>43362.365033220187</v>
      </c>
      <c r="K237" s="4">
        <f t="shared" si="244"/>
        <v>179316.03511117492</v>
      </c>
      <c r="L237" s="4">
        <f t="shared" si="245"/>
        <v>64163.152714419251</v>
      </c>
      <c r="M237" s="4">
        <f t="shared" si="246"/>
        <v>6368.276309970759</v>
      </c>
      <c r="N237" s="11">
        <f t="shared" si="257"/>
        <v>2.5904707182069497E-3</v>
      </c>
      <c r="O237" s="11">
        <f t="shared" si="258"/>
        <v>5.1817304684786958E-3</v>
      </c>
      <c r="P237" s="11">
        <f t="shared" si="259"/>
        <v>3.5727157755103267E-3</v>
      </c>
      <c r="Q237" s="4">
        <f t="shared" si="260"/>
        <v>3272.6039265173231</v>
      </c>
      <c r="R237" s="4">
        <f t="shared" si="261"/>
        <v>11833.709020764434</v>
      </c>
      <c r="S237" s="4">
        <f t="shared" si="262"/>
        <v>2801.9298245133864</v>
      </c>
      <c r="T237" s="4">
        <f t="shared" si="277"/>
        <v>14.18600773033997</v>
      </c>
      <c r="U237" s="4">
        <f t="shared" si="278"/>
        <v>51.625529571189347</v>
      </c>
      <c r="V237" s="4">
        <f t="shared" si="279"/>
        <v>64.616628321974829</v>
      </c>
      <c r="W237" s="11">
        <f t="shared" si="263"/>
        <v>-1.219247815263802E-2</v>
      </c>
      <c r="X237" s="11">
        <f t="shared" si="264"/>
        <v>-1.3228699347321071E-2</v>
      </c>
      <c r="Y237" s="11">
        <f t="shared" si="265"/>
        <v>-1.2203590333800474E-2</v>
      </c>
      <c r="Z237" s="4">
        <f t="shared" si="291"/>
        <v>3741.7871628084617</v>
      </c>
      <c r="AA237" s="4">
        <f t="shared" si="280"/>
        <v>35457.913551803649</v>
      </c>
      <c r="AB237" s="4">
        <f t="shared" si="281"/>
        <v>5307.1338991534858</v>
      </c>
      <c r="AC237" s="12">
        <f t="shared" si="282"/>
        <v>1.4484367111409642</v>
      </c>
      <c r="AD237" s="12">
        <f t="shared" si="283"/>
        <v>4.4667186732780797</v>
      </c>
      <c r="AE237" s="12">
        <f t="shared" si="284"/>
        <v>1.9249077367882352</v>
      </c>
      <c r="AF237" s="11">
        <f t="shared" si="266"/>
        <v>-2.9039671966837322E-3</v>
      </c>
      <c r="AG237" s="11">
        <f t="shared" si="267"/>
        <v>2.0567434751257441E-3</v>
      </c>
      <c r="AH237" s="11">
        <f t="shared" si="268"/>
        <v>8.257041531207765E-4</v>
      </c>
      <c r="AI237" s="1">
        <f t="shared" si="247"/>
        <v>448467.83077718044</v>
      </c>
      <c r="AJ237" s="1">
        <f t="shared" si="248"/>
        <v>433827.62338154251</v>
      </c>
      <c r="AK237" s="1">
        <f t="shared" si="249"/>
        <v>83445.02665965831</v>
      </c>
      <c r="AL237" s="17">
        <f t="shared" si="319"/>
        <v>62.034214061200949</v>
      </c>
      <c r="AM237" s="17">
        <f t="shared" si="319"/>
        <v>26.869691193861645</v>
      </c>
      <c r="AN237" s="17">
        <f t="shared" si="319"/>
        <v>4.2076971334433546</v>
      </c>
      <c r="AO237" s="7">
        <f t="shared" si="320"/>
        <v>2.9639043386541085E-3</v>
      </c>
      <c r="AP237" s="7">
        <f t="shared" si="320"/>
        <v>4.5641899544062552E-3</v>
      </c>
      <c r="AQ237" s="7">
        <f t="shared" si="320"/>
        <v>3.3037436571768603E-3</v>
      </c>
      <c r="AR237" s="1">
        <f t="shared" si="286"/>
        <v>230692.38285540498</v>
      </c>
      <c r="AS237" s="1">
        <f t="shared" si="287"/>
        <v>229222.03644315683</v>
      </c>
      <c r="AT237" s="1">
        <f t="shared" si="288"/>
        <v>43362.365033220187</v>
      </c>
      <c r="AU237" s="1">
        <f t="shared" si="250"/>
        <v>46138.476571081002</v>
      </c>
      <c r="AV237" s="1">
        <f t="shared" si="251"/>
        <v>45844.407288631366</v>
      </c>
      <c r="AW237" s="1">
        <f t="shared" si="252"/>
        <v>8672.473006644037</v>
      </c>
      <c r="AX237" s="1">
        <f t="shared" si="300"/>
        <v>143452.82808893995</v>
      </c>
      <c r="AY237" s="1">
        <f t="shared" si="301"/>
        <v>51330.522171535406</v>
      </c>
      <c r="AZ237" s="1">
        <f t="shared" si="302"/>
        <v>5094.6210479766069</v>
      </c>
      <c r="BA237" s="1">
        <f t="shared" si="303"/>
        <v>11.873761536021311</v>
      </c>
      <c r="BB237" s="1">
        <f t="shared" si="304"/>
        <v>10.846040828335948</v>
      </c>
      <c r="BC237" s="1">
        <f t="shared" si="305"/>
        <v>8.5359405656535294</v>
      </c>
      <c r="BD237" s="1">
        <f t="shared" si="306"/>
        <v>715.51017346691253</v>
      </c>
      <c r="BE237">
        <f t="shared" si="292"/>
        <v>0.21822387218499145</v>
      </c>
      <c r="BF237">
        <f t="shared" si="293"/>
        <v>0.3346263841173937</v>
      </c>
      <c r="BG237">
        <f t="shared" si="294"/>
        <v>2.453676962688749E-2</v>
      </c>
      <c r="BH237">
        <f t="shared" si="307"/>
        <v>0.28786411607998957</v>
      </c>
      <c r="BI237">
        <f t="shared" si="308"/>
        <v>4.7621658391411486E-3</v>
      </c>
      <c r="BJ237">
        <f t="shared" si="308"/>
        <v>1.1197481694748152E-2</v>
      </c>
      <c r="BK237">
        <f t="shared" si="308"/>
        <v>6.0205306372294847E-5</v>
      </c>
      <c r="BL237">
        <f t="shared" si="297"/>
        <v>1098.5953849840807</v>
      </c>
      <c r="BM237">
        <f t="shared" si="298"/>
        <v>2566.7095571051423</v>
      </c>
      <c r="BN237">
        <f t="shared" si="299"/>
        <v>2.6106444718523067</v>
      </c>
      <c r="BO237">
        <f t="shared" si="270"/>
        <v>891.43100564767792</v>
      </c>
      <c r="BP237">
        <f t="shared" si="289"/>
        <v>432.64667055457534</v>
      </c>
      <c r="BQ237">
        <f t="shared" si="290"/>
        <v>40.095930553658505</v>
      </c>
      <c r="BR237" s="7">
        <f t="shared" si="315"/>
        <v>3.8553723893188785E-3</v>
      </c>
      <c r="BS237" s="7">
        <f t="shared" si="295"/>
        <v>6.3802041525564089E-3</v>
      </c>
      <c r="BT237" s="7">
        <f t="shared" si="296"/>
        <v>8.0128021442749402E-4</v>
      </c>
      <c r="BU237" s="8">
        <f>MAX((BU$3*climate!$I347+BU$4*climate!$I347^2+BU$5*climate!$I347^6)*(K237/K$66)^$BW$1,-99)</f>
        <v>-9.9638489327715742</v>
      </c>
      <c r="BV237" s="8">
        <f>MAX((BV$3*climate!$I347+BV$4*climate!$I347^2+BV$5*climate!$I347^6)*(L237/L$66)^$BW$1,-99)</f>
        <v>-7.4843223302409472</v>
      </c>
      <c r="BW237" s="8">
        <f>MAX((BW$3*climate!$I347+BW$4*climate!$I347^2+BW$5*climate!$I347^6)*(M237/M$66)^$BW$1,-99)</f>
        <v>-8.3528488830718555</v>
      </c>
      <c r="BX237" s="8">
        <f>MAX((BX$3*climate!$M347+BX$4*climate!$M347^2+BX$5*climate!$M347^6)*(K237/K$66)^$BW$1,-99)</f>
        <v>-9.9638554742997005</v>
      </c>
      <c r="BY237" s="8">
        <f>MAX((BY$3*climate!$M347+BY$4*climate!$M347^2+BY$5*climate!$M347^6)*(L237/L$66)^$BW$1,-99)</f>
        <v>-7.4843264478075291</v>
      </c>
      <c r="BZ237" s="8">
        <f>MAX((BZ$3*climate!$M347+BZ$4*climate!$M347^2+BZ$5*climate!$M347^6)*(M237/M$66)^$BW$1,-99)</f>
        <v>-8.3528528247565532</v>
      </c>
      <c r="CA237" s="8">
        <f t="shared" si="309"/>
        <v>1.6800014816795425E-2</v>
      </c>
      <c r="CB237" s="8">
        <f t="shared" si="310"/>
        <v>1.0718752429712736E-4</v>
      </c>
      <c r="CC237" s="8">
        <f t="shared" si="311"/>
        <v>1.3461519474786916E-5</v>
      </c>
      <c r="CD237" s="8">
        <f>MAX((CD$3*climate!$I347+CD$4*climate!$I347^2+CD$5*climate!$I347^6)*(K237/K$66)^$BW$1,-99)</f>
        <v>-30.492620775694636</v>
      </c>
      <c r="CE237" s="8">
        <f>MAX((CE$3*climate!$I347+CE$4*climate!$I347^2+CE$5*climate!$I347^6)*(L237/L$66)^$BW$1,-99)</f>
        <v>-24.746563398765254</v>
      </c>
      <c r="CF237" s="8">
        <f>MAX((CF$3*climate!$I347+CF$4*climate!$I347^2+CF$5*climate!$I347^6)*(M237/M$66)^$BW$1,-99)</f>
        <v>-29.926807805430919</v>
      </c>
      <c r="CG237" s="8">
        <f>MAX((CG$3*climate!$M347+CG$4*climate!$M347^2+CG$5*climate!$M347^6)*(K237/K$66)^$BW$1,-99)</f>
        <v>-30.49265844077615</v>
      </c>
      <c r="CH237" s="8">
        <f>MAX((CH$3*climate!$M347+CH$4*climate!$M347^2+CH$5*climate!$M347^6)*(L237/L$66)^$BW$1,-99)</f>
        <v>-24.746591918530619</v>
      </c>
      <c r="CI237" s="8">
        <f>MAX((CI$3*climate!$M347+CI$4*climate!$M347^2+CI$5*climate!$M347^6)*(M237/M$66)^$BW$1,-99)</f>
        <v>-29.926840791474227</v>
      </c>
      <c r="CJ237" s="8">
        <f t="shared" si="312"/>
        <v>2.1568747219420925E-3</v>
      </c>
      <c r="CK237" s="8">
        <f t="shared" si="313"/>
        <v>1.3761301057478888E-5</v>
      </c>
      <c r="CL237" s="8">
        <f t="shared" si="314"/>
        <v>1.7282610396910015E-6</v>
      </c>
    </row>
    <row r="238" spans="1:90">
      <c r="A238">
        <f t="shared" si="253"/>
        <v>2192</v>
      </c>
      <c r="B238" s="4">
        <f t="shared" si="271"/>
        <v>1286.5139544133694</v>
      </c>
      <c r="C238" s="4">
        <f t="shared" si="272"/>
        <v>3572.4932813952159</v>
      </c>
      <c r="D238" s="4">
        <f t="shared" si="273"/>
        <v>6809.1471105288947</v>
      </c>
      <c r="E238" s="11">
        <f t="shared" si="254"/>
        <v>8.6073582844018515E-7</v>
      </c>
      <c r="F238" s="11">
        <f t="shared" si="255"/>
        <v>1.725585582097841E-6</v>
      </c>
      <c r="G238" s="11">
        <f t="shared" si="256"/>
        <v>3.8097983515359821E-6</v>
      </c>
      <c r="H238" s="4">
        <f t="shared" si="274"/>
        <v>231283.79007232937</v>
      </c>
      <c r="I238" s="4">
        <f t="shared" si="275"/>
        <v>230398.43890352303</v>
      </c>
      <c r="J238" s="4">
        <f t="shared" si="276"/>
        <v>43515.905667845254</v>
      </c>
      <c r="K238" s="4">
        <f t="shared" si="244"/>
        <v>179775.57824298239</v>
      </c>
      <c r="L238" s="4">
        <f t="shared" si="245"/>
        <v>64492.336515617535</v>
      </c>
      <c r="M238" s="4">
        <f t="shared" si="246"/>
        <v>6390.8012209865728</v>
      </c>
      <c r="N238" s="11">
        <f t="shared" si="257"/>
        <v>2.5627553694378413E-3</v>
      </c>
      <c r="O238" s="11">
        <f t="shared" si="258"/>
        <v>5.1304181180658048E-3</v>
      </c>
      <c r="P238" s="11">
        <f t="shared" si="259"/>
        <v>3.5370498890801017E-3</v>
      </c>
      <c r="Q238" s="4">
        <f t="shared" si="260"/>
        <v>3240.9901906685063</v>
      </c>
      <c r="R238" s="4">
        <f t="shared" si="261"/>
        <v>11737.093431310006</v>
      </c>
      <c r="S238" s="4">
        <f t="shared" si="262"/>
        <v>2777.5364236970931</v>
      </c>
      <c r="T238" s="4">
        <f t="shared" si="277"/>
        <v>14.013045141014645</v>
      </c>
      <c r="U238" s="4">
        <f t="shared" si="278"/>
        <v>50.942590961845852</v>
      </c>
      <c r="V238" s="4">
        <f t="shared" si="279"/>
        <v>63.828073461182001</v>
      </c>
      <c r="W238" s="11">
        <f t="shared" si="263"/>
        <v>-1.219247815263802E-2</v>
      </c>
      <c r="X238" s="11">
        <f t="shared" si="264"/>
        <v>-1.3228699347321071E-2</v>
      </c>
      <c r="Y238" s="11">
        <f t="shared" si="265"/>
        <v>-1.2203590333800474E-2</v>
      </c>
      <c r="Z238" s="4">
        <f t="shared" si="291"/>
        <v>3694.9823125650178</v>
      </c>
      <c r="AA238" s="4">
        <f t="shared" si="280"/>
        <v>35242.554271666988</v>
      </c>
      <c r="AB238" s="4">
        <f t="shared" si="281"/>
        <v>5265.4625273471147</v>
      </c>
      <c r="AC238" s="12">
        <f t="shared" si="282"/>
        <v>1.4442304984453382</v>
      </c>
      <c r="AD238" s="12">
        <f t="shared" si="283"/>
        <v>4.4759055677645669</v>
      </c>
      <c r="AE238" s="12">
        <f t="shared" si="284"/>
        <v>1.9264971411008756</v>
      </c>
      <c r="AF238" s="11">
        <f t="shared" si="266"/>
        <v>-2.9039671966837322E-3</v>
      </c>
      <c r="AG238" s="11">
        <f t="shared" si="267"/>
        <v>2.0567434751257441E-3</v>
      </c>
      <c r="AH238" s="11">
        <f t="shared" si="268"/>
        <v>8.257041531207765E-4</v>
      </c>
      <c r="AI238" s="1">
        <f t="shared" si="247"/>
        <v>449759.52427054336</v>
      </c>
      <c r="AJ238" s="1">
        <f t="shared" si="248"/>
        <v>436289.26833201962</v>
      </c>
      <c r="AK238" s="1">
        <f t="shared" si="249"/>
        <v>83772.997000336516</v>
      </c>
      <c r="AL238" s="17">
        <f t="shared" si="319"/>
        <v>62.21623890263993</v>
      </c>
      <c r="AM238" s="17">
        <f t="shared" si="319"/>
        <v>26.991103184740414</v>
      </c>
      <c r="AN238" s="17">
        <f t="shared" si="319"/>
        <v>4.2214592746321298</v>
      </c>
      <c r="AO238" s="7">
        <f t="shared" si="320"/>
        <v>2.9342652952675675E-3</v>
      </c>
      <c r="AP238" s="7">
        <f t="shared" si="320"/>
        <v>4.5185480548621927E-3</v>
      </c>
      <c r="AQ238" s="7">
        <f t="shared" si="320"/>
        <v>3.2707062206050914E-3</v>
      </c>
      <c r="AR238" s="1">
        <f t="shared" si="286"/>
        <v>231283.79007232937</v>
      </c>
      <c r="AS238" s="1">
        <f t="shared" si="287"/>
        <v>230398.43890352303</v>
      </c>
      <c r="AT238" s="1">
        <f t="shared" si="288"/>
        <v>43515.905667845254</v>
      </c>
      <c r="AU238" s="1">
        <f t="shared" si="250"/>
        <v>46256.758014465879</v>
      </c>
      <c r="AV238" s="1">
        <f t="shared" si="251"/>
        <v>46079.687780704611</v>
      </c>
      <c r="AW238" s="1">
        <f t="shared" si="252"/>
        <v>8703.1811335690509</v>
      </c>
      <c r="AX238" s="1">
        <f t="shared" si="300"/>
        <v>143820.4625943859</v>
      </c>
      <c r="AY238" s="1">
        <f t="shared" si="301"/>
        <v>51593.869212494035</v>
      </c>
      <c r="AZ238" s="1">
        <f t="shared" si="302"/>
        <v>5112.6409767892583</v>
      </c>
      <c r="BA238" s="1">
        <f t="shared" si="303"/>
        <v>11.876321013132927</v>
      </c>
      <c r="BB238" s="1">
        <f t="shared" si="304"/>
        <v>10.851158130699391</v>
      </c>
      <c r="BC238" s="1">
        <f t="shared" si="305"/>
        <v>8.5394713748929796</v>
      </c>
      <c r="BD238" s="1">
        <f t="shared" si="306"/>
        <v>694.95450191325597</v>
      </c>
      <c r="BE238">
        <f t="shared" si="292"/>
        <v>0.21822387218499145</v>
      </c>
      <c r="BF238">
        <f t="shared" si="293"/>
        <v>0.3346263841173937</v>
      </c>
      <c r="BG238">
        <f t="shared" si="294"/>
        <v>2.453676962688749E-2</v>
      </c>
      <c r="BH238">
        <f t="shared" si="307"/>
        <v>0.28795827314283179</v>
      </c>
      <c r="BI238">
        <f t="shared" si="308"/>
        <v>4.7621658391411486E-3</v>
      </c>
      <c r="BJ238">
        <f t="shared" si="308"/>
        <v>1.1197481694748152E-2</v>
      </c>
      <c r="BK238">
        <f t="shared" si="308"/>
        <v>6.0205306372294847E-5</v>
      </c>
      <c r="BL238">
        <f t="shared" si="297"/>
        <v>1101.4117642295396</v>
      </c>
      <c r="BM238">
        <f t="shared" si="298"/>
        <v>2579.8823021207495</v>
      </c>
      <c r="BN238">
        <f t="shared" si="299"/>
        <v>2.6198884328005052</v>
      </c>
      <c r="BO238">
        <f t="shared" si="270"/>
        <v>894.86780413383474</v>
      </c>
      <c r="BP238">
        <f t="shared" si="289"/>
        <v>437.52445366061391</v>
      </c>
      <c r="BQ238">
        <f t="shared" si="290"/>
        <v>40.556351770876375</v>
      </c>
      <c r="BR238" s="7">
        <f t="shared" si="315"/>
        <v>3.8176811880299422E-3</v>
      </c>
      <c r="BS238" s="7">
        <f t="shared" si="295"/>
        <v>6.1943729636469991E-3</v>
      </c>
      <c r="BT238" s="7">
        <f t="shared" si="296"/>
        <v>7.7504091561247501E-4</v>
      </c>
      <c r="BU238" s="8">
        <f>MAX((BU$3*climate!$I348+BU$4*climate!$I348^2+BU$5*climate!$I348^6)*(K238/K$66)^$BW$1,-99)</f>
        <v>-10.04772633101253</v>
      </c>
      <c r="BV238" s="8">
        <f>MAX((BV$3*climate!$I348+BV$4*climate!$I348^2+BV$5*climate!$I348^6)*(L238/L$66)^$BW$1,-99)</f>
        <v>-7.5315181926427819</v>
      </c>
      <c r="BW238" s="8">
        <f>MAX((BW$3*climate!$I348+BW$4*climate!$I348^2+BW$5*climate!$I348^6)*(M238/M$66)^$BW$1,-99)</f>
        <v>-8.3998331616295427</v>
      </c>
      <c r="BX238" s="8">
        <f>MAX((BX$3*climate!$M348+BX$4*climate!$M348^2+BX$5*climate!$M348^6)*(K238/K$66)^$BW$1,-99)</f>
        <v>-10.04773286445756</v>
      </c>
      <c r="BY238" s="8">
        <f>MAX((BY$3*climate!$M348+BY$4*climate!$M348^2+BY$5*climate!$M348^6)*(L238/L$66)^$BW$1,-99)</f>
        <v>-7.531522301404987</v>
      </c>
      <c r="BZ238" s="8">
        <f>MAX((BZ$3*climate!$M348+BZ$4*climate!$M348^2+BZ$5*climate!$M348^6)*(M238/M$66)^$BW$1,-99)</f>
        <v>-8.399837095380132</v>
      </c>
      <c r="CA238" s="8">
        <f t="shared" si="309"/>
        <v>1.6822606481999389E-2</v>
      </c>
      <c r="CB238" s="8">
        <f t="shared" si="310"/>
        <v>1.0420549877016977E-4</v>
      </c>
      <c r="CC238" s="8">
        <f t="shared" si="311"/>
        <v>1.3038208330797162E-5</v>
      </c>
      <c r="CD238" s="8">
        <f>MAX((CD$3*climate!$I348+CD$4*climate!$I348^2+CD$5*climate!$I348^6)*(K238/K$66)^$BW$1,-99)</f>
        <v>-30.995230150080673</v>
      </c>
      <c r="CE238" s="8">
        <f>MAX((CE$3*climate!$I348+CE$4*climate!$I348^2+CE$5*climate!$I348^6)*(L238/L$66)^$BW$1,-99)</f>
        <v>-25.109951820679701</v>
      </c>
      <c r="CF238" s="8">
        <f>MAX((CF$3*climate!$I348+CF$4*climate!$I348^2+CF$5*climate!$I348^6)*(M238/M$66)^$BW$1,-99)</f>
        <v>-30.357424921349015</v>
      </c>
      <c r="CG238" s="8">
        <f>MAX((CG$3*climate!$M348+CG$4*climate!$M348^2+CG$5*climate!$M348^6)*(K238/K$66)^$BW$1,-99)</f>
        <v>-30.995268125570828</v>
      </c>
      <c r="CH238" s="8">
        <f>MAX((CH$3*climate!$M348+CH$4*climate!$M348^2+CH$5*climate!$M348^6)*(L238/L$66)^$BW$1,-99)</f>
        <v>-25.109980548126281</v>
      </c>
      <c r="CI238" s="8">
        <f>MAX((CI$3*climate!$M348+CI$4*climate!$M348^2+CI$5*climate!$M348^6)*(M238/M$66)^$BW$1,-99)</f>
        <v>-30.357458153709267</v>
      </c>
      <c r="CJ238" s="8">
        <f t="shared" si="312"/>
        <v>2.1538228212434028E-3</v>
      </c>
      <c r="CK238" s="8">
        <f t="shared" si="313"/>
        <v>1.3341581852396037E-5</v>
      </c>
      <c r="CL238" s="8">
        <f t="shared" si="314"/>
        <v>1.6693008114435309E-6</v>
      </c>
    </row>
    <row r="239" spans="1:90">
      <c r="A239">
        <f t="shared" si="253"/>
        <v>2193</v>
      </c>
      <c r="B239" s="4">
        <f t="shared" si="271"/>
        <v>1286.515006394591</v>
      </c>
      <c r="C239" s="4">
        <f t="shared" si="272"/>
        <v>3572.4991378059694</v>
      </c>
      <c r="D239" s="4">
        <f t="shared" si="273"/>
        <v>6809.1717549324603</v>
      </c>
      <c r="E239" s="11">
        <f t="shared" si="254"/>
        <v>8.1769903701817587E-7</v>
      </c>
      <c r="F239" s="11">
        <f t="shared" si="255"/>
        <v>1.6393063029929489E-6</v>
      </c>
      <c r="G239" s="11">
        <f t="shared" si="256"/>
        <v>3.6193084339591829E-6</v>
      </c>
      <c r="H239" s="4">
        <f t="shared" si="274"/>
        <v>231870.4019198989</v>
      </c>
      <c r="I239" s="4">
        <f t="shared" si="275"/>
        <v>231569.17529864787</v>
      </c>
      <c r="J239" s="4">
        <f t="shared" si="276"/>
        <v>43668.449137713666</v>
      </c>
      <c r="K239" s="4">
        <f t="shared" si="244"/>
        <v>180231.40092994861</v>
      </c>
      <c r="L239" s="4">
        <f t="shared" si="245"/>
        <v>64819.938750458248</v>
      </c>
      <c r="M239" s="4">
        <f t="shared" si="246"/>
        <v>6413.1807375957151</v>
      </c>
      <c r="N239" s="11">
        <f t="shared" si="257"/>
        <v>2.5355095025763053E-3</v>
      </c>
      <c r="O239" s="11">
        <f t="shared" si="258"/>
        <v>5.0797079550899404E-3</v>
      </c>
      <c r="P239" s="11">
        <f t="shared" si="259"/>
        <v>3.5018326865887683E-3</v>
      </c>
      <c r="Q239" s="4">
        <f t="shared" si="260"/>
        <v>3209.5944820440764</v>
      </c>
      <c r="R239" s="4">
        <f t="shared" si="261"/>
        <v>11640.678332199821</v>
      </c>
      <c r="S239" s="4">
        <f t="shared" si="262"/>
        <v>2753.2582419076139</v>
      </c>
      <c r="T239" s="4">
        <f t="shared" si="277"/>
        <v>13.842191394280894</v>
      </c>
      <c r="U239" s="4">
        <f t="shared" si="278"/>
        <v>50.268686742038035</v>
      </c>
      <c r="V239" s="4">
        <f t="shared" si="279"/>
        <v>63.04914180086601</v>
      </c>
      <c r="W239" s="11">
        <f t="shared" si="263"/>
        <v>-1.219247815263802E-2</v>
      </c>
      <c r="X239" s="11">
        <f t="shared" si="264"/>
        <v>-1.3228699347321071E-2</v>
      </c>
      <c r="Y239" s="11">
        <f t="shared" si="265"/>
        <v>-1.2203590333800474E-2</v>
      </c>
      <c r="Z239" s="4">
        <f t="shared" si="291"/>
        <v>3648.6618988766386</v>
      </c>
      <c r="AA239" s="4">
        <f t="shared" si="280"/>
        <v>35026.711700038897</v>
      </c>
      <c r="AB239" s="4">
        <f t="shared" si="281"/>
        <v>5223.9316502599449</v>
      </c>
      <c r="AC239" s="12">
        <f t="shared" si="282"/>
        <v>1.4400365004534028</v>
      </c>
      <c r="AD239" s="12">
        <f t="shared" si="283"/>
        <v>4.4851113573363461</v>
      </c>
      <c r="AE239" s="12">
        <f t="shared" si="284"/>
        <v>1.9280878577912579</v>
      </c>
      <c r="AF239" s="11">
        <f t="shared" si="266"/>
        <v>-2.9039671966837322E-3</v>
      </c>
      <c r="AG239" s="11">
        <f t="shared" si="267"/>
        <v>2.0567434751257441E-3</v>
      </c>
      <c r="AH239" s="11">
        <f t="shared" si="268"/>
        <v>8.257041531207765E-4</v>
      </c>
      <c r="AI239" s="1">
        <f t="shared" si="247"/>
        <v>451040.32985795487</v>
      </c>
      <c r="AJ239" s="1">
        <f t="shared" si="248"/>
        <v>438740.02927952225</v>
      </c>
      <c r="AK239" s="1">
        <f t="shared" si="249"/>
        <v>84098.878433871927</v>
      </c>
      <c r="AL239" s="17">
        <f t="shared" si="319"/>
        <v>62.396972263747877</v>
      </c>
      <c r="AM239" s="17">
        <f t="shared" si="319"/>
        <v>27.111844175566468</v>
      </c>
      <c r="AN239" s="17">
        <f t="shared" si="319"/>
        <v>4.2351283562106046</v>
      </c>
      <c r="AO239" s="7">
        <f t="shared" si="320"/>
        <v>2.9049226423148917E-3</v>
      </c>
      <c r="AP239" s="7">
        <f t="shared" si="320"/>
        <v>4.4733625743135705E-3</v>
      </c>
      <c r="AQ239" s="7">
        <f t="shared" si="320"/>
        <v>3.2379991583990405E-3</v>
      </c>
      <c r="AR239" s="1">
        <f t="shared" si="286"/>
        <v>231870.4019198989</v>
      </c>
      <c r="AS239" s="1">
        <f t="shared" si="287"/>
        <v>231569.17529864787</v>
      </c>
      <c r="AT239" s="1">
        <f t="shared" si="288"/>
        <v>43668.449137713666</v>
      </c>
      <c r="AU239" s="1">
        <f t="shared" si="250"/>
        <v>46374.080383979781</v>
      </c>
      <c r="AV239" s="1">
        <f t="shared" si="251"/>
        <v>46313.835059729579</v>
      </c>
      <c r="AW239" s="1">
        <f t="shared" si="252"/>
        <v>8733.6898275427338</v>
      </c>
      <c r="AX239" s="1">
        <f t="shared" si="300"/>
        <v>144185.12074395889</v>
      </c>
      <c r="AY239" s="1">
        <f t="shared" si="301"/>
        <v>51855.9510003666</v>
      </c>
      <c r="AZ239" s="1">
        <f t="shared" si="302"/>
        <v>5130.5445900765726</v>
      </c>
      <c r="BA239" s="1">
        <f t="shared" si="303"/>
        <v>11.878853313654409</v>
      </c>
      <c r="BB239" s="1">
        <f t="shared" si="304"/>
        <v>10.856224980463546</v>
      </c>
      <c r="BC239" s="1">
        <f t="shared" si="305"/>
        <v>8.5429670904401256</v>
      </c>
      <c r="BD239" s="1">
        <f t="shared" si="306"/>
        <v>674.98643433400719</v>
      </c>
      <c r="BE239">
        <f t="shared" si="292"/>
        <v>0.21822387218499145</v>
      </c>
      <c r="BF239">
        <f t="shared" si="293"/>
        <v>0.3346263841173937</v>
      </c>
      <c r="BG239">
        <f t="shared" si="294"/>
        <v>2.453676962688749E-2</v>
      </c>
      <c r="BH239">
        <f t="shared" si="307"/>
        <v>0.28805160690463699</v>
      </c>
      <c r="BI239">
        <f t="shared" si="308"/>
        <v>4.7621658391411486E-3</v>
      </c>
      <c r="BJ239">
        <f t="shared" si="308"/>
        <v>1.1197481694748152E-2</v>
      </c>
      <c r="BK239">
        <f t="shared" si="308"/>
        <v>6.0205306372294847E-5</v>
      </c>
      <c r="BL239">
        <f t="shared" si="297"/>
        <v>1104.2053071308708</v>
      </c>
      <c r="BM239">
        <f t="shared" si="298"/>
        <v>2592.9916014745354</v>
      </c>
      <c r="BN239">
        <f t="shared" si="299"/>
        <v>2.6290723591390259</v>
      </c>
      <c r="BO239">
        <f t="shared" si="270"/>
        <v>898.28412411545014</v>
      </c>
      <c r="BP239">
        <f t="shared" si="289"/>
        <v>442.45749624934035</v>
      </c>
      <c r="BQ239">
        <f t="shared" si="290"/>
        <v>41.022078702052561</v>
      </c>
      <c r="BR239" s="7">
        <f t="shared" si="315"/>
        <v>3.780480531484498E-3</v>
      </c>
      <c r="BS239" s="7">
        <f t="shared" si="295"/>
        <v>6.0139543336378632E-3</v>
      </c>
      <c r="BT239" s="7">
        <f t="shared" si="296"/>
        <v>7.4968819910472314E-4</v>
      </c>
      <c r="BU239" s="8">
        <f>MAX((BU$3*climate!$I349+BU$4*climate!$I349^2+BU$5*climate!$I349^6)*(K239/K$66)^$BW$1,-99)</f>
        <v>-10.13075547775445</v>
      </c>
      <c r="BV239" s="8">
        <f>MAX((BV$3*climate!$I349+BV$4*climate!$I349^2+BV$5*climate!$I349^6)*(L239/L$66)^$BW$1,-99)</f>
        <v>-7.5781555690067188</v>
      </c>
      <c r="BW239" s="8">
        <f>MAX((BW$3*climate!$I349+BW$4*climate!$I349^2+BW$5*climate!$I349^6)*(M239/M$66)^$BW$1,-99)</f>
        <v>-8.4462884659407411</v>
      </c>
      <c r="BX239" s="8">
        <f>MAX((BX$3*climate!$M349+BX$4*climate!$M349^2+BX$5*climate!$M349^6)*(K239/K$66)^$BW$1,-99)</f>
        <v>-10.130762003072983</v>
      </c>
      <c r="BY239" s="8">
        <f>MAX((BY$3*climate!$M349+BY$4*climate!$M349^2+BY$5*climate!$M349^6)*(L239/L$66)^$BW$1,-99)</f>
        <v>-7.5781596689945774</v>
      </c>
      <c r="BZ239" s="8">
        <f>MAX((BZ$3*climate!$M349+BZ$4*climate!$M349^2+BZ$5*climate!$M349^6)*(M239/M$66)^$BW$1,-99)</f>
        <v>-8.4462923917887789</v>
      </c>
      <c r="CA239" s="8">
        <f t="shared" si="309"/>
        <v>1.684463926174546E-2</v>
      </c>
      <c r="CB239" s="8">
        <f t="shared" si="310"/>
        <v>1.0130289128674061E-4</v>
      </c>
      <c r="CC239" s="8">
        <f t="shared" si="311"/>
        <v>1.2628227272706666E-5</v>
      </c>
      <c r="CD239" s="8">
        <f>MAX((CD$3*climate!$I349+CD$4*climate!$I349^2+CD$5*climate!$I349^6)*(K239/K$66)^$BW$1,-99)</f>
        <v>-31.4976062700832</v>
      </c>
      <c r="CE239" s="8">
        <f>MAX((CE$3*climate!$I349+CE$4*climate!$I349^2+CE$5*climate!$I349^6)*(L239/L$66)^$BW$1,-99)</f>
        <v>-25.472727622801141</v>
      </c>
      <c r="CF239" s="8">
        <f>MAX((CF$3*climate!$I349+CF$4*climate!$I349^2+CF$5*climate!$I349^6)*(M239/M$66)^$BW$1,-99)</f>
        <v>-30.78747443368518</v>
      </c>
      <c r="CG239" s="8">
        <f>MAX((CG$3*climate!$M349+CG$4*climate!$M349^2+CG$5*climate!$M349^6)*(K239/K$66)^$BW$1,-99)</f>
        <v>-31.497644552750465</v>
      </c>
      <c r="CH239" s="8">
        <f>MAX((CH$3*climate!$M349+CH$4*climate!$M349^2+CH$5*climate!$M349^6)*(L239/L$66)^$BW$1,-99)</f>
        <v>-25.472756555464127</v>
      </c>
      <c r="CI239" s="8">
        <f>MAX((CI$3*climate!$M349+CI$4*climate!$M349^2+CI$5*climate!$M349^6)*(M239/M$66)^$BW$1,-99)</f>
        <v>-30.787507909649126</v>
      </c>
      <c r="CJ239" s="8">
        <f t="shared" si="312"/>
        <v>2.1503981125299458E-3</v>
      </c>
      <c r="CK239" s="8">
        <f t="shared" si="313"/>
        <v>1.293239604789615E-5</v>
      </c>
      <c r="CL239" s="8">
        <f t="shared" si="314"/>
        <v>1.6121280883407709E-6</v>
      </c>
    </row>
    <row r="240" spans="1:90">
      <c r="A240">
        <f t="shared" si="253"/>
        <v>2194</v>
      </c>
      <c r="B240" s="4">
        <f t="shared" si="271"/>
        <v>1286.5160057775686</v>
      </c>
      <c r="C240" s="4">
        <f t="shared" si="272"/>
        <v>3572.5047014053062</v>
      </c>
      <c r="D240" s="4">
        <f t="shared" si="273"/>
        <v>6809.1951672005835</v>
      </c>
      <c r="E240" s="11">
        <f t="shared" si="254"/>
        <v>7.7681408516726706E-7</v>
      </c>
      <c r="F240" s="11">
        <f t="shared" si="255"/>
        <v>1.5573409878433014E-6</v>
      </c>
      <c r="G240" s="11">
        <f t="shared" si="256"/>
        <v>3.4383430122612236E-6</v>
      </c>
      <c r="H240" s="4">
        <f t="shared" si="274"/>
        <v>232452.28165590629</v>
      </c>
      <c r="I240" s="4">
        <f t="shared" si="275"/>
        <v>232734.23622250039</v>
      </c>
      <c r="J240" s="4">
        <f t="shared" si="276"/>
        <v>43820.00084271183</v>
      </c>
      <c r="K240" s="4">
        <f t="shared" si="244"/>
        <v>180683.55202111337</v>
      </c>
      <c r="L240" s="4">
        <f t="shared" si="245"/>
        <v>65145.956597607932</v>
      </c>
      <c r="M240" s="4">
        <f t="shared" si="246"/>
        <v>6435.4156059132674</v>
      </c>
      <c r="N240" s="11">
        <f t="shared" si="257"/>
        <v>2.5087253876503457E-3</v>
      </c>
      <c r="O240" s="11">
        <f t="shared" si="258"/>
        <v>5.0295920273046857E-3</v>
      </c>
      <c r="P240" s="11">
        <f t="shared" si="259"/>
        <v>3.4670578028785926E-3</v>
      </c>
      <c r="Q240" s="4">
        <f t="shared" si="260"/>
        <v>3178.4178579156178</v>
      </c>
      <c r="R240" s="4">
        <f t="shared" si="261"/>
        <v>11544.478627861923</v>
      </c>
      <c r="S240" s="4">
        <f t="shared" si="262"/>
        <v>2729.09720337218</v>
      </c>
      <c r="T240" s="4">
        <f t="shared" si="277"/>
        <v>13.673420778121489</v>
      </c>
      <c r="U240" s="4">
        <f t="shared" si="278"/>
        <v>49.603697398542948</v>
      </c>
      <c r="V240" s="4">
        <f t="shared" si="279"/>
        <v>62.279715903430549</v>
      </c>
      <c r="W240" s="11">
        <f t="shared" si="263"/>
        <v>-1.219247815263802E-2</v>
      </c>
      <c r="X240" s="11">
        <f t="shared" si="264"/>
        <v>-1.3228699347321071E-2</v>
      </c>
      <c r="Y240" s="11">
        <f t="shared" si="265"/>
        <v>-1.2203590333800474E-2</v>
      </c>
      <c r="Z240" s="4">
        <f t="shared" si="291"/>
        <v>3602.8240904789504</v>
      </c>
      <c r="AA240" s="4">
        <f t="shared" si="280"/>
        <v>34810.43172883871</v>
      </c>
      <c r="AB240" s="4">
        <f t="shared" si="281"/>
        <v>5182.5454792471473</v>
      </c>
      <c r="AC240" s="12">
        <f t="shared" si="282"/>
        <v>1.4358546816940589</v>
      </c>
      <c r="AD240" s="12">
        <f t="shared" si="283"/>
        <v>4.49433608085576</v>
      </c>
      <c r="AE240" s="12">
        <f t="shared" si="284"/>
        <v>1.9296798879430179</v>
      </c>
      <c r="AF240" s="11">
        <f t="shared" si="266"/>
        <v>-2.9039671966837322E-3</v>
      </c>
      <c r="AG240" s="11">
        <f t="shared" si="267"/>
        <v>2.0567434751257441E-3</v>
      </c>
      <c r="AH240" s="11">
        <f t="shared" si="268"/>
        <v>8.257041531207765E-4</v>
      </c>
      <c r="AI240" s="1">
        <f t="shared" si="247"/>
        <v>452310.37725613918</v>
      </c>
      <c r="AJ240" s="1">
        <f t="shared" si="248"/>
        <v>441179.86141129961</v>
      </c>
      <c r="AK240" s="1">
        <f t="shared" si="249"/>
        <v>84422.680418027478</v>
      </c>
      <c r="AL240" s="17">
        <f t="shared" si="319"/>
        <v>62.57641805751333</v>
      </c>
      <c r="AM240" s="17">
        <f t="shared" si="319"/>
        <v>27.231912473531512</v>
      </c>
      <c r="AN240" s="17">
        <f t="shared" si="319"/>
        <v>4.2487045648431954</v>
      </c>
      <c r="AO240" s="7">
        <f t="shared" si="320"/>
        <v>2.8758734158917426E-3</v>
      </c>
      <c r="AP240" s="7">
        <f t="shared" si="320"/>
        <v>4.4286289485704344E-3</v>
      </c>
      <c r="AQ240" s="7">
        <f t="shared" si="320"/>
        <v>3.2056191668150499E-3</v>
      </c>
      <c r="AR240" s="1">
        <f t="shared" si="286"/>
        <v>232452.28165590629</v>
      </c>
      <c r="AS240" s="1">
        <f t="shared" si="287"/>
        <v>232734.23622250039</v>
      </c>
      <c r="AT240" s="1">
        <f t="shared" si="288"/>
        <v>43820.00084271183</v>
      </c>
      <c r="AU240" s="1">
        <f t="shared" si="250"/>
        <v>46490.45633118126</v>
      </c>
      <c r="AV240" s="1">
        <f t="shared" si="251"/>
        <v>46546.847244500081</v>
      </c>
      <c r="AW240" s="1">
        <f t="shared" si="252"/>
        <v>8764.0001685423667</v>
      </c>
      <c r="AX240" s="1">
        <f t="shared" si="300"/>
        <v>144546.84161689071</v>
      </c>
      <c r="AY240" s="1">
        <f t="shared" si="301"/>
        <v>52116.765278086357</v>
      </c>
      <c r="AZ240" s="1">
        <f t="shared" si="302"/>
        <v>5148.3324847306139</v>
      </c>
      <c r="BA240" s="1">
        <f t="shared" si="303"/>
        <v>11.881358897443699</v>
      </c>
      <c r="BB240" s="1">
        <f t="shared" si="304"/>
        <v>10.861241966344384</v>
      </c>
      <c r="BC240" s="1">
        <f t="shared" si="305"/>
        <v>8.5464281518539877</v>
      </c>
      <c r="BD240" s="1">
        <f t="shared" si="306"/>
        <v>655.58929913016402</v>
      </c>
      <c r="BE240">
        <f t="shared" si="292"/>
        <v>0.21822387218499145</v>
      </c>
      <c r="BF240">
        <f t="shared" si="293"/>
        <v>0.3346263841173937</v>
      </c>
      <c r="BG240">
        <f t="shared" si="294"/>
        <v>2.453676962688749E-2</v>
      </c>
      <c r="BH240">
        <f t="shared" si="307"/>
        <v>0.28814412565301506</v>
      </c>
      <c r="BI240">
        <f t="shared" si="308"/>
        <v>4.7621658391411486E-3</v>
      </c>
      <c r="BJ240">
        <f t="shared" si="308"/>
        <v>1.1197481694748152E-2</v>
      </c>
      <c r="BK240">
        <f t="shared" si="308"/>
        <v>6.0205306372294847E-5</v>
      </c>
      <c r="BL240">
        <f t="shared" si="297"/>
        <v>1106.9763149321736</v>
      </c>
      <c r="BM240">
        <f t="shared" si="298"/>
        <v>2606.0373498426402</v>
      </c>
      <c r="BN240">
        <f t="shared" si="299"/>
        <v>2.6381965759696842</v>
      </c>
      <c r="BO240">
        <f t="shared" si="270"/>
        <v>901.68006975841024</v>
      </c>
      <c r="BP240">
        <f t="shared" si="289"/>
        <v>447.44642372786075</v>
      </c>
      <c r="BQ240">
        <f t="shared" si="290"/>
        <v>41.493172420122285</v>
      </c>
      <c r="BR240" s="7">
        <f t="shared" si="315"/>
        <v>3.7437631947958572E-3</v>
      </c>
      <c r="BS240" s="7">
        <f t="shared" si="295"/>
        <v>5.8387906151823911E-3</v>
      </c>
      <c r="BT240" s="7">
        <f t="shared" si="296"/>
        <v>7.2519090195947153E-4</v>
      </c>
      <c r="BU240" s="8">
        <f>MAX((BU$3*climate!$I350+BU$4*climate!$I350^2+BU$5*climate!$I350^6)*(K240/K$66)^$BW$1,-99)</f>
        <v>-10.212933434880032</v>
      </c>
      <c r="BV240" s="8">
        <f>MAX((BV$3*climate!$I350+BV$4*climate!$I350^2+BV$5*climate!$I350^6)*(L240/L$66)^$BW$1,-99)</f>
        <v>-7.6242346911431742</v>
      </c>
      <c r="BW240" s="8">
        <f>MAX((BW$3*climate!$I350+BW$4*climate!$I350^2+BW$5*climate!$I350^6)*(M240/M$66)^$BW$1,-99)</f>
        <v>-8.4922145537096156</v>
      </c>
      <c r="BX240" s="8">
        <f>MAX((BX$3*climate!$M350+BX$4*climate!$M350^2+BX$5*climate!$M350^6)*(K240/K$66)^$BW$1,-99)</f>
        <v>-10.212939952031904</v>
      </c>
      <c r="BY240" s="8">
        <f>MAX((BY$3*climate!$M350+BY$4*climate!$M350^2+BY$5*climate!$M350^6)*(L240/L$66)^$BW$1,-99)</f>
        <v>-7.6242387823879545</v>
      </c>
      <c r="BZ240" s="8">
        <f>MAX((BZ$3*climate!$M350+BZ$4*climate!$M350^2+BZ$5*climate!$M350^6)*(M240/M$66)^$BW$1,-99)</f>
        <v>-8.4922184716875755</v>
      </c>
      <c r="CA240" s="8">
        <f t="shared" si="309"/>
        <v>1.686612620136568E-2</v>
      </c>
      <c r="CB240" s="8">
        <f t="shared" si="310"/>
        <v>9.8477779379015765E-5</v>
      </c>
      <c r="CC240" s="8">
        <f t="shared" si="311"/>
        <v>1.2231161272530653E-5</v>
      </c>
      <c r="CD240" s="8">
        <f>MAX((CD$3*climate!$I350+CD$4*climate!$I350^2+CD$5*climate!$I350^6)*(K240/K$66)^$BW$1,-99)</f>
        <v>-31.999609439046374</v>
      </c>
      <c r="CE240" s="8">
        <f>MAX((CE$3*climate!$I350+CE$4*climate!$I350^2+CE$5*climate!$I350^6)*(L240/L$66)^$BW$1,-99)</f>
        <v>-25.834794850675763</v>
      </c>
      <c r="CF240" s="8">
        <f>MAX((CF$3*climate!$I350+CF$4*climate!$I350^2+CF$5*climate!$I350^6)*(M240/M$66)^$BW$1,-99)</f>
        <v>-31.216843263869229</v>
      </c>
      <c r="CG240" s="8">
        <f>MAX((CG$3*climate!$M350+CG$4*climate!$M350^2+CG$5*climate!$M350^6)*(K240/K$66)^$BW$1,-99)</f>
        <v>-31.999648025628776</v>
      </c>
      <c r="CH240" s="8">
        <f>MAX((CH$3*climate!$M350+CH$4*climate!$M350^2+CH$5*climate!$M350^6)*(L240/L$66)^$BW$1,-99)</f>
        <v>-25.834823986075413</v>
      </c>
      <c r="CI240" s="8">
        <f>MAX((CI$3*climate!$M350+CI$4*climate!$M350^2+CI$5*climate!$M350^6)*(M240/M$66)^$BW$1,-99)</f>
        <v>-31.216876980701862</v>
      </c>
      <c r="CJ240" s="8">
        <f t="shared" si="312"/>
        <v>2.1466079622707085E-3</v>
      </c>
      <c r="CK240" s="8">
        <f t="shared" si="313"/>
        <v>1.2533594424582009E-5</v>
      </c>
      <c r="CL240" s="8">
        <f t="shared" si="314"/>
        <v>1.5567005643124783E-6</v>
      </c>
    </row>
    <row r="241" spans="1:90">
      <c r="A241">
        <f t="shared" si="253"/>
        <v>2195</v>
      </c>
      <c r="B241" s="4">
        <f t="shared" si="271"/>
        <v>1286.5169551921349</v>
      </c>
      <c r="C241" s="4">
        <f t="shared" si="272"/>
        <v>3572.5099868329071</v>
      </c>
      <c r="D241" s="4">
        <f t="shared" si="273"/>
        <v>6809.2174089317741</v>
      </c>
      <c r="E241" s="11">
        <f t="shared" si="254"/>
        <v>7.3797338090890369E-7</v>
      </c>
      <c r="F241" s="11">
        <f t="shared" si="255"/>
        <v>1.4794739384511362E-6</v>
      </c>
      <c r="G241" s="11">
        <f t="shared" si="256"/>
        <v>3.2664258616481622E-6</v>
      </c>
      <c r="H241" s="4">
        <f t="shared" si="274"/>
        <v>233029.49209532529</v>
      </c>
      <c r="I241" s="4">
        <f t="shared" si="275"/>
        <v>233893.61330025006</v>
      </c>
      <c r="J241" s="4">
        <f t="shared" si="276"/>
        <v>43970.566216450585</v>
      </c>
      <c r="K241" s="4">
        <f t="shared" si="244"/>
        <v>181132.08003583871</v>
      </c>
      <c r="L241" s="4">
        <f t="shared" si="245"/>
        <v>65470.387532100605</v>
      </c>
      <c r="M241" s="4">
        <f t="shared" si="246"/>
        <v>6457.5065790634899</v>
      </c>
      <c r="N241" s="11">
        <f t="shared" si="257"/>
        <v>2.4823953797019627E-3</v>
      </c>
      <c r="O241" s="11">
        <f t="shared" si="258"/>
        <v>4.9800624848692632E-3</v>
      </c>
      <c r="P241" s="11">
        <f t="shared" si="259"/>
        <v>3.4327189575640293E-3</v>
      </c>
      <c r="Q241" s="4">
        <f t="shared" si="260"/>
        <v>3147.461280421634</v>
      </c>
      <c r="R241" s="4">
        <f t="shared" si="261"/>
        <v>11448.508806281407</v>
      </c>
      <c r="S241" s="4">
        <f t="shared" si="262"/>
        <v>2705.0551526971262</v>
      </c>
      <c r="T241" s="4">
        <f t="shared" si="277"/>
        <v>13.506707894012417</v>
      </c>
      <c r="U241" s="4">
        <f t="shared" si="278"/>
        <v>48.947504999142133</v>
      </c>
      <c r="V241" s="4">
        <f t="shared" si="279"/>
        <v>61.519679764439601</v>
      </c>
      <c r="W241" s="11">
        <f t="shared" si="263"/>
        <v>-1.219247815263802E-2</v>
      </c>
      <c r="X241" s="11">
        <f t="shared" si="264"/>
        <v>-1.3228699347321071E-2</v>
      </c>
      <c r="Y241" s="11">
        <f t="shared" si="265"/>
        <v>-1.2203590333800474E-2</v>
      </c>
      <c r="Z241" s="4">
        <f t="shared" si="291"/>
        <v>3557.4669476973631</v>
      </c>
      <c r="AA241" s="4">
        <f t="shared" si="280"/>
        <v>34593.759367063096</v>
      </c>
      <c r="AB241" s="4">
        <f t="shared" si="281"/>
        <v>5141.3080856966326</v>
      </c>
      <c r="AC241" s="12">
        <f t="shared" si="282"/>
        <v>1.4316850067992146</v>
      </c>
      <c r="AD241" s="12">
        <f t="shared" si="283"/>
        <v>4.5035797772650819</v>
      </c>
      <c r="AE241" s="12">
        <f t="shared" si="284"/>
        <v>1.9312732326406861</v>
      </c>
      <c r="AF241" s="11">
        <f t="shared" si="266"/>
        <v>-2.9039671966837322E-3</v>
      </c>
      <c r="AG241" s="11">
        <f t="shared" si="267"/>
        <v>2.0567434751257441E-3</v>
      </c>
      <c r="AH241" s="11">
        <f t="shared" si="268"/>
        <v>8.257041531207765E-4</v>
      </c>
      <c r="AI241" s="1">
        <f t="shared" si="247"/>
        <v>453569.79586170655</v>
      </c>
      <c r="AJ241" s="1">
        <f t="shared" si="248"/>
        <v>443608.7225146697</v>
      </c>
      <c r="AK241" s="1">
        <f t="shared" si="249"/>
        <v>84744.412544767096</v>
      </c>
      <c r="AL241" s="17">
        <f t="shared" si="319"/>
        <v>62.754580296095128</v>
      </c>
      <c r="AM241" s="17">
        <f t="shared" si="319"/>
        <v>27.351306509077681</v>
      </c>
      <c r="AN241" s="17">
        <f t="shared" si="319"/>
        <v>4.2621880963425189</v>
      </c>
      <c r="AO241" s="7">
        <f t="shared" si="320"/>
        <v>2.8471146817328251E-3</v>
      </c>
      <c r="AP241" s="7">
        <f t="shared" si="320"/>
        <v>4.3843426590847298E-3</v>
      </c>
      <c r="AQ241" s="7">
        <f t="shared" si="320"/>
        <v>3.1735629751468994E-3</v>
      </c>
      <c r="AR241" s="1">
        <f t="shared" si="286"/>
        <v>233029.49209532529</v>
      </c>
      <c r="AS241" s="1">
        <f t="shared" si="287"/>
        <v>233893.61330025006</v>
      </c>
      <c r="AT241" s="1">
        <f t="shared" si="288"/>
        <v>43970.566216450585</v>
      </c>
      <c r="AU241" s="1">
        <f t="shared" si="250"/>
        <v>46605.898419065059</v>
      </c>
      <c r="AV241" s="1">
        <f t="shared" si="251"/>
        <v>46778.722660050014</v>
      </c>
      <c r="AW241" s="1">
        <f t="shared" si="252"/>
        <v>8794.1132432901177</v>
      </c>
      <c r="AX241" s="1">
        <f t="shared" si="300"/>
        <v>144905.66402867096</v>
      </c>
      <c r="AY241" s="1">
        <f t="shared" si="301"/>
        <v>52376.31002568049</v>
      </c>
      <c r="AZ241" s="1">
        <f t="shared" si="302"/>
        <v>5166.0052632507932</v>
      </c>
      <c r="BA241" s="1">
        <f t="shared" si="303"/>
        <v>11.883838216769592</v>
      </c>
      <c r="BB241" s="1">
        <f t="shared" si="304"/>
        <v>10.866209669335127</v>
      </c>
      <c r="BC241" s="1">
        <f t="shared" si="305"/>
        <v>8.5498549924804301</v>
      </c>
      <c r="BD241" s="1">
        <f t="shared" si="306"/>
        <v>636.74689214562329</v>
      </c>
      <c r="BE241">
        <f t="shared" si="292"/>
        <v>0.21822387218499145</v>
      </c>
      <c r="BF241">
        <f t="shared" si="293"/>
        <v>0.3346263841173937</v>
      </c>
      <c r="BG241">
        <f t="shared" si="294"/>
        <v>2.453676962688749E-2</v>
      </c>
      <c r="BH241">
        <f t="shared" si="307"/>
        <v>0.28823583759679416</v>
      </c>
      <c r="BI241">
        <f t="shared" si="308"/>
        <v>4.7621658391411486E-3</v>
      </c>
      <c r="BJ241">
        <f t="shared" si="308"/>
        <v>1.1197481694748152E-2</v>
      </c>
      <c r="BK241">
        <f t="shared" si="308"/>
        <v>6.0205306372294847E-5</v>
      </c>
      <c r="BL241">
        <f t="shared" si="297"/>
        <v>1109.7250867687703</v>
      </c>
      <c r="BM241">
        <f t="shared" si="298"/>
        <v>2619.0194534480529</v>
      </c>
      <c r="BN241">
        <f t="shared" si="299"/>
        <v>2.6472614104246848</v>
      </c>
      <c r="BO241">
        <f t="shared" si="270"/>
        <v>905.05574641705277</v>
      </c>
      <c r="BP241">
        <f t="shared" si="289"/>
        <v>452.49186858444205</v>
      </c>
      <c r="BQ241">
        <f t="shared" si="290"/>
        <v>41.969694701563974</v>
      </c>
      <c r="BR241" s="7">
        <f t="shared" si="315"/>
        <v>3.7075220483402394E-3</v>
      </c>
      <c r="BS241" s="7">
        <f t="shared" si="295"/>
        <v>5.6687287526042632E-3</v>
      </c>
      <c r="BT241" s="7">
        <f t="shared" si="296"/>
        <v>7.0151901058949223E-4</v>
      </c>
      <c r="BU241" s="8">
        <f>MAX((BU$3*climate!$I351+BU$4*climate!$I351^2+BU$5*climate!$I351^6)*(K241/K$66)^$BW$1,-99)</f>
        <v>-10.294257527089561</v>
      </c>
      <c r="BV241" s="8">
        <f>MAX((BV$3*climate!$I351+BV$4*climate!$I351^2+BV$5*climate!$I351^6)*(L241/L$66)^$BW$1,-99)</f>
        <v>-7.6697559216868019</v>
      </c>
      <c r="BW241" s="8">
        <f>MAX((BW$3*climate!$I351+BW$4*climate!$I351^2+BW$5*climate!$I351^6)*(M241/M$66)^$BW$1,-99)</f>
        <v>-8.5376113126563808</v>
      </c>
      <c r="BX241" s="8">
        <f>MAX((BX$3*climate!$M351+BX$4*climate!$M351^2+BX$5*climate!$M351^6)*(K241/K$66)^$BW$1,-99)</f>
        <v>-10.294264036037706</v>
      </c>
      <c r="BY241" s="8">
        <f>MAX((BY$3*climate!$M351+BY$4*climate!$M351^2+BY$5*climate!$M351^6)*(L241/L$66)^$BW$1,-99)</f>
        <v>-7.6697600042209366</v>
      </c>
      <c r="BZ241" s="8">
        <f>MAX((BZ$3*climate!$M351+BZ$4*climate!$M351^2+BZ$5*climate!$M351^6)*(M241/M$66)^$BW$1,-99)</f>
        <v>-8.5376152227976032</v>
      </c>
      <c r="CA241" s="8">
        <f t="shared" si="309"/>
        <v>1.688708003817261E-2</v>
      </c>
      <c r="CB241" s="8">
        <f t="shared" si="310"/>
        <v>9.5728276159918571E-5</v>
      </c>
      <c r="CC241" s="8">
        <f t="shared" si="311"/>
        <v>1.1846607680124414E-5</v>
      </c>
      <c r="CD241" s="8">
        <f>MAX((CD$3*climate!$I351+CD$4*climate!$I351^2+CD$5*climate!$I351^6)*(K241/K$66)^$BW$1,-99)</f>
        <v>-32.501101253960897</v>
      </c>
      <c r="CE241" s="8">
        <f>MAX((CE$3*climate!$I351+CE$4*climate!$I351^2+CE$5*climate!$I351^6)*(L241/L$66)^$BW$1,-99)</f>
        <v>-26.196058707031916</v>
      </c>
      <c r="CF241" s="8">
        <f>MAX((CF$3*climate!$I351+CF$4*climate!$I351^2+CF$5*climate!$I351^6)*(M241/M$66)^$BW$1,-99)</f>
        <v>-31.645419557558213</v>
      </c>
      <c r="CG241" s="8">
        <f>MAX((CG$3*climate!$M351+CG$4*climate!$M351^2+CG$5*climate!$M351^6)*(K241/K$66)^$BW$1,-99)</f>
        <v>-32.501140141167568</v>
      </c>
      <c r="CH241" s="8">
        <f>MAX((CH$3*climate!$M351+CH$4*climate!$M351^2+CH$5*climate!$M351^6)*(L241/L$66)^$BW$1,-99)</f>
        <v>-26.196088042674571</v>
      </c>
      <c r="CI241" s="8">
        <f>MAX((CI$3*climate!$M351+CI$4*climate!$M351^2+CI$5*climate!$M351^6)*(M241/M$66)^$BW$1,-99)</f>
        <v>-31.645453512504012</v>
      </c>
      <c r="CJ241" s="8">
        <f t="shared" si="312"/>
        <v>2.1424597839331061E-3</v>
      </c>
      <c r="CK241" s="8">
        <f t="shared" si="313"/>
        <v>1.2145023378479916E-5</v>
      </c>
      <c r="CL241" s="8">
        <f t="shared" si="314"/>
        <v>1.50297626785253E-6</v>
      </c>
    </row>
    <row r="242" spans="1:90">
      <c r="A242">
        <f t="shared" si="253"/>
        <v>2196</v>
      </c>
      <c r="B242" s="4">
        <f t="shared" si="271"/>
        <v>1286.5178571366384</v>
      </c>
      <c r="C242" s="4">
        <f t="shared" si="272"/>
        <v>3572.5150079965565</v>
      </c>
      <c r="D242" s="4">
        <f t="shared" si="273"/>
        <v>6809.2385386454243</v>
      </c>
      <c r="E242" s="11">
        <f t="shared" si="254"/>
        <v>7.0107471186345851E-7</v>
      </c>
      <c r="F242" s="11">
        <f t="shared" si="255"/>
        <v>1.4055002415285793E-6</v>
      </c>
      <c r="G242" s="11">
        <f t="shared" si="256"/>
        <v>3.1031045685657541E-6</v>
      </c>
      <c r="H242" s="4">
        <f t="shared" si="274"/>
        <v>233602.09559254508</v>
      </c>
      <c r="I242" s="4">
        <f t="shared" si="275"/>
        <v>235047.29916373375</v>
      </c>
      <c r="J242" s="4">
        <f t="shared" si="276"/>
        <v>44120.150723619139</v>
      </c>
      <c r="K242" s="4">
        <f t="shared" si="244"/>
        <v>181577.03314936164</v>
      </c>
      <c r="L242" s="4">
        <f t="shared" si="245"/>
        <v>65793.229318173457</v>
      </c>
      <c r="M242" s="4">
        <f t="shared" si="246"/>
        <v>6479.4544167042868</v>
      </c>
      <c r="N242" s="11">
        <f t="shared" si="257"/>
        <v>2.4565119190089746E-3</v>
      </c>
      <c r="O242" s="11">
        <f t="shared" si="258"/>
        <v>4.9311115794841154E-3</v>
      </c>
      <c r="P242" s="11">
        <f t="shared" si="259"/>
        <v>3.3988099542874295E-3</v>
      </c>
      <c r="Q242" s="4">
        <f t="shared" si="260"/>
        <v>3116.7256192179875</v>
      </c>
      <c r="R242" s="4">
        <f t="shared" si="261"/>
        <v>11352.782944636509</v>
      </c>
      <c r="S242" s="4">
        <f t="shared" si="262"/>
        <v>2681.1338565524097</v>
      </c>
      <c r="T242" s="4">
        <f t="shared" si="277"/>
        <v>13.342027653100606</v>
      </c>
      <c r="U242" s="4">
        <f t="shared" si="278"/>
        <v>48.299993171706987</v>
      </c>
      <c r="V242" s="4">
        <f t="shared" si="279"/>
        <v>60.768918795127789</v>
      </c>
      <c r="W242" s="11">
        <f t="shared" si="263"/>
        <v>-1.219247815263802E-2</v>
      </c>
      <c r="X242" s="11">
        <f t="shared" si="264"/>
        <v>-1.3228699347321071E-2</v>
      </c>
      <c r="Y242" s="11">
        <f t="shared" si="265"/>
        <v>-1.2203590333800474E-2</v>
      </c>
      <c r="Z242" s="4">
        <f t="shared" si="291"/>
        <v>3512.5884270748165</v>
      </c>
      <c r="AA242" s="4">
        <f t="shared" si="280"/>
        <v>34376.738746491756</v>
      </c>
      <c r="AB242" s="4">
        <f t="shared" si="281"/>
        <v>5100.2234036348891</v>
      </c>
      <c r="AC242" s="12">
        <f t="shared" si="282"/>
        <v>1.4275274405034857</v>
      </c>
      <c r="AD242" s="12">
        <f t="shared" si="283"/>
        <v>4.5128424855866802</v>
      </c>
      <c r="AE242" s="12">
        <f t="shared" si="284"/>
        <v>1.9328678929696885</v>
      </c>
      <c r="AF242" s="11">
        <f t="shared" si="266"/>
        <v>-2.9039671966837322E-3</v>
      </c>
      <c r="AG242" s="11">
        <f t="shared" si="267"/>
        <v>2.0567434751257441E-3</v>
      </c>
      <c r="AH242" s="11">
        <f t="shared" si="268"/>
        <v>8.257041531207765E-4</v>
      </c>
      <c r="AI242" s="1">
        <f t="shared" si="247"/>
        <v>454818.71469460096</v>
      </c>
      <c r="AJ242" s="1">
        <f t="shared" si="248"/>
        <v>446026.57292325277</v>
      </c>
      <c r="AK242" s="1">
        <f t="shared" si="249"/>
        <v>85064.084533580506</v>
      </c>
      <c r="AL242" s="17">
        <f t="shared" si="319"/>
        <v>62.931463088133057</v>
      </c>
      <c r="AM242" s="17">
        <f t="shared" si="319"/>
        <v>27.470024833988035</v>
      </c>
      <c r="AN242" s="17">
        <f t="shared" si="319"/>
        <v>4.2755791554548264</v>
      </c>
      <c r="AO242" s="7">
        <f t="shared" si="320"/>
        <v>2.8186435349154969E-3</v>
      </c>
      <c r="AP242" s="7">
        <f t="shared" si="320"/>
        <v>4.3404992324938821E-3</v>
      </c>
      <c r="AQ242" s="7">
        <f t="shared" si="320"/>
        <v>3.1418273453954304E-3</v>
      </c>
      <c r="AR242" s="1">
        <f t="shared" si="286"/>
        <v>233602.09559254508</v>
      </c>
      <c r="AS242" s="1">
        <f t="shared" si="287"/>
        <v>235047.29916373375</v>
      </c>
      <c r="AT242" s="1">
        <f t="shared" si="288"/>
        <v>44120.150723619139</v>
      </c>
      <c r="AU242" s="1">
        <f t="shared" si="250"/>
        <v>46720.419118509017</v>
      </c>
      <c r="AV242" s="1">
        <f t="shared" si="251"/>
        <v>47009.459832746754</v>
      </c>
      <c r="AW242" s="1">
        <f t="shared" si="252"/>
        <v>8824.0301447238289</v>
      </c>
      <c r="AX242" s="1">
        <f t="shared" si="300"/>
        <v>145261.62651948931</v>
      </c>
      <c r="AY242" s="1">
        <f t="shared" si="301"/>
        <v>52634.583454538777</v>
      </c>
      <c r="AZ242" s="1">
        <f t="shared" si="302"/>
        <v>5183.5635333634291</v>
      </c>
      <c r="BA242" s="1">
        <f t="shared" si="303"/>
        <v>11.886291716395345</v>
      </c>
      <c r="BB242" s="1">
        <f t="shared" si="304"/>
        <v>10.871128662804747</v>
      </c>
      <c r="BC242" s="1">
        <f t="shared" si="305"/>
        <v>8.5532480395344752</v>
      </c>
      <c r="BD242" s="1">
        <f t="shared" si="306"/>
        <v>618.44346381840455</v>
      </c>
      <c r="BE242">
        <f t="shared" si="292"/>
        <v>0.21822387218499145</v>
      </c>
      <c r="BF242">
        <f t="shared" si="293"/>
        <v>0.3346263841173937</v>
      </c>
      <c r="BG242">
        <f t="shared" si="294"/>
        <v>2.453676962688749E-2</v>
      </c>
      <c r="BH242">
        <f t="shared" si="307"/>
        <v>0.28832675086650883</v>
      </c>
      <c r="BI242">
        <f t="shared" si="308"/>
        <v>4.7621658391411486E-3</v>
      </c>
      <c r="BJ242">
        <f t="shared" si="308"/>
        <v>1.1197481694748152E-2</v>
      </c>
      <c r="BK242">
        <f t="shared" si="308"/>
        <v>6.0205306372294847E-5</v>
      </c>
      <c r="BL242">
        <f t="shared" si="297"/>
        <v>1112.4519195826033</v>
      </c>
      <c r="BM242">
        <f t="shared" si="298"/>
        <v>2631.9378297859012</v>
      </c>
      <c r="BN242">
        <f t="shared" si="299"/>
        <v>2.6562671915073164</v>
      </c>
      <c r="BO242">
        <f t="shared" si="270"/>
        <v>908.41126055187101</v>
      </c>
      <c r="BP242">
        <f t="shared" si="289"/>
        <v>457.59447046876312</v>
      </c>
      <c r="BQ242">
        <f t="shared" si="290"/>
        <v>42.451708034493542</v>
      </c>
      <c r="BR242" s="7">
        <f t="shared" si="315"/>
        <v>3.6717500570189188E-3</v>
      </c>
      <c r="BS242" s="7">
        <f t="shared" si="295"/>
        <v>5.5036201481594785E-3</v>
      </c>
      <c r="BT242" s="7">
        <f t="shared" si="296"/>
        <v>6.7864361594215659E-4</v>
      </c>
      <c r="BU242" s="8">
        <f>MAX((BU$3*climate!$I352+BU$4*climate!$I352^2+BU$5*climate!$I352^6)*(K242/K$66)^$BW$1,-99)</f>
        <v>-10.374725336730599</v>
      </c>
      <c r="BV242" s="8">
        <f>MAX((BV$3*climate!$I352+BV$4*climate!$I352^2+BV$5*climate!$I352^6)*(L242/L$66)^$BW$1,-99)</f>
        <v>-7.7147197506793415</v>
      </c>
      <c r="BW242" s="8">
        <f>MAX((BW$3*climate!$I352+BW$4*climate!$I352^2+BW$5*climate!$I352^6)*(M242/M$66)^$BW$1,-99)</f>
        <v>-8.5824787574158705</v>
      </c>
      <c r="BX242" s="8">
        <f>MAX((BX$3*climate!$M352+BX$4*climate!$M352^2+BX$5*climate!$M352^6)*(K242/K$66)^$BW$1,-99)</f>
        <v>-10.374731837440939</v>
      </c>
      <c r="BY242" s="8">
        <f>MAX((BY$3*climate!$M352+BY$4*climate!$M352^2+BY$5*climate!$M352^6)*(L242/L$66)^$BW$1,-99)</f>
        <v>-7.7147238245363674</v>
      </c>
      <c r="BZ242" s="8">
        <f>MAX((BZ$3*climate!$M352+BZ$4*climate!$M352^2+BZ$5*climate!$M352^6)*(M242/M$66)^$BW$1,-99)</f>
        <v>-8.5824826597545041</v>
      </c>
      <c r="CA242" s="8">
        <f t="shared" si="309"/>
        <v>1.690751326906648E-2</v>
      </c>
      <c r="CB242" s="8">
        <f t="shared" si="310"/>
        <v>9.3052530682908007E-5</v>
      </c>
      <c r="CC242" s="8">
        <f t="shared" si="311"/>
        <v>1.1474175941509268E-5</v>
      </c>
      <c r="CD242" s="8">
        <f>MAX((CD$3*climate!$I352+CD$4*climate!$I352^2+CD$5*climate!$I352^6)*(K242/K$66)^$BW$1,-99)</f>
        <v>-33.001944680691707</v>
      </c>
      <c r="CE242" s="8">
        <f>MAX((CE$3*climate!$I352+CE$4*climate!$I352^2+CE$5*climate!$I352^6)*(L242/L$66)^$BW$1,-99)</f>
        <v>-26.556425597478142</v>
      </c>
      <c r="CF242" s="8">
        <f>MAX((CF$3*climate!$I352+CF$4*climate!$I352^2+CF$5*climate!$I352^6)*(M242/M$66)^$BW$1,-99)</f>
        <v>-32.07309274167438</v>
      </c>
      <c r="CG242" s="8">
        <f>MAX((CG$3*climate!$M352+CG$4*climate!$M352^2+CG$5*climate!$M352^6)*(K242/K$66)^$BW$1,-99)</f>
        <v>-33.001983865204409</v>
      </c>
      <c r="CH242" s="8">
        <f>MAX((CH$3*climate!$M352+CH$4*climate!$M352^2+CH$5*climate!$M352^6)*(L242/L$66)^$BW$1,-99)</f>
        <v>-26.556455130857291</v>
      </c>
      <c r="CI242" s="8">
        <f>MAX((CI$3*climate!$M352+CI$4*climate!$M352^2+CI$5*climate!$M352^6)*(M242/M$66)^$BW$1,-99)</f>
        <v>-32.073126931958534</v>
      </c>
      <c r="CJ242" s="8">
        <f t="shared" si="312"/>
        <v>2.1379610302317571E-3</v>
      </c>
      <c r="CK242" s="8">
        <f t="shared" si="313"/>
        <v>1.1766525401963293E-5</v>
      </c>
      <c r="CL242" s="8">
        <f t="shared" si="314"/>
        <v>1.4509136042998979E-6</v>
      </c>
    </row>
    <row r="243" spans="1:90">
      <c r="A243">
        <f t="shared" si="253"/>
        <v>2197</v>
      </c>
      <c r="B243" s="4">
        <f t="shared" si="271"/>
        <v>1286.5187139845177</v>
      </c>
      <c r="C243" s="4">
        <f t="shared" si="272"/>
        <v>3572.5197781087281</v>
      </c>
      <c r="D243" s="4">
        <f t="shared" si="273"/>
        <v>6809.258611935682</v>
      </c>
      <c r="E243" s="11">
        <f t="shared" si="254"/>
        <v>6.6602097627028559E-7</v>
      </c>
      <c r="F243" s="11">
        <f t="shared" si="255"/>
        <v>1.3352252294521503E-6</v>
      </c>
      <c r="G243" s="11">
        <f t="shared" si="256"/>
        <v>2.9479493401374663E-6</v>
      </c>
      <c r="H243" s="4">
        <f t="shared" si="274"/>
        <v>234170.1540245091</v>
      </c>
      <c r="I243" s="4">
        <f t="shared" si="275"/>
        <v>236195.28742727175</v>
      </c>
      <c r="J243" s="4">
        <f t="shared" si="276"/>
        <v>44268.75985741218</v>
      </c>
      <c r="K243" s="4">
        <f t="shared" si="244"/>
        <v>182018.45917907666</v>
      </c>
      <c r="L243" s="4">
        <f t="shared" si="245"/>
        <v>66114.480002210708</v>
      </c>
      <c r="M243" s="4">
        <f t="shared" si="246"/>
        <v>6501.2598845658777</v>
      </c>
      <c r="N243" s="11">
        <f t="shared" si="257"/>
        <v>2.4310675312770869E-3</v>
      </c>
      <c r="O243" s="11">
        <f t="shared" si="258"/>
        <v>4.8827316635227103E-3</v>
      </c>
      <c r="P243" s="11">
        <f t="shared" si="259"/>
        <v>3.3653246800187109E-3</v>
      </c>
      <c r="Q243" s="4">
        <f t="shared" si="260"/>
        <v>3086.211654088258</v>
      </c>
      <c r="R243" s="4">
        <f t="shared" si="261"/>
        <v>11257.314714986378</v>
      </c>
      <c r="S243" s="4">
        <f t="shared" si="262"/>
        <v>2657.3350053371191</v>
      </c>
      <c r="T243" s="4">
        <f t="shared" si="277"/>
        <v>13.179355272428285</v>
      </c>
      <c r="U243" s="4">
        <f t="shared" si="278"/>
        <v>47.661047083560817</v>
      </c>
      <c r="V243" s="4">
        <f t="shared" si="279"/>
        <v>60.027319805124058</v>
      </c>
      <c r="W243" s="11">
        <f t="shared" si="263"/>
        <v>-1.219247815263802E-2</v>
      </c>
      <c r="X243" s="11">
        <f t="shared" si="264"/>
        <v>-1.3228699347321071E-2</v>
      </c>
      <c r="Y243" s="11">
        <f t="shared" si="265"/>
        <v>-1.2203590333800474E-2</v>
      </c>
      <c r="Z243" s="4">
        <f t="shared" si="291"/>
        <v>3468.1863858890983</v>
      </c>
      <c r="AA243" s="4">
        <f t="shared" si="280"/>
        <v>34159.413127703367</v>
      </c>
      <c r="AB243" s="4">
        <f t="shared" si="281"/>
        <v>5059.2952323117261</v>
      </c>
      <c r="AC243" s="12">
        <f t="shared" si="282"/>
        <v>1.4233819476438976</v>
      </c>
      <c r="AD243" s="12">
        <f t="shared" si="283"/>
        <v>4.5221242449231811</v>
      </c>
      <c r="AE243" s="12">
        <f t="shared" si="284"/>
        <v>1.9344638700163475</v>
      </c>
      <c r="AF243" s="11">
        <f t="shared" si="266"/>
        <v>-2.9039671966837322E-3</v>
      </c>
      <c r="AG243" s="11">
        <f t="shared" si="267"/>
        <v>2.0567434751257441E-3</v>
      </c>
      <c r="AH243" s="11">
        <f t="shared" si="268"/>
        <v>8.257041531207765E-4</v>
      </c>
      <c r="AI243" s="1">
        <f t="shared" si="247"/>
        <v>456057.26234364987</v>
      </c>
      <c r="AJ243" s="1">
        <f t="shared" si="248"/>
        <v>448433.37546367425</v>
      </c>
      <c r="AK243" s="1">
        <f t="shared" si="249"/>
        <v>85381.706224946291</v>
      </c>
      <c r="AL243" s="17">
        <f t="shared" ref="AL243:AN258" si="321">AL242*(1+AO243)</f>
        <v>63.107070636093432</v>
      </c>
      <c r="AM243" s="17">
        <f t="shared" si="321"/>
        <v>27.588066119479464</v>
      </c>
      <c r="AN243" s="17">
        <f t="shared" si="321"/>
        <v>4.2888779556477568</v>
      </c>
      <c r="AO243" s="7">
        <f t="shared" si="320"/>
        <v>2.7904570995663418E-3</v>
      </c>
      <c r="AP243" s="7">
        <f t="shared" si="320"/>
        <v>4.2970942401689433E-3</v>
      </c>
      <c r="AQ243" s="7">
        <f t="shared" si="320"/>
        <v>3.110409071941476E-3</v>
      </c>
      <c r="AR243" s="1">
        <f t="shared" si="286"/>
        <v>234170.1540245091</v>
      </c>
      <c r="AS243" s="1">
        <f t="shared" si="287"/>
        <v>236195.28742727175</v>
      </c>
      <c r="AT243" s="1">
        <f t="shared" si="288"/>
        <v>44268.75985741218</v>
      </c>
      <c r="AU243" s="1">
        <f t="shared" si="250"/>
        <v>46834.03080490182</v>
      </c>
      <c r="AV243" s="1">
        <f t="shared" si="251"/>
        <v>47239.057485454352</v>
      </c>
      <c r="AW243" s="1">
        <f t="shared" si="252"/>
        <v>8853.7519714824357</v>
      </c>
      <c r="AX243" s="1">
        <f t="shared" si="300"/>
        <v>145614.76734326128</v>
      </c>
      <c r="AY243" s="1">
        <f t="shared" si="301"/>
        <v>52891.58400176857</v>
      </c>
      <c r="AZ243" s="1">
        <f t="shared" si="302"/>
        <v>5201.0079076527018</v>
      </c>
      <c r="BA243" s="1">
        <f t="shared" si="303"/>
        <v>11.888719833662512</v>
      </c>
      <c r="BB243" s="1">
        <f t="shared" si="304"/>
        <v>10.875999512595655</v>
      </c>
      <c r="BC243" s="1">
        <f t="shared" si="305"/>
        <v>8.5566077141819719</v>
      </c>
      <c r="BD243" s="1">
        <f t="shared" si="306"/>
        <v>600.66370667243098</v>
      </c>
      <c r="BE243">
        <f t="shared" si="292"/>
        <v>0.21822387218499145</v>
      </c>
      <c r="BF243">
        <f t="shared" si="293"/>
        <v>0.3346263841173937</v>
      </c>
      <c r="BG243">
        <f t="shared" si="294"/>
        <v>2.453676962688749E-2</v>
      </c>
      <c r="BH243">
        <f t="shared" si="307"/>
        <v>0.28841687351489859</v>
      </c>
      <c r="BI243">
        <f t="shared" si="308"/>
        <v>4.7621658391411486E-3</v>
      </c>
      <c r="BJ243">
        <f t="shared" si="308"/>
        <v>1.1197481694748152E-2</v>
      </c>
      <c r="BK243">
        <f t="shared" si="308"/>
        <v>6.0205306372294847E-5</v>
      </c>
      <c r="BL243">
        <f t="shared" si="297"/>
        <v>1115.1571080419385</v>
      </c>
      <c r="BM243">
        <f t="shared" si="298"/>
        <v>2644.7924073526538</v>
      </c>
      <c r="BN243">
        <f t="shared" si="299"/>
        <v>2.6652142499370477</v>
      </c>
      <c r="BO243">
        <f t="shared" si="270"/>
        <v>911.74671964959896</v>
      </c>
      <c r="BP243">
        <f t="shared" si="289"/>
        <v>462.75487627307695</v>
      </c>
      <c r="BQ243">
        <f t="shared" si="290"/>
        <v>42.93927562685478</v>
      </c>
      <c r="BR243" s="7">
        <f t="shared" si="315"/>
        <v>3.6364402795214801E-3</v>
      </c>
      <c r="BS243" s="7">
        <f t="shared" si="295"/>
        <v>5.343320532193668E-3</v>
      </c>
      <c r="BT243" s="7">
        <f t="shared" si="296"/>
        <v>6.5653687053430793E-4</v>
      </c>
      <c r="BU243" s="8">
        <f>MAX((BU$3*climate!$I353+BU$4*climate!$I353^2+BU$5*climate!$I353^6)*(K243/K$66)^$BW$1,-99)</f>
        <v>-10.454334698651136</v>
      </c>
      <c r="BV243" s="8">
        <f>MAX((BV$3*climate!$I353+BV$4*climate!$I353^2+BV$5*climate!$I353^6)*(L243/L$66)^$BW$1,-99)</f>
        <v>-7.7591267921935883</v>
      </c>
      <c r="BW243" s="8">
        <f>MAX((BW$3*climate!$I353+BW$4*climate!$I353^2+BW$5*climate!$I353^6)*(M243/M$66)^$BW$1,-99)</f>
        <v>-8.626817026465373</v>
      </c>
      <c r="BX243" s="8">
        <f>MAX((BX$3*climate!$M353+BX$4*climate!$M353^2+BX$5*climate!$M353^6)*(K243/K$66)^$BW$1,-99)</f>
        <v>-10.454341191092425</v>
      </c>
      <c r="BY243" s="8">
        <f>MAX((BY$3*climate!$M353+BY$4*climate!$M353^2+BY$5*climate!$M353^6)*(L243/L$66)^$BW$1,-99)</f>
        <v>-7.7591308574080626</v>
      </c>
      <c r="BZ243" s="8">
        <f>MAX((BZ$3*climate!$M353+BZ$4*climate!$M353^2+BZ$5*climate!$M353^6)*(M243/M$66)^$BW$1,-99)</f>
        <v>-8.6268209210363178</v>
      </c>
      <c r="CA243" s="8">
        <f t="shared" si="309"/>
        <v>1.6927438024485021E-2</v>
      </c>
      <c r="CB243" s="8">
        <f t="shared" si="310"/>
        <v>9.0448727153666638E-5</v>
      </c>
      <c r="CC243" s="8">
        <f t="shared" si="311"/>
        <v>1.1113487186758844E-5</v>
      </c>
      <c r="CD243" s="8">
        <f>MAX((CD$3*climate!$I353+CD$4*climate!$I353^2+CD$5*climate!$I353^6)*(K243/K$66)^$BW$1,-99)</f>
        <v>-33.50200412634225</v>
      </c>
      <c r="CE243" s="8">
        <f>MAX((CE$3*climate!$I353+CE$4*climate!$I353^2+CE$5*climate!$I353^6)*(L243/L$66)^$BW$1,-99)</f>
        <v>-26.915803174079013</v>
      </c>
      <c r="CF243" s="8">
        <f>MAX((CF$3*climate!$I353+CF$4*climate!$I353^2+CF$5*climate!$I353^6)*(M243/M$66)^$BW$1,-99)</f>
        <v>-32.499753579025729</v>
      </c>
      <c r="CG243" s="8">
        <f>MAX((CG$3*climate!$M353+CG$4*climate!$M353^2+CG$5*climate!$M353^6)*(K243/K$66)^$BW$1,-99)</f>
        <v>-33.502043604816748</v>
      </c>
      <c r="CH243" s="8">
        <f>MAX((CH$3*climate!$M353+CH$4*climate!$M353^2+CH$5*climate!$M353^6)*(L243/L$66)^$BW$1,-99)</f>
        <v>-26.915832902676232</v>
      </c>
      <c r="CI243" s="8">
        <f>MAX((CI$3*climate!$M353+CI$4*climate!$M353^2+CI$5*climate!$M353^6)*(M243/M$66)^$BW$1,-99)</f>
        <v>-32.499788001855258</v>
      </c>
      <c r="CJ243" s="8">
        <f t="shared" si="312"/>
        <v>2.1331191797274236E-3</v>
      </c>
      <c r="CK243" s="8">
        <f t="shared" si="313"/>
        <v>1.1397939510653658E-5</v>
      </c>
      <c r="CL243" s="8">
        <f t="shared" si="314"/>
        <v>1.4004713907349527E-6</v>
      </c>
    </row>
    <row r="244" spans="1:90">
      <c r="A244">
        <f t="shared" si="253"/>
        <v>2198</v>
      </c>
      <c r="B244" s="4">
        <f t="shared" si="271"/>
        <v>1286.5195279905452</v>
      </c>
      <c r="C244" s="4">
        <f t="shared" si="272"/>
        <v>3572.524309721342</v>
      </c>
      <c r="D244" s="4">
        <f t="shared" si="273"/>
        <v>6809.277681617642</v>
      </c>
      <c r="E244" s="11">
        <f t="shared" si="254"/>
        <v>6.3271992745677127E-7</v>
      </c>
      <c r="F244" s="11">
        <f t="shared" si="255"/>
        <v>1.2684639679795426E-6</v>
      </c>
      <c r="G244" s="11">
        <f t="shared" si="256"/>
        <v>2.8005518731305927E-6</v>
      </c>
      <c r="H244" s="4">
        <f t="shared" si="274"/>
        <v>234733.72877473698</v>
      </c>
      <c r="I244" s="4">
        <f t="shared" si="275"/>
        <v>237337.57266383973</v>
      </c>
      <c r="J244" s="4">
        <f t="shared" si="276"/>
        <v>44416.399137027263</v>
      </c>
      <c r="K244" s="4">
        <f t="shared" si="244"/>
        <v>182456.40557153057</v>
      </c>
      <c r="L244" s="4">
        <f t="shared" si="245"/>
        <v>66434.137905796961</v>
      </c>
      <c r="M244" s="4">
        <f t="shared" si="246"/>
        <v>6522.9237540031572</v>
      </c>
      <c r="N244" s="11">
        <f t="shared" si="257"/>
        <v>2.4060548277855531E-3</v>
      </c>
      <c r="O244" s="11">
        <f t="shared" si="258"/>
        <v>4.8349151891622366E-3</v>
      </c>
      <c r="P244" s="11">
        <f t="shared" si="259"/>
        <v>3.3322571043052918E-3</v>
      </c>
      <c r="Q244" s="4">
        <f t="shared" si="260"/>
        <v>3055.9200775134632</v>
      </c>
      <c r="R244" s="4">
        <f t="shared" si="261"/>
        <v>11162.117390004212</v>
      </c>
      <c r="S244" s="4">
        <f t="shared" si="262"/>
        <v>2633.6602148255406</v>
      </c>
      <c r="T244" s="4">
        <f t="shared" si="277"/>
        <v>13.018666271203349</v>
      </c>
      <c r="U244" s="4">
        <f t="shared" si="278"/>
        <v>47.030553421113879</v>
      </c>
      <c r="V244" s="4">
        <f t="shared" si="279"/>
        <v>59.294770985386293</v>
      </c>
      <c r="W244" s="11">
        <f t="shared" si="263"/>
        <v>-1.219247815263802E-2</v>
      </c>
      <c r="X244" s="11">
        <f t="shared" si="264"/>
        <v>-1.3228699347321071E-2</v>
      </c>
      <c r="Y244" s="11">
        <f t="shared" si="265"/>
        <v>-1.2203590333800474E-2</v>
      </c>
      <c r="Z244" s="4">
        <f t="shared" si="291"/>
        <v>3424.2585865606011</v>
      </c>
      <c r="AA244" s="4">
        <f t="shared" si="280"/>
        <v>33941.824906385191</v>
      </c>
      <c r="AB244" s="4">
        <f t="shared" si="281"/>
        <v>5018.527238763364</v>
      </c>
      <c r="AC244" s="12">
        <f t="shared" si="282"/>
        <v>1.4192484931595879</v>
      </c>
      <c r="AD244" s="12">
        <f t="shared" si="283"/>
        <v>4.5314250944576351</v>
      </c>
      <c r="AE244" s="12">
        <f t="shared" si="284"/>
        <v>1.936061164867882</v>
      </c>
      <c r="AF244" s="11">
        <f t="shared" si="266"/>
        <v>-2.9039671966837322E-3</v>
      </c>
      <c r="AG244" s="11">
        <f t="shared" si="267"/>
        <v>2.0567434751257441E-3</v>
      </c>
      <c r="AH244" s="11">
        <f t="shared" si="268"/>
        <v>8.257041531207765E-4</v>
      </c>
      <c r="AI244" s="1">
        <f t="shared" si="247"/>
        <v>457285.5669141867</v>
      </c>
      <c r="AJ244" s="1">
        <f t="shared" si="248"/>
        <v>450829.09540276119</v>
      </c>
      <c r="AK244" s="1">
        <f t="shared" si="249"/>
        <v>85697.287573934096</v>
      </c>
      <c r="AL244" s="17">
        <f t="shared" si="321"/>
        <v>63.281407233649858</v>
      </c>
      <c r="AM244" s="17">
        <f t="shared" si="321"/>
        <v>27.705429154298688</v>
      </c>
      <c r="AN244" s="17">
        <f t="shared" si="321"/>
        <v>4.3020847189004368</v>
      </c>
      <c r="AO244" s="7">
        <f t="shared" si="320"/>
        <v>2.7625525285706783E-3</v>
      </c>
      <c r="AP244" s="7">
        <f t="shared" si="320"/>
        <v>4.2541232977672538E-3</v>
      </c>
      <c r="AQ244" s="7">
        <f t="shared" si="320"/>
        <v>3.0793049812220612E-3</v>
      </c>
      <c r="AR244" s="1">
        <f t="shared" si="286"/>
        <v>234733.72877473698</v>
      </c>
      <c r="AS244" s="1">
        <f t="shared" si="287"/>
        <v>237337.57266383973</v>
      </c>
      <c r="AT244" s="1">
        <f t="shared" si="288"/>
        <v>44416.399137027263</v>
      </c>
      <c r="AU244" s="1">
        <f t="shared" si="250"/>
        <v>46946.745754947398</v>
      </c>
      <c r="AV244" s="1">
        <f t="shared" si="251"/>
        <v>47467.514532767949</v>
      </c>
      <c r="AW244" s="1">
        <f t="shared" si="252"/>
        <v>8883.279827405453</v>
      </c>
      <c r="AX244" s="1">
        <f t="shared" si="300"/>
        <v>145965.12445722445</v>
      </c>
      <c r="AY244" s="1">
        <f t="shared" si="301"/>
        <v>53147.310324637576</v>
      </c>
      <c r="AZ244" s="1">
        <f t="shared" si="302"/>
        <v>5218.3390032025254</v>
      </c>
      <c r="BA244" s="1">
        <f t="shared" si="303"/>
        <v>11.89112299857498</v>
      </c>
      <c r="BB244" s="1">
        <f t="shared" si="304"/>
        <v>10.880822777120597</v>
      </c>
      <c r="BC244" s="1">
        <f t="shared" si="305"/>
        <v>8.5599344316205563</v>
      </c>
      <c r="BD244" s="1">
        <f t="shared" si="306"/>
        <v>583.39274314151203</v>
      </c>
      <c r="BE244">
        <f t="shared" si="292"/>
        <v>0.21822387218499145</v>
      </c>
      <c r="BF244">
        <f t="shared" si="293"/>
        <v>0.3346263841173937</v>
      </c>
      <c r="BG244">
        <f t="shared" si="294"/>
        <v>2.453676962688749E-2</v>
      </c>
      <c r="BH244">
        <f t="shared" si="307"/>
        <v>0.28850621351741801</v>
      </c>
      <c r="BI244">
        <f t="shared" si="308"/>
        <v>4.7621658391411486E-3</v>
      </c>
      <c r="BJ244">
        <f t="shared" si="308"/>
        <v>1.1197481694748152E-2</v>
      </c>
      <c r="BK244">
        <f t="shared" si="308"/>
        <v>6.0205306372294847E-5</v>
      </c>
      <c r="BL244">
        <f t="shared" si="297"/>
        <v>1117.8409444652762</v>
      </c>
      <c r="BM244">
        <f t="shared" si="298"/>
        <v>2657.5831253793049</v>
      </c>
      <c r="BN244">
        <f t="shared" si="299"/>
        <v>2.6741029179988587</v>
      </c>
      <c r="BO244">
        <f t="shared" si="270"/>
        <v>915.06223214565432</v>
      </c>
      <c r="BP244">
        <f t="shared" si="289"/>
        <v>467.97374021430045</v>
      </c>
      <c r="BQ244">
        <f t="shared" si="290"/>
        <v>43.432461414702736</v>
      </c>
      <c r="BR244" s="7">
        <f t="shared" si="315"/>
        <v>3.6015858675846335E-3</v>
      </c>
      <c r="BS244" s="7">
        <f t="shared" si="295"/>
        <v>5.1876898370812313E-3</v>
      </c>
      <c r="BT244" s="7">
        <f t="shared" si="296"/>
        <v>6.3517194726296969E-4</v>
      </c>
      <c r="BU244" s="8">
        <f>MAX((BU$3*climate!$I354+BU$4*climate!$I354^2+BU$5*climate!$I354^6)*(K244/K$66)^$BW$1,-99)</f>
        <v>-10.533083695078783</v>
      </c>
      <c r="BV244" s="8">
        <f>MAX((BV$3*climate!$I354+BV$4*climate!$I354^2+BV$5*climate!$I354^6)*(L244/L$66)^$BW$1,-99)</f>
        <v>-7.8029777809993144</v>
      </c>
      <c r="BW244" s="8">
        <f>MAX((BW$3*climate!$I354+BW$4*climate!$I354^2+BW$5*climate!$I354^6)*(M244/M$66)^$BW$1,-99)</f>
        <v>-8.6706263790828473</v>
      </c>
      <c r="BX244" s="8">
        <f>MAX((BX$3*climate!$M354+BX$4*climate!$M354^2+BX$5*climate!$M354^6)*(K244/K$66)^$BW$1,-99)</f>
        <v>-10.533090179222533</v>
      </c>
      <c r="BY244" s="8">
        <f>MAX((BY$3*climate!$M354+BY$4*climate!$M354^2+BY$5*climate!$M354^6)*(L244/L$66)^$BW$1,-99)</f>
        <v>-7.8029818376067626</v>
      </c>
      <c r="BZ244" s="8">
        <f>MAX((BZ$3*climate!$M354+BZ$4*climate!$M354^2+BZ$5*climate!$M354^6)*(M244/M$66)^$BW$1,-99)</f>
        <v>-8.6706302659217123</v>
      </c>
      <c r="CA244" s="8">
        <f t="shared" si="309"/>
        <v>1.6946866267409245E-2</v>
      </c>
      <c r="CB244" s="8">
        <f t="shared" si="310"/>
        <v>8.7915085905813687E-5</v>
      </c>
      <c r="CC244" s="8">
        <f t="shared" si="311"/>
        <v>1.0764174047075465E-5</v>
      </c>
      <c r="CD244" s="8">
        <f>MAX((CD$3*climate!$I354+CD$4*climate!$I354^2+CD$5*climate!$I354^6)*(K244/K$66)^$BW$1,-99)</f>
        <v>-34.001145508749701</v>
      </c>
      <c r="CE244" s="8">
        <f>MAX((CE$3*climate!$I354+CE$4*climate!$I354^2+CE$5*climate!$I354^6)*(L244/L$66)^$BW$1,-99)</f>
        <v>-27.274100376818911</v>
      </c>
      <c r="CF244" s="8">
        <f>MAX((CF$3*climate!$I354+CF$4*climate!$I354^2+CF$5*climate!$I354^6)*(M244/M$66)^$BW$1,-99)</f>
        <v>-32.92529422051355</v>
      </c>
      <c r="CG244" s="8">
        <f>MAX((CG$3*climate!$M354+CG$4*climate!$M354^2+CG$5*climate!$M354^6)*(K244/K$66)^$BW$1,-99)</f>
        <v>-34.001185277817321</v>
      </c>
      <c r="CH244" s="8">
        <f>MAX((CH$3*climate!$M354+CH$4*climate!$M354^2+CH$5*climate!$M354^6)*(L244/L$66)^$BW$1,-99)</f>
        <v>-27.274130298104915</v>
      </c>
      <c r="CI244" s="8">
        <f>MAX((CI$3*climate!$M354+CI$4*climate!$M354^2+CI$5*climate!$M354^6)*(M244/M$66)^$BW$1,-99)</f>
        <v>-32.925328873078591</v>
      </c>
      <c r="CJ244" s="8">
        <f t="shared" si="312"/>
        <v>2.1279417409364432E-3</v>
      </c>
      <c r="CK244" s="8">
        <f t="shared" si="313"/>
        <v>1.1039101743356929E-5</v>
      </c>
      <c r="CL244" s="8">
        <f t="shared" si="314"/>
        <v>1.3516088992527545E-6</v>
      </c>
    </row>
    <row r="245" spans="1:90">
      <c r="A245">
        <f t="shared" si="253"/>
        <v>2199</v>
      </c>
      <c r="B245" s="4">
        <f t="shared" si="271"/>
        <v>1286.5203012967604</v>
      </c>
      <c r="C245" s="4">
        <f t="shared" si="272"/>
        <v>3572.5286147587858</v>
      </c>
      <c r="D245" s="4">
        <f t="shared" si="273"/>
        <v>6809.2957978662398</v>
      </c>
      <c r="E245" s="11">
        <f t="shared" si="254"/>
        <v>6.0108393108393271E-7</v>
      </c>
      <c r="F245" s="11">
        <f t="shared" si="255"/>
        <v>1.2050407695805654E-6</v>
      </c>
      <c r="G245" s="11">
        <f t="shared" si="256"/>
        <v>2.660524279474063E-6</v>
      </c>
      <c r="H245" s="4">
        <f t="shared" si="274"/>
        <v>235292.88071820926</v>
      </c>
      <c r="I245" s="4">
        <f t="shared" si="275"/>
        <v>238474.15038159364</v>
      </c>
      <c r="J245" s="4">
        <f t="shared" si="276"/>
        <v>44563.074105233507</v>
      </c>
      <c r="K245" s="4">
        <f t="shared" si="244"/>
        <v>182890.91939011266</v>
      </c>
      <c r="L245" s="4">
        <f t="shared" si="245"/>
        <v>66752.201618879189</v>
      </c>
      <c r="M245" s="4">
        <f t="shared" si="246"/>
        <v>6544.4468015617394</v>
      </c>
      <c r="N245" s="11">
        <f t="shared" si="257"/>
        <v>2.3814665054975315E-3</v>
      </c>
      <c r="O245" s="11">
        <f t="shared" si="258"/>
        <v>4.7876547074825471E-3</v>
      </c>
      <c r="P245" s="11">
        <f t="shared" si="259"/>
        <v>3.2996012785484474E-3</v>
      </c>
      <c r="Q245" s="4">
        <f t="shared" si="260"/>
        <v>3025.8514972006901</v>
      </c>
      <c r="R245" s="4">
        <f t="shared" si="261"/>
        <v>11067.203848749223</v>
      </c>
      <c r="S245" s="4">
        <f t="shared" si="262"/>
        <v>2610.1110277935963</v>
      </c>
      <c r="T245" s="4">
        <f t="shared" si="277"/>
        <v>12.859936467115217</v>
      </c>
      <c r="U245" s="4">
        <f t="shared" si="278"/>
        <v>46.40840036976784</v>
      </c>
      <c r="V245" s="4">
        <f t="shared" si="279"/>
        <v>58.571161891344119</v>
      </c>
      <c r="W245" s="11">
        <f t="shared" si="263"/>
        <v>-1.219247815263802E-2</v>
      </c>
      <c r="X245" s="11">
        <f t="shared" si="264"/>
        <v>-1.3228699347321071E-2</v>
      </c>
      <c r="Y245" s="11">
        <f t="shared" si="265"/>
        <v>-1.2203590333800474E-2</v>
      </c>
      <c r="Z245" s="4">
        <f t="shared" si="291"/>
        <v>3380.8027009514171</v>
      </c>
      <c r="AA245" s="4">
        <f t="shared" si="280"/>
        <v>33724.01561992061</v>
      </c>
      <c r="AB245" s="4">
        <f t="shared" si="281"/>
        <v>4977.9229603529047</v>
      </c>
      <c r="AC245" s="12">
        <f t="shared" si="282"/>
        <v>1.4151270420915096</v>
      </c>
      <c r="AD245" s="12">
        <f t="shared" si="283"/>
        <v>4.5407450734536816</v>
      </c>
      <c r="AE245" s="12">
        <f t="shared" si="284"/>
        <v>1.9376597786124092</v>
      </c>
      <c r="AF245" s="11">
        <f t="shared" si="266"/>
        <v>-2.9039671966837322E-3</v>
      </c>
      <c r="AG245" s="11">
        <f t="shared" si="267"/>
        <v>2.0567434751257441E-3</v>
      </c>
      <c r="AH245" s="11">
        <f t="shared" si="268"/>
        <v>8.257041531207765E-4</v>
      </c>
      <c r="AI245" s="1">
        <f t="shared" si="247"/>
        <v>458503.75597771548</v>
      </c>
      <c r="AJ245" s="1">
        <f t="shared" si="248"/>
        <v>453213.70039525302</v>
      </c>
      <c r="AK245" s="1">
        <f t="shared" si="249"/>
        <v>86010.838643946146</v>
      </c>
      <c r="AL245" s="17">
        <f t="shared" si="321"/>
        <v>63.454477263099044</v>
      </c>
      <c r="AM245" s="17">
        <f t="shared" si="321"/>
        <v>27.822112842822232</v>
      </c>
      <c r="AN245" s="17">
        <f t="shared" si="321"/>
        <v>4.3151996754959407</v>
      </c>
      <c r="AO245" s="7">
        <f t="shared" si="320"/>
        <v>2.7349270032849715E-3</v>
      </c>
      <c r="AP245" s="7">
        <f t="shared" si="320"/>
        <v>4.211582064789581E-3</v>
      </c>
      <c r="AQ245" s="7">
        <f t="shared" si="320"/>
        <v>3.0485119314098406E-3</v>
      </c>
      <c r="AR245" s="1">
        <f t="shared" si="286"/>
        <v>235292.88071820926</v>
      </c>
      <c r="AS245" s="1">
        <f t="shared" si="287"/>
        <v>238474.15038159364</v>
      </c>
      <c r="AT245" s="1">
        <f t="shared" si="288"/>
        <v>44563.074105233507</v>
      </c>
      <c r="AU245" s="1">
        <f t="shared" si="250"/>
        <v>47058.576143641854</v>
      </c>
      <c r="AV245" s="1">
        <f t="shared" si="251"/>
        <v>47694.830076318729</v>
      </c>
      <c r="AW245" s="1">
        <f t="shared" si="252"/>
        <v>8912.6148210467018</v>
      </c>
      <c r="AX245" s="1">
        <f t="shared" si="300"/>
        <v>146312.73551209015</v>
      </c>
      <c r="AY245" s="1">
        <f t="shared" si="301"/>
        <v>53401.761295103352</v>
      </c>
      <c r="AZ245" s="1">
        <f t="shared" si="302"/>
        <v>5235.5574412493916</v>
      </c>
      <c r="BA245" s="1">
        <f t="shared" si="303"/>
        <v>11.893501633883163</v>
      </c>
      <c r="BB245" s="1">
        <f t="shared" si="304"/>
        <v>10.885599007458728</v>
      </c>
      <c r="BC245" s="1">
        <f t="shared" si="305"/>
        <v>8.5632286011599081</v>
      </c>
      <c r="BD245" s="1">
        <f t="shared" si="306"/>
        <v>566.61611371733318</v>
      </c>
      <c r="BE245">
        <f t="shared" si="292"/>
        <v>0.21822387218499145</v>
      </c>
      <c r="BF245">
        <f t="shared" si="293"/>
        <v>0.3346263841173937</v>
      </c>
      <c r="BG245">
        <f t="shared" si="294"/>
        <v>2.453676962688749E-2</v>
      </c>
      <c r="BH245">
        <f t="shared" si="307"/>
        <v>0.2885947787727553</v>
      </c>
      <c r="BI245">
        <f t="shared" si="308"/>
        <v>4.7621658391411486E-3</v>
      </c>
      <c r="BJ245">
        <f t="shared" si="308"/>
        <v>1.1197481694748152E-2</v>
      </c>
      <c r="BK245">
        <f t="shared" si="308"/>
        <v>6.0205306372294847E-5</v>
      </c>
      <c r="BL245">
        <f t="shared" si="297"/>
        <v>1120.5037187493692</v>
      </c>
      <c r="BM245">
        <f t="shared" si="298"/>
        <v>2670.3099335685129</v>
      </c>
      <c r="BN245">
        <f t="shared" si="299"/>
        <v>2.6829335293968621</v>
      </c>
      <c r="BO245">
        <f t="shared" si="270"/>
        <v>918.35790734891054</v>
      </c>
      <c r="BP245">
        <f t="shared" si="289"/>
        <v>473.25172391702347</v>
      </c>
      <c r="BQ245">
        <f t="shared" si="290"/>
        <v>43.931330070584785</v>
      </c>
      <c r="BR245" s="7">
        <f t="shared" si="315"/>
        <v>3.5671800652352648E-3</v>
      </c>
      <c r="BS245" s="7">
        <f t="shared" si="295"/>
        <v>5.0365920748361472E-3</v>
      </c>
      <c r="BT245" s="7">
        <f t="shared" si="296"/>
        <v>6.1452299991376176E-4</v>
      </c>
      <c r="BU245" s="8">
        <f>MAX((BU$3*climate!$I355+BU$4*climate!$I355^2+BU$5*climate!$I355^6)*(K245/K$66)^$BW$1,-99)</f>
        <v>-10.610970650528568</v>
      </c>
      <c r="BV245" s="8">
        <f>MAX((BV$3*climate!$I355+BV$4*climate!$I355^2+BV$5*climate!$I355^6)*(L245/L$66)^$BW$1,-99)</f>
        <v>-7.8462735692720367</v>
      </c>
      <c r="BW245" s="8">
        <f>MAX((BW$3*climate!$I355+BW$4*climate!$I355^2+BW$5*climate!$I355^6)*(M245/M$66)^$BW$1,-99)</f>
        <v>-8.7139071923365723</v>
      </c>
      <c r="BX245" s="8">
        <f>MAX((BX$3*climate!$M355+BX$4*climate!$M355^2+BX$5*climate!$M355^6)*(K245/K$66)^$BW$1,-99)</f>
        <v>-10.610977126348894</v>
      </c>
      <c r="BY245" s="8">
        <f>MAX((BY$3*climate!$M355+BY$4*climate!$M355^2+BY$5*climate!$M355^6)*(L245/L$66)^$BW$1,-99)</f>
        <v>-7.8462776173088828</v>
      </c>
      <c r="BZ245" s="8">
        <f>MAX((BZ$3*climate!$M355+BZ$4*climate!$M355^2+BZ$5*climate!$M355^6)*(M245/M$66)^$BW$1,-99)</f>
        <v>-8.713911071479604</v>
      </c>
      <c r="CA245" s="8">
        <f t="shared" si="309"/>
        <v>1.6965809579511638E-2</v>
      </c>
      <c r="CB245" s="8">
        <f t="shared" si="310"/>
        <v>8.5449862071347509E-5</v>
      </c>
      <c r="CC245" s="8">
        <f t="shared" si="311"/>
        <v>1.042588019876713E-5</v>
      </c>
      <c r="CD245" s="8">
        <f>MAX((CD$3*climate!$I355+CD$4*climate!$I355^2+CD$5*climate!$I355^6)*(K245/K$66)^$BW$1,-99)</f>
        <v>-34.499236323110289</v>
      </c>
      <c r="CE245" s="8">
        <f>MAX((CE$3*climate!$I355+CE$4*climate!$I355^2+CE$5*climate!$I355^6)*(L245/L$66)^$BW$1,-99)</f>
        <v>-27.631227472967129</v>
      </c>
      <c r="CF245" s="8">
        <f>MAX((CF$3*climate!$I355+CF$4*climate!$I355^2+CF$5*climate!$I355^6)*(M245/M$66)^$BW$1,-99)</f>
        <v>-33.349608254934545</v>
      </c>
      <c r="CG245" s="8">
        <f>MAX((CG$3*climate!$M355+CG$4*climate!$M355^2+CG$5*climate!$M355^6)*(K245/K$66)^$BW$1,-99)</f>
        <v>-34.499276379379253</v>
      </c>
      <c r="CH245" s="8">
        <f>MAX((CH$3*climate!$M355+CH$4*climate!$M355^2+CH$5*climate!$M355^6)*(L245/L$66)^$BW$1,-99)</f>
        <v>-27.631257584402672</v>
      </c>
      <c r="CI245" s="8">
        <f>MAX((CI$3*climate!$M355+CI$4*climate!$M355^2+CI$5*climate!$M355^6)*(M245/M$66)^$BW$1,-99)</f>
        <v>-33.349643134409369</v>
      </c>
      <c r="CJ245" s="8">
        <f t="shared" si="312"/>
        <v>2.1224362330354574E-3</v>
      </c>
      <c r="CK245" s="8">
        <f t="shared" si="313"/>
        <v>1.068984551065147E-5</v>
      </c>
      <c r="CL245" s="8">
        <f t="shared" si="314"/>
        <v>1.3042858810506133E-6</v>
      </c>
    </row>
    <row r="246" spans="1:90">
      <c r="A246">
        <f t="shared" si="253"/>
        <v>2200</v>
      </c>
      <c r="B246" s="4">
        <f t="shared" si="271"/>
        <v>1286.5210359381067</v>
      </c>
      <c r="C246" s="4">
        <f t="shared" si="272"/>
        <v>3572.5327045492859</v>
      </c>
      <c r="D246" s="4">
        <f t="shared" si="273"/>
        <v>6809.3130083481965</v>
      </c>
      <c r="E246" s="11">
        <f t="shared" si="254"/>
        <v>5.7102973452973609E-7</v>
      </c>
      <c r="F246" s="11">
        <f t="shared" si="255"/>
        <v>1.1447887311015369E-6</v>
      </c>
      <c r="G246" s="11">
        <f t="shared" si="256"/>
        <v>2.5274980655003597E-6</v>
      </c>
      <c r="H246" s="4">
        <f t="shared" si="274"/>
        <v>235847.67020709513</v>
      </c>
      <c r="I246" s="4">
        <f t="shared" si="275"/>
        <v>239605.01700075861</v>
      </c>
      <c r="J246" s="4">
        <f t="shared" si="276"/>
        <v>44708.79032600925</v>
      </c>
      <c r="K246" s="4">
        <f t="shared" si="244"/>
        <v>183322.04730342361</v>
      </c>
      <c r="L246" s="4">
        <f t="shared" si="245"/>
        <v>67068.669993039977</v>
      </c>
      <c r="M246" s="4">
        <f t="shared" si="246"/>
        <v>6565.8298085572533</v>
      </c>
      <c r="N246" s="11">
        <f t="shared" si="257"/>
        <v>2.3572953471315827E-3</v>
      </c>
      <c r="O246" s="11">
        <f t="shared" si="258"/>
        <v>4.7409428675875276E-3</v>
      </c>
      <c r="P246" s="11">
        <f t="shared" si="259"/>
        <v>3.2673513352436956E-3</v>
      </c>
      <c r="Q246" s="4">
        <f t="shared" si="260"/>
        <v>2996.0064385702199</v>
      </c>
      <c r="R246" s="4">
        <f t="shared" si="261"/>
        <v>10972.586582471853</v>
      </c>
      <c r="S246" s="4">
        <f t="shared" si="262"/>
        <v>2586.6889156252937</v>
      </c>
      <c r="T246" s="4">
        <f t="shared" si="277"/>
        <v>12.703141972695601</v>
      </c>
      <c r="U246" s="4">
        <f t="shared" si="278"/>
        <v>45.794477594086075</v>
      </c>
      <c r="V246" s="4">
        <f t="shared" si="279"/>
        <v>57.856383426247447</v>
      </c>
      <c r="W246" s="11">
        <f t="shared" si="263"/>
        <v>-1.219247815263802E-2</v>
      </c>
      <c r="X246" s="11">
        <f t="shared" si="264"/>
        <v>-1.3228699347321071E-2</v>
      </c>
      <c r="Y246" s="11">
        <f t="shared" si="265"/>
        <v>-1.2203590333800474E-2</v>
      </c>
      <c r="Z246" s="4">
        <f t="shared" si="291"/>
        <v>3337.8163145567987</v>
      </c>
      <c r="AA246" s="4">
        <f t="shared" si="280"/>
        <v>33506.025954238008</v>
      </c>
      <c r="AB246" s="4">
        <f t="shared" si="281"/>
        <v>4937.4858072876395</v>
      </c>
      <c r="AC246" s="12">
        <f t="shared" si="282"/>
        <v>1.4110175595821357</v>
      </c>
      <c r="AD246" s="12">
        <f t="shared" si="283"/>
        <v>4.5500842212557169</v>
      </c>
      <c r="AE246" s="12">
        <f t="shared" si="284"/>
        <v>1.9392597123389446</v>
      </c>
      <c r="AF246" s="11">
        <f t="shared" si="266"/>
        <v>-2.9039671966837322E-3</v>
      </c>
      <c r="AG246" s="11">
        <f t="shared" si="267"/>
        <v>2.0567434751257441E-3</v>
      </c>
      <c r="AH246" s="11">
        <f t="shared" si="268"/>
        <v>8.257041531207765E-4</v>
      </c>
      <c r="AI246" s="1">
        <f t="shared" si="247"/>
        <v>459711.95652358577</v>
      </c>
      <c r="AJ246" s="1">
        <f t="shared" si="248"/>
        <v>455587.16043204651</v>
      </c>
      <c r="AK246" s="1">
        <f t="shared" si="249"/>
        <v>86322.369600598235</v>
      </c>
      <c r="AL246" s="17">
        <f t="shared" si="321"/>
        <v>63.626285192811764</v>
      </c>
      <c r="AM246" s="17">
        <f t="shared" si="321"/>
        <v>27.93811620316108</v>
      </c>
      <c r="AN246" s="17">
        <f t="shared" si="321"/>
        <v>4.328223063816135</v>
      </c>
      <c r="AO246" s="7">
        <f t="shared" si="320"/>
        <v>2.7075777332521219E-3</v>
      </c>
      <c r="AP246" s="7">
        <f t="shared" si="320"/>
        <v>4.1694662441416853E-3</v>
      </c>
      <c r="AQ246" s="7">
        <f t="shared" si="320"/>
        <v>3.0180268120957423E-3</v>
      </c>
      <c r="AR246" s="1">
        <f t="shared" si="286"/>
        <v>235847.67020709513</v>
      </c>
      <c r="AS246" s="1">
        <f t="shared" si="287"/>
        <v>239605.01700075861</v>
      </c>
      <c r="AT246" s="1">
        <f t="shared" si="288"/>
        <v>44708.79032600925</v>
      </c>
      <c r="AU246" s="1">
        <f t="shared" si="250"/>
        <v>47169.534041419029</v>
      </c>
      <c r="AV246" s="1">
        <f t="shared" si="251"/>
        <v>47921.003400151727</v>
      </c>
      <c r="AW246" s="1">
        <f t="shared" si="252"/>
        <v>8941.7580652018496</v>
      </c>
      <c r="AX246" s="1">
        <f t="shared" si="300"/>
        <v>146657.63784273888</v>
      </c>
      <c r="AY246" s="1">
        <f t="shared" si="301"/>
        <v>53654.935994431973</v>
      </c>
      <c r="AZ246" s="1">
        <f t="shared" si="302"/>
        <v>5252.6638468458013</v>
      </c>
      <c r="BA246" s="1">
        <f t="shared" si="303"/>
        <v>11.895856155168286</v>
      </c>
      <c r="BB246" s="1">
        <f t="shared" si="304"/>
        <v>10.890328747450852</v>
      </c>
      <c r="BC246" s="1">
        <f t="shared" si="305"/>
        <v>8.5664906263013219</v>
      </c>
      <c r="BD246" s="1">
        <f t="shared" si="306"/>
        <v>550.31976541342851</v>
      </c>
      <c r="BE246">
        <f t="shared" si="292"/>
        <v>0.21822387218499145</v>
      </c>
      <c r="BF246">
        <f t="shared" si="293"/>
        <v>0.3346263841173937</v>
      </c>
      <c r="BG246">
        <f t="shared" si="294"/>
        <v>2.453676962688749E-2</v>
      </c>
      <c r="BH246">
        <f t="shared" si="307"/>
        <v>0.28868257710336065</v>
      </c>
      <c r="BI246">
        <f t="shared" si="308"/>
        <v>4.7621658391411486E-3</v>
      </c>
      <c r="BJ246">
        <f t="shared" si="308"/>
        <v>1.1197481694748152E-2</v>
      </c>
      <c r="BK246">
        <f t="shared" si="308"/>
        <v>6.0205306372294847E-5</v>
      </c>
      <c r="BL246">
        <f t="shared" si="297"/>
        <v>1123.145718301256</v>
      </c>
      <c r="BM246">
        <f t="shared" si="298"/>
        <v>2682.9727918358144</v>
      </c>
      <c r="BN246">
        <f t="shared" si="299"/>
        <v>2.6917064191120788</v>
      </c>
      <c r="BO246">
        <f t="shared" si="270"/>
        <v>921.63385536875671</v>
      </c>
      <c r="BP246">
        <f t="shared" si="289"/>
        <v>478.58949649747512</v>
      </c>
      <c r="BQ246">
        <f t="shared" si="290"/>
        <v>44.435947012017301</v>
      </c>
      <c r="BR246" s="7">
        <f t="shared" si="315"/>
        <v>3.5332162080421448E-3</v>
      </c>
      <c r="BS246" s="7">
        <f t="shared" si="295"/>
        <v>4.8898952182875217E-3</v>
      </c>
      <c r="BT246" s="7">
        <f t="shared" si="296"/>
        <v>5.9456512529255728E-4</v>
      </c>
      <c r="BU246" s="8">
        <f>MAX((BU$3*climate!$I356+BU$4*climate!$I356^2+BU$5*climate!$I356^6)*(K246/K$66)^$BW$1,-99)</f>
        <v>-10.68799412674155</v>
      </c>
      <c r="BV246" s="8">
        <f>MAX((BV$3*climate!$I356+BV$4*climate!$I356^2+BV$5*climate!$I356^6)*(L246/L$66)^$BW$1,-99)</f>
        <v>-7.8890151233451773</v>
      </c>
      <c r="BW246" s="8">
        <f>MAX((BW$3*climate!$I356+BW$4*climate!$I356^2+BW$5*climate!$I356^6)*(M246/M$66)^$BW$1,-99)</f>
        <v>-8.7566599581070967</v>
      </c>
      <c r="BX246" s="8">
        <f>MAX((BX$3*climate!$M356+BX$4*climate!$M356^2+BX$5*climate!$M356^6)*(K246/K$66)^$BW$1,-99)</f>
        <v>-10.68800059421508</v>
      </c>
      <c r="BY246" s="8">
        <f>MAX((BY$3*climate!$M356+BY$4*climate!$M356^2+BY$5*climate!$M356^6)*(L246/L$66)^$BW$1,-99)</f>
        <v>-7.8890191628486832</v>
      </c>
      <c r="BZ246" s="8">
        <f>MAX((BZ$3*climate!$M356+BZ$4*climate!$M356^2+BZ$5*climate!$M356^6)*(M246/M$66)^$BW$1,-99)</f>
        <v>-8.7566638295911527</v>
      </c>
      <c r="CA246" s="8">
        <f t="shared" si="309"/>
        <v>1.698427932891345E-2</v>
      </c>
      <c r="CB246" s="8">
        <f t="shared" si="310"/>
        <v>8.3051346276513473E-5</v>
      </c>
      <c r="CC246" s="8">
        <f t="shared" si="311"/>
        <v>1.0098260167199217E-5</v>
      </c>
      <c r="CD246" s="8">
        <f>MAX((CD$3*climate!$I356+CD$4*climate!$I356^2+CD$5*climate!$I356^6)*(K246/K$66)^$BW$1,-99)</f>
        <v>-34.996145705737419</v>
      </c>
      <c r="CE246" s="8">
        <f>MAX((CE$3*climate!$I356+CE$4*climate!$I356^2+CE$5*climate!$I356^6)*(L246/L$66)^$BW$1,-99)</f>
        <v>-27.987096094359291</v>
      </c>
      <c r="CF246" s="8">
        <f>MAX((CF$3*climate!$I356+CF$4*climate!$I356^2+CF$5*climate!$I356^6)*(M246/M$66)^$BW$1,-99)</f>
        <v>-33.772590756387906</v>
      </c>
      <c r="CG246" s="8">
        <f>MAX((CG$3*climate!$M356+CG$4*climate!$M356^2+CG$5*climate!$M356^6)*(K246/K$66)^$BW$1,-99)</f>
        <v>-34.996186045794346</v>
      </c>
      <c r="CH246" s="8">
        <f>MAX((CH$3*climate!$M356+CH$4*climate!$M356^2+CH$5*climate!$M356^6)*(L246/L$66)^$BW$1,-99)</f>
        <v>-27.987126393396164</v>
      </c>
      <c r="CI246" s="8">
        <f>MAX((CI$3*climate!$M356+CI$4*climate!$M356^2+CI$5*climate!$M356^6)*(M246/M$66)^$BW$1,-99)</f>
        <v>-33.772625859932177</v>
      </c>
      <c r="CJ246" s="8">
        <f t="shared" si="312"/>
        <v>2.1166101914888058E-3</v>
      </c>
      <c r="CK246" s="8">
        <f t="shared" si="313"/>
        <v>1.0350002054339747E-5</v>
      </c>
      <c r="CL246" s="8">
        <f t="shared" si="314"/>
        <v>1.2584626036980454E-6</v>
      </c>
    </row>
    <row r="247" spans="1:90">
      <c r="A247">
        <f t="shared" si="253"/>
        <v>2201</v>
      </c>
      <c r="B247" s="4">
        <f t="shared" si="271"/>
        <v>1286.5217338477842</v>
      </c>
      <c r="C247" s="4">
        <f t="shared" si="272"/>
        <v>3572.5365898547088</v>
      </c>
      <c r="D247" s="4">
        <f t="shared" si="273"/>
        <v>6809.3293583473805</v>
      </c>
      <c r="E247" s="11">
        <f t="shared" si="254"/>
        <v>5.4247824780324925E-7</v>
      </c>
      <c r="F247" s="11">
        <f t="shared" si="255"/>
        <v>1.08754929454646E-6</v>
      </c>
      <c r="G247" s="11">
        <f t="shared" si="256"/>
        <v>2.4011231622253418E-6</v>
      </c>
      <c r="H247" s="4">
        <f t="shared" si="274"/>
        <v>236398.15705730589</v>
      </c>
      <c r="I247" s="4">
        <f t="shared" si="275"/>
        <v>240730.16983087294</v>
      </c>
      <c r="J247" s="4">
        <f t="shared" si="276"/>
        <v>44853.553382249331</v>
      </c>
      <c r="K247" s="4">
        <f t="shared" si="244"/>
        <v>183749.83557430949</v>
      </c>
      <c r="L247" s="4">
        <f t="shared" si="245"/>
        <v>67383.542134879346</v>
      </c>
      <c r="M247" s="4">
        <f t="shared" si="246"/>
        <v>6587.0735606678381</v>
      </c>
      <c r="N247" s="11">
        <f t="shared" si="257"/>
        <v>2.3335342212158494E-3</v>
      </c>
      <c r="O247" s="11">
        <f t="shared" si="258"/>
        <v>4.6947724156756188E-3</v>
      </c>
      <c r="P247" s="11">
        <f t="shared" si="259"/>
        <v>3.2355014872449406E-3</v>
      </c>
      <c r="Q247" s="4">
        <f t="shared" si="260"/>
        <v>2966.3853472008695</v>
      </c>
      <c r="R247" s="4">
        <f t="shared" si="261"/>
        <v>10878.27770044594</v>
      </c>
      <c r="S247" s="4">
        <f t="shared" si="262"/>
        <v>2563.3952798990485</v>
      </c>
      <c r="T247" s="4">
        <f t="shared" si="277"/>
        <v>12.54825919172365</v>
      </c>
      <c r="U247" s="4">
        <f t="shared" si="278"/>
        <v>45.188676218226277</v>
      </c>
      <c r="V247" s="4">
        <f t="shared" si="279"/>
        <v>57.150327824718239</v>
      </c>
      <c r="W247" s="11">
        <f t="shared" si="263"/>
        <v>-1.219247815263802E-2</v>
      </c>
      <c r="X247" s="11">
        <f t="shared" si="264"/>
        <v>-1.3228699347321071E-2</v>
      </c>
      <c r="Y247" s="11">
        <f t="shared" si="265"/>
        <v>-1.2203590333800474E-2</v>
      </c>
      <c r="Z247" s="4">
        <f t="shared" si="291"/>
        <v>3295.2969305900278</v>
      </c>
      <c r="AA247" s="4">
        <f t="shared" si="280"/>
        <v>33287.895750906828</v>
      </c>
      <c r="AB247" s="4">
        <f t="shared" si="281"/>
        <v>4897.219065112361</v>
      </c>
      <c r="AC247" s="12">
        <f t="shared" si="282"/>
        <v>1.4069200108751645</v>
      </c>
      <c r="AD247" s="12">
        <f t="shared" si="283"/>
        <v>4.5594425772890572</v>
      </c>
      <c r="AE247" s="12">
        <f t="shared" si="284"/>
        <v>1.9408609671374026</v>
      </c>
      <c r="AF247" s="11">
        <f t="shared" si="266"/>
        <v>-2.9039671966837322E-3</v>
      </c>
      <c r="AG247" s="11">
        <f t="shared" si="267"/>
        <v>2.0567434751257441E-3</v>
      </c>
      <c r="AH247" s="11">
        <f t="shared" si="268"/>
        <v>8.257041531207765E-4</v>
      </c>
      <c r="AI247" s="1">
        <f t="shared" si="247"/>
        <v>460910.29491264623</v>
      </c>
      <c r="AJ247" s="1">
        <f t="shared" si="248"/>
        <v>457949.4477889936</v>
      </c>
      <c r="AK247" s="1">
        <f t="shared" si="249"/>
        <v>86631.890705740268</v>
      </c>
      <c r="AL247" s="17">
        <f t="shared" si="321"/>
        <v>63.79683557471899</v>
      </c>
      <c r="AM247" s="17">
        <f t="shared" si="321"/>
        <v>28.053438365270729</v>
      </c>
      <c r="AN247" s="17">
        <f t="shared" si="321"/>
        <v>4.34115513013891</v>
      </c>
      <c r="AO247" s="7">
        <f t="shared" si="320"/>
        <v>2.6805019559196005E-3</v>
      </c>
      <c r="AP247" s="7">
        <f t="shared" si="320"/>
        <v>4.1277715817002684E-3</v>
      </c>
      <c r="AQ247" s="7">
        <f t="shared" si="320"/>
        <v>2.9878465439747847E-3</v>
      </c>
      <c r="AR247" s="1">
        <f t="shared" si="286"/>
        <v>236398.15705730589</v>
      </c>
      <c r="AS247" s="1">
        <f t="shared" si="287"/>
        <v>240730.16983087294</v>
      </c>
      <c r="AT247" s="1">
        <f t="shared" si="288"/>
        <v>44853.553382249331</v>
      </c>
      <c r="AU247" s="1">
        <f t="shared" si="250"/>
        <v>47279.631411461181</v>
      </c>
      <c r="AV247" s="1">
        <f t="shared" si="251"/>
        <v>48146.033966174589</v>
      </c>
      <c r="AW247" s="1">
        <f t="shared" si="252"/>
        <v>8970.7106764498658</v>
      </c>
      <c r="AX247" s="1">
        <f t="shared" si="300"/>
        <v>146999.86845944758</v>
      </c>
      <c r="AY247" s="1">
        <f t="shared" si="301"/>
        <v>53906.833707903483</v>
      </c>
      <c r="AZ247" s="1">
        <f t="shared" si="302"/>
        <v>5269.6588485342709</v>
      </c>
      <c r="BA247" s="1">
        <f t="shared" si="303"/>
        <v>11.898186970926783</v>
      </c>
      <c r="BB247" s="1">
        <f t="shared" si="304"/>
        <v>10.895012533793832</v>
      </c>
      <c r="BC247" s="1">
        <f t="shared" si="305"/>
        <v>8.5697209048165544</v>
      </c>
      <c r="BD247" s="1">
        <f t="shared" si="306"/>
        <v>534.49004053727174</v>
      </c>
      <c r="BE247">
        <f t="shared" si="292"/>
        <v>0.21822387218499145</v>
      </c>
      <c r="BF247">
        <f t="shared" si="293"/>
        <v>0.3346263841173937</v>
      </c>
      <c r="BG247">
        <f t="shared" si="294"/>
        <v>2.453676962688749E-2</v>
      </c>
      <c r="BH247">
        <f t="shared" si="307"/>
        <v>0.2887696162559813</v>
      </c>
      <c r="BI247">
        <f t="shared" si="308"/>
        <v>4.7621658391411486E-3</v>
      </c>
      <c r="BJ247">
        <f t="shared" si="308"/>
        <v>1.1197481694748152E-2</v>
      </c>
      <c r="BK247">
        <f t="shared" si="308"/>
        <v>6.0205306372294847E-5</v>
      </c>
      <c r="BL247">
        <f t="shared" si="297"/>
        <v>1125.7672279742262</v>
      </c>
      <c r="BM247">
        <f t="shared" si="298"/>
        <v>2695.5716700548137</v>
      </c>
      <c r="BN247">
        <f t="shared" si="299"/>
        <v>2.7004219232644027</v>
      </c>
      <c r="BO247">
        <f t="shared" si="270"/>
        <v>924.89018704442594</v>
      </c>
      <c r="BP247">
        <f t="shared" si="289"/>
        <v>483.98773464842185</v>
      </c>
      <c r="BQ247">
        <f t="shared" si="290"/>
        <v>44.946378410062039</v>
      </c>
      <c r="BR247" s="7">
        <f t="shared" si="315"/>
        <v>3.4996877223507639E-3</v>
      </c>
      <c r="BS247" s="7">
        <f t="shared" si="295"/>
        <v>4.7474710857160407E-3</v>
      </c>
      <c r="BT247" s="7">
        <f t="shared" si="296"/>
        <v>5.7527432690936944E-4</v>
      </c>
      <c r="BU247" s="8">
        <f>MAX((BU$3*climate!$I357+BU$4*climate!$I357^2+BU$5*climate!$I357^6)*(K247/K$66)^$BW$1,-99)</f>
        <v>-10.764152917656542</v>
      </c>
      <c r="BV247" s="8">
        <f>MAX((BV$3*climate!$I357+BV$4*climate!$I357^2+BV$5*climate!$I357^6)*(L247/L$66)^$BW$1,-99)</f>
        <v>-7.9312035205064317</v>
      </c>
      <c r="BW247" s="8">
        <f>MAX((BW$3*climate!$I357+BW$4*climate!$I357^2+BW$5*climate!$I357^6)*(M247/M$66)^$BW$1,-99)</f>
        <v>-8.79888528014245</v>
      </c>
      <c r="BX247" s="8">
        <f>MAX((BX$3*climate!$M357+BX$4*climate!$M357^2+BX$5*climate!$M357^6)*(K247/K$66)^$BW$1,-99)</f>
        <v>-10.764159376762308</v>
      </c>
      <c r="BY247" s="8">
        <f>MAX((BY$3*climate!$M357+BY$4*climate!$M357^2+BY$5*climate!$M357^6)*(L247/L$66)^$BW$1,-99)</f>
        <v>-7.9312075515146514</v>
      </c>
      <c r="BZ247" s="8">
        <f>MAX((BZ$3*climate!$M357+BZ$4*climate!$M357^2+BZ$5*climate!$M357^6)*(M247/M$66)^$BW$1,-99)</f>
        <v>-8.7988891440049457</v>
      </c>
      <c r="CA247" s="8">
        <f t="shared" si="309"/>
        <v>1.7002286619872457E-2</v>
      </c>
      <c r="CB247" s="8">
        <f t="shared" si="310"/>
        <v>8.071786411890121E-5</v>
      </c>
      <c r="CC247" s="8">
        <f t="shared" si="311"/>
        <v>9.7809789911673057E-6</v>
      </c>
      <c r="CD247" s="8">
        <f>MAX((CD$3*climate!$I357+CD$4*climate!$I357^2+CD$5*climate!$I357^6)*(K247/K$66)^$BW$1,-99)</f>
        <v>-35.491744494960145</v>
      </c>
      <c r="CE247" s="8">
        <f>MAX((CE$3*climate!$I357+CE$4*climate!$I357^2+CE$5*climate!$I357^6)*(L247/L$66)^$BW$1,-99)</f>
        <v>-28.34161927261415</v>
      </c>
      <c r="CF247" s="8">
        <f>MAX((CF$3*climate!$I357+CF$4*climate!$I357^2+CF$5*climate!$I357^6)*(M247/M$66)^$BW$1,-99)</f>
        <v>-34.194138329302042</v>
      </c>
      <c r="CG247" s="8">
        <f>MAX((CG$3*climate!$M357+CG$4*climate!$M357^2+CG$5*climate!$M357^6)*(K247/K$66)^$BW$1,-99)</f>
        <v>-35.491785115371407</v>
      </c>
      <c r="CH247" s="8">
        <f>MAX((CH$3*climate!$M357+CH$4*climate!$M357^2+CH$5*climate!$M357^6)*(L247/L$66)^$BW$1,-99)</f>
        <v>-28.341649756696103</v>
      </c>
      <c r="CI247" s="8">
        <f>MAX((CI$3*climate!$M357+CI$4*climate!$M357^2+CI$5*climate!$M357^6)*(M247/M$66)^$BW$1,-99)</f>
        <v>-34.194173654061885</v>
      </c>
      <c r="CJ247" s="8">
        <f t="shared" si="312"/>
        <v>2.1104711540944998E-3</v>
      </c>
      <c r="CK247" s="8">
        <f t="shared" si="313"/>
        <v>1.0019400781301401E-5</v>
      </c>
      <c r="CL247" s="8">
        <f t="shared" si="314"/>
        <v>1.2140998726333535E-6</v>
      </c>
    </row>
    <row r="248" spans="1:90">
      <c r="A248">
        <f t="shared" si="253"/>
        <v>2202</v>
      </c>
      <c r="B248" s="4">
        <f t="shared" si="271"/>
        <v>1286.5223968623372</v>
      </c>
      <c r="C248" s="4">
        <f t="shared" si="272"/>
        <v>3572.5402808988747</v>
      </c>
      <c r="D248" s="4">
        <f t="shared" si="273"/>
        <v>6809.3448908839</v>
      </c>
      <c r="E248" s="11">
        <f t="shared" si="254"/>
        <v>5.1535433541308677E-7</v>
      </c>
      <c r="F248" s="11">
        <f t="shared" si="255"/>
        <v>1.0331718298191369E-6</v>
      </c>
      <c r="G248" s="11">
        <f t="shared" si="256"/>
        <v>2.2810670041140748E-6</v>
      </c>
      <c r="H248" s="4">
        <f t="shared" si="274"/>
        <v>236944.40053585026</v>
      </c>
      <c r="I248" s="4">
        <f t="shared" si="275"/>
        <v>241849.60704839957</v>
      </c>
      <c r="J248" s="4">
        <f t="shared" si="276"/>
        <v>44997.368873540006</v>
      </c>
      <c r="K248" s="4">
        <f t="shared" si="244"/>
        <v>184174.33004954067</v>
      </c>
      <c r="L248" s="4">
        <f t="shared" si="245"/>
        <v>67696.817399508407</v>
      </c>
      <c r="M248" s="4">
        <f t="shared" si="246"/>
        <v>6608.1788475394778</v>
      </c>
      <c r="N248" s="11">
        <f t="shared" si="257"/>
        <v>2.3101760820869455E-3</v>
      </c>
      <c r="O248" s="11">
        <f t="shared" si="258"/>
        <v>4.6491361941465303E-3</v>
      </c>
      <c r="P248" s="11">
        <f t="shared" si="259"/>
        <v>3.2040460270037485E-3</v>
      </c>
      <c r="Q248" s="4">
        <f t="shared" si="260"/>
        <v>2936.9885912332106</v>
      </c>
      <c r="R248" s="4">
        <f t="shared" si="261"/>
        <v>10784.288935822809</v>
      </c>
      <c r="S248" s="4">
        <f t="shared" si="262"/>
        <v>2540.2314539535996</v>
      </c>
      <c r="T248" s="4">
        <f t="shared" si="277"/>
        <v>12.395264815674921</v>
      </c>
      <c r="U248" s="4">
        <f t="shared" si="278"/>
        <v>44.590888806631924</v>
      </c>
      <c r="V248" s="4">
        <f t="shared" si="279"/>
        <v>56.452888636502976</v>
      </c>
      <c r="W248" s="11">
        <f t="shared" si="263"/>
        <v>-1.219247815263802E-2</v>
      </c>
      <c r="X248" s="11">
        <f t="shared" si="264"/>
        <v>-1.3228699347321071E-2</v>
      </c>
      <c r="Y248" s="11">
        <f t="shared" si="265"/>
        <v>-1.2203590333800474E-2</v>
      </c>
      <c r="Z248" s="4">
        <f t="shared" si="291"/>
        <v>3253.2419739618967</v>
      </c>
      <c r="AA248" s="4">
        <f t="shared" si="280"/>
        <v>33069.664014464441</v>
      </c>
      <c r="AB248" s="4">
        <f t="shared" si="281"/>
        <v>4857.1258971782254</v>
      </c>
      <c r="AC248" s="12">
        <f t="shared" si="282"/>
        <v>1.402834361315225</v>
      </c>
      <c r="AD248" s="12">
        <f t="shared" si="283"/>
        <v>4.568820181060107</v>
      </c>
      <c r="AE248" s="12">
        <f t="shared" si="284"/>
        <v>1.942463544098598</v>
      </c>
      <c r="AF248" s="11">
        <f t="shared" si="266"/>
        <v>-2.9039671966837322E-3</v>
      </c>
      <c r="AG248" s="11">
        <f t="shared" si="267"/>
        <v>2.0567434751257441E-3</v>
      </c>
      <c r="AH248" s="11">
        <f t="shared" si="268"/>
        <v>8.257041531207765E-4</v>
      </c>
      <c r="AI248" s="1">
        <f t="shared" si="247"/>
        <v>462098.89683284279</v>
      </c>
      <c r="AJ248" s="1">
        <f t="shared" si="248"/>
        <v>460300.53697626881</v>
      </c>
      <c r="AK248" s="1">
        <f t="shared" si="249"/>
        <v>86939.412311616106</v>
      </c>
      <c r="AL248" s="17">
        <f t="shared" si="321"/>
        <v>63.96613304183311</v>
      </c>
      <c r="AM248" s="17">
        <f t="shared" si="321"/>
        <v>28.168078569067344</v>
      </c>
      <c r="AN248" s="17">
        <f t="shared" si="321"/>
        <v>4.3539961284378297</v>
      </c>
      <c r="AO248" s="7">
        <f t="shared" si="320"/>
        <v>2.6536969363604047E-3</v>
      </c>
      <c r="AP248" s="7">
        <f t="shared" si="320"/>
        <v>4.0864938658832653E-3</v>
      </c>
      <c r="AQ248" s="7">
        <f t="shared" si="320"/>
        <v>2.9579680785350366E-3</v>
      </c>
      <c r="AR248" s="1">
        <f t="shared" si="286"/>
        <v>236944.40053585026</v>
      </c>
      <c r="AS248" s="1">
        <f t="shared" si="287"/>
        <v>241849.60704839957</v>
      </c>
      <c r="AT248" s="1">
        <f t="shared" si="288"/>
        <v>44997.368873540006</v>
      </c>
      <c r="AU248" s="1">
        <f t="shared" si="250"/>
        <v>47388.880107170058</v>
      </c>
      <c r="AV248" s="1">
        <f t="shared" si="251"/>
        <v>48369.921409679919</v>
      </c>
      <c r="AW248" s="1">
        <f t="shared" si="252"/>
        <v>8999.4737747080017</v>
      </c>
      <c r="AX248" s="1">
        <f t="shared" si="300"/>
        <v>147339.46403963253</v>
      </c>
      <c r="AY248" s="1">
        <f t="shared" si="301"/>
        <v>54157.45391960672</v>
      </c>
      <c r="AZ248" s="1">
        <f t="shared" si="302"/>
        <v>5286.5430780315828</v>
      </c>
      <c r="BA248" s="1">
        <f t="shared" si="303"/>
        <v>11.900494482654734</v>
      </c>
      <c r="BB248" s="1">
        <f t="shared" si="304"/>
        <v>10.899650896134141</v>
      </c>
      <c r="BC248" s="1">
        <f t="shared" si="305"/>
        <v>8.572919828825956</v>
      </c>
      <c r="BD248" s="1">
        <f t="shared" si="306"/>
        <v>519.11366576278726</v>
      </c>
      <c r="BE248">
        <f t="shared" si="292"/>
        <v>0.21822387218499145</v>
      </c>
      <c r="BF248">
        <f t="shared" si="293"/>
        <v>0.3346263841173937</v>
      </c>
      <c r="BG248">
        <f t="shared" si="294"/>
        <v>2.453676962688749E-2</v>
      </c>
      <c r="BH248">
        <f t="shared" si="307"/>
        <v>0.28885590390220411</v>
      </c>
      <c r="BI248">
        <f t="shared" si="308"/>
        <v>4.7621658391411486E-3</v>
      </c>
      <c r="BJ248">
        <f t="shared" si="308"/>
        <v>1.1197481694748152E-2</v>
      </c>
      <c r="BK248">
        <f t="shared" si="308"/>
        <v>6.0205306372294847E-5</v>
      </c>
      <c r="BL248">
        <f t="shared" si="297"/>
        <v>1128.3685300076038</v>
      </c>
      <c r="BM248">
        <f t="shared" si="298"/>
        <v>2708.1065478064879</v>
      </c>
      <c r="BN248">
        <f t="shared" si="299"/>
        <v>2.7090803789786397</v>
      </c>
      <c r="BO248">
        <f t="shared" si="270"/>
        <v>928.12701387654806</v>
      </c>
      <c r="BP248">
        <f t="shared" si="289"/>
        <v>489.44712272504853</v>
      </c>
      <c r="BQ248">
        <f t="shared" si="290"/>
        <v>45.462691198000705</v>
      </c>
      <c r="BR248" s="7">
        <f t="shared" si="315"/>
        <v>3.4665881245230512E-3</v>
      </c>
      <c r="BS248" s="7">
        <f t="shared" si="295"/>
        <v>4.6091952288505244E-3</v>
      </c>
      <c r="BT248" s="7">
        <f t="shared" si="296"/>
        <v>5.5662748014677355E-4</v>
      </c>
      <c r="BU248" s="8">
        <f>MAX((BU$3*climate!$I358+BU$4*climate!$I358^2+BU$5*climate!$I358^6)*(K248/K$66)^$BW$1,-99)</f>
        <v>-10.839446044417061</v>
      </c>
      <c r="BV248" s="8">
        <f>MAX((BV$3*climate!$I358+BV$4*climate!$I358^2+BV$5*climate!$I358^6)*(L248/L$66)^$BW$1,-99)</f>
        <v>-7.9728399458388175</v>
      </c>
      <c r="BW248" s="8">
        <f>MAX((BW$3*climate!$I358+BW$4*climate!$I358^2+BW$5*climate!$I358^6)*(M248/M$66)^$BW$1,-99)</f>
        <v>-8.8405838711473894</v>
      </c>
      <c r="BX248" s="8">
        <f>MAX((BX$3*climate!$M358+BX$4*climate!$M358^2+BX$5*climate!$M358^6)*(K248/K$66)^$BW$1,-99)</f>
        <v>-10.839452495136364</v>
      </c>
      <c r="BY248" s="8">
        <f>MAX((BY$3*climate!$M358+BY$4*climate!$M358^2+BY$5*climate!$M358^6)*(L248/L$66)^$BW$1,-99)</f>
        <v>-7.972843968390519</v>
      </c>
      <c r="BZ248" s="8">
        <f>MAX((BZ$3*climate!$M358+BZ$4*climate!$M358^2+BZ$5*climate!$M358^6)*(M248/M$66)^$BW$1,-99)</f>
        <v>-8.8405877274262377</v>
      </c>
      <c r="CA248" s="8">
        <f t="shared" si="309"/>
        <v>1.7019842200217329E-2</v>
      </c>
      <c r="CB248" s="8">
        <f t="shared" si="310"/>
        <v>7.844777546503053E-5</v>
      </c>
      <c r="CC248" s="8">
        <f t="shared" si="311"/>
        <v>9.4737118764026904E-6</v>
      </c>
      <c r="CD248" s="8">
        <f>MAX((CD$3*climate!$I358+CD$4*climate!$I358^2+CD$5*climate!$I358^6)*(K248/K$66)^$BW$1,-99)</f>
        <v>-35.98590528917304</v>
      </c>
      <c r="CE248" s="8">
        <f>MAX((CE$3*climate!$I358+CE$4*climate!$I358^2+CE$5*climate!$I358^6)*(L248/L$66)^$BW$1,-99)</f>
        <v>-28.694711472305677</v>
      </c>
      <c r="CF248" s="8">
        <f>MAX((CF$3*climate!$I358+CF$4*climate!$I358^2+CF$5*climate!$I358^6)*(M248/M$66)^$BW$1,-99)</f>
        <v>-34.614149151097543</v>
      </c>
      <c r="CG248" s="8">
        <f>MAX((CG$3*climate!$M358+CG$4*climate!$M358^2+CG$5*climate!$M358^6)*(K248/K$66)^$BW$1,-99)</f>
        <v>-35.985946186485997</v>
      </c>
      <c r="CH248" s="8">
        <f>MAX((CH$3*climate!$M358+CH$4*climate!$M358^2+CH$5*climate!$M358^6)*(L248/L$66)^$BW$1,-99)</f>
        <v>-28.694742138869227</v>
      </c>
      <c r="CI248" s="8">
        <f>MAX((CI$3*climate!$M358+CI$4*climate!$M358^2+CI$5*climate!$M358^6)*(M248/M$66)^$BW$1,-99)</f>
        <v>-34.614184694206507</v>
      </c>
      <c r="CJ248" s="8">
        <f t="shared" si="312"/>
        <v>2.1040266492862027E-3</v>
      </c>
      <c r="CK248" s="8">
        <f t="shared" si="313"/>
        <v>9.6978695932643218E-6</v>
      </c>
      <c r="CL248" s="8">
        <f t="shared" si="314"/>
        <v>1.1711590519538382E-6</v>
      </c>
    </row>
    <row r="249" spans="1:90">
      <c r="A249">
        <f t="shared" si="253"/>
        <v>2203</v>
      </c>
      <c r="B249" s="4">
        <f t="shared" si="271"/>
        <v>1286.5230267264872</v>
      </c>
      <c r="C249" s="4">
        <f t="shared" si="272"/>
        <v>3572.5437873944547</v>
      </c>
      <c r="D249" s="4">
        <f t="shared" si="273"/>
        <v>6809.3596468272526</v>
      </c>
      <c r="E249" s="11">
        <f t="shared" si="254"/>
        <v>4.8958661864243245E-7</v>
      </c>
      <c r="F249" s="11">
        <f t="shared" si="255"/>
        <v>9.8151323832817995E-7</v>
      </c>
      <c r="G249" s="11">
        <f t="shared" si="256"/>
        <v>2.1670136539083709E-6</v>
      </c>
      <c r="H249" s="4">
        <f t="shared" si="274"/>
        <v>237486.45934897504</v>
      </c>
      <c r="I249" s="4">
        <f t="shared" si="275"/>
        <v>242963.32767469843</v>
      </c>
      <c r="J249" s="4">
        <f t="shared" si="276"/>
        <v>45140.242414001528</v>
      </c>
      <c r="K249" s="4">
        <f t="shared" ref="K249:K312" si="322">H249/B249*1000</f>
        <v>184595.57615012227</v>
      </c>
      <c r="L249" s="4">
        <f t="shared" ref="L249:L312" si="323">I249/C249*1000</f>
        <v>68008.495384152498</v>
      </c>
      <c r="M249" s="4">
        <f t="shared" ref="M249:M312" si="324">J249/D249*1000</f>
        <v>6629.1464624040145</v>
      </c>
      <c r="N249" s="11">
        <f t="shared" si="257"/>
        <v>2.2872139698746352E-3</v>
      </c>
      <c r="O249" s="11">
        <f t="shared" si="258"/>
        <v>4.6040271406666555E-3</v>
      </c>
      <c r="P249" s="11">
        <f t="shared" si="259"/>
        <v>3.17297932581595E-3</v>
      </c>
      <c r="Q249" s="4">
        <f t="shared" si="260"/>
        <v>2907.8164637304958</v>
      </c>
      <c r="R249" s="4">
        <f t="shared" si="261"/>
        <v>10690.631651501641</v>
      </c>
      <c r="S249" s="4">
        <f t="shared" si="262"/>
        <v>2517.1987044333709</v>
      </c>
      <c r="T249" s="4">
        <f t="shared" si="277"/>
        <v>12.244135820213641</v>
      </c>
      <c r="U249" s="4">
        <f t="shared" si="278"/>
        <v>44.001009344979167</v>
      </c>
      <c r="V249" s="4">
        <f t="shared" si="279"/>
        <v>55.763960710423433</v>
      </c>
      <c r="W249" s="11">
        <f t="shared" si="263"/>
        <v>-1.219247815263802E-2</v>
      </c>
      <c r="X249" s="11">
        <f t="shared" si="264"/>
        <v>-1.3228699347321071E-2</v>
      </c>
      <c r="Y249" s="11">
        <f t="shared" si="265"/>
        <v>-1.2203590333800474E-2</v>
      </c>
      <c r="Z249" s="4">
        <f t="shared" si="291"/>
        <v>3211.6487951559357</v>
      </c>
      <c r="AA249" s="4">
        <f t="shared" si="280"/>
        <v>32851.368919960943</v>
      </c>
      <c r="AB249" s="4">
        <f t="shared" si="281"/>
        <v>4817.2093470864565</v>
      </c>
      <c r="AC249" s="12">
        <f t="shared" si="282"/>
        <v>1.3987605763475848</v>
      </c>
      <c r="AD249" s="12">
        <f t="shared" si="283"/>
        <v>4.5782170721565256</v>
      </c>
      <c r="AE249" s="12">
        <f t="shared" si="284"/>
        <v>1.9440674443142458</v>
      </c>
      <c r="AF249" s="11">
        <f t="shared" si="266"/>
        <v>-2.9039671966837322E-3</v>
      </c>
      <c r="AG249" s="11">
        <f t="shared" si="267"/>
        <v>2.0567434751257441E-3</v>
      </c>
      <c r="AH249" s="11">
        <f t="shared" si="268"/>
        <v>8.257041531207765E-4</v>
      </c>
      <c r="AI249" s="1">
        <f t="shared" ref="AI249:AI312" si="325">(1-$AI$5)*AI248+AU248</f>
        <v>463277.8872567286</v>
      </c>
      <c r="AJ249" s="1">
        <f t="shared" ref="AJ249:AJ312" si="326">(1-$AI$5)*AJ248+AV248</f>
        <v>462640.40468832187</v>
      </c>
      <c r="AK249" s="1">
        <f t="shared" ref="AK249:AK312" si="327">(1-$AI$5)*AK248+AW248</f>
        <v>87244.94485516251</v>
      </c>
      <c r="AL249" s="17">
        <f t="shared" si="321"/>
        <v>64.134182305804202</v>
      </c>
      <c r="AM249" s="17">
        <f t="shared" si="321"/>
        <v>28.282036162550693</v>
      </c>
      <c r="AN249" s="17">
        <f t="shared" si="321"/>
        <v>4.3667463201841947</v>
      </c>
      <c r="AO249" s="7">
        <f t="shared" si="320"/>
        <v>2.6271599669968008E-3</v>
      </c>
      <c r="AP249" s="7">
        <f t="shared" si="320"/>
        <v>4.0456289272244325E-3</v>
      </c>
      <c r="AQ249" s="7">
        <f t="shared" si="320"/>
        <v>2.9283883977496861E-3</v>
      </c>
      <c r="AR249" s="1">
        <f t="shared" si="286"/>
        <v>237486.45934897504</v>
      </c>
      <c r="AS249" s="1">
        <f t="shared" si="287"/>
        <v>242963.32767469843</v>
      </c>
      <c r="AT249" s="1">
        <f t="shared" si="288"/>
        <v>45140.242414001528</v>
      </c>
      <c r="AU249" s="1">
        <f t="shared" ref="AU249:AU312" si="328">$AU$5*AR249</f>
        <v>47497.291869795008</v>
      </c>
      <c r="AV249" s="1">
        <f t="shared" ref="AV249:AV312" si="329">$AU$5*AS249</f>
        <v>48592.66553493969</v>
      </c>
      <c r="AW249" s="1">
        <f t="shared" ref="AW249:AW312" si="330">$AU$5*AT249</f>
        <v>9028.0484828003064</v>
      </c>
      <c r="AX249" s="1">
        <f t="shared" si="300"/>
        <v>147676.4609200978</v>
      </c>
      <c r="AY249" s="1">
        <f t="shared" si="301"/>
        <v>54406.796307321994</v>
      </c>
      <c r="AZ249" s="1">
        <f t="shared" si="302"/>
        <v>5303.3171699232116</v>
      </c>
      <c r="BA249" s="1">
        <f t="shared" si="303"/>
        <v>11.902779084932311</v>
      </c>
      <c r="BB249" s="1">
        <f t="shared" si="304"/>
        <v>10.904244357160556</v>
      </c>
      <c r="BC249" s="1">
        <f t="shared" si="305"/>
        <v>8.5760877848759005</v>
      </c>
      <c r="BD249" s="1">
        <f t="shared" si="306"/>
        <v>504.17774149574495</v>
      </c>
      <c r="BE249">
        <f t="shared" si="292"/>
        <v>0.21822387218499145</v>
      </c>
      <c r="BF249">
        <f t="shared" si="293"/>
        <v>0.3346263841173937</v>
      </c>
      <c r="BG249">
        <f t="shared" si="294"/>
        <v>2.453676962688749E-2</v>
      </c>
      <c r="BH249">
        <f t="shared" si="307"/>
        <v>0.28894144763900353</v>
      </c>
      <c r="BI249">
        <f t="shared" si="308"/>
        <v>4.7621658391411486E-3</v>
      </c>
      <c r="BJ249">
        <f t="shared" si="308"/>
        <v>1.1197481694748152E-2</v>
      </c>
      <c r="BK249">
        <f t="shared" si="308"/>
        <v>6.0205306372294847E-5</v>
      </c>
      <c r="BL249">
        <f t="shared" si="297"/>
        <v>1130.9499039702721</v>
      </c>
      <c r="BM249">
        <f t="shared" si="298"/>
        <v>2720.5774141325328</v>
      </c>
      <c r="BN249">
        <f t="shared" si="299"/>
        <v>2.7176821242546203</v>
      </c>
      <c r="BO249">
        <f t="shared" si="270"/>
        <v>931.34444796090156</v>
      </c>
      <c r="BP249">
        <f t="shared" si="289"/>
        <v>494.96835283179729</v>
      </c>
      <c r="BQ249">
        <f t="shared" si="290"/>
        <v>45.98495308011087</v>
      </c>
      <c r="BR249" s="7">
        <f t="shared" si="315"/>
        <v>3.4339110201637713E-3</v>
      </c>
      <c r="BS249" s="7">
        <f t="shared" si="295"/>
        <v>4.4749468241267222E-3</v>
      </c>
      <c r="BT249" s="7">
        <f t="shared" si="296"/>
        <v>5.3860229884829637E-4</v>
      </c>
      <c r="BU249" s="8">
        <f>MAX((BU$3*climate!$I359+BU$4*climate!$I359^2+BU$5*climate!$I359^6)*(K249/K$66)^$BW$1,-99)</f>
        <v>-10.913872750415285</v>
      </c>
      <c r="BV249" s="8">
        <f>MAX((BV$3*climate!$I359+BV$4*climate!$I359^2+BV$5*climate!$I359^6)*(L249/L$66)^$BW$1,-99)</f>
        <v>-8.0139256891068644</v>
      </c>
      <c r="BW249" s="8">
        <f>MAX((BW$3*climate!$I359+BW$4*climate!$I359^2+BW$5*climate!$I359^6)*(M249/M$66)^$BW$1,-99)</f>
        <v>-8.8817565499073474</v>
      </c>
      <c r="BX249" s="8">
        <f>MAX((BX$3*climate!$M359+BX$4*climate!$M359^2+BX$5*climate!$M359^6)*(K249/K$66)^$BW$1,-99)</f>
        <v>-10.913879192731644</v>
      </c>
      <c r="BY249" s="8">
        <f>MAX((BY$3*climate!$M359+BY$4*climate!$M359^2+BY$5*climate!$M359^6)*(L249/L$66)^$BW$1,-99)</f>
        <v>-8.0139297032414891</v>
      </c>
      <c r="BZ249" s="8">
        <f>MAX((BZ$3*climate!$M359+BZ$4*climate!$M359^2+BZ$5*climate!$M359^6)*(M249/M$66)^$BW$1,-99)</f>
        <v>-8.8817603986409317</v>
      </c>
      <c r="CA249" s="8">
        <f t="shared" si="309"/>
        <v>1.7036956689914128E-2</v>
      </c>
      <c r="CB249" s="8">
        <f t="shared" si="310"/>
        <v>7.6239475232315739E-5</v>
      </c>
      <c r="CC249" s="8">
        <f t="shared" si="311"/>
        <v>9.1761440385666117E-6</v>
      </c>
      <c r="CD249" s="8">
        <f>MAX((CD$3*climate!$I359+CD$4*climate!$I359^2+CD$5*climate!$I359^6)*(K249/K$66)^$BW$1,-99)</f>
        <v>-36.478502502051469</v>
      </c>
      <c r="CE249" s="8">
        <f>MAX((CE$3*climate!$I359+CE$4*climate!$I359^2+CE$5*climate!$I359^6)*(L249/L$66)^$BW$1,-99)</f>
        <v>-29.046288622113053</v>
      </c>
      <c r="CF249" s="8">
        <f>MAX((CF$3*climate!$I359+CF$4*climate!$I359^2+CF$5*climate!$I359^6)*(M249/M$66)^$BW$1,-99)</f>
        <v>-35.032523012505692</v>
      </c>
      <c r="CG249" s="8">
        <f>MAX((CG$3*climate!$M359+CG$4*climate!$M359^2+CG$5*climate!$M359^6)*(K249/K$66)^$BW$1,-99)</f>
        <v>-36.478543672795887</v>
      </c>
      <c r="CH249" s="8">
        <f>MAX((CH$3*climate!$M359+CH$4*climate!$M359^2+CH$5*climate!$M359^6)*(L249/L$66)^$BW$1,-99)</f>
        <v>-29.046319468588429</v>
      </c>
      <c r="CI249" s="8">
        <f>MAX((CI$3*climate!$M359+CI$4*climate!$M359^2+CI$5*climate!$M359^6)*(M249/M$66)^$BW$1,-99)</f>
        <v>-35.032558771085931</v>
      </c>
      <c r="CJ249" s="8">
        <f t="shared" si="312"/>
        <v>2.0972842029063836E-3</v>
      </c>
      <c r="CK249" s="8">
        <f t="shared" si="313"/>
        <v>9.3852352830870645E-6</v>
      </c>
      <c r="CL249" s="8">
        <f t="shared" si="314"/>
        <v>1.129602093023595E-6</v>
      </c>
    </row>
    <row r="250" spans="1:90">
      <c r="A250">
        <f t="shared" ref="A250:A313" si="331">1+A249</f>
        <v>2204</v>
      </c>
      <c r="B250" s="4">
        <f t="shared" si="271"/>
        <v>1286.5236250977227</v>
      </c>
      <c r="C250" s="4">
        <f t="shared" si="272"/>
        <v>3572.5471185685255</v>
      </c>
      <c r="D250" s="4">
        <f t="shared" si="273"/>
        <v>6809.3736650038154</v>
      </c>
      <c r="E250" s="11">
        <f t="shared" ref="E250:E313" si="332">E249*$E$5</f>
        <v>4.6510728771031078E-7</v>
      </c>
      <c r="F250" s="11">
        <f t="shared" ref="F250:F313" si="333">F249*$E$5</f>
        <v>9.3243757641177088E-7</v>
      </c>
      <c r="G250" s="11">
        <f t="shared" ref="G250:G313" si="334">G249*$E$5</f>
        <v>2.058662971212952E-6</v>
      </c>
      <c r="H250" s="4">
        <f t="shared" si="274"/>
        <v>238024.39163106831</v>
      </c>
      <c r="I250" s="4">
        <f t="shared" si="275"/>
        <v>244071.33155436581</v>
      </c>
      <c r="J250" s="4">
        <f t="shared" si="276"/>
        <v>45282.179630196471</v>
      </c>
      <c r="K250" s="4">
        <f t="shared" si="322"/>
        <v>185013.61886221738</v>
      </c>
      <c r="L250" s="4">
        <f t="shared" si="323"/>
        <v>68318.575921865544</v>
      </c>
      <c r="M250" s="4">
        <f t="shared" si="324"/>
        <v>6649.9772017095056</v>
      </c>
      <c r="N250" s="11">
        <f t="shared" ref="N250:N313" si="335">K250/K249-1</f>
        <v>2.2646410104385506E-3</v>
      </c>
      <c r="O250" s="11">
        <f t="shared" ref="O250:O313" si="336">L250/L249-1</f>
        <v>4.5594382872540251E-3</v>
      </c>
      <c r="P250" s="11">
        <f t="shared" ref="P250:P313" si="337">M250/M249-1</f>
        <v>3.142295833050035E-3</v>
      </c>
      <c r="Q250" s="4">
        <f t="shared" ref="Q250:Q313" si="338">T250*H250/1000</f>
        <v>2878.8691849971024</v>
      </c>
      <c r="R250" s="4">
        <f t="shared" ref="R250:R313" si="339">U250*I250/1000</f>
        <v>10597.316846011276</v>
      </c>
      <c r="S250" s="4">
        <f t="shared" ref="S250:S313" si="340">V250*J250/1000</f>
        <v>2494.2982328130729</v>
      </c>
      <c r="T250" s="4">
        <f t="shared" si="277"/>
        <v>12.094849461727753</v>
      </c>
      <c r="U250" s="4">
        <f t="shared" si="278"/>
        <v>43.418933221375774</v>
      </c>
      <c r="V250" s="4">
        <f t="shared" si="279"/>
        <v>55.083440178523283</v>
      </c>
      <c r="W250" s="11">
        <f t="shared" ref="W250:W313" si="341">T$5-1</f>
        <v>-1.219247815263802E-2</v>
      </c>
      <c r="X250" s="11">
        <f t="shared" ref="X250:X313" si="342">U$5-1</f>
        <v>-1.3228699347321071E-2</v>
      </c>
      <c r="Y250" s="11">
        <f t="shared" ref="Y250:Y313" si="343">V$5-1</f>
        <v>-1.2203590333800474E-2</v>
      </c>
      <c r="Z250" s="4">
        <f t="shared" si="291"/>
        <v>3170.5146740006808</v>
      </c>
      <c r="AA250" s="4">
        <f t="shared" si="280"/>
        <v>32633.047820706648</v>
      </c>
      <c r="AB250" s="4">
        <f t="shared" si="281"/>
        <v>4777.4723411064406</v>
      </c>
      <c r="AC250" s="12">
        <f t="shared" si="282"/>
        <v>1.394698621517857</v>
      </c>
      <c r="AD250" s="12">
        <f t="shared" si="283"/>
        <v>4.5876332902473926</v>
      </c>
      <c r="AE250" s="12">
        <f t="shared" si="284"/>
        <v>1.945672668876963</v>
      </c>
      <c r="AF250" s="11">
        <f t="shared" ref="AF250:AF313" si="344">AC$5-1</f>
        <v>-2.9039671966837322E-3</v>
      </c>
      <c r="AG250" s="11">
        <f t="shared" ref="AG250:AG313" si="345">AD$5-1</f>
        <v>2.0567434751257441E-3</v>
      </c>
      <c r="AH250" s="11">
        <f t="shared" ref="AH250:AH313" si="346">AE$5-1</f>
        <v>8.257041531207765E-4</v>
      </c>
      <c r="AI250" s="1">
        <f t="shared" si="325"/>
        <v>464447.39040085074</v>
      </c>
      <c r="AJ250" s="1">
        <f t="shared" si="326"/>
        <v>464969.02975442936</v>
      </c>
      <c r="AK250" s="1">
        <f t="shared" si="327"/>
        <v>87548.498852446573</v>
      </c>
      <c r="AL250" s="17">
        <f t="shared" si="321"/>
        <v>64.300988154511387</v>
      </c>
      <c r="AM250" s="17">
        <f t="shared" si="321"/>
        <v>28.395310599934515</v>
      </c>
      <c r="AN250" s="17">
        <f t="shared" si="321"/>
        <v>4.3794059741515392</v>
      </c>
      <c r="AO250" s="7">
        <f t="shared" ref="AO250:AQ265" si="347">AO$5*AO249</f>
        <v>2.6008883673268326E-3</v>
      </c>
      <c r="AP250" s="7">
        <f t="shared" si="347"/>
        <v>4.005172637952188E-3</v>
      </c>
      <c r="AQ250" s="7">
        <f t="shared" si="347"/>
        <v>2.8991045137721893E-3</v>
      </c>
      <c r="AR250" s="1">
        <f t="shared" si="286"/>
        <v>238024.39163106831</v>
      </c>
      <c r="AS250" s="1">
        <f t="shared" si="287"/>
        <v>244071.33155436581</v>
      </c>
      <c r="AT250" s="1">
        <f t="shared" si="288"/>
        <v>45282.179630196471</v>
      </c>
      <c r="AU250" s="1">
        <f t="shared" si="328"/>
        <v>47604.878326213664</v>
      </c>
      <c r="AV250" s="1">
        <f t="shared" si="329"/>
        <v>48814.266310873165</v>
      </c>
      <c r="AW250" s="1">
        <f t="shared" si="330"/>
        <v>9056.4359260392939</v>
      </c>
      <c r="AX250" s="1">
        <f t="shared" si="300"/>
        <v>148010.8950897739</v>
      </c>
      <c r="AY250" s="1">
        <f t="shared" si="301"/>
        <v>54654.86073749244</v>
      </c>
      <c r="AZ250" s="1">
        <f t="shared" si="302"/>
        <v>5319.9817613676041</v>
      </c>
      <c r="BA250" s="1">
        <f t="shared" si="303"/>
        <v>11.905041165508212</v>
      </c>
      <c r="BB250" s="1">
        <f t="shared" si="304"/>
        <v>10.908793432696008</v>
      </c>
      <c r="BC250" s="1">
        <f t="shared" si="305"/>
        <v>8.5792251540154538</v>
      </c>
      <c r="BD250" s="1">
        <f t="shared" si="306"/>
        <v>489.66973152466045</v>
      </c>
      <c r="BE250">
        <f t="shared" si="292"/>
        <v>0.21822387218499145</v>
      </c>
      <c r="BF250">
        <f t="shared" si="293"/>
        <v>0.3346263841173937</v>
      </c>
      <c r="BG250">
        <f t="shared" si="294"/>
        <v>2.453676962688749E-2</v>
      </c>
      <c r="BH250">
        <f t="shared" si="307"/>
        <v>0.28902625498929513</v>
      </c>
      <c r="BI250">
        <f t="shared" si="308"/>
        <v>4.7621658391411486E-3</v>
      </c>
      <c r="BJ250">
        <f t="shared" si="308"/>
        <v>1.1197481694748152E-2</v>
      </c>
      <c r="BK250">
        <f t="shared" si="308"/>
        <v>6.0205306372294847E-5</v>
      </c>
      <c r="BL250">
        <f t="shared" si="297"/>
        <v>1133.5116267078279</v>
      </c>
      <c r="BM250">
        <f t="shared" si="298"/>
        <v>2732.984267292818</v>
      </c>
      <c r="BN250">
        <f t="shared" si="299"/>
        <v>2.7262274978412675</v>
      </c>
      <c r="BO250">
        <f t="shared" si="270"/>
        <v>934.54260192432287</v>
      </c>
      <c r="BP250">
        <f t="shared" si="289"/>
        <v>500.55212491020342</v>
      </c>
      <c r="BQ250">
        <f t="shared" si="290"/>
        <v>46.513232540542461</v>
      </c>
      <c r="BR250" s="7">
        <f t="shared" si="315"/>
        <v>3.4016501033482527E-3</v>
      </c>
      <c r="BS250" s="7">
        <f t="shared" si="295"/>
        <v>4.3446085671133223E-3</v>
      </c>
      <c r="BT250" s="7">
        <f t="shared" si="296"/>
        <v>5.2117730326519882E-4</v>
      </c>
      <c r="BU250" s="8">
        <f>MAX((BU$3*climate!$I360+BU$4*climate!$I360^2+BU$5*climate!$I360^6)*(K250/K$66)^$BW$1,-99)</f>
        <v>-10.987432496375133</v>
      </c>
      <c r="BV250" s="8">
        <f>MAX((BV$3*climate!$I360+BV$4*climate!$I360^2+BV$5*climate!$I360^6)*(L250/L$66)^$BW$1,-99)</f>
        <v>-8.0544621416884734</v>
      </c>
      <c r="BW250" s="8">
        <f>MAX((BW$3*climate!$I360+BW$4*climate!$I360^2+BW$5*climate!$I360^6)*(M250/M$66)^$BW$1,-99)</f>
        <v>-8.9224042384478768</v>
      </c>
      <c r="BX250" s="8">
        <f>MAX((BX$3*climate!$M360+BX$4*climate!$M360^2+BX$5*climate!$M360^6)*(K250/K$66)^$BW$1,-99)</f>
        <v>-10.98743893027414</v>
      </c>
      <c r="BY250" s="8">
        <f>MAX((BY$3*climate!$M360+BY$4*climate!$M360^2+BY$5*climate!$M360^6)*(L250/L$66)^$BW$1,-99)</f>
        <v>-8.0544661474460852</v>
      </c>
      <c r="BZ250" s="8">
        <f>MAX((BZ$3*climate!$M360+BZ$4*climate!$M360^2+BZ$5*climate!$M360^6)*(M250/M$66)^$BW$1,-99)</f>
        <v>-8.9224080796750034</v>
      </c>
      <c r="CA250" s="8">
        <f t="shared" si="309"/>
        <v>1.7053640335737228E-2</v>
      </c>
      <c r="CB250" s="8">
        <f t="shared" si="310"/>
        <v>7.409139190311328E-5</v>
      </c>
      <c r="CC250" s="8">
        <f t="shared" si="311"/>
        <v>8.8879702810341477E-6</v>
      </c>
      <c r="CD250" s="8">
        <f>MAX((CD$3*climate!$I360+CD$4*climate!$I360^2+CD$5*climate!$I360^6)*(K250/K$66)^$BW$1,-99)</f>
        <v>-36.969412414951513</v>
      </c>
      <c r="CE250" s="8">
        <f>MAX((CE$3*climate!$I360+CE$4*climate!$I360^2+CE$5*climate!$I360^6)*(L250/L$66)^$BW$1,-99)</f>
        <v>-29.396268143973852</v>
      </c>
      <c r="CF250" s="8">
        <f>MAX((CF$3*climate!$I360+CF$4*climate!$I360^2+CF$5*climate!$I360^6)*(M250/M$66)^$BW$1,-99)</f>
        <v>-35.449161355565977</v>
      </c>
      <c r="CG250" s="8">
        <f>MAX((CG$3*climate!$M360+CG$4*climate!$M360^2+CG$5*climate!$M360^6)*(K250/K$66)^$BW$1,-99)</f>
        <v>-36.969453855640822</v>
      </c>
      <c r="CH250" s="8">
        <f>MAX((CH$3*climate!$M360+CH$4*climate!$M360^2+CH$5*climate!$M360^6)*(L250/L$66)^$BW$1,-99)</f>
        <v>-29.396299167785834</v>
      </c>
      <c r="CI250" s="8">
        <f>MAX((CI$3*climate!$M360+CI$4*climate!$M360^2+CI$5*climate!$M360^6)*(M250/M$66)^$BW$1,-99)</f>
        <v>-35.449197326729212</v>
      </c>
      <c r="CJ250" s="8">
        <f t="shared" si="312"/>
        <v>2.0902513234627319E-3</v>
      </c>
      <c r="CK250" s="8">
        <f t="shared" si="313"/>
        <v>9.0813238073361453E-6</v>
      </c>
      <c r="CL250" s="8">
        <f t="shared" si="314"/>
        <v>1.0893915479088194E-6</v>
      </c>
    </row>
    <row r="251" spans="1:90">
      <c r="A251">
        <f t="shared" si="331"/>
        <v>2205</v>
      </c>
      <c r="B251" s="4">
        <f t="shared" si="271"/>
        <v>1286.5241935506608</v>
      </c>
      <c r="C251" s="4">
        <f t="shared" si="272"/>
        <v>3572.5502831868439</v>
      </c>
      <c r="D251" s="4">
        <f t="shared" si="273"/>
        <v>6809.3869822989664</v>
      </c>
      <c r="E251" s="11">
        <f t="shared" si="332"/>
        <v>4.4185192332479525E-7</v>
      </c>
      <c r="F251" s="11">
        <f t="shared" si="333"/>
        <v>8.8581569759118234E-7</v>
      </c>
      <c r="G251" s="11">
        <f t="shared" si="334"/>
        <v>1.9557298226523045E-6</v>
      </c>
      <c r="H251" s="4">
        <f t="shared" si="274"/>
        <v>238558.25493430838</v>
      </c>
      <c r="I251" s="4">
        <f t="shared" si="275"/>
        <v>245173.619333935</v>
      </c>
      <c r="J251" s="4">
        <f t="shared" si="276"/>
        <v>45423.186159103963</v>
      </c>
      <c r="K251" s="4">
        <f t="shared" si="322"/>
        <v>185428.50272866976</v>
      </c>
      <c r="L251" s="4">
        <f t="shared" si="323"/>
        <v>68627.059075353667</v>
      </c>
      <c r="M251" s="4">
        <f t="shared" si="324"/>
        <v>6670.6718647628268</v>
      </c>
      <c r="N251" s="11">
        <f t="shared" si="335"/>
        <v>2.2424504152926961E-3</v>
      </c>
      <c r="O251" s="11">
        <f t="shared" si="336"/>
        <v>4.5153627593310652E-3</v>
      </c>
      <c r="P251" s="11">
        <f t="shared" si="337"/>
        <v>3.1119900753946439E-3</v>
      </c>
      <c r="Q251" s="4">
        <f t="shared" si="338"/>
        <v>2850.1469048544054</v>
      </c>
      <c r="R251" s="4">
        <f t="shared" si="339"/>
        <v>10504.355159398312</v>
      </c>
      <c r="S251" s="4">
        <f t="shared" si="340"/>
        <v>2471.5311769014479</v>
      </c>
      <c r="T251" s="4">
        <f t="shared" si="277"/>
        <v>11.947383273906192</v>
      </c>
      <c r="U251" s="4">
        <f t="shared" si="278"/>
        <v>42.844557207808784</v>
      </c>
      <c r="V251" s="4">
        <f t="shared" si="279"/>
        <v>54.411224440408176</v>
      </c>
      <c r="W251" s="11">
        <f t="shared" si="341"/>
        <v>-1.219247815263802E-2</v>
      </c>
      <c r="X251" s="11">
        <f t="shared" si="342"/>
        <v>-1.3228699347321071E-2</v>
      </c>
      <c r="Y251" s="11">
        <f t="shared" si="343"/>
        <v>-1.2203590333800474E-2</v>
      </c>
      <c r="Z251" s="4">
        <f t="shared" si="291"/>
        <v>3129.8368233402562</v>
      </c>
      <c r="AA251" s="4">
        <f t="shared" si="280"/>
        <v>32414.73725620977</v>
      </c>
      <c r="AB251" s="4">
        <f t="shared" si="281"/>
        <v>4737.9176905676159</v>
      </c>
      <c r="AC251" s="12">
        <f t="shared" si="282"/>
        <v>1.390648462471709</v>
      </c>
      <c r="AD251" s="12">
        <f t="shared" si="283"/>
        <v>4.5970688750833784</v>
      </c>
      <c r="AE251" s="12">
        <f t="shared" si="284"/>
        <v>1.9472792188802683</v>
      </c>
      <c r="AF251" s="11">
        <f t="shared" si="344"/>
        <v>-2.9039671966837322E-3</v>
      </c>
      <c r="AG251" s="11">
        <f t="shared" si="345"/>
        <v>2.0567434751257441E-3</v>
      </c>
      <c r="AH251" s="11">
        <f t="shared" si="346"/>
        <v>8.257041531207765E-4</v>
      </c>
      <c r="AI251" s="1">
        <f t="shared" si="325"/>
        <v>465607.52968697937</v>
      </c>
      <c r="AJ251" s="1">
        <f t="shared" si="326"/>
        <v>467286.39308985957</v>
      </c>
      <c r="AK251" s="1">
        <f t="shared" si="327"/>
        <v>87850.084893241219</v>
      </c>
      <c r="AL251" s="17">
        <f t="shared" si="321"/>
        <v>64.466555449689082</v>
      </c>
      <c r="AM251" s="17">
        <f t="shared" si="321"/>
        <v>28.50790143978492</v>
      </c>
      <c r="AN251" s="17">
        <f t="shared" si="321"/>
        <v>4.3919753662225691</v>
      </c>
      <c r="AO251" s="7">
        <f t="shared" si="347"/>
        <v>2.5748794836535642E-3</v>
      </c>
      <c r="AP251" s="7">
        <f t="shared" si="347"/>
        <v>3.9651209115726662E-3</v>
      </c>
      <c r="AQ251" s="7">
        <f t="shared" si="347"/>
        <v>2.8701134686344673E-3</v>
      </c>
      <c r="AR251" s="1">
        <f t="shared" si="286"/>
        <v>238558.25493430838</v>
      </c>
      <c r="AS251" s="1">
        <f t="shared" si="287"/>
        <v>245173.619333935</v>
      </c>
      <c r="AT251" s="1">
        <f t="shared" si="288"/>
        <v>45423.186159103963</v>
      </c>
      <c r="AU251" s="1">
        <f t="shared" si="328"/>
        <v>47711.650986861678</v>
      </c>
      <c r="AV251" s="1">
        <f t="shared" si="329"/>
        <v>49034.723866787004</v>
      </c>
      <c r="AW251" s="1">
        <f t="shared" si="330"/>
        <v>9084.6372318207923</v>
      </c>
      <c r="AX251" s="1">
        <f t="shared" si="300"/>
        <v>148342.80218293582</v>
      </c>
      <c r="AY251" s="1">
        <f t="shared" si="301"/>
        <v>54901.647260282931</v>
      </c>
      <c r="AZ251" s="1">
        <f t="shared" si="302"/>
        <v>5336.5374918102607</v>
      </c>
      <c r="BA251" s="1">
        <f t="shared" si="303"/>
        <v>11.907281105384044</v>
      </c>
      <c r="BB251" s="1">
        <f t="shared" si="304"/>
        <v>10.913298631788527</v>
      </c>
      <c r="BC251" s="1">
        <f t="shared" si="305"/>
        <v>8.5823323118723476</v>
      </c>
      <c r="BD251" s="1">
        <f t="shared" si="306"/>
        <v>475.57745294998375</v>
      </c>
      <c r="BE251">
        <f t="shared" si="292"/>
        <v>0.21822387218499145</v>
      </c>
      <c r="BF251">
        <f t="shared" si="293"/>
        <v>0.3346263841173937</v>
      </c>
      <c r="BG251">
        <f t="shared" si="294"/>
        <v>2.453676962688749E-2</v>
      </c>
      <c r="BH251">
        <f t="shared" si="307"/>
        <v>0.28911033340249415</v>
      </c>
      <c r="BI251">
        <f t="shared" si="308"/>
        <v>4.7621658391411486E-3</v>
      </c>
      <c r="BJ251">
        <f t="shared" si="308"/>
        <v>1.1197481694748152E-2</v>
      </c>
      <c r="BK251">
        <f t="shared" si="308"/>
        <v>6.0205306372294847E-5</v>
      </c>
      <c r="BL251">
        <f t="shared" si="297"/>
        <v>1136.0539722932888</v>
      </c>
      <c r="BM251">
        <f t="shared" si="298"/>
        <v>2745.3271145268886</v>
      </c>
      <c r="BN251">
        <f t="shared" si="299"/>
        <v>2.734716839114637</v>
      </c>
      <c r="BO251">
        <f t="shared" si="270"/>
        <v>937.72158886274212</v>
      </c>
      <c r="BP251">
        <f t="shared" si="289"/>
        <v>506.19914682771093</v>
      </c>
      <c r="BQ251">
        <f t="shared" si="290"/>
        <v>47.047598852298066</v>
      </c>
      <c r="BR251" s="7">
        <f t="shared" si="315"/>
        <v>3.3697991558399032E-3</v>
      </c>
      <c r="BS251" s="7">
        <f t="shared" si="295"/>
        <v>4.2180665700129339E-3</v>
      </c>
      <c r="BT251" s="7">
        <f t="shared" si="296"/>
        <v>5.0433178930290755E-4</v>
      </c>
      <c r="BU251" s="8">
        <f>MAX((BU$3*climate!$I361+BU$4*climate!$I361^2+BU$5*climate!$I361^6)*(K251/K$66)^$BW$1,-99)</f>
        <v>-11.06012495547596</v>
      </c>
      <c r="BV251" s="8">
        <f>MAX((BV$3*climate!$I361+BV$4*climate!$I361^2+BV$5*climate!$I361^6)*(L251/L$66)^$BW$1,-99)</f>
        <v>-8.0944507935527863</v>
      </c>
      <c r="BW251" s="8">
        <f>MAX((BW$3*climate!$I361+BW$4*climate!$I361^2+BW$5*climate!$I361^6)*(M251/M$66)^$BW$1,-99)</f>
        <v>-8.962527959230103</v>
      </c>
      <c r="BX251" s="8">
        <f>MAX((BX$3*climate!$M361+BX$4*climate!$M361^2+BX$5*climate!$M361^6)*(K251/K$66)^$BW$1,-99)</f>
        <v>-11.060131380945226</v>
      </c>
      <c r="BY251" s="8">
        <f>MAX((BY$3*climate!$M361+BY$4*climate!$M361^2+BY$5*climate!$M361^6)*(L251/L$66)^$BW$1,-99)</f>
        <v>-8.0944547909740177</v>
      </c>
      <c r="BZ251" s="8">
        <f>MAX((BZ$3*climate!$M361+BZ$4*climate!$M361^2+BZ$5*climate!$M361^6)*(M251/M$66)^$BW$1,-99)</f>
        <v>-8.9625317929899655</v>
      </c>
      <c r="CA251" s="8">
        <f t="shared" si="309"/>
        <v>1.7069903231507623E-2</v>
      </c>
      <c r="CB251" s="8">
        <f t="shared" si="310"/>
        <v>7.2001988174178055E-5</v>
      </c>
      <c r="CC251" s="8">
        <f t="shared" si="311"/>
        <v>8.608894839973724E-6</v>
      </c>
      <c r="CD251" s="8">
        <f>MAX((CD$3*climate!$I361+CD$4*climate!$I361^2+CD$5*climate!$I361^6)*(K251/K$66)^$BW$1,-99)</f>
        <v>-37.458513226515279</v>
      </c>
      <c r="CE251" s="8">
        <f>MAX((CE$3*climate!$I361+CE$4*climate!$I361^2+CE$5*climate!$I361^6)*(L251/L$66)^$BW$1,-99)</f>
        <v>-29.744568980266731</v>
      </c>
      <c r="CF251" s="8">
        <f>MAX((CF$3*climate!$I361+CF$4*climate!$I361^2+CF$5*climate!$I361^6)*(M251/M$66)^$BW$1,-99)</f>
        <v>-35.863967309326583</v>
      </c>
      <c r="CG251" s="8">
        <f>MAX((CG$3*climate!$M361+CG$4*climate!$M361^2+CG$5*climate!$M361^6)*(K251/K$66)^$BW$1,-99)</f>
        <v>-37.458554933647967</v>
      </c>
      <c r="CH251" s="8">
        <f>MAX((CH$3*climate!$M361+CH$4*climate!$M361^2+CH$5*climate!$M361^6)*(L251/L$66)^$BW$1,-99)</f>
        <v>-29.744600178835551</v>
      </c>
      <c r="CI251" s="8">
        <f>MAX((CI$3*climate!$M361+CI$4*climate!$M361^2+CI$5*climate!$M361^6)*(M251/M$66)^$BW$1,-99)</f>
        <v>-35.864003490175257</v>
      </c>
      <c r="CJ251" s="8">
        <f t="shared" si="312"/>
        <v>2.0829355064636802E-3</v>
      </c>
      <c r="CK251" s="8">
        <f t="shared" si="313"/>
        <v>8.7859606273074093E-6</v>
      </c>
      <c r="CL251" s="8">
        <f t="shared" si="314"/>
        <v>1.0504905909773857E-6</v>
      </c>
    </row>
    <row r="252" spans="1:90">
      <c r="A252">
        <f t="shared" si="331"/>
        <v>2206</v>
      </c>
      <c r="B252" s="4">
        <f t="shared" si="271"/>
        <v>1286.5247335811905</v>
      </c>
      <c r="C252" s="4">
        <f t="shared" si="272"/>
        <v>3572.5532895769088</v>
      </c>
      <c r="D252" s="4">
        <f t="shared" si="273"/>
        <v>6809.399633754103</v>
      </c>
      <c r="E252" s="11">
        <f t="shared" si="332"/>
        <v>4.1975932715855545E-7</v>
      </c>
      <c r="F252" s="11">
        <f t="shared" si="333"/>
        <v>8.4152491271162315E-7</v>
      </c>
      <c r="G252" s="11">
        <f t="shared" si="334"/>
        <v>1.8579433315196892E-6</v>
      </c>
      <c r="H252" s="4">
        <f t="shared" si="274"/>
        <v>239088.10621903613</v>
      </c>
      <c r="I252" s="4">
        <f t="shared" si="275"/>
        <v>246270.19244094519</v>
      </c>
      <c r="J252" s="4">
        <f t="shared" si="276"/>
        <v>45563.267646157932</v>
      </c>
      <c r="K252" s="4">
        <f t="shared" si="322"/>
        <v>185840.27184110697</v>
      </c>
      <c r="L252" s="4">
        <f t="shared" si="323"/>
        <v>68933.945130909589</v>
      </c>
      <c r="M252" s="4">
        <f t="shared" si="324"/>
        <v>6691.2312533841341</v>
      </c>
      <c r="N252" s="11">
        <f t="shared" si="335"/>
        <v>2.2206354814811036E-3</v>
      </c>
      <c r="O252" s="11">
        <f t="shared" si="336"/>
        <v>4.4717937747988934E-3</v>
      </c>
      <c r="P252" s="11">
        <f t="shared" si="337"/>
        <v>3.0820566560785245E-3</v>
      </c>
      <c r="Q252" s="4">
        <f t="shared" si="338"/>
        <v>2821.6497048740002</v>
      </c>
      <c r="R252" s="4">
        <f t="shared" si="339"/>
        <v>10411.756879117178</v>
      </c>
      <c r="S252" s="4">
        <f t="shared" si="340"/>
        <v>2448.8986123239929</v>
      </c>
      <c r="T252" s="4">
        <f t="shared" si="277"/>
        <v>11.801715064357898</v>
      </c>
      <c r="U252" s="4">
        <f t="shared" si="278"/>
        <v>42.277779441837581</v>
      </c>
      <c r="V252" s="4">
        <f t="shared" si="279"/>
        <v>53.747212147776963</v>
      </c>
      <c r="W252" s="11">
        <f t="shared" si="341"/>
        <v>-1.219247815263802E-2</v>
      </c>
      <c r="X252" s="11">
        <f t="shared" si="342"/>
        <v>-1.3228699347321071E-2</v>
      </c>
      <c r="Y252" s="11">
        <f t="shared" si="343"/>
        <v>-1.2203590333800474E-2</v>
      </c>
      <c r="Z252" s="4">
        <f t="shared" si="291"/>
        <v>3089.6123926046489</v>
      </c>
      <c r="AA252" s="4">
        <f t="shared" si="280"/>
        <v>32196.472960289924</v>
      </c>
      <c r="AB252" s="4">
        <f t="shared" si="281"/>
        <v>4698.5480942248023</v>
      </c>
      <c r="AC252" s="12">
        <f t="shared" si="282"/>
        <v>1.3866100649545725</v>
      </c>
      <c r="AD252" s="12">
        <f t="shared" si="283"/>
        <v>4.6065238664969099</v>
      </c>
      <c r="AE252" s="12">
        <f t="shared" si="284"/>
        <v>1.9488870954185835</v>
      </c>
      <c r="AF252" s="11">
        <f t="shared" si="344"/>
        <v>-2.9039671966837322E-3</v>
      </c>
      <c r="AG252" s="11">
        <f t="shared" si="345"/>
        <v>2.0567434751257441E-3</v>
      </c>
      <c r="AH252" s="11">
        <f t="shared" si="346"/>
        <v>8.257041531207765E-4</v>
      </c>
      <c r="AI252" s="1">
        <f t="shared" si="325"/>
        <v>466758.42770514311</v>
      </c>
      <c r="AJ252" s="1">
        <f t="shared" si="326"/>
        <v>469592.47764766059</v>
      </c>
      <c r="AK252" s="1">
        <f t="shared" si="327"/>
        <v>88149.713635737891</v>
      </c>
      <c r="AL252" s="17">
        <f t="shared" si="321"/>
        <v>64.630889124588208</v>
      </c>
      <c r="AM252" s="17">
        <f t="shared" si="321"/>
        <v>28.619808343167424</v>
      </c>
      <c r="AN252" s="17">
        <f t="shared" si="321"/>
        <v>4.4044547791985504</v>
      </c>
      <c r="AO252" s="7">
        <f t="shared" si="347"/>
        <v>2.5491306888170287E-3</v>
      </c>
      <c r="AP252" s="7">
        <f t="shared" si="347"/>
        <v>3.9254697024569398E-3</v>
      </c>
      <c r="AQ252" s="7">
        <f t="shared" si="347"/>
        <v>2.8414123339481224E-3</v>
      </c>
      <c r="AR252" s="1">
        <f t="shared" si="286"/>
        <v>239088.10621903613</v>
      </c>
      <c r="AS252" s="1">
        <f t="shared" si="287"/>
        <v>246270.19244094519</v>
      </c>
      <c r="AT252" s="1">
        <f t="shared" si="288"/>
        <v>45563.267646157932</v>
      </c>
      <c r="AU252" s="1">
        <f t="shared" si="328"/>
        <v>47817.621243807225</v>
      </c>
      <c r="AV252" s="1">
        <f t="shared" si="329"/>
        <v>49254.038488189042</v>
      </c>
      <c r="AW252" s="1">
        <f t="shared" si="330"/>
        <v>9112.6535292315875</v>
      </c>
      <c r="AX252" s="1">
        <f t="shared" si="300"/>
        <v>148672.21747288556</v>
      </c>
      <c r="AY252" s="1">
        <f t="shared" si="301"/>
        <v>55147.15610472767</v>
      </c>
      <c r="AZ252" s="1">
        <f t="shared" si="302"/>
        <v>5352.9850027073071</v>
      </c>
      <c r="BA252" s="1">
        <f t="shared" si="303"/>
        <v>11.909499278898636</v>
      </c>
      <c r="BB252" s="1">
        <f t="shared" si="304"/>
        <v>10.917760456801327</v>
      </c>
      <c r="BC252" s="1">
        <f t="shared" si="305"/>
        <v>8.5854096287282022</v>
      </c>
      <c r="BD252" s="1">
        <f t="shared" si="306"/>
        <v>461.88906638451709</v>
      </c>
      <c r="BE252">
        <f t="shared" si="292"/>
        <v>0.21822387218499145</v>
      </c>
      <c r="BF252">
        <f t="shared" si="293"/>
        <v>0.3346263841173937</v>
      </c>
      <c r="BG252">
        <f t="shared" si="294"/>
        <v>2.453676962688749E-2</v>
      </c>
      <c r="BH252">
        <f t="shared" si="307"/>
        <v>0.2891936902550768</v>
      </c>
      <c r="BI252">
        <f t="shared" si="308"/>
        <v>4.7621658391411486E-3</v>
      </c>
      <c r="BJ252">
        <f t="shared" si="308"/>
        <v>1.1197481694748152E-2</v>
      </c>
      <c r="BK252">
        <f t="shared" si="308"/>
        <v>6.0205306372294847E-5</v>
      </c>
      <c r="BL252">
        <f t="shared" si="297"/>
        <v>1138.5772119812443</v>
      </c>
      <c r="BM252">
        <f t="shared" si="298"/>
        <v>2757.6059718195884</v>
      </c>
      <c r="BN252">
        <f t="shared" si="299"/>
        <v>2.7431504879598076</v>
      </c>
      <c r="BO252">
        <f t="shared" si="270"/>
        <v>940.88152228130468</v>
      </c>
      <c r="BP252">
        <f t="shared" si="289"/>
        <v>511.91013446751242</v>
      </c>
      <c r="BQ252">
        <f t="shared" si="290"/>
        <v>47.588122086316304</v>
      </c>
      <c r="BR252" s="7">
        <f t="shared" si="315"/>
        <v>3.3383520463081684E-3</v>
      </c>
      <c r="BS252" s="7">
        <f t="shared" si="295"/>
        <v>4.0952102621484793E-3</v>
      </c>
      <c r="BT252" s="7">
        <f t="shared" si="296"/>
        <v>4.8804579901105713E-4</v>
      </c>
      <c r="BU252" s="8">
        <f>MAX((BU$3*climate!$I362+BU$4*climate!$I362^2+BU$5*climate!$I362^6)*(K252/K$66)^$BW$1,-99)</f>
        <v>-11.131950008518658</v>
      </c>
      <c r="BV252" s="8">
        <f>MAX((BV$3*climate!$I362+BV$4*climate!$I362^2+BV$5*climate!$I362^6)*(L252/L$66)^$BW$1,-99)</f>
        <v>-8.1338932302843343</v>
      </c>
      <c r="BW252" s="8">
        <f>MAX((BW$3*climate!$I362+BW$4*climate!$I362^2+BW$5*climate!$I362^6)*(M252/M$66)^$BW$1,-99)</f>
        <v>-9.0021288323827982</v>
      </c>
      <c r="BX252" s="8">
        <f>MAX((BX$3*climate!$M362+BX$4*climate!$M362^2+BX$5*climate!$M362^6)*(K252/K$66)^$BW$1,-99)</f>
        <v>-11.131956425547692</v>
      </c>
      <c r="BY252" s="8">
        <f>MAX((BY$3*climate!$M362+BY$4*climate!$M362^2+BY$5*climate!$M362^6)*(L252/L$66)^$BW$1,-99)</f>
        <v>-8.1338972194103469</v>
      </c>
      <c r="BZ252" s="8">
        <f>MAX((BZ$3*climate!$M362+BZ$4*climate!$M362^2+BZ$5*climate!$M362^6)*(M252/M$66)^$BW$1,-99)</f>
        <v>-9.0021326587149364</v>
      </c>
      <c r="CA252" s="8">
        <f t="shared" si="309"/>
        <v>1.7085755146973237E-2</v>
      </c>
      <c r="CB252" s="8">
        <f t="shared" si="310"/>
        <v>6.9969759814441E-5</v>
      </c>
      <c r="CC252" s="8">
        <f t="shared" si="311"/>
        <v>8.3386310224118344E-6</v>
      </c>
      <c r="CD252" s="8">
        <f>MAX((CD$3*climate!$I362+CD$4*climate!$I362^2+CD$5*climate!$I362^6)*(K252/K$66)^$BW$1,-99)</f>
        <v>-37.945685099506974</v>
      </c>
      <c r="CE252" s="8">
        <f>MAX((CE$3*climate!$I362+CE$4*climate!$I362^2+CE$5*climate!$I362^6)*(L252/L$66)^$BW$1,-99)</f>
        <v>-30.091111619052501</v>
      </c>
      <c r="CF252" s="8">
        <f>MAX((CF$3*climate!$I362+CF$4*climate!$I362^2+CF$5*climate!$I362^6)*(M252/M$66)^$BW$1,-99)</f>
        <v>-36.276845723276082</v>
      </c>
      <c r="CG252" s="8">
        <f>MAX((CG$3*climate!$M362+CG$4*climate!$M362^2+CG$5*climate!$M362^6)*(K252/K$66)^$BW$1,-99)</f>
        <v>-37.945727069567766</v>
      </c>
      <c r="CH252" s="8">
        <f>MAX((CH$3*climate!$M362+CH$4*climate!$M362^2+CH$5*climate!$M362^6)*(L252/L$66)^$BW$1,-99)</f>
        <v>-30.091142989794619</v>
      </c>
      <c r="CI252" s="8">
        <f>MAX((CI$3*climate!$M362+CI$4*climate!$M362^2+CI$5*climate!$M362^6)*(M252/M$66)^$BW$1,-99)</f>
        <v>-36.276882110904246</v>
      </c>
      <c r="CJ252" s="8">
        <f t="shared" si="312"/>
        <v>2.0753442176398638E-3</v>
      </c>
      <c r="CK252" s="8">
        <f t="shared" si="313"/>
        <v>8.4989709375692775E-6</v>
      </c>
      <c r="CL252" s="8">
        <f t="shared" si="314"/>
        <v>1.0128630269210247E-6</v>
      </c>
    </row>
    <row r="253" spans="1:90">
      <c r="A253">
        <f t="shared" si="331"/>
        <v>2207</v>
      </c>
      <c r="B253" s="4">
        <f t="shared" si="271"/>
        <v>1286.5252466104093</v>
      </c>
      <c r="C253" s="4">
        <f t="shared" si="272"/>
        <v>3572.556145649874</v>
      </c>
      <c r="D253" s="4">
        <f t="shared" si="273"/>
        <v>6809.4116526588123</v>
      </c>
      <c r="E253" s="11">
        <f t="shared" si="332"/>
        <v>3.9877136080062764E-7</v>
      </c>
      <c r="F253" s="11">
        <f t="shared" si="333"/>
        <v>7.9944866707604192E-7</v>
      </c>
      <c r="G253" s="11">
        <f t="shared" si="334"/>
        <v>1.7650461649437046E-6</v>
      </c>
      <c r="H253" s="4">
        <f t="shared" si="274"/>
        <v>239614.00184483296</v>
      </c>
      <c r="I253" s="4">
        <f t="shared" si="275"/>
        <v>247361.05306337238</v>
      </c>
      <c r="J253" s="4">
        <f t="shared" si="276"/>
        <v>45702.429743348825</v>
      </c>
      <c r="K253" s="4">
        <f t="shared" si="322"/>
        <v>186248.96983260976</v>
      </c>
      <c r="L253" s="4">
        <f t="shared" si="323"/>
        <v>69239.234592456094</v>
      </c>
      <c r="M253" s="4">
        <f t="shared" si="324"/>
        <v>6711.6561715730304</v>
      </c>
      <c r="N253" s="11">
        <f t="shared" si="335"/>
        <v>2.1991895914370563E-3</v>
      </c>
      <c r="O253" s="11">
        <f t="shared" si="336"/>
        <v>4.4287246430876337E-3</v>
      </c>
      <c r="P253" s="11">
        <f t="shared" si="337"/>
        <v>3.052490254101814E-3</v>
      </c>
      <c r="Q253" s="4">
        <f t="shared" si="338"/>
        <v>2793.3776005682785</v>
      </c>
      <c r="R253" s="4">
        <f t="shared" si="339"/>
        <v>10319.531945917452</v>
      </c>
      <c r="S253" s="4">
        <f t="shared" si="340"/>
        <v>2426.4015539845764</v>
      </c>
      <c r="T253" s="4">
        <f t="shared" si="277"/>
        <v>11.657822911272056</v>
      </c>
      <c r="U253" s="4">
        <f t="shared" si="278"/>
        <v>41.718499408529162</v>
      </c>
      <c r="V253" s="4">
        <f t="shared" si="279"/>
        <v>53.091303189141627</v>
      </c>
      <c r="W253" s="11">
        <f t="shared" si="341"/>
        <v>-1.219247815263802E-2</v>
      </c>
      <c r="X253" s="11">
        <f t="shared" si="342"/>
        <v>-1.3228699347321071E-2</v>
      </c>
      <c r="Y253" s="11">
        <f t="shared" si="343"/>
        <v>-1.2203590333800474E-2</v>
      </c>
      <c r="Z253" s="4">
        <f t="shared" si="291"/>
        <v>3049.8384712810334</v>
      </c>
      <c r="AA253" s="4">
        <f t="shared" si="280"/>
        <v>31978.289869356013</v>
      </c>
      <c r="AB253" s="4">
        <f t="shared" si="281"/>
        <v>4659.3661405964576</v>
      </c>
      <c r="AC253" s="12">
        <f t="shared" si="282"/>
        <v>1.3825833948113528</v>
      </c>
      <c r="AD253" s="12">
        <f t="shared" si="283"/>
        <v>4.6159983044023383</v>
      </c>
      <c r="AE253" s="12">
        <f t="shared" si="284"/>
        <v>1.9504962995872341</v>
      </c>
      <c r="AF253" s="11">
        <f t="shared" si="344"/>
        <v>-2.9039671966837322E-3</v>
      </c>
      <c r="AG253" s="11">
        <f t="shared" si="345"/>
        <v>2.0567434751257441E-3</v>
      </c>
      <c r="AH253" s="11">
        <f t="shared" si="346"/>
        <v>8.257041531207765E-4</v>
      </c>
      <c r="AI253" s="1">
        <f t="shared" si="325"/>
        <v>467900.20617843606</v>
      </c>
      <c r="AJ253" s="1">
        <f t="shared" si="326"/>
        <v>471887.2683710836</v>
      </c>
      <c r="AK253" s="1">
        <f t="shared" si="327"/>
        <v>88447.395801395687</v>
      </c>
      <c r="AL253" s="17">
        <f t="shared" si="321"/>
        <v>64.79399418167209</v>
      </c>
      <c r="AM253" s="17">
        <f t="shared" si="321"/>
        <v>28.73103107180324</v>
      </c>
      <c r="AN253" s="17">
        <f t="shared" si="321"/>
        <v>4.4168445026111423</v>
      </c>
      <c r="AO253" s="7">
        <f t="shared" si="347"/>
        <v>2.5236393819288586E-3</v>
      </c>
      <c r="AP253" s="7">
        <f t="shared" si="347"/>
        <v>3.8862150054323704E-3</v>
      </c>
      <c r="AQ253" s="7">
        <f t="shared" si="347"/>
        <v>2.8129982106086414E-3</v>
      </c>
      <c r="AR253" s="1">
        <f t="shared" si="286"/>
        <v>239614.00184483296</v>
      </c>
      <c r="AS253" s="1">
        <f t="shared" si="287"/>
        <v>247361.05306337238</v>
      </c>
      <c r="AT253" s="1">
        <f t="shared" si="288"/>
        <v>45702.429743348825</v>
      </c>
      <c r="AU253" s="1">
        <f t="shared" si="328"/>
        <v>47922.800368966593</v>
      </c>
      <c r="AV253" s="1">
        <f t="shared" si="329"/>
        <v>49472.210612674477</v>
      </c>
      <c r="AW253" s="1">
        <f t="shared" si="330"/>
        <v>9140.485948669766</v>
      </c>
      <c r="AX253" s="1">
        <f t="shared" si="300"/>
        <v>148999.17586608778</v>
      </c>
      <c r="AY253" s="1">
        <f t="shared" si="301"/>
        <v>55391.387673964877</v>
      </c>
      <c r="AZ253" s="1">
        <f t="shared" si="302"/>
        <v>5369.3249372584232</v>
      </c>
      <c r="BA253" s="1">
        <f t="shared" si="303"/>
        <v>11.911696053812218</v>
      </c>
      <c r="BB253" s="1">
        <f t="shared" si="304"/>
        <v>10.922179403502012</v>
      </c>
      <c r="BC253" s="1">
        <f t="shared" si="305"/>
        <v>8.5884574695930027</v>
      </c>
      <c r="BD253" s="1">
        <f t="shared" si="306"/>
        <v>448.59306641815505</v>
      </c>
      <c r="BE253">
        <f t="shared" si="292"/>
        <v>0.21822387218499145</v>
      </c>
      <c r="BF253">
        <f t="shared" si="293"/>
        <v>0.3346263841173937</v>
      </c>
      <c r="BG253">
        <f t="shared" si="294"/>
        <v>2.453676962688749E-2</v>
      </c>
      <c r="BH253">
        <f t="shared" si="307"/>
        <v>0.28927633285114596</v>
      </c>
      <c r="BI253">
        <f t="shared" si="308"/>
        <v>4.7621658391411486E-3</v>
      </c>
      <c r="BJ253">
        <f t="shared" si="308"/>
        <v>1.1197481694748152E-2</v>
      </c>
      <c r="BK253">
        <f t="shared" si="308"/>
        <v>6.0205306372294847E-5</v>
      </c>
      <c r="BL253">
        <f t="shared" si="297"/>
        <v>1141.0816141653677</v>
      </c>
      <c r="BM253">
        <f t="shared" si="298"/>
        <v>2769.8208636707386</v>
      </c>
      <c r="BN253">
        <f t="shared" si="299"/>
        <v>2.7515287846565966</v>
      </c>
      <c r="BO253">
        <f t="shared" si="270"/>
        <v>944.02251603654599</v>
      </c>
      <c r="BP253">
        <f t="shared" si="289"/>
        <v>517.68581181939226</v>
      </c>
      <c r="BQ253">
        <f t="shared" si="290"/>
        <v>48.134873120660522</v>
      </c>
      <c r="BR253" s="7">
        <f t="shared" si="315"/>
        <v>3.307302729538053E-3</v>
      </c>
      <c r="BS253" s="7">
        <f t="shared" si="295"/>
        <v>3.9759322933480383E-3</v>
      </c>
      <c r="BT253" s="7">
        <f t="shared" si="296"/>
        <v>4.7230009226366713E-4</v>
      </c>
      <c r="BU253" s="8">
        <f>MAX((BU$3*climate!$I363+BU$4*climate!$I363^2+BU$5*climate!$I363^6)*(K253/K$66)^$BW$1,-99)</f>
        <v>-11.202907739135529</v>
      </c>
      <c r="BV253" s="8">
        <f>MAX((BV$3*climate!$I363+BV$4*climate!$I363^2+BV$5*climate!$I363^6)*(L253/L$66)^$BW$1,-99)</f>
        <v>-8.1727911301537777</v>
      </c>
      <c r="BW253" s="8">
        <f>MAX((BW$3*climate!$I363+BW$4*climate!$I363^2+BW$5*climate!$I363^6)*(M253/M$66)^$BW$1,-99)</f>
        <v>-9.0412080729714965</v>
      </c>
      <c r="BX253" s="8">
        <f>MAX((BX$3*climate!$M363+BX$4*climate!$M363^2+BX$5*climate!$M363^6)*(K253/K$66)^$BW$1,-99)</f>
        <v>-11.202914147715687</v>
      </c>
      <c r="BY253" s="8">
        <f>MAX((BY$3*climate!$M363+BY$4*climate!$M363^2+BY$5*climate!$M363^6)*(L253/L$66)^$BW$1,-99)</f>
        <v>-8.1727951110262129</v>
      </c>
      <c r="BZ253" s="8">
        <f>MAX((BZ$3*climate!$M363+BZ$4*climate!$M363^2+BZ$5*climate!$M363^6)*(M253/M$66)^$BW$1,-99)</f>
        <v>-9.0412118919157685</v>
      </c>
      <c r="CA253" s="8">
        <f t="shared" si="309"/>
        <v>1.7101205698947967E-2</v>
      </c>
      <c r="CB253" s="8">
        <f t="shared" si="310"/>
        <v>6.7993235993634734E-5</v>
      </c>
      <c r="CC253" s="8">
        <f t="shared" si="311"/>
        <v>8.0769010294330752E-6</v>
      </c>
      <c r="CD253" s="8">
        <f>MAX((CD$3*climate!$I363+CD$4*climate!$I363^2+CD$5*climate!$I363^6)*(K253/K$66)^$BW$1,-99)</f>
        <v>-38.4308102049065</v>
      </c>
      <c r="CE253" s="8">
        <f>MAX((CE$3*climate!$I363+CE$4*climate!$I363^2+CE$5*climate!$I363^6)*(L253/L$66)^$BW$1,-99)</f>
        <v>-30.435818117403223</v>
      </c>
      <c r="CF253" s="8">
        <f>MAX((CF$3*climate!$I363+CF$4*climate!$I363^2+CF$5*climate!$I363^6)*(M253/M$66)^$BW$1,-99)</f>
        <v>-36.687703198534741</v>
      </c>
      <c r="CG253" s="8">
        <f>MAX((CG$3*climate!$M363+CG$4*climate!$M363^2+CG$5*climate!$M363^6)*(K253/K$66)^$BW$1,-99)</f>
        <v>-38.430852434367601</v>
      </c>
      <c r="CH253" s="8">
        <f>MAX((CH$3*climate!$M363+CH$4*climate!$M363^2+CH$5*climate!$M363^6)*(L253/L$66)^$BW$1,-99)</f>
        <v>-30.43584965773216</v>
      </c>
      <c r="CI253" s="8">
        <f>MAX((CI$3*climate!$M363+CI$4*climate!$M363^2+CI$5*climate!$M363^6)*(M253/M$66)^$BW$1,-99)</f>
        <v>-36.687739790029077</v>
      </c>
      <c r="CJ253" s="8">
        <f t="shared" si="312"/>
        <v>2.0674848944371828E-3</v>
      </c>
      <c r="CK253" s="8">
        <f t="shared" si="313"/>
        <v>8.2201799578020552E-6</v>
      </c>
      <c r="CL253" s="8">
        <f t="shared" si="314"/>
        <v>9.764733063964195E-7</v>
      </c>
    </row>
    <row r="254" spans="1:90">
      <c r="A254">
        <f t="shared" si="331"/>
        <v>2208</v>
      </c>
      <c r="B254" s="4">
        <f t="shared" si="271"/>
        <v>1286.5257339883615</v>
      </c>
      <c r="C254" s="4">
        <f t="shared" si="272"/>
        <v>3572.5588589213603</v>
      </c>
      <c r="D254" s="4">
        <f t="shared" si="273"/>
        <v>6809.4230706384387</v>
      </c>
      <c r="E254" s="11">
        <f t="shared" si="332"/>
        <v>3.7883279276059623E-7</v>
      </c>
      <c r="F254" s="11">
        <f t="shared" si="333"/>
        <v>7.5947623372223976E-7</v>
      </c>
      <c r="G254" s="11">
        <f t="shared" si="334"/>
        <v>1.6767938566965194E-6</v>
      </c>
      <c r="H254" s="4">
        <f t="shared" si="274"/>
        <v>240135.99756228665</v>
      </c>
      <c r="I254" s="4">
        <f t="shared" si="275"/>
        <v>248446.20412942491</v>
      </c>
      <c r="J254" s="4">
        <f t="shared" si="276"/>
        <v>45840.678107387474</v>
      </c>
      <c r="K254" s="4">
        <f t="shared" si="322"/>
        <v>186654.63987093401</v>
      </c>
      <c r="L254" s="4">
        <f t="shared" si="323"/>
        <v>69542.928175698878</v>
      </c>
      <c r="M254" s="4">
        <f t="shared" si="324"/>
        <v>6731.9474251861302</v>
      </c>
      <c r="N254" s="11">
        <f t="shared" si="335"/>
        <v>2.1781062128227724E-3</v>
      </c>
      <c r="O254" s="11">
        <f t="shared" si="336"/>
        <v>4.3861487642133934E-3</v>
      </c>
      <c r="P254" s="11">
        <f t="shared" si="337"/>
        <v>3.0232856234564398E-3</v>
      </c>
      <c r="Q254" s="4">
        <f t="shared" si="338"/>
        <v>2765.3305435384082</v>
      </c>
      <c r="R254" s="4">
        <f t="shared" si="339"/>
        <v>10227.689959724357</v>
      </c>
      <c r="S254" s="4">
        <f t="shared" si="340"/>
        <v>2404.0409575058607</v>
      </c>
      <c r="T254" s="4">
        <f t="shared" si="277"/>
        <v>11.515685160119048</v>
      </c>
      <c r="U254" s="4">
        <f t="shared" si="278"/>
        <v>41.166617922632341</v>
      </c>
      <c r="V254" s="4">
        <f t="shared" si="279"/>
        <v>52.44339867473375</v>
      </c>
      <c r="W254" s="11">
        <f t="shared" si="341"/>
        <v>-1.219247815263802E-2</v>
      </c>
      <c r="X254" s="11">
        <f t="shared" si="342"/>
        <v>-1.3228699347321071E-2</v>
      </c>
      <c r="Y254" s="11">
        <f t="shared" si="343"/>
        <v>-1.2203590333800474E-2</v>
      </c>
      <c r="Z254" s="4">
        <f t="shared" si="291"/>
        <v>3010.5120922876026</v>
      </c>
      <c r="AA254" s="4">
        <f t="shared" si="280"/>
        <v>31760.222130835242</v>
      </c>
      <c r="AB254" s="4">
        <f t="shared" si="281"/>
        <v>4620.3743102755079</v>
      </c>
      <c r="AC254" s="12">
        <f t="shared" si="282"/>
        <v>1.378568417986141</v>
      </c>
      <c r="AD254" s="12">
        <f t="shared" si="283"/>
        <v>4.6254922287961096</v>
      </c>
      <c r="AE254" s="12">
        <f t="shared" si="284"/>
        <v>1.95210683248245</v>
      </c>
      <c r="AF254" s="11">
        <f t="shared" si="344"/>
        <v>-2.9039671966837322E-3</v>
      </c>
      <c r="AG254" s="11">
        <f t="shared" si="345"/>
        <v>2.0567434751257441E-3</v>
      </c>
      <c r="AH254" s="11">
        <f t="shared" si="346"/>
        <v>8.257041531207765E-4</v>
      </c>
      <c r="AI254" s="1">
        <f t="shared" si="325"/>
        <v>469032.98592955904</v>
      </c>
      <c r="AJ254" s="1">
        <f t="shared" si="326"/>
        <v>474170.7521466497</v>
      </c>
      <c r="AK254" s="1">
        <f t="shared" si="327"/>
        <v>88743.142169925894</v>
      </c>
      <c r="AL254" s="17">
        <f t="shared" si="321"/>
        <v>64.955875690347142</v>
      </c>
      <c r="AM254" s="17">
        <f t="shared" si="321"/>
        <v>28.841569486235297</v>
      </c>
      <c r="AN254" s="17">
        <f t="shared" si="321"/>
        <v>4.4291448325367</v>
      </c>
      <c r="AO254" s="7">
        <f t="shared" si="347"/>
        <v>2.4984029881095701E-3</v>
      </c>
      <c r="AP254" s="7">
        <f t="shared" si="347"/>
        <v>3.8473528553780467E-3</v>
      </c>
      <c r="AQ254" s="7">
        <f t="shared" si="347"/>
        <v>2.7848682285025548E-3</v>
      </c>
      <c r="AR254" s="1">
        <f t="shared" si="286"/>
        <v>240135.99756228665</v>
      </c>
      <c r="AS254" s="1">
        <f t="shared" si="287"/>
        <v>248446.20412942491</v>
      </c>
      <c r="AT254" s="1">
        <f t="shared" si="288"/>
        <v>45840.678107387474</v>
      </c>
      <c r="AU254" s="1">
        <f t="shared" si="328"/>
        <v>48027.19951245733</v>
      </c>
      <c r="AV254" s="1">
        <f t="shared" si="329"/>
        <v>49689.240825884983</v>
      </c>
      <c r="AW254" s="1">
        <f t="shared" si="330"/>
        <v>9168.1356214774951</v>
      </c>
      <c r="AX254" s="1">
        <f t="shared" si="300"/>
        <v>149323.71189674721</v>
      </c>
      <c r="AY254" s="1">
        <f t="shared" si="301"/>
        <v>55634.342540559104</v>
      </c>
      <c r="AZ254" s="1">
        <f t="shared" si="302"/>
        <v>5385.5579401489049</v>
      </c>
      <c r="BA254" s="1">
        <f t="shared" si="303"/>
        <v>11.913871791390505</v>
      </c>
      <c r="BB254" s="1">
        <f t="shared" si="304"/>
        <v>10.92655596115088</v>
      </c>
      <c r="BC254" s="1">
        <f t="shared" si="305"/>
        <v>8.5914761942788456</v>
      </c>
      <c r="BD254" s="1">
        <f t="shared" si="306"/>
        <v>435.67827234019785</v>
      </c>
      <c r="BE254">
        <f t="shared" si="292"/>
        <v>0.21822387218499145</v>
      </c>
      <c r="BF254">
        <f t="shared" si="293"/>
        <v>0.3346263841173937</v>
      </c>
      <c r="BG254">
        <f t="shared" si="294"/>
        <v>2.453676962688749E-2</v>
      </c>
      <c r="BH254">
        <f t="shared" si="307"/>
        <v>0.28935826842299933</v>
      </c>
      <c r="BI254">
        <f t="shared" si="308"/>
        <v>4.7621658391411486E-3</v>
      </c>
      <c r="BJ254">
        <f t="shared" si="308"/>
        <v>1.1197481694748152E-2</v>
      </c>
      <c r="BK254">
        <f t="shared" si="308"/>
        <v>6.0205306372294847E-5</v>
      </c>
      <c r="BL254">
        <f t="shared" si="297"/>
        <v>1143.5674443392036</v>
      </c>
      <c r="BM254">
        <f t="shared" si="298"/>
        <v>2781.971822868898</v>
      </c>
      <c r="BN254">
        <f t="shared" si="299"/>
        <v>2.7598520697690119</v>
      </c>
      <c r="BO254">
        <f t="shared" si="270"/>
        <v>947.1446842805791</v>
      </c>
      <c r="BP254">
        <f t="shared" si="289"/>
        <v>523.52691107160706</v>
      </c>
      <c r="BQ254">
        <f t="shared" si="290"/>
        <v>48.687923649813641</v>
      </c>
      <c r="BR254" s="7">
        <f t="shared" si="315"/>
        <v>3.276645245643639E-3</v>
      </c>
      <c r="BS254" s="7">
        <f t="shared" si="295"/>
        <v>3.8601284401437266E-3</v>
      </c>
      <c r="BT254" s="7">
        <f t="shared" si="296"/>
        <v>4.5707611957842594E-4</v>
      </c>
      <c r="BU254" s="8">
        <f>MAX((BU$3*climate!$I364+BU$4*climate!$I364^2+BU$5*climate!$I364^6)*(K254/K$66)^$BW$1,-99)</f>
        <v>-11.272998429045485</v>
      </c>
      <c r="BV254" s="8">
        <f>MAX((BV$3*climate!$I364+BV$4*climate!$I364^2+BV$5*climate!$I364^6)*(L254/L$66)^$BW$1,-99)</f>
        <v>-8.2111462612354043</v>
      </c>
      <c r="BW254" s="8">
        <f>MAX((BW$3*climate!$I364+BW$4*climate!$I364^2+BW$5*climate!$I364^6)*(M254/M$66)^$BW$1,-99)</f>
        <v>-9.0797669883052006</v>
      </c>
      <c r="BX254" s="8">
        <f>MAX((BX$3*climate!$M364+BX$4*climate!$M364^2+BX$5*climate!$M364^6)*(K254/K$66)^$BW$1,-99)</f>
        <v>-11.273004829169837</v>
      </c>
      <c r="BY254" s="8">
        <f>MAX((BY$3*climate!$M364+BY$4*climate!$M364^2+BY$5*climate!$M364^6)*(L254/L$66)^$BW$1,-99)</f>
        <v>-8.2111502338963334</v>
      </c>
      <c r="BZ254" s="8">
        <f>MAX((BZ$3*climate!$M364+BZ$4*climate!$M364^2+BZ$5*climate!$M364^6)*(M254/M$66)^$BW$1,-99)</f>
        <v>-9.0797707999017252</v>
      </c>
      <c r="CA254" s="8">
        <f t="shared" si="309"/>
        <v>1.7116264152153084E-2</v>
      </c>
      <c r="CB254" s="8">
        <f t="shared" si="310"/>
        <v>6.6070978042738672E-5</v>
      </c>
      <c r="CC254" s="8">
        <f t="shared" si="311"/>
        <v>7.8234356003454479E-6</v>
      </c>
      <c r="CD254" s="8">
        <f>MAX((CD$3*climate!$I364+CD$4*climate!$I364^2+CD$5*climate!$I364^6)*(K254/K$66)^$BW$1,-99)</f>
        <v>-38.913772763292208</v>
      </c>
      <c r="CE254" s="8">
        <f>MAX((CE$3*climate!$I364+CE$4*climate!$I364^2+CE$5*climate!$I364^6)*(L254/L$66)^$BW$1,-99)</f>
        <v>-30.77861212285184</v>
      </c>
      <c r="CF254" s="8">
        <f>MAX((CF$3*climate!$I364+CF$4*climate!$I364^2+CF$5*climate!$I364^6)*(M254/M$66)^$BW$1,-99)</f>
        <v>-37.096448116838296</v>
      </c>
      <c r="CG254" s="8">
        <f>MAX((CG$3*climate!$M364+CG$4*climate!$M364^2+CG$5*climate!$M364^6)*(K254/K$66)^$BW$1,-99)</f>
        <v>-38.913815248614469</v>
      </c>
      <c r="CH254" s="8">
        <f>MAX((CH$3*climate!$M364+CH$4*climate!$M364^2+CH$5*climate!$M364^6)*(L254/L$66)^$BW$1,-99)</f>
        <v>-30.778643830178883</v>
      </c>
      <c r="CI254" s="8">
        <f>MAX((CI$3*climate!$M364+CI$4*climate!$M364^2+CI$5*climate!$M364^6)*(M254/M$66)^$BW$1,-99)</f>
        <v>-37.096484909279006</v>
      </c>
      <c r="CJ254" s="8">
        <f t="shared" si="312"/>
        <v>2.0593649369446735E-3</v>
      </c>
      <c r="CK254" s="8">
        <f t="shared" si="313"/>
        <v>7.9494131617349267E-6</v>
      </c>
      <c r="CL254" s="8">
        <f t="shared" si="314"/>
        <v>9.4128653417454115E-7</v>
      </c>
    </row>
    <row r="255" spans="1:90">
      <c r="A255">
        <f t="shared" si="331"/>
        <v>2209</v>
      </c>
      <c r="B255" s="4">
        <f t="shared" si="271"/>
        <v>1286.5261969975913</v>
      </c>
      <c r="C255" s="4">
        <f t="shared" si="272"/>
        <v>3572.5614365312299</v>
      </c>
      <c r="D255" s="4">
        <f t="shared" si="273"/>
        <v>6809.4339177372731</v>
      </c>
      <c r="E255" s="11">
        <f t="shared" si="332"/>
        <v>3.5989115312256638E-7</v>
      </c>
      <c r="F255" s="11">
        <f t="shared" si="333"/>
        <v>7.2150242203612775E-7</v>
      </c>
      <c r="G255" s="11">
        <f t="shared" si="334"/>
        <v>1.5929541638616933E-6</v>
      </c>
      <c r="H255" s="4">
        <f t="shared" si="274"/>
        <v>240654.14850541801</v>
      </c>
      <c r="I255" s="4">
        <f t="shared" si="275"/>
        <v>249525.64928770068</v>
      </c>
      <c r="J255" s="4">
        <f t="shared" si="276"/>
        <v>45978.018397930697</v>
      </c>
      <c r="K255" s="4">
        <f t="shared" si="322"/>
        <v>187057.32465226168</v>
      </c>
      <c r="L255" s="4">
        <f t="shared" si="323"/>
        <v>69845.026802387758</v>
      </c>
      <c r="M255" s="4">
        <f t="shared" si="324"/>
        <v>6752.1058216258989</v>
      </c>
      <c r="N255" s="11">
        <f t="shared" si="335"/>
        <v>2.1573788983018094E-3</v>
      </c>
      <c r="O255" s="11">
        <f t="shared" si="336"/>
        <v>4.3440596278263577E-3</v>
      </c>
      <c r="P255" s="11">
        <f t="shared" si="337"/>
        <v>2.9944375923600663E-3</v>
      </c>
      <c r="Q255" s="4">
        <f t="shared" si="338"/>
        <v>2737.508423579703</v>
      </c>
      <c r="R255" s="4">
        <f t="shared" si="339"/>
        <v>10136.240185508303</v>
      </c>
      <c r="S255" s="4">
        <f t="shared" si="340"/>
        <v>2381.8177206484806</v>
      </c>
      <c r="T255" s="4">
        <f t="shared" si="277"/>
        <v>11.375280420391638</v>
      </c>
      <c r="U255" s="4">
        <f t="shared" si="278"/>
        <v>40.622037110987797</v>
      </c>
      <c r="V255" s="4">
        <f t="shared" si="279"/>
        <v>51.803400921595127</v>
      </c>
      <c r="W255" s="11">
        <f t="shared" si="341"/>
        <v>-1.219247815263802E-2</v>
      </c>
      <c r="X255" s="11">
        <f t="shared" si="342"/>
        <v>-1.3228699347321071E-2</v>
      </c>
      <c r="Y255" s="11">
        <f t="shared" si="343"/>
        <v>-1.2203590333800474E-2</v>
      </c>
      <c r="Z255" s="4">
        <f t="shared" si="291"/>
        <v>2971.6302352513771</v>
      </c>
      <c r="AA255" s="4">
        <f t="shared" si="280"/>
        <v>31542.303111741829</v>
      </c>
      <c r="AB255" s="4">
        <f t="shared" si="281"/>
        <v>4581.5749782123903</v>
      </c>
      <c r="AC255" s="12">
        <f t="shared" si="282"/>
        <v>1.374565100521925</v>
      </c>
      <c r="AD255" s="12">
        <f t="shared" si="283"/>
        <v>4.6350056797569303</v>
      </c>
      <c r="AE255" s="12">
        <f t="shared" si="284"/>
        <v>1.9537186952013661</v>
      </c>
      <c r="AF255" s="11">
        <f t="shared" si="344"/>
        <v>-2.9039671966837322E-3</v>
      </c>
      <c r="AG255" s="11">
        <f t="shared" si="345"/>
        <v>2.0567434751257441E-3</v>
      </c>
      <c r="AH255" s="11">
        <f t="shared" si="346"/>
        <v>8.257041531207765E-4</v>
      </c>
      <c r="AI255" s="1">
        <f t="shared" si="325"/>
        <v>470156.88684906042</v>
      </c>
      <c r="AJ255" s="1">
        <f t="shared" si="326"/>
        <v>476442.9177578697</v>
      </c>
      <c r="AK255" s="1">
        <f t="shared" si="327"/>
        <v>89036.963574410809</v>
      </c>
      <c r="AL255" s="17">
        <f t="shared" si="321"/>
        <v>65.116538784727979</v>
      </c>
      <c r="AM255" s="17">
        <f t="shared" si="321"/>
        <v>28.951423544004584</v>
      </c>
      <c r="AN255" s="17">
        <f t="shared" si="321"/>
        <v>4.4413560714130318</v>
      </c>
      <c r="AO255" s="7">
        <f t="shared" si="347"/>
        <v>2.4734189582284742E-3</v>
      </c>
      <c r="AP255" s="7">
        <f t="shared" si="347"/>
        <v>3.8088793268242663E-3</v>
      </c>
      <c r="AQ255" s="7">
        <f t="shared" si="347"/>
        <v>2.7570195462175294E-3</v>
      </c>
      <c r="AR255" s="1">
        <f t="shared" si="286"/>
        <v>240654.14850541801</v>
      </c>
      <c r="AS255" s="1">
        <f t="shared" si="287"/>
        <v>249525.64928770068</v>
      </c>
      <c r="AT255" s="1">
        <f t="shared" si="288"/>
        <v>45978.018397930697</v>
      </c>
      <c r="AU255" s="1">
        <f t="shared" si="328"/>
        <v>48130.829701083603</v>
      </c>
      <c r="AV255" s="1">
        <f t="shared" si="329"/>
        <v>49905.129857540138</v>
      </c>
      <c r="AW255" s="1">
        <f t="shared" si="330"/>
        <v>9195.6036795861401</v>
      </c>
      <c r="AX255" s="1">
        <f t="shared" si="300"/>
        <v>149645.85972180936</v>
      </c>
      <c r="AY255" s="1">
        <f t="shared" si="301"/>
        <v>55876.021441910212</v>
      </c>
      <c r="AZ255" s="1">
        <f t="shared" si="302"/>
        <v>5401.6846573007197</v>
      </c>
      <c r="BA255" s="1">
        <f t="shared" si="303"/>
        <v>11.916026846488563</v>
      </c>
      <c r="BB255" s="1">
        <f t="shared" si="304"/>
        <v>10.930890612588334</v>
      </c>
      <c r="BC255" s="1">
        <f t="shared" si="305"/>
        <v>8.5944661574729366</v>
      </c>
      <c r="BD255" s="1">
        <f t="shared" si="306"/>
        <v>423.13381911263639</v>
      </c>
      <c r="BE255">
        <f t="shared" si="292"/>
        <v>0.21822387218499145</v>
      </c>
      <c r="BF255">
        <f t="shared" si="293"/>
        <v>0.3346263841173937</v>
      </c>
      <c r="BG255">
        <f t="shared" si="294"/>
        <v>2.453676962688749E-2</v>
      </c>
      <c r="BH255">
        <f t="shared" si="307"/>
        <v>0.28943950413169978</v>
      </c>
      <c r="BI255">
        <f t="shared" si="308"/>
        <v>4.7621658391411486E-3</v>
      </c>
      <c r="BJ255">
        <f t="shared" si="308"/>
        <v>1.1197481694748152E-2</v>
      </c>
      <c r="BK255">
        <f t="shared" si="308"/>
        <v>6.0205306372294847E-5</v>
      </c>
      <c r="BL255">
        <f t="shared" si="297"/>
        <v>1146.0349650601024</v>
      </c>
      <c r="BM255">
        <f t="shared" si="298"/>
        <v>2794.0588902691757</v>
      </c>
      <c r="BN255">
        <f t="shared" si="299"/>
        <v>2.7681206840384265</v>
      </c>
      <c r="BO255">
        <f t="shared" si="270"/>
        <v>950.24814140726369</v>
      </c>
      <c r="BP255">
        <f t="shared" si="289"/>
        <v>529.43417270380348</v>
      </c>
      <c r="BQ255">
        <f t="shared" si="290"/>
        <v>49.247346194080862</v>
      </c>
      <c r="BR255" s="7">
        <f t="shared" si="315"/>
        <v>3.2463737192587327E-3</v>
      </c>
      <c r="BS255" s="7">
        <f t="shared" si="295"/>
        <v>3.7476975147026472E-3</v>
      </c>
      <c r="BT255" s="7">
        <f t="shared" si="296"/>
        <v>4.4235599602637294E-4</v>
      </c>
      <c r="BU255" s="8">
        <f>MAX((BU$3*climate!$I365+BU$4*climate!$I365^2+BU$5*climate!$I365^6)*(K255/K$66)^$BW$1,-99)</f>
        <v>-11.342222553355818</v>
      </c>
      <c r="BV255" s="8">
        <f>MAX((BV$3*climate!$I365+BV$4*climate!$I365^2+BV$5*climate!$I365^6)*(L255/L$66)^$BW$1,-99)</f>
        <v>-8.2489604785715862</v>
      </c>
      <c r="BW255" s="8">
        <f>MAX((BW$3*climate!$I365+BW$4*climate!$I365^2+BW$5*climate!$I365^6)*(M255/M$66)^$BW$1,-99)</f>
        <v>-9.1178069752809101</v>
      </c>
      <c r="BX255" s="8">
        <f>MAX((BX$3*climate!$M365+BX$4*climate!$M365^2+BX$5*climate!$M365^6)*(K255/K$66)^$BW$1,-99)</f>
        <v>-11.342228945019116</v>
      </c>
      <c r="BY255" s="8">
        <f>MAX((BY$3*climate!$M365+BY$4*climate!$M365^2+BY$5*climate!$M365^6)*(L255/L$66)^$BW$1,-99)</f>
        <v>-8.2489644430634836</v>
      </c>
      <c r="BZ255" s="8">
        <f>MAX((BZ$3*climate!$M365+BZ$4*climate!$M365^2+BZ$5*climate!$M365^6)*(M255/M$66)^$BW$1,-99)</f>
        <v>-9.1178107795700658</v>
      </c>
      <c r="CA255" s="8">
        <f t="shared" si="309"/>
        <v>1.7130939653505345E-2</v>
      </c>
      <c r="CB255" s="8">
        <f t="shared" si="310"/>
        <v>6.4201579963963008E-5</v>
      </c>
      <c r="CC255" s="8">
        <f t="shared" si="311"/>
        <v>7.5779738732940446E-6</v>
      </c>
      <c r="CD255" s="8">
        <f>MAX((CD$3*climate!$I365+CD$4*climate!$I365^2+CD$5*climate!$I365^6)*(K255/K$66)^$BW$1,-99)</f>
        <v>-39.394459083544987</v>
      </c>
      <c r="CE255" s="8">
        <f>MAX((CE$3*climate!$I365+CE$4*climate!$I365^2+CE$5*climate!$I365^6)*(L255/L$66)^$BW$1,-99)</f>
        <v>-31.119418892994961</v>
      </c>
      <c r="CF255" s="8">
        <f>MAX((CF$3*climate!$I365+CF$4*climate!$I365^2+CF$5*climate!$I365^6)*(M255/M$66)^$BW$1,-99)</f>
        <v>-37.502990667346545</v>
      </c>
      <c r="CG255" s="8">
        <f>MAX((CG$3*climate!$M365+CG$4*climate!$M365^2+CG$5*climate!$M365^6)*(K255/K$66)^$BW$1,-99)</f>
        <v>-39.394501821179212</v>
      </c>
      <c r="CH255" s="8">
        <f>MAX((CH$3*climate!$M365+CH$4*climate!$M365^2+CH$5*climate!$M365^6)*(L255/L$66)^$BW$1,-99)</f>
        <v>-31.119450764730054</v>
      </c>
      <c r="CI255" s="8">
        <f>MAX((CI$3*climate!$M365+CI$4*climate!$M365^2+CI$5*climate!$M365^6)*(M255/M$66)^$BW$1,-99)</f>
        <v>-37.503027657808417</v>
      </c>
      <c r="CJ255" s="8">
        <f t="shared" si="312"/>
        <v>2.0509917127557241E-3</v>
      </c>
      <c r="CK255" s="8">
        <f t="shared" si="313"/>
        <v>7.6864965445703524E-6</v>
      </c>
      <c r="CL255" s="8">
        <f t="shared" si="314"/>
        <v>9.0726848193789491E-7</v>
      </c>
    </row>
    <row r="256" spans="1:90">
      <c r="A256">
        <f t="shared" si="331"/>
        <v>2210</v>
      </c>
      <c r="B256" s="4">
        <f t="shared" si="271"/>
        <v>1286.5266368565181</v>
      </c>
      <c r="C256" s="4">
        <f t="shared" si="272"/>
        <v>3572.5638852623729</v>
      </c>
      <c r="D256" s="4">
        <f t="shared" si="273"/>
        <v>6809.4442224975801</v>
      </c>
      <c r="E256" s="11">
        <f t="shared" si="332"/>
        <v>3.4189659546643806E-7</v>
      </c>
      <c r="F256" s="11">
        <f t="shared" si="333"/>
        <v>6.8542730093432135E-7</v>
      </c>
      <c r="G256" s="11">
        <f t="shared" si="334"/>
        <v>1.5133064556686086E-6</v>
      </c>
      <c r="H256" s="4">
        <f t="shared" si="274"/>
        <v>241168.50918476342</v>
      </c>
      <c r="I256" s="4">
        <f t="shared" si="275"/>
        <v>250599.3928877064</v>
      </c>
      <c r="J256" s="4">
        <f t="shared" si="276"/>
        <v>46114.456275866512</v>
      </c>
      <c r="K256" s="4">
        <f t="shared" si="322"/>
        <v>187457.06639547809</v>
      </c>
      <c r="L256" s="4">
        <f t="shared" si="323"/>
        <v>70145.531594686137</v>
      </c>
      <c r="M256" s="4">
        <f t="shared" si="324"/>
        <v>6772.1321695403467</v>
      </c>
      <c r="N256" s="11">
        <f t="shared" si="335"/>
        <v>2.1370012853521025E-3</v>
      </c>
      <c r="O256" s="11">
        <f t="shared" si="336"/>
        <v>4.3024508122617711E-3</v>
      </c>
      <c r="P256" s="11">
        <f t="shared" si="337"/>
        <v>2.965941062461841E-3</v>
      </c>
      <c r="Q256" s="4">
        <f t="shared" si="338"/>
        <v>2709.911070744658</v>
      </c>
      <c r="R256" s="4">
        <f t="shared" si="339"/>
        <v>10045.191559139697</v>
      </c>
      <c r="S256" s="4">
        <f t="shared" si="340"/>
        <v>2359.732684708898</v>
      </c>
      <c r="T256" s="4">
        <f t="shared" si="277"/>
        <v>11.236587562385882</v>
      </c>
      <c r="U256" s="4">
        <f t="shared" si="278"/>
        <v>40.084660395170822</v>
      </c>
      <c r="V256" s="4">
        <f t="shared" si="279"/>
        <v>51.171213438850359</v>
      </c>
      <c r="W256" s="11">
        <f t="shared" si="341"/>
        <v>-1.219247815263802E-2</v>
      </c>
      <c r="X256" s="11">
        <f t="shared" si="342"/>
        <v>-1.3228699347321071E-2</v>
      </c>
      <c r="Y256" s="11">
        <f t="shared" si="343"/>
        <v>-1.2203590333800474E-2</v>
      </c>
      <c r="Z256" s="4">
        <f t="shared" si="291"/>
        <v>2933.1898296913946</v>
      </c>
      <c r="AA256" s="4">
        <f t="shared" si="280"/>
        <v>31324.565407373702</v>
      </c>
      <c r="AB256" s="4">
        <f t="shared" si="281"/>
        <v>4542.9704159700213</v>
      </c>
      <c r="AC256" s="12">
        <f t="shared" si="282"/>
        <v>1.3705734085603032</v>
      </c>
      <c r="AD256" s="12">
        <f t="shared" si="283"/>
        <v>4.6445386974459408</v>
      </c>
      <c r="AE256" s="12">
        <f t="shared" si="284"/>
        <v>1.9553318888420235</v>
      </c>
      <c r="AF256" s="11">
        <f t="shared" si="344"/>
        <v>-2.9039671966837322E-3</v>
      </c>
      <c r="AG256" s="11">
        <f t="shared" si="345"/>
        <v>2.0567434751257441E-3</v>
      </c>
      <c r="AH256" s="11">
        <f t="shared" si="346"/>
        <v>8.257041531207765E-4</v>
      </c>
      <c r="AI256" s="1">
        <f t="shared" si="325"/>
        <v>471272.02786523796</v>
      </c>
      <c r="AJ256" s="1">
        <f t="shared" si="326"/>
        <v>478703.75583962287</v>
      </c>
      <c r="AK256" s="1">
        <f t="shared" si="327"/>
        <v>89328.870896555876</v>
      </c>
      <c r="AL256" s="17">
        <f t="shared" si="321"/>
        <v>65.275988661437111</v>
      </c>
      <c r="AM256" s="17">
        <f t="shared" si="321"/>
        <v>29.060593297837286</v>
      </c>
      <c r="AN256" s="17">
        <f t="shared" si="321"/>
        <v>4.4534785278586231</v>
      </c>
      <c r="AO256" s="7">
        <f t="shared" si="347"/>
        <v>2.4486847686461892E-3</v>
      </c>
      <c r="AP256" s="7">
        <f t="shared" si="347"/>
        <v>3.7707905335560236E-3</v>
      </c>
      <c r="AQ256" s="7">
        <f t="shared" si="347"/>
        <v>2.7294493507553541E-3</v>
      </c>
      <c r="AR256" s="1">
        <f t="shared" si="286"/>
        <v>241168.50918476342</v>
      </c>
      <c r="AS256" s="1">
        <f t="shared" si="287"/>
        <v>250599.3928877064</v>
      </c>
      <c r="AT256" s="1">
        <f t="shared" si="288"/>
        <v>46114.456275866512</v>
      </c>
      <c r="AU256" s="1">
        <f t="shared" si="328"/>
        <v>48233.701836952685</v>
      </c>
      <c r="AV256" s="1">
        <f t="shared" si="329"/>
        <v>50119.878577541283</v>
      </c>
      <c r="AW256" s="1">
        <f t="shared" si="330"/>
        <v>9222.8912551733029</v>
      </c>
      <c r="AX256" s="1">
        <f t="shared" si="300"/>
        <v>149965.65311638248</v>
      </c>
      <c r="AY256" s="1">
        <f t="shared" si="301"/>
        <v>56116.425275748901</v>
      </c>
      <c r="AZ256" s="1">
        <f t="shared" si="302"/>
        <v>5417.7057356322775</v>
      </c>
      <c r="BA256" s="1">
        <f t="shared" si="303"/>
        <v>11.918161567634531</v>
      </c>
      <c r="BB256" s="1">
        <f t="shared" si="304"/>
        <v>10.935183834321403</v>
      </c>
      <c r="BC256" s="1">
        <f t="shared" si="305"/>
        <v>8.5974277088098408</v>
      </c>
      <c r="BD256" s="1">
        <f t="shared" si="306"/>
        <v>410.94914858795914</v>
      </c>
      <c r="BE256">
        <f t="shared" si="292"/>
        <v>0.21822387218499145</v>
      </c>
      <c r="BF256">
        <f t="shared" si="293"/>
        <v>0.3346263841173937</v>
      </c>
      <c r="BG256">
        <f t="shared" si="294"/>
        <v>2.453676962688749E-2</v>
      </c>
      <c r="BH256">
        <f t="shared" si="307"/>
        <v>0.28952004706764661</v>
      </c>
      <c r="BI256">
        <f t="shared" si="308"/>
        <v>4.7621658391411486E-3</v>
      </c>
      <c r="BJ256">
        <f t="shared" si="308"/>
        <v>1.1197481694748152E-2</v>
      </c>
      <c r="BK256">
        <f t="shared" si="308"/>
        <v>6.0205306372294847E-5</v>
      </c>
      <c r="BL256">
        <f t="shared" si="297"/>
        <v>1148.4844359162787</v>
      </c>
      <c r="BM256">
        <f t="shared" si="298"/>
        <v>2806.0821145750924</v>
      </c>
      <c r="BN256">
        <f t="shared" si="299"/>
        <v>2.7763349682803384</v>
      </c>
      <c r="BO256">
        <f t="shared" si="270"/>
        <v>953.33300200030271</v>
      </c>
      <c r="BP256">
        <f t="shared" si="289"/>
        <v>535.40834558098993</v>
      </c>
      <c r="BQ256">
        <f t="shared" si="290"/>
        <v>49.813214109100166</v>
      </c>
      <c r="BR256" s="7">
        <f t="shared" si="315"/>
        <v>3.2164823587546021E-3</v>
      </c>
      <c r="BS256" s="7">
        <f t="shared" si="295"/>
        <v>3.6385412764103368E-3</v>
      </c>
      <c r="BT256" s="7">
        <f t="shared" si="296"/>
        <v>4.2812247618549551E-4</v>
      </c>
      <c r="BU256" s="8">
        <f>MAX((BU$3*climate!$I366+BU$4*climate!$I366^2+BU$5*climate!$I366^6)*(K256/K$66)^$BW$1,-99)</f>
        <v>-11.410580775911722</v>
      </c>
      <c r="BV256" s="8">
        <f>MAX((BV$3*climate!$I366+BV$4*climate!$I366^2+BV$5*climate!$I366^6)*(L256/L$66)^$BW$1,-99)</f>
        <v>-8.2862357213842035</v>
      </c>
      <c r="BW256" s="8">
        <f>MAX((BW$3*climate!$I366+BW$4*climate!$I366^2+BW$5*climate!$I366^6)*(M256/M$66)^$BW$1,-99)</f>
        <v>-9.1553295177664822</v>
      </c>
      <c r="BX256" s="8">
        <f>MAX((BX$3*climate!$M366+BX$4*climate!$M366^2+BX$5*climate!$M366^6)*(K256/K$66)^$BW$1,-99)</f>
        <v>-11.410587159110294</v>
      </c>
      <c r="BY256" s="8">
        <f>MAX((BY$3*climate!$M366+BY$4*climate!$M366^2+BY$5*climate!$M366^6)*(L256/L$66)^$BW$1,-99)</f>
        <v>-8.2862396777498954</v>
      </c>
      <c r="BZ256" s="8">
        <f>MAX((BZ$3*climate!$M366+BZ$4*climate!$M366^2+BZ$5*climate!$M366^6)*(M256/M$66)^$BW$1,-99)</f>
        <v>-9.1553333147888516</v>
      </c>
      <c r="CA256" s="8">
        <f t="shared" si="309"/>
        <v>1.7145241055637868E-2</v>
      </c>
      <c r="CB256" s="8">
        <f t="shared" si="310"/>
        <v>6.2383667274943513E-5</v>
      </c>
      <c r="CC256" s="8">
        <f t="shared" si="311"/>
        <v>7.340263055536903E-6</v>
      </c>
      <c r="CD256" s="8">
        <f>MAX((CD$3*climate!$I366+CD$4*climate!$I366^2+CD$5*climate!$I366^6)*(K256/K$66)^$BW$1,-99)</f>
        <v>-39.872757598909736</v>
      </c>
      <c r="CE256" s="8">
        <f>MAX((CE$3*climate!$I366+CE$4*climate!$I366^2+CE$5*climate!$I366^6)*(L256/L$66)^$BW$1,-99)</f>
        <v>-31.45816531328342</v>
      </c>
      <c r="CF256" s="8">
        <f>MAX((CF$3*climate!$I366+CF$4*climate!$I366^2+CF$5*climate!$I366^6)*(M256/M$66)^$BW$1,-99)</f>
        <v>-37.907242871312818</v>
      </c>
      <c r="CG256" s="8">
        <f>MAX((CG$3*climate!$M366+CG$4*climate!$M366^2+CG$5*climate!$M366^6)*(K256/K$66)^$BW$1,-99)</f>
        <v>-39.872800585297718</v>
      </c>
      <c r="CH256" s="8">
        <f>MAX((CH$3*climate!$M366+CH$4*climate!$M366^2+CH$5*climate!$M366^6)*(L256/L$66)^$BW$1,-99)</f>
        <v>-31.458197346835824</v>
      </c>
      <c r="CI256" s="8">
        <f>MAX((CI$3*climate!$M366+CI$4*climate!$M366^2+CI$5*climate!$M366^6)*(M256/M$66)^$BW$1,-99)</f>
        <v>-37.907280056866036</v>
      </c>
      <c r="CJ256" s="8">
        <f t="shared" si="312"/>
        <v>2.0423725401011853E-3</v>
      </c>
      <c r="CK256" s="8">
        <f t="shared" si="313"/>
        <v>7.4312567889651888E-6</v>
      </c>
      <c r="CL256" s="8">
        <f t="shared" si="314"/>
        <v>8.7438558916137965E-7</v>
      </c>
    </row>
    <row r="257" spans="1:90">
      <c r="A257">
        <f t="shared" si="331"/>
        <v>2211</v>
      </c>
      <c r="B257" s="4">
        <f t="shared" si="271"/>
        <v>1286.5270547226414</v>
      </c>
      <c r="C257" s="4">
        <f t="shared" si="272"/>
        <v>3572.5662115585528</v>
      </c>
      <c r="D257" s="4">
        <f t="shared" si="273"/>
        <v>6809.4540120346855</v>
      </c>
      <c r="E257" s="11">
        <f t="shared" si="332"/>
        <v>3.2480176569311615E-7</v>
      </c>
      <c r="F257" s="11">
        <f t="shared" si="333"/>
        <v>6.5115593588760523E-7</v>
      </c>
      <c r="G257" s="11">
        <f t="shared" si="334"/>
        <v>1.4376411328851782E-6</v>
      </c>
      <c r="H257" s="4">
        <f t="shared" si="274"/>
        <v>241679.13348107669</v>
      </c>
      <c r="I257" s="4">
        <f t="shared" si="275"/>
        <v>251667.43996073486</v>
      </c>
      <c r="J257" s="4">
        <f t="shared" si="276"/>
        <v>46249.997401659086</v>
      </c>
      <c r="K257" s="4">
        <f t="shared" si="322"/>
        <v>187853.90683694527</v>
      </c>
      <c r="L257" s="4">
        <f t="shared" si="323"/>
        <v>70444.443869647279</v>
      </c>
      <c r="M257" s="4">
        <f t="shared" si="324"/>
        <v>6792.0272785335173</v>
      </c>
      <c r="N257" s="11">
        <f t="shared" si="335"/>
        <v>2.1169670959748643E-3</v>
      </c>
      <c r="O257" s="11">
        <f t="shared" si="336"/>
        <v>4.2613159835798164E-3</v>
      </c>
      <c r="P257" s="11">
        <f t="shared" si="337"/>
        <v>2.937791008075008E-3</v>
      </c>
      <c r="Q257" s="4">
        <f t="shared" si="338"/>
        <v>2682.5382573636025</v>
      </c>
      <c r="R257" s="4">
        <f t="shared" si="339"/>
        <v>9954.5526932252542</v>
      </c>
      <c r="S257" s="4">
        <f t="shared" si="340"/>
        <v>2337.7866358959459</v>
      </c>
      <c r="T257" s="4">
        <f t="shared" si="277"/>
        <v>11.099585714021288</v>
      </c>
      <c r="U257" s="4">
        <f t="shared" si="278"/>
        <v>39.554392474363638</v>
      </c>
      <c r="V257" s="4">
        <f t="shared" si="279"/>
        <v>50.546740913159162</v>
      </c>
      <c r="W257" s="11">
        <f t="shared" si="341"/>
        <v>-1.219247815263802E-2</v>
      </c>
      <c r="X257" s="11">
        <f t="shared" si="342"/>
        <v>-1.3228699347321071E-2</v>
      </c>
      <c r="Y257" s="11">
        <f t="shared" si="343"/>
        <v>-1.2203590333800474E-2</v>
      </c>
      <c r="Z257" s="4">
        <f t="shared" si="291"/>
        <v>2895.1877581089698</v>
      </c>
      <c r="AA257" s="4">
        <f t="shared" si="280"/>
        <v>31107.040850126305</v>
      </c>
      <c r="AB257" s="4">
        <f t="shared" si="281"/>
        <v>4504.5627939503356</v>
      </c>
      <c r="AC257" s="12">
        <f t="shared" si="282"/>
        <v>1.366593308341197</v>
      </c>
      <c r="AD257" s="12">
        <f t="shared" si="283"/>
        <v>4.6540913221068818</v>
      </c>
      <c r="AE257" s="12">
        <f t="shared" si="284"/>
        <v>1.9569464145033699</v>
      </c>
      <c r="AF257" s="11">
        <f t="shared" si="344"/>
        <v>-2.9039671966837322E-3</v>
      </c>
      <c r="AG257" s="11">
        <f t="shared" si="345"/>
        <v>2.0567434751257441E-3</v>
      </c>
      <c r="AH257" s="11">
        <f t="shared" si="346"/>
        <v>8.257041531207765E-4</v>
      </c>
      <c r="AI257" s="1">
        <f t="shared" si="325"/>
        <v>472378.52691566688</v>
      </c>
      <c r="AJ257" s="1">
        <f t="shared" si="326"/>
        <v>480953.25883320183</v>
      </c>
      <c r="AK257" s="1">
        <f t="shared" si="327"/>
        <v>89618.875062073595</v>
      </c>
      <c r="AL257" s="17">
        <f t="shared" si="321"/>
        <v>65.434230577438768</v>
      </c>
      <c r="AM257" s="17">
        <f t="shared" si="321"/>
        <v>29.169078893843224</v>
      </c>
      <c r="AN257" s="17">
        <f t="shared" si="321"/>
        <v>4.4655125164943259</v>
      </c>
      <c r="AO257" s="7">
        <f t="shared" si="347"/>
        <v>2.4241979209597272E-3</v>
      </c>
      <c r="AP257" s="7">
        <f t="shared" si="347"/>
        <v>3.7330826282204635E-3</v>
      </c>
      <c r="AQ257" s="7">
        <f t="shared" si="347"/>
        <v>2.7021548572478005E-3</v>
      </c>
      <c r="AR257" s="1">
        <f t="shared" si="286"/>
        <v>241679.13348107669</v>
      </c>
      <c r="AS257" s="1">
        <f t="shared" si="287"/>
        <v>251667.43996073486</v>
      </c>
      <c r="AT257" s="1">
        <f t="shared" si="288"/>
        <v>46249.997401659086</v>
      </c>
      <c r="AU257" s="1">
        <f t="shared" si="328"/>
        <v>48335.826696215343</v>
      </c>
      <c r="AV257" s="1">
        <f t="shared" si="329"/>
        <v>50333.487992146976</v>
      </c>
      <c r="AW257" s="1">
        <f t="shared" si="330"/>
        <v>9249.9994803318168</v>
      </c>
      <c r="AX257" s="1">
        <f t="shared" si="300"/>
        <v>150283.12546955622</v>
      </c>
      <c r="AY257" s="1">
        <f t="shared" si="301"/>
        <v>56355.555095717813</v>
      </c>
      <c r="AZ257" s="1">
        <f t="shared" si="302"/>
        <v>5433.6218228268135</v>
      </c>
      <c r="BA257" s="1">
        <f t="shared" si="303"/>
        <v>11.920276297113082</v>
      </c>
      <c r="BB257" s="1">
        <f t="shared" si="304"/>
        <v>10.939436096609352</v>
      </c>
      <c r="BC257" s="1">
        <f t="shared" si="305"/>
        <v>8.6003611929429837</v>
      </c>
      <c r="BD257" s="1">
        <f t="shared" si="306"/>
        <v>399.11400096517923</v>
      </c>
      <c r="BE257">
        <f t="shared" si="292"/>
        <v>0.21822387218499145</v>
      </c>
      <c r="BF257">
        <f t="shared" si="293"/>
        <v>0.3346263841173937</v>
      </c>
      <c r="BG257">
        <f t="shared" si="294"/>
        <v>2.453676962688749E-2</v>
      </c>
      <c r="BH257">
        <f t="shared" si="307"/>
        <v>0.28959990425114979</v>
      </c>
      <c r="BI257">
        <f t="shared" si="308"/>
        <v>4.7621658391411486E-3</v>
      </c>
      <c r="BJ257">
        <f t="shared" si="308"/>
        <v>1.1197481694748152E-2</v>
      </c>
      <c r="BK257">
        <f t="shared" si="308"/>
        <v>6.0205306372294847E-5</v>
      </c>
      <c r="BL257">
        <f t="shared" si="297"/>
        <v>1150.9161134968172</v>
      </c>
      <c r="BM257">
        <f t="shared" si="298"/>
        <v>2818.0415521244581</v>
      </c>
      <c r="BN257">
        <f t="shared" si="299"/>
        <v>2.7844952632847257</v>
      </c>
      <c r="BO257">
        <f t="shared" si="270"/>
        <v>956.3993807832552</v>
      </c>
      <c r="BP257">
        <f t="shared" si="289"/>
        <v>541.45018704857011</v>
      </c>
      <c r="BQ257">
        <f t="shared" si="290"/>
        <v>50.385601595463775</v>
      </c>
      <c r="BR257" s="7">
        <f t="shared" si="315"/>
        <v>3.1869654554168569E-3</v>
      </c>
      <c r="BS257" s="7">
        <f t="shared" si="295"/>
        <v>3.5325643460294531E-3</v>
      </c>
      <c r="BT257" s="7">
        <f t="shared" si="296"/>
        <v>4.1435893009384101E-4</v>
      </c>
      <c r="BU257" s="8">
        <f>MAX((BU$3*climate!$I367+BU$4*climate!$I367^2+BU$5*climate!$I367^6)*(K257/K$66)^$BW$1,-99)</f>
        <v>-11.478073944694874</v>
      </c>
      <c r="BV257" s="8">
        <f>MAX((BV$3*climate!$I367+BV$4*climate!$I367^2+BV$5*climate!$I367^6)*(L257/L$66)^$BW$1,-99)</f>
        <v>-8.3229740103332368</v>
      </c>
      <c r="BW257" s="8">
        <f>MAX((BW$3*climate!$I367+BW$4*climate!$I367^2+BW$5*climate!$I367^6)*(M257/M$66)^$BW$1,-99)</f>
        <v>-9.1923361840219719</v>
      </c>
      <c r="BX257" s="8">
        <f>MAX((BX$3*climate!$M367+BX$4*climate!$M367^2+BX$5*climate!$M367^6)*(K257/K$66)^$BW$1,-99)</f>
        <v>-11.478080319426532</v>
      </c>
      <c r="BY257" s="8">
        <f>MAX((BY$3*climate!$M367+BY$4*climate!$M367^2+BY$5*climate!$M367^6)*(L257/L$66)^$BW$1,-99)</f>
        <v>-8.3229779586158568</v>
      </c>
      <c r="BZ257" s="8">
        <f>MAX((BZ$3*climate!$M367+BZ$4*climate!$M367^2+BZ$5*climate!$M367^6)*(M257/M$66)^$BW$1,-99)</f>
        <v>-9.1923399738183047</v>
      </c>
      <c r="CA257" s="8">
        <f t="shared" si="309"/>
        <v>1.7159176938463493E-2</v>
      </c>
      <c r="CB257" s="8">
        <f t="shared" si="310"/>
        <v>6.0615896660026964E-5</v>
      </c>
      <c r="CC257" s="8">
        <f t="shared" si="311"/>
        <v>7.1100581975126428E-6</v>
      </c>
      <c r="CD257" s="8">
        <f>MAX((CD$3*climate!$I367+CD$4*climate!$I367^2+CD$5*climate!$I367^6)*(K257/K$66)^$BW$1,-99)</f>
        <v>-40.348558900452467</v>
      </c>
      <c r="CE257" s="8">
        <f>MAX((CE$3*climate!$I367+CE$4*climate!$I367^2+CE$5*climate!$I367^6)*(L257/L$66)^$BW$1,-99)</f>
        <v>-31.794779913036919</v>
      </c>
      <c r="CF257" s="8">
        <f>MAX((CF$3*climate!$I367+CF$4*climate!$I367^2+CF$5*climate!$I367^6)*(M257/M$66)^$BW$1,-99)</f>
        <v>-38.309118604651182</v>
      </c>
      <c r="CG257" s="8">
        <f>MAX((CG$3*climate!$M367+CG$4*climate!$M367^2+CG$5*climate!$M367^6)*(K257/K$66)^$BW$1,-99)</f>
        <v>-40.348602132028077</v>
      </c>
      <c r="CH257" s="8">
        <f>MAX((CH$3*climate!$M367+CH$4*climate!$M367^2+CH$5*climate!$M367^6)*(L257/L$66)^$BW$1,-99)</f>
        <v>-31.794812105815861</v>
      </c>
      <c r="CI257" s="8">
        <f>MAX((CI$3*climate!$M367+CI$4*climate!$M367^2+CI$5*climate!$M367^6)*(M257/M$66)^$BW$1,-99)</f>
        <v>-38.309155982362142</v>
      </c>
      <c r="CJ257" s="8">
        <f t="shared" si="312"/>
        <v>2.0335146866300173E-3</v>
      </c>
      <c r="CK257" s="8">
        <f t="shared" si="313"/>
        <v>7.1835214791164556E-6</v>
      </c>
      <c r="CL257" s="8">
        <f t="shared" si="314"/>
        <v>8.4260496988212638E-7</v>
      </c>
    </row>
    <row r="258" spans="1:90">
      <c r="A258">
        <f t="shared" si="331"/>
        <v>2212</v>
      </c>
      <c r="B258" s="4">
        <f t="shared" si="271"/>
        <v>1286.5274516955874</v>
      </c>
      <c r="C258" s="4">
        <f t="shared" si="272"/>
        <v>3572.5684215413635</v>
      </c>
      <c r="D258" s="4">
        <f t="shared" si="273"/>
        <v>6809.463312108307</v>
      </c>
      <c r="E258" s="11">
        <f t="shared" si="332"/>
        <v>3.085616774084603E-7</v>
      </c>
      <c r="F258" s="11">
        <f t="shared" si="333"/>
        <v>6.1859813909322489E-7</v>
      </c>
      <c r="G258" s="11">
        <f t="shared" si="334"/>
        <v>1.3657590762409192E-6</v>
      </c>
      <c r="H258" s="4">
        <f t="shared" si="274"/>
        <v>242186.0746396484</v>
      </c>
      <c r="I258" s="4">
        <f t="shared" si="275"/>
        <v>252729.79620109967</v>
      </c>
      <c r="J258" s="4">
        <f t="shared" si="276"/>
        <v>46384.647433751146</v>
      </c>
      <c r="K258" s="4">
        <f t="shared" si="322"/>
        <v>188247.88722577016</v>
      </c>
      <c r="L258" s="4">
        <f t="shared" si="323"/>
        <v>70741.765133797191</v>
      </c>
      <c r="M258" s="4">
        <f t="shared" si="324"/>
        <v>6811.7919588863751</v>
      </c>
      <c r="N258" s="11">
        <f t="shared" si="335"/>
        <v>2.0972701364516677E-3</v>
      </c>
      <c r="O258" s="11">
        <f t="shared" si="336"/>
        <v>4.2206488946110454E-3</v>
      </c>
      <c r="P258" s="11">
        <f t="shared" si="337"/>
        <v>2.9099824753833214E-3</v>
      </c>
      <c r="Q258" s="4">
        <f t="shared" si="338"/>
        <v>2655.3897000233546</v>
      </c>
      <c r="R258" s="4">
        <f t="shared" si="339"/>
        <v>9864.3318829223954</v>
      </c>
      <c r="S258" s="4">
        <f t="shared" si="340"/>
        <v>2315.9803066860104</v>
      </c>
      <c r="T258" s="4">
        <f t="shared" si="277"/>
        <v>10.96425425769975</v>
      </c>
      <c r="U258" s="4">
        <f t="shared" si="278"/>
        <v>39.031139308454343</v>
      </c>
      <c r="V258" s="4">
        <f t="shared" si="279"/>
        <v>49.929889194346217</v>
      </c>
      <c r="W258" s="11">
        <f t="shared" si="341"/>
        <v>-1.219247815263802E-2</v>
      </c>
      <c r="X258" s="11">
        <f t="shared" si="342"/>
        <v>-1.3228699347321071E-2</v>
      </c>
      <c r="Y258" s="11">
        <f t="shared" si="343"/>
        <v>-1.2203590333800474E-2</v>
      </c>
      <c r="Z258" s="4">
        <f t="shared" si="291"/>
        <v>2857.6208589863463</v>
      </c>
      <c r="AA258" s="4">
        <f t="shared" si="280"/>
        <v>30889.7605184124</v>
      </c>
      <c r="AB258" s="4">
        <f t="shared" si="281"/>
        <v>4466.3541835922215</v>
      </c>
      <c r="AC258" s="12">
        <f t="shared" si="282"/>
        <v>1.3626247662025666</v>
      </c>
      <c r="AD258" s="12">
        <f t="shared" si="283"/>
        <v>4.6636635940662643</v>
      </c>
      <c r="AE258" s="12">
        <f t="shared" si="284"/>
        <v>1.9585622732852601</v>
      </c>
      <c r="AF258" s="11">
        <f t="shared" si="344"/>
        <v>-2.9039671966837322E-3</v>
      </c>
      <c r="AG258" s="11">
        <f t="shared" si="345"/>
        <v>2.0567434751257441E-3</v>
      </c>
      <c r="AH258" s="11">
        <f t="shared" si="346"/>
        <v>8.257041531207765E-4</v>
      </c>
      <c r="AI258" s="1">
        <f t="shared" si="325"/>
        <v>473476.50092031551</v>
      </c>
      <c r="AJ258" s="1">
        <f t="shared" si="326"/>
        <v>483191.42094202864</v>
      </c>
      <c r="AK258" s="1">
        <f t="shared" si="327"/>
        <v>89906.987036198043</v>
      </c>
      <c r="AL258" s="17">
        <f t="shared" si="321"/>
        <v>65.591269847906929</v>
      </c>
      <c r="AM258" s="17">
        <f t="shared" si="321"/>
        <v>29.276880569726025</v>
      </c>
      <c r="AN258" s="17">
        <f t="shared" si="321"/>
        <v>4.4774583577675067</v>
      </c>
      <c r="AO258" s="7">
        <f t="shared" si="347"/>
        <v>2.3999559417501298E-3</v>
      </c>
      <c r="AP258" s="7">
        <f t="shared" si="347"/>
        <v>3.695751801938259E-3</v>
      </c>
      <c r="AQ258" s="7">
        <f t="shared" si="347"/>
        <v>2.6751333086753224E-3</v>
      </c>
      <c r="AR258" s="1">
        <f t="shared" si="286"/>
        <v>242186.0746396484</v>
      </c>
      <c r="AS258" s="1">
        <f t="shared" si="287"/>
        <v>252729.79620109967</v>
      </c>
      <c r="AT258" s="1">
        <f t="shared" si="288"/>
        <v>46384.647433751146</v>
      </c>
      <c r="AU258" s="1">
        <f t="shared" si="328"/>
        <v>48437.214927929686</v>
      </c>
      <c r="AV258" s="1">
        <f t="shared" si="329"/>
        <v>50545.959240219934</v>
      </c>
      <c r="AW258" s="1">
        <f t="shared" si="330"/>
        <v>9276.9294867502304</v>
      </c>
      <c r="AX258" s="1">
        <f t="shared" si="300"/>
        <v>150598.30978061611</v>
      </c>
      <c r="AY258" s="1">
        <f t="shared" si="301"/>
        <v>56593.412107037751</v>
      </c>
      <c r="AZ258" s="1">
        <f t="shared" si="302"/>
        <v>5449.4335671090994</v>
      </c>
      <c r="BA258" s="1">
        <f t="shared" si="303"/>
        <v>11.922371371048669</v>
      </c>
      <c r="BB258" s="1">
        <f t="shared" si="304"/>
        <v>10.94364786354839</v>
      </c>
      <c r="BC258" s="1">
        <f t="shared" si="305"/>
        <v>8.6032669496153868</v>
      </c>
      <c r="BD258" s="1">
        <f t="shared" si="306"/>
        <v>387.61840647792019</v>
      </c>
      <c r="BE258">
        <f t="shared" si="292"/>
        <v>0.21822387218499145</v>
      </c>
      <c r="BF258">
        <f t="shared" si="293"/>
        <v>0.3346263841173937</v>
      </c>
      <c r="BG258">
        <f t="shared" si="294"/>
        <v>2.453676962688749E-2</v>
      </c>
      <c r="BH258">
        <f t="shared" si="307"/>
        <v>0.28967908263300379</v>
      </c>
      <c r="BI258">
        <f t="shared" si="308"/>
        <v>4.7621658391411486E-3</v>
      </c>
      <c r="BJ258">
        <f t="shared" si="308"/>
        <v>1.1197481694748152E-2</v>
      </c>
      <c r="BK258">
        <f t="shared" si="308"/>
        <v>6.0205306372294847E-5</v>
      </c>
      <c r="BL258">
        <f t="shared" si="297"/>
        <v>1153.330251364622</v>
      </c>
      <c r="BM258">
        <f t="shared" si="298"/>
        <v>2829.9372666792447</v>
      </c>
      <c r="BN258">
        <f t="shared" si="299"/>
        <v>2.7926019097198678</v>
      </c>
      <c r="BO258">
        <f t="shared" ref="BO258:BO321" si="348">IF(BE257=0.99,2*BI$5*BE258*AR258/Z258*1000,BO257*(1+BR257))</f>
        <v>959.44739257139349</v>
      </c>
      <c r="BP258">
        <f t="shared" si="289"/>
        <v>547.56046302845425</v>
      </c>
      <c r="BQ258">
        <f t="shared" si="290"/>
        <v>50.964583708449631</v>
      </c>
      <c r="BR258" s="7">
        <f t="shared" si="315"/>
        <v>3.1578173826514178E-3</v>
      </c>
      <c r="BS258" s="7">
        <f t="shared" si="295"/>
        <v>3.4296741223586924E-3</v>
      </c>
      <c r="BT258" s="7">
        <f t="shared" si="296"/>
        <v>4.0104932015977998E-4</v>
      </c>
      <c r="BU258" s="8">
        <f>MAX((BU$3*climate!$I368+BU$4*climate!$I368^2+BU$5*climate!$I368^6)*(K258/K$66)^$BW$1,-99)</f>
        <v>-11.544703087271838</v>
      </c>
      <c r="BV258" s="8">
        <f>MAX((BV$3*climate!$I368+BV$4*climate!$I368^2+BV$5*climate!$I368^6)*(L258/L$66)^$BW$1,-99)</f>
        <v>-8.3591774448223877</v>
      </c>
      <c r="BW258" s="8">
        <f>MAX((BW$3*climate!$I368+BW$4*climate!$I368^2+BW$5*climate!$I368^6)*(M258/M$66)^$BW$1,-99)</f>
        <v>-9.228828624159739</v>
      </c>
      <c r="BX258" s="8">
        <f>MAX((BX$3*climate!$M368+BX$4*climate!$M368^2+BX$5*climate!$M368^6)*(K258/K$66)^$BW$1,-99)</f>
        <v>-11.544709453535852</v>
      </c>
      <c r="BY258" s="8">
        <f>MAX((BY$3*climate!$M368+BY$4*climate!$M368^2+BY$5*climate!$M368^6)*(L258/L$66)^$BW$1,-99)</f>
        <v>-8.3591813850653516</v>
      </c>
      <c r="BZ258" s="8">
        <f>MAX((BZ$3*climate!$M368+BZ$4*climate!$M368^2+BZ$5*climate!$M368^6)*(M258/M$66)^$BW$1,-99)</f>
        <v>-9.2288324067709482</v>
      </c>
      <c r="CA258" s="8">
        <f t="shared" si="309"/>
        <v>1.7172755789213977E-2</v>
      </c>
      <c r="CB258" s="8">
        <f t="shared" si="310"/>
        <v>5.8896956139852602E-5</v>
      </c>
      <c r="CC258" s="8">
        <f t="shared" si="311"/>
        <v>6.8871220345341913E-6</v>
      </c>
      <c r="CD258" s="8">
        <f>MAX((CD$3*climate!$I368+CD$4*climate!$I368^2+CD$5*climate!$I368^6)*(K258/K$66)^$BW$1,-99)</f>
        <v>-40.821755767952027</v>
      </c>
      <c r="CE258" s="8">
        <f>MAX((CE$3*climate!$I368+CE$4*climate!$I368^2+CE$5*climate!$I368^6)*(L258/L$66)^$BW$1,-99)</f>
        <v>-32.129192879718374</v>
      </c>
      <c r="CF258" s="8">
        <f>MAX((CF$3*climate!$I368+CF$4*climate!$I368^2+CF$5*climate!$I368^6)*(M258/M$66)^$BW$1,-99)</f>
        <v>-38.708533618439191</v>
      </c>
      <c r="CG258" s="8">
        <f>MAX((CG$3*climate!$M368+CG$4*climate!$M368^2+CG$5*climate!$M368^6)*(K258/K$66)^$BW$1,-99)</f>
        <v>-40.821799241142557</v>
      </c>
      <c r="CH258" s="8">
        <f>MAX((CH$3*climate!$M368+CH$4*climate!$M368^2+CH$5*climate!$M368^6)*(L258/L$66)^$BW$1,-99)</f>
        <v>-32.129225229133965</v>
      </c>
      <c r="CI258" s="8">
        <f>MAX((CI$3*climate!$M368+CI$4*climate!$M368^2+CI$5*climate!$M368^6)*(M258/M$66)^$BW$1,-99)</f>
        <v>-38.708571185371618</v>
      </c>
      <c r="CJ258" s="8">
        <f t="shared" si="312"/>
        <v>2.0244253804449666E-3</v>
      </c>
      <c r="CK258" s="8">
        <f t="shared" si="313"/>
        <v>6.9431193399582531E-6</v>
      </c>
      <c r="CL258" s="8">
        <f t="shared" si="314"/>
        <v>8.1189442254165777E-7</v>
      </c>
    </row>
    <row r="259" spans="1:90">
      <c r="A259">
        <f t="shared" si="331"/>
        <v>2213</v>
      </c>
      <c r="B259" s="4">
        <f t="shared" ref="B259:B322" si="349">B258*(1+E259)</f>
        <v>1286.5278288200027</v>
      </c>
      <c r="C259" s="4">
        <f t="shared" ref="C259:C322" si="350">C258*(1+F259)</f>
        <v>3572.5705210263318</v>
      </c>
      <c r="D259" s="4">
        <f t="shared" ref="D259:D322" si="351">D258*(1+G259)</f>
        <v>6809.4721471903131</v>
      </c>
      <c r="E259" s="11">
        <f t="shared" si="332"/>
        <v>2.9313359353803728E-7</v>
      </c>
      <c r="F259" s="11">
        <f t="shared" si="333"/>
        <v>5.8766823213856364E-7</v>
      </c>
      <c r="G259" s="11">
        <f t="shared" si="334"/>
        <v>1.297471122428873E-6</v>
      </c>
      <c r="H259" s="4">
        <f t="shared" ref="H259:H322" si="352">AR259</f>
        <v>242689.38526521288</v>
      </c>
      <c r="I259" s="4">
        <f t="shared" ref="I259:I322" si="353">AS259</f>
        <v>253786.46794772625</v>
      </c>
      <c r="J259" s="4">
        <f t="shared" ref="J259:J322" si="354">AT259</f>
        <v>46518.412027023704</v>
      </c>
      <c r="K259" s="4">
        <f t="shared" si="322"/>
        <v>188639.04831954272</v>
      </c>
      <c r="L259" s="4">
        <f t="shared" si="323"/>
        <v>71037.497077823456</v>
      </c>
      <c r="M259" s="4">
        <f t="shared" si="324"/>
        <v>6831.4270212879674</v>
      </c>
      <c r="N259" s="11">
        <f t="shared" si="335"/>
        <v>2.0779042970264783E-3</v>
      </c>
      <c r="O259" s="11">
        <f t="shared" si="336"/>
        <v>4.1804433840029187E-3</v>
      </c>
      <c r="P259" s="11">
        <f t="shared" si="337"/>
        <v>2.8825105816652208E-3</v>
      </c>
      <c r="Q259" s="4">
        <f t="shared" si="338"/>
        <v>2628.4650615039609</v>
      </c>
      <c r="R259" s="4">
        <f t="shared" si="339"/>
        <v>9774.5371117284722</v>
      </c>
      <c r="S259" s="4">
        <f t="shared" si="340"/>
        <v>2294.314377156878</v>
      </c>
      <c r="T259" s="4">
        <f t="shared" ref="T259:T322" si="355">T258*(1+W259)</f>
        <v>10.830572827202777</v>
      </c>
      <c r="U259" s="4">
        <f t="shared" ref="U259:U322" si="356">U258*(1+X259)</f>
        <v>38.514808101359392</v>
      </c>
      <c r="V259" s="4">
        <f t="shared" ref="V259:V322" si="357">V258*(1+Y259)</f>
        <v>49.320565281206363</v>
      </c>
      <c r="W259" s="11">
        <f t="shared" si="341"/>
        <v>-1.219247815263802E-2</v>
      </c>
      <c r="X259" s="11">
        <f t="shared" si="342"/>
        <v>-1.3228699347321071E-2</v>
      </c>
      <c r="Y259" s="11">
        <f t="shared" si="343"/>
        <v>-1.2203590333800474E-2</v>
      </c>
      <c r="Z259" s="4">
        <f t="shared" si="291"/>
        <v>2820.4859296955192</v>
      </c>
      <c r="AA259" s="4">
        <f t="shared" ref="AA259:AA322" si="358">R258*AD259*(1-BF258)</f>
        <v>30672.754745677888</v>
      </c>
      <c r="AB259" s="4">
        <f t="shared" ref="AB259:AB322" si="359">S258*AE259*(1-BG258)</f>
        <v>4428.3465595405669</v>
      </c>
      <c r="AC259" s="12">
        <f t="shared" ref="AC259:AC322" si="360">AC258*(1+AF259)</f>
        <v>1.3586677485801255</v>
      </c>
      <c r="AD259" s="12">
        <f t="shared" ref="AD259:AD322" si="361">AD258*(1+AG259)</f>
        <v>4.6732555537335418</v>
      </c>
      <c r="AE259" s="12">
        <f t="shared" ref="AE259:AE322" si="362">AE258*(1+AH259)</f>
        <v>1.9601794662884575</v>
      </c>
      <c r="AF259" s="11">
        <f t="shared" si="344"/>
        <v>-2.9039671966837322E-3</v>
      </c>
      <c r="AG259" s="11">
        <f t="shared" si="345"/>
        <v>2.0567434751257441E-3</v>
      </c>
      <c r="AH259" s="11">
        <f t="shared" si="346"/>
        <v>8.257041531207765E-4</v>
      </c>
      <c r="AI259" s="1">
        <f t="shared" si="325"/>
        <v>474566.06575621368</v>
      </c>
      <c r="AJ259" s="1">
        <f t="shared" si="326"/>
        <v>485418.23808804573</v>
      </c>
      <c r="AK259" s="1">
        <f t="shared" si="327"/>
        <v>90193.217819328478</v>
      </c>
      <c r="AL259" s="17">
        <f t="shared" ref="AL259:AN274" si="363">AL258*(1+AO259)</f>
        <v>65.747111844127375</v>
      </c>
      <c r="AM259" s="17">
        <f t="shared" si="363"/>
        <v>29.383998653005513</v>
      </c>
      <c r="AN259" s="17">
        <f t="shared" si="363"/>
        <v>4.4893163777786658</v>
      </c>
      <c r="AO259" s="7">
        <f t="shared" si="347"/>
        <v>2.3759563823326285E-3</v>
      </c>
      <c r="AP259" s="7">
        <f t="shared" si="347"/>
        <v>3.6587942839188762E-3</v>
      </c>
      <c r="AQ259" s="7">
        <f t="shared" si="347"/>
        <v>2.6483819755885691E-3</v>
      </c>
      <c r="AR259" s="1">
        <f t="shared" ref="AR259:AR322" si="364">AL259*AI259^$AR$5*B259^(1-$AR$5)*(1-BI258+0.01*BU258)</f>
        <v>242689.38526521288</v>
      </c>
      <c r="AS259" s="1">
        <f t="shared" ref="AS259:AS322" si="365">AM259*AJ259^$AR$5*C259^(1-$AR$5)*(1-BJ258+0.01*BV258)</f>
        <v>253786.46794772625</v>
      </c>
      <c r="AT259" s="1">
        <f t="shared" ref="AT259:AT322" si="366">AN259*AK259^$AR$5*D259^(1-$AR$5)*(1-BK258+0.01*BW258)</f>
        <v>46518.412027023704</v>
      </c>
      <c r="AU259" s="1">
        <f t="shared" si="328"/>
        <v>48537.877053042583</v>
      </c>
      <c r="AV259" s="1">
        <f t="shared" si="329"/>
        <v>50757.293589545254</v>
      </c>
      <c r="AW259" s="1">
        <f t="shared" si="330"/>
        <v>9303.6824054047411</v>
      </c>
      <c r="AX259" s="1">
        <f t="shared" si="300"/>
        <v>150911.23865563417</v>
      </c>
      <c r="AY259" s="1">
        <f t="shared" si="301"/>
        <v>56829.997662258764</v>
      </c>
      <c r="AZ259" s="1">
        <f t="shared" si="302"/>
        <v>5465.1416170303746</v>
      </c>
      <c r="BA259" s="1">
        <f t="shared" si="303"/>
        <v>11.924447119488487</v>
      </c>
      <c r="BB259" s="1">
        <f t="shared" si="304"/>
        <v>10.947819593155478</v>
      </c>
      <c r="BC259" s="1">
        <f t="shared" si="305"/>
        <v>8.6061453137296713</v>
      </c>
      <c r="BD259" s="1">
        <f t="shared" si="306"/>
        <v>376.45267730854999</v>
      </c>
      <c r="BE259">
        <f t="shared" si="292"/>
        <v>0.21822387218499145</v>
      </c>
      <c r="BF259">
        <f t="shared" si="293"/>
        <v>0.3346263841173937</v>
      </c>
      <c r="BG259">
        <f t="shared" si="294"/>
        <v>2.453676962688749E-2</v>
      </c>
      <c r="BH259">
        <f t="shared" si="307"/>
        <v>0.28975758909506139</v>
      </c>
      <c r="BI259">
        <f t="shared" si="308"/>
        <v>4.7621658391411486E-3</v>
      </c>
      <c r="BJ259">
        <f t="shared" si="308"/>
        <v>1.1197481694748152E-2</v>
      </c>
      <c r="BK259">
        <f t="shared" si="308"/>
        <v>6.0205306372294847E-5</v>
      </c>
      <c r="BL259">
        <f t="shared" si="297"/>
        <v>1155.7271000321621</v>
      </c>
      <c r="BM259">
        <f t="shared" si="298"/>
        <v>2841.7693292194531</v>
      </c>
      <c r="BN259">
        <f t="shared" si="299"/>
        <v>2.8006552480396074</v>
      </c>
      <c r="BO259">
        <f t="shared" si="348"/>
        <v>962.477152225395</v>
      </c>
      <c r="BP259">
        <f t="shared" ref="BP259:BP322" si="367">2*BJ$5*BF259*AS259/AA259*1000</f>
        <v>553.73994811626176</v>
      </c>
      <c r="BQ259">
        <f t="shared" ref="BQ259:BQ322" si="368">2*BK$5*BG259*AT259/AB259*1000</f>
        <v>51.550236367866042</v>
      </c>
      <c r="BR259" s="7">
        <f t="shared" si="315"/>
        <v>3.1290325951705E-3</v>
      </c>
      <c r="BS259" s="7">
        <f t="shared" si="295"/>
        <v>3.3297807013191187E-3</v>
      </c>
      <c r="BT259" s="7">
        <f t="shared" si="296"/>
        <v>3.8817817898893471E-4</v>
      </c>
      <c r="BU259" s="8">
        <f>MAX((BU$3*climate!$I369+BU$4*climate!$I369^2+BU$5*climate!$I369^6)*(K259/K$66)^$BW$1,-99)</f>
        <v>-11.610469406293516</v>
      </c>
      <c r="BV259" s="8">
        <f>MAX((BV$3*climate!$I369+BV$4*climate!$I369^2+BV$5*climate!$I369^6)*(L259/L$66)^$BW$1,-99)</f>
        <v>-8.3948482003517935</v>
      </c>
      <c r="BW259" s="8">
        <f>MAX((BW$3*climate!$I369+BW$4*climate!$I369^2+BW$5*climate!$I369^6)*(M259/M$66)^$BW$1,-99)</f>
        <v>-9.2648085676435645</v>
      </c>
      <c r="BX259" s="8">
        <f>MAX((BX$3*climate!$M369+BX$4*climate!$M369^2+BX$5*climate!$M369^6)*(K259/K$66)^$BW$1,-99)</f>
        <v>-11.610475764090527</v>
      </c>
      <c r="BY259" s="8">
        <f>MAX((BY$3*climate!$M369+BY$4*climate!$M369^2+BY$5*climate!$M369^6)*(L259/L$66)^$BW$1,-99)</f>
        <v>-8.3948521325987748</v>
      </c>
      <c r="BZ259" s="8">
        <f>MAX((BZ$3*climate!$M369+BZ$4*climate!$M369^2+BZ$5*climate!$M369^6)*(M259/M$66)^$BW$1,-99)</f>
        <v>-9.2648123431106928</v>
      </c>
      <c r="CA259" s="8">
        <f t="shared" si="309"/>
        <v>1.7185985836194673E-2</v>
      </c>
      <c r="CB259" s="8">
        <f t="shared" si="310"/>
        <v>5.7225563970504739E-5</v>
      </c>
      <c r="CC259" s="8">
        <f t="shared" si="311"/>
        <v>6.6712246860236726E-6</v>
      </c>
      <c r="CD259" s="8">
        <f>MAX((CD$3*climate!$I369+CD$4*climate!$I369^2+CD$5*climate!$I369^6)*(K259/K$66)^$BW$1,-99)</f>
        <v>-41.292243198270057</v>
      </c>
      <c r="CE259" s="8">
        <f>MAX((CE$3*climate!$I369+CE$4*climate!$I369^2+CE$5*climate!$I369^6)*(L259/L$66)^$BW$1,-99)</f>
        <v>-32.461336071507091</v>
      </c>
      <c r="CF259" s="8">
        <f>MAX((CF$3*climate!$I369+CF$4*climate!$I369^2+CF$5*climate!$I369^6)*(M259/M$66)^$BW$1,-99)</f>
        <v>-39.105405557397148</v>
      </c>
      <c r="CG259" s="8">
        <f>MAX((CG$3*climate!$M369+CG$4*climate!$M369^2+CG$5*climate!$M369^6)*(K259/K$66)^$BW$1,-99)</f>
        <v>-41.292286909497179</v>
      </c>
      <c r="CH259" s="8">
        <f>MAX((CH$3*climate!$M369+CH$4*climate!$M369^2+CH$5*climate!$M369^6)*(L259/L$66)^$BW$1,-99)</f>
        <v>-32.461368574970898</v>
      </c>
      <c r="CI259" s="8">
        <f>MAX((CI$3*climate!$M369+CI$4*climate!$M369^2+CI$5*climate!$M369^6)*(M259/M$66)^$BW$1,-99)</f>
        <v>-39.105443310612806</v>
      </c>
      <c r="CJ259" s="8">
        <f t="shared" si="312"/>
        <v>2.0151117875149209E-3</v>
      </c>
      <c r="CK259" s="8">
        <f t="shared" si="313"/>
        <v>6.7098803410678563E-6</v>
      </c>
      <c r="CL259" s="8">
        <f t="shared" si="314"/>
        <v>7.8222242413667917E-7</v>
      </c>
    </row>
    <row r="260" spans="1:90">
      <c r="A260">
        <f t="shared" si="331"/>
        <v>2214</v>
      </c>
      <c r="B260" s="4">
        <f t="shared" si="349"/>
        <v>1286.5281870883018</v>
      </c>
      <c r="C260" s="4">
        <f t="shared" si="350"/>
        <v>3572.5725155382243</v>
      </c>
      <c r="D260" s="4">
        <f t="shared" si="351"/>
        <v>6809.480540529109</v>
      </c>
      <c r="E260" s="11">
        <f t="shared" si="332"/>
        <v>2.7847691386113543E-7</v>
      </c>
      <c r="F260" s="11">
        <f t="shared" si="333"/>
        <v>5.5828482053163547E-7</v>
      </c>
      <c r="G260" s="11">
        <f t="shared" si="334"/>
        <v>1.2325975663074293E-6</v>
      </c>
      <c r="H260" s="4">
        <f t="shared" si="352"/>
        <v>243189.11731742774</v>
      </c>
      <c r="I260" s="4">
        <f t="shared" si="353"/>
        <v>254837.46216609605</v>
      </c>
      <c r="J260" s="4">
        <f t="shared" si="354"/>
        <v>46651.296831311454</v>
      </c>
      <c r="K260" s="4">
        <f t="shared" si="322"/>
        <v>189027.43038053333</v>
      </c>
      <c r="L260" s="4">
        <f t="shared" si="323"/>
        <v>71331.641571368818</v>
      </c>
      <c r="M260" s="4">
        <f t="shared" si="324"/>
        <v>6850.9332765765657</v>
      </c>
      <c r="N260" s="11">
        <f t="shared" si="335"/>
        <v>2.0588635515841336E-3</v>
      </c>
      <c r="O260" s="11">
        <f t="shared" si="336"/>
        <v>4.1406933752623498E-3</v>
      </c>
      <c r="P260" s="11">
        <f t="shared" si="337"/>
        <v>2.8553705145080155E-3</v>
      </c>
      <c r="Q260" s="4">
        <f t="shared" si="338"/>
        <v>2601.7639526738267</v>
      </c>
      <c r="R260" s="4">
        <f t="shared" si="339"/>
        <v>9685.1760572416315</v>
      </c>
      <c r="S260" s="4">
        <f t="shared" si="340"/>
        <v>2272.7894763002691</v>
      </c>
      <c r="T260" s="4">
        <f t="shared" si="355"/>
        <v>10.698521304626553</v>
      </c>
      <c r="U260" s="4">
        <f t="shared" si="356"/>
        <v>38.00530728456674</v>
      </c>
      <c r="V260" s="4">
        <f t="shared" si="357"/>
        <v>48.718677307483055</v>
      </c>
      <c r="W260" s="11">
        <f t="shared" si="341"/>
        <v>-1.219247815263802E-2</v>
      </c>
      <c r="X260" s="11">
        <f t="shared" si="342"/>
        <v>-1.3228699347321071E-2</v>
      </c>
      <c r="Y260" s="11">
        <f t="shared" si="343"/>
        <v>-1.2203590333800474E-2</v>
      </c>
      <c r="Z260" s="4">
        <f t="shared" ref="Z260:Z323" si="369">Q259*AC260*(1-BE259)</f>
        <v>2783.7797293186495</v>
      </c>
      <c r="AA260" s="4">
        <f t="shared" si="358"/>
        <v>30456.053129503623</v>
      </c>
      <c r="AB260" s="4">
        <f t="shared" si="359"/>
        <v>4390.5418017862494</v>
      </c>
      <c r="AC260" s="12">
        <f t="shared" si="360"/>
        <v>1.3547222220070567</v>
      </c>
      <c r="AD260" s="12">
        <f t="shared" si="361"/>
        <v>4.6828672416012784</v>
      </c>
      <c r="AE260" s="12">
        <f t="shared" si="362"/>
        <v>1.961797994614634</v>
      </c>
      <c r="AF260" s="11">
        <f t="shared" si="344"/>
        <v>-2.9039671966837322E-3</v>
      </c>
      <c r="AG260" s="11">
        <f t="shared" si="345"/>
        <v>2.0567434751257441E-3</v>
      </c>
      <c r="AH260" s="11">
        <f t="shared" si="346"/>
        <v>8.257041531207765E-4</v>
      </c>
      <c r="AI260" s="1">
        <f t="shared" si="325"/>
        <v>475647.33623363491</v>
      </c>
      <c r="AJ260" s="1">
        <f t="shared" si="326"/>
        <v>487633.70786878641</v>
      </c>
      <c r="AK260" s="1">
        <f t="shared" si="327"/>
        <v>90477.578442800383</v>
      </c>
      <c r="AL260" s="17">
        <f t="shared" si="363"/>
        <v>65.901761991433318</v>
      </c>
      <c r="AM260" s="17">
        <f t="shared" si="363"/>
        <v>29.490433559252711</v>
      </c>
      <c r="AN260" s="17">
        <f t="shared" si="363"/>
        <v>4.5010869081105129</v>
      </c>
      <c r="AO260" s="7">
        <f t="shared" si="347"/>
        <v>2.352196818509302E-3</v>
      </c>
      <c r="AP260" s="7">
        <f t="shared" si="347"/>
        <v>3.6222063410796873E-3</v>
      </c>
      <c r="AQ260" s="7">
        <f t="shared" si="347"/>
        <v>2.6218981558326832E-3</v>
      </c>
      <c r="AR260" s="1">
        <f t="shared" si="364"/>
        <v>243189.11731742774</v>
      </c>
      <c r="AS260" s="1">
        <f t="shared" si="365"/>
        <v>254837.46216609605</v>
      </c>
      <c r="AT260" s="1">
        <f t="shared" si="366"/>
        <v>46651.296831311454</v>
      </c>
      <c r="AU260" s="1">
        <f t="shared" si="328"/>
        <v>48637.823463485547</v>
      </c>
      <c r="AV260" s="1">
        <f t="shared" si="329"/>
        <v>50967.492433219217</v>
      </c>
      <c r="AW260" s="1">
        <f t="shared" si="330"/>
        <v>9330.2593662622912</v>
      </c>
      <c r="AX260" s="1">
        <f t="shared" si="300"/>
        <v>151221.94430442667</v>
      </c>
      <c r="AY260" s="1">
        <f t="shared" si="301"/>
        <v>57065.313257095047</v>
      </c>
      <c r="AZ260" s="1">
        <f t="shared" si="302"/>
        <v>5480.7466212612526</v>
      </c>
      <c r="BA260" s="1">
        <f t="shared" si="303"/>
        <v>11.926503866485143</v>
      </c>
      <c r="BB260" s="1">
        <f t="shared" si="304"/>
        <v>10.951951737451211</v>
      </c>
      <c r="BC260" s="1">
        <f t="shared" si="305"/>
        <v>8.6089966154172899</v>
      </c>
      <c r="BD260" s="1">
        <f t="shared" si="306"/>
        <v>365.60739972248427</v>
      </c>
      <c r="BE260">
        <f t="shared" ref="BE260:BE323" si="370">BE259</f>
        <v>0.21822387218499145</v>
      </c>
      <c r="BF260">
        <f t="shared" ref="BF260:BF323" si="371">BF259</f>
        <v>0.3346263841173937</v>
      </c>
      <c r="BG260">
        <f t="shared" ref="BG260:BG323" si="372">BG259</f>
        <v>2.453676962688749E-2</v>
      </c>
      <c r="BH260">
        <f t="shared" si="307"/>
        <v>0.2898354304508089</v>
      </c>
      <c r="BI260">
        <f t="shared" si="308"/>
        <v>4.7621658391411486E-3</v>
      </c>
      <c r="BJ260">
        <f t="shared" si="308"/>
        <v>1.1197481694748152E-2</v>
      </c>
      <c r="BK260">
        <f t="shared" si="308"/>
        <v>6.0205306372294847E-5</v>
      </c>
      <c r="BL260">
        <f t="shared" si="297"/>
        <v>1158.1069069399434</v>
      </c>
      <c r="BM260">
        <f t="shared" si="298"/>
        <v>2853.5378177409352</v>
      </c>
      <c r="BN260">
        <f t="shared" si="299"/>
        <v>2.8086556183939737</v>
      </c>
      <c r="BO260">
        <f t="shared" si="348"/>
        <v>965.48877460681513</v>
      </c>
      <c r="BP260">
        <f t="shared" si="367"/>
        <v>559.98942567962138</v>
      </c>
      <c r="BQ260">
        <f t="shared" si="368"/>
        <v>52.142636368009839</v>
      </c>
      <c r="BR260" s="7">
        <f t="shared" si="315"/>
        <v>3.100605628179931E-3</v>
      </c>
      <c r="BS260" s="7">
        <f t="shared" ref="BS260:BS323" si="373">BS259/(1+BS$5)</f>
        <v>3.2327967973972025E-3</v>
      </c>
      <c r="BT260" s="7">
        <f t="shared" ref="BT260:BT323" si="374">BT259/(1+BT$5+BR259)</f>
        <v>3.7573058808912743E-4</v>
      </c>
      <c r="BU260" s="8">
        <f>MAX((BU$3*climate!$I370+BU$4*climate!$I370^2+BU$5*climate!$I370^6)*(K260/K$66)^$BW$1,-99)</f>
        <v>-11.675374275046478</v>
      </c>
      <c r="BV260" s="8">
        <f>MAX((BV$3*climate!$I370+BV$4*climate!$I370^2+BV$5*climate!$I370^6)*(L260/L$66)^$BW$1,-99)</f>
        <v>-8.4299885259177874</v>
      </c>
      <c r="BW260" s="8">
        <f>MAX((BW$3*climate!$I370+BW$4*climate!$I370^2+BW$5*climate!$I370^6)*(M260/M$66)^$BW$1,-99)</f>
        <v>-9.3002778208268886</v>
      </c>
      <c r="BX260" s="8">
        <f>MAX((BX$3*climate!$M370+BX$4*climate!$M370^2+BX$5*climate!$M370^6)*(K260/K$66)^$BW$1,-99)</f>
        <v>-11.675380624378406</v>
      </c>
      <c r="BY260" s="8">
        <f>MAX((BY$3*climate!$M370+BY$4*climate!$M370^2+BY$5*climate!$M370^6)*(L260/L$66)^$BW$1,-99)</f>
        <v>-8.4299924502126604</v>
      </c>
      <c r="BZ260" s="8">
        <f>MAX((BZ$3*climate!$M370+BZ$4*climate!$M370^2+BZ$5*climate!$M370^6)*(M260/M$66)^$BW$1,-99)</f>
        <v>-9.3002815891910693</v>
      </c>
      <c r="CA260" s="8">
        <f t="shared" si="309"/>
        <v>1.7198875030344438E-2</v>
      </c>
      <c r="CB260" s="8">
        <f t="shared" si="310"/>
        <v>5.560046811693221E-5</v>
      </c>
      <c r="CC260" s="8">
        <f t="shared" si="311"/>
        <v>6.4621434296227245E-6</v>
      </c>
      <c r="CD260" s="8">
        <f>MAX((CD$3*climate!$I370+CD$4*climate!$I370^2+CD$5*climate!$I370^6)*(K260/K$66)^$BW$1,-99)</f>
        <v>-41.759918431242006</v>
      </c>
      <c r="CE260" s="8">
        <f>MAX((CE$3*climate!$I370+CE$4*climate!$I370^2+CE$5*climate!$I370^6)*(L260/L$66)^$BW$1,-99)</f>
        <v>-32.791143028208531</v>
      </c>
      <c r="CF260" s="8">
        <f>MAX((CF$3*climate!$I370+CF$4*climate!$I370^2+CF$5*climate!$I370^6)*(M260/M$66)^$BW$1,-99)</f>
        <v>-39.499653976384025</v>
      </c>
      <c r="CG260" s="8">
        <f>MAX((CG$3*climate!$M370+CG$4*climate!$M370^2+CG$5*climate!$M370^6)*(K260/K$66)^$BW$1,-99)</f>
        <v>-41.759962376922765</v>
      </c>
      <c r="CH260" s="8">
        <f>MAX((CH$3*climate!$M370+CH$4*climate!$M370^2+CH$5*climate!$M370^6)*(L260/L$66)^$BW$1,-99)</f>
        <v>-32.791175683134234</v>
      </c>
      <c r="CI260" s="8">
        <f>MAX((CI$3*climate!$M370+CI$4*climate!$M370^2+CI$5*climate!$M370^6)*(M260/M$66)^$BW$1,-99)</f>
        <v>-39.499691912943518</v>
      </c>
      <c r="CJ260" s="8">
        <f t="shared" si="312"/>
        <v>2.0055810125742431E-3</v>
      </c>
      <c r="CK260" s="8">
        <f t="shared" si="313"/>
        <v>6.4836358743706518E-6</v>
      </c>
      <c r="CL260" s="8">
        <f t="shared" si="314"/>
        <v>7.5355813331490804E-7</v>
      </c>
    </row>
    <row r="261" spans="1:90">
      <c r="A261">
        <f t="shared" si="331"/>
        <v>2215</v>
      </c>
      <c r="B261" s="4">
        <f t="shared" si="349"/>
        <v>1286.5285274432808</v>
      </c>
      <c r="C261" s="4">
        <f t="shared" si="350"/>
        <v>3572.5744103255793</v>
      </c>
      <c r="D261" s="4">
        <f t="shared" si="351"/>
        <v>6809.4885142107933</v>
      </c>
      <c r="E261" s="11">
        <f t="shared" si="332"/>
        <v>2.6455306816807864E-7</v>
      </c>
      <c r="F261" s="11">
        <f t="shared" si="333"/>
        <v>5.303705795050537E-7</v>
      </c>
      <c r="G261" s="11">
        <f t="shared" si="334"/>
        <v>1.1709676879920578E-6</v>
      </c>
      <c r="H261" s="4">
        <f t="shared" si="352"/>
        <v>243685.32210691136</v>
      </c>
      <c r="I261" s="4">
        <f t="shared" si="353"/>
        <v>255882.78643053793</v>
      </c>
      <c r="J261" s="4">
        <f t="shared" si="354"/>
        <v>46783.307489972918</v>
      </c>
      <c r="K261" s="4">
        <f t="shared" si="322"/>
        <v>189413.07317233563</v>
      </c>
      <c r="L261" s="4">
        <f t="shared" si="323"/>
        <v>71624.200657927955</v>
      </c>
      <c r="M261" s="4">
        <f t="shared" si="324"/>
        <v>6870.3115354905649</v>
      </c>
      <c r="N261" s="11">
        <f t="shared" si="335"/>
        <v>2.0401419573126134E-3</v>
      </c>
      <c r="O261" s="11">
        <f t="shared" si="336"/>
        <v>4.1013928757889229E-3</v>
      </c>
      <c r="P261" s="11">
        <f t="shared" si="337"/>
        <v>2.8285575310234012E-3</v>
      </c>
      <c r="Q261" s="4">
        <f t="shared" si="338"/>
        <v>2575.2859343435466</v>
      </c>
      <c r="R261" s="4">
        <f t="shared" si="339"/>
        <v>9596.256096890258</v>
      </c>
      <c r="S261" s="4">
        <f t="shared" si="340"/>
        <v>2251.406183313085</v>
      </c>
      <c r="T261" s="4">
        <f t="shared" si="355"/>
        <v>10.568079817354361</v>
      </c>
      <c r="U261" s="4">
        <f t="shared" si="356"/>
        <v>37.502546500896656</v>
      </c>
      <c r="V261" s="4">
        <f t="shared" si="357"/>
        <v>48.124134528017912</v>
      </c>
      <c r="W261" s="11">
        <f t="shared" si="341"/>
        <v>-1.219247815263802E-2</v>
      </c>
      <c r="X261" s="11">
        <f t="shared" si="342"/>
        <v>-1.3228699347321071E-2</v>
      </c>
      <c r="Y261" s="11">
        <f t="shared" si="343"/>
        <v>-1.2203590333800474E-2</v>
      </c>
      <c r="Z261" s="4">
        <f t="shared" si="369"/>
        <v>2747.4989813817274</v>
      </c>
      <c r="AA261" s="4">
        <f t="shared" si="358"/>
        <v>30239.684540783684</v>
      </c>
      <c r="AB261" s="4">
        <f t="shared" si="359"/>
        <v>4352.9416977769224</v>
      </c>
      <c r="AC261" s="12">
        <f t="shared" si="360"/>
        <v>1.3507881531137298</v>
      </c>
      <c r="AD261" s="12">
        <f t="shared" si="361"/>
        <v>4.6924986982453216</v>
      </c>
      <c r="AE261" s="12">
        <f t="shared" si="362"/>
        <v>1.9634178593663714</v>
      </c>
      <c r="AF261" s="11">
        <f t="shared" si="344"/>
        <v>-2.9039671966837322E-3</v>
      </c>
      <c r="AG261" s="11">
        <f t="shared" si="345"/>
        <v>2.0567434751257441E-3</v>
      </c>
      <c r="AH261" s="11">
        <f t="shared" si="346"/>
        <v>8.257041531207765E-4</v>
      </c>
      <c r="AI261" s="1">
        <f t="shared" si="325"/>
        <v>476720.426073757</v>
      </c>
      <c r="AJ261" s="1">
        <f t="shared" si="326"/>
        <v>489837.829515127</v>
      </c>
      <c r="AK261" s="1">
        <f t="shared" si="327"/>
        <v>90760.07996478265</v>
      </c>
      <c r="AL261" s="17">
        <f t="shared" si="363"/>
        <v>66.055225767174818</v>
      </c>
      <c r="AM261" s="17">
        <f t="shared" si="363"/>
        <v>29.596185790337831</v>
      </c>
      <c r="AN261" s="17">
        <f t="shared" si="363"/>
        <v>4.512770285659494</v>
      </c>
      <c r="AO261" s="7">
        <f t="shared" si="347"/>
        <v>2.3286748503242088E-3</v>
      </c>
      <c r="AP261" s="7">
        <f t="shared" si="347"/>
        <v>3.5859842776688904E-3</v>
      </c>
      <c r="AQ261" s="7">
        <f t="shared" si="347"/>
        <v>2.5956791742743563E-3</v>
      </c>
      <c r="AR261" s="1">
        <f t="shared" si="364"/>
        <v>243685.32210691136</v>
      </c>
      <c r="AS261" s="1">
        <f t="shared" si="365"/>
        <v>255882.78643053793</v>
      </c>
      <c r="AT261" s="1">
        <f t="shared" si="366"/>
        <v>46783.307489972918</v>
      </c>
      <c r="AU261" s="1">
        <f t="shared" si="328"/>
        <v>48737.064421382274</v>
      </c>
      <c r="AV261" s="1">
        <f t="shared" si="329"/>
        <v>51176.557286107593</v>
      </c>
      <c r="AW261" s="1">
        <f t="shared" si="330"/>
        <v>9356.6614979945844</v>
      </c>
      <c r="AX261" s="1">
        <f t="shared" si="300"/>
        <v>151530.45853786849</v>
      </c>
      <c r="AY261" s="1">
        <f t="shared" si="301"/>
        <v>57299.36052634236</v>
      </c>
      <c r="AZ261" s="1">
        <f t="shared" si="302"/>
        <v>5496.2492283924521</v>
      </c>
      <c r="BA261" s="1">
        <f t="shared" si="303"/>
        <v>11.928541930179009</v>
      </c>
      <c r="BB261" s="1">
        <f t="shared" si="304"/>
        <v>10.956044742541819</v>
      </c>
      <c r="BC261" s="1">
        <f t="shared" si="305"/>
        <v>8.6118211801070093</v>
      </c>
      <c r="BD261" s="1">
        <f t="shared" si="306"/>
        <v>355.07342641692463</v>
      </c>
      <c r="BE261">
        <f t="shared" si="370"/>
        <v>0.21822387218499145</v>
      </c>
      <c r="BF261">
        <f t="shared" si="371"/>
        <v>0.3346263841173937</v>
      </c>
      <c r="BG261">
        <f t="shared" si="372"/>
        <v>2.453676962688749E-2</v>
      </c>
      <c r="BH261">
        <f t="shared" si="307"/>
        <v>0.2899126134459406</v>
      </c>
      <c r="BI261">
        <f t="shared" si="308"/>
        <v>4.7621658391411486E-3</v>
      </c>
      <c r="BJ261">
        <f t="shared" si="308"/>
        <v>1.1197481694748152E-2</v>
      </c>
      <c r="BK261">
        <f t="shared" si="308"/>
        <v>6.0205306372294847E-5</v>
      </c>
      <c r="BL261">
        <f t="shared" si="297"/>
        <v>1160.4699164376407</v>
      </c>
      <c r="BM261">
        <f t="shared" si="298"/>
        <v>2865.2428170570993</v>
      </c>
      <c r="BN261">
        <f t="shared" si="299"/>
        <v>2.8166033605430956</v>
      </c>
      <c r="BO261">
        <f t="shared" si="348"/>
        <v>968.48237453530555</v>
      </c>
      <c r="BP261">
        <f t="shared" si="367"/>
        <v>566.30968795757929</v>
      </c>
      <c r="BQ261">
        <f t="shared" si="368"/>
        <v>52.741861387739327</v>
      </c>
      <c r="BR261" s="7">
        <f t="shared" si="315"/>
        <v>3.0725310965624697E-3</v>
      </c>
      <c r="BS261" s="7">
        <f t="shared" si="373"/>
        <v>3.1386376673759246E-3</v>
      </c>
      <c r="BT261" s="7">
        <f t="shared" si="374"/>
        <v>3.6369215741642439E-4</v>
      </c>
      <c r="BU261" s="8">
        <f>MAX((BU$3*climate!$I371+BU$4*climate!$I371^2+BU$5*climate!$I371^6)*(K261/K$66)^$BW$1,-99)</f>
        <v>-11.739419233056728</v>
      </c>
      <c r="BV261" s="8">
        <f>MAX((BV$3*climate!$I371+BV$4*climate!$I371^2+BV$5*climate!$I371^6)*(L261/L$66)^$BW$1,-99)</f>
        <v>-8.4646007414594742</v>
      </c>
      <c r="BW261" s="8">
        <f>MAX((BW$3*climate!$I371+BW$4*climate!$I371^2+BW$5*climate!$I371^6)*(M261/M$66)^$BW$1,-99)</f>
        <v>-9.3352382645302452</v>
      </c>
      <c r="BX261" s="8">
        <f>MAX((BX$3*climate!$M371+BX$4*climate!$M371^2+BX$5*climate!$M371^6)*(K261/K$66)^$BW$1,-99)</f>
        <v>-11.739425573926731</v>
      </c>
      <c r="BY261" s="8">
        <f>MAX((BY$3*climate!$M371+BY$4*climate!$M371^2+BY$5*climate!$M371^6)*(L261/L$66)^$BW$1,-99)</f>
        <v>-8.4646046578462926</v>
      </c>
      <c r="BZ261" s="8">
        <f>MAX((BZ$3*climate!$M371+BZ$4*climate!$M371^2+BZ$5*climate!$M371^6)*(M261/M$66)^$BW$1,-99)</f>
        <v>-9.3352420258326756</v>
      </c>
      <c r="CA261" s="8">
        <f t="shared" si="309"/>
        <v>1.7211431173530297E-2</v>
      </c>
      <c r="CB261" s="8">
        <f t="shared" si="310"/>
        <v>5.4020446190690401E-5</v>
      </c>
      <c r="CC261" s="8">
        <f t="shared" si="311"/>
        <v>6.2596625357255351E-6</v>
      </c>
      <c r="CD261" s="8">
        <f>MAX((CD$3*climate!$I371+CD$4*climate!$I371^2+CD$5*climate!$I371^6)*(K261/K$66)^$BW$1,-99)</f>
        <v>-42.224680973134902</v>
      </c>
      <c r="CE261" s="8">
        <f>MAX((CE$3*climate!$I371+CE$4*climate!$I371^2+CE$5*climate!$I371^6)*(L261/L$66)^$BW$1,-99)</f>
        <v>-33.118548980540346</v>
      </c>
      <c r="CF261" s="8">
        <f>MAX((CF$3*climate!$I371+CF$4*climate!$I371^2+CF$5*climate!$I371^6)*(M261/M$66)^$BW$1,-99)</f>
        <v>-39.891200354952637</v>
      </c>
      <c r="CG261" s="8">
        <f>MAX((CG$3*climate!$M371+CG$4*climate!$M371^2+CG$5*climate!$M371^6)*(K261/K$66)^$BW$1,-99)</f>
        <v>-42.224725149682868</v>
      </c>
      <c r="CH261" s="8">
        <f>MAX((CH$3*climate!$M371+CH$4*climate!$M371^2+CH$5*climate!$M371^6)*(L261/L$66)^$BW$1,-99)</f>
        <v>-33.118581784344393</v>
      </c>
      <c r="CI261" s="8">
        <f>MAX((CI$3*climate!$M371+CI$4*climate!$M371^2+CI$5*climate!$M371^6)*(M261/M$66)^$BW$1,-99)</f>
        <v>-39.891238471916267</v>
      </c>
      <c r="CJ261" s="8">
        <f t="shared" si="312"/>
        <v>1.9958401021114708E-3</v>
      </c>
      <c r="CK261" s="8">
        <f t="shared" si="313"/>
        <v>6.2642189225464742E-6</v>
      </c>
      <c r="CL261" s="8">
        <f t="shared" si="314"/>
        <v>7.2587139259513752E-7</v>
      </c>
    </row>
    <row r="262" spans="1:90">
      <c r="A262">
        <f t="shared" si="331"/>
        <v>2216</v>
      </c>
      <c r="B262" s="4">
        <f t="shared" si="349"/>
        <v>1286.5288507805965</v>
      </c>
      <c r="C262" s="4">
        <f t="shared" si="350"/>
        <v>3572.5762103745215</v>
      </c>
      <c r="D262" s="4">
        <f t="shared" si="351"/>
        <v>6809.4960892172639</v>
      </c>
      <c r="E262" s="11">
        <f t="shared" si="332"/>
        <v>2.5132541475967468E-7</v>
      </c>
      <c r="F262" s="11">
        <f t="shared" si="333"/>
        <v>5.0385205052980098E-7</v>
      </c>
      <c r="G262" s="11">
        <f t="shared" si="334"/>
        <v>1.1124193035924548E-6</v>
      </c>
      <c r="H262" s="4">
        <f t="shared" si="352"/>
        <v>244178.05029181528</v>
      </c>
      <c r="I262" s="4">
        <f t="shared" si="353"/>
        <v>256922.44890686858</v>
      </c>
      <c r="J262" s="4">
        <f t="shared" si="354"/>
        <v>46914.449638513928</v>
      </c>
      <c r="K262" s="4">
        <f t="shared" si="322"/>
        <v>189796.01595693806</v>
      </c>
      <c r="L262" s="4">
        <f t="shared" si="323"/>
        <v>71915.176549847427</v>
      </c>
      <c r="M262" s="4">
        <f t="shared" si="324"/>
        <v>6889.562608428877</v>
      </c>
      <c r="N262" s="11">
        <f t="shared" si="335"/>
        <v>2.0217336543291164E-3</v>
      </c>
      <c r="O262" s="11">
        <f t="shared" si="336"/>
        <v>4.0625359759218771E-3</v>
      </c>
      <c r="P262" s="11">
        <f t="shared" si="337"/>
        <v>2.8020669570607559E-3</v>
      </c>
      <c r="Q262" s="4">
        <f t="shared" si="338"/>
        <v>2549.030519078693</v>
      </c>
      <c r="R262" s="4">
        <f t="shared" si="339"/>
        <v>9507.7843136283482</v>
      </c>
      <c r="S262" s="4">
        <f t="shared" si="340"/>
        <v>2230.1650288673995</v>
      </c>
      <c r="T262" s="4">
        <f t="shared" si="355"/>
        <v>10.439228735065933</v>
      </c>
      <c r="U262" s="4">
        <f t="shared" si="356"/>
        <v>37.006436588477364</v>
      </c>
      <c r="V262" s="4">
        <f t="shared" si="357"/>
        <v>47.53684730506928</v>
      </c>
      <c r="W262" s="11">
        <f t="shared" si="341"/>
        <v>-1.219247815263802E-2</v>
      </c>
      <c r="X262" s="11">
        <f t="shared" si="342"/>
        <v>-1.3228699347321071E-2</v>
      </c>
      <c r="Y262" s="11">
        <f t="shared" si="343"/>
        <v>-1.2203590333800474E-2</v>
      </c>
      <c r="Z262" s="4">
        <f t="shared" si="369"/>
        <v>2711.6403765031068</v>
      </c>
      <c r="AA262" s="4">
        <f t="shared" si="358"/>
        <v>30023.677132970384</v>
      </c>
      <c r="AB262" s="4">
        <f t="shared" si="359"/>
        <v>4315.5479444984476</v>
      </c>
      <c r="AC262" s="12">
        <f t="shared" si="360"/>
        <v>1.3468655086274186</v>
      </c>
      <c r="AD262" s="12">
        <f t="shared" si="361"/>
        <v>4.702149964324974</v>
      </c>
      <c r="AE262" s="12">
        <f t="shared" si="362"/>
        <v>1.9650390616471616</v>
      </c>
      <c r="AF262" s="11">
        <f t="shared" si="344"/>
        <v>-2.9039671966837322E-3</v>
      </c>
      <c r="AG262" s="11">
        <f t="shared" si="345"/>
        <v>2.0567434751257441E-3</v>
      </c>
      <c r="AH262" s="11">
        <f t="shared" si="346"/>
        <v>8.257041531207765E-4</v>
      </c>
      <c r="AI262" s="1">
        <f t="shared" si="325"/>
        <v>477785.44788776356</v>
      </c>
      <c r="AJ262" s="1">
        <f t="shared" si="326"/>
        <v>492030.60384972196</v>
      </c>
      <c r="AK262" s="1">
        <f t="shared" si="327"/>
        <v>91040.733466298974</v>
      </c>
      <c r="AL262" s="17">
        <f t="shared" si="363"/>
        <v>66.207508698721554</v>
      </c>
      <c r="AM262" s="17">
        <f t="shared" si="363"/>
        <v>29.701255932691716</v>
      </c>
      <c r="AN262" s="17">
        <f t="shared" si="363"/>
        <v>4.5243668524697771</v>
      </c>
      <c r="AO262" s="7">
        <f t="shared" si="347"/>
        <v>2.3053881018209668E-3</v>
      </c>
      <c r="AP262" s="7">
        <f t="shared" si="347"/>
        <v>3.5501244348922017E-3</v>
      </c>
      <c r="AQ262" s="7">
        <f t="shared" si="347"/>
        <v>2.5697223825316127E-3</v>
      </c>
      <c r="AR262" s="1">
        <f t="shared" si="364"/>
        <v>244178.05029181528</v>
      </c>
      <c r="AS262" s="1">
        <f t="shared" si="365"/>
        <v>256922.44890686858</v>
      </c>
      <c r="AT262" s="1">
        <f t="shared" si="366"/>
        <v>46914.449638513928</v>
      </c>
      <c r="AU262" s="1">
        <f t="shared" si="328"/>
        <v>48835.610058363061</v>
      </c>
      <c r="AV262" s="1">
        <f t="shared" si="329"/>
        <v>51384.489781373719</v>
      </c>
      <c r="AW262" s="1">
        <f t="shared" si="330"/>
        <v>9382.8899277027867</v>
      </c>
      <c r="AX262" s="1">
        <f t="shared" si="300"/>
        <v>151836.81276555042</v>
      </c>
      <c r="AY262" s="1">
        <f t="shared" si="301"/>
        <v>57532.141239877943</v>
      </c>
      <c r="AZ262" s="1">
        <f t="shared" si="302"/>
        <v>5511.6500867431014</v>
      </c>
      <c r="BA262" s="1">
        <f t="shared" si="303"/>
        <v>11.930561622880232</v>
      </c>
      <c r="BB262" s="1">
        <f t="shared" si="304"/>
        <v>10.96009904870022</v>
      </c>
      <c r="BC262" s="1">
        <f t="shared" si="305"/>
        <v>8.614619328592628</v>
      </c>
      <c r="BD262" s="1">
        <f t="shared" si="306"/>
        <v>344.8418690784298</v>
      </c>
      <c r="BE262">
        <f t="shared" si="370"/>
        <v>0.21822387218499145</v>
      </c>
      <c r="BF262">
        <f t="shared" si="371"/>
        <v>0.3346263841173937</v>
      </c>
      <c r="BG262">
        <f t="shared" si="372"/>
        <v>2.453676962688749E-2</v>
      </c>
      <c r="BH262">
        <f t="shared" si="307"/>
        <v>0.28998914475893195</v>
      </c>
      <c r="BI262">
        <f t="shared" si="308"/>
        <v>4.7621658391411486E-3</v>
      </c>
      <c r="BJ262">
        <f t="shared" si="308"/>
        <v>1.1197481694748152E-2</v>
      </c>
      <c r="BK262">
        <f t="shared" si="308"/>
        <v>6.0205306372294847E-5</v>
      </c>
      <c r="BL262">
        <f t="shared" ref="BL262:BL325" si="375">BI262*AR262</f>
        <v>1162.8163697677721</v>
      </c>
      <c r="BM262">
        <f t="shared" ref="BM262:BM325" si="376">BJ262*AS262</f>
        <v>2876.884418604528</v>
      </c>
      <c r="BN262">
        <f t="shared" ref="BN262:BN325" si="377">BK262*AT262</f>
        <v>2.8244988137743281</v>
      </c>
      <c r="BO262">
        <f t="shared" si="348"/>
        <v>971.45806674753794</v>
      </c>
      <c r="BP262">
        <f t="shared" si="367"/>
        <v>572.70153616114078</v>
      </c>
      <c r="BQ262">
        <f t="shared" si="368"/>
        <v>53.347990000663309</v>
      </c>
      <c r="BR262" s="7">
        <f t="shared" si="315"/>
        <v>3.0448036940609047E-3</v>
      </c>
      <c r="BS262" s="7">
        <f t="shared" si="373"/>
        <v>3.0472210362873053E-3</v>
      </c>
      <c r="BT262" s="7">
        <f t="shared" si="374"/>
        <v>3.5204900572700416E-4</v>
      </c>
      <c r="BU262" s="8">
        <f>MAX((BU$3*climate!$I372+BU$4*climate!$I372^2+BU$5*climate!$I372^6)*(K262/K$66)^$BW$1,-99)</f>
        <v>-11.802605981747014</v>
      </c>
      <c r="BV262" s="8">
        <f>MAX((BV$3*climate!$I372+BV$4*climate!$I372^2+BV$5*climate!$I372^6)*(L262/L$66)^$BW$1,-99)</f>
        <v>-8.4986872353521381</v>
      </c>
      <c r="BW262" s="8">
        <f>MAX((BW$3*climate!$I372+BW$4*climate!$I372^2+BW$5*climate!$I372^6)*(M262/M$66)^$BW$1,-99)</f>
        <v>-9.3696918516580681</v>
      </c>
      <c r="BX262" s="8">
        <f>MAX((BX$3*climate!$M372+BX$4*climate!$M372^2+BX$5*climate!$M372^6)*(K262/K$66)^$BW$1,-99)</f>
        <v>-11.80261231415944</v>
      </c>
      <c r="BY262" s="8">
        <f>MAX((BY$3*climate!$M372+BY$4*climate!$M372^2+BY$5*climate!$M372^6)*(L262/L$66)^$BW$1,-99)</f>
        <v>-8.4986911438751278</v>
      </c>
      <c r="BZ262" s="8">
        <f>MAX((BZ$3*climate!$M372+BZ$4*climate!$M372^2+BZ$5*climate!$M372^6)*(M262/M$66)^$BW$1,-99)</f>
        <v>-9.3696956059400058</v>
      </c>
      <c r="CA262" s="8">
        <f t="shared" si="309"/>
        <v>1.722366190609485E-2</v>
      </c>
      <c r="CB262" s="8">
        <f t="shared" si="310"/>
        <v>5.2484304882152532E-5</v>
      </c>
      <c r="CC262" s="8">
        <f t="shared" si="311"/>
        <v>6.0635730490187692E-6</v>
      </c>
      <c r="CD262" s="8">
        <f>MAX((CD$3*climate!$I372+CD$4*climate!$I372^2+CD$5*climate!$I372^6)*(K262/K$66)^$BW$1,-99)</f>
        <v>-42.686432617719703</v>
      </c>
      <c r="CE262" s="8">
        <f>MAX((CE$3*climate!$I372+CE$4*climate!$I372^2+CE$5*climate!$I372^6)*(L262/L$66)^$BW$1,-99)</f>
        <v>-33.443490857834938</v>
      </c>
      <c r="CF262" s="8">
        <f>MAX((CF$3*climate!$I372+CF$4*climate!$I372^2+CF$5*climate!$I372^6)*(M262/M$66)^$BW$1,-99)</f>
        <v>-40.279968110007367</v>
      </c>
      <c r="CG262" s="8">
        <f>MAX((CG$3*climate!$M372+CG$4*climate!$M372^2+CG$5*climate!$M372^6)*(K262/K$66)^$BW$1,-99)</f>
        <v>-42.686477021546139</v>
      </c>
      <c r="CH262" s="8">
        <f>MAX((CH$3*climate!$M372+CH$4*climate!$M372^2+CH$5*climate!$M372^6)*(L262/L$66)^$BW$1,-99)</f>
        <v>-33.443523807937368</v>
      </c>
      <c r="CI262" s="8">
        <f>MAX((CI$3*climate!$M372+CI$4*climate!$M372^2+CI$5*climate!$M372^6)*(M262/M$66)^$BW$1,-99)</f>
        <v>-40.280006404436079</v>
      </c>
      <c r="CJ262" s="8">
        <f t="shared" si="312"/>
        <v>1.9858960446488931E-3</v>
      </c>
      <c r="CK262" s="8">
        <f t="shared" si="313"/>
        <v>6.0514642031338611E-6</v>
      </c>
      <c r="CL262" s="8">
        <f t="shared" si="314"/>
        <v>6.9913272799583306E-7</v>
      </c>
    </row>
    <row r="263" spans="1:90">
      <c r="A263">
        <f t="shared" si="331"/>
        <v>2217</v>
      </c>
      <c r="B263" s="4">
        <f t="shared" si="349"/>
        <v>1286.5291579511236</v>
      </c>
      <c r="C263" s="4">
        <f t="shared" si="350"/>
        <v>3572.5779204218784</v>
      </c>
      <c r="D263" s="4">
        <f t="shared" si="351"/>
        <v>6809.5032854814162</v>
      </c>
      <c r="E263" s="11">
        <f t="shared" si="332"/>
        <v>2.3875914402169095E-7</v>
      </c>
      <c r="F263" s="11">
        <f t="shared" si="333"/>
        <v>4.7865944800331088E-7</v>
      </c>
      <c r="G263" s="11">
        <f t="shared" si="334"/>
        <v>1.0567983384128321E-6</v>
      </c>
      <c r="H263" s="4">
        <f t="shared" si="352"/>
        <v>244667.35187491647</v>
      </c>
      <c r="I263" s="4">
        <f t="shared" si="353"/>
        <v>257956.45833537879</v>
      </c>
      <c r="J263" s="4">
        <f t="shared" si="354"/>
        <v>47044.728903264098</v>
      </c>
      <c r="K263" s="4">
        <f t="shared" si="322"/>
        <v>190176.2974922109</v>
      </c>
      <c r="L263" s="4">
        <f t="shared" si="323"/>
        <v>72204.571623427953</v>
      </c>
      <c r="M263" s="4">
        <f t="shared" si="324"/>
        <v>6908.6873052206984</v>
      </c>
      <c r="N263" s="11">
        <f t="shared" si="335"/>
        <v>2.0036328652921487E-3</v>
      </c>
      <c r="O263" s="11">
        <f t="shared" si="336"/>
        <v>4.0241168479915324E-3</v>
      </c>
      <c r="P263" s="11">
        <f t="shared" si="337"/>
        <v>2.7758941864355346E-3</v>
      </c>
      <c r="Q263" s="4">
        <f t="shared" si="338"/>
        <v>2522.9971729719337</v>
      </c>
      <c r="R263" s="4">
        <f t="shared" si="339"/>
        <v>9419.7675015941895</v>
      </c>
      <c r="S263" s="4">
        <f t="shared" si="340"/>
        <v>2209.0664963593176</v>
      </c>
      <c r="T263" s="4">
        <f t="shared" si="355"/>
        <v>10.311948666783252</v>
      </c>
      <c r="U263" s="4">
        <f t="shared" si="356"/>
        <v>36.516889564932697</v>
      </c>
      <c r="V263" s="4">
        <f t="shared" si="357"/>
        <v>46.956727094797785</v>
      </c>
      <c r="W263" s="11">
        <f t="shared" si="341"/>
        <v>-1.219247815263802E-2</v>
      </c>
      <c r="X263" s="11">
        <f t="shared" si="342"/>
        <v>-1.3228699347321071E-2</v>
      </c>
      <c r="Y263" s="11">
        <f t="shared" si="343"/>
        <v>-1.2203590333800474E-2</v>
      </c>
      <c r="Z263" s="4">
        <f t="shared" si="369"/>
        <v>2676.200574958476</v>
      </c>
      <c r="AA263" s="4">
        <f t="shared" si="358"/>
        <v>29808.05835137768</v>
      </c>
      <c r="AB263" s="4">
        <f t="shared" si="359"/>
        <v>4278.3621505268247</v>
      </c>
      <c r="AC263" s="12">
        <f t="shared" si="360"/>
        <v>1.3429542553720197</v>
      </c>
      <c r="AD263" s="12">
        <f t="shared" si="361"/>
        <v>4.711821080583162</v>
      </c>
      <c r="AE263" s="12">
        <f t="shared" si="362"/>
        <v>1.9666616025614081</v>
      </c>
      <c r="AF263" s="11">
        <f t="shared" si="344"/>
        <v>-2.9039671966837322E-3</v>
      </c>
      <c r="AG263" s="11">
        <f t="shared" si="345"/>
        <v>2.0567434751257441E-3</v>
      </c>
      <c r="AH263" s="11">
        <f t="shared" si="346"/>
        <v>8.257041531207765E-4</v>
      </c>
      <c r="AI263" s="1">
        <f t="shared" si="325"/>
        <v>478842.51315735024</v>
      </c>
      <c r="AJ263" s="1">
        <f t="shared" si="326"/>
        <v>494212.03324612346</v>
      </c>
      <c r="AK263" s="1">
        <f t="shared" si="327"/>
        <v>91319.550047371857</v>
      </c>
      <c r="AL263" s="17">
        <f t="shared" si="363"/>
        <v>66.358616361498733</v>
      </c>
      <c r="AM263" s="17">
        <f t="shared" si="363"/>
        <v>29.805644655581013</v>
      </c>
      <c r="AN263" s="17">
        <f t="shared" si="363"/>
        <v>4.5358769555696776</v>
      </c>
      <c r="AO263" s="7">
        <f t="shared" si="347"/>
        <v>2.2823342208027572E-3</v>
      </c>
      <c r="AP263" s="7">
        <f t="shared" si="347"/>
        <v>3.5146231905432796E-3</v>
      </c>
      <c r="AQ263" s="7">
        <f t="shared" si="347"/>
        <v>2.5440251587062965E-3</v>
      </c>
      <c r="AR263" s="1">
        <f t="shared" si="364"/>
        <v>244667.35187491647</v>
      </c>
      <c r="AS263" s="1">
        <f t="shared" si="365"/>
        <v>257956.45833537879</v>
      </c>
      <c r="AT263" s="1">
        <f t="shared" si="366"/>
        <v>47044.728903264098</v>
      </c>
      <c r="AU263" s="1">
        <f t="shared" si="328"/>
        <v>48933.470374983299</v>
      </c>
      <c r="AV263" s="1">
        <f t="shared" si="329"/>
        <v>51591.291667075762</v>
      </c>
      <c r="AW263" s="1">
        <f t="shared" si="330"/>
        <v>9408.9457806528208</v>
      </c>
      <c r="AX263" s="1">
        <f t="shared" ref="AX263:AX326" si="378">(AR263-AU263)/B263*1000</f>
        <v>152141.03799376872</v>
      </c>
      <c r="AY263" s="1">
        <f t="shared" ref="AY263:AY326" si="379">(AS263-AV263)/C263*1000</f>
        <v>57763.65729874235</v>
      </c>
      <c r="AZ263" s="1">
        <f t="shared" ref="AZ263:AZ326" si="380">(AT263-AW263)/D263*1000</f>
        <v>5526.9498441765581</v>
      </c>
      <c r="BA263" s="1">
        <f t="shared" ref="BA263:BA326" si="381">LN(AX263)</f>
        <v>11.932563251150397</v>
      </c>
      <c r="BB263" s="1">
        <f t="shared" ref="BB263:BB326" si="382">LN(AY263)</f>
        <v>10.964115090446196</v>
      </c>
      <c r="BC263" s="1">
        <f t="shared" ref="BC263:BC326" si="383">LN(AZ263)</f>
        <v>8.6173913770999508</v>
      </c>
      <c r="BD263" s="1">
        <f t="shared" ref="BD263:BD326" si="384">SUMPRODUCT(BA263:BC263,B263:D263)*BS263</f>
        <v>334.9040911438529</v>
      </c>
      <c r="BE263">
        <f t="shared" si="370"/>
        <v>0.21822387218499145</v>
      </c>
      <c r="BF263">
        <f t="shared" si="371"/>
        <v>0.3346263841173937</v>
      </c>
      <c r="BG263">
        <f t="shared" si="372"/>
        <v>2.453676962688749E-2</v>
      </c>
      <c r="BH263">
        <f t="shared" ref="BH263:BH326" si="385">(BE263*Z263+BF263*AA263+BG263*AB263)/(Z263+AA263+AB263)</f>
        <v>0.29006503100161274</v>
      </c>
      <c r="BI263">
        <f t="shared" ref="BI263:BK326" si="386">BI$5*BE263^2</f>
        <v>4.7621658391411486E-3</v>
      </c>
      <c r="BJ263">
        <f t="shared" si="386"/>
        <v>1.1197481694748152E-2</v>
      </c>
      <c r="BK263">
        <f t="shared" si="386"/>
        <v>6.0205306372294847E-5</v>
      </c>
      <c r="BL263">
        <f t="shared" si="375"/>
        <v>1165.1465050518543</v>
      </c>
      <c r="BM263">
        <f t="shared" si="376"/>
        <v>2888.4627202524684</v>
      </c>
      <c r="BN263">
        <f t="shared" si="377"/>
        <v>2.8323423168225697</v>
      </c>
      <c r="BO263">
        <f t="shared" si="348"/>
        <v>974.4159658577961</v>
      </c>
      <c r="BP263">
        <f t="shared" si="367"/>
        <v>579.16578057495258</v>
      </c>
      <c r="BQ263">
        <f t="shared" si="368"/>
        <v>53.961101685448789</v>
      </c>
      <c r="BR263" s="7">
        <f t="shared" si="315"/>
        <v>3.0174181924600418E-3</v>
      </c>
      <c r="BS263" s="7">
        <f t="shared" si="373"/>
        <v>2.9584670255216558E-3</v>
      </c>
      <c r="BT263" s="7">
        <f t="shared" si="374"/>
        <v>3.4078774170114739E-4</v>
      </c>
      <c r="BU263" s="8">
        <f>MAX((BU$3*climate!$I373+BU$4*climate!$I373^2+BU$5*climate!$I373^6)*(K263/K$66)^$BW$1,-99)</f>
        <v>-11.864936380148086</v>
      </c>
      <c r="BV263" s="8">
        <f>MAX((BV$3*climate!$I373+BV$4*climate!$I373^2+BV$5*climate!$I373^6)*(L263/L$66)^$BW$1,-99)</f>
        <v>-8.5322504619472088</v>
      </c>
      <c r="BW263" s="8">
        <f>MAX((BW$3*climate!$I373+BW$4*climate!$I373^2+BW$5*climate!$I373^6)*(M263/M$66)^$BW$1,-99)</f>
        <v>-9.403640604854818</v>
      </c>
      <c r="BX263" s="8">
        <f>MAX((BX$3*climate!$M373+BX$4*climate!$M373^2+BX$5*climate!$M373^6)*(K263/K$66)^$BW$1,-99)</f>
        <v>-11.864942704108392</v>
      </c>
      <c r="BY263" s="8">
        <f>MAX((BY$3*climate!$M373+BY$4*climate!$M373^2+BY$5*climate!$M373^6)*(L263/L$66)^$BW$1,-99)</f>
        <v>-8.532254362650697</v>
      </c>
      <c r="BZ263" s="8">
        <f>MAX((BZ$3*climate!$M373+BZ$4*climate!$M373^2+BZ$5*climate!$M373^6)*(M263/M$66)^$BW$1,-99)</f>
        <v>-9.4036443521575528</v>
      </c>
      <c r="CA263" s="8">
        <f t="shared" ref="CA263:CA326" si="387">((BU263-BX263)*H263+(BY263-BY263)*I263+(BW263-BZ263)*J263)/100</f>
        <v>1.7235574628372777E-2</v>
      </c>
      <c r="CB263" s="8">
        <f t="shared" ref="CB263:CB326" si="388">CA263*BS263</f>
        <v>5.099087920395853E-5</v>
      </c>
      <c r="CC263" s="8">
        <f t="shared" ref="CC263:CC326" si="389">CA263*BT263</f>
        <v>5.8736725545247517E-6</v>
      </c>
      <c r="CD263" s="8">
        <f>MAX((CD$3*climate!$I373+CD$4*climate!$I373^2+CD$5*climate!$I373^6)*(K263/K$66)^$BW$1,-99)</f>
        <v>-43.145077465006544</v>
      </c>
      <c r="CE263" s="8">
        <f>MAX((CE$3*climate!$I373+CE$4*climate!$I373^2+CE$5*climate!$I373^6)*(L263/L$66)^$BW$1,-99)</f>
        <v>-33.765907294199224</v>
      </c>
      <c r="CF263" s="8">
        <f>MAX((CF$3*climate!$I373+CF$4*climate!$I373^2+CF$5*climate!$I373^6)*(M263/M$66)^$BW$1,-99)</f>
        <v>-40.665882606608776</v>
      </c>
      <c r="CG263" s="8">
        <f>MAX((CG$3*climate!$M373+CG$4*climate!$M373^2+CG$5*climate!$M373^6)*(K263/K$66)^$BW$1,-99)</f>
        <v>-43.145122092521149</v>
      </c>
      <c r="CH263" s="8">
        <f>MAX((CH$3*climate!$M373+CH$4*climate!$M373^2+CH$5*climate!$M373^6)*(L263/L$66)^$BW$1,-99)</f>
        <v>-33.765940388024077</v>
      </c>
      <c r="CI263" s="8">
        <f>MAX((CI$3*climate!$M373+CI$4*climate!$M373^2+CI$5*climate!$M373^6)*(M263/M$66)^$BW$1,-99)</f>
        <v>-40.665921075564746</v>
      </c>
      <c r="CJ263" s="8">
        <f t="shared" ref="CJ263:CJ326" si="390">((CD263-CG263)*Q263+(CH263-CH263)*R263+(CF263-CI263)*S263)/100</f>
        <v>1.9757557496960783E-3</v>
      </c>
      <c r="CK263" s="8">
        <f t="shared" ref="CK263:CK326" si="391">CJ263*BS263</f>
        <v>5.8452082359606657E-6</v>
      </c>
      <c r="CL263" s="8">
        <f t="shared" ref="CL263:CL326" si="392">CJ263*BT263</f>
        <v>6.7331334009198394E-7</v>
      </c>
    </row>
    <row r="264" spans="1:90">
      <c r="A264">
        <f t="shared" si="331"/>
        <v>2218</v>
      </c>
      <c r="B264" s="4">
        <f t="shared" si="349"/>
        <v>1286.529449763194</v>
      </c>
      <c r="C264" s="4">
        <f t="shared" si="350"/>
        <v>3572.5795449676448</v>
      </c>
      <c r="D264" s="4">
        <f t="shared" si="351"/>
        <v>6809.5101219395856</v>
      </c>
      <c r="E264" s="11">
        <f t="shared" si="332"/>
        <v>2.268211868206064E-7</v>
      </c>
      <c r="F264" s="11">
        <f t="shared" si="333"/>
        <v>4.5472647560314529E-7</v>
      </c>
      <c r="G264" s="11">
        <f t="shared" si="334"/>
        <v>1.0039584214921904E-6</v>
      </c>
      <c r="H264" s="4">
        <f t="shared" si="352"/>
        <v>245153.27620121415</v>
      </c>
      <c r="I264" s="4">
        <f t="shared" si="353"/>
        <v>258984.82401415732</v>
      </c>
      <c r="J264" s="4">
        <f t="shared" si="354"/>
        <v>47174.150900103778</v>
      </c>
      <c r="K264" s="4">
        <f t="shared" si="322"/>
        <v>190553.95602979665</v>
      </c>
      <c r="L264" s="4">
        <f t="shared" si="323"/>
        <v>72492.38841412637</v>
      </c>
      <c r="M264" s="4">
        <f t="shared" si="324"/>
        <v>6927.6864349042098</v>
      </c>
      <c r="N264" s="11">
        <f t="shared" si="335"/>
        <v>1.9858338950005106E-3</v>
      </c>
      <c r="O264" s="11">
        <f t="shared" si="336"/>
        <v>3.9861297453502864E-3</v>
      </c>
      <c r="P264" s="11">
        <f t="shared" si="337"/>
        <v>2.7500346801272446E-3</v>
      </c>
      <c r="Q264" s="4">
        <f t="shared" si="338"/>
        <v>2497.1853173748559</v>
      </c>
      <c r="R264" s="4">
        <f t="shared" si="339"/>
        <v>9332.2121717296195</v>
      </c>
      <c r="S264" s="4">
        <f t="shared" si="340"/>
        <v>2188.1110231366874</v>
      </c>
      <c r="T264" s="4">
        <f t="shared" si="355"/>
        <v>10.186220457952372</v>
      </c>
      <c r="U264" s="4">
        <f t="shared" si="356"/>
        <v>36.033818611778877</v>
      </c>
      <c r="V264" s="4">
        <f t="shared" si="357"/>
        <v>46.3836864339168</v>
      </c>
      <c r="W264" s="11">
        <f t="shared" si="341"/>
        <v>-1.219247815263802E-2</v>
      </c>
      <c r="X264" s="11">
        <f t="shared" si="342"/>
        <v>-1.3228699347321071E-2</v>
      </c>
      <c r="Y264" s="11">
        <f t="shared" si="343"/>
        <v>-1.2203590333800474E-2</v>
      </c>
      <c r="Z264" s="4">
        <f t="shared" si="369"/>
        <v>2641.1762091639148</v>
      </c>
      <c r="AA264" s="4">
        <f t="shared" si="358"/>
        <v>29592.85494253461</v>
      </c>
      <c r="AB264" s="4">
        <f t="shared" si="359"/>
        <v>4241.3858380506626</v>
      </c>
      <c r="AC264" s="12">
        <f t="shared" si="360"/>
        <v>1.3390543602677725</v>
      </c>
      <c r="AD264" s="12">
        <f t="shared" si="361"/>
        <v>4.7215120878466115</v>
      </c>
      <c r="AE264" s="12">
        <f t="shared" si="362"/>
        <v>1.9682854832144263</v>
      </c>
      <c r="AF264" s="11">
        <f t="shared" si="344"/>
        <v>-2.9039671966837322E-3</v>
      </c>
      <c r="AG264" s="11">
        <f t="shared" si="345"/>
        <v>2.0567434751257441E-3</v>
      </c>
      <c r="AH264" s="11">
        <f t="shared" si="346"/>
        <v>8.257041531207765E-4</v>
      </c>
      <c r="AI264" s="1">
        <f t="shared" si="325"/>
        <v>479891.73221659858</v>
      </c>
      <c r="AJ264" s="1">
        <f t="shared" si="326"/>
        <v>496382.12158858689</v>
      </c>
      <c r="AK264" s="1">
        <f t="shared" si="327"/>
        <v>91596.540823287491</v>
      </c>
      <c r="AL264" s="17">
        <f t="shared" si="363"/>
        <v>66.508554377056029</v>
      </c>
      <c r="AM264" s="17">
        <f t="shared" si="363"/>
        <v>29.909352709397456</v>
      </c>
      <c r="AN264" s="17">
        <f t="shared" si="363"/>
        <v>4.547300946810525</v>
      </c>
      <c r="AO264" s="7">
        <f t="shared" si="347"/>
        <v>2.2595108785947297E-3</v>
      </c>
      <c r="AP264" s="7">
        <f t="shared" si="347"/>
        <v>3.4794769586378466E-3</v>
      </c>
      <c r="AQ264" s="7">
        <f t="shared" si="347"/>
        <v>2.5185849071192334E-3</v>
      </c>
      <c r="AR264" s="1">
        <f t="shared" si="364"/>
        <v>245153.27620121415</v>
      </c>
      <c r="AS264" s="1">
        <f t="shared" si="365"/>
        <v>258984.82401415732</v>
      </c>
      <c r="AT264" s="1">
        <f t="shared" si="366"/>
        <v>47174.150900103778</v>
      </c>
      <c r="AU264" s="1">
        <f t="shared" si="328"/>
        <v>49030.655240242835</v>
      </c>
      <c r="AV264" s="1">
        <f t="shared" si="329"/>
        <v>51796.96480283147</v>
      </c>
      <c r="AW264" s="1">
        <f t="shared" si="330"/>
        <v>9434.8301800207555</v>
      </c>
      <c r="AX264" s="1">
        <f t="shared" si="378"/>
        <v>152443.16482383732</v>
      </c>
      <c r="AY264" s="1">
        <f t="shared" si="379"/>
        <v>57993.910731301083</v>
      </c>
      <c r="AZ264" s="1">
        <f t="shared" si="380"/>
        <v>5542.1491479233682</v>
      </c>
      <c r="BA264" s="1">
        <f t="shared" si="381"/>
        <v>11.93454711588379</v>
      </c>
      <c r="BB264" s="1">
        <f t="shared" si="382"/>
        <v>10.968093296625634</v>
      </c>
      <c r="BC264" s="1">
        <f t="shared" si="383"/>
        <v>8.6201376373529932</v>
      </c>
      <c r="BD264" s="1">
        <f t="shared" si="384"/>
        <v>325.25170075930743</v>
      </c>
      <c r="BE264">
        <f t="shared" si="370"/>
        <v>0.21822387218499145</v>
      </c>
      <c r="BF264">
        <f t="shared" si="371"/>
        <v>0.3346263841173937</v>
      </c>
      <c r="BG264">
        <f t="shared" si="372"/>
        <v>2.453676962688749E-2</v>
      </c>
      <c r="BH264">
        <f t="shared" si="385"/>
        <v>0.29014027871973863</v>
      </c>
      <c r="BI264">
        <f t="shared" si="386"/>
        <v>4.7621658391411486E-3</v>
      </c>
      <c r="BJ264">
        <f t="shared" si="386"/>
        <v>1.1197481694748152E-2</v>
      </c>
      <c r="BK264">
        <f t="shared" si="386"/>
        <v>6.0205306372294847E-5</v>
      </c>
      <c r="BL264">
        <f t="shared" si="375"/>
        <v>1167.4605572789567</v>
      </c>
      <c r="BM264">
        <f t="shared" si="376"/>
        <v>2899.9778261160982</v>
      </c>
      <c r="BN264">
        <f t="shared" si="377"/>
        <v>2.8401342077936165</v>
      </c>
      <c r="BO264">
        <f t="shared" si="348"/>
        <v>977.35618632019896</v>
      </c>
      <c r="BP264">
        <f t="shared" si="367"/>
        <v>585.7032406601212</v>
      </c>
      <c r="BQ264">
        <f t="shared" si="368"/>
        <v>54.581276836245593</v>
      </c>
      <c r="BR264" s="7">
        <f t="shared" ref="BR264:BR327" si="393">SUM(H264:J264)/SUM(H263:J263)-1+BR$5</f>
        <v>2.9903694407664716E-3</v>
      </c>
      <c r="BS264" s="7">
        <f t="shared" si="373"/>
        <v>2.8722980830307335E-3</v>
      </c>
      <c r="BT264" s="7">
        <f t="shared" si="374"/>
        <v>3.2989544580714486E-4</v>
      </c>
      <c r="BU264" s="8">
        <f>MAX((BU$3*climate!$I374+BU$4*climate!$I374^2+BU$5*climate!$I374^6)*(K264/K$66)^$BW$1,-99)</f>
        <v>-11.92641244066451</v>
      </c>
      <c r="BV264" s="8">
        <f>MAX((BV$3*climate!$I374+BV$4*climate!$I374^2+BV$5*climate!$I374^6)*(L264/L$66)^$BW$1,-99)</f>
        <v>-8.5652929391585708</v>
      </c>
      <c r="BW264" s="8">
        <f>MAX((BW$3*climate!$I374+BW$4*climate!$I374^2+BW$5*climate!$I374^6)*(M264/M$66)^$BW$1,-99)</f>
        <v>-9.4370866142005276</v>
      </c>
      <c r="BX264" s="8">
        <f>MAX((BX$3*climate!$M374+BX$4*climate!$M374^2+BX$5*climate!$M374^6)*(K264/K$66)^$BW$1,-99)</f>
        <v>-11.926418756179197</v>
      </c>
      <c r="BY264" s="8">
        <f>MAX((BY$3*climate!$M374+BY$4*climate!$M374^2+BY$5*climate!$M374^6)*(L264/L$66)^$BW$1,-99)</f>
        <v>-8.5652968320869824</v>
      </c>
      <c r="BZ264" s="8">
        <f>MAX((BZ$3*climate!$M374+BZ$4*climate!$M374^2+BZ$5*climate!$M374^6)*(M264/M$66)^$BW$1,-99)</f>
        <v>-9.4370903545653331</v>
      </c>
      <c r="CA264" s="8">
        <f t="shared" si="387"/>
        <v>1.7247176502211164E-2</v>
      </c>
      <c r="CB264" s="8">
        <f t="shared" si="388"/>
        <v>4.9539032004993837E-5</v>
      </c>
      <c r="CC264" s="8">
        <f t="shared" si="389"/>
        <v>5.6897649811114654E-6</v>
      </c>
      <c r="CD264" s="8">
        <f>MAX((CD$3*climate!$I374+CD$4*climate!$I374^2+CD$5*climate!$I374^6)*(K264/K$66)^$BW$1,-99)</f>
        <v>-43.600521937692271</v>
      </c>
      <c r="CE264" s="8">
        <f>MAX((CE$3*climate!$I374+CE$4*climate!$I374^2+CE$5*climate!$I374^6)*(L264/L$66)^$BW$1,-99)</f>
        <v>-34.08573863317249</v>
      </c>
      <c r="CF264" s="8">
        <f>MAX((CF$3*climate!$I374+CF$4*climate!$I374^2+CF$5*climate!$I374^6)*(M264/M$66)^$BW$1,-99)</f>
        <v>-41.048871166969711</v>
      </c>
      <c r="CG264" s="8">
        <f>MAX((CG$3*climate!$M374+CG$4*climate!$M374^2+CG$5*climate!$M374^6)*(K264/K$66)^$BW$1,-99)</f>
        <v>-43.600566785304188</v>
      </c>
      <c r="CH264" s="8">
        <f>MAX((CH$3*climate!$M374+CH$4*climate!$M374^2+CH$5*climate!$M374^6)*(L264/L$66)^$BW$1,-99)</f>
        <v>-34.085771868148427</v>
      </c>
      <c r="CI264" s="8">
        <f>MAX((CI$3*climate!$M374+CI$4*climate!$M374^2+CI$5*climate!$M374^6)*(M264/M$66)^$BW$1,-99)</f>
        <v>-41.048909807517084</v>
      </c>
      <c r="CJ264" s="8">
        <f t="shared" si="390"/>
        <v>1.9654260564730295E-3</v>
      </c>
      <c r="CK264" s="8">
        <f t="shared" si="391"/>
        <v>5.6452894943461368E-6</v>
      </c>
      <c r="CL264" s="8">
        <f t="shared" si="392"/>
        <v>6.4838510510114873E-7</v>
      </c>
    </row>
    <row r="265" spans="1:90">
      <c r="A265">
        <f t="shared" si="331"/>
        <v>2219</v>
      </c>
      <c r="B265" s="4">
        <f t="shared" si="349"/>
        <v>1286.5297269847238</v>
      </c>
      <c r="C265" s="4">
        <f t="shared" si="350"/>
        <v>3572.581088286825</v>
      </c>
      <c r="D265" s="4">
        <f t="shared" si="351"/>
        <v>6809.5166165813671</v>
      </c>
      <c r="E265" s="11">
        <f t="shared" si="332"/>
        <v>2.1548012747957606E-7</v>
      </c>
      <c r="F265" s="11">
        <f t="shared" si="333"/>
        <v>4.3199015182298802E-7</v>
      </c>
      <c r="G265" s="11">
        <f t="shared" si="334"/>
        <v>9.5376050041758084E-7</v>
      </c>
      <c r="H265" s="4">
        <f t="shared" si="352"/>
        <v>245635.87195600802</v>
      </c>
      <c r="I265" s="4">
        <f t="shared" si="353"/>
        <v>260007.55578275438</v>
      </c>
      <c r="J265" s="4">
        <f t="shared" si="354"/>
        <v>47302.72123324166</v>
      </c>
      <c r="K265" s="4">
        <f t="shared" si="322"/>
        <v>190929.0293133854</v>
      </c>
      <c r="L265" s="4">
        <f t="shared" si="323"/>
        <v>72778.629611857716</v>
      </c>
      <c r="M265" s="4">
        <f t="shared" si="324"/>
        <v>6946.5608055141802</v>
      </c>
      <c r="N265" s="11">
        <f t="shared" si="335"/>
        <v>1.9683311299509842E-3</v>
      </c>
      <c r="O265" s="11">
        <f t="shared" si="336"/>
        <v>3.9485690014258168E-3</v>
      </c>
      <c r="P265" s="11">
        <f t="shared" si="337"/>
        <v>2.7244839655089503E-3</v>
      </c>
      <c r="Q265" s="4">
        <f t="shared" si="338"/>
        <v>2471.5943305898199</v>
      </c>
      <c r="R265" s="4">
        <f t="shared" si="339"/>
        <v>9245.1245573577562</v>
      </c>
      <c r="S265" s="4">
        <f t="shared" si="340"/>
        <v>2167.2990017058269</v>
      </c>
      <c r="T265" s="4">
        <f t="shared" si="355"/>
        <v>10.062025187560833</v>
      </c>
      <c r="U265" s="4">
        <f t="shared" si="356"/>
        <v>35.55713805902775</v>
      </c>
      <c r="V265" s="4">
        <f t="shared" si="357"/>
        <v>45.817638926505822</v>
      </c>
      <c r="W265" s="11">
        <f t="shared" si="341"/>
        <v>-1.219247815263802E-2</v>
      </c>
      <c r="X265" s="11">
        <f t="shared" si="342"/>
        <v>-1.3228699347321071E-2</v>
      </c>
      <c r="Y265" s="11">
        <f t="shared" si="343"/>
        <v>-1.2203590333800474E-2</v>
      </c>
      <c r="Z265" s="4">
        <f t="shared" si="369"/>
        <v>2606.5638860786748</v>
      </c>
      <c r="AA265" s="4">
        <f t="shared" si="358"/>
        <v>29378.092963579664</v>
      </c>
      <c r="AB265" s="4">
        <f t="shared" si="359"/>
        <v>4204.6204448639428</v>
      </c>
      <c r="AC265" s="12">
        <f t="shared" si="360"/>
        <v>1.3351657903309786</v>
      </c>
      <c r="AD265" s="12">
        <f t="shared" si="361"/>
        <v>4.7312230270260169</v>
      </c>
      <c r="AE265" s="12">
        <f t="shared" si="362"/>
        <v>1.9699107047124438</v>
      </c>
      <c r="AF265" s="11">
        <f t="shared" si="344"/>
        <v>-2.9039671966837322E-3</v>
      </c>
      <c r="AG265" s="11">
        <f t="shared" si="345"/>
        <v>2.0567434751257441E-3</v>
      </c>
      <c r="AH265" s="11">
        <f t="shared" si="346"/>
        <v>8.257041531207765E-4</v>
      </c>
      <c r="AI265" s="1">
        <f t="shared" si="325"/>
        <v>480933.21423518157</v>
      </c>
      <c r="AJ265" s="1">
        <f t="shared" si="326"/>
        <v>498540.8742325597</v>
      </c>
      <c r="AK265" s="1">
        <f t="shared" si="327"/>
        <v>91871.716920979496</v>
      </c>
      <c r="AL265" s="17">
        <f t="shared" si="363"/>
        <v>66.657328411169246</v>
      </c>
      <c r="AM265" s="17">
        <f t="shared" si="363"/>
        <v>30.012380923961576</v>
      </c>
      <c r="AN265" s="17">
        <f t="shared" si="363"/>
        <v>4.5586391827079629</v>
      </c>
      <c r="AO265" s="7">
        <f t="shared" si="347"/>
        <v>2.2369157698087822E-3</v>
      </c>
      <c r="AP265" s="7">
        <f t="shared" si="347"/>
        <v>3.4446821890514682E-3</v>
      </c>
      <c r="AQ265" s="7">
        <f t="shared" si="347"/>
        <v>2.4933990580480411E-3</v>
      </c>
      <c r="AR265" s="1">
        <f t="shared" si="364"/>
        <v>245635.87195600802</v>
      </c>
      <c r="AS265" s="1">
        <f t="shared" si="365"/>
        <v>260007.55578275438</v>
      </c>
      <c r="AT265" s="1">
        <f t="shared" si="366"/>
        <v>47302.72123324166</v>
      </c>
      <c r="AU265" s="1">
        <f t="shared" si="328"/>
        <v>49127.17439120161</v>
      </c>
      <c r="AV265" s="1">
        <f t="shared" si="329"/>
        <v>52001.511156550878</v>
      </c>
      <c r="AW265" s="1">
        <f t="shared" si="330"/>
        <v>9460.5442466483328</v>
      </c>
      <c r="AX265" s="1">
        <f t="shared" si="378"/>
        <v>152743.22345070832</v>
      </c>
      <c r="AY265" s="1">
        <f t="shared" si="379"/>
        <v>58222.903689486171</v>
      </c>
      <c r="AZ265" s="1">
        <f t="shared" si="380"/>
        <v>5557.2486444113456</v>
      </c>
      <c r="BA265" s="1">
        <f t="shared" si="381"/>
        <v>11.936513512388261</v>
      </c>
      <c r="BB265" s="1">
        <f t="shared" si="382"/>
        <v>10.972034090488872</v>
      </c>
      <c r="BC265" s="1">
        <f t="shared" si="383"/>
        <v>8.6228584166394313</v>
      </c>
      <c r="BD265" s="1">
        <f t="shared" si="384"/>
        <v>315.87654393195407</v>
      </c>
      <c r="BE265">
        <f t="shared" si="370"/>
        <v>0.21822387218499145</v>
      </c>
      <c r="BF265">
        <f t="shared" si="371"/>
        <v>0.3346263841173937</v>
      </c>
      <c r="BG265">
        <f t="shared" si="372"/>
        <v>2.453676962688749E-2</v>
      </c>
      <c r="BH265">
        <f t="shared" si="385"/>
        <v>0.29021489439356113</v>
      </c>
      <c r="BI265">
        <f t="shared" si="386"/>
        <v>4.7621658391411486E-3</v>
      </c>
      <c r="BJ265">
        <f t="shared" si="386"/>
        <v>1.1197481694748152E-2</v>
      </c>
      <c r="BK265">
        <f t="shared" si="386"/>
        <v>6.0205306372294847E-5</v>
      </c>
      <c r="BL265">
        <f t="shared" si="375"/>
        <v>1169.7587582965507</v>
      </c>
      <c r="BM265">
        <f t="shared" si="376"/>
        <v>2911.4298463736013</v>
      </c>
      <c r="BN265">
        <f t="shared" si="377"/>
        <v>2.8478748240905709</v>
      </c>
      <c r="BO265">
        <f t="shared" si="348"/>
        <v>980.27884239251489</v>
      </c>
      <c r="BP265">
        <f t="shared" si="367"/>
        <v>592.31474515821128</v>
      </c>
      <c r="BQ265">
        <f t="shared" si="368"/>
        <v>55.208596773233239</v>
      </c>
      <c r="BR265" s="7">
        <f t="shared" si="393"/>
        <v>2.9636523643779E-3</v>
      </c>
      <c r="BS265" s="7">
        <f t="shared" si="373"/>
        <v>2.7886389155638187E-3</v>
      </c>
      <c r="BT265" s="7">
        <f t="shared" si="374"/>
        <v>3.1935965287434526E-4</v>
      </c>
      <c r="BU265" s="8">
        <f>MAX((BU$3*climate!$I375+BU$4*climate!$I375^2+BU$5*climate!$I375^6)*(K265/K$66)^$BW$1,-99)</f>
        <v>-11.987036324895708</v>
      </c>
      <c r="BV265" s="8">
        <f>MAX((BV$3*climate!$I375+BV$4*climate!$I375^2+BV$5*climate!$I375^6)*(L265/L$66)^$BW$1,-99)</f>
        <v>-8.5978172460950777</v>
      </c>
      <c r="BW265" s="8">
        <f>MAX((BW$3*climate!$I375+BW$4*climate!$I375^2+BW$5*climate!$I375^6)*(M265/M$66)^$BW$1,-99)</f>
        <v>-9.4700320349456444</v>
      </c>
      <c r="BX265" s="8">
        <f>MAX((BX$3*climate!$M375+BX$4*climate!$M375^2+BX$5*climate!$M375^6)*(K265/K$66)^$BW$1,-99)</f>
        <v>-11.987042631972294</v>
      </c>
      <c r="BY265" s="8">
        <f>MAX((BY$3*climate!$M375+BY$4*climate!$M375^2+BY$5*climate!$M375^6)*(L265/L$66)^$BW$1,-99)</f>
        <v>-8.597821131292914</v>
      </c>
      <c r="BZ265" s="8">
        <f>MAX((BZ$3*climate!$M375+BZ$4*climate!$M375^2+BZ$5*climate!$M375^6)*(M265/M$66)^$BW$1,-99)</f>
        <v>-9.4700357684137924</v>
      </c>
      <c r="CA265" s="8">
        <f t="shared" si="387"/>
        <v>1.7258474595953473E-2</v>
      </c>
      <c r="CB265" s="8">
        <f t="shared" si="388"/>
        <v>4.8127653881545408E-5</v>
      </c>
      <c r="CC265" s="8">
        <f t="shared" si="389"/>
        <v>5.5116604561044076E-6</v>
      </c>
      <c r="CD265" s="8">
        <f>MAX((CD$3*climate!$I375+CD$4*climate!$I375^2+CD$5*climate!$I375^6)*(K265/K$66)^$BW$1,-99)</f>
        <v>-44.052674795372177</v>
      </c>
      <c r="CE265" s="8">
        <f>MAX((CE$3*climate!$I375+CE$4*climate!$I375^2+CE$5*climate!$I375^6)*(L265/L$66)^$BW$1,-99)</f>
        <v>-34.402926930924394</v>
      </c>
      <c r="CF265" s="8">
        <f>MAX((CF$3*climate!$I375+CF$4*climate!$I375^2+CF$5*climate!$I375^6)*(M265/M$66)^$BW$1,-99)</f>
        <v>-41.428863077688781</v>
      </c>
      <c r="CG265" s="8">
        <f>MAX((CG$3*climate!$M375+CG$4*climate!$M375^2+CG$5*climate!$M375^6)*(K265/K$66)^$BW$1,-99)</f>
        <v>-44.05271985949117</v>
      </c>
      <c r="CH265" s="8">
        <f>MAX((CH$3*climate!$M375+CH$4*climate!$M375^2+CH$5*climate!$M375^6)*(L265/L$66)^$BW$1,-99)</f>
        <v>-34.402960304485461</v>
      </c>
      <c r="CI265" s="8">
        <f>MAX((CI$3*climate!$M375+CI$4*climate!$M375^2+CI$5*climate!$M375^6)*(M265/M$66)^$BW$1,-99)</f>
        <v>-41.428901886894621</v>
      </c>
      <c r="CJ265" s="8">
        <f t="shared" si="390"/>
        <v>1.9549137409000006E-3</v>
      </c>
      <c r="CK265" s="8">
        <f t="shared" si="391"/>
        <v>5.4515485344441861E-6</v>
      </c>
      <c r="CL265" s="8">
        <f t="shared" si="392"/>
        <v>6.243205736931119E-7</v>
      </c>
    </row>
    <row r="266" spans="1:90">
      <c r="A266">
        <f t="shared" si="331"/>
        <v>2220</v>
      </c>
      <c r="B266" s="4">
        <f t="shared" si="349"/>
        <v>1286.529990345234</v>
      </c>
      <c r="C266" s="4">
        <f t="shared" si="350"/>
        <v>3572.5825544406789</v>
      </c>
      <c r="D266" s="4">
        <f t="shared" si="351"/>
        <v>6809.5227864969447</v>
      </c>
      <c r="E266" s="11">
        <f t="shared" si="332"/>
        <v>2.0470612110559724E-7</v>
      </c>
      <c r="F266" s="11">
        <f t="shared" si="333"/>
        <v>4.103906442318386E-7</v>
      </c>
      <c r="G266" s="11">
        <f t="shared" si="334"/>
        <v>9.0607247539670173E-7</v>
      </c>
      <c r="H266" s="4">
        <f t="shared" si="352"/>
        <v>246115.18716344962</v>
      </c>
      <c r="I266" s="4">
        <f t="shared" si="353"/>
        <v>261024.66400617699</v>
      </c>
      <c r="J266" s="4">
        <f t="shared" si="354"/>
        <v>47430.445494041764</v>
      </c>
      <c r="K266" s="4">
        <f t="shared" si="322"/>
        <v>191301.55457736808</v>
      </c>
      <c r="L266" s="4">
        <f t="shared" si="323"/>
        <v>73063.298056395186</v>
      </c>
      <c r="M266" s="4">
        <f t="shared" si="324"/>
        <v>6965.3112238782351</v>
      </c>
      <c r="N266" s="11">
        <f t="shared" si="335"/>
        <v>1.9511190379082333E-3</v>
      </c>
      <c r="O266" s="11">
        <f t="shared" si="336"/>
        <v>3.9114290287638465E-3</v>
      </c>
      <c r="P266" s="11">
        <f t="shared" si="337"/>
        <v>2.6992376355752246E-3</v>
      </c>
      <c r="Q266" s="4">
        <f t="shared" si="338"/>
        <v>2446.2235495223399</v>
      </c>
      <c r="R266" s="4">
        <f t="shared" si="339"/>
        <v>9158.5106197168407</v>
      </c>
      <c r="S266" s="4">
        <f t="shared" si="340"/>
        <v>2146.6307809173536</v>
      </c>
      <c r="T266" s="4">
        <f t="shared" si="355"/>
        <v>9.9393441652902048</v>
      </c>
      <c r="U266" s="4">
        <f t="shared" si="356"/>
        <v>35.086763369993683</v>
      </c>
      <c r="V266" s="4">
        <f t="shared" si="357"/>
        <v>45.258499230984754</v>
      </c>
      <c r="W266" s="11">
        <f t="shared" si="341"/>
        <v>-1.219247815263802E-2</v>
      </c>
      <c r="X266" s="11">
        <f t="shared" si="342"/>
        <v>-1.3228699347321071E-2</v>
      </c>
      <c r="Y266" s="11">
        <f t="shared" si="343"/>
        <v>-1.2203590333800474E-2</v>
      </c>
      <c r="Z266" s="4">
        <f t="shared" si="369"/>
        <v>2572.3601895292481</v>
      </c>
      <c r="AA266" s="4">
        <f t="shared" si="358"/>
        <v>29163.797791689118</v>
      </c>
      <c r="AB266" s="4">
        <f t="shared" si="359"/>
        <v>4168.0673263292165</v>
      </c>
      <c r="AC266" s="12">
        <f t="shared" si="360"/>
        <v>1.3312885126737231</v>
      </c>
      <c r="AD266" s="12">
        <f t="shared" si="361"/>
        <v>4.740953939116217</v>
      </c>
      <c r="AE266" s="12">
        <f t="shared" si="362"/>
        <v>1.971537268162602</v>
      </c>
      <c r="AF266" s="11">
        <f t="shared" si="344"/>
        <v>-2.9039671966837322E-3</v>
      </c>
      <c r="AG266" s="11">
        <f t="shared" si="345"/>
        <v>2.0567434751257441E-3</v>
      </c>
      <c r="AH266" s="11">
        <f t="shared" si="346"/>
        <v>8.257041531207765E-4</v>
      </c>
      <c r="AI266" s="1">
        <f t="shared" si="325"/>
        <v>481967.06720286503</v>
      </c>
      <c r="AJ266" s="1">
        <f t="shared" si="326"/>
        <v>500688.29796585464</v>
      </c>
      <c r="AK266" s="1">
        <f t="shared" si="327"/>
        <v>92145.08947552988</v>
      </c>
      <c r="AL266" s="17">
        <f t="shared" si="363"/>
        <v>66.80494417197454</v>
      </c>
      <c r="AM266" s="17">
        <f t="shared" si="363"/>
        <v>30.114730206841177</v>
      </c>
      <c r="AN266" s="17">
        <f t="shared" si="363"/>
        <v>4.5698920242856662</v>
      </c>
      <c r="AO266" s="7">
        <f t="shared" ref="AO266:AQ281" si="394">AO$5*AO265</f>
        <v>2.2145466121106941E-3</v>
      </c>
      <c r="AP266" s="7">
        <f t="shared" si="394"/>
        <v>3.4102353671609533E-3</v>
      </c>
      <c r="AQ266" s="7">
        <f t="shared" si="394"/>
        <v>2.4684650674675606E-3</v>
      </c>
      <c r="AR266" s="1">
        <f t="shared" si="364"/>
        <v>246115.18716344962</v>
      </c>
      <c r="AS266" s="1">
        <f t="shared" si="365"/>
        <v>261024.66400617699</v>
      </c>
      <c r="AT266" s="1">
        <f t="shared" si="366"/>
        <v>47430.445494041764</v>
      </c>
      <c r="AU266" s="1">
        <f t="shared" si="328"/>
        <v>49223.037432689925</v>
      </c>
      <c r="AV266" s="1">
        <f t="shared" si="329"/>
        <v>52204.932801235402</v>
      </c>
      <c r="AW266" s="1">
        <f t="shared" si="330"/>
        <v>9486.0890988083538</v>
      </c>
      <c r="AX266" s="1">
        <f t="shared" si="378"/>
        <v>153041.24366189446</v>
      </c>
      <c r="AY266" s="1">
        <f t="shared" si="379"/>
        <v>58450.638445116143</v>
      </c>
      <c r="AZ266" s="1">
        <f t="shared" si="380"/>
        <v>5572.2489791025873</v>
      </c>
      <c r="BA266" s="1">
        <f t="shared" si="381"/>
        <v>11.938462730465686</v>
      </c>
      <c r="BB266" s="1">
        <f t="shared" si="382"/>
        <v>10.975937889768124</v>
      </c>
      <c r="BC266" s="1">
        <f t="shared" si="383"/>
        <v>8.6255540178753005</v>
      </c>
      <c r="BD266" s="1">
        <f t="shared" si="384"/>
        <v>306.77069786952632</v>
      </c>
      <c r="BE266">
        <f t="shared" si="370"/>
        <v>0.21822387218499145</v>
      </c>
      <c r="BF266">
        <f t="shared" si="371"/>
        <v>0.3346263841173937</v>
      </c>
      <c r="BG266">
        <f t="shared" si="372"/>
        <v>2.453676962688749E-2</v>
      </c>
      <c r="BH266">
        <f t="shared" si="385"/>
        <v>0.29028888443839701</v>
      </c>
      <c r="BI266">
        <f t="shared" si="386"/>
        <v>4.7621658391411486E-3</v>
      </c>
      <c r="BJ266">
        <f t="shared" si="386"/>
        <v>1.1197481694748152E-2</v>
      </c>
      <c r="BK266">
        <f t="shared" si="386"/>
        <v>6.0205306372294847E-5</v>
      </c>
      <c r="BL266">
        <f t="shared" si="375"/>
        <v>1172.04133680361</v>
      </c>
      <c r="BM266">
        <f t="shared" si="376"/>
        <v>2922.8188970869537</v>
      </c>
      <c r="BN266">
        <f t="shared" si="377"/>
        <v>2.8555645023432161</v>
      </c>
      <c r="BO266">
        <f t="shared" si="348"/>
        <v>983.18404810152106</v>
      </c>
      <c r="BP266">
        <f t="shared" si="367"/>
        <v>599.00113219640934</v>
      </c>
      <c r="BQ266">
        <f t="shared" si="368"/>
        <v>55.843143753288984</v>
      </c>
      <c r="BR266" s="7">
        <f t="shared" si="393"/>
        <v>2.9372619642686892E-3</v>
      </c>
      <c r="BS266" s="7">
        <f t="shared" si="373"/>
        <v>2.7074164228774937E-3</v>
      </c>
      <c r="BT266" s="7">
        <f t="shared" si="374"/>
        <v>3.0916833534592867E-4</v>
      </c>
      <c r="BU266" s="8">
        <f>MAX((BU$3*climate!$I376+BU$4*climate!$I376^2+BU$5*climate!$I376^6)*(K266/K$66)^$BW$1,-99)</f>
        <v>-12.046810339512506</v>
      </c>
      <c r="BV266" s="8">
        <f>MAX((BV$3*climate!$I376+BV$4*climate!$I376^2+BV$5*climate!$I376^6)*(L266/L$66)^$BW$1,-99)</f>
        <v>-8.6298260207389035</v>
      </c>
      <c r="BW266" s="8">
        <f>MAX((BW$3*climate!$I376+BW$4*climate!$I376^2+BW$5*climate!$I376^6)*(M266/M$66)^$BW$1,-99)</f>
        <v>-9.5024790852851613</v>
      </c>
      <c r="BX266" s="8">
        <f>MAX((BX$3*climate!$M376+BX$4*climate!$M376^2+BX$5*climate!$M376^6)*(K266/K$66)^$BW$1,-99)</f>
        <v>-12.046816638159443</v>
      </c>
      <c r="BY266" s="8">
        <f>MAX((BY$3*climate!$M376+BY$4*climate!$M376^2+BY$5*climate!$M376^6)*(L266/L$66)^$BW$1,-99)</f>
        <v>-8.6298298982507067</v>
      </c>
      <c r="BZ266" s="8">
        <f>MAX((BZ$3*climate!$M376+BZ$4*climate!$M376^2+BZ$5*climate!$M376^6)*(M266/M$66)^$BW$1,-99)</f>
        <v>-9.5024828118978757</v>
      </c>
      <c r="CA266" s="8">
        <f t="shared" si="387"/>
        <v>1.7269475710915836E-2</v>
      </c>
      <c r="CB266" s="8">
        <f t="shared" si="388"/>
        <v>4.6755662154217513E-5</v>
      </c>
      <c r="CC266" s="8">
        <f t="shared" si="389"/>
        <v>5.3391750578407972E-6</v>
      </c>
      <c r="CD266" s="8">
        <f>MAX((CD$3*climate!$I376+CD$4*climate!$I376^2+CD$5*climate!$I376^6)*(K266/K$66)^$BW$1,-99)</f>
        <v>-44.501447146567138</v>
      </c>
      <c r="CE266" s="8">
        <f>MAX((CE$3*climate!$I376+CE$4*climate!$I376^2+CE$5*climate!$I376^6)*(L266/L$66)^$BW$1,-99)</f>
        <v>-34.717415958034664</v>
      </c>
      <c r="CF266" s="8">
        <f>MAX((CF$3*climate!$I376+CF$4*climate!$I376^2+CF$5*climate!$I376^6)*(M266/M$66)^$BW$1,-99)</f>
        <v>-41.805789595267385</v>
      </c>
      <c r="CG266" s="8">
        <f>MAX((CG$3*climate!$M376+CG$4*climate!$M376^2+CG$5*climate!$M376^6)*(K266/K$66)^$BW$1,-99)</f>
        <v>-44.501492423604311</v>
      </c>
      <c r="CH266" s="8">
        <f>MAX((CH$3*climate!$M376+CH$4*climate!$M376^2+CH$5*climate!$M376^6)*(L266/L$66)^$BW$1,-99)</f>
        <v>-34.717449467620668</v>
      </c>
      <c r="CI266" s="8">
        <f>MAX((CI$3*climate!$M376+CI$4*climate!$M376^2+CI$5*climate!$M376^6)*(M266/M$66)^$BW$1,-99)</f>
        <v>-41.805828570202195</v>
      </c>
      <c r="CJ266" s="8">
        <f t="shared" si="390"/>
        <v>1.9442254933476897E-3</v>
      </c>
      <c r="CK266" s="8">
        <f t="shared" si="391"/>
        <v>5.2638280304666327E-6</v>
      </c>
      <c r="CL266" s="8">
        <f t="shared" si="392"/>
        <v>6.0109295931542218E-7</v>
      </c>
    </row>
    <row r="267" spans="1:90">
      <c r="A267">
        <f t="shared" si="331"/>
        <v>2221</v>
      </c>
      <c r="B267" s="4">
        <f t="shared" si="349"/>
        <v>1286.5302405377697</v>
      </c>
      <c r="C267" s="4">
        <f t="shared" si="350"/>
        <v>3572.5839472874122</v>
      </c>
      <c r="D267" s="4">
        <f t="shared" si="351"/>
        <v>6809.5286479220531</v>
      </c>
      <c r="E267" s="11">
        <f t="shared" si="332"/>
        <v>1.9447081505031737E-7</v>
      </c>
      <c r="F267" s="11">
        <f t="shared" si="333"/>
        <v>3.8987111202024668E-7</v>
      </c>
      <c r="G267" s="11">
        <f t="shared" si="334"/>
        <v>8.607688516268666E-7</v>
      </c>
      <c r="H267" s="4">
        <f t="shared" si="352"/>
        <v>246591.26918554219</v>
      </c>
      <c r="I267" s="4">
        <f t="shared" si="353"/>
        <v>262036.15955921964</v>
      </c>
      <c r="J267" s="4">
        <f t="shared" si="354"/>
        <v>47557.329259897218</v>
      </c>
      <c r="K267" s="4">
        <f t="shared" si="322"/>
        <v>191671.56854584857</v>
      </c>
      <c r="L267" s="4">
        <f t="shared" si="323"/>
        <v>73346.396732868423</v>
      </c>
      <c r="M267" s="4">
        <f t="shared" si="324"/>
        <v>6983.9384954213347</v>
      </c>
      <c r="N267" s="11">
        <f t="shared" si="335"/>
        <v>1.9341921674287388E-3</v>
      </c>
      <c r="O267" s="11">
        <f t="shared" si="336"/>
        <v>3.874704318093114E-3</v>
      </c>
      <c r="P267" s="11">
        <f t="shared" si="337"/>
        <v>2.6742913481370145E-3</v>
      </c>
      <c r="Q267" s="4">
        <f t="shared" si="338"/>
        <v>2421.0722712943234</v>
      </c>
      <c r="R267" s="4">
        <f t="shared" si="339"/>
        <v>9072.3760534483354</v>
      </c>
      <c r="S267" s="4">
        <f t="shared" si="340"/>
        <v>2126.1066671311701</v>
      </c>
      <c r="T267" s="4">
        <f t="shared" si="355"/>
        <v>9.8181589287033546</v>
      </c>
      <c r="U267" s="4">
        <f t="shared" si="356"/>
        <v>34.622611126301436</v>
      </c>
      <c r="V267" s="4">
        <f t="shared" si="357"/>
        <v>44.706183047247194</v>
      </c>
      <c r="W267" s="11">
        <f t="shared" si="341"/>
        <v>-1.219247815263802E-2</v>
      </c>
      <c r="X267" s="11">
        <f t="shared" si="342"/>
        <v>-1.3228699347321071E-2</v>
      </c>
      <c r="Y267" s="11">
        <f t="shared" si="343"/>
        <v>-1.2203590333800474E-2</v>
      </c>
      <c r="Z267" s="4">
        <f t="shared" si="369"/>
        <v>2538.5616824564477</v>
      </c>
      <c r="AA267" s="4">
        <f t="shared" si="358"/>
        <v>28949.994133531181</v>
      </c>
      <c r="AB267" s="4">
        <f t="shared" si="359"/>
        <v>4131.7277573111669</v>
      </c>
      <c r="AC267" s="12">
        <f t="shared" si="360"/>
        <v>1.3274224945035966</v>
      </c>
      <c r="AD267" s="12">
        <f t="shared" si="361"/>
        <v>4.7507048651963659</v>
      </c>
      <c r="AE267" s="12">
        <f t="shared" si="362"/>
        <v>1.9731651746729562</v>
      </c>
      <c r="AF267" s="11">
        <f t="shared" si="344"/>
        <v>-2.9039671966837322E-3</v>
      </c>
      <c r="AG267" s="11">
        <f t="shared" si="345"/>
        <v>2.0567434751257441E-3</v>
      </c>
      <c r="AH267" s="11">
        <f t="shared" si="346"/>
        <v>8.257041531207765E-4</v>
      </c>
      <c r="AI267" s="1">
        <f t="shared" si="325"/>
        <v>482993.39791526843</v>
      </c>
      <c r="AJ267" s="1">
        <f t="shared" si="326"/>
        <v>502824.40097050462</v>
      </c>
      <c r="AK267" s="1">
        <f t="shared" si="327"/>
        <v>92416.669626785253</v>
      </c>
      <c r="AL267" s="17">
        <f t="shared" si="363"/>
        <v>66.951407408134941</v>
      </c>
      <c r="AM267" s="17">
        <f t="shared" si="363"/>
        <v>30.216401541684821</v>
      </c>
      <c r="AN267" s="17">
        <f t="shared" si="363"/>
        <v>4.5810598369214741</v>
      </c>
      <c r="AO267" s="7">
        <f t="shared" si="394"/>
        <v>2.1924011459895872E-3</v>
      </c>
      <c r="AP267" s="7">
        <f t="shared" si="394"/>
        <v>3.3761330134893437E-3</v>
      </c>
      <c r="AQ267" s="7">
        <f t="shared" si="394"/>
        <v>2.4437804167928849E-3</v>
      </c>
      <c r="AR267" s="1">
        <f t="shared" si="364"/>
        <v>246591.26918554219</v>
      </c>
      <c r="AS267" s="1">
        <f t="shared" si="365"/>
        <v>262036.15955921964</v>
      </c>
      <c r="AT267" s="1">
        <f t="shared" si="366"/>
        <v>47557.329259897218</v>
      </c>
      <c r="AU267" s="1">
        <f t="shared" si="328"/>
        <v>49318.253837108437</v>
      </c>
      <c r="AV267" s="1">
        <f t="shared" si="329"/>
        <v>52407.231911843934</v>
      </c>
      <c r="AW267" s="1">
        <f t="shared" si="330"/>
        <v>9511.4658519794448</v>
      </c>
      <c r="AX267" s="1">
        <f t="shared" si="378"/>
        <v>153337.25483667885</v>
      </c>
      <c r="AY267" s="1">
        <f t="shared" si="379"/>
        <v>58677.11738629474</v>
      </c>
      <c r="AZ267" s="1">
        <f t="shared" si="380"/>
        <v>5587.1507963370677</v>
      </c>
      <c r="BA267" s="1">
        <f t="shared" si="381"/>
        <v>11.940395054491951</v>
      </c>
      <c r="BB267" s="1">
        <f t="shared" si="382"/>
        <v>10.979805106754007</v>
      </c>
      <c r="BC267" s="1">
        <f t="shared" si="383"/>
        <v>8.6282247396689336</v>
      </c>
      <c r="BD267" s="1">
        <f t="shared" si="384"/>
        <v>297.92646450263635</v>
      </c>
      <c r="BE267">
        <f t="shared" si="370"/>
        <v>0.21822387218499145</v>
      </c>
      <c r="BF267">
        <f t="shared" si="371"/>
        <v>0.3346263841173937</v>
      </c>
      <c r="BG267">
        <f t="shared" si="372"/>
        <v>2.453676962688749E-2</v>
      </c>
      <c r="BH267">
        <f t="shared" si="385"/>
        <v>0.29036225520519371</v>
      </c>
      <c r="BI267">
        <f t="shared" si="386"/>
        <v>4.7621658391411486E-3</v>
      </c>
      <c r="BJ267">
        <f t="shared" si="386"/>
        <v>1.1197481694748152E-2</v>
      </c>
      <c r="BK267">
        <f t="shared" si="386"/>
        <v>6.0205306372294847E-5</v>
      </c>
      <c r="BL267">
        <f t="shared" si="375"/>
        <v>1174.3085183458484</v>
      </c>
      <c r="BM267">
        <f t="shared" si="376"/>
        <v>2934.1451000264678</v>
      </c>
      <c r="BN267">
        <f t="shared" si="377"/>
        <v>2.8632035783402143</v>
      </c>
      <c r="BO267">
        <f t="shared" si="348"/>
        <v>986.07191720988533</v>
      </c>
      <c r="BP267">
        <f t="shared" si="367"/>
        <v>605.76324939389417</v>
      </c>
      <c r="BQ267">
        <f t="shared" si="368"/>
        <v>56.485000980777471</v>
      </c>
      <c r="BR267" s="7">
        <f t="shared" si="393"/>
        <v>2.9111933161647396E-3</v>
      </c>
      <c r="BS267" s="7">
        <f t="shared" si="373"/>
        <v>2.6285596338616441E-3</v>
      </c>
      <c r="BT267" s="7">
        <f t="shared" si="374"/>
        <v>2.9930988718327735E-4</v>
      </c>
      <c r="BU267" s="8">
        <f>MAX((BU$3*climate!$I377+BU$4*climate!$I377^2+BU$5*climate!$I377^6)*(K267/K$66)^$BW$1,-99)</f>
        <v>-12.105736932189687</v>
      </c>
      <c r="BV267" s="8">
        <f>MAX((BV$3*climate!$I377+BV$4*climate!$I377^2+BV$5*climate!$I377^6)*(L267/L$66)^$BW$1,-99)</f>
        <v>-8.6613219576694771</v>
      </c>
      <c r="BW267" s="8">
        <f>MAX((BW$3*climate!$I377+BW$4*climate!$I377^2+BW$5*climate!$I377^6)*(M267/M$66)^$BW$1,-99)</f>
        <v>-9.5344300441719785</v>
      </c>
      <c r="BX267" s="8">
        <f>MAX((BX$3*climate!$M377+BX$4*climate!$M377^2+BX$5*climate!$M377^6)*(K267/K$66)^$BW$1,-99)</f>
        <v>-12.105743222416343</v>
      </c>
      <c r="BY267" s="8">
        <f>MAX((BY$3*climate!$M377+BY$4*climate!$M377^2+BY$5*climate!$M377^6)*(L267/L$66)^$BW$1,-99)</f>
        <v>-8.6613258275398088</v>
      </c>
      <c r="BZ267" s="8">
        <f>MAX((BZ$3*climate!$M377+BZ$4*climate!$M377^2+BZ$5*climate!$M377^6)*(M267/M$66)^$BW$1,-99)</f>
        <v>-9.5344337639704406</v>
      </c>
      <c r="CA267" s="8">
        <f t="shared" si="387"/>
        <v>1.7280186548103003E-2</v>
      </c>
      <c r="CB267" s="8">
        <f t="shared" si="388"/>
        <v>4.5422000825942538E-5</v>
      </c>
      <c r="CC267" s="8">
        <f t="shared" si="389"/>
        <v>5.1721306862186968E-6</v>
      </c>
      <c r="CD267" s="8">
        <f>MAX((CD$3*climate!$I377+CD$4*climate!$I377^2+CD$5*climate!$I377^6)*(K267/K$66)^$BW$1,-99)</f>
        <v>-44.946752458619933</v>
      </c>
      <c r="CE267" s="8">
        <f>MAX((CE$3*climate!$I377+CE$4*climate!$I377^2+CE$5*climate!$I377^6)*(L267/L$66)^$BW$1,-99)</f>
        <v>-35.029151199896738</v>
      </c>
      <c r="CF267" s="8">
        <f>MAX((CF$3*climate!$I377+CF$4*climate!$I377^2+CF$5*climate!$I377^6)*(M267/M$66)^$BW$1,-99)</f>
        <v>-42.179583949957319</v>
      </c>
      <c r="CG267" s="8">
        <f>MAX((CG$3*climate!$M377+CG$4*climate!$M377^2+CG$5*climate!$M377^6)*(K267/K$66)^$BW$1,-99)</f>
        <v>-44.946797944988759</v>
      </c>
      <c r="CH267" s="8">
        <f>MAX((CH$3*climate!$M377+CH$4*climate!$M377^2+CH$5*climate!$M377^6)*(L267/L$66)^$BW$1,-99)</f>
        <v>-35.029184842953917</v>
      </c>
      <c r="CI267" s="8">
        <f>MAX((CI$3*climate!$M377+CI$4*climate!$M377^2+CI$5*climate!$M377^6)*(M267/M$66)^$BW$1,-99)</f>
        <v>-42.179623087695845</v>
      </c>
      <c r="CJ267" s="8">
        <f t="shared" si="390"/>
        <v>1.9333679310262655E-3</v>
      </c>
      <c r="CK267" s="8">
        <f t="shared" si="391"/>
        <v>5.0819729008982447E-6</v>
      </c>
      <c r="CL267" s="8">
        <f t="shared" si="392"/>
        <v>5.7867613731923783E-7</v>
      </c>
    </row>
    <row r="268" spans="1:90">
      <c r="A268">
        <f t="shared" si="331"/>
        <v>2222</v>
      </c>
      <c r="B268" s="4">
        <f t="shared" si="349"/>
        <v>1286.5304782207249</v>
      </c>
      <c r="C268" s="4">
        <f t="shared" si="350"/>
        <v>3572.5852704923245</v>
      </c>
      <c r="D268" s="4">
        <f t="shared" si="351"/>
        <v>6809.5342162806992</v>
      </c>
      <c r="E268" s="11">
        <f t="shared" si="332"/>
        <v>1.8474727429780148E-7</v>
      </c>
      <c r="F268" s="11">
        <f t="shared" si="333"/>
        <v>3.7037755641923434E-7</v>
      </c>
      <c r="G268" s="11">
        <f t="shared" si="334"/>
        <v>8.1773040904552326E-7</v>
      </c>
      <c r="H268" s="4">
        <f t="shared" si="352"/>
        <v>247064.16472157897</v>
      </c>
      <c r="I268" s="4">
        <f t="shared" si="353"/>
        <v>263042.05381111422</v>
      </c>
      <c r="J268" s="4">
        <f t="shared" si="354"/>
        <v>47683.378093151856</v>
      </c>
      <c r="K268" s="4">
        <f t="shared" si="322"/>
        <v>192039.10743200532</v>
      </c>
      <c r="L268" s="4">
        <f t="shared" si="323"/>
        <v>73627.928767356032</v>
      </c>
      <c r="M268" s="4">
        <f t="shared" si="324"/>
        <v>7002.4434239785705</v>
      </c>
      <c r="N268" s="11">
        <f t="shared" si="335"/>
        <v>1.9175451473849581E-3</v>
      </c>
      <c r="O268" s="11">
        <f t="shared" si="336"/>
        <v>3.838389437356593E-3</v>
      </c>
      <c r="P268" s="11">
        <f t="shared" si="337"/>
        <v>2.6496408250684667E-3</v>
      </c>
      <c r="Q268" s="4">
        <f t="shared" si="338"/>
        <v>2396.1397548186965</v>
      </c>
      <c r="R268" s="4">
        <f t="shared" si="339"/>
        <v>8986.7262920369867</v>
      </c>
      <c r="S268" s="4">
        <f t="shared" si="340"/>
        <v>2105.7269253608088</v>
      </c>
      <c r="T268" s="4">
        <f t="shared" si="355"/>
        <v>9.6984512404660119</v>
      </c>
      <c r="U268" s="4">
        <f t="shared" si="356"/>
        <v>34.164599013092378</v>
      </c>
      <c r="V268" s="4">
        <f t="shared" si="357"/>
        <v>44.160607103950696</v>
      </c>
      <c r="W268" s="11">
        <f t="shared" si="341"/>
        <v>-1.219247815263802E-2</v>
      </c>
      <c r="X268" s="11">
        <f t="shared" si="342"/>
        <v>-1.3228699347321071E-2</v>
      </c>
      <c r="Y268" s="11">
        <f t="shared" si="343"/>
        <v>-1.2203590333800474E-2</v>
      </c>
      <c r="Z268" s="4">
        <f t="shared" si="369"/>
        <v>2505.1649090870173</v>
      </c>
      <c r="AA268" s="4">
        <f t="shared" si="358"/>
        <v>28736.706034739476</v>
      </c>
      <c r="AB268" s="4">
        <f t="shared" si="359"/>
        <v>4095.6029340804716</v>
      </c>
      <c r="AC268" s="12">
        <f t="shared" si="360"/>
        <v>1.3235677031234181</v>
      </c>
      <c r="AD268" s="12">
        <f t="shared" si="361"/>
        <v>4.7604758464301069</v>
      </c>
      <c r="AE268" s="12">
        <f t="shared" si="362"/>
        <v>1.974794425352477</v>
      </c>
      <c r="AF268" s="11">
        <f t="shared" si="344"/>
        <v>-2.9039671966837322E-3</v>
      </c>
      <c r="AG268" s="11">
        <f t="shared" si="345"/>
        <v>2.0567434751257441E-3</v>
      </c>
      <c r="AH268" s="11">
        <f t="shared" si="346"/>
        <v>8.257041531207765E-4</v>
      </c>
      <c r="AI268" s="1">
        <f t="shared" si="325"/>
        <v>484012.31196085003</v>
      </c>
      <c r="AJ268" s="1">
        <f t="shared" si="326"/>
        <v>504949.1927852981</v>
      </c>
      <c r="AK268" s="1">
        <f t="shared" si="327"/>
        <v>92686.46851608617</v>
      </c>
      <c r="AL268" s="17">
        <f t="shared" si="363"/>
        <v>67.096723907038879</v>
      </c>
      <c r="AM268" s="17">
        <f t="shared" si="363"/>
        <v>30.317395986570617</v>
      </c>
      <c r="AN268" s="17">
        <f t="shared" si="363"/>
        <v>4.5921429901959225</v>
      </c>
      <c r="AO268" s="7">
        <f t="shared" si="394"/>
        <v>2.1704771345296913E-3</v>
      </c>
      <c r="AP268" s="7">
        <f t="shared" si="394"/>
        <v>3.3423716833544501E-3</v>
      </c>
      <c r="AQ268" s="7">
        <f t="shared" si="394"/>
        <v>2.4193426126249561E-3</v>
      </c>
      <c r="AR268" s="1">
        <f t="shared" si="364"/>
        <v>247064.16472157897</v>
      </c>
      <c r="AS268" s="1">
        <f t="shared" si="365"/>
        <v>263042.05381111422</v>
      </c>
      <c r="AT268" s="1">
        <f t="shared" si="366"/>
        <v>47683.378093151856</v>
      </c>
      <c r="AU268" s="1">
        <f t="shared" si="328"/>
        <v>49412.8329443158</v>
      </c>
      <c r="AV268" s="1">
        <f t="shared" si="329"/>
        <v>52608.410762222848</v>
      </c>
      <c r="AW268" s="1">
        <f t="shared" si="330"/>
        <v>9536.6756186303719</v>
      </c>
      <c r="AX268" s="1">
        <f t="shared" si="378"/>
        <v>153631.28594560424</v>
      </c>
      <c r="AY268" s="1">
        <f t="shared" si="379"/>
        <v>58902.343013884827</v>
      </c>
      <c r="AZ268" s="1">
        <f t="shared" si="380"/>
        <v>5601.9547391828573</v>
      </c>
      <c r="BA268" s="1">
        <f t="shared" si="381"/>
        <v>11.942310763496524</v>
      </c>
      <c r="BB268" s="1">
        <f t="shared" si="382"/>
        <v>10.983636148371156</v>
      </c>
      <c r="BC268" s="1">
        <f t="shared" si="383"/>
        <v>8.6308708763841402</v>
      </c>
      <c r="BD268" s="1">
        <f t="shared" si="384"/>
        <v>289.33636418502334</v>
      </c>
      <c r="BE268">
        <f t="shared" si="370"/>
        <v>0.21822387218499145</v>
      </c>
      <c r="BF268">
        <f t="shared" si="371"/>
        <v>0.3346263841173937</v>
      </c>
      <c r="BG268">
        <f t="shared" si="372"/>
        <v>2.453676962688749E-2</v>
      </c>
      <c r="BH268">
        <f t="shared" si="385"/>
        <v>0.29043501298109531</v>
      </c>
      <c r="BI268">
        <f t="shared" si="386"/>
        <v>4.7621658391411486E-3</v>
      </c>
      <c r="BJ268">
        <f t="shared" si="386"/>
        <v>1.1197481694748152E-2</v>
      </c>
      <c r="BK268">
        <f t="shared" si="386"/>
        <v>6.0205306372294847E-5</v>
      </c>
      <c r="BL268">
        <f t="shared" si="375"/>
        <v>1176.560525313045</v>
      </c>
      <c r="BM268">
        <f t="shared" si="376"/>
        <v>2945.4085824989097</v>
      </c>
      <c r="BN268">
        <f t="shared" si="377"/>
        <v>2.87079238696418</v>
      </c>
      <c r="BO268">
        <f t="shared" si="348"/>
        <v>988.94256318452449</v>
      </c>
      <c r="BP268">
        <f t="shared" si="367"/>
        <v>612.60195396938468</v>
      </c>
      <c r="BQ268">
        <f t="shared" si="368"/>
        <v>57.134252618466959</v>
      </c>
      <c r="BR268" s="7">
        <f t="shared" si="393"/>
        <v>2.8854415697103786E-3</v>
      </c>
      <c r="BS268" s="7">
        <f t="shared" si="373"/>
        <v>2.5519996445258681E-3</v>
      </c>
      <c r="BT268" s="7">
        <f t="shared" si="374"/>
        <v>2.8977310839506154E-4</v>
      </c>
      <c r="BU268" s="8">
        <f>MAX((BU$3*climate!$I378+BU$4*climate!$I378^2+BU$5*climate!$I378^6)*(K268/K$66)^$BW$1,-99)</f>
        <v>-12.163818687594951</v>
      </c>
      <c r="BV268" s="8">
        <f>MAX((BV$3*climate!$I378+BV$4*climate!$I378^2+BV$5*climate!$I378^6)*(L268/L$66)^$BW$1,-99)</f>
        <v>-8.6923078058327423</v>
      </c>
      <c r="BW268" s="8">
        <f>MAX((BW$3*climate!$I378+BW$4*climate!$I378^2+BW$5*climate!$I378^6)*(M268/M$66)^$BW$1,-99)</f>
        <v>-9.5658872491693607</v>
      </c>
      <c r="BX268" s="8">
        <f>MAX((BX$3*climate!$M378+BX$4*climate!$M378^2+BX$5*climate!$M378^6)*(K268/K$66)^$BW$1,-99)</f>
        <v>-12.163824969411506</v>
      </c>
      <c r="BY268" s="8">
        <f>MAX((BY$3*climate!$M378+BY$4*climate!$M378^2+BY$5*climate!$M378^6)*(L268/L$66)^$BW$1,-99)</f>
        <v>-8.6923116681061483</v>
      </c>
      <c r="BZ268" s="8">
        <f>MAX((BZ$3*climate!$M378+BZ$4*climate!$M378^2+BZ$5*climate!$M378^6)*(M268/M$66)^$BW$1,-99)</f>
        <v>-9.5658909621946613</v>
      </c>
      <c r="CA268" s="8">
        <f t="shared" si="387"/>
        <v>1.7290613493542127E-2</v>
      </c>
      <c r="CB268" s="8">
        <f t="shared" si="388"/>
        <v>4.412563948915369E-5</v>
      </c>
      <c r="CC268" s="8">
        <f t="shared" si="389"/>
        <v>5.0103548180812962E-6</v>
      </c>
      <c r="CD268" s="8">
        <f>MAX((CD$3*climate!$I378+CD$4*climate!$I378^2+CD$5*climate!$I378^6)*(K268/K$66)^$BW$1,-99)</f>
        <v>-45.388506565513815</v>
      </c>
      <c r="CE268" s="8">
        <f>MAX((CE$3*climate!$I378+CE$4*climate!$I378^2+CE$5*climate!$I378^6)*(L268/L$66)^$BW$1,-99)</f>
        <v>-35.338079855787925</v>
      </c>
      <c r="CF268" s="8">
        <f>MAX((CF$3*climate!$I378+CF$4*climate!$I378^2+CF$5*climate!$I378^6)*(M268/M$66)^$BW$1,-99)</f>
        <v>-42.550181347985713</v>
      </c>
      <c r="CG268" s="8">
        <f>MAX((CG$3*climate!$M378+CG$4*climate!$M378^2+CG$5*climate!$M378^6)*(K268/K$66)^$BW$1,-99)</f>
        <v>-45.388552257630899</v>
      </c>
      <c r="CH268" s="8">
        <f>MAX((CH$3*climate!$M378+CH$4*climate!$M378^2+CH$5*climate!$M378^6)*(L268/L$66)^$BW$1,-99)</f>
        <v>-35.338113629769417</v>
      </c>
      <c r="CI268" s="8">
        <f>MAX((CI$3*climate!$M378+CI$4*climate!$M378^2+CI$5*climate!$M378^6)*(M268/M$66)^$BW$1,-99)</f>
        <v>-42.55022064560756</v>
      </c>
      <c r="CJ268" s="8">
        <f t="shared" si="390"/>
        <v>1.9223475865074102E-3</v>
      </c>
      <c r="CK268" s="8">
        <f t="shared" si="391"/>
        <v>4.905830357422071E-6</v>
      </c>
      <c r="CL268" s="8">
        <f t="shared" si="392"/>
        <v>5.5704463555799666E-7</v>
      </c>
    </row>
    <row r="269" spans="1:90">
      <c r="A269">
        <f t="shared" si="331"/>
        <v>2223</v>
      </c>
      <c r="B269" s="4">
        <f t="shared" si="349"/>
        <v>1286.5307040195742</v>
      </c>
      <c r="C269" s="4">
        <f t="shared" si="350"/>
        <v>3572.5865275374572</v>
      </c>
      <c r="D269" s="4">
        <f t="shared" si="351"/>
        <v>6809.5395062257394</v>
      </c>
      <c r="E269" s="11">
        <f t="shared" si="332"/>
        <v>1.755099105829114E-7</v>
      </c>
      <c r="F269" s="11">
        <f t="shared" si="333"/>
        <v>3.518586785982726E-7</v>
      </c>
      <c r="G269" s="11">
        <f t="shared" si="334"/>
        <v>7.7684388859324704E-7</v>
      </c>
      <c r="H269" s="4">
        <f t="shared" si="352"/>
        <v>247533.91980799864</v>
      </c>
      <c r="I269" s="4">
        <f t="shared" si="353"/>
        <v>264042.3586105085</v>
      </c>
      <c r="J269" s="4">
        <f t="shared" si="354"/>
        <v>47808.597540067363</v>
      </c>
      <c r="K269" s="4">
        <f t="shared" si="322"/>
        <v>192404.20693778677</v>
      </c>
      <c r="L269" s="4">
        <f t="shared" si="323"/>
        <v>73907.897422574082</v>
      </c>
      <c r="M269" s="4">
        <f t="shared" si="324"/>
        <v>7020.8268116158997</v>
      </c>
      <c r="N269" s="11">
        <f t="shared" si="335"/>
        <v>1.9011726864577305E-3</v>
      </c>
      <c r="O269" s="11">
        <f t="shared" si="336"/>
        <v>3.802479030785566E-3</v>
      </c>
      <c r="P269" s="11">
        <f t="shared" si="337"/>
        <v>2.6252818515288823E-3</v>
      </c>
      <c r="Q269" s="4">
        <f t="shared" si="338"/>
        <v>2371.4252223357971</v>
      </c>
      <c r="R269" s="4">
        <f t="shared" si="339"/>
        <v>8901.5665132014074</v>
      </c>
      <c r="S269" s="4">
        <f t="shared" si="340"/>
        <v>2085.4917803972303</v>
      </c>
      <c r="T269" s="4">
        <f t="shared" si="355"/>
        <v>9.5802030856022053</v>
      </c>
      <c r="U269" s="4">
        <f t="shared" si="356"/>
        <v>33.712645804426394</v>
      </c>
      <c r="V269" s="4">
        <f t="shared" si="357"/>
        <v>43.621689145962165</v>
      </c>
      <c r="W269" s="11">
        <f t="shared" si="341"/>
        <v>-1.219247815263802E-2</v>
      </c>
      <c r="X269" s="11">
        <f t="shared" si="342"/>
        <v>-1.3228699347321071E-2</v>
      </c>
      <c r="Y269" s="11">
        <f t="shared" si="343"/>
        <v>-1.2203590333800474E-2</v>
      </c>
      <c r="Z269" s="4">
        <f t="shared" si="369"/>
        <v>2472.1663970314848</v>
      </c>
      <c r="AA269" s="4">
        <f t="shared" si="358"/>
        <v>28523.956889397727</v>
      </c>
      <c r="AB269" s="4">
        <f t="shared" si="359"/>
        <v>4059.6939761881267</v>
      </c>
      <c r="AC269" s="12">
        <f t="shared" si="360"/>
        <v>1.3197241059309577</v>
      </c>
      <c r="AD269" s="12">
        <f t="shared" si="361"/>
        <v>4.770266924065746</v>
      </c>
      <c r="AE269" s="12">
        <f t="shared" si="362"/>
        <v>1.9764250213110504</v>
      </c>
      <c r="AF269" s="11">
        <f t="shared" si="344"/>
        <v>-2.9039671966837322E-3</v>
      </c>
      <c r="AG269" s="11">
        <f t="shared" si="345"/>
        <v>2.0567434751257441E-3</v>
      </c>
      <c r="AH269" s="11">
        <f t="shared" si="346"/>
        <v>8.257041531207765E-4</v>
      </c>
      <c r="AI269" s="1">
        <f t="shared" si="325"/>
        <v>485023.91370908084</v>
      </c>
      <c r="AJ269" s="1">
        <f t="shared" si="326"/>
        <v>507062.68426899111</v>
      </c>
      <c r="AK269" s="1">
        <f t="shared" si="327"/>
        <v>92954.497283107921</v>
      </c>
      <c r="AL269" s="17">
        <f t="shared" si="363"/>
        <v>67.24089949303054</v>
      </c>
      <c r="AM269" s="17">
        <f t="shared" si="363"/>
        <v>30.41771467237059</v>
      </c>
      <c r="AN269" s="17">
        <f t="shared" si="363"/>
        <v>4.603141857743176</v>
      </c>
      <c r="AO269" s="7">
        <f t="shared" si="394"/>
        <v>2.1487723631843942E-3</v>
      </c>
      <c r="AP269" s="7">
        <f t="shared" si="394"/>
        <v>3.3089479665209054E-3</v>
      </c>
      <c r="AQ269" s="7">
        <f t="shared" si="394"/>
        <v>2.3951491864987063E-3</v>
      </c>
      <c r="AR269" s="1">
        <f t="shared" si="364"/>
        <v>247533.91980799864</v>
      </c>
      <c r="AS269" s="1">
        <f t="shared" si="365"/>
        <v>264042.3586105085</v>
      </c>
      <c r="AT269" s="1">
        <f t="shared" si="366"/>
        <v>47808.597540067363</v>
      </c>
      <c r="AU269" s="1">
        <f t="shared" si="328"/>
        <v>49506.783961599729</v>
      </c>
      <c r="AV269" s="1">
        <f t="shared" si="329"/>
        <v>52808.471722101705</v>
      </c>
      <c r="AW269" s="1">
        <f t="shared" si="330"/>
        <v>9561.7195080134734</v>
      </c>
      <c r="AX269" s="1">
        <f t="shared" si="378"/>
        <v>153923.36555022941</v>
      </c>
      <c r="AY269" s="1">
        <f t="shared" si="379"/>
        <v>59126.317938059256</v>
      </c>
      <c r="AZ269" s="1">
        <f t="shared" si="380"/>
        <v>5616.6614492927201</v>
      </c>
      <c r="BA269" s="1">
        <f t="shared" si="381"/>
        <v>11.944210131241498</v>
      </c>
      <c r="BB269" s="1">
        <f t="shared" si="382"/>
        <v>10.987431416252933</v>
      </c>
      <c r="BC269" s="1">
        <f t="shared" si="383"/>
        <v>8.6334927182026586</v>
      </c>
      <c r="BD269" s="1">
        <f t="shared" si="384"/>
        <v>280.99312956702749</v>
      </c>
      <c r="BE269">
        <f t="shared" si="370"/>
        <v>0.21822387218499145</v>
      </c>
      <c r="BF269">
        <f t="shared" si="371"/>
        <v>0.3346263841173937</v>
      </c>
      <c r="BG269">
        <f t="shared" si="372"/>
        <v>2.453676962688749E-2</v>
      </c>
      <c r="BH269">
        <f t="shared" si="385"/>
        <v>0.29050716399000442</v>
      </c>
      <c r="BI269">
        <f t="shared" si="386"/>
        <v>4.7621658391411486E-3</v>
      </c>
      <c r="BJ269">
        <f t="shared" si="386"/>
        <v>1.1197481694748152E-2</v>
      </c>
      <c r="BK269">
        <f t="shared" si="386"/>
        <v>6.0205306372294847E-5</v>
      </c>
      <c r="BL269">
        <f t="shared" si="375"/>
        <v>1178.7975769383556</v>
      </c>
      <c r="BM269">
        <f t="shared" si="376"/>
        <v>2956.6094771792959</v>
      </c>
      <c r="BN269">
        <f t="shared" si="377"/>
        <v>2.8783312621294974</v>
      </c>
      <c r="BO269">
        <f t="shared" si="348"/>
        <v>991.79609916639299</v>
      </c>
      <c r="BP269">
        <f t="shared" si="367"/>
        <v>619.51811284993323</v>
      </c>
      <c r="BQ269">
        <f t="shared" si="368"/>
        <v>57.790983798570572</v>
      </c>
      <c r="BR269" s="7">
        <f t="shared" si="393"/>
        <v>2.8600019476510141E-3</v>
      </c>
      <c r="BS269" s="7">
        <f t="shared" si="373"/>
        <v>2.4776695577921051E-3</v>
      </c>
      <c r="BT269" s="7">
        <f t="shared" si="374"/>
        <v>2.8054719016533305E-4</v>
      </c>
      <c r="BU269" s="8">
        <f>MAX((BU$3*climate!$I379+BU$4*climate!$I379^2+BU$5*climate!$I379^6)*(K269/K$66)^$BW$1,-99)</f>
        <v>-12.221058323434347</v>
      </c>
      <c r="BV269" s="8">
        <f>MAX((BV$3*climate!$I379+BV$4*climate!$I379^2+BV$5*climate!$I379^6)*(L269/L$66)^$BW$1,-99)</f>
        <v>-8.7227863663552601</v>
      </c>
      <c r="BW269" s="8">
        <f>MAX((BW$3*climate!$I379+BW$4*climate!$I379^2+BW$5*climate!$I379^6)*(M269/M$66)^$BW$1,-99)</f>
        <v>-9.5968530943422259</v>
      </c>
      <c r="BX269" s="8">
        <f>MAX((BX$3*climate!$M379+BX$4*climate!$M379^2+BX$5*climate!$M379^6)*(K269/K$66)^$BW$1,-99)</f>
        <v>-12.221064596851837</v>
      </c>
      <c r="BY269" s="8">
        <f>MAX((BY$3*climate!$M379+BY$4*climate!$M379^2+BY$5*climate!$M379^6)*(L269/L$66)^$BW$1,-99)</f>
        <v>-8.7227902210762842</v>
      </c>
      <c r="BZ269" s="8">
        <f>MAX((BZ$3*climate!$M379+BZ$4*climate!$M379^2+BZ$5*climate!$M379^6)*(M269/M$66)^$BW$1,-99)</f>
        <v>-9.5968568006353845</v>
      </c>
      <c r="CA269" s="8">
        <f t="shared" si="387"/>
        <v>1.7300762999700455E-2</v>
      </c>
      <c r="CB269" s="8">
        <f t="shared" si="388"/>
        <v>4.2865573810933837E-5</v>
      </c>
      <c r="CC269" s="8">
        <f t="shared" si="389"/>
        <v>4.8536804472823217E-6</v>
      </c>
      <c r="CD269" s="8">
        <f>MAX((CD$3*climate!$I379+CD$4*climate!$I379^2+CD$5*climate!$I379^6)*(K269/K$66)^$BW$1,-99)</f>
        <v>-45.826627673667758</v>
      </c>
      <c r="CE269" s="8">
        <f>MAX((CE$3*climate!$I379+CE$4*climate!$I379^2+CE$5*climate!$I379^6)*(L269/L$66)^$BW$1,-99)</f>
        <v>-35.644150836647874</v>
      </c>
      <c r="CF269" s="8">
        <f>MAX((CF$3*climate!$I379+CF$4*climate!$I379^2+CF$5*climate!$I379^6)*(M269/M$66)^$BW$1,-99)</f>
        <v>-42.917518972204533</v>
      </c>
      <c r="CG269" s="8">
        <f>MAX((CG$3*climate!$M379+CG$4*climate!$M379^2+CG$5*climate!$M379^6)*(K269/K$66)^$BW$1,-99)</f>
        <v>-45.826673567953989</v>
      </c>
      <c r="CH269" s="8">
        <f>MAX((CH$3*climate!$M379+CH$4*climate!$M379^2+CH$5*climate!$M379^6)*(L269/L$66)^$BW$1,-99)</f>
        <v>-35.644184739014435</v>
      </c>
      <c r="CI269" s="8">
        <f>MAX((CI$3*climate!$M379+CI$4*climate!$M379^2+CI$5*climate!$M379^6)*(M269/M$66)^$BW$1,-99)</f>
        <v>-42.917558426794983</v>
      </c>
      <c r="CJ269" s="8">
        <f t="shared" si="390"/>
        <v>1.9111709201120014E-3</v>
      </c>
      <c r="CK269" s="8">
        <f t="shared" si="391"/>
        <v>4.735250008499033E-6</v>
      </c>
      <c r="CL269" s="8">
        <f t="shared" si="392"/>
        <v>5.3617363156311619E-7</v>
      </c>
    </row>
    <row r="270" spans="1:90">
      <c r="A270">
        <f t="shared" si="331"/>
        <v>2224</v>
      </c>
      <c r="B270" s="4">
        <f t="shared" si="349"/>
        <v>1286.5309185285187</v>
      </c>
      <c r="C270" s="4">
        <f t="shared" si="350"/>
        <v>3572.5877217307529</v>
      </c>
      <c r="D270" s="4">
        <f t="shared" si="351"/>
        <v>6809.5445316774321</v>
      </c>
      <c r="E270" s="11">
        <f t="shared" si="332"/>
        <v>1.6673441505376583E-7</v>
      </c>
      <c r="F270" s="11">
        <f t="shared" si="333"/>
        <v>3.3426574466835898E-7</v>
      </c>
      <c r="G270" s="11">
        <f t="shared" si="334"/>
        <v>7.3800169416358469E-7</v>
      </c>
      <c r="H270" s="4">
        <f t="shared" si="352"/>
        <v>248000.57981864823</v>
      </c>
      <c r="I270" s="4">
        <f t="shared" si="353"/>
        <v>265037.08627075964</v>
      </c>
      <c r="J270" s="4">
        <f t="shared" si="354"/>
        <v>47932.993129834103</v>
      </c>
      <c r="K270" s="4">
        <f t="shared" si="322"/>
        <v>192766.90225393194</v>
      </c>
      <c r="L270" s="4">
        <f t="shared" si="323"/>
        <v>74186.30609365736</v>
      </c>
      <c r="M270" s="4">
        <f t="shared" si="324"/>
        <v>7039.0894584584657</v>
      </c>
      <c r="N270" s="11">
        <f t="shared" si="335"/>
        <v>1.8850695726337907E-3</v>
      </c>
      <c r="O270" s="11">
        <f t="shared" si="336"/>
        <v>3.7669678179512722E-3</v>
      </c>
      <c r="P270" s="11">
        <f t="shared" si="337"/>
        <v>2.6012102751702404E-3</v>
      </c>
      <c r="Q270" s="4">
        <f t="shared" si="338"/>
        <v>2346.9278609120893</v>
      </c>
      <c r="R270" s="4">
        <f t="shared" si="339"/>
        <v>8816.9016442332977</v>
      </c>
      <c r="S270" s="4">
        <f t="shared" si="340"/>
        <v>2065.40141791217</v>
      </c>
      <c r="T270" s="4">
        <f t="shared" si="355"/>
        <v>9.4633966687831652</v>
      </c>
      <c r="U270" s="4">
        <f t="shared" si="356"/>
        <v>33.266671348876912</v>
      </c>
      <c r="V270" s="4">
        <f t="shared" si="357"/>
        <v>43.089347921956453</v>
      </c>
      <c r="W270" s="11">
        <f t="shared" si="341"/>
        <v>-1.219247815263802E-2</v>
      </c>
      <c r="X270" s="11">
        <f t="shared" si="342"/>
        <v>-1.3228699347321071E-2</v>
      </c>
      <c r="Y270" s="11">
        <f t="shared" si="343"/>
        <v>-1.2203590333800474E-2</v>
      </c>
      <c r="Z270" s="4">
        <f t="shared" si="369"/>
        <v>2439.5626593097863</v>
      </c>
      <c r="AA270" s="4">
        <f t="shared" si="358"/>
        <v>28311.769449530198</v>
      </c>
      <c r="AB270" s="4">
        <f t="shared" si="359"/>
        <v>4024.0019283102347</v>
      </c>
      <c r="AC270" s="12">
        <f t="shared" si="360"/>
        <v>1.3158916704186614</v>
      </c>
      <c r="AD270" s="12">
        <f t="shared" si="361"/>
        <v>4.7800781394364265</v>
      </c>
      <c r="AE270" s="12">
        <f t="shared" si="362"/>
        <v>1.9780569636594787</v>
      </c>
      <c r="AF270" s="11">
        <f t="shared" si="344"/>
        <v>-2.9039671966837322E-3</v>
      </c>
      <c r="AG270" s="11">
        <f t="shared" si="345"/>
        <v>2.0567434751257441E-3</v>
      </c>
      <c r="AH270" s="11">
        <f t="shared" si="346"/>
        <v>8.257041531207765E-4</v>
      </c>
      <c r="AI270" s="1">
        <f t="shared" si="325"/>
        <v>486028.30629977252</v>
      </c>
      <c r="AJ270" s="1">
        <f t="shared" si="326"/>
        <v>509164.88756419369</v>
      </c>
      <c r="AK270" s="1">
        <f t="shared" si="327"/>
        <v>93220.767062810599</v>
      </c>
      <c r="AL270" s="17">
        <f t="shared" si="363"/>
        <v>67.383940025671762</v>
      </c>
      <c r="AM270" s="17">
        <f t="shared" si="363"/>
        <v>30.517358801130833</v>
      </c>
      <c r="AN270" s="17">
        <f t="shared" si="363"/>
        <v>4.6140568171043288</v>
      </c>
      <c r="AO270" s="7">
        <f t="shared" si="394"/>
        <v>2.1272846395525504E-3</v>
      </c>
      <c r="AP270" s="7">
        <f t="shared" si="394"/>
        <v>3.2758584868556964E-3</v>
      </c>
      <c r="AQ270" s="7">
        <f t="shared" si="394"/>
        <v>2.3711976946337193E-3</v>
      </c>
      <c r="AR270" s="1">
        <f t="shared" si="364"/>
        <v>248000.57981864823</v>
      </c>
      <c r="AS270" s="1">
        <f t="shared" si="365"/>
        <v>265037.08627075964</v>
      </c>
      <c r="AT270" s="1">
        <f t="shared" si="366"/>
        <v>47932.993129834103</v>
      </c>
      <c r="AU270" s="1">
        <f t="shared" si="328"/>
        <v>49600.115963729651</v>
      </c>
      <c r="AV270" s="1">
        <f t="shared" si="329"/>
        <v>53007.417254151929</v>
      </c>
      <c r="AW270" s="1">
        <f t="shared" si="330"/>
        <v>9586.5986259668207</v>
      </c>
      <c r="AX270" s="1">
        <f t="shared" si="378"/>
        <v>154213.52180314553</v>
      </c>
      <c r="AY270" s="1">
        <f t="shared" si="379"/>
        <v>59349.044874925894</v>
      </c>
      <c r="AZ270" s="1">
        <f t="shared" si="380"/>
        <v>5631.2715667667726</v>
      </c>
      <c r="BA270" s="1">
        <f t="shared" si="381"/>
        <v>11.946093426300189</v>
      </c>
      <c r="BB270" s="1">
        <f t="shared" si="382"/>
        <v>10.991191306815242</v>
      </c>
      <c r="BC270" s="1">
        <f t="shared" si="383"/>
        <v>8.636090551185811</v>
      </c>
      <c r="BD270" s="1">
        <f t="shared" si="384"/>
        <v>272.88969963768523</v>
      </c>
      <c r="BE270">
        <f t="shared" si="370"/>
        <v>0.21822387218499145</v>
      </c>
      <c r="BF270">
        <f t="shared" si="371"/>
        <v>0.3346263841173937</v>
      </c>
      <c r="BG270">
        <f t="shared" si="372"/>
        <v>2.453676962688749E-2</v>
      </c>
      <c r="BH270">
        <f t="shared" si="385"/>
        <v>0.29057871439314192</v>
      </c>
      <c r="BI270">
        <f t="shared" si="386"/>
        <v>4.7621658391411486E-3</v>
      </c>
      <c r="BJ270">
        <f t="shared" si="386"/>
        <v>1.1197481694748152E-2</v>
      </c>
      <c r="BK270">
        <f t="shared" si="386"/>
        <v>6.0205306372294847E-5</v>
      </c>
      <c r="BL270">
        <f t="shared" si="375"/>
        <v>1181.0198892995643</v>
      </c>
      <c r="BM270">
        <f t="shared" si="376"/>
        <v>2967.747921946218</v>
      </c>
      <c r="BN270">
        <f t="shared" si="377"/>
        <v>2.8858205367227661</v>
      </c>
      <c r="BO270">
        <f t="shared" si="348"/>
        <v>994.63263794168154</v>
      </c>
      <c r="BP270">
        <f t="shared" si="367"/>
        <v>626.51260278093093</v>
      </c>
      <c r="BQ270">
        <f t="shared" si="368"/>
        <v>58.455280633913553</v>
      </c>
      <c r="BR270" s="7">
        <f t="shared" si="393"/>
        <v>2.8348697450033544E-3</v>
      </c>
      <c r="BS270" s="7">
        <f t="shared" si="373"/>
        <v>2.4055044250408785E-3</v>
      </c>
      <c r="BT270" s="7">
        <f t="shared" si="374"/>
        <v>2.7162170055603738E-4</v>
      </c>
      <c r="BU270" s="8">
        <f>MAX((BU$3*climate!$I380+BU$4*climate!$I380^2+BU$5*climate!$I380^6)*(K270/K$66)^$BW$1,-99)</f>
        <v>-12.277458686554743</v>
      </c>
      <c r="BV270" s="8">
        <f>MAX((BV$3*climate!$I380+BV$4*climate!$I380^2+BV$5*climate!$I380^6)*(L270/L$66)^$BW$1,-99)</f>
        <v>-8.7527604904030127</v>
      </c>
      <c r="BW270" s="8">
        <f>MAX((BW$3*climate!$I380+BW$4*climate!$I380^2+BW$5*climate!$I380^6)*(M270/M$66)^$BW$1,-99)</f>
        <v>-9.627330028187389</v>
      </c>
      <c r="BX270" s="8">
        <f>MAX((BX$3*climate!$M380+BX$4*climate!$M380^2+BX$5*climate!$M380^6)*(K270/K$66)^$BW$1,-99)</f>
        <v>-12.277464951584932</v>
      </c>
      <c r="BY270" s="8">
        <f>MAX((BY$3*climate!$M380+BY$4*climate!$M380^2+BY$5*climate!$M380^6)*(L270/L$66)^$BW$1,-99)</f>
        <v>-8.7527643376161492</v>
      </c>
      <c r="BZ270" s="8">
        <f>MAX((BZ$3*climate!$M380+BZ$4*climate!$M380^2+BZ$5*climate!$M380^6)*(M270/M$66)^$BW$1,-99)</f>
        <v>-9.6273337277893116</v>
      </c>
      <c r="CA270" s="8">
        <f t="shared" si="387"/>
        <v>1.7310641129564753E-2</v>
      </c>
      <c r="CB270" s="8">
        <f t="shared" si="388"/>
        <v>4.1640823837462646E-5</v>
      </c>
      <c r="CC270" s="8">
        <f t="shared" si="389"/>
        <v>4.7019457813276618E-6</v>
      </c>
      <c r="CD270" s="8">
        <f>MAX((CD$3*climate!$I380+CD$4*climate!$I380^2+CD$5*climate!$I380^6)*(K270/K$66)^$BW$1,-99)</f>
        <v>-46.261036365763978</v>
      </c>
      <c r="CE270" s="8">
        <f>MAX((CE$3*climate!$I380+CE$4*climate!$I380^2+CE$5*climate!$I380^6)*(L270/L$66)^$BW$1,-99)</f>
        <v>-35.947314761608716</v>
      </c>
      <c r="CF270" s="8">
        <f>MAX((CF$3*climate!$I380+CF$4*climate!$I380^2+CF$5*climate!$I380^6)*(M270/M$66)^$BW$1,-99)</f>
        <v>-43.281535981213345</v>
      </c>
      <c r="CG270" s="8">
        <f>MAX((CG$3*climate!$M380+CG$4*climate!$M380^2+CG$5*climate!$M380^6)*(K270/K$66)^$BW$1,-99)</f>
        <v>-46.261082458645141</v>
      </c>
      <c r="CH270" s="8">
        <f>MAX((CH$3*climate!$M380+CH$4*climate!$M380^2+CH$5*climate!$M380^6)*(L270/L$66)^$BW$1,-99)</f>
        <v>-35.947348789829029</v>
      </c>
      <c r="CI270" s="8">
        <f>MAX((CI$3*climate!$M380+CI$4*climate!$M380^2+CI$5*climate!$M380^6)*(M270/M$66)^$BW$1,-99)</f>
        <v>-43.28157558986392</v>
      </c>
      <c r="CJ270" s="8">
        <f t="shared" si="390"/>
        <v>1.8998443005031019E-3</v>
      </c>
      <c r="CK270" s="8">
        <f t="shared" si="391"/>
        <v>4.5700838717489043E-6</v>
      </c>
      <c r="CL270" s="8">
        <f t="shared" si="392"/>
        <v>5.1603893969434787E-7</v>
      </c>
    </row>
    <row r="271" spans="1:90">
      <c r="A271">
        <f t="shared" si="331"/>
        <v>2225</v>
      </c>
      <c r="B271" s="4">
        <f t="shared" si="349"/>
        <v>1286.5311223120498</v>
      </c>
      <c r="C271" s="4">
        <f t="shared" si="350"/>
        <v>3572.5888562147634</v>
      </c>
      <c r="D271" s="4">
        <f t="shared" si="351"/>
        <v>6809.5493058600632</v>
      </c>
      <c r="E271" s="11">
        <f t="shared" si="332"/>
        <v>1.5839769430107753E-7</v>
      </c>
      <c r="F271" s="11">
        <f t="shared" si="333"/>
        <v>3.1755245743494099E-7</v>
      </c>
      <c r="G271" s="11">
        <f t="shared" si="334"/>
        <v>7.0110160945540542E-7</v>
      </c>
      <c r="H271" s="4">
        <f t="shared" si="352"/>
        <v>248464.18946543321</v>
      </c>
      <c r="I271" s="4">
        <f t="shared" si="353"/>
        <v>266026.24955554469</v>
      </c>
      <c r="J271" s="4">
        <f t="shared" si="354"/>
        <v>48056.570373626397</v>
      </c>
      <c r="K271" s="4">
        <f t="shared" si="322"/>
        <v>193127.2280603002</v>
      </c>
      <c r="L271" s="4">
        <f t="shared" si="323"/>
        <v>74463.158304033161</v>
      </c>
      <c r="M271" s="4">
        <f t="shared" si="324"/>
        <v>7057.2321625266104</v>
      </c>
      <c r="N271" s="11">
        <f t="shared" si="335"/>
        <v>1.8692306726679764E-3</v>
      </c>
      <c r="O271" s="11">
        <f t="shared" si="336"/>
        <v>3.7318505928343182E-3</v>
      </c>
      <c r="P271" s="11">
        <f t="shared" si="337"/>
        <v>2.5774220053906838E-3</v>
      </c>
      <c r="Q271" s="4">
        <f t="shared" si="338"/>
        <v>2322.6468239016267</v>
      </c>
      <c r="R271" s="4">
        <f t="shared" si="339"/>
        <v>8732.7363672838037</v>
      </c>
      <c r="S271" s="4">
        <f t="shared" si="340"/>
        <v>2045.4559855412801</v>
      </c>
      <c r="T271" s="4">
        <f t="shared" si="355"/>
        <v>9.3480144116492792</v>
      </c>
      <c r="U271" s="4">
        <f t="shared" si="356"/>
        <v>32.826596555316478</v>
      </c>
      <c r="V271" s="4">
        <f t="shared" si="357"/>
        <v>42.5635031721663</v>
      </c>
      <c r="W271" s="11">
        <f t="shared" si="341"/>
        <v>-1.219247815263802E-2</v>
      </c>
      <c r="X271" s="11">
        <f t="shared" si="342"/>
        <v>-1.3228699347321071E-2</v>
      </c>
      <c r="Y271" s="11">
        <f t="shared" si="343"/>
        <v>-1.2203590333800474E-2</v>
      </c>
      <c r="Z271" s="4">
        <f t="shared" si="369"/>
        <v>2407.3501963063518</v>
      </c>
      <c r="AA271" s="4">
        <f t="shared" si="358"/>
        <v>28100.165834590909</v>
      </c>
      <c r="AB271" s="4">
        <f t="shared" si="359"/>
        <v>3988.527762063236</v>
      </c>
      <c r="AC271" s="12">
        <f t="shared" si="360"/>
        <v>1.3120703641733762</v>
      </c>
      <c r="AD271" s="12">
        <f t="shared" si="361"/>
        <v>4.7899095339603033</v>
      </c>
      <c r="AE271" s="12">
        <f t="shared" si="362"/>
        <v>1.9796902535094818</v>
      </c>
      <c r="AF271" s="11">
        <f t="shared" si="344"/>
        <v>-2.9039671966837322E-3</v>
      </c>
      <c r="AG271" s="11">
        <f t="shared" si="345"/>
        <v>2.0567434751257441E-3</v>
      </c>
      <c r="AH271" s="11">
        <f t="shared" si="346"/>
        <v>8.257041531207765E-4</v>
      </c>
      <c r="AI271" s="1">
        <f t="shared" si="325"/>
        <v>487025.59163352498</v>
      </c>
      <c r="AJ271" s="1">
        <f t="shared" si="326"/>
        <v>511255.81606192631</v>
      </c>
      <c r="AK271" s="1">
        <f t="shared" si="327"/>
        <v>93485.288982496364</v>
      </c>
      <c r="AL271" s="17">
        <f t="shared" si="363"/>
        <v>67.525851398035215</v>
      </c>
      <c r="AM271" s="17">
        <f t="shared" si="363"/>
        <v>30.61632964446769</v>
      </c>
      <c r="AN271" s="17">
        <f t="shared" si="363"/>
        <v>4.624888249583079</v>
      </c>
      <c r="AO271" s="7">
        <f t="shared" si="394"/>
        <v>2.1060117931570249E-3</v>
      </c>
      <c r="AP271" s="7">
        <f t="shared" si="394"/>
        <v>3.2430999019871392E-3</v>
      </c>
      <c r="AQ271" s="7">
        <f t="shared" si="394"/>
        <v>2.347485717687382E-3</v>
      </c>
      <c r="AR271" s="1">
        <f t="shared" si="364"/>
        <v>248464.18946543321</v>
      </c>
      <c r="AS271" s="1">
        <f t="shared" si="365"/>
        <v>266026.24955554469</v>
      </c>
      <c r="AT271" s="1">
        <f t="shared" si="366"/>
        <v>48056.570373626397</v>
      </c>
      <c r="AU271" s="1">
        <f t="shared" si="328"/>
        <v>49692.837893086646</v>
      </c>
      <c r="AV271" s="1">
        <f t="shared" si="329"/>
        <v>53205.249911108942</v>
      </c>
      <c r="AW271" s="1">
        <f t="shared" si="330"/>
        <v>9611.3140747252801</v>
      </c>
      <c r="AX271" s="1">
        <f t="shared" si="378"/>
        <v>154501.78244824018</v>
      </c>
      <c r="AY271" s="1">
        <f t="shared" si="379"/>
        <v>59570.526643226534</v>
      </c>
      <c r="AZ271" s="1">
        <f t="shared" si="380"/>
        <v>5645.7857300212891</v>
      </c>
      <c r="BA271" s="1">
        <f t="shared" si="381"/>
        <v>11.947960912135201</v>
      </c>
      <c r="BB271" s="1">
        <f t="shared" si="382"/>
        <v>10.994916211329441</v>
      </c>
      <c r="BC271" s="1">
        <f t="shared" si="383"/>
        <v>8.6386646573354557</v>
      </c>
      <c r="BD271" s="1">
        <f t="shared" si="384"/>
        <v>265.01921393096035</v>
      </c>
      <c r="BE271">
        <f t="shared" si="370"/>
        <v>0.21822387218499145</v>
      </c>
      <c r="BF271">
        <f t="shared" si="371"/>
        <v>0.3346263841173937</v>
      </c>
      <c r="BG271">
        <f t="shared" si="372"/>
        <v>2.453676962688749E-2</v>
      </c>
      <c r="BH271">
        <f t="shared" si="385"/>
        <v>0.29064967028960498</v>
      </c>
      <c r="BI271">
        <f t="shared" si="386"/>
        <v>4.7621658391411486E-3</v>
      </c>
      <c r="BJ271">
        <f t="shared" si="386"/>
        <v>1.1197481694748152E-2</v>
      </c>
      <c r="BK271">
        <f t="shared" si="386"/>
        <v>6.0205306372294847E-5</v>
      </c>
      <c r="BL271">
        <f t="shared" si="375"/>
        <v>1183.2276753221802</v>
      </c>
      <c r="BM271">
        <f t="shared" si="376"/>
        <v>2978.8240597207155</v>
      </c>
      <c r="BN271">
        <f t="shared" si="377"/>
        <v>2.8932605425459252</v>
      </c>
      <c r="BO271">
        <f t="shared" si="348"/>
        <v>997.45229191437534</v>
      </c>
      <c r="BP271">
        <f t="shared" si="367"/>
        <v>633.58631043736898</v>
      </c>
      <c r="BQ271">
        <f t="shared" si="368"/>
        <v>59.12723022923177</v>
      </c>
      <c r="BR271" s="7">
        <f t="shared" si="393"/>
        <v>2.8100403282345088E-3</v>
      </c>
      <c r="BS271" s="7">
        <f t="shared" si="373"/>
        <v>2.335441189360076E-3</v>
      </c>
      <c r="BT271" s="7">
        <f t="shared" si="374"/>
        <v>2.6298657076043343E-4</v>
      </c>
      <c r="BU271" s="8">
        <f>MAX((BU$3*climate!$I381+BU$4*climate!$I381^2+BU$5*climate!$I381^6)*(K271/K$66)^$BW$1,-99)</f>
        <v>-12.333022749103195</v>
      </c>
      <c r="BV271" s="8">
        <f>MAX((BV$3*climate!$I381+BV$4*climate!$I381^2+BV$5*climate!$I381^6)*(L271/L$66)^$BW$1,-99)</f>
        <v>-8.7822330770843067</v>
      </c>
      <c r="BW271" s="8">
        <f>MAX((BW$3*climate!$I381+BW$4*climate!$I381^2+BW$5*climate!$I381^6)*(M271/M$66)^$BW$1,-99)</f>
        <v>-9.6573205516022611</v>
      </c>
      <c r="BX271" s="8">
        <f>MAX((BX$3*climate!$M381+BX$4*climate!$M381^2+BX$5*climate!$M381^6)*(K271/K$66)^$BW$1,-99)</f>
        <v>-12.33302900575857</v>
      </c>
      <c r="BY271" s="8">
        <f>MAX((BY$3*climate!$M381+BY$4*climate!$M381^2+BY$5*climate!$M381^6)*(L271/L$66)^$BW$1,-99)</f>
        <v>-8.7822369168339769</v>
      </c>
      <c r="BZ271" s="8">
        <f>MAX((BZ$3*climate!$M381+BZ$4*climate!$M381^2+BZ$5*climate!$M381^6)*(M271/M$66)^$BW$1,-99)</f>
        <v>-9.6573242445537328</v>
      </c>
      <c r="CA271" s="8">
        <f t="shared" si="387"/>
        <v>1.732025388832846E-2</v>
      </c>
      <c r="CB271" s="8">
        <f t="shared" si="388"/>
        <v>4.0450434340976299E-5</v>
      </c>
      <c r="CC271" s="8">
        <f t="shared" si="389"/>
        <v>4.5549941747915648E-6</v>
      </c>
      <c r="CD271" s="8">
        <f>MAX((CD$3*climate!$I381+CD$4*climate!$I381^2+CD$5*climate!$I381^6)*(K271/K$66)^$BW$1,-99)</f>
        <v>-46.691655602662451</v>
      </c>
      <c r="CE271" s="8">
        <f>MAX((CE$3*climate!$I381+CE$4*climate!$I381^2+CE$5*climate!$I381^6)*(L271/L$66)^$BW$1,-99)</f>
        <v>-36.247523953318314</v>
      </c>
      <c r="CF271" s="8">
        <f>MAX((CF$3*climate!$I381+CF$4*climate!$I381^2+CF$5*climate!$I381^6)*(M271/M$66)^$BW$1,-99)</f>
        <v>-43.642173507002049</v>
      </c>
      <c r="CG271" s="8">
        <f>MAX((CG$3*climate!$M381+CG$4*climate!$M381^2+CG$5*climate!$M381^6)*(K271/K$66)^$BW$1,-99)</f>
        <v>-46.691701890570023</v>
      </c>
      <c r="CH271" s="8">
        <f>MAX((CH$3*climate!$M381+CH$4*climate!$M381^2+CH$5*climate!$M381^6)*(L271/L$66)^$BW$1,-99)</f>
        <v>-36.247558104869498</v>
      </c>
      <c r="CI271" s="8">
        <f>MAX((CI$3*climate!$M381+CI$4*climate!$M381^2+CI$5*climate!$M381^6)*(M271/M$66)^$BW$1,-99)</f>
        <v>-43.642213266811048</v>
      </c>
      <c r="CJ271" s="8">
        <f t="shared" si="390"/>
        <v>1.8883740080957855E-3</v>
      </c>
      <c r="CK271" s="8">
        <f t="shared" si="391"/>
        <v>4.410186439423875E-6</v>
      </c>
      <c r="CL271" s="8">
        <f t="shared" si="392"/>
        <v>4.9661700470224558E-7</v>
      </c>
    </row>
    <row r="272" spans="1:90">
      <c r="A272">
        <f t="shared" si="331"/>
        <v>2226</v>
      </c>
      <c r="B272" s="4">
        <f t="shared" si="349"/>
        <v>1286.5313159064349</v>
      </c>
      <c r="C272" s="4">
        <f t="shared" si="350"/>
        <v>3572.5899339749158</v>
      </c>
      <c r="D272" s="4">
        <f t="shared" si="351"/>
        <v>6809.5538413367431</v>
      </c>
      <c r="E272" s="11">
        <f t="shared" si="332"/>
        <v>1.5047780958602364E-7</v>
      </c>
      <c r="F272" s="11">
        <f t="shared" si="333"/>
        <v>3.0167483456319394E-7</v>
      </c>
      <c r="G272" s="11">
        <f t="shared" si="334"/>
        <v>6.6604652898263516E-7</v>
      </c>
      <c r="H272" s="4">
        <f t="shared" si="352"/>
        <v>248924.79279934088</v>
      </c>
      <c r="I272" s="4">
        <f t="shared" si="353"/>
        <v>267009.86166477809</v>
      </c>
      <c r="J272" s="4">
        <f t="shared" si="354"/>
        <v>48179.334763699524</v>
      </c>
      <c r="K272" s="4">
        <f t="shared" si="322"/>
        <v>193485.218526499</v>
      </c>
      <c r="L272" s="4">
        <f t="shared" si="323"/>
        <v>74738.457701385007</v>
      </c>
      <c r="M272" s="4">
        <f t="shared" si="324"/>
        <v>7075.2557195790851</v>
      </c>
      <c r="N272" s="11">
        <f t="shared" si="335"/>
        <v>1.8536509315352223E-3</v>
      </c>
      <c r="O272" s="11">
        <f t="shared" si="336"/>
        <v>3.6971222228823208E-3</v>
      </c>
      <c r="P272" s="11">
        <f t="shared" si="337"/>
        <v>2.5539130125515896E-3</v>
      </c>
      <c r="Q272" s="4">
        <f t="shared" si="338"/>
        <v>2298.5812323707914</v>
      </c>
      <c r="R272" s="4">
        <f t="shared" si="339"/>
        <v>8649.0751245955144</v>
      </c>
      <c r="S272" s="4">
        <f t="shared" si="340"/>
        <v>2025.6555939471357</v>
      </c>
      <c r="T272" s="4">
        <f t="shared" si="355"/>
        <v>9.2340389501647007</v>
      </c>
      <c r="U272" s="4">
        <f t="shared" si="356"/>
        <v>32.392343378890388</v>
      </c>
      <c r="V272" s="4">
        <f t="shared" si="357"/>
        <v>42.044075616281766</v>
      </c>
      <c r="W272" s="11">
        <f t="shared" si="341"/>
        <v>-1.219247815263802E-2</v>
      </c>
      <c r="X272" s="11">
        <f t="shared" si="342"/>
        <v>-1.3228699347321071E-2</v>
      </c>
      <c r="Y272" s="11">
        <f t="shared" si="343"/>
        <v>-1.2203590333800474E-2</v>
      </c>
      <c r="Z272" s="4">
        <f t="shared" si="369"/>
        <v>2375.5254976561832</v>
      </c>
      <c r="AA272" s="4">
        <f t="shared" si="358"/>
        <v>27889.167540945735</v>
      </c>
      <c r="AB272" s="4">
        <f t="shared" si="359"/>
        <v>3953.2723777898568</v>
      </c>
      <c r="AC272" s="12">
        <f t="shared" si="360"/>
        <v>1.3082601548760757</v>
      </c>
      <c r="AD272" s="12">
        <f t="shared" si="361"/>
        <v>4.7997611491407186</v>
      </c>
      <c r="AE272" s="12">
        <f t="shared" si="362"/>
        <v>1.9813248919736972</v>
      </c>
      <c r="AF272" s="11">
        <f t="shared" si="344"/>
        <v>-2.9039671966837322E-3</v>
      </c>
      <c r="AG272" s="11">
        <f t="shared" si="345"/>
        <v>2.0567434751257441E-3</v>
      </c>
      <c r="AH272" s="11">
        <f t="shared" si="346"/>
        <v>8.257041531207765E-4</v>
      </c>
      <c r="AI272" s="1">
        <f t="shared" si="325"/>
        <v>488015.87036325916</v>
      </c>
      <c r="AJ272" s="1">
        <f t="shared" si="326"/>
        <v>513335.4843668426</v>
      </c>
      <c r="AK272" s="1">
        <f t="shared" si="327"/>
        <v>93748.074158972013</v>
      </c>
      <c r="AL272" s="17">
        <f t="shared" si="363"/>
        <v>67.66663953502858</v>
      </c>
      <c r="AM272" s="17">
        <f t="shared" si="363"/>
        <v>30.714628541980176</v>
      </c>
      <c r="AN272" s="17">
        <f t="shared" si="363"/>
        <v>4.6356365401037571</v>
      </c>
      <c r="AO272" s="7">
        <f t="shared" si="394"/>
        <v>2.0849516752254548E-3</v>
      </c>
      <c r="AP272" s="7">
        <f t="shared" si="394"/>
        <v>3.2106689029672677E-3</v>
      </c>
      <c r="AQ272" s="7">
        <f t="shared" si="394"/>
        <v>2.3240108605105084E-3</v>
      </c>
      <c r="AR272" s="1">
        <f t="shared" si="364"/>
        <v>248924.79279934088</v>
      </c>
      <c r="AS272" s="1">
        <f t="shared" si="365"/>
        <v>267009.86166477809</v>
      </c>
      <c r="AT272" s="1">
        <f t="shared" si="366"/>
        <v>48179.334763699524</v>
      </c>
      <c r="AU272" s="1">
        <f t="shared" si="328"/>
        <v>49784.958559868181</v>
      </c>
      <c r="AV272" s="1">
        <f t="shared" si="329"/>
        <v>53401.972332955622</v>
      </c>
      <c r="AW272" s="1">
        <f t="shared" si="330"/>
        <v>9635.8669527399052</v>
      </c>
      <c r="AX272" s="1">
        <f t="shared" si="378"/>
        <v>154788.17482119918</v>
      </c>
      <c r="AY272" s="1">
        <f t="shared" si="379"/>
        <v>59790.766161108004</v>
      </c>
      <c r="AZ272" s="1">
        <f t="shared" si="380"/>
        <v>5660.2045756632688</v>
      </c>
      <c r="BA272" s="1">
        <f t="shared" si="381"/>
        <v>11.949812847175963</v>
      </c>
      <c r="BB272" s="1">
        <f t="shared" si="382"/>
        <v>10.998606515994354</v>
      </c>
      <c r="BC272" s="1">
        <f t="shared" si="383"/>
        <v>8.6412153146541648</v>
      </c>
      <c r="BD272" s="1">
        <f t="shared" si="384"/>
        <v>257.37500689173277</v>
      </c>
      <c r="BE272">
        <f t="shared" si="370"/>
        <v>0.21822387218499145</v>
      </c>
      <c r="BF272">
        <f t="shared" si="371"/>
        <v>0.3346263841173937</v>
      </c>
      <c r="BG272">
        <f t="shared" si="372"/>
        <v>2.453676962688749E-2</v>
      </c>
      <c r="BH272">
        <f t="shared" si="385"/>
        <v>0.29072003771692162</v>
      </c>
      <c r="BI272">
        <f t="shared" si="386"/>
        <v>4.7621658391411486E-3</v>
      </c>
      <c r="BJ272">
        <f t="shared" si="386"/>
        <v>1.1197481694748152E-2</v>
      </c>
      <c r="BK272">
        <f t="shared" si="386"/>
        <v>6.0205306372294847E-5</v>
      </c>
      <c r="BL272">
        <f t="shared" si="375"/>
        <v>1185.4211447843097</v>
      </c>
      <c r="BM272">
        <f t="shared" si="376"/>
        <v>2989.8380383085887</v>
      </c>
      <c r="BN272">
        <f t="shared" si="377"/>
        <v>2.9006516102618858</v>
      </c>
      <c r="BO272">
        <f t="shared" si="348"/>
        <v>1000.2551730801447</v>
      </c>
      <c r="BP272">
        <f t="shared" si="367"/>
        <v>640.74013253634996</v>
      </c>
      <c r="BQ272">
        <f t="shared" si="368"/>
        <v>59.806920692598283</v>
      </c>
      <c r="BR272" s="7">
        <f t="shared" si="393"/>
        <v>2.7855091344286542E-3</v>
      </c>
      <c r="BS272" s="7">
        <f t="shared" si="373"/>
        <v>2.2674186304466755E-3</v>
      </c>
      <c r="BT272" s="7">
        <f t="shared" si="374"/>
        <v>2.5463208188492665E-4</v>
      </c>
      <c r="BU272" s="8">
        <f>MAX((BU$3*climate!$I382+BU$4*climate!$I382^2+BU$5*climate!$I382^6)*(K272/K$66)^$BW$1,-99)</f>
        <v>-12.387753604743581</v>
      </c>
      <c r="BV272" s="8">
        <f>MAX((BV$3*climate!$I382+BV$4*climate!$I382^2+BV$5*climate!$I382^6)*(L272/L$66)^$BW$1,-99)</f>
        <v>-8.8112070713965291</v>
      </c>
      <c r="BW272" s="8">
        <f>MAX((BW$3*climate!$I382+BW$4*climate!$I382^2+BW$5*climate!$I382^6)*(M272/M$66)^$BW$1,-99)</f>
        <v>-9.6868272158919915</v>
      </c>
      <c r="BX272" s="8">
        <f>MAX((BX$3*climate!$M382+BX$4*climate!$M382^2+BX$5*climate!$M382^6)*(K272/K$66)^$BW$1,-99)</f>
        <v>-12.387759853037309</v>
      </c>
      <c r="BY272" s="8">
        <f>MAX((BY$3*climate!$M382+BY$4*climate!$M382^2+BY$5*climate!$M382^6)*(L272/L$66)^$BW$1,-99)</f>
        <v>-8.8112109037270887</v>
      </c>
      <c r="BZ272" s="8">
        <f>MAX((BZ$3*climate!$M382+BZ$4*climate!$M382^2+BZ$5*climate!$M382^6)*(M272/M$66)^$BW$1,-99)</f>
        <v>-9.6868309022336625</v>
      </c>
      <c r="CA272" s="8">
        <f t="shared" si="387"/>
        <v>1.732960710951606E-2</v>
      </c>
      <c r="CB272" s="8">
        <f t="shared" si="388"/>
        <v>3.9293474018437876E-5</v>
      </c>
      <c r="CC272" s="8">
        <f t="shared" si="389"/>
        <v>4.4126739365439006E-6</v>
      </c>
      <c r="CD272" s="8">
        <f>MAX((CD$3*climate!$I382+CD$4*climate!$I382^2+CD$5*climate!$I382^6)*(K272/K$66)^$BW$1,-99)</f>
        <v>-47.118410723458155</v>
      </c>
      <c r="CE272" s="8">
        <f>MAX((CE$3*climate!$I382+CE$4*climate!$I382^2+CE$5*climate!$I382^6)*(L272/L$66)^$BW$1,-99)</f>
        <v>-36.544732432099522</v>
      </c>
      <c r="CF272" s="8">
        <f>MAX((CF$3*climate!$I382+CF$4*climate!$I382^2+CF$5*climate!$I382^6)*(M272/M$66)^$BW$1,-99)</f>
        <v>-43.99937465116188</v>
      </c>
      <c r="CG272" s="8">
        <f>MAX((CG$3*climate!$M382+CG$4*climate!$M382^2+CG$5*climate!$M382^6)*(K272/K$66)^$BW$1,-99)</f>
        <v>-47.118457202830385</v>
      </c>
      <c r="CH272" s="8">
        <f>MAX((CH$3*climate!$M382+CH$4*climate!$M382^2+CH$5*climate!$M382^6)*(L272/L$66)^$BW$1,-99)</f>
        <v>-36.544766704467747</v>
      </c>
      <c r="CI272" s="8">
        <f>MAX((CI$3*climate!$M382+CI$4*climate!$M382^2+CI$5*climate!$M382^6)*(M272/M$66)^$BW$1,-99)</f>
        <v>-43.99941455923517</v>
      </c>
      <c r="CJ272" s="8">
        <f t="shared" si="390"/>
        <v>1.8767662460501566E-3</v>
      </c>
      <c r="CK272" s="8">
        <f t="shared" si="391"/>
        <v>4.2554147512875946E-6</v>
      </c>
      <c r="CL272" s="8">
        <f t="shared" si="392"/>
        <v>4.7788489644310989E-7</v>
      </c>
    </row>
    <row r="273" spans="1:90">
      <c r="A273">
        <f t="shared" si="331"/>
        <v>2227</v>
      </c>
      <c r="B273" s="4">
        <f t="shared" si="349"/>
        <v>1286.5314998211286</v>
      </c>
      <c r="C273" s="4">
        <f t="shared" si="350"/>
        <v>3572.5909578473693</v>
      </c>
      <c r="D273" s="4">
        <f t="shared" si="351"/>
        <v>6809.5581500424587</v>
      </c>
      <c r="E273" s="11">
        <f t="shared" si="332"/>
        <v>1.4295391910672244E-7</v>
      </c>
      <c r="F273" s="11">
        <f t="shared" si="333"/>
        <v>2.8659109283503421E-7</v>
      </c>
      <c r="G273" s="11">
        <f t="shared" si="334"/>
        <v>6.3274420253350342E-7</v>
      </c>
      <c r="H273" s="4">
        <f t="shared" si="352"/>
        <v>249382.43321182378</v>
      </c>
      <c r="I273" s="4">
        <f t="shared" si="353"/>
        <v>267987.93622083962</v>
      </c>
      <c r="J273" s="4">
        <f t="shared" si="354"/>
        <v>48301.291772528049</v>
      </c>
      <c r="K273" s="4">
        <f t="shared" si="322"/>
        <v>193840.9073127991</v>
      </c>
      <c r="L273" s="4">
        <f t="shared" si="323"/>
        <v>75012.208053707116</v>
      </c>
      <c r="M273" s="4">
        <f t="shared" si="324"/>
        <v>7093.1609229633914</v>
      </c>
      <c r="N273" s="11">
        <f t="shared" si="335"/>
        <v>1.8383253718752268E-3</v>
      </c>
      <c r="O273" s="11">
        <f t="shared" si="336"/>
        <v>3.6627776481001906E-3</v>
      </c>
      <c r="P273" s="11">
        <f t="shared" si="337"/>
        <v>2.5306793272161787E-3</v>
      </c>
      <c r="Q273" s="4">
        <f t="shared" si="338"/>
        <v>2274.7301764868203</v>
      </c>
      <c r="R273" s="4">
        <f t="shared" si="339"/>
        <v>8565.9221236788981</v>
      </c>
      <c r="S273" s="4">
        <f t="shared" si="340"/>
        <v>2006.0003178623149</v>
      </c>
      <c r="T273" s="4">
        <f t="shared" si="355"/>
        <v>9.1214531320042092</v>
      </c>
      <c r="U273" s="4">
        <f t="shared" si="356"/>
        <v>31.963834807175861</v>
      </c>
      <c r="V273" s="4">
        <f t="shared" si="357"/>
        <v>41.530986941497332</v>
      </c>
      <c r="W273" s="11">
        <f t="shared" si="341"/>
        <v>-1.219247815263802E-2</v>
      </c>
      <c r="X273" s="11">
        <f t="shared" si="342"/>
        <v>-1.3228699347321071E-2</v>
      </c>
      <c r="Y273" s="11">
        <f t="shared" si="343"/>
        <v>-1.2203590333800474E-2</v>
      </c>
      <c r="Z273" s="4">
        <f t="shared" si="369"/>
        <v>2344.0850440635413</v>
      </c>
      <c r="AA273" s="4">
        <f t="shared" si="358"/>
        <v>27678.79545134147</v>
      </c>
      <c r="AB273" s="4">
        <f t="shared" si="359"/>
        <v>3918.2366063157124</v>
      </c>
      <c r="AC273" s="12">
        <f t="shared" si="360"/>
        <v>1.3044610103015872</v>
      </c>
      <c r="AD273" s="12">
        <f t="shared" si="361"/>
        <v>4.8096330265663756</v>
      </c>
      <c r="AE273" s="12">
        <f t="shared" si="362"/>
        <v>1.9829608801656815</v>
      </c>
      <c r="AF273" s="11">
        <f t="shared" si="344"/>
        <v>-2.9039671966837322E-3</v>
      </c>
      <c r="AG273" s="11">
        <f t="shared" si="345"/>
        <v>2.0567434751257441E-3</v>
      </c>
      <c r="AH273" s="11">
        <f t="shared" si="346"/>
        <v>8.257041531207765E-4</v>
      </c>
      <c r="AI273" s="1">
        <f t="shared" si="325"/>
        <v>488999.24188680144</v>
      </c>
      <c r="AJ273" s="1">
        <f t="shared" si="326"/>
        <v>515403.90826311399</v>
      </c>
      <c r="AK273" s="1">
        <f t="shared" si="327"/>
        <v>94009.133695814715</v>
      </c>
      <c r="AL273" s="17">
        <f t="shared" si="363"/>
        <v>67.806310391749463</v>
      </c>
      <c r="AM273" s="17">
        <f t="shared" si="363"/>
        <v>30.81225689967884</v>
      </c>
      <c r="AN273" s="17">
        <f t="shared" si="363"/>
        <v>4.6463020770716916</v>
      </c>
      <c r="AO273" s="7">
        <f t="shared" si="394"/>
        <v>2.0641021584732002E-3</v>
      </c>
      <c r="AP273" s="7">
        <f t="shared" si="394"/>
        <v>3.1785622139375949E-3</v>
      </c>
      <c r="AQ273" s="7">
        <f t="shared" si="394"/>
        <v>2.3007707519054031E-3</v>
      </c>
      <c r="AR273" s="1">
        <f t="shared" si="364"/>
        <v>249382.43321182378</v>
      </c>
      <c r="AS273" s="1">
        <f t="shared" si="365"/>
        <v>267987.93622083962</v>
      </c>
      <c r="AT273" s="1">
        <f t="shared" si="366"/>
        <v>48301.291772528049</v>
      </c>
      <c r="AU273" s="1">
        <f t="shared" si="328"/>
        <v>49876.486642364762</v>
      </c>
      <c r="AV273" s="1">
        <f t="shared" si="329"/>
        <v>53597.587244167924</v>
      </c>
      <c r="AW273" s="1">
        <f t="shared" si="330"/>
        <v>9660.2583545056095</v>
      </c>
      <c r="AX273" s="1">
        <f t="shared" si="378"/>
        <v>155072.72585023928</v>
      </c>
      <c r="AY273" s="1">
        <f t="shared" si="379"/>
        <v>60009.766442965687</v>
      </c>
      <c r="AZ273" s="1">
        <f t="shared" si="380"/>
        <v>5674.5287383707127</v>
      </c>
      <c r="BA273" s="1">
        <f t="shared" si="381"/>
        <v>11.951649484895738</v>
      </c>
      <c r="BB273" s="1">
        <f t="shared" si="382"/>
        <v>11.002262602007407</v>
      </c>
      <c r="BC273" s="1">
        <f t="shared" si="383"/>
        <v>8.643742797204661</v>
      </c>
      <c r="BD273" s="1">
        <f t="shared" si="384"/>
        <v>249.95060239727931</v>
      </c>
      <c r="BE273">
        <f t="shared" si="370"/>
        <v>0.21822387218499145</v>
      </c>
      <c r="BF273">
        <f t="shared" si="371"/>
        <v>0.3346263841173937</v>
      </c>
      <c r="BG273">
        <f t="shared" si="372"/>
        <v>2.453676962688749E-2</v>
      </c>
      <c r="BH273">
        <f t="shared" si="385"/>
        <v>0.29078982265160236</v>
      </c>
      <c r="BI273">
        <f t="shared" si="386"/>
        <v>4.7621658391411486E-3</v>
      </c>
      <c r="BJ273">
        <f t="shared" si="386"/>
        <v>1.1197481694748152E-2</v>
      </c>
      <c r="BK273">
        <f t="shared" si="386"/>
        <v>6.0205306372294847E-5</v>
      </c>
      <c r="BL273">
        <f t="shared" si="375"/>
        <v>1187.6005043232462</v>
      </c>
      <c r="BM273">
        <f t="shared" si="376"/>
        <v>3000.7900102461867</v>
      </c>
      <c r="BN273">
        <f t="shared" si="377"/>
        <v>2.9079940693426556</v>
      </c>
      <c r="BO273">
        <f t="shared" si="348"/>
        <v>1003.0413930015189</v>
      </c>
      <c r="BP273">
        <f t="shared" si="367"/>
        <v>647.97497595088521</v>
      </c>
      <c r="BQ273">
        <f t="shared" si="368"/>
        <v>60.49444114698278</v>
      </c>
      <c r="BR273" s="7">
        <f t="shared" si="393"/>
        <v>2.7612716704741302E-3</v>
      </c>
      <c r="BS273" s="7">
        <f t="shared" si="373"/>
        <v>2.2013773111132771E-3</v>
      </c>
      <c r="BT273" s="7">
        <f t="shared" si="374"/>
        <v>2.465488522378013E-4</v>
      </c>
      <c r="BU273" s="8">
        <f>MAX((BU$3*climate!$I383+BU$4*climate!$I383^2+BU$5*climate!$I383^6)*(K273/K$66)^$BW$1,-99)</f>
        <v>-12.441654464930496</v>
      </c>
      <c r="BV273" s="8">
        <f>MAX((BV$3*climate!$I383+BV$4*climate!$I383^2+BV$5*climate!$I383^6)*(L273/L$66)^$BW$1,-99)</f>
        <v>-8.8396854622162735</v>
      </c>
      <c r="BW273" s="8">
        <f>MAX((BW$3*climate!$I383+BW$4*climate!$I383^2+BW$5*climate!$I383^6)*(M273/M$66)^$BW$1,-99)</f>
        <v>-9.7158526208147364</v>
      </c>
      <c r="BX273" s="8">
        <f>MAX((BX$3*climate!$M383+BX$4*climate!$M383^2+BX$5*climate!$M383^6)*(K273/K$66)^$BW$1,-99)</f>
        <v>-12.441660704876361</v>
      </c>
      <c r="BY273" s="8">
        <f>MAX((BY$3*climate!$M383+BY$4*climate!$M383^2+BY$5*climate!$M383^6)*(L273/L$66)^$BW$1,-99)</f>
        <v>-8.8396892871719661</v>
      </c>
      <c r="BZ273" s="8">
        <f>MAX((BZ$3*climate!$M383+BZ$4*climate!$M383^2+BZ$5*climate!$M383^6)*(M273/M$66)^$BW$1,-99)</f>
        <v>-9.7158563005871059</v>
      </c>
      <c r="CA273" s="8">
        <f t="shared" si="387"/>
        <v>1.7338706417749233E-2</v>
      </c>
      <c r="CB273" s="8">
        <f t="shared" si="388"/>
        <v>3.8169034912087327E-5</v>
      </c>
      <c r="CC273" s="8">
        <f t="shared" si="389"/>
        <v>4.274838166584273E-6</v>
      </c>
      <c r="CD273" s="8">
        <f>MAX((CD$3*climate!$I383+CD$4*climate!$I383^2+CD$5*climate!$I383^6)*(K273/K$66)^$BW$1,-99)</f>
        <v>-47.541229443737812</v>
      </c>
      <c r="CE273" s="8">
        <f>MAX((CE$3*climate!$I383+CE$4*climate!$I383^2+CE$5*climate!$I383^6)*(L273/L$66)^$BW$1,-99)</f>
        <v>-36.838895908987411</v>
      </c>
      <c r="CF273" s="8">
        <f>MAX((CF$3*climate!$I383+CF$4*climate!$I383^2+CF$5*climate!$I383^6)*(M273/M$66)^$BW$1,-99)</f>
        <v>-44.353084479712592</v>
      </c>
      <c r="CG273" s="8">
        <f>MAX((CG$3*climate!$M383+CG$4*climate!$M383^2+CG$5*climate!$M383^6)*(K273/K$66)^$BW$1,-99)</f>
        <v>-47.541276111020203</v>
      </c>
      <c r="CH273" s="8">
        <f>MAX((CH$3*climate!$M383+CH$4*climate!$M383^2+CH$5*climate!$M383^6)*(L273/L$66)^$BW$1,-99)</f>
        <v>-36.838930299668242</v>
      </c>
      <c r="CI273" s="8">
        <f>MAX((CI$3*climate!$M383+CI$4*climate!$M383^2+CI$5*climate!$M383^6)*(M273/M$66)^$BW$1,-99)</f>
        <v>-44.353124533164063</v>
      </c>
      <c r="CJ273" s="8">
        <f t="shared" si="390"/>
        <v>1.865027118906197E-3</v>
      </c>
      <c r="CK273" s="8">
        <f t="shared" si="391"/>
        <v>4.1056283841710657E-6</v>
      </c>
      <c r="CL273" s="8">
        <f t="shared" si="392"/>
        <v>4.5982029555869622E-7</v>
      </c>
    </row>
    <row r="274" spans="1:90">
      <c r="A274">
        <f t="shared" si="331"/>
        <v>2228</v>
      </c>
      <c r="B274" s="4">
        <f t="shared" si="349"/>
        <v>1286.5316745401126</v>
      </c>
      <c r="C274" s="4">
        <f t="shared" si="350"/>
        <v>3572.5919305264788</v>
      </c>
      <c r="D274" s="4">
        <f t="shared" si="351"/>
        <v>6809.5622433154776</v>
      </c>
      <c r="E274" s="11">
        <f t="shared" si="332"/>
        <v>1.3580622315138631E-7</v>
      </c>
      <c r="F274" s="11">
        <f t="shared" si="333"/>
        <v>2.7226153819328249E-7</v>
      </c>
      <c r="G274" s="11">
        <f t="shared" si="334"/>
        <v>6.0110699240682824E-7</v>
      </c>
      <c r="H274" s="4">
        <f t="shared" si="352"/>
        <v>249837.15343652936</v>
      </c>
      <c r="I274" s="4">
        <f t="shared" si="353"/>
        <v>268960.48725509789</v>
      </c>
      <c r="J274" s="4">
        <f t="shared" si="354"/>
        <v>48422.44685198459</v>
      </c>
      <c r="K274" s="4">
        <f t="shared" si="322"/>
        <v>194194.32757132614</v>
      </c>
      <c r="L274" s="4">
        <f t="shared" si="323"/>
        <v>75284.413245445088</v>
      </c>
      <c r="M274" s="4">
        <f t="shared" si="324"/>
        <v>7110.9485634730609</v>
      </c>
      <c r="N274" s="11">
        <f t="shared" si="335"/>
        <v>1.82324909342646E-3</v>
      </c>
      <c r="O274" s="11">
        <f t="shared" si="336"/>
        <v>3.6288118801020008E-3</v>
      </c>
      <c r="P274" s="11">
        <f t="shared" si="337"/>
        <v>2.5077170393925652E-3</v>
      </c>
      <c r="Q274" s="4">
        <f t="shared" si="338"/>
        <v>2251.092716870663</v>
      </c>
      <c r="R274" s="4">
        <f t="shared" si="339"/>
        <v>8483.2813424317046</v>
      </c>
      <c r="S274" s="4">
        <f t="shared" si="340"/>
        <v>1986.4901971127301</v>
      </c>
      <c r="T274" s="4">
        <f t="shared" si="355"/>
        <v>9.0102400139719361</v>
      </c>
      <c r="U274" s="4">
        <f t="shared" si="356"/>
        <v>31.540994846524296</v>
      </c>
      <c r="V274" s="4">
        <f t="shared" si="357"/>
        <v>41.024159790704879</v>
      </c>
      <c r="W274" s="11">
        <f t="shared" si="341"/>
        <v>-1.219247815263802E-2</v>
      </c>
      <c r="X274" s="11">
        <f t="shared" si="342"/>
        <v>-1.3228699347321071E-2</v>
      </c>
      <c r="Y274" s="11">
        <f t="shared" si="343"/>
        <v>-1.2203590333800474E-2</v>
      </c>
      <c r="Z274" s="4">
        <f t="shared" si="369"/>
        <v>2313.0253090548135</v>
      </c>
      <c r="AA274" s="4">
        <f t="shared" si="358"/>
        <v>27469.069844356745</v>
      </c>
      <c r="AB274" s="4">
        <f t="shared" si="359"/>
        <v>3883.4212106767814</v>
      </c>
      <c r="AC274" s="12">
        <f t="shared" si="360"/>
        <v>1.3006728983183184</v>
      </c>
      <c r="AD274" s="12">
        <f t="shared" si="361"/>
        <v>4.8195252079115152</v>
      </c>
      <c r="AE274" s="12">
        <f t="shared" si="362"/>
        <v>1.9845982191999103</v>
      </c>
      <c r="AF274" s="11">
        <f t="shared" si="344"/>
        <v>-2.9039671966837322E-3</v>
      </c>
      <c r="AG274" s="11">
        <f t="shared" si="345"/>
        <v>2.0567434751257441E-3</v>
      </c>
      <c r="AH274" s="11">
        <f t="shared" si="346"/>
        <v>8.257041531207765E-4</v>
      </c>
      <c r="AI274" s="1">
        <f t="shared" si="325"/>
        <v>489975.80434048607</v>
      </c>
      <c r="AJ274" s="1">
        <f t="shared" si="326"/>
        <v>517461.10468097054</v>
      </c>
      <c r="AK274" s="1">
        <f t="shared" si="327"/>
        <v>94268.478680738859</v>
      </c>
      <c r="AL274" s="17">
        <f t="shared" si="363"/>
        <v>67.9448699518708</v>
      </c>
      <c r="AM274" s="17">
        <f t="shared" si="363"/>
        <v>30.909216188431223</v>
      </c>
      <c r="AN274" s="17">
        <f t="shared" si="363"/>
        <v>4.6568852522359014</v>
      </c>
      <c r="AO274" s="7">
        <f t="shared" si="394"/>
        <v>2.0434611368884683E-3</v>
      </c>
      <c r="AP274" s="7">
        <f t="shared" si="394"/>
        <v>3.1467765917982189E-3</v>
      </c>
      <c r="AQ274" s="7">
        <f t="shared" si="394"/>
        <v>2.2777630443863491E-3</v>
      </c>
      <c r="AR274" s="1">
        <f t="shared" si="364"/>
        <v>249837.15343652936</v>
      </c>
      <c r="AS274" s="1">
        <f t="shared" si="365"/>
        <v>268960.48725509789</v>
      </c>
      <c r="AT274" s="1">
        <f t="shared" si="366"/>
        <v>48422.44685198459</v>
      </c>
      <c r="AU274" s="1">
        <f t="shared" si="328"/>
        <v>49967.430687305874</v>
      </c>
      <c r="AV274" s="1">
        <f t="shared" si="329"/>
        <v>53792.097451019581</v>
      </c>
      <c r="AW274" s="1">
        <f t="shared" si="330"/>
        <v>9684.4893703969192</v>
      </c>
      <c r="AX274" s="1">
        <f t="shared" si="378"/>
        <v>155355.46205706091</v>
      </c>
      <c r="AY274" s="1">
        <f t="shared" si="379"/>
        <v>60227.530596356075</v>
      </c>
      <c r="AZ274" s="1">
        <f t="shared" si="380"/>
        <v>5688.7588507784485</v>
      </c>
      <c r="BA274" s="1">
        <f t="shared" si="381"/>
        <v>11.953471073888082</v>
      </c>
      <c r="BB274" s="1">
        <f t="shared" si="382"/>
        <v>11.005884845634853</v>
      </c>
      <c r="BC274" s="1">
        <f t="shared" si="383"/>
        <v>8.6462473751685245</v>
      </c>
      <c r="BD274" s="1">
        <f t="shared" si="384"/>
        <v>242.73970843008527</v>
      </c>
      <c r="BE274">
        <f t="shared" si="370"/>
        <v>0.21822387218499145</v>
      </c>
      <c r="BF274">
        <f t="shared" si="371"/>
        <v>0.3346263841173937</v>
      </c>
      <c r="BG274">
        <f t="shared" si="372"/>
        <v>2.453676962688749E-2</v>
      </c>
      <c r="BH274">
        <f t="shared" si="385"/>
        <v>0.29085903100969041</v>
      </c>
      <c r="BI274">
        <f t="shared" si="386"/>
        <v>4.7621658391411486E-3</v>
      </c>
      <c r="BJ274">
        <f t="shared" si="386"/>
        <v>1.1197481694748152E-2</v>
      </c>
      <c r="BK274">
        <f t="shared" si="386"/>
        <v>6.0205306372294847E-5</v>
      </c>
      <c r="BL274">
        <f t="shared" si="375"/>
        <v>1189.7659574437057</v>
      </c>
      <c r="BM274">
        <f t="shared" si="376"/>
        <v>3011.6801326495024</v>
      </c>
      <c r="BN274">
        <f t="shared" si="377"/>
        <v>2.9152882480198965</v>
      </c>
      <c r="BO274">
        <f t="shared" si="348"/>
        <v>1005.811062784327</v>
      </c>
      <c r="BP274">
        <f t="shared" si="367"/>
        <v>655.29175782496088</v>
      </c>
      <c r="BQ274">
        <f t="shared" si="368"/>
        <v>61.189881741944156</v>
      </c>
      <c r="BR274" s="7">
        <f t="shared" si="393"/>
        <v>2.7373235122321038E-3</v>
      </c>
      <c r="BS274" s="7">
        <f t="shared" si="373"/>
        <v>2.1372595253526961E-3</v>
      </c>
      <c r="BT274" s="7">
        <f t="shared" si="374"/>
        <v>2.3872782510425922E-4</v>
      </c>
      <c r="BU274" s="8">
        <f>MAX((BU$3*climate!$I384+BU$4*climate!$I384^2+BU$5*climate!$I384^6)*(K274/K$66)^$BW$1,-99)</f>
        <v>-12.494728655240362</v>
      </c>
      <c r="BV274" s="8">
        <f>MAX((BV$3*climate!$I384+BV$4*climate!$I384^2+BV$5*climate!$I384^6)*(L274/L$66)^$BW$1,-99)</f>
        <v>-8.8676712803324236</v>
      </c>
      <c r="BW274" s="8">
        <f>MAX((BW$3*climate!$I384+BW$4*climate!$I384^2+BW$5*climate!$I384^6)*(M274/M$66)^$BW$1,-99)</f>
        <v>-9.7443994126648086</v>
      </c>
      <c r="BX274" s="8">
        <f>MAX((BX$3*climate!$M384+BX$4*climate!$M384^2+BX$5*climate!$M384^6)*(K274/K$66)^$BW$1,-99)</f>
        <v>-12.494734886852777</v>
      </c>
      <c r="BY274" s="8">
        <f>MAX((BY$3*climate!$M384+BY$4*climate!$M384^2+BY$5*climate!$M384^6)*(L274/L$66)^$BW$1,-99)</f>
        <v>-8.86767509795739</v>
      </c>
      <c r="BZ274" s="8">
        <f>MAX((BZ$3*climate!$M384+BZ$4*climate!$M384^2+BZ$5*climate!$M384^6)*(M274/M$66)^$BW$1,-99)</f>
        <v>-9.7444030859082336</v>
      </c>
      <c r="CA274" s="8">
        <f t="shared" si="387"/>
        <v>1.7347557417088086E-2</v>
      </c>
      <c r="CB274" s="8">
        <f t="shared" si="388"/>
        <v>3.7076232331274325E-5</v>
      </c>
      <c r="CC274" s="8">
        <f t="shared" si="389"/>
        <v>4.1413446530526996E-6</v>
      </c>
      <c r="CD274" s="8">
        <f>MAX((CD$3*climate!$I384+CD$4*climate!$I384^2+CD$5*climate!$I384^6)*(K274/K$66)^$BW$1,-99)</f>
        <v>-47.960041852090704</v>
      </c>
      <c r="CE274" s="8">
        <f>MAX((CE$3*climate!$I384+CE$4*climate!$I384^2+CE$5*climate!$I384^6)*(L274/L$66)^$BW$1,-99)</f>
        <v>-37.129971777686123</v>
      </c>
      <c r="CF274" s="8">
        <f>MAX((CF$3*climate!$I384+CF$4*climate!$I384^2+CF$5*climate!$I384^6)*(M274/M$66)^$BW$1,-99)</f>
        <v>-44.703250016593188</v>
      </c>
      <c r="CG274" s="8">
        <f>MAX((CG$3*climate!$M384+CG$4*climate!$M384^2+CG$5*climate!$M384^6)*(K274/K$66)^$BW$1,-99)</f>
        <v>-47.960088703737092</v>
      </c>
      <c r="CH274" s="8">
        <f>MAX((CH$3*climate!$M384+CH$4*climate!$M384^2+CH$5*climate!$M384^6)*(L274/L$66)^$BW$1,-99)</f>
        <v>-37.130006284185129</v>
      </c>
      <c r="CI274" s="8">
        <f>MAX((CI$3*climate!$M384+CI$4*climate!$M384^2+CI$5*climate!$M384^6)*(M274/M$66)^$BW$1,-99)</f>
        <v>-44.703290212545532</v>
      </c>
      <c r="CJ274" s="8">
        <f t="shared" si="390"/>
        <v>1.8531626525382331E-3</v>
      </c>
      <c r="CK274" s="8">
        <f t="shared" si="391"/>
        <v>3.9606895311652073E-6</v>
      </c>
      <c r="CL274" s="8">
        <f t="shared" si="392"/>
        <v>4.4240148960489237E-7</v>
      </c>
    </row>
    <row r="275" spans="1:90">
      <c r="A275">
        <f t="shared" si="331"/>
        <v>2229</v>
      </c>
      <c r="B275" s="4">
        <f t="shared" si="349"/>
        <v>1286.5318405231699</v>
      </c>
      <c r="C275" s="4">
        <f t="shared" si="350"/>
        <v>3572.5928545718843</v>
      </c>
      <c r="D275" s="4">
        <f t="shared" si="351"/>
        <v>6809.566131927184</v>
      </c>
      <c r="E275" s="11">
        <f t="shared" si="332"/>
        <v>1.29015911993817E-7</v>
      </c>
      <c r="F275" s="11">
        <f t="shared" si="333"/>
        <v>2.5864846128361837E-7</v>
      </c>
      <c r="G275" s="11">
        <f t="shared" si="334"/>
        <v>5.7105164278648676E-7</v>
      </c>
      <c r="H275" s="4">
        <f t="shared" si="352"/>
        <v>250288.99555135635</v>
      </c>
      <c r="I275" s="4">
        <f t="shared" si="353"/>
        <v>269927.52919473837</v>
      </c>
      <c r="J275" s="4">
        <f t="shared" si="354"/>
        <v>48542.805432557383</v>
      </c>
      <c r="K275" s="4">
        <f t="shared" si="322"/>
        <v>194545.51194751309</v>
      </c>
      <c r="L275" s="4">
        <f t="shared" si="323"/>
        <v>75555.077273725517</v>
      </c>
      <c r="M275" s="4">
        <f t="shared" si="324"/>
        <v>7128.6194292115961</v>
      </c>
      <c r="N275" s="11">
        <f t="shared" si="335"/>
        <v>1.8084172724250891E-3</v>
      </c>
      <c r="O275" s="11">
        <f t="shared" si="336"/>
        <v>3.5952200012239199E-3</v>
      </c>
      <c r="P275" s="11">
        <f t="shared" si="337"/>
        <v>2.4850222977712555E-3</v>
      </c>
      <c r="Q275" s="4">
        <f t="shared" si="338"/>
        <v>2227.6678859146391</v>
      </c>
      <c r="R275" s="4">
        <f t="shared" si="339"/>
        <v>8401.1565342005615</v>
      </c>
      <c r="S275" s="4">
        <f t="shared" si="340"/>
        <v>1967.1252376213624</v>
      </c>
      <c r="T275" s="4">
        <f t="shared" si="355"/>
        <v>8.9003828594515575</v>
      </c>
      <c r="U275" s="4">
        <f t="shared" si="356"/>
        <v>31.123748508584221</v>
      </c>
      <c r="V275" s="4">
        <f t="shared" si="357"/>
        <v>40.523517750830749</v>
      </c>
      <c r="W275" s="11">
        <f t="shared" si="341"/>
        <v>-1.219247815263802E-2</v>
      </c>
      <c r="X275" s="11">
        <f t="shared" si="342"/>
        <v>-1.3228699347321071E-2</v>
      </c>
      <c r="Y275" s="11">
        <f t="shared" si="343"/>
        <v>-1.2203590333800474E-2</v>
      </c>
      <c r="Z275" s="4">
        <f t="shared" si="369"/>
        <v>2282.3427606671471</v>
      </c>
      <c r="AA275" s="4">
        <f t="shared" si="358"/>
        <v>27260.010403828783</v>
      </c>
      <c r="AB275" s="4">
        <f t="shared" si="359"/>
        <v>3848.8268878178887</v>
      </c>
      <c r="AC275" s="12">
        <f t="shared" si="360"/>
        <v>1.2968957868879865</v>
      </c>
      <c r="AD275" s="12">
        <f t="shared" si="361"/>
        <v>4.8294377349360911</v>
      </c>
      <c r="AE275" s="12">
        <f t="shared" si="362"/>
        <v>1.9862369101917798</v>
      </c>
      <c r="AF275" s="11">
        <f t="shared" si="344"/>
        <v>-2.9039671966837322E-3</v>
      </c>
      <c r="AG275" s="11">
        <f t="shared" si="345"/>
        <v>2.0567434751257441E-3</v>
      </c>
      <c r="AH275" s="11">
        <f t="shared" si="346"/>
        <v>8.257041531207765E-4</v>
      </c>
      <c r="AI275" s="1">
        <f t="shared" si="325"/>
        <v>490945.65459374333</v>
      </c>
      <c r="AJ275" s="1">
        <f t="shared" si="326"/>
        <v>519507.09166389308</v>
      </c>
      <c r="AK275" s="1">
        <f t="shared" si="327"/>
        <v>94526.120183061896</v>
      </c>
      <c r="AL275" s="17">
        <f t="shared" ref="AL275:AN290" si="395">AL274*(1+AO275)</f>
        <v>68.082324226056414</v>
      </c>
      <c r="AM275" s="17">
        <f t="shared" si="395"/>
        <v>31.005507942424082</v>
      </c>
      <c r="AN275" s="17">
        <f t="shared" si="395"/>
        <v>4.6673864605540967</v>
      </c>
      <c r="AO275" s="7">
        <f t="shared" si="394"/>
        <v>2.0230265255195838E-3</v>
      </c>
      <c r="AP275" s="7">
        <f t="shared" si="394"/>
        <v>3.1153088258802368E-3</v>
      </c>
      <c r="AQ275" s="7">
        <f t="shared" si="394"/>
        <v>2.2549854139424855E-3</v>
      </c>
      <c r="AR275" s="1">
        <f t="shared" si="364"/>
        <v>250288.99555135635</v>
      </c>
      <c r="AS275" s="1">
        <f t="shared" si="365"/>
        <v>269927.52919473837</v>
      </c>
      <c r="AT275" s="1">
        <f t="shared" si="366"/>
        <v>48542.805432557383</v>
      </c>
      <c r="AU275" s="1">
        <f t="shared" si="328"/>
        <v>50057.799110271269</v>
      </c>
      <c r="AV275" s="1">
        <f t="shared" si="329"/>
        <v>53985.505838947676</v>
      </c>
      <c r="AW275" s="1">
        <f t="shared" si="330"/>
        <v>9708.5610865114777</v>
      </c>
      <c r="AX275" s="1">
        <f t="shared" si="378"/>
        <v>155636.40955801046</v>
      </c>
      <c r="AY275" s="1">
        <f t="shared" si="379"/>
        <v>60444.061818980423</v>
      </c>
      <c r="AZ275" s="1">
        <f t="shared" si="380"/>
        <v>5702.8955433692772</v>
      </c>
      <c r="BA275" s="1">
        <f t="shared" si="381"/>
        <v>11.95527785794272</v>
      </c>
      <c r="BB275" s="1">
        <f t="shared" si="382"/>
        <v>11.009473618281133</v>
      </c>
      <c r="BC275" s="1">
        <f t="shared" si="383"/>
        <v>8.6487293149041538</v>
      </c>
      <c r="BD275" s="1">
        <f t="shared" si="384"/>
        <v>235.73621189793337</v>
      </c>
      <c r="BE275">
        <f t="shared" si="370"/>
        <v>0.21822387218499145</v>
      </c>
      <c r="BF275">
        <f t="shared" si="371"/>
        <v>0.3346263841173937</v>
      </c>
      <c r="BG275">
        <f t="shared" si="372"/>
        <v>2.453676962688749E-2</v>
      </c>
      <c r="BH275">
        <f t="shared" si="385"/>
        <v>0.29092766864730596</v>
      </c>
      <c r="BI275">
        <f t="shared" si="386"/>
        <v>4.7621658391411486E-3</v>
      </c>
      <c r="BJ275">
        <f t="shared" si="386"/>
        <v>1.1197481694748152E-2</v>
      </c>
      <c r="BK275">
        <f t="shared" si="386"/>
        <v>6.0205306372294847E-5</v>
      </c>
      <c r="BL275">
        <f t="shared" si="375"/>
        <v>1191.9177045276201</v>
      </c>
      <c r="BM275">
        <f t="shared" si="376"/>
        <v>3022.5085670666804</v>
      </c>
      <c r="BN275">
        <f t="shared" si="377"/>
        <v>2.9225344732378158</v>
      </c>
      <c r="BO275">
        <f t="shared" si="348"/>
        <v>1008.5642930553497</v>
      </c>
      <c r="BP275">
        <f t="shared" si="367"/>
        <v>662.6914056899335</v>
      </c>
      <c r="BQ275">
        <f t="shared" si="368"/>
        <v>61.893333665457412</v>
      </c>
      <c r="BR275" s="7">
        <f t="shared" si="393"/>
        <v>2.7136603037209994E-3</v>
      </c>
      <c r="BS275" s="7">
        <f t="shared" si="373"/>
        <v>2.0750092479152387E-3</v>
      </c>
      <c r="BT275" s="7">
        <f t="shared" si="374"/>
        <v>2.3116025698807004E-4</v>
      </c>
      <c r="BU275" s="8">
        <f>MAX((BU$3*climate!$I385+BU$4*climate!$I385^2+BU$5*climate!$I385^6)*(K275/K$66)^$BW$1,-99)</f>
        <v>-12.546979611760106</v>
      </c>
      <c r="BV275" s="8">
        <f>MAX((BV$3*climate!$I385+BV$4*climate!$I385^2+BV$5*climate!$I385^6)*(L275/L$66)^$BW$1,-99)</f>
        <v>-8.8951675965217625</v>
      </c>
      <c r="BW275" s="8">
        <f>MAX((BW$3*climate!$I385+BW$4*climate!$I385^2+BW$5*climate!$I385^6)*(M275/M$66)^$BW$1,-99)</f>
        <v>-9.7724702823935257</v>
      </c>
      <c r="BX275" s="8">
        <f>MAX((BX$3*climate!$M385+BX$4*climate!$M385^2+BX$5*climate!$M385^6)*(K275/K$66)^$BW$1,-99)</f>
        <v>-12.546985835054004</v>
      </c>
      <c r="BY275" s="8">
        <f>MAX((BY$3*climate!$M385+BY$4*climate!$M385^2+BY$5*climate!$M385^6)*(L275/L$66)^$BW$1,-99)</f>
        <v>-8.8951714068599905</v>
      </c>
      <c r="BZ275" s="8">
        <f>MAX((BZ$3*climate!$M385+BZ$4*climate!$M385^2+BZ$5*climate!$M385^6)*(M275/M$66)^$BW$1,-99)</f>
        <v>-9.7724739491481571</v>
      </c>
      <c r="CA275" s="8">
        <f t="shared" si="387"/>
        <v>1.7356165353934774E-2</v>
      </c>
      <c r="CB275" s="8">
        <f t="shared" si="388"/>
        <v>3.6014203617760718E-5</v>
      </c>
      <c r="CC275" s="8">
        <f t="shared" si="389"/>
        <v>4.012055643543E-6</v>
      </c>
      <c r="CD275" s="8">
        <f>MAX((CD$3*climate!$I385+CD$4*climate!$I385^2+CD$5*climate!$I385^6)*(K275/K$66)^$BW$1,-99)</f>
        <v>-48.374780404932032</v>
      </c>
      <c r="CE275" s="8">
        <f>MAX((CE$3*climate!$I385+CE$4*climate!$I385^2+CE$5*climate!$I385^6)*(L275/L$66)^$BW$1,-99)</f>
        <v>-37.417919105487577</v>
      </c>
      <c r="CF275" s="8">
        <f>MAX((CF$3*climate!$I385+CF$4*climate!$I385^2+CF$5*climate!$I385^6)*(M275/M$66)^$BW$1,-99)</f>
        <v>-45.049820235864694</v>
      </c>
      <c r="CG275" s="8">
        <f>MAX((CG$3*climate!$M385+CG$4*climate!$M385^2+CG$5*climate!$M385^6)*(K275/K$66)^$BW$1,-99)</f>
        <v>-48.374827437404967</v>
      </c>
      <c r="CH275" s="8">
        <f>MAX((CH$3*climate!$M385+CH$4*climate!$M385^2+CH$5*climate!$M385^6)*(L275/L$66)^$BW$1,-99)</f>
        <v>-37.417953725320494</v>
      </c>
      <c r="CI275" s="8">
        <f>MAX((CI$3*climate!$M385+CI$4*climate!$M385^2+CI$5*climate!$M385^6)*(M275/M$66)^$BW$1,-99)</f>
        <v>-45.049860571449663</v>
      </c>
      <c r="CJ275" s="8">
        <f t="shared" si="390"/>
        <v>1.841178767206798E-3</v>
      </c>
      <c r="CK275" s="8">
        <f t="shared" si="391"/>
        <v>3.8204629690192843E-6</v>
      </c>
      <c r="CL275" s="8">
        <f t="shared" si="392"/>
        <v>4.2560735698850143E-7</v>
      </c>
    </row>
    <row r="276" spans="1:90">
      <c r="A276">
        <f t="shared" si="331"/>
        <v>2230</v>
      </c>
      <c r="B276" s="4">
        <f t="shared" si="349"/>
        <v>1286.5319982070948</v>
      </c>
      <c r="C276" s="4">
        <f t="shared" si="350"/>
        <v>3572.5937324152464</v>
      </c>
      <c r="D276" s="4">
        <f t="shared" si="351"/>
        <v>6809.5698261104135</v>
      </c>
      <c r="E276" s="11">
        <f t="shared" si="332"/>
        <v>1.2256511639412613E-7</v>
      </c>
      <c r="F276" s="11">
        <f t="shared" si="333"/>
        <v>2.4571603821943742E-7</v>
      </c>
      <c r="G276" s="11">
        <f t="shared" si="334"/>
        <v>5.4249906064716237E-7</v>
      </c>
      <c r="H276" s="4">
        <f t="shared" si="352"/>
        <v>250738.00098083063</v>
      </c>
      <c r="I276" s="4">
        <f t="shared" si="353"/>
        <v>270889.07684987813</v>
      </c>
      <c r="J276" s="4">
        <f t="shared" si="354"/>
        <v>48662.372922606068</v>
      </c>
      <c r="K276" s="4">
        <f t="shared" si="322"/>
        <v>194894.49258180748</v>
      </c>
      <c r="L276" s="4">
        <f t="shared" si="323"/>
        <v>75824.204244669032</v>
      </c>
      <c r="M276" s="4">
        <f t="shared" si="324"/>
        <v>7146.1743054629533</v>
      </c>
      <c r="N276" s="11">
        <f t="shared" si="335"/>
        <v>1.7938251610170042E-3</v>
      </c>
      <c r="O276" s="11">
        <f t="shared" si="336"/>
        <v>3.5619971635858505E-3</v>
      </c>
      <c r="P276" s="11">
        <f t="shared" si="337"/>
        <v>2.4625913089737494E-3</v>
      </c>
      <c r="Q276" s="4">
        <f t="shared" si="338"/>
        <v>2204.454689065511</v>
      </c>
      <c r="R276" s="4">
        <f t="shared" si="339"/>
        <v>8319.5512327833494</v>
      </c>
      <c r="S276" s="4">
        <f t="shared" si="340"/>
        <v>1947.905412392608</v>
      </c>
      <c r="T276" s="4">
        <f t="shared" si="355"/>
        <v>8.7918651358875799</v>
      </c>
      <c r="U276" s="4">
        <f t="shared" si="356"/>
        <v>30.712021797002528</v>
      </c>
      <c r="V276" s="4">
        <f t="shared" si="357"/>
        <v>40.028985341315121</v>
      </c>
      <c r="W276" s="11">
        <f t="shared" si="341"/>
        <v>-1.219247815263802E-2</v>
      </c>
      <c r="X276" s="11">
        <f t="shared" si="342"/>
        <v>-1.3228699347321071E-2</v>
      </c>
      <c r="Y276" s="11">
        <f t="shared" si="343"/>
        <v>-1.2203590333800474E-2</v>
      </c>
      <c r="Z276" s="4">
        <f t="shared" si="369"/>
        <v>2252.0338630743286</v>
      </c>
      <c r="AA276" s="4">
        <f t="shared" si="358"/>
        <v>27051.636228252119</v>
      </c>
      <c r="AB276" s="4">
        <f t="shared" si="359"/>
        <v>3814.4542702623089</v>
      </c>
      <c r="AC276" s="12">
        <f t="shared" si="360"/>
        <v>1.2931296440653464</v>
      </c>
      <c r="AD276" s="12">
        <f t="shared" si="361"/>
        <v>4.8393706494859465</v>
      </c>
      <c r="AE276" s="12">
        <f t="shared" si="362"/>
        <v>1.9878769542576069</v>
      </c>
      <c r="AF276" s="11">
        <f t="shared" si="344"/>
        <v>-2.9039671966837322E-3</v>
      </c>
      <c r="AG276" s="11">
        <f t="shared" si="345"/>
        <v>2.0567434751257441E-3</v>
      </c>
      <c r="AH276" s="11">
        <f t="shared" si="346"/>
        <v>8.257041531207765E-4</v>
      </c>
      <c r="AI276" s="1">
        <f t="shared" si="325"/>
        <v>491908.88824464026</v>
      </c>
      <c r="AJ276" s="1">
        <f t="shared" si="326"/>
        <v>521541.88833645143</v>
      </c>
      <c r="AK276" s="1">
        <f t="shared" si="327"/>
        <v>94782.069251267181</v>
      </c>
      <c r="AL276" s="17">
        <f t="shared" si="395"/>
        <v>68.218679250406467</v>
      </c>
      <c r="AM276" s="17">
        <f t="shared" si="395"/>
        <v>31.101133757642572</v>
      </c>
      <c r="AN276" s="17">
        <f t="shared" si="395"/>
        <v>4.6778061000599811</v>
      </c>
      <c r="AO276" s="7">
        <f t="shared" si="394"/>
        <v>2.002796260264388E-3</v>
      </c>
      <c r="AP276" s="7">
        <f t="shared" si="394"/>
        <v>3.0841557376214343E-3</v>
      </c>
      <c r="AQ276" s="7">
        <f t="shared" si="394"/>
        <v>2.2324355598030607E-3</v>
      </c>
      <c r="AR276" s="1">
        <f t="shared" si="364"/>
        <v>250738.00098083063</v>
      </c>
      <c r="AS276" s="1">
        <f t="shared" si="365"/>
        <v>270889.07684987813</v>
      </c>
      <c r="AT276" s="1">
        <f t="shared" si="366"/>
        <v>48662.372922606068</v>
      </c>
      <c r="AU276" s="1">
        <f t="shared" si="328"/>
        <v>50147.600196166131</v>
      </c>
      <c r="AV276" s="1">
        <f t="shared" si="329"/>
        <v>54177.815369975629</v>
      </c>
      <c r="AW276" s="1">
        <f t="shared" si="330"/>
        <v>9732.4745845212146</v>
      </c>
      <c r="AX276" s="1">
        <f t="shared" si="378"/>
        <v>155915.594065446</v>
      </c>
      <c r="AY276" s="1">
        <f t="shared" si="379"/>
        <v>60659.363395735229</v>
      </c>
      <c r="AZ276" s="1">
        <f t="shared" si="380"/>
        <v>5716.9394443703623</v>
      </c>
      <c r="BA276" s="1">
        <f t="shared" si="381"/>
        <v>11.957070076120861</v>
      </c>
      <c r="BB276" s="1">
        <f t="shared" si="382"/>
        <v>11.013029286557355</v>
      </c>
      <c r="BC276" s="1">
        <f t="shared" si="383"/>
        <v>8.6511888790039837</v>
      </c>
      <c r="BD276" s="1">
        <f t="shared" si="384"/>
        <v>228.93417359731561</v>
      </c>
      <c r="BE276">
        <f t="shared" si="370"/>
        <v>0.21822387218499145</v>
      </c>
      <c r="BF276">
        <f t="shared" si="371"/>
        <v>0.3346263841173937</v>
      </c>
      <c r="BG276">
        <f t="shared" si="372"/>
        <v>2.453676962688749E-2</v>
      </c>
      <c r="BH276">
        <f t="shared" si="385"/>
        <v>0.2909957413611905</v>
      </c>
      <c r="BI276">
        <f t="shared" si="386"/>
        <v>4.7621658391411486E-3</v>
      </c>
      <c r="BJ276">
        <f t="shared" si="386"/>
        <v>1.1197481694748152E-2</v>
      </c>
      <c r="BK276">
        <f t="shared" si="386"/>
        <v>6.0205306372294847E-5</v>
      </c>
      <c r="BL276">
        <f t="shared" si="375"/>
        <v>1194.0559428454515</v>
      </c>
      <c r="BM276">
        <f t="shared" si="376"/>
        <v>3033.2754793337358</v>
      </c>
      <c r="BN276">
        <f t="shared" si="377"/>
        <v>2.9297330706083633</v>
      </c>
      <c r="BO276">
        <f t="shared" si="348"/>
        <v>1011.3011939411645</v>
      </c>
      <c r="BP276">
        <f t="shared" si="367"/>
        <v>670.17485758221324</v>
      </c>
      <c r="BQ276">
        <f t="shared" si="368"/>
        <v>62.604889155877267</v>
      </c>
      <c r="BR276" s="7">
        <f t="shared" si="393"/>
        <v>2.6902777562913816E-3</v>
      </c>
      <c r="BS276" s="7">
        <f t="shared" si="373"/>
        <v>2.0145720853546006E-3</v>
      </c>
      <c r="BT276" s="7">
        <f t="shared" si="374"/>
        <v>2.2383770630097585E-4</v>
      </c>
      <c r="BU276" s="8">
        <f>MAX((BU$3*climate!$I386+BU$4*climate!$I386^2+BU$5*climate!$I386^6)*(K276/K$66)^$BW$1,-99)</f>
        <v>-12.598410877532826</v>
      </c>
      <c r="BV276" s="8">
        <f>MAX((BV$3*climate!$I386+BV$4*climate!$I386^2+BV$5*climate!$I386^6)*(L276/L$66)^$BW$1,-99)</f>
        <v>-8.9221775196665831</v>
      </c>
      <c r="BW276" s="8">
        <f>MAX((BW$3*climate!$I386+BW$4*climate!$I386^2+BW$5*climate!$I386^6)*(M276/M$66)^$BW$1,-99)</f>
        <v>-9.8000679637672672</v>
      </c>
      <c r="BX276" s="8">
        <f>MAX((BX$3*climate!$M386+BX$4*climate!$M386^2+BX$5*climate!$M386^6)*(K276/K$66)^$BW$1,-99)</f>
        <v>-12.598417092523711</v>
      </c>
      <c r="BY276" s="8">
        <f>MAX((BY$3*climate!$M386+BY$4*climate!$M386^2+BY$5*climate!$M386^6)*(L276/L$66)^$BW$1,-99)</f>
        <v>-8.9221813227619435</v>
      </c>
      <c r="BZ276" s="8">
        <f>MAX((BZ$3*climate!$M386+BZ$4*climate!$M386^2+BZ$5*climate!$M386^6)*(M276/M$66)^$BW$1,-99)</f>
        <v>-9.8000716240730981</v>
      </c>
      <c r="CA276" s="8">
        <f t="shared" si="387"/>
        <v>1.7364535578718629E-2</v>
      </c>
      <c r="CB276" s="8">
        <f t="shared" si="388"/>
        <v>3.4982108652033346E-5</v>
      </c>
      <c r="CC276" s="8">
        <f t="shared" si="389"/>
        <v>3.8868378149220665E-6</v>
      </c>
      <c r="CD276" s="8">
        <f>MAX((CD$3*climate!$I386+CD$4*climate!$I386^2+CD$5*climate!$I386^6)*(K276/K$66)^$BW$1,-99)</f>
        <v>-48.785379919692467</v>
      </c>
      <c r="CE276" s="8">
        <f>MAX((CE$3*climate!$I386+CE$4*climate!$I386^2+CE$5*climate!$I386^6)*(L276/L$66)^$BW$1,-99)</f>
        <v>-37.702698623192475</v>
      </c>
      <c r="CF276" s="8">
        <f>MAX((CF$3*climate!$I386+CF$4*climate!$I386^2+CF$5*climate!$I386^6)*(M276/M$66)^$BW$1,-99)</f>
        <v>-45.392746052670837</v>
      </c>
      <c r="CG276" s="8">
        <f>MAX((CG$3*climate!$M386+CG$4*climate!$M386^2+CG$5*climate!$M386^6)*(K276/K$66)^$BW$1,-99)</f>
        <v>-48.785427129464331</v>
      </c>
      <c r="CH276" s="8">
        <f>MAX((CH$3*climate!$M386+CH$4*climate!$M386^2+CH$5*climate!$M386^6)*(L276/L$66)^$BW$1,-99)</f>
        <v>-37.702733353885954</v>
      </c>
      <c r="CI276" s="8">
        <f>MAX((CI$3*climate!$M386+CI$4*climate!$M386^2+CI$5*climate!$M386^6)*(M276/M$66)^$BW$1,-99)</f>
        <v>-45.392786525030118</v>
      </c>
      <c r="CJ276" s="8">
        <f t="shared" si="390"/>
        <v>1.8290813065126683E-3</v>
      </c>
      <c r="CK276" s="8">
        <f t="shared" si="391"/>
        <v>3.6848161419443438E-6</v>
      </c>
      <c r="CL276" s="8">
        <f t="shared" si="392"/>
        <v>4.0941736428778785E-7</v>
      </c>
    </row>
    <row r="277" spans="1:90">
      <c r="A277">
        <f t="shared" si="331"/>
        <v>2231</v>
      </c>
      <c r="B277" s="4">
        <f t="shared" si="349"/>
        <v>1286.5321480068417</v>
      </c>
      <c r="C277" s="4">
        <f t="shared" si="350"/>
        <v>3572.5945663666453</v>
      </c>
      <c r="D277" s="4">
        <f t="shared" si="351"/>
        <v>6809.5733355863858</v>
      </c>
      <c r="E277" s="11">
        <f t="shared" si="332"/>
        <v>1.1643686057441982E-7</v>
      </c>
      <c r="F277" s="11">
        <f t="shared" si="333"/>
        <v>2.3343023630846553E-7</v>
      </c>
      <c r="G277" s="11">
        <f t="shared" si="334"/>
        <v>5.1537410761480421E-7</v>
      </c>
      <c r="H277" s="4">
        <f t="shared" si="352"/>
        <v>251184.21049878377</v>
      </c>
      <c r="I277" s="4">
        <f t="shared" si="353"/>
        <v>271845.14540096995</v>
      </c>
      <c r="J277" s="4">
        <f t="shared" si="354"/>
        <v>48781.154707654241</v>
      </c>
      <c r="K277" s="4">
        <f t="shared" si="322"/>
        <v>195241.30111162056</v>
      </c>
      <c r="L277" s="4">
        <f t="shared" si="323"/>
        <v>76091.798369787706</v>
      </c>
      <c r="M277" s="4">
        <f t="shared" si="324"/>
        <v>7163.6139745682904</v>
      </c>
      <c r="N277" s="11">
        <f t="shared" si="335"/>
        <v>1.7794680866494161E-3</v>
      </c>
      <c r="O277" s="11">
        <f t="shared" si="336"/>
        <v>3.5291385881901505E-3</v>
      </c>
      <c r="P277" s="11">
        <f t="shared" si="337"/>
        <v>2.4404203367953681E-3</v>
      </c>
      <c r="Q277" s="4">
        <f t="shared" si="338"/>
        <v>2181.4521060734733</v>
      </c>
      <c r="R277" s="4">
        <f t="shared" si="339"/>
        <v>8238.4687573716583</v>
      </c>
      <c r="S277" s="4">
        <f t="shared" si="340"/>
        <v>1928.8306624774164</v>
      </c>
      <c r="T277" s="4">
        <f t="shared" si="355"/>
        <v>8.6846705122973304</v>
      </c>
      <c r="U277" s="4">
        <f t="shared" si="356"/>
        <v>30.305741694301609</v>
      </c>
      <c r="V277" s="4">
        <f t="shared" si="357"/>
        <v>39.540488002732005</v>
      </c>
      <c r="W277" s="11">
        <f t="shared" si="341"/>
        <v>-1.219247815263802E-2</v>
      </c>
      <c r="X277" s="11">
        <f t="shared" si="342"/>
        <v>-1.3228699347321071E-2</v>
      </c>
      <c r="Y277" s="11">
        <f t="shared" si="343"/>
        <v>-1.2203590333800474E-2</v>
      </c>
      <c r="Z277" s="4">
        <f t="shared" si="369"/>
        <v>2222.0950781515266</v>
      </c>
      <c r="AA277" s="4">
        <f t="shared" si="358"/>
        <v>26843.965840143228</v>
      </c>
      <c r="AB277" s="4">
        <f t="shared" si="359"/>
        <v>3780.3039277526927</v>
      </c>
      <c r="AC277" s="12">
        <f t="shared" si="360"/>
        <v>1.2893744379979213</v>
      </c>
      <c r="AD277" s="12">
        <f t="shared" si="361"/>
        <v>4.8493239934929919</v>
      </c>
      <c r="AE277" s="12">
        <f t="shared" si="362"/>
        <v>1.9895183525146305</v>
      </c>
      <c r="AF277" s="11">
        <f t="shared" si="344"/>
        <v>-2.9039671966837322E-3</v>
      </c>
      <c r="AG277" s="11">
        <f t="shared" si="345"/>
        <v>2.0567434751257441E-3</v>
      </c>
      <c r="AH277" s="11">
        <f t="shared" si="346"/>
        <v>8.257041531207765E-4</v>
      </c>
      <c r="AI277" s="1">
        <f t="shared" si="325"/>
        <v>492865.5996163424</v>
      </c>
      <c r="AJ277" s="1">
        <f t="shared" si="326"/>
        <v>523565.51487278193</v>
      </c>
      <c r="AK277" s="1">
        <f t="shared" si="327"/>
        <v>95036.336910661688</v>
      </c>
      <c r="AL277" s="17">
        <f t="shared" si="395"/>
        <v>68.353941084932515</v>
      </c>
      <c r="AM277" s="17">
        <f t="shared" si="395"/>
        <v>31.196095290366483</v>
      </c>
      <c r="AN277" s="17">
        <f t="shared" si="395"/>
        <v>4.6881445717328223</v>
      </c>
      <c r="AO277" s="7">
        <f t="shared" si="394"/>
        <v>1.982768297661744E-3</v>
      </c>
      <c r="AP277" s="7">
        <f t="shared" si="394"/>
        <v>3.0533141802452199E-3</v>
      </c>
      <c r="AQ277" s="7">
        <f t="shared" si="394"/>
        <v>2.2101112042050299E-3</v>
      </c>
      <c r="AR277" s="1">
        <f t="shared" si="364"/>
        <v>251184.21049878377</v>
      </c>
      <c r="AS277" s="1">
        <f t="shared" si="365"/>
        <v>271845.14540096995</v>
      </c>
      <c r="AT277" s="1">
        <f t="shared" si="366"/>
        <v>48781.154707654241</v>
      </c>
      <c r="AU277" s="1">
        <f t="shared" si="328"/>
        <v>50236.842099756759</v>
      </c>
      <c r="AV277" s="1">
        <f t="shared" si="329"/>
        <v>54369.029080193992</v>
      </c>
      <c r="AW277" s="1">
        <f t="shared" si="330"/>
        <v>9756.2309415308482</v>
      </c>
      <c r="AX277" s="1">
        <f t="shared" si="378"/>
        <v>156193.04088929645</v>
      </c>
      <c r="AY277" s="1">
        <f t="shared" si="379"/>
        <v>60873.438695830177</v>
      </c>
      <c r="AZ277" s="1">
        <f t="shared" si="380"/>
        <v>5730.8911796546327</v>
      </c>
      <c r="BA277" s="1">
        <f t="shared" si="381"/>
        <v>11.958847962829903</v>
      </c>
      <c r="BB277" s="1">
        <f t="shared" si="382"/>
        <v>11.016552212348881</v>
      </c>
      <c r="BC277" s="1">
        <f t="shared" si="383"/>
        <v>8.6536263263509827</v>
      </c>
      <c r="BD277" s="1">
        <f t="shared" si="384"/>
        <v>222.32782331631566</v>
      </c>
      <c r="BE277">
        <f t="shared" si="370"/>
        <v>0.21822387218499145</v>
      </c>
      <c r="BF277">
        <f t="shared" si="371"/>
        <v>0.3346263841173937</v>
      </c>
      <c r="BG277">
        <f t="shared" si="372"/>
        <v>2.453676962688749E-2</v>
      </c>
      <c r="BH277">
        <f t="shared" si="385"/>
        <v>0.29106325488924623</v>
      </c>
      <c r="BI277">
        <f t="shared" si="386"/>
        <v>4.7621658391411486E-3</v>
      </c>
      <c r="BJ277">
        <f t="shared" si="386"/>
        <v>1.1197481694748152E-2</v>
      </c>
      <c r="BK277">
        <f t="shared" si="386"/>
        <v>6.0205306372294847E-5</v>
      </c>
      <c r="BL277">
        <f t="shared" si="375"/>
        <v>1196.1808665689475</v>
      </c>
      <c r="BM277">
        <f t="shared" si="376"/>
        <v>3043.9810394335109</v>
      </c>
      <c r="BN277">
        <f t="shared" si="377"/>
        <v>2.9368843643686366</v>
      </c>
      <c r="BO277">
        <f t="shared" si="348"/>
        <v>1014.0218750481353</v>
      </c>
      <c r="BP277">
        <f t="shared" si="367"/>
        <v>677.74306216229604</v>
      </c>
      <c r="BQ277">
        <f t="shared" si="368"/>
        <v>63.324641514039328</v>
      </c>
      <c r="BR277" s="7">
        <f t="shared" si="393"/>
        <v>2.6671716478077201E-3</v>
      </c>
      <c r="BS277" s="7">
        <f t="shared" si="373"/>
        <v>1.9558952284996121E-3</v>
      </c>
      <c r="BT277" s="7">
        <f t="shared" si="374"/>
        <v>2.1675202248180764E-4</v>
      </c>
      <c r="BU277" s="8">
        <f>MAX((BU$3*climate!$I387+BU$4*climate!$I387^2+BU$5*climate!$I387^6)*(K277/K$66)^$BW$1,-99)</f>
        <v>-12.649026099060965</v>
      </c>
      <c r="BV277" s="8">
        <f>MAX((BV$3*climate!$I387+BV$4*climate!$I387^2+BV$5*climate!$I387^6)*(L277/L$66)^$BW$1,-99)</f>
        <v>-8.9487041949139794</v>
      </c>
      <c r="BW277" s="8">
        <f>MAX((BW$3*climate!$I387+BW$4*climate!$I387^2+BW$5*climate!$I387^6)*(M277/M$66)^$BW$1,-99)</f>
        <v>-9.8271952315627082</v>
      </c>
      <c r="BX277" s="8">
        <f>MAX((BX$3*climate!$M387+BX$4*climate!$M387^2+BX$5*climate!$M387^6)*(K277/K$66)^$BW$1,-99)</f>
        <v>-12.6490323057648</v>
      </c>
      <c r="BY277" s="8">
        <f>MAX((BY$3*climate!$M387+BY$4*climate!$M387^2+BY$5*climate!$M387^6)*(L277/L$66)^$BW$1,-99)</f>
        <v>-8.948707990810167</v>
      </c>
      <c r="BZ277" s="8">
        <f>MAX((BZ$3*climate!$M387+BZ$4*climate!$M387^2+BZ$5*climate!$M387^6)*(M277/M$66)^$BW$1,-99)</f>
        <v>-9.8271988854595271</v>
      </c>
      <c r="CA277" s="8">
        <f t="shared" si="387"/>
        <v>1.7372673086856728E-2</v>
      </c>
      <c r="CB277" s="8">
        <f t="shared" si="388"/>
        <v>3.3979128396866701E-5</v>
      </c>
      <c r="CC277" s="8">
        <f t="shared" si="389"/>
        <v>3.7655620274914642E-6</v>
      </c>
      <c r="CD277" s="8">
        <f>MAX((CD$3*climate!$I387+CD$4*climate!$I387^2+CD$5*climate!$I387^6)*(K277/K$66)^$BW$1,-99)</f>
        <v>-49.191777566431966</v>
      </c>
      <c r="CE277" s="8">
        <f>MAX((CE$3*climate!$I387+CE$4*climate!$I387^2+CE$5*climate!$I387^6)*(L277/L$66)^$BW$1,-99)</f>
        <v>-37.984272714075431</v>
      </c>
      <c r="CF277" s="8">
        <f>MAX((CF$3*climate!$I387+CF$4*climate!$I387^2+CF$5*climate!$I387^6)*(M277/M$66)^$BW$1,-99)</f>
        <v>-45.731980313005423</v>
      </c>
      <c r="CG277" s="8">
        <f>MAX((CG$3*climate!$M387+CG$4*climate!$M387^2+CG$5*climate!$M387^6)*(K277/K$66)^$BW$1,-99)</f>
        <v>-49.191824949985389</v>
      </c>
      <c r="CH277" s="8">
        <f>MAX((CH$3*climate!$M387+CH$4*climate!$M387^2+CH$5*climate!$M387^6)*(L277/L$66)^$BW$1,-99)</f>
        <v>-37.984307553167213</v>
      </c>
      <c r="CI277" s="8">
        <f>MAX((CI$3*climate!$M387+CI$4*climate!$M387^2+CI$5*climate!$M387^6)*(M277/M$66)^$BW$1,-99)</f>
        <v>-45.732020919290939</v>
      </c>
      <c r="CJ277" s="8">
        <f t="shared" si="390"/>
        <v>1.8168760099934915E-3</v>
      </c>
      <c r="CK277" s="8">
        <f t="shared" si="391"/>
        <v>3.5536191187216834E-6</v>
      </c>
      <c r="CL277" s="8">
        <f t="shared" si="392"/>
        <v>3.9381154976476621E-7</v>
      </c>
    </row>
    <row r="278" spans="1:90">
      <c r="A278">
        <f t="shared" si="331"/>
        <v>2232</v>
      </c>
      <c r="B278" s="4">
        <f t="shared" si="349"/>
        <v>1286.5322903166179</v>
      </c>
      <c r="C278" s="4">
        <f t="shared" si="350"/>
        <v>3572.5953586206592</v>
      </c>
      <c r="D278" s="4">
        <f t="shared" si="351"/>
        <v>6809.5766695902776</v>
      </c>
      <c r="E278" s="11">
        <f t="shared" si="332"/>
        <v>1.1061501754569883E-7</v>
      </c>
      <c r="F278" s="11">
        <f t="shared" si="333"/>
        <v>2.2175872449304223E-7</v>
      </c>
      <c r="G278" s="11">
        <f t="shared" si="334"/>
        <v>4.8960540223406395E-7</v>
      </c>
      <c r="H278" s="4">
        <f t="shared" si="352"/>
        <v>251627.66423132157</v>
      </c>
      <c r="I278" s="4">
        <f t="shared" si="353"/>
        <v>272795.75038649456</v>
      </c>
      <c r="J278" s="4">
        <f t="shared" si="354"/>
        <v>48899.156149718314</v>
      </c>
      <c r="K278" s="4">
        <f t="shared" si="322"/>
        <v>195585.96867350725</v>
      </c>
      <c r="L278" s="4">
        <f t="shared" si="323"/>
        <v>76357.863962466232</v>
      </c>
      <c r="M278" s="4">
        <f t="shared" si="324"/>
        <v>7180.9392158089186</v>
      </c>
      <c r="N278" s="11">
        <f t="shared" si="335"/>
        <v>1.7653414514464671E-3</v>
      </c>
      <c r="O278" s="11">
        <f t="shared" si="336"/>
        <v>3.4966395640370074E-3</v>
      </c>
      <c r="P278" s="11">
        <f t="shared" si="337"/>
        <v>2.4185057014707301E-3</v>
      </c>
      <c r="Q278" s="4">
        <f t="shared" si="338"/>
        <v>2158.6590922076311</v>
      </c>
      <c r="R278" s="4">
        <f t="shared" si="339"/>
        <v>8157.9122174325603</v>
      </c>
      <c r="S278" s="4">
        <f t="shared" si="340"/>
        <v>1909.900897919433</v>
      </c>
      <c r="T278" s="4">
        <f t="shared" si="355"/>
        <v>8.5787828568132856</v>
      </c>
      <c r="U278" s="4">
        <f t="shared" si="356"/>
        <v>29.904836148930119</v>
      </c>
      <c r="V278" s="4">
        <f t="shared" si="357"/>
        <v>39.057952085548109</v>
      </c>
      <c r="W278" s="11">
        <f t="shared" si="341"/>
        <v>-1.219247815263802E-2</v>
      </c>
      <c r="X278" s="11">
        <f t="shared" si="342"/>
        <v>-1.3228699347321071E-2</v>
      </c>
      <c r="Y278" s="11">
        <f t="shared" si="343"/>
        <v>-1.2203590333800474E-2</v>
      </c>
      <c r="Z278" s="4">
        <f t="shared" si="369"/>
        <v>2192.5228669803623</v>
      </c>
      <c r="AA278" s="4">
        <f t="shared" si="358"/>
        <v>26637.017195367393</v>
      </c>
      <c r="AB278" s="4">
        <f t="shared" si="359"/>
        <v>3746.3763688634867</v>
      </c>
      <c r="AC278" s="12">
        <f t="shared" si="360"/>
        <v>1.2856301369257328</v>
      </c>
      <c r="AD278" s="12">
        <f t="shared" si="361"/>
        <v>4.8592978089753798</v>
      </c>
      <c r="AE278" s="12">
        <f t="shared" si="362"/>
        <v>1.9911611060810119</v>
      </c>
      <c r="AF278" s="11">
        <f t="shared" si="344"/>
        <v>-2.9039671966837322E-3</v>
      </c>
      <c r="AG278" s="11">
        <f t="shared" si="345"/>
        <v>2.0567434751257441E-3</v>
      </c>
      <c r="AH278" s="11">
        <f t="shared" si="346"/>
        <v>8.257041531207765E-4</v>
      </c>
      <c r="AI278" s="1">
        <f t="shared" si="325"/>
        <v>493815.88175446494</v>
      </c>
      <c r="AJ278" s="1">
        <f t="shared" si="326"/>
        <v>525577.99246569769</v>
      </c>
      <c r="AK278" s="1">
        <f t="shared" si="327"/>
        <v>95288.934161126381</v>
      </c>
      <c r="AL278" s="17">
        <f t="shared" si="395"/>
        <v>68.48811581206192</v>
      </c>
      <c r="AM278" s="17">
        <f t="shared" si="395"/>
        <v>31.290394255683655</v>
      </c>
      <c r="AN278" s="17">
        <f t="shared" si="395"/>
        <v>4.6984022793692928</v>
      </c>
      <c r="AO278" s="7">
        <f t="shared" si="394"/>
        <v>1.9629406146851264E-3</v>
      </c>
      <c r="AP278" s="7">
        <f t="shared" si="394"/>
        <v>3.0227810384427676E-3</v>
      </c>
      <c r="AQ278" s="7">
        <f t="shared" si="394"/>
        <v>2.1880100921629797E-3</v>
      </c>
      <c r="AR278" s="1">
        <f t="shared" si="364"/>
        <v>251627.66423132157</v>
      </c>
      <c r="AS278" s="1">
        <f t="shared" si="365"/>
        <v>272795.75038649456</v>
      </c>
      <c r="AT278" s="1">
        <f t="shared" si="366"/>
        <v>48899.156149718314</v>
      </c>
      <c r="AU278" s="1">
        <f t="shared" si="328"/>
        <v>50325.532846264316</v>
      </c>
      <c r="AV278" s="1">
        <f t="shared" si="329"/>
        <v>54559.150077298917</v>
      </c>
      <c r="AW278" s="1">
        <f t="shared" si="330"/>
        <v>9779.8312299436639</v>
      </c>
      <c r="AX278" s="1">
        <f t="shared" si="378"/>
        <v>156468.77493880581</v>
      </c>
      <c r="AY278" s="1">
        <f t="shared" si="379"/>
        <v>61086.291169972981</v>
      </c>
      <c r="AZ278" s="1">
        <f t="shared" si="380"/>
        <v>5744.7513726471343</v>
      </c>
      <c r="BA278" s="1">
        <f t="shared" si="381"/>
        <v>11.960611747897561</v>
      </c>
      <c r="BB278" s="1">
        <f t="shared" si="382"/>
        <v>11.020042752882071</v>
      </c>
      <c r="BC278" s="1">
        <f t="shared" si="383"/>
        <v>8.6560419121744197</v>
      </c>
      <c r="BD278" s="1">
        <f t="shared" si="384"/>
        <v>215.91155507320892</v>
      </c>
      <c r="BE278">
        <f t="shared" si="370"/>
        <v>0.21822387218499145</v>
      </c>
      <c r="BF278">
        <f t="shared" si="371"/>
        <v>0.3346263841173937</v>
      </c>
      <c r="BG278">
        <f t="shared" si="372"/>
        <v>2.453676962688749E-2</v>
      </c>
      <c r="BH278">
        <f t="shared" si="385"/>
        <v>0.29113021491107172</v>
      </c>
      <c r="BI278">
        <f t="shared" si="386"/>
        <v>4.7621658391411486E-3</v>
      </c>
      <c r="BJ278">
        <f t="shared" si="386"/>
        <v>1.1197481694748152E-2</v>
      </c>
      <c r="BK278">
        <f t="shared" si="386"/>
        <v>6.0205306372294847E-5</v>
      </c>
      <c r="BL278">
        <f t="shared" si="375"/>
        <v>1198.2926667852787</v>
      </c>
      <c r="BM278">
        <f t="shared" si="376"/>
        <v>3054.6254213578591</v>
      </c>
      <c r="BN278">
        <f t="shared" si="377"/>
        <v>2.9439886773404766</v>
      </c>
      <c r="BO278">
        <f t="shared" si="348"/>
        <v>1016.7264454435204</v>
      </c>
      <c r="BP278">
        <f t="shared" si="367"/>
        <v>685.39697883515032</v>
      </c>
      <c r="BQ278">
        <f t="shared" si="368"/>
        <v>64.05268511550112</v>
      </c>
      <c r="BR278" s="7">
        <f t="shared" si="393"/>
        <v>2.6443378218428126E-3</v>
      </c>
      <c r="BS278" s="7">
        <f t="shared" si="373"/>
        <v>1.898927406310303E-3</v>
      </c>
      <c r="BT278" s="7">
        <f t="shared" si="374"/>
        <v>2.0989533552803898E-4</v>
      </c>
      <c r="BU278" s="8">
        <f>MAX((BU$3*climate!$I388+BU$4*climate!$I388^2+BU$5*climate!$I388^6)*(K278/K$66)^$BW$1,-99)</f>
        <v>-12.698829022866367</v>
      </c>
      <c r="BV278" s="8">
        <f>MAX((BV$3*climate!$I388+BV$4*climate!$I388^2+BV$5*climate!$I388^6)*(L278/L$66)^$BW$1,-99)</f>
        <v>-8.9747508018761053</v>
      </c>
      <c r="BW278" s="8">
        <f>MAX((BW$3*climate!$I388+BW$4*climate!$I388^2+BW$5*climate!$I388^6)*(M278/M$66)^$BW$1,-99)</f>
        <v>-9.8538548997986766</v>
      </c>
      <c r="BX278" s="8">
        <f>MAX((BX$3*climate!$M388+BX$4*climate!$M388^2+BX$5*climate!$M388^6)*(K278/K$66)^$BW$1,-99)</f>
        <v>-12.698835221299584</v>
      </c>
      <c r="BY278" s="8">
        <f>MAX((BY$3*climate!$M388+BY$4*climate!$M388^2+BY$5*climate!$M388^6)*(L278/L$66)^$BW$1,-99)</f>
        <v>-8.974754590616639</v>
      </c>
      <c r="BZ278" s="8">
        <f>MAX((BZ$3*climate!$M388+BZ$4*climate!$M388^2+BZ$5*climate!$M388^6)*(M278/M$66)^$BW$1,-99)</f>
        <v>-9.8538585473260589</v>
      </c>
      <c r="CA278" s="8">
        <f t="shared" si="387"/>
        <v>1.7380582834092356E-2</v>
      </c>
      <c r="CB278" s="8">
        <f t="shared" si="388"/>
        <v>3.3004465081304372E-5</v>
      </c>
      <c r="CC278" s="8">
        <f t="shared" si="389"/>
        <v>3.64810326563469E-6</v>
      </c>
      <c r="CD278" s="8">
        <f>MAX((CD$3*climate!$I388+CD$4*climate!$I388^2+CD$5*climate!$I388^6)*(K278/K$66)^$BW$1,-99)</f>
        <v>-49.59391285793258</v>
      </c>
      <c r="CE278" s="8">
        <f>MAX((CE$3*climate!$I388+CE$4*climate!$I388^2+CE$5*climate!$I388^6)*(L278/L$66)^$BW$1,-99)</f>
        <v>-38.262605401933968</v>
      </c>
      <c r="CF278" s="8">
        <f>MAX((CF$3*climate!$I388+CF$4*climate!$I388^2+CF$5*climate!$I388^6)*(M278/M$66)^$BW$1,-99)</f>
        <v>-46.067477782331785</v>
      </c>
      <c r="CG278" s="8">
        <f>MAX((CG$3*climate!$M388+CG$4*climate!$M388^2+CG$5*climate!$M388^6)*(K278/K$66)^$BW$1,-99)</f>
        <v>-49.593960411761209</v>
      </c>
      <c r="CH278" s="8">
        <f>MAX((CH$3*climate!$M388+CH$4*climate!$M388^2+CH$5*climate!$M388^6)*(L278/L$66)^$BW$1,-99)</f>
        <v>-38.262640346973356</v>
      </c>
      <c r="CI278" s="8">
        <f>MAX((CI$3*climate!$M388+CI$4*climate!$M388^2+CI$5*climate!$M388^6)*(M278/M$66)^$BW$1,-99)</f>
        <v>-46.06751851970629</v>
      </c>
      <c r="CJ278" s="8">
        <f t="shared" si="390"/>
        <v>1.8045685268607548E-3</v>
      </c>
      <c r="CK278" s="8">
        <f t="shared" si="391"/>
        <v>3.4267446322208976E-6</v>
      </c>
      <c r="CL278" s="8">
        <f t="shared" si="392"/>
        <v>3.7877051642877715E-7</v>
      </c>
    </row>
    <row r="279" spans="1:90">
      <c r="A279">
        <f t="shared" si="331"/>
        <v>2233</v>
      </c>
      <c r="B279" s="4">
        <f t="shared" si="349"/>
        <v>1286.5324255109201</v>
      </c>
      <c r="C279" s="4">
        <f t="shared" si="350"/>
        <v>3572.5961112621399</v>
      </c>
      <c r="D279" s="4">
        <f t="shared" si="351"/>
        <v>6809.5798368955266</v>
      </c>
      <c r="E279" s="11">
        <f t="shared" si="332"/>
        <v>1.0508426666841388E-7</v>
      </c>
      <c r="F279" s="11">
        <f t="shared" si="333"/>
        <v>2.1067078826839011E-7</v>
      </c>
      <c r="G279" s="11">
        <f t="shared" si="334"/>
        <v>4.6512513212236075E-7</v>
      </c>
      <c r="H279" s="4">
        <f t="shared" si="352"/>
        <v>252068.40166006653</v>
      </c>
      <c r="I279" s="4">
        <f t="shared" si="353"/>
        <v>273740.9076909264</v>
      </c>
      <c r="J279" s="4">
        <f t="shared" si="354"/>
        <v>49016.382586670981</v>
      </c>
      <c r="K279" s="4">
        <f t="shared" si="322"/>
        <v>195928.52590556565</v>
      </c>
      <c r="L279" s="4">
        <f t="shared" si="323"/>
        <v>76622.405434522574</v>
      </c>
      <c r="M279" s="4">
        <f t="shared" si="324"/>
        <v>7198.1508052951249</v>
      </c>
      <c r="N279" s="11">
        <f t="shared" si="335"/>
        <v>1.7514407315701863E-3</v>
      </c>
      <c r="O279" s="11">
        <f t="shared" si="336"/>
        <v>3.4644954472060618E-3</v>
      </c>
      <c r="P279" s="11">
        <f t="shared" si="337"/>
        <v>2.3968437789188002E-3</v>
      </c>
      <c r="Q279" s="4">
        <f t="shared" si="338"/>
        <v>2136.0745794384879</v>
      </c>
      <c r="R279" s="4">
        <f t="shared" si="339"/>
        <v>8077.8845175286542</v>
      </c>
      <c r="S279" s="4">
        <f t="shared" si="340"/>
        <v>1891.1159986823295</v>
      </c>
      <c r="T279" s="4">
        <f t="shared" si="355"/>
        <v>8.4741862342553649</v>
      </c>
      <c r="U279" s="4">
        <f t="shared" si="356"/>
        <v>29.509234062485024</v>
      </c>
      <c r="V279" s="4">
        <f t="shared" si="357"/>
        <v>38.58130483901887</v>
      </c>
      <c r="W279" s="11">
        <f t="shared" si="341"/>
        <v>-1.219247815263802E-2</v>
      </c>
      <c r="X279" s="11">
        <f t="shared" si="342"/>
        <v>-1.3228699347321071E-2</v>
      </c>
      <c r="Y279" s="11">
        <f t="shared" si="343"/>
        <v>-1.2203590333800474E-2</v>
      </c>
      <c r="Z279" s="4">
        <f t="shared" si="369"/>
        <v>2163.3136912958298</v>
      </c>
      <c r="AA279" s="4">
        <f t="shared" si="358"/>
        <v>26430.807692423627</v>
      </c>
      <c r="AB279" s="4">
        <f t="shared" si="359"/>
        <v>3712.672042585054</v>
      </c>
      <c r="AC279" s="12">
        <f t="shared" si="360"/>
        <v>1.2818967091810325</v>
      </c>
      <c r="AD279" s="12">
        <f t="shared" si="361"/>
        <v>4.8692921380376823</v>
      </c>
      <c r="AE279" s="12">
        <f t="shared" si="362"/>
        <v>1.9928052160758356</v>
      </c>
      <c r="AF279" s="11">
        <f t="shared" si="344"/>
        <v>-2.9039671966837322E-3</v>
      </c>
      <c r="AG279" s="11">
        <f t="shared" si="345"/>
        <v>2.0567434751257441E-3</v>
      </c>
      <c r="AH279" s="11">
        <f t="shared" si="346"/>
        <v>8.257041531207765E-4</v>
      </c>
      <c r="AI279" s="1">
        <f t="shared" si="325"/>
        <v>494759.82642528275</v>
      </c>
      <c r="AJ279" s="1">
        <f t="shared" si="326"/>
        <v>527579.34329642681</v>
      </c>
      <c r="AK279" s="1">
        <f t="shared" si="327"/>
        <v>95539.871974957408</v>
      </c>
      <c r="AL279" s="17">
        <f t="shared" si="395"/>
        <v>68.621209535171175</v>
      </c>
      <c r="AM279" s="17">
        <f t="shared" si="395"/>
        <v>31.38403242602072</v>
      </c>
      <c r="AN279" s="17">
        <f t="shared" si="395"/>
        <v>4.7085796294575522</v>
      </c>
      <c r="AO279" s="7">
        <f t="shared" si="394"/>
        <v>1.9433112085382751E-3</v>
      </c>
      <c r="AP279" s="7">
        <f t="shared" si="394"/>
        <v>2.9925532280583398E-3</v>
      </c>
      <c r="AQ279" s="7">
        <f t="shared" si="394"/>
        <v>2.16612999124135E-3</v>
      </c>
      <c r="AR279" s="1">
        <f t="shared" si="364"/>
        <v>252068.40166006653</v>
      </c>
      <c r="AS279" s="1">
        <f t="shared" si="365"/>
        <v>273740.9076909264</v>
      </c>
      <c r="AT279" s="1">
        <f t="shared" si="366"/>
        <v>49016.382586670981</v>
      </c>
      <c r="AU279" s="1">
        <f t="shared" si="328"/>
        <v>50413.680332013311</v>
      </c>
      <c r="AV279" s="1">
        <f t="shared" si="329"/>
        <v>54748.181538185279</v>
      </c>
      <c r="AW279" s="1">
        <f t="shared" si="330"/>
        <v>9803.2765173341959</v>
      </c>
      <c r="AX279" s="1">
        <f t="shared" si="378"/>
        <v>156742.82072445253</v>
      </c>
      <c r="AY279" s="1">
        <f t="shared" si="379"/>
        <v>61297.924347618056</v>
      </c>
      <c r="AZ279" s="1">
        <f t="shared" si="380"/>
        <v>5758.5206442360995</v>
      </c>
      <c r="BA279" s="1">
        <f t="shared" si="381"/>
        <v>11.962361656645337</v>
      </c>
      <c r="BB279" s="1">
        <f t="shared" si="382"/>
        <v>11.023501260790141</v>
      </c>
      <c r="BC279" s="1">
        <f t="shared" si="383"/>
        <v>8.6584358881048971</v>
      </c>
      <c r="BD279" s="1">
        <f t="shared" si="384"/>
        <v>209.67992248711815</v>
      </c>
      <c r="BE279">
        <f t="shared" si="370"/>
        <v>0.21822387218499145</v>
      </c>
      <c r="BF279">
        <f t="shared" si="371"/>
        <v>0.3346263841173937</v>
      </c>
      <c r="BG279">
        <f t="shared" si="372"/>
        <v>2.453676962688749E-2</v>
      </c>
      <c r="BH279">
        <f t="shared" si="385"/>
        <v>0.2911966270484958</v>
      </c>
      <c r="BI279">
        <f t="shared" si="386"/>
        <v>4.7621658391411486E-3</v>
      </c>
      <c r="BJ279">
        <f t="shared" si="386"/>
        <v>1.1197481694748152E-2</v>
      </c>
      <c r="BK279">
        <f t="shared" si="386"/>
        <v>6.0205306372294847E-5</v>
      </c>
      <c r="BL279">
        <f t="shared" si="375"/>
        <v>1200.3915315124789</v>
      </c>
      <c r="BM279">
        <f t="shared" si="376"/>
        <v>3065.208802972892</v>
      </c>
      <c r="BN279">
        <f t="shared" si="377"/>
        <v>2.9510463308921446</v>
      </c>
      <c r="BO279">
        <f t="shared" si="348"/>
        <v>1019.4150136376745</v>
      </c>
      <c r="BP279">
        <f t="shared" si="367"/>
        <v>693.13757787194152</v>
      </c>
      <c r="BQ279">
        <f t="shared" si="368"/>
        <v>64.789115422923729</v>
      </c>
      <c r="BR279" s="7">
        <f t="shared" si="393"/>
        <v>2.6217721868460053E-3</v>
      </c>
      <c r="BS279" s="7">
        <f t="shared" si="373"/>
        <v>1.843618841077964E-3</v>
      </c>
      <c r="BT279" s="7">
        <f t="shared" si="374"/>
        <v>2.0326004592323752E-4</v>
      </c>
      <c r="BU279" s="8">
        <f>MAX((BU$3*climate!$I389+BU$4*climate!$I389^2+BU$5*climate!$I389^6)*(K279/K$66)^$BW$1,-99)</f>
        <v>-12.747823492107504</v>
      </c>
      <c r="BV279" s="8">
        <f>MAX((BV$3*climate!$I389+BV$4*climate!$I389^2+BV$5*climate!$I389^6)*(L279/L$66)^$BW$1,-99)</f>
        <v>-9.0003205528711288</v>
      </c>
      <c r="BW279" s="8">
        <f>MAX((BW$3*climate!$I389+BW$4*climate!$I389^2+BW$5*climate!$I389^6)*(M279/M$66)^$BW$1,-99)</f>
        <v>-9.8800498200044142</v>
      </c>
      <c r="BX279" s="8">
        <f>MAX((BX$3*climate!$M389+BX$4*climate!$M389^2+BX$5*climate!$M389^6)*(K279/K$66)^$BW$1,-99)</f>
        <v>-12.747829682286966</v>
      </c>
      <c r="BY279" s="8">
        <f>MAX((BY$3*climate!$M389+BY$4*climate!$M389^2+BY$5*climate!$M389^6)*(L279/L$66)^$BW$1,-99)</f>
        <v>-9.00032433449935</v>
      </c>
      <c r="BZ279" s="8">
        <f>MAX((BZ$3*climate!$M389+BZ$4*climate!$M389^2+BZ$5*climate!$M389^6)*(M279/M$66)^$BW$1,-99)</f>
        <v>-9.8800534612017348</v>
      </c>
      <c r="CA279" s="8">
        <f t="shared" si="387"/>
        <v>1.7388269640012763E-2</v>
      </c>
      <c r="CB279" s="8">
        <f t="shared" si="388"/>
        <v>3.2057341522071475E-5</v>
      </c>
      <c r="CC279" s="8">
        <f t="shared" si="389"/>
        <v>3.5343404855546308E-6</v>
      </c>
      <c r="CD279" s="8">
        <f>MAX((CD$3*climate!$I389+CD$4*climate!$I389^2+CD$5*climate!$I389^6)*(K279/K$66)^$BW$1,-99)</f>
        <v>-49.99172763832663</v>
      </c>
      <c r="CE279" s="8">
        <f>MAX((CE$3*climate!$I389+CE$4*climate!$I389^2+CE$5*climate!$I389^6)*(L279/L$66)^$BW$1,-99)</f>
        <v>-38.537662338262074</v>
      </c>
      <c r="CF279" s="8">
        <f>MAX((CF$3*climate!$I389+CF$4*climate!$I389^2+CF$5*climate!$I389^6)*(M279/M$66)^$BW$1,-99)</f>
        <v>-46.399195133101557</v>
      </c>
      <c r="CG279" s="8">
        <f>MAX((CG$3*climate!$M389+CG$4*climate!$M389^2+CG$5*climate!$M389^6)*(K279/K$66)^$BW$1,-99)</f>
        <v>-49.991775358935953</v>
      </c>
      <c r="CH279" s="8">
        <f>MAX((CH$3*climate!$M389+CH$4*climate!$M389^2+CH$5*climate!$M389^6)*(L279/L$66)^$BW$1,-99)</f>
        <v>-38.537697386810365</v>
      </c>
      <c r="CI279" s="8">
        <f>MAX((CI$3*climate!$M389+CI$4*climate!$M389^2+CI$5*climate!$M389^6)*(M279/M$66)^$BW$1,-99)</f>
        <v>-46.399235998739215</v>
      </c>
      <c r="CJ279" s="8">
        <f t="shared" si="390"/>
        <v>1.7921644166267131E-3</v>
      </c>
      <c r="CK279" s="8">
        <f t="shared" si="391"/>
        <v>3.3040680848025062E-6</v>
      </c>
      <c r="CL279" s="8">
        <f t="shared" si="392"/>
        <v>3.642754216255379E-7</v>
      </c>
    </row>
    <row r="280" spans="1:90">
      <c r="A280">
        <f t="shared" si="331"/>
        <v>2234</v>
      </c>
      <c r="B280" s="4">
        <f t="shared" si="349"/>
        <v>1286.5325539455207</v>
      </c>
      <c r="C280" s="4">
        <f t="shared" si="350"/>
        <v>3572.5968262716965</v>
      </c>
      <c r="D280" s="4">
        <f t="shared" si="351"/>
        <v>6809.5828458369115</v>
      </c>
      <c r="E280" s="11">
        <f t="shared" si="332"/>
        <v>9.9830053334993188E-8</v>
      </c>
      <c r="F280" s="11">
        <f t="shared" si="333"/>
        <v>2.0013724885497059E-7</v>
      </c>
      <c r="G280" s="11">
        <f t="shared" si="334"/>
        <v>4.4186887551624267E-7</v>
      </c>
      <c r="H280" s="4">
        <f t="shared" si="352"/>
        <v>252506.4616256702</v>
      </c>
      <c r="I280" s="4">
        <f t="shared" si="353"/>
        <v>274680.6335329772</v>
      </c>
      <c r="J280" s="4">
        <f t="shared" si="354"/>
        <v>49132.839331638846</v>
      </c>
      <c r="K280" s="4">
        <f t="shared" si="322"/>
        <v>196269.00295005113</v>
      </c>
      <c r="L280" s="4">
        <f t="shared" si="323"/>
        <v>76885.427292849447</v>
      </c>
      <c r="M280" s="4">
        <f t="shared" si="324"/>
        <v>7215.249515860809</v>
      </c>
      <c r="N280" s="11">
        <f t="shared" si="335"/>
        <v>1.7377614765987648E-3</v>
      </c>
      <c r="O280" s="11">
        <f t="shared" si="336"/>
        <v>3.4327016599815519E-3</v>
      </c>
      <c r="P280" s="11">
        <f t="shared" si="337"/>
        <v>2.375431000015471E-3</v>
      </c>
      <c r="Q280" s="4">
        <f t="shared" si="338"/>
        <v>2113.6974775880813</v>
      </c>
      <c r="R280" s="4">
        <f t="shared" si="339"/>
        <v>7998.3883620759771</v>
      </c>
      <c r="S280" s="4">
        <f t="shared" si="340"/>
        <v>1872.4758155585448</v>
      </c>
      <c r="T280" s="4">
        <f t="shared" si="355"/>
        <v>8.3708649037328211</v>
      </c>
      <c r="U280" s="4">
        <f t="shared" si="356"/>
        <v>29.118865277102685</v>
      </c>
      <c r="V280" s="4">
        <f t="shared" si="357"/>
        <v>38.110474400220006</v>
      </c>
      <c r="W280" s="11">
        <f t="shared" si="341"/>
        <v>-1.219247815263802E-2</v>
      </c>
      <c r="X280" s="11">
        <f t="shared" si="342"/>
        <v>-1.3228699347321071E-2</v>
      </c>
      <c r="Y280" s="11">
        <f t="shared" si="343"/>
        <v>-1.2203590333800474E-2</v>
      </c>
      <c r="Z280" s="4">
        <f t="shared" si="369"/>
        <v>2134.4640148765093</v>
      </c>
      <c r="AA280" s="4">
        <f t="shared" si="358"/>
        <v>26225.354181682829</v>
      </c>
      <c r="AB280" s="4">
        <f t="shared" si="359"/>
        <v>3679.1913398796851</v>
      </c>
      <c r="AC280" s="12">
        <f t="shared" si="360"/>
        <v>1.2781741231880339</v>
      </c>
      <c r="AD280" s="12">
        <f t="shared" si="361"/>
        <v>4.8793070228710729</v>
      </c>
      <c r="AE280" s="12">
        <f t="shared" si="362"/>
        <v>1.9944506836191103</v>
      </c>
      <c r="AF280" s="11">
        <f t="shared" si="344"/>
        <v>-2.9039671966837322E-3</v>
      </c>
      <c r="AG280" s="11">
        <f t="shared" si="345"/>
        <v>2.0567434751257441E-3</v>
      </c>
      <c r="AH280" s="11">
        <f t="shared" si="346"/>
        <v>8.257041531207765E-4</v>
      </c>
      <c r="AI280" s="1">
        <f t="shared" si="325"/>
        <v>495697.52411476779</v>
      </c>
      <c r="AJ280" s="1">
        <f t="shared" si="326"/>
        <v>529569.59050496947</v>
      </c>
      <c r="AK280" s="1">
        <f t="shared" si="327"/>
        <v>95789.161294795864</v>
      </c>
      <c r="AL280" s="17">
        <f t="shared" si="395"/>
        <v>68.753228377148005</v>
      </c>
      <c r="AM280" s="17">
        <f t="shared" si="395"/>
        <v>31.477011629691233</v>
      </c>
      <c r="AN280" s="17">
        <f t="shared" si="395"/>
        <v>4.7186770310535531</v>
      </c>
      <c r="AO280" s="7">
        <f t="shared" si="394"/>
        <v>1.9238780964528923E-3</v>
      </c>
      <c r="AP280" s="7">
        <f t="shared" si="394"/>
        <v>2.9626276957777564E-3</v>
      </c>
      <c r="AQ280" s="7">
        <f t="shared" si="394"/>
        <v>2.1444686913289364E-3</v>
      </c>
      <c r="AR280" s="1">
        <f t="shared" si="364"/>
        <v>252506.4616256702</v>
      </c>
      <c r="AS280" s="1">
        <f t="shared" si="365"/>
        <v>274680.6335329772</v>
      </c>
      <c r="AT280" s="1">
        <f t="shared" si="366"/>
        <v>49132.839331638846</v>
      </c>
      <c r="AU280" s="1">
        <f t="shared" si="328"/>
        <v>50501.29232513404</v>
      </c>
      <c r="AV280" s="1">
        <f t="shared" si="329"/>
        <v>54936.126706595445</v>
      </c>
      <c r="AW280" s="1">
        <f t="shared" si="330"/>
        <v>9826.5678663277704</v>
      </c>
      <c r="AX280" s="1">
        <f t="shared" si="378"/>
        <v>157015.20236004089</v>
      </c>
      <c r="AY280" s="1">
        <f t="shared" si="379"/>
        <v>61508.341834279556</v>
      </c>
      <c r="AZ280" s="1">
        <f t="shared" si="380"/>
        <v>5772.199612688647</v>
      </c>
      <c r="BA280" s="1">
        <f t="shared" si="381"/>
        <v>11.964097909961424</v>
      </c>
      <c r="BB280" s="1">
        <f t="shared" si="382"/>
        <v>11.026928084178174</v>
      </c>
      <c r="BC280" s="1">
        <f t="shared" si="383"/>
        <v>8.6608085022286758</v>
      </c>
      <c r="BD280" s="1">
        <f t="shared" si="384"/>
        <v>203.62763427716288</v>
      </c>
      <c r="BE280">
        <f t="shared" si="370"/>
        <v>0.21822387218499145</v>
      </c>
      <c r="BF280">
        <f t="shared" si="371"/>
        <v>0.3346263841173937</v>
      </c>
      <c r="BG280">
        <f t="shared" si="372"/>
        <v>2.453676962688749E-2</v>
      </c>
      <c r="BH280">
        <f t="shared" si="385"/>
        <v>0.29126249686610683</v>
      </c>
      <c r="BI280">
        <f t="shared" si="386"/>
        <v>4.7621658391411486E-3</v>
      </c>
      <c r="BJ280">
        <f t="shared" si="386"/>
        <v>1.1197481694748152E-2</v>
      </c>
      <c r="BK280">
        <f t="shared" si="386"/>
        <v>6.0205306372294847E-5</v>
      </c>
      <c r="BL280">
        <f t="shared" si="375"/>
        <v>1202.477645716172</v>
      </c>
      <c r="BM280">
        <f t="shared" si="376"/>
        <v>3075.7313658873377</v>
      </c>
      <c r="BN280">
        <f t="shared" si="377"/>
        <v>2.958057644902055</v>
      </c>
      <c r="BO280">
        <f t="shared" si="348"/>
        <v>1022.0876875672831</v>
      </c>
      <c r="BP280">
        <f t="shared" si="367"/>
        <v>700.96584053315576</v>
      </c>
      <c r="BQ280">
        <f t="shared" si="368"/>
        <v>65.534028998596355</v>
      </c>
      <c r="BR280" s="7">
        <f t="shared" si="393"/>
        <v>2.5994707153493835E-3</v>
      </c>
      <c r="BS280" s="7">
        <f t="shared" si="373"/>
        <v>1.7899212049300622E-3</v>
      </c>
      <c r="BT280" s="7">
        <f t="shared" si="374"/>
        <v>1.9683881494458647E-4</v>
      </c>
      <c r="BU280" s="8">
        <f>MAX((BU$3*climate!$I390+BU$4*climate!$I390^2+BU$5*climate!$I390^6)*(K280/K$66)^$BW$1,-99)</f>
        <v>-12.796013443253344</v>
      </c>
      <c r="BV280" s="8">
        <f>MAX((BV$3*climate!$I390+BV$4*climate!$I390^2+BV$5*climate!$I390^6)*(L280/L$66)^$BW$1,-99)</f>
        <v>-9.0254166912042546</v>
      </c>
      <c r="BW280" s="8">
        <f>MAX((BW$3*climate!$I390+BW$4*climate!$I390^2+BW$5*climate!$I390^6)*(M280/M$66)^$BW$1,-99)</f>
        <v>-9.9057828795239189</v>
      </c>
      <c r="BX280" s="8">
        <f>MAX((BX$3*climate!$M390+BX$4*climate!$M390^2+BX$5*climate!$M390^6)*(K280/K$66)^$BW$1,-99)</f>
        <v>-12.796019625196335</v>
      </c>
      <c r="BY280" s="8">
        <f>MAX((BY$3*climate!$M390+BY$4*climate!$M390^2+BY$5*climate!$M390^6)*(L280/L$66)^$BW$1,-99)</f>
        <v>-9.0254204657633128</v>
      </c>
      <c r="BZ280" s="8">
        <f>MAX((BZ$3*climate!$M390+BZ$4*climate!$M390^2+BZ$5*climate!$M390^6)*(M280/M$66)^$BW$1,-99)</f>
        <v>-9.905786514430325</v>
      </c>
      <c r="CA280" s="8">
        <f t="shared" si="387"/>
        <v>1.739573823138324E-2</v>
      </c>
      <c r="CB280" s="8">
        <f t="shared" si="388"/>
        <v>3.1137000735765436E-5</v>
      </c>
      <c r="CC280" s="8">
        <f t="shared" si="389"/>
        <v>3.4241564985517134E-6</v>
      </c>
      <c r="CD280" s="8">
        <f>MAX((CD$3*climate!$I390+CD$4*climate!$I390^2+CD$5*climate!$I390^6)*(K280/K$66)^$BW$1,-99)</f>
        <v>-50.385166070314895</v>
      </c>
      <c r="CE280" s="8">
        <f>MAX((CE$3*climate!$I390+CE$4*climate!$I390^2+CE$5*climate!$I390^6)*(L280/L$66)^$BW$1,-99)</f>
        <v>-38.809410788587456</v>
      </c>
      <c r="CF280" s="8">
        <f>MAX((CF$3*climate!$I390+CF$4*climate!$I390^2+CF$5*climate!$I390^6)*(M280/M$66)^$BW$1,-99)</f>
        <v>-46.727090931218306</v>
      </c>
      <c r="CG280" s="8">
        <f>MAX((CG$3*climate!$M390+CG$4*climate!$M390^2+CG$5*climate!$M390^6)*(K280/K$66)^$BW$1,-99)</f>
        <v>-50.385213954222777</v>
      </c>
      <c r="CH280" s="8">
        <f>MAX((CH$3*climate!$M390+CH$4*climate!$M390^2+CH$5*climate!$M390^6)*(L280/L$66)^$BW$1,-99)</f>
        <v>-38.809445938218332</v>
      </c>
      <c r="CI280" s="8">
        <f>MAX((CI$3*climate!$M390+CI$4*climate!$M390^2+CI$5*climate!$M390^6)*(M280/M$66)^$BW$1,-99)</f>
        <v>-46.727131922305119</v>
      </c>
      <c r="CJ280" s="8">
        <f t="shared" si="390"/>
        <v>1.7796691401856517E-3</v>
      </c>
      <c r="CK280" s="8">
        <f t="shared" si="391"/>
        <v>3.1854675317779493E-6</v>
      </c>
      <c r="CL280" s="8">
        <f t="shared" si="392"/>
        <v>3.5030796454759483E-7</v>
      </c>
    </row>
    <row r="281" spans="1:90">
      <c r="A281">
        <f t="shared" si="331"/>
        <v>2235</v>
      </c>
      <c r="B281" s="4">
        <f t="shared" si="349"/>
        <v>1286.5326759584034</v>
      </c>
      <c r="C281" s="4">
        <f t="shared" si="350"/>
        <v>3572.5975055309113</v>
      </c>
      <c r="D281" s="4">
        <f t="shared" si="351"/>
        <v>6809.5857043324904</v>
      </c>
      <c r="E281" s="11">
        <f t="shared" si="332"/>
        <v>9.4838550668243524E-8</v>
      </c>
      <c r="F281" s="11">
        <f t="shared" si="333"/>
        <v>1.9013038641222205E-7</v>
      </c>
      <c r="G281" s="11">
        <f t="shared" si="334"/>
        <v>4.1977543174043053E-7</v>
      </c>
      <c r="H281" s="4">
        <f t="shared" si="352"/>
        <v>252941.88233157076</v>
      </c>
      <c r="I281" s="4">
        <f t="shared" si="353"/>
        <v>275614.94445410988</v>
      </c>
      <c r="J281" s="4">
        <f t="shared" si="354"/>
        <v>49248.531672432975</v>
      </c>
      <c r="K281" s="4">
        <f t="shared" si="322"/>
        <v>196607.4294561866</v>
      </c>
      <c r="L281" s="4">
        <f t="shared" si="323"/>
        <v>77146.934136134005</v>
      </c>
      <c r="M281" s="4">
        <f t="shared" si="324"/>
        <v>7232.2361169636761</v>
      </c>
      <c r="N281" s="11">
        <f t="shared" si="335"/>
        <v>1.7242993088499858E-3</v>
      </c>
      <c r="O281" s="11">
        <f t="shared" si="336"/>
        <v>3.4012536899679091E-3</v>
      </c>
      <c r="P281" s="11">
        <f t="shared" si="337"/>
        <v>2.3542638498539326E-3</v>
      </c>
      <c r="Q281" s="4">
        <f t="shared" si="338"/>
        <v>2091.5266754482277</v>
      </c>
      <c r="R281" s="4">
        <f t="shared" si="339"/>
        <v>7919.4262600391085</v>
      </c>
      <c r="S281" s="4">
        <f t="shared" si="340"/>
        <v>1853.9801710596469</v>
      </c>
      <c r="T281" s="4">
        <f t="shared" si="355"/>
        <v>8.268803316275374</v>
      </c>
      <c r="U281" s="4">
        <f t="shared" si="356"/>
        <v>28.733660563016748</v>
      </c>
      <c r="V281" s="4">
        <f t="shared" si="357"/>
        <v>37.645389783212934</v>
      </c>
      <c r="W281" s="11">
        <f t="shared" si="341"/>
        <v>-1.219247815263802E-2</v>
      </c>
      <c r="X281" s="11">
        <f t="shared" si="342"/>
        <v>-1.3228699347321071E-2</v>
      </c>
      <c r="Y281" s="11">
        <f t="shared" si="343"/>
        <v>-1.2203590333800474E-2</v>
      </c>
      <c r="Z281" s="4">
        <f t="shared" si="369"/>
        <v>2105.9703048796218</v>
      </c>
      <c r="AA281" s="4">
        <f t="shared" si="358"/>
        <v>26020.672974575915</v>
      </c>
      <c r="AB281" s="4">
        <f t="shared" si="359"/>
        <v>3645.9345952097206</v>
      </c>
      <c r="AC281" s="12">
        <f t="shared" si="360"/>
        <v>1.274462347462646</v>
      </c>
      <c r="AD281" s="12">
        <f t="shared" si="361"/>
        <v>4.8893425057534978</v>
      </c>
      <c r="AE281" s="12">
        <f t="shared" si="362"/>
        <v>1.996097509831769</v>
      </c>
      <c r="AF281" s="11">
        <f t="shared" si="344"/>
        <v>-2.9039671966837322E-3</v>
      </c>
      <c r="AG281" s="11">
        <f t="shared" si="345"/>
        <v>2.0567434751257441E-3</v>
      </c>
      <c r="AH281" s="11">
        <f t="shared" si="346"/>
        <v>8.257041531207765E-4</v>
      </c>
      <c r="AI281" s="1">
        <f t="shared" si="325"/>
        <v>496629.06402842508</v>
      </c>
      <c r="AJ281" s="1">
        <f t="shared" si="326"/>
        <v>531548.75816106796</v>
      </c>
      <c r="AK281" s="1">
        <f t="shared" si="327"/>
        <v>96036.813031644051</v>
      </c>
      <c r="AL281" s="17">
        <f t="shared" si="395"/>
        <v>68.88417847898188</v>
      </c>
      <c r="AM281" s="17">
        <f t="shared" si="395"/>
        <v>31.569333749461332</v>
      </c>
      <c r="AN281" s="17">
        <f t="shared" si="395"/>
        <v>4.7286948956595642</v>
      </c>
      <c r="AO281" s="7">
        <f t="shared" si="394"/>
        <v>1.9046393154883634E-3</v>
      </c>
      <c r="AP281" s="7">
        <f t="shared" si="394"/>
        <v>2.9330014188199789E-3</v>
      </c>
      <c r="AQ281" s="7">
        <f t="shared" si="394"/>
        <v>2.1230240044156469E-3</v>
      </c>
      <c r="AR281" s="1">
        <f t="shared" si="364"/>
        <v>252941.88233157076</v>
      </c>
      <c r="AS281" s="1">
        <f t="shared" si="365"/>
        <v>275614.94445410988</v>
      </c>
      <c r="AT281" s="1">
        <f t="shared" si="366"/>
        <v>49248.531672432975</v>
      </c>
      <c r="AU281" s="1">
        <f t="shared" si="328"/>
        <v>50588.376466314156</v>
      </c>
      <c r="AV281" s="1">
        <f t="shared" si="329"/>
        <v>55122.98889082198</v>
      </c>
      <c r="AW281" s="1">
        <f t="shared" si="330"/>
        <v>9849.7063344865965</v>
      </c>
      <c r="AX281" s="1">
        <f t="shared" si="378"/>
        <v>157285.94356494927</v>
      </c>
      <c r="AY281" s="1">
        <f t="shared" si="379"/>
        <v>61717.547308907204</v>
      </c>
      <c r="AZ281" s="1">
        <f t="shared" si="380"/>
        <v>5785.7888935709407</v>
      </c>
      <c r="BA281" s="1">
        <f t="shared" si="381"/>
        <v>11.965820724372914</v>
      </c>
      <c r="BB281" s="1">
        <f t="shared" si="382"/>
        <v>11.030323566687274</v>
      </c>
      <c r="BC281" s="1">
        <f t="shared" si="383"/>
        <v>8.6631599991412767</v>
      </c>
      <c r="BD281" s="1">
        <f t="shared" si="384"/>
        <v>197.74954988662614</v>
      </c>
      <c r="BE281">
        <f t="shared" si="370"/>
        <v>0.21822387218499145</v>
      </c>
      <c r="BF281">
        <f t="shared" si="371"/>
        <v>0.3346263841173937</v>
      </c>
      <c r="BG281">
        <f t="shared" si="372"/>
        <v>2.453676962688749E-2</v>
      </c>
      <c r="BH281">
        <f t="shared" si="385"/>
        <v>0.2913278298717788</v>
      </c>
      <c r="BI281">
        <f t="shared" si="386"/>
        <v>4.7621658391411486E-3</v>
      </c>
      <c r="BJ281">
        <f t="shared" si="386"/>
        <v>1.1197481694748152E-2</v>
      </c>
      <c r="BK281">
        <f t="shared" si="386"/>
        <v>6.0205306372294847E-5</v>
      </c>
      <c r="BL281">
        <f t="shared" si="375"/>
        <v>1204.5511913274663</v>
      </c>
      <c r="BM281">
        <f t="shared" si="376"/>
        <v>3086.1932953239238</v>
      </c>
      <c r="BN281">
        <f t="shared" si="377"/>
        <v>2.9650229377244934</v>
      </c>
      <c r="BO281">
        <f t="shared" si="348"/>
        <v>1024.7445745796333</v>
      </c>
      <c r="BP281">
        <f t="shared" si="367"/>
        <v>708.88275919311229</v>
      </c>
      <c r="BQ281">
        <f t="shared" si="368"/>
        <v>66.287523517105257</v>
      </c>
      <c r="BR281" s="7">
        <f t="shared" si="393"/>
        <v>2.5774294431462064E-3</v>
      </c>
      <c r="BS281" s="7">
        <f t="shared" si="373"/>
        <v>1.737787577602002E-3</v>
      </c>
      <c r="BT281" s="7">
        <f t="shared" si="374"/>
        <v>1.9062455533530663E-4</v>
      </c>
      <c r="BU281" s="8">
        <f>MAX((BU$3*climate!$I391+BU$4*climate!$I391^2+BU$5*climate!$I391^6)*(K281/K$66)^$BW$1,-99)</f>
        <v>-12.843402902813967</v>
      </c>
      <c r="BV281" s="8">
        <f>MAX((BV$3*climate!$I391+BV$4*climate!$I391^2+BV$5*climate!$I391^6)*(L281/L$66)^$BW$1,-99)</f>
        <v>-9.0500424894883302</v>
      </c>
      <c r="BW281" s="8">
        <f>MAX((BW$3*climate!$I391+BW$4*climate!$I391^2+BW$5*climate!$I391^6)*(M281/M$66)^$BW$1,-99)</f>
        <v>-9.9310569998559153</v>
      </c>
      <c r="BX281" s="8">
        <f>MAX((BX$3*climate!$M391+BX$4*climate!$M391^2+BX$5*climate!$M391^6)*(K281/K$66)^$BW$1,-99)</f>
        <v>-12.843409076538112</v>
      </c>
      <c r="BY281" s="8">
        <f>MAX((BY$3*climate!$M391+BY$4*climate!$M391^2+BY$5*climate!$M391^6)*(L281/L$66)^$BW$1,-99)</f>
        <v>-9.0500462570211582</v>
      </c>
      <c r="BZ281" s="8">
        <f>MAX((BZ$3*climate!$M391+BZ$4*climate!$M391^2+BZ$5*climate!$M391^6)*(M281/M$66)^$BW$1,-99)</f>
        <v>-9.9310606285103127</v>
      </c>
      <c r="CA281" s="8">
        <f t="shared" si="387"/>
        <v>1.740299307312183E-2</v>
      </c>
      <c r="CB281" s="8">
        <f t="shared" si="388"/>
        <v>3.0242705175564805E-5</v>
      </c>
      <c r="CC281" s="8">
        <f t="shared" si="389"/>
        <v>3.3174378160672702E-6</v>
      </c>
      <c r="CD281" s="8">
        <f>MAX((CD$3*climate!$I391+CD$4*climate!$I391^2+CD$5*climate!$I391^6)*(K281/K$66)^$BW$1,-99)</f>
        <v>-50.774174621030454</v>
      </c>
      <c r="CE281" s="8">
        <f>MAX((CE$3*climate!$I391+CE$4*climate!$I391^2+CE$5*climate!$I391^6)*(L281/L$66)^$BW$1,-99)</f>
        <v>-39.077819618011773</v>
      </c>
      <c r="CF281" s="8">
        <f>MAX((CF$3*climate!$I391+CF$4*climate!$I391^2+CF$5*climate!$I391^6)*(M281/M$66)^$BW$1,-99)</f>
        <v>-47.051125621491451</v>
      </c>
      <c r="CG281" s="8">
        <f>MAX((CG$3*climate!$M391+CG$4*climate!$M391^2+CG$5*climate!$M391^6)*(K281/K$66)^$BW$1,-99)</f>
        <v>-50.774222664767713</v>
      </c>
      <c r="CH281" s="8">
        <f>MAX((CH$3*climate!$M391+CH$4*climate!$M391^2+CH$5*climate!$M391^6)*(L281/L$66)^$BW$1,-99)</f>
        <v>-39.077854866311505</v>
      </c>
      <c r="CI281" s="8">
        <f>MAX((CI$3*climate!$M391+CI$4*climate!$M391^2+CI$5*climate!$M391^6)*(M281/M$66)^$BW$1,-99)</f>
        <v>-47.051166735225685</v>
      </c>
      <c r="CJ281" s="8">
        <f t="shared" si="390"/>
        <v>1.7670880609293579E-3</v>
      </c>
      <c r="CK281" s="8">
        <f t="shared" si="391"/>
        <v>3.0708236808118479E-6</v>
      </c>
      <c r="CL281" s="8">
        <f t="shared" si="392"/>
        <v>3.3685037585298805E-7</v>
      </c>
    </row>
    <row r="282" spans="1:90">
      <c r="A282">
        <f t="shared" si="331"/>
        <v>2236</v>
      </c>
      <c r="B282" s="4">
        <f t="shared" si="349"/>
        <v>1286.532791870653</v>
      </c>
      <c r="C282" s="4">
        <f t="shared" si="350"/>
        <v>3572.5981508272889</v>
      </c>
      <c r="D282" s="4">
        <f t="shared" si="351"/>
        <v>6809.5884199044303</v>
      </c>
      <c r="E282" s="11">
        <f t="shared" si="332"/>
        <v>9.0096623134831338E-8</v>
      </c>
      <c r="F282" s="11">
        <f t="shared" si="333"/>
        <v>1.8062386709161094E-7</v>
      </c>
      <c r="G282" s="11">
        <f t="shared" si="334"/>
        <v>3.9878666015340899E-7</v>
      </c>
      <c r="H282" s="4">
        <f t="shared" si="352"/>
        <v>253374.70134799628</v>
      </c>
      <c r="I282" s="4">
        <f t="shared" si="353"/>
        <v>276543.85730731639</v>
      </c>
      <c r="J282" s="4">
        <f t="shared" si="354"/>
        <v>49363.464871011485</v>
      </c>
      <c r="K282" s="4">
        <f t="shared" si="322"/>
        <v>196943.83458316885</v>
      </c>
      <c r="L282" s="4">
        <f t="shared" si="323"/>
        <v>77406.9306516543</v>
      </c>
      <c r="M282" s="4">
        <f t="shared" si="324"/>
        <v>7249.1113745908715</v>
      </c>
      <c r="N282" s="11">
        <f t="shared" si="335"/>
        <v>1.7110499227457332E-3</v>
      </c>
      <c r="O282" s="11">
        <f t="shared" si="336"/>
        <v>3.3701470892091301E-3</v>
      </c>
      <c r="P282" s="11">
        <f t="shared" si="337"/>
        <v>2.333338867022583E-3</v>
      </c>
      <c r="Q282" s="4">
        <f t="shared" si="338"/>
        <v>2069.5610418675524</v>
      </c>
      <c r="R282" s="4">
        <f t="shared" si="339"/>
        <v>7841.0005295629007</v>
      </c>
      <c r="S282" s="4">
        <f t="shared" si="340"/>
        <v>1835.6288602885234</v>
      </c>
      <c r="T282" s="4">
        <f t="shared" si="355"/>
        <v>8.1679861124932263</v>
      </c>
      <c r="U282" s="4">
        <f t="shared" si="356"/>
        <v>28.353551606280625</v>
      </c>
      <c r="V282" s="4">
        <f t="shared" si="357"/>
        <v>37.185980868342362</v>
      </c>
      <c r="W282" s="11">
        <f t="shared" si="341"/>
        <v>-1.219247815263802E-2</v>
      </c>
      <c r="X282" s="11">
        <f t="shared" si="342"/>
        <v>-1.3228699347321071E-2</v>
      </c>
      <c r="Y282" s="11">
        <f t="shared" si="343"/>
        <v>-1.2203590333800474E-2</v>
      </c>
      <c r="Z282" s="4">
        <f t="shared" si="369"/>
        <v>2077.8290331222529</v>
      </c>
      <c r="AA282" s="4">
        <f t="shared" si="358"/>
        <v>25816.779852728308</v>
      </c>
      <c r="AB282" s="4">
        <f t="shared" si="359"/>
        <v>3612.9020880380435</v>
      </c>
      <c r="AC282" s="12">
        <f t="shared" si="360"/>
        <v>1.270761350612206</v>
      </c>
      <c r="AD282" s="12">
        <f t="shared" si="361"/>
        <v>4.8993986290498617</v>
      </c>
      <c r="AE282" s="12">
        <f t="shared" si="362"/>
        <v>1.9977456958356712</v>
      </c>
      <c r="AF282" s="11">
        <f t="shared" si="344"/>
        <v>-2.9039671966837322E-3</v>
      </c>
      <c r="AG282" s="11">
        <f t="shared" si="345"/>
        <v>2.0567434751257441E-3</v>
      </c>
      <c r="AH282" s="11">
        <f t="shared" si="346"/>
        <v>8.257041531207765E-4</v>
      </c>
      <c r="AI282" s="1">
        <f t="shared" si="325"/>
        <v>497554.53409189673</v>
      </c>
      <c r="AJ282" s="1">
        <f t="shared" si="326"/>
        <v>533516.8712357831</v>
      </c>
      <c r="AK282" s="1">
        <f t="shared" si="327"/>
        <v>96282.838062966242</v>
      </c>
      <c r="AL282" s="17">
        <f t="shared" si="395"/>
        <v>69.014065998382605</v>
      </c>
      <c r="AM282" s="17">
        <f t="shared" si="395"/>
        <v>31.661000721132918</v>
      </c>
      <c r="AN282" s="17">
        <f t="shared" si="395"/>
        <v>4.7386336371048765</v>
      </c>
      <c r="AO282" s="7">
        <f t="shared" ref="AO282:AQ297" si="396">AO$5*AO281</f>
        <v>1.8855929223334797E-3</v>
      </c>
      <c r="AP282" s="7">
        <f t="shared" si="396"/>
        <v>2.9036714046317791E-3</v>
      </c>
      <c r="AQ282" s="7">
        <f t="shared" si="396"/>
        <v>2.1017937643714904E-3</v>
      </c>
      <c r="AR282" s="1">
        <f t="shared" si="364"/>
        <v>253374.70134799628</v>
      </c>
      <c r="AS282" s="1">
        <f t="shared" si="365"/>
        <v>276543.85730731639</v>
      </c>
      <c r="AT282" s="1">
        <f t="shared" si="366"/>
        <v>49363.464871011485</v>
      </c>
      <c r="AU282" s="1">
        <f t="shared" si="328"/>
        <v>50674.940269599261</v>
      </c>
      <c r="AV282" s="1">
        <f t="shared" si="329"/>
        <v>55308.771461463279</v>
      </c>
      <c r="AW282" s="1">
        <f t="shared" si="330"/>
        <v>9872.6929742022985</v>
      </c>
      <c r="AX282" s="1">
        <f t="shared" si="378"/>
        <v>157555.06766653509</v>
      </c>
      <c r="AY282" s="1">
        <f t="shared" si="379"/>
        <v>61925.544521323449</v>
      </c>
      <c r="AZ282" s="1">
        <f t="shared" si="380"/>
        <v>5799.2890996726965</v>
      </c>
      <c r="BA282" s="1">
        <f t="shared" si="381"/>
        <v>11.967530312117411</v>
      </c>
      <c r="BB282" s="1">
        <f t="shared" si="382"/>
        <v>11.033688047557874</v>
      </c>
      <c r="BC282" s="1">
        <f t="shared" si="383"/>
        <v>8.6654906200003659</v>
      </c>
      <c r="BD282" s="1">
        <f t="shared" si="384"/>
        <v>192.04067522875553</v>
      </c>
      <c r="BE282">
        <f t="shared" si="370"/>
        <v>0.21822387218499145</v>
      </c>
      <c r="BF282">
        <f t="shared" si="371"/>
        <v>0.3346263841173937</v>
      </c>
      <c r="BG282">
        <f t="shared" si="372"/>
        <v>2.453676962688749E-2</v>
      </c>
      <c r="BH282">
        <f t="shared" si="385"/>
        <v>0.2913926315171943</v>
      </c>
      <c r="BI282">
        <f t="shared" si="386"/>
        <v>4.7621658391411486E-3</v>
      </c>
      <c r="BJ282">
        <f t="shared" si="386"/>
        <v>1.1197481694748152E-2</v>
      </c>
      <c r="BK282">
        <f t="shared" si="386"/>
        <v>6.0205306372294847E-5</v>
      </c>
      <c r="BL282">
        <f t="shared" si="375"/>
        <v>1206.6123472620186</v>
      </c>
      <c r="BM282">
        <f t="shared" si="376"/>
        <v>3096.5947799937203</v>
      </c>
      <c r="BN282">
        <f t="shared" si="377"/>
        <v>2.9719425261572607</v>
      </c>
      <c r="BO282">
        <f t="shared" si="348"/>
        <v>1027.3857814178591</v>
      </c>
      <c r="BP282">
        <f t="shared" si="367"/>
        <v>716.88933746587531</v>
      </c>
      <c r="BQ282">
        <f t="shared" si="368"/>
        <v>67.049697778148499</v>
      </c>
      <c r="BR282" s="7">
        <f t="shared" si="393"/>
        <v>2.5556444684953217E-3</v>
      </c>
      <c r="BS282" s="7">
        <f t="shared" si="373"/>
        <v>1.6871724054388368E-3</v>
      </c>
      <c r="BT282" s="7">
        <f t="shared" si="374"/>
        <v>1.8461042232746424E-4</v>
      </c>
      <c r="BU282" s="8">
        <f>MAX((BU$3*climate!$I392+BU$4*climate!$I392^2+BU$5*climate!$I392^6)*(K282/K$66)^$BW$1,-99)</f>
        <v>-12.889995984127385</v>
      </c>
      <c r="BV282" s="8">
        <f>MAX((BV$3*climate!$I392+BV$4*climate!$I392^2+BV$5*climate!$I392^6)*(L282/L$66)^$BW$1,-99)</f>
        <v>-9.0742012480035168</v>
      </c>
      <c r="BW282" s="8">
        <f>MAX((BW$3*climate!$I392+BW$4*climate!$I392^2+BW$5*climate!$I392^6)*(M282/M$66)^$BW$1,-99)</f>
        <v>-9.9558751350291264</v>
      </c>
      <c r="BX282" s="8">
        <f>MAX((BX$3*climate!$M392+BX$4*climate!$M392^2+BX$5*climate!$M392^6)*(K282/K$66)^$BW$1,-99)</f>
        <v>-12.890002149650684</v>
      </c>
      <c r="BY282" s="8">
        <f>MAX((BY$3*climate!$M392+BY$4*climate!$M392^2+BY$5*climate!$M392^6)*(L282/L$66)^$BW$1,-99)</f>
        <v>-9.0742050085528376</v>
      </c>
      <c r="BZ282" s="8">
        <f>MAX((BZ$3*climate!$M392+BZ$4*climate!$M392^2+BZ$5*climate!$M392^6)*(M282/M$66)^$BW$1,-99)</f>
        <v>-9.9558787574702041</v>
      </c>
      <c r="CA282" s="8">
        <f t="shared" si="387"/>
        <v>1.7410038674323367E-2</v>
      </c>
      <c r="CB282" s="8">
        <f t="shared" si="388"/>
        <v>2.9373736828941335E-5</v>
      </c>
      <c r="CC282" s="8">
        <f t="shared" si="389"/>
        <v>3.2140745924043223E-6</v>
      </c>
      <c r="CD282" s="8">
        <f>MAX((CD$3*climate!$I392+CD$4*climate!$I392^2+CD$5*climate!$I392^6)*(K282/K$66)^$BW$1,-99)</f>
        <v>-51.158702046601931</v>
      </c>
      <c r="CE282" s="8">
        <f>MAX((CE$3*climate!$I392+CE$4*climate!$I392^2+CE$5*climate!$I392^6)*(L282/L$66)^$BW$1,-99)</f>
        <v>-39.342859275992168</v>
      </c>
      <c r="CF282" s="8">
        <f>MAX((CF$3*climate!$I392+CF$4*climate!$I392^2+CF$5*climate!$I392^6)*(M282/M$66)^$BW$1,-99)</f>
        <v>-47.371261512125415</v>
      </c>
      <c r="CG282" s="8">
        <f>MAX((CG$3*climate!$M392+CG$4*climate!$M392^2+CG$5*climate!$M392^6)*(K282/K$66)^$BW$1,-99)</f>
        <v>-51.158750246713062</v>
      </c>
      <c r="CH282" s="8">
        <f>MAX((CH$3*climate!$M392+CH$4*climate!$M392^2+CH$5*climate!$M392^6)*(L282/L$66)^$BW$1,-99)</f>
        <v>-39.342894620560138</v>
      </c>
      <c r="CI282" s="8">
        <f>MAX((CI$3*climate!$M392+CI$4*climate!$M392^2+CI$5*climate!$M392^6)*(M282/M$66)^$BW$1,-99)</f>
        <v>-47.37130274571814</v>
      </c>
      <c r="CJ282" s="8">
        <f t="shared" si="390"/>
        <v>1.7544264502965632E-3</v>
      </c>
      <c r="CK282" s="8">
        <f t="shared" si="391"/>
        <v>2.9600198943123722E-6</v>
      </c>
      <c r="CL282" s="8">
        <f t="shared" si="392"/>
        <v>3.2388540793172246E-7</v>
      </c>
    </row>
    <row r="283" spans="1:90">
      <c r="A283">
        <f t="shared" si="331"/>
        <v>2237</v>
      </c>
      <c r="B283" s="4">
        <f t="shared" si="349"/>
        <v>1286.5329019873</v>
      </c>
      <c r="C283" s="4">
        <f t="shared" si="350"/>
        <v>3572.5987638589581</v>
      </c>
      <c r="D283" s="4">
        <f t="shared" si="351"/>
        <v>6809.5909996988021</v>
      </c>
      <c r="E283" s="11">
        <f t="shared" si="332"/>
        <v>8.5591791978089762E-8</v>
      </c>
      <c r="F283" s="11">
        <f t="shared" si="333"/>
        <v>1.7159267373703039E-7</v>
      </c>
      <c r="G283" s="11">
        <f t="shared" si="334"/>
        <v>3.788473271457385E-7</v>
      </c>
      <c r="H283" s="4">
        <f t="shared" si="352"/>
        <v>253804.95561619202</v>
      </c>
      <c r="I283" s="4">
        <f t="shared" si="353"/>
        <v>277467.38924615656</v>
      </c>
      <c r="J283" s="4">
        <f t="shared" si="354"/>
        <v>49477.644162972982</v>
      </c>
      <c r="K283" s="4">
        <f t="shared" si="322"/>
        <v>197278.24700335372</v>
      </c>
      <c r="L283" s="4">
        <f t="shared" si="323"/>
        <v>77665.421612151302</v>
      </c>
      <c r="M283" s="4">
        <f t="shared" si="324"/>
        <v>7265.8760511698056</v>
      </c>
      <c r="N283" s="11">
        <f t="shared" si="335"/>
        <v>1.6980090841263173E-3</v>
      </c>
      <c r="O283" s="11">
        <f t="shared" si="336"/>
        <v>3.3393774733203596E-3</v>
      </c>
      <c r="P283" s="11">
        <f t="shared" si="337"/>
        <v>2.3126526428738359E-3</v>
      </c>
      <c r="Q283" s="4">
        <f t="shared" si="338"/>
        <v>2047.7994268077782</v>
      </c>
      <c r="R283" s="4">
        <f t="shared" si="339"/>
        <v>7763.1133025404497</v>
      </c>
      <c r="S283" s="4">
        <f t="shared" si="340"/>
        <v>1817.4216517936247</v>
      </c>
      <c r="T283" s="4">
        <f t="shared" si="355"/>
        <v>8.0683981202656021</v>
      </c>
      <c r="U283" s="4">
        <f t="shared" si="356"/>
        <v>27.978470996652387</v>
      </c>
      <c r="V283" s="4">
        <f t="shared" si="357"/>
        <v>36.732178391664569</v>
      </c>
      <c r="W283" s="11">
        <f t="shared" si="341"/>
        <v>-1.219247815263802E-2</v>
      </c>
      <c r="X283" s="11">
        <f t="shared" si="342"/>
        <v>-1.3228699347321071E-2</v>
      </c>
      <c r="Y283" s="11">
        <f t="shared" si="343"/>
        <v>-1.2203590333800474E-2</v>
      </c>
      <c r="Z283" s="4">
        <f t="shared" si="369"/>
        <v>2050.0366773102874</v>
      </c>
      <c r="AA283" s="4">
        <f t="shared" si="358"/>
        <v>25613.690077036896</v>
      </c>
      <c r="AB283" s="4">
        <f t="shared" si="359"/>
        <v>3580.0940443011305</v>
      </c>
      <c r="AC283" s="12">
        <f t="shared" si="360"/>
        <v>1.2670711013352145</v>
      </c>
      <c r="AD283" s="12">
        <f t="shared" si="361"/>
        <v>4.9094754352122001</v>
      </c>
      <c r="AE283" s="12">
        <f t="shared" si="362"/>
        <v>1.9993952427536019</v>
      </c>
      <c r="AF283" s="11">
        <f t="shared" si="344"/>
        <v>-2.9039671966837322E-3</v>
      </c>
      <c r="AG283" s="11">
        <f t="shared" si="345"/>
        <v>2.0567434751257441E-3</v>
      </c>
      <c r="AH283" s="11">
        <f t="shared" si="346"/>
        <v>8.257041531207765E-4</v>
      </c>
      <c r="AI283" s="1">
        <f t="shared" si="325"/>
        <v>498474.02095230634</v>
      </c>
      <c r="AJ283" s="1">
        <f t="shared" si="326"/>
        <v>535473.95557366812</v>
      </c>
      <c r="AK283" s="1">
        <f t="shared" si="327"/>
        <v>96527.24723087193</v>
      </c>
      <c r="AL283" s="17">
        <f t="shared" si="395"/>
        <v>69.142897108426737</v>
      </c>
      <c r="AM283" s="17">
        <f t="shared" si="395"/>
        <v>31.752014532144539</v>
      </c>
      <c r="AN283" s="17">
        <f t="shared" si="395"/>
        <v>4.7484936714286841</v>
      </c>
      <c r="AO283" s="7">
        <f t="shared" si="396"/>
        <v>1.8667369931101448E-3</v>
      </c>
      <c r="AP283" s="7">
        <f t="shared" si="396"/>
        <v>2.8746346905854613E-3</v>
      </c>
      <c r="AQ283" s="7">
        <f t="shared" si="396"/>
        <v>2.0807758267277756E-3</v>
      </c>
      <c r="AR283" s="1">
        <f t="shared" si="364"/>
        <v>253804.95561619202</v>
      </c>
      <c r="AS283" s="1">
        <f t="shared" si="365"/>
        <v>277467.38924615656</v>
      </c>
      <c r="AT283" s="1">
        <f t="shared" si="366"/>
        <v>49477.644162972982</v>
      </c>
      <c r="AU283" s="1">
        <f t="shared" si="328"/>
        <v>50760.991123238404</v>
      </c>
      <c r="AV283" s="1">
        <f t="shared" si="329"/>
        <v>55493.477849231313</v>
      </c>
      <c r="AW283" s="1">
        <f t="shared" si="330"/>
        <v>9895.5288325945967</v>
      </c>
      <c r="AX283" s="1">
        <f t="shared" si="378"/>
        <v>157822.59760268297</v>
      </c>
      <c r="AY283" s="1">
        <f t="shared" si="379"/>
        <v>62132.337289721043</v>
      </c>
      <c r="AZ283" s="1">
        <f t="shared" si="380"/>
        <v>5812.700840935845</v>
      </c>
      <c r="BA283" s="1">
        <f t="shared" si="381"/>
        <v>11.969226881213956</v>
      </c>
      <c r="BB283" s="1">
        <f t="shared" si="382"/>
        <v>11.037021861692191</v>
      </c>
      <c r="BC283" s="1">
        <f t="shared" si="383"/>
        <v>8.6678006025779464</v>
      </c>
      <c r="BD283" s="1">
        <f t="shared" si="384"/>
        <v>186.49615855090101</v>
      </c>
      <c r="BE283">
        <f t="shared" si="370"/>
        <v>0.21822387218499145</v>
      </c>
      <c r="BF283">
        <f t="shared" si="371"/>
        <v>0.3346263841173937</v>
      </c>
      <c r="BG283">
        <f t="shared" si="372"/>
        <v>2.453676962688749E-2</v>
      </c>
      <c r="BH283">
        <f t="shared" si="385"/>
        <v>0.29145690719836337</v>
      </c>
      <c r="BI283">
        <f t="shared" si="386"/>
        <v>4.7621658391411486E-3</v>
      </c>
      <c r="BJ283">
        <f t="shared" si="386"/>
        <v>1.1197481694748152E-2</v>
      </c>
      <c r="BK283">
        <f t="shared" si="386"/>
        <v>6.0205306372294847E-5</v>
      </c>
      <c r="BL283">
        <f t="shared" si="375"/>
        <v>1208.6612894401651</v>
      </c>
      <c r="BM283">
        <f t="shared" si="376"/>
        <v>3106.9360119733983</v>
      </c>
      <c r="BN283">
        <f t="shared" si="377"/>
        <v>2.9788167254111744</v>
      </c>
      <c r="BO283">
        <f t="shared" si="348"/>
        <v>1030.0114142071504</v>
      </c>
      <c r="BP283">
        <f t="shared" si="367"/>
        <v>724.98659033260105</v>
      </c>
      <c r="BQ283">
        <f t="shared" si="368"/>
        <v>67.82065171949813</v>
      </c>
      <c r="BR283" s="7">
        <f t="shared" si="393"/>
        <v>2.5341119513107024E-3</v>
      </c>
      <c r="BS283" s="7">
        <f t="shared" si="373"/>
        <v>1.6380314615911037E-3</v>
      </c>
      <c r="BT283" s="7">
        <f t="shared" si="374"/>
        <v>1.7878980500125188E-4</v>
      </c>
      <c r="BU283" s="8">
        <f>MAX((BU$3*climate!$I393+BU$4*climate!$I393^2+BU$5*climate!$I393^6)*(K283/K$66)^$BW$1,-99)</f>
        <v>-12.935796884202622</v>
      </c>
      <c r="BV283" s="8">
        <f>MAX((BV$3*climate!$I393+BV$4*climate!$I393^2+BV$5*climate!$I393^6)*(L283/L$66)^$BW$1,-99)</f>
        <v>-9.0978962930955287</v>
      </c>
      <c r="BW283" s="8">
        <f>MAX((BW$3*climate!$I393+BW$4*climate!$I393^2+BW$5*climate!$I393^6)*(M283/M$66)^$BW$1,-99)</f>
        <v>-9.9802402700125938</v>
      </c>
      <c r="BX283" s="8">
        <f>MAX((BX$3*climate!$M393+BX$4*climate!$M393^2+BX$5*climate!$M393^6)*(K283/K$66)^$BW$1,-99)</f>
        <v>-12.935803041543387</v>
      </c>
      <c r="BY283" s="8">
        <f>MAX((BY$3*climate!$M393+BY$4*climate!$M393^2+BY$5*climate!$M393^6)*(L283/L$66)^$BW$1,-99)</f>
        <v>-9.0979000467038347</v>
      </c>
      <c r="BZ283" s="8">
        <f>MAX((BZ$3*climate!$M393+BZ$4*climate!$M393^2+BZ$5*climate!$M393^6)*(M283/M$66)^$BW$1,-99)</f>
        <v>-9.9802438862787728</v>
      </c>
      <c r="CA283" s="8">
        <f t="shared" si="387"/>
        <v>1.7416879308403369E-2</v>
      </c>
      <c r="CB283" s="8">
        <f t="shared" si="388"/>
        <v>2.8529396269899822E-5</v>
      </c>
      <c r="CC283" s="8">
        <f t="shared" si="389"/>
        <v>3.1139604552797771E-6</v>
      </c>
      <c r="CD283" s="8">
        <f>MAX((CD$3*climate!$I393+CD$4*climate!$I393^2+CD$5*climate!$I393^6)*(K283/K$66)^$BW$1,-99)</f>
        <v>-51.538699375471012</v>
      </c>
      <c r="CE283" s="8">
        <f>MAX((CE$3*climate!$I393+CE$4*climate!$I393^2+CE$5*climate!$I393^6)*(L283/L$66)^$BW$1,-99)</f>
        <v>-39.60450178040233</v>
      </c>
      <c r="CF283" s="8">
        <f>MAX((CF$3*climate!$I393+CF$4*climate!$I393^2+CF$5*climate!$I393^6)*(M283/M$66)^$BW$1,-99)</f>
        <v>-47.687462758288781</v>
      </c>
      <c r="CG283" s="8">
        <f>MAX((CG$3*climate!$M393+CG$4*climate!$M393^2+CG$5*climate!$M393^6)*(K283/K$66)^$BW$1,-99)</f>
        <v>-51.538747728514807</v>
      </c>
      <c r="CH283" s="8">
        <f>MAX((CH$3*climate!$M393+CH$4*climate!$M393^2+CH$5*climate!$M393^6)*(L283/L$66)^$BW$1,-99)</f>
        <v>-39.604537218851313</v>
      </c>
      <c r="CI283" s="8">
        <f>MAX((CI$3*climate!$M393+CI$4*climate!$M393^2+CI$5*climate!$M393^6)*(M283/M$66)^$BW$1,-99)</f>
        <v>-47.687504108964305</v>
      </c>
      <c r="CJ283" s="8">
        <f t="shared" si="390"/>
        <v>1.7416894838022323E-3</v>
      </c>
      <c r="CK283" s="8">
        <f t="shared" si="391"/>
        <v>2.8529421707904254E-6</v>
      </c>
      <c r="CL283" s="8">
        <f t="shared" si="392"/>
        <v>3.1139632318173213E-7</v>
      </c>
    </row>
    <row r="284" spans="1:90">
      <c r="A284">
        <f t="shared" si="331"/>
        <v>2238</v>
      </c>
      <c r="B284" s="4">
        <f t="shared" si="349"/>
        <v>1286.5330065981236</v>
      </c>
      <c r="C284" s="4">
        <f t="shared" si="350"/>
        <v>3572.599346239143</v>
      </c>
      <c r="D284" s="4">
        <f t="shared" si="351"/>
        <v>6809.5934505043833</v>
      </c>
      <c r="E284" s="11">
        <f t="shared" si="332"/>
        <v>8.1312202379185269E-8</v>
      </c>
      <c r="F284" s="11">
        <f t="shared" si="333"/>
        <v>1.6301304005017886E-7</v>
      </c>
      <c r="G284" s="11">
        <f t="shared" si="334"/>
        <v>3.5990496078845155E-7</v>
      </c>
      <c r="H284" s="4">
        <f t="shared" si="352"/>
        <v>254232.68145286554</v>
      </c>
      <c r="I284" s="4">
        <f t="shared" si="353"/>
        <v>278385.55771405529</v>
      </c>
      <c r="J284" s="4">
        <f t="shared" si="354"/>
        <v>49591.074757080205</v>
      </c>
      <c r="K284" s="4">
        <f t="shared" si="322"/>
        <v>197610.69490561512</v>
      </c>
      <c r="L284" s="4">
        <f t="shared" si="323"/>
        <v>77922.411872775585</v>
      </c>
      <c r="M284" s="4">
        <f t="shared" si="324"/>
        <v>7282.5309054840882</v>
      </c>
      <c r="N284" s="11">
        <f t="shared" si="335"/>
        <v>1.6851726295790126E-3</v>
      </c>
      <c r="O284" s="11">
        <f t="shared" si="336"/>
        <v>3.3089405206303546E-3</v>
      </c>
      <c r="P284" s="11">
        <f t="shared" si="337"/>
        <v>2.2922018208115791E-3</v>
      </c>
      <c r="Q284" s="4">
        <f t="shared" si="338"/>
        <v>2026.240662369903</v>
      </c>
      <c r="R284" s="4">
        <f t="shared" si="339"/>
        <v>7685.766529116996</v>
      </c>
      <c r="S284" s="4">
        <f t="shared" si="340"/>
        <v>1799.3582884054827</v>
      </c>
      <c r="T284" s="4">
        <f t="shared" si="355"/>
        <v>7.9700243524574779</v>
      </c>
      <c r="U284" s="4">
        <f t="shared" si="356"/>
        <v>27.608352215639929</v>
      </c>
      <c r="V284" s="4">
        <f t="shared" si="357"/>
        <v>36.283913934504618</v>
      </c>
      <c r="W284" s="11">
        <f t="shared" si="341"/>
        <v>-1.219247815263802E-2</v>
      </c>
      <c r="X284" s="11">
        <f t="shared" si="342"/>
        <v>-1.3228699347321071E-2</v>
      </c>
      <c r="Y284" s="11">
        <f t="shared" si="343"/>
        <v>-1.2203590333800474E-2</v>
      </c>
      <c r="Z284" s="4">
        <f t="shared" si="369"/>
        <v>2022.5897222163617</v>
      </c>
      <c r="AA284" s="4">
        <f t="shared" si="358"/>
        <v>25411.418396686557</v>
      </c>
      <c r="AB284" s="4">
        <f t="shared" si="359"/>
        <v>3547.5106378549399</v>
      </c>
      <c r="AC284" s="12">
        <f t="shared" si="360"/>
        <v>1.263391568421071</v>
      </c>
      <c r="AD284" s="12">
        <f t="shared" si="361"/>
        <v>4.9195729667798629</v>
      </c>
      <c r="AE284" s="12">
        <f t="shared" si="362"/>
        <v>2.0010461517092737</v>
      </c>
      <c r="AF284" s="11">
        <f t="shared" si="344"/>
        <v>-2.9039671966837322E-3</v>
      </c>
      <c r="AG284" s="11">
        <f t="shared" si="345"/>
        <v>2.0567434751257441E-3</v>
      </c>
      <c r="AH284" s="11">
        <f t="shared" si="346"/>
        <v>8.257041531207765E-4</v>
      </c>
      <c r="AI284" s="1">
        <f t="shared" si="325"/>
        <v>499387.6099803141</v>
      </c>
      <c r="AJ284" s="1">
        <f t="shared" si="326"/>
        <v>537420.03786553268</v>
      </c>
      <c r="AK284" s="1">
        <f t="shared" si="327"/>
        <v>96770.051340379345</v>
      </c>
      <c r="AL284" s="17">
        <f t="shared" si="395"/>
        <v>69.270677996231413</v>
      </c>
      <c r="AM284" s="17">
        <f t="shared" si="395"/>
        <v>31.842377220189917</v>
      </c>
      <c r="AN284" s="17">
        <f t="shared" si="395"/>
        <v>4.7582754167651142</v>
      </c>
      <c r="AO284" s="7">
        <f t="shared" si="396"/>
        <v>1.8480696231790435E-3</v>
      </c>
      <c r="AP284" s="7">
        <f t="shared" si="396"/>
        <v>2.8458883436796065E-3</v>
      </c>
      <c r="AQ284" s="7">
        <f t="shared" si="396"/>
        <v>2.0599680684604978E-3</v>
      </c>
      <c r="AR284" s="1">
        <f t="shared" si="364"/>
        <v>254232.68145286554</v>
      </c>
      <c r="AS284" s="1">
        <f t="shared" si="365"/>
        <v>278385.55771405529</v>
      </c>
      <c r="AT284" s="1">
        <f t="shared" si="366"/>
        <v>49591.074757080205</v>
      </c>
      <c r="AU284" s="1">
        <f t="shared" si="328"/>
        <v>50846.536290573109</v>
      </c>
      <c r="AV284" s="1">
        <f t="shared" si="329"/>
        <v>55677.111542811064</v>
      </c>
      <c r="AW284" s="1">
        <f t="shared" si="330"/>
        <v>9918.214951416041</v>
      </c>
      <c r="AX284" s="1">
        <f t="shared" si="378"/>
        <v>158088.5559244921</v>
      </c>
      <c r="AY284" s="1">
        <f t="shared" si="379"/>
        <v>62337.929498220466</v>
      </c>
      <c r="AZ284" s="1">
        <f t="shared" si="380"/>
        <v>5826.0247243872709</v>
      </c>
      <c r="BA284" s="1">
        <f t="shared" si="381"/>
        <v>11.970910635533313</v>
      </c>
      <c r="BB284" s="1">
        <f t="shared" si="382"/>
        <v>11.040325339715872</v>
      </c>
      <c r="BC284" s="1">
        <f t="shared" si="383"/>
        <v>8.6700901813118296</v>
      </c>
      <c r="BD284" s="1">
        <f t="shared" si="384"/>
        <v>181.11128641377795</v>
      </c>
      <c r="BE284">
        <f t="shared" si="370"/>
        <v>0.21822387218499145</v>
      </c>
      <c r="BF284">
        <f t="shared" si="371"/>
        <v>0.3346263841173937</v>
      </c>
      <c r="BG284">
        <f t="shared" si="372"/>
        <v>2.453676962688749E-2</v>
      </c>
      <c r="BH284">
        <f t="shared" si="385"/>
        <v>0.29152066225613893</v>
      </c>
      <c r="BI284">
        <f t="shared" si="386"/>
        <v>4.7621658391411486E-3</v>
      </c>
      <c r="BJ284">
        <f t="shared" si="386"/>
        <v>1.1197481694748152E-2</v>
      </c>
      <c r="BK284">
        <f t="shared" si="386"/>
        <v>6.0205306372294847E-5</v>
      </c>
      <c r="BL284">
        <f t="shared" si="375"/>
        <v>1210.6981908080897</v>
      </c>
      <c r="BM284">
        <f t="shared" si="376"/>
        <v>3117.2171865853893</v>
      </c>
      <c r="BN284">
        <f t="shared" si="377"/>
        <v>2.9856458490813909</v>
      </c>
      <c r="BO284">
        <f t="shared" si="348"/>
        <v>1032.6215784418791</v>
      </c>
      <c r="BP284">
        <f t="shared" si="367"/>
        <v>733.17554427032712</v>
      </c>
      <c r="BQ284">
        <f t="shared" si="368"/>
        <v>68.600486430112213</v>
      </c>
      <c r="BR284" s="7">
        <f t="shared" si="393"/>
        <v>2.5128281123665275E-3</v>
      </c>
      <c r="BS284" s="7">
        <f t="shared" si="373"/>
        <v>1.5903218073700035E-3</v>
      </c>
      <c r="BT284" s="7">
        <f t="shared" si="374"/>
        <v>1.7315631796742297E-4</v>
      </c>
      <c r="BU284" s="8">
        <f>MAX((BU$3*climate!$I394+BU$4*climate!$I394^2+BU$5*climate!$I394^6)*(K284/K$66)^$BW$1,-99)</f>
        <v>-12.980809880618525</v>
      </c>
      <c r="BV284" s="8">
        <f>MAX((BV$3*climate!$I394+BV$4*climate!$I394^2+BV$5*climate!$I394^6)*(L284/L$66)^$BW$1,-99)</f>
        <v>-9.1211309756118712</v>
      </c>
      <c r="BW284" s="8">
        <f>MAX((BW$3*climate!$I394+BW$4*climate!$I394^2+BW$5*climate!$I394^6)*(M284/M$66)^$BW$1,-99)</f>
        <v>-10.004155419160387</v>
      </c>
      <c r="BX284" s="8">
        <f>MAX((BX$3*climate!$M394+BX$4*climate!$M394^2+BX$5*climate!$M394^6)*(K284/K$66)^$BW$1,-99)</f>
        <v>-12.980816029795358</v>
      </c>
      <c r="BY284" s="8">
        <f>MAX((BY$3*climate!$M394+BY$4*climate!$M394^2+BY$5*climate!$M394^6)*(L284/L$66)^$BW$1,-99)</f>
        <v>-9.1211347223214148</v>
      </c>
      <c r="BZ284" s="8">
        <f>MAX((BZ$3*climate!$M394+BZ$4*climate!$M394^2+BZ$5*climate!$M394^6)*(M284/M$66)^$BW$1,-99)</f>
        <v>-10.004159029289852</v>
      </c>
      <c r="CA284" s="8">
        <f t="shared" si="387"/>
        <v>1.7423519152762145E-2</v>
      </c>
      <c r="CB284" s="8">
        <f t="shared" si="388"/>
        <v>2.7709002469766567E-5</v>
      </c>
      <c r="CC284" s="8">
        <f t="shared" si="389"/>
        <v>3.0169924225271661E-6</v>
      </c>
      <c r="CD284" s="8">
        <f>MAX((CD$3*climate!$I394+CD$4*climate!$I394^2+CD$5*climate!$I394^6)*(K284/K$66)^$BW$1,-99)</f>
        <v>-51.914119890516908</v>
      </c>
      <c r="CE284" s="8">
        <f>MAX((CE$3*climate!$I394+CE$4*climate!$I394^2+CE$5*climate!$I394^6)*(L284/L$66)^$BW$1,-99)</f>
        <v>-39.862720700909982</v>
      </c>
      <c r="CF284" s="8">
        <f>MAX((CF$3*climate!$I394+CF$4*climate!$I394^2+CF$5*climate!$I394^6)*(M284/M$66)^$BW$1,-99)</f>
        <v>-47.999695344806319</v>
      </c>
      <c r="CG284" s="8">
        <f>MAX((CG$3*climate!$M394+CG$4*climate!$M394^2+CG$5*climate!$M394^6)*(K284/K$66)^$BW$1,-99)</f>
        <v>-51.914168393066852</v>
      </c>
      <c r="CH284" s="8">
        <f>MAX((CH$3*climate!$M394+CH$4*climate!$M394^2+CH$5*climate!$M394^6)*(L284/L$66)^$BW$1,-99)</f>
        <v>-39.862756230866367</v>
      </c>
      <c r="CI284" s="8">
        <f>MAX((CI$3*climate!$M394+CI$4*climate!$M394^2+CI$5*climate!$M394^6)*(M284/M$66)^$BW$1,-99)</f>
        <v>-47.999736809802513</v>
      </c>
      <c r="CJ284" s="8">
        <f t="shared" si="390"/>
        <v>1.7288822350620574E-3</v>
      </c>
      <c r="CK284" s="8">
        <f t="shared" si="391"/>
        <v>2.7494791207937827E-6</v>
      </c>
      <c r="CL284" s="8">
        <f t="shared" si="392"/>
        <v>2.9936688202263455E-7</v>
      </c>
    </row>
    <row r="285" spans="1:90">
      <c r="A285">
        <f t="shared" si="331"/>
        <v>2239</v>
      </c>
      <c r="B285" s="4">
        <f t="shared" si="349"/>
        <v>1286.5331059784141</v>
      </c>
      <c r="C285" s="4">
        <f t="shared" si="350"/>
        <v>3572.5998995004093</v>
      </c>
      <c r="D285" s="4">
        <f t="shared" si="351"/>
        <v>6809.5957787705238</v>
      </c>
      <c r="E285" s="11">
        <f t="shared" si="332"/>
        <v>7.7246592260225997E-8</v>
      </c>
      <c r="F285" s="11">
        <f t="shared" si="333"/>
        <v>1.5486238804766991E-7</v>
      </c>
      <c r="G285" s="11">
        <f t="shared" si="334"/>
        <v>3.4190971274902894E-7</v>
      </c>
      <c r="H285" s="4">
        <f t="shared" si="352"/>
        <v>254657.91455483777</v>
      </c>
      <c r="I285" s="4">
        <f t="shared" si="353"/>
        <v>279298.38043385022</v>
      </c>
      <c r="J285" s="4">
        <f t="shared" si="354"/>
        <v>49703.761834812802</v>
      </c>
      <c r="K285" s="4">
        <f t="shared" si="322"/>
        <v>197941.20599886877</v>
      </c>
      <c r="L285" s="4">
        <f t="shared" si="323"/>
        <v>78177.906368106647</v>
      </c>
      <c r="M285" s="4">
        <f t="shared" si="324"/>
        <v>7299.0766925943499</v>
      </c>
      <c r="N285" s="11">
        <f t="shared" si="335"/>
        <v>1.6725364657590447E-3</v>
      </c>
      <c r="O285" s="11">
        <f t="shared" si="336"/>
        <v>3.2788319713230596E-3</v>
      </c>
      <c r="P285" s="11">
        <f t="shared" si="337"/>
        <v>2.2719830955748588E-3</v>
      </c>
      <c r="Q285" s="4">
        <f t="shared" si="338"/>
        <v>2004.8835637908167</v>
      </c>
      <c r="R285" s="4">
        <f t="shared" si="339"/>
        <v>7608.9619821293518</v>
      </c>
      <c r="S285" s="4">
        <f t="shared" si="340"/>
        <v>1781.4384880557293</v>
      </c>
      <c r="T285" s="4">
        <f t="shared" si="355"/>
        <v>7.872850004664147</v>
      </c>
      <c r="U285" s="4">
        <f t="shared" si="356"/>
        <v>27.243129624704284</v>
      </c>
      <c r="V285" s="4">
        <f t="shared" si="357"/>
        <v>35.84111991314105</v>
      </c>
      <c r="W285" s="11">
        <f t="shared" si="341"/>
        <v>-1.219247815263802E-2</v>
      </c>
      <c r="X285" s="11">
        <f t="shared" si="342"/>
        <v>-1.3228699347321071E-2</v>
      </c>
      <c r="Y285" s="11">
        <f t="shared" si="343"/>
        <v>-1.2203590333800474E-2</v>
      </c>
      <c r="Z285" s="4">
        <f t="shared" si="369"/>
        <v>1995.4846608082742</v>
      </c>
      <c r="AA285" s="4">
        <f t="shared" si="358"/>
        <v>25209.979058103345</v>
      </c>
      <c r="AB285" s="4">
        <f t="shared" si="359"/>
        <v>3515.1519918938839</v>
      </c>
      <c r="AC285" s="12">
        <f t="shared" si="360"/>
        <v>1.2597227207498094</v>
      </c>
      <c r="AD285" s="12">
        <f t="shared" si="361"/>
        <v>4.9296912663796926</v>
      </c>
      <c r="AE285" s="12">
        <f t="shared" si="362"/>
        <v>2.0026984238273262</v>
      </c>
      <c r="AF285" s="11">
        <f t="shared" si="344"/>
        <v>-2.9039671966837322E-3</v>
      </c>
      <c r="AG285" s="11">
        <f t="shared" si="345"/>
        <v>2.0567434751257441E-3</v>
      </c>
      <c r="AH285" s="11">
        <f t="shared" si="346"/>
        <v>8.257041531207765E-4</v>
      </c>
      <c r="AI285" s="1">
        <f t="shared" si="325"/>
        <v>500295.38527285581</v>
      </c>
      <c r="AJ285" s="1">
        <f t="shared" si="326"/>
        <v>539355.14562179043</v>
      </c>
      <c r="AK285" s="1">
        <f t="shared" si="327"/>
        <v>97011.261157757457</v>
      </c>
      <c r="AL285" s="17">
        <f t="shared" si="395"/>
        <v>69.397414861655449</v>
      </c>
      <c r="AM285" s="17">
        <f t="shared" si="395"/>
        <v>31.932090871854243</v>
      </c>
      <c r="AN285" s="17">
        <f t="shared" si="395"/>
        <v>4.7679792932303968</v>
      </c>
      <c r="AO285" s="7">
        <f t="shared" si="396"/>
        <v>1.8295889269472529E-3</v>
      </c>
      <c r="AP285" s="7">
        <f t="shared" si="396"/>
        <v>2.8174294602428102E-3</v>
      </c>
      <c r="AQ285" s="7">
        <f t="shared" si="396"/>
        <v>2.0393683877758927E-3</v>
      </c>
      <c r="AR285" s="1">
        <f t="shared" si="364"/>
        <v>254657.91455483777</v>
      </c>
      <c r="AS285" s="1">
        <f t="shared" si="365"/>
        <v>279298.38043385022</v>
      </c>
      <c r="AT285" s="1">
        <f t="shared" si="366"/>
        <v>49703.761834812802</v>
      </c>
      <c r="AU285" s="1">
        <f t="shared" si="328"/>
        <v>50931.582910967554</v>
      </c>
      <c r="AV285" s="1">
        <f t="shared" si="329"/>
        <v>55859.67608677005</v>
      </c>
      <c r="AW285" s="1">
        <f t="shared" si="330"/>
        <v>9940.7523669625607</v>
      </c>
      <c r="AX285" s="1">
        <f t="shared" si="378"/>
        <v>158352.96479909506</v>
      </c>
      <c r="AY285" s="1">
        <f t="shared" si="379"/>
        <v>62542.325094485321</v>
      </c>
      <c r="AZ285" s="1">
        <f t="shared" si="380"/>
        <v>5839.2613540754801</v>
      </c>
      <c r="BA285" s="1">
        <f t="shared" si="381"/>
        <v>11.972581774867578</v>
      </c>
      <c r="BB285" s="1">
        <f t="shared" si="382"/>
        <v>11.043598808038784</v>
      </c>
      <c r="BC285" s="1">
        <f t="shared" si="383"/>
        <v>8.6723595873564161</v>
      </c>
      <c r="BD285" s="1">
        <f t="shared" si="384"/>
        <v>175.88147978272661</v>
      </c>
      <c r="BE285">
        <f t="shared" si="370"/>
        <v>0.21822387218499145</v>
      </c>
      <c r="BF285">
        <f t="shared" si="371"/>
        <v>0.3346263841173937</v>
      </c>
      <c r="BG285">
        <f t="shared" si="372"/>
        <v>2.453676962688749E-2</v>
      </c>
      <c r="BH285">
        <f t="shared" si="385"/>
        <v>0.29158390197672895</v>
      </c>
      <c r="BI285">
        <f t="shared" si="386"/>
        <v>4.7621658391411486E-3</v>
      </c>
      <c r="BJ285">
        <f t="shared" si="386"/>
        <v>1.1197481694748152E-2</v>
      </c>
      <c r="BK285">
        <f t="shared" si="386"/>
        <v>6.0205306372294847E-5</v>
      </c>
      <c r="BL285">
        <f t="shared" si="375"/>
        <v>1212.7232213599739</v>
      </c>
      <c r="BM285">
        <f t="shared" si="376"/>
        <v>3127.4385022808433</v>
      </c>
      <c r="BN285">
        <f t="shared" si="377"/>
        <v>2.9924302091204806</v>
      </c>
      <c r="BO285">
        <f t="shared" si="348"/>
        <v>1035.2163789736242</v>
      </c>
      <c r="BP285">
        <f t="shared" si="367"/>
        <v>741.45723738221125</v>
      </c>
      <c r="BQ285">
        <f t="shared" si="368"/>
        <v>69.389304163397398</v>
      </c>
      <c r="BR285" s="7">
        <f t="shared" si="393"/>
        <v>2.4917892325047042E-3</v>
      </c>
      <c r="BS285" s="7">
        <f t="shared" si="373"/>
        <v>1.5440017547281588E-3</v>
      </c>
      <c r="BT285" s="7">
        <f t="shared" si="374"/>
        <v>1.6770379336011375E-4</v>
      </c>
      <c r="BU285" s="8">
        <f>MAX((BU$3*climate!$I395+BU$4*climate!$I395^2+BU$5*climate!$I395^6)*(K285/K$66)^$BW$1,-99)</f>
        <v>-13.025039328478085</v>
      </c>
      <c r="BV285" s="8">
        <f>MAX((BV$3*climate!$I395+BV$4*climate!$I395^2+BV$5*climate!$I395^6)*(L285/L$66)^$BW$1,-99)</f>
        <v>-9.1439086693755058</v>
      </c>
      <c r="BW285" s="8">
        <f>MAX((BW$3*climate!$I395+BW$4*climate!$I395^2+BW$5*climate!$I395^6)*(M285/M$66)^$BW$1,-99)</f>
        <v>-10.027623624690587</v>
      </c>
      <c r="BX285" s="8">
        <f>MAX((BX$3*climate!$M395+BX$4*climate!$M395^2+BX$5*climate!$M395^6)*(K285/K$66)^$BW$1,-99)</f>
        <v>-13.025045469509875</v>
      </c>
      <c r="BY285" s="8">
        <f>MAX((BY$3*climate!$M395+BY$4*climate!$M395^2+BY$5*climate!$M395^6)*(L285/L$66)^$BW$1,-99)</f>
        <v>-9.1439124092282977</v>
      </c>
      <c r="BZ285" s="8">
        <f>MAX((BZ$3*climate!$M395+BZ$4*climate!$M395^2+BZ$5*climate!$M395^6)*(M285/M$66)^$BW$1,-99)</f>
        <v>-10.027627228721249</v>
      </c>
      <c r="CA285" s="8">
        <f t="shared" si="387"/>
        <v>1.7429962304361071E-2</v>
      </c>
      <c r="CB285" s="8">
        <f t="shared" si="388"/>
        <v>2.6911892382779156E-5</v>
      </c>
      <c r="CC285" s="8">
        <f t="shared" si="389"/>
        <v>2.9230707965651412E-6</v>
      </c>
      <c r="CD285" s="8">
        <f>MAX((CD$3*climate!$I395+CD$4*climate!$I395^2+CD$5*climate!$I395^6)*(K285/K$66)^$BW$1,-99)</f>
        <v>-52.284919110040875</v>
      </c>
      <c r="CE285" s="8">
        <f>MAX((CE$3*climate!$I395+CE$4*climate!$I395^2+CE$5*climate!$I395^6)*(L285/L$66)^$BW$1,-99)</f>
        <v>-40.117491141707411</v>
      </c>
      <c r="CF285" s="8">
        <f>MAX((CF$3*climate!$I395+CF$4*climate!$I395^2+CF$5*climate!$I395^6)*(M285/M$66)^$BW$1,-99)</f>
        <v>-48.307927068017676</v>
      </c>
      <c r="CG285" s="8">
        <f>MAX((CG$3*climate!$M395+CG$4*climate!$M395^2+CG$5*climate!$M395^6)*(K285/K$66)^$BW$1,-99)</f>
        <v>-52.28496775868593</v>
      </c>
      <c r="CH285" s="8">
        <f>MAX((CH$3*climate!$M395+CH$4*climate!$M395^2+CH$5*climate!$M395^6)*(L285/L$66)^$BW$1,-99)</f>
        <v>-40.11752676081165</v>
      </c>
      <c r="CI285" s="8">
        <f>MAX((CI$3*climate!$M395+CI$4*climate!$M395^2+CI$5*climate!$M395^6)*(M285/M$66)^$BW$1,-99)</f>
        <v>-48.307968644586524</v>
      </c>
      <c r="CJ285" s="8">
        <f t="shared" si="390"/>
        <v>1.7160096881831388E-3</v>
      </c>
      <c r="CK285" s="8">
        <f t="shared" si="391"/>
        <v>2.6495219696852871E-6</v>
      </c>
      <c r="CL285" s="8">
        <f t="shared" si="392"/>
        <v>2.8778133415101832E-7</v>
      </c>
    </row>
    <row r="286" spans="1:90">
      <c r="A286">
        <f t="shared" si="331"/>
        <v>2240</v>
      </c>
      <c r="B286" s="4">
        <f t="shared" si="349"/>
        <v>1286.5332003896974</v>
      </c>
      <c r="C286" s="4">
        <f t="shared" si="350"/>
        <v>3572.6004250986934</v>
      </c>
      <c r="D286" s="4">
        <f t="shared" si="351"/>
        <v>6809.5979906241137</v>
      </c>
      <c r="E286" s="11">
        <f t="shared" si="332"/>
        <v>7.33842626472147E-8</v>
      </c>
      <c r="F286" s="11">
        <f t="shared" si="333"/>
        <v>1.471192686452864E-7</v>
      </c>
      <c r="G286" s="11">
        <f t="shared" si="334"/>
        <v>3.2481422711157747E-7</v>
      </c>
      <c r="H286" s="4">
        <f t="shared" si="352"/>
        <v>255080.69000388775</v>
      </c>
      <c r="I286" s="4">
        <f t="shared" si="353"/>
        <v>280205.87539758603</v>
      </c>
      <c r="J286" s="4">
        <f t="shared" si="354"/>
        <v>49815.710549948533</v>
      </c>
      <c r="K286" s="4">
        <f t="shared" si="322"/>
        <v>198269.80751575046</v>
      </c>
      <c r="L286" s="4">
        <f t="shared" si="323"/>
        <v>78431.910109243559</v>
      </c>
      <c r="M286" s="4">
        <f t="shared" si="324"/>
        <v>7315.5141637638462</v>
      </c>
      <c r="N286" s="11">
        <f t="shared" si="335"/>
        <v>1.6600965686930369E-3</v>
      </c>
      <c r="O286" s="11">
        <f t="shared" si="336"/>
        <v>3.2490476265880641E-3</v>
      </c>
      <c r="P286" s="11">
        <f t="shared" si="337"/>
        <v>2.2519932125351083E-3</v>
      </c>
      <c r="Q286" s="4">
        <f t="shared" si="338"/>
        <v>1983.7269304109229</v>
      </c>
      <c r="R286" s="4">
        <f t="shared" si="339"/>
        <v>7532.7012614806536</v>
      </c>
      <c r="S286" s="4">
        <f t="shared" si="340"/>
        <v>1763.6619445788515</v>
      </c>
      <c r="T286" s="4">
        <f t="shared" si="355"/>
        <v>7.776860452983283</v>
      </c>
      <c r="U286" s="4">
        <f t="shared" si="356"/>
        <v>26.882738453618977</v>
      </c>
      <c r="V286" s="4">
        <f t="shared" si="357"/>
        <v>35.403729568616455</v>
      </c>
      <c r="W286" s="11">
        <f t="shared" si="341"/>
        <v>-1.219247815263802E-2</v>
      </c>
      <c r="X286" s="11">
        <f t="shared" si="342"/>
        <v>-1.3228699347321071E-2</v>
      </c>
      <c r="Y286" s="11">
        <f t="shared" si="343"/>
        <v>-1.2203590333800474E-2</v>
      </c>
      <c r="Z286" s="4">
        <f t="shared" si="369"/>
        <v>1968.717995329197</v>
      </c>
      <c r="AA286" s="4">
        <f t="shared" si="358"/>
        <v>25009.385813841051</v>
      </c>
      <c r="AB286" s="4">
        <f t="shared" si="359"/>
        <v>3483.0181803431556</v>
      </c>
      <c r="AC286" s="12">
        <f t="shared" si="360"/>
        <v>1.2560645272918347</v>
      </c>
      <c r="AD286" s="12">
        <f t="shared" si="361"/>
        <v>4.9398303767262037</v>
      </c>
      <c r="AE286" s="12">
        <f t="shared" si="362"/>
        <v>2.0043520602333289</v>
      </c>
      <c r="AF286" s="11">
        <f t="shared" si="344"/>
        <v>-2.9039671966837322E-3</v>
      </c>
      <c r="AG286" s="11">
        <f t="shared" si="345"/>
        <v>2.0567434751257441E-3</v>
      </c>
      <c r="AH286" s="11">
        <f t="shared" si="346"/>
        <v>8.257041531207765E-4</v>
      </c>
      <c r="AI286" s="1">
        <f t="shared" si="325"/>
        <v>501197.42965653783</v>
      </c>
      <c r="AJ286" s="1">
        <f t="shared" si="326"/>
        <v>541279.30714638147</v>
      </c>
      <c r="AK286" s="1">
        <f t="shared" si="327"/>
        <v>97250.887408944283</v>
      </c>
      <c r="AL286" s="17">
        <f t="shared" si="395"/>
        <v>69.523113916027199</v>
      </c>
      <c r="AM286" s="17">
        <f t="shared" si="395"/>
        <v>32.021157621268259</v>
      </c>
      <c r="AN286" s="17">
        <f t="shared" si="395"/>
        <v>4.7776057228121394</v>
      </c>
      <c r="AO286" s="7">
        <f t="shared" si="396"/>
        <v>1.8112930376777804E-3</v>
      </c>
      <c r="AP286" s="7">
        <f t="shared" si="396"/>
        <v>2.7892551656403821E-3</v>
      </c>
      <c r="AQ286" s="7">
        <f t="shared" si="396"/>
        <v>2.018974703898134E-3</v>
      </c>
      <c r="AR286" s="1">
        <f t="shared" si="364"/>
        <v>255080.69000388775</v>
      </c>
      <c r="AS286" s="1">
        <f t="shared" si="365"/>
        <v>280205.87539758603</v>
      </c>
      <c r="AT286" s="1">
        <f t="shared" si="366"/>
        <v>49815.710549948533</v>
      </c>
      <c r="AU286" s="1">
        <f t="shared" si="328"/>
        <v>51016.138000777551</v>
      </c>
      <c r="AV286" s="1">
        <f t="shared" si="329"/>
        <v>56041.175079517212</v>
      </c>
      <c r="AW286" s="1">
        <f t="shared" si="330"/>
        <v>9963.142109989707</v>
      </c>
      <c r="AX286" s="1">
        <f t="shared" si="378"/>
        <v>158615.84601260041</v>
      </c>
      <c r="AY286" s="1">
        <f t="shared" si="379"/>
        <v>62745.528087394836</v>
      </c>
      <c r="AZ286" s="1">
        <f t="shared" si="380"/>
        <v>5852.411331011077</v>
      </c>
      <c r="BA286" s="1">
        <f t="shared" si="381"/>
        <v>11.974240494999098</v>
      </c>
      <c r="BB286" s="1">
        <f t="shared" si="382"/>
        <v>11.046842588914997</v>
      </c>
      <c r="BC286" s="1">
        <f t="shared" si="383"/>
        <v>8.674609048632794</v>
      </c>
      <c r="BD286" s="1">
        <f t="shared" si="384"/>
        <v>170.80229022792147</v>
      </c>
      <c r="BE286">
        <f t="shared" si="370"/>
        <v>0.21822387218499145</v>
      </c>
      <c r="BF286">
        <f t="shared" si="371"/>
        <v>0.3346263841173937</v>
      </c>
      <c r="BG286">
        <f t="shared" si="372"/>
        <v>2.453676962688749E-2</v>
      </c>
      <c r="BH286">
        <f t="shared" si="385"/>
        <v>0.29164663159220483</v>
      </c>
      <c r="BI286">
        <f t="shared" si="386"/>
        <v>4.7621658391411486E-3</v>
      </c>
      <c r="BJ286">
        <f t="shared" si="386"/>
        <v>1.1197481694748152E-2</v>
      </c>
      <c r="BK286">
        <f t="shared" si="386"/>
        <v>6.0205306372294847E-5</v>
      </c>
      <c r="BL286">
        <f t="shared" si="375"/>
        <v>1214.7365481610673</v>
      </c>
      <c r="BM286">
        <f t="shared" si="376"/>
        <v>3137.6001605253509</v>
      </c>
      <c r="BN286">
        <f t="shared" si="377"/>
        <v>2.9991701158132122</v>
      </c>
      <c r="BO286">
        <f t="shared" si="348"/>
        <v>1037.7959200000632</v>
      </c>
      <c r="BP286">
        <f t="shared" si="367"/>
        <v>749.83271952924827</v>
      </c>
      <c r="BQ286">
        <f t="shared" si="368"/>
        <v>70.187208350624829</v>
      </c>
      <c r="BR286" s="7">
        <f t="shared" si="393"/>
        <v>2.4709916518368402E-3</v>
      </c>
      <c r="BS286" s="7">
        <f t="shared" si="373"/>
        <v>1.4990308298331639E-3</v>
      </c>
      <c r="BT286" s="7">
        <f t="shared" si="374"/>
        <v>1.6242627312782328E-4</v>
      </c>
      <c r="BU286" s="8">
        <f>MAX((BU$3*climate!$I396+BU$4*climate!$I396^2+BU$5*climate!$I396^6)*(K286/K$66)^$BW$1,-99)</f>
        <v>-13.068489657417974</v>
      </c>
      <c r="BV286" s="8">
        <f>MAX((BV$3*climate!$I396+BV$4*climate!$I396^2+BV$5*climate!$I396^6)*(L286/L$66)^$BW$1,-99)</f>
        <v>-9.1662327696955277</v>
      </c>
      <c r="BW286" s="8">
        <f>MAX((BW$3*climate!$I396+BW$4*climate!$I396^2+BW$5*climate!$I396^6)*(M286/M$66)^$BW$1,-99)</f>
        <v>-10.050647955197929</v>
      </c>
      <c r="BX286" s="8">
        <f>MAX((BX$3*climate!$M396+BX$4*climate!$M396^2+BX$5*climate!$M396^6)*(K286/K$66)^$BW$1,-99)</f>
        <v>-13.068495790323858</v>
      </c>
      <c r="BY286" s="8">
        <f>MAX((BY$3*climate!$M396+BY$4*climate!$M396^2+BY$5*climate!$M396^6)*(L286/L$66)^$BW$1,-99)</f>
        <v>-9.1662365027333355</v>
      </c>
      <c r="BZ286" s="8">
        <f>MAX((BZ$3*climate!$M396+BZ$4*climate!$M396^2+BZ$5*climate!$M396^6)*(M286/M$66)^$BW$1,-99)</f>
        <v>-10.050651553167446</v>
      </c>
      <c r="CA286" s="8">
        <f t="shared" si="387"/>
        <v>1.7436212727654971E-2</v>
      </c>
      <c r="CB286" s="8">
        <f t="shared" si="388"/>
        <v>2.6137420434284207E-5</v>
      </c>
      <c r="CC286" s="8">
        <f t="shared" si="389"/>
        <v>2.8320990508169147E-6</v>
      </c>
      <c r="CD286" s="8">
        <f>MAX((CD$3*climate!$I396+CD$4*climate!$I396^2+CD$5*climate!$I396^6)*(K286/K$66)^$BW$1,-99)</f>
        <v>-52.651054767663219</v>
      </c>
      <c r="CE286" s="8">
        <f>MAX((CE$3*climate!$I396+CE$4*climate!$I396^2+CE$5*climate!$I396^6)*(L286/L$66)^$BW$1,-99)</f>
        <v>-40.368789723631672</v>
      </c>
      <c r="CF286" s="8">
        <f>MAX((CF$3*climate!$I396+CF$4*climate!$I396^2+CF$5*climate!$I396^6)*(M286/M$66)^$BW$1,-99)</f>
        <v>-48.612127516844929</v>
      </c>
      <c r="CG286" s="8">
        <f>MAX((CG$3*climate!$M396+CG$4*climate!$M396^2+CG$5*climate!$M396^6)*(K286/K$66)^$BW$1,-99)</f>
        <v>-52.651103559008313</v>
      </c>
      <c r="CH286" s="8">
        <f>MAX((CH$3*climate!$M396+CH$4*climate!$M396^2+CH$5*climate!$M396^6)*(L286/L$66)^$BW$1,-99)</f>
        <v>-40.368825429538553</v>
      </c>
      <c r="CI286" s="8">
        <f>MAX((CI$3*climate!$M396+CI$4*climate!$M396^2+CI$5*climate!$M396^6)*(M286/M$66)^$BW$1,-99)</f>
        <v>-48.612169202252893</v>
      </c>
      <c r="CJ286" s="8">
        <f t="shared" si="390"/>
        <v>1.7030767290517998E-3</v>
      </c>
      <c r="CK286" s="8">
        <f t="shared" si="391"/>
        <v>2.5529645224200701E-6</v>
      </c>
      <c r="CL286" s="8">
        <f t="shared" si="392"/>
        <v>2.7662440595060749E-7</v>
      </c>
    </row>
    <row r="287" spans="1:90">
      <c r="A287">
        <f t="shared" si="331"/>
        <v>2241</v>
      </c>
      <c r="B287" s="4">
        <f t="shared" si="349"/>
        <v>1286.5332900804233</v>
      </c>
      <c r="C287" s="4">
        <f t="shared" si="350"/>
        <v>3572.6009244171369</v>
      </c>
      <c r="D287" s="4">
        <f t="shared" si="351"/>
        <v>6809.6000918857071</v>
      </c>
      <c r="E287" s="11">
        <f t="shared" si="332"/>
        <v>6.971504951485396E-8</v>
      </c>
      <c r="F287" s="11">
        <f t="shared" si="333"/>
        <v>1.3976330521302209E-7</v>
      </c>
      <c r="G287" s="11">
        <f t="shared" si="334"/>
        <v>3.0857351575599857E-7</v>
      </c>
      <c r="H287" s="4">
        <f t="shared" si="352"/>
        <v>255501.0422717811</v>
      </c>
      <c r="I287" s="4">
        <f t="shared" si="353"/>
        <v>281108.06085655157</v>
      </c>
      <c r="J287" s="4">
        <f t="shared" si="354"/>
        <v>49926.926028171729</v>
      </c>
      <c r="K287" s="4">
        <f t="shared" si="322"/>
        <v>198596.52621644115</v>
      </c>
      <c r="L287" s="4">
        <f t="shared" si="323"/>
        <v>78684.428180965609</v>
      </c>
      <c r="M287" s="4">
        <f t="shared" si="324"/>
        <v>7331.8440663886349</v>
      </c>
      <c r="N287" s="11">
        <f t="shared" si="335"/>
        <v>1.647848983082012E-3</v>
      </c>
      <c r="O287" s="11">
        <f t="shared" si="336"/>
        <v>3.2195833477768332E-3</v>
      </c>
      <c r="P287" s="11">
        <f t="shared" si="337"/>
        <v>2.2322289669913786E-3</v>
      </c>
      <c r="Q287" s="4">
        <f t="shared" si="338"/>
        <v>1962.7695466133384</v>
      </c>
      <c r="R287" s="4">
        <f t="shared" si="339"/>
        <v>7456.9857984502696</v>
      </c>
      <c r="S287" s="4">
        <f t="shared" si="340"/>
        <v>1746.0283284969009</v>
      </c>
      <c r="T287" s="4">
        <f t="shared" si="355"/>
        <v>7.6820412518141694</v>
      </c>
      <c r="U287" s="4">
        <f t="shared" si="356"/>
        <v>26.527114788983383</v>
      </c>
      <c r="V287" s="4">
        <f t="shared" si="357"/>
        <v>34.971676956672404</v>
      </c>
      <c r="W287" s="11">
        <f t="shared" si="341"/>
        <v>-1.219247815263802E-2</v>
      </c>
      <c r="X287" s="11">
        <f t="shared" si="342"/>
        <v>-1.3228699347321071E-2</v>
      </c>
      <c r="Y287" s="11">
        <f t="shared" si="343"/>
        <v>-1.2203590333800474E-2</v>
      </c>
      <c r="Z287" s="4">
        <f t="shared" si="369"/>
        <v>1942.2862383310228</v>
      </c>
      <c r="AA287" s="4">
        <f t="shared" si="358"/>
        <v>24809.651931398705</v>
      </c>
      <c r="AB287" s="4">
        <f t="shared" si="359"/>
        <v>3451.1092292246776</v>
      </c>
      <c r="AC287" s="12">
        <f t="shared" si="360"/>
        <v>1.2524169571076611</v>
      </c>
      <c r="AD287" s="12">
        <f t="shared" si="361"/>
        <v>4.9499903406217634</v>
      </c>
      <c r="AE287" s="12">
        <f t="shared" si="362"/>
        <v>2.0060070620537798</v>
      </c>
      <c r="AF287" s="11">
        <f t="shared" si="344"/>
        <v>-2.9039671966837322E-3</v>
      </c>
      <c r="AG287" s="11">
        <f t="shared" si="345"/>
        <v>2.0567434751257441E-3</v>
      </c>
      <c r="AH287" s="11">
        <f t="shared" si="346"/>
        <v>8.257041531207765E-4</v>
      </c>
      <c r="AI287" s="1">
        <f t="shared" si="325"/>
        <v>502093.82469166163</v>
      </c>
      <c r="AJ287" s="1">
        <f t="shared" si="326"/>
        <v>543192.55151126056</v>
      </c>
      <c r="AK287" s="1">
        <f t="shared" si="327"/>
        <v>97488.94077803957</v>
      </c>
      <c r="AL287" s="17">
        <f t="shared" si="395"/>
        <v>69.647781380899048</v>
      </c>
      <c r="AM287" s="17">
        <f t="shared" si="395"/>
        <v>32.109579648780119</v>
      </c>
      <c r="AN287" s="17">
        <f t="shared" si="395"/>
        <v>4.7871551292607011</v>
      </c>
      <c r="AO287" s="7">
        <f t="shared" si="396"/>
        <v>1.7931801073010026E-3</v>
      </c>
      <c r="AP287" s="7">
        <f t="shared" si="396"/>
        <v>2.7613626139839781E-3</v>
      </c>
      <c r="AQ287" s="7">
        <f t="shared" si="396"/>
        <v>1.9987849568591527E-3</v>
      </c>
      <c r="AR287" s="1">
        <f t="shared" si="364"/>
        <v>255501.0422717811</v>
      </c>
      <c r="AS287" s="1">
        <f t="shared" si="365"/>
        <v>281108.06085655157</v>
      </c>
      <c r="AT287" s="1">
        <f t="shared" si="366"/>
        <v>49926.926028171729</v>
      </c>
      <c r="AU287" s="1">
        <f t="shared" si="328"/>
        <v>51100.208454356223</v>
      </c>
      <c r="AV287" s="1">
        <f t="shared" si="329"/>
        <v>56221.61217131032</v>
      </c>
      <c r="AW287" s="1">
        <f t="shared" si="330"/>
        <v>9985.3852056343458</v>
      </c>
      <c r="AX287" s="1">
        <f t="shared" si="378"/>
        <v>158877.22097315296</v>
      </c>
      <c r="AY287" s="1">
        <f t="shared" si="379"/>
        <v>62947.542544772492</v>
      </c>
      <c r="AZ287" s="1">
        <f t="shared" si="380"/>
        <v>5865.4752531109079</v>
      </c>
      <c r="BA287" s="1">
        <f t="shared" si="381"/>
        <v>11.975886987768728</v>
      </c>
      <c r="BB287" s="1">
        <f t="shared" si="382"/>
        <v>11.050057000501944</v>
      </c>
      <c r="BC287" s="1">
        <f t="shared" si="383"/>
        <v>8.6768387898781256</v>
      </c>
      <c r="BD287" s="1">
        <f t="shared" si="384"/>
        <v>165.86939623056176</v>
      </c>
      <c r="BE287">
        <f t="shared" si="370"/>
        <v>0.21822387218499145</v>
      </c>
      <c r="BF287">
        <f t="shared" si="371"/>
        <v>0.3346263841173937</v>
      </c>
      <c r="BG287">
        <f t="shared" si="372"/>
        <v>2.453676962688749E-2</v>
      </c>
      <c r="BH287">
        <f t="shared" si="385"/>
        <v>0.29170885628100557</v>
      </c>
      <c r="BI287">
        <f t="shared" si="386"/>
        <v>4.7621658391411486E-3</v>
      </c>
      <c r="BJ287">
        <f t="shared" si="386"/>
        <v>1.1197481694748152E-2</v>
      </c>
      <c r="BK287">
        <f t="shared" si="386"/>
        <v>6.0205306372294847E-5</v>
      </c>
      <c r="BL287">
        <f t="shared" si="375"/>
        <v>1216.7383353716345</v>
      </c>
      <c r="BM287">
        <f t="shared" si="376"/>
        <v>3147.7023656873857</v>
      </c>
      <c r="BN287">
        <f t="shared" si="377"/>
        <v>3.005865877752981</v>
      </c>
      <c r="BO287">
        <f t="shared" si="348"/>
        <v>1040.3603050546938</v>
      </c>
      <c r="BP287">
        <f t="shared" si="367"/>
        <v>758.30305246347666</v>
      </c>
      <c r="BQ287">
        <f t="shared" si="368"/>
        <v>70.994303614500197</v>
      </c>
      <c r="BR287" s="7">
        <f t="shared" si="393"/>
        <v>2.4504317689599819E-3</v>
      </c>
      <c r="BS287" s="7">
        <f t="shared" si="373"/>
        <v>1.4553697377021008E-3</v>
      </c>
      <c r="BT287" s="7">
        <f t="shared" si="374"/>
        <v>1.5731800161083423E-4</v>
      </c>
      <c r="BU287" s="8">
        <f>MAX((BU$3*climate!$I397+BU$4*climate!$I397^2+BU$5*climate!$I397^6)*(K287/K$66)^$BW$1,-99)</f>
        <v>-13.111165368672877</v>
      </c>
      <c r="BV287" s="8">
        <f>MAX((BV$3*climate!$I397+BV$4*climate!$I397^2+BV$5*climate!$I397^6)*(L287/L$66)^$BW$1,-99)</f>
        <v>-9.1881066919142125</v>
      </c>
      <c r="BW287" s="8">
        <f>MAX((BW$3*climate!$I397+BW$4*climate!$I397^2+BW$5*climate!$I397^6)*(M287/M$66)^$BW$1,-99)</f>
        <v>-10.073231504199855</v>
      </c>
      <c r="BX287" s="8">
        <f>MAX((BX$3*climate!$M397+BX$4*climate!$M397^2+BX$5*climate!$M397^6)*(K287/K$66)^$BW$1,-99)</f>
        <v>-13.111171493472227</v>
      </c>
      <c r="BY287" s="8">
        <f>MAX((BY$3*climate!$M397+BY$4*climate!$M397^2+BY$5*climate!$M397^6)*(L287/L$66)^$BW$1,-99)</f>
        <v>-9.1881104181785425</v>
      </c>
      <c r="BZ287" s="8">
        <f>MAX((BZ$3*climate!$M397+BZ$4*climate!$M397^2+BZ$5*climate!$M397^6)*(M287/M$66)^$BW$1,-99)</f>
        <v>-10.073235096145616</v>
      </c>
      <c r="CA287" s="8">
        <f t="shared" si="387"/>
        <v>1.7442274280427241E-2</v>
      </c>
      <c r="CB287" s="8">
        <f t="shared" si="388"/>
        <v>2.5384958144433494E-5</v>
      </c>
      <c r="CC287" s="8">
        <f t="shared" si="389"/>
        <v>2.7439837333448653E-6</v>
      </c>
      <c r="CD287" s="8">
        <f>MAX((CD$3*climate!$I397+CD$4*climate!$I397^2+CD$5*climate!$I397^6)*(K287/K$66)^$BW$1,-99)</f>
        <v>-53.012486791184109</v>
      </c>
      <c r="CE287" s="8">
        <f>MAX((CE$3*climate!$I397+CE$4*climate!$I397^2+CE$5*climate!$I397^6)*(L287/L$66)^$BW$1,-99)</f>
        <v>-40.616594565709121</v>
      </c>
      <c r="CF287" s="8">
        <f>MAX((CF$3*climate!$I397+CF$4*climate!$I397^2+CF$5*climate!$I397^6)*(M287/M$66)^$BW$1,-99)</f>
        <v>-48.912268053110765</v>
      </c>
      <c r="CG287" s="8">
        <f>MAX((CG$3*climate!$M397+CG$4*climate!$M397^2+CG$5*climate!$M397^6)*(K287/K$66)^$BW$1,-99)</f>
        <v>-53.012535721850675</v>
      </c>
      <c r="CH287" s="8">
        <f>MAX((CH$3*climate!$M397+CH$4*climate!$M397^2+CH$5*climate!$M397^6)*(L287/L$66)^$BW$1,-99)</f>
        <v>-40.616630356088081</v>
      </c>
      <c r="CI287" s="8">
        <f>MAX((CI$3*climate!$M397+CI$4*climate!$M397^2+CI$5*climate!$M397^6)*(M287/M$66)^$BW$1,-99)</f>
        <v>-48.912309844639218</v>
      </c>
      <c r="CJ287" s="8">
        <f t="shared" si="390"/>
        <v>1.6900881480058161E-3</v>
      </c>
      <c r="CK287" s="8">
        <f t="shared" si="391"/>
        <v>2.4597031446566537E-6</v>
      </c>
      <c r="CL287" s="8">
        <f t="shared" si="392"/>
        <v>2.6588128999043082E-7</v>
      </c>
    </row>
    <row r="288" spans="1:90">
      <c r="A288">
        <f t="shared" si="331"/>
        <v>2242</v>
      </c>
      <c r="B288" s="4">
        <f t="shared" si="349"/>
        <v>1286.5333752866186</v>
      </c>
      <c r="C288" s="4">
        <f t="shared" si="350"/>
        <v>3572.6013987697247</v>
      </c>
      <c r="D288" s="4">
        <f t="shared" si="351"/>
        <v>6809.6020880848364</v>
      </c>
      <c r="E288" s="11">
        <f t="shared" si="332"/>
        <v>6.6229297039111266E-8</v>
      </c>
      <c r="F288" s="11">
        <f t="shared" si="333"/>
        <v>1.3277513995237097E-7</v>
      </c>
      <c r="G288" s="11">
        <f t="shared" si="334"/>
        <v>2.9314483996819865E-7</v>
      </c>
      <c r="H288" s="4">
        <f t="shared" si="352"/>
        <v>255919.00522547297</v>
      </c>
      <c r="I288" s="4">
        <f t="shared" si="353"/>
        <v>282004.9553115578</v>
      </c>
      <c r="J288" s="4">
        <f t="shared" si="354"/>
        <v>50037.413366707777</v>
      </c>
      <c r="K288" s="4">
        <f t="shared" si="322"/>
        <v>198921.38839263181</v>
      </c>
      <c r="L288" s="4">
        <f t="shared" si="323"/>
        <v>78935.465738962695</v>
      </c>
      <c r="M288" s="4">
        <f t="shared" si="324"/>
        <v>7348.0671439321241</v>
      </c>
      <c r="N288" s="11">
        <f t="shared" si="335"/>
        <v>1.6357898216035061E-3</v>
      </c>
      <c r="O288" s="11">
        <f t="shared" si="336"/>
        <v>3.1904350555833627E-3</v>
      </c>
      <c r="P288" s="11">
        <f t="shared" si="337"/>
        <v>2.2126872034635703E-3</v>
      </c>
      <c r="Q288" s="4">
        <f t="shared" si="338"/>
        <v>1942.0101827352412</v>
      </c>
      <c r="R288" s="4">
        <f t="shared" si="339"/>
        <v>7381.8168599388409</v>
      </c>
      <c r="S288" s="4">
        <f t="shared" si="340"/>
        <v>1728.5372877873749</v>
      </c>
      <c r="T288" s="4">
        <f t="shared" si="355"/>
        <v>7.5883781316837613</v>
      </c>
      <c r="U288" s="4">
        <f t="shared" si="356"/>
        <v>26.176195562888047</v>
      </c>
      <c r="V288" s="4">
        <f t="shared" si="357"/>
        <v>34.544896937807167</v>
      </c>
      <c r="W288" s="11">
        <f t="shared" si="341"/>
        <v>-1.219247815263802E-2</v>
      </c>
      <c r="X288" s="11">
        <f t="shared" si="342"/>
        <v>-1.3228699347321071E-2</v>
      </c>
      <c r="Y288" s="11">
        <f t="shared" si="343"/>
        <v>-1.2203590333800474E-2</v>
      </c>
      <c r="Z288" s="4">
        <f t="shared" si="369"/>
        <v>1916.1859136621688</v>
      </c>
      <c r="AA288" s="4">
        <f t="shared" si="358"/>
        <v>24610.790201966352</v>
      </c>
      <c r="AB288" s="4">
        <f t="shared" si="359"/>
        <v>3419.4251179969533</v>
      </c>
      <c r="AC288" s="12">
        <f t="shared" si="360"/>
        <v>1.2487799793476499</v>
      </c>
      <c r="AD288" s="12">
        <f t="shared" si="361"/>
        <v>4.9601712009567729</v>
      </c>
      <c r="AE288" s="12">
        <f t="shared" si="362"/>
        <v>2.0076634304161072</v>
      </c>
      <c r="AF288" s="11">
        <f t="shared" si="344"/>
        <v>-2.9039671966837322E-3</v>
      </c>
      <c r="AG288" s="11">
        <f t="shared" si="345"/>
        <v>2.0567434751257441E-3</v>
      </c>
      <c r="AH288" s="11">
        <f t="shared" si="346"/>
        <v>8.257041531207765E-4</v>
      </c>
      <c r="AI288" s="1">
        <f t="shared" si="325"/>
        <v>502984.65067685174</v>
      </c>
      <c r="AJ288" s="1">
        <f t="shared" si="326"/>
        <v>545094.90853144485</v>
      </c>
      <c r="AK288" s="1">
        <f t="shared" si="327"/>
        <v>97725.431905869962</v>
      </c>
      <c r="AL288" s="17">
        <f t="shared" si="395"/>
        <v>69.771423486828013</v>
      </c>
      <c r="AM288" s="17">
        <f t="shared" si="395"/>
        <v>32.197359179645069</v>
      </c>
      <c r="AN288" s="17">
        <f t="shared" si="395"/>
        <v>4.7966279379826338</v>
      </c>
      <c r="AO288" s="7">
        <f t="shared" si="396"/>
        <v>1.7752483062279925E-3</v>
      </c>
      <c r="AP288" s="7">
        <f t="shared" si="396"/>
        <v>2.7337489878441383E-3</v>
      </c>
      <c r="AQ288" s="7">
        <f t="shared" si="396"/>
        <v>1.978797107290561E-3</v>
      </c>
      <c r="AR288" s="1">
        <f t="shared" si="364"/>
        <v>255919.00522547297</v>
      </c>
      <c r="AS288" s="1">
        <f t="shared" si="365"/>
        <v>282004.9553115578</v>
      </c>
      <c r="AT288" s="1">
        <f t="shared" si="366"/>
        <v>50037.413366707777</v>
      </c>
      <c r="AU288" s="1">
        <f t="shared" si="328"/>
        <v>51183.801045094595</v>
      </c>
      <c r="AV288" s="1">
        <f t="shared" si="329"/>
        <v>56400.991062311565</v>
      </c>
      <c r="AW288" s="1">
        <f t="shared" si="330"/>
        <v>10007.482673341556</v>
      </c>
      <c r="AX288" s="1">
        <f t="shared" si="378"/>
        <v>159137.11071410542</v>
      </c>
      <c r="AY288" s="1">
        <f t="shared" si="379"/>
        <v>63148.372591170148</v>
      </c>
      <c r="AZ288" s="1">
        <f t="shared" si="380"/>
        <v>5878.4537151457007</v>
      </c>
      <c r="BA288" s="1">
        <f t="shared" si="381"/>
        <v>11.977521441143393</v>
      </c>
      <c r="BB288" s="1">
        <f t="shared" si="382"/>
        <v>11.053242356918783</v>
      </c>
      <c r="BC288" s="1">
        <f t="shared" si="383"/>
        <v>8.6790490326943708</v>
      </c>
      <c r="BD288" s="1">
        <f t="shared" si="384"/>
        <v>161.07859959215432</v>
      </c>
      <c r="BE288">
        <f t="shared" si="370"/>
        <v>0.21822387218499145</v>
      </c>
      <c r="BF288">
        <f t="shared" si="371"/>
        <v>0.3346263841173937</v>
      </c>
      <c r="BG288">
        <f t="shared" si="372"/>
        <v>2.453676962688749E-2</v>
      </c>
      <c r="BH288">
        <f t="shared" si="385"/>
        <v>0.2917705811684389</v>
      </c>
      <c r="BI288">
        <f t="shared" si="386"/>
        <v>4.7621658391411486E-3</v>
      </c>
      <c r="BJ288">
        <f t="shared" si="386"/>
        <v>1.1197481694748152E-2</v>
      </c>
      <c r="BK288">
        <f t="shared" si="386"/>
        <v>6.0205306372294847E-5</v>
      </c>
      <c r="BL288">
        <f t="shared" si="375"/>
        <v>1218.7287442717325</v>
      </c>
      <c r="BM288">
        <f t="shared" si="376"/>
        <v>3157.745324929439</v>
      </c>
      <c r="BN288">
        <f t="shared" si="377"/>
        <v>3.0125178018198029</v>
      </c>
      <c r="BO288">
        <f t="shared" si="348"/>
        <v>1042.9096369973647</v>
      </c>
      <c r="BP288">
        <f t="shared" si="367"/>
        <v>766.86930996270178</v>
      </c>
      <c r="BQ288">
        <f t="shared" si="368"/>
        <v>71.810695782889397</v>
      </c>
      <c r="BR288" s="7">
        <f t="shared" si="393"/>
        <v>2.4301060401761276E-3</v>
      </c>
      <c r="BS288" s="7">
        <f t="shared" si="373"/>
        <v>1.4129803278661172E-3</v>
      </c>
      <c r="BT288" s="7">
        <f t="shared" si="374"/>
        <v>1.5237341839384168E-4</v>
      </c>
      <c r="BU288" s="8">
        <f>MAX((BU$3*climate!$I398+BU$4*climate!$I398^2+BU$5*climate!$I398^6)*(K288/K$66)^$BW$1,-99)</f>
        <v>-13.153071032194276</v>
      </c>
      <c r="BV288" s="8">
        <f>MAX((BV$3*climate!$I398+BV$4*climate!$I398^2+BV$5*climate!$I398^6)*(L288/L$66)^$BW$1,-99)</f>
        <v>-9.2095338699898548</v>
      </c>
      <c r="BW288" s="8">
        <f>MAX((BW$3*climate!$I398+BW$4*climate!$I398^2+BW$5*climate!$I398^6)*(M288/M$66)^$BW$1,-99)</f>
        <v>-10.095377388715438</v>
      </c>
      <c r="BX288" s="8">
        <f>MAX((BX$3*climate!$M398+BX$4*climate!$M398^2+BX$5*climate!$M398^6)*(K288/K$66)^$BW$1,-99)</f>
        <v>-13.15307714890668</v>
      </c>
      <c r="BY288" s="8">
        <f>MAX((BY$3*climate!$M398+BY$4*climate!$M398^2+BY$5*climate!$M398^6)*(L288/L$66)^$BW$1,-99)</f>
        <v>-9.2095375895219416</v>
      </c>
      <c r="BZ288" s="8">
        <f>MAX((BZ$3*climate!$M398+BZ$4*climate!$M398^2+BZ$5*climate!$M398^6)*(M288/M$66)^$BW$1,-99)</f>
        <v>-10.095380974674553</v>
      </c>
      <c r="CA288" s="8">
        <f t="shared" si="387"/>
        <v>1.7448150722915345E-2</v>
      </c>
      <c r="CB288" s="8">
        <f t="shared" si="388"/>
        <v>2.4653893729122351E-5</v>
      </c>
      <c r="CC288" s="8">
        <f t="shared" si="389"/>
        <v>2.658634370301591E-6</v>
      </c>
      <c r="CD288" s="8">
        <f>MAX((CD$3*climate!$I398+CD$4*climate!$I398^2+CD$5*climate!$I398^6)*(K288/K$66)^$BW$1,-99)</f>
        <v>-53.369177280458828</v>
      </c>
      <c r="CE288" s="8">
        <f>MAX((CE$3*climate!$I398+CE$4*climate!$I398^2+CE$5*climate!$I398^6)*(L288/L$66)^$BW$1,-99)</f>
        <v>-40.860885266159016</v>
      </c>
      <c r="CF288" s="8">
        <f>MAX((CF$3*climate!$I398+CF$4*climate!$I398^2+CF$5*climate!$I398^6)*(M288/M$66)^$BW$1,-99)</f>
        <v>-49.208321791148293</v>
      </c>
      <c r="CG288" s="8">
        <f>MAX((CG$3*climate!$M398+CG$4*climate!$M398^2+CG$5*climate!$M398^6)*(K288/K$66)^$BW$1,-99)</f>
        <v>-53.369226347085203</v>
      </c>
      <c r="CH288" s="8">
        <f>MAX((CH$3*climate!$M398+CH$4*climate!$M398^2+CH$5*climate!$M398^6)*(L288/L$66)^$BW$1,-99)</f>
        <v>-40.860921138694252</v>
      </c>
      <c r="CI288" s="8">
        <f>MAX((CI$3*climate!$M398+CI$4*climate!$M398^2+CI$5*climate!$M398^6)*(M288/M$66)^$BW$1,-99)</f>
        <v>-49.208363686093719</v>
      </c>
      <c r="CJ288" s="8">
        <f t="shared" si="390"/>
        <v>1.677048633896998E-3</v>
      </c>
      <c r="CK288" s="8">
        <f t="shared" si="391"/>
        <v>2.3696367285712043E-6</v>
      </c>
      <c r="CL288" s="8">
        <f t="shared" si="392"/>
        <v>2.5553763315960791E-7</v>
      </c>
    </row>
    <row r="289" spans="1:90">
      <c r="A289">
        <f t="shared" si="331"/>
        <v>2243</v>
      </c>
      <c r="B289" s="4">
        <f t="shared" si="349"/>
        <v>1286.5334562325097</v>
      </c>
      <c r="C289" s="4">
        <f t="shared" si="350"/>
        <v>3572.6018494047426</v>
      </c>
      <c r="D289" s="4">
        <f t="shared" si="351"/>
        <v>6809.6039844745646</v>
      </c>
      <c r="E289" s="11">
        <f t="shared" si="332"/>
        <v>6.2917832187155696E-8</v>
      </c>
      <c r="F289" s="11">
        <f t="shared" si="333"/>
        <v>1.2613638295475242E-7</v>
      </c>
      <c r="G289" s="11">
        <f t="shared" si="334"/>
        <v>2.7848759796978869E-7</v>
      </c>
      <c r="H289" s="4">
        <f t="shared" si="352"/>
        <v>256334.61213247367</v>
      </c>
      <c r="I289" s="4">
        <f t="shared" si="353"/>
        <v>282896.57750344509</v>
      </c>
      <c r="J289" s="4">
        <f t="shared" si="354"/>
        <v>50147.177633984182</v>
      </c>
      <c r="K289" s="4">
        <f t="shared" si="322"/>
        <v>199244.41987161772</v>
      </c>
      <c r="L289" s="4">
        <f t="shared" si="323"/>
        <v>79185.02800713171</v>
      </c>
      <c r="M289" s="4">
        <f t="shared" si="324"/>
        <v>7364.1841358640449</v>
      </c>
      <c r="N289" s="11">
        <f t="shared" si="335"/>
        <v>1.6239152641963628E-3</v>
      </c>
      <c r="O289" s="11">
        <f t="shared" si="336"/>
        <v>3.1615987291986336E-3</v>
      </c>
      <c r="P289" s="11">
        <f t="shared" si="337"/>
        <v>2.1933648150220808E-3</v>
      </c>
      <c r="Q289" s="4">
        <f t="shared" si="338"/>
        <v>1921.4475959519252</v>
      </c>
      <c r="R289" s="4">
        <f t="shared" si="339"/>
        <v>7307.1955526481715</v>
      </c>
      <c r="S289" s="4">
        <f t="shared" si="340"/>
        <v>1711.1884486345593</v>
      </c>
      <c r="T289" s="4">
        <f t="shared" si="355"/>
        <v>7.495856997099251</v>
      </c>
      <c r="U289" s="4">
        <f t="shared" si="356"/>
        <v>25.829918541729921</v>
      </c>
      <c r="V289" s="4">
        <f t="shared" si="357"/>
        <v>34.123325167454809</v>
      </c>
      <c r="W289" s="11">
        <f t="shared" si="341"/>
        <v>-1.219247815263802E-2</v>
      </c>
      <c r="X289" s="11">
        <f t="shared" si="342"/>
        <v>-1.3228699347321071E-2</v>
      </c>
      <c r="Y289" s="11">
        <f t="shared" si="343"/>
        <v>-1.2203590333800474E-2</v>
      </c>
      <c r="Z289" s="4">
        <f t="shared" si="369"/>
        <v>1890.4135574111338</v>
      </c>
      <c r="AA289" s="4">
        <f t="shared" si="358"/>
        <v>24412.812949097181</v>
      </c>
      <c r="AB289" s="4">
        <f t="shared" si="359"/>
        <v>3387.9657808690513</v>
      </c>
      <c r="AC289" s="12">
        <f t="shared" si="360"/>
        <v>1.245153563251749</v>
      </c>
      <c r="AD289" s="12">
        <f t="shared" si="361"/>
        <v>4.9703730007098477</v>
      </c>
      <c r="AE289" s="12">
        <f t="shared" si="362"/>
        <v>2.0093211664486703</v>
      </c>
      <c r="AF289" s="11">
        <f t="shared" si="344"/>
        <v>-2.9039671966837322E-3</v>
      </c>
      <c r="AG289" s="11">
        <f t="shared" si="345"/>
        <v>2.0567434751257441E-3</v>
      </c>
      <c r="AH289" s="11">
        <f t="shared" si="346"/>
        <v>8.257041531207765E-4</v>
      </c>
      <c r="AI289" s="1">
        <f t="shared" si="325"/>
        <v>503869.98665426119</v>
      </c>
      <c r="AJ289" s="1">
        <f t="shared" si="326"/>
        <v>546986.40874061186</v>
      </c>
      <c r="AK289" s="1">
        <f t="shared" si="327"/>
        <v>97960.371388624524</v>
      </c>
      <c r="AL289" s="17">
        <f t="shared" si="395"/>
        <v>69.894046472182438</v>
      </c>
      <c r="AM289" s="17">
        <f t="shared" si="395"/>
        <v>32.284498482732992</v>
      </c>
      <c r="AN289" s="17">
        <f t="shared" si="395"/>
        <v>4.8060245759361786</v>
      </c>
      <c r="AO289" s="7">
        <f t="shared" si="396"/>
        <v>1.7574958231657127E-3</v>
      </c>
      <c r="AP289" s="7">
        <f t="shared" si="396"/>
        <v>2.706411497965697E-3</v>
      </c>
      <c r="AQ289" s="7">
        <f t="shared" si="396"/>
        <v>1.9590091362176555E-3</v>
      </c>
      <c r="AR289" s="1">
        <f t="shared" si="364"/>
        <v>256334.61213247367</v>
      </c>
      <c r="AS289" s="1">
        <f t="shared" si="365"/>
        <v>282896.57750344509</v>
      </c>
      <c r="AT289" s="1">
        <f t="shared" si="366"/>
        <v>50147.177633984182</v>
      </c>
      <c r="AU289" s="1">
        <f t="shared" si="328"/>
        <v>51266.922426494741</v>
      </c>
      <c r="AV289" s="1">
        <f t="shared" si="329"/>
        <v>56579.315500689023</v>
      </c>
      <c r="AW289" s="1">
        <f t="shared" si="330"/>
        <v>10029.435526796837</v>
      </c>
      <c r="AX289" s="1">
        <f t="shared" si="378"/>
        <v>159395.53589729418</v>
      </c>
      <c r="AY289" s="1">
        <f t="shared" si="379"/>
        <v>63348.022405705364</v>
      </c>
      <c r="AZ289" s="1">
        <f t="shared" si="380"/>
        <v>5891.3473086912363</v>
      </c>
      <c r="BA289" s="1">
        <f t="shared" si="381"/>
        <v>11.979144039282938</v>
      </c>
      <c r="BB289" s="1">
        <f t="shared" si="382"/>
        <v>11.056398968303942</v>
      </c>
      <c r="BC289" s="1">
        <f t="shared" si="383"/>
        <v>8.6812399955963269</v>
      </c>
      <c r="BD289" s="1">
        <f t="shared" si="384"/>
        <v>156.42582194407308</v>
      </c>
      <c r="BE289">
        <f t="shared" si="370"/>
        <v>0.21822387218499145</v>
      </c>
      <c r="BF289">
        <f t="shared" si="371"/>
        <v>0.3346263841173937</v>
      </c>
      <c r="BG289">
        <f t="shared" si="372"/>
        <v>2.453676962688749E-2</v>
      </c>
      <c r="BH289">
        <f t="shared" si="385"/>
        <v>0.29183181132717895</v>
      </c>
      <c r="BI289">
        <f t="shared" si="386"/>
        <v>4.7621658391411486E-3</v>
      </c>
      <c r="BJ289">
        <f t="shared" si="386"/>
        <v>1.1197481694748152E-2</v>
      </c>
      <c r="BK289">
        <f t="shared" si="386"/>
        <v>6.0205306372294847E-5</v>
      </c>
      <c r="BL289">
        <f t="shared" si="375"/>
        <v>1220.7079332867622</v>
      </c>
      <c r="BM289">
        <f t="shared" si="376"/>
        <v>3167.7292481017284</v>
      </c>
      <c r="BN289">
        <f t="shared" si="377"/>
        <v>3.0191261931599094</v>
      </c>
      <c r="BO289">
        <f t="shared" si="348"/>
        <v>1045.4440180055899</v>
      </c>
      <c r="BP289">
        <f t="shared" si="367"/>
        <v>775.5325779667246</v>
      </c>
      <c r="BQ289">
        <f t="shared" si="368"/>
        <v>72.636491902704563</v>
      </c>
      <c r="BR289" s="7">
        <f t="shared" si="393"/>
        <v>2.410010978707966E-3</v>
      </c>
      <c r="BS289" s="7">
        <f t="shared" si="373"/>
        <v>1.3718255610350651E-3</v>
      </c>
      <c r="BT289" s="7">
        <f t="shared" si="374"/>
        <v>1.4758715142302543E-4</v>
      </c>
      <c r="BU289" s="8">
        <f>MAX((BU$3*climate!$I399+BU$4*climate!$I399^2+BU$5*climate!$I399^6)*(K289/K$66)^$BW$1,-99)</f>
        <v>-13.194211283823266</v>
      </c>
      <c r="BV289" s="8">
        <f>MAX((BV$3*climate!$I399+BV$4*climate!$I399^2+BV$5*climate!$I399^6)*(L289/L$66)^$BW$1,-99)</f>
        <v>-9.2305177551149722</v>
      </c>
      <c r="BW289" s="8">
        <f>MAX((BW$3*climate!$I399+BW$4*climate!$I399^2+BW$5*climate!$I399^6)*(M289/M$66)^$BW$1,-99)</f>
        <v>-10.117088747876792</v>
      </c>
      <c r="BX289" s="8">
        <f>MAX((BX$3*climate!$M399+BX$4*climate!$M399^2+BX$5*climate!$M399^6)*(K289/K$66)^$BW$1,-99)</f>
        <v>-13.194217392468483</v>
      </c>
      <c r="BY289" s="8">
        <f>MAX((BY$3*climate!$M399+BY$4*climate!$M399^2+BY$5*climate!$M399^6)*(L289/L$66)^$BW$1,-99)</f>
        <v>-9.2305214679557697</v>
      </c>
      <c r="BZ289" s="8">
        <f>MAX((BZ$3*climate!$M399+BZ$4*climate!$M399^2+BZ$5*climate!$M399^6)*(M289/M$66)^$BW$1,-99)</f>
        <v>-10.117092327886098</v>
      </c>
      <c r="CA289" s="8">
        <f t="shared" si="387"/>
        <v>1.7453845647766111E-2</v>
      </c>
      <c r="CB289" s="8">
        <f t="shared" si="388"/>
        <v>2.3943631597966176E-5</v>
      </c>
      <c r="CC289" s="8">
        <f t="shared" si="389"/>
        <v>2.5759633605309703E-6</v>
      </c>
      <c r="CD289" s="8">
        <f>MAX((CD$3*climate!$I399+CD$4*climate!$I399^2+CD$5*climate!$I399^6)*(K289/K$66)^$BW$1,-99)</f>
        <v>-53.72109048433736</v>
      </c>
      <c r="CE289" s="8">
        <f>MAX((CE$3*climate!$I399+CE$4*climate!$I399^2+CE$5*climate!$I399^6)*(L289/L$66)^$BW$1,-99)</f>
        <v>-41.101642882890118</v>
      </c>
      <c r="CF289" s="8">
        <f>MAX((CF$3*climate!$I399+CF$4*climate!$I399^2+CF$5*climate!$I399^6)*(M289/M$66)^$BW$1,-99)</f>
        <v>-49.500263576742221</v>
      </c>
      <c r="CG289" s="8">
        <f>MAX((CG$3*climate!$M399+CG$4*climate!$M399^2+CG$5*climate!$M399^6)*(K289/K$66)^$BW$1,-99)</f>
        <v>-53.721139683579374</v>
      </c>
      <c r="CH289" s="8">
        <f>MAX((CH$3*climate!$M399+CH$4*climate!$M399^2+CH$5*climate!$M399^6)*(L289/L$66)^$BW$1,-99)</f>
        <v>-41.101678835281042</v>
      </c>
      <c r="CI289" s="8">
        <f>MAX((CI$3*climate!$M399+CI$4*climate!$M399^2+CI$5*climate!$M399^6)*(M289/M$66)^$BW$1,-99)</f>
        <v>-49.500305572416735</v>
      </c>
      <c r="CJ289" s="8">
        <f t="shared" si="390"/>
        <v>1.6639627841229449E-3</v>
      </c>
      <c r="CK289" s="8">
        <f t="shared" si="391"/>
        <v>2.2826666798709279E-6</v>
      </c>
      <c r="CL289" s="8">
        <f t="shared" si="392"/>
        <v>2.4557952738263203E-7</v>
      </c>
    </row>
    <row r="290" spans="1:90">
      <c r="A290">
        <f t="shared" si="331"/>
        <v>2244</v>
      </c>
      <c r="B290" s="4">
        <f t="shared" si="349"/>
        <v>1286.533533131111</v>
      </c>
      <c r="C290" s="4">
        <f t="shared" si="350"/>
        <v>3572.6022775080637</v>
      </c>
      <c r="D290" s="4">
        <f t="shared" si="351"/>
        <v>6809.6057860453084</v>
      </c>
      <c r="E290" s="11">
        <f t="shared" si="332"/>
        <v>5.9771940577797908E-8</v>
      </c>
      <c r="F290" s="11">
        <f t="shared" si="333"/>
        <v>1.1982956380701481E-7</v>
      </c>
      <c r="G290" s="11">
        <f t="shared" si="334"/>
        <v>2.6456321807129922E-7</v>
      </c>
      <c r="H290" s="4">
        <f t="shared" si="352"/>
        <v>256747.89566636769</v>
      </c>
      <c r="I290" s="4">
        <f t="shared" si="353"/>
        <v>283782.94640382286</v>
      </c>
      <c r="J290" s="4">
        <f t="shared" si="354"/>
        <v>50256.223869315691</v>
      </c>
      <c r="K290" s="4">
        <f t="shared" si="322"/>
        <v>199565.64602051649</v>
      </c>
      <c r="L290" s="4">
        <f t="shared" si="323"/>
        <v>79433.120274940084</v>
      </c>
      <c r="M290" s="4">
        <f t="shared" si="324"/>
        <v>7380.1957776034624</v>
      </c>
      <c r="N290" s="11">
        <f t="shared" si="335"/>
        <v>1.6122215573501908E-3</v>
      </c>
      <c r="O290" s="11">
        <f t="shared" si="336"/>
        <v>3.1330704055068104E-3</v>
      </c>
      <c r="P290" s="11">
        <f t="shared" si="337"/>
        <v>2.1742587425863658E-3</v>
      </c>
      <c r="Q290" s="4">
        <f t="shared" si="338"/>
        <v>1901.0805311341205</v>
      </c>
      <c r="R290" s="4">
        <f t="shared" si="339"/>
        <v>7233.1228271961936</v>
      </c>
      <c r="S290" s="4">
        <f t="shared" si="340"/>
        <v>1693.9814161645036</v>
      </c>
      <c r="T290" s="4">
        <f t="shared" si="355"/>
        <v>7.4044639244268193</v>
      </c>
      <c r="U290" s="4">
        <f t="shared" si="356"/>
        <v>25.48822231517558</v>
      </c>
      <c r="V290" s="4">
        <f t="shared" si="357"/>
        <v>33.706898086284127</v>
      </c>
      <c r="W290" s="11">
        <f t="shared" si="341"/>
        <v>-1.219247815263802E-2</v>
      </c>
      <c r="X290" s="11">
        <f t="shared" si="342"/>
        <v>-1.3228699347321071E-2</v>
      </c>
      <c r="Y290" s="11">
        <f t="shared" si="343"/>
        <v>-1.2203590333800474E-2</v>
      </c>
      <c r="Z290" s="4">
        <f t="shared" si="369"/>
        <v>1864.9657188070782</v>
      </c>
      <c r="AA290" s="4">
        <f t="shared" si="358"/>
        <v>24215.732037303009</v>
      </c>
      <c r="AB290" s="4">
        <f t="shared" si="359"/>
        <v>3356.7311080891395</v>
      </c>
      <c r="AC290" s="12">
        <f t="shared" si="360"/>
        <v>1.241537678149232</v>
      </c>
      <c r="AD290" s="12">
        <f t="shared" si="361"/>
        <v>4.980595782947999</v>
      </c>
      <c r="AE290" s="12">
        <f t="shared" si="362"/>
        <v>2.0109802712807605</v>
      </c>
      <c r="AF290" s="11">
        <f t="shared" si="344"/>
        <v>-2.9039671966837322E-3</v>
      </c>
      <c r="AG290" s="11">
        <f t="shared" si="345"/>
        <v>2.0567434751257441E-3</v>
      </c>
      <c r="AH290" s="11">
        <f t="shared" si="346"/>
        <v>8.257041531207765E-4</v>
      </c>
      <c r="AI290" s="1">
        <f t="shared" si="325"/>
        <v>504749.91041532985</v>
      </c>
      <c r="AJ290" s="1">
        <f t="shared" si="326"/>
        <v>548867.08336723968</v>
      </c>
      <c r="AK290" s="1">
        <f t="shared" si="327"/>
        <v>98193.769776558911</v>
      </c>
      <c r="AL290" s="17">
        <f t="shared" si="395"/>
        <v>70.015656581974056</v>
      </c>
      <c r="AM290" s="17">
        <f t="shared" si="395"/>
        <v>32.370999869253723</v>
      </c>
      <c r="AN290" s="17">
        <f t="shared" si="395"/>
        <v>4.8153454715287927</v>
      </c>
      <c r="AO290" s="7">
        <f t="shared" si="396"/>
        <v>1.7399208649340554E-3</v>
      </c>
      <c r="AP290" s="7">
        <f t="shared" si="396"/>
        <v>2.6793473829860399E-3</v>
      </c>
      <c r="AQ290" s="7">
        <f t="shared" si="396"/>
        <v>1.9394190448554789E-3</v>
      </c>
      <c r="AR290" s="1">
        <f t="shared" si="364"/>
        <v>256747.89566636769</v>
      </c>
      <c r="AS290" s="1">
        <f t="shared" si="365"/>
        <v>283782.94640382286</v>
      </c>
      <c r="AT290" s="1">
        <f t="shared" si="366"/>
        <v>50256.223869315691</v>
      </c>
      <c r="AU290" s="1">
        <f t="shared" si="328"/>
        <v>51349.579133273539</v>
      </c>
      <c r="AV290" s="1">
        <f t="shared" si="329"/>
        <v>56756.589280764572</v>
      </c>
      <c r="AW290" s="1">
        <f t="shared" si="330"/>
        <v>10051.244773863138</v>
      </c>
      <c r="AX290" s="1">
        <f t="shared" si="378"/>
        <v>159652.51681641318</v>
      </c>
      <c r="AY290" s="1">
        <f t="shared" si="379"/>
        <v>63546.49621995206</v>
      </c>
      <c r="AZ290" s="1">
        <f t="shared" si="380"/>
        <v>5904.1566220827699</v>
      </c>
      <c r="BA290" s="1">
        <f t="shared" si="381"/>
        <v>11.980754962606285</v>
      </c>
      <c r="BB290" s="1">
        <f t="shared" si="382"/>
        <v>11.059527140871879</v>
      </c>
      <c r="BC290" s="1">
        <f t="shared" si="383"/>
        <v>8.6834118940589935</v>
      </c>
      <c r="BD290" s="1">
        <f t="shared" si="384"/>
        <v>151.90710135465528</v>
      </c>
      <c r="BE290">
        <f t="shared" si="370"/>
        <v>0.21822387218499145</v>
      </c>
      <c r="BF290">
        <f t="shared" si="371"/>
        <v>0.3346263841173937</v>
      </c>
      <c r="BG290">
        <f t="shared" si="372"/>
        <v>2.453676962688749E-2</v>
      </c>
      <c r="BH290">
        <f t="shared" si="385"/>
        <v>0.29189255177775908</v>
      </c>
      <c r="BI290">
        <f t="shared" si="386"/>
        <v>4.7621658391411486E-3</v>
      </c>
      <c r="BJ290">
        <f t="shared" si="386"/>
        <v>1.1197481694748152E-2</v>
      </c>
      <c r="BK290">
        <f t="shared" si="386"/>
        <v>6.0205306372294847E-5</v>
      </c>
      <c r="BL290">
        <f t="shared" si="375"/>
        <v>1222.676058013752</v>
      </c>
      <c r="BM290">
        <f t="shared" si="376"/>
        <v>3177.6543476385023</v>
      </c>
      <c r="BN290">
        <f t="shared" si="377"/>
        <v>3.0256913551667886</v>
      </c>
      <c r="BO290">
        <f t="shared" si="348"/>
        <v>1047.963549566608</v>
      </c>
      <c r="BP290">
        <f t="shared" si="367"/>
        <v>784.29395471513124</v>
      </c>
      <c r="BQ290">
        <f t="shared" si="368"/>
        <v>73.471800253947364</v>
      </c>
      <c r="BR290" s="7">
        <f t="shared" si="393"/>
        <v>2.3901431539279372E-3</v>
      </c>
      <c r="BS290" s="7">
        <f t="shared" si="373"/>
        <v>1.3318694767330728E-3</v>
      </c>
      <c r="BT290" s="7">
        <f t="shared" si="374"/>
        <v>1.4295401037724847E-4</v>
      </c>
      <c r="BU290" s="8">
        <f>MAX((BU$3*climate!$I400+BU$4*climate!$I400^2+BU$5*climate!$I400^6)*(K290/K$66)^$BW$1,-99)</f>
        <v>-13.234590822517024</v>
      </c>
      <c r="BV290" s="8">
        <f>MAX((BV$3*climate!$I400+BV$4*climate!$I400^2+BV$5*climate!$I400^6)*(L290/L$66)^$BW$1,-99)</f>
        <v>-9.2510618143691907</v>
      </c>
      <c r="BW290" s="8">
        <f>MAX((BW$3*climate!$I400+BW$4*climate!$I400^2+BW$5*climate!$I400^6)*(M290/M$66)^$BW$1,-99)</f>
        <v>-10.138368741572595</v>
      </c>
      <c r="BX290" s="8">
        <f>MAX((BX$3*climate!$M400+BX$4*climate!$M400^2+BX$5*climate!$M400^6)*(K290/K$66)^$BW$1,-99)</f>
        <v>-13.234596923115014</v>
      </c>
      <c r="BY290" s="8">
        <f>MAX((BY$3*climate!$M400+BY$4*climate!$M400^2+BY$5*climate!$M400^6)*(L290/L$66)^$BW$1,-99)</f>
        <v>-9.2510655205593952</v>
      </c>
      <c r="BZ290" s="8">
        <f>MAX((BZ$3*climate!$M400+BZ$4*climate!$M400^2+BZ$5*climate!$M400^6)*(M290/M$66)^$BW$1,-99)</f>
        <v>-10.138372315668637</v>
      </c>
      <c r="CA290" s="8">
        <f t="shared" si="387"/>
        <v>1.7459362668807869E-2</v>
      </c>
      <c r="CB290" s="8">
        <f t="shared" si="388"/>
        <v>2.3253592221798083E-5</v>
      </c>
      <c r="CC290" s="8">
        <f t="shared" si="389"/>
        <v>2.4958859121369049E-6</v>
      </c>
      <c r="CD290" s="8">
        <f>MAX((CD$3*climate!$I400+CD$4*climate!$I400^2+CD$5*climate!$I400^6)*(K290/K$66)^$BW$1,-99)</f>
        <v>-54.068192776718206</v>
      </c>
      <c r="CE290" s="8">
        <f>MAX((CE$3*climate!$I400+CE$4*climate!$I400^2+CE$5*climate!$I400^6)*(L290/L$66)^$BW$1,-99)</f>
        <v>-41.338849913523795</v>
      </c>
      <c r="CF290" s="8">
        <f>MAX((CF$3*climate!$I400+CF$4*climate!$I400^2+CF$5*climate!$I400^6)*(M290/M$66)^$BW$1,-99)</f>
        <v>-49.788069965441935</v>
      </c>
      <c r="CG290" s="8">
        <f>MAX((CG$3*climate!$M400+CG$4*climate!$M400^2+CG$5*climate!$M400^6)*(K290/K$66)^$BW$1,-99)</f>
        <v>-54.068242105249681</v>
      </c>
      <c r="CH290" s="8">
        <f>MAX((CH$3*climate!$M400+CH$4*climate!$M400^2+CH$5*climate!$M400^6)*(L290/L$66)^$BW$1,-99)</f>
        <v>-41.338885943485174</v>
      </c>
      <c r="CI290" s="8">
        <f>MAX((CI$3*climate!$M400+CI$4*climate!$M400^2+CI$5*climate!$M400^6)*(M290/M$66)^$BW$1,-99)</f>
        <v>-49.788112059173571</v>
      </c>
      <c r="CJ290" s="8">
        <f t="shared" si="390"/>
        <v>1.6508350994486282E-3</v>
      </c>
      <c r="CK290" s="8">
        <f t="shared" si="391"/>
        <v>2.1986968800752347E-6</v>
      </c>
      <c r="CL290" s="8">
        <f t="shared" si="392"/>
        <v>2.3599349793770519E-7</v>
      </c>
    </row>
    <row r="291" spans="1:90">
      <c r="A291">
        <f t="shared" si="331"/>
        <v>2245</v>
      </c>
      <c r="B291" s="4">
        <f t="shared" si="349"/>
        <v>1286.5336061847865</v>
      </c>
      <c r="C291" s="4">
        <f t="shared" si="350"/>
        <v>3572.6026842062679</v>
      </c>
      <c r="D291" s="4">
        <f t="shared" si="351"/>
        <v>6809.6074975379679</v>
      </c>
      <c r="E291" s="11">
        <f t="shared" si="332"/>
        <v>5.6783343548908008E-8</v>
      </c>
      <c r="F291" s="11">
        <f t="shared" si="333"/>
        <v>1.1383808561666407E-7</v>
      </c>
      <c r="G291" s="11">
        <f t="shared" si="334"/>
        <v>2.5133505716773427E-7</v>
      </c>
      <c r="H291" s="4">
        <f t="shared" si="352"/>
        <v>257158.88791247879</v>
      </c>
      <c r="I291" s="4">
        <f t="shared" si="353"/>
        <v>284664.0812060337</v>
      </c>
      <c r="J291" s="4">
        <f t="shared" si="354"/>
        <v>50364.557082613406</v>
      </c>
      <c r="K291" s="4">
        <f t="shared" si="322"/>
        <v>199885.09175060189</v>
      </c>
      <c r="L291" s="4">
        <f t="shared" si="323"/>
        <v>79679.747894853892</v>
      </c>
      <c r="M291" s="4">
        <f t="shared" si="324"/>
        <v>7396.1028004657901</v>
      </c>
      <c r="N291" s="11">
        <f t="shared" si="335"/>
        <v>1.6007050133897138E-3</v>
      </c>
      <c r="O291" s="11">
        <f t="shared" si="336"/>
        <v>3.1048461782712256E-3</v>
      </c>
      <c r="P291" s="11">
        <f t="shared" si="337"/>
        <v>2.1553659742470366E-3</v>
      </c>
      <c r="Q291" s="4">
        <f t="shared" si="338"/>
        <v>1880.9077216791595</v>
      </c>
      <c r="R291" s="4">
        <f t="shared" si="339"/>
        <v>7159.5994821669374</v>
      </c>
      <c r="S291" s="4">
        <f t="shared" si="340"/>
        <v>1676.9157751638922</v>
      </c>
      <c r="T291" s="4">
        <f t="shared" si="355"/>
        <v>7.3141851597962493</v>
      </c>
      <c r="U291" s="4">
        <f t="shared" si="356"/>
        <v>25.151046285270443</v>
      </c>
      <c r="V291" s="4">
        <f t="shared" si="357"/>
        <v>33.295552910615953</v>
      </c>
      <c r="W291" s="11">
        <f t="shared" si="341"/>
        <v>-1.219247815263802E-2</v>
      </c>
      <c r="X291" s="11">
        <f t="shared" si="342"/>
        <v>-1.3228699347321071E-2</v>
      </c>
      <c r="Y291" s="11">
        <f t="shared" si="343"/>
        <v>-1.2203590333800474E-2</v>
      </c>
      <c r="Z291" s="4">
        <f t="shared" si="369"/>
        <v>1839.8389610786628</v>
      </c>
      <c r="AA291" s="4">
        <f t="shared" si="358"/>
        <v>24019.558880571833</v>
      </c>
      <c r="AB291" s="4">
        <f t="shared" si="359"/>
        <v>3325.7209472077243</v>
      </c>
      <c r="AC291" s="12">
        <f t="shared" si="360"/>
        <v>1.2379322934584398</v>
      </c>
      <c r="AD291" s="12">
        <f t="shared" si="361"/>
        <v>4.9908395908268162</v>
      </c>
      <c r="AE291" s="12">
        <f t="shared" si="362"/>
        <v>2.0126407460426008</v>
      </c>
      <c r="AF291" s="11">
        <f t="shared" si="344"/>
        <v>-2.9039671966837322E-3</v>
      </c>
      <c r="AG291" s="11">
        <f t="shared" si="345"/>
        <v>2.0567434751257441E-3</v>
      </c>
      <c r="AH291" s="11">
        <f t="shared" si="346"/>
        <v>8.257041531207765E-4</v>
      </c>
      <c r="AI291" s="1">
        <f t="shared" si="325"/>
        <v>505624.49850707047</v>
      </c>
      <c r="AJ291" s="1">
        <f t="shared" si="326"/>
        <v>550736.96431128029</v>
      </c>
      <c r="AK291" s="1">
        <f t="shared" si="327"/>
        <v>98425.637572766165</v>
      </c>
      <c r="AL291" s="17">
        <f t="shared" ref="AL291:AN306" si="397">AL290*(1+AO291)</f>
        <v>70.136260066715494</v>
      </c>
      <c r="AM291" s="17">
        <f t="shared" si="397"/>
        <v>32.456865691500205</v>
      </c>
      <c r="AN291" s="17">
        <f t="shared" si="397"/>
        <v>4.8245910545166835</v>
      </c>
      <c r="AO291" s="7">
        <f t="shared" si="396"/>
        <v>1.7225216562847148E-3</v>
      </c>
      <c r="AP291" s="7">
        <f t="shared" si="396"/>
        <v>2.6525539091561794E-3</v>
      </c>
      <c r="AQ291" s="7">
        <f t="shared" si="396"/>
        <v>1.9200248544069241E-3</v>
      </c>
      <c r="AR291" s="1">
        <f t="shared" si="364"/>
        <v>257158.88791247879</v>
      </c>
      <c r="AS291" s="1">
        <f t="shared" si="365"/>
        <v>284664.0812060337</v>
      </c>
      <c r="AT291" s="1">
        <f t="shared" si="366"/>
        <v>50364.557082613406</v>
      </c>
      <c r="AU291" s="1">
        <f t="shared" si="328"/>
        <v>51431.777582495764</v>
      </c>
      <c r="AV291" s="1">
        <f t="shared" si="329"/>
        <v>56932.816241206747</v>
      </c>
      <c r="AW291" s="1">
        <f t="shared" si="330"/>
        <v>10072.911416522682</v>
      </c>
      <c r="AX291" s="1">
        <f t="shared" si="378"/>
        <v>159908.07340048152</v>
      </c>
      <c r="AY291" s="1">
        <f t="shared" si="379"/>
        <v>63743.798315883105</v>
      </c>
      <c r="AZ291" s="1">
        <f t="shared" si="380"/>
        <v>5916.8822403726326</v>
      </c>
      <c r="BA291" s="1">
        <f t="shared" si="381"/>
        <v>11.982354387856907</v>
      </c>
      <c r="BB291" s="1">
        <f t="shared" si="382"/>
        <v>11.062627176969057</v>
      </c>
      <c r="BC291" s="1">
        <f t="shared" si="383"/>
        <v>8.6855649405642712</v>
      </c>
      <c r="BD291" s="1">
        <f t="shared" si="384"/>
        <v>147.51858903116542</v>
      </c>
      <c r="BE291">
        <f t="shared" si="370"/>
        <v>0.21822387218499145</v>
      </c>
      <c r="BF291">
        <f t="shared" si="371"/>
        <v>0.3346263841173937</v>
      </c>
      <c r="BG291">
        <f t="shared" si="372"/>
        <v>2.453676962688749E-2</v>
      </c>
      <c r="BH291">
        <f t="shared" si="385"/>
        <v>0.29195280748906216</v>
      </c>
      <c r="BI291">
        <f t="shared" si="386"/>
        <v>4.7621658391411486E-3</v>
      </c>
      <c r="BJ291">
        <f t="shared" si="386"/>
        <v>1.1197481694748152E-2</v>
      </c>
      <c r="BK291">
        <f t="shared" si="386"/>
        <v>6.0205306372294847E-5</v>
      </c>
      <c r="BL291">
        <f t="shared" si="375"/>
        <v>1224.633271248334</v>
      </c>
      <c r="BM291">
        <f t="shared" si="376"/>
        <v>3187.5208384568637</v>
      </c>
      <c r="BN291">
        <f t="shared" si="377"/>
        <v>3.0322135894636726</v>
      </c>
      <c r="BO291">
        <f t="shared" si="348"/>
        <v>1050.4683324701707</v>
      </c>
      <c r="BP291">
        <f t="shared" si="367"/>
        <v>793.15455088663509</v>
      </c>
      <c r="BQ291">
        <f t="shared" si="368"/>
        <v>74.316730363915468</v>
      </c>
      <c r="BR291" s="7">
        <f t="shared" si="393"/>
        <v>2.3704991905884043E-3</v>
      </c>
      <c r="BS291" s="7">
        <f t="shared" si="373"/>
        <v>1.2930771618767697E-3</v>
      </c>
      <c r="BT291" s="7">
        <f t="shared" si="374"/>
        <v>1.3846898028348786E-4</v>
      </c>
      <c r="BU291" s="8">
        <f>MAX((BU$3*climate!$I401+BU$4*climate!$I401^2+BU$5*climate!$I401^6)*(K291/K$66)^$BW$1,-99)</f>
        <v>-13.27421440762846</v>
      </c>
      <c r="BV291" s="8">
        <f>MAX((BV$3*climate!$I401+BV$4*climate!$I401^2+BV$5*climate!$I401^6)*(L291/L$66)^$BW$1,-99)</f>
        <v>-9.2711695294063645</v>
      </c>
      <c r="BW291" s="8">
        <f>MAX((BW$3*climate!$I401+BW$4*climate!$I401^2+BW$5*climate!$I401^6)*(M291/M$66)^$BW$1,-99)</f>
        <v>-10.159220549123184</v>
      </c>
      <c r="BX291" s="8">
        <f>MAX((BX$3*climate!$M401+BX$4*climate!$M401^2+BX$5*climate!$M401^6)*(K291/K$66)^$BW$1,-99)</f>
        <v>-13.274220500199302</v>
      </c>
      <c r="BY291" s="8">
        <f>MAX((BY$3*climate!$M401+BY$4*climate!$M401^2+BY$5*climate!$M401^6)*(L291/L$66)^$BW$1,-99)</f>
        <v>-9.2711732289863598</v>
      </c>
      <c r="BZ291" s="8">
        <f>MAX((BZ$3*climate!$M401+BZ$4*climate!$M401^2+BZ$5*climate!$M401^6)*(M291/M$66)^$BW$1,-99)</f>
        <v>-10.159224117342216</v>
      </c>
      <c r="CA291" s="8">
        <f t="shared" si="387"/>
        <v>1.746470513517474E-2</v>
      </c>
      <c r="CB291" s="8">
        <f t="shared" si="388"/>
        <v>2.25832113492064E-5</v>
      </c>
      <c r="CC291" s="8">
        <f t="shared" si="389"/>
        <v>2.4183199110194404E-6</v>
      </c>
      <c r="CD291" s="8">
        <f>MAX((CD$3*climate!$I401+CD$4*climate!$I401^2+CD$5*climate!$I401^6)*(K291/K$66)^$BW$1,-99)</f>
        <v>-54.410452631763647</v>
      </c>
      <c r="CE291" s="8">
        <f>MAX((CE$3*climate!$I401+CE$4*climate!$I401^2+CE$5*climate!$I401^6)*(L291/L$66)^$BW$1,-99)</f>
        <v>-41.572490274975173</v>
      </c>
      <c r="CF291" s="8">
        <f>MAX((CF$3*climate!$I401+CF$4*climate!$I401^2+CF$5*climate!$I401^6)*(M291/M$66)^$BW$1,-99)</f>
        <v>-50.071719200283844</v>
      </c>
      <c r="CG291" s="8">
        <f>MAX((CG$3*climate!$M401+CG$4*climate!$M401^2+CG$5*climate!$M401^6)*(K291/K$66)^$BW$1,-99)</f>
        <v>-54.410502086276708</v>
      </c>
      <c r="CH291" s="8">
        <f>MAX((CH$3*climate!$M401+CH$4*climate!$M401^2+CH$5*climate!$M401^6)*(L291/L$66)^$BW$1,-99)</f>
        <v>-41.57252638023737</v>
      </c>
      <c r="CI291" s="8">
        <f>MAX((CI$3*climate!$M401+CI$4*climate!$M401^2+CI$5*climate!$M401^6)*(M291/M$66)^$BW$1,-99)</f>
        <v>-50.071761389416857</v>
      </c>
      <c r="CJ291" s="8">
        <f t="shared" si="390"/>
        <v>1.6376699817610863E-3</v>
      </c>
      <c r="CK291" s="8">
        <f t="shared" si="391"/>
        <v>2.1176336521064068E-6</v>
      </c>
      <c r="CL291" s="8">
        <f t="shared" si="392"/>
        <v>2.2676649241533579E-7</v>
      </c>
    </row>
    <row r="292" spans="1:90">
      <c r="A292">
        <f t="shared" si="331"/>
        <v>2246</v>
      </c>
      <c r="B292" s="4">
        <f t="shared" si="349"/>
        <v>1286.5336755857825</v>
      </c>
      <c r="C292" s="4">
        <f t="shared" si="350"/>
        <v>3572.6030705696057</v>
      </c>
      <c r="D292" s="4">
        <f t="shared" si="351"/>
        <v>6809.6091234564028</v>
      </c>
      <c r="E292" s="11">
        <f t="shared" si="332"/>
        <v>5.3944176371462606E-8</v>
      </c>
      <c r="F292" s="11">
        <f t="shared" si="333"/>
        <v>1.0814618133583086E-7</v>
      </c>
      <c r="G292" s="11">
        <f t="shared" si="334"/>
        <v>2.3876830430934755E-7</v>
      </c>
      <c r="H292" s="4">
        <f t="shared" si="352"/>
        <v>257567.62037366864</v>
      </c>
      <c r="I292" s="4">
        <f t="shared" si="353"/>
        <v>285540.00131633744</v>
      </c>
      <c r="J292" s="4">
        <f t="shared" si="354"/>
        <v>50472.182254117412</v>
      </c>
      <c r="K292" s="4">
        <f t="shared" si="322"/>
        <v>200202.78152174552</v>
      </c>
      <c r="L292" s="4">
        <f t="shared" si="323"/>
        <v>79924.916279829471</v>
      </c>
      <c r="M292" s="4">
        <f t="shared" si="324"/>
        <v>7411.9059316137191</v>
      </c>
      <c r="N292" s="11">
        <f t="shared" si="335"/>
        <v>1.589362009749129E-3</v>
      </c>
      <c r="O292" s="11">
        <f t="shared" si="336"/>
        <v>3.0769221973330207E-3</v>
      </c>
      <c r="P292" s="11">
        <f t="shared" si="337"/>
        <v>2.1366835446006149E-3</v>
      </c>
      <c r="Q292" s="4">
        <f t="shared" si="338"/>
        <v>1860.9278903165164</v>
      </c>
      <c r="R292" s="4">
        <f t="shared" si="339"/>
        <v>7086.626168095605</v>
      </c>
      <c r="S292" s="4">
        <f t="shared" si="340"/>
        <v>1659.9910907830597</v>
      </c>
      <c r="T292" s="4">
        <f t="shared" si="355"/>
        <v>7.2250071170310841</v>
      </c>
      <c r="U292" s="4">
        <f t="shared" si="356"/>
        <v>24.818330655692044</v>
      </c>
      <c r="V292" s="4">
        <f t="shared" si="357"/>
        <v>32.889227622957421</v>
      </c>
      <c r="W292" s="11">
        <f t="shared" si="341"/>
        <v>-1.219247815263802E-2</v>
      </c>
      <c r="X292" s="11">
        <f t="shared" si="342"/>
        <v>-1.3228699347321071E-2</v>
      </c>
      <c r="Y292" s="11">
        <f t="shared" si="343"/>
        <v>-1.2203590333800474E-2</v>
      </c>
      <c r="Z292" s="4">
        <f t="shared" si="369"/>
        <v>1815.029862272401</v>
      </c>
      <c r="AA292" s="4">
        <f t="shared" si="358"/>
        <v>23824.304450805277</v>
      </c>
      <c r="AB292" s="4">
        <f t="shared" si="359"/>
        <v>3294.935104315955</v>
      </c>
      <c r="AC292" s="12">
        <f t="shared" si="360"/>
        <v>1.234337378686521</v>
      </c>
      <c r="AD292" s="12">
        <f t="shared" si="361"/>
        <v>5.0011044675906486</v>
      </c>
      <c r="AE292" s="12">
        <f t="shared" si="362"/>
        <v>2.0143025918653481</v>
      </c>
      <c r="AF292" s="11">
        <f t="shared" si="344"/>
        <v>-2.9039671966837322E-3</v>
      </c>
      <c r="AG292" s="11">
        <f t="shared" si="345"/>
        <v>2.0567434751257441E-3</v>
      </c>
      <c r="AH292" s="11">
        <f t="shared" si="346"/>
        <v>8.257041531207765E-4</v>
      </c>
      <c r="AI292" s="1">
        <f t="shared" si="325"/>
        <v>506493.82623885921</v>
      </c>
      <c r="AJ292" s="1">
        <f t="shared" si="326"/>
        <v>552596.08412135905</v>
      </c>
      <c r="AK292" s="1">
        <f t="shared" si="327"/>
        <v>98655.98523201223</v>
      </c>
      <c r="AL292" s="17">
        <f t="shared" si="397"/>
        <v>70.255863181302672</v>
      </c>
      <c r="AM292" s="17">
        <f t="shared" si="397"/>
        <v>32.54209834160946</v>
      </c>
      <c r="AN292" s="17">
        <f t="shared" si="397"/>
        <v>4.8337617559063348</v>
      </c>
      <c r="AO292" s="7">
        <f t="shared" si="396"/>
        <v>1.7052964397218677E-3</v>
      </c>
      <c r="AP292" s="7">
        <f t="shared" si="396"/>
        <v>2.6260283700646177E-3</v>
      </c>
      <c r="AQ292" s="7">
        <f t="shared" si="396"/>
        <v>1.9008246058628549E-3</v>
      </c>
      <c r="AR292" s="1">
        <f t="shared" si="364"/>
        <v>257567.62037366864</v>
      </c>
      <c r="AS292" s="1">
        <f t="shared" si="365"/>
        <v>285540.00131633744</v>
      </c>
      <c r="AT292" s="1">
        <f t="shared" si="366"/>
        <v>50472.182254117412</v>
      </c>
      <c r="AU292" s="1">
        <f t="shared" si="328"/>
        <v>51513.52407473373</v>
      </c>
      <c r="AV292" s="1">
        <f t="shared" si="329"/>
        <v>57108.000263267488</v>
      </c>
      <c r="AW292" s="1">
        <f t="shared" si="330"/>
        <v>10094.436450823483</v>
      </c>
      <c r="AX292" s="1">
        <f t="shared" si="378"/>
        <v>160162.22521739642</v>
      </c>
      <c r="AY292" s="1">
        <f t="shared" si="379"/>
        <v>63939.933023863574</v>
      </c>
      <c r="AZ292" s="1">
        <f t="shared" si="380"/>
        <v>5929.5247452909753</v>
      </c>
      <c r="BA292" s="1">
        <f t="shared" si="381"/>
        <v>11.983942488167543</v>
      </c>
      <c r="BB292" s="1">
        <f t="shared" si="382"/>
        <v>11.065699375129135</v>
      </c>
      <c r="BC292" s="1">
        <f t="shared" si="383"/>
        <v>8.6876993446470028</v>
      </c>
      <c r="BD292" s="1">
        <f t="shared" si="384"/>
        <v>143.25654611402882</v>
      </c>
      <c r="BE292">
        <f t="shared" si="370"/>
        <v>0.21822387218499145</v>
      </c>
      <c r="BF292">
        <f t="shared" si="371"/>
        <v>0.3346263841173937</v>
      </c>
      <c r="BG292">
        <f t="shared" si="372"/>
        <v>2.453676962688749E-2</v>
      </c>
      <c r="BH292">
        <f t="shared" si="385"/>
        <v>0.29201258337880681</v>
      </c>
      <c r="BI292">
        <f t="shared" si="386"/>
        <v>4.7621658391411486E-3</v>
      </c>
      <c r="BJ292">
        <f t="shared" si="386"/>
        <v>1.1197481694748152E-2</v>
      </c>
      <c r="BK292">
        <f t="shared" si="386"/>
        <v>6.0205306372294847E-5</v>
      </c>
      <c r="BL292">
        <f t="shared" si="375"/>
        <v>1226.5797230123605</v>
      </c>
      <c r="BM292">
        <f t="shared" si="376"/>
        <v>3197.3289378580516</v>
      </c>
      <c r="BN292">
        <f t="shared" si="377"/>
        <v>3.0386931958874417</v>
      </c>
      <c r="BO292">
        <f t="shared" si="348"/>
        <v>1052.95846680203</v>
      </c>
      <c r="BP292">
        <f t="shared" si="367"/>
        <v>802.11548973999288</v>
      </c>
      <c r="BQ292">
        <f t="shared" si="368"/>
        <v>75.171393021572783</v>
      </c>
      <c r="BR292" s="7">
        <f t="shared" si="393"/>
        <v>2.3510757680578198E-3</v>
      </c>
      <c r="BS292" s="7">
        <f t="shared" si="373"/>
        <v>1.2554147202687084E-3</v>
      </c>
      <c r="BT292" s="7">
        <f t="shared" si="374"/>
        <v>1.3412721536701404E-4</v>
      </c>
      <c r="BU292" s="8">
        <f>MAX((BU$3*climate!$I402+BU$4*climate!$I402^2+BU$5*climate!$I402^6)*(K292/K$66)^$BW$1,-99)</f>
        <v>-13.313086856238622</v>
      </c>
      <c r="BV292" s="8">
        <f>MAX((BV$3*climate!$I402+BV$4*climate!$I402^2+BV$5*climate!$I402^6)*(L292/L$66)^$BW$1,-99)</f>
        <v>-9.2908443951752986</v>
      </c>
      <c r="BW292" s="8">
        <f>MAX((BW$3*climate!$I402+BW$4*climate!$I402^2+BW$5*climate!$I402^6)*(M292/M$66)^$BW$1,-99)</f>
        <v>-10.179647367986895</v>
      </c>
      <c r="BX292" s="8">
        <f>MAX((BX$3*climate!$M402+BX$4*climate!$M402^2+BX$5*climate!$M402^6)*(K292/K$66)^$BW$1,-99)</f>
        <v>-13.313092940802573</v>
      </c>
      <c r="BY292" s="8">
        <f>MAX((BY$3*climate!$M402+BY$4*climate!$M402^2+BY$5*climate!$M402^6)*(L292/L$66)^$BW$1,-99)</f>
        <v>-9.290848088185216</v>
      </c>
      <c r="BZ292" s="8">
        <f>MAX((BZ$3*climate!$M402+BZ$4*climate!$M402^2+BZ$5*climate!$M402^6)*(M292/M$66)^$BW$1,-99)</f>
        <v>-10.179650930364899</v>
      </c>
      <c r="CA292" s="8">
        <f t="shared" si="387"/>
        <v>1.7469876497981606E-2</v>
      </c>
      <c r="CB292" s="8">
        <f t="shared" si="388"/>
        <v>2.1931940116842461E-5</v>
      </c>
      <c r="CC292" s="8">
        <f t="shared" si="389"/>
        <v>2.3431858874799158E-6</v>
      </c>
      <c r="CD292" s="8">
        <f>MAX((CD$3*climate!$I402+CD$4*climate!$I402^2+CD$5*climate!$I402^6)*(K292/K$66)^$BW$1,-99)</f>
        <v>-54.747840598325034</v>
      </c>
      <c r="CE292" s="8">
        <f>MAX((CE$3*climate!$I402+CE$4*climate!$I402^2+CE$5*climate!$I402^6)*(L292/L$66)^$BW$1,-99)</f>
        <v>-41.802549282625087</v>
      </c>
      <c r="CF292" s="8">
        <f>MAX((CF$3*climate!$I402+CF$4*climate!$I402^2+CF$5*climate!$I402^6)*(M292/M$66)^$BW$1,-99)</f>
        <v>-50.351191188962048</v>
      </c>
      <c r="CG292" s="8">
        <f>MAX((CG$3*climate!$M402+CG$4*climate!$M402^2+CG$5*climate!$M402^6)*(K292/K$66)^$BW$1,-99)</f>
        <v>-54.747890175530877</v>
      </c>
      <c r="CH292" s="8">
        <f>MAX((CH$3*climate!$M402+CH$4*climate!$M402^2+CH$5*climate!$M402^6)*(L292/L$66)^$BW$1,-99)</f>
        <v>-41.802585460934466</v>
      </c>
      <c r="CI292" s="8">
        <f>MAX((CI$3*climate!$M402+CI$4*climate!$M402^2+CI$5*climate!$M402^6)*(M292/M$66)^$BW$1,-99)</f>
        <v>-50.351233470857395</v>
      </c>
      <c r="CJ292" s="8">
        <f t="shared" si="390"/>
        <v>1.6244717465392611E-3</v>
      </c>
      <c r="CK292" s="8">
        <f t="shared" si="391"/>
        <v>2.0393857432660068E-6</v>
      </c>
      <c r="CL292" s="8">
        <f t="shared" si="392"/>
        <v>2.1788587180570092E-7</v>
      </c>
    </row>
    <row r="293" spans="1:90">
      <c r="A293">
        <f t="shared" si="331"/>
        <v>2247</v>
      </c>
      <c r="B293" s="4">
        <f t="shared" si="349"/>
        <v>1286.5337415167321</v>
      </c>
      <c r="C293" s="4">
        <f t="shared" si="350"/>
        <v>3572.6034376148164</v>
      </c>
      <c r="D293" s="4">
        <f t="shared" si="351"/>
        <v>6809.6106680792855</v>
      </c>
      <c r="E293" s="11">
        <f t="shared" si="332"/>
        <v>5.1246967552889475E-8</v>
      </c>
      <c r="F293" s="11">
        <f t="shared" si="333"/>
        <v>1.0273887226903931E-7</v>
      </c>
      <c r="G293" s="11">
        <f t="shared" si="334"/>
        <v>2.2682988909388015E-7</v>
      </c>
      <c r="H293" s="4">
        <f t="shared" si="352"/>
        <v>257974.12397626106</v>
      </c>
      <c r="I293" s="4">
        <f t="shared" si="353"/>
        <v>286410.72634530958</v>
      </c>
      <c r="J293" s="4">
        <f t="shared" si="354"/>
        <v>50579.104334151758</v>
      </c>
      <c r="K293" s="4">
        <f t="shared" si="322"/>
        <v>200518.73934695864</v>
      </c>
      <c r="L293" s="4">
        <f t="shared" si="323"/>
        <v>80168.630900866643</v>
      </c>
      <c r="M293" s="4">
        <f t="shared" si="324"/>
        <v>7427.6058940118628</v>
      </c>
      <c r="N293" s="11">
        <f t="shared" si="335"/>
        <v>1.5781889882424682E-3</v>
      </c>
      <c r="O293" s="11">
        <f t="shared" si="336"/>
        <v>3.0492946678091215E-3</v>
      </c>
      <c r="P293" s="11">
        <f t="shared" si="337"/>
        <v>2.1182085340802903E-3</v>
      </c>
      <c r="Q293" s="4">
        <f t="shared" si="338"/>
        <v>1841.1397498882814</v>
      </c>
      <c r="R293" s="4">
        <f t="shared" si="339"/>
        <v>7014.203391388839</v>
      </c>
      <c r="S293" s="4">
        <f t="shared" si="340"/>
        <v>1643.2069092233783</v>
      </c>
      <c r="T293" s="4">
        <f t="shared" si="355"/>
        <v>7.1369163756040281</v>
      </c>
      <c r="U293" s="4">
        <f t="shared" si="356"/>
        <v>24.490016421145491</v>
      </c>
      <c r="V293" s="4">
        <f t="shared" si="357"/>
        <v>32.487860962651737</v>
      </c>
      <c r="W293" s="11">
        <f t="shared" si="341"/>
        <v>-1.219247815263802E-2</v>
      </c>
      <c r="X293" s="11">
        <f t="shared" si="342"/>
        <v>-1.3228699347321071E-2</v>
      </c>
      <c r="Y293" s="11">
        <f t="shared" si="343"/>
        <v>-1.2203590333800474E-2</v>
      </c>
      <c r="Z293" s="4">
        <f t="shared" si="369"/>
        <v>1790.5350160316966</v>
      </c>
      <c r="AA293" s="4">
        <f t="shared" si="358"/>
        <v>23629.979286174042</v>
      </c>
      <c r="AB293" s="4">
        <f t="shared" si="359"/>
        <v>3264.3733452593196</v>
      </c>
      <c r="AC293" s="12">
        <f t="shared" si="360"/>
        <v>1.2307529034291749</v>
      </c>
      <c r="AD293" s="12">
        <f t="shared" si="361"/>
        <v>5.011390456572788</v>
      </c>
      <c r="AE293" s="12">
        <f t="shared" si="362"/>
        <v>2.0159658098810933</v>
      </c>
      <c r="AF293" s="11">
        <f t="shared" si="344"/>
        <v>-2.9039671966837322E-3</v>
      </c>
      <c r="AG293" s="11">
        <f t="shared" si="345"/>
        <v>2.0567434751257441E-3</v>
      </c>
      <c r="AH293" s="11">
        <f t="shared" si="346"/>
        <v>8.257041531207765E-4</v>
      </c>
      <c r="AI293" s="1">
        <f t="shared" si="325"/>
        <v>507357.967689707</v>
      </c>
      <c r="AJ293" s="1">
        <f t="shared" si="326"/>
        <v>554444.47597249062</v>
      </c>
      <c r="AK293" s="1">
        <f t="shared" si="327"/>
        <v>98884.823159634499</v>
      </c>
      <c r="AL293" s="17">
        <f t="shared" si="397"/>
        <v>70.37447218392181</v>
      </c>
      <c r="AM293" s="17">
        <f t="shared" si="397"/>
        <v>32.626700250341294</v>
      </c>
      <c r="AN293" s="17">
        <f t="shared" si="397"/>
        <v>4.8428580078579957</v>
      </c>
      <c r="AO293" s="7">
        <f t="shared" si="396"/>
        <v>1.6882434753246491E-3</v>
      </c>
      <c r="AP293" s="7">
        <f t="shared" si="396"/>
        <v>2.5997680863639717E-3</v>
      </c>
      <c r="AQ293" s="7">
        <f t="shared" si="396"/>
        <v>1.8818163598042263E-3</v>
      </c>
      <c r="AR293" s="1">
        <f t="shared" si="364"/>
        <v>257974.12397626106</v>
      </c>
      <c r="AS293" s="1">
        <f t="shared" si="365"/>
        <v>286410.72634530958</v>
      </c>
      <c r="AT293" s="1">
        <f t="shared" si="366"/>
        <v>50579.104334151758</v>
      </c>
      <c r="AU293" s="1">
        <f t="shared" si="328"/>
        <v>51594.824795252214</v>
      </c>
      <c r="AV293" s="1">
        <f t="shared" si="329"/>
        <v>57282.145269061919</v>
      </c>
      <c r="AW293" s="1">
        <f t="shared" si="330"/>
        <v>10115.820866830352</v>
      </c>
      <c r="AX293" s="1">
        <f t="shared" si="378"/>
        <v>160414.99147756692</v>
      </c>
      <c r="AY293" s="1">
        <f t="shared" si="379"/>
        <v>64134.904720693325</v>
      </c>
      <c r="AZ293" s="1">
        <f t="shared" si="380"/>
        <v>5942.0847152094902</v>
      </c>
      <c r="BA293" s="1">
        <f t="shared" si="381"/>
        <v>11.985519433124251</v>
      </c>
      <c r="BB293" s="1">
        <f t="shared" si="382"/>
        <v>11.06874403012738</v>
      </c>
      <c r="BC293" s="1">
        <f t="shared" si="383"/>
        <v>8.6898153129403592</v>
      </c>
      <c r="BD293" s="1">
        <f t="shared" si="384"/>
        <v>139.11734056080533</v>
      </c>
      <c r="BE293">
        <f t="shared" si="370"/>
        <v>0.21822387218499145</v>
      </c>
      <c r="BF293">
        <f t="shared" si="371"/>
        <v>0.3346263841173937</v>
      </c>
      <c r="BG293">
        <f t="shared" si="372"/>
        <v>2.453676962688749E-2</v>
      </c>
      <c r="BH293">
        <f t="shared" si="385"/>
        <v>0.29207188431403008</v>
      </c>
      <c r="BI293">
        <f t="shared" si="386"/>
        <v>4.7621658391411486E-3</v>
      </c>
      <c r="BJ293">
        <f t="shared" si="386"/>
        <v>1.1197481694748152E-2</v>
      </c>
      <c r="BK293">
        <f t="shared" si="386"/>
        <v>6.0205306372294847E-5</v>
      </c>
      <c r="BL293">
        <f t="shared" si="375"/>
        <v>1228.5155605821139</v>
      </c>
      <c r="BM293">
        <f t="shared" si="376"/>
        <v>3207.0788654311264</v>
      </c>
      <c r="BN293">
        <f t="shared" si="377"/>
        <v>3.0451304724738728</v>
      </c>
      <c r="BO293">
        <f t="shared" si="348"/>
        <v>1055.4340519380996</v>
      </c>
      <c r="BP293">
        <f t="shared" si="367"/>
        <v>811.17790725651503</v>
      </c>
      <c r="BQ293">
        <f t="shared" si="368"/>
        <v>76.035900292085032</v>
      </c>
      <c r="BR293" s="7">
        <f t="shared" si="393"/>
        <v>2.3318696195551158E-3</v>
      </c>
      <c r="BS293" s="7">
        <f t="shared" si="373"/>
        <v>1.2188492429793286E-3</v>
      </c>
      <c r="BT293" s="7">
        <f t="shared" si="374"/>
        <v>1.2992403312722358E-4</v>
      </c>
      <c r="BU293" s="8">
        <f>MAX((BU$3*climate!$I403+BU$4*climate!$I403^2+BU$5*climate!$I403^6)*(K293/K$66)^$BW$1,-99)</f>
        <v>-13.351213040541461</v>
      </c>
      <c r="BV293" s="8">
        <f>MAX((BV$3*climate!$I403+BV$4*climate!$I403^2+BV$5*climate!$I403^6)*(L293/L$66)^$BW$1,-99)</f>
        <v>-9.3100899186736115</v>
      </c>
      <c r="BW293" s="8">
        <f>MAX((BW$3*climate!$I403+BW$4*climate!$I403^2+BW$5*climate!$I403^6)*(M293/M$66)^$BW$1,-99)</f>
        <v>-10.199652412497134</v>
      </c>
      <c r="BX293" s="8">
        <f>MAX((BX$3*climate!$M403+BX$4*climate!$M403^2+BX$5*climate!$M403^6)*(K293/K$66)^$BW$1,-99)</f>
        <v>-13.351219117118877</v>
      </c>
      <c r="BY293" s="8">
        <f>MAX((BY$3*climate!$M403+BY$4*climate!$M403^2+BY$5*climate!$M403^6)*(L293/L$66)^$BW$1,-99)</f>
        <v>-9.3100936051532539</v>
      </c>
      <c r="BZ293" s="8">
        <f>MAX((BZ$3*climate!$M403+BZ$4*climate!$M403^2+BZ$5*climate!$M403^6)*(M293/M$66)^$BW$1,-99)</f>
        <v>-10.199655969069784</v>
      </c>
      <c r="CA293" s="8">
        <f t="shared" si="387"/>
        <v>1.7474879946970393E-2</v>
      </c>
      <c r="CB293" s="8">
        <f t="shared" si="388"/>
        <v>2.1299244194519515E-5</v>
      </c>
      <c r="CC293" s="8">
        <f t="shared" si="389"/>
        <v>2.2704068811244365E-6</v>
      </c>
      <c r="CD293" s="8">
        <f>MAX((CD$3*climate!$I403+CD$4*climate!$I403^2+CD$5*climate!$I403^6)*(K293/K$66)^$BW$1,-99)</f>
        <v>-55.080329273624081</v>
      </c>
      <c r="CE293" s="8">
        <f>MAX((CE$3*climate!$I403+CE$4*climate!$I403^2+CE$5*climate!$I403^6)*(L293/L$66)^$BW$1,-99)</f>
        <v>-42.029013629112924</v>
      </c>
      <c r="CF293" s="8">
        <f>MAX((CF$3*climate!$I403+CF$4*climate!$I403^2+CF$5*climate!$I403^6)*(M293/M$66)^$BW$1,-99)</f>
        <v>-50.62646748048337</v>
      </c>
      <c r="CG293" s="8">
        <f>MAX((CG$3*climate!$M403+CG$4*climate!$M403^2+CG$5*climate!$M403^6)*(K293/K$66)^$BW$1,-99)</f>
        <v>-55.080378970253079</v>
      </c>
      <c r="CH293" s="8">
        <f>MAX((CH$3*climate!$M403+CH$4*climate!$M403^2+CH$5*climate!$M403^6)*(L293/L$66)^$BW$1,-99)</f>
        <v>-42.029049878231831</v>
      </c>
      <c r="CI293" s="8">
        <f>MAX((CI$3*climate!$M403+CI$4*climate!$M403^2+CI$5*climate!$M403^6)*(M293/M$66)^$BW$1,-99)</f>
        <v>-50.626509852518829</v>
      </c>
      <c r="CJ293" s="8">
        <f t="shared" si="390"/>
        <v>1.6112446050896708E-3</v>
      </c>
      <c r="CK293" s="8">
        <f t="shared" si="391"/>
        <v>1.9638642671680725E-6</v>
      </c>
      <c r="CL293" s="8">
        <f t="shared" si="392"/>
        <v>2.0933939744773066E-7</v>
      </c>
    </row>
    <row r="294" spans="1:90">
      <c r="A294">
        <f t="shared" si="331"/>
        <v>2248</v>
      </c>
      <c r="B294" s="4">
        <f t="shared" si="349"/>
        <v>1286.5338041511375</v>
      </c>
      <c r="C294" s="4">
        <f t="shared" si="350"/>
        <v>3572.6037863078027</v>
      </c>
      <c r="D294" s="4">
        <f t="shared" si="351"/>
        <v>6809.6121354713569</v>
      </c>
      <c r="E294" s="11">
        <f t="shared" si="332"/>
        <v>4.8684619175244999E-8</v>
      </c>
      <c r="F294" s="11">
        <f t="shared" si="333"/>
        <v>9.7601928655587334E-8</v>
      </c>
      <c r="G294" s="11">
        <f t="shared" si="334"/>
        <v>2.1548839463918613E-7</v>
      </c>
      <c r="H294" s="4">
        <f t="shared" si="352"/>
        <v>258378.42907608548</v>
      </c>
      <c r="I294" s="4">
        <f t="shared" si="353"/>
        <v>287276.27609945519</v>
      </c>
      <c r="J294" s="4">
        <f t="shared" si="354"/>
        <v>50685.328242900432</v>
      </c>
      <c r="K294" s="4">
        <f t="shared" si="322"/>
        <v>200832.98879702977</v>
      </c>
      <c r="L294" s="4">
        <f t="shared" si="323"/>
        <v>80410.897284623919</v>
      </c>
      <c r="M294" s="4">
        <f t="shared" si="324"/>
        <v>7443.2034063849114</v>
      </c>
      <c r="N294" s="11">
        <f t="shared" si="335"/>
        <v>1.5671824543410651E-3</v>
      </c>
      <c r="O294" s="11">
        <f t="shared" si="336"/>
        <v>3.021959849318856E-3</v>
      </c>
      <c r="P294" s="11">
        <f t="shared" si="337"/>
        <v>2.099938068284235E-3</v>
      </c>
      <c r="Q294" s="4">
        <f t="shared" si="338"/>
        <v>1821.5420041051304</v>
      </c>
      <c r="R294" s="4">
        <f t="shared" si="339"/>
        <v>6942.3315181805319</v>
      </c>
      <c r="S294" s="4">
        <f t="shared" si="340"/>
        <v>1626.5627584092288</v>
      </c>
      <c r="T294" s="4">
        <f t="shared" si="355"/>
        <v>7.0498996786172716</v>
      </c>
      <c r="U294" s="4">
        <f t="shared" si="356"/>
        <v>24.1660453568992</v>
      </c>
      <c r="V294" s="4">
        <f t="shared" si="357"/>
        <v>32.091392416642066</v>
      </c>
      <c r="W294" s="11">
        <f t="shared" si="341"/>
        <v>-1.219247815263802E-2</v>
      </c>
      <c r="X294" s="11">
        <f t="shared" si="342"/>
        <v>-1.3228699347321071E-2</v>
      </c>
      <c r="Y294" s="11">
        <f t="shared" si="343"/>
        <v>-1.2203590333800474E-2</v>
      </c>
      <c r="Z294" s="4">
        <f t="shared" si="369"/>
        <v>1766.3510323377502</v>
      </c>
      <c r="AA294" s="4">
        <f t="shared" si="358"/>
        <v>23436.593499389743</v>
      </c>
      <c r="AB294" s="4">
        <f t="shared" si="359"/>
        <v>3234.0353968270097</v>
      </c>
      <c r="AC294" s="12">
        <f t="shared" si="360"/>
        <v>1.2271788373703933</v>
      </c>
      <c r="AD294" s="12">
        <f t="shared" si="361"/>
        <v>5.0216976011956511</v>
      </c>
      <c r="AE294" s="12">
        <f t="shared" si="362"/>
        <v>2.0176304012228616</v>
      </c>
      <c r="AF294" s="11">
        <f t="shared" si="344"/>
        <v>-2.9039671966837322E-3</v>
      </c>
      <c r="AG294" s="11">
        <f t="shared" si="345"/>
        <v>2.0567434751257441E-3</v>
      </c>
      <c r="AH294" s="11">
        <f t="shared" si="346"/>
        <v>8.257041531207765E-4</v>
      </c>
      <c r="AI294" s="1">
        <f t="shared" si="325"/>
        <v>508216.99571598857</v>
      </c>
      <c r="AJ294" s="1">
        <f t="shared" si="326"/>
        <v>556282.17364430346</v>
      </c>
      <c r="AK294" s="1">
        <f t="shared" si="327"/>
        <v>99112.161710501401</v>
      </c>
      <c r="AL294" s="17">
        <f t="shared" si="397"/>
        <v>70.492093334980794</v>
      </c>
      <c r="AM294" s="17">
        <f t="shared" si="397"/>
        <v>32.710673885874755</v>
      </c>
      <c r="AN294" s="17">
        <f t="shared" si="397"/>
        <v>4.8518802435911175</v>
      </c>
      <c r="AO294" s="7">
        <f t="shared" si="396"/>
        <v>1.6713610405714025E-3</v>
      </c>
      <c r="AP294" s="7">
        <f t="shared" si="396"/>
        <v>2.5737704055003321E-3</v>
      </c>
      <c r="AQ294" s="7">
        <f t="shared" si="396"/>
        <v>1.8629981962061839E-3</v>
      </c>
      <c r="AR294" s="1">
        <f t="shared" si="364"/>
        <v>258378.42907608548</v>
      </c>
      <c r="AS294" s="1">
        <f t="shared" si="365"/>
        <v>287276.27609945519</v>
      </c>
      <c r="AT294" s="1">
        <f t="shared" si="366"/>
        <v>50685.328242900432</v>
      </c>
      <c r="AU294" s="1">
        <f t="shared" si="328"/>
        <v>51675.685815217097</v>
      </c>
      <c r="AV294" s="1">
        <f t="shared" si="329"/>
        <v>57455.255219891042</v>
      </c>
      <c r="AW294" s="1">
        <f t="shared" si="330"/>
        <v>10137.065648580086</v>
      </c>
      <c r="AX294" s="1">
        <f t="shared" si="378"/>
        <v>160666.39103762381</v>
      </c>
      <c r="AY294" s="1">
        <f t="shared" si="379"/>
        <v>64328.71782769914</v>
      </c>
      <c r="AZ294" s="1">
        <f t="shared" si="380"/>
        <v>5954.5627251079286</v>
      </c>
      <c r="BA294" s="1">
        <f t="shared" si="381"/>
        <v>11.987085388829694</v>
      </c>
      <c r="BB294" s="1">
        <f t="shared" si="382"/>
        <v>11.071761433034323</v>
      </c>
      <c r="BC294" s="1">
        <f t="shared" si="383"/>
        <v>8.6919130492205721</v>
      </c>
      <c r="BD294" s="1">
        <f t="shared" si="384"/>
        <v>135.09744411743995</v>
      </c>
      <c r="BE294">
        <f t="shared" si="370"/>
        <v>0.21822387218499145</v>
      </c>
      <c r="BF294">
        <f t="shared" si="371"/>
        <v>0.3346263841173937</v>
      </c>
      <c r="BG294">
        <f t="shared" si="372"/>
        <v>2.453676962688749E-2</v>
      </c>
      <c r="BH294">
        <f t="shared" si="385"/>
        <v>0.29213071511156508</v>
      </c>
      <c r="BI294">
        <f t="shared" si="386"/>
        <v>4.7621658391411486E-3</v>
      </c>
      <c r="BJ294">
        <f t="shared" si="386"/>
        <v>1.1197481694748152E-2</v>
      </c>
      <c r="BK294">
        <f t="shared" si="386"/>
        <v>6.0205306372294847E-5</v>
      </c>
      <c r="BL294">
        <f t="shared" si="375"/>
        <v>1230.4409285170884</v>
      </c>
      <c r="BM294">
        <f t="shared" si="376"/>
        <v>3216.7708429590657</v>
      </c>
      <c r="BN294">
        <f t="shared" si="377"/>
        <v>3.0515257154441495</v>
      </c>
      <c r="BO294">
        <f t="shared" si="348"/>
        <v>1057.895186539258</v>
      </c>
      <c r="BP294">
        <f t="shared" si="367"/>
        <v>820.34295228420331</v>
      </c>
      <c r="BQ294">
        <f t="shared" si="368"/>
        <v>76.910365531521478</v>
      </c>
      <c r="BR294" s="7">
        <f t="shared" si="393"/>
        <v>2.3128775314043004E-3</v>
      </c>
      <c r="BS294" s="7">
        <f t="shared" si="373"/>
        <v>1.1833487795915813E-3</v>
      </c>
      <c r="BT294" s="7">
        <f t="shared" si="374"/>
        <v>1.2585490863040432E-4</v>
      </c>
      <c r="BU294" s="8">
        <f>MAX((BU$3*climate!$I404+BU$4*climate!$I404^2+BU$5*climate!$I404^6)*(K294/K$66)^$BW$1,-99)</f>
        <v>-13.388597885280314</v>
      </c>
      <c r="BV294" s="8">
        <f>MAX((BV$3*climate!$I404+BV$4*climate!$I404^2+BV$5*climate!$I404^6)*(L294/L$66)^$BW$1,-99)</f>
        <v>-9.32890961773405</v>
      </c>
      <c r="BW294" s="8">
        <f>MAX((BW$3*climate!$I404+BW$4*climate!$I404^2+BW$5*climate!$I404^6)*(M294/M$66)^$BW$1,-99)</f>
        <v>-10.219238912629789</v>
      </c>
      <c r="BX294" s="8">
        <f>MAX((BX$3*climate!$M404+BX$4*climate!$M404^2+BX$5*climate!$M404^6)*(K294/K$66)^$BW$1,-99)</f>
        <v>-13.38860395389168</v>
      </c>
      <c r="BY294" s="8">
        <f>MAX((BY$3*climate!$M404+BY$4*climate!$M404^2+BY$5*climate!$M404^6)*(L294/L$66)^$BW$1,-99)</f>
        <v>-9.3289132977229521</v>
      </c>
      <c r="BZ294" s="8">
        <f>MAX((BZ$3*climate!$M404+BZ$4*climate!$M404^2+BZ$5*climate!$M404^6)*(M294/M$66)^$BW$1,-99)</f>
        <v>-10.219242463432476</v>
      </c>
      <c r="CA294" s="8">
        <f t="shared" si="387"/>
        <v>1.7479718711955874E-2</v>
      </c>
      <c r="CB294" s="8">
        <f t="shared" si="388"/>
        <v>2.068460380539711E-5</v>
      </c>
      <c r="CC294" s="8">
        <f t="shared" si="389"/>
        <v>2.1999084013783753E-6</v>
      </c>
      <c r="CD294" s="8">
        <f>MAX((CD$3*climate!$I404+CD$4*climate!$I404^2+CD$5*climate!$I404^6)*(K294/K$66)^$BW$1,-99)</f>
        <v>-55.407893276235882</v>
      </c>
      <c r="CE294" s="8">
        <f>MAX((CE$3*climate!$I404+CE$4*climate!$I404^2+CE$5*climate!$I404^6)*(L294/L$66)^$BW$1,-99)</f>
        <v>-42.251871362780783</v>
      </c>
      <c r="CF294" s="8">
        <f>MAX((CF$3*climate!$I404+CF$4*climate!$I404^2+CF$5*climate!$I404^6)*(M294/M$66)^$BW$1,-99)</f>
        <v>-50.897531241343806</v>
      </c>
      <c r="CG294" s="8">
        <f>MAX((CG$3*climate!$M404+CG$4*climate!$M404^2+CG$5*climate!$M404^6)*(K294/K$66)^$BW$1,-99)</f>
        <v>-55.407943089038184</v>
      </c>
      <c r="CH294" s="8">
        <f>MAX((CH$3*climate!$M404+CH$4*climate!$M404^2+CH$5*climate!$M404^6)*(L294/L$66)^$BW$1,-99)</f>
        <v>-42.251907680487939</v>
      </c>
      <c r="CI294" s="8">
        <f>MAX((CI$3*climate!$M404+CI$4*climate!$M404^2+CI$5*climate!$M404^6)*(M294/M$66)^$BW$1,-99)</f>
        <v>-50.897573700914371</v>
      </c>
      <c r="CJ294" s="8">
        <f t="shared" si="390"/>
        <v>1.5979926795575638E-3</v>
      </c>
      <c r="CK294" s="8">
        <f t="shared" si="391"/>
        <v>1.890982687150724E-6</v>
      </c>
      <c r="CL294" s="8">
        <f t="shared" si="392"/>
        <v>2.0111522267777215E-7</v>
      </c>
    </row>
    <row r="295" spans="1:90">
      <c r="A295">
        <f t="shared" si="331"/>
        <v>2249</v>
      </c>
      <c r="B295" s="4">
        <f t="shared" si="349"/>
        <v>1286.5338636538254</v>
      </c>
      <c r="C295" s="4">
        <f t="shared" si="350"/>
        <v>3572.6041175661717</v>
      </c>
      <c r="D295" s="4">
        <f t="shared" si="351"/>
        <v>6809.6135294941241</v>
      </c>
      <c r="E295" s="11">
        <f t="shared" si="332"/>
        <v>4.6250388216482747E-8</v>
      </c>
      <c r="F295" s="11">
        <f t="shared" si="333"/>
        <v>9.2721832222807968E-8</v>
      </c>
      <c r="G295" s="11">
        <f t="shared" si="334"/>
        <v>2.0471397490722682E-7</v>
      </c>
      <c r="H295" s="4">
        <f t="shared" si="352"/>
        <v>258780.56546462883</v>
      </c>
      <c r="I295" s="4">
        <f t="shared" si="353"/>
        <v>288136.67057302559</v>
      </c>
      <c r="J295" s="4">
        <f t="shared" si="354"/>
        <v>50790.858870204909</v>
      </c>
      <c r="K295" s="4">
        <f t="shared" si="322"/>
        <v>201145.55300524939</v>
      </c>
      <c r="L295" s="4">
        <f t="shared" si="323"/>
        <v>80651.721011092057</v>
      </c>
      <c r="M295" s="4">
        <f t="shared" si="324"/>
        <v>7458.6991831793557</v>
      </c>
      <c r="N295" s="11">
        <f t="shared" si="335"/>
        <v>1.5563389764392532E-3</v>
      </c>
      <c r="O295" s="11">
        <f t="shared" si="336"/>
        <v>2.9949140551897013E-3</v>
      </c>
      <c r="P295" s="11">
        <f t="shared" si="337"/>
        <v>2.0818693173361158E-3</v>
      </c>
      <c r="Q295" s="4">
        <f t="shared" si="338"/>
        <v>1802.1333482783195</v>
      </c>
      <c r="R295" s="4">
        <f t="shared" si="339"/>
        <v>6871.0107781231391</v>
      </c>
      <c r="S295" s="4">
        <f t="shared" si="340"/>
        <v>1610.0581486448468</v>
      </c>
      <c r="T295" s="4">
        <f t="shared" si="355"/>
        <v>6.9639439308074405</v>
      </c>
      <c r="U295" s="4">
        <f t="shared" si="356"/>
        <v>23.846360008459058</v>
      </c>
      <c r="V295" s="4">
        <f t="shared" si="357"/>
        <v>31.699762210348133</v>
      </c>
      <c r="W295" s="11">
        <f t="shared" si="341"/>
        <v>-1.219247815263802E-2</v>
      </c>
      <c r="X295" s="11">
        <f t="shared" si="342"/>
        <v>-1.3228699347321071E-2</v>
      </c>
      <c r="Y295" s="11">
        <f t="shared" si="343"/>
        <v>-1.2203590333800474E-2</v>
      </c>
      <c r="Z295" s="4">
        <f t="shared" si="369"/>
        <v>1742.47453821351</v>
      </c>
      <c r="AA295" s="4">
        <f t="shared" si="358"/>
        <v>23244.156785892155</v>
      </c>
      <c r="AB295" s="4">
        <f t="shared" si="359"/>
        <v>3203.9209479172246</v>
      </c>
      <c r="AC295" s="12">
        <f t="shared" si="360"/>
        <v>1.2236151502822052</v>
      </c>
      <c r="AD295" s="12">
        <f t="shared" si="361"/>
        <v>5.0320259449709646</v>
      </c>
      <c r="AE295" s="12">
        <f t="shared" si="362"/>
        <v>2.019296367024614</v>
      </c>
      <c r="AF295" s="11">
        <f t="shared" si="344"/>
        <v>-2.9039671966837322E-3</v>
      </c>
      <c r="AG295" s="11">
        <f t="shared" si="345"/>
        <v>2.0567434751257441E-3</v>
      </c>
      <c r="AH295" s="11">
        <f t="shared" si="346"/>
        <v>8.257041531207765E-4</v>
      </c>
      <c r="AI295" s="1">
        <f t="shared" si="325"/>
        <v>509070.98195960681</v>
      </c>
      <c r="AJ295" s="1">
        <f t="shared" si="326"/>
        <v>558109.21149976423</v>
      </c>
      <c r="AK295" s="1">
        <f t="shared" si="327"/>
        <v>99338.011188031349</v>
      </c>
      <c r="AL295" s="17">
        <f t="shared" si="397"/>
        <v>70.608732896064524</v>
      </c>
      <c r="AM295" s="17">
        <f t="shared" si="397"/>
        <v>32.794021752622278</v>
      </c>
      <c r="AN295" s="17">
        <f t="shared" si="397"/>
        <v>4.8608288972917162</v>
      </c>
      <c r="AO295" s="7">
        <f t="shared" si="396"/>
        <v>1.6546474301656884E-3</v>
      </c>
      <c r="AP295" s="7">
        <f t="shared" si="396"/>
        <v>2.5480327014453289E-3</v>
      </c>
      <c r="AQ295" s="7">
        <f t="shared" si="396"/>
        <v>1.8443682142441221E-3</v>
      </c>
      <c r="AR295" s="1">
        <f t="shared" si="364"/>
        <v>258780.56546462883</v>
      </c>
      <c r="AS295" s="1">
        <f t="shared" si="365"/>
        <v>288136.67057302559</v>
      </c>
      <c r="AT295" s="1">
        <f t="shared" si="366"/>
        <v>50790.858870204909</v>
      </c>
      <c r="AU295" s="1">
        <f t="shared" si="328"/>
        <v>51756.113092925771</v>
      </c>
      <c r="AV295" s="1">
        <f t="shared" si="329"/>
        <v>57627.334114605124</v>
      </c>
      <c r="AW295" s="1">
        <f t="shared" si="330"/>
        <v>10158.171774040982</v>
      </c>
      <c r="AX295" s="1">
        <f t="shared" si="378"/>
        <v>160916.44240419951</v>
      </c>
      <c r="AY295" s="1">
        <f t="shared" si="379"/>
        <v>64521.37680887364</v>
      </c>
      <c r="AZ295" s="1">
        <f t="shared" si="380"/>
        <v>5966.9593465434846</v>
      </c>
      <c r="BA295" s="1">
        <f t="shared" si="381"/>
        <v>11.988640517965747</v>
      </c>
      <c r="BB295" s="1">
        <f t="shared" si="382"/>
        <v>11.074751871268653</v>
      </c>
      <c r="BC295" s="1">
        <f t="shared" si="383"/>
        <v>8.693992754451024</v>
      </c>
      <c r="BD295" s="1">
        <f t="shared" si="384"/>
        <v>131.19342937439322</v>
      </c>
      <c r="BE295">
        <f t="shared" si="370"/>
        <v>0.21822387218499145</v>
      </c>
      <c r="BF295">
        <f t="shared" si="371"/>
        <v>0.3346263841173937</v>
      </c>
      <c r="BG295">
        <f t="shared" si="372"/>
        <v>2.453676962688749E-2</v>
      </c>
      <c r="BH295">
        <f t="shared" si="385"/>
        <v>0.29218908053851744</v>
      </c>
      <c r="BI295">
        <f t="shared" si="386"/>
        <v>4.7621658391411486E-3</v>
      </c>
      <c r="BJ295">
        <f t="shared" si="386"/>
        <v>1.1197481694748152E-2</v>
      </c>
      <c r="BK295">
        <f t="shared" si="386"/>
        <v>6.0205306372294847E-5</v>
      </c>
      <c r="BL295">
        <f t="shared" si="375"/>
        <v>1232.3559686892852</v>
      </c>
      <c r="BM295">
        <f t="shared" si="376"/>
        <v>3226.4050943271327</v>
      </c>
      <c r="BN295">
        <f t="shared" si="377"/>
        <v>3.0578792191926758</v>
      </c>
      <c r="BO295">
        <f t="shared" si="348"/>
        <v>1060.3419685467854</v>
      </c>
      <c r="BP295">
        <f t="shared" si="367"/>
        <v>829.61178668349351</v>
      </c>
      <c r="BQ295">
        <f t="shared" si="368"/>
        <v>77.794903401728419</v>
      </c>
      <c r="BR295" s="7">
        <f t="shared" si="393"/>
        <v>2.2940963422763971E-3</v>
      </c>
      <c r="BS295" s="7">
        <f t="shared" si="373"/>
        <v>1.1488823102830887E-3</v>
      </c>
      <c r="BT295" s="7">
        <f t="shared" si="374"/>
        <v>1.2191546901106603E-4</v>
      </c>
      <c r="BU295" s="8">
        <f>MAX((BU$3*climate!$I405+BU$4*climate!$I405^2+BU$5*climate!$I405^6)*(K295/K$66)^$BW$1,-99)</f>
        <v>-13.425246365235806</v>
      </c>
      <c r="BV295" s="8">
        <f>MAX((BV$3*climate!$I405+BV$4*climate!$I405^2+BV$5*climate!$I405^6)*(L295/L$66)^$BW$1,-99)</f>
        <v>-9.3473070198428996</v>
      </c>
      <c r="BW295" s="8">
        <f>MAX((BW$3*climate!$I405+BW$4*climate!$I405^2+BW$5*climate!$I405^6)*(M295/M$66)^$BW$1,-99)</f>
        <v>-10.238410112800477</v>
      </c>
      <c r="BX295" s="8">
        <f>MAX((BX$3*climate!$M405+BX$4*climate!$M405^2+BX$5*climate!$M405^6)*(K295/K$66)^$BW$1,-99)</f>
        <v>-13.425252425901686</v>
      </c>
      <c r="BY295" s="8">
        <f>MAX((BY$3*climate!$M405+BY$4*climate!$M405^2+BY$5*climate!$M405^6)*(L295/L$66)^$BW$1,-99)</f>
        <v>-9.3473106933802796</v>
      </c>
      <c r="BZ295" s="8">
        <f>MAX((BZ$3*climate!$M405+BZ$4*climate!$M405^2+BZ$5*climate!$M405^6)*(M295/M$66)^$BW$1,-99)</f>
        <v>-10.238413657868286</v>
      </c>
      <c r="CA295" s="8">
        <f t="shared" si="387"/>
        <v>1.7484395823649541E-2</v>
      </c>
      <c r="CB295" s="8">
        <f t="shared" si="388"/>
        <v>2.0087513067778471E-5</v>
      </c>
      <c r="CC295" s="8">
        <f t="shared" si="389"/>
        <v>2.131618317215358E-6</v>
      </c>
      <c r="CD295" s="8">
        <f>MAX((CD$3*climate!$I405+CD$4*climate!$I405^2+CD$5*climate!$I405^6)*(K295/K$66)^$BW$1,-99)</f>
        <v>-55.730509218418462</v>
      </c>
      <c r="CE295" s="8">
        <f>MAX((CE$3*climate!$I405+CE$4*climate!$I405^2+CE$5*climate!$I405^6)*(L295/L$66)^$BW$1,-99)</f>
        <v>-42.471111865798306</v>
      </c>
      <c r="CF295" s="8">
        <f>MAX((CF$3*climate!$I405+CF$4*climate!$I405^2+CF$5*climate!$I405^6)*(M295/M$66)^$BW$1,-99)</f>
        <v>-51.164367231260769</v>
      </c>
      <c r="CG295" s="8">
        <f>MAX((CG$3*climate!$M405+CG$4*climate!$M405^2+CG$5*climate!$M405^6)*(K295/K$66)^$BW$1,-99)</f>
        <v>-55.73055914416441</v>
      </c>
      <c r="CH295" s="8">
        <f>MAX((CH$3*climate!$M405+CH$4*climate!$M405^2+CH$5*climate!$M405^6)*(L295/L$66)^$BW$1,-99)</f>
        <v>-42.471148249888969</v>
      </c>
      <c r="CI295" s="8">
        <f>MAX((CI$3*climate!$M405+CI$4*climate!$M405^2+CI$5*climate!$M405^6)*(M295/M$66)^$BW$1,-99)</f>
        <v>-51.164409775778971</v>
      </c>
      <c r="CJ295" s="8">
        <f t="shared" si="390"/>
        <v>1.5847199992159494E-3</v>
      </c>
      <c r="CK295" s="8">
        <f t="shared" si="391"/>
        <v>1.8206567738510343E-6</v>
      </c>
      <c r="CL295" s="8">
        <f t="shared" si="392"/>
        <v>1.9320188195562866E-7</v>
      </c>
    </row>
    <row r="296" spans="1:90">
      <c r="A296">
        <f t="shared" si="331"/>
        <v>2250</v>
      </c>
      <c r="B296" s="4">
        <f t="shared" si="349"/>
        <v>1286.5339201813815</v>
      </c>
      <c r="C296" s="4">
        <f t="shared" si="350"/>
        <v>3572.6044322616517</v>
      </c>
      <c r="D296" s="4">
        <f t="shared" si="351"/>
        <v>6809.6148538160242</v>
      </c>
      <c r="E296" s="11">
        <f t="shared" si="332"/>
        <v>4.3937868805658608E-8</v>
      </c>
      <c r="F296" s="11">
        <f t="shared" si="333"/>
        <v>8.8085740611667567E-8</v>
      </c>
      <c r="G296" s="11">
        <f t="shared" si="334"/>
        <v>1.9447827616186545E-7</v>
      </c>
      <c r="H296" s="4">
        <f t="shared" si="352"/>
        <v>259180.56237528645</v>
      </c>
      <c r="I296" s="4">
        <f t="shared" si="353"/>
        <v>288991.92994004447</v>
      </c>
      <c r="J296" s="4">
        <f t="shared" si="354"/>
        <v>50895.701075381236</v>
      </c>
      <c r="K296" s="4">
        <f t="shared" si="322"/>
        <v>201456.45467221414</v>
      </c>
      <c r="L296" s="4">
        <f t="shared" si="323"/>
        <v>80891.10771132783</v>
      </c>
      <c r="M296" s="4">
        <f t="shared" si="324"/>
        <v>7474.0939345284569</v>
      </c>
      <c r="N296" s="11">
        <f t="shared" si="335"/>
        <v>1.5456551851118494E-3</v>
      </c>
      <c r="O296" s="11">
        <f t="shared" si="336"/>
        <v>2.9681536517101037E-3</v>
      </c>
      <c r="P296" s="11">
        <f t="shared" si="337"/>
        <v>2.0639994952227347E-3</v>
      </c>
      <c r="Q296" s="4">
        <f t="shared" si="338"/>
        <v>1782.9124700282277</v>
      </c>
      <c r="R296" s="4">
        <f t="shared" si="339"/>
        <v>6800.2412681150645</v>
      </c>
      <c r="S296" s="4">
        <f t="shared" si="340"/>
        <v>1593.6925732562295</v>
      </c>
      <c r="T296" s="4">
        <f t="shared" si="355"/>
        <v>6.8790361965748748</v>
      </c>
      <c r="U296" s="4">
        <f t="shared" si="356"/>
        <v>23.530903681379172</v>
      </c>
      <c r="V296" s="4">
        <f t="shared" si="357"/>
        <v>31.312911298654154</v>
      </c>
      <c r="W296" s="11">
        <f t="shared" si="341"/>
        <v>-1.219247815263802E-2</v>
      </c>
      <c r="X296" s="11">
        <f t="shared" si="342"/>
        <v>-1.3228699347321071E-2</v>
      </c>
      <c r="Y296" s="11">
        <f t="shared" si="343"/>
        <v>-1.2203590333800474E-2</v>
      </c>
      <c r="Z296" s="4">
        <f t="shared" si="369"/>
        <v>1718.9021783917794</v>
      </c>
      <c r="AA296" s="4">
        <f t="shared" si="358"/>
        <v>23052.678431949596</v>
      </c>
      <c r="AB296" s="4">
        <f t="shared" si="359"/>
        <v>3174.029650678825</v>
      </c>
      <c r="AC296" s="12">
        <f t="shared" si="360"/>
        <v>1.2200618120244204</v>
      </c>
      <c r="AD296" s="12">
        <f t="shared" si="361"/>
        <v>5.042375531499947</v>
      </c>
      <c r="AE296" s="12">
        <f t="shared" si="362"/>
        <v>2.020963708421248</v>
      </c>
      <c r="AF296" s="11">
        <f t="shared" si="344"/>
        <v>-2.9039671966837322E-3</v>
      </c>
      <c r="AG296" s="11">
        <f t="shared" si="345"/>
        <v>2.0567434751257441E-3</v>
      </c>
      <c r="AH296" s="11">
        <f t="shared" si="346"/>
        <v>8.257041531207765E-4</v>
      </c>
      <c r="AI296" s="1">
        <f t="shared" si="325"/>
        <v>509919.99685657187</v>
      </c>
      <c r="AJ296" s="1">
        <f t="shared" si="326"/>
        <v>559925.62446439289</v>
      </c>
      <c r="AK296" s="1">
        <f t="shared" si="327"/>
        <v>99562.381843269191</v>
      </c>
      <c r="AL296" s="17">
        <f t="shared" si="397"/>
        <v>70.724397128913921</v>
      </c>
      <c r="AM296" s="17">
        <f t="shared" si="397"/>
        <v>32.876746390061491</v>
      </c>
      <c r="AN296" s="17">
        <f t="shared" si="397"/>
        <v>4.86970440402163</v>
      </c>
      <c r="AO296" s="7">
        <f t="shared" si="396"/>
        <v>1.6381009558640316E-3</v>
      </c>
      <c r="AP296" s="7">
        <f t="shared" si="396"/>
        <v>2.5225523744308756E-3</v>
      </c>
      <c r="AQ296" s="7">
        <f t="shared" si="396"/>
        <v>1.8259245321016809E-3</v>
      </c>
      <c r="AR296" s="1">
        <f t="shared" si="364"/>
        <v>259180.56237528645</v>
      </c>
      <c r="AS296" s="1">
        <f t="shared" si="365"/>
        <v>288991.92994004447</v>
      </c>
      <c r="AT296" s="1">
        <f t="shared" si="366"/>
        <v>50895.701075381236</v>
      </c>
      <c r="AU296" s="1">
        <f t="shared" si="328"/>
        <v>51836.112475057293</v>
      </c>
      <c r="AV296" s="1">
        <f t="shared" si="329"/>
        <v>57798.3859880089</v>
      </c>
      <c r="AW296" s="1">
        <f t="shared" si="330"/>
        <v>10179.140215076248</v>
      </c>
      <c r="AX296" s="1">
        <f t="shared" si="378"/>
        <v>161165.16373777131</v>
      </c>
      <c r="AY296" s="1">
        <f t="shared" si="379"/>
        <v>64712.886169062258</v>
      </c>
      <c r="AZ296" s="1">
        <f t="shared" si="380"/>
        <v>5979.2751476227668</v>
      </c>
      <c r="BA296" s="1">
        <f t="shared" si="381"/>
        <v>11.990184979855341</v>
      </c>
      <c r="BB296" s="1">
        <f t="shared" si="382"/>
        <v>11.077715628649369</v>
      </c>
      <c r="BC296" s="1">
        <f t="shared" si="383"/>
        <v>8.6960546268257026</v>
      </c>
      <c r="BD296" s="1">
        <f t="shared" si="384"/>
        <v>127.40196690531754</v>
      </c>
      <c r="BE296">
        <f t="shared" si="370"/>
        <v>0.21822387218499145</v>
      </c>
      <c r="BF296">
        <f t="shared" si="371"/>
        <v>0.3346263841173937</v>
      </c>
      <c r="BG296">
        <f t="shared" si="372"/>
        <v>2.453676962688749E-2</v>
      </c>
      <c r="BH296">
        <f t="shared" si="385"/>
        <v>0.29224698531273585</v>
      </c>
      <c r="BI296">
        <f t="shared" si="386"/>
        <v>4.7621658391411486E-3</v>
      </c>
      <c r="BJ296">
        <f t="shared" si="386"/>
        <v>1.1197481694748152E-2</v>
      </c>
      <c r="BK296">
        <f t="shared" si="386"/>
        <v>6.0205306372294847E-5</v>
      </c>
      <c r="BL296">
        <f t="shared" si="375"/>
        <v>1234.2608203129807</v>
      </c>
      <c r="BM296">
        <f t="shared" si="376"/>
        <v>3235.9818454335882</v>
      </c>
      <c r="BN296">
        <f t="shared" si="377"/>
        <v>3.0641912762760635</v>
      </c>
      <c r="BO296">
        <f t="shared" si="348"/>
        <v>1062.7744951783907</v>
      </c>
      <c r="BP296">
        <f t="shared" si="367"/>
        <v>838.98558547468406</v>
      </c>
      <c r="BQ296">
        <f t="shared" si="368"/>
        <v>78.689629885371531</v>
      </c>
      <c r="BR296" s="7">
        <f t="shared" si="393"/>
        <v>2.2755229424531453E-3</v>
      </c>
      <c r="BS296" s="7">
        <f t="shared" si="373"/>
        <v>1.1154197187214453E-3</v>
      </c>
      <c r="BT296" s="7">
        <f t="shared" si="374"/>
        <v>1.1810148817381465E-4</v>
      </c>
      <c r="BU296" s="8">
        <f>MAX((BU$3*climate!$I406+BU$4*climate!$I406^2+BU$5*climate!$I406^6)*(K296/K$66)^$BW$1,-99)</f>
        <v>-13.461163502764528</v>
      </c>
      <c r="BV296" s="8">
        <f>MAX((BV$3*climate!$I406+BV$4*climate!$I406^2+BV$5*climate!$I406^6)*(L296/L$66)^$BW$1,-99)</f>
        <v>-9.3652856609896844</v>
      </c>
      <c r="BW296" s="8">
        <f>MAX((BW$3*climate!$I406+BW$4*climate!$I406^2+BW$5*climate!$I406^6)*(M296/M$66)^$BW$1,-99)</f>
        <v>-10.257169270691248</v>
      </c>
      <c r="BX296" s="8">
        <f>MAX((BX$3*climate!$M406+BX$4*climate!$M406^2+BX$5*climate!$M406^6)*(K296/K$66)^$BW$1,-99)</f>
        <v>-13.461169555505561</v>
      </c>
      <c r="BY296" s="8">
        <f>MAX((BY$3*climate!$M406+BY$4*climate!$M406^2+BY$5*climate!$M406^6)*(L296/L$66)^$BW$1,-99)</f>
        <v>-9.3652893281144536</v>
      </c>
      <c r="BZ296" s="8">
        <f>MAX((BZ$3*climate!$M406+BZ$4*climate!$M406^2+BZ$5*climate!$M406^6)*(M296/M$66)^$BW$1,-99)</f>
        <v>-10.257172810058965</v>
      </c>
      <c r="CA296" s="8">
        <f t="shared" si="387"/>
        <v>1.7488914263114778E-2</v>
      </c>
      <c r="CB296" s="8">
        <f t="shared" si="388"/>
        <v>1.9507479828106957E-5</v>
      </c>
      <c r="CC296" s="8">
        <f t="shared" si="389"/>
        <v>2.065466801018108E-6</v>
      </c>
      <c r="CD296" s="8">
        <f>MAX((CD$3*climate!$I406+CD$4*climate!$I406^2+CD$5*climate!$I406^6)*(K296/K$66)^$BW$1,-99)</f>
        <v>-56.048155677833016</v>
      </c>
      <c r="CE296" s="8">
        <f>MAX((CE$3*climate!$I406+CE$4*climate!$I406^2+CE$5*climate!$I406^6)*(L296/L$66)^$BW$1,-99)</f>
        <v>-42.686725831996675</v>
      </c>
      <c r="CF296" s="8">
        <f>MAX((CF$3*climate!$I406+CF$4*climate!$I406^2+CF$5*climate!$I406^6)*(M296/M$66)^$BW$1,-99)</f>
        <v>-51.426961778496661</v>
      </c>
      <c r="CG296" s="8">
        <f>MAX((CG$3*climate!$M406+CG$4*climate!$M406^2+CG$5*climate!$M406^6)*(K296/K$66)^$BW$1,-99)</f>
        <v>-56.048205713313344</v>
      </c>
      <c r="CH296" s="8">
        <f>MAX((CH$3*climate!$M406+CH$4*climate!$M406^2+CH$5*climate!$M406^6)*(L296/L$66)^$BW$1,-99)</f>
        <v>-42.68676228028275</v>
      </c>
      <c r="CI296" s="8">
        <f>MAX((CI$3*climate!$M406+CI$4*climate!$M406^2+CI$5*climate!$M406^6)*(M296/M$66)^$BW$1,-99)</f>
        <v>-51.427004405392708</v>
      </c>
      <c r="CJ296" s="8">
        <f t="shared" si="390"/>
        <v>1.5714304947108536E-3</v>
      </c>
      <c r="CK296" s="8">
        <f t="shared" si="391"/>
        <v>1.7528045604006819E-6</v>
      </c>
      <c r="CL296" s="8">
        <f t="shared" si="392"/>
        <v>1.8558827998706559E-7</v>
      </c>
    </row>
    <row r="297" spans="1:90">
      <c r="A297">
        <f t="shared" si="331"/>
        <v>2251</v>
      </c>
      <c r="B297" s="4">
        <f t="shared" si="349"/>
        <v>1286.5339738825621</v>
      </c>
      <c r="C297" s="4">
        <f t="shared" si="350"/>
        <v>3572.6047312223836</v>
      </c>
      <c r="D297" s="4">
        <f t="shared" si="351"/>
        <v>6809.6161119220733</v>
      </c>
      <c r="E297" s="11">
        <f t="shared" si="332"/>
        <v>4.1740975365375674E-8</v>
      </c>
      <c r="F297" s="11">
        <f t="shared" si="333"/>
        <v>8.3681453581084185E-8</v>
      </c>
      <c r="G297" s="11">
        <f t="shared" si="334"/>
        <v>1.8475436235377218E-7</v>
      </c>
      <c r="H297" s="4">
        <f t="shared" si="352"/>
        <v>259578.44848971031</v>
      </c>
      <c r="I297" s="4">
        <f t="shared" si="353"/>
        <v>289842.07454652525</v>
      </c>
      <c r="J297" s="4">
        <f t="shared" si="354"/>
        <v>50999.859687056967</v>
      </c>
      <c r="K297" s="4">
        <f t="shared" si="322"/>
        <v>201765.71607070926</v>
      </c>
      <c r="L297" s="4">
        <f t="shared" si="323"/>
        <v>81129.063065242721</v>
      </c>
      <c r="M297" s="4">
        <f t="shared" si="324"/>
        <v>7489.3883662205171</v>
      </c>
      <c r="N297" s="11">
        <f t="shared" si="335"/>
        <v>1.5351277723929524E-3</v>
      </c>
      <c r="O297" s="11">
        <f t="shared" si="336"/>
        <v>2.9416750573385553E-3</v>
      </c>
      <c r="P297" s="11">
        <f t="shared" si="337"/>
        <v>2.0463258591658651E-3</v>
      </c>
      <c r="Q297" s="4">
        <f t="shared" si="338"/>
        <v>1763.8780499700285</v>
      </c>
      <c r="R297" s="4">
        <f t="shared" si="339"/>
        <v>6730.0229559640466</v>
      </c>
      <c r="S297" s="4">
        <f t="shared" si="340"/>
        <v>1577.4655092183816</v>
      </c>
      <c r="T297" s="4">
        <f t="shared" si="355"/>
        <v>6.7951636980369292</v>
      </c>
      <c r="U297" s="4">
        <f t="shared" si="356"/>
        <v>23.219620431207435</v>
      </c>
      <c r="V297" s="4">
        <f t="shared" si="357"/>
        <v>30.930781357006747</v>
      </c>
      <c r="W297" s="11">
        <f t="shared" si="341"/>
        <v>-1.219247815263802E-2</v>
      </c>
      <c r="X297" s="11">
        <f t="shared" si="342"/>
        <v>-1.3228699347321071E-2</v>
      </c>
      <c r="Y297" s="11">
        <f t="shared" si="343"/>
        <v>-1.2203590333800474E-2</v>
      </c>
      <c r="Z297" s="4">
        <f t="shared" si="369"/>
        <v>1695.630615948583</v>
      </c>
      <c r="AA297" s="4">
        <f t="shared" si="358"/>
        <v>22862.167322672332</v>
      </c>
      <c r="AB297" s="4">
        <f t="shared" si="359"/>
        <v>3144.3611216295517</v>
      </c>
      <c r="AC297" s="12">
        <f t="shared" si="360"/>
        <v>1.216518792544375</v>
      </c>
      <c r="AD297" s="12">
        <f t="shared" si="361"/>
        <v>5.0527464044734929</v>
      </c>
      <c r="AE297" s="12">
        <f t="shared" si="362"/>
        <v>2.0226324265485975</v>
      </c>
      <c r="AF297" s="11">
        <f t="shared" si="344"/>
        <v>-2.9039671966837322E-3</v>
      </c>
      <c r="AG297" s="11">
        <f t="shared" si="345"/>
        <v>2.0567434751257441E-3</v>
      </c>
      <c r="AH297" s="11">
        <f t="shared" si="346"/>
        <v>8.257041531207765E-4</v>
      </c>
      <c r="AI297" s="1">
        <f t="shared" si="325"/>
        <v>510764.10964597203</v>
      </c>
      <c r="AJ297" s="1">
        <f t="shared" si="326"/>
        <v>561731.44800596253</v>
      </c>
      <c r="AK297" s="1">
        <f t="shared" si="327"/>
        <v>99785.283874018525</v>
      </c>
      <c r="AL297" s="17">
        <f t="shared" si="397"/>
        <v>70.839092294428298</v>
      </c>
      <c r="AM297" s="17">
        <f t="shared" si="397"/>
        <v>32.958850371584603</v>
      </c>
      <c r="AN297" s="17">
        <f t="shared" si="397"/>
        <v>4.8785071996296629</v>
      </c>
      <c r="AO297" s="7">
        <f t="shared" si="396"/>
        <v>1.6217199463053912E-3</v>
      </c>
      <c r="AP297" s="7">
        <f t="shared" si="396"/>
        <v>2.497326850686567E-3</v>
      </c>
      <c r="AQ297" s="7">
        <f t="shared" si="396"/>
        <v>1.8076652867806641E-3</v>
      </c>
      <c r="AR297" s="1">
        <f t="shared" si="364"/>
        <v>259578.44848971031</v>
      </c>
      <c r="AS297" s="1">
        <f t="shared" si="365"/>
        <v>289842.07454652525</v>
      </c>
      <c r="AT297" s="1">
        <f t="shared" si="366"/>
        <v>50999.859687056967</v>
      </c>
      <c r="AU297" s="1">
        <f t="shared" si="328"/>
        <v>51915.689697942064</v>
      </c>
      <c r="AV297" s="1">
        <f t="shared" si="329"/>
        <v>57968.414909305051</v>
      </c>
      <c r="AW297" s="1">
        <f t="shared" si="330"/>
        <v>10199.971937411394</v>
      </c>
      <c r="AX297" s="1">
        <f t="shared" si="378"/>
        <v>161412.57285656742</v>
      </c>
      <c r="AY297" s="1">
        <f t="shared" si="379"/>
        <v>64903.250452194174</v>
      </c>
      <c r="AZ297" s="1">
        <f t="shared" si="380"/>
        <v>5991.5106929764142</v>
      </c>
      <c r="BA297" s="1">
        <f t="shared" si="381"/>
        <v>11.991718930523611</v>
      </c>
      <c r="BB297" s="1">
        <f t="shared" si="382"/>
        <v>11.080652985447175</v>
      </c>
      <c r="BC297" s="1">
        <f t="shared" si="383"/>
        <v>8.6980988618120261</v>
      </c>
      <c r="BD297" s="1">
        <f t="shared" si="384"/>
        <v>123.71982248600749</v>
      </c>
      <c r="BE297">
        <f t="shared" si="370"/>
        <v>0.21822387218499145</v>
      </c>
      <c r="BF297">
        <f t="shared" si="371"/>
        <v>0.3346263841173937</v>
      </c>
      <c r="BG297">
        <f t="shared" si="372"/>
        <v>2.453676962688749E-2</v>
      </c>
      <c r="BH297">
        <f t="shared" si="385"/>
        <v>0.29230443410328011</v>
      </c>
      <c r="BI297">
        <f t="shared" si="386"/>
        <v>4.7621658391411486E-3</v>
      </c>
      <c r="BJ297">
        <f t="shared" si="386"/>
        <v>1.1197481694748152E-2</v>
      </c>
      <c r="BK297">
        <f t="shared" si="386"/>
        <v>6.0205306372294847E-5</v>
      </c>
      <c r="BL297">
        <f t="shared" si="375"/>
        <v>1236.1556199749587</v>
      </c>
      <c r="BM297">
        <f t="shared" si="376"/>
        <v>3245.5013241025458</v>
      </c>
      <c r="BN297">
        <f t="shared" si="377"/>
        <v>3.0704621774033138</v>
      </c>
      <c r="BO297">
        <f t="shared" si="348"/>
        <v>1065.1928629248232</v>
      </c>
      <c r="BP297">
        <f t="shared" si="367"/>
        <v>848.4655369869887</v>
      </c>
      <c r="BQ297">
        <f t="shared" si="368"/>
        <v>79.594662301153576</v>
      </c>
      <c r="BR297" s="7">
        <f t="shared" si="393"/>
        <v>2.2571542730838168E-3</v>
      </c>
      <c r="BS297" s="7">
        <f t="shared" si="373"/>
        <v>1.082931765748976E-3</v>
      </c>
      <c r="BT297" s="7">
        <f t="shared" si="374"/>
        <v>1.1440888168807091E-4</v>
      </c>
      <c r="BU297" s="8">
        <f>MAX((BU$3*climate!$I407+BU$4*climate!$I407^2+BU$5*climate!$I407^6)*(K297/K$66)^$BW$1,-99)</f>
        <v>-13.496354365388042</v>
      </c>
      <c r="BV297" s="8">
        <f>MAX((BV$3*climate!$I407+BV$4*climate!$I407^2+BV$5*climate!$I407^6)*(L297/L$66)^$BW$1,-99)</f>
        <v>-9.382849084547896</v>
      </c>
      <c r="BW297" s="8">
        <f>MAX((BW$3*climate!$I407+BW$4*climate!$I407^2+BW$5*climate!$I407^6)*(M297/M$66)^$BW$1,-99)</f>
        <v>-10.275519656106239</v>
      </c>
      <c r="BX297" s="8">
        <f>MAX((BX$3*climate!$M407+BX$4*climate!$M407^2+BX$5*climate!$M407^6)*(K297/K$66)^$BW$1,-99)</f>
        <v>-13.496360410224966</v>
      </c>
      <c r="BY297" s="8">
        <f>MAX((BY$3*climate!$M407+BY$4*climate!$M407^2+BY$5*climate!$M407^6)*(L297/L$66)^$BW$1,-99)</f>
        <v>-9.3828527452986705</v>
      </c>
      <c r="BZ297" s="8">
        <f>MAX((BZ$3*climate!$M407+BZ$4*climate!$M407^2+BZ$5*climate!$M407^6)*(M297/M$66)^$BW$1,-99)</f>
        <v>-10.275523189808354</v>
      </c>
      <c r="CA297" s="8">
        <f t="shared" si="387"/>
        <v>1.7493277022319099E-2</v>
      </c>
      <c r="CB297" s="8">
        <f t="shared" si="388"/>
        <v>1.8944025374516013E-5</v>
      </c>
      <c r="CC297" s="8">
        <f t="shared" si="389"/>
        <v>2.0013862611831553E-6</v>
      </c>
      <c r="CD297" s="8">
        <f>MAX((CD$3*climate!$I407+CD$4*climate!$I407^2+CD$5*climate!$I407^6)*(K297/K$66)^$BW$1,-99)</f>
        <v>-56.360813168696737</v>
      </c>
      <c r="CE297" s="8">
        <f>MAX((CE$3*climate!$I407+CE$4*climate!$I407^2+CE$5*climate!$I407^6)*(L297/L$66)^$BW$1,-99)</f>
        <v>-42.898705244439839</v>
      </c>
      <c r="CF297" s="8">
        <f>MAX((CF$3*climate!$I407+CF$4*climate!$I407^2+CF$5*climate!$I407^6)*(M297/M$66)^$BW$1,-99)</f>
        <v>-51.6853027548065</v>
      </c>
      <c r="CG297" s="8">
        <f>MAX((CG$3*climate!$M407+CG$4*climate!$M407^2+CG$5*climate!$M407^6)*(K297/K$66)^$BW$1,-99)</f>
        <v>-56.360863310723197</v>
      </c>
      <c r="CH297" s="8">
        <f>MAX((CH$3*climate!$M407+CH$4*climate!$M407^2+CH$5*climate!$M407^6)*(L297/L$66)^$BW$1,-99)</f>
        <v>-42.898741754750169</v>
      </c>
      <c r="CI297" s="8">
        <f>MAX((CI$3*climate!$M407+CI$4*climate!$M407^2+CI$5*climate!$M407^6)*(M297/M$66)^$BW$1,-99)</f>
        <v>-51.685345461528676</v>
      </c>
      <c r="CJ297" s="8">
        <f t="shared" si="390"/>
        <v>1.5581280109856971E-3</v>
      </c>
      <c r="CK297" s="8">
        <f t="shared" si="391"/>
        <v>1.6873463181996808E-6</v>
      </c>
      <c r="CL297" s="8">
        <f t="shared" si="392"/>
        <v>1.7826368326373186E-7</v>
      </c>
    </row>
    <row r="298" spans="1:90">
      <c r="A298">
        <f t="shared" si="331"/>
        <v>2252</v>
      </c>
      <c r="B298" s="4">
        <f t="shared" si="349"/>
        <v>1286.5340248986859</v>
      </c>
      <c r="C298" s="4">
        <f t="shared" si="350"/>
        <v>3572.6050152351027</v>
      </c>
      <c r="D298" s="4">
        <f t="shared" si="351"/>
        <v>6809.6173071230423</v>
      </c>
      <c r="E298" s="11">
        <f t="shared" si="332"/>
        <v>3.9653926597106891E-8</v>
      </c>
      <c r="F298" s="11">
        <f t="shared" si="333"/>
        <v>7.9497380902029978E-8</v>
      </c>
      <c r="G298" s="11">
        <f t="shared" si="334"/>
        <v>1.7551664423608357E-7</v>
      </c>
      <c r="H298" s="4">
        <f t="shared" si="352"/>
        <v>259974.25194423643</v>
      </c>
      <c r="I298" s="4">
        <f t="shared" si="353"/>
        <v>290687.12490289065</v>
      </c>
      <c r="J298" s="4">
        <f t="shared" si="354"/>
        <v>51103.339503026335</v>
      </c>
      <c r="K298" s="4">
        <f t="shared" si="322"/>
        <v>202073.35905065498</v>
      </c>
      <c r="L298" s="4">
        <f t="shared" si="323"/>
        <v>81365.592799449558</v>
      </c>
      <c r="M298" s="4">
        <f t="shared" si="324"/>
        <v>7504.5831796701514</v>
      </c>
      <c r="N298" s="11">
        <f t="shared" si="335"/>
        <v>1.524753491013886E-3</v>
      </c>
      <c r="O298" s="11">
        <f t="shared" si="336"/>
        <v>2.915474741975288E-3</v>
      </c>
      <c r="P298" s="11">
        <f t="shared" si="337"/>
        <v>2.0288457089723266E-3</v>
      </c>
      <c r="Q298" s="4">
        <f t="shared" si="338"/>
        <v>1745.0287623769416</v>
      </c>
      <c r="R298" s="4">
        <f t="shared" si="339"/>
        <v>6660.355683987249</v>
      </c>
      <c r="S298" s="4">
        <f t="shared" si="340"/>
        <v>1561.3764177681057</v>
      </c>
      <c r="T298" s="4">
        <f t="shared" si="355"/>
        <v>6.7123138131050153</v>
      </c>
      <c r="U298" s="4">
        <f t="shared" si="356"/>
        <v>22.912455053564077</v>
      </c>
      <c r="V298" s="4">
        <f t="shared" si="357"/>
        <v>30.553314772621484</v>
      </c>
      <c r="W298" s="11">
        <f t="shared" si="341"/>
        <v>-1.219247815263802E-2</v>
      </c>
      <c r="X298" s="11">
        <f t="shared" si="342"/>
        <v>-1.3228699347321071E-2</v>
      </c>
      <c r="Y298" s="11">
        <f t="shared" si="343"/>
        <v>-1.2203590333800474E-2</v>
      </c>
      <c r="Z298" s="4">
        <f t="shared" si="369"/>
        <v>1672.6565329029108</v>
      </c>
      <c r="AA298" s="4">
        <f t="shared" si="358"/>
        <v>22672.631949936589</v>
      </c>
      <c r="AB298" s="4">
        <f t="shared" si="359"/>
        <v>3114.914942751202</v>
      </c>
      <c r="AC298" s="12">
        <f t="shared" si="360"/>
        <v>1.2129860618766768</v>
      </c>
      <c r="AD298" s="12">
        <f t="shared" si="361"/>
        <v>5.063138607672359</v>
      </c>
      <c r="AE298" s="12">
        <f t="shared" si="362"/>
        <v>2.0243025225434357</v>
      </c>
      <c r="AF298" s="11">
        <f t="shared" si="344"/>
        <v>-2.9039671966837322E-3</v>
      </c>
      <c r="AG298" s="11">
        <f t="shared" si="345"/>
        <v>2.0567434751257441E-3</v>
      </c>
      <c r="AH298" s="11">
        <f t="shared" si="346"/>
        <v>8.257041531207765E-4</v>
      </c>
      <c r="AI298" s="1">
        <f t="shared" si="325"/>
        <v>511603.38837931689</v>
      </c>
      <c r="AJ298" s="1">
        <f t="shared" si="326"/>
        <v>563526.7181146713</v>
      </c>
      <c r="AK298" s="1">
        <f t="shared" si="327"/>
        <v>100006.72742402807</v>
      </c>
      <c r="AL298" s="17">
        <f t="shared" si="397"/>
        <v>70.952824651690818</v>
      </c>
      <c r="AM298" s="17">
        <f t="shared" si="397"/>
        <v>33.040336303365315</v>
      </c>
      <c r="AN298" s="17">
        <f t="shared" si="397"/>
        <v>4.8872377206645821</v>
      </c>
      <c r="AO298" s="7">
        <f t="shared" ref="AO298:AQ313" si="398">AO$5*AO297</f>
        <v>1.6055027468423373E-3</v>
      </c>
      <c r="AP298" s="7">
        <f t="shared" si="398"/>
        <v>2.4723535821797012E-3</v>
      </c>
      <c r="AQ298" s="7">
        <f t="shared" si="398"/>
        <v>1.7895886339128575E-3</v>
      </c>
      <c r="AR298" s="1">
        <f t="shared" si="364"/>
        <v>259974.25194423643</v>
      </c>
      <c r="AS298" s="1">
        <f t="shared" si="365"/>
        <v>290687.12490289065</v>
      </c>
      <c r="AT298" s="1">
        <f t="shared" si="366"/>
        <v>51103.339503026335</v>
      </c>
      <c r="AU298" s="1">
        <f t="shared" si="328"/>
        <v>51994.850388847291</v>
      </c>
      <c r="AV298" s="1">
        <f t="shared" si="329"/>
        <v>58137.424980578129</v>
      </c>
      <c r="AW298" s="1">
        <f t="shared" si="330"/>
        <v>10220.667900605267</v>
      </c>
      <c r="AX298" s="1">
        <f t="shared" si="378"/>
        <v>161658.68724052396</v>
      </c>
      <c r="AY298" s="1">
        <f t="shared" si="379"/>
        <v>65092.474239559648</v>
      </c>
      <c r="AZ298" s="1">
        <f t="shared" si="380"/>
        <v>6003.6665437361207</v>
      </c>
      <c r="BA298" s="1">
        <f t="shared" si="381"/>
        <v>11.99324252275829</v>
      </c>
      <c r="BB298" s="1">
        <f t="shared" si="382"/>
        <v>11.083564218435148</v>
      </c>
      <c r="BC298" s="1">
        <f t="shared" si="383"/>
        <v>8.7001256521930355</v>
      </c>
      <c r="BD298" s="1">
        <f t="shared" si="384"/>
        <v>120.14385439141293</v>
      </c>
      <c r="BE298">
        <f t="shared" si="370"/>
        <v>0.21822387218499145</v>
      </c>
      <c r="BF298">
        <f t="shared" si="371"/>
        <v>0.3346263841173937</v>
      </c>
      <c r="BG298">
        <f t="shared" si="372"/>
        <v>2.453676962688749E-2</v>
      </c>
      <c r="BH298">
        <f t="shared" si="385"/>
        <v>0.29236143153088484</v>
      </c>
      <c r="BI298">
        <f t="shared" si="386"/>
        <v>4.7621658391411486E-3</v>
      </c>
      <c r="BJ298">
        <f t="shared" si="386"/>
        <v>1.1197481694748152E-2</v>
      </c>
      <c r="BK298">
        <f t="shared" si="386"/>
        <v>6.0205306372294847E-5</v>
      </c>
      <c r="BL298">
        <f t="shared" si="375"/>
        <v>1238.0405016651171</v>
      </c>
      <c r="BM298">
        <f t="shared" si="376"/>
        <v>3254.9637599990874</v>
      </c>
      <c r="BN298">
        <f t="shared" si="377"/>
        <v>3.0766922114270985</v>
      </c>
      <c r="BO298">
        <f t="shared" si="348"/>
        <v>1067.5971675470323</v>
      </c>
      <c r="BP298">
        <f t="shared" si="367"/>
        <v>858.05284300932306</v>
      </c>
      <c r="BQ298">
        <f t="shared" si="368"/>
        <v>80.510119319205444</v>
      </c>
      <c r="BR298" s="7">
        <f t="shared" si="393"/>
        <v>2.2389873254526904E-3</v>
      </c>
      <c r="BS298" s="7">
        <f t="shared" si="373"/>
        <v>1.0513900638339574E-3</v>
      </c>
      <c r="BT298" s="7">
        <f t="shared" si="374"/>
        <v>1.1083370186824979E-4</v>
      </c>
      <c r="BU298" s="8">
        <f>MAX((BU$3*climate!$I408+BU$4*climate!$I408^2+BU$5*climate!$I408^6)*(K298/K$66)^$BW$1,-99)</f>
        <v>-13.530824063431799</v>
      </c>
      <c r="BV298" s="8">
        <f>MAX((BV$3*climate!$I408+BV$4*climate!$I408^2+BV$5*climate!$I408^6)*(L298/L$66)^$BW$1,-99)</f>
        <v>-9.4000008401859869</v>
      </c>
      <c r="BW298" s="8">
        <f>MAX((BW$3*climate!$I408+BW$4*climate!$I408^2+BW$5*climate!$I408^6)*(M298/M$66)^$BW$1,-99)</f>
        <v>-10.293464549855912</v>
      </c>
      <c r="BX298" s="8">
        <f>MAX((BX$3*climate!$M408+BX$4*climate!$M408^2+BX$5*climate!$M408^6)*(K298/K$66)^$BW$1,-99)</f>
        <v>-13.530830100385383</v>
      </c>
      <c r="BY298" s="8">
        <f>MAX((BY$3*climate!$M408+BY$4*climate!$M408^2+BY$5*climate!$M408^6)*(L298/L$66)^$BW$1,-99)</f>
        <v>-9.4000044946010686</v>
      </c>
      <c r="BZ298" s="8">
        <f>MAX((BZ$3*climate!$M408+BZ$4*climate!$M408^2+BZ$5*climate!$M408^6)*(M298/M$66)^$BW$1,-99)</f>
        <v>-10.29346807792661</v>
      </c>
      <c r="CA298" s="8">
        <f t="shared" si="387"/>
        <v>1.7497486867206213E-2</v>
      </c>
      <c r="CB298" s="8">
        <f t="shared" si="388"/>
        <v>1.8396683834245772E-5</v>
      </c>
      <c r="CC298" s="8">
        <f t="shared" si="389"/>
        <v>1.9393112428835495E-6</v>
      </c>
      <c r="CD298" s="8">
        <f>MAX((CD$3*climate!$I408+CD$4*climate!$I408^2+CD$5*climate!$I408^6)*(K298/K$66)^$BW$1,-99)</f>
        <v>-56.668464112411428</v>
      </c>
      <c r="CE298" s="8">
        <f>MAX((CE$3*climate!$I408+CE$4*climate!$I408^2+CE$5*climate!$I408^6)*(L298/L$66)^$BW$1,-99)</f>
        <v>-43.107043352759447</v>
      </c>
      <c r="CF298" s="8">
        <f>MAX((CF$3*climate!$I408+CF$4*climate!$I408^2+CF$5*climate!$I408^6)*(M298/M$66)^$BW$1,-99)</f>
        <v>-51.939379550043029</v>
      </c>
      <c r="CG298" s="8">
        <f>MAX((CG$3*climate!$M408+CG$4*climate!$M408^2+CG$5*climate!$M408^6)*(K298/K$66)^$BW$1,-99)</f>
        <v>-56.668514357817031</v>
      </c>
      <c r="CH298" s="8">
        <f>MAX((CH$3*climate!$M408+CH$4*climate!$M408^2+CH$5*climate!$M408^6)*(L298/L$66)^$BW$1,-99)</f>
        <v>-43.107079922939988</v>
      </c>
      <c r="CI298" s="8">
        <f>MAX((CI$3*climate!$M408+CI$4*climate!$M408^2+CI$5*climate!$M408^6)*(M298/M$66)^$BW$1,-99)</f>
        <v>-51.939422334057952</v>
      </c>
      <c r="CJ298" s="8">
        <f t="shared" si="390"/>
        <v>1.5448162991300502E-3</v>
      </c>
      <c r="CK298" s="8">
        <f t="shared" si="391"/>
        <v>1.6242045073540814E-6</v>
      </c>
      <c r="CL298" s="8">
        <f t="shared" si="392"/>
        <v>1.7121770913899297E-7</v>
      </c>
    </row>
    <row r="299" spans="1:90">
      <c r="A299">
        <f t="shared" si="331"/>
        <v>2253</v>
      </c>
      <c r="B299" s="4">
        <f t="shared" si="349"/>
        <v>1286.5340733640055</v>
      </c>
      <c r="C299" s="4">
        <f t="shared" si="350"/>
        <v>3572.605285047207</v>
      </c>
      <c r="D299" s="4">
        <f t="shared" si="351"/>
        <v>6809.6184425641623</v>
      </c>
      <c r="E299" s="11">
        <f t="shared" si="332"/>
        <v>3.7671230267251548E-8</v>
      </c>
      <c r="F299" s="11">
        <f t="shared" si="333"/>
        <v>7.552251185692847E-8</v>
      </c>
      <c r="G299" s="11">
        <f t="shared" si="334"/>
        <v>1.6674081202427938E-7</v>
      </c>
      <c r="H299" s="4">
        <f t="shared" si="352"/>
        <v>260368.00033639776</v>
      </c>
      <c r="I299" s="4">
        <f t="shared" si="353"/>
        <v>291527.10167657852</v>
      </c>
      <c r="J299" s="4">
        <f t="shared" si="354"/>
        <v>51206.145290123808</v>
      </c>
      <c r="K299" s="4">
        <f t="shared" si="322"/>
        <v>202379.40504412164</v>
      </c>
      <c r="L299" s="4">
        <f t="shared" si="323"/>
        <v>81600.702685162832</v>
      </c>
      <c r="M299" s="4">
        <f t="shared" si="324"/>
        <v>7519.6790718926286</v>
      </c>
      <c r="N299" s="11">
        <f t="shared" si="335"/>
        <v>1.5145291536917682E-3</v>
      </c>
      <c r="O299" s="11">
        <f t="shared" si="336"/>
        <v>2.8895492262039912E-3</v>
      </c>
      <c r="P299" s="11">
        <f t="shared" si="337"/>
        <v>2.0115563864189223E-3</v>
      </c>
      <c r="Q299" s="4">
        <f t="shared" si="338"/>
        <v>1726.3632758216772</v>
      </c>
      <c r="R299" s="4">
        <f t="shared" si="339"/>
        <v>6591.2391725481248</v>
      </c>
      <c r="S299" s="4">
        <f t="shared" si="340"/>
        <v>1545.4247450025994</v>
      </c>
      <c r="T299" s="4">
        <f t="shared" si="355"/>
        <v>6.6304740735850816</v>
      </c>
      <c r="U299" s="4">
        <f t="shared" si="356"/>
        <v>22.609353074351471</v>
      </c>
      <c r="V299" s="4">
        <f t="shared" si="357"/>
        <v>30.180454635796757</v>
      </c>
      <c r="W299" s="11">
        <f t="shared" si="341"/>
        <v>-1.219247815263802E-2</v>
      </c>
      <c r="X299" s="11">
        <f t="shared" si="342"/>
        <v>-1.3228699347321071E-2</v>
      </c>
      <c r="Y299" s="11">
        <f t="shared" si="343"/>
        <v>-1.2203590333800474E-2</v>
      </c>
      <c r="Z299" s="4">
        <f t="shared" si="369"/>
        <v>1649.9766307838477</v>
      </c>
      <c r="AA299" s="4">
        <f t="shared" si="358"/>
        <v>22484.080420219485</v>
      </c>
      <c r="AB299" s="4">
        <f t="shared" si="359"/>
        <v>3085.6906625620227</v>
      </c>
      <c r="AC299" s="12">
        <f t="shared" si="360"/>
        <v>1.2094635901429522</v>
      </c>
      <c r="AD299" s="12">
        <f t="shared" si="361"/>
        <v>5.0735521849673466</v>
      </c>
      <c r="AE299" s="12">
        <f t="shared" si="362"/>
        <v>2.0259739975434727</v>
      </c>
      <c r="AF299" s="11">
        <f t="shared" si="344"/>
        <v>-2.9039671966837322E-3</v>
      </c>
      <c r="AG299" s="11">
        <f t="shared" si="345"/>
        <v>2.0567434751257441E-3</v>
      </c>
      <c r="AH299" s="11">
        <f t="shared" si="346"/>
        <v>8.257041531207765E-4</v>
      </c>
      <c r="AI299" s="1">
        <f t="shared" si="325"/>
        <v>512437.8999302325</v>
      </c>
      <c r="AJ299" s="1">
        <f t="shared" si="326"/>
        <v>565311.47128378227</v>
      </c>
      <c r="AK299" s="1">
        <f t="shared" si="327"/>
        <v>100226.72258223053</v>
      </c>
      <c r="AL299" s="17">
        <f t="shared" si="397"/>
        <v>71.065600457016586</v>
      </c>
      <c r="AM299" s="17">
        <f t="shared" si="397"/>
        <v>33.121206823243199</v>
      </c>
      <c r="AN299" s="17">
        <f t="shared" si="397"/>
        <v>4.8958964042899522</v>
      </c>
      <c r="AO299" s="7">
        <f t="shared" si="398"/>
        <v>1.5894477193739139E-3</v>
      </c>
      <c r="AP299" s="7">
        <f t="shared" si="398"/>
        <v>2.4476300463579042E-3</v>
      </c>
      <c r="AQ299" s="7">
        <f t="shared" si="398"/>
        <v>1.7716927475737289E-3</v>
      </c>
      <c r="AR299" s="1">
        <f t="shared" si="364"/>
        <v>260368.00033639776</v>
      </c>
      <c r="AS299" s="1">
        <f t="shared" si="365"/>
        <v>291527.10167657852</v>
      </c>
      <c r="AT299" s="1">
        <f t="shared" si="366"/>
        <v>51206.145290123808</v>
      </c>
      <c r="AU299" s="1">
        <f t="shared" si="328"/>
        <v>52073.600067279556</v>
      </c>
      <c r="AV299" s="1">
        <f t="shared" si="329"/>
        <v>58305.420335315706</v>
      </c>
      <c r="AW299" s="1">
        <f t="shared" si="330"/>
        <v>10241.229058024763</v>
      </c>
      <c r="AX299" s="1">
        <f t="shared" si="378"/>
        <v>161903.52403529731</v>
      </c>
      <c r="AY299" s="1">
        <f t="shared" si="379"/>
        <v>65280.562148130259</v>
      </c>
      <c r="AZ299" s="1">
        <f t="shared" si="380"/>
        <v>6015.7432575141029</v>
      </c>
      <c r="BA299" s="1">
        <f t="shared" si="381"/>
        <v>11.994755906169399</v>
      </c>
      <c r="BB299" s="1">
        <f t="shared" si="382"/>
        <v>11.086449600938691</v>
      </c>
      <c r="BC299" s="1">
        <f t="shared" si="383"/>
        <v>8.702135188108981</v>
      </c>
      <c r="BD299" s="1">
        <f t="shared" si="384"/>
        <v>116.67101076856277</v>
      </c>
      <c r="BE299">
        <f t="shared" si="370"/>
        <v>0.21822387218499145</v>
      </c>
      <c r="BF299">
        <f t="shared" si="371"/>
        <v>0.3346263841173937</v>
      </c>
      <c r="BG299">
        <f t="shared" si="372"/>
        <v>2.453676962688749E-2</v>
      </c>
      <c r="BH299">
        <f t="shared" si="385"/>
        <v>0.29241798216842041</v>
      </c>
      <c r="BI299">
        <f t="shared" si="386"/>
        <v>4.7621658391411486E-3</v>
      </c>
      <c r="BJ299">
        <f t="shared" si="386"/>
        <v>1.1197481694748152E-2</v>
      </c>
      <c r="BK299">
        <f t="shared" si="386"/>
        <v>6.0205306372294847E-5</v>
      </c>
      <c r="BL299">
        <f t="shared" si="375"/>
        <v>1239.9155968074845</v>
      </c>
      <c r="BM299">
        <f t="shared" si="376"/>
        <v>3264.3693845464713</v>
      </c>
      <c r="BN299">
        <f t="shared" si="377"/>
        <v>3.0828816653361466</v>
      </c>
      <c r="BO299">
        <f t="shared" si="348"/>
        <v>1069.9875040738593</v>
      </c>
      <c r="BP299">
        <f t="shared" si="367"/>
        <v>867.74871894276009</v>
      </c>
      <c r="BQ299">
        <f t="shared" si="368"/>
        <v>81.436120976656284</v>
      </c>
      <c r="BR299" s="7">
        <f t="shared" si="393"/>
        <v>2.221019140259628E-3</v>
      </c>
      <c r="BS299" s="7">
        <f t="shared" si="373"/>
        <v>1.0207670522659779E-3</v>
      </c>
      <c r="BT299" s="7">
        <f t="shared" si="374"/>
        <v>1.0737213303231418E-4</v>
      </c>
      <c r="BU299" s="8">
        <f>MAX((BU$3*climate!$I409+BU$4*climate!$I409^2+BU$5*climate!$I409^6)*(K299/K$66)^$BW$1,-99)</f>
        <v>-13.564577747713091</v>
      </c>
      <c r="BV299" s="8">
        <f>MAX((BV$3*climate!$I409+BV$4*climate!$I409^2+BV$5*climate!$I409^6)*(L299/L$66)^$BW$1,-99)</f>
        <v>-9.4167444828081646</v>
      </c>
      <c r="BW299" s="8">
        <f>MAX((BW$3*climate!$I409+BW$4*climate!$I409^2+BW$5*climate!$I409^6)*(M299/M$66)^$BW$1,-99)</f>
        <v>-10.311007242669291</v>
      </c>
      <c r="BX299" s="8">
        <f>MAX((BX$3*climate!$M409+BX$4*climate!$M409^2+BX$5*climate!$M409^6)*(K299/K$66)^$BW$1,-99)</f>
        <v>-13.564583776804144</v>
      </c>
      <c r="BY299" s="8">
        <f>MAX((BY$3*climate!$M409+BY$4*climate!$M409^2+BY$5*climate!$M409^6)*(L299/L$66)^$BW$1,-99)</f>
        <v>-9.4167481309255336</v>
      </c>
      <c r="BZ299" s="8">
        <f>MAX((BZ$3*climate!$M409+BZ$4*climate!$M409^2+BZ$5*climate!$M409^6)*(M299/M$66)^$BW$1,-99)</f>
        <v>-10.31101076514244</v>
      </c>
      <c r="CA299" s="8">
        <f t="shared" si="387"/>
        <v>1.7501546529372337E-2</v>
      </c>
      <c r="CB299" s="8">
        <f t="shared" si="388"/>
        <v>1.7865002060883256E-5</v>
      </c>
      <c r="CC299" s="8">
        <f t="shared" si="389"/>
        <v>1.8791783822230031E-6</v>
      </c>
      <c r="CD299" s="8">
        <f>MAX((CD$3*climate!$I409+CD$4*climate!$I409^2+CD$5*climate!$I409^6)*(K299/K$66)^$BW$1,-99)</f>
        <v>-56.971092807707279</v>
      </c>
      <c r="CE299" s="8">
        <f>MAX((CE$3*climate!$I409+CE$4*climate!$I409^2+CE$5*climate!$I409^6)*(L299/L$66)^$BW$1,-99)</f>
        <v>-43.311734650280442</v>
      </c>
      <c r="CF299" s="8">
        <f>MAX((CF$3*climate!$I409+CF$4*climate!$I409^2+CF$5*climate!$I409^6)*(M299/M$66)^$BW$1,-99)</f>
        <v>-52.189183046450552</v>
      </c>
      <c r="CG299" s="8">
        <f>MAX((CG$3*climate!$M409+CG$4*climate!$M409^2+CG$5*climate!$M409^6)*(K299/K$66)^$BW$1,-99)</f>
        <v>-56.971143153346468</v>
      </c>
      <c r="CH299" s="8">
        <f>MAX((CH$3*climate!$M409+CH$4*climate!$M409^2+CH$5*climate!$M409^6)*(L299/L$66)^$BW$1,-99)</f>
        <v>-43.311771278194236</v>
      </c>
      <c r="CI299" s="8">
        <f>MAX((CI$3*climate!$M409+CI$4*climate!$M409^2+CI$5*climate!$M409^6)*(M299/M$66)^$BW$1,-99)</f>
        <v>-52.189225905243177</v>
      </c>
      <c r="CJ299" s="8">
        <f t="shared" si="390"/>
        <v>1.5314990125617121E-3</v>
      </c>
      <c r="CK299" s="8">
        <f t="shared" si="391"/>
        <v>1.5633037326008747E-6</v>
      </c>
      <c r="CL299" s="8">
        <f t="shared" si="392"/>
        <v>1.6444031571563396E-7</v>
      </c>
    </row>
    <row r="300" spans="1:90">
      <c r="A300">
        <f t="shared" si="331"/>
        <v>2254</v>
      </c>
      <c r="B300" s="4">
        <f t="shared" si="349"/>
        <v>1286.5341194060609</v>
      </c>
      <c r="C300" s="4">
        <f t="shared" si="350"/>
        <v>3572.6055413687254</v>
      </c>
      <c r="D300" s="4">
        <f t="shared" si="351"/>
        <v>6809.619521233406</v>
      </c>
      <c r="E300" s="11">
        <f t="shared" si="332"/>
        <v>3.5787668753888972E-8</v>
      </c>
      <c r="F300" s="11">
        <f t="shared" si="333"/>
        <v>7.1746386264082039E-8</v>
      </c>
      <c r="G300" s="11">
        <f t="shared" si="334"/>
        <v>1.5840377142306541E-7</v>
      </c>
      <c r="H300" s="4">
        <f t="shared" si="352"/>
        <v>260759.72073149972</v>
      </c>
      <c r="I300" s="4">
        <f t="shared" si="353"/>
        <v>292362.02568483632</v>
      </c>
      <c r="J300" s="4">
        <f t="shared" si="354"/>
        <v>51308.281784114442</v>
      </c>
      <c r="K300" s="4">
        <f t="shared" si="322"/>
        <v>202683.87507039579</v>
      </c>
      <c r="L300" s="4">
        <f t="shared" si="323"/>
        <v>81834.398536152832</v>
      </c>
      <c r="M300" s="4">
        <f t="shared" si="324"/>
        <v>7534.6767354809763</v>
      </c>
      <c r="N300" s="11">
        <f t="shared" si="335"/>
        <v>1.5044516323574619E-3</v>
      </c>
      <c r="O300" s="11">
        <f t="shared" si="336"/>
        <v>2.8638950805566221E-3</v>
      </c>
      <c r="P300" s="11">
        <f t="shared" si="337"/>
        <v>1.994455274614948E-3</v>
      </c>
      <c r="Q300" s="4">
        <f t="shared" si="338"/>
        <v>1707.8802537964857</v>
      </c>
      <c r="R300" s="4">
        <f t="shared" si="339"/>
        <v>6522.6730235305959</v>
      </c>
      <c r="S300" s="4">
        <f t="shared" si="340"/>
        <v>1529.6099224640693</v>
      </c>
      <c r="T300" s="4">
        <f t="shared" si="355"/>
        <v>6.5496321633012631</v>
      </c>
      <c r="U300" s="4">
        <f t="shared" si="356"/>
        <v>22.310260740093447</v>
      </c>
      <c r="V300" s="4">
        <f t="shared" si="357"/>
        <v>29.812144731333643</v>
      </c>
      <c r="W300" s="11">
        <f t="shared" si="341"/>
        <v>-1.219247815263802E-2</v>
      </c>
      <c r="X300" s="11">
        <f t="shared" si="342"/>
        <v>-1.3228699347321071E-2</v>
      </c>
      <c r="Y300" s="11">
        <f t="shared" si="343"/>
        <v>-1.2203590333800474E-2</v>
      </c>
      <c r="Z300" s="4">
        <f t="shared" si="369"/>
        <v>1627.5876311661943</v>
      </c>
      <c r="AA300" s="4">
        <f t="shared" si="358"/>
        <v>22296.520462342905</v>
      </c>
      <c r="AB300" s="4">
        <f t="shared" si="359"/>
        <v>3056.6877971666972</v>
      </c>
      <c r="AC300" s="12">
        <f t="shared" si="360"/>
        <v>1.2059513475515937</v>
      </c>
      <c r="AD300" s="12">
        <f t="shared" si="361"/>
        <v>5.0839871803194878</v>
      </c>
      <c r="AE300" s="12">
        <f t="shared" si="362"/>
        <v>2.0276468526873592</v>
      </c>
      <c r="AF300" s="11">
        <f t="shared" si="344"/>
        <v>-2.9039671966837322E-3</v>
      </c>
      <c r="AG300" s="11">
        <f t="shared" si="345"/>
        <v>2.0567434751257441E-3</v>
      </c>
      <c r="AH300" s="11">
        <f t="shared" si="346"/>
        <v>8.257041531207765E-4</v>
      </c>
      <c r="AI300" s="1">
        <f t="shared" si="325"/>
        <v>513267.71000448876</v>
      </c>
      <c r="AJ300" s="1">
        <f t="shared" si="326"/>
        <v>567085.74449071975</v>
      </c>
      <c r="AK300" s="1">
        <f t="shared" si="327"/>
        <v>100445.27938203224</v>
      </c>
      <c r="AL300" s="17">
        <f t="shared" si="397"/>
        <v>71.177425963023197</v>
      </c>
      <c r="AM300" s="17">
        <f t="shared" si="397"/>
        <v>33.201464599625481</v>
      </c>
      <c r="AN300" s="17">
        <f t="shared" si="397"/>
        <v>4.9044836882007816</v>
      </c>
      <c r="AO300" s="7">
        <f t="shared" si="398"/>
        <v>1.5735532421801747E-3</v>
      </c>
      <c r="AP300" s="7">
        <f t="shared" si="398"/>
        <v>2.423153745894325E-3</v>
      </c>
      <c r="AQ300" s="7">
        <f t="shared" si="398"/>
        <v>1.7539758200979915E-3</v>
      </c>
      <c r="AR300" s="1">
        <f t="shared" si="364"/>
        <v>260759.72073149972</v>
      </c>
      <c r="AS300" s="1">
        <f t="shared" si="365"/>
        <v>292362.02568483632</v>
      </c>
      <c r="AT300" s="1">
        <f t="shared" si="366"/>
        <v>51308.281784114442</v>
      </c>
      <c r="AU300" s="1">
        <f t="shared" si="328"/>
        <v>52151.944146299946</v>
      </c>
      <c r="AV300" s="1">
        <f t="shared" si="329"/>
        <v>58472.405136967267</v>
      </c>
      <c r="AW300" s="1">
        <f t="shared" si="330"/>
        <v>10261.656356822888</v>
      </c>
      <c r="AX300" s="1">
        <f t="shared" si="378"/>
        <v>162147.10005631665</v>
      </c>
      <c r="AY300" s="1">
        <f t="shared" si="379"/>
        <v>65467.518828922264</v>
      </c>
      <c r="AZ300" s="1">
        <f t="shared" si="380"/>
        <v>6027.7413883847803</v>
      </c>
      <c r="BA300" s="1">
        <f t="shared" si="381"/>
        <v>11.996259227248165</v>
      </c>
      <c r="BB300" s="1">
        <f t="shared" si="382"/>
        <v>11.089309402884741</v>
      </c>
      <c r="BC300" s="1">
        <f t="shared" si="383"/>
        <v>8.7041276570982742</v>
      </c>
      <c r="BD300" s="1">
        <f t="shared" si="384"/>
        <v>113.2983270833045</v>
      </c>
      <c r="BE300">
        <f t="shared" si="370"/>
        <v>0.21822387218499145</v>
      </c>
      <c r="BF300">
        <f t="shared" si="371"/>
        <v>0.3346263841173937</v>
      </c>
      <c r="BG300">
        <f t="shared" si="372"/>
        <v>2.453676962688749E-2</v>
      </c>
      <c r="BH300">
        <f t="shared" si="385"/>
        <v>0.29247409054134887</v>
      </c>
      <c r="BI300">
        <f t="shared" si="386"/>
        <v>4.7621658391411486E-3</v>
      </c>
      <c r="BJ300">
        <f t="shared" si="386"/>
        <v>1.1197481694748152E-2</v>
      </c>
      <c r="BK300">
        <f t="shared" si="386"/>
        <v>6.0205306372294847E-5</v>
      </c>
      <c r="BL300">
        <f t="shared" si="375"/>
        <v>1241.7810342915338</v>
      </c>
      <c r="BM300">
        <f t="shared" si="376"/>
        <v>3273.7184308454439</v>
      </c>
      <c r="BN300">
        <f t="shared" si="377"/>
        <v>3.0890308242486451</v>
      </c>
      <c r="BO300">
        <f t="shared" si="348"/>
        <v>1072.3639668002461</v>
      </c>
      <c r="BP300">
        <f t="shared" si="367"/>
        <v>877.55439395473491</v>
      </c>
      <c r="BQ300">
        <f t="shared" si="368"/>
        <v>82.372788693381082</v>
      </c>
      <c r="BR300" s="7">
        <f t="shared" si="393"/>
        <v>2.2032468068875488E-3</v>
      </c>
      <c r="BS300" s="7">
        <f t="shared" si="373"/>
        <v>9.9103597307376493E-4</v>
      </c>
      <c r="BT300" s="7">
        <f t="shared" si="374"/>
        <v>1.0402048693190223E-4</v>
      </c>
      <c r="BU300" s="8">
        <f>MAX((BU$3*climate!$I410+BU$4*climate!$I410^2+BU$5*climate!$I410^6)*(K300/K$66)^$BW$1,-99)</f>
        <v>-13.597620607278014</v>
      </c>
      <c r="BV300" s="8">
        <f>MAX((BV$3*climate!$I410+BV$4*climate!$I410^2+BV$5*climate!$I410^6)*(L300/L$66)^$BW$1,-99)</f>
        <v>-9.4330835715244579</v>
      </c>
      <c r="BW300" s="8">
        <f>MAX((BW$3*climate!$I410+BW$4*climate!$I410^2+BW$5*climate!$I410^6)*(M300/M$66)^$BW$1,-99)</f>
        <v>-10.328151034133899</v>
      </c>
      <c r="BX300" s="8">
        <f>MAX((BX$3*climate!$M410+BX$4*climate!$M410^2+BX$5*climate!$M410^6)*(K300/K$66)^$BW$1,-99)</f>
        <v>-13.597626628527381</v>
      </c>
      <c r="BY300" s="8">
        <f>MAX((BY$3*climate!$M410+BY$4*climate!$M410^2+BY$5*climate!$M410^6)*(L300/L$66)^$BW$1,-99)</f>
        <v>-9.4330872133817838</v>
      </c>
      <c r="BZ300" s="8">
        <f>MAX((BZ$3*climate!$M410+BZ$4*climate!$M410^2+BZ$5*climate!$M410^6)*(M300/M$66)^$BW$1,-99)</f>
        <v>-10.328154551043072</v>
      </c>
      <c r="CA300" s="8">
        <f t="shared" si="387"/>
        <v>1.7505458703826981E-2</v>
      </c>
      <c r="CB300" s="8">
        <f t="shared" si="388"/>
        <v>1.7348539300649779E-5</v>
      </c>
      <c r="CC300" s="8">
        <f t="shared" si="389"/>
        <v>1.8209263383383886E-6</v>
      </c>
      <c r="CD300" s="8">
        <f>MAX((CD$3*climate!$I410+CD$4*climate!$I410^2+CD$5*climate!$I410^6)*(K300/K$66)^$BW$1,-99)</f>
        <v>-57.268685400342832</v>
      </c>
      <c r="CE300" s="8">
        <f>MAX((CE$3*climate!$I410+CE$4*climate!$I410^2+CE$5*climate!$I410^6)*(L300/L$66)^$BW$1,-99)</f>
        <v>-43.512774850961982</v>
      </c>
      <c r="CF300" s="8">
        <f>MAX((CF$3*climate!$I410+CF$4*climate!$I410^2+CF$5*climate!$I410^6)*(M300/M$66)^$BW$1,-99)</f>
        <v>-52.43470559267903</v>
      </c>
      <c r="CG300" s="8">
        <f>MAX((CG$3*climate!$M410+CG$4*climate!$M410^2+CG$5*climate!$M410^6)*(K300/K$66)^$BW$1,-99)</f>
        <v>-57.268735843091996</v>
      </c>
      <c r="CH300" s="8">
        <f>MAX((CH$3*climate!$M410+CH$4*climate!$M410^2+CH$5*climate!$M410^6)*(L300/L$66)^$BW$1,-99)</f>
        <v>-43.512811534489508</v>
      </c>
      <c r="CI300" s="8">
        <f>MAX((CI$3*climate!$M410+CI$4*climate!$M410^2+CI$5*climate!$M410^6)*(M300/M$66)^$BW$1,-99)</f>
        <v>-52.434748523753107</v>
      </c>
      <c r="CJ300" s="8">
        <f t="shared" si="390"/>
        <v>1.5181797213373359E-3</v>
      </c>
      <c r="CK300" s="8">
        <f t="shared" si="391"/>
        <v>1.504570717436404E-6</v>
      </c>
      <c r="CL300" s="8">
        <f t="shared" si="392"/>
        <v>1.5792179386364932E-7</v>
      </c>
    </row>
    <row r="301" spans="1:90">
      <c r="A301">
        <f t="shared" si="331"/>
        <v>2255</v>
      </c>
      <c r="B301" s="4">
        <f t="shared" si="349"/>
        <v>1286.5341631460149</v>
      </c>
      <c r="C301" s="4">
        <f t="shared" si="350"/>
        <v>3572.6057848741862</v>
      </c>
      <c r="D301" s="4">
        <f t="shared" si="351"/>
        <v>6809.6205459693501</v>
      </c>
      <c r="E301" s="11">
        <f t="shared" si="332"/>
        <v>3.399828531619452E-8</v>
      </c>
      <c r="F301" s="11">
        <f t="shared" si="333"/>
        <v>6.8159066950877939E-8</v>
      </c>
      <c r="G301" s="11">
        <f t="shared" si="334"/>
        <v>1.5048358285191213E-7</v>
      </c>
      <c r="H301" s="4">
        <f t="shared" si="352"/>
        <v>261149.43966926663</v>
      </c>
      <c r="I301" s="4">
        <f t="shared" si="353"/>
        <v>293191.91788769641</v>
      </c>
      <c r="J301" s="4">
        <f t="shared" si="354"/>
        <v>51409.753689601421</v>
      </c>
      <c r="K301" s="4">
        <f t="shared" si="322"/>
        <v>202986.78974110348</v>
      </c>
      <c r="L301" s="4">
        <f t="shared" si="323"/>
        <v>82066.686206751896</v>
      </c>
      <c r="M301" s="4">
        <f t="shared" si="324"/>
        <v>7549.5768585859196</v>
      </c>
      <c r="N301" s="11">
        <f t="shared" si="335"/>
        <v>1.4945178574392592E-3</v>
      </c>
      <c r="O301" s="11">
        <f t="shared" si="336"/>
        <v>2.8385089247824347E-3</v>
      </c>
      <c r="P301" s="11">
        <f t="shared" si="337"/>
        <v>1.9775397973980091E-3</v>
      </c>
      <c r="Q301" s="4">
        <f t="shared" si="338"/>
        <v>1689.5783553124181</v>
      </c>
      <c r="R301" s="4">
        <f t="shared" si="339"/>
        <v>6454.6567237508916</v>
      </c>
      <c r="S301" s="4">
        <f t="shared" si="340"/>
        <v>1513.9313677106252</v>
      </c>
      <c r="T301" s="4">
        <f t="shared" si="355"/>
        <v>6.4697759162423969</v>
      </c>
      <c r="U301" s="4">
        <f t="shared" si="356"/>
        <v>22.015125008402411</v>
      </c>
      <c r="V301" s="4">
        <f t="shared" si="357"/>
        <v>29.44832953006048</v>
      </c>
      <c r="W301" s="11">
        <f t="shared" si="341"/>
        <v>-1.219247815263802E-2</v>
      </c>
      <c r="X301" s="11">
        <f t="shared" si="342"/>
        <v>-1.3228699347321071E-2</v>
      </c>
      <c r="Y301" s="11">
        <f t="shared" si="343"/>
        <v>-1.2203590333800474E-2</v>
      </c>
      <c r="Z301" s="4">
        <f t="shared" si="369"/>
        <v>1605.4862761755151</v>
      </c>
      <c r="AA301" s="4">
        <f t="shared" si="358"/>
        <v>22109.959435126188</v>
      </c>
      <c r="AB301" s="4">
        <f t="shared" si="359"/>
        <v>3027.9058312841798</v>
      </c>
      <c r="AC301" s="12">
        <f t="shared" si="360"/>
        <v>1.2024493043975073</v>
      </c>
      <c r="AD301" s="12">
        <f t="shared" si="361"/>
        <v>5.0944436377802331</v>
      </c>
      <c r="AE301" s="12">
        <f t="shared" si="362"/>
        <v>2.0293210891146853</v>
      </c>
      <c r="AF301" s="11">
        <f t="shared" si="344"/>
        <v>-2.9039671966837322E-3</v>
      </c>
      <c r="AG301" s="11">
        <f t="shared" si="345"/>
        <v>2.0567434751257441E-3</v>
      </c>
      <c r="AH301" s="11">
        <f t="shared" si="346"/>
        <v>8.257041531207765E-4</v>
      </c>
      <c r="AI301" s="1">
        <f t="shared" si="325"/>
        <v>514092.88315033988</v>
      </c>
      <c r="AJ301" s="1">
        <f t="shared" si="326"/>
        <v>568849.57517861505</v>
      </c>
      <c r="AK301" s="1">
        <f t="shared" si="327"/>
        <v>100662.40780065191</v>
      </c>
      <c r="AL301" s="17">
        <f t="shared" si="397"/>
        <v>71.288307417723416</v>
      </c>
      <c r="AM301" s="17">
        <f t="shared" si="397"/>
        <v>33.281112330406103</v>
      </c>
      <c r="AN301" s="17">
        <f t="shared" si="397"/>
        <v>4.9130000105419587</v>
      </c>
      <c r="AO301" s="7">
        <f t="shared" si="398"/>
        <v>1.5578177097583729E-3</v>
      </c>
      <c r="AP301" s="7">
        <f t="shared" si="398"/>
        <v>2.3989222084353817E-3</v>
      </c>
      <c r="AQ301" s="7">
        <f t="shared" si="398"/>
        <v>1.7364360618970117E-3</v>
      </c>
      <c r="AR301" s="1">
        <f t="shared" si="364"/>
        <v>261149.43966926663</v>
      </c>
      <c r="AS301" s="1">
        <f t="shared" si="365"/>
        <v>293191.91788769641</v>
      </c>
      <c r="AT301" s="1">
        <f t="shared" si="366"/>
        <v>51409.753689601421</v>
      </c>
      <c r="AU301" s="1">
        <f t="shared" si="328"/>
        <v>52229.88793385333</v>
      </c>
      <c r="AV301" s="1">
        <f t="shared" si="329"/>
        <v>58638.383577539287</v>
      </c>
      <c r="AW301" s="1">
        <f t="shared" si="330"/>
        <v>10281.950737920284</v>
      </c>
      <c r="AX301" s="1">
        <f t="shared" si="378"/>
        <v>162389.43179288279</v>
      </c>
      <c r="AY301" s="1">
        <f t="shared" si="379"/>
        <v>65653.348965401514</v>
      </c>
      <c r="AZ301" s="1">
        <f t="shared" si="380"/>
        <v>6039.6614868687357</v>
      </c>
      <c r="BA301" s="1">
        <f t="shared" si="381"/>
        <v>11.997752629425257</v>
      </c>
      <c r="BB301" s="1">
        <f t="shared" si="382"/>
        <v>11.092143890850288</v>
      </c>
      <c r="BC301" s="1">
        <f t="shared" si="383"/>
        <v>8.7061032441378607</v>
      </c>
      <c r="BD301" s="1">
        <f t="shared" si="384"/>
        <v>110.02292363882124</v>
      </c>
      <c r="BE301">
        <f t="shared" si="370"/>
        <v>0.21822387218499145</v>
      </c>
      <c r="BF301">
        <f t="shared" si="371"/>
        <v>0.3346263841173937</v>
      </c>
      <c r="BG301">
        <f t="shared" si="372"/>
        <v>2.453676962688749E-2</v>
      </c>
      <c r="BH301">
        <f t="shared" si="385"/>
        <v>0.29252976112817813</v>
      </c>
      <c r="BI301">
        <f t="shared" si="386"/>
        <v>4.7621658391411486E-3</v>
      </c>
      <c r="BJ301">
        <f t="shared" si="386"/>
        <v>1.1197481694748152E-2</v>
      </c>
      <c r="BK301">
        <f t="shared" si="386"/>
        <v>6.0205306372294847E-5</v>
      </c>
      <c r="BL301">
        <f t="shared" si="375"/>
        <v>1243.6369405038338</v>
      </c>
      <c r="BM301">
        <f t="shared" si="376"/>
        <v>3283.0111335955839</v>
      </c>
      <c r="BN301">
        <f t="shared" si="377"/>
        <v>3.095139971406669</v>
      </c>
      <c r="BO301">
        <f t="shared" si="348"/>
        <v>1074.7266492859201</v>
      </c>
      <c r="BP301">
        <f t="shared" si="367"/>
        <v>887.47111113497829</v>
      </c>
      <c r="BQ301">
        <f t="shared" si="368"/>
        <v>83.320245287931456</v>
      </c>
      <c r="BR301" s="7">
        <f t="shared" si="393"/>
        <v>2.1856674626958839E-3</v>
      </c>
      <c r="BS301" s="7">
        <f t="shared" si="373"/>
        <v>9.621708476444319E-4</v>
      </c>
      <c r="BT301" s="7">
        <f t="shared" si="374"/>
        <v>1.0077519834750449E-4</v>
      </c>
      <c r="BU301" s="8">
        <f>MAX((BU$3*climate!$I411+BU$4*climate!$I411^2+BU$5*climate!$I411^6)*(K301/K$66)^$BW$1,-99)</f>
        <v>-13.629957867186395</v>
      </c>
      <c r="BV301" s="8">
        <f>MAX((BV$3*climate!$I411+BV$4*climate!$I411^2+BV$5*climate!$I411^6)*(L301/L$66)^$BW$1,-99)</f>
        <v>-9.4490216686495536</v>
      </c>
      <c r="BW301" s="8">
        <f>MAX((BW$3*climate!$I411+BW$4*climate!$I411^2+BW$5*climate!$I411^6)*(M301/M$66)^$BW$1,-99)</f>
        <v>-10.344899231662882</v>
      </c>
      <c r="BX301" s="8">
        <f>MAX((BX$3*climate!$M411+BX$4*climate!$M411^2+BX$5*climate!$M411^6)*(K301/K$66)^$BW$1,-99)</f>
        <v>-13.629963880614936</v>
      </c>
      <c r="BY301" s="8">
        <f>MAX((BY$3*climate!$M411+BY$4*climate!$M411^2+BY$5*climate!$M411^6)*(L301/L$66)^$BW$1,-99)</f>
        <v>-9.4490253042841843</v>
      </c>
      <c r="BZ301" s="8">
        <f>MAX((BZ$3*climate!$M411+BZ$4*climate!$M411^2+BZ$5*climate!$M411^6)*(M301/M$66)^$BW$1,-99)</f>
        <v>-10.34490274304134</v>
      </c>
      <c r="CA301" s="8">
        <f t="shared" si="387"/>
        <v>1.7509225955487054E-2</v>
      </c>
      <c r="CB301" s="8">
        <f t="shared" si="388"/>
        <v>1.6846866779188867E-5</v>
      </c>
      <c r="CC301" s="8">
        <f t="shared" si="389"/>
        <v>1.7644957185754815E-6</v>
      </c>
      <c r="CD301" s="8">
        <f>MAX((CD$3*climate!$I411+CD$4*climate!$I411^2+CD$5*climate!$I411^6)*(K301/K$66)^$BW$1,-99)</f>
        <v>-57.56122985239935</v>
      </c>
      <c r="CE301" s="8">
        <f>MAX((CE$3*climate!$I411+CE$4*climate!$I411^2+CE$5*climate!$I411^6)*(L301/L$66)^$BW$1,-99)</f>
        <v>-43.710160866179258</v>
      </c>
      <c r="CF301" s="8">
        <f>MAX((CF$3*climate!$I411+CF$4*climate!$I411^2+CF$5*climate!$I411^6)*(M301/M$66)^$BW$1,-99)</f>
        <v>-52.675940977548372</v>
      </c>
      <c r="CG301" s="8">
        <f>MAX((CG$3*climate!$M411+CG$4*climate!$M411^2+CG$5*climate!$M411^6)*(K301/K$66)^$BW$1,-99)</f>
        <v>-57.561280389157197</v>
      </c>
      <c r="CH301" s="8">
        <f>MAX((CH$3*climate!$M411+CH$4*climate!$M411^2+CH$5*climate!$M411^6)*(L301/L$66)^$BW$1,-99)</f>
        <v>-43.710197603218568</v>
      </c>
      <c r="CI301" s="8">
        <f>MAX((CI$3*climate!$M411+CI$4*climate!$M411^2+CI$5*climate!$M411^6)*(M301/M$66)^$BW$1,-99)</f>
        <v>-52.675983978426629</v>
      </c>
      <c r="CJ301" s="8">
        <f t="shared" si="390"/>
        <v>1.5048619063862949E-3</v>
      </c>
      <c r="CK301" s="8">
        <f t="shared" si="391"/>
        <v>1.4479342560555172E-6</v>
      </c>
      <c r="CL301" s="8">
        <f t="shared" si="392"/>
        <v>1.5165275710168261E-7</v>
      </c>
    </row>
    <row r="302" spans="1:90">
      <c r="A302">
        <f t="shared" si="331"/>
        <v>2256</v>
      </c>
      <c r="B302" s="4">
        <f t="shared" si="349"/>
        <v>1286.5342046989726</v>
      </c>
      <c r="C302" s="4">
        <f t="shared" si="350"/>
        <v>3572.6060162043891</v>
      </c>
      <c r="D302" s="4">
        <f t="shared" si="351"/>
        <v>6809.6215194686429</v>
      </c>
      <c r="E302" s="11">
        <f t="shared" si="332"/>
        <v>3.2298371050384794E-8</v>
      </c>
      <c r="F302" s="11">
        <f t="shared" si="333"/>
        <v>6.4751113603334033E-8</v>
      </c>
      <c r="G302" s="11">
        <f t="shared" si="334"/>
        <v>1.4295940370931652E-7</v>
      </c>
      <c r="H302" s="4">
        <f t="shared" si="352"/>
        <v>261537.1831705402</v>
      </c>
      <c r="I302" s="4">
        <f t="shared" si="353"/>
        <v>294016.79938113468</v>
      </c>
      <c r="J302" s="4">
        <f t="shared" si="354"/>
        <v>51510.565679949097</v>
      </c>
      <c r="K302" s="4">
        <f t="shared" si="322"/>
        <v>203288.16926537565</v>
      </c>
      <c r="L302" s="4">
        <f t="shared" si="323"/>
        <v>82297.571589913015</v>
      </c>
      <c r="M302" s="4">
        <f t="shared" si="324"/>
        <v>7564.3801248984082</v>
      </c>
      <c r="N302" s="11">
        <f t="shared" si="335"/>
        <v>1.4847248171003802E-3</v>
      </c>
      <c r="O302" s="11">
        <f t="shared" si="336"/>
        <v>2.8133874271401016E-3</v>
      </c>
      <c r="P302" s="11">
        <f t="shared" si="337"/>
        <v>1.9608074187169588E-3</v>
      </c>
      <c r="Q302" s="4">
        <f t="shared" si="338"/>
        <v>1671.4562354782211</v>
      </c>
      <c r="R302" s="4">
        <f t="shared" si="339"/>
        <v>6387.189648307618</v>
      </c>
      <c r="S302" s="4">
        <f t="shared" si="340"/>
        <v>1498.3884848736593</v>
      </c>
      <c r="T302" s="4">
        <f t="shared" si="355"/>
        <v>6.390893314731148</v>
      </c>
      <c r="U302" s="4">
        <f t="shared" si="356"/>
        <v>21.723893538572565</v>
      </c>
      <c r="V302" s="4">
        <f t="shared" si="357"/>
        <v>29.088954180460863</v>
      </c>
      <c r="W302" s="11">
        <f t="shared" si="341"/>
        <v>-1.219247815263802E-2</v>
      </c>
      <c r="X302" s="11">
        <f t="shared" si="342"/>
        <v>-1.3228699347321071E-2</v>
      </c>
      <c r="Y302" s="11">
        <f t="shared" si="343"/>
        <v>-1.2203590333800474E-2</v>
      </c>
      <c r="Z302" s="4">
        <f t="shared" si="369"/>
        <v>1583.6693289636864</v>
      </c>
      <c r="AA302" s="4">
        <f t="shared" si="358"/>
        <v>21924.404334946437</v>
      </c>
      <c r="AB302" s="4">
        <f t="shared" si="359"/>
        <v>2999.3442192537746</v>
      </c>
      <c r="AC302" s="12">
        <f t="shared" si="360"/>
        <v>1.1989574310618618</v>
      </c>
      <c r="AD302" s="12">
        <f t="shared" si="361"/>
        <v>5.1049216014916334</v>
      </c>
      <c r="AE302" s="12">
        <f t="shared" si="362"/>
        <v>2.0309967079659828</v>
      </c>
      <c r="AF302" s="11">
        <f t="shared" si="344"/>
        <v>-2.9039671966837322E-3</v>
      </c>
      <c r="AG302" s="11">
        <f t="shared" si="345"/>
        <v>2.0567434751257441E-3</v>
      </c>
      <c r="AH302" s="11">
        <f t="shared" si="346"/>
        <v>8.257041531207765E-4</v>
      </c>
      <c r="AI302" s="1">
        <f t="shared" si="325"/>
        <v>514913.48276915919</v>
      </c>
      <c r="AJ302" s="1">
        <f t="shared" si="326"/>
        <v>570603.00123829278</v>
      </c>
      <c r="AK302" s="1">
        <f t="shared" si="327"/>
        <v>100878.11775850701</v>
      </c>
      <c r="AL302" s="17">
        <f t="shared" si="397"/>
        <v>71.398251063639506</v>
      </c>
      <c r="AM302" s="17">
        <f t="shared" si="397"/>
        <v>33.360152741902034</v>
      </c>
      <c r="AN302" s="17">
        <f t="shared" si="397"/>
        <v>4.9214458098284597</v>
      </c>
      <c r="AO302" s="7">
        <f t="shared" si="398"/>
        <v>1.5422395326607891E-3</v>
      </c>
      <c r="AP302" s="7">
        <f t="shared" si="398"/>
        <v>2.3749329863510279E-3</v>
      </c>
      <c r="AQ302" s="7">
        <f t="shared" si="398"/>
        <v>1.7190717012780415E-3</v>
      </c>
      <c r="AR302" s="1">
        <f t="shared" si="364"/>
        <v>261537.1831705402</v>
      </c>
      <c r="AS302" s="1">
        <f t="shared" si="365"/>
        <v>294016.79938113468</v>
      </c>
      <c r="AT302" s="1">
        <f t="shared" si="366"/>
        <v>51510.565679949097</v>
      </c>
      <c r="AU302" s="1">
        <f t="shared" si="328"/>
        <v>52307.436634108046</v>
      </c>
      <c r="AV302" s="1">
        <f t="shared" si="329"/>
        <v>58803.359876226939</v>
      </c>
      <c r="AW302" s="1">
        <f t="shared" si="330"/>
        <v>10302.113135989821</v>
      </c>
      <c r="AX302" s="1">
        <f t="shared" si="378"/>
        <v>162630.53541230052</v>
      </c>
      <c r="AY302" s="1">
        <f t="shared" si="379"/>
        <v>65838.057271930418</v>
      </c>
      <c r="AZ302" s="1">
        <f t="shared" si="380"/>
        <v>6051.5040999187258</v>
      </c>
      <c r="BA302" s="1">
        <f t="shared" si="381"/>
        <v>11.999236253128231</v>
      </c>
      <c r="BB302" s="1">
        <f t="shared" si="382"/>
        <v>11.094953328110186</v>
      </c>
      <c r="BC302" s="1">
        <f t="shared" si="383"/>
        <v>8.7080621316829685</v>
      </c>
      <c r="BD302" s="1">
        <f t="shared" si="384"/>
        <v>106.84200316394171</v>
      </c>
      <c r="BE302">
        <f t="shared" si="370"/>
        <v>0.21822387218499145</v>
      </c>
      <c r="BF302">
        <f t="shared" si="371"/>
        <v>0.3346263841173937</v>
      </c>
      <c r="BG302">
        <f t="shared" si="372"/>
        <v>2.453676962688749E-2</v>
      </c>
      <c r="BH302">
        <f t="shared" si="385"/>
        <v>0.29258499836091006</v>
      </c>
      <c r="BI302">
        <f t="shared" si="386"/>
        <v>4.7621658391411486E-3</v>
      </c>
      <c r="BJ302">
        <f t="shared" si="386"/>
        <v>1.1197481694748152E-2</v>
      </c>
      <c r="BK302">
        <f t="shared" si="386"/>
        <v>6.0205306372294847E-5</v>
      </c>
      <c r="BL302">
        <f t="shared" si="375"/>
        <v>1245.4834393599479</v>
      </c>
      <c r="BM302">
        <f t="shared" si="376"/>
        <v>3292.2477290186953</v>
      </c>
      <c r="BN302">
        <f t="shared" si="377"/>
        <v>3.1012093881715517</v>
      </c>
      <c r="BO302">
        <f t="shared" si="348"/>
        <v>1077.0756443545565</v>
      </c>
      <c r="BP302">
        <f t="shared" si="367"/>
        <v>897.50012765323891</v>
      </c>
      <c r="BQ302">
        <f t="shared" si="368"/>
        <v>84.278614993648347</v>
      </c>
      <c r="BR302" s="7">
        <f t="shared" si="393"/>
        <v>2.1682782923113653E-3</v>
      </c>
      <c r="BS302" s="7">
        <f t="shared" si="373"/>
        <v>9.3414645402372027E-4</v>
      </c>
      <c r="BT302" s="7">
        <f t="shared" si="374"/>
        <v>9.7632820842425216E-5</v>
      </c>
      <c r="BU302" s="8">
        <f>MAX((BU$3*climate!$I412+BU$4*climate!$I412^2+BU$5*climate!$I412^6)*(K302/K$66)^$BW$1,-99)</f>
        <v>-13.661594786344493</v>
      </c>
      <c r="BV302" s="8">
        <f>MAX((BV$3*climate!$I412+BV$4*climate!$I412^2+BV$5*climate!$I412^6)*(L302/L$66)^$BW$1,-99)</f>
        <v>-9.4645623387296958</v>
      </c>
      <c r="BW302" s="8">
        <f>MAX((BW$3*climate!$I412+BW$4*climate!$I412^2+BW$5*climate!$I412^6)*(M302/M$66)^$BW$1,-99)</f>
        <v>-10.361255149488827</v>
      </c>
      <c r="BX302" s="8">
        <f>MAX((BX$3*climate!$M412+BX$4*climate!$M412^2+BX$5*climate!$M412^6)*(K302/K$66)^$BW$1,-99)</f>
        <v>-13.661600791973102</v>
      </c>
      <c r="BY302" s="8">
        <f>MAX((BY$3*climate!$M412+BY$4*climate!$M412^2+BY$5*climate!$M412^6)*(L302/L$66)^$BW$1,-99)</f>
        <v>-9.4645659681786736</v>
      </c>
      <c r="BZ302" s="8">
        <f>MAX((BZ$3*climate!$M412+BZ$4*climate!$M412^2+BZ$5*climate!$M412^6)*(M302/M$66)^$BW$1,-99)</f>
        <v>-10.361258655369529</v>
      </c>
      <c r="CA302" s="8">
        <f t="shared" si="387"/>
        <v>1.7512850878809577E-2</v>
      </c>
      <c r="CB302" s="8">
        <f t="shared" si="388"/>
        <v>1.635956754828616E-5</v>
      </c>
      <c r="CC302" s="8">
        <f t="shared" si="389"/>
        <v>1.7098290322909245E-6</v>
      </c>
      <c r="CD302" s="8">
        <f>MAX((CD$3*climate!$I412+CD$4*climate!$I412^2+CD$5*climate!$I412^6)*(K302/K$66)^$BW$1,-99)</f>
        <v>-57.84871591120767</v>
      </c>
      <c r="CE302" s="8">
        <f>MAX((CE$3*climate!$I412+CE$4*climate!$I412^2+CE$5*climate!$I412^6)*(L302/L$66)^$BW$1,-99)</f>
        <v>-43.903890781369036</v>
      </c>
      <c r="CF302" s="8">
        <f>MAX((CF$3*climate!$I412+CF$4*climate!$I412^2+CF$5*climate!$I412^6)*(M302/M$66)^$BW$1,-99)</f>
        <v>-52.91288440359196</v>
      </c>
      <c r="CG302" s="8">
        <f>MAX((CG$3*climate!$M412+CG$4*climate!$M412^2+CG$5*climate!$M412^6)*(K302/K$66)^$BW$1,-99)</f>
        <v>-57.848766538895447</v>
      </c>
      <c r="CH302" s="8">
        <f>MAX((CH$3*climate!$M412+CH$4*climate!$M412^2+CH$5*climate!$M412^6)*(L302/L$66)^$BW$1,-99)</f>
        <v>-43.903927569835894</v>
      </c>
      <c r="CI302" s="8">
        <f>MAX((CI$3*climate!$M412+CI$4*climate!$M412^2+CI$5*climate!$M412^6)*(M302/M$66)^$BW$1,-99)</f>
        <v>-52.912927471816317</v>
      </c>
      <c r="CJ302" s="8">
        <f t="shared" si="390"/>
        <v>1.4915489586428644E-3</v>
      </c>
      <c r="CK302" s="8">
        <f t="shared" si="391"/>
        <v>1.3933251707190044E-6</v>
      </c>
      <c r="CL302" s="8">
        <f t="shared" si="392"/>
        <v>1.4562413225688467E-7</v>
      </c>
    </row>
    <row r="303" spans="1:90">
      <c r="A303">
        <f t="shared" si="331"/>
        <v>2257</v>
      </c>
      <c r="B303" s="4">
        <f t="shared" si="349"/>
        <v>1286.5342441742837</v>
      </c>
      <c r="C303" s="4">
        <f t="shared" si="350"/>
        <v>3572.6062359680964</v>
      </c>
      <c r="D303" s="4">
        <f t="shared" si="351"/>
        <v>6809.6224442931025</v>
      </c>
      <c r="E303" s="11">
        <f t="shared" si="332"/>
        <v>3.0683452497865554E-8</v>
      </c>
      <c r="F303" s="11">
        <f t="shared" si="333"/>
        <v>6.1513557923167324E-8</v>
      </c>
      <c r="G303" s="11">
        <f t="shared" si="334"/>
        <v>1.3581143352385068E-7</v>
      </c>
      <c r="H303" s="4">
        <f t="shared" si="352"/>
        <v>261922.97674403241</v>
      </c>
      <c r="I303" s="4">
        <f t="shared" si="353"/>
        <v>294836.69139039918</v>
      </c>
      <c r="J303" s="4">
        <f t="shared" si="354"/>
        <v>51610.722397221936</v>
      </c>
      <c r="K303" s="4">
        <f t="shared" si="322"/>
        <v>203588.03345505844</v>
      </c>
      <c r="L303" s="4">
        <f t="shared" si="323"/>
        <v>82527.060615317168</v>
      </c>
      <c r="M303" s="4">
        <f t="shared" si="324"/>
        <v>7579.0872136347307</v>
      </c>
      <c r="N303" s="11">
        <f t="shared" si="335"/>
        <v>1.475069556513775E-3</v>
      </c>
      <c r="O303" s="11">
        <f t="shared" si="336"/>
        <v>2.788527303669408E-3</v>
      </c>
      <c r="P303" s="11">
        <f t="shared" si="337"/>
        <v>1.9442556420339319E-3</v>
      </c>
      <c r="Q303" s="4">
        <f t="shared" si="338"/>
        <v>1653.5125460594172</v>
      </c>
      <c r="R303" s="4">
        <f t="shared" si="339"/>
        <v>6320.271063870332</v>
      </c>
      <c r="S303" s="4">
        <f t="shared" si="340"/>
        <v>1482.9806652019718</v>
      </c>
      <c r="T303" s="4">
        <f t="shared" si="355"/>
        <v>6.3129724876154478</v>
      </c>
      <c r="U303" s="4">
        <f t="shared" si="356"/>
        <v>21.436514682297577</v>
      </c>
      <c r="V303" s="4">
        <f t="shared" si="357"/>
        <v>28.733964500403825</v>
      </c>
      <c r="W303" s="11">
        <f t="shared" si="341"/>
        <v>-1.219247815263802E-2</v>
      </c>
      <c r="X303" s="11">
        <f t="shared" si="342"/>
        <v>-1.3228699347321071E-2</v>
      </c>
      <c r="Y303" s="11">
        <f t="shared" si="343"/>
        <v>-1.2203590333800474E-2</v>
      </c>
      <c r="Z303" s="4">
        <f t="shared" si="369"/>
        <v>1562.1335741558464</v>
      </c>
      <c r="AA303" s="4">
        <f t="shared" si="358"/>
        <v>21739.861803206506</v>
      </c>
      <c r="AB303" s="4">
        <f t="shared" si="359"/>
        <v>2971.002386019712</v>
      </c>
      <c r="AC303" s="12">
        <f t="shared" si="360"/>
        <v>1.195475698011838</v>
      </c>
      <c r="AD303" s="12">
        <f t="shared" si="361"/>
        <v>5.1154211156865301</v>
      </c>
      <c r="AE303" s="12">
        <f t="shared" si="362"/>
        <v>2.032673710382725</v>
      </c>
      <c r="AF303" s="11">
        <f t="shared" si="344"/>
        <v>-2.9039671966837322E-3</v>
      </c>
      <c r="AG303" s="11">
        <f t="shared" si="345"/>
        <v>2.0567434751257441E-3</v>
      </c>
      <c r="AH303" s="11">
        <f t="shared" si="346"/>
        <v>8.257041531207765E-4</v>
      </c>
      <c r="AI303" s="1">
        <f t="shared" si="325"/>
        <v>515729.57112635137</v>
      </c>
      <c r="AJ303" s="1">
        <f t="shared" si="326"/>
        <v>572346.06099069049</v>
      </c>
      <c r="AK303" s="1">
        <f t="shared" si="327"/>
        <v>101092.41911864612</v>
      </c>
      <c r="AL303" s="17">
        <f t="shared" si="397"/>
        <v>71.507263136939159</v>
      </c>
      <c r="AM303" s="17">
        <f t="shared" si="397"/>
        <v>33.43858858780672</v>
      </c>
      <c r="AN303" s="17">
        <f t="shared" si="397"/>
        <v>4.9298215248672985</v>
      </c>
      <c r="AO303" s="7">
        <f t="shared" si="398"/>
        <v>1.5268171373341811E-3</v>
      </c>
      <c r="AP303" s="7">
        <f t="shared" si="398"/>
        <v>2.3511836564875177E-3</v>
      </c>
      <c r="AQ303" s="7">
        <f t="shared" si="398"/>
        <v>1.7018809842652611E-3</v>
      </c>
      <c r="AR303" s="1">
        <f t="shared" si="364"/>
        <v>261922.97674403241</v>
      </c>
      <c r="AS303" s="1">
        <f t="shared" si="365"/>
        <v>294836.69139039918</v>
      </c>
      <c r="AT303" s="1">
        <f t="shared" si="366"/>
        <v>51610.722397221936</v>
      </c>
      <c r="AU303" s="1">
        <f t="shared" si="328"/>
        <v>52384.595348806484</v>
      </c>
      <c r="AV303" s="1">
        <f t="shared" si="329"/>
        <v>58967.338278079842</v>
      </c>
      <c r="AW303" s="1">
        <f t="shared" si="330"/>
        <v>10322.144479444389</v>
      </c>
      <c r="AX303" s="1">
        <f t="shared" si="378"/>
        <v>162870.42676404677</v>
      </c>
      <c r="AY303" s="1">
        <f t="shared" si="379"/>
        <v>66021.648492253735</v>
      </c>
      <c r="AZ303" s="1">
        <f t="shared" si="380"/>
        <v>6063.2697709077847</v>
      </c>
      <c r="BA303" s="1">
        <f t="shared" si="381"/>
        <v>12.000710235838298</v>
      </c>
      <c r="BB303" s="1">
        <f t="shared" si="382"/>
        <v>11.097737974684266</v>
      </c>
      <c r="BC303" s="1">
        <f t="shared" si="383"/>
        <v>8.7100044997062813</v>
      </c>
      <c r="BD303" s="1">
        <f t="shared" si="384"/>
        <v>103.75284846931322</v>
      </c>
      <c r="BE303">
        <f t="shared" si="370"/>
        <v>0.21822387218499145</v>
      </c>
      <c r="BF303">
        <f t="shared" si="371"/>
        <v>0.3346263841173937</v>
      </c>
      <c r="BG303">
        <f t="shared" si="372"/>
        <v>2.453676962688749E-2</v>
      </c>
      <c r="BH303">
        <f t="shared" si="385"/>
        <v>0.29263980662548789</v>
      </c>
      <c r="BI303">
        <f t="shared" si="386"/>
        <v>4.7621658391411486E-3</v>
      </c>
      <c r="BJ303">
        <f t="shared" si="386"/>
        <v>1.1197481694748152E-2</v>
      </c>
      <c r="BK303">
        <f t="shared" si="386"/>
        <v>6.0205306372294847E-5</v>
      </c>
      <c r="BL303">
        <f t="shared" si="375"/>
        <v>1247.3206523365927</v>
      </c>
      <c r="BM303">
        <f t="shared" si="376"/>
        <v>3301.4284547841048</v>
      </c>
      <c r="BN303">
        <f t="shared" si="377"/>
        <v>3.1072393540202063</v>
      </c>
      <c r="BO303">
        <f t="shared" si="348"/>
        <v>1079.4110440933878</v>
      </c>
      <c r="BP303">
        <f t="shared" si="367"/>
        <v>907.64271491876173</v>
      </c>
      <c r="BQ303">
        <f t="shared" si="368"/>
        <v>85.248023474961627</v>
      </c>
      <c r="BR303" s="7">
        <f t="shared" si="393"/>
        <v>2.1510765269252552E-3</v>
      </c>
      <c r="BS303" s="7">
        <f t="shared" si="373"/>
        <v>9.0693830487739832E-4</v>
      </c>
      <c r="BT303" s="7">
        <f t="shared" si="374"/>
        <v>9.4590022669516181E-5</v>
      </c>
      <c r="BU303" s="8">
        <f>MAX((BU$3*climate!$I413+BU$4*climate!$I413^2+BU$5*climate!$I413^6)*(K303/K$66)^$BW$1,-99)</f>
        <v>-13.692536655384716</v>
      </c>
      <c r="BV303" s="8">
        <f>MAX((BV$3*climate!$I413+BV$4*climate!$I413^2+BV$5*climate!$I413^6)*(L303/L$66)^$BW$1,-99)</f>
        <v>-9.4797091475974007</v>
      </c>
      <c r="BW303" s="8">
        <f>MAX((BW$3*climate!$I413+BW$4*climate!$I413^2+BW$5*climate!$I413^6)*(M303/M$66)^$BW$1,-99)</f>
        <v>-10.377222107683924</v>
      </c>
      <c r="BX303" s="8">
        <f>MAX((BX$3*climate!$M413+BX$4*climate!$M413^2+BX$5*climate!$M413^6)*(K303/K$66)^$BW$1,-99)</f>
        <v>-13.692542653234288</v>
      </c>
      <c r="BY303" s="8">
        <f>MAX((BY$3*climate!$M413+BY$4*climate!$M413^2+BY$5*climate!$M413^6)*(L303/L$66)^$BW$1,-99)</f>
        <v>-9.4797127708974465</v>
      </c>
      <c r="BZ303" s="8">
        <f>MAX((BZ$3*climate!$M413+BZ$4*climate!$M413^2+BZ$5*climate!$M413^6)*(M303/M$66)^$BW$1,-99)</f>
        <v>-10.377225608099526</v>
      </c>
      <c r="CA303" s="8">
        <f t="shared" si="387"/>
        <v>1.7516335917753378E-2</v>
      </c>
      <c r="CB303" s="8">
        <f t="shared" si="388"/>
        <v>1.5886236004910337E-5</v>
      </c>
      <c r="CC303" s="8">
        <f t="shared" si="389"/>
        <v>1.6568706115471526E-6</v>
      </c>
      <c r="CD303" s="8">
        <f>MAX((CD$3*climate!$I413+CD$4*climate!$I413^2+CD$5*climate!$I413^6)*(K303/K$66)^$BW$1,-99)</f>
        <v>-58.131135077944307</v>
      </c>
      <c r="CE303" s="8">
        <f>MAX((CE$3*climate!$I413+CE$4*climate!$I413^2+CE$5*climate!$I413^6)*(L303/L$66)^$BW$1,-99)</f>
        <v>-44.09396383256329</v>
      </c>
      <c r="CF303" s="8">
        <f>MAX((CF$3*climate!$I413+CF$4*climate!$I413^2+CF$5*climate!$I413^6)*(M303/M$66)^$BW$1,-99)</f>
        <v>-53.145532460408141</v>
      </c>
      <c r="CG303" s="8">
        <f>MAX((CG$3*climate!$M413+CG$4*climate!$M413^2+CG$5*climate!$M413^6)*(K303/K$66)^$BW$1,-99)</f>
        <v>-58.131185793506177</v>
      </c>
      <c r="CH303" s="8">
        <f>MAX((CH$3*climate!$M413+CH$4*climate!$M413^2+CH$5*climate!$M413^6)*(L303/L$66)^$BW$1,-99)</f>
        <v>-44.094000670391267</v>
      </c>
      <c r="CI303" s="8">
        <f>MAX((CI$3*climate!$M413+CI$4*climate!$M413^2+CI$5*climate!$M413^6)*(M303/M$66)^$BW$1,-99)</f>
        <v>-53.145575593539945</v>
      </c>
      <c r="CJ303" s="8">
        <f t="shared" si="390"/>
        <v>1.4782441832617002E-3</v>
      </c>
      <c r="CK303" s="8">
        <f t="shared" si="391"/>
        <v>1.3406762737622404E-6</v>
      </c>
      <c r="CL303" s="8">
        <f t="shared" si="392"/>
        <v>1.3982715080580464E-7</v>
      </c>
    </row>
    <row r="304" spans="1:90">
      <c r="A304">
        <f t="shared" si="331"/>
        <v>2258</v>
      </c>
      <c r="B304" s="4">
        <f t="shared" si="349"/>
        <v>1286.5342816758305</v>
      </c>
      <c r="C304" s="4">
        <f t="shared" si="350"/>
        <v>3572.6064447436311</v>
      </c>
      <c r="D304" s="4">
        <f t="shared" si="351"/>
        <v>6809.6233228764586</v>
      </c>
      <c r="E304" s="11">
        <f t="shared" si="332"/>
        <v>2.9149279872972274E-8</v>
      </c>
      <c r="F304" s="11">
        <f t="shared" si="333"/>
        <v>5.8437880027008954E-8</v>
      </c>
      <c r="G304" s="11">
        <f t="shared" si="334"/>
        <v>1.2902086184765814E-7</v>
      </c>
      <c r="H304" s="4">
        <f t="shared" si="352"/>
        <v>262306.84539312014</v>
      </c>
      <c r="I304" s="4">
        <f t="shared" si="353"/>
        <v>295651.61526351137</v>
      </c>
      <c r="J304" s="4">
        <f t="shared" si="354"/>
        <v>51710.228452137766</v>
      </c>
      <c r="K304" s="4">
        <f t="shared" si="322"/>
        <v>203886.40172995708</v>
      </c>
      <c r="L304" s="4">
        <f t="shared" si="323"/>
        <v>82755.159247530057</v>
      </c>
      <c r="M304" s="4">
        <f t="shared" si="324"/>
        <v>7593.6987995240252</v>
      </c>
      <c r="N304" s="11">
        <f t="shared" si="335"/>
        <v>1.4655491771058404E-3</v>
      </c>
      <c r="O304" s="11">
        <f t="shared" si="336"/>
        <v>2.7639253174922551E-3</v>
      </c>
      <c r="P304" s="11">
        <f t="shared" si="337"/>
        <v>1.9278820097239358E-3</v>
      </c>
      <c r="Q304" s="4">
        <f t="shared" si="338"/>
        <v>1635.7459360180187</v>
      </c>
      <c r="R304" s="4">
        <f t="shared" si="339"/>
        <v>6253.9001319072459</v>
      </c>
      <c r="S304" s="4">
        <f t="shared" si="340"/>
        <v>1467.7072875928477</v>
      </c>
      <c r="T304" s="4">
        <f t="shared" si="355"/>
        <v>6.2360017084819912</v>
      </c>
      <c r="U304" s="4">
        <f t="shared" si="356"/>
        <v>21.152937474511027</v>
      </c>
      <c r="V304" s="4">
        <f t="shared" si="357"/>
        <v>28.383306968974932</v>
      </c>
      <c r="W304" s="11">
        <f t="shared" si="341"/>
        <v>-1.219247815263802E-2</v>
      </c>
      <c r="X304" s="11">
        <f t="shared" si="342"/>
        <v>-1.3228699347321071E-2</v>
      </c>
      <c r="Y304" s="11">
        <f t="shared" si="343"/>
        <v>-1.2203590333800474E-2</v>
      </c>
      <c r="Z304" s="4">
        <f t="shared" si="369"/>
        <v>1540.8758182697468</v>
      </c>
      <c r="AA304" s="4">
        <f t="shared" si="358"/>
        <v>21556.338133709331</v>
      </c>
      <c r="AB304" s="4">
        <f t="shared" si="359"/>
        <v>2942.8797280946033</v>
      </c>
      <c r="AC304" s="12">
        <f t="shared" si="360"/>
        <v>1.1920040758003789</v>
      </c>
      <c r="AD304" s="12">
        <f t="shared" si="361"/>
        <v>5.1259422246887389</v>
      </c>
      <c r="AE304" s="12">
        <f t="shared" si="362"/>
        <v>2.0343520975073273</v>
      </c>
      <c r="AF304" s="11">
        <f t="shared" si="344"/>
        <v>-2.9039671966837322E-3</v>
      </c>
      <c r="AG304" s="11">
        <f t="shared" si="345"/>
        <v>2.0567434751257441E-3</v>
      </c>
      <c r="AH304" s="11">
        <f t="shared" si="346"/>
        <v>8.257041531207765E-4</v>
      </c>
      <c r="AI304" s="1">
        <f t="shared" si="325"/>
        <v>516541.2093625227</v>
      </c>
      <c r="AJ304" s="1">
        <f t="shared" si="326"/>
        <v>574078.79316970124</v>
      </c>
      <c r="AK304" s="1">
        <f t="shared" si="327"/>
        <v>101305.32168622591</v>
      </c>
      <c r="AL304" s="17">
        <f t="shared" si="397"/>
        <v>71.615349866592481</v>
      </c>
      <c r="AM304" s="17">
        <f t="shared" si="397"/>
        <v>33.516422648160543</v>
      </c>
      <c r="AN304" s="17">
        <f t="shared" si="397"/>
        <v>4.9381275946812018</v>
      </c>
      <c r="AO304" s="7">
        <f t="shared" si="398"/>
        <v>1.5115489659608392E-3</v>
      </c>
      <c r="AP304" s="7">
        <f t="shared" si="398"/>
        <v>2.3276718199226427E-3</v>
      </c>
      <c r="AQ304" s="7">
        <f t="shared" si="398"/>
        <v>1.6848621744226084E-3</v>
      </c>
      <c r="AR304" s="1">
        <f t="shared" si="364"/>
        <v>262306.84539312014</v>
      </c>
      <c r="AS304" s="1">
        <f t="shared" si="365"/>
        <v>295651.61526351137</v>
      </c>
      <c r="AT304" s="1">
        <f t="shared" si="366"/>
        <v>51710.228452137766</v>
      </c>
      <c r="AU304" s="1">
        <f t="shared" si="328"/>
        <v>52461.369078624033</v>
      </c>
      <c r="AV304" s="1">
        <f t="shared" si="329"/>
        <v>59130.323052702275</v>
      </c>
      <c r="AW304" s="1">
        <f t="shared" si="330"/>
        <v>10342.045690427554</v>
      </c>
      <c r="AX304" s="1">
        <f t="shared" si="378"/>
        <v>163109.12138396566</v>
      </c>
      <c r="AY304" s="1">
        <f t="shared" si="379"/>
        <v>66204.127398024037</v>
      </c>
      <c r="AZ304" s="1">
        <f t="shared" si="380"/>
        <v>6074.9590396192198</v>
      </c>
      <c r="BA304" s="1">
        <f t="shared" si="381"/>
        <v>12.00217471214631</v>
      </c>
      <c r="BB304" s="1">
        <f t="shared" si="382"/>
        <v>11.100498087383757</v>
      </c>
      <c r="BC304" s="1">
        <f t="shared" si="383"/>
        <v>8.7119305257365074</v>
      </c>
      <c r="BD304" s="1">
        <f t="shared" si="384"/>
        <v>100.75282016955815</v>
      </c>
      <c r="BE304">
        <f t="shared" si="370"/>
        <v>0.21822387218499145</v>
      </c>
      <c r="BF304">
        <f t="shared" si="371"/>
        <v>0.3346263841173937</v>
      </c>
      <c r="BG304">
        <f t="shared" si="372"/>
        <v>2.453676962688749E-2</v>
      </c>
      <c r="BH304">
        <f t="shared" si="385"/>
        <v>0.29269419026223759</v>
      </c>
      <c r="BI304">
        <f t="shared" si="386"/>
        <v>4.7621658391411486E-3</v>
      </c>
      <c r="BJ304">
        <f t="shared" si="386"/>
        <v>1.1197481694748152E-2</v>
      </c>
      <c r="BK304">
        <f t="shared" si="386"/>
        <v>6.0205306372294847E-5</v>
      </c>
      <c r="BL304">
        <f t="shared" si="375"/>
        <v>1249.1486985039955</v>
      </c>
      <c r="BM304">
        <f t="shared" si="376"/>
        <v>3310.5535499358916</v>
      </c>
      <c r="BN304">
        <f t="shared" si="377"/>
        <v>3.1132301465423122</v>
      </c>
      <c r="BO304">
        <f t="shared" si="348"/>
        <v>1081.7329398532409</v>
      </c>
      <c r="BP304">
        <f t="shared" si="367"/>
        <v>917.90015874158757</v>
      </c>
      <c r="BQ304">
        <f t="shared" si="368"/>
        <v>86.228597843876258</v>
      </c>
      <c r="BR304" s="7">
        <f t="shared" si="393"/>
        <v>2.1340594435919069E-3</v>
      </c>
      <c r="BS304" s="7">
        <f t="shared" si="373"/>
        <v>8.8052262609456141E-4</v>
      </c>
      <c r="BT304" s="7">
        <f t="shared" si="374"/>
        <v>9.1643582824910854E-5</v>
      </c>
      <c r="BU304" s="8">
        <f>MAX((BU$3*climate!$I414+BU$4*climate!$I414^2+BU$5*climate!$I414^6)*(K304/K$66)^$BW$1,-99)</f>
        <v>-13.722788794591843</v>
      </c>
      <c r="BV304" s="8">
        <f>MAX((BV$3*climate!$I414+BV$4*climate!$I414^2+BV$5*climate!$I414^6)*(L304/L$66)^$BW$1,-99)</f>
        <v>-9.494465661453221</v>
      </c>
      <c r="BW304" s="8">
        <f>MAX((BW$3*climate!$I414+BW$4*climate!$I414^2+BW$5*climate!$I414^6)*(M304/M$66)^$BW$1,-99)</f>
        <v>-10.392803431205946</v>
      </c>
      <c r="BX304" s="8">
        <f>MAX((BX$3*climate!$M414+BX$4*climate!$M414^2+BX$5*climate!$M414^6)*(K304/K$66)^$BW$1,-99)</f>
        <v>-13.722794784683263</v>
      </c>
      <c r="BY304" s="8">
        <f>MAX((BY$3*climate!$M414+BY$4*climate!$M414^2+BY$5*climate!$M414^6)*(L304/L$66)^$BW$1,-99)</f>
        <v>-9.4944692786407323</v>
      </c>
      <c r="BZ304" s="8">
        <f>MAX((BZ$3*climate!$M414+BZ$4*climate!$M414^2+BZ$5*climate!$M414^6)*(M304/M$66)^$BW$1,-99)</f>
        <v>-10.392806926188797</v>
      </c>
      <c r="CA304" s="8">
        <f t="shared" si="387"/>
        <v>1.7519683456983508E-2</v>
      </c>
      <c r="CB304" s="8">
        <f t="shared" si="388"/>
        <v>1.5426477685888564E-5</v>
      </c>
      <c r="CC304" s="8">
        <f t="shared" si="389"/>
        <v>1.6055665619562886E-6</v>
      </c>
      <c r="CD304" s="8">
        <f>MAX((CD$3*climate!$I414+CD$4*climate!$I414^2+CD$5*climate!$I414^6)*(K304/K$66)^$BW$1,-99)</f>
        <v>-58.408480575932366</v>
      </c>
      <c r="CE304" s="8">
        <f>MAX((CE$3*climate!$I414+CE$4*climate!$I414^2+CE$5*climate!$I414^6)*(L304/L$66)^$BW$1,-99)</f>
        <v>-44.280380382832085</v>
      </c>
      <c r="CF304" s="8">
        <f>MAX((CF$3*climate!$I414+CF$4*climate!$I414^2+CF$5*climate!$I414^6)*(M304/M$66)^$BW$1,-99)</f>
        <v>-53.373883097846821</v>
      </c>
      <c r="CG304" s="8">
        <f>MAX((CG$3*climate!$M414+CG$4*climate!$M414^2+CG$5*climate!$M414^6)*(K304/K$66)^$BW$1,-99)</f>
        <v>-58.408531376335574</v>
      </c>
      <c r="CH304" s="8">
        <f>MAX((CH$3*climate!$M414+CH$4*climate!$M414^2+CH$5*climate!$M414^6)*(L304/L$66)^$BW$1,-99)</f>
        <v>-44.28041726797273</v>
      </c>
      <c r="CI304" s="8">
        <f>MAX((CI$3*climate!$M414+CI$4*climate!$M414^2+CI$5*climate!$M414^6)*(M304/M$66)^$BW$1,-99)</f>
        <v>-53.373926293466951</v>
      </c>
      <c r="CJ304" s="8">
        <f t="shared" si="390"/>
        <v>1.4649507955275729E-3</v>
      </c>
      <c r="CK304" s="8">
        <f t="shared" si="391"/>
        <v>1.2899223215772554E-6</v>
      </c>
      <c r="CL304" s="8">
        <f t="shared" si="392"/>
        <v>1.3425333956435017E-7</v>
      </c>
    </row>
    <row r="305" spans="1:90">
      <c r="A305">
        <f t="shared" si="331"/>
        <v>2259</v>
      </c>
      <c r="B305" s="4">
        <f t="shared" si="349"/>
        <v>1286.5343173023009</v>
      </c>
      <c r="C305" s="4">
        <f t="shared" si="350"/>
        <v>3572.6066430804008</v>
      </c>
      <c r="D305" s="4">
        <f t="shared" si="351"/>
        <v>6809.6241575307549</v>
      </c>
      <c r="E305" s="11">
        <f t="shared" si="332"/>
        <v>2.7691815879323658E-8</v>
      </c>
      <c r="F305" s="11">
        <f t="shared" si="333"/>
        <v>5.5515986025658502E-8</v>
      </c>
      <c r="G305" s="11">
        <f t="shared" si="334"/>
        <v>1.2256981875527521E-7</v>
      </c>
      <c r="H305" s="4">
        <f t="shared" si="352"/>
        <v>262688.81362267933</v>
      </c>
      <c r="I305" s="4">
        <f t="shared" si="353"/>
        <v>296461.59246493893</v>
      </c>
      <c r="J305" s="4">
        <f t="shared" si="354"/>
        <v>51809.088424035901</v>
      </c>
      <c r="K305" s="4">
        <f t="shared" si="322"/>
        <v>204183.29312311267</v>
      </c>
      <c r="L305" s="4">
        <f t="shared" si="323"/>
        <v>82981.87348420803</v>
      </c>
      <c r="M305" s="4">
        <f t="shared" si="324"/>
        <v>7608.2155527982104</v>
      </c>
      <c r="N305" s="11">
        <f t="shared" si="335"/>
        <v>1.4561608358207856E-3</v>
      </c>
      <c r="O305" s="11">
        <f t="shared" si="336"/>
        <v>2.7395782781329814E-3</v>
      </c>
      <c r="P305" s="11">
        <f t="shared" si="337"/>
        <v>1.9116841024948705E-3</v>
      </c>
      <c r="Q305" s="4">
        <f t="shared" si="338"/>
        <v>1618.155052033376</v>
      </c>
      <c r="R305" s="4">
        <f t="shared" si="339"/>
        <v>6188.0759118526485</v>
      </c>
      <c r="S305" s="4">
        <f t="shared" si="340"/>
        <v>1452.567719110343</v>
      </c>
      <c r="T305" s="4">
        <f t="shared" si="355"/>
        <v>6.1599693938915108</v>
      </c>
      <c r="U305" s="4">
        <f t="shared" si="356"/>
        <v>20.873111624348041</v>
      </c>
      <c r="V305" s="4">
        <f t="shared" si="357"/>
        <v>28.036928718407058</v>
      </c>
      <c r="W305" s="11">
        <f t="shared" si="341"/>
        <v>-1.219247815263802E-2</v>
      </c>
      <c r="X305" s="11">
        <f t="shared" si="342"/>
        <v>-1.3228699347321071E-2</v>
      </c>
      <c r="Y305" s="11">
        <f t="shared" si="343"/>
        <v>-1.2203590333800474E-2</v>
      </c>
      <c r="Z305" s="4">
        <f t="shared" si="369"/>
        <v>1519.8928901083893</v>
      </c>
      <c r="AA305" s="4">
        <f t="shared" si="358"/>
        <v>21373.839279938649</v>
      </c>
      <c r="AB305" s="4">
        <f t="shared" si="359"/>
        <v>2914.9756145020474</v>
      </c>
      <c r="AC305" s="12">
        <f t="shared" si="360"/>
        <v>1.1885425350659413</v>
      </c>
      <c r="AD305" s="12">
        <f t="shared" si="361"/>
        <v>5.1364849729132391</v>
      </c>
      <c r="AE305" s="12">
        <f t="shared" si="362"/>
        <v>2.036031870483149</v>
      </c>
      <c r="AF305" s="11">
        <f t="shared" si="344"/>
        <v>-2.9039671966837322E-3</v>
      </c>
      <c r="AG305" s="11">
        <f t="shared" si="345"/>
        <v>2.0567434751257441E-3</v>
      </c>
      <c r="AH305" s="11">
        <f t="shared" si="346"/>
        <v>8.257041531207765E-4</v>
      </c>
      <c r="AI305" s="1">
        <f t="shared" si="325"/>
        <v>517348.45750489447</v>
      </c>
      <c r="AJ305" s="1">
        <f t="shared" si="326"/>
        <v>575801.23690543335</v>
      </c>
      <c r="AK305" s="1">
        <f t="shared" si="327"/>
        <v>101516.83520803087</v>
      </c>
      <c r="AL305" s="17">
        <f t="shared" si="397"/>
        <v>71.722517473549871</v>
      </c>
      <c r="AM305" s="17">
        <f t="shared" si="397"/>
        <v>33.593657728338258</v>
      </c>
      <c r="AN305" s="17">
        <f t="shared" si="397"/>
        <v>4.946364458433985</v>
      </c>
      <c r="AO305" s="7">
        <f t="shared" si="398"/>
        <v>1.4964334763012308E-3</v>
      </c>
      <c r="AP305" s="7">
        <f t="shared" si="398"/>
        <v>2.3043951017234165E-3</v>
      </c>
      <c r="AQ305" s="7">
        <f t="shared" si="398"/>
        <v>1.6680135526783823E-3</v>
      </c>
      <c r="AR305" s="1">
        <f t="shared" si="364"/>
        <v>262688.81362267933</v>
      </c>
      <c r="AS305" s="1">
        <f t="shared" si="365"/>
        <v>296461.59246493893</v>
      </c>
      <c r="AT305" s="1">
        <f t="shared" si="366"/>
        <v>51809.088424035901</v>
      </c>
      <c r="AU305" s="1">
        <f t="shared" si="328"/>
        <v>52537.762724535867</v>
      </c>
      <c r="AV305" s="1">
        <f t="shared" si="329"/>
        <v>59292.31849298779</v>
      </c>
      <c r="AW305" s="1">
        <f t="shared" si="330"/>
        <v>10361.817684807182</v>
      </c>
      <c r="AX305" s="1">
        <f t="shared" si="378"/>
        <v>163346.63449849011</v>
      </c>
      <c r="AY305" s="1">
        <f t="shared" si="379"/>
        <v>66385.498787366421</v>
      </c>
      <c r="AZ305" s="1">
        <f t="shared" si="380"/>
        <v>6086.5724422385674</v>
      </c>
      <c r="BA305" s="1">
        <f t="shared" si="381"/>
        <v>12.003629813808034</v>
      </c>
      <c r="BB305" s="1">
        <f t="shared" si="382"/>
        <v>11.103233919857043</v>
      </c>
      <c r="BC305" s="1">
        <f t="shared" si="383"/>
        <v>8.7138403848963879</v>
      </c>
      <c r="BD305" s="1">
        <f t="shared" si="384"/>
        <v>97.839354469586439</v>
      </c>
      <c r="BE305">
        <f t="shared" si="370"/>
        <v>0.21822387218499145</v>
      </c>
      <c r="BF305">
        <f t="shared" si="371"/>
        <v>0.3346263841173937</v>
      </c>
      <c r="BG305">
        <f t="shared" si="372"/>
        <v>2.453676962688749E-2</v>
      </c>
      <c r="BH305">
        <f t="shared" si="385"/>
        <v>0.29274815356630668</v>
      </c>
      <c r="BI305">
        <f t="shared" si="386"/>
        <v>4.7621658391411486E-3</v>
      </c>
      <c r="BJ305">
        <f t="shared" si="386"/>
        <v>1.1197481694748152E-2</v>
      </c>
      <c r="BK305">
        <f t="shared" si="386"/>
        <v>6.0205306372294847E-5</v>
      </c>
      <c r="BL305">
        <f t="shared" si="375"/>
        <v>1250.9676945584395</v>
      </c>
      <c r="BM305">
        <f t="shared" si="376"/>
        <v>3319.6232548220405</v>
      </c>
      <c r="BN305">
        <f t="shared" si="377"/>
        <v>3.1191820414383957</v>
      </c>
      <c r="BO305">
        <f t="shared" si="348"/>
        <v>1084.0414222489792</v>
      </c>
      <c r="BP305">
        <f t="shared" si="367"/>
        <v>928.27375949569364</v>
      </c>
      <c r="BQ305">
        <f t="shared" si="368"/>
        <v>87.220466676649764</v>
      </c>
      <c r="BR305" s="7">
        <f t="shared" si="393"/>
        <v>2.1172243645510846E-3</v>
      </c>
      <c r="BS305" s="7">
        <f t="shared" si="373"/>
        <v>8.5487633601413727E-4</v>
      </c>
      <c r="BT305" s="7">
        <f t="shared" si="374"/>
        <v>8.8790387243217753E-5</v>
      </c>
      <c r="BU305" s="8">
        <f>MAX((BU$3*climate!$I415+BU$4*climate!$I415^2+BU$5*climate!$I415^6)*(K305/K$66)^$BW$1,-99)</f>
        <v>-13.752356551875227</v>
      </c>
      <c r="BV305" s="8">
        <f>MAX((BV$3*climate!$I415+BV$4*climate!$I415^2+BV$5*climate!$I415^6)*(L305/L$66)^$BW$1,-99)</f>
        <v>-9.5088354459741105</v>
      </c>
      <c r="BW305" s="8">
        <f>MAX((BW$3*climate!$I415+BW$4*climate!$I415^2+BW$5*climate!$I415^6)*(M305/M$66)^$BW$1,-99)</f>
        <v>-10.408002448969659</v>
      </c>
      <c r="BX305" s="8">
        <f>MAX((BX$3*climate!$M415+BX$4*climate!$M415^2+BX$5*climate!$M415^6)*(K305/K$66)^$BW$1,-99)</f>
        <v>-13.752362534229372</v>
      </c>
      <c r="BY305" s="8">
        <f>MAX((BY$3*climate!$M415+BY$4*climate!$M415^2+BY$5*climate!$M415^6)*(L305/L$66)^$BW$1,-99)</f>
        <v>-9.5088390570851686</v>
      </c>
      <c r="BZ305" s="8">
        <f>MAX((BZ$3*climate!$M415+BZ$4*climate!$M415^2+BZ$5*climate!$M415^6)*(M305/M$66)^$BW$1,-99)</f>
        <v>-10.408005938551801</v>
      </c>
      <c r="CA305" s="8">
        <f t="shared" si="387"/>
        <v>1.7522895826215797E-2</v>
      </c>
      <c r="CB305" s="8">
        <f t="shared" si="388"/>
        <v>1.4979908980272779E-5</v>
      </c>
      <c r="CC305" s="8">
        <f t="shared" si="389"/>
        <v>1.5558647060322646E-6</v>
      </c>
      <c r="CD305" s="8">
        <f>MAX((CD$3*climate!$I415+CD$4*climate!$I415^2+CD$5*climate!$I415^6)*(K305/K$66)^$BW$1,-99)</f>
        <v>-58.680747318682684</v>
      </c>
      <c r="CE305" s="8">
        <f>MAX((CE$3*climate!$I415+CE$4*climate!$I415^2+CE$5*climate!$I415^6)*(L305/L$66)^$BW$1,-99)</f>
        <v>-44.463141898658286</v>
      </c>
      <c r="CF305" s="8">
        <f>MAX((CF$3*climate!$I415+CF$4*climate!$I415^2+CF$5*climate!$I415^6)*(M305/M$66)^$BW$1,-99)</f>
        <v>-53.597935599058161</v>
      </c>
      <c r="CG305" s="8">
        <f>MAX((CG$3*climate!$M415+CG$4*climate!$M415^2+CG$5*climate!$M415^6)*(K305/K$66)^$BW$1,-99)</f>
        <v>-58.68079820091787</v>
      </c>
      <c r="CH305" s="8">
        <f>MAX((CH$3*climate!$M415+CH$4*climate!$M415^2+CH$5*climate!$M415^6)*(L305/L$66)^$BW$1,-99)</f>
        <v>-44.463178829081137</v>
      </c>
      <c r="CI305" s="8">
        <f>MAX((CI$3*climate!$M415+CI$4*climate!$M415^2+CI$5*climate!$M415^6)*(M305/M$66)^$BW$1,-99)</f>
        <v>-53.597978854767199</v>
      </c>
      <c r="CJ305" s="8">
        <f t="shared" si="390"/>
        <v>1.4516719254062144E-3</v>
      </c>
      <c r="CK305" s="8">
        <f t="shared" si="391"/>
        <v>1.2409999766858525E-6</v>
      </c>
      <c r="CL305" s="8">
        <f t="shared" si="392"/>
        <v>1.2889451240692529E-7</v>
      </c>
    </row>
    <row r="306" spans="1:90">
      <c r="A306">
        <f t="shared" si="331"/>
        <v>2260</v>
      </c>
      <c r="B306" s="4">
        <f t="shared" si="349"/>
        <v>1286.5343511474487</v>
      </c>
      <c r="C306" s="4">
        <f t="shared" si="350"/>
        <v>3572.6068315003422</v>
      </c>
      <c r="D306" s="4">
        <f t="shared" si="351"/>
        <v>6809.6249504524349</v>
      </c>
      <c r="E306" s="11">
        <f t="shared" si="332"/>
        <v>2.6307225085357473E-8</v>
      </c>
      <c r="F306" s="11">
        <f t="shared" si="333"/>
        <v>5.2740186724375576E-8</v>
      </c>
      <c r="G306" s="11">
        <f t="shared" si="334"/>
        <v>1.1644132781751144E-7</v>
      </c>
      <c r="H306" s="4">
        <f t="shared" si="352"/>
        <v>263068.90544595174</v>
      </c>
      <c r="I306" s="4">
        <f t="shared" si="353"/>
        <v>297266.64456942503</v>
      </c>
      <c r="J306" s="4">
        <f t="shared" si="354"/>
        <v>51907.306860857527</v>
      </c>
      <c r="K306" s="4">
        <f t="shared" si="322"/>
        <v>204478.7262861057</v>
      </c>
      <c r="L306" s="4">
        <f t="shared" si="323"/>
        <v>83207.209354348612</v>
      </c>
      <c r="M306" s="4">
        <f t="shared" si="324"/>
        <v>7622.6381391839768</v>
      </c>
      <c r="N306" s="11">
        <f t="shared" si="335"/>
        <v>1.4469017443796695E-3</v>
      </c>
      <c r="O306" s="11">
        <f t="shared" si="336"/>
        <v>2.7154830408049335E-3</v>
      </c>
      <c r="P306" s="11">
        <f t="shared" si="337"/>
        <v>1.8956595387813469E-3</v>
      </c>
      <c r="Q306" s="4">
        <f t="shared" si="338"/>
        <v>1600.7385390046336</v>
      </c>
      <c r="R306" s="4">
        <f t="shared" si="339"/>
        <v>6122.7973642143115</v>
      </c>
      <c r="S306" s="4">
        <f t="shared" si="340"/>
        <v>1437.5613154909545</v>
      </c>
      <c r="T306" s="4">
        <f t="shared" si="355"/>
        <v>6.0848641016355698</v>
      </c>
      <c r="U306" s="4">
        <f t="shared" si="356"/>
        <v>20.596987506226469</v>
      </c>
      <c r="V306" s="4">
        <f t="shared" si="357"/>
        <v>27.694777526109654</v>
      </c>
      <c r="W306" s="11">
        <f t="shared" si="341"/>
        <v>-1.219247815263802E-2</v>
      </c>
      <c r="X306" s="11">
        <f t="shared" si="342"/>
        <v>-1.3228699347321071E-2</v>
      </c>
      <c r="Y306" s="11">
        <f t="shared" si="343"/>
        <v>-1.2203590333800474E-2</v>
      </c>
      <c r="Z306" s="4">
        <f t="shared" si="369"/>
        <v>1499.1816411268726</v>
      </c>
      <c r="AA306" s="4">
        <f t="shared" si="358"/>
        <v>21192.370862246044</v>
      </c>
      <c r="AB306" s="4">
        <f t="shared" si="359"/>
        <v>2887.2893876987678</v>
      </c>
      <c r="AC306" s="12">
        <f t="shared" si="360"/>
        <v>1.1850910465322464</v>
      </c>
      <c r="AD306" s="12">
        <f t="shared" si="361"/>
        <v>5.14704940486636</v>
      </c>
      <c r="AE306" s="12">
        <f t="shared" si="362"/>
        <v>2.0377130304544933</v>
      </c>
      <c r="AF306" s="11">
        <f t="shared" si="344"/>
        <v>-2.9039671966837322E-3</v>
      </c>
      <c r="AG306" s="11">
        <f t="shared" si="345"/>
        <v>2.0567434751257441E-3</v>
      </c>
      <c r="AH306" s="11">
        <f t="shared" si="346"/>
        <v>8.257041531207765E-4</v>
      </c>
      <c r="AI306" s="1">
        <f t="shared" si="325"/>
        <v>518151.37447894091</v>
      </c>
      <c r="AJ306" s="1">
        <f t="shared" si="326"/>
        <v>577513.43170787778</v>
      </c>
      <c r="AK306" s="1">
        <f t="shared" si="327"/>
        <v>101726.96937203498</v>
      </c>
      <c r="AL306" s="17">
        <f t="shared" si="397"/>
        <v>71.828772169940365</v>
      </c>
      <c r="AM306" s="17">
        <f t="shared" si="397"/>
        <v>33.670296658053232</v>
      </c>
      <c r="AN306" s="17">
        <f t="shared" si="397"/>
        <v>4.9545325553576074</v>
      </c>
      <c r="AO306" s="7">
        <f t="shared" si="398"/>
        <v>1.4814691415382184E-3</v>
      </c>
      <c r="AP306" s="7">
        <f t="shared" si="398"/>
        <v>2.2813511507061824E-3</v>
      </c>
      <c r="AQ306" s="7">
        <f t="shared" si="398"/>
        <v>1.6513334171515985E-3</v>
      </c>
      <c r="AR306" s="1">
        <f t="shared" si="364"/>
        <v>263068.90544595174</v>
      </c>
      <c r="AS306" s="1">
        <f t="shared" si="365"/>
        <v>297266.64456942503</v>
      </c>
      <c r="AT306" s="1">
        <f t="shared" si="366"/>
        <v>51907.306860857527</v>
      </c>
      <c r="AU306" s="1">
        <f t="shared" si="328"/>
        <v>52613.78108919035</v>
      </c>
      <c r="AV306" s="1">
        <f t="shared" si="329"/>
        <v>59453.328913885009</v>
      </c>
      <c r="AW306" s="1">
        <f t="shared" si="330"/>
        <v>10381.461372171507</v>
      </c>
      <c r="AX306" s="1">
        <f t="shared" si="378"/>
        <v>163582.98102888453</v>
      </c>
      <c r="AY306" s="1">
        <f t="shared" si="379"/>
        <v>66565.767483478892</v>
      </c>
      <c r="AZ306" s="1">
        <f t="shared" si="380"/>
        <v>6098.1105113471804</v>
      </c>
      <c r="BA306" s="1">
        <f t="shared" si="381"/>
        <v>12.005075669798698</v>
      </c>
      <c r="BB306" s="1">
        <f t="shared" si="382"/>
        <v>11.105945722634731</v>
      </c>
      <c r="BC306" s="1">
        <f t="shared" si="383"/>
        <v>8.7157342499401018</v>
      </c>
      <c r="BD306" s="1">
        <f t="shared" si="384"/>
        <v>95.009961013284496</v>
      </c>
      <c r="BE306">
        <f t="shared" si="370"/>
        <v>0.21822387218499145</v>
      </c>
      <c r="BF306">
        <f t="shared" si="371"/>
        <v>0.3346263841173937</v>
      </c>
      <c r="BG306">
        <f t="shared" si="372"/>
        <v>2.453676962688749E-2</v>
      </c>
      <c r="BH306">
        <f t="shared" si="385"/>
        <v>0.29280170078809981</v>
      </c>
      <c r="BI306">
        <f t="shared" si="386"/>
        <v>4.7621658391411486E-3</v>
      </c>
      <c r="BJ306">
        <f t="shared" si="386"/>
        <v>1.1197481694748152E-2</v>
      </c>
      <c r="BK306">
        <f t="shared" si="386"/>
        <v>6.0205306372294847E-5</v>
      </c>
      <c r="BL306">
        <f t="shared" si="375"/>
        <v>1252.7777548549643</v>
      </c>
      <c r="BM306">
        <f t="shared" si="376"/>
        <v>3328.6378110253418</v>
      </c>
      <c r="BN306">
        <f t="shared" si="377"/>
        <v>3.1250953125186496</v>
      </c>
      <c r="BO306">
        <f t="shared" si="348"/>
        <v>1086.3365811603474</v>
      </c>
      <c r="BP306">
        <f t="shared" si="367"/>
        <v>938.76483228393874</v>
      </c>
      <c r="BQ306">
        <f t="shared" si="368"/>
        <v>88.223760030658681</v>
      </c>
      <c r="BR306" s="7">
        <f t="shared" si="393"/>
        <v>2.1005686565291892E-3</v>
      </c>
      <c r="BS306" s="7">
        <f t="shared" si="373"/>
        <v>8.2997702525644393E-4</v>
      </c>
      <c r="BT306" s="7">
        <f t="shared" si="374"/>
        <v>8.6027425128849856E-5</v>
      </c>
      <c r="BU306" s="8">
        <f>MAX((BU$3*climate!$I416+BU$4*climate!$I416^2+BU$5*climate!$I416^6)*(K306/K$66)^$BW$1,-99)</f>
        <v>-13.781245300786356</v>
      </c>
      <c r="BV306" s="8">
        <f>MAX((BV$3*climate!$I416+BV$4*climate!$I416^2+BV$5*climate!$I416^6)*(L306/L$66)^$BW$1,-99)</f>
        <v>-9.5228220654479738</v>
      </c>
      <c r="BW306" s="8">
        <f>MAX((BW$3*climate!$I416+BW$4*climate!$I416^2+BW$5*climate!$I416^6)*(M306/M$66)^$BW$1,-99)</f>
        <v>-10.422822492943212</v>
      </c>
      <c r="BX306" s="8">
        <f>MAX((BX$3*climate!$M416+BX$4*climate!$M416^2+BX$5*climate!$M416^6)*(K306/K$66)^$BW$1,-99)</f>
        <v>-13.781251275424076</v>
      </c>
      <c r="BY306" s="8">
        <f>MAX((BY$3*climate!$M416+BY$4*climate!$M416^2+BY$5*climate!$M416^6)*(L306/L$66)^$BW$1,-99)</f>
        <v>-9.5228256705183352</v>
      </c>
      <c r="BZ306" s="8">
        <f>MAX((BZ$3*climate!$M416+BZ$4*climate!$M416^2+BZ$5*climate!$M416^6)*(M306/M$66)^$BW$1,-99)</f>
        <v>-10.422825977156373</v>
      </c>
      <c r="CA306" s="8">
        <f t="shared" si="387"/>
        <v>1.7525975270956798E-2</v>
      </c>
      <c r="CB306" s="8">
        <f t="shared" si="388"/>
        <v>1.4546156820106721E-5</v>
      </c>
      <c r="CC306" s="8">
        <f t="shared" si="389"/>
        <v>1.50771452543231E-6</v>
      </c>
      <c r="CD306" s="8">
        <f>MAX((CD$3*climate!$I416+CD$4*climate!$I416^2+CD$5*climate!$I416^6)*(K306/K$66)^$BW$1,-99)</f>
        <v>-58.947931877708108</v>
      </c>
      <c r="CE306" s="8">
        <f>MAX((CE$3*climate!$I416+CE$4*climate!$I416^2+CE$5*climate!$I416^6)*(L306/L$66)^$BW$1,-99)</f>
        <v>-44.642250926264317</v>
      </c>
      <c r="CF306" s="8">
        <f>MAX((CF$3*climate!$I416+CF$4*climate!$I416^2+CF$5*climate!$I416^6)*(M306/M$66)^$BW$1,-99)</f>
        <v>-53.817690553428832</v>
      </c>
      <c r="CG306" s="8">
        <f>MAX((CG$3*climate!$M416+CG$4*climate!$M416^2+CG$5*climate!$M416^6)*(K306/K$66)^$BW$1,-99)</f>
        <v>-58.947982838789557</v>
      </c>
      <c r="CH306" s="8">
        <f>MAX((CH$3*climate!$M416+CH$4*climate!$M416^2+CH$5*climate!$M416^6)*(L306/L$66)^$BW$1,-99)</f>
        <v>-44.642287899957161</v>
      </c>
      <c r="CI306" s="8">
        <f>MAX((CI$3*climate!$M416+CI$4*climate!$M416^2+CI$5*climate!$M416^6)*(M306/M$66)^$BW$1,-99)</f>
        <v>-53.81773386684732</v>
      </c>
      <c r="CJ306" s="8">
        <f t="shared" si="390"/>
        <v>1.4384106192388585E-3</v>
      </c>
      <c r="CK306" s="8">
        <f t="shared" si="391"/>
        <v>1.1938477668531472E-6</v>
      </c>
      <c r="CL306" s="8">
        <f t="shared" si="392"/>
        <v>1.2374276185111345E-7</v>
      </c>
    </row>
    <row r="307" spans="1:90">
      <c r="A307">
        <f t="shared" si="331"/>
        <v>2261</v>
      </c>
      <c r="B307" s="4">
        <f t="shared" si="349"/>
        <v>1286.5343833003401</v>
      </c>
      <c r="C307" s="4">
        <f t="shared" si="350"/>
        <v>3572.6070104992959</v>
      </c>
      <c r="D307" s="4">
        <f t="shared" si="351"/>
        <v>6809.6257037281184</v>
      </c>
      <c r="E307" s="11">
        <f t="shared" si="332"/>
        <v>2.4991863831089599E-8</v>
      </c>
      <c r="F307" s="11">
        <f t="shared" si="333"/>
        <v>5.0103177388156794E-8</v>
      </c>
      <c r="G307" s="11">
        <f t="shared" si="334"/>
        <v>1.1061926142663586E-7</v>
      </c>
      <c r="H307" s="4">
        <f t="shared" si="352"/>
        <v>263447.1443914391</v>
      </c>
      <c r="I307" s="4">
        <f t="shared" si="353"/>
        <v>298066.79325598344</v>
      </c>
      <c r="J307" s="4">
        <f t="shared" si="354"/>
        <v>52004.888279140992</v>
      </c>
      <c r="K307" s="4">
        <f t="shared" si="322"/>
        <v>204772.71949438265</v>
      </c>
      <c r="L307" s="4">
        <f t="shared" si="323"/>
        <v>83431.172916588606</v>
      </c>
      <c r="M307" s="4">
        <f t="shared" si="324"/>
        <v>7636.9672198971921</v>
      </c>
      <c r="N307" s="11">
        <f t="shared" si="335"/>
        <v>1.4377691685423244E-3</v>
      </c>
      <c r="O307" s="11">
        <f t="shared" si="336"/>
        <v>2.6916365057529923E-3</v>
      </c>
      <c r="P307" s="11">
        <f t="shared" si="337"/>
        <v>1.8798059742015649E-3</v>
      </c>
      <c r="Q307" s="4">
        <f t="shared" si="338"/>
        <v>1583.4950405352565</v>
      </c>
      <c r="R307" s="4">
        <f t="shared" si="339"/>
        <v>6058.0633536217456</v>
      </c>
      <c r="S307" s="4">
        <f t="shared" si="340"/>
        <v>1422.6874216369902</v>
      </c>
      <c r="T307" s="4">
        <f t="shared" si="355"/>
        <v>6.0106745290146071</v>
      </c>
      <c r="U307" s="4">
        <f t="shared" si="356"/>
        <v>20.324516151046069</v>
      </c>
      <c r="V307" s="4">
        <f t="shared" si="357"/>
        <v>27.356801806795268</v>
      </c>
      <c r="W307" s="11">
        <f t="shared" si="341"/>
        <v>-1.219247815263802E-2</v>
      </c>
      <c r="X307" s="11">
        <f t="shared" si="342"/>
        <v>-1.3228699347321071E-2</v>
      </c>
      <c r="Y307" s="11">
        <f t="shared" si="343"/>
        <v>-1.2203590333800474E-2</v>
      </c>
      <c r="Z307" s="4">
        <f t="shared" si="369"/>
        <v>1478.7389457743288</v>
      </c>
      <c r="AA307" s="4">
        <f t="shared" si="358"/>
        <v>21011.93817494308</v>
      </c>
      <c r="AB307" s="4">
        <f t="shared" si="359"/>
        <v>2859.8203644764899</v>
      </c>
      <c r="AC307" s="12">
        <f t="shared" si="360"/>
        <v>1.1816495810080332</v>
      </c>
      <c r="AD307" s="12">
        <f t="shared" si="361"/>
        <v>5.1576355651459691</v>
      </c>
      <c r="AE307" s="12">
        <f t="shared" si="362"/>
        <v>2.0393955785666078</v>
      </c>
      <c r="AF307" s="11">
        <f t="shared" si="344"/>
        <v>-2.9039671966837322E-3</v>
      </c>
      <c r="AG307" s="11">
        <f t="shared" si="345"/>
        <v>2.0567434751257441E-3</v>
      </c>
      <c r="AH307" s="11">
        <f t="shared" si="346"/>
        <v>8.257041531207765E-4</v>
      </c>
      <c r="AI307" s="1">
        <f t="shared" si="325"/>
        <v>518950.01812023716</v>
      </c>
      <c r="AJ307" s="1">
        <f t="shared" si="326"/>
        <v>579215.41745097504</v>
      </c>
      <c r="AK307" s="1">
        <f t="shared" si="327"/>
        <v>101935.73380700298</v>
      </c>
      <c r="AL307" s="17">
        <f t="shared" ref="AL307:AN322" si="399">AL306*(1+AO307)</f>
        <v>71.934120158290256</v>
      </c>
      <c r="AM307" s="17">
        <f t="shared" si="399"/>
        <v>33.746342290378443</v>
      </c>
      <c r="AN307" s="17">
        <f t="shared" si="399"/>
        <v>4.962632324680885</v>
      </c>
      <c r="AO307" s="7">
        <f t="shared" si="398"/>
        <v>1.4666544501228363E-3</v>
      </c>
      <c r="AP307" s="7">
        <f t="shared" si="398"/>
        <v>2.2585376391991204E-3</v>
      </c>
      <c r="AQ307" s="7">
        <f t="shared" si="398"/>
        <v>1.6348200829800824E-3</v>
      </c>
      <c r="AR307" s="1">
        <f t="shared" si="364"/>
        <v>263447.1443914391</v>
      </c>
      <c r="AS307" s="1">
        <f t="shared" si="365"/>
        <v>298066.79325598344</v>
      </c>
      <c r="AT307" s="1">
        <f t="shared" si="366"/>
        <v>52004.888279140992</v>
      </c>
      <c r="AU307" s="1">
        <f t="shared" si="328"/>
        <v>52689.428878287821</v>
      </c>
      <c r="AV307" s="1">
        <f t="shared" si="329"/>
        <v>59613.358651196693</v>
      </c>
      <c r="AW307" s="1">
        <f t="shared" si="330"/>
        <v>10400.977655828199</v>
      </c>
      <c r="AX307" s="1">
        <f t="shared" si="378"/>
        <v>163818.17559550612</v>
      </c>
      <c r="AY307" s="1">
        <f t="shared" si="379"/>
        <v>66744.938333270882</v>
      </c>
      <c r="AZ307" s="1">
        <f t="shared" si="380"/>
        <v>6109.5737759177546</v>
      </c>
      <c r="BA307" s="1">
        <f t="shared" si="381"/>
        <v>12.006512406366792</v>
      </c>
      <c r="BB307" s="1">
        <f t="shared" si="382"/>
        <v>11.108633743174069</v>
      </c>
      <c r="BC307" s="1">
        <f t="shared" si="383"/>
        <v>8.7176122912901413</v>
      </c>
      <c r="BD307" s="1">
        <f t="shared" si="384"/>
        <v>92.262220792850584</v>
      </c>
      <c r="BE307">
        <f t="shared" si="370"/>
        <v>0.21822387218499145</v>
      </c>
      <c r="BF307">
        <f t="shared" si="371"/>
        <v>0.3346263841173937</v>
      </c>
      <c r="BG307">
        <f t="shared" si="372"/>
        <v>2.453676962688749E-2</v>
      </c>
      <c r="BH307">
        <f t="shared" si="385"/>
        <v>0.29285483613371044</v>
      </c>
      <c r="BI307">
        <f t="shared" si="386"/>
        <v>4.7621658391411486E-3</v>
      </c>
      <c r="BJ307">
        <f t="shared" si="386"/>
        <v>1.1197481694748152E-2</v>
      </c>
      <c r="BK307">
        <f t="shared" si="386"/>
        <v>6.0205306372294847E-5</v>
      </c>
      <c r="BL307">
        <f t="shared" si="375"/>
        <v>1254.5789914401969</v>
      </c>
      <c r="BM307">
        <f t="shared" si="376"/>
        <v>3337.5974612961563</v>
      </c>
      <c r="BN307">
        <f t="shared" si="377"/>
        <v>3.1309702317026487</v>
      </c>
      <c r="BO307">
        <f t="shared" si="348"/>
        <v>1088.6185057331738</v>
      </c>
      <c r="BP307">
        <f t="shared" si="367"/>
        <v>949.3747071049213</v>
      </c>
      <c r="BQ307">
        <f t="shared" si="368"/>
        <v>89.238609461464605</v>
      </c>
      <c r="BR307" s="7">
        <f t="shared" si="393"/>
        <v>2.0840897300777872E-3</v>
      </c>
      <c r="BS307" s="7">
        <f t="shared" si="373"/>
        <v>8.0580293714217852E-4</v>
      </c>
      <c r="BT307" s="7">
        <f t="shared" si="374"/>
        <v>8.3351785418382766E-5</v>
      </c>
      <c r="BU307" s="8">
        <f>MAX((BU$3*climate!$I417+BU$4*climate!$I417^2+BU$5*climate!$I417^6)*(K307/K$66)^$BW$1,-99)</f>
        <v>-13.809460438581123</v>
      </c>
      <c r="BV307" s="8">
        <f>MAX((BV$3*climate!$I417+BV$4*climate!$I417^2+BV$5*climate!$I417^6)*(L307/L$66)^$BW$1,-99)</f>
        <v>-9.5364290819337239</v>
      </c>
      <c r="BW307" s="8">
        <f>MAX((BW$3*climate!$I417+BW$4*climate!$I417^2+BW$5*climate!$I417^6)*(M307/M$66)^$BW$1,-99)</f>
        <v>-10.437266897268989</v>
      </c>
      <c r="BX307" s="8">
        <f>MAX((BX$3*climate!$M417+BX$4*climate!$M417^2+BX$5*climate!$M417^6)*(K307/K$66)^$BW$1,-99)</f>
        <v>-13.809466405523237</v>
      </c>
      <c r="BY307" s="8">
        <f>MAX((BY$3*climate!$M417+BY$4*climate!$M417^2+BY$5*climate!$M417^6)*(L307/L$66)^$BW$1,-99)</f>
        <v>-9.5364326809988196</v>
      </c>
      <c r="BZ307" s="8">
        <f>MAX((BZ$3*climate!$M417+BZ$4*climate!$M417^2+BZ$5*climate!$M417^6)*(M307/M$66)^$BW$1,-99)</f>
        <v>-10.437270376144596</v>
      </c>
      <c r="CA307" s="8">
        <f t="shared" si="387"/>
        <v>1.7528923979014739E-2</v>
      </c>
      <c r="CB307" s="8">
        <f t="shared" si="388"/>
        <v>1.4124858427232039E-5</v>
      </c>
      <c r="CC307" s="8">
        <f t="shared" si="389"/>
        <v>1.4610671101139808E-6</v>
      </c>
      <c r="CD307" s="8">
        <f>MAX((CD$3*climate!$I417+CD$4*climate!$I417^2+CD$5*climate!$I417^6)*(K307/K$66)^$BW$1,-99)</f>
        <v>-59.210032450144183</v>
      </c>
      <c r="CE307" s="8">
        <f>MAX((CE$3*climate!$I417+CE$4*climate!$I417^2+CE$5*climate!$I417^6)*(L307/L$66)^$BW$1,-99)</f>
        <v>-44.817711067911439</v>
      </c>
      <c r="CF307" s="8">
        <f>MAX((CF$3*climate!$I417+CF$4*climate!$I417^2+CF$5*climate!$I417^6)*(M307/M$66)^$BW$1,-99)</f>
        <v>-54.033149829430748</v>
      </c>
      <c r="CG307" s="8">
        <f>MAX((CG$3*climate!$M417+CG$4*climate!$M417^2+CG$5*climate!$M417^6)*(K307/K$66)^$BW$1,-99)</f>
        <v>-59.210083487110005</v>
      </c>
      <c r="CH307" s="8">
        <f>MAX((CH$3*climate!$M417+CH$4*climate!$M417^2+CH$5*climate!$M417^6)*(L307/L$66)^$BW$1,-99)</f>
        <v>-44.817748082880257</v>
      </c>
      <c r="CI307" s="8">
        <f>MAX((CI$3*climate!$M417+CI$4*climate!$M417^2+CI$5*climate!$M417^6)*(M307/M$66)^$BW$1,-99)</f>
        <v>-54.033193198199235</v>
      </c>
      <c r="CJ307" s="8">
        <f t="shared" si="390"/>
        <v>1.4251698368148214E-3</v>
      </c>
      <c r="CK307" s="8">
        <f t="shared" si="391"/>
        <v>1.1484060404318225E-6</v>
      </c>
      <c r="CL307" s="8">
        <f t="shared" si="392"/>
        <v>1.1879045042294058E-7</v>
      </c>
    </row>
    <row r="308" spans="1:90">
      <c r="A308">
        <f t="shared" si="331"/>
        <v>2262</v>
      </c>
      <c r="B308" s="4">
        <f t="shared" si="349"/>
        <v>1286.5344138455876</v>
      </c>
      <c r="C308" s="4">
        <f t="shared" si="350"/>
        <v>3572.6071805483102</v>
      </c>
      <c r="D308" s="4">
        <f t="shared" si="351"/>
        <v>6809.6264193400957</v>
      </c>
      <c r="E308" s="11">
        <f t="shared" si="332"/>
        <v>2.3742270639535119E-8</v>
      </c>
      <c r="F308" s="11">
        <f t="shared" si="333"/>
        <v>4.759801851874895E-8</v>
      </c>
      <c r="G308" s="11">
        <f t="shared" si="334"/>
        <v>1.0508829835530405E-7</v>
      </c>
      <c r="H308" s="4">
        <f t="shared" si="352"/>
        <v>263823.55350981734</v>
      </c>
      <c r="I308" s="4">
        <f t="shared" si="353"/>
        <v>298862.0603020484</v>
      </c>
      <c r="J308" s="4">
        <f t="shared" si="354"/>
        <v>52101.837164027907</v>
      </c>
      <c r="K308" s="4">
        <f t="shared" si="322"/>
        <v>205065.29065259965</v>
      </c>
      <c r="L308" s="4">
        <f t="shared" si="323"/>
        <v>83653.770257546261</v>
      </c>
      <c r="M308" s="4">
        <f t="shared" si="324"/>
        <v>7651.2034516391241</v>
      </c>
      <c r="N308" s="11">
        <f t="shared" si="335"/>
        <v>1.4287604273626187E-3</v>
      </c>
      <c r="O308" s="11">
        <f t="shared" si="336"/>
        <v>2.6680356175765585E-3</v>
      </c>
      <c r="P308" s="11">
        <f t="shared" si="337"/>
        <v>1.864121100957572E-3</v>
      </c>
      <c r="Q308" s="4">
        <f t="shared" si="338"/>
        <v>1566.4231994000747</v>
      </c>
      <c r="R308" s="4">
        <f t="shared" si="339"/>
        <v>5993.8726518156845</v>
      </c>
      <c r="S308" s="4">
        <f t="shared" si="340"/>
        <v>1407.9453720977619</v>
      </c>
      <c r="T308" s="4">
        <f t="shared" si="355"/>
        <v>5.9373895111369785</v>
      </c>
      <c r="U308" s="4">
        <f t="shared" si="356"/>
        <v>20.05564923750411</v>
      </c>
      <c r="V308" s="4">
        <f t="shared" si="357"/>
        <v>27.022950604702167</v>
      </c>
      <c r="W308" s="11">
        <f t="shared" si="341"/>
        <v>-1.219247815263802E-2</v>
      </c>
      <c r="X308" s="11">
        <f t="shared" si="342"/>
        <v>-1.3228699347321071E-2</v>
      </c>
      <c r="Y308" s="11">
        <f t="shared" si="343"/>
        <v>-1.2203590333800474E-2</v>
      </c>
      <c r="Z308" s="4">
        <f t="shared" si="369"/>
        <v>1458.5617018118012</v>
      </c>
      <c r="AA308" s="4">
        <f t="shared" si="358"/>
        <v>20832.546193299404</v>
      </c>
      <c r="AB308" s="4">
        <f t="shared" si="359"/>
        <v>2832.5678368440595</v>
      </c>
      <c r="AC308" s="12">
        <f t="shared" si="360"/>
        <v>1.1782181093868107</v>
      </c>
      <c r="AD308" s="12">
        <f t="shared" si="361"/>
        <v>5.1682434984416599</v>
      </c>
      <c r="AE308" s="12">
        <f t="shared" si="362"/>
        <v>2.0410795159656865</v>
      </c>
      <c r="AF308" s="11">
        <f t="shared" si="344"/>
        <v>-2.9039671966837322E-3</v>
      </c>
      <c r="AG308" s="11">
        <f t="shared" si="345"/>
        <v>2.0567434751257441E-3</v>
      </c>
      <c r="AH308" s="11">
        <f t="shared" si="346"/>
        <v>8.257041531207765E-4</v>
      </c>
      <c r="AI308" s="1">
        <f t="shared" si="325"/>
        <v>519744.44518650131</v>
      </c>
      <c r="AJ308" s="1">
        <f t="shared" si="326"/>
        <v>580907.23435707425</v>
      </c>
      <c r="AK308" s="1">
        <f t="shared" si="327"/>
        <v>102143.13808213088</v>
      </c>
      <c r="AL308" s="17">
        <f t="shared" si="399"/>
        <v>72.038567630761619</v>
      </c>
      <c r="AM308" s="17">
        <f t="shared" si="399"/>
        <v>33.821797500784079</v>
      </c>
      <c r="AN308" s="17">
        <f t="shared" si="399"/>
        <v>4.9706642055598316</v>
      </c>
      <c r="AO308" s="7">
        <f t="shared" si="398"/>
        <v>1.4519879056216079E-3</v>
      </c>
      <c r="AP308" s="7">
        <f t="shared" si="398"/>
        <v>2.2359522628071292E-3</v>
      </c>
      <c r="AQ308" s="7">
        <f t="shared" si="398"/>
        <v>1.6184718821502814E-3</v>
      </c>
      <c r="AR308" s="1">
        <f t="shared" si="364"/>
        <v>263823.55350981734</v>
      </c>
      <c r="AS308" s="1">
        <f t="shared" si="365"/>
        <v>298862.0603020484</v>
      </c>
      <c r="AT308" s="1">
        <f t="shared" si="366"/>
        <v>52101.837164027907</v>
      </c>
      <c r="AU308" s="1">
        <f t="shared" si="328"/>
        <v>52764.710701963471</v>
      </c>
      <c r="AV308" s="1">
        <f t="shared" si="329"/>
        <v>59772.412060409682</v>
      </c>
      <c r="AW308" s="1">
        <f t="shared" si="330"/>
        <v>10420.367432805582</v>
      </c>
      <c r="AX308" s="1">
        <f t="shared" si="378"/>
        <v>164052.23252207972</v>
      </c>
      <c r="AY308" s="1">
        <f t="shared" si="379"/>
        <v>66923.016206037006</v>
      </c>
      <c r="AZ308" s="1">
        <f t="shared" si="380"/>
        <v>6120.9627613112998</v>
      </c>
      <c r="BA308" s="1">
        <f t="shared" si="381"/>
        <v>12.007940147087139</v>
      </c>
      <c r="BB308" s="1">
        <f t="shared" si="382"/>
        <v>11.111298225902704</v>
      </c>
      <c r="BC308" s="1">
        <f t="shared" si="383"/>
        <v>8.7194746770735865</v>
      </c>
      <c r="BD308" s="1">
        <f t="shared" si="384"/>
        <v>89.593784117091744</v>
      </c>
      <c r="BE308">
        <f t="shared" si="370"/>
        <v>0.21822387218499145</v>
      </c>
      <c r="BF308">
        <f t="shared" si="371"/>
        <v>0.3346263841173937</v>
      </c>
      <c r="BG308">
        <f t="shared" si="372"/>
        <v>2.453676962688749E-2</v>
      </c>
      <c r="BH308">
        <f t="shared" si="385"/>
        <v>0.29290756376534866</v>
      </c>
      <c r="BI308">
        <f t="shared" si="386"/>
        <v>4.7621658391411486E-3</v>
      </c>
      <c r="BJ308">
        <f t="shared" si="386"/>
        <v>1.1197481694748152E-2</v>
      </c>
      <c r="BK308">
        <f t="shared" si="386"/>
        <v>6.0205306372294847E-5</v>
      </c>
      <c r="BL308">
        <f t="shared" si="375"/>
        <v>1256.3715140852789</v>
      </c>
      <c r="BM308">
        <f t="shared" si="376"/>
        <v>3346.5024494869053</v>
      </c>
      <c r="BN308">
        <f t="shared" si="377"/>
        <v>3.1368070690197181</v>
      </c>
      <c r="BO308">
        <f t="shared" si="348"/>
        <v>1090.8872843809449</v>
      </c>
      <c r="BP308">
        <f t="shared" si="367"/>
        <v>960.10472902170079</v>
      </c>
      <c r="BQ308">
        <f t="shared" si="368"/>
        <v>90.265148040070599</v>
      </c>
      <c r="BR308" s="7">
        <f t="shared" si="393"/>
        <v>2.0677850388926E-3</v>
      </c>
      <c r="BS308" s="7">
        <f t="shared" si="373"/>
        <v>7.8233294868172666E-4</v>
      </c>
      <c r="BT308" s="7">
        <f t="shared" si="374"/>
        <v>8.0760653369031058E-5</v>
      </c>
      <c r="BU308" s="8">
        <f>MAX((BU$3*climate!$I418+BU$4*climate!$I418^2+BU$5*climate!$I418^6)*(K308/K$66)^$BW$1,-99)</f>
        <v>-13.83700738432645</v>
      </c>
      <c r="BV308" s="8">
        <f>MAX((BV$3*climate!$I418+BV$4*climate!$I418^2+BV$5*climate!$I418^6)*(L308/L$66)^$BW$1,-99)</f>
        <v>-9.5496600544464751</v>
      </c>
      <c r="BW308" s="8">
        <f>MAX((BW$3*climate!$I418+BW$4*climate!$I418^2+BW$5*climate!$I418^6)*(M308/M$66)^$BW$1,-99)</f>
        <v>-10.451338997408673</v>
      </c>
      <c r="BX308" s="8">
        <f>MAX((BX$3*climate!$M418+BX$4*climate!$M418^2+BX$5*climate!$M418^6)*(K308/K$66)^$BW$1,-99)</f>
        <v>-13.837013343593739</v>
      </c>
      <c r="BY308" s="8">
        <f>MAX((BY$3*climate!$M418+BY$4*climate!$M418^2+BY$5*climate!$M418^6)*(L308/L$66)^$BW$1,-99)</f>
        <v>-9.5496636475414078</v>
      </c>
      <c r="BZ308" s="8">
        <f>MAX((BZ$3*climate!$M418+BZ$4*climate!$M418^2+BZ$5*climate!$M418^6)*(M308/M$66)^$BW$1,-99)</f>
        <v>-10.45134247097784</v>
      </c>
      <c r="CA308" s="8">
        <f t="shared" si="387"/>
        <v>1.7531744077461234E-2</v>
      </c>
      <c r="CB308" s="8">
        <f t="shared" si="388"/>
        <v>1.3715661039653644E-5</v>
      </c>
      <c r="CC308" s="8">
        <f t="shared" si="389"/>
        <v>1.4158751063944099E-6</v>
      </c>
      <c r="CD308" s="8">
        <f>MAX((CD$3*climate!$I418+CD$4*climate!$I418^2+CD$5*climate!$I418^6)*(K308/K$66)^$BW$1,-99)</f>
        <v>-59.467048826208092</v>
      </c>
      <c r="CE308" s="8">
        <f>MAX((CE$3*climate!$I418+CE$4*climate!$I418^2+CE$5*climate!$I418^6)*(L308/L$66)^$BW$1,-99)</f>
        <v>-44.989526958190773</v>
      </c>
      <c r="CF308" s="8">
        <f>MAX((CF$3*climate!$I418+CF$4*climate!$I418^2+CF$5*climate!$I418^6)*(M308/M$66)^$BW$1,-99)</f>
        <v>-54.244316547406804</v>
      </c>
      <c r="CG308" s="8">
        <f>MAX((CG$3*climate!$M418+CG$4*climate!$M418^2+CG$5*climate!$M418^6)*(K308/K$66)^$BW$1,-99)</f>
        <v>-59.467099936120391</v>
      </c>
      <c r="CH308" s="8">
        <f>MAX((CH$3*climate!$M418+CH$4*climate!$M418^2+CH$5*climate!$M418^6)*(L308/L$66)^$BW$1,-99)</f>
        <v>-44.98956401245983</v>
      </c>
      <c r="CI308" s="8">
        <f>MAX((CI$3*climate!$M418+CI$4*climate!$M418^2+CI$5*climate!$M418^6)*(M308/M$66)^$BW$1,-99)</f>
        <v>-54.244359969185965</v>
      </c>
      <c r="CJ308" s="8">
        <f t="shared" si="390"/>
        <v>1.4119524536180027E-3</v>
      </c>
      <c r="CK308" s="8">
        <f t="shared" si="391"/>
        <v>1.1046169264373709E-6</v>
      </c>
      <c r="CL308" s="8">
        <f t="shared" si="392"/>
        <v>1.1403020268019642E-7</v>
      </c>
    </row>
    <row r="309" spans="1:90">
      <c r="A309">
        <f t="shared" si="331"/>
        <v>2263</v>
      </c>
      <c r="B309" s="4">
        <f t="shared" si="349"/>
        <v>1286.5344428635733</v>
      </c>
      <c r="C309" s="4">
        <f t="shared" si="350"/>
        <v>3572.6073420948824</v>
      </c>
      <c r="D309" s="4">
        <f t="shared" si="351"/>
        <v>6809.6270991715455</v>
      </c>
      <c r="E309" s="11">
        <f t="shared" si="332"/>
        <v>2.2555157107558361E-8</v>
      </c>
      <c r="F309" s="11">
        <f t="shared" si="333"/>
        <v>4.5218117592811502E-8</v>
      </c>
      <c r="G309" s="11">
        <f t="shared" si="334"/>
        <v>9.9833883437538844E-8</v>
      </c>
      <c r="H309" s="4">
        <f t="shared" si="352"/>
        <v>264198.15538086876</v>
      </c>
      <c r="I309" s="4">
        <f t="shared" si="353"/>
        <v>299652.4675777767</v>
      </c>
      <c r="J309" s="4">
        <f t="shared" si="354"/>
        <v>52198.157969282518</v>
      </c>
      <c r="K309" s="4">
        <f t="shared" si="322"/>
        <v>205356.45729998141</v>
      </c>
      <c r="L309" s="4">
        <f t="shared" si="323"/>
        <v>83875.007490206975</v>
      </c>
      <c r="M309" s="4">
        <f t="shared" si="324"/>
        <v>7665.3474865948101</v>
      </c>
      <c r="N309" s="11">
        <f t="shared" si="335"/>
        <v>1.4198728924585957E-3</v>
      </c>
      <c r="O309" s="11">
        <f t="shared" si="336"/>
        <v>2.6446773645656396E-3</v>
      </c>
      <c r="P309" s="11">
        <f t="shared" si="337"/>
        <v>1.8486026472941397E-3</v>
      </c>
      <c r="Q309" s="4">
        <f t="shared" si="338"/>
        <v>1549.5216579953237</v>
      </c>
      <c r="R309" s="4">
        <f t="shared" si="339"/>
        <v>5930.2239405794335</v>
      </c>
      <c r="S309" s="4">
        <f t="shared" si="340"/>
        <v>1393.3344915389066</v>
      </c>
      <c r="T309" s="4">
        <f t="shared" si="355"/>
        <v>5.8649980192387385</v>
      </c>
      <c r="U309" s="4">
        <f t="shared" si="356"/>
        <v>19.79033908352584</v>
      </c>
      <c r="V309" s="4">
        <f t="shared" si="357"/>
        <v>26.693173585911858</v>
      </c>
      <c r="W309" s="11">
        <f t="shared" si="341"/>
        <v>-1.219247815263802E-2</v>
      </c>
      <c r="X309" s="11">
        <f t="shared" si="342"/>
        <v>-1.3228699347321071E-2</v>
      </c>
      <c r="Y309" s="11">
        <f t="shared" si="343"/>
        <v>-1.2203590333800474E-2</v>
      </c>
      <c r="Z309" s="4">
        <f t="shared" si="369"/>
        <v>1438.6468306068973</v>
      </c>
      <c r="AA309" s="4">
        <f t="shared" si="358"/>
        <v>20654.199580446057</v>
      </c>
      <c r="AB309" s="4">
        <f t="shared" si="359"/>
        <v>2805.5310728899253</v>
      </c>
      <c r="AC309" s="12">
        <f t="shared" si="360"/>
        <v>1.1747966026466128</v>
      </c>
      <c r="AD309" s="12">
        <f t="shared" si="361"/>
        <v>5.1788732495349405</v>
      </c>
      <c r="AE309" s="12">
        <f t="shared" si="362"/>
        <v>2.042764843798869</v>
      </c>
      <c r="AF309" s="11">
        <f t="shared" si="344"/>
        <v>-2.9039671966837322E-3</v>
      </c>
      <c r="AG309" s="11">
        <f t="shared" si="345"/>
        <v>2.0567434751257441E-3</v>
      </c>
      <c r="AH309" s="11">
        <f t="shared" si="346"/>
        <v>8.257041531207765E-4</v>
      </c>
      <c r="AI309" s="1">
        <f t="shared" si="325"/>
        <v>520534.71136981464</v>
      </c>
      <c r="AJ309" s="1">
        <f t="shared" si="326"/>
        <v>582588.92298177653</v>
      </c>
      <c r="AK309" s="1">
        <f t="shared" si="327"/>
        <v>102349.19170672337</v>
      </c>
      <c r="AL309" s="17">
        <f t="shared" si="399"/>
        <v>72.142120768410408</v>
      </c>
      <c r="AM309" s="17">
        <f t="shared" si="399"/>
        <v>33.896665186191619</v>
      </c>
      <c r="AN309" s="17">
        <f t="shared" si="399"/>
        <v>4.978628637009618</v>
      </c>
      <c r="AO309" s="7">
        <f t="shared" si="398"/>
        <v>1.4374680265653919E-3</v>
      </c>
      <c r="AP309" s="7">
        <f t="shared" si="398"/>
        <v>2.2135927401790577E-3</v>
      </c>
      <c r="AQ309" s="7">
        <f t="shared" si="398"/>
        <v>1.6022871633287787E-3</v>
      </c>
      <c r="AR309" s="1">
        <f t="shared" si="364"/>
        <v>264198.15538086876</v>
      </c>
      <c r="AS309" s="1">
        <f t="shared" si="365"/>
        <v>299652.4675777767</v>
      </c>
      <c r="AT309" s="1">
        <f t="shared" si="366"/>
        <v>52198.157969282518</v>
      </c>
      <c r="AU309" s="1">
        <f t="shared" si="328"/>
        <v>52839.631076173755</v>
      </c>
      <c r="AV309" s="1">
        <f t="shared" si="329"/>
        <v>59930.493515555339</v>
      </c>
      <c r="AW309" s="1">
        <f t="shared" si="330"/>
        <v>10439.631593856504</v>
      </c>
      <c r="AX309" s="1">
        <f t="shared" si="378"/>
        <v>164285.16583998513</v>
      </c>
      <c r="AY309" s="1">
        <f t="shared" si="379"/>
        <v>67100.005992165577</v>
      </c>
      <c r="AZ309" s="1">
        <f t="shared" si="380"/>
        <v>6132.277989275849</v>
      </c>
      <c r="BA309" s="1">
        <f t="shared" si="381"/>
        <v>12.009359012913238</v>
      </c>
      <c r="BB309" s="1">
        <f t="shared" si="382"/>
        <v>11.113939412261789</v>
      </c>
      <c r="BC309" s="1">
        <f t="shared" si="383"/>
        <v>8.7213215731578551</v>
      </c>
      <c r="BD309" s="1">
        <f t="shared" si="384"/>
        <v>87.002368637044498</v>
      </c>
      <c r="BE309">
        <f t="shared" si="370"/>
        <v>0.21822387218499145</v>
      </c>
      <c r="BF309">
        <f t="shared" si="371"/>
        <v>0.3346263841173937</v>
      </c>
      <c r="BG309">
        <f t="shared" si="372"/>
        <v>2.453676962688749E-2</v>
      </c>
      <c r="BH309">
        <f t="shared" si="385"/>
        <v>0.29295988780176635</v>
      </c>
      <c r="BI309">
        <f t="shared" si="386"/>
        <v>4.7621658391411486E-3</v>
      </c>
      <c r="BJ309">
        <f t="shared" si="386"/>
        <v>1.1197481694748152E-2</v>
      </c>
      <c r="BK309">
        <f t="shared" si="386"/>
        <v>6.0205306372294847E-5</v>
      </c>
      <c r="BL309">
        <f t="shared" si="375"/>
        <v>1258.1554303188784</v>
      </c>
      <c r="BM309">
        <f t="shared" si="376"/>
        <v>3355.3530204882686</v>
      </c>
      <c r="BN309">
        <f t="shared" si="377"/>
        <v>3.142606092610098</v>
      </c>
      <c r="BO309">
        <f t="shared" si="348"/>
        <v>1093.1430047867061</v>
      </c>
      <c r="BP309">
        <f t="shared" si="367"/>
        <v>970.9562583324323</v>
      </c>
      <c r="BQ309">
        <f t="shared" si="368"/>
        <v>91.303510370381673</v>
      </c>
      <c r="BR309" s="7">
        <f t="shared" si="393"/>
        <v>2.0516520791571402E-3</v>
      </c>
      <c r="BS309" s="7">
        <f t="shared" si="373"/>
        <v>7.5954655211818119E-4</v>
      </c>
      <c r="BT309" s="7">
        <f t="shared" si="374"/>
        <v>7.8251307268531453E-5</v>
      </c>
      <c r="BU309" s="8">
        <f>MAX((BU$3*climate!$I419+BU$4*climate!$I419^2+BU$5*climate!$I419^6)*(K309/K$66)^$BW$1,-99)</f>
        <v>-13.863891577050405</v>
      </c>
      <c r="BV309" s="8">
        <f>MAX((BV$3*climate!$I419+BV$4*climate!$I419^2+BV$5*climate!$I419^6)*(L309/L$66)^$BW$1,-99)</f>
        <v>-9.5625185381672857</v>
      </c>
      <c r="BW309" s="8">
        <f>MAX((BW$3*climate!$I419+BW$4*climate!$I419^2+BW$5*climate!$I419^6)*(M309/M$66)^$BW$1,-99)</f>
        <v>-10.465042129311856</v>
      </c>
      <c r="BX309" s="8">
        <f>MAX((BX$3*climate!$M419+BX$4*climate!$M419^2+BX$5*climate!$M419^6)*(K309/K$66)^$BW$1,-99)</f>
        <v>-13.863897528663619</v>
      </c>
      <c r="BY309" s="8">
        <f>MAX((BY$3*climate!$M419+BY$4*climate!$M419^2+BY$5*climate!$M419^6)*(L309/L$66)^$BW$1,-99)</f>
        <v>-9.562522125326856</v>
      </c>
      <c r="BZ309" s="8">
        <f>MAX((BZ$3*climate!$M419+BZ$4*climate!$M419^2+BZ$5*climate!$M419^6)*(M309/M$66)^$BW$1,-99)</f>
        <v>-10.465045597605396</v>
      </c>
      <c r="CA309" s="8">
        <f t="shared" si="387"/>
        <v>1.7534437669693585E-2</v>
      </c>
      <c r="CB309" s="8">
        <f t="shared" si="388"/>
        <v>1.3318221675346919E-5</v>
      </c>
      <c r="CC309" s="8">
        <f t="shared" si="389"/>
        <v>1.3720926698721053E-6</v>
      </c>
      <c r="CD309" s="8">
        <f>MAX((CD$3*climate!$I419+CD$4*climate!$I419^2+CD$5*climate!$I419^6)*(K309/K$66)^$BW$1,-99)</f>
        <v>-59.718982356525892</v>
      </c>
      <c r="CE309" s="8">
        <f>MAX((CE$3*climate!$I419+CE$4*climate!$I419^2+CE$5*climate!$I419^6)*(L309/L$66)^$BW$1,-99)</f>
        <v>-45.157704240324662</v>
      </c>
      <c r="CF309" s="8">
        <f>MAX((CF$3*climate!$I419+CF$4*climate!$I419^2+CF$5*climate!$I419^6)*(M309/M$66)^$BW$1,-99)</f>
        <v>-54.451195052315896</v>
      </c>
      <c r="CG309" s="8">
        <f>MAX((CG$3*climate!$M419+CG$4*climate!$M419^2+CG$5*climate!$M419^6)*(K309/K$66)^$BW$1,-99)</f>
        <v>-59.719033536471294</v>
      </c>
      <c r="CH309" s="8">
        <f>MAX((CH$3*climate!$M419+CH$4*climate!$M419^2+CH$5*climate!$M419^6)*(L309/L$66)^$BW$1,-99)</f>
        <v>-45.157741331936805</v>
      </c>
      <c r="CI309" s="8">
        <f>MAX((CI$3*climate!$M419+CI$4*climate!$M419^2+CI$5*climate!$M419^6)*(M309/M$66)^$BW$1,-99)</f>
        <v>-54.451238524786937</v>
      </c>
      <c r="CJ309" s="8">
        <f t="shared" si="390"/>
        <v>1.398761271897154E-3</v>
      </c>
      <c r="CK309" s="8">
        <f t="shared" si="391"/>
        <v>1.0624243013059252E-6</v>
      </c>
      <c r="CL309" s="8">
        <f t="shared" si="392"/>
        <v>1.0945489808254607E-7</v>
      </c>
    </row>
    <row r="310" spans="1:90">
      <c r="A310">
        <f t="shared" si="331"/>
        <v>2264</v>
      </c>
      <c r="B310" s="4">
        <f t="shared" si="349"/>
        <v>1286.5344704306603</v>
      </c>
      <c r="C310" s="4">
        <f t="shared" si="350"/>
        <v>3572.6074955641325</v>
      </c>
      <c r="D310" s="4">
        <f t="shared" si="351"/>
        <v>6809.6277450114876</v>
      </c>
      <c r="E310" s="11">
        <f t="shared" si="332"/>
        <v>2.1427399252180441E-8</v>
      </c>
      <c r="F310" s="11">
        <f t="shared" si="333"/>
        <v>4.2957211713170927E-8</v>
      </c>
      <c r="G310" s="11">
        <f t="shared" si="334"/>
        <v>9.4842189265661899E-8</v>
      </c>
      <c r="H310" s="4">
        <f t="shared" si="352"/>
        <v>264570.97212042543</v>
      </c>
      <c r="I310" s="4">
        <f t="shared" si="353"/>
        <v>300438.03704050201</v>
      </c>
      <c r="J310" s="4">
        <f t="shared" si="354"/>
        <v>52293.855117321466</v>
      </c>
      <c r="K310" s="4">
        <f t="shared" si="322"/>
        <v>205646.23661569032</v>
      </c>
      <c r="L310" s="4">
        <f t="shared" si="323"/>
        <v>84094.890752352672</v>
      </c>
      <c r="M310" s="4">
        <f t="shared" si="324"/>
        <v>7679.3999724331843</v>
      </c>
      <c r="N310" s="11">
        <f t="shared" si="335"/>
        <v>1.4111039872761744E-3</v>
      </c>
      <c r="O310" s="11">
        <f t="shared" si="336"/>
        <v>2.6215587780586969E-3</v>
      </c>
      <c r="P310" s="11">
        <f t="shared" si="337"/>
        <v>1.833248376926111E-3</v>
      </c>
      <c r="Q310" s="4">
        <f t="shared" si="338"/>
        <v>1532.7890587721006</v>
      </c>
      <c r="R310" s="4">
        <f t="shared" si="339"/>
        <v>5867.1158146127364</v>
      </c>
      <c r="S310" s="4">
        <f t="shared" si="340"/>
        <v>1378.8540951999976</v>
      </c>
      <c r="T310" s="4">
        <f t="shared" si="355"/>
        <v>5.7934891590239053</v>
      </c>
      <c r="U310" s="4">
        <f t="shared" si="356"/>
        <v>19.528538637808339</v>
      </c>
      <c r="V310" s="4">
        <f t="shared" si="357"/>
        <v>26.367421030760365</v>
      </c>
      <c r="W310" s="11">
        <f t="shared" si="341"/>
        <v>-1.219247815263802E-2</v>
      </c>
      <c r="X310" s="11">
        <f t="shared" si="342"/>
        <v>-1.3228699347321071E-2</v>
      </c>
      <c r="Y310" s="11">
        <f t="shared" si="343"/>
        <v>-1.2203590333800474E-2</v>
      </c>
      <c r="Z310" s="4">
        <f t="shared" si="369"/>
        <v>1418.9912774060488</v>
      </c>
      <c r="AA310" s="4">
        <f t="shared" si="358"/>
        <v>20476.902694184068</v>
      </c>
      <c r="AB310" s="4">
        <f t="shared" si="359"/>
        <v>2778.7093176254557</v>
      </c>
      <c r="AC310" s="12">
        <f t="shared" si="360"/>
        <v>1.1713850318497516</v>
      </c>
      <c r="AD310" s="12">
        <f t="shared" si="361"/>
        <v>5.1895248632994244</v>
      </c>
      <c r="AE310" s="12">
        <f t="shared" si="362"/>
        <v>2.0444515632142428</v>
      </c>
      <c r="AF310" s="11">
        <f t="shared" si="344"/>
        <v>-2.9039671966837322E-3</v>
      </c>
      <c r="AG310" s="11">
        <f t="shared" si="345"/>
        <v>2.0567434751257441E-3</v>
      </c>
      <c r="AH310" s="11">
        <f t="shared" si="346"/>
        <v>8.257041531207765E-4</v>
      </c>
      <c r="AI310" s="1">
        <f t="shared" si="325"/>
        <v>521320.87130900694</v>
      </c>
      <c r="AJ310" s="1">
        <f t="shared" si="326"/>
        <v>584260.52419915423</v>
      </c>
      <c r="AK310" s="1">
        <f t="shared" si="327"/>
        <v>102553.90412990755</v>
      </c>
      <c r="AL310" s="17">
        <f t="shared" si="399"/>
        <v>72.244785740463882</v>
      </c>
      <c r="AM310" s="17">
        <f t="shared" si="399"/>
        <v>33.970948264044324</v>
      </c>
      <c r="AN310" s="17">
        <f t="shared" si="399"/>
        <v>4.9865260578381188</v>
      </c>
      <c r="AO310" s="7">
        <f t="shared" si="398"/>
        <v>1.4230933462997381E-3</v>
      </c>
      <c r="AP310" s="7">
        <f t="shared" si="398"/>
        <v>2.191456812777267E-3</v>
      </c>
      <c r="AQ310" s="7">
        <f t="shared" si="398"/>
        <v>1.5862642916954909E-3</v>
      </c>
      <c r="AR310" s="1">
        <f t="shared" si="364"/>
        <v>264570.97212042543</v>
      </c>
      <c r="AS310" s="1">
        <f t="shared" si="365"/>
        <v>300438.03704050201</v>
      </c>
      <c r="AT310" s="1">
        <f t="shared" si="366"/>
        <v>52293.855117321466</v>
      </c>
      <c r="AU310" s="1">
        <f t="shared" si="328"/>
        <v>52914.194424085086</v>
      </c>
      <c r="AV310" s="1">
        <f t="shared" si="329"/>
        <v>60087.607408100404</v>
      </c>
      <c r="AW310" s="1">
        <f t="shared" si="330"/>
        <v>10458.771023464295</v>
      </c>
      <c r="AX310" s="1">
        <f t="shared" si="378"/>
        <v>164516.98929255226</v>
      </c>
      <c r="AY310" s="1">
        <f t="shared" si="379"/>
        <v>67275.912601882141</v>
      </c>
      <c r="AZ310" s="1">
        <f t="shared" si="380"/>
        <v>6143.5199779465474</v>
      </c>
      <c r="BA310" s="1">
        <f t="shared" si="381"/>
        <v>12.010769122228897</v>
      </c>
      <c r="BB310" s="1">
        <f t="shared" si="382"/>
        <v>11.116557540748467</v>
      </c>
      <c r="BC310" s="1">
        <f t="shared" si="383"/>
        <v>8.7231531431858809</v>
      </c>
      <c r="BD310" s="1">
        <f t="shared" si="384"/>
        <v>84.485757427325012</v>
      </c>
      <c r="BE310">
        <f t="shared" si="370"/>
        <v>0.21822387218499145</v>
      </c>
      <c r="BF310">
        <f t="shared" si="371"/>
        <v>0.3346263841173937</v>
      </c>
      <c r="BG310">
        <f t="shared" si="372"/>
        <v>2.453676962688749E-2</v>
      </c>
      <c r="BH310">
        <f t="shared" si="385"/>
        <v>0.29301181231867801</v>
      </c>
      <c r="BI310">
        <f t="shared" si="386"/>
        <v>4.7621658391411486E-3</v>
      </c>
      <c r="BJ310">
        <f t="shared" si="386"/>
        <v>1.1197481694748152E-2</v>
      </c>
      <c r="BK310">
        <f t="shared" si="386"/>
        <v>6.0205306372294847E-5</v>
      </c>
      <c r="BL310">
        <f t="shared" si="375"/>
        <v>1259.9308454602551</v>
      </c>
      <c r="BM310">
        <f t="shared" si="376"/>
        <v>3364.1494201670885</v>
      </c>
      <c r="BN310">
        <f t="shared" si="377"/>
        <v>3.1483675687267376</v>
      </c>
      <c r="BO310">
        <f t="shared" si="348"/>
        <v>1095.3857539052929</v>
      </c>
      <c r="BP310">
        <f t="shared" si="367"/>
        <v>981.9306707429439</v>
      </c>
      <c r="BQ310">
        <f t="shared" si="368"/>
        <v>92.353832606862213</v>
      </c>
      <c r="BR310" s="7">
        <f t="shared" si="393"/>
        <v>2.035688388883905E-3</v>
      </c>
      <c r="BS310" s="7">
        <f t="shared" si="373"/>
        <v>7.3742383700794284E-4</v>
      </c>
      <c r="BT310" s="7">
        <f t="shared" si="374"/>
        <v>7.5821115261903257E-5</v>
      </c>
      <c r="BU310" s="8">
        <f>MAX((BU$3*climate!$I420+BU$4*climate!$I420^2+BU$5*climate!$I420^6)*(K310/K$66)^$BW$1,-99)</f>
        <v>-13.890118473935427</v>
      </c>
      <c r="BV310" s="8">
        <f>MAX((BV$3*climate!$I420+BV$4*climate!$I420^2+BV$5*climate!$I420^6)*(L310/L$66)^$BW$1,-99)</f>
        <v>-9.5750080836770231</v>
      </c>
      <c r="BW310" s="8">
        <f>MAX((BW$3*climate!$I420+BW$4*climate!$I420^2+BW$5*climate!$I420^6)*(M310/M$66)^$BW$1,-99)</f>
        <v>-10.478379628607971</v>
      </c>
      <c r="BX310" s="8">
        <f>MAX((BX$3*climate!$M420+BX$4*climate!$M420^2+BX$5*climate!$M420^6)*(K310/K$66)^$BW$1,-99)</f>
        <v>-13.890124417915271</v>
      </c>
      <c r="BY310" s="8">
        <f>MAX((BY$3*climate!$M420+BY$4*climate!$M420^2+BY$5*climate!$M420^6)*(L310/L$66)^$BW$1,-99)</f>
        <v>-9.5750116649357029</v>
      </c>
      <c r="BZ310" s="8">
        <f>MAX((BZ$3*climate!$M420+BZ$4*climate!$M420^2+BZ$5*climate!$M420^6)*(M310/M$66)^$BW$1,-99)</f>
        <v>-10.478383091656402</v>
      </c>
      <c r="CA310" s="8">
        <f t="shared" si="387"/>
        <v>1.7537006783640497E-2</v>
      </c>
      <c r="CB310" s="8">
        <f t="shared" si="388"/>
        <v>1.2932206832026498E-5</v>
      </c>
      <c r="CC310" s="8">
        <f t="shared" si="389"/>
        <v>1.3296754126911854E-6</v>
      </c>
      <c r="CD310" s="8">
        <f>MAX((CD$3*climate!$I420+CD$4*climate!$I420^2+CD$5*climate!$I420^6)*(K310/K$66)^$BW$1,-99)</f>
        <v>-59.965835919358724</v>
      </c>
      <c r="CE310" s="8">
        <f>MAX((CE$3*climate!$I420+CE$4*climate!$I420^2+CE$5*climate!$I420^6)*(L310/L$66)^$BW$1,-99)</f>
        <v>-45.322249542496493</v>
      </c>
      <c r="CF310" s="8">
        <f>MAX((CF$3*climate!$I420+CF$4*climate!$I420^2+CF$5*climate!$I420^6)*(M310/M$66)^$BW$1,-99)</f>
        <v>-54.653790886460925</v>
      </c>
      <c r="CG310" s="8">
        <f>MAX((CG$3*climate!$M420+CG$4*climate!$M420^2+CG$5*climate!$M420^6)*(K310/K$66)^$BW$1,-99)</f>
        <v>-59.965887166448347</v>
      </c>
      <c r="CH310" s="8">
        <f>MAX((CH$3*climate!$M420+CH$4*climate!$M420^2+CH$5*climate!$M420^6)*(L310/L$66)^$BW$1,-99)</f>
        <v>-45.322286669513097</v>
      </c>
      <c r="CI310" s="8">
        <f>MAX((CI$3*climate!$M420+CI$4*climate!$M420^2+CI$5*climate!$M420^6)*(M310/M$66)^$BW$1,-99)</f>
        <v>-54.65383440732549</v>
      </c>
      <c r="CJ310" s="8">
        <f t="shared" si="390"/>
        <v>1.3855990060015447E-3</v>
      </c>
      <c r="CK310" s="8">
        <f t="shared" si="391"/>
        <v>1.0217737355600508E-6</v>
      </c>
      <c r="CL310" s="8">
        <f t="shared" si="392"/>
        <v>1.050576619408217E-7</v>
      </c>
    </row>
    <row r="311" spans="1:90">
      <c r="A311">
        <f t="shared" si="331"/>
        <v>2265</v>
      </c>
      <c r="B311" s="4">
        <f t="shared" si="349"/>
        <v>1286.5344966193936</v>
      </c>
      <c r="C311" s="4">
        <f t="shared" si="350"/>
        <v>3572.6076413599267</v>
      </c>
      <c r="D311" s="4">
        <f t="shared" si="351"/>
        <v>6809.6283585594911</v>
      </c>
      <c r="E311" s="11">
        <f t="shared" si="332"/>
        <v>2.0356029289571418E-8</v>
      </c>
      <c r="F311" s="11">
        <f t="shared" si="333"/>
        <v>4.0809351127512381E-8</v>
      </c>
      <c r="G311" s="11">
        <f t="shared" si="334"/>
        <v>9.0100079802378801E-8</v>
      </c>
      <c r="H311" s="4">
        <f t="shared" si="352"/>
        <v>264942.02538731851</v>
      </c>
      <c r="I311" s="4">
        <f t="shared" si="353"/>
        <v>301218.79072933068</v>
      </c>
      <c r="J311" s="4">
        <f t="shared" si="354"/>
        <v>52388.932999255376</v>
      </c>
      <c r="K311" s="4">
        <f t="shared" si="322"/>
        <v>205934.64542420159</v>
      </c>
      <c r="L311" s="4">
        <f t="shared" si="323"/>
        <v>84313.426205031181</v>
      </c>
      <c r="M311" s="4">
        <f t="shared" si="324"/>
        <v>7693.3615523091094</v>
      </c>
      <c r="N311" s="11">
        <f t="shared" si="335"/>
        <v>1.4024511863557354E-3</v>
      </c>
      <c r="O311" s="11">
        <f t="shared" si="336"/>
        <v>2.5986769317778435E-3</v>
      </c>
      <c r="P311" s="11">
        <f t="shared" si="337"/>
        <v>1.8180560885021624E-3</v>
      </c>
      <c r="Q311" s="4">
        <f t="shared" si="338"/>
        <v>1516.2240446536821</v>
      </c>
      <c r="R311" s="4">
        <f t="shared" si="339"/>
        <v>5804.5467843486385</v>
      </c>
      <c r="S311" s="4">
        <f t="shared" si="340"/>
        <v>1364.5034893407071</v>
      </c>
      <c r="T311" s="4">
        <f t="shared" si="355"/>
        <v>5.7228521690249607</v>
      </c>
      <c r="U311" s="4">
        <f t="shared" si="356"/>
        <v>19.270201471476231</v>
      </c>
      <c r="V311" s="4">
        <f t="shared" si="357"/>
        <v>26.045643826342129</v>
      </c>
      <c r="W311" s="11">
        <f t="shared" si="341"/>
        <v>-1.219247815263802E-2</v>
      </c>
      <c r="X311" s="11">
        <f t="shared" si="342"/>
        <v>-1.3228699347321071E-2</v>
      </c>
      <c r="Y311" s="11">
        <f t="shared" si="343"/>
        <v>-1.2203590333800474E-2</v>
      </c>
      <c r="Z311" s="4">
        <f t="shared" si="369"/>
        <v>1399.5920115851611</v>
      </c>
      <c r="AA311" s="4">
        <f t="shared" si="358"/>
        <v>20300.65959369851</v>
      </c>
      <c r="AB311" s="4">
        <f t="shared" si="359"/>
        <v>2752.1017938093032</v>
      </c>
      <c r="AC311" s="12">
        <f t="shared" si="360"/>
        <v>1.1679833681425735</v>
      </c>
      <c r="AD311" s="12">
        <f t="shared" si="361"/>
        <v>5.200198384701018</v>
      </c>
      <c r="AE311" s="12">
        <f t="shared" si="362"/>
        <v>2.046139675360843</v>
      </c>
      <c r="AF311" s="11">
        <f t="shared" si="344"/>
        <v>-2.9039671966837322E-3</v>
      </c>
      <c r="AG311" s="11">
        <f t="shared" si="345"/>
        <v>2.0567434751257441E-3</v>
      </c>
      <c r="AH311" s="11">
        <f t="shared" si="346"/>
        <v>8.257041531207765E-4</v>
      </c>
      <c r="AI311" s="1">
        <f t="shared" si="325"/>
        <v>522102.97860219132</v>
      </c>
      <c r="AJ311" s="1">
        <f t="shared" si="326"/>
        <v>585922.07918733917</v>
      </c>
      <c r="AK311" s="1">
        <f t="shared" si="327"/>
        <v>102757.28474038109</v>
      </c>
      <c r="AL311" s="17">
        <f t="shared" si="399"/>
        <v>72.346568703617066</v>
      </c>
      <c r="AM311" s="17">
        <f t="shared" si="399"/>
        <v>34.044649671393969</v>
      </c>
      <c r="AN311" s="17">
        <f t="shared" si="399"/>
        <v>4.9943569065810252</v>
      </c>
      <c r="AO311" s="7">
        <f t="shared" si="398"/>
        <v>1.4088624128367406E-3</v>
      </c>
      <c r="AP311" s="7">
        <f t="shared" si="398"/>
        <v>2.1695422446494942E-3</v>
      </c>
      <c r="AQ311" s="7">
        <f t="shared" si="398"/>
        <v>1.570401648778536E-3</v>
      </c>
      <c r="AR311" s="1">
        <f t="shared" si="364"/>
        <v>264942.02538731851</v>
      </c>
      <c r="AS311" s="1">
        <f t="shared" si="365"/>
        <v>301218.79072933068</v>
      </c>
      <c r="AT311" s="1">
        <f t="shared" si="366"/>
        <v>52388.932999255376</v>
      </c>
      <c r="AU311" s="1">
        <f t="shared" si="328"/>
        <v>52988.405077463707</v>
      </c>
      <c r="AV311" s="1">
        <f t="shared" si="329"/>
        <v>60243.758145866137</v>
      </c>
      <c r="AW311" s="1">
        <f t="shared" si="330"/>
        <v>10477.786599851075</v>
      </c>
      <c r="AX311" s="1">
        <f t="shared" si="378"/>
        <v>164747.71633936127</v>
      </c>
      <c r="AY311" s="1">
        <f t="shared" si="379"/>
        <v>67450.740964024939</v>
      </c>
      <c r="AZ311" s="1">
        <f t="shared" si="380"/>
        <v>6154.6892418472871</v>
      </c>
      <c r="BA311" s="1">
        <f t="shared" si="381"/>
        <v>12.012170590899101</v>
      </c>
      <c r="BB311" s="1">
        <f t="shared" si="382"/>
        <v>11.119152846957697</v>
      </c>
      <c r="BC311" s="1">
        <f t="shared" si="383"/>
        <v>8.7249695486107761</v>
      </c>
      <c r="BD311" s="1">
        <f t="shared" si="384"/>
        <v>82.041797121658007</v>
      </c>
      <c r="BE311">
        <f t="shared" si="370"/>
        <v>0.21822387218499145</v>
      </c>
      <c r="BF311">
        <f t="shared" si="371"/>
        <v>0.3346263841173937</v>
      </c>
      <c r="BG311">
        <f t="shared" si="372"/>
        <v>2.453676962688749E-2</v>
      </c>
      <c r="BH311">
        <f t="shared" si="385"/>
        <v>0.29306334134917933</v>
      </c>
      <c r="BI311">
        <f t="shared" si="386"/>
        <v>4.7621658391411486E-3</v>
      </c>
      <c r="BJ311">
        <f t="shared" si="386"/>
        <v>1.1197481694748152E-2</v>
      </c>
      <c r="BK311">
        <f t="shared" si="386"/>
        <v>6.0205306372294847E-5</v>
      </c>
      <c r="BL311">
        <f t="shared" si="375"/>
        <v>1261.6978626523551</v>
      </c>
      <c r="BM311">
        <f t="shared" si="376"/>
        <v>3372.8918953058546</v>
      </c>
      <c r="BN311">
        <f t="shared" si="377"/>
        <v>3.1540917617377975</v>
      </c>
      <c r="BO311">
        <f t="shared" si="348"/>
        <v>1097.6156179658667</v>
      </c>
      <c r="BP311">
        <f t="shared" si="367"/>
        <v>993.02935754124621</v>
      </c>
      <c r="BQ311">
        <f t="shared" si="368"/>
        <v>93.416252472399947</v>
      </c>
      <c r="BR311" s="7">
        <f t="shared" si="393"/>
        <v>2.0198915472608991E-3</v>
      </c>
      <c r="BS311" s="7">
        <f t="shared" si="373"/>
        <v>7.1594547282324546E-4</v>
      </c>
      <c r="BT311" s="7">
        <f t="shared" si="374"/>
        <v>7.3467532290736939E-5</v>
      </c>
      <c r="BU311" s="8">
        <f>MAX((BU$3*climate!$I421+BU$4*climate!$I421^2+BU$5*climate!$I421^6)*(K311/K$66)^$BW$1,-99)</f>
        <v>-13.915693548554001</v>
      </c>
      <c r="BV311" s="8">
        <f>MAX((BV$3*climate!$I421+BV$4*climate!$I421^2+BV$5*climate!$I421^6)*(L311/L$66)^$BW$1,-99)</f>
        <v>-9.5871322362138258</v>
      </c>
      <c r="BW311" s="8">
        <f>MAX((BW$3*climate!$I421+BW$4*climate!$I421^2+BW$5*climate!$I421^6)*(M311/M$66)^$BW$1,-99)</f>
        <v>-10.491354829820988</v>
      </c>
      <c r="BX311" s="8">
        <f>MAX((BX$3*climate!$M421+BX$4*climate!$M421^2+BX$5*climate!$M421^6)*(K311/K$66)^$BW$1,-99)</f>
        <v>-13.91569948492112</v>
      </c>
      <c r="BY311" s="8">
        <f>MAX((BY$3*climate!$M421+BY$4*climate!$M421^2+BY$5*climate!$M421^6)*(L311/L$66)^$BW$1,-99)</f>
        <v>-9.5871358116057568</v>
      </c>
      <c r="BZ311" s="8">
        <f>MAX((BZ$3*climate!$M421+BZ$4*climate!$M421^2+BZ$5*climate!$M421^6)*(M311/M$66)^$BW$1,-99)</f>
        <v>-10.491358287654519</v>
      </c>
      <c r="CA311" s="8">
        <f t="shared" si="387"/>
        <v>1.7539453370461339E-2</v>
      </c>
      <c r="CB311" s="8">
        <f t="shared" si="388"/>
        <v>1.255729223637621E-5</v>
      </c>
      <c r="CC311" s="8">
        <f t="shared" si="389"/>
        <v>1.2885803568562433E-6</v>
      </c>
      <c r="CD311" s="8">
        <f>MAX((CD$3*climate!$I421+CD$4*climate!$I421^2+CD$5*climate!$I421^6)*(K311/K$66)^$BW$1,-99)</f>
        <v>-60.207613887755898</v>
      </c>
      <c r="CE311" s="8">
        <f>MAX((CE$3*climate!$I421+CE$4*climate!$I421^2+CE$5*climate!$I421^6)*(L311/L$66)^$BW$1,-99)</f>
        <v>-45.483170454226311</v>
      </c>
      <c r="CF311" s="8">
        <f>MAX((CF$3*climate!$I421+CF$4*climate!$I421^2+CF$5*climate!$I421^6)*(M311/M$66)^$BW$1,-99)</f>
        <v>-54.852110762220114</v>
      </c>
      <c r="CG311" s="8">
        <f>MAX((CG$3*climate!$M421+CG$4*climate!$M421^2+CG$5*climate!$M421^6)*(K311/K$66)^$BW$1,-99)</f>
        <v>-60.207665199125529</v>
      </c>
      <c r="CH311" s="8">
        <f>MAX((CH$3*climate!$M421+CH$4*climate!$M421^2+CH$5*climate!$M421^6)*(L311/L$66)^$BW$1,-99)</f>
        <v>-45.483207614727277</v>
      </c>
      <c r="CI311" s="8">
        <f>MAX((CI$3*climate!$M421+CI$4*climate!$M421^2+CI$5*climate!$M421^6)*(M311/M$66)^$BW$1,-99)</f>
        <v>-54.85215432920041</v>
      </c>
      <c r="CJ311" s="8">
        <f t="shared" si="390"/>
        <v>1.3724682903239905E-3</v>
      </c>
      <c r="CK311" s="8">
        <f t="shared" si="391"/>
        <v>9.8261245905092077E-7</v>
      </c>
      <c r="CL311" s="8">
        <f t="shared" si="392"/>
        <v>1.0083185843739029E-7</v>
      </c>
    </row>
    <row r="312" spans="1:90">
      <c r="A312">
        <f t="shared" si="331"/>
        <v>2266</v>
      </c>
      <c r="B312" s="4">
        <f t="shared" si="349"/>
        <v>1286.534521498691</v>
      </c>
      <c r="C312" s="4">
        <f t="shared" si="350"/>
        <v>3572.6077798659367</v>
      </c>
      <c r="D312" s="4">
        <f t="shared" si="351"/>
        <v>6809.6289414301473</v>
      </c>
      <c r="E312" s="11">
        <f t="shared" si="332"/>
        <v>1.9338227825092845E-8</v>
      </c>
      <c r="F312" s="11">
        <f t="shared" si="333"/>
        <v>3.8768883571136761E-8</v>
      </c>
      <c r="G312" s="11">
        <f t="shared" si="334"/>
        <v>8.5595075812259863E-8</v>
      </c>
      <c r="H312" s="4">
        <f t="shared" si="352"/>
        <v>265311.33639032871</v>
      </c>
      <c r="I312" s="4">
        <f t="shared" si="353"/>
        <v>301994.75075988396</v>
      </c>
      <c r="J312" s="4">
        <f t="shared" si="354"/>
        <v>52483.395974940533</v>
      </c>
      <c r="K312" s="4">
        <f t="shared" si="322"/>
        <v>206221.70020068029</v>
      </c>
      <c r="L312" s="4">
        <f t="shared" si="323"/>
        <v>84530.620031067723</v>
      </c>
      <c r="M312" s="4">
        <f t="shared" si="324"/>
        <v>7707.2328648670909</v>
      </c>
      <c r="N312" s="11">
        <f t="shared" si="335"/>
        <v>1.3939120145975981E-3</v>
      </c>
      <c r="O312" s="11">
        <f t="shared" si="336"/>
        <v>2.5760289412077864E-3</v>
      </c>
      <c r="P312" s="11">
        <f t="shared" si="337"/>
        <v>1.8030236150565759E-3</v>
      </c>
      <c r="Q312" s="4">
        <f t="shared" si="338"/>
        <v>1499.8252594371256</v>
      </c>
      <c r="R312" s="4">
        <f t="shared" si="339"/>
        <v>5742.5152787141415</v>
      </c>
      <c r="S312" s="4">
        <f t="shared" si="340"/>
        <v>1350.2819716757122</v>
      </c>
      <c r="T312" s="4">
        <f t="shared" si="355"/>
        <v>5.6530764189833471</v>
      </c>
      <c r="U312" s="4">
        <f t="shared" si="356"/>
        <v>19.015281769847768</v>
      </c>
      <c r="V312" s="4">
        <f t="shared" si="357"/>
        <v>25.727793459105371</v>
      </c>
      <c r="W312" s="11">
        <f t="shared" si="341"/>
        <v>-1.219247815263802E-2</v>
      </c>
      <c r="X312" s="11">
        <f t="shared" si="342"/>
        <v>-1.3228699347321071E-2</v>
      </c>
      <c r="Y312" s="11">
        <f t="shared" si="343"/>
        <v>-1.2203590333800474E-2</v>
      </c>
      <c r="Z312" s="4">
        <f t="shared" si="369"/>
        <v>1380.4460268794278</v>
      </c>
      <c r="AA312" s="4">
        <f t="shared" si="358"/>
        <v>20125.474046177696</v>
      </c>
      <c r="AB312" s="4">
        <f t="shared" si="359"/>
        <v>2725.7077027532068</v>
      </c>
      <c r="AC312" s="12">
        <f t="shared" si="360"/>
        <v>1.1645915827552153</v>
      </c>
      <c r="AD312" s="12">
        <f t="shared" si="361"/>
        <v>5.2108938587981113</v>
      </c>
      <c r="AE312" s="12">
        <f t="shared" si="362"/>
        <v>2.0478291813886536</v>
      </c>
      <c r="AF312" s="11">
        <f t="shared" si="344"/>
        <v>-2.9039671966837322E-3</v>
      </c>
      <c r="AG312" s="11">
        <f t="shared" si="345"/>
        <v>2.0567434751257441E-3</v>
      </c>
      <c r="AH312" s="11">
        <f t="shared" si="346"/>
        <v>8.257041531207765E-4</v>
      </c>
      <c r="AI312" s="1">
        <f t="shared" si="325"/>
        <v>522881.08581943589</v>
      </c>
      <c r="AJ312" s="1">
        <f t="shared" si="326"/>
        <v>587573.62941447133</v>
      </c>
      <c r="AK312" s="1">
        <f t="shared" si="327"/>
        <v>102959.34286619406</v>
      </c>
      <c r="AL312" s="17">
        <f t="shared" si="399"/>
        <v>72.447475801347863</v>
      </c>
      <c r="AM312" s="17">
        <f t="shared" si="399"/>
        <v>34.117772364003685</v>
      </c>
      <c r="AN312" s="17">
        <f t="shared" si="399"/>
        <v>5.0021216214385014</v>
      </c>
      <c r="AO312" s="7">
        <f t="shared" si="398"/>
        <v>1.3947737887083731E-3</v>
      </c>
      <c r="AP312" s="7">
        <f t="shared" si="398"/>
        <v>2.1478468222029994E-3</v>
      </c>
      <c r="AQ312" s="7">
        <f t="shared" si="398"/>
        <v>1.5546976322907506E-3</v>
      </c>
      <c r="AR312" s="1">
        <f t="shared" si="364"/>
        <v>265311.33639032871</v>
      </c>
      <c r="AS312" s="1">
        <f t="shared" si="365"/>
        <v>301994.75075988396</v>
      </c>
      <c r="AT312" s="1">
        <f t="shared" si="366"/>
        <v>52483.395974940533</v>
      </c>
      <c r="AU312" s="1">
        <f t="shared" si="328"/>
        <v>53062.267278065745</v>
      </c>
      <c r="AV312" s="1">
        <f t="shared" si="329"/>
        <v>60398.950151976795</v>
      </c>
      <c r="AW312" s="1">
        <f t="shared" si="330"/>
        <v>10496.679194988108</v>
      </c>
      <c r="AX312" s="1">
        <f t="shared" si="378"/>
        <v>164977.36016054422</v>
      </c>
      <c r="AY312" s="1">
        <f t="shared" si="379"/>
        <v>67624.496024854176</v>
      </c>
      <c r="AZ312" s="1">
        <f t="shared" si="380"/>
        <v>6165.7862918936726</v>
      </c>
      <c r="BA312" s="1">
        <f t="shared" si="381"/>
        <v>12.013563532320189</v>
      </c>
      <c r="BB312" s="1">
        <f t="shared" si="382"/>
        <v>11.121725563623478</v>
      </c>
      <c r="BC312" s="1">
        <f t="shared" si="383"/>
        <v>8.7267709487299303</v>
      </c>
      <c r="BD312" s="1">
        <f t="shared" si="384"/>
        <v>79.668396101075871</v>
      </c>
      <c r="BE312">
        <f t="shared" si="370"/>
        <v>0.21822387218499145</v>
      </c>
      <c r="BF312">
        <f t="shared" si="371"/>
        <v>0.3346263841173937</v>
      </c>
      <c r="BG312">
        <f t="shared" si="372"/>
        <v>2.453676962688749E-2</v>
      </c>
      <c r="BH312">
        <f t="shared" si="385"/>
        <v>0.2931144788841607</v>
      </c>
      <c r="BI312">
        <f t="shared" si="386"/>
        <v>4.7621658391411486E-3</v>
      </c>
      <c r="BJ312">
        <f t="shared" si="386"/>
        <v>1.1197481694748152E-2</v>
      </c>
      <c r="BK312">
        <f t="shared" si="386"/>
        <v>6.0205306372294847E-5</v>
      </c>
      <c r="BL312">
        <f t="shared" si="375"/>
        <v>1263.4565828949092</v>
      </c>
      <c r="BM312">
        <f t="shared" si="376"/>
        <v>3381.5806935438313</v>
      </c>
      <c r="BN312">
        <f t="shared" si="377"/>
        <v>3.1597789341297609</v>
      </c>
      <c r="BO312">
        <f t="shared" si="348"/>
        <v>1099.8326824747376</v>
      </c>
      <c r="BP312">
        <f t="shared" si="367"/>
        <v>1004.2537257740405</v>
      </c>
      <c r="BQ312">
        <f t="shared" si="368"/>
        <v>94.490909276373614</v>
      </c>
      <c r="BR312" s="7">
        <f t="shared" si="393"/>
        <v>2.0042591740123683E-3</v>
      </c>
      <c r="BS312" s="7">
        <f t="shared" si="373"/>
        <v>6.9509269206140332E-4</v>
      </c>
      <c r="BT312" s="7">
        <f t="shared" si="374"/>
        <v>7.118809714083163E-5</v>
      </c>
      <c r="BU312" s="8">
        <f>MAX((BU$3*climate!$I422+BU$4*climate!$I422^2+BU$5*climate!$I422^6)*(K312/K$66)^$BW$1,-99)</f>
        <v>-13.940622289146161</v>
      </c>
      <c r="BV312" s="8">
        <f>MAX((BV$3*climate!$I422+BV$4*climate!$I422^2+BV$5*climate!$I422^6)*(L312/L$66)^$BW$1,-99)</f>
        <v>-9.5988945349536525</v>
      </c>
      <c r="BW312" s="8">
        <f>MAX((BW$3*climate!$I422+BW$4*climate!$I422^2+BW$5*climate!$I422^6)*(M312/M$66)^$BW$1,-99)</f>
        <v>-10.503971065606509</v>
      </c>
      <c r="BX312" s="8">
        <f>MAX((BX$3*climate!$M422+BX$4*climate!$M422^2+BX$5*climate!$M422^6)*(K312/K$66)^$BW$1,-99)</f>
        <v>-13.940628217921137</v>
      </c>
      <c r="BY312" s="8">
        <f>MAX((BY$3*climate!$M422+BY$4*climate!$M422^2+BY$5*climate!$M422^6)*(L312/L$66)^$BW$1,-99)</f>
        <v>-9.59889810451266</v>
      </c>
      <c r="BZ312" s="8">
        <f>MAX((BZ$3*climate!$M422+BZ$4*climate!$M422^2+BZ$5*climate!$M422^6)*(M312/M$66)^$BW$1,-99)</f>
        <v>-10.503974518255038</v>
      </c>
      <c r="CA312" s="8">
        <f t="shared" si="387"/>
        <v>1.7541779321847459E-2</v>
      </c>
      <c r="CB312" s="8">
        <f t="shared" si="388"/>
        <v>1.2193162612370008E-5</v>
      </c>
      <c r="CC312" s="8">
        <f t="shared" si="389"/>
        <v>1.2487658903867084E-6</v>
      </c>
      <c r="CD312" s="8">
        <f>MAX((CD$3*climate!$I422+CD$4*climate!$I422^2+CD$5*climate!$I422^6)*(K312/K$66)^$BW$1,-99)</f>
        <v>-60.444322096662866</v>
      </c>
      <c r="CE312" s="8">
        <f>MAX((CE$3*climate!$I422+CE$4*climate!$I422^2+CE$5*climate!$I422^6)*(L312/L$66)^$BW$1,-99)</f>
        <v>-45.640475502808101</v>
      </c>
      <c r="CF312" s="8">
        <f>MAX((CF$3*climate!$I422+CF$4*climate!$I422^2+CF$5*climate!$I422^6)*(M312/M$66)^$BW$1,-99)</f>
        <v>-55.046162534802932</v>
      </c>
      <c r="CG312" s="8">
        <f>MAX((CG$3*climate!$M422+CG$4*climate!$M422^2+CG$5*climate!$M422^6)*(K312/K$66)^$BW$1,-99)</f>
        <v>-60.444373469473206</v>
      </c>
      <c r="CH312" s="8">
        <f>MAX((CH$3*climate!$M422+CH$4*climate!$M422^2+CH$5*climate!$M422^6)*(L312/L$66)^$BW$1,-99)</f>
        <v>-45.640512694892031</v>
      </c>
      <c r="CI312" s="8">
        <f>MAX((CI$3*climate!$M422+CI$4*climate!$M422^2+CI$5*climate!$M422^6)*(M312/M$66)^$BW$1,-99)</f>
        <v>-55.046206145641932</v>
      </c>
      <c r="CJ312" s="8">
        <f t="shared" si="390"/>
        <v>1.3593716826817565E-3</v>
      </c>
      <c r="CK312" s="8">
        <f t="shared" si="391"/>
        <v>9.4488932242730183E-7</v>
      </c>
      <c r="CL312" s="8">
        <f t="shared" si="392"/>
        <v>9.6771083397244632E-8</v>
      </c>
    </row>
    <row r="313" spans="1:90">
      <c r="A313">
        <f t="shared" si="331"/>
        <v>2267</v>
      </c>
      <c r="B313" s="4">
        <f t="shared" si="349"/>
        <v>1286.5345451340238</v>
      </c>
      <c r="C313" s="4">
        <f t="shared" si="350"/>
        <v>3572.6079114466511</v>
      </c>
      <c r="D313" s="4">
        <f t="shared" si="351"/>
        <v>6809.6294951573173</v>
      </c>
      <c r="E313" s="11">
        <f t="shared" si="332"/>
        <v>1.8371316433838203E-8</v>
      </c>
      <c r="F313" s="11">
        <f t="shared" si="333"/>
        <v>3.6830439392579923E-8</v>
      </c>
      <c r="G313" s="11">
        <f t="shared" si="334"/>
        <v>8.1315322021646867E-8</v>
      </c>
      <c r="H313" s="4">
        <f t="shared" si="352"/>
        <v>265678.92589513812</v>
      </c>
      <c r="I313" s="4">
        <f t="shared" si="353"/>
        <v>302765.93931918079</v>
      </c>
      <c r="J313" s="4">
        <f t="shared" si="354"/>
        <v>52577.248373040507</v>
      </c>
      <c r="K313" s="4">
        <f t="shared" ref="K313:K346" si="400">H313/B313*1000</f>
        <v>206507.4170763609</v>
      </c>
      <c r="L313" s="4">
        <f t="shared" ref="L313:L346" si="401">I313/C313*1000</f>
        <v>84746.478433616358</v>
      </c>
      <c r="M313" s="4">
        <f t="shared" ref="M313:M346" si="402">J313/D313*1000</f>
        <v>7721.0145442466337</v>
      </c>
      <c r="N313" s="11">
        <f t="shared" si="335"/>
        <v>1.3854840465508111E-3</v>
      </c>
      <c r="O313" s="11">
        <f t="shared" si="336"/>
        <v>2.5536119629703258E-3</v>
      </c>
      <c r="P313" s="11">
        <f t="shared" si="337"/>
        <v>1.7881488234727794E-3</v>
      </c>
      <c r="Q313" s="4">
        <f t="shared" si="338"/>
        <v>1483.5913481796031</v>
      </c>
      <c r="R313" s="4">
        <f t="shared" si="339"/>
        <v>5681.0196478352273</v>
      </c>
      <c r="S313" s="4">
        <f t="shared" si="340"/>
        <v>1336.1888317985588</v>
      </c>
      <c r="T313" s="4">
        <f t="shared" si="355"/>
        <v>5.5841514082496992</v>
      </c>
      <c r="U313" s="4">
        <f t="shared" si="356"/>
        <v>18.763734324309855</v>
      </c>
      <c r="V313" s="4">
        <f t="shared" si="357"/>
        <v>25.413822007537817</v>
      </c>
      <c r="W313" s="11">
        <f t="shared" si="341"/>
        <v>-1.219247815263802E-2</v>
      </c>
      <c r="X313" s="11">
        <f t="shared" si="342"/>
        <v>-1.3228699347321071E-2</v>
      </c>
      <c r="Y313" s="11">
        <f t="shared" si="343"/>
        <v>-1.2203590333800474E-2</v>
      </c>
      <c r="Z313" s="4">
        <f t="shared" si="369"/>
        <v>1361.5503415930616</v>
      </c>
      <c r="AA313" s="4">
        <f t="shared" si="358"/>
        <v>19951.349533338063</v>
      </c>
      <c r="AB313" s="4">
        <f t="shared" si="359"/>
        <v>2699.526225109496</v>
      </c>
      <c r="AC313" s="12">
        <f t="shared" si="360"/>
        <v>1.1612096470013602</v>
      </c>
      <c r="AD313" s="12">
        <f t="shared" si="361"/>
        <v>5.2216113307417675</v>
      </c>
      <c r="AE313" s="12">
        <f t="shared" si="362"/>
        <v>2.0495200824486082</v>
      </c>
      <c r="AF313" s="11">
        <f t="shared" si="344"/>
        <v>-2.9039671966837322E-3</v>
      </c>
      <c r="AG313" s="11">
        <f t="shared" si="345"/>
        <v>2.0567434751257441E-3</v>
      </c>
      <c r="AH313" s="11">
        <f t="shared" si="346"/>
        <v>8.257041531207765E-4</v>
      </c>
      <c r="AI313" s="1">
        <f t="shared" ref="AI313:AI346" si="403">(1-$AI$5)*AI312+AU312</f>
        <v>523655.24451555806</v>
      </c>
      <c r="AJ313" s="1">
        <f t="shared" ref="AJ313:AJ346" si="404">(1-$AI$5)*AJ312+AV312</f>
        <v>589215.21662500105</v>
      </c>
      <c r="AK313" s="1">
        <f t="shared" ref="AK313:AK346" si="405">(1-$AI$5)*AK312+AW312</f>
        <v>103160.08777456277</v>
      </c>
      <c r="AL313" s="17">
        <f t="shared" si="399"/>
        <v>72.547513163250599</v>
      </c>
      <c r="AM313" s="17">
        <f t="shared" si="399"/>
        <v>34.19031931546683</v>
      </c>
      <c r="AN313" s="17">
        <f t="shared" si="399"/>
        <v>5.0098206402133698</v>
      </c>
      <c r="AO313" s="7">
        <f t="shared" si="398"/>
        <v>1.3808260508212894E-3</v>
      </c>
      <c r="AP313" s="7">
        <f t="shared" si="398"/>
        <v>2.1263683539809695E-3</v>
      </c>
      <c r="AQ313" s="7">
        <f t="shared" si="398"/>
        <v>1.5391506559678432E-3</v>
      </c>
      <c r="AR313" s="1">
        <f t="shared" si="364"/>
        <v>265678.92589513812</v>
      </c>
      <c r="AS313" s="1">
        <f t="shared" si="365"/>
        <v>302765.93931918079</v>
      </c>
      <c r="AT313" s="1">
        <f t="shared" si="366"/>
        <v>52577.248373040507</v>
      </c>
      <c r="AU313" s="1">
        <f t="shared" ref="AU313:AU346" si="406">$AU$5*AR313</f>
        <v>53135.785179027625</v>
      </c>
      <c r="AV313" s="1">
        <f t="shared" ref="AV313:AV346" si="407">$AU$5*AS313</f>
        <v>60553.18786383616</v>
      </c>
      <c r="AW313" s="1">
        <f t="shared" ref="AW313:AW346" si="408">$AU$5*AT313</f>
        <v>10515.449674608102</v>
      </c>
      <c r="AX313" s="1">
        <f t="shared" si="378"/>
        <v>165205.93366108873</v>
      </c>
      <c r="AY313" s="1">
        <f t="shared" si="379"/>
        <v>67797.182746893086</v>
      </c>
      <c r="AZ313" s="1">
        <f t="shared" si="380"/>
        <v>6176.8116353973073</v>
      </c>
      <c r="BA313" s="1">
        <f t="shared" si="381"/>
        <v>12.014948057469308</v>
      </c>
      <c r="BB313" s="1">
        <f t="shared" si="382"/>
        <v>11.124275920659455</v>
      </c>
      <c r="BC313" s="1">
        <f t="shared" si="383"/>
        <v>8.7285575007185976</v>
      </c>
      <c r="BD313" s="1">
        <f t="shared" si="384"/>
        <v>77.363522733320366</v>
      </c>
      <c r="BE313">
        <f t="shared" si="370"/>
        <v>0.21822387218499145</v>
      </c>
      <c r="BF313">
        <f t="shared" si="371"/>
        <v>0.3346263841173937</v>
      </c>
      <c r="BG313">
        <f t="shared" si="372"/>
        <v>2.453676962688749E-2</v>
      </c>
      <c r="BH313">
        <f t="shared" si="385"/>
        <v>0.29316522887271879</v>
      </c>
      <c r="BI313">
        <f t="shared" si="386"/>
        <v>4.7621658391411486E-3</v>
      </c>
      <c r="BJ313">
        <f t="shared" si="386"/>
        <v>1.1197481694748152E-2</v>
      </c>
      <c r="BK313">
        <f t="shared" si="386"/>
        <v>6.0205306372294847E-5</v>
      </c>
      <c r="BL313">
        <f t="shared" si="375"/>
        <v>1265.2071050775394</v>
      </c>
      <c r="BM313">
        <f t="shared" si="376"/>
        <v>3390.2160633197568</v>
      </c>
      <c r="BN313">
        <f t="shared" si="377"/>
        <v>3.1654293465111447</v>
      </c>
      <c r="BO313">
        <f t="shared" si="348"/>
        <v>1102.0370322184663</v>
      </c>
      <c r="BP313">
        <f t="shared" si="367"/>
        <v>1015.6051984252208</v>
      </c>
      <c r="BQ313">
        <f t="shared" si="368"/>
        <v>95.577943932929429</v>
      </c>
      <c r="BR313" s="7">
        <f t="shared" si="393"/>
        <v>1.9887889287681926E-3</v>
      </c>
      <c r="BS313" s="7">
        <f t="shared" si="373"/>
        <v>6.7484727384602258E-4</v>
      </c>
      <c r="BT313" s="7">
        <f t="shared" si="374"/>
        <v>6.8980429594165248E-5</v>
      </c>
      <c r="BU313" s="8">
        <f>MAX((BU$3*climate!$I423+BU$4*climate!$I423^2+BU$5*climate!$I423^6)*(K313/K$66)^$BW$1,-99)</f>
        <v>-13.964910196938295</v>
      </c>
      <c r="BV313" s="8">
        <f>MAX((BV$3*climate!$I423+BV$4*climate!$I423^2+BV$5*climate!$I423^6)*(L313/L$66)^$BW$1,-99)</f>
        <v>-9.610298512313479</v>
      </c>
      <c r="BW313" s="8">
        <f>MAX((BW$3*climate!$I423+BW$4*climate!$I423^2+BW$5*climate!$I423^6)*(M313/M$66)^$BW$1,-99)</f>
        <v>-10.516231666010807</v>
      </c>
      <c r="BX313" s="8">
        <f>MAX((BX$3*climate!$M423+BX$4*climate!$M423^2+BX$5*climate!$M423^6)*(K313/K$66)^$BW$1,-99)</f>
        <v>-13.964916118141643</v>
      </c>
      <c r="BY313" s="8">
        <f>MAX((BY$3*climate!$M423+BY$4*climate!$M423^2+BY$5*climate!$M423^6)*(L313/L$66)^$BW$1,-99)</f>
        <v>-9.6103020760730651</v>
      </c>
      <c r="BZ313" s="8">
        <f>MAX((BZ$3*climate!$M423+BZ$4*climate!$M423^2+BZ$5*climate!$M423^6)*(M313/M$66)^$BW$1,-99)</f>
        <v>-10.516235113503935</v>
      </c>
      <c r="CA313" s="8">
        <f t="shared" si="387"/>
        <v>1.7543986479959871E-2</v>
      </c>
      <c r="CB313" s="8">
        <f t="shared" si="388"/>
        <v>1.1839511448392397E-5</v>
      </c>
      <c r="CC313" s="8">
        <f t="shared" si="389"/>
        <v>1.2101917241818589E-6</v>
      </c>
      <c r="CD313" s="8">
        <f>MAX((CD$3*climate!$I423+CD$4*climate!$I423^2+CD$5*climate!$I423^6)*(K313/K$66)^$BW$1,-99)</f>
        <v>-60.675967810011166</v>
      </c>
      <c r="CE313" s="8">
        <f>MAX((CE$3*climate!$I423+CE$4*climate!$I423^2+CE$5*climate!$I423^6)*(L313/L$66)^$BW$1,-99)</f>
        <v>-45.794174129825421</v>
      </c>
      <c r="CF313" s="8">
        <f>MAX((CF$3*climate!$I423+CF$4*climate!$I423^2+CF$5*climate!$I423^6)*(M313/M$66)^$BW$1,-99)</f>
        <v>-55.235955175050833</v>
      </c>
      <c r="CG313" s="8">
        <f>MAX((CG$3*climate!$M423+CG$4*climate!$M423^2+CG$5*climate!$M423^6)*(K313/K$66)^$BW$1,-99)</f>
        <v>-60.676019241447847</v>
      </c>
      <c r="CH313" s="8">
        <f>MAX((CH$3*climate!$M423+CH$4*climate!$M423^2+CH$5*climate!$M423^6)*(L313/L$66)^$BW$1,-99)</f>
        <v>-45.794211351609519</v>
      </c>
      <c r="CI313" s="8">
        <f>MAX((CI$3*climate!$M423+CI$4*climate!$M423^2+CI$5*climate!$M423^6)*(M313/M$66)^$BW$1,-99)</f>
        <v>-55.235998827512212</v>
      </c>
      <c r="CJ313" s="8">
        <f t="shared" si="390"/>
        <v>1.346311658595416E-3</v>
      </c>
      <c r="CK313" s="8">
        <f t="shared" si="391"/>
        <v>9.0855475255023361E-7</v>
      </c>
      <c r="CL313" s="8">
        <f t="shared" si="392"/>
        <v>9.2869156577544934E-8</v>
      </c>
    </row>
    <row r="314" spans="1:90">
      <c r="A314">
        <f t="shared" ref="A314:A346" si="409">1+A313</f>
        <v>2268</v>
      </c>
      <c r="B314" s="4">
        <f t="shared" si="349"/>
        <v>1286.5345675875903</v>
      </c>
      <c r="C314" s="4">
        <f t="shared" si="350"/>
        <v>3572.6080364483341</v>
      </c>
      <c r="D314" s="4">
        <f t="shared" si="351"/>
        <v>6809.6300211981716</v>
      </c>
      <c r="E314" s="11">
        <f t="shared" ref="E314:E346" si="410">E313*$E$5</f>
        <v>1.7452750612146291E-8</v>
      </c>
      <c r="F314" s="11">
        <f t="shared" ref="F314:F346" si="411">F313*$E$5</f>
        <v>3.4988917422950927E-8</v>
      </c>
      <c r="G314" s="11">
        <f t="shared" ref="G314:G346" si="412">G313*$E$5</f>
        <v>7.724955592056452E-8</v>
      </c>
      <c r="H314" s="4">
        <f t="shared" si="352"/>
        <v>266044.81423127011</v>
      </c>
      <c r="I314" s="4">
        <f t="shared" si="353"/>
        <v>303532.3786606518</v>
      </c>
      <c r="J314" s="4">
        <f t="shared" si="354"/>
        <v>52670.494491097452</v>
      </c>
      <c r="K314" s="4">
        <f t="shared" si="400"/>
        <v>206791.81184391858</v>
      </c>
      <c r="L314" s="4">
        <f t="shared" si="401"/>
        <v>84961.007634748792</v>
      </c>
      <c r="M314" s="4">
        <f t="shared" si="402"/>
        <v>7734.707220089168</v>
      </c>
      <c r="N314" s="11">
        <f t="shared" ref="N314:N346" si="413">K314/K313-1</f>
        <v>1.3771649056677493E-3</v>
      </c>
      <c r="O314" s="11">
        <f t="shared" ref="O314:O346" si="414">L314/L313-1</f>
        <v>2.5314231941859777E-3</v>
      </c>
      <c r="P314" s="11">
        <f t="shared" ref="P314:P346" si="415">M314/M313-1</f>
        <v>1.7734296139537697E-3</v>
      </c>
      <c r="Q314" s="4">
        <f t="shared" ref="Q314:Q346" si="416">T314*H314/1000</f>
        <v>1467.5209575698279</v>
      </c>
      <c r="R314" s="4">
        <f t="shared" ref="R314:R346" si="417">U314*I314/1000</f>
        <v>5620.0581656867935</v>
      </c>
      <c r="S314" s="4">
        <f t="shared" ref="S314:S346" si="418">V314*J314/1000</f>
        <v>1322.2233515947084</v>
      </c>
      <c r="T314" s="4">
        <f t="shared" si="355"/>
        <v>5.5160667642035923</v>
      </c>
      <c r="U314" s="4">
        <f t="shared" si="356"/>
        <v>18.515514524300553</v>
      </c>
      <c r="V314" s="4">
        <f t="shared" si="357"/>
        <v>25.103682134941703</v>
      </c>
      <c r="W314" s="11">
        <f t="shared" ref="W314:W346" si="419">T$5-1</f>
        <v>-1.219247815263802E-2</v>
      </c>
      <c r="X314" s="11">
        <f t="shared" ref="X314:X346" si="420">U$5-1</f>
        <v>-1.3228699347321071E-2</v>
      </c>
      <c r="Y314" s="11">
        <f t="shared" ref="Y314:Y346" si="421">V$5-1</f>
        <v>-1.2203590333800474E-2</v>
      </c>
      <c r="Z314" s="4">
        <f t="shared" si="369"/>
        <v>1342.9019987897025</v>
      </c>
      <c r="AA314" s="4">
        <f t="shared" si="358"/>
        <v>19778.289257854885</v>
      </c>
      <c r="AB314" s="4">
        <f t="shared" si="359"/>
        <v>2673.5565216406167</v>
      </c>
      <c r="AC314" s="12">
        <f t="shared" si="360"/>
        <v>1.1578375322779955</v>
      </c>
      <c r="AD314" s="12">
        <f t="shared" si="361"/>
        <v>5.2323508457759136</v>
      </c>
      <c r="AE314" s="12">
        <f t="shared" si="362"/>
        <v>2.0512123796925903</v>
      </c>
      <c r="AF314" s="11">
        <f t="shared" ref="AF314:AF346" si="422">AC$5-1</f>
        <v>-2.9039671966837322E-3</v>
      </c>
      <c r="AG314" s="11">
        <f t="shared" ref="AG314:AG346" si="423">AD$5-1</f>
        <v>2.0567434751257441E-3</v>
      </c>
      <c r="AH314" s="11">
        <f t="shared" ref="AH314:AH346" si="424">AE$5-1</f>
        <v>8.257041531207765E-4</v>
      </c>
      <c r="AI314" s="1">
        <f t="shared" si="403"/>
        <v>524425.50524302991</v>
      </c>
      <c r="AJ314" s="1">
        <f t="shared" si="404"/>
        <v>590846.88282633713</v>
      </c>
      <c r="AK314" s="1">
        <f t="shared" si="405"/>
        <v>103359.52867171459</v>
      </c>
      <c r="AL314" s="17">
        <f t="shared" si="399"/>
        <v>72.646686904387735</v>
      </c>
      <c r="AM314" s="17">
        <f t="shared" si="399"/>
        <v>34.2622935163417</v>
      </c>
      <c r="AN314" s="17">
        <f t="shared" si="399"/>
        <v>5.0174544002507888</v>
      </c>
      <c r="AO314" s="7">
        <f t="shared" ref="AO314:AQ329" si="425">AO$5*AO313</f>
        <v>1.3670177903130764E-3</v>
      </c>
      <c r="AP314" s="7">
        <f t="shared" si="425"/>
        <v>2.1051046704411596E-3</v>
      </c>
      <c r="AQ314" s="7">
        <f t="shared" si="425"/>
        <v>1.5237591494081646E-3</v>
      </c>
      <c r="AR314" s="1">
        <f t="shared" si="364"/>
        <v>266044.81423127011</v>
      </c>
      <c r="AS314" s="1">
        <f t="shared" si="365"/>
        <v>303532.3786606518</v>
      </c>
      <c r="AT314" s="1">
        <f t="shared" si="366"/>
        <v>52670.494491097452</v>
      </c>
      <c r="AU314" s="1">
        <f t="shared" si="406"/>
        <v>53208.962846254028</v>
      </c>
      <c r="AV314" s="1">
        <f t="shared" si="407"/>
        <v>60706.475732130362</v>
      </c>
      <c r="AW314" s="1">
        <f t="shared" si="408"/>
        <v>10534.09889821949</v>
      </c>
      <c r="AX314" s="1">
        <f t="shared" si="378"/>
        <v>165433.44947513484</v>
      </c>
      <c r="AY314" s="1">
        <f t="shared" si="379"/>
        <v>67968.806107799042</v>
      </c>
      <c r="AZ314" s="1">
        <f t="shared" si="380"/>
        <v>6187.7657760713337</v>
      </c>
      <c r="BA314" s="1">
        <f t="shared" si="381"/>
        <v>12.016324274953124</v>
      </c>
      <c r="BB314" s="1">
        <f t="shared" si="382"/>
        <v>11.126804145198909</v>
      </c>
      <c r="BC314" s="1">
        <f t="shared" si="383"/>
        <v>8.7303293596629601</v>
      </c>
      <c r="BD314" s="1">
        <f t="shared" si="384"/>
        <v>75.125203662019302</v>
      </c>
      <c r="BE314">
        <f t="shared" si="370"/>
        <v>0.21822387218499145</v>
      </c>
      <c r="BF314">
        <f t="shared" si="371"/>
        <v>0.3346263841173937</v>
      </c>
      <c r="BG314">
        <f t="shared" si="372"/>
        <v>2.453676962688749E-2</v>
      </c>
      <c r="BH314">
        <f t="shared" si="385"/>
        <v>0.29321559522256413</v>
      </c>
      <c r="BI314">
        <f t="shared" si="386"/>
        <v>4.7621658391411486E-3</v>
      </c>
      <c r="BJ314">
        <f t="shared" si="386"/>
        <v>1.1197481694748152E-2</v>
      </c>
      <c r="BK314">
        <f t="shared" si="386"/>
        <v>6.0205306372294847E-5</v>
      </c>
      <c r="BL314">
        <f t="shared" si="375"/>
        <v>1266.9495260128074</v>
      </c>
      <c r="BM314">
        <f t="shared" si="376"/>
        <v>3398.7982538160131</v>
      </c>
      <c r="BN314">
        <f t="shared" si="377"/>
        <v>3.1710432576167902</v>
      </c>
      <c r="BO314">
        <f t="shared" si="348"/>
        <v>1104.2287512672349</v>
      </c>
      <c r="BP314">
        <f t="shared" si="367"/>
        <v>1027.0852145963768</v>
      </c>
      <c r="BQ314">
        <f t="shared" si="368"/>
        <v>96.677498979468098</v>
      </c>
      <c r="BR314" s="7">
        <f t="shared" si="393"/>
        <v>1.9734785104192909E-3</v>
      </c>
      <c r="BS314" s="7">
        <f t="shared" si="373"/>
        <v>6.5519152800584712E-4</v>
      </c>
      <c r="BT314" s="7">
        <f t="shared" si="374"/>
        <v>6.6842227681338255E-5</v>
      </c>
      <c r="BU314" s="8">
        <f>MAX((BU$3*climate!$I424+BU$4*climate!$I424^2+BU$5*climate!$I424^6)*(K314/K$66)^$BW$1,-99)</f>
        <v>-13.988562784502641</v>
      </c>
      <c r="BV314" s="8">
        <f>MAX((BV$3*climate!$I424+BV$4*climate!$I424^2+BV$5*climate!$I424^6)*(L314/L$66)^$BW$1,-99)</f>
        <v>-9.621347693276709</v>
      </c>
      <c r="BW314" s="8">
        <f>MAX((BW$3*climate!$I424+BW$4*climate!$I424^2+BW$5*climate!$I424^6)*(M314/M$66)^$BW$1,-99)</f>
        <v>-10.528139957751486</v>
      </c>
      <c r="BX314" s="8">
        <f>MAX((BX$3*climate!$M424+BX$4*climate!$M424^2+BX$5*climate!$M424^6)*(K314/K$66)^$BW$1,-99)</f>
        <v>-13.988568698154802</v>
      </c>
      <c r="BY314" s="8">
        <f>MAX((BY$3*climate!$M424+BY$4*climate!$M424^2+BY$5*climate!$M424^6)*(L314/L$66)^$BW$1,-99)</f>
        <v>-9.6213512512700525</v>
      </c>
      <c r="BZ314" s="8">
        <f>MAX((BZ$3*climate!$M424+BZ$4*climate!$M424^2+BZ$5*climate!$M424^6)*(M314/M$66)^$BW$1,-99)</f>
        <v>-10.528143400118511</v>
      </c>
      <c r="CA314" s="8">
        <f t="shared" si="387"/>
        <v>1.7546076641885996E-2</v>
      </c>
      <c r="CB314" s="8">
        <f t="shared" si="388"/>
        <v>1.1496040765504988E-5</v>
      </c>
      <c r="CC314" s="8">
        <f t="shared" si="389"/>
        <v>1.1728188498111546E-6</v>
      </c>
      <c r="CD314" s="8">
        <f>MAX((CD$3*climate!$I424+CD$4*climate!$I424^2+CD$5*climate!$I424^6)*(K314/K$66)^$BW$1,-99)</f>
        <v>-60.902559687815597</v>
      </c>
      <c r="CE314" s="8">
        <f>MAX((CE$3*climate!$I424+CE$4*climate!$I424^2+CE$5*climate!$I424^6)*(L314/L$66)^$BW$1,-99)</f>
        <v>-45.944276667760235</v>
      </c>
      <c r="CF314" s="8">
        <f>MAX((CF$3*climate!$I424+CF$4*climate!$I424^2+CF$5*climate!$I424^6)*(M314/M$66)^$BW$1,-99)</f>
        <v>-55.421498742301594</v>
      </c>
      <c r="CG314" s="8">
        <f>MAX((CG$3*climate!$M424+CG$4*climate!$M424^2+CG$5*climate!$M424^6)*(K314/K$66)^$BW$1,-99)</f>
        <v>-60.90261117508954</v>
      </c>
      <c r="CH314" s="8">
        <f>MAX((CH$3*climate!$M424+CH$4*climate!$M424^2+CH$5*climate!$M424^6)*(L314/L$66)^$BW$1,-99)</f>
        <v>-45.944313917380519</v>
      </c>
      <c r="CI314" s="8">
        <f>MAX((CI$3*climate!$M424+CI$4*climate!$M424^2+CI$5*climate!$M424^6)*(M314/M$66)^$BW$1,-99)</f>
        <v>-55.421542434169965</v>
      </c>
      <c r="CJ314" s="8">
        <f t="shared" si="390"/>
        <v>1.3332906219361493E-3</v>
      </c>
      <c r="CK314" s="8">
        <f t="shared" si="391"/>
        <v>8.7356071986221189E-7</v>
      </c>
      <c r="CL314" s="8">
        <f t="shared" si="392"/>
        <v>8.9120115316849178E-8</v>
      </c>
    </row>
    <row r="315" spans="1:90">
      <c r="A315">
        <f t="shared" si="409"/>
        <v>2269</v>
      </c>
      <c r="B315" s="4">
        <f t="shared" si="349"/>
        <v>1286.5345889184789</v>
      </c>
      <c r="C315" s="4">
        <f t="shared" si="350"/>
        <v>3572.6081551999378</v>
      </c>
      <c r="D315" s="4">
        <f t="shared" si="351"/>
        <v>6809.6305209370221</v>
      </c>
      <c r="E315" s="11">
        <f t="shared" si="410"/>
        <v>1.6580113081538975E-8</v>
      </c>
      <c r="F315" s="11">
        <f t="shared" si="411"/>
        <v>3.3239471551803377E-8</v>
      </c>
      <c r="G315" s="11">
        <f t="shared" si="412"/>
        <v>7.3387078124536289E-8</v>
      </c>
      <c r="H315" s="4">
        <f t="shared" si="352"/>
        <v>266409.02129902219</v>
      </c>
      <c r="I315" s="4">
        <f t="shared" si="353"/>
        <v>304294.09109929216</v>
      </c>
      <c r="J315" s="4">
        <f t="shared" si="354"/>
        <v>52763.138595612603</v>
      </c>
      <c r="K315" s="4">
        <f t="shared" si="400"/>
        <v>207074.89996283586</v>
      </c>
      <c r="L315" s="4">
        <f t="shared" si="401"/>
        <v>85174.213874082867</v>
      </c>
      <c r="M315" s="4">
        <f t="shared" si="402"/>
        <v>7748.3115175465155</v>
      </c>
      <c r="N315" s="11">
        <f t="shared" si="413"/>
        <v>1.3689522635980111E-3</v>
      </c>
      <c r="O315" s="11">
        <f t="shared" si="414"/>
        <v>2.5094598718822247E-3</v>
      </c>
      <c r="P315" s="11">
        <f t="shared" si="415"/>
        <v>1.7588639195047495E-3</v>
      </c>
      <c r="Q315" s="4">
        <f t="shared" si="416"/>
        <v>1451.6127362850336</v>
      </c>
      <c r="R315" s="4">
        <f t="shared" si="417"/>
        <v>5559.6290326883563</v>
      </c>
      <c r="S315" s="4">
        <f t="shared" si="418"/>
        <v>1308.3848056439706</v>
      </c>
      <c r="T315" s="4">
        <f t="shared" si="355"/>
        <v>5.448812240692547</v>
      </c>
      <c r="U315" s="4">
        <f t="shared" si="356"/>
        <v>18.270578349397624</v>
      </c>
      <c r="V315" s="4">
        <f t="shared" si="357"/>
        <v>24.797327082296928</v>
      </c>
      <c r="W315" s="11">
        <f t="shared" si="419"/>
        <v>-1.219247815263802E-2</v>
      </c>
      <c r="X315" s="11">
        <f t="shared" si="420"/>
        <v>-1.3228699347321071E-2</v>
      </c>
      <c r="Y315" s="11">
        <f t="shared" si="421"/>
        <v>-1.2203590333800474E-2</v>
      </c>
      <c r="Z315" s="4">
        <f t="shared" si="369"/>
        <v>1324.4980664641694</v>
      </c>
      <c r="AA315" s="4">
        <f t="shared" si="358"/>
        <v>19606.29614969861</v>
      </c>
      <c r="AB315" s="4">
        <f t="shared" si="359"/>
        <v>2647.7977339710064</v>
      </c>
      <c r="AC315" s="12">
        <f t="shared" si="360"/>
        <v>1.154475210065171</v>
      </c>
      <c r="AD315" s="12">
        <f t="shared" si="361"/>
        <v>5.2431124492375316</v>
      </c>
      <c r="AE315" s="12">
        <f t="shared" si="362"/>
        <v>2.0529060742734351</v>
      </c>
      <c r="AF315" s="11">
        <f t="shared" si="422"/>
        <v>-2.9039671966837322E-3</v>
      </c>
      <c r="AG315" s="11">
        <f t="shared" si="423"/>
        <v>2.0567434751257441E-3</v>
      </c>
      <c r="AH315" s="11">
        <f t="shared" si="424"/>
        <v>8.257041531207765E-4</v>
      </c>
      <c r="AI315" s="1">
        <f t="shared" si="403"/>
        <v>525191.91756498092</v>
      </c>
      <c r="AJ315" s="1">
        <f t="shared" si="404"/>
        <v>592468.67027583381</v>
      </c>
      <c r="AK315" s="1">
        <f t="shared" si="405"/>
        <v>103557.67470276263</v>
      </c>
      <c r="AL315" s="17">
        <f t="shared" si="399"/>
        <v>72.745003124659277</v>
      </c>
      <c r="AM315" s="17">
        <f t="shared" si="399"/>
        <v>34.333697973301966</v>
      </c>
      <c r="AN315" s="17">
        <f t="shared" si="399"/>
        <v>5.0250233383794178</v>
      </c>
      <c r="AO315" s="7">
        <f t="shared" si="425"/>
        <v>1.3533476124099456E-3</v>
      </c>
      <c r="AP315" s="7">
        <f t="shared" si="425"/>
        <v>2.0840536237367482E-3</v>
      </c>
      <c r="AQ315" s="7">
        <f t="shared" si="425"/>
        <v>1.5085215579140831E-3</v>
      </c>
      <c r="AR315" s="1">
        <f t="shared" si="364"/>
        <v>266409.02129902219</v>
      </c>
      <c r="AS315" s="1">
        <f t="shared" si="365"/>
        <v>304294.09109929216</v>
      </c>
      <c r="AT315" s="1">
        <f t="shared" si="366"/>
        <v>52763.138595612603</v>
      </c>
      <c r="AU315" s="1">
        <f t="shared" si="406"/>
        <v>53281.804259804441</v>
      </c>
      <c r="AV315" s="1">
        <f t="shared" si="407"/>
        <v>60858.818219858433</v>
      </c>
      <c r="AW315" s="1">
        <f t="shared" si="408"/>
        <v>10552.627719122522</v>
      </c>
      <c r="AX315" s="1">
        <f t="shared" si="378"/>
        <v>165659.9199702687</v>
      </c>
      <c r="AY315" s="1">
        <f t="shared" si="379"/>
        <v>68139.371099266296</v>
      </c>
      <c r="AZ315" s="1">
        <f t="shared" si="380"/>
        <v>6198.649214037212</v>
      </c>
      <c r="BA315" s="1">
        <f t="shared" si="381"/>
        <v>12.01769229105585</v>
      </c>
      <c r="BB315" s="1">
        <f t="shared" si="382"/>
        <v>11.129310461634153</v>
      </c>
      <c r="BC315" s="1">
        <f t="shared" si="383"/>
        <v>8.7320866785926743</v>
      </c>
      <c r="BD315" s="1">
        <f t="shared" si="384"/>
        <v>72.951522144249736</v>
      </c>
      <c r="BE315">
        <f t="shared" si="370"/>
        <v>0.21822387218499145</v>
      </c>
      <c r="BF315">
        <f t="shared" si="371"/>
        <v>0.3346263841173937</v>
      </c>
      <c r="BG315">
        <f t="shared" si="372"/>
        <v>2.453676962688749E-2</v>
      </c>
      <c r="BH315">
        <f t="shared" si="385"/>
        <v>0.29326558180042539</v>
      </c>
      <c r="BI315">
        <f t="shared" si="386"/>
        <v>4.7621658391411486E-3</v>
      </c>
      <c r="BJ315">
        <f t="shared" si="386"/>
        <v>1.1197481694748152E-2</v>
      </c>
      <c r="BK315">
        <f t="shared" si="386"/>
        <v>6.0205306372294847E-5</v>
      </c>
      <c r="BL315">
        <f t="shared" si="375"/>
        <v>1268.68394046923</v>
      </c>
      <c r="BM315">
        <f t="shared" si="376"/>
        <v>3407.3275149043502</v>
      </c>
      <c r="BN315">
        <f t="shared" si="377"/>
        <v>3.1766209243127115</v>
      </c>
      <c r="BO315">
        <f t="shared" si="348"/>
        <v>1106.4079229784479</v>
      </c>
      <c r="BP315">
        <f t="shared" si="367"/>
        <v>1038.6952296893689</v>
      </c>
      <c r="BQ315">
        <f t="shared" si="368"/>
        <v>97.789718595344837</v>
      </c>
      <c r="BR315" s="7">
        <f t="shared" si="393"/>
        <v>1.9583256565123275E-3</v>
      </c>
      <c r="BS315" s="7">
        <f t="shared" si="373"/>
        <v>6.3610827961732726E-4</v>
      </c>
      <c r="BT315" s="7">
        <f t="shared" si="374"/>
        <v>6.4771265030783812E-5</v>
      </c>
      <c r="BU315" s="8">
        <f>MAX((BU$3*climate!$I425+BU$4*climate!$I425^2+BU$5*climate!$I425^6)*(K315/K$66)^$BW$1,-99)</f>
        <v>-14.011585574156836</v>
      </c>
      <c r="BV315" s="8">
        <f>MAX((BV$3*climate!$I425+BV$4*climate!$I425^2+BV$5*climate!$I425^6)*(L315/L$66)^$BW$1,-99)</f>
        <v>-9.6320455947401982</v>
      </c>
      <c r="BW315" s="8">
        <f>MAX((BW$3*climate!$I425+BW$4*climate!$I425^2+BW$5*climate!$I425^6)*(M315/M$66)^$BW$1,-99)</f>
        <v>-10.539699263519161</v>
      </c>
      <c r="BX315" s="8">
        <f>MAX((BX$3*climate!$M425+BX$4*climate!$M425^2+BX$5*climate!$M425^6)*(K315/K$66)^$BW$1,-99)</f>
        <v>-14.011591480278193</v>
      </c>
      <c r="BY315" s="8">
        <f>MAX((BY$3*climate!$M425+BY$4*climate!$M425^2+BY$5*climate!$M425^6)*(L315/L$66)^$BW$1,-99)</f>
        <v>-9.6320491470001741</v>
      </c>
      <c r="BZ315" s="8">
        <f>MAX((BZ$3*climate!$M425+BZ$4*climate!$M425^2+BZ$5*climate!$M425^6)*(M315/M$66)^$BW$1,-99)</f>
        <v>-10.539702700789087</v>
      </c>
      <c r="CA315" s="8">
        <f t="shared" si="387"/>
        <v>1.7548051599956319E-2</v>
      </c>
      <c r="CB315" s="8">
        <f t="shared" si="388"/>
        <v>1.1162460913884302E-5</v>
      </c>
      <c r="CC315" s="8">
        <f t="shared" si="389"/>
        <v>1.1366095009546406E-6</v>
      </c>
      <c r="CD315" s="8">
        <f>MAX((CD$3*climate!$I425+CD$4*climate!$I425^2+CD$5*climate!$I425^6)*(K315/K$66)^$BW$1,-99)</f>
        <v>-61.124107753303683</v>
      </c>
      <c r="CE315" s="8">
        <f>MAX((CE$3*climate!$I425+CE$4*climate!$I425^2+CE$5*climate!$I425^6)*(L315/L$66)^$BW$1,-99)</f>
        <v>-46.090794316708923</v>
      </c>
      <c r="CF315" s="8">
        <f>MAX((CF$3*climate!$I425+CF$4*climate!$I425^2+CF$5*climate!$I425^6)*(M315/M$66)^$BW$1,-99)</f>
        <v>-55.602804357335287</v>
      </c>
      <c r="CG315" s="8">
        <f>MAX((CG$3*climate!$M425+CG$4*climate!$M425^2+CG$5*climate!$M425^6)*(K315/K$66)^$BW$1,-99)</f>
        <v>-61.124159293651267</v>
      </c>
      <c r="CH315" s="8">
        <f>MAX((CH$3*climate!$M425+CH$4*climate!$M425^2+CH$5*climate!$M425^6)*(L315/L$66)^$BW$1,-99)</f>
        <v>-46.090831592320306</v>
      </c>
      <c r="CI315" s="8">
        <f>MAX((CI$3*climate!$M425+CI$4*climate!$M425^2+CI$5*climate!$M425^6)*(M315/M$66)^$BW$1,-99)</f>
        <v>-55.602848086416408</v>
      </c>
      <c r="CJ315" s="8">
        <f t="shared" si="390"/>
        <v>1.3203109028915455E-3</v>
      </c>
      <c r="CK315" s="8">
        <f t="shared" si="391"/>
        <v>8.3986069699834102E-7</v>
      </c>
      <c r="CL315" s="8">
        <f t="shared" si="392"/>
        <v>8.5518207414221764E-8</v>
      </c>
    </row>
    <row r="316" spans="1:90">
      <c r="A316">
        <f t="shared" si="409"/>
        <v>2270</v>
      </c>
      <c r="B316" s="4">
        <f t="shared" si="349"/>
        <v>1286.5346091828235</v>
      </c>
      <c r="C316" s="4">
        <f t="shared" si="350"/>
        <v>3572.6082680139643</v>
      </c>
      <c r="D316" s="4">
        <f t="shared" si="351"/>
        <v>6809.6309956889654</v>
      </c>
      <c r="E316" s="11">
        <f t="shared" si="410"/>
        <v>1.5751107427462027E-8</v>
      </c>
      <c r="F316" s="11">
        <f t="shared" si="411"/>
        <v>3.1577497974213206E-8</v>
      </c>
      <c r="G316" s="11">
        <f t="shared" si="412"/>
        <v>6.9717724218309475E-8</v>
      </c>
      <c r="H316" s="4">
        <f t="shared" si="352"/>
        <v>266771.56657638366</v>
      </c>
      <c r="I316" s="4">
        <f t="shared" si="353"/>
        <v>305051.09900694102</v>
      </c>
      <c r="J316" s="4">
        <f t="shared" si="354"/>
        <v>52855.184922135079</v>
      </c>
      <c r="K316" s="4">
        <f t="shared" si="400"/>
        <v>207356.6965647591</v>
      </c>
      <c r="L316" s="4">
        <f t="shared" si="401"/>
        <v>85386.103407447154</v>
      </c>
      <c r="M316" s="4">
        <f t="shared" si="402"/>
        <v>7761.8280572907088</v>
      </c>
      <c r="N316" s="11">
        <f t="shared" si="413"/>
        <v>1.3608438394696609E-3</v>
      </c>
      <c r="O316" s="11">
        <f t="shared" si="414"/>
        <v>2.4877192723788966E-3</v>
      </c>
      <c r="P316" s="11">
        <f t="shared" si="415"/>
        <v>1.744449705407991E-3</v>
      </c>
      <c r="Q316" s="4">
        <f t="shared" si="416"/>
        <v>1435.8653353338761</v>
      </c>
      <c r="R316" s="4">
        <f t="shared" si="417"/>
        <v>5499.7303782460194</v>
      </c>
      <c r="S316" s="4">
        <f t="shared" si="418"/>
        <v>1294.672461612518</v>
      </c>
      <c r="T316" s="4">
        <f t="shared" si="355"/>
        <v>5.3823777164900761</v>
      </c>
      <c r="U316" s="4">
        <f t="shared" si="356"/>
        <v>18.028882361511769</v>
      </c>
      <c r="V316" s="4">
        <f t="shared" si="357"/>
        <v>24.494710661211322</v>
      </c>
      <c r="W316" s="11">
        <f t="shared" si="419"/>
        <v>-1.219247815263802E-2</v>
      </c>
      <c r="X316" s="11">
        <f t="shared" si="420"/>
        <v>-1.3228699347321071E-2</v>
      </c>
      <c r="Y316" s="11">
        <f t="shared" si="421"/>
        <v>-1.2203590333800474E-2</v>
      </c>
      <c r="Z316" s="4">
        <f t="shared" si="369"/>
        <v>1306.3356376962959</v>
      </c>
      <c r="AA316" s="4">
        <f t="shared" si="358"/>
        <v>19435.372872377724</v>
      </c>
      <c r="AB316" s="4">
        <f t="shared" si="359"/>
        <v>2622.2489853216143</v>
      </c>
      <c r="AC316" s="12">
        <f t="shared" si="360"/>
        <v>1.1511226519257571</v>
      </c>
      <c r="AD316" s="12">
        <f t="shared" si="361"/>
        <v>5.2538961865568519</v>
      </c>
      <c r="AE316" s="12">
        <f t="shared" si="362"/>
        <v>2.0546011673449294</v>
      </c>
      <c r="AF316" s="11">
        <f t="shared" si="422"/>
        <v>-2.9039671966837322E-3</v>
      </c>
      <c r="AG316" s="11">
        <f t="shared" si="423"/>
        <v>2.0567434751257441E-3</v>
      </c>
      <c r="AH316" s="11">
        <f t="shared" si="424"/>
        <v>8.257041531207765E-4</v>
      </c>
      <c r="AI316" s="1">
        <f t="shared" si="403"/>
        <v>525954.53006828728</v>
      </c>
      <c r="AJ316" s="1">
        <f t="shared" si="404"/>
        <v>594080.62146810885</v>
      </c>
      <c r="AK316" s="1">
        <f t="shared" si="405"/>
        <v>103754.53495160889</v>
      </c>
      <c r="AL316" s="17">
        <f t="shared" si="399"/>
        <v>72.84246790818986</v>
      </c>
      <c r="AM316" s="17">
        <f t="shared" si="399"/>
        <v>34.404535708302731</v>
      </c>
      <c r="AN316" s="17">
        <f t="shared" si="399"/>
        <v>5.032527890854035</v>
      </c>
      <c r="AO316" s="7">
        <f t="shared" si="425"/>
        <v>1.3398141362858463E-3</v>
      </c>
      <c r="AP316" s="7">
        <f t="shared" si="425"/>
        <v>2.0632130874993805E-3</v>
      </c>
      <c r="AQ316" s="7">
        <f t="shared" si="425"/>
        <v>1.4934363423349422E-3</v>
      </c>
      <c r="AR316" s="1">
        <f t="shared" si="364"/>
        <v>266771.56657638366</v>
      </c>
      <c r="AS316" s="1">
        <f t="shared" si="365"/>
        <v>305051.09900694102</v>
      </c>
      <c r="AT316" s="1">
        <f t="shared" si="366"/>
        <v>52855.184922135079</v>
      </c>
      <c r="AU316" s="1">
        <f t="shared" si="406"/>
        <v>53354.313315276733</v>
      </c>
      <c r="AV316" s="1">
        <f t="shared" si="407"/>
        <v>61010.219801388208</v>
      </c>
      <c r="AW316" s="1">
        <f t="shared" si="408"/>
        <v>10571.036984427017</v>
      </c>
      <c r="AX316" s="1">
        <f t="shared" si="378"/>
        <v>165885.35725180729</v>
      </c>
      <c r="AY316" s="1">
        <f t="shared" si="379"/>
        <v>68308.882725957723</v>
      </c>
      <c r="AZ316" s="1">
        <f t="shared" si="380"/>
        <v>6209.462445832567</v>
      </c>
      <c r="BA316" s="1">
        <f t="shared" si="381"/>
        <v>12.019052209786532</v>
      </c>
      <c r="BB316" s="1">
        <f t="shared" si="382"/>
        <v>11.131795091655343</v>
      </c>
      <c r="BC316" s="1">
        <f t="shared" si="383"/>
        <v>8.733829608512897</v>
      </c>
      <c r="BD316" s="1">
        <f t="shared" si="384"/>
        <v>70.84061643513644</v>
      </c>
      <c r="BE316">
        <f t="shared" si="370"/>
        <v>0.21822387218499145</v>
      </c>
      <c r="BF316">
        <f t="shared" si="371"/>
        <v>0.3346263841173937</v>
      </c>
      <c r="BG316">
        <f t="shared" si="372"/>
        <v>2.453676962688749E-2</v>
      </c>
      <c r="BH316">
        <f t="shared" si="385"/>
        <v>0.29331519243245002</v>
      </c>
      <c r="BI316">
        <f t="shared" si="386"/>
        <v>4.7621658391411486E-3</v>
      </c>
      <c r="BJ316">
        <f t="shared" si="386"/>
        <v>1.1197481694748152E-2</v>
      </c>
      <c r="BK316">
        <f t="shared" si="386"/>
        <v>6.0205306372294847E-5</v>
      </c>
      <c r="BL316">
        <f t="shared" si="375"/>
        <v>1270.4104412042229</v>
      </c>
      <c r="BM316">
        <f t="shared" si="376"/>
        <v>3415.8040970930283</v>
      </c>
      <c r="BN316">
        <f t="shared" si="377"/>
        <v>3.1821626016014415</v>
      </c>
      <c r="BO316">
        <f t="shared" si="348"/>
        <v>1108.5746300005851</v>
      </c>
      <c r="BP316">
        <f t="shared" si="367"/>
        <v>1050.4367155909524</v>
      </c>
      <c r="BQ316">
        <f t="shared" si="368"/>
        <v>98.914748620783911</v>
      </c>
      <c r="BR316" s="7">
        <f t="shared" si="393"/>
        <v>1.9433281426239901E-3</v>
      </c>
      <c r="BS316" s="7">
        <f t="shared" si="373"/>
        <v>6.1758085399740508E-4</v>
      </c>
      <c r="BT316" s="7">
        <f t="shared" si="374"/>
        <v>6.2765388311177741E-5</v>
      </c>
      <c r="BU316" s="8">
        <f>MAX((BU$3*climate!$I426+BU$4*climate!$I426^2+BU$5*climate!$I426^6)*(K316/K$66)^$BW$1,-99)</f>
        <v>-14.033984096403005</v>
      </c>
      <c r="BV316" s="8">
        <f>MAX((BV$3*climate!$I426+BV$4*climate!$I426^2+BV$5*climate!$I426^6)*(L316/L$66)^$BW$1,-99)</f>
        <v>-9.64239572488259</v>
      </c>
      <c r="BW316" s="8">
        <f>MAX((BW$3*climate!$I426+BW$4*climate!$I426^2+BW$5*climate!$I426^6)*(M316/M$66)^$BW$1,-99)</f>
        <v>-10.550912901300002</v>
      </c>
      <c r="BX316" s="8">
        <f>MAX((BX$3*climate!$M426+BX$4*climate!$M426^2+BX$5*climate!$M426^6)*(K316/K$66)^$BW$1,-99)</f>
        <v>-14.03398999501386</v>
      </c>
      <c r="BY316" s="8">
        <f>MAX((BY$3*climate!$M426+BY$4*climate!$M426^2+BY$5*climate!$M426^6)*(L316/L$66)^$BW$1,-99)</f>
        <v>-9.6423992714417501</v>
      </c>
      <c r="BZ316" s="8">
        <f>MAX((BZ$3*climate!$M426+BZ$4*climate!$M426^2+BZ$5*climate!$M426^6)*(M316/M$66)^$BW$1,-99)</f>
        <v>-10.550916333501542</v>
      </c>
      <c r="CA316" s="8">
        <f t="shared" si="387"/>
        <v>1.7549913054580056E-2</v>
      </c>
      <c r="CB316" s="8">
        <f t="shared" si="388"/>
        <v>1.0838490291827759E-5</v>
      </c>
      <c r="CC316" s="8">
        <f t="shared" si="389"/>
        <v>1.1015271076981247E-6</v>
      </c>
      <c r="CD316" s="8">
        <f>MAX((CD$3*climate!$I426+CD$4*climate!$I426^2+CD$5*climate!$I426^6)*(K316/K$66)^$BW$1,-99)</f>
        <v>-61.340623360101652</v>
      </c>
      <c r="CE316" s="8">
        <f>MAX((CE$3*climate!$I426+CE$4*climate!$I426^2+CE$5*climate!$I426^6)*(L316/L$66)^$BW$1,-99)</f>
        <v>-46.233739121220495</v>
      </c>
      <c r="CF316" s="8">
        <f>MAX((CF$3*climate!$I426+CF$4*climate!$I426^2+CF$5*climate!$I426^6)*(M316/M$66)^$BW$1,-99)</f>
        <v>-55.779884175420833</v>
      </c>
      <c r="CG316" s="8">
        <f>MAX((CG$3*climate!$M426+CG$4*climate!$M426^2+CG$5*climate!$M426^6)*(K316/K$66)^$BW$1,-99)</f>
        <v>-61.340674950784795</v>
      </c>
      <c r="CH316" s="8">
        <f>MAX((CH$3*climate!$M426+CH$4*climate!$M426^2+CH$5*climate!$M426^6)*(L316/L$66)^$BW$1,-99)</f>
        <v>-46.233776420996733</v>
      </c>
      <c r="CI316" s="8">
        <f>MAX((CI$3*climate!$M426+CI$4*climate!$M426^2+CI$5*climate!$M426^6)*(M316/M$66)^$BW$1,-99)</f>
        <v>-55.779927939541544</v>
      </c>
      <c r="CJ316" s="8">
        <f t="shared" si="390"/>
        <v>1.3073747544211601E-3</v>
      </c>
      <c r="CK316" s="8">
        <f t="shared" si="391"/>
        <v>8.0740961733006782E-7</v>
      </c>
      <c r="CL316" s="8">
        <f t="shared" si="392"/>
        <v>8.2057884129474752E-8</v>
      </c>
    </row>
    <row r="317" spans="1:90">
      <c r="A317">
        <f t="shared" si="409"/>
        <v>2271</v>
      </c>
      <c r="B317" s="4">
        <f t="shared" si="349"/>
        <v>1286.534628433951</v>
      </c>
      <c r="C317" s="4">
        <f t="shared" si="350"/>
        <v>3572.6083751872934</v>
      </c>
      <c r="D317" s="4">
        <f t="shared" si="351"/>
        <v>6809.6314467033426</v>
      </c>
      <c r="E317" s="11">
        <f t="shared" si="410"/>
        <v>1.4963552056088924E-8</v>
      </c>
      <c r="F317" s="11">
        <f t="shared" si="411"/>
        <v>2.9998623075502543E-8</v>
      </c>
      <c r="G317" s="11">
        <f t="shared" si="412"/>
        <v>6.6231838007394004E-8</v>
      </c>
      <c r="H317" s="4">
        <f t="shared" si="352"/>
        <v>267132.46912593214</v>
      </c>
      <c r="I317" s="4">
        <f t="shared" si="353"/>
        <v>305803.42480768892</v>
      </c>
      <c r="J317" s="4">
        <f t="shared" si="354"/>
        <v>52946.637675359489</v>
      </c>
      <c r="K317" s="4">
        <f t="shared" si="400"/>
        <v>207637.21645883887</v>
      </c>
      <c r="L317" s="4">
        <f t="shared" si="401"/>
        <v>85596.682505581717</v>
      </c>
      <c r="M317" s="4">
        <f t="shared" si="402"/>
        <v>7775.2574555252686</v>
      </c>
      <c r="N317" s="11">
        <f t="shared" si="413"/>
        <v>1.3528373991633647E-3</v>
      </c>
      <c r="O317" s="11">
        <f t="shared" si="414"/>
        <v>2.4661987106933125E-3</v>
      </c>
      <c r="P317" s="11">
        <f t="shared" si="415"/>
        <v>1.7301849687259008E-3</v>
      </c>
      <c r="Q317" s="4">
        <f t="shared" si="416"/>
        <v>1420.2774083856402</v>
      </c>
      <c r="R317" s="4">
        <f t="shared" si="417"/>
        <v>5440.3602632414695</v>
      </c>
      <c r="S317" s="4">
        <f t="shared" si="418"/>
        <v>1281.0855806347122</v>
      </c>
      <c r="T317" s="4">
        <f t="shared" si="355"/>
        <v>5.3167531937725254</v>
      </c>
      <c r="U317" s="4">
        <f t="shared" si="356"/>
        <v>17.79038369718311</v>
      </c>
      <c r="V317" s="4">
        <f t="shared" si="357"/>
        <v>24.195787246956925</v>
      </c>
      <c r="W317" s="11">
        <f t="shared" si="419"/>
        <v>-1.219247815263802E-2</v>
      </c>
      <c r="X317" s="11">
        <f t="shared" si="420"/>
        <v>-1.3228699347321071E-2</v>
      </c>
      <c r="Y317" s="11">
        <f t="shared" si="421"/>
        <v>-1.2203590333800474E-2</v>
      </c>
      <c r="Z317" s="4">
        <f t="shared" si="369"/>
        <v>1288.4118307875083</v>
      </c>
      <c r="AA317" s="4">
        <f t="shared" si="358"/>
        <v>19265.521829088018</v>
      </c>
      <c r="AB317" s="4">
        <f t="shared" si="359"/>
        <v>2596.9093812273481</v>
      </c>
      <c r="AC317" s="12">
        <f t="shared" si="360"/>
        <v>1.1477798295052051</v>
      </c>
      <c r="AD317" s="12">
        <f t="shared" si="361"/>
        <v>5.264702103257541</v>
      </c>
      <c r="AE317" s="12">
        <f t="shared" si="362"/>
        <v>2.056297660061813</v>
      </c>
      <c r="AF317" s="11">
        <f t="shared" si="422"/>
        <v>-2.9039671966837322E-3</v>
      </c>
      <c r="AG317" s="11">
        <f t="shared" si="423"/>
        <v>2.0567434751257441E-3</v>
      </c>
      <c r="AH317" s="11">
        <f t="shared" si="424"/>
        <v>8.257041531207765E-4</v>
      </c>
      <c r="AI317" s="1">
        <f t="shared" si="403"/>
        <v>526713.39037673525</v>
      </c>
      <c r="AJ317" s="1">
        <f t="shared" si="404"/>
        <v>595682.77912268625</v>
      </c>
      <c r="AK317" s="1">
        <f t="shared" si="405"/>
        <v>103950.11844087503</v>
      </c>
      <c r="AL317" s="17">
        <f t="shared" si="399"/>
        <v>72.939087322732945</v>
      </c>
      <c r="AM317" s="17">
        <f t="shared" si="399"/>
        <v>34.474809757762017</v>
      </c>
      <c r="AN317" s="17">
        <f t="shared" si="399"/>
        <v>5.0399684932995905</v>
      </c>
      <c r="AO317" s="7">
        <f t="shared" si="425"/>
        <v>1.3264159949229878E-3</v>
      </c>
      <c r="AP317" s="7">
        <f t="shared" si="425"/>
        <v>2.0425809566243865E-3</v>
      </c>
      <c r="AQ317" s="7">
        <f t="shared" si="425"/>
        <v>1.4785019789115927E-3</v>
      </c>
      <c r="AR317" s="1">
        <f t="shared" si="364"/>
        <v>267132.46912593214</v>
      </c>
      <c r="AS317" s="1">
        <f t="shared" si="365"/>
        <v>305803.42480768892</v>
      </c>
      <c r="AT317" s="1">
        <f t="shared" si="366"/>
        <v>52946.637675359489</v>
      </c>
      <c r="AU317" s="1">
        <f t="shared" si="406"/>
        <v>53426.49382518643</v>
      </c>
      <c r="AV317" s="1">
        <f t="shared" si="407"/>
        <v>61160.684961537787</v>
      </c>
      <c r="AW317" s="1">
        <f t="shared" si="408"/>
        <v>10589.327535071898</v>
      </c>
      <c r="AX317" s="1">
        <f t="shared" si="378"/>
        <v>166109.77316707114</v>
      </c>
      <c r="AY317" s="1">
        <f t="shared" si="379"/>
        <v>68477.346004465377</v>
      </c>
      <c r="AZ317" s="1">
        <f t="shared" si="380"/>
        <v>6220.2059644202154</v>
      </c>
      <c r="BA317" s="1">
        <f t="shared" si="381"/>
        <v>12.020404132925652</v>
      </c>
      <c r="BB317" s="1">
        <f t="shared" si="382"/>
        <v>11.134258254288685</v>
      </c>
      <c r="BC317" s="1">
        <f t="shared" si="383"/>
        <v>8.7355582984358318</v>
      </c>
      <c r="BD317" s="1">
        <f t="shared" si="384"/>
        <v>68.790678218172417</v>
      </c>
      <c r="BE317">
        <f t="shared" si="370"/>
        <v>0.21822387218499145</v>
      </c>
      <c r="BF317">
        <f t="shared" si="371"/>
        <v>0.3346263841173937</v>
      </c>
      <c r="BG317">
        <f t="shared" si="372"/>
        <v>2.453676962688749E-2</v>
      </c>
      <c r="BH317">
        <f t="shared" si="385"/>
        <v>0.29336443090460257</v>
      </c>
      <c r="BI317">
        <f t="shared" si="386"/>
        <v>4.7621658391411486E-3</v>
      </c>
      <c r="BJ317">
        <f t="shared" si="386"/>
        <v>1.1197481694748152E-2</v>
      </c>
      <c r="BK317">
        <f t="shared" si="386"/>
        <v>6.0205306372294847E-5</v>
      </c>
      <c r="BL317">
        <f t="shared" si="375"/>
        <v>1272.1291189969415</v>
      </c>
      <c r="BM317">
        <f t="shared" si="376"/>
        <v>3424.2282514753897</v>
      </c>
      <c r="BN317">
        <f t="shared" si="377"/>
        <v>3.187668542627907</v>
      </c>
      <c r="BO317">
        <f t="shared" si="348"/>
        <v>1110.7289542772642</v>
      </c>
      <c r="BP317">
        <f t="shared" si="367"/>
        <v>1062.3111608594959</v>
      </c>
      <c r="BQ317">
        <f t="shared" si="368"/>
        <v>100.05273657601251</v>
      </c>
      <c r="BR317" s="7">
        <f t="shared" si="393"/>
        <v>1.9284837817541423E-3</v>
      </c>
      <c r="BS317" s="7">
        <f t="shared" si="373"/>
        <v>5.9959306213340296E-4</v>
      </c>
      <c r="BT317" s="7">
        <f t="shared" si="374"/>
        <v>6.0822514763623716E-5</v>
      </c>
      <c r="BU317" s="8">
        <f>MAX((BU$3*climate!$I427+BU$4*climate!$I427^2+BU$5*climate!$I427^6)*(K317/K$66)^$BW$1,-99)</f>
        <v>-14.055763888405812</v>
      </c>
      <c r="BV317" s="8">
        <f>MAX((BV$3*climate!$I427+BV$4*climate!$I427^2+BV$5*climate!$I427^6)*(L317/L$66)^$BW$1,-99)</f>
        <v>-9.6524015825534164</v>
      </c>
      <c r="BW317" s="8">
        <f>MAX((BW$3*climate!$I427+BW$4*climate!$I427^2+BW$5*climate!$I427^6)*(M317/M$66)^$BW$1,-99)</f>
        <v>-10.561784183718514</v>
      </c>
      <c r="BX317" s="8">
        <f>MAX((BX$3*climate!$M427+BX$4*climate!$M427^2+BX$5*climate!$M427^6)*(K317/K$66)^$BW$1,-99)</f>
        <v>-14.055769779526385</v>
      </c>
      <c r="BY317" s="8">
        <f>MAX((BY$3*climate!$M427+BY$4*climate!$M427^2+BY$5*climate!$M427^6)*(L317/L$66)^$BW$1,-99)</f>
        <v>-9.6524051234439927</v>
      </c>
      <c r="BZ317" s="8">
        <f>MAX((BZ$3*climate!$M427+BZ$4*climate!$M427^2+BZ$5*climate!$M427^6)*(M317/M$66)^$BW$1,-99)</f>
        <v>-10.561787610880074</v>
      </c>
      <c r="CA317" s="8">
        <f t="shared" si="387"/>
        <v>1.7551662659162949E-2</v>
      </c>
      <c r="CB317" s="8">
        <f t="shared" si="388"/>
        <v>1.0523855159340019E-5</v>
      </c>
      <c r="CC317" s="8">
        <f t="shared" si="389"/>
        <v>1.0675362612130816E-6</v>
      </c>
      <c r="CD317" s="8">
        <f>MAX((CD$3*climate!$I427+CD$4*climate!$I427^2+CD$5*climate!$I427^6)*(K317/K$66)^$BW$1,-99)</f>
        <v>-61.552119159499568</v>
      </c>
      <c r="CE317" s="8">
        <f>MAX((CE$3*climate!$I427+CE$4*climate!$I427^2+CE$5*climate!$I427^6)*(L317/L$66)^$BW$1,-99)</f>
        <v>-46.373123947269221</v>
      </c>
      <c r="CF317" s="8">
        <f>MAX((CF$3*climate!$I427+CF$4*climate!$I427^2+CF$5*climate!$I427^6)*(M317/M$66)^$BW$1,-99)</f>
        <v>-55.952751359478405</v>
      </c>
      <c r="CG317" s="8">
        <f>MAX((CG$3*climate!$M427+CG$4*climate!$M427^2+CG$5*climate!$M427^6)*(K317/K$66)^$BW$1,-99)</f>
        <v>-61.552170797805722</v>
      </c>
      <c r="CH317" s="8">
        <f>MAX((CH$3*climate!$M427+CH$4*climate!$M427^2+CH$5*climate!$M427^6)*(L317/L$66)^$BW$1,-99)</f>
        <v>-46.373161269402935</v>
      </c>
      <c r="CI317" s="8">
        <f>MAX((CI$3*climate!$M427+CI$4*climate!$M427^2+CI$5*climate!$M427^6)*(M317/M$66)^$BW$1,-99)</f>
        <v>-55.952795156486658</v>
      </c>
      <c r="CJ317" s="8">
        <f t="shared" si="390"/>
        <v>1.2944843538526373E-3</v>
      </c>
      <c r="CK317" s="8">
        <f t="shared" si="391"/>
        <v>7.7616383761028235E-7</v>
      </c>
      <c r="CL317" s="8">
        <f t="shared" si="392"/>
        <v>7.8733793723481941E-8</v>
      </c>
    </row>
    <row r="318" spans="1:90">
      <c r="A318">
        <f t="shared" si="409"/>
        <v>2272</v>
      </c>
      <c r="B318" s="4">
        <f t="shared" si="349"/>
        <v>1286.5346467225224</v>
      </c>
      <c r="C318" s="4">
        <f t="shared" si="350"/>
        <v>3572.6084770019588</v>
      </c>
      <c r="D318" s="4">
        <f t="shared" si="351"/>
        <v>6809.6318751670296</v>
      </c>
      <c r="E318" s="11">
        <f t="shared" si="410"/>
        <v>1.4215374453284477E-8</v>
      </c>
      <c r="F318" s="11">
        <f t="shared" si="411"/>
        <v>2.8498691921727416E-8</v>
      </c>
      <c r="G318" s="11">
        <f t="shared" si="412"/>
        <v>6.2920246107024296E-8</v>
      </c>
      <c r="H318" s="4">
        <f t="shared" si="352"/>
        <v>267491.74760171364</v>
      </c>
      <c r="I318" s="4">
        <f t="shared" si="353"/>
        <v>306551.09097340849</v>
      </c>
      <c r="J318" s="4">
        <f t="shared" si="354"/>
        <v>53037.50102923088</v>
      </c>
      <c r="K318" s="4">
        <f t="shared" si="400"/>
        <v>207916.47413705898</v>
      </c>
      <c r="L318" s="4">
        <f t="shared" si="401"/>
        <v>85805.957452874398</v>
      </c>
      <c r="M318" s="4">
        <f t="shared" si="402"/>
        <v>7788.6003239976835</v>
      </c>
      <c r="N318" s="11">
        <f t="shared" si="413"/>
        <v>1.344930754624496E-3</v>
      </c>
      <c r="O318" s="11">
        <f t="shared" si="414"/>
        <v>2.4448955399531958E-3</v>
      </c>
      <c r="P318" s="11">
        <f t="shared" si="415"/>
        <v>1.716067737786986E-3</v>
      </c>
      <c r="Q318" s="4">
        <f t="shared" si="416"/>
        <v>1404.8476120861735</v>
      </c>
      <c r="R318" s="4">
        <f t="shared" si="417"/>
        <v>5381.5166824686339</v>
      </c>
      <c r="S318" s="4">
        <f t="shared" si="418"/>
        <v>1267.6234176849166</v>
      </c>
      <c r="T318" s="4">
        <f t="shared" si="355"/>
        <v>5.2519287966144859</v>
      </c>
      <c r="U318" s="4">
        <f t="shared" si="356"/>
        <v>17.555040059979593</v>
      </c>
      <c r="V318" s="4">
        <f t="shared" si="357"/>
        <v>23.900511771591269</v>
      </c>
      <c r="W318" s="11">
        <f t="shared" si="419"/>
        <v>-1.219247815263802E-2</v>
      </c>
      <c r="X318" s="11">
        <f t="shared" si="420"/>
        <v>-1.3228699347321071E-2</v>
      </c>
      <c r="Y318" s="11">
        <f t="shared" si="421"/>
        <v>-1.2203590333800474E-2</v>
      </c>
      <c r="Z318" s="4">
        <f t="shared" si="369"/>
        <v>1270.7237893807894</v>
      </c>
      <c r="AA318" s="4">
        <f t="shared" si="358"/>
        <v>19096.745168768888</v>
      </c>
      <c r="AB318" s="4">
        <f t="shared" si="359"/>
        <v>2571.7780102377983</v>
      </c>
      <c r="AC318" s="12">
        <f t="shared" si="360"/>
        <v>1.1444467145313066</v>
      </c>
      <c r="AD318" s="12">
        <f t="shared" si="361"/>
        <v>5.2755302449568964</v>
      </c>
      <c r="AE318" s="12">
        <f t="shared" si="362"/>
        <v>2.0579955535797785</v>
      </c>
      <c r="AF318" s="11">
        <f t="shared" si="422"/>
        <v>-2.9039671966837322E-3</v>
      </c>
      <c r="AG318" s="11">
        <f t="shared" si="423"/>
        <v>2.0567434751257441E-3</v>
      </c>
      <c r="AH318" s="11">
        <f t="shared" si="424"/>
        <v>8.257041531207765E-4</v>
      </c>
      <c r="AI318" s="1">
        <f t="shared" si="403"/>
        <v>527468.54516424821</v>
      </c>
      <c r="AJ318" s="1">
        <f t="shared" si="404"/>
        <v>597275.18617195543</v>
      </c>
      <c r="AK318" s="1">
        <f t="shared" si="405"/>
        <v>104144.43413185942</v>
      </c>
      <c r="AL318" s="17">
        <f t="shared" si="399"/>
        <v>73.034867419092109</v>
      </c>
      <c r="AM318" s="17">
        <f t="shared" si="399"/>
        <v>34.544523171757525</v>
      </c>
      <c r="AN318" s="17">
        <f t="shared" si="399"/>
        <v>5.0473455806566765</v>
      </c>
      <c r="AO318" s="7">
        <f t="shared" si="425"/>
        <v>1.3131518349737579E-3</v>
      </c>
      <c r="AP318" s="7">
        <f t="shared" si="425"/>
        <v>2.0221551470581424E-3</v>
      </c>
      <c r="AQ318" s="7">
        <f t="shared" si="425"/>
        <v>1.4637169591224769E-3</v>
      </c>
      <c r="AR318" s="1">
        <f t="shared" si="364"/>
        <v>267491.74760171364</v>
      </c>
      <c r="AS318" s="1">
        <f t="shared" si="365"/>
        <v>306551.09097340849</v>
      </c>
      <c r="AT318" s="1">
        <f t="shared" si="366"/>
        <v>53037.50102923088</v>
      </c>
      <c r="AU318" s="1">
        <f t="shared" si="406"/>
        <v>53498.34952034273</v>
      </c>
      <c r="AV318" s="1">
        <f t="shared" si="407"/>
        <v>61310.2181946817</v>
      </c>
      <c r="AW318" s="1">
        <f t="shared" si="408"/>
        <v>10607.500205846176</v>
      </c>
      <c r="AX318" s="1">
        <f t="shared" si="378"/>
        <v>166333.17930964718</v>
      </c>
      <c r="AY318" s="1">
        <f t="shared" si="379"/>
        <v>68644.765962299512</v>
      </c>
      <c r="AZ318" s="1">
        <f t="shared" si="380"/>
        <v>6230.8802591981466</v>
      </c>
      <c r="BA318" s="1">
        <f t="shared" si="381"/>
        <v>12.021748160071013</v>
      </c>
      <c r="BB318" s="1">
        <f t="shared" si="382"/>
        <v>11.136700165934087</v>
      </c>
      <c r="BC318" s="1">
        <f t="shared" si="383"/>
        <v>8.7372728954117562</v>
      </c>
      <c r="BD318" s="1">
        <f t="shared" si="384"/>
        <v>66.799951079983103</v>
      </c>
      <c r="BE318">
        <f t="shared" si="370"/>
        <v>0.21822387218499145</v>
      </c>
      <c r="BF318">
        <f t="shared" si="371"/>
        <v>0.3346263841173937</v>
      </c>
      <c r="BG318">
        <f t="shared" si="372"/>
        <v>2.453676962688749E-2</v>
      </c>
      <c r="BH318">
        <f t="shared" si="385"/>
        <v>0.29341330096305845</v>
      </c>
      <c r="BI318">
        <f t="shared" si="386"/>
        <v>4.7621658391411486E-3</v>
      </c>
      <c r="BJ318">
        <f t="shared" si="386"/>
        <v>1.1197481694748152E-2</v>
      </c>
      <c r="BK318">
        <f t="shared" si="386"/>
        <v>6.0205306372294847E-5</v>
      </c>
      <c r="BL318">
        <f t="shared" si="375"/>
        <v>1273.8400626810469</v>
      </c>
      <c r="BM318">
        <f t="shared" si="376"/>
        <v>3432.6002296798169</v>
      </c>
      <c r="BN318">
        <f t="shared" si="377"/>
        <v>3.1931389986857486</v>
      </c>
      <c r="BO318">
        <f t="shared" si="348"/>
        <v>1112.8709770515127</v>
      </c>
      <c r="BP318">
        <f t="shared" si="367"/>
        <v>1074.3200709138116</v>
      </c>
      <c r="BQ318">
        <f t="shared" si="368"/>
        <v>101.2038316806135</v>
      </c>
      <c r="BR318" s="7">
        <f t="shared" si="393"/>
        <v>1.9137904237289671E-3</v>
      </c>
      <c r="BS318" s="7">
        <f t="shared" si="373"/>
        <v>5.8212918653728445E-4</v>
      </c>
      <c r="BT318" s="7">
        <f t="shared" si="374"/>
        <v>5.8940629820319279E-5</v>
      </c>
      <c r="BU318" s="8">
        <f>MAX((BU$3*climate!$I428+BU$4*climate!$I428^2+BU$5*climate!$I428^6)*(K318/K$66)^$BW$1,-99)</f>
        <v>-14.076930492508703</v>
      </c>
      <c r="BV318" s="8">
        <f>MAX((BV$3*climate!$I428+BV$4*climate!$I428^2+BV$5*climate!$I428^6)*(L318/L$66)^$BW$1,-99)</f>
        <v>-9.6620666566825157</v>
      </c>
      <c r="BW318" s="8">
        <f>MAX((BW$3*climate!$I428+BW$4*climate!$I428^2+BW$5*climate!$I428^6)*(M318/M$66)^$BW$1,-99)</f>
        <v>-10.572316417400284</v>
      </c>
      <c r="BX318" s="8">
        <f>MAX((BX$3*climate!$M428+BX$4*climate!$M428^2+BX$5*climate!$M428^6)*(K318/K$66)^$BW$1,-99)</f>
        <v>-14.07693637615912</v>
      </c>
      <c r="BY318" s="8">
        <f>MAX((BY$3*climate!$M428+BY$4*climate!$M428^2+BY$5*climate!$M428^6)*(L318/L$66)^$BW$1,-99)</f>
        <v>-9.6620701919364258</v>
      </c>
      <c r="BZ318" s="8">
        <f>MAX((BZ$3*climate!$M428+BZ$4*climate!$M428^2+BZ$5*climate!$M428^6)*(M318/M$66)^$BW$1,-99)</f>
        <v>-10.572319839549985</v>
      </c>
      <c r="CA318" s="8">
        <f t="shared" si="387"/>
        <v>1.7553302005368872E-2</v>
      </c>
      <c r="CB318" s="8">
        <f t="shared" si="388"/>
        <v>1.0218289417428665E-5</v>
      </c>
      <c r="CC318" s="8">
        <f t="shared" si="389"/>
        <v>1.0346026756227148E-6</v>
      </c>
      <c r="CD318" s="8">
        <f>MAX((CD$3*climate!$I428+CD$4*climate!$I428^2+CD$5*climate!$I428^6)*(K318/K$66)^$BW$1,-99)</f>
        <v>-61.758609067817311</v>
      </c>
      <c r="CE318" s="8">
        <f>MAX((CE$3*climate!$I428+CE$4*climate!$I428^2+CE$5*climate!$I428^6)*(L318/L$66)^$BW$1,-99)</f>
        <v>-46.508962459374672</v>
      </c>
      <c r="CF318" s="8">
        <f>MAX((CF$3*climate!$I428+CF$4*climate!$I428^2+CF$5*climate!$I428^6)*(M318/M$66)^$BW$1,-99)</f>
        <v>-56.121420053374884</v>
      </c>
      <c r="CG318" s="8">
        <f>MAX((CG$3*climate!$M428+CG$4*climate!$M428^2+CG$5*climate!$M428^6)*(K318/K$66)^$BW$1,-99)</f>
        <v>-61.758660751059715</v>
      </c>
      <c r="CH318" s="8">
        <f>MAX((CH$3*climate!$M428+CH$4*climate!$M428^2+CH$5*climate!$M428^6)*(L318/L$66)^$BW$1,-99)</f>
        <v>-46.508999802077355</v>
      </c>
      <c r="CI318" s="8">
        <f>MAX((CI$3*climate!$M428+CI$4*climate!$M428^2+CI$5*climate!$M428^6)*(M318/M$66)^$BW$1,-99)</f>
        <v>-56.121463881139853</v>
      </c>
      <c r="CJ318" s="8">
        <f t="shared" si="390"/>
        <v>1.2816418089595788E-3</v>
      </c>
      <c r="CK318" s="8">
        <f t="shared" si="391"/>
        <v>7.4608110368181335E-7</v>
      </c>
      <c r="CL318" s="8">
        <f t="shared" si="392"/>
        <v>7.5540775424130896E-8</v>
      </c>
    </row>
    <row r="319" spans="1:90">
      <c r="A319">
        <f t="shared" si="409"/>
        <v>2273</v>
      </c>
      <c r="B319" s="4">
        <f t="shared" si="349"/>
        <v>1286.5346640966654</v>
      </c>
      <c r="C319" s="4">
        <f t="shared" si="350"/>
        <v>3572.6085737258936</v>
      </c>
      <c r="D319" s="4">
        <f t="shared" si="351"/>
        <v>6809.6322822075572</v>
      </c>
      <c r="E319" s="11">
        <f t="shared" si="410"/>
        <v>1.3504605730620253E-8</v>
      </c>
      <c r="F319" s="11">
        <f t="shared" si="411"/>
        <v>2.7073757325641046E-8</v>
      </c>
      <c r="G319" s="11">
        <f t="shared" si="412"/>
        <v>5.9774233801673077E-8</v>
      </c>
      <c r="H319" s="4">
        <f t="shared" si="352"/>
        <v>267849.42025608954</v>
      </c>
      <c r="I319" s="4">
        <f t="shared" si="353"/>
        <v>307294.12001940893</v>
      </c>
      <c r="J319" s="4">
        <f t="shared" si="354"/>
        <v>53127.779127057482</v>
      </c>
      <c r="K319" s="4">
        <f t="shared" si="400"/>
        <v>208194.48377954029</v>
      </c>
      <c r="L319" s="4">
        <f t="shared" si="401"/>
        <v>86013.934546131975</v>
      </c>
      <c r="M319" s="4">
        <f t="shared" si="402"/>
        <v>7801.8572700131817</v>
      </c>
      <c r="N319" s="11">
        <f t="shared" si="413"/>
        <v>1.3371217631270582E-3</v>
      </c>
      <c r="O319" s="11">
        <f t="shared" si="414"/>
        <v>2.42380715082402E-3</v>
      </c>
      <c r="P319" s="11">
        <f t="shared" si="415"/>
        <v>1.7020960716975786E-3</v>
      </c>
      <c r="Q319" s="4">
        <f t="shared" si="416"/>
        <v>1389.5746063608581</v>
      </c>
      <c r="R319" s="4">
        <f t="shared" si="417"/>
        <v>5323.1975670187585</v>
      </c>
      <c r="S319" s="4">
        <f t="shared" si="418"/>
        <v>1254.2852219395165</v>
      </c>
      <c r="T319" s="4">
        <f t="shared" si="355"/>
        <v>5.1878947695025532</v>
      </c>
      <c r="U319" s="4">
        <f t="shared" si="356"/>
        <v>17.322809712995944</v>
      </c>
      <c r="V319" s="4">
        <f t="shared" si="357"/>
        <v>23.608839717162592</v>
      </c>
      <c r="W319" s="11">
        <f t="shared" si="419"/>
        <v>-1.219247815263802E-2</v>
      </c>
      <c r="X319" s="11">
        <f t="shared" si="420"/>
        <v>-1.3228699347321071E-2</v>
      </c>
      <c r="Y319" s="11">
        <f t="shared" si="421"/>
        <v>-1.2203590333800474E-2</v>
      </c>
      <c r="Z319" s="4">
        <f t="shared" si="369"/>
        <v>1253.2686825647088</v>
      </c>
      <c r="AA319" s="4">
        <f t="shared" si="358"/>
        <v>18929.044792066885</v>
      </c>
      <c r="AB319" s="4">
        <f t="shared" si="359"/>
        <v>2546.8539446014861</v>
      </c>
      <c r="AC319" s="12">
        <f t="shared" si="360"/>
        <v>1.1411232788139554</v>
      </c>
      <c r="AD319" s="12">
        <f t="shared" si="361"/>
        <v>5.2863806573660401</v>
      </c>
      <c r="AE319" s="12">
        <f t="shared" si="362"/>
        <v>2.0596948490554734</v>
      </c>
      <c r="AF319" s="11">
        <f t="shared" si="422"/>
        <v>-2.9039671966837322E-3</v>
      </c>
      <c r="AG319" s="11">
        <f t="shared" si="423"/>
        <v>2.0567434751257441E-3</v>
      </c>
      <c r="AH319" s="11">
        <f t="shared" si="424"/>
        <v>8.257041531207765E-4</v>
      </c>
      <c r="AI319" s="1">
        <f t="shared" si="403"/>
        <v>528220.04016816616</v>
      </c>
      <c r="AJ319" s="1">
        <f t="shared" si="404"/>
        <v>598857.88574944157</v>
      </c>
      <c r="AK319" s="1">
        <f t="shared" si="405"/>
        <v>104337.49092451966</v>
      </c>
      <c r="AL319" s="17">
        <f t="shared" si="399"/>
        <v>73.129814230558864</v>
      </c>
      <c r="AM319" s="17">
        <f t="shared" si="399"/>
        <v>34.613679013238624</v>
      </c>
      <c r="AN319" s="17">
        <f t="shared" si="399"/>
        <v>5.0546595871283859</v>
      </c>
      <c r="AO319" s="7">
        <f t="shared" si="425"/>
        <v>1.3000203166240202E-3</v>
      </c>
      <c r="AP319" s="7">
        <f t="shared" si="425"/>
        <v>2.0019335955875611E-3</v>
      </c>
      <c r="AQ319" s="7">
        <f t="shared" si="425"/>
        <v>1.449079789531252E-3</v>
      </c>
      <c r="AR319" s="1">
        <f t="shared" si="364"/>
        <v>267849.42025608954</v>
      </c>
      <c r="AS319" s="1">
        <f t="shared" si="365"/>
        <v>307294.12001940893</v>
      </c>
      <c r="AT319" s="1">
        <f t="shared" si="366"/>
        <v>53127.779127057482</v>
      </c>
      <c r="AU319" s="1">
        <f t="shared" si="406"/>
        <v>53569.884051217909</v>
      </c>
      <c r="AV319" s="1">
        <f t="shared" si="407"/>
        <v>61458.824003881789</v>
      </c>
      <c r="AW319" s="1">
        <f t="shared" si="408"/>
        <v>10625.555825411497</v>
      </c>
      <c r="AX319" s="1">
        <f t="shared" si="378"/>
        <v>166555.58702363222</v>
      </c>
      <c r="AY319" s="1">
        <f t="shared" si="379"/>
        <v>68811.147636905589</v>
      </c>
      <c r="AZ319" s="1">
        <f t="shared" si="380"/>
        <v>6241.485816010545</v>
      </c>
      <c r="BA319" s="1">
        <f t="shared" si="381"/>
        <v>12.023084388682914</v>
      </c>
      <c r="BB319" s="1">
        <f t="shared" si="382"/>
        <v>11.139121040402243</v>
      </c>
      <c r="BC319" s="1">
        <f t="shared" si="383"/>
        <v>8.7389735445595704</v>
      </c>
      <c r="BD319" s="1">
        <f t="shared" si="384"/>
        <v>64.866729028291431</v>
      </c>
      <c r="BE319">
        <f t="shared" si="370"/>
        <v>0.21822387218499145</v>
      </c>
      <c r="BF319">
        <f t="shared" si="371"/>
        <v>0.3346263841173937</v>
      </c>
      <c r="BG319">
        <f t="shared" si="372"/>
        <v>2.453676962688749E-2</v>
      </c>
      <c r="BH319">
        <f t="shared" si="385"/>
        <v>0.29346180631459562</v>
      </c>
      <c r="BI319">
        <f t="shared" si="386"/>
        <v>4.7621658391411486E-3</v>
      </c>
      <c r="BJ319">
        <f t="shared" si="386"/>
        <v>1.1197481694748152E-2</v>
      </c>
      <c r="BK319">
        <f t="shared" si="386"/>
        <v>6.0205306372294847E-5</v>
      </c>
      <c r="BL319">
        <f t="shared" si="375"/>
        <v>1275.5433591773108</v>
      </c>
      <c r="BM319">
        <f t="shared" si="376"/>
        <v>3440.9202838210731</v>
      </c>
      <c r="BN319">
        <f t="shared" si="377"/>
        <v>3.1985742192241071</v>
      </c>
      <c r="BO319">
        <f t="shared" si="348"/>
        <v>1115.0007788702399</v>
      </c>
      <c r="BP319">
        <f t="shared" si="367"/>
        <v>1086.4649682241388</v>
      </c>
      <c r="BQ319">
        <f t="shared" si="368"/>
        <v>102.36818487310211</v>
      </c>
      <c r="BR319" s="7">
        <f t="shared" si="393"/>
        <v>1.8992459546003371E-3</v>
      </c>
      <c r="BS319" s="7">
        <f t="shared" si="373"/>
        <v>5.6517396751192667E-4</v>
      </c>
      <c r="BT319" s="7">
        <f t="shared" si="374"/>
        <v>5.7117784806535841E-5</v>
      </c>
      <c r="BU319" s="8">
        <f>MAX((BU$3*climate!$I429+BU$4*climate!$I429^2+BU$5*climate!$I429^6)*(K319/K$66)^$BW$1,-99)</f>
        <v>-14.097489454788089</v>
      </c>
      <c r="BV319" s="8">
        <f>MAX((BV$3*climate!$I429+BV$4*climate!$I429^2+BV$5*climate!$I429^6)*(L319/L$66)^$BW$1,-99)</f>
        <v>-9.6713944257093676</v>
      </c>
      <c r="BW319" s="8">
        <f>MAX((BW$3*climate!$I429+BW$4*climate!$I429^2+BW$5*climate!$I429^6)*(M319/M$66)^$BW$1,-99)</f>
        <v>-10.582512902354258</v>
      </c>
      <c r="BX319" s="8">
        <f>MAX((BX$3*climate!$M429+BX$4*climate!$M429^2+BX$5*climate!$M429^6)*(K319/K$66)^$BW$1,-99)</f>
        <v>-14.097495330988405</v>
      </c>
      <c r="BY319" s="8">
        <f>MAX((BY$3*climate!$M429+BY$4*climate!$M429^2+BY$5*climate!$M429^6)*(L319/L$66)^$BW$1,-99)</f>
        <v>-9.6713979553582163</v>
      </c>
      <c r="BZ319" s="8">
        <f>MAX((BZ$3*climate!$M429+BZ$4*climate!$M429^2+BZ$5*climate!$M429^6)*(M319/M$66)^$BW$1,-99)</f>
        <v>-10.582516319519931</v>
      </c>
      <c r="CA319" s="8">
        <f t="shared" si="387"/>
        <v>1.7554832709339177E-2</v>
      </c>
      <c r="CB319" s="8">
        <f t="shared" si="388"/>
        <v>9.9215344513453679E-6</v>
      </c>
      <c r="CC319" s="8">
        <f t="shared" si="389"/>
        <v>1.0026931570067716E-6</v>
      </c>
      <c r="CD319" s="8">
        <f>MAX((CD$3*climate!$I429+CD$4*climate!$I429^2+CD$5*climate!$I429^6)*(K319/K$66)^$BW$1,-99)</f>
        <v>-61.9601082338936</v>
      </c>
      <c r="CE319" s="8">
        <f>MAX((CE$3*climate!$I429+CE$4*climate!$I429^2+CE$5*climate!$I429^6)*(L319/L$66)^$BW$1,-99)</f>
        <v>-46.641269097881143</v>
      </c>
      <c r="CF319" s="8">
        <f>MAX((CF$3*climate!$I429+CF$4*climate!$I429^2+CF$5*climate!$I429^6)*(M319/M$66)^$BW$1,-99)</f>
        <v>-56.285905355367191</v>
      </c>
      <c r="CG319" s="8">
        <f>MAX((CG$3*climate!$M429+CG$4*climate!$M429^2+CG$5*climate!$M429^6)*(K319/K$66)^$BW$1,-99)</f>
        <v>-61.960159959411399</v>
      </c>
      <c r="CH319" s="8">
        <f>MAX((CH$3*climate!$M429+CH$4*climate!$M429^2+CH$5*climate!$M429^6)*(L319/L$66)^$BW$1,-99)</f>
        <v>-46.641306459383273</v>
      </c>
      <c r="CI319" s="8">
        <f>MAX((CI$3*climate!$M429+CI$4*climate!$M429^2+CI$5*climate!$M429^6)*(M319/M$66)^$BW$1,-99)</f>
        <v>-56.285949211779403</v>
      </c>
      <c r="CJ319" s="8">
        <f t="shared" si="390"/>
        <v>1.2688491576010824E-3</v>
      </c>
      <c r="CK319" s="8">
        <f t="shared" si="391"/>
        <v>7.1712051257556964E-7</v>
      </c>
      <c r="CL319" s="8">
        <f t="shared" si="392"/>
        <v>7.2473853135812906E-8</v>
      </c>
    </row>
    <row r="320" spans="1:90">
      <c r="A320">
        <f t="shared" si="409"/>
        <v>2274</v>
      </c>
      <c r="B320" s="4">
        <f t="shared" si="349"/>
        <v>1286.5346806021016</v>
      </c>
      <c r="C320" s="4">
        <f t="shared" si="350"/>
        <v>3572.608665613634</v>
      </c>
      <c r="D320" s="4">
        <f t="shared" si="351"/>
        <v>6809.6326688960817</v>
      </c>
      <c r="E320" s="11">
        <f t="shared" si="410"/>
        <v>1.282937544408924E-8</v>
      </c>
      <c r="F320" s="11">
        <f t="shared" si="411"/>
        <v>2.5720069459358991E-8</v>
      </c>
      <c r="G320" s="11">
        <f t="shared" si="412"/>
        <v>5.678552211158942E-8</v>
      </c>
      <c r="H320" s="4">
        <f t="shared" si="352"/>
        <v>268205.50494656293</v>
      </c>
      <c r="I320" s="4">
        <f t="shared" si="353"/>
        <v>308032.53450020222</v>
      </c>
      <c r="J320" s="4">
        <f t="shared" si="354"/>
        <v>53217.476081630259</v>
      </c>
      <c r="K320" s="4">
        <f t="shared" si="400"/>
        <v>208471.25925982971</v>
      </c>
      <c r="L320" s="4">
        <f t="shared" si="401"/>
        <v>86220.620093383302</v>
      </c>
      <c r="M320" s="4">
        <f t="shared" si="402"/>
        <v>7815.0288964496249</v>
      </c>
      <c r="N320" s="11">
        <f t="shared" si="413"/>
        <v>1.3294083266033319E-3</v>
      </c>
      <c r="O320" s="11">
        <f t="shared" si="414"/>
        <v>2.4029309709170388E-3</v>
      </c>
      <c r="P320" s="11">
        <f t="shared" si="415"/>
        <v>1.6882680598462318E-3</v>
      </c>
      <c r="Q320" s="4">
        <f t="shared" si="416"/>
        <v>1374.4570547050641</v>
      </c>
      <c r="R320" s="4">
        <f t="shared" si="417"/>
        <v>5265.4007866144302</v>
      </c>
      <c r="S320" s="4">
        <f t="shared" si="418"/>
        <v>1241.0702371293264</v>
      </c>
      <c r="T320" s="4">
        <f t="shared" si="355"/>
        <v>5.1246414758672083</v>
      </c>
      <c r="U320" s="4">
        <f t="shared" si="356"/>
        <v>17.093651471451867</v>
      </c>
      <c r="V320" s="4">
        <f t="shared" si="357"/>
        <v>23.320727108997982</v>
      </c>
      <c r="W320" s="11">
        <f t="shared" si="419"/>
        <v>-1.219247815263802E-2</v>
      </c>
      <c r="X320" s="11">
        <f t="shared" si="420"/>
        <v>-1.3228699347321071E-2</v>
      </c>
      <c r="Y320" s="11">
        <f t="shared" si="421"/>
        <v>-1.2203590333800474E-2</v>
      </c>
      <c r="Z320" s="4">
        <f t="shared" si="369"/>
        <v>1236.043704962078</v>
      </c>
      <c r="AA320" s="4">
        <f t="shared" si="358"/>
        <v>18762.422357207332</v>
      </c>
      <c r="AB320" s="4">
        <f t="shared" si="359"/>
        <v>2522.1362409339722</v>
      </c>
      <c r="AC320" s="12">
        <f t="shared" si="360"/>
        <v>1.1378094942449075</v>
      </c>
      <c r="AD320" s="12">
        <f t="shared" si="361"/>
        <v>5.2972533862901088</v>
      </c>
      <c r="AE320" s="12">
        <f t="shared" si="362"/>
        <v>2.0613955476464998</v>
      </c>
      <c r="AF320" s="11">
        <f t="shared" si="422"/>
        <v>-2.9039671966837322E-3</v>
      </c>
      <c r="AG320" s="11">
        <f t="shared" si="423"/>
        <v>2.0567434751257441E-3</v>
      </c>
      <c r="AH320" s="11">
        <f t="shared" si="424"/>
        <v>8.257041531207765E-4</v>
      </c>
      <c r="AI320" s="1">
        <f t="shared" si="403"/>
        <v>528967.92020256747</v>
      </c>
      <c r="AJ320" s="1">
        <f t="shared" si="404"/>
        <v>600430.92117837921</v>
      </c>
      <c r="AK320" s="1">
        <f t="shared" si="405"/>
        <v>104529.2976574792</v>
      </c>
      <c r="AL320" s="17">
        <f t="shared" si="399"/>
        <v>73.223933772367033</v>
      </c>
      <c r="AM320" s="17">
        <f t="shared" si="399"/>
        <v>34.682280357253276</v>
      </c>
      <c r="AN320" s="17">
        <f t="shared" si="399"/>
        <v>5.0619109461285472</v>
      </c>
      <c r="AO320" s="7">
        <f t="shared" si="425"/>
        <v>1.2870201134577801E-3</v>
      </c>
      <c r="AP320" s="7">
        <f t="shared" si="425"/>
        <v>1.9819142596316855E-3</v>
      </c>
      <c r="AQ320" s="7">
        <f t="shared" si="425"/>
        <v>1.4345889916359395E-3</v>
      </c>
      <c r="AR320" s="1">
        <f t="shared" si="364"/>
        <v>268205.50494656293</v>
      </c>
      <c r="AS320" s="1">
        <f t="shared" si="365"/>
        <v>308032.53450020222</v>
      </c>
      <c r="AT320" s="1">
        <f t="shared" si="366"/>
        <v>53217.476081630259</v>
      </c>
      <c r="AU320" s="1">
        <f t="shared" si="406"/>
        <v>53641.100989312588</v>
      </c>
      <c r="AV320" s="1">
        <f t="shared" si="407"/>
        <v>61606.506900040447</v>
      </c>
      <c r="AW320" s="1">
        <f t="shared" si="408"/>
        <v>10643.495216326053</v>
      </c>
      <c r="AX320" s="1">
        <f t="shared" si="378"/>
        <v>166777.00740786377</v>
      </c>
      <c r="AY320" s="1">
        <f t="shared" si="379"/>
        <v>68976.496074706651</v>
      </c>
      <c r="AZ320" s="1">
        <f t="shared" si="380"/>
        <v>6252.0231171596997</v>
      </c>
      <c r="BA320" s="1">
        <f t="shared" si="381"/>
        <v>12.024412914128654</v>
      </c>
      <c r="BB320" s="1">
        <f t="shared" si="382"/>
        <v>11.141521088951118</v>
      </c>
      <c r="BC320" s="1">
        <f t="shared" si="383"/>
        <v>8.7406603890968633</v>
      </c>
      <c r="BD320" s="1">
        <f t="shared" si="384"/>
        <v>62.989355051875151</v>
      </c>
      <c r="BE320">
        <f t="shared" si="370"/>
        <v>0.21822387218499145</v>
      </c>
      <c r="BF320">
        <f t="shared" si="371"/>
        <v>0.3346263841173937</v>
      </c>
      <c r="BG320">
        <f t="shared" si="372"/>
        <v>2.453676962688749E-2</v>
      </c>
      <c r="BH320">
        <f t="shared" si="385"/>
        <v>0.29350995062698176</v>
      </c>
      <c r="BI320">
        <f t="shared" si="386"/>
        <v>4.7621658391411486E-3</v>
      </c>
      <c r="BJ320">
        <f t="shared" si="386"/>
        <v>1.1197481694748152E-2</v>
      </c>
      <c r="BK320">
        <f t="shared" si="386"/>
        <v>6.0205306372294847E-5</v>
      </c>
      <c r="BL320">
        <f t="shared" si="375"/>
        <v>1277.2390935261244</v>
      </c>
      <c r="BM320">
        <f t="shared" si="376"/>
        <v>3449.1886664528929</v>
      </c>
      <c r="BN320">
        <f t="shared" si="377"/>
        <v>3.203974451854823</v>
      </c>
      <c r="BO320">
        <f t="shared" si="348"/>
        <v>1117.1184395888854</v>
      </c>
      <c r="BP320">
        <f t="shared" si="367"/>
        <v>1098.7473925052523</v>
      </c>
      <c r="BQ320">
        <f t="shared" si="368"/>
        <v>103.54594883072707</v>
      </c>
      <c r="BR320" s="7">
        <f t="shared" si="393"/>
        <v>1.8848482960600599E-3</v>
      </c>
      <c r="BS320" s="7">
        <f t="shared" si="373"/>
        <v>5.4871258981740447E-4</v>
      </c>
      <c r="BT320" s="7">
        <f t="shared" si="374"/>
        <v>5.5352094722868717E-5</v>
      </c>
      <c r="BU320" s="8">
        <f>MAX((BU$3*climate!$I430+BU$4*climate!$I430^2+BU$5*climate!$I430^6)*(K320/K$66)^$BW$1,-99)</f>
        <v>-14.11744632364447</v>
      </c>
      <c r="BV320" s="8">
        <f>MAX((BV$3*climate!$I430+BV$4*climate!$I430^2+BV$5*climate!$I430^6)*(L320/L$66)^$BW$1,-99)</f>
        <v>-9.6803883570318945</v>
      </c>
      <c r="BW320" s="8">
        <f>MAX((BW$3*climate!$I430+BW$4*climate!$I430^2+BW$5*climate!$I430^6)*(M320/M$66)^$BW$1,-99)</f>
        <v>-10.592376931374178</v>
      </c>
      <c r="BX320" s="8">
        <f>MAX((BX$3*climate!$M430+BX$4*climate!$M430^2+BX$5*climate!$M430^6)*(K320/K$66)^$BW$1,-99)</f>
        <v>-14.117452192414619</v>
      </c>
      <c r="BY320" s="8">
        <f>MAX((BY$3*climate!$M430+BY$4*climate!$M430^2+BY$5*climate!$M430^6)*(L320/L$66)^$BW$1,-99)</f>
        <v>-9.6803918811069654</v>
      </c>
      <c r="BZ320" s="8">
        <f>MAX((BZ$3*climate!$M430+BZ$4*climate!$M430^2+BZ$5*climate!$M430^6)*(M320/M$66)^$BW$1,-99)</f>
        <v>-10.592380343583345</v>
      </c>
      <c r="CA320" s="8">
        <f t="shared" si="387"/>
        <v>1.7556256209840197E-2</v>
      </c>
      <c r="CB320" s="8">
        <f t="shared" si="388"/>
        <v>9.6333388123993035E-6</v>
      </c>
      <c r="CC320" s="8">
        <f t="shared" si="389"/>
        <v>9.7177555670602675E-7</v>
      </c>
      <c r="CD320" s="8">
        <f>MAX((CD$3*climate!$I430+CD$4*climate!$I430^2+CD$5*climate!$I430^6)*(K320/K$66)^$BW$1,-99)</f>
        <v>-62.156633006716987</v>
      </c>
      <c r="CE320" s="8">
        <f>MAX((CE$3*climate!$I430+CE$4*climate!$I430^2+CE$5*climate!$I430^6)*(L320/L$66)^$BW$1,-99)</f>
        <v>-46.770059056407959</v>
      </c>
      <c r="CF320" s="8">
        <f>MAX((CF$3*climate!$I430+CF$4*climate!$I430^2+CF$5*climate!$I430^6)*(M320/M$66)^$BW$1,-99)</f>
        <v>-56.446223291708712</v>
      </c>
      <c r="CG320" s="8">
        <f>MAX((CG$3*climate!$M430+CG$4*climate!$M430^2+CG$5*climate!$M430^6)*(K320/K$66)^$BW$1,-99)</f>
        <v>-62.156684771875106</v>
      </c>
      <c r="CH320" s="8">
        <f>MAX((CH$3*climate!$M430+CH$4*climate!$M430^2+CH$5*climate!$M430^6)*(L320/L$66)^$BW$1,-99)</f>
        <v>-46.770096434958859</v>
      </c>
      <c r="CI320" s="8">
        <f>MAX((CI$3*climate!$M430+CI$4*climate!$M430^2+CI$5*climate!$M430^6)*(M320/M$66)^$BW$1,-99)</f>
        <v>-56.446267174679875</v>
      </c>
      <c r="CJ320" s="8">
        <f t="shared" si="390"/>
        <v>1.2561083619149801E-3</v>
      </c>
      <c r="CK320" s="8">
        <f t="shared" si="391"/>
        <v>6.8924247235766635E-7</v>
      </c>
      <c r="CL320" s="8">
        <f t="shared" si="392"/>
        <v>6.9528229030905436E-8</v>
      </c>
    </row>
    <row r="321" spans="1:90">
      <c r="A321">
        <f t="shared" si="409"/>
        <v>2275</v>
      </c>
      <c r="B321" s="4">
        <f t="shared" si="349"/>
        <v>1286.5346962822662</v>
      </c>
      <c r="C321" s="4">
        <f t="shared" si="350"/>
        <v>3572.6087529069896</v>
      </c>
      <c r="D321" s="4">
        <f t="shared" si="351"/>
        <v>6809.6330362502003</v>
      </c>
      <c r="E321" s="11">
        <f t="shared" si="410"/>
        <v>1.2187906671884778E-8</v>
      </c>
      <c r="F321" s="11">
        <f t="shared" si="411"/>
        <v>2.4434065986391039E-8</v>
      </c>
      <c r="G321" s="11">
        <f t="shared" si="412"/>
        <v>5.3946246006009948E-8</v>
      </c>
      <c r="H321" s="4">
        <f t="shared" si="352"/>
        <v>268560.019142568</v>
      </c>
      <c r="I321" s="4">
        <f t="shared" si="353"/>
        <v>308766.35700539523</v>
      </c>
      <c r="J321" s="4">
        <f t="shared" si="354"/>
        <v>53306.595975349439</v>
      </c>
      <c r="K321" s="4">
        <f t="shared" si="400"/>
        <v>208746.81415016096</v>
      </c>
      <c r="L321" s="4">
        <f t="shared" si="401"/>
        <v>86426.020412718222</v>
      </c>
      <c r="M321" s="4">
        <f t="shared" si="402"/>
        <v>7828.115801773557</v>
      </c>
      <c r="N321" s="11">
        <f t="shared" si="413"/>
        <v>1.3217883909255601E-3</v>
      </c>
      <c r="O321" s="11">
        <f t="shared" si="414"/>
        <v>2.3822644642599311E-3</v>
      </c>
      <c r="P321" s="11">
        <f t="shared" si="415"/>
        <v>1.6745818214283226E-3</v>
      </c>
      <c r="Q321" s="4">
        <f t="shared" si="416"/>
        <v>1359.49362446238</v>
      </c>
      <c r="R321" s="4">
        <f t="shared" si="417"/>
        <v>5208.124151893534</v>
      </c>
      <c r="S321" s="4">
        <f t="shared" si="418"/>
        <v>1227.9777018825973</v>
      </c>
      <c r="T321" s="4">
        <f t="shared" si="355"/>
        <v>5.0621593966325946</v>
      </c>
      <c r="U321" s="4">
        <f t="shared" si="356"/>
        <v>16.867524695388138</v>
      </c>
      <c r="V321" s="4">
        <f t="shared" si="357"/>
        <v>23.036130509073416</v>
      </c>
      <c r="W321" s="11">
        <f t="shared" si="419"/>
        <v>-1.219247815263802E-2</v>
      </c>
      <c r="X321" s="11">
        <f t="shared" si="420"/>
        <v>-1.3228699347321071E-2</v>
      </c>
      <c r="Y321" s="11">
        <f t="shared" si="421"/>
        <v>-1.2203590333800474E-2</v>
      </c>
      <c r="Z321" s="4">
        <f t="shared" si="369"/>
        <v>1219.0460768039084</v>
      </c>
      <c r="AA321" s="4">
        <f t="shared" si="358"/>
        <v>18596.879285773852</v>
      </c>
      <c r="AB321" s="4">
        <f t="shared" si="359"/>
        <v>2497.6239408700853</v>
      </c>
      <c r="AC321" s="12">
        <f t="shared" si="360"/>
        <v>1.134505332797545</v>
      </c>
      <c r="AD321" s="12">
        <f t="shared" si="361"/>
        <v>5.3081484776284489</v>
      </c>
      <c r="AE321" s="12">
        <f t="shared" si="362"/>
        <v>2.0630976505114162</v>
      </c>
      <c r="AF321" s="11">
        <f t="shared" si="422"/>
        <v>-2.9039671966837322E-3</v>
      </c>
      <c r="AG321" s="11">
        <f t="shared" si="423"/>
        <v>2.0567434751257441E-3</v>
      </c>
      <c r="AH321" s="11">
        <f t="shared" si="424"/>
        <v>8.257041531207765E-4</v>
      </c>
      <c r="AI321" s="1">
        <f t="shared" si="403"/>
        <v>529712.22917162336</v>
      </c>
      <c r="AJ321" s="1">
        <f t="shared" si="404"/>
        <v>601994.33596058178</v>
      </c>
      <c r="AK321" s="1">
        <f t="shared" si="405"/>
        <v>104719.86310805733</v>
      </c>
      <c r="AL321" s="17">
        <f t="shared" si="399"/>
        <v>73.317232041163052</v>
      </c>
      <c r="AM321" s="17">
        <f t="shared" si="399"/>
        <v>34.750330290189893</v>
      </c>
      <c r="AN321" s="17">
        <f t="shared" si="399"/>
        <v>5.0691000902313057</v>
      </c>
      <c r="AO321" s="7">
        <f t="shared" si="425"/>
        <v>1.2741499123232023E-3</v>
      </c>
      <c r="AP321" s="7">
        <f t="shared" si="425"/>
        <v>1.9620951170353684E-3</v>
      </c>
      <c r="AQ321" s="7">
        <f t="shared" si="425"/>
        <v>1.4202431017195801E-3</v>
      </c>
      <c r="AR321" s="1">
        <f t="shared" si="364"/>
        <v>268560.019142568</v>
      </c>
      <c r="AS321" s="1">
        <f t="shared" si="365"/>
        <v>308766.35700539523</v>
      </c>
      <c r="AT321" s="1">
        <f t="shared" si="366"/>
        <v>53306.595975349439</v>
      </c>
      <c r="AU321" s="1">
        <f t="shared" si="406"/>
        <v>53712.003828513603</v>
      </c>
      <c r="AV321" s="1">
        <f t="shared" si="407"/>
        <v>61753.271401079051</v>
      </c>
      <c r="AW321" s="1">
        <f t="shared" si="408"/>
        <v>10661.319195069889</v>
      </c>
      <c r="AX321" s="1">
        <f t="shared" si="378"/>
        <v>166997.45132012875</v>
      </c>
      <c r="AY321" s="1">
        <f t="shared" si="379"/>
        <v>69140.816330174552</v>
      </c>
      <c r="AZ321" s="1">
        <f t="shared" si="380"/>
        <v>6262.4926414188449</v>
      </c>
      <c r="BA321" s="1">
        <f t="shared" si="381"/>
        <v>12.025733829726319</v>
      </c>
      <c r="BB321" s="1">
        <f t="shared" si="382"/>
        <v>11.143900520321948</v>
      </c>
      <c r="BC321" s="1">
        <f t="shared" si="383"/>
        <v>8.7423335703694907</v>
      </c>
      <c r="BD321" s="1">
        <f t="shared" si="384"/>
        <v>61.166219721340326</v>
      </c>
      <c r="BE321">
        <f t="shared" si="370"/>
        <v>0.21822387218499145</v>
      </c>
      <c r="BF321">
        <f t="shared" si="371"/>
        <v>0.3346263841173937</v>
      </c>
      <c r="BG321">
        <f t="shared" si="372"/>
        <v>2.453676962688749E-2</v>
      </c>
      <c r="BH321">
        <f t="shared" si="385"/>
        <v>0.29355773752935943</v>
      </c>
      <c r="BI321">
        <f t="shared" si="386"/>
        <v>4.7621658391411486E-3</v>
      </c>
      <c r="BJ321">
        <f t="shared" si="386"/>
        <v>1.1197481694748152E-2</v>
      </c>
      <c r="BK321">
        <f t="shared" si="386"/>
        <v>6.0205306372294847E-5</v>
      </c>
      <c r="BL321">
        <f t="shared" si="375"/>
        <v>1278.9273489198301</v>
      </c>
      <c r="BM321">
        <f t="shared" si="376"/>
        <v>3457.405630521986</v>
      </c>
      <c r="BN321">
        <f t="shared" si="377"/>
        <v>3.2093399423600526</v>
      </c>
      <c r="BO321">
        <f t="shared" si="348"/>
        <v>1119.2240383762419</v>
      </c>
      <c r="BP321">
        <f t="shared" si="367"/>
        <v>1111.1689009118211</v>
      </c>
      <c r="BQ321">
        <f t="shared" si="368"/>
        <v>104.73727798950111</v>
      </c>
      <c r="BR321" s="7">
        <f t="shared" si="393"/>
        <v>1.8705954048696682E-3</v>
      </c>
      <c r="BS321" s="7">
        <f t="shared" si="373"/>
        <v>5.3273066972563544E-4</v>
      </c>
      <c r="BT321" s="7">
        <f t="shared" si="374"/>
        <v>5.3641736104828957E-5</v>
      </c>
      <c r="BU321" s="8">
        <f>MAX((BU$3*climate!$I431+BU$4*climate!$I431^2+BU$5*climate!$I431^6)*(K321/K$66)^$BW$1,-99)</f>
        <v>-14.136806648430335</v>
      </c>
      <c r="BV321" s="8">
        <f>MAX((BV$3*climate!$I431+BV$4*climate!$I431^2+BV$5*climate!$I431^6)*(L321/L$66)^$BW$1,-99)</f>
        <v>-9.6890519064742531</v>
      </c>
      <c r="BW321" s="8">
        <f>MAX((BW$3*climate!$I431+BW$4*climate!$I431^2+BW$5*climate!$I431^6)*(M321/M$66)^$BW$1,-99)</f>
        <v>-10.60191178945872</v>
      </c>
      <c r="BX321" s="8">
        <f>MAX((BX$3*climate!$M431+BX$4*climate!$M431^2+BX$5*climate!$M431^6)*(K321/K$66)^$BW$1,-99)</f>
        <v>-14.13681250979019</v>
      </c>
      <c r="BY321" s="8">
        <f>MAX((BY$3*climate!$M431+BY$4*climate!$M431^2+BY$5*climate!$M431^6)*(L321/L$66)^$BW$1,-99)</f>
        <v>-9.6890554250065364</v>
      </c>
      <c r="BZ321" s="8">
        <f>MAX((BZ$3*climate!$M431+BZ$4*climate!$M431^2+BZ$5*climate!$M431^6)*(M321/M$66)^$BW$1,-99)</f>
        <v>-10.60191519673864</v>
      </c>
      <c r="CA321" s="8">
        <f t="shared" si="387"/>
        <v>1.7557574087355792E-2</v>
      </c>
      <c r="CB321" s="8">
        <f t="shared" si="388"/>
        <v>9.3534582023145136E-6</v>
      </c>
      <c r="CC321" s="8">
        <f t="shared" si="389"/>
        <v>9.4181875583492248E-7</v>
      </c>
      <c r="CD321" s="8">
        <f>MAX((CD$3*climate!$I431+CD$4*climate!$I431^2+CD$5*climate!$I431^6)*(K321/K$66)^$BW$1,-99)</f>
        <v>-62.348200903219379</v>
      </c>
      <c r="CE321" s="8">
        <f>MAX((CE$3*climate!$I431+CE$4*climate!$I431^2+CE$5*climate!$I431^6)*(L321/L$66)^$BW$1,-99)</f>
        <v>-46.895348259481146</v>
      </c>
      <c r="CF321" s="8">
        <f>MAX((CF$3*climate!$I431+CF$4*climate!$I431^2+CF$5*climate!$I431^6)*(M321/M$66)^$BW$1,-99)</f>
        <v>-56.602390790432182</v>
      </c>
      <c r="CG321" s="8">
        <f>MAX((CG$3*climate!$M431+CG$4*climate!$M431^2+CG$5*climate!$M431^6)*(K321/K$66)^$BW$1,-99)</f>
        <v>-62.348252705409095</v>
      </c>
      <c r="CH321" s="8">
        <f>MAX((CH$3*climate!$M431+CH$4*climate!$M431^2+CH$5*climate!$M431^6)*(L321/L$66)^$BW$1,-99)</f>
        <v>-46.895385653349294</v>
      </c>
      <c r="CI321" s="8">
        <f>MAX((CI$3*climate!$M431+CI$4*climate!$M431^2+CI$5*climate!$M431^6)*(M321/M$66)^$BW$1,-99)</f>
        <v>-56.602434697895667</v>
      </c>
      <c r="CJ321" s="8">
        <f t="shared" si="390"/>
        <v>1.2434213275910662E-3</v>
      </c>
      <c r="CK321" s="8">
        <f t="shared" si="391"/>
        <v>6.6240867659872749E-7</v>
      </c>
      <c r="CL321" s="8">
        <f t="shared" si="392"/>
        <v>6.6699278721756056E-8</v>
      </c>
    </row>
    <row r="322" spans="1:90">
      <c r="A322">
        <f t="shared" si="409"/>
        <v>2276</v>
      </c>
      <c r="B322" s="4">
        <f t="shared" si="349"/>
        <v>1286.5347111784226</v>
      </c>
      <c r="C322" s="4">
        <f t="shared" si="350"/>
        <v>3572.6088358356797</v>
      </c>
      <c r="D322" s="4">
        <f t="shared" si="351"/>
        <v>6809.6333852366324</v>
      </c>
      <c r="E322" s="11">
        <f t="shared" si="410"/>
        <v>1.1578511338290538E-8</v>
      </c>
      <c r="F322" s="11">
        <f t="shared" si="411"/>
        <v>2.3212362687071486E-8</v>
      </c>
      <c r="G322" s="11">
        <f t="shared" si="412"/>
        <v>5.124893370570945E-8</v>
      </c>
      <c r="H322" s="4">
        <f t="shared" si="352"/>
        <v>268912.97993222519</v>
      </c>
      <c r="I322" s="4">
        <f t="shared" si="353"/>
        <v>309495.61015568435</v>
      </c>
      <c r="J322" s="4">
        <f t="shared" si="354"/>
        <v>53395.142860357373</v>
      </c>
      <c r="K322" s="4">
        <f t="shared" si="400"/>
        <v>209021.16172668978</v>
      </c>
      <c r="L322" s="4">
        <f t="shared" si="401"/>
        <v>86630.141831155532</v>
      </c>
      <c r="M322" s="4">
        <f t="shared" si="402"/>
        <v>7841.1185800572894</v>
      </c>
      <c r="N322" s="11">
        <f t="shared" si="413"/>
        <v>1.3142599452151682E-3</v>
      </c>
      <c r="O322" s="11">
        <f t="shared" si="414"/>
        <v>2.3618051307066068E-3</v>
      </c>
      <c r="P322" s="11">
        <f t="shared" si="415"/>
        <v>1.6610355049662129E-3</v>
      </c>
      <c r="Q322" s="4">
        <f t="shared" si="416"/>
        <v>1344.6829870910001</v>
      </c>
      <c r="R322" s="4">
        <f t="shared" si="417"/>
        <v>5151.3654166434853</v>
      </c>
      <c r="S322" s="4">
        <f t="shared" si="418"/>
        <v>1215.0068500588025</v>
      </c>
      <c r="T322" s="4">
        <f t="shared" si="355"/>
        <v>5.0004391287839809</v>
      </c>
      <c r="U322" s="4">
        <f t="shared" si="356"/>
        <v>16.644389282459336</v>
      </c>
      <c r="V322" s="4">
        <f t="shared" si="357"/>
        <v>22.755007009464723</v>
      </c>
      <c r="W322" s="11">
        <f t="shared" si="419"/>
        <v>-1.219247815263802E-2</v>
      </c>
      <c r="X322" s="11">
        <f t="shared" si="420"/>
        <v>-1.3228699347321071E-2</v>
      </c>
      <c r="Y322" s="11">
        <f t="shared" si="421"/>
        <v>-1.2203590333800474E-2</v>
      </c>
      <c r="Z322" s="4">
        <f t="shared" si="369"/>
        <v>1202.2730439891948</v>
      </c>
      <c r="AA322" s="4">
        <f t="shared" si="358"/>
        <v>18432.416768397412</v>
      </c>
      <c r="AB322" s="4">
        <f t="shared" si="359"/>
        <v>2473.3160717005917</v>
      </c>
      <c r="AC322" s="12">
        <f t="shared" si="360"/>
        <v>1.1312107665266382</v>
      </c>
      <c r="AD322" s="12">
        <f t="shared" si="361"/>
        <v>5.3190659773748097</v>
      </c>
      <c r="AE322" s="12">
        <f t="shared" si="362"/>
        <v>2.064801158809737</v>
      </c>
      <c r="AF322" s="11">
        <f t="shared" si="422"/>
        <v>-2.9039671966837322E-3</v>
      </c>
      <c r="AG322" s="11">
        <f t="shared" si="423"/>
        <v>2.0567434751257441E-3</v>
      </c>
      <c r="AH322" s="11">
        <f t="shared" si="424"/>
        <v>8.257041531207765E-4</v>
      </c>
      <c r="AI322" s="1">
        <f t="shared" si="403"/>
        <v>530453.01008297456</v>
      </c>
      <c r="AJ322" s="1">
        <f t="shared" si="404"/>
        <v>603548.17376560264</v>
      </c>
      <c r="AK322" s="1">
        <f t="shared" si="405"/>
        <v>104909.19599232147</v>
      </c>
      <c r="AL322" s="17">
        <f t="shared" si="399"/>
        <v>73.409715014492306</v>
      </c>
      <c r="AM322" s="17">
        <f t="shared" si="399"/>
        <v>34.817831909033863</v>
      </c>
      <c r="AN322" s="17">
        <f t="shared" si="399"/>
        <v>5.0762274511220324</v>
      </c>
      <c r="AO322" s="7">
        <f t="shared" si="425"/>
        <v>1.2614084131999702E-3</v>
      </c>
      <c r="AP322" s="7">
        <f t="shared" si="425"/>
        <v>1.9424741658650147E-3</v>
      </c>
      <c r="AQ322" s="7">
        <f t="shared" si="425"/>
        <v>1.4060406707023844E-3</v>
      </c>
      <c r="AR322" s="1">
        <f t="shared" si="364"/>
        <v>268912.97993222519</v>
      </c>
      <c r="AS322" s="1">
        <f t="shared" si="365"/>
        <v>309495.61015568435</v>
      </c>
      <c r="AT322" s="1">
        <f t="shared" si="366"/>
        <v>53395.142860357373</v>
      </c>
      <c r="AU322" s="1">
        <f t="shared" si="406"/>
        <v>53782.595986445041</v>
      </c>
      <c r="AV322" s="1">
        <f t="shared" si="407"/>
        <v>61899.122031136874</v>
      </c>
      <c r="AW322" s="1">
        <f t="shared" si="408"/>
        <v>10679.028572071475</v>
      </c>
      <c r="AX322" s="1">
        <f t="shared" si="378"/>
        <v>167216.92938135183</v>
      </c>
      <c r="AY322" s="1">
        <f t="shared" si="379"/>
        <v>69304.11346492442</v>
      </c>
      <c r="AZ322" s="1">
        <f t="shared" si="380"/>
        <v>6272.8948640458311</v>
      </c>
      <c r="BA322" s="1">
        <f t="shared" si="381"/>
        <v>12.027047226787884</v>
      </c>
      <c r="BB322" s="1">
        <f t="shared" si="382"/>
        <v>11.146259540774633</v>
      </c>
      <c r="BC322" s="1">
        <f t="shared" si="383"/>
        <v>8.7439932278807024</v>
      </c>
      <c r="BD322" s="1">
        <f t="shared" si="384"/>
        <v>59.395759829567922</v>
      </c>
      <c r="BE322">
        <f t="shared" si="370"/>
        <v>0.21822387218499145</v>
      </c>
      <c r="BF322">
        <f t="shared" si="371"/>
        <v>0.3346263841173937</v>
      </c>
      <c r="BG322">
        <f t="shared" si="372"/>
        <v>2.453676962688749E-2</v>
      </c>
      <c r="BH322">
        <f t="shared" si="385"/>
        <v>0.29360517061262759</v>
      </c>
      <c r="BI322">
        <f t="shared" si="386"/>
        <v>4.7621658391411486E-3</v>
      </c>
      <c r="BJ322">
        <f t="shared" si="386"/>
        <v>1.1197481694748152E-2</v>
      </c>
      <c r="BK322">
        <f t="shared" si="386"/>
        <v>6.0205306372294847E-5</v>
      </c>
      <c r="BL322">
        <f t="shared" si="375"/>
        <v>1280.6082067348921</v>
      </c>
      <c r="BM322">
        <f t="shared" si="376"/>
        <v>3465.5714293231858</v>
      </c>
      <c r="BN322">
        <f t="shared" si="377"/>
        <v>3.2146709347002673</v>
      </c>
      <c r="BO322">
        <f t="shared" ref="BO322:BO346" si="426">IF(BE321=0.99,2*BI$5*BE322*AR322/Z322*1000,BO321*(1+BR321))</f>
        <v>1121.3176537194481</v>
      </c>
      <c r="BP322">
        <f t="shared" si="367"/>
        <v>1123.7310682359055</v>
      </c>
      <c r="BQ322">
        <f t="shared" si="368"/>
        <v>105.94232856446139</v>
      </c>
      <c r="BR322" s="7">
        <f t="shared" si="393"/>
        <v>1.856485272269115E-3</v>
      </c>
      <c r="BS322" s="7">
        <f t="shared" si="373"/>
        <v>5.1721424245207328E-4</v>
      </c>
      <c r="BT322" s="7">
        <f t="shared" si="374"/>
        <v>5.1984944956961227E-5</v>
      </c>
      <c r="BU322" s="8">
        <f>MAX((BU$3*climate!$I432+BU$4*climate!$I432^2+BU$5*climate!$I432^6)*(K322/K$66)^$BW$1,-99)</f>
        <v>-14.155575978113957</v>
      </c>
      <c r="BV322" s="8">
        <f>MAX((BV$3*climate!$I432+BV$4*climate!$I432^2+BV$5*climate!$I432^6)*(L322/L$66)^$BW$1,-99)</f>
        <v>-9.6973885177732981</v>
      </c>
      <c r="BW322" s="8">
        <f>MAX((BW$3*climate!$I432+BW$4*climate!$I432^2+BW$5*climate!$I432^6)*(M322/M$66)^$BW$1,-99)</f>
        <v>-10.611120753250107</v>
      </c>
      <c r="BX322" s="8">
        <f>MAX((BX$3*climate!$M432+BX$4*climate!$M432^2+BX$5*climate!$M432^6)*(K322/K$66)^$BW$1,-99)</f>
        <v>-14.15558183208328</v>
      </c>
      <c r="BY322" s="8">
        <f>MAX((BY$3*climate!$M432+BY$4*climate!$M432^2+BY$5*climate!$M432^6)*(L322/L$66)^$BW$1,-99)</f>
        <v>-9.6973920307934698</v>
      </c>
      <c r="BZ322" s="8">
        <f>MAX((BZ$3*climate!$M432+BZ$4*climate!$M432^2+BZ$5*climate!$M432^6)*(M322/M$66)^$BW$1,-99)</f>
        <v>-10.61112415562774</v>
      </c>
      <c r="CA322" s="8">
        <f t="shared" si="387"/>
        <v>1.7558787749941403E-2</v>
      </c>
      <c r="CB322" s="8">
        <f t="shared" si="388"/>
        <v>9.0816551044626879E-6</v>
      </c>
      <c r="CC322" s="8">
        <f t="shared" si="389"/>
        <v>9.1279261469166896E-7</v>
      </c>
      <c r="CD322" s="8">
        <f>MAX((CD$3*climate!$I432+CD$4*climate!$I432^2+CD$5*climate!$I432^6)*(K322/K$66)^$BW$1,-99)</f>
        <v>-62.534830576250286</v>
      </c>
      <c r="CE322" s="8">
        <f>MAX((CE$3*climate!$I432+CE$4*climate!$I432^2+CE$5*climate!$I432^6)*(L322/L$66)^$BW$1,-99)</f>
        <v>-47.017153340357424</v>
      </c>
      <c r="CF322" s="8">
        <f>MAX((CF$3*climate!$I432+CF$4*climate!$I432^2+CF$5*climate!$I432^6)*(M322/M$66)^$BW$1,-99)</f>
        <v>-56.754425655323253</v>
      </c>
      <c r="CG322" s="8">
        <f>MAX((CG$3*climate!$M432+CG$4*climate!$M432^2+CG$5*climate!$M432^6)*(K322/K$66)^$BW$1,-99)</f>
        <v>-62.534882412888763</v>
      </c>
      <c r="CH322" s="8">
        <f>MAX((CH$3*climate!$M432+CH$4*climate!$M432^2+CH$5*climate!$M432^6)*(L322/L$66)^$BW$1,-99)</f>
        <v>-47.017190747830085</v>
      </c>
      <c r="CI322" s="8">
        <f>MAX((CI$3*climate!$M432+CI$4*climate!$M432^2+CI$5*climate!$M432^6)*(M322/M$66)^$BW$1,-99)</f>
        <v>-56.754469585233629</v>
      </c>
      <c r="CJ322" s="8">
        <f t="shared" si="390"/>
        <v>1.2307898789703391E-3</v>
      </c>
      <c r="CK322" s="8">
        <f t="shared" si="391"/>
        <v>6.3658205486932292E-7</v>
      </c>
      <c r="CL322" s="8">
        <f t="shared" si="392"/>
        <v>6.3982544111858044E-8</v>
      </c>
    </row>
    <row r="323" spans="1:90">
      <c r="A323">
        <f t="shared" si="409"/>
        <v>2277</v>
      </c>
      <c r="B323" s="4">
        <f t="shared" ref="B323:B346" si="427">B322*(1+E323)</f>
        <v>1286.5347253297714</v>
      </c>
      <c r="C323" s="4">
        <f t="shared" ref="C323:C346" si="428">C322*(1+F323)</f>
        <v>3572.6089146179374</v>
      </c>
      <c r="D323" s="4">
        <f t="shared" ref="D323:D346" si="429">D322*(1+G323)</f>
        <v>6809.6337167737602</v>
      </c>
      <c r="E323" s="11">
        <f t="shared" si="410"/>
        <v>1.0999585771376012E-8</v>
      </c>
      <c r="F323" s="11">
        <f t="shared" si="411"/>
        <v>2.2051744552717912E-8</v>
      </c>
      <c r="G323" s="11">
        <f t="shared" si="412"/>
        <v>4.8686487020423972E-8</v>
      </c>
      <c r="H323" s="4">
        <f t="shared" ref="H323:H346" si="430">AR323</f>
        <v>269264.40402906085</v>
      </c>
      <c r="I323" s="4">
        <f t="shared" ref="I323:I346" si="431">AS323</f>
        <v>310220.31659896381</v>
      </c>
      <c r="J323" s="4">
        <f t="shared" ref="J323:J346" si="432">AT323</f>
        <v>53483.120758676945</v>
      </c>
      <c r="K323" s="4">
        <f t="shared" si="400"/>
        <v>209294.31497470196</v>
      </c>
      <c r="L323" s="4">
        <f t="shared" si="401"/>
        <v>86832.990683543496</v>
      </c>
      <c r="M323" s="4">
        <f t="shared" si="402"/>
        <v>7854.0378209969213</v>
      </c>
      <c r="N323" s="11">
        <f t="shared" si="413"/>
        <v>1.3068210211621967E-3</v>
      </c>
      <c r="O323" s="11">
        <f t="shared" si="414"/>
        <v>2.3415505054040775E-3</v>
      </c>
      <c r="P323" s="11">
        <f t="shared" si="415"/>
        <v>1.6476272878322984E-3</v>
      </c>
      <c r="Q323" s="4">
        <f t="shared" si="416"/>
        <v>1330.0238184186203</v>
      </c>
      <c r="R323" s="4">
        <f t="shared" si="417"/>
        <v>5095.1222799866655</v>
      </c>
      <c r="S323" s="4">
        <f t="shared" si="418"/>
        <v>1202.1569110733849</v>
      </c>
      <c r="T323" s="4">
        <f t="shared" ref="T323:T346" si="433">T322*(1+W323)</f>
        <v>4.9394713839526858</v>
      </c>
      <c r="U323" s="4">
        <f t="shared" ref="U323:U346" si="434">U322*(1+X323)</f>
        <v>16.424205660821908</v>
      </c>
      <c r="V323" s="4">
        <f t="shared" ref="V323:V346" si="435">V322*(1+Y323)</f>
        <v>22.477314225878459</v>
      </c>
      <c r="W323" s="11">
        <f t="shared" si="419"/>
        <v>-1.219247815263802E-2</v>
      </c>
      <c r="X323" s="11">
        <f t="shared" si="420"/>
        <v>-1.3228699347321071E-2</v>
      </c>
      <c r="Y323" s="11">
        <f t="shared" si="421"/>
        <v>-1.2203590333800474E-2</v>
      </c>
      <c r="Z323" s="4">
        <f t="shared" si="369"/>
        <v>1185.7218781311244</v>
      </c>
      <c r="AA323" s="4">
        <f t="shared" ref="AA323:AA346" si="436">R322*AD323*(1-BF322)</f>
        <v>18269.035770354236</v>
      </c>
      <c r="AB323" s="4">
        <f t="shared" ref="AB323:AB346" si="437">S322*AE323*(1-BG322)</f>
        <v>2449.2116469935822</v>
      </c>
      <c r="AC323" s="12">
        <f t="shared" ref="AC323:AC346" si="438">AC322*(1+AF323)</f>
        <v>1.1279257675681094</v>
      </c>
      <c r="AD323" s="12">
        <f t="shared" ref="AD323:AD346" si="439">AD322*(1+AG323)</f>
        <v>5.3300059316175386</v>
      </c>
      <c r="AE323" s="12">
        <f t="shared" ref="AE323:AE346" si="440">AE322*(1+AH323)</f>
        <v>2.0665060737019347</v>
      </c>
      <c r="AF323" s="11">
        <f t="shared" si="422"/>
        <v>-2.9039671966837322E-3</v>
      </c>
      <c r="AG323" s="11">
        <f t="shared" si="423"/>
        <v>2.0567434751257441E-3</v>
      </c>
      <c r="AH323" s="11">
        <f t="shared" si="424"/>
        <v>8.257041531207765E-4</v>
      </c>
      <c r="AI323" s="1">
        <f t="shared" si="403"/>
        <v>531190.30506112217</v>
      </c>
      <c r="AJ323" s="1">
        <f t="shared" si="404"/>
        <v>605092.47842017922</v>
      </c>
      <c r="AK323" s="1">
        <f t="shared" si="405"/>
        <v>105097.3049651608</v>
      </c>
      <c r="AL323" s="17">
        <f t="shared" ref="AL323:AN338" si="441">AL322*(1+AO323)</f>
        <v>73.501388650300896</v>
      </c>
      <c r="AM323" s="17">
        <f t="shared" si="441"/>
        <v>34.884788320638648</v>
      </c>
      <c r="AN323" s="17">
        <f t="shared" si="441"/>
        <v>5.0832934595495463</v>
      </c>
      <c r="AO323" s="7">
        <f t="shared" si="425"/>
        <v>1.2487943290679705E-3</v>
      </c>
      <c r="AP323" s="7">
        <f t="shared" si="425"/>
        <v>1.9230494242063645E-3</v>
      </c>
      <c r="AQ323" s="7">
        <f t="shared" si="425"/>
        <v>1.3919802639953604E-3</v>
      </c>
      <c r="AR323" s="1">
        <f t="shared" ref="AR323:AR346" si="442">AL323*AI323^$AR$5*B323^(1-$AR$5)*(1-BI322+0.01*BU322)</f>
        <v>269264.40402906085</v>
      </c>
      <c r="AS323" s="1">
        <f t="shared" ref="AS323:AS346" si="443">AM323*AJ323^$AR$5*C323^(1-$AR$5)*(1-BJ322+0.01*BV322)</f>
        <v>310220.31659896381</v>
      </c>
      <c r="AT323" s="1">
        <f t="shared" ref="AT323:AT346" si="444">AN323*AK323^$AR$5*D323^(1-$AR$5)*(1-BK322+0.01*BW322)</f>
        <v>53483.120758676945</v>
      </c>
      <c r="AU323" s="1">
        <f t="shared" si="406"/>
        <v>53852.880805812172</v>
      </c>
      <c r="AV323" s="1">
        <f t="shared" si="407"/>
        <v>62044.063319792767</v>
      </c>
      <c r="AW323" s="1">
        <f t="shared" si="408"/>
        <v>10696.62415173539</v>
      </c>
      <c r="AX323" s="1">
        <f t="shared" si="378"/>
        <v>167435.45197976159</v>
      </c>
      <c r="AY323" s="1">
        <f t="shared" si="379"/>
        <v>69466.392546834802</v>
      </c>
      <c r="AZ323" s="1">
        <f t="shared" si="380"/>
        <v>6283.2302567975357</v>
      </c>
      <c r="BA323" s="1">
        <f t="shared" si="381"/>
        <v>12.02835319466165</v>
      </c>
      <c r="BB323" s="1">
        <f t="shared" si="382"/>
        <v>11.148598354122615</v>
      </c>
      <c r="BC323" s="1">
        <f t="shared" si="383"/>
        <v>8.745639499319779</v>
      </c>
      <c r="BD323" s="1">
        <f t="shared" si="384"/>
        <v>57.676457070721384</v>
      </c>
      <c r="BE323">
        <f t="shared" si="370"/>
        <v>0.21822387218499145</v>
      </c>
      <c r="BF323">
        <f t="shared" si="371"/>
        <v>0.3346263841173937</v>
      </c>
      <c r="BG323">
        <f t="shared" si="372"/>
        <v>2.453676962688749E-2</v>
      </c>
      <c r="BH323">
        <f t="shared" si="385"/>
        <v>0.29365225342981949</v>
      </c>
      <c r="BI323">
        <f t="shared" si="386"/>
        <v>4.7621658391411486E-3</v>
      </c>
      <c r="BJ323">
        <f t="shared" si="386"/>
        <v>1.1197481694748152E-2</v>
      </c>
      <c r="BK323">
        <f t="shared" si="386"/>
        <v>6.0205306372294847E-5</v>
      </c>
      <c r="BL323">
        <f t="shared" si="375"/>
        <v>1282.2817465638939</v>
      </c>
      <c r="BM323">
        <f t="shared" si="376"/>
        <v>3473.6863164558736</v>
      </c>
      <c r="BN323">
        <f t="shared" si="377"/>
        <v>3.2199676710225877</v>
      </c>
      <c r="BO323">
        <f t="shared" si="426"/>
        <v>1123.3993634291137</v>
      </c>
      <c r="BP323">
        <f t="shared" ref="BP323:BP346" si="445">2*BJ$5*BF323*AS323/AA323*1000</f>
        <v>1136.4354871067344</v>
      </c>
      <c r="BQ323">
        <f t="shared" ref="BQ323:BQ346" si="446">2*BK$5*BG323*AT323/AB323*1000</f>
        <v>107.16125857016219</v>
      </c>
      <c r="BR323" s="7">
        <f t="shared" si="393"/>
        <v>1.8425159234221056E-3</v>
      </c>
      <c r="BS323" s="7">
        <f t="shared" si="373"/>
        <v>5.0214974995346925E-4</v>
      </c>
      <c r="BT323" s="7">
        <f t="shared" si="374"/>
        <v>5.0380014758781405E-5</v>
      </c>
      <c r="BU323" s="8">
        <f>MAX((BU$3*climate!$I433+BU$4*climate!$I433^2+BU$5*climate!$I433^6)*(K323/K$66)^$BW$1,-99)</f>
        <v>-14.173759859978633</v>
      </c>
      <c r="BV323" s="8">
        <f>MAX((BV$3*climate!$I433+BV$4*climate!$I433^2+BV$5*climate!$I433^6)*(L323/L$66)^$BW$1,-99)</f>
        <v>-9.7054016220831958</v>
      </c>
      <c r="BW323" s="8">
        <f>MAX((BW$3*climate!$I433+BW$4*climate!$I433^2+BW$5*climate!$I433^6)*(M323/M$66)^$BW$1,-99)</f>
        <v>-10.620007090490647</v>
      </c>
      <c r="BX323" s="8">
        <f>MAX((BX$3*climate!$M433+BX$4*climate!$M433^2+BX$5*climate!$M433^6)*(K323/K$66)^$BW$1,-99)</f>
        <v>-14.173765706577081</v>
      </c>
      <c r="BY323" s="8">
        <f>MAX((BY$3*climate!$M433+BY$4*climate!$M433^2+BY$5*climate!$M433^6)*(L323/L$66)^$BW$1,-99)</f>
        <v>-9.7054051296216173</v>
      </c>
      <c r="BZ323" s="8">
        <f>MAX((BZ$3*climate!$M433+BZ$4*climate!$M433^2+BZ$5*climate!$M433^6)*(M323/M$66)^$BW$1,-99)</f>
        <v>-10.620010487992662</v>
      </c>
      <c r="CA323" s="8">
        <f t="shared" si="387"/>
        <v>1.755989857247298E-2</v>
      </c>
      <c r="CB323" s="8">
        <f t="shared" si="388"/>
        <v>8.8176986773755884E-6</v>
      </c>
      <c r="CC323" s="8">
        <f t="shared" si="389"/>
        <v>8.8466794924389326E-7</v>
      </c>
      <c r="CD323" s="8">
        <f>MAX((CD$3*climate!$I433+CD$4*climate!$I433^2+CD$5*climate!$I433^6)*(K323/K$66)^$BW$1,-99)</f>
        <v>-62.716541782748557</v>
      </c>
      <c r="CE323" s="8">
        <f>MAX((CE$3*climate!$I433+CE$4*climate!$I433^2+CE$5*climate!$I433^6)*(L323/L$66)^$BW$1,-99)</f>
        <v>-47.135491619049091</v>
      </c>
      <c r="CF323" s="8">
        <f>MAX((CF$3*climate!$I433+CF$4*climate!$I433^2+CF$5*climate!$I433^6)*(M323/M$66)^$BW$1,-99)</f>
        <v>-56.902346540096055</v>
      </c>
      <c r="CG323" s="8">
        <f>MAX((CG$3*climate!$M433+CG$4*climate!$M433^2+CG$5*climate!$M433^6)*(K323/K$66)^$BW$1,-99)</f>
        <v>-62.716593651279247</v>
      </c>
      <c r="CH323" s="8">
        <f>MAX((CH$3*climate!$M433+CH$4*climate!$M433^2+CH$5*climate!$M433^6)*(L323/L$66)^$BW$1,-99)</f>
        <v>-47.135529038432558</v>
      </c>
      <c r="CI323" s="8">
        <f>MAX((CI$3*climate!$M433+CI$4*climate!$M433^2+CI$5*climate!$M433^6)*(M323/M$66)^$BW$1,-99)</f>
        <v>-56.902390490429411</v>
      </c>
      <c r="CJ323" s="8">
        <f t="shared" si="390"/>
        <v>1.2182157823287874E-3</v>
      </c>
      <c r="CK323" s="8">
        <f t="shared" si="391"/>
        <v>6.1172675048577049E-7</v>
      </c>
      <c r="CL323" s="8">
        <f t="shared" si="392"/>
        <v>6.137372909310475E-8</v>
      </c>
    </row>
    <row r="324" spans="1:90">
      <c r="A324">
        <f t="shared" si="409"/>
        <v>2278</v>
      </c>
      <c r="B324" s="4">
        <f t="shared" si="427"/>
        <v>1286.534738773553</v>
      </c>
      <c r="C324" s="4">
        <f t="shared" si="428"/>
        <v>3572.6089894610836</v>
      </c>
      <c r="D324" s="4">
        <f t="shared" si="429"/>
        <v>6809.6340317340473</v>
      </c>
      <c r="E324" s="11">
        <f t="shared" si="410"/>
        <v>1.0449606482807211E-8</v>
      </c>
      <c r="F324" s="11">
        <f t="shared" si="411"/>
        <v>2.0949157325082015E-8</v>
      </c>
      <c r="G324" s="11">
        <f t="shared" si="412"/>
        <v>4.6252162669402775E-8</v>
      </c>
      <c r="H324" s="4">
        <f t="shared" si="430"/>
        <v>269614.30777868652</v>
      </c>
      <c r="I324" s="4">
        <f t="shared" si="431"/>
        <v>310940.49900654447</v>
      </c>
      <c r="J324" s="4">
        <f t="shared" si="432"/>
        <v>53570.533662356371</v>
      </c>
      <c r="K324" s="4">
        <f t="shared" si="400"/>
        <v>209566.28659379107</v>
      </c>
      <c r="L324" s="4">
        <f t="shared" si="401"/>
        <v>87034.573311491549</v>
      </c>
      <c r="M324" s="4">
        <f t="shared" si="402"/>
        <v>7866.8741099314029</v>
      </c>
      <c r="N324" s="11">
        <f t="shared" si="413"/>
        <v>1.2994696923420701E-3</v>
      </c>
      <c r="O324" s="11">
        <f t="shared" si="414"/>
        <v>2.3214981582599936E-3</v>
      </c>
      <c r="P324" s="11">
        <f t="shared" si="415"/>
        <v>1.6343553757998119E-3</v>
      </c>
      <c r="Q324" s="4">
        <f t="shared" si="416"/>
        <v>1315.5147988861706</v>
      </c>
      <c r="R324" s="4">
        <f t="shared" si="417"/>
        <v>5039.3923885177728</v>
      </c>
      <c r="S324" s="4">
        <f t="shared" si="418"/>
        <v>1189.4271102136815</v>
      </c>
      <c r="T324" s="4">
        <f t="shared" si="433"/>
        <v>4.879246987018262</v>
      </c>
      <c r="U324" s="4">
        <f t="shared" si="434"/>
        <v>16.206934782116328</v>
      </c>
      <c r="V324" s="4">
        <f t="shared" si="435"/>
        <v>22.203010291261734</v>
      </c>
      <c r="W324" s="11">
        <f t="shared" si="419"/>
        <v>-1.219247815263802E-2</v>
      </c>
      <c r="X324" s="11">
        <f t="shared" si="420"/>
        <v>-1.3228699347321071E-2</v>
      </c>
      <c r="Y324" s="11">
        <f t="shared" si="421"/>
        <v>-1.2203590333800474E-2</v>
      </c>
      <c r="Z324" s="4">
        <f t="shared" ref="Z324:Z346" si="447">Q323*AC324*(1-BE323)</f>
        <v>1169.3898765902654</v>
      </c>
      <c r="AA324" s="4">
        <f t="shared" si="436"/>
        <v>18106.737037073901</v>
      </c>
      <c r="AB324" s="4">
        <f t="shared" si="437"/>
        <v>2425.3096672008269</v>
      </c>
      <c r="AC324" s="12">
        <f t="shared" si="438"/>
        <v>1.1246503081387973</v>
      </c>
      <c r="AD324" s="12">
        <f t="shared" si="439"/>
        <v>5.3409683865397746</v>
      </c>
      <c r="AE324" s="12">
        <f t="shared" si="440"/>
        <v>2.0682123963494399</v>
      </c>
      <c r="AF324" s="11">
        <f t="shared" si="422"/>
        <v>-2.9039671966837322E-3</v>
      </c>
      <c r="AG324" s="11">
        <f t="shared" si="423"/>
        <v>2.0567434751257441E-3</v>
      </c>
      <c r="AH324" s="11">
        <f t="shared" si="424"/>
        <v>8.257041531207765E-4</v>
      </c>
      <c r="AI324" s="1">
        <f t="shared" si="403"/>
        <v>531924.1553608221</v>
      </c>
      <c r="AJ324" s="1">
        <f t="shared" si="404"/>
        <v>606627.29389795405</v>
      </c>
      <c r="AK324" s="1">
        <f t="shared" si="405"/>
        <v>105284.19862038012</v>
      </c>
      <c r="AL324" s="17">
        <f t="shared" si="441"/>
        <v>73.592258886452754</v>
      </c>
      <c r="AM324" s="17">
        <f t="shared" si="441"/>
        <v>34.951202641011278</v>
      </c>
      <c r="AN324" s="17">
        <f t="shared" si="441"/>
        <v>5.0902985452796177</v>
      </c>
      <c r="AO324" s="7">
        <f t="shared" si="425"/>
        <v>1.2363063857772907E-3</v>
      </c>
      <c r="AP324" s="7">
        <f t="shared" si="425"/>
        <v>1.9038189299643009E-3</v>
      </c>
      <c r="AQ324" s="7">
        <f t="shared" si="425"/>
        <v>1.3780604613554067E-3</v>
      </c>
      <c r="AR324" s="1">
        <f t="shared" si="442"/>
        <v>269614.30777868652</v>
      </c>
      <c r="AS324" s="1">
        <f t="shared" si="443"/>
        <v>310940.49900654447</v>
      </c>
      <c r="AT324" s="1">
        <f t="shared" si="444"/>
        <v>53570.533662356371</v>
      </c>
      <c r="AU324" s="1">
        <f t="shared" si="406"/>
        <v>53922.861555737305</v>
      </c>
      <c r="AV324" s="1">
        <f t="shared" si="407"/>
        <v>62188.099801308897</v>
      </c>
      <c r="AW324" s="1">
        <f t="shared" si="408"/>
        <v>10714.106732471275</v>
      </c>
      <c r="AX324" s="1">
        <f t="shared" si="378"/>
        <v>167653.02927503284</v>
      </c>
      <c r="AY324" s="1">
        <f t="shared" si="379"/>
        <v>69627.658649193254</v>
      </c>
      <c r="AZ324" s="1">
        <f t="shared" si="380"/>
        <v>6293.4992879451229</v>
      </c>
      <c r="BA324" s="1">
        <f t="shared" si="381"/>
        <v>12.029651820773976</v>
      </c>
      <c r="BB324" s="1">
        <f t="shared" si="382"/>
        <v>11.150917161767236</v>
      </c>
      <c r="BC324" s="1">
        <f t="shared" si="383"/>
        <v>8.7472725205902364</v>
      </c>
      <c r="BD324" s="1">
        <f t="shared" si="384"/>
        <v>56.006836756733854</v>
      </c>
      <c r="BE324">
        <f t="shared" ref="BE324:BE346" si="448">BE323</f>
        <v>0.21822387218499145</v>
      </c>
      <c r="BF324">
        <f t="shared" ref="BF324:BF346" si="449">BF323</f>
        <v>0.3346263841173937</v>
      </c>
      <c r="BG324">
        <f t="shared" ref="BG324:BG346" si="450">BG323</f>
        <v>2.453676962688749E-2</v>
      </c>
      <c r="BH324">
        <f t="shared" si="385"/>
        <v>0.29369898949647821</v>
      </c>
      <c r="BI324">
        <f t="shared" si="386"/>
        <v>4.7621658391411486E-3</v>
      </c>
      <c r="BJ324">
        <f t="shared" si="386"/>
        <v>1.1197481694748152E-2</v>
      </c>
      <c r="BK324">
        <f t="shared" si="386"/>
        <v>6.0205306372294847E-5</v>
      </c>
      <c r="BL324">
        <f t="shared" si="375"/>
        <v>1283.9480462473487</v>
      </c>
      <c r="BM324">
        <f t="shared" si="376"/>
        <v>3481.7505457816378</v>
      </c>
      <c r="BN324">
        <f t="shared" si="377"/>
        <v>3.2252303916694998</v>
      </c>
      <c r="BO324">
        <f t="shared" si="426"/>
        <v>1125.469244644594</v>
      </c>
      <c r="BP324">
        <f t="shared" si="445"/>
        <v>1149.2837681927549</v>
      </c>
      <c r="BQ324">
        <f t="shared" si="446"/>
        <v>108.39422784140639</v>
      </c>
      <c r="BR324" s="7">
        <f t="shared" si="393"/>
        <v>1.8286854168607647E-3</v>
      </c>
      <c r="BS324" s="7">
        <f t="shared" ref="BS324:BS346" si="451">BS323/(1+BS$5)</f>
        <v>4.8752402908103806E-4</v>
      </c>
      <c r="BT324" s="7">
        <f t="shared" ref="BT324:BT346" si="452">BT323/(1+BT$5+BR323)</f>
        <v>4.8825294539927971E-5</v>
      </c>
      <c r="BU324" s="8">
        <f>MAX((BU$3*climate!$I434+BU$4*climate!$I434^2+BU$5*climate!$I434^6)*(K324/K$66)^$BW$1,-99)</f>
        <v>-14.191363838356759</v>
      </c>
      <c r="BV324" s="8">
        <f>MAX((BV$3*climate!$I434+BV$4*climate!$I434^2+BV$5*climate!$I434^6)*(L324/L$66)^$BW$1,-99)</f>
        <v>-9.7130946374978322</v>
      </c>
      <c r="BW324" s="8">
        <f>MAX((BW$3*climate!$I434+BW$4*climate!$I434^2+BW$5*climate!$I434^6)*(M324/M$66)^$BW$1,-99)</f>
        <v>-10.628574059496934</v>
      </c>
      <c r="BX324" s="8">
        <f>MAX((BX$3*climate!$M434+BX$4*climate!$M434^2+BX$5*climate!$M434^6)*(K324/K$66)^$BW$1,-99)</f>
        <v>-14.191369677603902</v>
      </c>
      <c r="BY324" s="8">
        <f>MAX((BY$3*climate!$M434+BY$4*climate!$M434^2+BY$5*climate!$M434^6)*(L324/L$66)^$BW$1,-99)</f>
        <v>-9.7130981395845719</v>
      </c>
      <c r="BZ324" s="8">
        <f>MAX((BZ$3*climate!$M434+BZ$4*climate!$M434^2+BZ$5*climate!$M434^6)*(M324/M$66)^$BW$1,-99)</f>
        <v>-10.628577452149734</v>
      </c>
      <c r="CA324" s="8">
        <f t="shared" si="387"/>
        <v>1.7560907973807903E-2</v>
      </c>
      <c r="CB324" s="8">
        <f t="shared" si="388"/>
        <v>8.5613646097121579E-6</v>
      </c>
      <c r="CC324" s="8">
        <f t="shared" si="389"/>
        <v>8.5741650420974059E-7</v>
      </c>
      <c r="CD324" s="8">
        <f>MAX((CD$3*climate!$I434+CD$4*climate!$I434^2+CD$5*climate!$I434^6)*(K324/K$66)^$BW$1,-99)</f>
        <v>-62.893355352130108</v>
      </c>
      <c r="CE324" s="8">
        <f>MAX((CE$3*climate!$I434+CE$4*climate!$I434^2+CE$5*climate!$I434^6)*(L324/L$66)^$BW$1,-99)</f>
        <v>-47.250381080560139</v>
      </c>
      <c r="CF324" s="8">
        <f>MAX((CF$3*climate!$I434+CF$4*climate!$I434^2+CF$5*climate!$I434^6)*(M324/M$66)^$BW$1,-99)</f>
        <v>-57.04617292278428</v>
      </c>
      <c r="CG324" s="8">
        <f>MAX((CG$3*climate!$M434+CG$4*climate!$M434^2+CG$5*climate!$M434^6)*(K324/K$66)^$BW$1,-99)</f>
        <v>-62.893407250022769</v>
      </c>
      <c r="CH324" s="8">
        <f>MAX((CH$3*climate!$M434+CH$4*climate!$M434^2+CH$5*climate!$M434^6)*(L324/L$66)^$BW$1,-99)</f>
        <v>-47.250418510179685</v>
      </c>
      <c r="CI324" s="8">
        <f>MAX((CI$3*climate!$M434+CI$4*climate!$M434^2+CI$5*climate!$M434^6)*(M324/M$66)^$BW$1,-99)</f>
        <v>-57.046216891538243</v>
      </c>
      <c r="CJ324" s="8">
        <f t="shared" si="390"/>
        <v>1.205700737931844E-3</v>
      </c>
      <c r="CK324" s="8">
        <f t="shared" si="391"/>
        <v>5.8780808162251331E-7</v>
      </c>
      <c r="CL324" s="8">
        <f t="shared" si="392"/>
        <v>5.8868693656530785E-8</v>
      </c>
    </row>
    <row r="325" spans="1:90">
      <c r="A325">
        <f t="shared" si="409"/>
        <v>2279</v>
      </c>
      <c r="B325" s="4">
        <f t="shared" si="427"/>
        <v>1286.5347515451458</v>
      </c>
      <c r="C325" s="4">
        <f t="shared" si="428"/>
        <v>3572.6090605620739</v>
      </c>
      <c r="D325" s="4">
        <f t="shared" si="429"/>
        <v>6809.6343309463327</v>
      </c>
      <c r="E325" s="11">
        <f t="shared" si="410"/>
        <v>9.9271261586668492E-9</v>
      </c>
      <c r="F325" s="11">
        <f t="shared" si="411"/>
        <v>1.9901699458827912E-8</v>
      </c>
      <c r="G325" s="11">
        <f t="shared" si="412"/>
        <v>4.3939554535932633E-8</v>
      </c>
      <c r="H325" s="4">
        <f t="shared" si="430"/>
        <v>269962.70716543199</v>
      </c>
      <c r="I325" s="4">
        <f t="shared" si="431"/>
        <v>311656.18006947119</v>
      </c>
      <c r="J325" s="4">
        <f t="shared" si="432"/>
        <v>53657.385533618988</v>
      </c>
      <c r="K325" s="4">
        <f t="shared" si="400"/>
        <v>209837.08900300058</v>
      </c>
      <c r="L325" s="4">
        <f t="shared" si="401"/>
        <v>87234.896062330066</v>
      </c>
      <c r="M325" s="4">
        <f t="shared" si="402"/>
        <v>7879.6280278624354</v>
      </c>
      <c r="N325" s="11">
        <f t="shared" si="413"/>
        <v>1.2922040735225959E-3</v>
      </c>
      <c r="O325" s="11">
        <f t="shared" si="414"/>
        <v>2.3016456933910856E-3</v>
      </c>
      <c r="P325" s="11">
        <f t="shared" si="415"/>
        <v>1.6212180025776401E-3</v>
      </c>
      <c r="Q325" s="4">
        <f t="shared" si="416"/>
        <v>1301.1546137806961</v>
      </c>
      <c r="R325" s="4">
        <f t="shared" si="417"/>
        <v>4984.1733383936044</v>
      </c>
      <c r="S325" s="4">
        <f t="shared" si="418"/>
        <v>1176.8166689461784</v>
      </c>
      <c r="T325" s="4">
        <f t="shared" si="433"/>
        <v>4.8197568747277169</v>
      </c>
      <c r="U325" s="4">
        <f t="shared" si="434"/>
        <v>15.99253811454207</v>
      </c>
      <c r="V325" s="4">
        <f t="shared" si="435"/>
        <v>21.932053849490021</v>
      </c>
      <c r="W325" s="11">
        <f t="shared" si="419"/>
        <v>-1.219247815263802E-2</v>
      </c>
      <c r="X325" s="11">
        <f t="shared" si="420"/>
        <v>-1.3228699347321071E-2</v>
      </c>
      <c r="Y325" s="11">
        <f t="shared" si="421"/>
        <v>-1.2203590333800474E-2</v>
      </c>
      <c r="Z325" s="4">
        <f t="shared" si="447"/>
        <v>1153.2743624952636</v>
      </c>
      <c r="AA325" s="4">
        <f t="shared" si="436"/>
        <v>17945.521099558424</v>
      </c>
      <c r="AB325" s="4">
        <f t="shared" si="437"/>
        <v>2401.6091202494495</v>
      </c>
      <c r="AC325" s="12">
        <f t="shared" si="438"/>
        <v>1.1213843605362219</v>
      </c>
      <c r="AD325" s="12">
        <f t="shared" si="439"/>
        <v>5.3519533884196431</v>
      </c>
      <c r="AE325" s="12">
        <f t="shared" si="440"/>
        <v>2.0699201279146413</v>
      </c>
      <c r="AF325" s="11">
        <f t="shared" si="422"/>
        <v>-2.9039671966837322E-3</v>
      </c>
      <c r="AG325" s="11">
        <f t="shared" si="423"/>
        <v>2.0567434751257441E-3</v>
      </c>
      <c r="AH325" s="11">
        <f t="shared" si="424"/>
        <v>8.257041531207765E-4</v>
      </c>
      <c r="AI325" s="1">
        <f t="shared" si="403"/>
        <v>532654.60138047719</v>
      </c>
      <c r="AJ325" s="1">
        <f t="shared" si="404"/>
        <v>608152.66430946765</v>
      </c>
      <c r="AK325" s="1">
        <f t="shared" si="405"/>
        <v>105469.88549081339</v>
      </c>
      <c r="AL325" s="17">
        <f t="shared" si="441"/>
        <v>73.682331640261793</v>
      </c>
      <c r="AM325" s="17">
        <f t="shared" si="441"/>
        <v>35.017077994612123</v>
      </c>
      <c r="AN325" s="17">
        <f t="shared" si="441"/>
        <v>5.0972431370497455</v>
      </c>
      <c r="AO325" s="7">
        <f t="shared" si="425"/>
        <v>1.2239433219195179E-3</v>
      </c>
      <c r="AP325" s="7">
        <f t="shared" si="425"/>
        <v>1.8847807406646578E-3</v>
      </c>
      <c r="AQ325" s="7">
        <f t="shared" si="425"/>
        <v>1.3642798567418527E-3</v>
      </c>
      <c r="AR325" s="1">
        <f t="shared" si="442"/>
        <v>269962.70716543199</v>
      </c>
      <c r="AS325" s="1">
        <f t="shared" si="443"/>
        <v>311656.18006947119</v>
      </c>
      <c r="AT325" s="1">
        <f t="shared" si="444"/>
        <v>53657.385533618988</v>
      </c>
      <c r="AU325" s="1">
        <f t="shared" si="406"/>
        <v>53992.541433086401</v>
      </c>
      <c r="AV325" s="1">
        <f t="shared" si="407"/>
        <v>62331.236013894239</v>
      </c>
      <c r="AW325" s="1">
        <f t="shared" si="408"/>
        <v>10731.477106723798</v>
      </c>
      <c r="AX325" s="1">
        <f t="shared" si="378"/>
        <v>167869.67120240047</v>
      </c>
      <c r="AY325" s="1">
        <f t="shared" si="379"/>
        <v>69787.916849864065</v>
      </c>
      <c r="AZ325" s="1">
        <f t="shared" si="380"/>
        <v>6303.702422289949</v>
      </c>
      <c r="BA325" s="1">
        <f t="shared" si="381"/>
        <v>12.030943190670355</v>
      </c>
      <c r="BB325" s="1">
        <f t="shared" si="382"/>
        <v>11.153216162731553</v>
      </c>
      <c r="BC325" s="1">
        <f t="shared" si="383"/>
        <v>8.7488924258375587</v>
      </c>
      <c r="BD325" s="1">
        <f t="shared" si="384"/>
        <v>54.38546657022345</v>
      </c>
      <c r="BE325">
        <f t="shared" si="448"/>
        <v>0.21822387218499145</v>
      </c>
      <c r="BF325">
        <f t="shared" si="449"/>
        <v>0.3346263841173937</v>
      </c>
      <c r="BG325">
        <f t="shared" si="450"/>
        <v>2.453676962688749E-2</v>
      </c>
      <c r="BH325">
        <f t="shared" si="385"/>
        <v>0.29374538229102853</v>
      </c>
      <c r="BI325">
        <f t="shared" si="386"/>
        <v>4.7621658391411486E-3</v>
      </c>
      <c r="BJ325">
        <f t="shared" si="386"/>
        <v>1.1197481694748152E-2</v>
      </c>
      <c r="BK325">
        <f t="shared" si="386"/>
        <v>6.0205306372294847E-5</v>
      </c>
      <c r="BL325">
        <f t="shared" si="375"/>
        <v>1285.6071819052856</v>
      </c>
      <c r="BM325">
        <f t="shared" si="376"/>
        <v>3489.7643713830375</v>
      </c>
      <c r="BN325">
        <f t="shared" si="377"/>
        <v>3.2304593351878728</v>
      </c>
      <c r="BO325">
        <f t="shared" si="426"/>
        <v>1127.527373839401</v>
      </c>
      <c r="BP325">
        <f t="shared" si="445"/>
        <v>1162.2775404059196</v>
      </c>
      <c r="BQ325">
        <f t="shared" si="446"/>
        <v>109.6413980542133</v>
      </c>
      <c r="BR325" s="7">
        <f t="shared" si="393"/>
        <v>1.8149918439192003E-3</v>
      </c>
      <c r="BS325" s="7">
        <f t="shared" si="451"/>
        <v>4.7332430007867774E-4</v>
      </c>
      <c r="BT325" s="7">
        <f t="shared" si="452"/>
        <v>4.731918702202242E-5</v>
      </c>
      <c r="BU325" s="8">
        <f>MAX((BU$3*climate!$I435+BU$4*climate!$I435^2+BU$5*climate!$I435^6)*(K325/K$66)^$BW$1,-99)</f>
        <v>-14.208393453398243</v>
      </c>
      <c r="BV325" s="8">
        <f>MAX((BV$3*climate!$I435+BV$4*climate!$I435^2+BV$5*climate!$I435^6)*(L325/L$66)^$BW$1,-99)</f>
        <v>-9.7204709685906003</v>
      </c>
      <c r="BW325" s="8">
        <f>MAX((BW$3*climate!$I435+BW$4*climate!$I435^2+BW$5*climate!$I435^6)*(M325/M$66)^$BW$1,-99)</f>
        <v>-10.636824908651288</v>
      </c>
      <c r="BX325" s="8">
        <f>MAX((BX$3*climate!$M435+BX$4*climate!$M435^2+BX$5*climate!$M435^6)*(K325/K$66)^$BW$1,-99)</f>
        <v>-14.208399285313547</v>
      </c>
      <c r="BY325" s="8">
        <f>MAX((BY$3*climate!$M435+BY$4*climate!$M435^2+BY$5*climate!$M435^6)*(L325/L$66)^$BW$1,-99)</f>
        <v>-9.7204744652554211</v>
      </c>
      <c r="BZ325" s="8">
        <f>MAX((BZ$3*climate!$M435+BZ$4*climate!$M435^2+BZ$5*climate!$M435^6)*(M325/M$66)^$BW$1,-99)</f>
        <v>-10.636828296480994</v>
      </c>
      <c r="CA325" s="8">
        <f t="shared" si="387"/>
        <v>1.7561817281889814E-2</v>
      </c>
      <c r="CB325" s="8">
        <f t="shared" si="388"/>
        <v>8.3124348730601232E-6</v>
      </c>
      <c r="CC325" s="8">
        <f t="shared" si="389"/>
        <v>8.3101091640832956E-7</v>
      </c>
      <c r="CD325" s="8">
        <f>MAX((CD$3*climate!$I435+CD$4*climate!$I435^2+CD$5*climate!$I435^6)*(K325/K$66)^$BW$1,-99)</f>
        <v>-63.06529315490625</v>
      </c>
      <c r="CE325" s="8">
        <f>MAX((CE$3*climate!$I435+CE$4*climate!$I435^2+CE$5*climate!$I435^6)*(L325/L$66)^$BW$1,-99)</f>
        <v>-47.361840353341329</v>
      </c>
      <c r="CF325" s="8">
        <f>MAX((CF$3*climate!$I435+CF$4*climate!$I435^2+CF$5*climate!$I435^6)*(M325/M$66)^$BW$1,-99)</f>
        <v>-57.185925080357691</v>
      </c>
      <c r="CG325" s="8">
        <f>MAX((CG$3*climate!$M435+CG$4*climate!$M435^2+CG$5*climate!$M435^6)*(K325/K$66)^$BW$1,-99)</f>
        <v>-63.065345079657035</v>
      </c>
      <c r="CH325" s="8">
        <f>MAX((CH$3*climate!$M435+CH$4*climate!$M435^2+CH$5*climate!$M435^6)*(L325/L$66)^$BW$1,-99)</f>
        <v>-47.361877791541268</v>
      </c>
      <c r="CI325" s="8">
        <f>MAX((CI$3*climate!$M435+CI$4*climate!$M435^2+CI$5*climate!$M435^6)*(M325/M$66)^$BW$1,-99)</f>
        <v>-57.185969065551475</v>
      </c>
      <c r="CJ325" s="8">
        <f t="shared" si="390"/>
        <v>1.1932463828569582E-3</v>
      </c>
      <c r="CK325" s="8">
        <f t="shared" si="391"/>
        <v>5.6479250898718366E-7</v>
      </c>
      <c r="CL325" s="8">
        <f t="shared" si="392"/>
        <v>5.6463448753760172E-8</v>
      </c>
    </row>
    <row r="326" spans="1:90">
      <c r="A326">
        <f t="shared" si="409"/>
        <v>2280</v>
      </c>
      <c r="B326" s="4">
        <f t="shared" si="427"/>
        <v>1286.5347636781592</v>
      </c>
      <c r="C326" s="4">
        <f t="shared" si="428"/>
        <v>3572.6091281080162</v>
      </c>
      <c r="D326" s="4">
        <f t="shared" si="429"/>
        <v>6809.634615198016</v>
      </c>
      <c r="E326" s="11">
        <f t="shared" si="410"/>
        <v>9.4307698507335062E-9</v>
      </c>
      <c r="F326" s="11">
        <f t="shared" si="411"/>
        <v>1.8906614485886515E-8</v>
      </c>
      <c r="G326" s="11">
        <f t="shared" si="412"/>
        <v>4.1742576809136001E-8</v>
      </c>
      <c r="H326" s="4">
        <f t="shared" si="430"/>
        <v>270309.617818937</v>
      </c>
      <c r="I326" s="4">
        <f t="shared" si="431"/>
        <v>312367.38249494869</v>
      </c>
      <c r="J326" s="4">
        <f t="shared" si="432"/>
        <v>53743.680305017697</v>
      </c>
      <c r="K326" s="4">
        <f t="shared" si="400"/>
        <v>210106.73434593479</v>
      </c>
      <c r="L326" s="4">
        <f t="shared" si="401"/>
        <v>87433.965288100895</v>
      </c>
      <c r="M326" s="4">
        <f t="shared" si="402"/>
        <v>7892.3001514751459</v>
      </c>
      <c r="N326" s="11">
        <f t="shared" si="413"/>
        <v>1.2850223200073785E-3</v>
      </c>
      <c r="O326" s="11">
        <f t="shared" si="414"/>
        <v>2.2819907486173463E-3</v>
      </c>
      <c r="P326" s="11">
        <f t="shared" si="415"/>
        <v>1.6082134293524675E-3</v>
      </c>
      <c r="Q326" s="4">
        <f t="shared" si="416"/>
        <v>1286.9419534577478</v>
      </c>
      <c r="R326" s="4">
        <f t="shared" si="417"/>
        <v>4929.4626773762084</v>
      </c>
      <c r="S326" s="4">
        <f t="shared" si="418"/>
        <v>1164.3248052152808</v>
      </c>
      <c r="T326" s="4">
        <f t="shared" si="433"/>
        <v>4.7609920943315727</v>
      </c>
      <c r="U326" s="4">
        <f t="shared" si="434"/>
        <v>15.78097763602422</v>
      </c>
      <c r="V326" s="4">
        <f t="shared" si="435"/>
        <v>21.664404049131992</v>
      </c>
      <c r="W326" s="11">
        <f t="shared" si="419"/>
        <v>-1.219247815263802E-2</v>
      </c>
      <c r="X326" s="11">
        <f t="shared" si="420"/>
        <v>-1.3228699347321071E-2</v>
      </c>
      <c r="Y326" s="11">
        <f t="shared" si="421"/>
        <v>-1.2203590333800474E-2</v>
      </c>
      <c r="Z326" s="4">
        <f t="shared" si="447"/>
        <v>1137.3726847515566</v>
      </c>
      <c r="AA326" s="4">
        <f t="shared" si="436"/>
        <v>17785.38827971221</v>
      </c>
      <c r="AB326" s="4">
        <f t="shared" si="437"/>
        <v>2378.1089821191422</v>
      </c>
      <c r="AC326" s="12">
        <f t="shared" si="438"/>
        <v>1.1181278971383506</v>
      </c>
      <c r="AD326" s="12">
        <f t="shared" si="439"/>
        <v>5.3629609836304519</v>
      </c>
      <c r="AE326" s="12">
        <f t="shared" si="440"/>
        <v>2.0716292695608889</v>
      </c>
      <c r="AF326" s="11">
        <f t="shared" si="422"/>
        <v>-2.9039671966837322E-3</v>
      </c>
      <c r="AG326" s="11">
        <f t="shared" si="423"/>
        <v>2.0567434751257441E-3</v>
      </c>
      <c r="AH326" s="11">
        <f t="shared" si="424"/>
        <v>8.257041531207765E-4</v>
      </c>
      <c r="AI326" s="1">
        <f t="shared" si="403"/>
        <v>533381.68267551588</v>
      </c>
      <c r="AJ326" s="1">
        <f t="shared" si="404"/>
        <v>609668.63389241509</v>
      </c>
      <c r="AK326" s="1">
        <f t="shared" si="405"/>
        <v>105654.37404845587</v>
      </c>
      <c r="AL326" s="17">
        <f t="shared" si="441"/>
        <v>73.771612808038796</v>
      </c>
      <c r="AM326" s="17">
        <f t="shared" si="441"/>
        <v>35.08241751366873</v>
      </c>
      <c r="AN326" s="17">
        <f t="shared" si="441"/>
        <v>5.1041276625251699</v>
      </c>
      <c r="AO326" s="7">
        <f t="shared" si="425"/>
        <v>1.2117038887003227E-3</v>
      </c>
      <c r="AP326" s="7">
        <f t="shared" si="425"/>
        <v>1.8659329332580113E-3</v>
      </c>
      <c r="AQ326" s="7">
        <f t="shared" si="425"/>
        <v>1.3506370581744343E-3</v>
      </c>
      <c r="AR326" s="1">
        <f t="shared" si="442"/>
        <v>270309.617818937</v>
      </c>
      <c r="AS326" s="1">
        <f t="shared" si="443"/>
        <v>312367.38249494869</v>
      </c>
      <c r="AT326" s="1">
        <f t="shared" si="444"/>
        <v>53743.680305017697</v>
      </c>
      <c r="AU326" s="1">
        <f t="shared" si="406"/>
        <v>54061.923563787401</v>
      </c>
      <c r="AV326" s="1">
        <f t="shared" si="407"/>
        <v>62473.476498989738</v>
      </c>
      <c r="AW326" s="1">
        <f t="shared" si="408"/>
        <v>10748.736061003539</v>
      </c>
      <c r="AX326" s="1">
        <f t="shared" si="378"/>
        <v>168085.38747674786</v>
      </c>
      <c r="AY326" s="1">
        <f t="shared" si="379"/>
        <v>69947.172230480719</v>
      </c>
      <c r="AZ326" s="1">
        <f t="shared" si="380"/>
        <v>6313.8401211801165</v>
      </c>
      <c r="BA326" s="1">
        <f t="shared" si="381"/>
        <v>12.032227388055812</v>
      </c>
      <c r="BB326" s="1">
        <f t="shared" si="382"/>
        <v>11.155495553693656</v>
      </c>
      <c r="BC326" s="1">
        <f t="shared" si="383"/>
        <v>8.7504993474764916</v>
      </c>
      <c r="BD326" s="1">
        <f t="shared" si="384"/>
        <v>52.810955352813941</v>
      </c>
      <c r="BE326">
        <f t="shared" si="448"/>
        <v>0.21822387218499145</v>
      </c>
      <c r="BF326">
        <f t="shared" si="449"/>
        <v>0.3346263841173937</v>
      </c>
      <c r="BG326">
        <f t="shared" si="450"/>
        <v>2.453676962688749E-2</v>
      </c>
      <c r="BH326">
        <f t="shared" si="385"/>
        <v>0.29379143525514534</v>
      </c>
      <c r="BI326">
        <f t="shared" si="386"/>
        <v>4.7621658391411486E-3</v>
      </c>
      <c r="BJ326">
        <f t="shared" si="386"/>
        <v>1.1197481694748152E-2</v>
      </c>
      <c r="BK326">
        <f t="shared" si="386"/>
        <v>6.0205306372294847E-5</v>
      </c>
      <c r="BL326">
        <f t="shared" ref="BL326:BL346" si="453">BI326*AR326</f>
        <v>1287.2592279686412</v>
      </c>
      <c r="BM326">
        <f t="shared" ref="BM326:BM346" si="454">BJ326*AS326</f>
        <v>3497.7280475235821</v>
      </c>
      <c r="BN326">
        <f t="shared" ref="BN326:BN346" si="455">BK326*AT326</f>
        <v>3.2356547383382592</v>
      </c>
      <c r="BO326">
        <f t="shared" si="426"/>
        <v>1129.573826826715</v>
      </c>
      <c r="BP326">
        <f t="shared" si="445"/>
        <v>1175.418451108349</v>
      </c>
      <c r="BQ326">
        <f t="shared" si="446"/>
        <v>110.90293274702778</v>
      </c>
      <c r="BR326" s="7">
        <f t="shared" si="393"/>
        <v>1.8014333282023731E-3</v>
      </c>
      <c r="BS326" s="7">
        <f t="shared" si="451"/>
        <v>4.5953815541619196E-4</v>
      </c>
      <c r="BT326" s="7">
        <f t="shared" si="452"/>
        <v>4.5860146824829528E-5</v>
      </c>
      <c r="BU326" s="8">
        <f>MAX((BU$3*climate!$I436+BU$4*climate!$I436^2+BU$5*climate!$I436^6)*(K326/K$66)^$BW$1,-99)</f>
        <v>-14.224854239872567</v>
      </c>
      <c r="BV326" s="8">
        <f>MAX((BV$3*climate!$I436+BV$4*climate!$I436^2+BV$5*climate!$I436^6)*(L326/L$66)^$BW$1,-99)</f>
        <v>-9.7275340059711866</v>
      </c>
      <c r="BW326" s="8">
        <f>MAX((BW$3*climate!$I436+BW$4*climate!$I436^2+BW$5*climate!$I436^6)*(M326/M$66)^$BW$1,-99)</f>
        <v>-10.64476287591018</v>
      </c>
      <c r="BX326" s="8">
        <f>MAX((BX$3*climate!$M436+BX$4*climate!$M436^2+BX$5*climate!$M436^6)*(K326/K$66)^$BW$1,-99)</f>
        <v>-14.224860064475367</v>
      </c>
      <c r="BY326" s="8">
        <f>MAX((BY$3*climate!$M436+BY$4*climate!$M436^2+BY$5*climate!$M436^6)*(L326/L$66)^$BW$1,-99)</f>
        <v>-9.7275374972435422</v>
      </c>
      <c r="BZ326" s="8">
        <f>MAX((BZ$3*climate!$M436+BZ$4*climate!$M436^2+BZ$5*climate!$M436^6)*(M326/M$66)^$BW$1,-99)</f>
        <v>-10.644766258942619</v>
      </c>
      <c r="CA326" s="8">
        <f t="shared" si="387"/>
        <v>1.7562627707025939E-2</v>
      </c>
      <c r="CB326" s="8">
        <f t="shared" si="388"/>
        <v>8.0706975407480043E-6</v>
      </c>
      <c r="CC326" s="8">
        <f t="shared" si="389"/>
        <v>8.0542468527402873E-7</v>
      </c>
      <c r="CD326" s="8">
        <f>MAX((CD$3*climate!$I436+CD$4*climate!$I436^2+CD$5*climate!$I436^6)*(K326/K$66)^$BW$1,-99)</f>
        <v>-63.232378071548794</v>
      </c>
      <c r="CE326" s="8">
        <f>MAX((CE$3*climate!$I436+CE$4*climate!$I436^2+CE$5*climate!$I436^6)*(L326/L$66)^$BW$1,-99)</f>
        <v>-47.469888687972919</v>
      </c>
      <c r="CF326" s="8">
        <f>MAX((CF$3*climate!$I436+CF$4*climate!$I436^2+CF$5*climate!$I436^6)*(M326/M$66)^$BW$1,-99)</f>
        <v>-57.321624063576373</v>
      </c>
      <c r="CG326" s="8">
        <f>MAX((CG$3*climate!$M436+CG$4*climate!$M436^2+CG$5*climate!$M436^6)*(K326/K$66)^$BW$1,-99)</f>
        <v>-63.232430020679956</v>
      </c>
      <c r="CH326" s="8">
        <f>MAX((CH$3*climate!$M436+CH$4*climate!$M436^2+CH$5*climate!$M436^6)*(L326/L$66)^$BW$1,-99)</f>
        <v>-47.46992613311626</v>
      </c>
      <c r="CI326" s="8">
        <f>MAX((CI$3*climate!$M436+CI$4*climate!$M436^2+CI$5*climate!$M436^6)*(M326/M$66)^$BW$1,-99)</f>
        <v>-57.321668063250449</v>
      </c>
      <c r="CJ326" s="8">
        <f t="shared" si="390"/>
        <v>1.1808542828705237E-3</v>
      </c>
      <c r="CK326" s="8">
        <f t="shared" si="391"/>
        <v>5.4264759896563066E-7</v>
      </c>
      <c r="CL326" s="8">
        <f t="shared" si="392"/>
        <v>5.4154150791170997E-8</v>
      </c>
    </row>
    <row r="327" spans="1:90">
      <c r="A327">
        <f t="shared" si="409"/>
        <v>2281</v>
      </c>
      <c r="B327" s="4">
        <f t="shared" si="427"/>
        <v>1286.5347752045218</v>
      </c>
      <c r="C327" s="4">
        <f t="shared" si="428"/>
        <v>3572.6091922766627</v>
      </c>
      <c r="D327" s="4">
        <f t="shared" si="429"/>
        <v>6809.6348852371275</v>
      </c>
      <c r="E327" s="11">
        <f t="shared" si="410"/>
        <v>8.95923135819683E-9</v>
      </c>
      <c r="F327" s="11">
        <f t="shared" si="411"/>
        <v>1.796128376159219E-8</v>
      </c>
      <c r="G327" s="11">
        <f t="shared" si="412"/>
        <v>3.96554479686792E-8</v>
      </c>
      <c r="H327" s="4">
        <f t="shared" si="430"/>
        <v>270655.05502069497</v>
      </c>
      <c r="I327" s="4">
        <f t="shared" si="431"/>
        <v>313074.12900286063</v>
      </c>
      <c r="J327" s="4">
        <f t="shared" si="432"/>
        <v>53829.421879595204</v>
      </c>
      <c r="K327" s="4">
        <f t="shared" si="400"/>
        <v>210375.23449583293</v>
      </c>
      <c r="L327" s="4">
        <f t="shared" si="401"/>
        <v>87631.787344574521</v>
      </c>
      <c r="M327" s="4">
        <f t="shared" si="402"/>
        <v>7904.8910531597076</v>
      </c>
      <c r="N327" s="11">
        <f t="shared" si="413"/>
        <v>1.2779226269639121E-3</v>
      </c>
      <c r="O327" s="11">
        <f t="shared" si="414"/>
        <v>2.2625309949262373E-3</v>
      </c>
      <c r="P327" s="11">
        <f t="shared" si="415"/>
        <v>1.5953399443644489E-3</v>
      </c>
      <c r="Q327" s="4">
        <f t="shared" si="416"/>
        <v>1272.8755135535707</v>
      </c>
      <c r="R327" s="4">
        <f t="shared" si="417"/>
        <v>4875.2579068298737</v>
      </c>
      <c r="S327" s="4">
        <f t="shared" si="418"/>
        <v>1151.9507337338096</v>
      </c>
      <c r="T327" s="4">
        <f t="shared" si="433"/>
        <v>4.7029438022365531</v>
      </c>
      <c r="U327" s="4">
        <f t="shared" si="434"/>
        <v>15.572215827470458</v>
      </c>
      <c r="V327" s="4">
        <f t="shared" si="435"/>
        <v>21.400020537290455</v>
      </c>
      <c r="W327" s="11">
        <f t="shared" si="419"/>
        <v>-1.219247815263802E-2</v>
      </c>
      <c r="X327" s="11">
        <f t="shared" si="420"/>
        <v>-1.3228699347321071E-2</v>
      </c>
      <c r="Y327" s="11">
        <f t="shared" si="421"/>
        <v>-1.2203590333800474E-2</v>
      </c>
      <c r="Z327" s="4">
        <f t="shared" si="447"/>
        <v>1121.6822180386378</v>
      </c>
      <c r="AA327" s="4">
        <f t="shared" si="436"/>
        <v>17626.338695584476</v>
      </c>
      <c r="AB327" s="4">
        <f t="shared" si="437"/>
        <v>2354.8082174051847</v>
      </c>
      <c r="AC327" s="12">
        <f t="shared" si="438"/>
        <v>1.1148808904033638</v>
      </c>
      <c r="AD327" s="12">
        <f t="shared" si="439"/>
        <v>5.3739912186408878</v>
      </c>
      <c r="AE327" s="12">
        <f t="shared" si="440"/>
        <v>2.0733398224524917</v>
      </c>
      <c r="AF327" s="11">
        <f t="shared" si="422"/>
        <v>-2.9039671966837322E-3</v>
      </c>
      <c r="AG327" s="11">
        <f t="shared" si="423"/>
        <v>2.0567434751257441E-3</v>
      </c>
      <c r="AH327" s="11">
        <f t="shared" si="424"/>
        <v>8.257041531207765E-4</v>
      </c>
      <c r="AI327" s="1">
        <f t="shared" si="403"/>
        <v>534105.43797175167</v>
      </c>
      <c r="AJ327" s="1">
        <f t="shared" si="404"/>
        <v>611175.24700216332</v>
      </c>
      <c r="AK327" s="1">
        <f t="shared" si="405"/>
        <v>105837.67270461383</v>
      </c>
      <c r="AL327" s="17">
        <f t="shared" si="441"/>
        <v>73.860108264652837</v>
      </c>
      <c r="AM327" s="17">
        <f t="shared" si="441"/>
        <v>35.147224337503623</v>
      </c>
      <c r="AN327" s="17">
        <f t="shared" si="441"/>
        <v>5.1109525482561233</v>
      </c>
      <c r="AO327" s="7">
        <f t="shared" si="425"/>
        <v>1.1995868498133194E-3</v>
      </c>
      <c r="AP327" s="7">
        <f t="shared" si="425"/>
        <v>1.8472736039254311E-3</v>
      </c>
      <c r="AQ327" s="7">
        <f t="shared" si="425"/>
        <v>1.33713068759269E-3</v>
      </c>
      <c r="AR327" s="1">
        <f t="shared" si="442"/>
        <v>270655.05502069497</v>
      </c>
      <c r="AS327" s="1">
        <f t="shared" si="443"/>
        <v>313074.12900286063</v>
      </c>
      <c r="AT327" s="1">
        <f t="shared" si="444"/>
        <v>53829.421879595204</v>
      </c>
      <c r="AU327" s="1">
        <f t="shared" si="406"/>
        <v>54131.011004139</v>
      </c>
      <c r="AV327" s="1">
        <f t="shared" si="407"/>
        <v>62614.825800572129</v>
      </c>
      <c r="AW327" s="1">
        <f t="shared" si="408"/>
        <v>10765.884375919042</v>
      </c>
      <c r="AX327" s="1">
        <f t="shared" ref="AX327:AX346" si="456">(AR327-AU327)/B327*1000</f>
        <v>168300.18759666634</v>
      </c>
      <c r="AY327" s="1">
        <f t="shared" ref="AY327:AY346" si="457">(AS327-AV327)/C327*1000</f>
        <v>70105.429875659611</v>
      </c>
      <c r="AZ327" s="1">
        <f t="shared" ref="AZ327:AZ346" si="458">(AT327-AW327)/D327*1000</f>
        <v>6323.9128425277659</v>
      </c>
      <c r="BA327" s="1">
        <f t="shared" ref="BA327:BA346" si="459">LN(AX327)</f>
        <v>12.033504494834641</v>
      </c>
      <c r="BB327" s="1">
        <f t="shared" ref="BB327:BB346" si="460">LN(AY327)</f>
        <v>11.157755529019459</v>
      </c>
      <c r="BC327" s="1">
        <f t="shared" ref="BC327:BC346" si="461">LN(AZ327)</f>
        <v>8.7520934162179067</v>
      </c>
      <c r="BD327" s="1">
        <f t="shared" ref="BD327:BD346" si="462">SUMPRODUCT(BA327:BC327,B327:D327)*BS327</f>
        <v>51.281951927866444</v>
      </c>
      <c r="BE327">
        <f t="shared" si="448"/>
        <v>0.21822387218499145</v>
      </c>
      <c r="BF327">
        <f t="shared" si="449"/>
        <v>0.3346263841173937</v>
      </c>
      <c r="BG327">
        <f t="shared" si="450"/>
        <v>2.453676962688749E-2</v>
      </c>
      <c r="BH327">
        <f t="shared" ref="BH327:BH346" si="463">(BE327*Z327+BF327*AA327+BG327*AB327)/(Z327+AA327+AB327)</f>
        <v>0.29383715179412029</v>
      </c>
      <c r="BI327">
        <f t="shared" ref="BI327:BK346" si="464">BI$5*BE327^2</f>
        <v>4.7621658391411486E-3</v>
      </c>
      <c r="BJ327">
        <f t="shared" si="464"/>
        <v>1.1197481694748152E-2</v>
      </c>
      <c r="BK327">
        <f t="shared" si="464"/>
        <v>6.0205306372294847E-5</v>
      </c>
      <c r="BL327">
        <f t="shared" si="453"/>
        <v>1288.9042572104215</v>
      </c>
      <c r="BM327">
        <f t="shared" si="454"/>
        <v>3505.6418286087533</v>
      </c>
      <c r="BN327">
        <f t="shared" si="455"/>
        <v>3.2408168361045409</v>
      </c>
      <c r="BO327">
        <f t="shared" si="426"/>
        <v>1131.6086787650258</v>
      </c>
      <c r="BP327">
        <f t="shared" si="445"/>
        <v>1188.7081663212741</v>
      </c>
      <c r="BQ327">
        <f t="shared" si="446"/>
        <v>112.17899734217707</v>
      </c>
      <c r="BR327" s="7">
        <f t="shared" si="393"/>
        <v>1.7880080250387564E-3</v>
      </c>
      <c r="BS327" s="7">
        <f t="shared" si="451"/>
        <v>4.4615354894775918E-4</v>
      </c>
      <c r="BT327" s="7">
        <f t="shared" si="452"/>
        <v>4.4446678734397551E-5</v>
      </c>
      <c r="BU327" s="8">
        <f>MAX((BU$3*climate!$I437+BU$4*climate!$I437^2+BU$5*climate!$I437^6)*(K327/K$66)^$BW$1,-99)</f>
        <v>-14.240751726003989</v>
      </c>
      <c r="BV327" s="8">
        <f>MAX((BV$3*climate!$I437+BV$4*climate!$I437^2+BV$5*climate!$I437^6)*(L327/L$66)^$BW$1,-99)</f>
        <v>-9.7342871258589234</v>
      </c>
      <c r="BW327" s="8">
        <f>MAX((BW$3*climate!$I437+BW$4*climate!$I437^2+BW$5*climate!$I437^6)*(M327/M$66)^$BW$1,-99)</f>
        <v>-10.652391188329045</v>
      </c>
      <c r="BX327" s="8">
        <f>MAX((BX$3*climate!$M437+BX$4*climate!$M437^2+BX$5*climate!$M437^6)*(K327/K$66)^$BW$1,-99)</f>
        <v>-14.240757543313544</v>
      </c>
      <c r="BY327" s="8">
        <f>MAX((BY$3*climate!$M437+BY$4*climate!$M437^2+BY$5*climate!$M437^6)*(L327/L$66)^$BW$1,-99)</f>
        <v>-9.7342906117679693</v>
      </c>
      <c r="BZ327" s="8">
        <f>MAX((BZ$3*climate!$M437+BZ$4*climate!$M437^2+BZ$5*climate!$M437^6)*(M327/M$66)^$BW$1,-99)</f>
        <v>-10.652394566589784</v>
      </c>
      <c r="CA327" s="8">
        <f t="shared" ref="CA327:CA346" si="465">((BU327-BX327)*H327+(BY327-BY327)*I327+(BW327-BZ327)*J327)/100</f>
        <v>1.7563340602400383E-2</v>
      </c>
      <c r="CB327" s="8">
        <f t="shared" ref="CB327:CB346" si="466">CA327*BS327</f>
        <v>7.8359467411392055E-6</v>
      </c>
      <c r="CC327" s="8">
        <f t="shared" ref="CC327:CC346" si="467">CA327*BT327</f>
        <v>7.8063215725769015E-7</v>
      </c>
      <c r="CD327" s="8">
        <f>MAX((CD$3*climate!$I437+CD$4*climate!$I437^2+CD$5*climate!$I437^6)*(K327/K$66)^$BW$1,-99)</f>
        <v>-63.394633961615554</v>
      </c>
      <c r="CE327" s="8">
        <f>MAX((CE$3*climate!$I437+CE$4*climate!$I437^2+CE$5*climate!$I437^6)*(L327/L$66)^$BW$1,-99)</f>
        <v>-47.574545936082018</v>
      </c>
      <c r="CF327" s="8">
        <f>MAX((CF$3*climate!$I437+CF$4*climate!$I437^2+CF$5*climate!$I437^6)*(M327/M$66)^$BW$1,-99)</f>
        <v>-57.453291672090771</v>
      </c>
      <c r="CG327" s="8">
        <f>MAX((CG$3*climate!$M437+CG$4*climate!$M437^2+CG$5*climate!$M437^6)*(K327/K$66)^$BW$1,-99)</f>
        <v>-63.394685932675948</v>
      </c>
      <c r="CH327" s="8">
        <f>MAX((CH$3*climate!$M437+CH$4*climate!$M437^2+CH$5*climate!$M437^6)*(L327/L$66)^$BW$1,-99)</f>
        <v>-47.574583386550877</v>
      </c>
      <c r="CI327" s="8">
        <f>MAX((CI$3*climate!$M437+CI$4*climate!$M437^2+CI$5*climate!$M437^6)*(M327/M$66)^$BW$1,-99)</f>
        <v>-57.453335684307326</v>
      </c>
      <c r="CJ327" s="8">
        <f t="shared" ref="CJ327:CJ346" si="468">((CD327-CG327)*Q327+(CH327-CH327)*R327+(CF327-CI327)*S327)/100</f>
        <v>1.1685259534339404E-3</v>
      </c>
      <c r="CK327" s="8">
        <f t="shared" ref="CK327:CK346" si="469">CJ327*BS327</f>
        <v>5.2134200116211648E-7</v>
      </c>
      <c r="CL327" s="8">
        <f t="shared" ref="CL327:CL346" si="470">CJ327*BT327</f>
        <v>5.1937097645083946E-8</v>
      </c>
    </row>
    <row r="328" spans="1:90">
      <c r="A328">
        <f t="shared" si="409"/>
        <v>2282</v>
      </c>
      <c r="B328" s="4">
        <f t="shared" si="427"/>
        <v>1286.5347861545663</v>
      </c>
      <c r="C328" s="4">
        <f t="shared" si="428"/>
        <v>3572.6092532368775</v>
      </c>
      <c r="D328" s="4">
        <f t="shared" si="429"/>
        <v>6809.6351417742935</v>
      </c>
      <c r="E328" s="11">
        <f t="shared" si="410"/>
        <v>8.511269790286988E-9</v>
      </c>
      <c r="F328" s="11">
        <f t="shared" si="411"/>
        <v>1.7063219573512581E-8</v>
      </c>
      <c r="G328" s="11">
        <f t="shared" si="412"/>
        <v>3.767267557024524E-8</v>
      </c>
      <c r="H328" s="4">
        <f t="shared" si="430"/>
        <v>270999.03371054411</v>
      </c>
      <c r="I328" s="4">
        <f t="shared" si="431"/>
        <v>313776.44232239312</v>
      </c>
      <c r="J328" s="4">
        <f t="shared" si="432"/>
        <v>53914.614131047398</v>
      </c>
      <c r="K328" s="4">
        <f t="shared" si="400"/>
        <v>210642.60106060273</v>
      </c>
      <c r="L328" s="4">
        <f t="shared" si="401"/>
        <v>87828.368590296712</v>
      </c>
      <c r="M328" s="4">
        <f t="shared" si="402"/>
        <v>7917.4013010335239</v>
      </c>
      <c r="N328" s="11">
        <f t="shared" si="413"/>
        <v>1.2709032287498978E-3</v>
      </c>
      <c r="O328" s="11">
        <f t="shared" si="414"/>
        <v>2.2432641359833028E-3</v>
      </c>
      <c r="P328" s="11">
        <f t="shared" si="415"/>
        <v>1.5825958624460235E-3</v>
      </c>
      <c r="Q328" s="4">
        <f t="shared" si="416"/>
        <v>1258.9539951873946</v>
      </c>
      <c r="R328" s="4">
        <f t="shared" si="417"/>
        <v>4821.5564836728954</v>
      </c>
      <c r="S328" s="4">
        <f t="shared" si="418"/>
        <v>1139.693666265347</v>
      </c>
      <c r="T328" s="4">
        <f t="shared" si="433"/>
        <v>4.6456032626746993</v>
      </c>
      <c r="U328" s="4">
        <f t="shared" si="434"/>
        <v>15.366215666117258</v>
      </c>
      <c r="V328" s="4">
        <f t="shared" si="435"/>
        <v>21.138863453518447</v>
      </c>
      <c r="W328" s="11">
        <f t="shared" si="419"/>
        <v>-1.219247815263802E-2</v>
      </c>
      <c r="X328" s="11">
        <f t="shared" si="420"/>
        <v>-1.3228699347321071E-2</v>
      </c>
      <c r="Y328" s="11">
        <f t="shared" si="421"/>
        <v>-1.2203590333800474E-2</v>
      </c>
      <c r="Z328" s="4">
        <f t="shared" si="447"/>
        <v>1106.2003627963379</v>
      </c>
      <c r="AA328" s="4">
        <f t="shared" si="436"/>
        <v>17468.372266524002</v>
      </c>
      <c r="AB328" s="4">
        <f t="shared" si="437"/>
        <v>2331.7057798676237</v>
      </c>
      <c r="AC328" s="12">
        <f t="shared" si="438"/>
        <v>1.111643312869423</v>
      </c>
      <c r="AD328" s="12">
        <f t="shared" si="439"/>
        <v>5.3850441400152107</v>
      </c>
      <c r="AE328" s="12">
        <f t="shared" si="440"/>
        <v>2.0750517877547212</v>
      </c>
      <c r="AF328" s="11">
        <f t="shared" si="422"/>
        <v>-2.9039671966837322E-3</v>
      </c>
      <c r="AG328" s="11">
        <f t="shared" si="423"/>
        <v>2.0567434751257441E-3</v>
      </c>
      <c r="AH328" s="11">
        <f t="shared" si="424"/>
        <v>8.257041531207765E-4</v>
      </c>
      <c r="AI328" s="1">
        <f t="shared" si="403"/>
        <v>534825.90517871547</v>
      </c>
      <c r="AJ328" s="1">
        <f t="shared" si="404"/>
        <v>612672.54810251913</v>
      </c>
      <c r="AK328" s="1">
        <f t="shared" si="405"/>
        <v>106019.7898100715</v>
      </c>
      <c r="AL328" s="17">
        <f t="shared" si="441"/>
        <v>73.947823863106905</v>
      </c>
      <c r="AM328" s="17">
        <f t="shared" si="441"/>
        <v>35.211501611875839</v>
      </c>
      <c r="AN328" s="17">
        <f t="shared" si="441"/>
        <v>5.1177182196362754</v>
      </c>
      <c r="AO328" s="7">
        <f t="shared" si="425"/>
        <v>1.1875909813151863E-3</v>
      </c>
      <c r="AP328" s="7">
        <f t="shared" si="425"/>
        <v>1.8288008678861768E-3</v>
      </c>
      <c r="AQ328" s="7">
        <f t="shared" si="425"/>
        <v>1.3237593807167631E-3</v>
      </c>
      <c r="AR328" s="1">
        <f t="shared" si="442"/>
        <v>270999.03371054411</v>
      </c>
      <c r="AS328" s="1">
        <f t="shared" si="443"/>
        <v>313776.44232239312</v>
      </c>
      <c r="AT328" s="1">
        <f t="shared" si="444"/>
        <v>53914.614131047398</v>
      </c>
      <c r="AU328" s="1">
        <f t="shared" si="406"/>
        <v>54199.806742108827</v>
      </c>
      <c r="AV328" s="1">
        <f t="shared" si="407"/>
        <v>62755.288464478625</v>
      </c>
      <c r="AW328" s="1">
        <f t="shared" si="408"/>
        <v>10782.92282620948</v>
      </c>
      <c r="AX328" s="1">
        <f t="shared" si="456"/>
        <v>168514.08084848215</v>
      </c>
      <c r="AY328" s="1">
        <f t="shared" si="457"/>
        <v>70262.694872237364</v>
      </c>
      <c r="AZ328" s="1">
        <f t="shared" si="458"/>
        <v>6333.9210408268191</v>
      </c>
      <c r="BA328" s="1">
        <f t="shared" si="459"/>
        <v>12.034774591149484</v>
      </c>
      <c r="BB328" s="1">
        <f t="shared" si="460"/>
        <v>11.159996280795008</v>
      </c>
      <c r="BC328" s="1">
        <f t="shared" si="461"/>
        <v>8.7536747610952172</v>
      </c>
      <c r="BD328" s="1">
        <f t="shared" si="462"/>
        <v>49.797143956655177</v>
      </c>
      <c r="BE328">
        <f t="shared" si="448"/>
        <v>0.21822387218499145</v>
      </c>
      <c r="BF328">
        <f t="shared" si="449"/>
        <v>0.3346263841173937</v>
      </c>
      <c r="BG328">
        <f t="shared" si="450"/>
        <v>2.453676962688749E-2</v>
      </c>
      <c r="BH328">
        <f t="shared" si="463"/>
        <v>0.29388253527722363</v>
      </c>
      <c r="BI328">
        <f t="shared" si="464"/>
        <v>4.7621658391411486E-3</v>
      </c>
      <c r="BJ328">
        <f t="shared" si="464"/>
        <v>1.1197481694748152E-2</v>
      </c>
      <c r="BK328">
        <f t="shared" si="464"/>
        <v>6.0205306372294847E-5</v>
      </c>
      <c r="BL328">
        <f t="shared" si="453"/>
        <v>1290.5423407766136</v>
      </c>
      <c r="BM328">
        <f t="shared" si="454"/>
        <v>3513.5059691481961</v>
      </c>
      <c r="BN328">
        <f t="shared" si="455"/>
        <v>3.2459458617037655</v>
      </c>
      <c r="BO328">
        <f t="shared" si="426"/>
        <v>1133.6320041638612</v>
      </c>
      <c r="BP328">
        <f t="shared" si="445"/>
        <v>1202.1483709364031</v>
      </c>
      <c r="BQ328">
        <f t="shared" si="446"/>
        <v>113.46975916756928</v>
      </c>
      <c r="BR328" s="7">
        <f t="shared" ref="BR328:BR346" si="471">SUM(H328:J328)/SUM(H327:J327)-1+BR$5</f>
        <v>1.7747141209567552E-3</v>
      </c>
      <c r="BS328" s="7">
        <f t="shared" si="451"/>
        <v>4.3315878538617396E-4</v>
      </c>
      <c r="BT328" s="7">
        <f t="shared" si="452"/>
        <v>4.307733603094847E-5</v>
      </c>
      <c r="BU328" s="8">
        <f>MAX((BU$3*climate!$I438+BU$4*climate!$I438^2+BU$5*climate!$I438^6)*(K328/K$66)^$BW$1,-99)</f>
        <v>-14.25609143233941</v>
      </c>
      <c r="BV328" s="8">
        <f>MAX((BV$3*climate!$I438+BV$4*climate!$I438^2+BV$5*climate!$I438^6)*(L328/L$66)^$BW$1,-99)</f>
        <v>-9.7407336896723624</v>
      </c>
      <c r="BW328" s="8">
        <f>MAX((BW$3*climate!$I438+BW$4*climate!$I438^2+BW$5*climate!$I438^6)*(M328/M$66)^$BW$1,-99)</f>
        <v>-10.65971306160348</v>
      </c>
      <c r="BX328" s="8">
        <f>MAX((BX$3*climate!$M438+BX$4*climate!$M438^2+BX$5*climate!$M438^6)*(K328/K$66)^$BW$1,-99)</f>
        <v>-14.256097242374873</v>
      </c>
      <c r="BY328" s="8">
        <f>MAX((BY$3*climate!$M438+BY$4*climate!$M438^2+BY$5*climate!$M438^6)*(L328/L$66)^$BW$1,-99)</f>
        <v>-9.7407371702469732</v>
      </c>
      <c r="BZ328" s="8">
        <f>MAX((BZ$3*climate!$M438+BZ$4*climate!$M438^2+BZ$5*climate!$M438^6)*(M328/M$66)^$BW$1,-99)</f>
        <v>-10.659716435117819</v>
      </c>
      <c r="CA328" s="8">
        <f t="shared" si="465"/>
        <v>1.7563957200181939E-2</v>
      </c>
      <c r="CB328" s="8">
        <f t="shared" si="466"/>
        <v>7.6079823674055534E-6</v>
      </c>
      <c r="CC328" s="8">
        <f t="shared" si="467"/>
        <v>7.5660848634543418E-7</v>
      </c>
      <c r="CD328" s="8">
        <f>MAX((CD$3*climate!$I438+CD$4*climate!$I438^2+CD$5*climate!$I438^6)*(K328/K$66)^$BW$1,-99)</f>
        <v>-63.552085633150973</v>
      </c>
      <c r="CE328" s="8">
        <f>MAX((CE$3*climate!$I438+CE$4*climate!$I438^2+CE$5*climate!$I438^6)*(L328/L$66)^$BW$1,-99)</f>
        <v>-47.675832529502372</v>
      </c>
      <c r="CF328" s="8">
        <f>MAX((CF$3*climate!$I438+CF$4*climate!$I438^2+CF$5*climate!$I438^6)*(M328/M$66)^$BW$1,-99)</f>
        <v>-57.580950429799366</v>
      </c>
      <c r="CG328" s="8">
        <f>MAX((CG$3*climate!$M438+CG$4*climate!$M438^2+CG$5*climate!$M438^6)*(K328/K$66)^$BW$1,-99)</f>
        <v>-63.552137623715957</v>
      </c>
      <c r="CH328" s="8">
        <f>MAX((CH$3*climate!$M438+CH$4*climate!$M438^2+CH$5*climate!$M438^6)*(L328/L$66)^$BW$1,-99)</f>
        <v>-47.675869983697758</v>
      </c>
      <c r="CI328" s="8">
        <f>MAX((CI$3*climate!$M438+CI$4*climate!$M438^2+CI$5*climate!$M438^6)*(M328/M$66)^$BW$1,-99)</f>
        <v>-57.580994452642145</v>
      </c>
      <c r="CJ328" s="8">
        <f t="shared" si="468"/>
        <v>1.1562628458485432E-3</v>
      </c>
      <c r="CK328" s="8">
        <f t="shared" si="469"/>
        <v>5.0084540989491584E-7</v>
      </c>
      <c r="CL328" s="8">
        <f t="shared" si="470"/>
        <v>4.9808723150718469E-8</v>
      </c>
    </row>
    <row r="329" spans="1:90">
      <c r="A329">
        <f t="shared" si="409"/>
        <v>2283</v>
      </c>
      <c r="B329" s="4">
        <f t="shared" si="427"/>
        <v>1286.5347965571088</v>
      </c>
      <c r="C329" s="4">
        <f t="shared" si="428"/>
        <v>3572.6093111490832</v>
      </c>
      <c r="D329" s="4">
        <f t="shared" si="429"/>
        <v>6809.6353854846102</v>
      </c>
      <c r="E329" s="11">
        <f t="shared" si="410"/>
        <v>8.0857063007726391E-9</v>
      </c>
      <c r="F329" s="11">
        <f t="shared" si="411"/>
        <v>1.621005859483695E-8</v>
      </c>
      <c r="G329" s="11">
        <f t="shared" si="412"/>
        <v>3.5789041791732979E-8</v>
      </c>
      <c r="H329" s="4">
        <f t="shared" si="430"/>
        <v>271341.56849311123</v>
      </c>
      <c r="I329" s="4">
        <f t="shared" si="431"/>
        <v>314474.34518874611</v>
      </c>
      <c r="J329" s="4">
        <f t="shared" si="432"/>
        <v>53999.260903891976</v>
      </c>
      <c r="K329" s="4">
        <f t="shared" si="400"/>
        <v>210908.84538781806</v>
      </c>
      <c r="L329" s="4">
        <f t="shared" si="401"/>
        <v>88023.715385660107</v>
      </c>
      <c r="M329" s="4">
        <f t="shared" si="402"/>
        <v>7929.831458964245</v>
      </c>
      <c r="N329" s="11">
        <f t="shared" si="413"/>
        <v>1.2639623982744208E-3</v>
      </c>
      <c r="O329" s="11">
        <f t="shared" si="414"/>
        <v>2.2241879076070337E-3</v>
      </c>
      <c r="P329" s="11">
        <f t="shared" si="415"/>
        <v>1.5699795246071346E-3</v>
      </c>
      <c r="Q329" s="4">
        <f t="shared" si="416"/>
        <v>1245.1761051541573</v>
      </c>
      <c r="R329" s="4">
        <f t="shared" si="417"/>
        <v>4768.355822284575</v>
      </c>
      <c r="S329" s="4">
        <f t="shared" si="418"/>
        <v>1127.5528118986545</v>
      </c>
      <c r="T329" s="4">
        <f t="shared" si="433"/>
        <v>4.5889618463887141</v>
      </c>
      <c r="U329" s="4">
        <f t="shared" si="434"/>
        <v>15.162940618964097</v>
      </c>
      <c r="V329" s="4">
        <f t="shared" si="435"/>
        <v>20.88089342380956</v>
      </c>
      <c r="W329" s="11">
        <f t="shared" si="419"/>
        <v>-1.219247815263802E-2</v>
      </c>
      <c r="X329" s="11">
        <f t="shared" si="420"/>
        <v>-1.3228699347321071E-2</v>
      </c>
      <c r="Y329" s="11">
        <f t="shared" si="421"/>
        <v>-1.2203590333800474E-2</v>
      </c>
      <c r="Z329" s="4">
        <f t="shared" si="447"/>
        <v>1090.9245452005973</v>
      </c>
      <c r="AA329" s="4">
        <f t="shared" si="436"/>
        <v>17311.488718247761</v>
      </c>
      <c r="AB329" s="4">
        <f t="shared" si="437"/>
        <v>2308.8006129667592</v>
      </c>
      <c r="AC329" s="12">
        <f t="shared" si="438"/>
        <v>1.1084151371544373</v>
      </c>
      <c r="AD329" s="12">
        <f t="shared" si="439"/>
        <v>5.3961197944134511</v>
      </c>
      <c r="AE329" s="12">
        <f t="shared" si="440"/>
        <v>2.0767651666338112</v>
      </c>
      <c r="AF329" s="11">
        <f t="shared" si="422"/>
        <v>-2.9039671966837322E-3</v>
      </c>
      <c r="AG329" s="11">
        <f t="shared" si="423"/>
        <v>2.0567434751257441E-3</v>
      </c>
      <c r="AH329" s="11">
        <f t="shared" si="424"/>
        <v>8.257041531207765E-4</v>
      </c>
      <c r="AI329" s="1">
        <f t="shared" si="403"/>
        <v>535543.1214029527</v>
      </c>
      <c r="AJ329" s="1">
        <f t="shared" si="404"/>
        <v>614160.58175674593</v>
      </c>
      <c r="AK329" s="1">
        <f t="shared" si="405"/>
        <v>106200.73365527383</v>
      </c>
      <c r="AL329" s="17">
        <f t="shared" si="441"/>
        <v>74.034765434127536</v>
      </c>
      <c r="AM329" s="17">
        <f t="shared" si="441"/>
        <v>35.275252488336143</v>
      </c>
      <c r="AN329" s="17">
        <f t="shared" si="441"/>
        <v>5.1244251008623731</v>
      </c>
      <c r="AO329" s="7">
        <f t="shared" si="425"/>
        <v>1.1757150715020345E-3</v>
      </c>
      <c r="AP329" s="7">
        <f t="shared" si="425"/>
        <v>1.8105128592073149E-3</v>
      </c>
      <c r="AQ329" s="7">
        <f t="shared" si="425"/>
        <v>1.3105217869095955E-3</v>
      </c>
      <c r="AR329" s="1">
        <f t="shared" si="442"/>
        <v>271341.56849311123</v>
      </c>
      <c r="AS329" s="1">
        <f t="shared" si="443"/>
        <v>314474.34518874611</v>
      </c>
      <c r="AT329" s="1">
        <f t="shared" si="444"/>
        <v>53999.260903891976</v>
      </c>
      <c r="AU329" s="1">
        <f t="shared" si="406"/>
        <v>54268.313698622253</v>
      </c>
      <c r="AV329" s="1">
        <f t="shared" si="407"/>
        <v>62894.869037749224</v>
      </c>
      <c r="AW329" s="1">
        <f t="shared" si="408"/>
        <v>10799.852180778396</v>
      </c>
      <c r="AX329" s="1">
        <f t="shared" si="456"/>
        <v>168727.07631025443</v>
      </c>
      <c r="AY329" s="1">
        <f t="shared" si="457"/>
        <v>70418.972308528086</v>
      </c>
      <c r="AZ329" s="1">
        <f t="shared" si="458"/>
        <v>6343.865167171396</v>
      </c>
      <c r="BA329" s="1">
        <f t="shared" si="459"/>
        <v>12.036037755419752</v>
      </c>
      <c r="BB329" s="1">
        <f t="shared" si="460"/>
        <v>11.162217998858278</v>
      </c>
      <c r="BC329" s="1">
        <f t="shared" si="461"/>
        <v>8.7552435094903664</v>
      </c>
      <c r="BD329" s="1">
        <f t="shared" si="462"/>
        <v>48.355256827047043</v>
      </c>
      <c r="BE329">
        <f t="shared" si="448"/>
        <v>0.21822387218499145</v>
      </c>
      <c r="BF329">
        <f t="shared" si="449"/>
        <v>0.3346263841173937</v>
      </c>
      <c r="BG329">
        <f t="shared" si="450"/>
        <v>2.453676962688749E-2</v>
      </c>
      <c r="BH329">
        <f t="shared" si="463"/>
        <v>0.29392758903806498</v>
      </c>
      <c r="BI329">
        <f t="shared" si="464"/>
        <v>4.7621658391411486E-3</v>
      </c>
      <c r="BJ329">
        <f t="shared" si="464"/>
        <v>1.1197481694748152E-2</v>
      </c>
      <c r="BK329">
        <f t="shared" si="464"/>
        <v>6.0205306372294847E-5</v>
      </c>
      <c r="BL329">
        <f t="shared" si="453"/>
        <v>1292.1735482168724</v>
      </c>
      <c r="BM329">
        <f t="shared" si="454"/>
        <v>3521.3207237188963</v>
      </c>
      <c r="BN329">
        <f t="shared" si="455"/>
        <v>3.2510420465962997</v>
      </c>
      <c r="BO329">
        <f t="shared" si="426"/>
        <v>1135.6438768896194</v>
      </c>
      <c r="BP329">
        <f t="shared" si="445"/>
        <v>1215.7407689296242</v>
      </c>
      <c r="BQ329">
        <f t="shared" si="446"/>
        <v>114.77538747864722</v>
      </c>
      <c r="BR329" s="7">
        <f t="shared" si="471"/>
        <v>1.7615498331526869E-3</v>
      </c>
      <c r="BS329" s="7">
        <f t="shared" si="451"/>
        <v>4.2054251008366404E-4</v>
      </c>
      <c r="BT329" s="7">
        <f t="shared" si="452"/>
        <v>4.1750718874370897E-5</v>
      </c>
      <c r="BU329" s="8">
        <f>MAX((BU$3*climate!$I439+BU$4*climate!$I439^2+BU$5*climate!$I439^6)*(K329/K$66)^$BW$1,-99)</f>
        <v>-14.270878870648248</v>
      </c>
      <c r="BV329" s="8">
        <f>MAX((BV$3*climate!$I439+BV$4*climate!$I439^2+BV$5*climate!$I439^6)*(L329/L$66)^$BW$1,-99)</f>
        <v>-9.7468770436347292</v>
      </c>
      <c r="BW329" s="8">
        <f>MAX((BW$3*climate!$I439+BW$4*climate!$I439^2+BW$5*climate!$I439^6)*(M329/M$66)^$BW$1,-99)</f>
        <v>-10.666731699626169</v>
      </c>
      <c r="BX329" s="8">
        <f>MAX((BX$3*climate!$M439+BX$4*climate!$M439^2+BX$5*climate!$M439^6)*(K329/K$66)^$BW$1,-99)</f>
        <v>-14.270884673428641</v>
      </c>
      <c r="BY329" s="8">
        <f>MAX((BY$3*climate!$M439+BY$4*climate!$M439^2+BY$5*climate!$M439^6)*(L329/L$66)^$BW$1,-99)</f>
        <v>-9.7468805189034722</v>
      </c>
      <c r="BZ329" s="8">
        <f>MAX((BZ$3*climate!$M439+BZ$4*climate!$M439^2+BZ$5*climate!$M439^6)*(M329/M$66)^$BW$1,-99)</f>
        <v>-10.666735068419117</v>
      </c>
      <c r="CA329" s="8">
        <f t="shared" si="465"/>
        <v>1.7564478627947706E-2</v>
      </c>
      <c r="CB329" s="8">
        <f t="shared" si="466"/>
        <v>7.3866099305079995E-6</v>
      </c>
      <c r="CC329" s="8">
        <f t="shared" si="467"/>
        <v>7.3332960937034057E-7</v>
      </c>
      <c r="CD329" s="8">
        <f>MAX((CD$3*climate!$I439+CD$4*climate!$I439^2+CD$5*climate!$I439^6)*(K329/K$66)^$BW$1,-99)</f>
        <v>-63.704758812374344</v>
      </c>
      <c r="CE329" s="8">
        <f>MAX((CE$3*climate!$I439+CE$4*climate!$I439^2+CE$5*climate!$I439^6)*(L329/L$66)^$BW$1,-99)</f>
        <v>-47.773769459682974</v>
      </c>
      <c r="CF329" s="8">
        <f>MAX((CF$3*climate!$I439+CF$4*climate!$I439^2+CF$5*climate!$I439^6)*(M329/M$66)^$BW$1,-99)</f>
        <v>-57.70462356047144</v>
      </c>
      <c r="CG329" s="8">
        <f>MAX((CG$3*climate!$M439+CG$4*climate!$M439^2+CG$5*climate!$M439^6)*(K329/K$66)^$BW$1,-99)</f>
        <v>-63.704810820045552</v>
      </c>
      <c r="CH329" s="8">
        <f>MAX((CH$3*climate!$M439+CH$4*climate!$M439^2+CH$5*climate!$M439^6)*(L329/L$66)^$BW$1,-99)</f>
        <v>-47.773806916024661</v>
      </c>
      <c r="CI329" s="8">
        <f>MAX((CI$3*climate!$M439+CI$4*climate!$M439^2+CI$5*climate!$M439^6)*(M329/M$66)^$BW$1,-99)</f>
        <v>-57.704667592045574</v>
      </c>
      <c r="CJ329" s="8">
        <f t="shared" si="468"/>
        <v>1.1440663470021805E-3</v>
      </c>
      <c r="CK329" s="8">
        <f t="shared" si="469"/>
        <v>4.8112853327054518E-7</v>
      </c>
      <c r="CL329" s="8">
        <f t="shared" si="470"/>
        <v>4.7765592427316503E-8</v>
      </c>
    </row>
    <row r="330" spans="1:90">
      <c r="A330">
        <f t="shared" si="409"/>
        <v>2284</v>
      </c>
      <c r="B330" s="4">
        <f t="shared" si="427"/>
        <v>1286.5348064395243</v>
      </c>
      <c r="C330" s="4">
        <f t="shared" si="428"/>
        <v>3572.6093661656791</v>
      </c>
      <c r="D330" s="4">
        <f t="shared" si="429"/>
        <v>6809.6356170094205</v>
      </c>
      <c r="E330" s="11">
        <f t="shared" si="410"/>
        <v>7.681420985734006E-9</v>
      </c>
      <c r="F330" s="11">
        <f t="shared" si="411"/>
        <v>1.53995556650951E-8</v>
      </c>
      <c r="G330" s="11">
        <f t="shared" si="412"/>
        <v>3.3999589702146325E-8</v>
      </c>
      <c r="H330" s="4">
        <f t="shared" si="430"/>
        <v>271682.67364419799</v>
      </c>
      <c r="I330" s="4">
        <f t="shared" si="431"/>
        <v>315167.8603399421</v>
      </c>
      <c r="J330" s="4">
        <f t="shared" si="432"/>
        <v>54083.366013640385</v>
      </c>
      <c r="K330" s="4">
        <f t="shared" si="400"/>
        <v>211173.97856967259</v>
      </c>
      <c r="L330" s="4">
        <f t="shared" si="401"/>
        <v>88217.834092003628</v>
      </c>
      <c r="M330" s="4">
        <f t="shared" si="402"/>
        <v>7942.182086593366</v>
      </c>
      <c r="N330" s="11">
        <f t="shared" si="413"/>
        <v>1.2570984463311508E-3</v>
      </c>
      <c r="O330" s="11">
        <f t="shared" si="414"/>
        <v>2.2053000772919162E-3</v>
      </c>
      <c r="P330" s="11">
        <f t="shared" si="415"/>
        <v>1.5574892976015775E-3</v>
      </c>
      <c r="Q330" s="4">
        <f t="shared" si="416"/>
        <v>1231.5405561079174</v>
      </c>
      <c r="R330" s="4">
        <f t="shared" si="417"/>
        <v>4715.6532963683621</v>
      </c>
      <c r="S330" s="4">
        <f t="shared" si="418"/>
        <v>1115.5273773143019</v>
      </c>
      <c r="T330" s="4">
        <f t="shared" si="433"/>
        <v>4.5330110293333306</v>
      </c>
      <c r="U330" s="4">
        <f t="shared" si="434"/>
        <v>14.962354636294538</v>
      </c>
      <c r="V330" s="4">
        <f t="shared" si="435"/>
        <v>20.626071554661639</v>
      </c>
      <c r="W330" s="11">
        <f t="shared" si="419"/>
        <v>-1.219247815263802E-2</v>
      </c>
      <c r="X330" s="11">
        <f t="shared" si="420"/>
        <v>-1.3228699347321071E-2</v>
      </c>
      <c r="Y330" s="11">
        <f t="shared" si="421"/>
        <v>-1.2203590333800474E-2</v>
      </c>
      <c r="Z330" s="4">
        <f t="shared" si="447"/>
        <v>1075.8522171292116</v>
      </c>
      <c r="AA330" s="4">
        <f t="shared" si="436"/>
        <v>17155.687587823366</v>
      </c>
      <c r="AB330" s="4">
        <f t="shared" si="437"/>
        <v>2286.0916503853109</v>
      </c>
      <c r="AC330" s="12">
        <f t="shared" si="438"/>
        <v>1.105196335955833</v>
      </c>
      <c r="AD330" s="12">
        <f t="shared" si="439"/>
        <v>5.4072182285916082</v>
      </c>
      <c r="AE330" s="12">
        <f t="shared" si="440"/>
        <v>2.0784799602569572</v>
      </c>
      <c r="AF330" s="11">
        <f t="shared" si="422"/>
        <v>-2.9039671966837322E-3</v>
      </c>
      <c r="AG330" s="11">
        <f t="shared" si="423"/>
        <v>2.0567434751257441E-3</v>
      </c>
      <c r="AH330" s="11">
        <f t="shared" si="424"/>
        <v>8.257041531207765E-4</v>
      </c>
      <c r="AI330" s="1">
        <f t="shared" si="403"/>
        <v>536257.1229612797</v>
      </c>
      <c r="AJ330" s="1">
        <f t="shared" si="404"/>
        <v>615639.39261882065</v>
      </c>
      <c r="AK330" s="1">
        <f t="shared" si="405"/>
        <v>106380.51247052485</v>
      </c>
      <c r="AL330" s="17">
        <f t="shared" si="441"/>
        <v>74.120938785768189</v>
      </c>
      <c r="AM330" s="17">
        <f t="shared" si="441"/>
        <v>35.338480123595644</v>
      </c>
      <c r="AN330" s="17">
        <f t="shared" si="441"/>
        <v>5.1310736148950387</v>
      </c>
      <c r="AO330" s="7">
        <f t="shared" ref="AO330:AQ345" si="472">AO$5*AO329</f>
        <v>1.1639579207870141E-3</v>
      </c>
      <c r="AP330" s="7">
        <f t="shared" si="472"/>
        <v>1.7924077306152417E-3</v>
      </c>
      <c r="AQ330" s="7">
        <f t="shared" si="472"/>
        <v>1.2974165690404994E-3</v>
      </c>
      <c r="AR330" s="1">
        <f t="shared" si="442"/>
        <v>271682.67364419799</v>
      </c>
      <c r="AS330" s="1">
        <f t="shared" si="443"/>
        <v>315167.8603399421</v>
      </c>
      <c r="AT330" s="1">
        <f t="shared" si="444"/>
        <v>54083.366013640385</v>
      </c>
      <c r="AU330" s="1">
        <f t="shared" si="406"/>
        <v>54336.534728839601</v>
      </c>
      <c r="AV330" s="1">
        <f t="shared" si="407"/>
        <v>63033.572067988425</v>
      </c>
      <c r="AW330" s="1">
        <f t="shared" si="408"/>
        <v>10816.673202728078</v>
      </c>
      <c r="AX330" s="1">
        <f t="shared" si="456"/>
        <v>168939.18285573806</v>
      </c>
      <c r="AY330" s="1">
        <f t="shared" si="457"/>
        <v>70574.267273602905</v>
      </c>
      <c r="AZ330" s="1">
        <f t="shared" si="458"/>
        <v>6353.7456692746937</v>
      </c>
      <c r="BA330" s="1">
        <f t="shared" si="459"/>
        <v>12.037294064379402</v>
      </c>
      <c r="BB330" s="1">
        <f t="shared" si="460"/>
        <v>11.164420870830499</v>
      </c>
      <c r="BC330" s="1">
        <f t="shared" si="461"/>
        <v>8.7567997871594159</v>
      </c>
      <c r="BD330" s="1">
        <f t="shared" si="462"/>
        <v>46.955052573770857</v>
      </c>
      <c r="BE330">
        <f t="shared" si="448"/>
        <v>0.21822387218499145</v>
      </c>
      <c r="BF330">
        <f t="shared" si="449"/>
        <v>0.3346263841173937</v>
      </c>
      <c r="BG330">
        <f t="shared" si="450"/>
        <v>2.453676962688749E-2</v>
      </c>
      <c r="BH330">
        <f t="shared" si="463"/>
        <v>0.29397231637494858</v>
      </c>
      <c r="BI330">
        <f t="shared" si="464"/>
        <v>4.7621658391411486E-3</v>
      </c>
      <c r="BJ330">
        <f t="shared" si="464"/>
        <v>1.1197481694748152E-2</v>
      </c>
      <c r="BK330">
        <f t="shared" si="464"/>
        <v>6.0205306372294847E-5</v>
      </c>
      <c r="BL330">
        <f t="shared" si="453"/>
        <v>1293.797947514933</v>
      </c>
      <c r="BM330">
        <f t="shared" si="454"/>
        <v>3529.0863469294436</v>
      </c>
      <c r="BN330">
        <f t="shared" si="455"/>
        <v>3.2561056204961782</v>
      </c>
      <c r="BO330">
        <f t="shared" si="426"/>
        <v>1137.6443701714752</v>
      </c>
      <c r="BP330">
        <f t="shared" si="445"/>
        <v>1229.4870835771765</v>
      </c>
      <c r="BQ330">
        <f t="shared" si="446"/>
        <v>116.09605348059124</v>
      </c>
      <c r="BR330" s="7">
        <f t="shared" si="471"/>
        <v>1.7485134089785248E-3</v>
      </c>
      <c r="BS330" s="7">
        <f t="shared" si="451"/>
        <v>4.0829369911035343E-4</v>
      </c>
      <c r="BT330" s="7">
        <f t="shared" si="452"/>
        <v>4.0465472745250538E-5</v>
      </c>
      <c r="BU330" s="8">
        <f>MAX((BU$3*climate!$I440+BU$4*climate!$I440^2+BU$5*climate!$I440^6)*(K330/K$66)^$BW$1,-99)</f>
        <v>-14.285119542853703</v>
      </c>
      <c r="BV330" s="8">
        <f>MAX((BV$3*climate!$I440+BV$4*climate!$I440^2+BV$5*climate!$I440^6)*(L330/L$66)^$BW$1,-99)</f>
        <v>-9.7527205183947512</v>
      </c>
      <c r="BW330" s="8">
        <f>MAX((BW$3*climate!$I440+BW$4*climate!$I440^2+BW$5*climate!$I440^6)*(M330/M$66)^$BW$1,-99)</f>
        <v>-10.673450294059329</v>
      </c>
      <c r="BX330" s="8">
        <f>MAX((BX$3*climate!$M440+BX$4*climate!$M440^2+BX$5*climate!$M440^6)*(K330/K$66)^$BW$1,-99)</f>
        <v>-14.285125338397947</v>
      </c>
      <c r="BY330" s="8">
        <f>MAX((BY$3*climate!$M440+BY$4*climate!$M440^2+BY$5*climate!$M440^6)*(L330/L$66)^$BW$1,-99)</f>
        <v>-9.7527239883858972</v>
      </c>
      <c r="BZ330" s="8">
        <f>MAX((BZ$3*climate!$M440+BZ$4*climate!$M440^2+BZ$5*climate!$M440^6)*(M330/M$66)^$BW$1,-99)</f>
        <v>-10.673453658155642</v>
      </c>
      <c r="CA330" s="8">
        <f t="shared" si="465"/>
        <v>1.75649060756051E-2</v>
      </c>
      <c r="CB330" s="8">
        <f t="shared" si="466"/>
        <v>7.1716404761347273E-6</v>
      </c>
      <c r="CC330" s="8">
        <f t="shared" si="467"/>
        <v>7.1077222807528375E-7</v>
      </c>
      <c r="CD330" s="8">
        <f>MAX((CD$3*climate!$I440+CD$4*climate!$I440^2+CD$5*climate!$I440^6)*(K330/K$66)^$BW$1,-99)</f>
        <v>-63.852680113667255</v>
      </c>
      <c r="CE330" s="8">
        <f>MAX((CE$3*climate!$I440+CE$4*climate!$I440^2+CE$5*climate!$I440^6)*(L330/L$66)^$BW$1,-99)</f>
        <v>-47.868378257351047</v>
      </c>
      <c r="CF330" s="8">
        <f>MAX((CF$3*climate!$I440+CF$4*climate!$I440^2+CF$5*climate!$I440^6)*(M330/M$66)^$BW$1,-99)</f>
        <v>-57.824334963643381</v>
      </c>
      <c r="CG330" s="8">
        <f>MAX((CG$3*climate!$M440+CG$4*climate!$M440^2+CG$5*climate!$M440^6)*(K330/K$66)^$BW$1,-99)</f>
        <v>-63.852732136072852</v>
      </c>
      <c r="CH330" s="8">
        <f>MAX((CH$3*climate!$M440+CH$4*climate!$M440^2+CH$5*climate!$M440^6)*(L330/L$66)^$BW$1,-99)</f>
        <v>-47.868415714277688</v>
      </c>
      <c r="CI330" s="8">
        <f>MAX((CI$3*climate!$M440+CI$4*climate!$M440^2+CI$5*climate!$M440^6)*(M330/M$66)^$BW$1,-99)</f>
        <v>-57.824379002075545</v>
      </c>
      <c r="CJ330" s="8">
        <f t="shared" si="468"/>
        <v>1.1319377905365476E-3</v>
      </c>
      <c r="CK330" s="8">
        <f t="shared" si="469"/>
        <v>4.6216306766096746E-7</v>
      </c>
      <c r="CL330" s="8">
        <f t="shared" si="470"/>
        <v>4.5804397812275779E-8</v>
      </c>
    </row>
    <row r="331" spans="1:90">
      <c r="A331">
        <f t="shared" si="409"/>
        <v>2285</v>
      </c>
      <c r="B331" s="4">
        <f t="shared" si="427"/>
        <v>1286.5348158278189</v>
      </c>
      <c r="C331" s="4">
        <f t="shared" si="428"/>
        <v>3572.6094184314456</v>
      </c>
      <c r="D331" s="4">
        <f t="shared" si="429"/>
        <v>6809.6358369579975</v>
      </c>
      <c r="E331" s="11">
        <f t="shared" si="410"/>
        <v>7.2973499364473056E-9</v>
      </c>
      <c r="F331" s="11">
        <f t="shared" si="411"/>
        <v>1.4629577881840345E-8</v>
      </c>
      <c r="G331" s="11">
        <f t="shared" si="412"/>
        <v>3.229961021703901E-8</v>
      </c>
      <c r="H331" s="4">
        <f t="shared" si="430"/>
        <v>272022.36311711289</v>
      </c>
      <c r="I331" s="4">
        <f t="shared" si="431"/>
        <v>315857.01051372301</v>
      </c>
      <c r="J331" s="4">
        <f t="shared" si="432"/>
        <v>54166.933246973691</v>
      </c>
      <c r="K331" s="4">
        <f t="shared" si="400"/>
        <v>211438.01144789116</v>
      </c>
      <c r="L331" s="4">
        <f t="shared" si="401"/>
        <v>88410.73107073654</v>
      </c>
      <c r="M331" s="4">
        <f t="shared" si="402"/>
        <v>7954.4537393604824</v>
      </c>
      <c r="N331" s="11">
        <f t="shared" si="413"/>
        <v>1.2503097209557446E-3</v>
      </c>
      <c r="O331" s="11">
        <f t="shared" si="414"/>
        <v>2.1865984437086095E-3</v>
      </c>
      <c r="P331" s="11">
        <f t="shared" si="415"/>
        <v>1.5451235735115532E-3</v>
      </c>
      <c r="Q331" s="4">
        <f t="shared" si="416"/>
        <v>1218.0460667362647</v>
      </c>
      <c r="R331" s="4">
        <f t="shared" si="417"/>
        <v>4663.4462407716992</v>
      </c>
      <c r="S331" s="4">
        <f t="shared" si="418"/>
        <v>1103.6165670436901</v>
      </c>
      <c r="T331" s="4">
        <f t="shared" si="433"/>
        <v>4.4777423913925167</v>
      </c>
      <c r="U331" s="4">
        <f t="shared" si="434"/>
        <v>14.764422145283003</v>
      </c>
      <c r="V331" s="4">
        <f t="shared" si="435"/>
        <v>20.374359427212895</v>
      </c>
      <c r="W331" s="11">
        <f t="shared" si="419"/>
        <v>-1.219247815263802E-2</v>
      </c>
      <c r="X331" s="11">
        <f t="shared" si="420"/>
        <v>-1.3228699347321071E-2</v>
      </c>
      <c r="Y331" s="11">
        <f t="shared" si="421"/>
        <v>-1.2203590333800474E-2</v>
      </c>
      <c r="Z331" s="4">
        <f t="shared" si="447"/>
        <v>1060.9808561179645</v>
      </c>
      <c r="AA331" s="4">
        <f t="shared" si="436"/>
        <v>17000.968228566791</v>
      </c>
      <c r="AB331" s="4">
        <f t="shared" si="437"/>
        <v>2263.5778165374563</v>
      </c>
      <c r="AC331" s="12">
        <f t="shared" si="438"/>
        <v>1.1019868820503222</v>
      </c>
      <c r="AD331" s="12">
        <f t="shared" si="439"/>
        <v>5.4183394894018448</v>
      </c>
      <c r="AE331" s="12">
        <f t="shared" si="440"/>
        <v>2.0801961697923197</v>
      </c>
      <c r="AF331" s="11">
        <f t="shared" si="422"/>
        <v>-2.9039671966837322E-3</v>
      </c>
      <c r="AG331" s="11">
        <f t="shared" si="423"/>
        <v>2.0567434751257441E-3</v>
      </c>
      <c r="AH331" s="11">
        <f t="shared" si="424"/>
        <v>8.257041531207765E-4</v>
      </c>
      <c r="AI331" s="1">
        <f t="shared" si="403"/>
        <v>536967.94539399131</v>
      </c>
      <c r="AJ331" s="1">
        <f t="shared" si="404"/>
        <v>617109.02542492701</v>
      </c>
      <c r="AK331" s="1">
        <f t="shared" si="405"/>
        <v>106559.13442620044</v>
      </c>
      <c r="AL331" s="17">
        <f t="shared" si="441"/>
        <v>74.206349703026092</v>
      </c>
      <c r="AM331" s="17">
        <f t="shared" si="441"/>
        <v>35.401187678907753</v>
      </c>
      <c r="AN331" s="17">
        <f t="shared" si="441"/>
        <v>5.1376641834207204</v>
      </c>
      <c r="AO331" s="7">
        <f t="shared" si="472"/>
        <v>1.1523183415791439E-3</v>
      </c>
      <c r="AP331" s="7">
        <f t="shared" si="472"/>
        <v>1.7744836533090892E-3</v>
      </c>
      <c r="AQ331" s="7">
        <f t="shared" si="472"/>
        <v>1.2844424033500944E-3</v>
      </c>
      <c r="AR331" s="1">
        <f t="shared" si="442"/>
        <v>272022.36311711289</v>
      </c>
      <c r="AS331" s="1">
        <f t="shared" si="443"/>
        <v>315857.01051372301</v>
      </c>
      <c r="AT331" s="1">
        <f t="shared" si="444"/>
        <v>54166.933246973691</v>
      </c>
      <c r="AU331" s="1">
        <f t="shared" si="406"/>
        <v>54404.472623422582</v>
      </c>
      <c r="AV331" s="1">
        <f t="shared" si="407"/>
        <v>63171.402102744607</v>
      </c>
      <c r="AW331" s="1">
        <f t="shared" si="408"/>
        <v>10833.386649394739</v>
      </c>
      <c r="AX331" s="1">
        <f t="shared" si="456"/>
        <v>169150.40915831292</v>
      </c>
      <c r="AY331" s="1">
        <f t="shared" si="457"/>
        <v>70728.584856589223</v>
      </c>
      <c r="AZ331" s="1">
        <f t="shared" si="458"/>
        <v>6363.5629914883866</v>
      </c>
      <c r="BA331" s="1">
        <f t="shared" si="459"/>
        <v>12.038543593114076</v>
      </c>
      <c r="BB331" s="1">
        <f t="shared" si="460"/>
        <v>11.16660508214699</v>
      </c>
      <c r="BC331" s="1">
        <f t="shared" si="461"/>
        <v>8.758343718257688</v>
      </c>
      <c r="BD331" s="1">
        <f t="shared" si="462"/>
        <v>45.595328829387029</v>
      </c>
      <c r="BE331">
        <f t="shared" si="448"/>
        <v>0.21822387218499145</v>
      </c>
      <c r="BF331">
        <f t="shared" si="449"/>
        <v>0.3346263841173937</v>
      </c>
      <c r="BG331">
        <f t="shared" si="450"/>
        <v>2.453676962688749E-2</v>
      </c>
      <c r="BH331">
        <f t="shared" si="463"/>
        <v>0.29401672055122807</v>
      </c>
      <c r="BI331">
        <f t="shared" si="464"/>
        <v>4.7621658391411486E-3</v>
      </c>
      <c r="BJ331">
        <f t="shared" si="464"/>
        <v>1.1197481694748152E-2</v>
      </c>
      <c r="BK331">
        <f t="shared" si="464"/>
        <v>6.0205306372294847E-5</v>
      </c>
      <c r="BL331">
        <f t="shared" si="453"/>
        <v>1295.4156051187642</v>
      </c>
      <c r="BM331">
        <f t="shared" si="454"/>
        <v>3536.8030933852879</v>
      </c>
      <c r="BN331">
        <f t="shared" si="455"/>
        <v>3.2611368113816948</v>
      </c>
      <c r="BO331">
        <f t="shared" si="426"/>
        <v>1139.633556607369</v>
      </c>
      <c r="BP331">
        <f t="shared" si="445"/>
        <v>1243.3890576742394</v>
      </c>
      <c r="BQ331">
        <f t="shared" si="446"/>
        <v>117.43193035078002</v>
      </c>
      <c r="BR331" s="7">
        <f t="shared" si="471"/>
        <v>1.7356031254283089E-3</v>
      </c>
      <c r="BS331" s="7">
        <f t="shared" si="451"/>
        <v>3.9640164962170235E-4</v>
      </c>
      <c r="BT331" s="7">
        <f t="shared" si="452"/>
        <v>3.9220286939449442E-5</v>
      </c>
      <c r="BU331" s="8">
        <f>MAX((BU$3*climate!$I441+BU$4*climate!$I441^2+BU$5*climate!$I441^6)*(K331/K$66)^$BW$1,-99)</f>
        <v>-14.298818939995078</v>
      </c>
      <c r="BV331" s="8">
        <f>MAX((BV$3*climate!$I441+BV$4*climate!$I441^2+BV$5*climate!$I441^6)*(L331/L$66)^$BW$1,-99)</f>
        <v>-9.7582674286626325</v>
      </c>
      <c r="BW331" s="8">
        <f>MAX((BW$3*climate!$I441+BW$4*climate!$I441^2+BW$5*climate!$I441^6)*(M331/M$66)^$BW$1,-99)</f>
        <v>-10.679872023922345</v>
      </c>
      <c r="BX331" s="8">
        <f>MAX((BX$3*climate!$M441+BX$4*climate!$M441^2+BX$5*climate!$M441^6)*(K331/K$66)^$BW$1,-99)</f>
        <v>-14.298824728321991</v>
      </c>
      <c r="BY331" s="8">
        <f>MAX((BY$3*climate!$M441+BY$4*climate!$M441^2+BY$5*climate!$M441^6)*(L331/L$66)^$BW$1,-99)</f>
        <v>-9.7582708934041769</v>
      </c>
      <c r="BZ331" s="8">
        <f>MAX((BZ$3*climate!$M441+BZ$4*climate!$M441^2+BZ$5*climate!$M441^6)*(M331/M$66)^$BW$1,-99)</f>
        <v>-10.679875383346513</v>
      </c>
      <c r="CA331" s="8">
        <f t="shared" si="465"/>
        <v>1.7565240700054614E-2</v>
      </c>
      <c r="CB331" s="8">
        <f t="shared" si="466"/>
        <v>6.9628903895039148E-6</v>
      </c>
      <c r="CC331" s="8">
        <f t="shared" si="467"/>
        <v>6.8891378041663782E-7</v>
      </c>
      <c r="CD331" s="8">
        <f>MAX((CD$3*climate!$I441+CD$4*climate!$I441^2+CD$5*climate!$I441^6)*(K331/K$66)^$BW$1,-99)</f>
        <v>-63.995877009872942</v>
      </c>
      <c r="CE331" s="8">
        <f>MAX((CE$3*climate!$I441+CE$4*climate!$I441^2+CE$5*climate!$I441^6)*(L331/L$66)^$BW$1,-99)</f>
        <v>-47.959680972436146</v>
      </c>
      <c r="CF331" s="8">
        <f>MAX((CF$3*climate!$I441+CF$4*climate!$I441^2+CF$5*climate!$I441^6)*(M331/M$66)^$BW$1,-99)</f>
        <v>-57.940109190797003</v>
      </c>
      <c r="CG331" s="8">
        <f>MAX((CG$3*climate!$M441+CG$4*climate!$M441^2+CG$5*climate!$M441^6)*(K331/K$66)^$BW$1,-99)</f>
        <v>-63.995929044667641</v>
      </c>
      <c r="CH331" s="8">
        <f>MAX((CH$3*climate!$M441+CH$4*climate!$M441^2+CH$5*climate!$M441^6)*(L331/L$66)^$BW$1,-99)</f>
        <v>-47.959718428405225</v>
      </c>
      <c r="CI331" s="8">
        <f>MAX((CI$3*climate!$M441+CI$4*climate!$M441^2+CI$5*climate!$M441^6)*(M331/M$66)^$BW$1,-99)</f>
        <v>-57.940153234235424</v>
      </c>
      <c r="CJ331" s="8">
        <f t="shared" si="468"/>
        <v>1.1198784532808841E-3</v>
      </c>
      <c r="CK331" s="8">
        <f t="shared" si="469"/>
        <v>4.4392166625634301E-7</v>
      </c>
      <c r="CL331" s="8">
        <f t="shared" si="470"/>
        <v>4.3921954274983098E-8</v>
      </c>
    </row>
    <row r="332" spans="1:90">
      <c r="A332">
        <f t="shared" si="409"/>
        <v>2286</v>
      </c>
      <c r="B332" s="4">
        <f t="shared" si="427"/>
        <v>1286.5348247466989</v>
      </c>
      <c r="C332" s="4">
        <f t="shared" si="428"/>
        <v>3572.6094680839246</v>
      </c>
      <c r="D332" s="4">
        <f t="shared" si="429"/>
        <v>6809.636045909152</v>
      </c>
      <c r="E332" s="11">
        <f t="shared" si="410"/>
        <v>6.9324824396249403E-9</v>
      </c>
      <c r="F332" s="11">
        <f t="shared" si="411"/>
        <v>1.3898098987748327E-8</v>
      </c>
      <c r="G332" s="11">
        <f t="shared" si="412"/>
        <v>3.0684629706187055E-8</v>
      </c>
      <c r="H332" s="4">
        <f t="shared" si="430"/>
        <v>272360.65054894908</v>
      </c>
      <c r="I332" s="4">
        <f t="shared" si="431"/>
        <v>316541.81844453688</v>
      </c>
      <c r="J332" s="4">
        <f t="shared" si="432"/>
        <v>54249.966361921572</v>
      </c>
      <c r="K332" s="4">
        <f t="shared" si="400"/>
        <v>211700.95461859976</v>
      </c>
      <c r="L332" s="4">
        <f t="shared" si="401"/>
        <v>88602.412682488299</v>
      </c>
      <c r="M332" s="4">
        <f t="shared" si="402"/>
        <v>7966.6469685280626</v>
      </c>
      <c r="N332" s="11">
        <f t="shared" si="413"/>
        <v>1.2435946067976822E-3</v>
      </c>
      <c r="O332" s="11">
        <f t="shared" si="414"/>
        <v>2.1680808362323223E-3</v>
      </c>
      <c r="P332" s="11">
        <f t="shared" si="415"/>
        <v>1.5328807693286706E-3</v>
      </c>
      <c r="Q332" s="4">
        <f t="shared" si="416"/>
        <v>1204.6913619260247</v>
      </c>
      <c r="R332" s="4">
        <f t="shared" si="417"/>
        <v>4611.7319532633346</v>
      </c>
      <c r="S332" s="4">
        <f t="shared" si="418"/>
        <v>1091.8195837206226</v>
      </c>
      <c r="T332" s="4">
        <f t="shared" si="433"/>
        <v>4.4231476151123221</v>
      </c>
      <c r="U332" s="4">
        <f t="shared" si="434"/>
        <v>14.569108043686125</v>
      </c>
      <c r="V332" s="4">
        <f t="shared" si="435"/>
        <v>20.125719091449582</v>
      </c>
      <c r="W332" s="11">
        <f t="shared" si="419"/>
        <v>-1.219247815263802E-2</v>
      </c>
      <c r="X332" s="11">
        <f t="shared" si="420"/>
        <v>-1.3228699347321071E-2</v>
      </c>
      <c r="Y332" s="11">
        <f t="shared" si="421"/>
        <v>-1.2203590333800474E-2</v>
      </c>
      <c r="Z332" s="4">
        <f t="shared" si="447"/>
        <v>1046.3079653075974</v>
      </c>
      <c r="AA332" s="4">
        <f t="shared" si="436"/>
        <v>16847.329814855777</v>
      </c>
      <c r="AB332" s="4">
        <f t="shared" si="437"/>
        <v>2241.2580270650337</v>
      </c>
      <c r="AC332" s="12">
        <f t="shared" si="438"/>
        <v>1.0987867482936724</v>
      </c>
      <c r="AD332" s="12">
        <f t="shared" si="439"/>
        <v>5.429483623792688</v>
      </c>
      <c r="AE332" s="12">
        <f t="shared" si="440"/>
        <v>2.0819137964090233</v>
      </c>
      <c r="AF332" s="11">
        <f t="shared" si="422"/>
        <v>-2.9039671966837322E-3</v>
      </c>
      <c r="AG332" s="11">
        <f t="shared" si="423"/>
        <v>2.0567434751257441E-3</v>
      </c>
      <c r="AH332" s="11">
        <f t="shared" si="424"/>
        <v>8.257041531207765E-4</v>
      </c>
      <c r="AI332" s="1">
        <f t="shared" si="403"/>
        <v>537675.62347801484</v>
      </c>
      <c r="AJ332" s="1">
        <f t="shared" si="404"/>
        <v>618569.52498517884</v>
      </c>
      <c r="AK332" s="1">
        <f t="shared" si="405"/>
        <v>106736.60763297514</v>
      </c>
      <c r="AL332" s="17">
        <f t="shared" si="441"/>
        <v>74.291003947472291</v>
      </c>
      <c r="AM332" s="17">
        <f t="shared" si="441"/>
        <v>35.463378319463267</v>
      </c>
      <c r="AN332" s="17">
        <f t="shared" si="441"/>
        <v>5.1441972268147653</v>
      </c>
      <c r="AO332" s="7">
        <f t="shared" si="472"/>
        <v>1.1407951581633524E-3</v>
      </c>
      <c r="AP332" s="7">
        <f t="shared" si="472"/>
        <v>1.7567388167759983E-3</v>
      </c>
      <c r="AQ332" s="7">
        <f t="shared" si="472"/>
        <v>1.2715979793165935E-3</v>
      </c>
      <c r="AR332" s="1">
        <f t="shared" si="442"/>
        <v>272360.65054894908</v>
      </c>
      <c r="AS332" s="1">
        <f t="shared" si="443"/>
        <v>316541.81844453688</v>
      </c>
      <c r="AT332" s="1">
        <f t="shared" si="444"/>
        <v>54249.966361921572</v>
      </c>
      <c r="AU332" s="1">
        <f t="shared" si="406"/>
        <v>54472.130109789818</v>
      </c>
      <c r="AV332" s="1">
        <f t="shared" si="407"/>
        <v>63308.363688907382</v>
      </c>
      <c r="AW332" s="1">
        <f t="shared" si="408"/>
        <v>10849.993272384316</v>
      </c>
      <c r="AX332" s="1">
        <f t="shared" si="456"/>
        <v>169360.7636948798</v>
      </c>
      <c r="AY332" s="1">
        <f t="shared" si="457"/>
        <v>70881.930145990642</v>
      </c>
      <c r="AZ332" s="1">
        <f t="shared" si="458"/>
        <v>6373.3175748224503</v>
      </c>
      <c r="BA332" s="1">
        <f t="shared" si="459"/>
        <v>12.039786415097586</v>
      </c>
      <c r="BB332" s="1">
        <f t="shared" si="460"/>
        <v>11.168770816087527</v>
      </c>
      <c r="BC332" s="1">
        <f t="shared" si="461"/>
        <v>8.7598754253645268</v>
      </c>
      <c r="BD332" s="1">
        <f t="shared" si="462"/>
        <v>44.274917805093835</v>
      </c>
      <c r="BE332">
        <f t="shared" si="448"/>
        <v>0.21822387218499145</v>
      </c>
      <c r="BF332">
        <f t="shared" si="449"/>
        <v>0.3346263841173937</v>
      </c>
      <c r="BG332">
        <f t="shared" si="450"/>
        <v>2.453676962688749E-2</v>
      </c>
      <c r="BH332">
        <f t="shared" si="463"/>
        <v>0.29406080479565672</v>
      </c>
      <c r="BI332">
        <f t="shared" si="464"/>
        <v>4.7621658391411486E-3</v>
      </c>
      <c r="BJ332">
        <f t="shared" si="464"/>
        <v>1.1197481694748152E-2</v>
      </c>
      <c r="BK332">
        <f t="shared" si="464"/>
        <v>6.0205306372294847E-5</v>
      </c>
      <c r="BL332">
        <f t="shared" si="453"/>
        <v>1297.0265859704652</v>
      </c>
      <c r="BM332">
        <f t="shared" si="454"/>
        <v>3544.4712176549947</v>
      </c>
      <c r="BN332">
        <f t="shared" si="455"/>
        <v>3.2661358455061777</v>
      </c>
      <c r="BO332">
        <f t="shared" si="426"/>
        <v>1141.6115081700598</v>
      </c>
      <c r="BP332">
        <f t="shared" si="445"/>
        <v>1257.4484537560136</v>
      </c>
      <c r="BQ332">
        <f t="shared" si="446"/>
        <v>118.78319326150847</v>
      </c>
      <c r="BR332" s="7">
        <f t="shared" si="471"/>
        <v>1.7228172886420978E-3</v>
      </c>
      <c r="BS332" s="7">
        <f t="shared" si="451"/>
        <v>3.8485597050650711E-4</v>
      </c>
      <c r="BT332" s="7">
        <f t="shared" si="452"/>
        <v>3.8013893114320899E-5</v>
      </c>
      <c r="BU332" s="8">
        <f>MAX((BU$3*climate!$I442+BU$4*climate!$I442^2+BU$5*climate!$I442^6)*(K332/K$66)^$BW$1,-99)</f>
        <v>-14.311982541220436</v>
      </c>
      <c r="BV332" s="8">
        <f>MAX((BV$3*climate!$I442+BV$4*climate!$I442^2+BV$5*climate!$I442^6)*(L332/L$66)^$BW$1,-99)</f>
        <v>-9.7635210728607849</v>
      </c>
      <c r="BW332" s="8">
        <f>MAX((BW$3*climate!$I442+BW$4*climate!$I442^2+BW$5*climate!$I442^6)*(M332/M$66)^$BW$1,-99)</f>
        <v>-10.686000055194267</v>
      </c>
      <c r="BX332" s="8">
        <f>MAX((BX$3*climate!$M442+BX$4*climate!$M442^2+BX$5*climate!$M442^6)*(K332/K$66)^$BW$1,-99)</f>
        <v>-14.31198832234872</v>
      </c>
      <c r="BY332" s="8">
        <f>MAX((BY$3*climate!$M442+BY$4*climate!$M442^2+BY$5*climate!$M442^6)*(L332/L$66)^$BW$1,-99)</f>
        <v>-9.7635245323804334</v>
      </c>
      <c r="BZ332" s="8">
        <f>MAX((BZ$3*climate!$M442+BZ$4*climate!$M442^2+BZ$5*climate!$M442^6)*(M332/M$66)^$BW$1,-99)</f>
        <v>-10.686003409970516</v>
      </c>
      <c r="CA332" s="8">
        <f t="shared" si="465"/>
        <v>1.7565483588892882E-2</v>
      </c>
      <c r="CB332" s="8">
        <f t="shared" si="466"/>
        <v>6.760181234019494E-6</v>
      </c>
      <c r="CC332" s="8">
        <f t="shared" si="467"/>
        <v>6.677324156495319E-7</v>
      </c>
      <c r="CD332" s="8">
        <f>MAX((CD$3*climate!$I442+CD$4*climate!$I442^2+CD$5*climate!$I442^6)*(K332/K$66)^$BW$1,-99)</f>
        <v>-64.134377802917797</v>
      </c>
      <c r="CE332" s="8">
        <f>MAX((CE$3*climate!$I442+CE$4*climate!$I442^2+CE$5*climate!$I442^6)*(L332/L$66)^$BW$1,-99)</f>
        <v>-48.04770015425995</v>
      </c>
      <c r="CF332" s="8">
        <f>MAX((CF$3*climate!$I442+CF$4*climate!$I442^2+CF$5*climate!$I442^6)*(M332/M$66)^$BW$1,-99)</f>
        <v>-58.051971421827083</v>
      </c>
      <c r="CG332" s="8">
        <f>MAX((CG$3*climate!$M442+CG$4*climate!$M442^2+CG$5*climate!$M442^6)*(K332/K$66)^$BW$1,-99)</f>
        <v>-64.134429847782755</v>
      </c>
      <c r="CH332" s="8">
        <f>MAX((CH$3*climate!$M442+CH$4*climate!$M442^2+CH$5*climate!$M442^6)*(L332/L$66)^$BW$1,-99)</f>
        <v>-48.047737607747699</v>
      </c>
      <c r="CI332" s="8">
        <f>MAX((CI$3*climate!$M442+CI$4*climate!$M442^2+CI$5*climate!$M442^6)*(M332/M$66)^$BW$1,-99)</f>
        <v>-58.052015468441489</v>
      </c>
      <c r="CJ332" s="8">
        <f t="shared" si="468"/>
        <v>1.1078895545229737E-3</v>
      </c>
      <c r="CK332" s="8">
        <f t="shared" si="469"/>
        <v>4.2637790971996087E-7</v>
      </c>
      <c r="CL332" s="8">
        <f t="shared" si="470"/>
        <v>4.2115195108108916E-8</v>
      </c>
    </row>
    <row r="333" spans="1:90">
      <c r="A333">
        <f t="shared" si="409"/>
        <v>2287</v>
      </c>
      <c r="B333" s="4">
        <f t="shared" si="427"/>
        <v>1286.5348332196349</v>
      </c>
      <c r="C333" s="4">
        <f t="shared" si="428"/>
        <v>3572.609515253781</v>
      </c>
      <c r="D333" s="4">
        <f t="shared" si="429"/>
        <v>6809.6362444127553</v>
      </c>
      <c r="E333" s="11">
        <f t="shared" si="410"/>
        <v>6.5858583176436927E-9</v>
      </c>
      <c r="F333" s="11">
        <f t="shared" si="411"/>
        <v>1.3203194038360909E-8</v>
      </c>
      <c r="G333" s="11">
        <f t="shared" si="412"/>
        <v>2.9150398220877702E-8</v>
      </c>
      <c r="H333" s="4">
        <f t="shared" si="430"/>
        <v>272697.54926679848</v>
      </c>
      <c r="I333" s="4">
        <f t="shared" si="431"/>
        <v>317222.30686060752</v>
      </c>
      <c r="J333" s="4">
        <f t="shared" si="432"/>
        <v>54332.469088044731</v>
      </c>
      <c r="K333" s="4">
        <f t="shared" si="400"/>
        <v>211962.81843714684</v>
      </c>
      <c r="L333" s="4">
        <f t="shared" si="401"/>
        <v>88792.885286281715</v>
      </c>
      <c r="M333" s="4">
        <f t="shared" si="402"/>
        <v>7978.7623212068083</v>
      </c>
      <c r="N333" s="11">
        <f t="shared" si="413"/>
        <v>1.236951524469232E-3</v>
      </c>
      <c r="O333" s="11">
        <f t="shared" si="414"/>
        <v>2.1497451144585344E-3</v>
      </c>
      <c r="P333" s="11">
        <f t="shared" si="415"/>
        <v>1.520759326553156E-3</v>
      </c>
      <c r="Q333" s="4">
        <f t="shared" si="416"/>
        <v>1191.4751729204847</v>
      </c>
      <c r="R333" s="4">
        <f t="shared" si="417"/>
        <v>4560.5076962687435</v>
      </c>
      <c r="S333" s="4">
        <f t="shared" si="418"/>
        <v>1080.1356283256021</v>
      </c>
      <c r="T333" s="4">
        <f t="shared" si="433"/>
        <v>4.3692184844491724</v>
      </c>
      <c r="U333" s="4">
        <f t="shared" si="434"/>
        <v>14.376377693617565</v>
      </c>
      <c r="V333" s="4">
        <f t="shared" si="435"/>
        <v>19.880113060484383</v>
      </c>
      <c r="W333" s="11">
        <f t="shared" si="419"/>
        <v>-1.219247815263802E-2</v>
      </c>
      <c r="X333" s="11">
        <f t="shared" si="420"/>
        <v>-1.3228699347321071E-2</v>
      </c>
      <c r="Y333" s="11">
        <f t="shared" si="421"/>
        <v>-1.2203590333800474E-2</v>
      </c>
      <c r="Z333" s="4">
        <f t="shared" si="447"/>
        <v>1031.8310733820476</v>
      </c>
      <c r="AA333" s="4">
        <f t="shared" si="436"/>
        <v>16694.771346859852</v>
      </c>
      <c r="AB333" s="4">
        <f t="shared" si="437"/>
        <v>2219.1311893211373</v>
      </c>
      <c r="AC333" s="12">
        <f t="shared" si="438"/>
        <v>1.0955959076204769</v>
      </c>
      <c r="AD333" s="12">
        <f t="shared" si="439"/>
        <v>5.4406506788092255</v>
      </c>
      <c r="AE333" s="12">
        <f t="shared" si="440"/>
        <v>2.0836328412771579</v>
      </c>
      <c r="AF333" s="11">
        <f t="shared" si="422"/>
        <v>-2.9039671966837322E-3</v>
      </c>
      <c r="AG333" s="11">
        <f t="shared" si="423"/>
        <v>2.0567434751257441E-3</v>
      </c>
      <c r="AH333" s="11">
        <f t="shared" si="424"/>
        <v>8.257041531207765E-4</v>
      </c>
      <c r="AI333" s="1">
        <f t="shared" si="403"/>
        <v>538380.19124000322</v>
      </c>
      <c r="AJ333" s="1">
        <f t="shared" si="404"/>
        <v>620020.93617556838</v>
      </c>
      <c r="AK333" s="1">
        <f t="shared" si="405"/>
        <v>106912.94014206194</v>
      </c>
      <c r="AL333" s="17">
        <f t="shared" si="441"/>
        <v>74.374907256894673</v>
      </c>
      <c r="AM333" s="17">
        <f t="shared" si="441"/>
        <v>35.525055213798396</v>
      </c>
      <c r="AN333" s="17">
        <f t="shared" si="441"/>
        <v>5.1506731641056005</v>
      </c>
      <c r="AO333" s="7">
        <f t="shared" si="472"/>
        <v>1.1293872065817189E-3</v>
      </c>
      <c r="AP333" s="7">
        <f t="shared" si="472"/>
        <v>1.7391714286082382E-3</v>
      </c>
      <c r="AQ333" s="7">
        <f t="shared" si="472"/>
        <v>1.2588819995234275E-3</v>
      </c>
      <c r="AR333" s="1">
        <f t="shared" si="442"/>
        <v>272697.54926679848</v>
      </c>
      <c r="AS333" s="1">
        <f t="shared" si="443"/>
        <v>317222.30686060752</v>
      </c>
      <c r="AT333" s="1">
        <f t="shared" si="444"/>
        <v>54332.469088044731</v>
      </c>
      <c r="AU333" s="1">
        <f t="shared" si="406"/>
        <v>54539.509853359697</v>
      </c>
      <c r="AV333" s="1">
        <f t="shared" si="407"/>
        <v>63444.461372121506</v>
      </c>
      <c r="AW333" s="1">
        <f t="shared" si="408"/>
        <v>10866.493817608947</v>
      </c>
      <c r="AX333" s="1">
        <f t="shared" si="456"/>
        <v>169570.25474971748</v>
      </c>
      <c r="AY333" s="1">
        <f t="shared" si="457"/>
        <v>71034.308229025381</v>
      </c>
      <c r="AZ333" s="1">
        <f t="shared" si="458"/>
        <v>6383.0098569654465</v>
      </c>
      <c r="BA333" s="1">
        <f t="shared" si="459"/>
        <v>12.0410226022278</v>
      </c>
      <c r="BB333" s="1">
        <f t="shared" si="460"/>
        <v>11.17091825380624</v>
      </c>
      <c r="BC333" s="1">
        <f t="shared" si="461"/>
        <v>8.7613950295076375</v>
      </c>
      <c r="BD333" s="1">
        <f t="shared" si="462"/>
        <v>42.992685300529402</v>
      </c>
      <c r="BE333">
        <f t="shared" si="448"/>
        <v>0.21822387218499145</v>
      </c>
      <c r="BF333">
        <f t="shared" si="449"/>
        <v>0.3346263841173937</v>
      </c>
      <c r="BG333">
        <f t="shared" si="450"/>
        <v>2.453676962688749E-2</v>
      </c>
      <c r="BH333">
        <f t="shared" si="463"/>
        <v>0.29410457230273496</v>
      </c>
      <c r="BI333">
        <f t="shared" si="464"/>
        <v>4.7621658391411486E-3</v>
      </c>
      <c r="BJ333">
        <f t="shared" si="464"/>
        <v>1.1197481694748152E-2</v>
      </c>
      <c r="BK333">
        <f t="shared" si="464"/>
        <v>6.0205306372294847E-5</v>
      </c>
      <c r="BL333">
        <f t="shared" si="453"/>
        <v>1298.630953535858</v>
      </c>
      <c r="BM333">
        <f t="shared" si="454"/>
        <v>3552.0909742374338</v>
      </c>
      <c r="BN333">
        <f t="shared" si="455"/>
        <v>3.2711029474089721</v>
      </c>
      <c r="BO333">
        <f t="shared" si="426"/>
        <v>1143.578296213248</v>
      </c>
      <c r="BP333">
        <f t="shared" si="445"/>
        <v>1271.6670543212863</v>
      </c>
      <c r="BQ333">
        <f t="shared" si="446"/>
        <v>120.15001940296882</v>
      </c>
      <c r="BR333" s="7">
        <f t="shared" si="471"/>
        <v>1.7101542333979314E-3</v>
      </c>
      <c r="BS333" s="7">
        <f t="shared" si="451"/>
        <v>3.7364657330728846E-4</v>
      </c>
      <c r="BT333" s="7">
        <f t="shared" si="452"/>
        <v>3.6845063884717656E-5</v>
      </c>
      <c r="BU333" s="8">
        <f>MAX((BU$3*climate!$I443+BU$4*climate!$I443^2+BU$5*climate!$I443^6)*(K333/K$66)^$BW$1,-99)</f>
        <v>-14.324615812809084</v>
      </c>
      <c r="BV333" s="8">
        <f>MAX((BV$3*climate!$I443+BV$4*climate!$I443^2+BV$5*climate!$I443^6)*(L333/L$66)^$BW$1,-99)</f>
        <v>-9.7684847327889202</v>
      </c>
      <c r="BW333" s="8">
        <f>MAX((BW$3*climate!$I443+BW$4*climate!$I443^2+BW$5*climate!$I443^6)*(M333/M$66)^$BW$1,-99)</f>
        <v>-10.691837540430758</v>
      </c>
      <c r="BX333" s="8">
        <f>MAX((BX$3*climate!$M443+BX$4*climate!$M443^2+BX$5*climate!$M443^6)*(K333/K$66)^$BW$1,-99)</f>
        <v>-14.324621586757328</v>
      </c>
      <c r="BY333" s="8">
        <f>MAX((BY$3*climate!$M443+BY$4*climate!$M443^2+BY$5*climate!$M443^6)*(L333/L$66)^$BW$1,-99)</f>
        <v>-9.7684881871140838</v>
      </c>
      <c r="BZ333" s="8">
        <f>MAX((BZ$3*climate!$M443+BZ$4*climate!$M443^2+BZ$5*climate!$M443^6)*(M333/M$66)^$BW$1,-99)</f>
        <v>-10.69184089058305</v>
      </c>
      <c r="CA333" s="8">
        <f t="shared" si="465"/>
        <v>1.7565635815948052E-2</v>
      </c>
      <c r="CB333" s="8">
        <f t="shared" si="466"/>
        <v>6.5633396305927658E-6</v>
      </c>
      <c r="CC333" s="8">
        <f t="shared" si="467"/>
        <v>6.4720697381429048E-7</v>
      </c>
      <c r="CD333" s="8">
        <f>MAX((CD$3*climate!$I443+CD$4*climate!$I443^2+CD$5*climate!$I443^6)*(K333/K$66)^$BW$1,-99)</f>
        <v>-64.26821159476502</v>
      </c>
      <c r="CE333" s="8">
        <f>MAX((CE$3*climate!$I443+CE$4*climate!$I443^2+CE$5*climate!$I443^6)*(L333/L$66)^$BW$1,-99)</f>
        <v>-48.132458831997006</v>
      </c>
      <c r="CF333" s="8">
        <f>MAX((CF$3*climate!$I443+CF$4*climate!$I443^2+CF$5*climate!$I443^6)*(M333/M$66)^$BW$1,-99)</f>
        <v>-58.159947441804441</v>
      </c>
      <c r="CG333" s="8">
        <f>MAX((CG$3*climate!$M443+CG$4*climate!$M443^2+CG$5*climate!$M443^6)*(K333/K$66)^$BW$1,-99)</f>
        <v>-64.268263647407849</v>
      </c>
      <c r="CH333" s="8">
        <f>MAX((CH$3*climate!$M443+CH$4*climate!$M443^2+CH$5*climate!$M443^6)*(L333/L$66)^$BW$1,-99)</f>
        <v>-48.132496281498334</v>
      </c>
      <c r="CI333" s="8">
        <f>MAX((CI$3*climate!$M443+CI$4*climate!$M443^2+CI$5*climate!$M443^6)*(M333/M$66)^$BW$1,-99)</f>
        <v>-58.159991489785916</v>
      </c>
      <c r="CJ333" s="8">
        <f t="shared" si="468"/>
        <v>1.0959722576320003E-3</v>
      </c>
      <c r="CK333" s="8">
        <f t="shared" si="469"/>
        <v>4.0950627850404963E-7</v>
      </c>
      <c r="CL333" s="8">
        <f t="shared" si="470"/>
        <v>4.0381167848329291E-8</v>
      </c>
    </row>
    <row r="334" spans="1:90">
      <c r="A334">
        <f t="shared" si="409"/>
        <v>2288</v>
      </c>
      <c r="B334" s="4">
        <f t="shared" si="427"/>
        <v>1286.5348412689243</v>
      </c>
      <c r="C334" s="4">
        <f t="shared" si="428"/>
        <v>3572.6095600651452</v>
      </c>
      <c r="D334" s="4">
        <f t="shared" si="429"/>
        <v>6809.6364329911821</v>
      </c>
      <c r="E334" s="11">
        <f t="shared" si="410"/>
        <v>6.2565654017615074E-9</v>
      </c>
      <c r="F334" s="11">
        <f t="shared" si="411"/>
        <v>1.2543034336442863E-8</v>
      </c>
      <c r="G334" s="11">
        <f t="shared" si="412"/>
        <v>2.7692878309833815E-8</v>
      </c>
      <c r="H334" s="4">
        <f t="shared" si="430"/>
        <v>273033.07229390903</v>
      </c>
      <c r="I334" s="4">
        <f t="shared" si="431"/>
        <v>317898.49848109222</v>
      </c>
      <c r="J334" s="4">
        <f t="shared" si="432"/>
        <v>54414.445126620063</v>
      </c>
      <c r="K334" s="4">
        <f t="shared" si="400"/>
        <v>212223.6130228804</v>
      </c>
      <c r="L334" s="4">
        <f t="shared" si="401"/>
        <v>88982.155238731284</v>
      </c>
      <c r="M334" s="4">
        <f t="shared" si="402"/>
        <v>7990.8003403814791</v>
      </c>
      <c r="N334" s="11">
        <f t="shared" si="413"/>
        <v>1.2303789299294987E-3</v>
      </c>
      <c r="O334" s="11">
        <f t="shared" si="414"/>
        <v>2.1315891677506915E-3</v>
      </c>
      <c r="P334" s="11">
        <f t="shared" si="415"/>
        <v>1.5087577107886219E-3</v>
      </c>
      <c r="Q334" s="4">
        <f t="shared" si="416"/>
        <v>1178.3962374684527</v>
      </c>
      <c r="R334" s="4">
        <f t="shared" si="417"/>
        <v>4509.7706985644045</v>
      </c>
      <c r="S334" s="4">
        <f t="shared" si="418"/>
        <v>1068.5639004229963</v>
      </c>
      <c r="T334" s="4">
        <f t="shared" si="433"/>
        <v>4.3159468835334236</v>
      </c>
      <c r="U334" s="4">
        <f t="shared" si="434"/>
        <v>14.186196915405166</v>
      </c>
      <c r="V334" s="4">
        <f t="shared" si="435"/>
        <v>19.637504304904596</v>
      </c>
      <c r="W334" s="11">
        <f t="shared" si="419"/>
        <v>-1.219247815263802E-2</v>
      </c>
      <c r="X334" s="11">
        <f t="shared" si="420"/>
        <v>-1.3228699347321071E-2</v>
      </c>
      <c r="Y334" s="11">
        <f t="shared" si="421"/>
        <v>-1.2203590333800474E-2</v>
      </c>
      <c r="Z334" s="4">
        <f t="shared" si="447"/>
        <v>1017.5477344983199</v>
      </c>
      <c r="AA334" s="4">
        <f t="shared" si="436"/>
        <v>16543.29165518771</v>
      </c>
      <c r="AB334" s="4">
        <f t="shared" si="437"/>
        <v>2197.1962028413859</v>
      </c>
      <c r="AC334" s="12">
        <f t="shared" si="438"/>
        <v>1.092414333043926</v>
      </c>
      <c r="AD334" s="12">
        <f t="shared" si="439"/>
        <v>5.451840701593305</v>
      </c>
      <c r="AE334" s="12">
        <f t="shared" si="440"/>
        <v>2.0853533055677791</v>
      </c>
      <c r="AF334" s="11">
        <f t="shared" si="422"/>
        <v>-2.9039671966837322E-3</v>
      </c>
      <c r="AG334" s="11">
        <f t="shared" si="423"/>
        <v>2.0567434751257441E-3</v>
      </c>
      <c r="AH334" s="11">
        <f t="shared" si="424"/>
        <v>8.257041531207765E-4</v>
      </c>
      <c r="AI334" s="1">
        <f t="shared" si="403"/>
        <v>539081.68196936254</v>
      </c>
      <c r="AJ334" s="1">
        <f t="shared" si="404"/>
        <v>621463.303930133</v>
      </c>
      <c r="AK334" s="1">
        <f t="shared" si="405"/>
        <v>107088.1399454647</v>
      </c>
      <c r="AL334" s="17">
        <f t="shared" si="441"/>
        <v>74.458065344953837</v>
      </c>
      <c r="AM334" s="17">
        <f t="shared" si="441"/>
        <v>35.586221533215685</v>
      </c>
      <c r="AN334" s="17">
        <f t="shared" si="441"/>
        <v>5.1570924129400044</v>
      </c>
      <c r="AO334" s="7">
        <f t="shared" si="472"/>
        <v>1.1180933345159016E-3</v>
      </c>
      <c r="AP334" s="7">
        <f t="shared" si="472"/>
        <v>1.7217797143221558E-3</v>
      </c>
      <c r="AQ334" s="7">
        <f t="shared" si="472"/>
        <v>1.2462931795281932E-3</v>
      </c>
      <c r="AR334" s="1">
        <f t="shared" si="442"/>
        <v>273033.07229390903</v>
      </c>
      <c r="AS334" s="1">
        <f t="shared" si="443"/>
        <v>317898.49848109222</v>
      </c>
      <c r="AT334" s="1">
        <f t="shared" si="444"/>
        <v>54414.445126620063</v>
      </c>
      <c r="AU334" s="1">
        <f t="shared" si="406"/>
        <v>54606.614458781813</v>
      </c>
      <c r="AV334" s="1">
        <f t="shared" si="407"/>
        <v>63579.699696218449</v>
      </c>
      <c r="AW334" s="1">
        <f t="shared" si="408"/>
        <v>10882.889025324013</v>
      </c>
      <c r="AX334" s="1">
        <f t="shared" si="456"/>
        <v>169778.89041830431</v>
      </c>
      <c r="AY334" s="1">
        <f t="shared" si="457"/>
        <v>71185.724190985027</v>
      </c>
      <c r="AZ334" s="1">
        <f t="shared" si="458"/>
        <v>6392.6402723051842</v>
      </c>
      <c r="BA334" s="1">
        <f t="shared" si="459"/>
        <v>12.042252224861864</v>
      </c>
      <c r="BB334" s="1">
        <f t="shared" si="460"/>
        <v>11.173047574361062</v>
      </c>
      <c r="BC334" s="1">
        <f t="shared" si="461"/>
        <v>8.7629026501870371</v>
      </c>
      <c r="BD334" s="1">
        <f t="shared" si="462"/>
        <v>41.74752974175275</v>
      </c>
      <c r="BE334">
        <f t="shared" si="448"/>
        <v>0.21822387218499145</v>
      </c>
      <c r="BF334">
        <f t="shared" si="449"/>
        <v>0.3346263841173937</v>
      </c>
      <c r="BG334">
        <f t="shared" si="450"/>
        <v>2.453676962688749E-2</v>
      </c>
      <c r="BH334">
        <f t="shared" si="463"/>
        <v>0.29414802623305536</v>
      </c>
      <c r="BI334">
        <f t="shared" si="464"/>
        <v>4.7621658391411486E-3</v>
      </c>
      <c r="BJ334">
        <f t="shared" si="464"/>
        <v>1.1197481694748152E-2</v>
      </c>
      <c r="BK334">
        <f t="shared" si="464"/>
        <v>6.0205306372294847E-5</v>
      </c>
      <c r="BL334">
        <f t="shared" si="453"/>
        <v>1300.2287698338091</v>
      </c>
      <c r="BM334">
        <f t="shared" si="454"/>
        <v>3559.6626175299534</v>
      </c>
      <c r="BN334">
        <f t="shared" si="455"/>
        <v>3.2760383399265871</v>
      </c>
      <c r="BO334">
        <f t="shared" si="426"/>
        <v>1145.5339914777392</v>
      </c>
      <c r="BP334">
        <f t="shared" si="445"/>
        <v>1286.0466620585571</v>
      </c>
      <c r="BQ334">
        <f t="shared" si="446"/>
        <v>121.53258800649503</v>
      </c>
      <c r="BR334" s="7">
        <f t="shared" si="471"/>
        <v>1.6976123226331019E-3</v>
      </c>
      <c r="BS334" s="7">
        <f t="shared" si="451"/>
        <v>3.6276366340513443E-4</v>
      </c>
      <c r="BT334" s="7">
        <f t="shared" si="452"/>
        <v>3.5712611467021005E-5</v>
      </c>
      <c r="BU334" s="8">
        <f>MAX((BU$3*climate!$I444+BU$4*climate!$I444^2+BU$5*climate!$I444^6)*(K334/K$66)^$BW$1,-99)</f>
        <v>-14.336724207223449</v>
      </c>
      <c r="BV334" s="8">
        <f>MAX((BV$3*climate!$I444+BV$4*climate!$I444^2+BV$5*climate!$I444^6)*(L334/L$66)^$BW$1,-99)</f>
        <v>-9.7731616733031643</v>
      </c>
      <c r="BW334" s="8">
        <f>MAX((BW$3*climate!$I444+BW$4*climate!$I444^2+BW$5*climate!$I444^6)*(M334/M$66)^$BW$1,-99)</f>
        <v>-10.6973876183953</v>
      </c>
      <c r="BX334" s="8">
        <f>MAX((BX$3*climate!$M444+BX$4*climate!$M444^2+BX$5*climate!$M444^6)*(K334/K$66)^$BW$1,-99)</f>
        <v>-14.336729974010115</v>
      </c>
      <c r="BY334" s="8">
        <f>MAX((BY$3*climate!$M444+BY$4*climate!$M444^2+BY$5*climate!$M444^6)*(L334/L$66)^$BW$1,-99)</f>
        <v>-9.7731651224609788</v>
      </c>
      <c r="BZ334" s="8">
        <f>MAX((BZ$3*climate!$M444+BZ$4*climate!$M444^2+BZ$5*climate!$M444^6)*(M334/M$66)^$BW$1,-99)</f>
        <v>-10.697390963947337</v>
      </c>
      <c r="CA334" s="8">
        <f t="shared" si="465"/>
        <v>1.7565698383712317E-2</v>
      </c>
      <c r="CB334" s="8">
        <f t="shared" si="466"/>
        <v>6.3721970959451286E-6</v>
      </c>
      <c r="CC334" s="8">
        <f t="shared" si="467"/>
        <v>6.2731696152439685E-7</v>
      </c>
      <c r="CD334" s="8">
        <f>MAX((CD$3*climate!$I444+CD$4*climate!$I444^2+CD$5*climate!$I444^6)*(K334/K$66)^$BW$1,-99)</f>
        <v>-64.397408258710556</v>
      </c>
      <c r="CE334" s="8">
        <f>MAX((CE$3*climate!$I444+CE$4*climate!$I444^2+CE$5*climate!$I444^6)*(L334/L$66)^$BW$1,-99)</f>
        <v>-48.213980495410439</v>
      </c>
      <c r="CF334" s="8">
        <f>MAX((CF$3*climate!$I444+CF$4*climate!$I444^2+CF$5*climate!$I444^6)*(M334/M$66)^$BW$1,-99)</f>
        <v>-58.264063618041334</v>
      </c>
      <c r="CG334" s="8">
        <f>MAX((CG$3*climate!$M444+CG$4*climate!$M444^2+CG$5*climate!$M444^6)*(K334/K$66)^$BW$1,-99)</f>
        <v>-64.397460316865235</v>
      </c>
      <c r="CH334" s="8">
        <f>MAX((CH$3*climate!$M444+CH$4*climate!$M444^2+CH$5*climate!$M444^6)*(L334/L$66)^$BW$1,-99)</f>
        <v>-48.214017939438904</v>
      </c>
      <c r="CI334" s="8">
        <f>MAX((CI$3*climate!$M444+CI$4*climate!$M444^2+CI$5*climate!$M444^6)*(M334/M$66)^$BW$1,-99)</f>
        <v>-58.264107665602339</v>
      </c>
      <c r="CJ334" s="8">
        <f t="shared" si="468"/>
        <v>1.0841276719528059E-3</v>
      </c>
      <c r="CK334" s="8">
        <f t="shared" si="469"/>
        <v>3.9328212587647969E-7</v>
      </c>
      <c r="CL334" s="8">
        <f t="shared" si="470"/>
        <v>3.8717030329096564E-8</v>
      </c>
    </row>
    <row r="335" spans="1:90">
      <c r="A335">
        <f t="shared" si="409"/>
        <v>2289</v>
      </c>
      <c r="B335" s="4">
        <f t="shared" si="427"/>
        <v>1286.5348489157491</v>
      </c>
      <c r="C335" s="4">
        <f t="shared" si="428"/>
        <v>3572.6096026359419</v>
      </c>
      <c r="D335" s="4">
        <f t="shared" si="429"/>
        <v>6809.6366121406945</v>
      </c>
      <c r="E335" s="11">
        <f t="shared" si="410"/>
        <v>5.9437371316734321E-9</v>
      </c>
      <c r="F335" s="11">
        <f t="shared" si="411"/>
        <v>1.1915882619620719E-8</v>
      </c>
      <c r="G335" s="11">
        <f t="shared" si="412"/>
        <v>2.6308234394342123E-8</v>
      </c>
      <c r="H335" s="4">
        <f t="shared" si="430"/>
        <v>273367.23235577944</v>
      </c>
      <c r="I335" s="4">
        <f t="shared" si="431"/>
        <v>318570.41601331485</v>
      </c>
      <c r="J335" s="4">
        <f t="shared" si="432"/>
        <v>54495.898150828296</v>
      </c>
      <c r="K335" s="4">
        <f t="shared" si="400"/>
        <v>212483.34826387695</v>
      </c>
      <c r="L335" s="4">
        <f t="shared" si="401"/>
        <v>89170.228893262596</v>
      </c>
      <c r="M335" s="4">
        <f t="shared" si="402"/>
        <v>8002.7615649371382</v>
      </c>
      <c r="N335" s="11">
        <f t="shared" si="413"/>
        <v>1.2238753138584801E-3</v>
      </c>
      <c r="O335" s="11">
        <f t="shared" si="414"/>
        <v>2.1136109147583682E-3</v>
      </c>
      <c r="P335" s="11">
        <f t="shared" si="415"/>
        <v>1.4968744113419419E-3</v>
      </c>
      <c r="Q335" s="4">
        <f t="shared" si="416"/>
        <v>1165.4532999653884</v>
      </c>
      <c r="R335" s="4">
        <f t="shared" si="417"/>
        <v>4459.5181569315064</v>
      </c>
      <c r="S335" s="4">
        <f t="shared" si="418"/>
        <v>1057.1035983912363</v>
      </c>
      <c r="T335" s="4">
        <f t="shared" si="433"/>
        <v>4.2633247954479963</v>
      </c>
      <c r="U335" s="4">
        <f t="shared" si="434"/>
        <v>13.998531981529377</v>
      </c>
      <c r="V335" s="4">
        <f t="shared" si="435"/>
        <v>19.397856247189296</v>
      </c>
      <c r="W335" s="11">
        <f t="shared" si="419"/>
        <v>-1.219247815263802E-2</v>
      </c>
      <c r="X335" s="11">
        <f t="shared" si="420"/>
        <v>-1.3228699347321071E-2</v>
      </c>
      <c r="Y335" s="11">
        <f t="shared" si="421"/>
        <v>-1.2203590333800474E-2</v>
      </c>
      <c r="Z335" s="4">
        <f t="shared" si="447"/>
        <v>1003.4555282084207</v>
      </c>
      <c r="AA335" s="4">
        <f t="shared" si="436"/>
        <v>16392.889405452959</v>
      </c>
      <c r="AB335" s="4">
        <f t="shared" si="437"/>
        <v>2175.4519598030838</v>
      </c>
      <c r="AC335" s="12">
        <f t="shared" si="438"/>
        <v>1.0892419976555794</v>
      </c>
      <c r="AD335" s="12">
        <f t="shared" si="439"/>
        <v>5.4630537393837324</v>
      </c>
      <c r="AE335" s="12">
        <f t="shared" si="440"/>
        <v>2.0870751904529103</v>
      </c>
      <c r="AF335" s="11">
        <f t="shared" si="422"/>
        <v>-2.9039671966837322E-3</v>
      </c>
      <c r="AG335" s="11">
        <f t="shared" si="423"/>
        <v>2.0567434751257441E-3</v>
      </c>
      <c r="AH335" s="11">
        <f t="shared" si="424"/>
        <v>8.257041531207765E-4</v>
      </c>
      <c r="AI335" s="1">
        <f t="shared" si="403"/>
        <v>539780.12823120807</v>
      </c>
      <c r="AJ335" s="1">
        <f t="shared" si="404"/>
        <v>622896.67323333817</v>
      </c>
      <c r="AK335" s="1">
        <f t="shared" si="405"/>
        <v>107262.21497624225</v>
      </c>
      <c r="AL335" s="17">
        <f t="shared" si="441"/>
        <v>74.540483900851342</v>
      </c>
      <c r="AM335" s="17">
        <f t="shared" si="441"/>
        <v>35.646880451217498</v>
      </c>
      <c r="AN335" s="17">
        <f t="shared" si="441"/>
        <v>5.1634553895494433</v>
      </c>
      <c r="AO335" s="7">
        <f t="shared" si="472"/>
        <v>1.1069124011707427E-3</v>
      </c>
      <c r="AP335" s="7">
        <f t="shared" si="472"/>
        <v>1.7045619171789342E-3</v>
      </c>
      <c r="AQ335" s="7">
        <f t="shared" si="472"/>
        <v>1.2338302477329112E-3</v>
      </c>
      <c r="AR335" s="1">
        <f t="shared" si="442"/>
        <v>273367.23235577944</v>
      </c>
      <c r="AS335" s="1">
        <f t="shared" si="443"/>
        <v>318570.41601331485</v>
      </c>
      <c r="AT335" s="1">
        <f t="shared" si="444"/>
        <v>54495.898150828296</v>
      </c>
      <c r="AU335" s="1">
        <f t="shared" si="406"/>
        <v>54673.44647115589</v>
      </c>
      <c r="AV335" s="1">
        <f t="shared" si="407"/>
        <v>63714.083202662972</v>
      </c>
      <c r="AW335" s="1">
        <f t="shared" si="408"/>
        <v>10899.17963016566</v>
      </c>
      <c r="AX335" s="1">
        <f t="shared" si="456"/>
        <v>169986.67861110158</v>
      </c>
      <c r="AY335" s="1">
        <f t="shared" si="457"/>
        <v>71336.183114610074</v>
      </c>
      <c r="AZ335" s="1">
        <f t="shared" si="458"/>
        <v>6402.209251949711</v>
      </c>
      <c r="BA335" s="1">
        <f t="shared" si="459"/>
        <v>12.043475351850839</v>
      </c>
      <c r="BB335" s="1">
        <f t="shared" si="460"/>
        <v>11.175158954742704</v>
      </c>
      <c r="BC335" s="1">
        <f t="shared" si="461"/>
        <v>8.7643984053986053</v>
      </c>
      <c r="BD335" s="1">
        <f t="shared" si="462"/>
        <v>40.538381246609255</v>
      </c>
      <c r="BE335">
        <f t="shared" si="448"/>
        <v>0.21822387218499145</v>
      </c>
      <c r="BF335">
        <f t="shared" si="449"/>
        <v>0.3346263841173937</v>
      </c>
      <c r="BG335">
        <f t="shared" si="450"/>
        <v>2.453676962688749E-2</v>
      </c>
      <c r="BH335">
        <f t="shared" si="463"/>
        <v>0.29419116971364434</v>
      </c>
      <c r="BI335">
        <f t="shared" si="464"/>
        <v>4.7621658391411486E-3</v>
      </c>
      <c r="BJ335">
        <f t="shared" si="464"/>
        <v>1.1197481694748152E-2</v>
      </c>
      <c r="BK335">
        <f t="shared" si="464"/>
        <v>6.0205306372294847E-5</v>
      </c>
      <c r="BL335">
        <f t="shared" si="453"/>
        <v>1301.8200954652536</v>
      </c>
      <c r="BM335">
        <f t="shared" si="454"/>
        <v>3567.1864017973967</v>
      </c>
      <c r="BN335">
        <f t="shared" si="455"/>
        <v>3.2809422442039939</v>
      </c>
      <c r="BO335">
        <f t="shared" si="426"/>
        <v>1147.4786640976668</v>
      </c>
      <c r="BP335">
        <f t="shared" si="445"/>
        <v>1300.5891000746838</v>
      </c>
      <c r="BQ335">
        <f t="shared" si="446"/>
        <v>122.9310803680752</v>
      </c>
      <c r="BR335" s="7">
        <f t="shared" si="471"/>
        <v>1.6851899469494391E-3</v>
      </c>
      <c r="BS335" s="7">
        <f t="shared" si="451"/>
        <v>3.5219773146129556E-4</v>
      </c>
      <c r="BT335" s="7">
        <f t="shared" si="452"/>
        <v>3.4615386369482977E-5</v>
      </c>
      <c r="BU335" s="8">
        <f>MAX((BU$3*climate!$I445+BU$4*climate!$I445^2+BU$5*climate!$I445^6)*(K335/K$66)^$BW$1,-99)</f>
        <v>-14.348313162189637</v>
      </c>
      <c r="BV335" s="8">
        <f>MAX((BV$3*climate!$I445+BV$4*climate!$I445^2+BV$5*climate!$I445^6)*(L335/L$66)^$BW$1,-99)</f>
        <v>-9.7775551420089286</v>
      </c>
      <c r="BW335" s="8">
        <f>MAX((BW$3*climate!$I445+BW$4*climate!$I445^2+BW$5*climate!$I445^6)*(M335/M$66)^$BW$1,-99)</f>
        <v>-10.702653413704226</v>
      </c>
      <c r="BX335" s="8">
        <f>MAX((BX$3*climate!$M445+BX$4*climate!$M445^2+BX$5*climate!$M445^6)*(K335/K$66)^$BW$1,-99)</f>
        <v>-14.348318921833112</v>
      </c>
      <c r="BY335" s="8">
        <f>MAX((BY$3*climate!$M445+BY$4*climate!$M445^2+BY$5*climate!$M445^6)*(L335/L$66)^$BW$1,-99)</f>
        <v>-9.7775585860262524</v>
      </c>
      <c r="BZ335" s="8">
        <f>MAX((BZ$3*climate!$M445+BZ$4*climate!$M445^2+BZ$5*climate!$M445^6)*(M335/M$66)^$BW$1,-99)</f>
        <v>-10.702656754679461</v>
      </c>
      <c r="CA335" s="8">
        <f t="shared" si="465"/>
        <v>1.7565672422673609E-2</v>
      </c>
      <c r="CB335" s="8">
        <f t="shared" si="466"/>
        <v>6.1865899788578843E-6</v>
      </c>
      <c r="CC335" s="8">
        <f t="shared" si="467"/>
        <v>6.0804253775061908E-7</v>
      </c>
      <c r="CD335" s="8">
        <f>MAX((CD$3*climate!$I445+CD$4*climate!$I445^2+CD$5*climate!$I445^6)*(K335/K$66)^$BW$1,-99)</f>
        <v>-64.521998411029273</v>
      </c>
      <c r="CE335" s="8">
        <f>MAX((CE$3*climate!$I445+CE$4*climate!$I445^2+CE$5*climate!$I445^6)*(L335/L$66)^$BW$1,-99)</f>
        <v>-48.29228907586716</v>
      </c>
      <c r="CF335" s="8">
        <f>MAX((CF$3*climate!$I445+CF$4*climate!$I445^2+CF$5*climate!$I445^6)*(M335/M$66)^$BW$1,-99)</f>
        <v>-58.364346877464634</v>
      </c>
      <c r="CG335" s="8">
        <f>MAX((CG$3*climate!$M445+CG$4*climate!$M445^2+CG$5*climate!$M445^6)*(K335/K$66)^$BW$1,-99)</f>
        <v>-64.522050472456385</v>
      </c>
      <c r="CH335" s="8">
        <f>MAX((CH$3*climate!$M445+CH$4*climate!$M445^2+CH$5*climate!$M445^6)*(L335/L$66)^$BW$1,-99)</f>
        <v>-48.292326512954986</v>
      </c>
      <c r="CI335" s="8">
        <f>MAX((CI$3*climate!$M445+CI$4*climate!$M445^2+CI$5*climate!$M445^6)*(M335/M$66)^$BW$1,-99)</f>
        <v>-58.364390922839164</v>
      </c>
      <c r="CJ335" s="8">
        <f t="shared" si="468"/>
        <v>1.0723568593709878E-3</v>
      </c>
      <c r="CK335" s="8">
        <f t="shared" si="469"/>
        <v>3.7768165318742144E-7</v>
      </c>
      <c r="CL335" s="8">
        <f t="shared" si="470"/>
        <v>3.7120047013092061E-8</v>
      </c>
    </row>
    <row r="336" spans="1:90">
      <c r="A336">
        <f t="shared" si="409"/>
        <v>2290</v>
      </c>
      <c r="B336" s="4">
        <f t="shared" si="427"/>
        <v>1286.534856180233</v>
      </c>
      <c r="C336" s="4">
        <f t="shared" si="428"/>
        <v>3572.6096430781986</v>
      </c>
      <c r="D336" s="4">
        <f t="shared" si="429"/>
        <v>6809.6367823327346</v>
      </c>
      <c r="E336" s="11">
        <f t="shared" si="410"/>
        <v>5.64655027508976E-9</v>
      </c>
      <c r="F336" s="11">
        <f t="shared" si="411"/>
        <v>1.1320088488639682E-8</v>
      </c>
      <c r="G336" s="11">
        <f t="shared" si="412"/>
        <v>2.4992822674625016E-8</v>
      </c>
      <c r="H336" s="4">
        <f t="shared" si="430"/>
        <v>273700.041886191</v>
      </c>
      <c r="I336" s="4">
        <f t="shared" si="431"/>
        <v>319238.08215008723</v>
      </c>
      <c r="J336" s="4">
        <f t="shared" si="432"/>
        <v>54576.831805944574</v>
      </c>
      <c r="K336" s="4">
        <f t="shared" si="400"/>
        <v>212742.0338216222</v>
      </c>
      <c r="L336" s="4">
        <f t="shared" si="401"/>
        <v>89357.112599357002</v>
      </c>
      <c r="M336" s="4">
        <f t="shared" si="402"/>
        <v>8014.6465296859105</v>
      </c>
      <c r="N336" s="11">
        <f t="shared" si="413"/>
        <v>1.2174392010426693E-3</v>
      </c>
      <c r="O336" s="11">
        <f t="shared" si="414"/>
        <v>2.0958083029942731E-3</v>
      </c>
      <c r="P336" s="11">
        <f t="shared" si="415"/>
        <v>1.4851079408444434E-3</v>
      </c>
      <c r="Q336" s="4">
        <f t="shared" si="416"/>
        <v>1152.6451115868649</v>
      </c>
      <c r="R336" s="4">
        <f t="shared" si="417"/>
        <v>4409.7472377699632</v>
      </c>
      <c r="S336" s="4">
        <f t="shared" si="418"/>
        <v>1045.7539196462103</v>
      </c>
      <c r="T336" s="4">
        <f t="shared" si="433"/>
        <v>4.2113443010218967</v>
      </c>
      <c r="U336" s="4">
        <f t="shared" si="434"/>
        <v>13.813349610641867</v>
      </c>
      <c r="V336" s="4">
        <f t="shared" si="435"/>
        <v>19.161132756194647</v>
      </c>
      <c r="W336" s="11">
        <f t="shared" si="419"/>
        <v>-1.219247815263802E-2</v>
      </c>
      <c r="X336" s="11">
        <f t="shared" si="420"/>
        <v>-1.3228699347321071E-2</v>
      </c>
      <c r="Y336" s="11">
        <f t="shared" si="421"/>
        <v>-1.2203590333800474E-2</v>
      </c>
      <c r="Z336" s="4">
        <f t="shared" si="447"/>
        <v>989.55205937371477</v>
      </c>
      <c r="AA336" s="4">
        <f t="shared" si="436"/>
        <v>16243.563102758701</v>
      </c>
      <c r="AB336" s="4">
        <f t="shared" si="437"/>
        <v>2153.8973454725196</v>
      </c>
      <c r="AC336" s="12">
        <f t="shared" si="438"/>
        <v>1.0860788746251373</v>
      </c>
      <c r="AD336" s="12">
        <f t="shared" si="439"/>
        <v>5.4742898395164712</v>
      </c>
      <c r="AE336" s="12">
        <f t="shared" si="440"/>
        <v>2.0887984971055427</v>
      </c>
      <c r="AF336" s="11">
        <f t="shared" si="422"/>
        <v>-2.9039671966837322E-3</v>
      </c>
      <c r="AG336" s="11">
        <f t="shared" si="423"/>
        <v>2.0567434751257441E-3</v>
      </c>
      <c r="AH336" s="11">
        <f t="shared" si="424"/>
        <v>8.257041531207765E-4</v>
      </c>
      <c r="AI336" s="1">
        <f t="shared" si="403"/>
        <v>540475.56187924312</v>
      </c>
      <c r="AJ336" s="1">
        <f t="shared" si="404"/>
        <v>624321.08911266737</v>
      </c>
      <c r="AK336" s="1">
        <f t="shared" si="405"/>
        <v>107435.17310878368</v>
      </c>
      <c r="AL336" s="17">
        <f t="shared" si="441"/>
        <v>74.622168589010272</v>
      </c>
      <c r="AM336" s="17">
        <f t="shared" si="441"/>
        <v>35.707035142952044</v>
      </c>
      <c r="AN336" s="17">
        <f t="shared" si="441"/>
        <v>5.1697625087174641</v>
      </c>
      <c r="AO336" s="7">
        <f t="shared" si="472"/>
        <v>1.0958432771590353E-3</v>
      </c>
      <c r="AP336" s="7">
        <f t="shared" si="472"/>
        <v>1.6875162980071448E-3</v>
      </c>
      <c r="AQ336" s="7">
        <f t="shared" si="472"/>
        <v>1.221491945255582E-3</v>
      </c>
      <c r="AR336" s="1">
        <f t="shared" si="442"/>
        <v>273700.041886191</v>
      </c>
      <c r="AS336" s="1">
        <f t="shared" si="443"/>
        <v>319238.08215008723</v>
      </c>
      <c r="AT336" s="1">
        <f t="shared" si="444"/>
        <v>54576.831805944574</v>
      </c>
      <c r="AU336" s="1">
        <f t="shared" si="406"/>
        <v>54740.008377238206</v>
      </c>
      <c r="AV336" s="1">
        <f t="shared" si="407"/>
        <v>63847.61643001745</v>
      </c>
      <c r="AW336" s="1">
        <f t="shared" si="408"/>
        <v>10915.366361188915</v>
      </c>
      <c r="AX336" s="1">
        <f t="shared" si="456"/>
        <v>170193.62705729777</v>
      </c>
      <c r="AY336" s="1">
        <f t="shared" si="457"/>
        <v>71485.69007948559</v>
      </c>
      <c r="AZ336" s="1">
        <f t="shared" si="458"/>
        <v>6411.7172237487275</v>
      </c>
      <c r="BA336" s="1">
        <f t="shared" si="459"/>
        <v>12.044692050573708</v>
      </c>
      <c r="BB336" s="1">
        <f t="shared" si="460"/>
        <v>11.177252569903214</v>
      </c>
      <c r="BC336" s="1">
        <f t="shared" si="461"/>
        <v>8.7658824116572625</v>
      </c>
      <c r="BD336" s="1">
        <f t="shared" si="462"/>
        <v>39.364200716708375</v>
      </c>
      <c r="BE336">
        <f t="shared" si="448"/>
        <v>0.21822387218499145</v>
      </c>
      <c r="BF336">
        <f t="shared" si="449"/>
        <v>0.3346263841173937</v>
      </c>
      <c r="BG336">
        <f t="shared" si="450"/>
        <v>2.453676962688749E-2</v>
      </c>
      <c r="BH336">
        <f t="shared" si="463"/>
        <v>0.29423400583830095</v>
      </c>
      <c r="BI336">
        <f t="shared" si="464"/>
        <v>4.7621658391411486E-3</v>
      </c>
      <c r="BJ336">
        <f t="shared" si="464"/>
        <v>1.1197481694748152E-2</v>
      </c>
      <c r="BK336">
        <f t="shared" si="464"/>
        <v>6.0205306372294847E-5</v>
      </c>
      <c r="BL336">
        <f t="shared" si="453"/>
        <v>1303.4049896419203</v>
      </c>
      <c r="BM336">
        <f t="shared" si="454"/>
        <v>3574.6625811421086</v>
      </c>
      <c r="BN336">
        <f t="shared" si="455"/>
        <v>3.2858148797060989</v>
      </c>
      <c r="BO336">
        <f t="shared" si="426"/>
        <v>1149.4123836067431</v>
      </c>
      <c r="BP336">
        <f t="shared" si="445"/>
        <v>1315.2962121261762</v>
      </c>
      <c r="BQ336">
        <f t="shared" si="446"/>
        <v>124.34567987213609</v>
      </c>
      <c r="BR336" s="7">
        <f t="shared" si="471"/>
        <v>1.6728855241530116E-3</v>
      </c>
      <c r="BS336" s="7">
        <f t="shared" si="451"/>
        <v>3.4193954510805394E-4</v>
      </c>
      <c r="BT336" s="7">
        <f t="shared" si="452"/>
        <v>3.3552276127238913E-5</v>
      </c>
      <c r="BU336" s="8">
        <f>MAX((BU$3*climate!$I446+BU$4*climate!$I446^2+BU$5*climate!$I446^6)*(K336/K$66)^$BW$1,-99)</f>
        <v>-14.359388099806381</v>
      </c>
      <c r="BV336" s="8">
        <f>MAX((BV$3*climate!$I446+BV$4*climate!$I446^2+BV$5*climate!$I446^6)*(L336/L$66)^$BW$1,-99)</f>
        <v>-9.7816683689670949</v>
      </c>
      <c r="BW336" s="8">
        <f>MAX((BW$3*climate!$I446+BW$4*climate!$I446^2+BW$5*climate!$I446^6)*(M336/M$66)^$BW$1,-99)</f>
        <v>-10.707638036485335</v>
      </c>
      <c r="BX336" s="8">
        <f>MAX((BX$3*climate!$M446+BX$4*climate!$M446^2+BX$5*climate!$M446^6)*(K336/K$66)^$BW$1,-99)</f>
        <v>-14.359393852324901</v>
      </c>
      <c r="BY336" s="8">
        <f>MAX((BY$3*climate!$M446+BY$4*climate!$M446^2+BY$5*climate!$M446^6)*(L336/L$66)^$BW$1,-99)</f>
        <v>-9.7816718078704952</v>
      </c>
      <c r="BZ336" s="8">
        <f>MAX((BZ$3*climate!$M446+BZ$4*climate!$M446^2+BZ$5*climate!$M446^6)*(M336/M$66)^$BW$1,-99)</f>
        <v>-10.707641372906957</v>
      </c>
      <c r="CA336" s="8">
        <f t="shared" si="465"/>
        <v>1.756555881655758E-2</v>
      </c>
      <c r="CB336" s="8">
        <f t="shared" si="466"/>
        <v>6.0063591913024658E-6</v>
      </c>
      <c r="CC336" s="8">
        <f t="shared" si="467"/>
        <v>5.8936447974239592E-7</v>
      </c>
      <c r="CD336" s="8">
        <f>MAX((CD$3*climate!$I446+CD$4*climate!$I446^2+CD$5*climate!$I446^6)*(K336/K$66)^$BW$1,-99)</f>
        <v>-64.642013382980792</v>
      </c>
      <c r="CE336" s="8">
        <f>MAX((CE$3*climate!$I446+CE$4*climate!$I446^2+CE$5*climate!$I446^6)*(L336/L$66)^$BW$1,-99)</f>
        <v>-48.367408927636014</v>
      </c>
      <c r="CF336" s="8">
        <f>MAX((CF$3*climate!$I446+CF$4*climate!$I446^2+CF$5*climate!$I446^6)*(M336/M$66)^$BW$1,-99)</f>
        <v>-58.460824684302587</v>
      </c>
      <c r="CG336" s="8">
        <f>MAX((CG$3*climate!$M446+CG$4*climate!$M446^2+CG$5*climate!$M446^6)*(K336/K$66)^$BW$1,-99)</f>
        <v>-64.642065445467168</v>
      </c>
      <c r="CH336" s="8">
        <f>MAX((CH$3*climate!$M446+CH$4*climate!$M446^2+CH$5*climate!$M446^6)*(L336/L$66)^$BW$1,-99)</f>
        <v>-48.3674463563339</v>
      </c>
      <c r="CI336" s="8">
        <f>MAX((CI$3*climate!$M446+CI$4*climate!$M446^2+CI$5*climate!$M446^6)*(M336/M$66)^$BW$1,-99)</f>
        <v>-58.460868725745812</v>
      </c>
      <c r="CJ336" s="8">
        <f t="shared" si="468"/>
        <v>1.0606608229679776E-3</v>
      </c>
      <c r="CK336" s="8">
        <f t="shared" si="469"/>
        <v>3.6268187931960438E-7</v>
      </c>
      <c r="CL336" s="8">
        <f t="shared" si="470"/>
        <v>3.5587584809566053E-8</v>
      </c>
    </row>
    <row r="337" spans="1:90">
      <c r="A337">
        <f t="shared" si="409"/>
        <v>2291</v>
      </c>
      <c r="B337" s="4">
        <f t="shared" si="427"/>
        <v>1286.5348630814926</v>
      </c>
      <c r="C337" s="4">
        <f t="shared" si="428"/>
        <v>3572.609681498343</v>
      </c>
      <c r="D337" s="4">
        <f t="shared" si="429"/>
        <v>6809.6369440151775</v>
      </c>
      <c r="E337" s="11">
        <f t="shared" si="410"/>
        <v>5.364222761335272E-9</v>
      </c>
      <c r="F337" s="11">
        <f t="shared" si="411"/>
        <v>1.0754084064207697E-8</v>
      </c>
      <c r="G337" s="11">
        <f t="shared" si="412"/>
        <v>2.3743181540893764E-8</v>
      </c>
      <c r="H337" s="4">
        <f t="shared" si="430"/>
        <v>274031.51303317398</v>
      </c>
      <c r="I337" s="4">
        <f t="shared" si="431"/>
        <v>319901.51956709899</v>
      </c>
      <c r="J337" s="4">
        <f t="shared" si="432"/>
        <v>54657.249709531279</v>
      </c>
      <c r="K337" s="4">
        <f t="shared" si="400"/>
        <v>212999.67913564117</v>
      </c>
      <c r="L337" s="4">
        <f t="shared" si="401"/>
        <v>89542.812701815536</v>
      </c>
      <c r="M337" s="4">
        <f t="shared" si="402"/>
        <v>8026.4557653941001</v>
      </c>
      <c r="N337" s="11">
        <f t="shared" si="413"/>
        <v>1.2110691497619896E-3</v>
      </c>
      <c r="O337" s="11">
        <f t="shared" si="414"/>
        <v>2.0781793083572975E-3</v>
      </c>
      <c r="P337" s="11">
        <f t="shared" si="415"/>
        <v>1.4734568348646615E-3</v>
      </c>
      <c r="Q337" s="4">
        <f t="shared" si="416"/>
        <v>1139.9704304146032</v>
      </c>
      <c r="R337" s="4">
        <f t="shared" si="417"/>
        <v>4360.4550786731479</v>
      </c>
      <c r="S337" s="4">
        <f t="shared" si="418"/>
        <v>1034.5140608579986</v>
      </c>
      <c r="T337" s="4">
        <f t="shared" si="433"/>
        <v>4.1599975776384506</v>
      </c>
      <c r="U337" s="4">
        <f t="shared" si="434"/>
        <v>13.63061696166325</v>
      </c>
      <c r="V337" s="4">
        <f t="shared" si="435"/>
        <v>18.927298141706483</v>
      </c>
      <c r="W337" s="11">
        <f t="shared" si="419"/>
        <v>-1.219247815263802E-2</v>
      </c>
      <c r="X337" s="11">
        <f t="shared" si="420"/>
        <v>-1.3228699347321071E-2</v>
      </c>
      <c r="Y337" s="11">
        <f t="shared" si="421"/>
        <v>-1.2203590333800474E-2</v>
      </c>
      <c r="Z337" s="4">
        <f t="shared" si="447"/>
        <v>975.83495807207612</v>
      </c>
      <c r="AA337" s="4">
        <f t="shared" si="436"/>
        <v>16095.311096102518</v>
      </c>
      <c r="AB337" s="4">
        <f t="shared" si="437"/>
        <v>2132.5312386406722</v>
      </c>
      <c r="AC337" s="12">
        <f t="shared" si="438"/>
        <v>1.0829249372002148</v>
      </c>
      <c r="AD337" s="12">
        <f t="shared" si="439"/>
        <v>5.4855490494248436</v>
      </c>
      <c r="AE337" s="12">
        <f t="shared" si="440"/>
        <v>2.0905232266996352</v>
      </c>
      <c r="AF337" s="11">
        <f t="shared" si="422"/>
        <v>-2.9039671966837322E-3</v>
      </c>
      <c r="AG337" s="11">
        <f t="shared" si="423"/>
        <v>2.0567434751257441E-3</v>
      </c>
      <c r="AH337" s="11">
        <f t="shared" si="424"/>
        <v>8.257041531207765E-4</v>
      </c>
      <c r="AI337" s="1">
        <f t="shared" si="403"/>
        <v>541168.01406855707</v>
      </c>
      <c r="AJ337" s="1">
        <f t="shared" si="404"/>
        <v>625736.5966314181</v>
      </c>
      <c r="AK337" s="1">
        <f t="shared" si="405"/>
        <v>107607.02215909424</v>
      </c>
      <c r="AL337" s="17">
        <f t="shared" si="441"/>
        <v>74.703125048767816</v>
      </c>
      <c r="AM337" s="17">
        <f t="shared" si="441"/>
        <v>35.766688784671722</v>
      </c>
      <c r="AN337" s="17">
        <f t="shared" si="441"/>
        <v>5.176014183748114</v>
      </c>
      <c r="AO337" s="7">
        <f t="shared" si="472"/>
        <v>1.0848848443874449E-3</v>
      </c>
      <c r="AP337" s="7">
        <f t="shared" si="472"/>
        <v>1.6706411350270733E-3</v>
      </c>
      <c r="AQ337" s="7">
        <f t="shared" si="472"/>
        <v>1.2092770258030263E-3</v>
      </c>
      <c r="AR337" s="1">
        <f t="shared" si="442"/>
        <v>274031.51303317398</v>
      </c>
      <c r="AS337" s="1">
        <f t="shared" si="443"/>
        <v>319901.51956709899</v>
      </c>
      <c r="AT337" s="1">
        <f t="shared" si="444"/>
        <v>54657.249709531279</v>
      </c>
      <c r="AU337" s="1">
        <f t="shared" si="406"/>
        <v>54806.302606634796</v>
      </c>
      <c r="AV337" s="1">
        <f t="shared" si="407"/>
        <v>63980.303913419804</v>
      </c>
      <c r="AW337" s="1">
        <f t="shared" si="408"/>
        <v>10931.449941906256</v>
      </c>
      <c r="AX337" s="1">
        <f t="shared" si="456"/>
        <v>170399.74330851293</v>
      </c>
      <c r="AY337" s="1">
        <f t="shared" si="457"/>
        <v>71634.250161452423</v>
      </c>
      <c r="AZ337" s="1">
        <f t="shared" si="458"/>
        <v>6421.1646123152796</v>
      </c>
      <c r="BA337" s="1">
        <f t="shared" si="459"/>
        <v>12.045902386970777</v>
      </c>
      <c r="BB337" s="1">
        <f t="shared" si="460"/>
        <v>11.179328592784064</v>
      </c>
      <c r="BC337" s="1">
        <f t="shared" si="461"/>
        <v>8.7673547840197568</v>
      </c>
      <c r="BD337" s="1">
        <f t="shared" si="462"/>
        <v>38.223978955262687</v>
      </c>
      <c r="BE337">
        <f t="shared" si="448"/>
        <v>0.21822387218499145</v>
      </c>
      <c r="BF337">
        <f t="shared" si="449"/>
        <v>0.3346263841173937</v>
      </c>
      <c r="BG337">
        <f t="shared" si="450"/>
        <v>2.453676962688749E-2</v>
      </c>
      <c r="BH337">
        <f t="shared" si="463"/>
        <v>0.2942765376679331</v>
      </c>
      <c r="BI337">
        <f t="shared" si="464"/>
        <v>4.7621658391411486E-3</v>
      </c>
      <c r="BJ337">
        <f t="shared" si="464"/>
        <v>1.1197481694748152E-2</v>
      </c>
      <c r="BK337">
        <f t="shared" si="464"/>
        <v>6.0205306372294847E-5</v>
      </c>
      <c r="BL337">
        <f t="shared" si="453"/>
        <v>1304.9835102147435</v>
      </c>
      <c r="BM337">
        <f t="shared" si="454"/>
        <v>3582.0914094747086</v>
      </c>
      <c r="BN337">
        <f t="shared" si="455"/>
        <v>3.2906564642293543</v>
      </c>
      <c r="BO337">
        <f t="shared" si="426"/>
        <v>1151.3352189445611</v>
      </c>
      <c r="BP337">
        <f t="shared" si="445"/>
        <v>1330.1698628530341</v>
      </c>
      <c r="BQ337">
        <f t="shared" si="446"/>
        <v>125.77657201560058</v>
      </c>
      <c r="BR337" s="7">
        <f t="shared" si="471"/>
        <v>1.6606974987669609E-3</v>
      </c>
      <c r="BS337" s="7">
        <f t="shared" si="451"/>
        <v>3.3198014088160575E-4</v>
      </c>
      <c r="BT337" s="7">
        <f t="shared" si="452"/>
        <v>3.2522204080407038E-5</v>
      </c>
      <c r="BU337" s="8">
        <f>MAX((BU$3*climate!$I447+BU$4*climate!$I447^2+BU$5*climate!$I447^6)*(K337/K$66)^$BW$1,-99)</f>
        <v>-14.369954425681634</v>
      </c>
      <c r="BV337" s="8">
        <f>MAX((BV$3*climate!$I447+BV$4*climate!$I447^2+BV$5*climate!$I447^6)*(L337/L$66)^$BW$1,-99)</f>
        <v>-9.7855045664132803</v>
      </c>
      <c r="BW337" s="8">
        <f>MAX((BW$3*climate!$I447+BW$4*climate!$I447^2+BW$5*climate!$I447^6)*(M337/M$66)^$BW$1,-99)</f>
        <v>-10.712344582049749</v>
      </c>
      <c r="BX337" s="8">
        <f>MAX((BX$3*climate!$M447+BX$4*climate!$M447^2+BX$5*climate!$M447^6)*(K337/K$66)^$BW$1,-99)</f>
        <v>-14.369960171093314</v>
      </c>
      <c r="BY337" s="8">
        <f>MAX((BY$3*climate!$M447+BY$4*climate!$M447^2+BY$5*climate!$M447^6)*(L337/L$66)^$BW$1,-99)</f>
        <v>-9.7855080002290542</v>
      </c>
      <c r="BZ337" s="8">
        <f>MAX((BZ$3*climate!$M447+BZ$4*climate!$M447^2+BZ$5*climate!$M447^6)*(M337/M$66)^$BW$1,-99)</f>
        <v>-10.712347913940699</v>
      </c>
      <c r="CA337" s="8">
        <f t="shared" si="465"/>
        <v>1.7565358514916599E-2</v>
      </c>
      <c r="CB337" s="8">
        <f t="shared" si="466"/>
        <v>5.8313501944179254E-6</v>
      </c>
      <c r="CC337" s="8">
        <f t="shared" si="467"/>
        <v>5.7126417436763315E-7</v>
      </c>
      <c r="CD337" s="8">
        <f>MAX((CD$3*climate!$I447+CD$4*climate!$I447^2+CD$5*climate!$I447^6)*(K337/K$66)^$BW$1,-99)</f>
        <v>-64.757485193181751</v>
      </c>
      <c r="CE337" s="8">
        <f>MAX((CE$3*climate!$I447+CE$4*climate!$I447^2+CE$5*climate!$I447^6)*(L337/L$66)^$BW$1,-99)</f>
        <v>-48.439364809472174</v>
      </c>
      <c r="CF337" s="8">
        <f>MAX((CF$3*climate!$I447+CF$4*climate!$I447^2+CF$5*climate!$I447^6)*(M337/M$66)^$BW$1,-99)</f>
        <v>-58.553525018089452</v>
      </c>
      <c r="CG337" s="8">
        <f>MAX((CG$3*climate!$M447+CG$4*climate!$M447^2+CG$5*climate!$M447^6)*(K337/K$66)^$BW$1,-99)</f>
        <v>-64.757537254540537</v>
      </c>
      <c r="CH337" s="8">
        <f>MAX((CH$3*climate!$M447+CH$4*climate!$M447^2+CH$5*climate!$M447^6)*(L337/L$66)^$BW$1,-99)</f>
        <v>-48.439402228349259</v>
      </c>
      <c r="CI337" s="8">
        <f>MAX((CI$3*climate!$M447+CI$4*climate!$M447^2+CI$5*climate!$M447^6)*(M337/M$66)^$BW$1,-99)</f>
        <v>-58.553569053877787</v>
      </c>
      <c r="CJ337" s="8">
        <f t="shared" si="468"/>
        <v>1.0490405179741267E-3</v>
      </c>
      <c r="CK337" s="8">
        <f t="shared" si="469"/>
        <v>3.4826061894756325E-7</v>
      </c>
      <c r="CL337" s="8">
        <f t="shared" si="470"/>
        <v>3.4117109814170457E-8</v>
      </c>
    </row>
    <row r="338" spans="1:90">
      <c r="A338">
        <f t="shared" si="409"/>
        <v>2292</v>
      </c>
      <c r="B338" s="4">
        <f t="shared" si="427"/>
        <v>1286.5348696376893</v>
      </c>
      <c r="C338" s="4">
        <f t="shared" si="428"/>
        <v>3572.6097179974809</v>
      </c>
      <c r="D338" s="4">
        <f t="shared" si="429"/>
        <v>6809.6370976135013</v>
      </c>
      <c r="E338" s="11">
        <f t="shared" si="410"/>
        <v>5.0960116232685081E-9</v>
      </c>
      <c r="F338" s="11">
        <f t="shared" si="411"/>
        <v>1.0216379860997311E-8</v>
      </c>
      <c r="G338" s="11">
        <f t="shared" si="412"/>
        <v>2.2556022463849076E-8</v>
      </c>
      <c r="H338" s="4">
        <f t="shared" si="430"/>
        <v>274361.65766491246</v>
      </c>
      <c r="I338" s="4">
        <f t="shared" si="431"/>
        <v>320560.75092038966</v>
      </c>
      <c r="J338" s="4">
        <f t="shared" si="432"/>
        <v>54737.155451632105</v>
      </c>
      <c r="K338" s="4">
        <f t="shared" si="400"/>
        <v>213256.29342808056</v>
      </c>
      <c r="L338" s="4">
        <f t="shared" si="401"/>
        <v>89727.335540046173</v>
      </c>
      <c r="M338" s="4">
        <f t="shared" si="402"/>
        <v>8038.189798809578</v>
      </c>
      <c r="N338" s="11">
        <f t="shared" si="413"/>
        <v>1.2047637511978238E-3</v>
      </c>
      <c r="O338" s="11">
        <f t="shared" si="414"/>
        <v>2.0607219347141825E-3</v>
      </c>
      <c r="P338" s="11">
        <f t="shared" si="415"/>
        <v>1.4619196515190946E-3</v>
      </c>
      <c r="Q338" s="4">
        <f t="shared" si="416"/>
        <v>1127.4280215553406</v>
      </c>
      <c r="R338" s="4">
        <f t="shared" si="417"/>
        <v>4311.6387899642486</v>
      </c>
      <c r="S338" s="4">
        <f t="shared" si="418"/>
        <v>1023.3832181610792</v>
      </c>
      <c r="T338" s="4">
        <f t="shared" si="433"/>
        <v>4.1092768980580665</v>
      </c>
      <c r="U338" s="4">
        <f t="shared" si="434"/>
        <v>13.450301627958913</v>
      </c>
      <c r="V338" s="4">
        <f t="shared" si="435"/>
        <v>18.696317149059393</v>
      </c>
      <c r="W338" s="11">
        <f t="shared" si="419"/>
        <v>-1.219247815263802E-2</v>
      </c>
      <c r="X338" s="11">
        <f t="shared" si="420"/>
        <v>-1.3228699347321071E-2</v>
      </c>
      <c r="Y338" s="11">
        <f t="shared" si="421"/>
        <v>-1.2203590333800474E-2</v>
      </c>
      <c r="Z338" s="4">
        <f t="shared" si="447"/>
        <v>962.30187949818151</v>
      </c>
      <c r="AA338" s="4">
        <f t="shared" si="436"/>
        <v>15948.131582701781</v>
      </c>
      <c r="AB338" s="4">
        <f t="shared" si="437"/>
        <v>2111.352512047541</v>
      </c>
      <c r="AC338" s="12">
        <f t="shared" si="438"/>
        <v>1.0797801587061147</v>
      </c>
      <c r="AD338" s="12">
        <f t="shared" si="439"/>
        <v>5.4968314166397301</v>
      </c>
      <c r="AE338" s="12">
        <f t="shared" si="440"/>
        <v>2.0922493804101165</v>
      </c>
      <c r="AF338" s="11">
        <f t="shared" si="422"/>
        <v>-2.9039671966837322E-3</v>
      </c>
      <c r="AG338" s="11">
        <f t="shared" si="423"/>
        <v>2.0567434751257441E-3</v>
      </c>
      <c r="AH338" s="11">
        <f t="shared" si="424"/>
        <v>8.257041531207765E-4</v>
      </c>
      <c r="AI338" s="1">
        <f t="shared" si="403"/>
        <v>541857.51526833617</v>
      </c>
      <c r="AJ338" s="1">
        <f t="shared" si="404"/>
        <v>627143.24088169611</v>
      </c>
      <c r="AK338" s="1">
        <f t="shared" si="405"/>
        <v>107777.76988509108</v>
      </c>
      <c r="AL338" s="17">
        <f t="shared" si="441"/>
        <v>74.783358894079669</v>
      </c>
      <c r="AM338" s="17">
        <f t="shared" si="441"/>
        <v>35.82584455320363</v>
      </c>
      <c r="AN338" s="17">
        <f t="shared" si="441"/>
        <v>5.1822108264353748</v>
      </c>
      <c r="AO338" s="7">
        <f t="shared" si="472"/>
        <v>1.0740359959435703E-3</v>
      </c>
      <c r="AP338" s="7">
        <f t="shared" si="472"/>
        <v>1.6539347236768026E-3</v>
      </c>
      <c r="AQ338" s="7">
        <f t="shared" si="472"/>
        <v>1.197184255544996E-3</v>
      </c>
      <c r="AR338" s="1">
        <f t="shared" si="442"/>
        <v>274361.65766491246</v>
      </c>
      <c r="AS338" s="1">
        <f t="shared" si="443"/>
        <v>320560.75092038966</v>
      </c>
      <c r="AT338" s="1">
        <f t="shared" si="444"/>
        <v>54737.155451632105</v>
      </c>
      <c r="AU338" s="1">
        <f t="shared" si="406"/>
        <v>54872.331532982498</v>
      </c>
      <c r="AV338" s="1">
        <f t="shared" si="407"/>
        <v>64112.150184077938</v>
      </c>
      <c r="AW338" s="1">
        <f t="shared" si="408"/>
        <v>10947.431090326421</v>
      </c>
      <c r="AX338" s="1">
        <f t="shared" si="456"/>
        <v>170605.03474246446</v>
      </c>
      <c r="AY338" s="1">
        <f t="shared" si="457"/>
        <v>71781.868432036936</v>
      </c>
      <c r="AZ338" s="1">
        <f t="shared" si="458"/>
        <v>6430.5518390476618</v>
      </c>
      <c r="BA338" s="1">
        <f t="shared" si="459"/>
        <v>12.047106425576487</v>
      </c>
      <c r="BB338" s="1">
        <f t="shared" si="460"/>
        <v>11.181387194343834</v>
      </c>
      <c r="BC338" s="1">
        <f t="shared" si="461"/>
        <v>8.7688156361070764</v>
      </c>
      <c r="BD338" s="1">
        <f t="shared" si="462"/>
        <v>37.116735810058337</v>
      </c>
      <c r="BE338">
        <f t="shared" si="448"/>
        <v>0.21822387218499145</v>
      </c>
      <c r="BF338">
        <f t="shared" si="449"/>
        <v>0.3346263841173937</v>
      </c>
      <c r="BG338">
        <f t="shared" si="450"/>
        <v>2.453676962688749E-2</v>
      </c>
      <c r="BH338">
        <f t="shared" si="463"/>
        <v>0.29431876823089037</v>
      </c>
      <c r="BI338">
        <f t="shared" si="464"/>
        <v>4.7621658391411486E-3</v>
      </c>
      <c r="BJ338">
        <f t="shared" si="464"/>
        <v>1.1197481694748152E-2</v>
      </c>
      <c r="BK338">
        <f t="shared" si="464"/>
        <v>6.0205306372294847E-5</v>
      </c>
      <c r="BL338">
        <f t="shared" si="453"/>
        <v>1306.5557137019844</v>
      </c>
      <c r="BM338">
        <f t="shared" si="454"/>
        <v>3589.4731404857848</v>
      </c>
      <c r="BN338">
        <f t="shared" si="455"/>
        <v>3.2954672139134398</v>
      </c>
      <c r="BO338">
        <f t="shared" si="426"/>
        <v>1153.2472384629048</v>
      </c>
      <c r="BP338">
        <f t="shared" si="445"/>
        <v>1345.2119380153013</v>
      </c>
      <c r="BQ338">
        <f t="shared" si="446"/>
        <v>127.22394443222032</v>
      </c>
      <c r="BR338" s="7">
        <f t="shared" si="471"/>
        <v>1.6486243415827495E-3</v>
      </c>
      <c r="BS338" s="7">
        <f t="shared" si="451"/>
        <v>3.223108163899085E-4</v>
      </c>
      <c r="BT338" s="7">
        <f t="shared" si="452"/>
        <v>3.1524128193752297E-5</v>
      </c>
      <c r="BU338" s="8">
        <f>MAX((BU$3*climate!$I448+BU$4*climate!$I448^2+BU$5*climate!$I448^6)*(K338/K$66)^$BW$1,-99)</f>
        <v>-14.380017528096403</v>
      </c>
      <c r="BV338" s="8">
        <f>MAX((BV$3*climate!$I448+BV$4*climate!$I448^2+BV$5*climate!$I448^6)*(L338/L$66)^$BW$1,-99)</f>
        <v>-9.7890669284898006</v>
      </c>
      <c r="BW338" s="8">
        <f>MAX((BW$3*climate!$I448+BW$4*climate!$I448^2+BW$5*climate!$I448^6)*(M338/M$66)^$BW$1,-99)</f>
        <v>-10.716776130576749</v>
      </c>
      <c r="BX338" s="8">
        <f>MAX((BX$3*climate!$M448+BX$4*climate!$M448^2+BX$5*climate!$M448^6)*(K338/K$66)^$BW$1,-99)</f>
        <v>-14.380023266419274</v>
      </c>
      <c r="BY338" s="8">
        <f>MAX((BY$3*climate!$M448+BY$4*climate!$M448^2+BY$5*climate!$M448^6)*(L338/L$66)^$BW$1,-99)</f>
        <v>-9.7890703572439772</v>
      </c>
      <c r="BZ338" s="8">
        <f>MAX((BZ$3*climate!$M448+BZ$4*climate!$M448^2+BZ$5*climate!$M448^6)*(M338/M$66)^$BW$1,-99)</f>
        <v>-10.716779457959726</v>
      </c>
      <c r="CA338" s="8">
        <f t="shared" si="465"/>
        <v>1.7565072543976386E-2</v>
      </c>
      <c r="CB338" s="8">
        <f t="shared" si="466"/>
        <v>5.6614128715969959E-6</v>
      </c>
      <c r="CC338" s="8">
        <f t="shared" si="467"/>
        <v>5.537235986088704E-7</v>
      </c>
      <c r="CD338" s="8">
        <f>MAX((CD$3*climate!$I448+CD$4*climate!$I448^2+CD$5*climate!$I448^6)*(K338/K$66)^$BW$1,-99)</f>
        <v>-64.868446520351569</v>
      </c>
      <c r="CE338" s="8">
        <f>MAX((CE$3*climate!$I448+CE$4*climate!$I448^2+CE$5*climate!$I448^6)*(L338/L$66)^$BW$1,-99)</f>
        <v>-48.508181866490702</v>
      </c>
      <c r="CF338" s="8">
        <f>MAX((CF$3*climate!$I448+CF$4*climate!$I448^2+CF$5*climate!$I448^6)*(M338/M$66)^$BW$1,-99)</f>
        <v>-58.642476351992933</v>
      </c>
      <c r="CG338" s="8">
        <f>MAX((CG$3*climate!$M448+CG$4*climate!$M448^2+CG$5*climate!$M448^6)*(K338/K$66)^$BW$1,-99)</f>
        <v>-64.86849857842239</v>
      </c>
      <c r="CH338" s="8">
        <f>MAX((CH$3*climate!$M448+CH$4*climate!$M448^2+CH$5*climate!$M448^6)*(L338/L$66)^$BW$1,-99)</f>
        <v>-48.508219274134682</v>
      </c>
      <c r="CI338" s="8">
        <f>MAX((CI$3*climate!$M448+CI$4*climate!$M448^2+CI$5*climate!$M448^6)*(M338/M$66)^$BW$1,-99)</f>
        <v>-58.642520380424159</v>
      </c>
      <c r="CJ338" s="8">
        <f t="shared" si="468"/>
        <v>1.0374968543078486E-3</v>
      </c>
      <c r="CK338" s="8">
        <f t="shared" si="469"/>
        <v>3.3439645811392465E-7</v>
      </c>
      <c r="CL338" s="8">
        <f t="shared" si="470"/>
        <v>3.270618383581537E-8</v>
      </c>
    </row>
    <row r="339" spans="1:90">
      <c r="A339">
        <f t="shared" si="409"/>
        <v>2293</v>
      </c>
      <c r="B339" s="4">
        <f t="shared" si="427"/>
        <v>1286.5348758660762</v>
      </c>
      <c r="C339" s="4">
        <f t="shared" si="428"/>
        <v>3572.6097526716617</v>
      </c>
      <c r="D339" s="4">
        <f t="shared" si="429"/>
        <v>6809.6372435319126</v>
      </c>
      <c r="E339" s="11">
        <f t="shared" si="410"/>
        <v>4.8412110421050826E-9</v>
      </c>
      <c r="F339" s="11">
        <f t="shared" si="411"/>
        <v>9.7055608679474461E-9</v>
      </c>
      <c r="G339" s="11">
        <f t="shared" si="412"/>
        <v>2.1428221340656623E-8</v>
      </c>
      <c r="H339" s="4">
        <f t="shared" si="430"/>
        <v>274690.48737557721</v>
      </c>
      <c r="I339" s="4">
        <f t="shared" si="431"/>
        <v>321215.79884389398</v>
      </c>
      <c r="J339" s="4">
        <f t="shared" si="432"/>
        <v>54816.552594969115</v>
      </c>
      <c r="K339" s="4">
        <f t="shared" si="400"/>
        <v>213511.88570823599</v>
      </c>
      <c r="L339" s="4">
        <f t="shared" si="401"/>
        <v>89910.687447371791</v>
      </c>
      <c r="M339" s="4">
        <f t="shared" si="402"/>
        <v>8049.8491526896296</v>
      </c>
      <c r="N339" s="11">
        <f t="shared" si="413"/>
        <v>1.1985216288195044E-3</v>
      </c>
      <c r="O339" s="11">
        <f t="shared" si="414"/>
        <v>2.0434342134654226E-3</v>
      </c>
      <c r="P339" s="11">
        <f t="shared" si="415"/>
        <v>1.4504949711162674E-3</v>
      </c>
      <c r="Q339" s="4">
        <f t="shared" si="416"/>
        <v>1115.0166572527307</v>
      </c>
      <c r="R339" s="4">
        <f t="shared" si="417"/>
        <v>4263.2954561948163</v>
      </c>
      <c r="S339" s="4">
        <f t="shared" si="418"/>
        <v>1012.3605873581937</v>
      </c>
      <c r="T339" s="4">
        <f t="shared" si="433"/>
        <v>4.0591746292553532</v>
      </c>
      <c r="U339" s="4">
        <f t="shared" si="434"/>
        <v>13.272371631591861</v>
      </c>
      <c r="V339" s="4">
        <f t="shared" si="435"/>
        <v>18.468154953821465</v>
      </c>
      <c r="W339" s="11">
        <f t="shared" si="419"/>
        <v>-1.219247815263802E-2</v>
      </c>
      <c r="X339" s="11">
        <f t="shared" si="420"/>
        <v>-1.3228699347321071E-2</v>
      </c>
      <c r="Y339" s="11">
        <f t="shared" si="421"/>
        <v>-1.2203590333800474E-2</v>
      </c>
      <c r="Z339" s="4">
        <f t="shared" si="447"/>
        <v>948.95050385730565</v>
      </c>
      <c r="AA339" s="4">
        <f t="shared" si="436"/>
        <v>15802.022612240997</v>
      </c>
      <c r="AB339" s="4">
        <f t="shared" si="437"/>
        <v>2090.3600327952918</v>
      </c>
      <c r="AC339" s="12">
        <f t="shared" si="438"/>
        <v>1.0766445125456021</v>
      </c>
      <c r="AD339" s="12">
        <f t="shared" si="439"/>
        <v>5.5081369887897704</v>
      </c>
      <c r="AE339" s="12">
        <f t="shared" si="440"/>
        <v>2.0939769594128856</v>
      </c>
      <c r="AF339" s="11">
        <f t="shared" si="422"/>
        <v>-2.9039671966837322E-3</v>
      </c>
      <c r="AG339" s="11">
        <f t="shared" si="423"/>
        <v>2.0567434751257441E-3</v>
      </c>
      <c r="AH339" s="11">
        <f t="shared" si="424"/>
        <v>8.257041531207765E-4</v>
      </c>
      <c r="AI339" s="1">
        <f t="shared" si="403"/>
        <v>542544.09527448507</v>
      </c>
      <c r="AJ339" s="1">
        <f t="shared" si="404"/>
        <v>628541.06697760441</v>
      </c>
      <c r="AK339" s="1">
        <f t="shared" si="405"/>
        <v>107947.4239869084</v>
      </c>
      <c r="AL339" s="17">
        <f t="shared" ref="AL339:AN347" si="473">AL338*(1+AO339)</f>
        <v>74.862875713235979</v>
      </c>
      <c r="AM339" s="17">
        <f t="shared" si="473"/>
        <v>35.884505625432112</v>
      </c>
      <c r="AN339" s="17">
        <f t="shared" si="473"/>
        <v>5.1883528470335953</v>
      </c>
      <c r="AO339" s="7">
        <f t="shared" si="472"/>
        <v>1.0632956359841346E-3</v>
      </c>
      <c r="AP339" s="7">
        <f t="shared" si="472"/>
        <v>1.6373953764400346E-3</v>
      </c>
      <c r="AQ339" s="7">
        <f t="shared" si="472"/>
        <v>1.1852124129895459E-3</v>
      </c>
      <c r="AR339" s="1">
        <f t="shared" si="442"/>
        <v>274690.48737557721</v>
      </c>
      <c r="AS339" s="1">
        <f t="shared" si="443"/>
        <v>321215.79884389398</v>
      </c>
      <c r="AT339" s="1">
        <f t="shared" si="444"/>
        <v>54816.552594969115</v>
      </c>
      <c r="AU339" s="1">
        <f t="shared" si="406"/>
        <v>54938.097475115443</v>
      </c>
      <c r="AV339" s="1">
        <f t="shared" si="407"/>
        <v>64243.159768778802</v>
      </c>
      <c r="AW339" s="1">
        <f t="shared" si="408"/>
        <v>10963.310518993823</v>
      </c>
      <c r="AX339" s="1">
        <f t="shared" si="456"/>
        <v>170809.5085665888</v>
      </c>
      <c r="AY339" s="1">
        <f t="shared" si="457"/>
        <v>71928.549957897427</v>
      </c>
      <c r="AZ339" s="1">
        <f t="shared" si="458"/>
        <v>6439.8793221517035</v>
      </c>
      <c r="BA339" s="1">
        <f t="shared" si="459"/>
        <v>12.048304229551619</v>
      </c>
      <c r="BB339" s="1">
        <f t="shared" si="460"/>
        <v>11.18342854358546</v>
      </c>
      <c r="BC339" s="1">
        <f t="shared" si="461"/>
        <v>8.7702650801265065</v>
      </c>
      <c r="BD339" s="1">
        <f t="shared" si="462"/>
        <v>36.041519340847245</v>
      </c>
      <c r="BE339">
        <f t="shared" si="448"/>
        <v>0.21822387218499145</v>
      </c>
      <c r="BF339">
        <f t="shared" si="449"/>
        <v>0.3346263841173937</v>
      </c>
      <c r="BG339">
        <f t="shared" si="450"/>
        <v>2.453676962688749E-2</v>
      </c>
      <c r="BH339">
        <f t="shared" si="463"/>
        <v>0.29436070052329444</v>
      </c>
      <c r="BI339">
        <f t="shared" si="464"/>
        <v>4.7621658391411486E-3</v>
      </c>
      <c r="BJ339">
        <f t="shared" si="464"/>
        <v>1.1197481694748152E-2</v>
      </c>
      <c r="BK339">
        <f t="shared" si="464"/>
        <v>6.0205306372294847E-5</v>
      </c>
      <c r="BL339">
        <f t="shared" si="453"/>
        <v>1308.1216553170068</v>
      </c>
      <c r="BM339">
        <f t="shared" si="454"/>
        <v>3596.8080276184073</v>
      </c>
      <c r="BN339">
        <f t="shared" si="455"/>
        <v>3.3002473432531296</v>
      </c>
      <c r="BO339">
        <f t="shared" si="426"/>
        <v>1155.1485099320978</v>
      </c>
      <c r="BP339">
        <f t="shared" si="445"/>
        <v>1360.4243447322699</v>
      </c>
      <c r="BQ339">
        <f t="shared" si="446"/>
        <v>128.68798691719306</v>
      </c>
      <c r="BR339" s="7">
        <f t="shared" si="471"/>
        <v>1.6366645491971976E-3</v>
      </c>
      <c r="BS339" s="7">
        <f t="shared" si="451"/>
        <v>3.1292312270864901E-4</v>
      </c>
      <c r="BT339" s="7">
        <f t="shared" si="452"/>
        <v>3.0557039916445948E-5</v>
      </c>
      <c r="BU339" s="8">
        <f>MAX((BU$3*climate!$I449+BU$4*climate!$I449^2+BU$5*climate!$I449^6)*(K339/K$66)^$BW$1,-99)</f>
        <v>-14.3895827771954</v>
      </c>
      <c r="BV339" s="8">
        <f>MAX((BV$3*climate!$I449+BV$4*climate!$I449^2+BV$5*climate!$I449^6)*(L339/L$66)^$BW$1,-99)</f>
        <v>-9.7923586309900301</v>
      </c>
      <c r="BW339" s="8">
        <f>MAX((BW$3*climate!$I449+BW$4*climate!$I449^2+BW$5*climate!$I449^6)*(M339/M$66)^$BW$1,-99)</f>
        <v>-10.720935746811257</v>
      </c>
      <c r="BX339" s="8">
        <f>MAX((BX$3*climate!$M449+BX$4*climate!$M449^2+BX$5*climate!$M449^6)*(K339/K$66)^$BW$1,-99)</f>
        <v>-14.389588508447371</v>
      </c>
      <c r="BY339" s="8">
        <f>MAX((BY$3*climate!$M449+BY$4*climate!$M449^2+BY$5*climate!$M449^6)*(L339/L$66)^$BW$1,-99)</f>
        <v>-9.7923620547083718</v>
      </c>
      <c r="BZ339" s="8">
        <f>MAX((BZ$3*climate!$M449+BZ$4*climate!$M449^2+BZ$5*climate!$M449^6)*(M339/M$66)^$BW$1,-99)</f>
        <v>-10.720939069708711</v>
      </c>
      <c r="CA339" s="8">
        <f t="shared" si="465"/>
        <v>1.7564701801869979E-2</v>
      </c>
      <c r="CB339" s="8">
        <f t="shared" si="466"/>
        <v>5.4964013372873878E-6</v>
      </c>
      <c r="CC339" s="8">
        <f t="shared" si="467"/>
        <v>5.3672529408021099E-7</v>
      </c>
      <c r="CD339" s="8">
        <f>MAX((CD$3*climate!$I449+CD$4*climate!$I449^2+CD$5*climate!$I449^6)*(K339/K$66)^$BW$1,-99)</f>
        <v>-64.974930676439129</v>
      </c>
      <c r="CE339" s="8">
        <f>MAX((CE$3*climate!$I449+CE$4*climate!$I449^2+CE$5*climate!$I449^6)*(L339/L$66)^$BW$1,-99)</f>
        <v>-48.57388561233202</v>
      </c>
      <c r="CF339" s="8">
        <f>MAX((CF$3*climate!$I449+CF$4*climate!$I449^2+CF$5*climate!$I449^6)*(M339/M$66)^$BW$1,-99)</f>
        <v>-58.727707631468228</v>
      </c>
      <c r="CG339" s="8">
        <f>MAX((CG$3*climate!$M449+CG$4*climate!$M449^2+CG$5*climate!$M449^6)*(K339/K$66)^$BW$1,-99)</f>
        <v>-64.97498272908787</v>
      </c>
      <c r="CH339" s="8">
        <f>MAX((CH$3*climate!$M449+CH$4*climate!$M449^2+CH$5*climate!$M449^6)*(L339/L$66)^$BW$1,-99)</f>
        <v>-48.573923007348924</v>
      </c>
      <c r="CI339" s="8">
        <f>MAX((CI$3*climate!$M449+CI$4*climate!$M449^2+CI$5*climate!$M449^6)*(M339/M$66)^$BW$1,-99)</f>
        <v>-58.727751650861336</v>
      </c>
      <c r="CJ339" s="8">
        <f t="shared" si="468"/>
        <v>1.0260306906229686E-3</v>
      </c>
      <c r="CK339" s="8">
        <f t="shared" si="469"/>
        <v>3.2106872770465109E-7</v>
      </c>
      <c r="CL339" s="8">
        <f t="shared" si="470"/>
        <v>3.1352460768864653E-8</v>
      </c>
    </row>
    <row r="340" spans="1:90">
      <c r="A340">
        <f t="shared" si="409"/>
        <v>2294</v>
      </c>
      <c r="B340" s="4">
        <f t="shared" si="427"/>
        <v>1286.5348817830436</v>
      </c>
      <c r="C340" s="4">
        <f t="shared" si="428"/>
        <v>3572.6097856121337</v>
      </c>
      <c r="D340" s="4">
        <f t="shared" si="429"/>
        <v>6809.6373821544057</v>
      </c>
      <c r="E340" s="11">
        <f t="shared" si="410"/>
        <v>4.5991504899998285E-9</v>
      </c>
      <c r="F340" s="11">
        <f t="shared" si="411"/>
        <v>9.2202828245500737E-9</v>
      </c>
      <c r="G340" s="11">
        <f t="shared" si="412"/>
        <v>2.035681027362379E-8</v>
      </c>
      <c r="H340" s="4">
        <f t="shared" si="430"/>
        <v>275018.01349109731</v>
      </c>
      <c r="I340" s="4">
        <f t="shared" si="431"/>
        <v>321866.68594705488</v>
      </c>
      <c r="J340" s="4">
        <f t="shared" si="432"/>
        <v>54895.444675140643</v>
      </c>
      <c r="K340" s="4">
        <f t="shared" si="400"/>
        <v>213766.46477703145</v>
      </c>
      <c r="L340" s="4">
        <f t="shared" si="401"/>
        <v>90092.874750357325</v>
      </c>
      <c r="M340" s="4">
        <f t="shared" si="402"/>
        <v>8061.434345829005</v>
      </c>
      <c r="N340" s="11">
        <f t="shared" si="413"/>
        <v>1.1923414378127717E-3</v>
      </c>
      <c r="O340" s="11">
        <f t="shared" si="414"/>
        <v>2.0263142031049508E-3</v>
      </c>
      <c r="P340" s="11">
        <f t="shared" si="415"/>
        <v>1.4391813957785882E-3</v>
      </c>
      <c r="Q340" s="4">
        <f t="shared" si="416"/>
        <v>1102.7351169925537</v>
      </c>
      <c r="R340" s="4">
        <f t="shared" si="417"/>
        <v>4215.4221376061014</v>
      </c>
      <c r="S340" s="4">
        <f t="shared" si="418"/>
        <v>1001.4453641179741</v>
      </c>
      <c r="T340" s="4">
        <f t="shared" si="433"/>
        <v>4.0096832312704151</v>
      </c>
      <c r="U340" s="4">
        <f t="shared" si="434"/>
        <v>13.096795417651618</v>
      </c>
      <c r="V340" s="4">
        <f t="shared" si="435"/>
        <v>18.24277715654388</v>
      </c>
      <c r="W340" s="11">
        <f t="shared" si="419"/>
        <v>-1.219247815263802E-2</v>
      </c>
      <c r="X340" s="11">
        <f t="shared" si="420"/>
        <v>-1.3228699347321071E-2</v>
      </c>
      <c r="Y340" s="11">
        <f t="shared" si="421"/>
        <v>-1.2203590333800474E-2</v>
      </c>
      <c r="Z340" s="4">
        <f t="shared" si="447"/>
        <v>935.77853625291903</v>
      </c>
      <c r="AA340" s="4">
        <f t="shared" si="436"/>
        <v>15656.982091041744</v>
      </c>
      <c r="AB340" s="4">
        <f t="shared" si="437"/>
        <v>2069.5526627505378</v>
      </c>
      <c r="AC340" s="12">
        <f t="shared" si="438"/>
        <v>1.0735179721986801</v>
      </c>
      <c r="AD340" s="12">
        <f t="shared" si="439"/>
        <v>5.5194658136015624</v>
      </c>
      <c r="AE340" s="12">
        <f t="shared" si="440"/>
        <v>2.0957059648848122</v>
      </c>
      <c r="AF340" s="11">
        <f t="shared" si="422"/>
        <v>-2.9039671966837322E-3</v>
      </c>
      <c r="AG340" s="11">
        <f t="shared" si="423"/>
        <v>2.0567434751257441E-3</v>
      </c>
      <c r="AH340" s="11">
        <f t="shared" si="424"/>
        <v>8.257041531207765E-4</v>
      </c>
      <c r="AI340" s="1">
        <f t="shared" si="403"/>
        <v>543227.78322215204</v>
      </c>
      <c r="AJ340" s="1">
        <f t="shared" si="404"/>
        <v>629930.12004862283</v>
      </c>
      <c r="AK340" s="1">
        <f t="shared" si="405"/>
        <v>108115.99210721138</v>
      </c>
      <c r="AL340" s="17">
        <f t="shared" si="473"/>
        <v>74.941681068588665</v>
      </c>
      <c r="AM340" s="17">
        <f t="shared" si="473"/>
        <v>35.942675177793063</v>
      </c>
      <c r="AN340" s="17">
        <f t="shared" si="473"/>
        <v>5.194440654228897</v>
      </c>
      <c r="AO340" s="7">
        <f t="shared" si="472"/>
        <v>1.0526626796242933E-3</v>
      </c>
      <c r="AP340" s="7">
        <f t="shared" si="472"/>
        <v>1.6210214226756341E-3</v>
      </c>
      <c r="AQ340" s="7">
        <f t="shared" si="472"/>
        <v>1.1733602888596504E-3</v>
      </c>
      <c r="AR340" s="1">
        <f t="shared" si="442"/>
        <v>275018.01349109731</v>
      </c>
      <c r="AS340" s="1">
        <f t="shared" si="443"/>
        <v>321866.68594705488</v>
      </c>
      <c r="AT340" s="1">
        <f t="shared" si="444"/>
        <v>54895.444675140643</v>
      </c>
      <c r="AU340" s="1">
        <f t="shared" si="406"/>
        <v>55003.602698219467</v>
      </c>
      <c r="AV340" s="1">
        <f t="shared" si="407"/>
        <v>64373.33718941098</v>
      </c>
      <c r="AW340" s="1">
        <f t="shared" si="408"/>
        <v>10979.088935028129</v>
      </c>
      <c r="AX340" s="1">
        <f t="shared" si="456"/>
        <v>171013.17182162515</v>
      </c>
      <c r="AY340" s="1">
        <f t="shared" si="457"/>
        <v>72074.299800285851</v>
      </c>
      <c r="AZ340" s="1">
        <f t="shared" si="458"/>
        <v>6449.1474766632036</v>
      </c>
      <c r="BA340" s="1">
        <f t="shared" si="459"/>
        <v>12.049495860714917</v>
      </c>
      <c r="BB340" s="1">
        <f t="shared" si="460"/>
        <v>11.185452807583045</v>
      </c>
      <c r="BC340" s="1">
        <f t="shared" si="461"/>
        <v>8.7717032268933011</v>
      </c>
      <c r="BD340" s="1">
        <f t="shared" si="462"/>
        <v>34.997405010471063</v>
      </c>
      <c r="BE340">
        <f t="shared" si="448"/>
        <v>0.21822387218499145</v>
      </c>
      <c r="BF340">
        <f t="shared" si="449"/>
        <v>0.3346263841173937</v>
      </c>
      <c r="BG340">
        <f t="shared" si="450"/>
        <v>2.453676962688749E-2</v>
      </c>
      <c r="BH340">
        <f t="shared" si="463"/>
        <v>0.29440233750936667</v>
      </c>
      <c r="BI340">
        <f t="shared" si="464"/>
        <v>4.7621658391411486E-3</v>
      </c>
      <c r="BJ340">
        <f t="shared" si="464"/>
        <v>1.1197481694748152E-2</v>
      </c>
      <c r="BK340">
        <f t="shared" si="464"/>
        <v>6.0205306372294847E-5</v>
      </c>
      <c r="BL340">
        <f t="shared" si="453"/>
        <v>1309.6813889957632</v>
      </c>
      <c r="BM340">
        <f t="shared" si="454"/>
        <v>3604.0963240413994</v>
      </c>
      <c r="BN340">
        <f t="shared" si="455"/>
        <v>3.3049970651102041</v>
      </c>
      <c r="BO340">
        <f t="shared" si="426"/>
        <v>1157.0391005473616</v>
      </c>
      <c r="BP340">
        <f t="shared" si="445"/>
        <v>1375.8090117243728</v>
      </c>
      <c r="BQ340">
        <f t="shared" si="446"/>
        <v>130.16889145205914</v>
      </c>
      <c r="BR340" s="7">
        <f t="shared" si="471"/>
        <v>1.6248166435632871E-3</v>
      </c>
      <c r="BS340" s="7">
        <f t="shared" si="451"/>
        <v>3.0380885699868835E-4</v>
      </c>
      <c r="BT340" s="7">
        <f t="shared" si="452"/>
        <v>2.9619963080508299E-5</v>
      </c>
      <c r="BU340" s="8">
        <f>MAX((BU$3*climate!$I450+BU$4*climate!$I450^2+BU$5*climate!$I450^6)*(K340/K$66)^$BW$1,-99)</f>
        <v>-14.398655524203795</v>
      </c>
      <c r="BV340" s="8">
        <f>MAX((BV$3*climate!$I450+BV$4*climate!$I450^2+BV$5*climate!$I450^6)*(L340/L$66)^$BW$1,-99)</f>
        <v>-9.7953828311149103</v>
      </c>
      <c r="BW340" s="8">
        <f>MAX((BW$3*climate!$I450+BW$4*climate!$I450^2+BW$5*climate!$I450^6)*(M340/M$66)^$BW$1,-99)</f>
        <v>-10.724826479773673</v>
      </c>
      <c r="BX340" s="8">
        <f>MAX((BX$3*climate!$M450+BX$4*climate!$M450^2+BX$5*climate!$M450^6)*(K340/K$66)^$BW$1,-99)</f>
        <v>-14.398661248402664</v>
      </c>
      <c r="BY340" s="8">
        <f>MAX((BY$3*climate!$M450+BY$4*climate!$M450^2+BY$5*climate!$M450^6)*(L340/L$66)^$BW$1,-99)</f>
        <v>-9.7953862498229114</v>
      </c>
      <c r="BZ340" s="8">
        <f>MAX((BZ$3*climate!$M450+BZ$4*climate!$M450^2+BZ$5*climate!$M450^6)*(M340/M$66)^$BW$1,-99)</f>
        <v>-10.724829798207818</v>
      </c>
      <c r="CA340" s="8">
        <f t="shared" si="465"/>
        <v>1.7564247199176274E-2</v>
      </c>
      <c r="CB340" s="8">
        <f t="shared" si="466"/>
        <v>5.3361738656241568E-6</v>
      </c>
      <c r="CC340" s="8">
        <f t="shared" si="467"/>
        <v>5.2025235357652258E-7</v>
      </c>
      <c r="CD340" s="8">
        <f>MAX((CD$3*climate!$I450+CD$4*climate!$I450^2+CD$5*climate!$I450^6)*(K340/K$66)^$BW$1,-99)</f>
        <v>-65.076971580135208</v>
      </c>
      <c r="CE340" s="8">
        <f>MAX((CE$3*climate!$I450+CE$4*climate!$I450^2+CE$5*climate!$I450^6)*(L340/L$66)^$BW$1,-99)</f>
        <v>-48.636501911621643</v>
      </c>
      <c r="CF340" s="8">
        <f>MAX((CF$3*climate!$I450+CF$4*climate!$I450^2+CF$5*climate!$I450^6)*(M340/M$66)^$BW$1,-99)</f>
        <v>-58.80924825324243</v>
      </c>
      <c r="CG340" s="8">
        <f>MAX((CG$3*climate!$M450+CG$4*climate!$M450^2+CG$5*climate!$M450^6)*(K340/K$66)^$BW$1,-99)</f>
        <v>-65.077023625254014</v>
      </c>
      <c r="CH340" s="8">
        <f>MAX((CH$3*climate!$M450+CH$4*climate!$M450^2+CH$5*climate!$M450^6)*(L340/L$66)^$BW$1,-99)</f>
        <v>-48.636539292635796</v>
      </c>
      <c r="CI340" s="8">
        <f>MAX((CI$3*climate!$M450+CI$4*climate!$M450^2+CI$5*climate!$M450^6)*(M340/M$66)^$BW$1,-99)</f>
        <v>-58.809292261937486</v>
      </c>
      <c r="CJ340" s="8">
        <f t="shared" si="468"/>
        <v>1.0146428382099904E-3</v>
      </c>
      <c r="CK340" s="8">
        <f t="shared" si="469"/>
        <v>3.0825748093848228E-7</v>
      </c>
      <c r="CL340" s="8">
        <f t="shared" si="470"/>
        <v>3.0053683407682073E-8</v>
      </c>
    </row>
    <row r="341" spans="1:90">
      <c r="A341">
        <f t="shared" si="409"/>
        <v>2295</v>
      </c>
      <c r="B341" s="4">
        <f t="shared" si="427"/>
        <v>1286.5348874041629</v>
      </c>
      <c r="C341" s="4">
        <f t="shared" si="428"/>
        <v>3572.6098169055826</v>
      </c>
      <c r="D341" s="4">
        <f t="shared" si="429"/>
        <v>6809.637513845777</v>
      </c>
      <c r="E341" s="11">
        <f t="shared" si="410"/>
        <v>4.3691929654998365E-9</v>
      </c>
      <c r="F341" s="11">
        <f t="shared" si="411"/>
        <v>8.7592686833225703E-9</v>
      </c>
      <c r="G341" s="11">
        <f t="shared" si="412"/>
        <v>1.93389697599426E-8</v>
      </c>
      <c r="H341" s="4">
        <f t="shared" si="430"/>
        <v>275344.24707485893</v>
      </c>
      <c r="I341" s="4">
        <f t="shared" si="431"/>
        <v>322513.43481251108</v>
      </c>
      <c r="J341" s="4">
        <f t="shared" si="432"/>
        <v>54973.83520082118</v>
      </c>
      <c r="K341" s="4">
        <f t="shared" si="400"/>
        <v>214020.03923144293</v>
      </c>
      <c r="L341" s="4">
        <f t="shared" si="401"/>
        <v>90273.903768157979</v>
      </c>
      <c r="M341" s="4">
        <f t="shared" si="402"/>
        <v>8072.9458930882847</v>
      </c>
      <c r="N341" s="11">
        <f t="shared" si="413"/>
        <v>1.1862218644818068E-3</v>
      </c>
      <c r="O341" s="11">
        <f t="shared" si="414"/>
        <v>2.0093599888146851E-3</v>
      </c>
      <c r="P341" s="11">
        <f t="shared" si="415"/>
        <v>1.4279775490866342E-3</v>
      </c>
      <c r="Q341" s="4">
        <f t="shared" si="416"/>
        <v>1090.5821876014104</v>
      </c>
      <c r="R341" s="4">
        <f t="shared" si="417"/>
        <v>4168.0158715539637</v>
      </c>
      <c r="S341" s="4">
        <f t="shared" si="418"/>
        <v>990.63674416650088</v>
      </c>
      <c r="T341" s="4">
        <f t="shared" si="433"/>
        <v>3.9607952560741517</v>
      </c>
      <c r="U341" s="4">
        <f t="shared" si="434"/>
        <v>12.923541848658132</v>
      </c>
      <c r="V341" s="4">
        <f t="shared" si="435"/>
        <v>18.020149777574606</v>
      </c>
      <c r="W341" s="11">
        <f t="shared" si="419"/>
        <v>-1.219247815263802E-2</v>
      </c>
      <c r="X341" s="11">
        <f t="shared" si="420"/>
        <v>-1.3228699347321071E-2</v>
      </c>
      <c r="Y341" s="11">
        <f t="shared" si="421"/>
        <v>-1.2203590333800474E-2</v>
      </c>
      <c r="Z341" s="4">
        <f t="shared" si="447"/>
        <v>922.78370656844663</v>
      </c>
      <c r="AA341" s="4">
        <f t="shared" si="436"/>
        <v>15513.007786155853</v>
      </c>
      <c r="AB341" s="4">
        <f t="shared" si="437"/>
        <v>2048.9292589358938</v>
      </c>
      <c r="AC341" s="12">
        <f t="shared" si="438"/>
        <v>1.0704005112223647</v>
      </c>
      <c r="AD341" s="12">
        <f t="shared" si="439"/>
        <v>5.5308179388998671</v>
      </c>
      <c r="AE341" s="12">
        <f t="shared" si="440"/>
        <v>2.0974363980037376</v>
      </c>
      <c r="AF341" s="11">
        <f t="shared" si="422"/>
        <v>-2.9039671966837322E-3</v>
      </c>
      <c r="AG341" s="11">
        <f t="shared" si="423"/>
        <v>2.0567434751257441E-3</v>
      </c>
      <c r="AH341" s="11">
        <f t="shared" si="424"/>
        <v>8.257041531207765E-4</v>
      </c>
      <c r="AI341" s="1">
        <f t="shared" si="403"/>
        <v>543908.60759815632</v>
      </c>
      <c r="AJ341" s="1">
        <f t="shared" si="404"/>
        <v>631310.44523317146</v>
      </c>
      <c r="AK341" s="1">
        <f t="shared" si="405"/>
        <v>108283.48183151838</v>
      </c>
      <c r="AL341" s="17">
        <f t="shared" si="473"/>
        <v>75.019780496289783</v>
      </c>
      <c r="AM341" s="17">
        <f t="shared" si="473"/>
        <v>36.000356385780023</v>
      </c>
      <c r="AN341" s="17">
        <f t="shared" si="473"/>
        <v>5.2004746551115426</v>
      </c>
      <c r="AO341" s="7">
        <f t="shared" si="472"/>
        <v>1.0421360528280502E-3</v>
      </c>
      <c r="AP341" s="7">
        <f t="shared" si="472"/>
        <v>1.6048112084488778E-3</v>
      </c>
      <c r="AQ341" s="7">
        <f t="shared" si="472"/>
        <v>1.1616266859710539E-3</v>
      </c>
      <c r="AR341" s="1">
        <f t="shared" si="442"/>
        <v>275344.24707485893</v>
      </c>
      <c r="AS341" s="1">
        <f t="shared" si="443"/>
        <v>322513.43481251108</v>
      </c>
      <c r="AT341" s="1">
        <f t="shared" si="444"/>
        <v>54973.83520082118</v>
      </c>
      <c r="AU341" s="1">
        <f t="shared" si="406"/>
        <v>55068.849414971788</v>
      </c>
      <c r="AV341" s="1">
        <f t="shared" si="407"/>
        <v>64502.686962502223</v>
      </c>
      <c r="AW341" s="1">
        <f t="shared" si="408"/>
        <v>10994.767040164237</v>
      </c>
      <c r="AX341" s="1">
        <f t="shared" si="456"/>
        <v>171216.03138515435</v>
      </c>
      <c r="AY341" s="1">
        <f t="shared" si="457"/>
        <v>72219.123014526383</v>
      </c>
      <c r="AZ341" s="1">
        <f t="shared" si="458"/>
        <v>6458.3567144706267</v>
      </c>
      <c r="BA341" s="1">
        <f t="shared" si="459"/>
        <v>12.050681379574133</v>
      </c>
      <c r="BB341" s="1">
        <f t="shared" si="460"/>
        <v>11.187460151508292</v>
      </c>
      <c r="BC341" s="1">
        <f t="shared" si="461"/>
        <v>8.7731301858520148</v>
      </c>
      <c r="BD341" s="1">
        <f t="shared" si="462"/>
        <v>33.983494899046477</v>
      </c>
      <c r="BE341">
        <f t="shared" si="448"/>
        <v>0.21822387218499145</v>
      </c>
      <c r="BF341">
        <f t="shared" si="449"/>
        <v>0.3346263841173937</v>
      </c>
      <c r="BG341">
        <f t="shared" si="450"/>
        <v>2.453676962688749E-2</v>
      </c>
      <c r="BH341">
        <f t="shared" si="463"/>
        <v>0.29444368212175231</v>
      </c>
      <c r="BI341">
        <f t="shared" si="464"/>
        <v>4.7621658391411486E-3</v>
      </c>
      <c r="BJ341">
        <f t="shared" si="464"/>
        <v>1.1197481694748152E-2</v>
      </c>
      <c r="BK341">
        <f t="shared" si="464"/>
        <v>6.0205306372294847E-5</v>
      </c>
      <c r="BL341">
        <f t="shared" si="453"/>
        <v>1311.2349674239333</v>
      </c>
      <c r="BM341">
        <f t="shared" si="454"/>
        <v>3611.3382826234442</v>
      </c>
      <c r="BN341">
        <f t="shared" si="455"/>
        <v>3.3097165907254862</v>
      </c>
      <c r="BO341">
        <f t="shared" si="426"/>
        <v>1158.9190769351844</v>
      </c>
      <c r="BP341">
        <f t="shared" si="445"/>
        <v>1391.3678895578571</v>
      </c>
      <c r="BQ341">
        <f t="shared" si="446"/>
        <v>131.66685222988764</v>
      </c>
      <c r="BR341" s="7">
        <f t="shared" si="471"/>
        <v>1.613079171549181E-3</v>
      </c>
      <c r="BS341" s="7">
        <f t="shared" si="451"/>
        <v>2.9496005533853235E-4</v>
      </c>
      <c r="BT341" s="7">
        <f t="shared" si="452"/>
        <v>2.871195283657304E-5</v>
      </c>
      <c r="BU341" s="8">
        <f>MAX((BU$3*climate!$I451+BU$4*climate!$I451^2+BU$5*climate!$I451^6)*(K341/K$66)^$BW$1,-99)</f>
        <v>-14.407241100669754</v>
      </c>
      <c r="BV341" s="8">
        <f>MAX((BV$3*climate!$I451+BV$4*climate!$I451^2+BV$5*climate!$I451^6)*(L341/L$66)^$BW$1,-99)</f>
        <v>-9.7981426672411924</v>
      </c>
      <c r="BW341" s="8">
        <f>MAX((BW$3*climate!$I451+BW$4*climate!$I451^2+BW$5*climate!$I451^6)*(M341/M$66)^$BW$1,-99)</f>
        <v>-10.728451362481811</v>
      </c>
      <c r="BX341" s="8">
        <f>MAX((BX$3*climate!$M451+BX$4*climate!$M451^2+BX$5*climate!$M451^6)*(K341/K$66)^$BW$1,-99)</f>
        <v>-14.407246817833187</v>
      </c>
      <c r="BY341" s="8">
        <f>MAX((BY$3*climate!$M451+BY$4*climate!$M451^2+BY$5*climate!$M451^6)*(L341/L$66)^$BW$1,-99)</f>
        <v>-9.7981460809640701</v>
      </c>
      <c r="BZ341" s="8">
        <f>MAX((BZ$3*climate!$M451+BZ$4*climate!$M451^2+BZ$5*climate!$M451^6)*(M341/M$66)^$BW$1,-99)</f>
        <v>-10.728454676474609</v>
      </c>
      <c r="CA341" s="8">
        <f t="shared" si="465"/>
        <v>1.7563709546193143E-2</v>
      </c>
      <c r="CB341" s="8">
        <f t="shared" si="466"/>
        <v>5.180592739695038E-6</v>
      </c>
      <c r="CC341" s="8">
        <f t="shared" si="467"/>
        <v>5.0428840012556516E-7</v>
      </c>
      <c r="CD341" s="8">
        <f>MAX((CD$3*climate!$I451+CD$4*climate!$I451^2+CD$5*climate!$I451^6)*(K341/K$66)^$BW$1,-99)</f>
        <v>-65.174603730776681</v>
      </c>
      <c r="CE341" s="8">
        <f>MAX((CE$3*climate!$I451+CE$4*climate!$I451^2+CE$5*climate!$I451^6)*(L341/L$66)^$BW$1,-99)</f>
        <v>-48.696056962725542</v>
      </c>
      <c r="CF341" s="8">
        <f>MAX((CF$3*climate!$I451+CF$4*climate!$I451^2+CF$5*climate!$I451^6)*(M341/M$66)^$BW$1,-99)</f>
        <v>-58.887128044632021</v>
      </c>
      <c r="CG341" s="8">
        <f>MAX((CG$3*climate!$M451+CG$4*climate!$M451^2+CG$5*climate!$M451^6)*(K341/K$66)^$BW$1,-99)</f>
        <v>-65.174655766283678</v>
      </c>
      <c r="CH341" s="8">
        <f>MAX((CH$3*climate!$M451+CH$4*climate!$M451^2+CH$5*climate!$M451^6)*(L341/L$66)^$BW$1,-99)</f>
        <v>-48.696094328379409</v>
      </c>
      <c r="CI341" s="8">
        <f>MAX((CI$3*climate!$M451+CI$4*climate!$M451^2+CI$5*climate!$M451^6)*(M341/M$66)^$BW$1,-99)</f>
        <v>-58.887172040990052</v>
      </c>
      <c r="CJ341" s="8">
        <f t="shared" si="468"/>
        <v>1.0033340592787736E-3</v>
      </c>
      <c r="CK341" s="8">
        <f t="shared" si="469"/>
        <v>2.9594346964790135E-7</v>
      </c>
      <c r="CL341" s="8">
        <f t="shared" si="470"/>
        <v>2.8807680189339524E-8</v>
      </c>
    </row>
    <row r="342" spans="1:90">
      <c r="A342">
        <f t="shared" si="409"/>
        <v>2296</v>
      </c>
      <c r="B342" s="4">
        <f t="shared" si="427"/>
        <v>1286.534892744226</v>
      </c>
      <c r="C342" s="4">
        <f t="shared" si="428"/>
        <v>3572.6098466343592</v>
      </c>
      <c r="D342" s="4">
        <f t="shared" si="429"/>
        <v>6809.6376389525822</v>
      </c>
      <c r="E342" s="11">
        <f t="shared" si="410"/>
        <v>4.1507333172248447E-9</v>
      </c>
      <c r="F342" s="11">
        <f t="shared" si="411"/>
        <v>8.3213052491564406E-9</v>
      </c>
      <c r="G342" s="11">
        <f t="shared" si="412"/>
        <v>1.8372021271945471E-8</v>
      </c>
      <c r="H342" s="4">
        <f t="shared" si="430"/>
        <v>275669.19893333846</v>
      </c>
      <c r="I342" s="4">
        <f t="shared" si="431"/>
        <v>323156.06799385202</v>
      </c>
      <c r="J342" s="4">
        <f t="shared" si="432"/>
        <v>55051.727653962356</v>
      </c>
      <c r="K342" s="4">
        <f t="shared" si="400"/>
        <v>214272.61746887094</v>
      </c>
      <c r="L342" s="4">
        <f t="shared" si="401"/>
        <v>90453.78081188658</v>
      </c>
      <c r="M342" s="4">
        <f t="shared" si="402"/>
        <v>8084.3843054224662</v>
      </c>
      <c r="N342" s="11">
        <f t="shared" si="413"/>
        <v>1.1801616256825742E-3</v>
      </c>
      <c r="O342" s="11">
        <f t="shared" si="414"/>
        <v>1.9925696820486394E-3</v>
      </c>
      <c r="P342" s="11">
        <f t="shared" si="415"/>
        <v>1.4168820757209932E-3</v>
      </c>
      <c r="Q342" s="4">
        <f t="shared" si="416"/>
        <v>1078.5566633391595</v>
      </c>
      <c r="R342" s="4">
        <f t="shared" si="417"/>
        <v>4121.0736738979285</v>
      </c>
      <c r="S342" s="4">
        <f t="shared" si="418"/>
        <v>979.93392347291604</v>
      </c>
      <c r="T342" s="4">
        <f t="shared" si="433"/>
        <v>3.9125033464473953</v>
      </c>
      <c r="U342" s="4">
        <f t="shared" si="434"/>
        <v>12.752580199039713</v>
      </c>
      <c r="V342" s="4">
        <f t="shared" si="435"/>
        <v>17.800239251935359</v>
      </c>
      <c r="W342" s="11">
        <f t="shared" si="419"/>
        <v>-1.219247815263802E-2</v>
      </c>
      <c r="X342" s="11">
        <f t="shared" si="420"/>
        <v>-1.3228699347321071E-2</v>
      </c>
      <c r="Y342" s="11">
        <f t="shared" si="421"/>
        <v>-1.2203590333800474E-2</v>
      </c>
      <c r="Z342" s="4">
        <f t="shared" si="447"/>
        <v>909.9637693434596</v>
      </c>
      <c r="AA342" s="4">
        <f t="shared" si="436"/>
        <v>15370.097329383203</v>
      </c>
      <c r="AB342" s="4">
        <f t="shared" si="437"/>
        <v>2028.4886739110809</v>
      </c>
      <c r="AC342" s="12">
        <f t="shared" si="438"/>
        <v>1.0672921032504614</v>
      </c>
      <c r="AD342" s="12">
        <f t="shared" si="439"/>
        <v>5.5421934126078076</v>
      </c>
      <c r="AE342" s="12">
        <f t="shared" si="440"/>
        <v>2.0991682599484758</v>
      </c>
      <c r="AF342" s="11">
        <f t="shared" si="422"/>
        <v>-2.9039671966837322E-3</v>
      </c>
      <c r="AG342" s="11">
        <f t="shared" si="423"/>
        <v>2.0567434751257441E-3</v>
      </c>
      <c r="AH342" s="11">
        <f t="shared" si="424"/>
        <v>8.257041531207765E-4</v>
      </c>
      <c r="AI342" s="1">
        <f t="shared" si="403"/>
        <v>544586.59625331254</v>
      </c>
      <c r="AJ342" s="1">
        <f t="shared" si="404"/>
        <v>632682.08767235652</v>
      </c>
      <c r="AK342" s="1">
        <f t="shared" si="405"/>
        <v>108449.90068853079</v>
      </c>
      <c r="AL342" s="17">
        <f t="shared" si="473"/>
        <v>75.097179506040916</v>
      </c>
      <c r="AM342" s="17">
        <f t="shared" si="473"/>
        <v>36.057552423461722</v>
      </c>
      <c r="AN342" s="17">
        <f t="shared" si="473"/>
        <v>5.2064552551492449</v>
      </c>
      <c r="AO342" s="7">
        <f t="shared" si="472"/>
        <v>1.0317146922997698E-3</v>
      </c>
      <c r="AP342" s="7">
        <f t="shared" si="472"/>
        <v>1.5887630963643889E-3</v>
      </c>
      <c r="AQ342" s="7">
        <f t="shared" si="472"/>
        <v>1.1500104191113432E-3</v>
      </c>
      <c r="AR342" s="1">
        <f t="shared" si="442"/>
        <v>275669.19893333846</v>
      </c>
      <c r="AS342" s="1">
        <f t="shared" si="443"/>
        <v>323156.06799385202</v>
      </c>
      <c r="AT342" s="1">
        <f t="shared" si="444"/>
        <v>55051.727653962356</v>
      </c>
      <c r="AU342" s="1">
        <f t="shared" si="406"/>
        <v>55133.839786667697</v>
      </c>
      <c r="AV342" s="1">
        <f t="shared" si="407"/>
        <v>64631.21359877041</v>
      </c>
      <c r="AW342" s="1">
        <f t="shared" si="408"/>
        <v>11010.345530792472</v>
      </c>
      <c r="AX342" s="1">
        <f t="shared" si="456"/>
        <v>171418.09397509677</v>
      </c>
      <c r="AY342" s="1">
        <f t="shared" si="457"/>
        <v>72363.024649509258</v>
      </c>
      <c r="AZ342" s="1">
        <f t="shared" si="458"/>
        <v>6467.5074443379726</v>
      </c>
      <c r="BA342" s="1">
        <f t="shared" si="459"/>
        <v>12.051860845356503</v>
      </c>
      <c r="BB342" s="1">
        <f t="shared" si="460"/>
        <v>11.189450738656493</v>
      </c>
      <c r="BC342" s="1">
        <f t="shared" si="461"/>
        <v>8.7745460650974767</v>
      </c>
      <c r="BD342" s="1">
        <f t="shared" si="462"/>
        <v>32.998916940559624</v>
      </c>
      <c r="BE342">
        <f t="shared" si="448"/>
        <v>0.21822387218499145</v>
      </c>
      <c r="BF342">
        <f t="shared" si="449"/>
        <v>0.3346263841173937</v>
      </c>
      <c r="BG342">
        <f t="shared" si="450"/>
        <v>2.453676962688749E-2</v>
      </c>
      <c r="BH342">
        <f t="shared" si="463"/>
        <v>0.29448473726184282</v>
      </c>
      <c r="BI342">
        <f t="shared" si="464"/>
        <v>4.7621658391411486E-3</v>
      </c>
      <c r="BJ342">
        <f t="shared" si="464"/>
        <v>1.1197481694748152E-2</v>
      </c>
      <c r="BK342">
        <f t="shared" si="464"/>
        <v>6.0205306372294847E-5</v>
      </c>
      <c r="BL342">
        <f t="shared" si="453"/>
        <v>1312.7824420637498</v>
      </c>
      <c r="BM342">
        <f t="shared" si="454"/>
        <v>3618.534155907947</v>
      </c>
      <c r="BN342">
        <f t="shared" si="455"/>
        <v>3.3144061297309402</v>
      </c>
      <c r="BO342">
        <f t="shared" si="426"/>
        <v>1160.7885051596995</v>
      </c>
      <c r="BP342">
        <f t="shared" si="445"/>
        <v>1407.1029508922027</v>
      </c>
      <c r="BQ342">
        <f t="shared" si="446"/>
        <v>133.18206568075104</v>
      </c>
      <c r="BR342" s="7">
        <f t="shared" si="471"/>
        <v>1.6014507045012394E-3</v>
      </c>
      <c r="BS342" s="7">
        <f t="shared" si="451"/>
        <v>2.8636898576556537E-4</v>
      </c>
      <c r="BT342" s="7">
        <f t="shared" si="452"/>
        <v>2.7832094625661941E-5</v>
      </c>
      <c r="BU342" s="8">
        <f>MAX((BU$3*climate!$I452+BU$4*climate!$I452^2+BU$5*climate!$I452^6)*(K342/K$66)^$BW$1,-99)</f>
        <v>-14.415344817732176</v>
      </c>
      <c r="BV342" s="8">
        <f>MAX((BV$3*climate!$I452+BV$4*climate!$I452^2+BV$5*climate!$I452^6)*(L342/L$66)^$BW$1,-99)</f>
        <v>-9.8006412587011713</v>
      </c>
      <c r="BW342" s="8">
        <f>MAX((BW$3*climate!$I452+BW$4*climate!$I452^2+BW$5*climate!$I452^6)*(M342/M$66)^$BW$1,-99)</f>
        <v>-10.731813411684628</v>
      </c>
      <c r="BX342" s="8">
        <f>MAX((BX$3*climate!$M452+BX$4*climate!$M452^2+BX$5*climate!$M452^6)*(K342/K$66)^$BW$1,-99)</f>
        <v>-14.415350527877756</v>
      </c>
      <c r="BY342" s="8">
        <f>MAX((BY$3*climate!$M452+BY$4*climate!$M452^2+BY$5*climate!$M452^6)*(L342/L$66)^$BW$1,-99)</f>
        <v>-9.8006446674638994</v>
      </c>
      <c r="BZ342" s="8">
        <f>MAX((BZ$3*climate!$M452+BZ$4*climate!$M452^2+BZ$5*climate!$M452^6)*(M342/M$66)^$BW$1,-99)</f>
        <v>-10.731816721257811</v>
      </c>
      <c r="CA342" s="8">
        <f t="shared" si="465"/>
        <v>1.7563089791897971E-2</v>
      </c>
      <c r="CB342" s="8">
        <f t="shared" si="466"/>
        <v>5.0295242106153765E-6</v>
      </c>
      <c r="CC342" s="8">
        <f t="shared" si="467"/>
        <v>4.8881757700710163E-7</v>
      </c>
      <c r="CD342" s="8">
        <f>MAX((CD$3*climate!$I452+CD$4*climate!$I452^2+CD$5*climate!$I452^6)*(K342/K$66)^$BW$1,-99)</f>
        <v>-65.267862182647164</v>
      </c>
      <c r="CE342" s="8">
        <f>MAX((CE$3*climate!$I452+CE$4*climate!$I452^2+CE$5*climate!$I452^6)*(L342/L$66)^$BW$1,-99)</f>
        <v>-48.752577280803514</v>
      </c>
      <c r="CF342" s="8">
        <f>MAX((CF$3*climate!$I452+CF$4*climate!$I452^2+CF$5*climate!$I452^6)*(M342/M$66)^$BW$1,-99)</f>
        <v>-58.961377243196907</v>
      </c>
      <c r="CG342" s="8">
        <f>MAX((CG$3*climate!$M452+CG$4*climate!$M452^2+CG$5*climate!$M452^6)*(K342/K$66)^$BW$1,-99)</f>
        <v>-65.267914206486864</v>
      </c>
      <c r="CH342" s="8">
        <f>MAX((CH$3*climate!$M452+CH$4*climate!$M452^2+CH$5*climate!$M452^6)*(L342/L$66)^$BW$1,-99)</f>
        <v>-48.752614629757858</v>
      </c>
      <c r="CI342" s="8">
        <f>MAX((CI$3*climate!$M452+CI$4*climate!$M452^2+CI$5*climate!$M452^6)*(M342/M$66)^$BW$1,-99)</f>
        <v>-58.961421225600148</v>
      </c>
      <c r="CJ342" s="8">
        <f t="shared" si="468"/>
        <v>9.9210507933023212E-4</v>
      </c>
      <c r="CK342" s="8">
        <f t="shared" si="469"/>
        <v>2.8410812534066436E-7</v>
      </c>
      <c r="CL342" s="8">
        <f t="shared" si="470"/>
        <v>2.7612362446518867E-8</v>
      </c>
    </row>
    <row r="343" spans="1:90">
      <c r="A343">
        <f t="shared" si="409"/>
        <v>2297</v>
      </c>
      <c r="B343" s="4">
        <f t="shared" si="427"/>
        <v>1286.534897817286</v>
      </c>
      <c r="C343" s="4">
        <f t="shared" si="428"/>
        <v>3572.6098748766976</v>
      </c>
      <c r="D343" s="4">
        <f t="shared" si="429"/>
        <v>6809.6377578040501</v>
      </c>
      <c r="E343" s="11">
        <f t="shared" si="410"/>
        <v>3.9431966513636022E-9</v>
      </c>
      <c r="F343" s="11">
        <f t="shared" si="411"/>
        <v>7.9052399866986188E-9</v>
      </c>
      <c r="G343" s="11">
        <f t="shared" si="412"/>
        <v>1.7453420208348197E-8</v>
      </c>
      <c r="H343" s="4">
        <f t="shared" si="430"/>
        <v>275992.87962166371</v>
      </c>
      <c r="I343" s="4">
        <f t="shared" si="431"/>
        <v>323794.60801343882</v>
      </c>
      <c r="J343" s="4">
        <f t="shared" si="432"/>
        <v>55129.125489995138</v>
      </c>
      <c r="K343" s="4">
        <f t="shared" si="400"/>
        <v>214524.20769145768</v>
      </c>
      <c r="L343" s="4">
        <f t="shared" si="401"/>
        <v>90632.512183999381</v>
      </c>
      <c r="M343" s="4">
        <f t="shared" si="402"/>
        <v>8095.7500899097749</v>
      </c>
      <c r="N343" s="11">
        <f t="shared" si="413"/>
        <v>1.1741594682450618E-3</v>
      </c>
      <c r="O343" s="11">
        <f t="shared" si="414"/>
        <v>1.9759414201214742E-3</v>
      </c>
      <c r="P343" s="11">
        <f t="shared" si="415"/>
        <v>1.4058936411132095E-3</v>
      </c>
      <c r="Q343" s="4">
        <f t="shared" si="416"/>
        <v>1066.657345985278</v>
      </c>
      <c r="R343" s="4">
        <f t="shared" si="417"/>
        <v>4074.59254035503</v>
      </c>
      <c r="S343" s="4">
        <f t="shared" si="418"/>
        <v>969.33609842923408</v>
      </c>
      <c r="T343" s="4">
        <f t="shared" si="433"/>
        <v>3.8648002348737123</v>
      </c>
      <c r="U343" s="4">
        <f t="shared" si="434"/>
        <v>12.583880149684017</v>
      </c>
      <c r="V343" s="4">
        <f t="shared" si="435"/>
        <v>17.583012424261106</v>
      </c>
      <c r="W343" s="11">
        <f t="shared" si="419"/>
        <v>-1.219247815263802E-2</v>
      </c>
      <c r="X343" s="11">
        <f t="shared" si="420"/>
        <v>-1.3228699347321071E-2</v>
      </c>
      <c r="Y343" s="11">
        <f t="shared" si="421"/>
        <v>-1.2203590333800474E-2</v>
      </c>
      <c r="Z343" s="4">
        <f t="shared" si="447"/>
        <v>897.31650364462644</v>
      </c>
      <c r="AA343" s="4">
        <f t="shared" si="436"/>
        <v>15228.248221214766</v>
      </c>
      <c r="AB343" s="4">
        <f t="shared" si="437"/>
        <v>2008.2297561437742</v>
      </c>
      <c r="AC343" s="12">
        <f t="shared" si="438"/>
        <v>1.0641927219933425</v>
      </c>
      <c r="AD343" s="12">
        <f t="shared" si="439"/>
        <v>5.5535922827470738</v>
      </c>
      <c r="AE343" s="12">
        <f t="shared" si="440"/>
        <v>2.1009015518988146</v>
      </c>
      <c r="AF343" s="11">
        <f t="shared" si="422"/>
        <v>-2.9039671966837322E-3</v>
      </c>
      <c r="AG343" s="11">
        <f t="shared" si="423"/>
        <v>2.0567434751257441E-3</v>
      </c>
      <c r="AH343" s="11">
        <f t="shared" si="424"/>
        <v>8.257041531207765E-4</v>
      </c>
      <c r="AI343" s="1">
        <f t="shared" si="403"/>
        <v>545261.77641464898</v>
      </c>
      <c r="AJ343" s="1">
        <f t="shared" si="404"/>
        <v>634045.09250389133</v>
      </c>
      <c r="AK343" s="1">
        <f t="shared" si="405"/>
        <v>108615.25615047019</v>
      </c>
      <c r="AL343" s="17">
        <f t="shared" si="473"/>
        <v>75.173883580853101</v>
      </c>
      <c r="AM343" s="17">
        <f t="shared" si="473"/>
        <v>36.114266463010985</v>
      </c>
      <c r="AN343" s="17">
        <f t="shared" si="473"/>
        <v>5.2123828581614031</v>
      </c>
      <c r="AO343" s="7">
        <f t="shared" si="472"/>
        <v>1.021397545376772E-3</v>
      </c>
      <c r="AP343" s="7">
        <f t="shared" si="472"/>
        <v>1.5728754654007449E-3</v>
      </c>
      <c r="AQ343" s="7">
        <f t="shared" si="472"/>
        <v>1.1385103149202298E-3</v>
      </c>
      <c r="AR343" s="1">
        <f t="shared" si="442"/>
        <v>275992.87962166371</v>
      </c>
      <c r="AS343" s="1">
        <f t="shared" si="443"/>
        <v>323794.60801343882</v>
      </c>
      <c r="AT343" s="1">
        <f t="shared" si="444"/>
        <v>55129.125489995138</v>
      </c>
      <c r="AU343" s="1">
        <f t="shared" si="406"/>
        <v>55198.575924332748</v>
      </c>
      <c r="AV343" s="1">
        <f t="shared" si="407"/>
        <v>64758.921602687769</v>
      </c>
      <c r="AW343" s="1">
        <f t="shared" si="408"/>
        <v>11025.825097999028</v>
      </c>
      <c r="AX343" s="1">
        <f t="shared" si="456"/>
        <v>171619.36615316611</v>
      </c>
      <c r="AY343" s="1">
        <f t="shared" si="457"/>
        <v>72506.00974719951</v>
      </c>
      <c r="AZ343" s="1">
        <f t="shared" si="458"/>
        <v>6476.6000719278209</v>
      </c>
      <c r="BA343" s="1">
        <f t="shared" si="459"/>
        <v>12.05303431603863</v>
      </c>
      <c r="BB343" s="1">
        <f t="shared" si="460"/>
        <v>11.191424730472146</v>
      </c>
      <c r="BC343" s="1">
        <f t="shared" si="461"/>
        <v>8.7759509713954156</v>
      </c>
      <c r="BD343" s="1">
        <f t="shared" si="462"/>
        <v>32.042824181236014</v>
      </c>
      <c r="BE343">
        <f t="shared" si="448"/>
        <v>0.21822387218499145</v>
      </c>
      <c r="BF343">
        <f t="shared" si="449"/>
        <v>0.3346263841173937</v>
      </c>
      <c r="BG343">
        <f t="shared" si="450"/>
        <v>2.453676962688749E-2</v>
      </c>
      <c r="BH343">
        <f t="shared" si="463"/>
        <v>0.29452550580009446</v>
      </c>
      <c r="BI343">
        <f t="shared" si="464"/>
        <v>4.7621658391411486E-3</v>
      </c>
      <c r="BJ343">
        <f t="shared" si="464"/>
        <v>1.1197481694748152E-2</v>
      </c>
      <c r="BK343">
        <f t="shared" si="464"/>
        <v>6.0205306372294847E-5</v>
      </c>
      <c r="BL343">
        <f t="shared" si="453"/>
        <v>1314.3238631804822</v>
      </c>
      <c r="BM343">
        <f t="shared" si="454"/>
        <v>3625.6841960886345</v>
      </c>
      <c r="BN343">
        <f t="shared" si="455"/>
        <v>3.3190658901618466</v>
      </c>
      <c r="BO343">
        <f t="shared" si="426"/>
        <v>1162.6474507290645</v>
      </c>
      <c r="BP343">
        <f t="shared" si="445"/>
        <v>1423.0161907303445</v>
      </c>
      <c r="BQ343">
        <f t="shared" si="446"/>
        <v>134.71473049749383</v>
      </c>
      <c r="BR343" s="7">
        <f t="shared" si="471"/>
        <v>1.5899298378143634E-3</v>
      </c>
      <c r="BS343" s="7">
        <f t="shared" si="451"/>
        <v>2.7802814151996636E-4</v>
      </c>
      <c r="BT343" s="7">
        <f t="shared" si="452"/>
        <v>2.6979503185706891E-5</v>
      </c>
      <c r="BU343" s="8">
        <f>MAX((BU$3*climate!$I453+BU$4*climate!$I453^2+BU$5*climate!$I453^6)*(K343/K$66)^$BW$1,-99)</f>
        <v>-14.422971965413238</v>
      </c>
      <c r="BV343" s="8">
        <f>MAX((BV$3*climate!$I453+BV$4*climate!$I453^2+BV$5*climate!$I453^6)*(L343/L$66)^$BW$1,-99)</f>
        <v>-9.8028817055737143</v>
      </c>
      <c r="BW343" s="8">
        <f>MAX((BW$3*climate!$I453+BW$4*climate!$I453^2+BW$5*climate!$I453^6)*(M343/M$66)^$BW$1,-99)</f>
        <v>-10.734915627607467</v>
      </c>
      <c r="BX343" s="8">
        <f>MAX((BX$3*climate!$M453+BX$4*climate!$M453^2+BX$5*climate!$M453^6)*(K343/K$66)^$BW$1,-99)</f>
        <v>-14.42297766855839</v>
      </c>
      <c r="BY343" s="8">
        <f>MAX((BY$3*climate!$M453+BY$4*climate!$M453^2+BY$5*climate!$M453^6)*(L343/L$66)^$BW$1,-99)</f>
        <v>-9.8028851094009823</v>
      </c>
      <c r="BZ343" s="8">
        <f>MAX((BZ$3*climate!$M453+BZ$4*climate!$M453^2+BZ$5*climate!$M453^6)*(M343/M$66)^$BW$1,-99)</f>
        <v>-10.734918932782525</v>
      </c>
      <c r="CA343" s="8">
        <f t="shared" si="465"/>
        <v>1.7562388641046825E-2</v>
      </c>
      <c r="CB343" s="8">
        <f t="shared" si="466"/>
        <v>4.8828382745216162E-6</v>
      </c>
      <c r="CC343" s="8">
        <f t="shared" si="467"/>
        <v>4.7382452028974533E-7</v>
      </c>
      <c r="CD343" s="8">
        <f>MAX((CD$3*climate!$I453+CD$4*climate!$I453^2+CD$5*climate!$I453^6)*(K343/K$66)^$BW$1,-99)</f>
        <v>-65.356782519679243</v>
      </c>
      <c r="CE343" s="8">
        <f>MAX((CE$3*climate!$I453+CE$4*climate!$I453^2+CE$5*climate!$I453^6)*(L343/L$66)^$BW$1,-99)</f>
        <v>-48.806089681161737</v>
      </c>
      <c r="CF343" s="8">
        <f>MAX((CF$3*climate!$I453+CF$4*climate!$I453^2+CF$5*climate!$I453^6)*(M343/M$66)^$BW$1,-99)</f>
        <v>-59.032026476733293</v>
      </c>
      <c r="CG343" s="8">
        <f>MAX((CG$3*climate!$M453+CG$4*climate!$M453^2+CG$5*climate!$M453^6)*(K343/K$66)^$BW$1,-99)</f>
        <v>-65.356834529821825</v>
      </c>
      <c r="CH343" s="8">
        <f>MAX((CH$3*climate!$M453+CH$4*climate!$M453^2+CH$5*climate!$M453^6)*(L343/L$66)^$BW$1,-99)</f>
        <v>-48.806127012095146</v>
      </c>
      <c r="CI343" s="8">
        <f>MAX((CI$3*climate!$M453+CI$4*climate!$M453^2+CI$5*climate!$M453^6)*(M343/M$66)^$BW$1,-99)</f>
        <v>-59.03207044358458</v>
      </c>
      <c r="CJ343" s="8">
        <f t="shared" si="468"/>
        <v>9.8095656737473232E-4</v>
      </c>
      <c r="CK343" s="8">
        <f t="shared" si="469"/>
        <v>2.7273353133900247E-7</v>
      </c>
      <c r="CL343" s="8">
        <f t="shared" si="470"/>
        <v>2.6465720834526688E-8</v>
      </c>
    </row>
    <row r="344" spans="1:90">
      <c r="A344">
        <f t="shared" si="409"/>
        <v>2298</v>
      </c>
      <c r="B344" s="4">
        <f t="shared" si="427"/>
        <v>1286.5349026366932</v>
      </c>
      <c r="C344" s="4">
        <f t="shared" si="428"/>
        <v>3572.6099017069191</v>
      </c>
      <c r="D344" s="4">
        <f t="shared" si="429"/>
        <v>6809.6378707129461</v>
      </c>
      <c r="E344" s="11">
        <f t="shared" si="410"/>
        <v>3.7460368187954223E-9</v>
      </c>
      <c r="F344" s="11">
        <f t="shared" si="411"/>
        <v>7.5099779873636882E-9</v>
      </c>
      <c r="G344" s="11">
        <f t="shared" si="412"/>
        <v>1.6580749197930785E-8</v>
      </c>
      <c r="H344" s="4">
        <f t="shared" si="430"/>
        <v>276315.29944910604</v>
      </c>
      <c r="I344" s="4">
        <f t="shared" si="431"/>
        <v>324429.07736028923</v>
      </c>
      <c r="J344" s="4">
        <f t="shared" si="432"/>
        <v>55206.032138033057</v>
      </c>
      <c r="K344" s="4">
        <f t="shared" si="400"/>
        <v>214774.81791035031</v>
      </c>
      <c r="L344" s="4">
        <f t="shared" si="401"/>
        <v>90810.104177700385</v>
      </c>
      <c r="M344" s="4">
        <f t="shared" si="402"/>
        <v>8107.0437497806579</v>
      </c>
      <c r="N344" s="11">
        <f t="shared" si="413"/>
        <v>1.1682141684126179E-3</v>
      </c>
      <c r="O344" s="11">
        <f t="shared" si="414"/>
        <v>1.9594733658101493E-3</v>
      </c>
      <c r="P344" s="11">
        <f t="shared" si="415"/>
        <v>1.3950109311007264E-3</v>
      </c>
      <c r="Q344" s="4">
        <f t="shared" si="416"/>
        <v>1054.8830449193713</v>
      </c>
      <c r="R344" s="4">
        <f t="shared" si="417"/>
        <v>4028.5694478190899</v>
      </c>
      <c r="S344" s="4">
        <f t="shared" si="418"/>
        <v>958.84246602448229</v>
      </c>
      <c r="T344" s="4">
        <f t="shared" si="433"/>
        <v>3.8176787424457044</v>
      </c>
      <c r="U344" s="4">
        <f t="shared" si="434"/>
        <v>12.417411782561125</v>
      </c>
      <c r="V344" s="4">
        <f t="shared" si="435"/>
        <v>17.368436543801298</v>
      </c>
      <c r="W344" s="11">
        <f t="shared" si="419"/>
        <v>-1.219247815263802E-2</v>
      </c>
      <c r="X344" s="11">
        <f t="shared" si="420"/>
        <v>-1.3228699347321071E-2</v>
      </c>
      <c r="Y344" s="11">
        <f t="shared" si="421"/>
        <v>-1.2203590333800474E-2</v>
      </c>
      <c r="Z344" s="4">
        <f t="shared" si="447"/>
        <v>884.83971293169429</v>
      </c>
      <c r="AA344" s="4">
        <f t="shared" si="436"/>
        <v>15087.4578347018</v>
      </c>
      <c r="AB344" s="4">
        <f t="shared" si="437"/>
        <v>1988.1513503704148</v>
      </c>
      <c r="AC344" s="12">
        <f t="shared" si="438"/>
        <v>1.0611023412377243</v>
      </c>
      <c r="AD344" s="12">
        <f t="shared" si="439"/>
        <v>5.5650145974381227</v>
      </c>
      <c r="AE344" s="12">
        <f t="shared" si="440"/>
        <v>2.1026362750355152</v>
      </c>
      <c r="AF344" s="11">
        <f t="shared" si="422"/>
        <v>-2.9039671966837322E-3</v>
      </c>
      <c r="AG344" s="11">
        <f t="shared" si="423"/>
        <v>2.0567434751257441E-3</v>
      </c>
      <c r="AH344" s="11">
        <f t="shared" si="424"/>
        <v>8.257041531207765E-4</v>
      </c>
      <c r="AI344" s="1">
        <f t="shared" si="403"/>
        <v>545934.17469751684</v>
      </c>
      <c r="AJ344" s="1">
        <f t="shared" si="404"/>
        <v>635399.50485619006</v>
      </c>
      <c r="AK344" s="1">
        <f t="shared" si="405"/>
        <v>108779.55563342219</v>
      </c>
      <c r="AL344" s="17">
        <f t="shared" si="473"/>
        <v>75.249898176817354</v>
      </c>
      <c r="AM344" s="17">
        <f t="shared" si="473"/>
        <v>36.170501674244889</v>
      </c>
      <c r="AN344" s="17">
        <f t="shared" si="473"/>
        <v>5.2182578662942403</v>
      </c>
      <c r="AO344" s="7">
        <f t="shared" si="472"/>
        <v>1.0111835699230043E-3</v>
      </c>
      <c r="AP344" s="7">
        <f t="shared" si="472"/>
        <v>1.5571467107467374E-3</v>
      </c>
      <c r="AQ344" s="7">
        <f t="shared" si="472"/>
        <v>1.1271252117710275E-3</v>
      </c>
      <c r="AR344" s="1">
        <f t="shared" si="442"/>
        <v>276315.29944910604</v>
      </c>
      <c r="AS344" s="1">
        <f t="shared" si="443"/>
        <v>324429.07736028923</v>
      </c>
      <c r="AT344" s="1">
        <f t="shared" si="444"/>
        <v>55206.032138033057</v>
      </c>
      <c r="AU344" s="1">
        <f t="shared" si="406"/>
        <v>55263.059889821212</v>
      </c>
      <c r="AV344" s="1">
        <f t="shared" si="407"/>
        <v>64885.815472057846</v>
      </c>
      <c r="AW344" s="1">
        <f t="shared" si="408"/>
        <v>11041.206427606612</v>
      </c>
      <c r="AX344" s="1">
        <f t="shared" si="456"/>
        <v>171819.85432828023</v>
      </c>
      <c r="AY344" s="1">
        <f t="shared" si="457"/>
        <v>72648.083342160302</v>
      </c>
      <c r="AZ344" s="1">
        <f t="shared" si="458"/>
        <v>6485.6349998245259</v>
      </c>
      <c r="BA344" s="1">
        <f t="shared" si="459"/>
        <v>12.054201848375836</v>
      </c>
      <c r="BB344" s="1">
        <f t="shared" si="460"/>
        <v>11.193382286574163</v>
      </c>
      <c r="BC344" s="1">
        <f t="shared" si="461"/>
        <v>8.7773450102027457</v>
      </c>
      <c r="BD344" s="1">
        <f t="shared" si="462"/>
        <v>31.114394059069866</v>
      </c>
      <c r="BE344">
        <f t="shared" si="448"/>
        <v>0.21822387218499145</v>
      </c>
      <c r="BF344">
        <f t="shared" si="449"/>
        <v>0.3346263841173937</v>
      </c>
      <c r="BG344">
        <f t="shared" si="450"/>
        <v>2.453676962688749E-2</v>
      </c>
      <c r="BH344">
        <f t="shared" si="463"/>
        <v>0.29456599057634475</v>
      </c>
      <c r="BI344">
        <f t="shared" si="464"/>
        <v>4.7621658391411486E-3</v>
      </c>
      <c r="BJ344">
        <f t="shared" si="464"/>
        <v>1.1197481694748152E-2</v>
      </c>
      <c r="BK344">
        <f t="shared" si="464"/>
        <v>6.0205306372294847E-5</v>
      </c>
      <c r="BL344">
        <f t="shared" si="453"/>
        <v>1315.8592798685897</v>
      </c>
      <c r="BM344">
        <f t="shared" si="454"/>
        <v>3632.7886549858708</v>
      </c>
      <c r="BN344">
        <f t="shared" si="455"/>
        <v>3.3236960784690357</v>
      </c>
      <c r="BO344">
        <f t="shared" si="426"/>
        <v>1164.4959786018376</v>
      </c>
      <c r="BP344">
        <f t="shared" si="445"/>
        <v>1439.1096266717288</v>
      </c>
      <c r="BQ344">
        <f t="shared" si="446"/>
        <v>136.26504766179812</v>
      </c>
      <c r="BR344" s="7">
        <f t="shared" si="471"/>
        <v>1.5785151905027828E-3</v>
      </c>
      <c r="BS344" s="7">
        <f t="shared" si="451"/>
        <v>2.6993023448540422E-4</v>
      </c>
      <c r="BT344" s="7">
        <f t="shared" si="452"/>
        <v>2.6153321591602376E-5</v>
      </c>
      <c r="BU344" s="8">
        <f>MAX((BU$3*climate!$I454+BU$4*climate!$I454^2+BU$5*climate!$I454^6)*(K344/K$66)^$BW$1,-99)</f>
        <v>-14.430127811935085</v>
      </c>
      <c r="BV344" s="8">
        <f>MAX((BV$3*climate!$I454+BV$4*climate!$I454^2+BV$5*climate!$I454^6)*(L344/L$66)^$BW$1,-99)</f>
        <v>-9.804867088486084</v>
      </c>
      <c r="BW344" s="8">
        <f>MAX((BW$3*climate!$I454+BW$4*climate!$I454^2+BW$5*climate!$I454^6)*(M344/M$66)^$BW$1,-99)</f>
        <v>-10.737760993708573</v>
      </c>
      <c r="BX344" s="8">
        <f>MAX((BX$3*climate!$M454+BX$4*climate!$M454^2+BX$5*climate!$M454^6)*(K344/K$66)^$BW$1,-99)</f>
        <v>-14.43013350809716</v>
      </c>
      <c r="BY344" s="8">
        <f>MAX((BY$3*climate!$M454+BY$4*climate!$M454^2+BY$5*climate!$M454^6)*(L344/L$66)^$BW$1,-99)</f>
        <v>-9.8048704874023436</v>
      </c>
      <c r="BZ344" s="8">
        <f>MAX((BZ$3*climate!$M454+BZ$4*climate!$M454^2+BZ$5*climate!$M454^6)*(M344/M$66)^$BW$1,-99)</f>
        <v>-10.73776429450677</v>
      </c>
      <c r="CA344" s="8">
        <f t="shared" si="465"/>
        <v>1.7561607008815053E-2</v>
      </c>
      <c r="CB344" s="8">
        <f t="shared" si="466"/>
        <v>4.7404086978299653E-6</v>
      </c>
      <c r="CC344" s="8">
        <f t="shared" si="467"/>
        <v>4.5929435576687833E-7</v>
      </c>
      <c r="CD344" s="8">
        <f>MAX((CD$3*climate!$I454+CD$4*climate!$I454^2+CD$5*climate!$I454^6)*(K344/K$66)^$BW$1,-99)</f>
        <v>-65.44140083056044</v>
      </c>
      <c r="CE344" s="8">
        <f>MAX((CE$3*climate!$I454+CE$4*climate!$I454^2+CE$5*climate!$I454^6)*(L344/L$66)^$BW$1,-99)</f>
        <v>-48.856621262904845</v>
      </c>
      <c r="CF344" s="8">
        <f>MAX((CF$3*climate!$I454+CF$4*climate!$I454^2+CF$5*climate!$I454^6)*(M344/M$66)^$BW$1,-99)</f>
        <v>-59.099106743606683</v>
      </c>
      <c r="CG344" s="8">
        <f>MAX((CG$3*climate!$M454+CG$4*climate!$M454^2+CG$5*climate!$M454^6)*(K344/K$66)^$BW$1,-99)</f>
        <v>-65.441452825002358</v>
      </c>
      <c r="CH344" s="8">
        <f>MAX((CH$3*climate!$M454+CH$4*climate!$M454^2+CH$5*climate!$M454^6)*(L344/L$66)^$BW$1,-99)</f>
        <v>-48.856658574514086</v>
      </c>
      <c r="CI344" s="8">
        <f>MAX((CI$3*climate!$M454+CI$4*climate!$M454^2+CI$5*climate!$M454^6)*(M344/M$66)^$BW$1,-99)</f>
        <v>-59.099150693329968</v>
      </c>
      <c r="CJ344" s="8">
        <f t="shared" si="468"/>
        <v>9.698891626491379E-4</v>
      </c>
      <c r="CK344" s="8">
        <f t="shared" si="469"/>
        <v>2.6180240909873416E-7</v>
      </c>
      <c r="CL344" s="8">
        <f t="shared" si="470"/>
        <v>2.5365823178972847E-8</v>
      </c>
    </row>
    <row r="345" spans="1:90">
      <c r="A345">
        <f t="shared" si="409"/>
        <v>2299</v>
      </c>
      <c r="B345" s="4">
        <f t="shared" si="427"/>
        <v>1286.53490721513</v>
      </c>
      <c r="C345" s="4">
        <f t="shared" si="428"/>
        <v>3572.6099271956296</v>
      </c>
      <c r="D345" s="4">
        <f t="shared" si="429"/>
        <v>6809.6379779763984</v>
      </c>
      <c r="E345" s="11">
        <f t="shared" si="410"/>
        <v>3.5587349778556509E-9</v>
      </c>
      <c r="F345" s="11">
        <f t="shared" si="411"/>
        <v>7.1344790879955034E-9</v>
      </c>
      <c r="G345" s="11">
        <f t="shared" si="412"/>
        <v>1.5751711738034244E-8</v>
      </c>
      <c r="H345" s="4">
        <f t="shared" si="430"/>
        <v>276636.46848450223</v>
      </c>
      <c r="I345" s="4">
        <f t="shared" si="431"/>
        <v>325059.49848803098</v>
      </c>
      <c r="J345" s="4">
        <f t="shared" si="432"/>
        <v>55282.451001076392</v>
      </c>
      <c r="K345" s="4">
        <f t="shared" si="400"/>
        <v>215024.45594991074</v>
      </c>
      <c r="L345" s="4">
        <f t="shared" si="401"/>
        <v>90986.563076364459</v>
      </c>
      <c r="M345" s="4">
        <f t="shared" si="402"/>
        <v>8118.2657844469613</v>
      </c>
      <c r="N345" s="11">
        <f t="shared" si="413"/>
        <v>1.1623245312895047E-3</v>
      </c>
      <c r="O345" s="11">
        <f t="shared" si="414"/>
        <v>1.9431637069677876E-3</v>
      </c>
      <c r="P345" s="11">
        <f t="shared" si="415"/>
        <v>1.3842326515884906E-3</v>
      </c>
      <c r="Q345" s="4">
        <f t="shared" si="416"/>
        <v>1043.2325771960268</v>
      </c>
      <c r="R345" s="4">
        <f t="shared" si="417"/>
        <v>3983.0013556461267</v>
      </c>
      <c r="S345" s="4">
        <f t="shared" si="418"/>
        <v>948.45222401330454</v>
      </c>
      <c r="T345" s="4">
        <f t="shared" si="433"/>
        <v>3.7711317777846447</v>
      </c>
      <c r="U345" s="4">
        <f t="shared" si="434"/>
        <v>12.253145575417742</v>
      </c>
      <c r="V345" s="4">
        <f t="shared" si="435"/>
        <v>17.156479259482136</v>
      </c>
      <c r="W345" s="11">
        <f t="shared" si="419"/>
        <v>-1.219247815263802E-2</v>
      </c>
      <c r="X345" s="11">
        <f t="shared" si="420"/>
        <v>-1.3228699347321071E-2</v>
      </c>
      <c r="Y345" s="11">
        <f t="shared" si="421"/>
        <v>-1.2203590333800474E-2</v>
      </c>
      <c r="Z345" s="4">
        <f t="shared" si="447"/>
        <v>872.53122491878537</v>
      </c>
      <c r="AA345" s="4">
        <f t="shared" si="436"/>
        <v>14947.723419252126</v>
      </c>
      <c r="AB345" s="4">
        <f t="shared" si="437"/>
        <v>1968.2522979472001</v>
      </c>
      <c r="AC345" s="12">
        <f t="shared" si="438"/>
        <v>1.0580209348464455</v>
      </c>
      <c r="AD345" s="12">
        <f t="shared" si="439"/>
        <v>5.5764604049003834</v>
      </c>
      <c r="AE345" s="12">
        <f t="shared" si="440"/>
        <v>2.1043724305403146</v>
      </c>
      <c r="AF345" s="11">
        <f t="shared" si="422"/>
        <v>-2.9039671966837322E-3</v>
      </c>
      <c r="AG345" s="11">
        <f t="shared" si="423"/>
        <v>2.0567434751257441E-3</v>
      </c>
      <c r="AH345" s="11">
        <f t="shared" si="424"/>
        <v>8.257041531207765E-4</v>
      </c>
      <c r="AI345" s="1">
        <f t="shared" si="403"/>
        <v>546603.81711758638</v>
      </c>
      <c r="AJ345" s="1">
        <f t="shared" si="404"/>
        <v>636745.36984262895</v>
      </c>
      <c r="AK345" s="1">
        <f t="shared" si="405"/>
        <v>108942.80649768659</v>
      </c>
      <c r="AL345" s="17">
        <f t="shared" si="473"/>
        <v>75.32522872288537</v>
      </c>
      <c r="AM345" s="17">
        <f t="shared" si="473"/>
        <v>36.226261224175914</v>
      </c>
      <c r="AN345" s="17">
        <f t="shared" si="473"/>
        <v>5.2240806799968373</v>
      </c>
      <c r="AO345" s="7">
        <f t="shared" si="472"/>
        <v>1.0010717342237743E-3</v>
      </c>
      <c r="AP345" s="7">
        <f t="shared" si="472"/>
        <v>1.5415752436392701E-3</v>
      </c>
      <c r="AQ345" s="7">
        <f t="shared" si="472"/>
        <v>1.1158539596533171E-3</v>
      </c>
      <c r="AR345" s="1">
        <f t="shared" si="442"/>
        <v>276636.46848450223</v>
      </c>
      <c r="AS345" s="1">
        <f t="shared" si="443"/>
        <v>325059.49848803098</v>
      </c>
      <c r="AT345" s="1">
        <f t="shared" si="444"/>
        <v>55282.451001076392</v>
      </c>
      <c r="AU345" s="1">
        <f t="shared" si="406"/>
        <v>55327.293696900451</v>
      </c>
      <c r="AV345" s="1">
        <f t="shared" si="407"/>
        <v>65011.899697606197</v>
      </c>
      <c r="AW345" s="1">
        <f t="shared" si="408"/>
        <v>11056.490200215279</v>
      </c>
      <c r="AX345" s="1">
        <f t="shared" si="456"/>
        <v>172019.56475992859</v>
      </c>
      <c r="AY345" s="1">
        <f t="shared" si="457"/>
        <v>72789.250461091564</v>
      </c>
      <c r="AZ345" s="1">
        <f t="shared" si="458"/>
        <v>6494.6126275575698</v>
      </c>
      <c r="BA345" s="1">
        <f t="shared" si="459"/>
        <v>12.055363497930944</v>
      </c>
      <c r="BB345" s="1">
        <f t="shared" si="460"/>
        <v>11.195323564780699</v>
      </c>
      <c r="BC345" s="1">
        <f t="shared" si="461"/>
        <v>8.7787282856875084</v>
      </c>
      <c r="BD345" s="1">
        <f t="shared" si="462"/>
        <v>30.212827703913959</v>
      </c>
      <c r="BE345">
        <f t="shared" si="448"/>
        <v>0.21822387218499145</v>
      </c>
      <c r="BF345">
        <f t="shared" si="449"/>
        <v>0.3346263841173937</v>
      </c>
      <c r="BG345">
        <f t="shared" si="450"/>
        <v>2.453676962688749E-2</v>
      </c>
      <c r="BH345">
        <f t="shared" si="463"/>
        <v>0.29460619440012592</v>
      </c>
      <c r="BI345">
        <f t="shared" si="464"/>
        <v>4.7621658391411486E-3</v>
      </c>
      <c r="BJ345">
        <f t="shared" si="464"/>
        <v>1.1197481694748152E-2</v>
      </c>
      <c r="BK345">
        <f t="shared" si="464"/>
        <v>6.0205306372294847E-5</v>
      </c>
      <c r="BL345">
        <f t="shared" si="453"/>
        <v>1317.3887400775434</v>
      </c>
      <c r="BM345">
        <f t="shared" si="454"/>
        <v>3639.8477840237415</v>
      </c>
      <c r="BN345">
        <f t="shared" si="455"/>
        <v>3.3282968995311819</v>
      </c>
      <c r="BO345">
        <f t="shared" si="426"/>
        <v>1166.3341531933399</v>
      </c>
      <c r="BP345">
        <f t="shared" si="445"/>
        <v>1455.3852991682588</v>
      </c>
      <c r="BQ345">
        <f t="shared" si="446"/>
        <v>137.83322047054915</v>
      </c>
      <c r="BR345" s="7">
        <f t="shared" si="471"/>
        <v>1.5672054047970452E-3</v>
      </c>
      <c r="BS345" s="7">
        <f t="shared" si="451"/>
        <v>2.620681888207808E-4</v>
      </c>
      <c r="BT345" s="7">
        <f t="shared" si="452"/>
        <v>2.5352720327616179E-5</v>
      </c>
      <c r="BU345" s="8">
        <f>MAX((BU$3*climate!$I455+BU$4*climate!$I455^2+BU$5*climate!$I455^6)*(K345/K$66)^$BW$1,-99)</f>
        <v>-14.436817603060422</v>
      </c>
      <c r="BV345" s="8">
        <f>MAX((BV$3*climate!$I455+BV$4*climate!$I455^2+BV$5*climate!$I455^6)*(L345/L$66)^$BW$1,-99)</f>
        <v>-9.8066004684264811</v>
      </c>
      <c r="BW345" s="8">
        <f>MAX((BW$3*climate!$I455+BW$4*climate!$I455^2+BW$5*climate!$I455^6)*(M345/M$66)^$BW$1,-99)</f>
        <v>-10.740352476446564</v>
      </c>
      <c r="BX345" s="8">
        <f>MAX((BX$3*climate!$M455+BX$4*climate!$M455^2+BX$5*climate!$M455^6)*(K345/K$66)^$BW$1,-99)</f>
        <v>-14.436823292256641</v>
      </c>
      <c r="BY345" s="8">
        <f>MAX((BY$3*climate!$M455+BY$4*climate!$M455^2+BY$5*climate!$M455^6)*(L345/L$66)^$BW$1,-99)</f>
        <v>-9.8066038624559244</v>
      </c>
      <c r="BZ345" s="8">
        <f>MAX((BZ$3*climate!$M455+BZ$4*climate!$M455^2+BZ$5*climate!$M455^6)*(M345/M$66)^$BW$1,-99)</f>
        <v>-10.740355772888924</v>
      </c>
      <c r="CA345" s="8">
        <f t="shared" si="465"/>
        <v>1.7560745635411844E-2</v>
      </c>
      <c r="CB345" s="8">
        <f t="shared" si="466"/>
        <v>4.6021128030148132E-6</v>
      </c>
      <c r="CC345" s="8">
        <f t="shared" si="467"/>
        <v>4.4521267283900297E-7</v>
      </c>
      <c r="CD345" s="8">
        <f>MAX((CD$3*climate!$I455+CD$4*climate!$I455^2+CD$5*climate!$I455^6)*(K345/K$66)^$BW$1,-99)</f>
        <v>-65.521753684248651</v>
      </c>
      <c r="CE345" s="8">
        <f>MAX((CE$3*climate!$I455+CE$4*climate!$I455^2+CE$5*climate!$I455^6)*(L345/L$66)^$BW$1,-99)</f>
        <v>-48.904199392889424</v>
      </c>
      <c r="CF345" s="8">
        <f>MAX((CF$3*climate!$I455+CF$4*climate!$I455^2+CF$5*climate!$I455^6)*(M345/M$66)^$BW$1,-99)</f>
        <v>-59.162649393428161</v>
      </c>
      <c r="CG345" s="8">
        <f>MAX((CG$3*climate!$M455+CG$4*climate!$M455^2+CG$5*climate!$M455^6)*(K345/K$66)^$BW$1,-99)</f>
        <v>-65.521805661012039</v>
      </c>
      <c r="CH345" s="8">
        <f>MAX((CH$3*climate!$M455+CH$4*climate!$M455^2+CH$5*climate!$M455^6)*(L345/L$66)^$BW$1,-99)</f>
        <v>-48.904236683889074</v>
      </c>
      <c r="CI345" s="8">
        <f>MAX((CI$3*climate!$M455+CI$4*climate!$M455^2+CI$5*climate!$M455^6)*(M345/M$66)^$BW$1,-99)</f>
        <v>-59.162693324467995</v>
      </c>
      <c r="CJ345" s="8">
        <f t="shared" si="468"/>
        <v>9.5890345256348722E-4</v>
      </c>
      <c r="CK345" s="8">
        <f t="shared" si="469"/>
        <v>2.5129809106730661E-7</v>
      </c>
      <c r="CL345" s="8">
        <f t="shared" si="470"/>
        <v>2.431081105402766E-8</v>
      </c>
    </row>
    <row r="346" spans="1:90">
      <c r="A346">
        <f t="shared" si="409"/>
        <v>2300</v>
      </c>
      <c r="B346" s="4">
        <f t="shared" si="427"/>
        <v>1286.534911564645</v>
      </c>
      <c r="C346" s="4">
        <f t="shared" si="428"/>
        <v>3572.6099514099046</v>
      </c>
      <c r="D346" s="4">
        <f t="shared" si="429"/>
        <v>6809.6380798766804</v>
      </c>
      <c r="E346" s="11">
        <f t="shared" si="410"/>
        <v>3.380798228962868E-9</v>
      </c>
      <c r="F346" s="11">
        <f t="shared" si="411"/>
        <v>6.7777551335957281E-9</v>
      </c>
      <c r="G346" s="11">
        <f t="shared" si="412"/>
        <v>1.496412615113253E-8</v>
      </c>
      <c r="H346" s="4">
        <f t="shared" si="430"/>
        <v>276956.39656160353</v>
      </c>
      <c r="I346" s="4">
        <f t="shared" si="431"/>
        <v>325685.89381290897</v>
      </c>
      <c r="J346" s="4">
        <f t="shared" si="432"/>
        <v>55358.38545621658</v>
      </c>
      <c r="K346" s="4">
        <f t="shared" si="400"/>
        <v>215273.12945186812</v>
      </c>
      <c r="L346" s="4">
        <f t="shared" si="401"/>
        <v>91161.895152976154</v>
      </c>
      <c r="M346" s="4">
        <f t="shared" si="402"/>
        <v>8129.4166895311846</v>
      </c>
      <c r="N346" s="11">
        <f t="shared" si="413"/>
        <v>1.1564893902826778E-3</v>
      </c>
      <c r="O346" s="11">
        <f t="shared" si="414"/>
        <v>1.927010656117778E-3</v>
      </c>
      <c r="P346" s="11">
        <f t="shared" si="415"/>
        <v>1.3735575282083357E-3</v>
      </c>
      <c r="Q346" s="4">
        <f t="shared" si="416"/>
        <v>1031.7047676142013</v>
      </c>
      <c r="R346" s="4">
        <f t="shared" si="417"/>
        <v>3937.8852069063605</v>
      </c>
      <c r="S346" s="4">
        <f t="shared" si="418"/>
        <v>938.16457107914812</v>
      </c>
      <c r="T346" s="4">
        <f t="shared" si="433"/>
        <v>3.7251523359732865</v>
      </c>
      <c r="U346" s="4">
        <f t="shared" si="434"/>
        <v>12.091052396541583</v>
      </c>
      <c r="V346" s="4">
        <f t="shared" si="435"/>
        <v>16.947108615029073</v>
      </c>
      <c r="W346" s="11">
        <f t="shared" si="419"/>
        <v>-1.219247815263802E-2</v>
      </c>
      <c r="X346" s="11">
        <f t="shared" si="420"/>
        <v>-1.3228699347321071E-2</v>
      </c>
      <c r="Y346" s="11">
        <f t="shared" si="421"/>
        <v>-1.2203590333800474E-2</v>
      </c>
      <c r="Z346" s="4">
        <f t="shared" si="447"/>
        <v>860.38889143128029</v>
      </c>
      <c r="AA346" s="4">
        <f t="shared" si="436"/>
        <v>14809.042104354687</v>
      </c>
      <c r="AB346" s="4">
        <f t="shared" si="437"/>
        <v>1948.5314371914585</v>
      </c>
      <c r="AC346" s="12">
        <f t="shared" si="438"/>
        <v>1.0549484767582469</v>
      </c>
      <c r="AD346" s="12">
        <f t="shared" si="439"/>
        <v>5.5879297534524595</v>
      </c>
      <c r="AE346" s="12">
        <f t="shared" si="440"/>
        <v>2.1061100195959246</v>
      </c>
      <c r="AF346" s="11">
        <f t="shared" si="422"/>
        <v>-2.9039671966837322E-3</v>
      </c>
      <c r="AG346" s="11">
        <f t="shared" si="423"/>
        <v>2.0567434751257441E-3</v>
      </c>
      <c r="AH346" s="11">
        <f t="shared" si="424"/>
        <v>8.257041531207765E-4</v>
      </c>
      <c r="AI346" s="1">
        <f t="shared" si="403"/>
        <v>547270.72910272819</v>
      </c>
      <c r="AJ346" s="1">
        <f t="shared" si="404"/>
        <v>638082.7325559723</v>
      </c>
      <c r="AK346" s="1">
        <f t="shared" si="405"/>
        <v>109105.01604813321</v>
      </c>
      <c r="AL346" s="17">
        <f t="shared" si="473"/>
        <v>75.399880620660312</v>
      </c>
      <c r="AM346" s="17">
        <f t="shared" si="473"/>
        <v>36.281548276573986</v>
      </c>
      <c r="AN346" s="17">
        <f t="shared" si="473"/>
        <v>5.2298516979980372</v>
      </c>
      <c r="AO346" s="7">
        <f t="shared" ref="AO346:AQ347" si="474">AO$5*AO345</f>
        <v>9.9106101688153665E-4</v>
      </c>
      <c r="AP346" s="7">
        <f t="shared" si="474"/>
        <v>1.5261594912028774E-3</v>
      </c>
      <c r="AQ346" s="7">
        <f t="shared" si="474"/>
        <v>1.104695420056784E-3</v>
      </c>
      <c r="AR346" s="1">
        <f t="shared" si="442"/>
        <v>276956.39656160353</v>
      </c>
      <c r="AS346" s="1">
        <f t="shared" si="443"/>
        <v>325685.89381290897</v>
      </c>
      <c r="AT346" s="1">
        <f t="shared" si="444"/>
        <v>55358.38545621658</v>
      </c>
      <c r="AU346" s="1">
        <f t="shared" si="406"/>
        <v>55391.279312320708</v>
      </c>
      <c r="AV346" s="1">
        <f t="shared" si="407"/>
        <v>65137.178762581796</v>
      </c>
      <c r="AW346" s="1">
        <f t="shared" si="408"/>
        <v>11071.677091243317</v>
      </c>
      <c r="AX346" s="1">
        <f t="shared" si="456"/>
        <v>172218.50356149452</v>
      </c>
      <c r="AY346" s="1">
        <f t="shared" si="457"/>
        <v>72929.516122380926</v>
      </c>
      <c r="AZ346" s="1">
        <f t="shared" si="458"/>
        <v>6503.5333516249484</v>
      </c>
      <c r="BA346" s="1">
        <f t="shared" si="459"/>
        <v>12.056519319102515</v>
      </c>
      <c r="BB346" s="1">
        <f t="shared" si="460"/>
        <v>11.197248721133574</v>
      </c>
      <c r="BC346" s="1">
        <f t="shared" si="461"/>
        <v>8.7801009007484989</v>
      </c>
      <c r="BD346" s="1">
        <f t="shared" si="462"/>
        <v>29.337349257547913</v>
      </c>
      <c r="BE346">
        <f t="shared" si="448"/>
        <v>0.21822387218499145</v>
      </c>
      <c r="BF346">
        <f t="shared" si="449"/>
        <v>0.3346263841173937</v>
      </c>
      <c r="BG346">
        <f t="shared" si="450"/>
        <v>2.453676962688749E-2</v>
      </c>
      <c r="BH346">
        <f t="shared" si="463"/>
        <v>0.29464612005097579</v>
      </c>
      <c r="BI346">
        <f t="shared" si="464"/>
        <v>4.7621658391411486E-3</v>
      </c>
      <c r="BJ346">
        <f t="shared" si="464"/>
        <v>1.1197481694748152E-2</v>
      </c>
      <c r="BK346">
        <f t="shared" si="464"/>
        <v>6.0205306372294847E-5</v>
      </c>
      <c r="BL346">
        <f t="shared" si="453"/>
        <v>1318.9122906372975</v>
      </c>
      <c r="BM346">
        <f t="shared" si="454"/>
        <v>3646.8618342077384</v>
      </c>
      <c r="BN346">
        <f t="shared" si="455"/>
        <v>3.3328685566671106</v>
      </c>
      <c r="BO346">
        <f t="shared" si="426"/>
        <v>1168.1620383820239</v>
      </c>
      <c r="BP346">
        <f t="shared" si="445"/>
        <v>1471.8452717830826</v>
      </c>
      <c r="BQ346">
        <f t="shared" si="446"/>
        <v>139.41945456250394</v>
      </c>
      <c r="BR346" s="7">
        <f t="shared" si="471"/>
        <v>1.5559991457141376E-3</v>
      </c>
      <c r="BS346" s="7">
        <f t="shared" si="451"/>
        <v>2.5443513477745706E-4</v>
      </c>
      <c r="BT346" s="7">
        <f t="shared" si="452"/>
        <v>2.4576896391028177E-5</v>
      </c>
      <c r="BU346" s="8">
        <f>MAX((BU$3*climate!$I456+BU$4*climate!$I456^2+BU$5*climate!$I456^6)*(K346/K$66)^$BW$1,-99)</f>
        <v>-14.443046561456345</v>
      </c>
      <c r="BV346" s="8">
        <f>MAX((BV$3*climate!$I456+BV$4*climate!$I456^2+BV$5*climate!$I456^6)*(L346/L$66)^$BW$1,-99)</f>
        <v>-9.8080848865669541</v>
      </c>
      <c r="BW346" s="8">
        <f>MAX((BW$3*climate!$I456+BW$4*climate!$I456^2+BW$5*climate!$I456^6)*(M346/M$66)^$BW$1,-99)</f>
        <v>-10.742693025058648</v>
      </c>
      <c r="BX346" s="8">
        <f>MAX((BX$3*climate!$M456+BX$4*climate!$M456^2+BX$5*climate!$M456^6)*(K346/K$66)^$BW$1,-99)</f>
        <v>-14.4430522437038</v>
      </c>
      <c r="BY346" s="8">
        <f>MAX((BY$3*climate!$M456+BY$4*climate!$M456^2+BY$5*climate!$M456^6)*(L346/L$66)^$BW$1,-99)</f>
        <v>-9.8080882757335086</v>
      </c>
      <c r="BZ346" s="8">
        <f>MAX((BZ$3*climate!$M456+BZ$4*climate!$M456^2+BZ$5*climate!$M456^6)*(M346/M$66)^$BW$1,-99)</f>
        <v>-10.742696317165967</v>
      </c>
      <c r="CA346" s="8">
        <f t="shared" si="465"/>
        <v>1.7559805253881493E-2</v>
      </c>
      <c r="CB346" s="8">
        <f t="shared" si="466"/>
        <v>4.4678314164372361E-6</v>
      </c>
      <c r="CC346" s="8">
        <f t="shared" si="467"/>
        <v>4.315655143712777E-7</v>
      </c>
      <c r="CD346" s="8">
        <f>MAX((CD$3*climate!$I456+CD$4*climate!$I456^2+CD$5*climate!$I456^6)*(K346/K$66)^$BW$1,-99)</f>
        <v>-65.59787810589809</v>
      </c>
      <c r="CE346" s="8">
        <f>MAX((CE$3*climate!$I456+CE$4*climate!$I456^2+CE$5*climate!$I456^6)*(L346/L$66)^$BW$1,-99)</f>
        <v>-48.948851689978738</v>
      </c>
      <c r="CF346" s="8">
        <f>MAX((CF$3*climate!$I456+CF$4*climate!$I456^2+CF$5*climate!$I456^6)*(M346/M$66)^$BW$1,-99)</f>
        <v>-59.222686108074001</v>
      </c>
      <c r="CG346" s="8">
        <f>MAX((CG$3*climate!$M456+CG$4*climate!$M456^2+CG$5*climate!$M456^6)*(K346/K$66)^$BW$1,-99)</f>
        <v>-65.597930063030873</v>
      </c>
      <c r="CH346" s="8">
        <f>MAX((CH$3*climate!$M456+CH$4*climate!$M456^2+CH$5*climate!$M456^6)*(L346/L$66)^$BW$1,-99)</f>
        <v>-48.94888895910114</v>
      </c>
      <c r="CI346" s="8">
        <f>MAX((CI$3*climate!$M456+CI$4*climate!$M456^2+CI$5*climate!$M456^6)*(M346/M$66)^$BW$1,-99)</f>
        <v>-59.222730018895653</v>
      </c>
      <c r="CJ346" s="8">
        <f t="shared" si="468"/>
        <v>9.479999876501813E-4</v>
      </c>
      <c r="CK346" s="8">
        <f t="shared" si="469"/>
        <v>2.4120450462680152E-7</v>
      </c>
      <c r="CL346" s="8">
        <f t="shared" si="470"/>
        <v>2.3298897475174498E-8</v>
      </c>
    </row>
    <row r="347" spans="1:90">
      <c r="B347" s="4"/>
      <c r="C347" s="4"/>
      <c r="D347" s="4"/>
      <c r="E347" s="11"/>
      <c r="F347" s="11"/>
      <c r="G347" s="11"/>
      <c r="H347" s="4"/>
      <c r="I347" s="4"/>
      <c r="J347" s="4"/>
      <c r="K347" s="4"/>
      <c r="L347" s="4"/>
      <c r="M347" s="4"/>
      <c r="N347" s="11"/>
      <c r="O347" s="11"/>
      <c r="P347" s="11"/>
      <c r="Q347" s="4"/>
      <c r="R347" s="4"/>
      <c r="S347" s="4"/>
      <c r="T347" s="4"/>
      <c r="U347" s="4"/>
      <c r="V347" s="4"/>
      <c r="W347" s="11"/>
      <c r="X347" s="11"/>
      <c r="Y347" s="11"/>
      <c r="Z347" s="4"/>
      <c r="AA347" s="4"/>
      <c r="AB347" s="4"/>
      <c r="AC347" s="12"/>
      <c r="AD347" s="12"/>
      <c r="AE347" s="12"/>
      <c r="AF347" s="11"/>
      <c r="AG347" s="11"/>
      <c r="AH347" s="11"/>
      <c r="AI347" s="1"/>
      <c r="AJ347" s="1"/>
      <c r="AK347" s="1"/>
      <c r="AL347" s="17">
        <f t="shared" si="473"/>
        <v>75.473859244197371</v>
      </c>
      <c r="AM347" s="17">
        <f t="shared" si="473"/>
        <v>36.336365991539232</v>
      </c>
      <c r="AN347" s="17">
        <f t="shared" si="473"/>
        <v>5.235571317284208</v>
      </c>
      <c r="AO347" s="7">
        <f t="shared" si="474"/>
        <v>9.811504067127213E-4</v>
      </c>
      <c r="AP347" s="7">
        <f t="shared" si="474"/>
        <v>1.5108978962908486E-3</v>
      </c>
      <c r="AQ347" s="7">
        <f t="shared" si="474"/>
        <v>1.0936484658562162E-3</v>
      </c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90">
      <c r="B348" s="4"/>
      <c r="C348" s="4"/>
      <c r="D348" s="4"/>
      <c r="H348" s="4"/>
      <c r="I348" s="4"/>
      <c r="J348" s="4"/>
      <c r="K348" s="4"/>
      <c r="L348" s="4"/>
      <c r="M348" s="4"/>
      <c r="T348" s="4"/>
      <c r="U348" s="4"/>
      <c r="V348" s="4"/>
      <c r="AC348" s="12"/>
      <c r="AD348" s="12"/>
      <c r="AE348" s="12"/>
      <c r="AR348" s="1">
        <f t="shared" ref="AR348" si="475">AL348*AI348^$AR$5*B348^(1-$AR$5)*(1-BI347+0.01*BU347)</f>
        <v>0</v>
      </c>
      <c r="AS348" s="1">
        <f t="shared" ref="AS348" si="476">AM348*AJ348^$AR$5*C348^(1-$AR$5)*(1-BJ347+0.01*BV347)</f>
        <v>0</v>
      </c>
      <c r="AT348" s="1">
        <f t="shared" ref="AT348" si="477">AN348*AK348^$AR$5*D348^(1-$AR$5)*(1-BK347+0.01*BW347)</f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AE41A-920B-4557-B77C-037AA02D6B56}">
  <dimension ref="A1:CL348"/>
  <sheetViews>
    <sheetView workbookViewId="0">
      <pane xSplit="1" ySplit="5" topLeftCell="AH6" activePane="bottomRight" state="frozen"/>
      <selection pane="topRight" activeCell="B1" sqref="B1"/>
      <selection pane="bottomLeft" activeCell="A6" sqref="A6"/>
      <selection pane="bottomRight" activeCell="AN7" sqref="AN7"/>
    </sheetView>
  </sheetViews>
  <sheetFormatPr defaultRowHeight="14.5"/>
  <cols>
    <col min="79" max="79" width="9.1796875" bestFit="1" customWidth="1"/>
  </cols>
  <sheetData>
    <row r="1" spans="1:90">
      <c r="B1" t="s">
        <v>43</v>
      </c>
      <c r="AI1" t="s">
        <v>11</v>
      </c>
      <c r="AR1" s="1"/>
      <c r="AS1" s="1"/>
      <c r="AT1" s="1"/>
      <c r="AZ1">
        <v>0</v>
      </c>
      <c r="BA1">
        <f>SUMPRODUCT(BA6:BA346,B6:B346,$BS6:$BS346)</f>
        <v>459685.80534609075</v>
      </c>
      <c r="BB1">
        <f>SUMPRODUCT(BB6:BB346,C6:C346,$BS6:$BS346)</f>
        <v>1035912.5871697409</v>
      </c>
      <c r="BC1">
        <f>SUMPRODUCT(BC6:BC346,D6:D346,$BS6:$BS346)</f>
        <v>1447546.0112633365</v>
      </c>
      <c r="BD1" s="1">
        <f>SUM(BD6:BD346)</f>
        <v>2943144.4037791668</v>
      </c>
      <c r="BF1">
        <f>economy!BF1</f>
        <v>0.14487115954850627</v>
      </c>
      <c r="BG1">
        <f>economy!BG1</f>
        <v>0.11866573833240701</v>
      </c>
      <c r="BH1">
        <f>economy!BH1</f>
        <v>1.1816310877309333E-2</v>
      </c>
      <c r="BU1" t="s">
        <v>62</v>
      </c>
      <c r="BW1">
        <v>-0.25</v>
      </c>
      <c r="BX1" t="s">
        <v>66</v>
      </c>
      <c r="CA1" t="s">
        <v>70</v>
      </c>
      <c r="CB1" t="s">
        <v>71</v>
      </c>
      <c r="CD1" t="s">
        <v>63</v>
      </c>
      <c r="CG1" t="s">
        <v>66</v>
      </c>
      <c r="CJ1" t="s">
        <v>70</v>
      </c>
      <c r="CK1" t="s">
        <v>71</v>
      </c>
    </row>
    <row r="2" spans="1:90">
      <c r="B2" t="s">
        <v>22</v>
      </c>
      <c r="D2" s="1"/>
      <c r="E2" t="s">
        <v>32</v>
      </c>
      <c r="H2" t="s">
        <v>23</v>
      </c>
      <c r="K2" t="s">
        <v>33</v>
      </c>
      <c r="N2" t="s">
        <v>34</v>
      </c>
      <c r="Q2" t="s">
        <v>24</v>
      </c>
      <c r="T2" t="s">
        <v>37</v>
      </c>
      <c r="W2" t="s">
        <v>39</v>
      </c>
      <c r="Z2" t="s">
        <v>21</v>
      </c>
      <c r="AC2" t="s">
        <v>40</v>
      </c>
      <c r="AF2" t="s">
        <v>39</v>
      </c>
      <c r="AI2" t="s">
        <v>44</v>
      </c>
      <c r="AL2" t="s">
        <v>45</v>
      </c>
      <c r="AO2" t="s">
        <v>48</v>
      </c>
      <c r="AR2" t="s">
        <v>46</v>
      </c>
      <c r="AU2" t="s">
        <v>47</v>
      </c>
      <c r="AX2" t="s">
        <v>76</v>
      </c>
      <c r="BA2" t="s">
        <v>77</v>
      </c>
      <c r="BD2" t="s">
        <v>78</v>
      </c>
      <c r="BE2" t="s">
        <v>52</v>
      </c>
      <c r="BF2">
        <f>economy!BF2</f>
        <v>0.17994446578896242</v>
      </c>
      <c r="BG2">
        <f>economy!BG2</f>
        <v>0.16925014711328343</v>
      </c>
      <c r="BH2">
        <f>economy!BH2</f>
        <v>1.5641104299433623E-2</v>
      </c>
      <c r="BI2" t="s">
        <v>53</v>
      </c>
      <c r="BL2" t="s">
        <v>54</v>
      </c>
      <c r="BO2" t="s">
        <v>55</v>
      </c>
      <c r="BR2" t="s">
        <v>56</v>
      </c>
      <c r="BS2" t="s">
        <v>73</v>
      </c>
      <c r="BU2" t="s">
        <v>25</v>
      </c>
      <c r="BV2" t="s">
        <v>26</v>
      </c>
      <c r="BW2" t="s">
        <v>27</v>
      </c>
      <c r="BX2" t="s">
        <v>25</v>
      </c>
      <c r="BY2" t="s">
        <v>26</v>
      </c>
      <c r="BZ2" t="s">
        <v>27</v>
      </c>
      <c r="CB2" t="s">
        <v>74</v>
      </c>
      <c r="CD2" t="s">
        <v>25</v>
      </c>
      <c r="CE2" t="s">
        <v>26</v>
      </c>
      <c r="CF2" t="s">
        <v>27</v>
      </c>
      <c r="CG2" t="s">
        <v>25</v>
      </c>
      <c r="CH2" t="s">
        <v>26</v>
      </c>
      <c r="CI2" t="s">
        <v>27</v>
      </c>
      <c r="CK2" t="s">
        <v>74</v>
      </c>
    </row>
    <row r="3" spans="1:90">
      <c r="B3" t="s">
        <v>28</v>
      </c>
      <c r="E3" t="s">
        <v>36</v>
      </c>
      <c r="H3" t="s">
        <v>29</v>
      </c>
      <c r="K3" t="s">
        <v>35</v>
      </c>
      <c r="N3" t="s">
        <v>36</v>
      </c>
      <c r="Q3" t="s">
        <v>30</v>
      </c>
      <c r="T3" t="s">
        <v>38</v>
      </c>
      <c r="W3" t="s">
        <v>42</v>
      </c>
      <c r="Z3" t="s">
        <v>31</v>
      </c>
      <c r="AC3" t="s">
        <v>41</v>
      </c>
      <c r="AF3" t="s">
        <v>42</v>
      </c>
      <c r="AL3" s="1">
        <f>H66-AR66</f>
        <v>2.9145303415134549E-7</v>
      </c>
      <c r="AM3" s="1">
        <f>I66-AS66</f>
        <v>1.9659637473523617E-8</v>
      </c>
      <c r="AN3" s="1">
        <f>J66-AT66</f>
        <v>5.7014403864741325E-8</v>
      </c>
      <c r="AO3" s="1"/>
      <c r="AP3" s="1"/>
      <c r="AQ3" s="1"/>
      <c r="AZ3">
        <f>SUMPRODUCT(AX66:AZ66,B66:D66)/SUM(B66:D66)</f>
        <v>5938.840989608404</v>
      </c>
      <c r="BA3" s="8">
        <f>($AZ3/AX66)^$AZ1</f>
        <v>1</v>
      </c>
      <c r="BB3" s="8">
        <f>($AZ3/AY66)^$AZ1</f>
        <v>1</v>
      </c>
      <c r="BC3" s="8">
        <f>($AZ3/AZ66)^$AZ1</f>
        <v>1</v>
      </c>
      <c r="BD3" s="1">
        <f>SUMPRODUCT(BA3:BC3,BA1:BC1)</f>
        <v>2943144.4037791681</v>
      </c>
      <c r="BE3" t="s">
        <v>57</v>
      </c>
      <c r="BF3">
        <f>economy!BF3</f>
        <v>0.21822387218499145</v>
      </c>
      <c r="BG3">
        <f>economy!BG3</f>
        <v>0.3346263841173937</v>
      </c>
      <c r="BH3">
        <f>economy!BH3</f>
        <v>2.453676962688749E-2</v>
      </c>
      <c r="BI3" t="s">
        <v>58</v>
      </c>
      <c r="BL3" t="s">
        <v>59</v>
      </c>
      <c r="BO3" t="s">
        <v>60</v>
      </c>
      <c r="BU3" s="8">
        <v>5.8778483527024656</v>
      </c>
      <c r="BV3" s="8">
        <v>3.5745087861510476</v>
      </c>
      <c r="BW3" s="8">
        <v>1.9617168218307965</v>
      </c>
      <c r="BX3" s="8">
        <f>BU3</f>
        <v>5.8778483527024656</v>
      </c>
      <c r="BY3" s="8">
        <f t="shared" ref="BY3:BZ5" si="0">BV3</f>
        <v>3.5745087861510476</v>
      </c>
      <c r="BZ3" s="8">
        <f t="shared" si="0"/>
        <v>1.9617168218307965</v>
      </c>
      <c r="CA3" s="8"/>
      <c r="CB3" s="8"/>
      <c r="CC3" s="8"/>
      <c r="CD3" s="8">
        <v>0</v>
      </c>
      <c r="CE3" s="8">
        <v>0</v>
      </c>
      <c r="CF3" s="8">
        <v>0</v>
      </c>
      <c r="CG3" s="8">
        <f>CD3</f>
        <v>0</v>
      </c>
      <c r="CH3" s="8">
        <f t="shared" ref="CH3:CI5" si="1">CE3</f>
        <v>0</v>
      </c>
      <c r="CI3" s="8">
        <f t="shared" si="1"/>
        <v>0</v>
      </c>
      <c r="CJ3" s="8"/>
      <c r="CK3" s="8"/>
      <c r="CL3" s="8"/>
    </row>
    <row r="4" spans="1:90">
      <c r="B4" t="s">
        <v>25</v>
      </c>
      <c r="C4" t="s">
        <v>26</v>
      </c>
      <c r="D4" t="s">
        <v>27</v>
      </c>
      <c r="E4" t="s">
        <v>25</v>
      </c>
      <c r="F4" t="s">
        <v>26</v>
      </c>
      <c r="G4" t="s">
        <v>27</v>
      </c>
      <c r="H4" t="s">
        <v>25</v>
      </c>
      <c r="I4" t="s">
        <v>26</v>
      </c>
      <c r="J4" t="s">
        <v>27</v>
      </c>
      <c r="K4" t="s">
        <v>25</v>
      </c>
      <c r="L4" t="s">
        <v>26</v>
      </c>
      <c r="M4" t="s">
        <v>27</v>
      </c>
      <c r="N4" t="s">
        <v>25</v>
      </c>
      <c r="O4" t="s">
        <v>26</v>
      </c>
      <c r="P4" t="s">
        <v>27</v>
      </c>
      <c r="Q4" t="s">
        <v>25</v>
      </c>
      <c r="R4" t="s">
        <v>26</v>
      </c>
      <c r="S4" t="s">
        <v>27</v>
      </c>
      <c r="T4" t="s">
        <v>25</v>
      </c>
      <c r="U4" t="s">
        <v>26</v>
      </c>
      <c r="V4" t="s">
        <v>27</v>
      </c>
      <c r="Z4" t="s">
        <v>25</v>
      </c>
      <c r="AA4" t="s">
        <v>26</v>
      </c>
      <c r="AB4" t="s">
        <v>27</v>
      </c>
      <c r="AC4" t="s">
        <v>25</v>
      </c>
      <c r="AD4" t="s">
        <v>26</v>
      </c>
      <c r="AE4" t="s">
        <v>27</v>
      </c>
      <c r="AF4" t="s">
        <v>25</v>
      </c>
      <c r="AG4" t="s">
        <v>26</v>
      </c>
      <c r="AH4" t="s">
        <v>27</v>
      </c>
      <c r="AI4" t="s">
        <v>25</v>
      </c>
      <c r="AJ4" t="s">
        <v>26</v>
      </c>
      <c r="AK4" t="s">
        <v>27</v>
      </c>
      <c r="AL4" t="s">
        <v>25</v>
      </c>
      <c r="AM4" t="s">
        <v>26</v>
      </c>
      <c r="AN4" t="s">
        <v>27</v>
      </c>
      <c r="AO4" t="s">
        <v>25</v>
      </c>
      <c r="AP4" t="s">
        <v>26</v>
      </c>
      <c r="AQ4" t="s">
        <v>27</v>
      </c>
      <c r="AR4" t="s">
        <v>25</v>
      </c>
      <c r="AS4" t="s">
        <v>26</v>
      </c>
      <c r="AT4" t="s">
        <v>27</v>
      </c>
      <c r="AU4" t="s">
        <v>25</v>
      </c>
      <c r="AV4" t="s">
        <v>26</v>
      </c>
      <c r="AW4" t="s">
        <v>27</v>
      </c>
      <c r="AX4" t="s">
        <v>25</v>
      </c>
      <c r="AY4" t="s">
        <v>26</v>
      </c>
      <c r="AZ4" t="s">
        <v>27</v>
      </c>
      <c r="BA4" t="s">
        <v>25</v>
      </c>
      <c r="BB4" t="s">
        <v>26</v>
      </c>
      <c r="BC4" t="s">
        <v>27</v>
      </c>
      <c r="BD4" t="s">
        <v>61</v>
      </c>
      <c r="BE4" t="s">
        <v>25</v>
      </c>
      <c r="BF4" t="s">
        <v>26</v>
      </c>
      <c r="BG4" t="s">
        <v>27</v>
      </c>
      <c r="BH4" t="s">
        <v>61</v>
      </c>
      <c r="BI4" t="s">
        <v>25</v>
      </c>
      <c r="BJ4" t="s">
        <v>26</v>
      </c>
      <c r="BK4" t="s">
        <v>27</v>
      </c>
      <c r="BL4" t="s">
        <v>25</v>
      </c>
      <c r="BM4" t="s">
        <v>26</v>
      </c>
      <c r="BN4" t="s">
        <v>27</v>
      </c>
      <c r="BO4" t="s">
        <v>25</v>
      </c>
      <c r="BP4" t="s">
        <v>26</v>
      </c>
      <c r="BQ4" t="s">
        <v>27</v>
      </c>
      <c r="BR4" t="s">
        <v>61</v>
      </c>
      <c r="BS4" t="s">
        <v>72</v>
      </c>
      <c r="BT4" t="s">
        <v>65</v>
      </c>
      <c r="BU4" s="8">
        <v>-2.3072726579415157</v>
      </c>
      <c r="BV4" s="8">
        <v>-1.7044356336003916</v>
      </c>
      <c r="BW4" s="8">
        <v>-1.2610689014879743</v>
      </c>
      <c r="BX4" s="8">
        <f t="shared" ref="BX4:BX5" si="2">BU4</f>
        <v>-2.3072726579415157</v>
      </c>
      <c r="BY4" s="8">
        <f t="shared" si="0"/>
        <v>-1.7044356336003916</v>
      </c>
      <c r="BZ4" s="8">
        <f t="shared" si="0"/>
        <v>-1.2610689014879743</v>
      </c>
      <c r="CA4" s="8"/>
      <c r="CB4" s="8">
        <f>SUM(CB6:CB346)*1000</f>
        <v>-257873.59460916297</v>
      </c>
      <c r="CC4" s="8">
        <f>SUM(CC6:CC346)*1000</f>
        <v>-40187.246366215171</v>
      </c>
      <c r="CD4" s="13">
        <v>0.55625502368488189</v>
      </c>
      <c r="CE4" s="13">
        <v>0.25614242432509837</v>
      </c>
      <c r="CF4" s="13">
        <v>6.5535372701661904E-2</v>
      </c>
      <c r="CG4" s="8">
        <f t="shared" ref="CG4:CG5" si="3">CD4</f>
        <v>0.55625502368488189</v>
      </c>
      <c r="CH4" s="8">
        <f t="shared" si="1"/>
        <v>0.25614242432509837</v>
      </c>
      <c r="CI4" s="8">
        <f t="shared" si="1"/>
        <v>6.5535372701661904E-2</v>
      </c>
      <c r="CJ4" s="8"/>
      <c r="CK4" s="8">
        <f>SUM(CK6:CK346)*1000</f>
        <v>-1054.3641695509543</v>
      </c>
      <c r="CL4" s="8">
        <f>SUM(CL6:CL346)*1000</f>
        <v>-312.92474090610187</v>
      </c>
    </row>
    <row r="5" spans="1:90">
      <c r="E5">
        <v>0.95</v>
      </c>
      <c r="T5" s="13">
        <f>(T66/T6)^(1/60)</f>
        <v>0.98780752184736198</v>
      </c>
      <c r="U5" s="13">
        <f>(U65/U17)^(1/48)</f>
        <v>0.98677130065267893</v>
      </c>
      <c r="V5" s="13">
        <f>(V65/V17)^(1/48)</f>
        <v>0.98779640966619953</v>
      </c>
      <c r="AC5" s="13">
        <f>(AC66/AC6)^(1/60)</f>
        <v>0.99709603280331627</v>
      </c>
      <c r="AD5" s="13">
        <f>(AD66/AD17)^(1/49)</f>
        <v>1.0020567434751257</v>
      </c>
      <c r="AE5" s="13">
        <f>(AE66/AE17)^(1/49)</f>
        <v>1.0008257041531208</v>
      </c>
      <c r="AI5">
        <v>0.1</v>
      </c>
      <c r="AL5" s="7">
        <v>1.8276539118654834E-2</v>
      </c>
      <c r="AM5" s="7">
        <v>2.8144496824265421E-2</v>
      </c>
      <c r="AN5" s="7">
        <v>2.0372115051398534E-2</v>
      </c>
      <c r="AO5">
        <v>0.99</v>
      </c>
      <c r="AP5">
        <v>0.99</v>
      </c>
      <c r="AQ5">
        <v>0.99</v>
      </c>
      <c r="AR5">
        <v>0.2</v>
      </c>
      <c r="AU5">
        <v>0.2</v>
      </c>
      <c r="BI5">
        <v>0.1</v>
      </c>
      <c r="BJ5">
        <v>0.1</v>
      </c>
      <c r="BK5">
        <v>0.1</v>
      </c>
      <c r="BR5">
        <v>0</v>
      </c>
      <c r="BS5">
        <v>0.03</v>
      </c>
      <c r="BT5">
        <v>0.03</v>
      </c>
      <c r="BU5" s="8">
        <v>0</v>
      </c>
      <c r="BV5" s="8">
        <v>0</v>
      </c>
      <c r="BW5" s="8">
        <v>0</v>
      </c>
      <c r="BX5" s="8">
        <f t="shared" si="2"/>
        <v>0</v>
      </c>
      <c r="BY5" s="8">
        <f t="shared" si="0"/>
        <v>0</v>
      </c>
      <c r="BZ5" s="8">
        <f t="shared" si="0"/>
        <v>0</v>
      </c>
      <c r="CA5" s="8"/>
      <c r="CB5" s="8"/>
      <c r="CC5" s="8"/>
      <c r="CD5" s="13">
        <v>-1.1349593951160645E-2</v>
      </c>
      <c r="CE5" s="13">
        <v>-1.0562444405667358E-2</v>
      </c>
      <c r="CF5" s="13">
        <v>-1.0062573529094615E-2</v>
      </c>
      <c r="CG5" s="8">
        <f t="shared" si="3"/>
        <v>-1.1349593951160645E-2</v>
      </c>
      <c r="CH5" s="8">
        <f t="shared" si="1"/>
        <v>-1.0562444405667358E-2</v>
      </c>
      <c r="CI5" s="8">
        <f t="shared" si="1"/>
        <v>-1.0062573529094615E-2</v>
      </c>
      <c r="CJ5" s="8"/>
      <c r="CK5" s="8"/>
      <c r="CL5" s="8"/>
    </row>
    <row r="6" spans="1:90">
      <c r="A6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4">I6/C6*1000</f>
        <v>697.25863279955922</v>
      </c>
      <c r="M6" s="1">
        <f t="shared" si="4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8">
        <f>Z6/Q6</f>
        <v>2.8356669670282599</v>
      </c>
      <c r="AD6" s="8"/>
      <c r="AE6" s="8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0">
        <v>5.4987204573049659</v>
      </c>
      <c r="AM6" s="10">
        <v>0.65239274196947328</v>
      </c>
      <c r="AN6" s="10">
        <v>0.28307973745082027</v>
      </c>
      <c r="AO6" s="10"/>
      <c r="AP6" s="10"/>
      <c r="AQ6" s="10"/>
      <c r="AR6" s="1">
        <f t="shared" ref="AR6:AT21" si="5">AL6*AI6^$AR$5*B6^(1-$AR$5)</f>
        <v>7556.3586294233037</v>
      </c>
      <c r="AS6" s="1">
        <f t="shared" si="5"/>
        <v>832.77786225962802</v>
      </c>
      <c r="AT6" s="1">
        <f t="shared" si="5"/>
        <v>261.95185555434682</v>
      </c>
      <c r="AU6" s="1">
        <f t="shared" ref="AU6:AW21" si="6">$AU$5*AR6</f>
        <v>1511.2717258846608</v>
      </c>
      <c r="AV6" s="1">
        <f t="shared" si="6"/>
        <v>166.55557245192563</v>
      </c>
      <c r="AW6" s="1">
        <f t="shared" si="6"/>
        <v>52.390371110869367</v>
      </c>
      <c r="AX6" s="1">
        <f>(AR6-AU6)/B6*1000</f>
        <v>8010.7750775140103</v>
      </c>
      <c r="AY6" s="1">
        <f t="shared" ref="AY6:AZ21" si="7">(AS6-AV6)/C6*1000</f>
        <v>557.80690607462418</v>
      </c>
      <c r="AZ6" s="1">
        <f t="shared" si="7"/>
        <v>196.44160149862614</v>
      </c>
      <c r="BA6" s="1">
        <f>LN(AX6)</f>
        <v>8.9885427991156792</v>
      </c>
      <c r="BB6" s="1">
        <f>LN(AY6)</f>
        <v>6.3240128560321711</v>
      </c>
      <c r="BC6" s="1">
        <f>LN(AZ6)</f>
        <v>5.280365193747393</v>
      </c>
      <c r="BD6" s="1">
        <f>SUMPRODUCT(BA6:BC6,B6:D6)*BS6</f>
        <v>0</v>
      </c>
      <c r="BE6">
        <v>0</v>
      </c>
      <c r="BF6">
        <v>0</v>
      </c>
      <c r="BG6">
        <v>0</v>
      </c>
      <c r="BH6">
        <f>(BE6*Z6+BF6*AA6+BG6*AB6)/(Z6+AA6+AB6)</f>
        <v>0</v>
      </c>
      <c r="BI6">
        <f>BI$5*BE6^2</f>
        <v>0</v>
      </c>
      <c r="BJ6">
        <f t="shared" ref="BJ6:BK69" si="8">BJ$5*BF6^2</f>
        <v>0</v>
      </c>
      <c r="BK6">
        <f t="shared" si="8"/>
        <v>0</v>
      </c>
      <c r="BL6">
        <f t="shared" ref="BL6:BN69" si="9">BI6*AR6</f>
        <v>0</v>
      </c>
      <c r="BM6">
        <f t="shared" si="9"/>
        <v>0</v>
      </c>
      <c r="BN6">
        <f t="shared" si="9"/>
        <v>0</v>
      </c>
      <c r="BO6">
        <f t="shared" ref="BO6:BQ37" si="10">2*BI$5*BE6*AR6/Z6*1000</f>
        <v>0</v>
      </c>
      <c r="BP6">
        <f t="shared" si="10"/>
        <v>0</v>
      </c>
      <c r="BQ6">
        <f t="shared" si="10"/>
        <v>0</v>
      </c>
      <c r="BS6">
        <v>0</v>
      </c>
      <c r="BT6">
        <v>0</v>
      </c>
      <c r="BU6" s="8">
        <f>MAX((BU$3*climlow!$I116+BU$4*climlow!$I116^2+BU$5*climlow!$I116^6)*(K6/K$66)^$BW$1,-99)</f>
        <v>0.62667967417997728</v>
      </c>
      <c r="BV6" s="8">
        <f>MAX((BV$3*climlow!$I116+BV$4*climlow!$I116^2+BV$5*climlow!$I116^6)*(L6/L$66)^$BW$1,-99)</f>
        <v>0.44983148820378455</v>
      </c>
      <c r="BW6" s="8">
        <f>MAX((BW$3*climlow!$I116+BW$4*climlow!$I116^2+BW$5*climlow!$I116^6)*(M6/M$66)^$BW$1,-99)</f>
        <v>0.21088337678032076</v>
      </c>
      <c r="BX6" s="8">
        <f>MAX((BX$3*climlow!$M116+BX$4*climlow!$M116^2+BX$5*climlow!$M116^6)*(K6/K$66)^$BW$1,-99)</f>
        <v>0.62667967417997728</v>
      </c>
      <c r="BY6" s="8">
        <f>MAX((BY$3*climlow!$M116+BY$4*climlow!$M116^2+BY$5*climlow!$M116^6)*(L6/L$66)^$BW$1,-99)</f>
        <v>0.44983148820378455</v>
      </c>
      <c r="BZ6" s="8">
        <f>MAX((BZ$3*climlow!$M116+BZ$4*climlow!$M116^2+BZ$5*climlow!$M116^6)*(M6/M$66)^$BW$1,-99)</f>
        <v>0.21088337678032076</v>
      </c>
      <c r="CA6" s="8">
        <f>((BU6-BX6)*H6+(BY6-BY6)*I6+(BW6-BZ6)*J6)/100</f>
        <v>0</v>
      </c>
      <c r="CB6" s="8">
        <f>CA6*BS6</f>
        <v>0</v>
      </c>
      <c r="CC6" s="8">
        <f>CA6*BT6</f>
        <v>0</v>
      </c>
      <c r="CD6" s="8">
        <f>MAX((CD$3*climlow!$I116+CD$4*climlow!$I116^2+CD$5*climlow!$I116^6)*(K6/K$66)^$BW$1,-99)</f>
        <v>4.8747817909517875E-3</v>
      </c>
      <c r="CE6" s="8">
        <f>MAX((CE$3*climlow!$I116+CE$4*climlow!$I116^2+CE$5*climlow!$I116^6)*(L6/L$66)^$BW$1,-99)</f>
        <v>2.6680145530585753E-3</v>
      </c>
      <c r="CF6" s="8">
        <f>MAX((CF$3*climlow!$I116+CF$4*climlow!$I116^2+CF$5*climlow!$I116^6)*(M6/M$66)^$BW$1,-99)</f>
        <v>5.9123736037596333E-4</v>
      </c>
      <c r="CG6" s="8">
        <f>MAX((CG$3*climlow!$M116+CG$4*climlow!$M116^2+CG$5*climlow!$M116^6)*(K6/K$66)^$BW$1,-99)</f>
        <v>4.8747817909517875E-3</v>
      </c>
      <c r="CH6" s="8">
        <f>MAX((CH$3*climlow!$M116+CH$4*climlow!$M116^2+CH$5*climlow!$M116^6)*(L6/L$66)^$BW$1,-99)</f>
        <v>2.6680145530585753E-3</v>
      </c>
      <c r="CI6" s="8">
        <f>MAX((CI$3*climlow!$M116+CI$4*climlow!$M116^2+CI$5*climlow!$M116^6)*(M6/M$66)^$BW$1,-99)</f>
        <v>5.9123736037596333E-4</v>
      </c>
      <c r="CJ6" s="8">
        <f>((CD6-CG6)*Q6+(CH6-CH6)*R6+(CF6-CI6)*S6)/100</f>
        <v>0</v>
      </c>
      <c r="CK6" s="8">
        <f>CJ6*BS6</f>
        <v>0</v>
      </c>
      <c r="CL6" s="8">
        <f>CJ6*BT6</f>
        <v>0</v>
      </c>
    </row>
    <row r="7" spans="1:90">
      <c r="A7">
        <v>1961</v>
      </c>
      <c r="B7" s="1">
        <v>765.20640414189029</v>
      </c>
      <c r="C7" s="1">
        <v>1199.703955575138</v>
      </c>
      <c r="D7" s="1">
        <v>1092.2120901999997</v>
      </c>
      <c r="E7" s="7">
        <f>B7/B6-1</f>
        <v>1.4029490273445022E-2</v>
      </c>
      <c r="F7" s="7">
        <f t="shared" ref="F7:G56" si="11">C7/C6-1</f>
        <v>4.4742751822579585E-3</v>
      </c>
      <c r="G7" s="7">
        <f t="shared" si="11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12">H7/B7*1000</f>
        <v>10374.543560290858</v>
      </c>
      <c r="L7" s="1">
        <f t="shared" si="4"/>
        <v>716.13031193663812</v>
      </c>
      <c r="M7" s="1">
        <f t="shared" si="4"/>
        <v>249.32942065068096</v>
      </c>
      <c r="N7" s="7">
        <f>K7/K6-1</f>
        <v>3.6058904046237572E-2</v>
      </c>
      <c r="O7" s="7">
        <f t="shared" ref="O7:P56" si="13">L7/L6-1</f>
        <v>2.7065536731051054E-2</v>
      </c>
      <c r="P7" s="7">
        <f t="shared" si="13"/>
        <v>1.5383374150363061E-2</v>
      </c>
      <c r="Q7" s="1">
        <v>1869.6711979999998</v>
      </c>
      <c r="R7" s="1"/>
      <c r="S7" s="1"/>
      <c r="T7" s="1">
        <f t="shared" ref="T7:V56" si="14">Q7/H7*1000</f>
        <v>235.51449599802709</v>
      </c>
      <c r="U7" s="1"/>
      <c r="V7" s="1"/>
      <c r="W7" s="7">
        <f>T7/T6-1</f>
        <v>-2.396494319405873E-2</v>
      </c>
      <c r="X7" s="7"/>
      <c r="Y7" s="7"/>
      <c r="Z7" s="1">
        <v>5280.5588133332403</v>
      </c>
      <c r="AA7" s="1">
        <v>2464.0956550000001</v>
      </c>
      <c r="AB7" s="1">
        <v>344.64922500000011</v>
      </c>
      <c r="AC7" s="8">
        <f t="shared" ref="AC7:AE54" si="15">Z7/Q7</f>
        <v>2.8243248433103587</v>
      </c>
      <c r="AD7" s="8"/>
      <c r="AE7" s="8"/>
      <c r="AF7" s="7">
        <f>AC7/AC6-1</f>
        <v>-3.9998081050355294E-3</v>
      </c>
      <c r="AG7" s="7"/>
      <c r="AH7" s="7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0">
        <f t="shared" ref="AL7:AN22" si="16">(1+AL$5)*AL6</f>
        <v>5.5992180368454472</v>
      </c>
      <c r="AM7" s="10">
        <f t="shared" si="16"/>
        <v>0.67075400742400693</v>
      </c>
      <c r="AN7" s="10">
        <f t="shared" si="16"/>
        <v>0.28884667043088808</v>
      </c>
      <c r="AO7" s="7">
        <f>AL7/AL6-1</f>
        <v>1.8276539118654789E-2</v>
      </c>
      <c r="AP7" s="7">
        <f t="shared" ref="AP7:AQ56" si="17">AM7/AM6-1</f>
        <v>2.8144496824265453E-2</v>
      </c>
      <c r="AQ7" s="7">
        <f t="shared" si="17"/>
        <v>2.0372115051398465E-2</v>
      </c>
      <c r="AR7" s="1">
        <f t="shared" si="5"/>
        <v>7780.7017420684906</v>
      </c>
      <c r="AS7" s="1">
        <f t="shared" si="5"/>
        <v>859.27936406517767</v>
      </c>
      <c r="AT7" s="1">
        <f t="shared" si="5"/>
        <v>272.37249207118782</v>
      </c>
      <c r="AU7" s="1">
        <f t="shared" si="6"/>
        <v>1556.1403484136981</v>
      </c>
      <c r="AV7" s="1">
        <f t="shared" si="6"/>
        <v>171.85587281303555</v>
      </c>
      <c r="AW7" s="1">
        <f t="shared" si="6"/>
        <v>54.474498414237566</v>
      </c>
      <c r="AX7" s="1">
        <f t="shared" ref="AX7:AZ70" si="18">(AR7-AU7)/B7*1000</f>
        <v>8134.4867998524851</v>
      </c>
      <c r="AY7" s="1">
        <f t="shared" si="7"/>
        <v>572.99426917584128</v>
      </c>
      <c r="AZ7" s="1">
        <f t="shared" si="7"/>
        <v>199.50153968452227</v>
      </c>
      <c r="BA7" s="1">
        <f t="shared" ref="BA7:BC70" si="19">LN(AX7)</f>
        <v>9.0038679322117208</v>
      </c>
      <c r="BB7" s="1">
        <f t="shared" si="19"/>
        <v>6.3508757152264028</v>
      </c>
      <c r="BC7" s="1">
        <f t="shared" si="19"/>
        <v>5.2958219540170406</v>
      </c>
      <c r="BD7" s="1">
        <f t="shared" ref="BD7:BD70" si="20">SUMPRODUCT(BA7:BC7,B7:D7)*BS7</f>
        <v>0</v>
      </c>
      <c r="BE7">
        <v>0</v>
      </c>
      <c r="BF7">
        <v>0</v>
      </c>
      <c r="BG7">
        <v>0</v>
      </c>
      <c r="BH7">
        <f t="shared" ref="BH7:BH70" si="21">(BE7*Z7+BF7*AA7+BG7*AB7)/(Z7+AA7+AB7)</f>
        <v>0</v>
      </c>
      <c r="BI7">
        <f t="shared" ref="BI7:BK70" si="22">BI$5*BE7^2</f>
        <v>0</v>
      </c>
      <c r="BJ7">
        <f t="shared" si="8"/>
        <v>0</v>
      </c>
      <c r="BK7">
        <f t="shared" si="8"/>
        <v>0</v>
      </c>
      <c r="BL7">
        <f t="shared" si="9"/>
        <v>0</v>
      </c>
      <c r="BM7">
        <f t="shared" si="9"/>
        <v>0</v>
      </c>
      <c r="BN7">
        <f t="shared" si="9"/>
        <v>0</v>
      </c>
      <c r="BO7">
        <f t="shared" si="10"/>
        <v>0</v>
      </c>
      <c r="BP7">
        <f t="shared" si="10"/>
        <v>0</v>
      </c>
      <c r="BQ7">
        <f t="shared" si="10"/>
        <v>0</v>
      </c>
      <c r="BR7" s="7">
        <f>SUM(H7:J7)/SUM(H6:J6)-1+BR$5</f>
        <v>4.8438275319134805E-2</v>
      </c>
      <c r="BS7">
        <v>0</v>
      </c>
      <c r="BT7">
        <v>0</v>
      </c>
      <c r="BU7" s="8">
        <f>MAX((BU$3*climlow!$I117+BU$4*climlow!$I117^2+BU$5*climlow!$I117^6)*(K7/K$66)^$BW$1,-99)</f>
        <v>0.63767045483189766</v>
      </c>
      <c r="BV7" s="8">
        <f>MAX((BV$3*climlow!$I117+BV$4*climlow!$I117^2+BV$5*climlow!$I117^6)*(L7/L$66)^$BW$1,-99)</f>
        <v>0.45862846661846901</v>
      </c>
      <c r="BW7" s="8">
        <f>MAX((BW$3*climlow!$I117+BW$4*climlow!$I117^2+BW$5*climlow!$I117^6)*(M7/M$66)^$BW$1,-99)</f>
        <v>0.21553725161763129</v>
      </c>
      <c r="BX7" s="8">
        <f>MAX((BX$3*climlow!$M117+BX$4*climlow!$M117^2+BX$5*climlow!$M117^6)*(K7/K$66)^$BW$1,-99)</f>
        <v>0.63767045483189766</v>
      </c>
      <c r="BY7" s="8">
        <f>MAX((BY$3*climlow!$M117+BY$4*climlow!$M117^2+BY$5*climlow!$M117^6)*(L7/L$66)^$BW$1,-99)</f>
        <v>0.45862846661846901</v>
      </c>
      <c r="BZ7" s="8">
        <f>MAX((BZ$3*climlow!$M117+BZ$4*climlow!$M117^2+BZ$5*climlow!$M117^6)*(M7/M$66)^$BW$1,-99)</f>
        <v>0.21553725161763129</v>
      </c>
      <c r="CA7" s="8">
        <f t="shared" ref="CA7:CA70" si="23">((BU7-BX7)*H7+(BY7-BY7)*I7+(BW7-BZ7)*J7)/100</f>
        <v>0</v>
      </c>
      <c r="CB7" s="8">
        <f t="shared" ref="CB7:CB70" si="24">CA7*BS7</f>
        <v>0</v>
      </c>
      <c r="CC7" s="8">
        <f t="shared" ref="CC7:CC70" si="25">CA7*BT7</f>
        <v>0</v>
      </c>
      <c r="CD7" s="8">
        <f>MAX((CD$3*climlow!$I117+CD$4*climlow!$I117^2+CD$5*climlow!$I117^6)*(K7/K$66)^$BW$1,-99)</f>
        <v>5.1012157658694417E-3</v>
      </c>
      <c r="CE7" s="8">
        <f>MAX((CE$3*climlow!$I117+CE$4*climlow!$I117^2+CE$5*climlow!$I117^6)*(L7/L$66)^$BW$1,-99)</f>
        <v>2.7980356154459767E-3</v>
      </c>
      <c r="CF7" s="8">
        <f>MAX((CF$3*climlow!$I117+CF$4*climlow!$I117^2+CF$5*climlow!$I117^6)*(M7/M$66)^$BW$1,-99)</f>
        <v>6.2182576929203264E-4</v>
      </c>
      <c r="CG7" s="8">
        <f>MAX((CG$3*climlow!$M117+CG$4*climlow!$M117^2+CG$5*climlow!$M117^6)*(K7/K$66)^$BW$1,-99)</f>
        <v>5.1012157658694417E-3</v>
      </c>
      <c r="CH7" s="8">
        <f>MAX((CH$3*climlow!$M117+CH$4*climlow!$M117^2+CH$5*climlow!$M117^6)*(L7/L$66)^$BW$1,-99)</f>
        <v>2.7980356154459767E-3</v>
      </c>
      <c r="CI7" s="8">
        <f>MAX((CI$3*climlow!$M117+CI$4*climlow!$M117^2+CI$5*climlow!$M117^6)*(M7/M$66)^$BW$1,-99)</f>
        <v>6.2182576929203264E-4</v>
      </c>
      <c r="CJ7" s="8">
        <f t="shared" ref="CJ7:CJ70" si="26">((CD7-CG7)*Q7+(CH7-CH7)*R7+(CF7-CI7)*S7)/100</f>
        <v>0</v>
      </c>
      <c r="CK7" s="8">
        <f t="shared" ref="CK7:CK70" si="27">CJ7*BS7</f>
        <v>0</v>
      </c>
      <c r="CL7" s="8">
        <f t="shared" ref="CL7:CL70" si="28">CJ7*BT7</f>
        <v>0</v>
      </c>
    </row>
    <row r="8" spans="1:90">
      <c r="A8">
        <v>1962</v>
      </c>
      <c r="B8" s="1">
        <v>774.39776372023073</v>
      </c>
      <c r="C8" s="1">
        <v>1217.6206076086175</v>
      </c>
      <c r="D8" s="1">
        <v>1118.5717372000001</v>
      </c>
      <c r="E8" s="7">
        <f t="shared" ref="E8:G57" si="29">B8/B7-1</f>
        <v>1.2011608277962216E-2</v>
      </c>
      <c r="F8" s="7">
        <f t="shared" si="11"/>
        <v>1.4934227690272417E-2</v>
      </c>
      <c r="G8" s="7">
        <f t="shared" si="11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12"/>
        <v>10853.231541603849</v>
      </c>
      <c r="L8" s="1">
        <f t="shared" si="4"/>
        <v>729.97411757378313</v>
      </c>
      <c r="M8" s="1">
        <f t="shared" si="4"/>
        <v>252.72333136908375</v>
      </c>
      <c r="N8" s="7">
        <f t="shared" ref="N8:P57" si="30">K8/K7-1</f>
        <v>4.6140630528093363E-2</v>
      </c>
      <c r="O8" s="7">
        <f t="shared" si="13"/>
        <v>1.9331405760087295E-2</v>
      </c>
      <c r="P8" s="7">
        <f t="shared" si="13"/>
        <v>1.3612154993765335E-2</v>
      </c>
      <c r="Q8" s="1">
        <v>1971.492958</v>
      </c>
      <c r="R8" s="1"/>
      <c r="S8" s="1"/>
      <c r="T8" s="1">
        <f t="shared" si="14"/>
        <v>234.56978602809116</v>
      </c>
      <c r="U8" s="1"/>
      <c r="V8" s="1"/>
      <c r="W8" s="7">
        <f t="shared" ref="W8:Y56" si="31">T8/T7-1</f>
        <v>-4.0112603936864888E-3</v>
      </c>
      <c r="X8" s="7"/>
      <c r="Y8" s="7"/>
      <c r="Z8" s="1">
        <v>5522.5510307048735</v>
      </c>
      <c r="AA8" s="1">
        <v>2462.8378739999998</v>
      </c>
      <c r="AB8" s="1">
        <v>364.49029100000098</v>
      </c>
      <c r="AC8" s="8">
        <f t="shared" si="15"/>
        <v>2.8012025142140393</v>
      </c>
      <c r="AD8" s="8"/>
      <c r="AE8" s="8"/>
      <c r="AF8" s="7">
        <f t="shared" ref="AF8:AH54" si="32">AC8/AC7-1</f>
        <v>-8.1868518598653406E-3</v>
      </c>
      <c r="AG8" s="7"/>
      <c r="AH8" s="7"/>
      <c r="AI8" s="1">
        <f t="shared" ref="AI8:AK23" si="33">(1-$AI$5)*AI7+AU7</f>
        <v>15157.585881375639</v>
      </c>
      <c r="AJ8" s="1">
        <f t="shared" si="33"/>
        <v>1670.8560248803658</v>
      </c>
      <c r="AK8" s="1">
        <f t="shared" si="33"/>
        <v>525.98783841206159</v>
      </c>
      <c r="AL8" s="10">
        <f t="shared" si="16"/>
        <v>5.7015523643297303</v>
      </c>
      <c r="AM8" s="10">
        <f t="shared" si="16"/>
        <v>0.68963204145581525</v>
      </c>
      <c r="AN8" s="10">
        <f t="shared" si="16"/>
        <v>0.29473108803311948</v>
      </c>
      <c r="AO8" s="7">
        <f t="shared" ref="AO8:AO56" si="34">AL8/AL7-1</f>
        <v>1.8276539118654789E-2</v>
      </c>
      <c r="AP8" s="7">
        <f t="shared" si="17"/>
        <v>2.8144496824265453E-2</v>
      </c>
      <c r="AQ8" s="7">
        <f t="shared" si="17"/>
        <v>2.0372115051398465E-2</v>
      </c>
      <c r="AR8" s="1">
        <f t="shared" si="5"/>
        <v>8003.6925403276073</v>
      </c>
      <c r="AS8" s="1">
        <f t="shared" si="5"/>
        <v>894.57102820074806</v>
      </c>
      <c r="AT8" s="1">
        <f t="shared" si="5"/>
        <v>283.49941130202996</v>
      </c>
      <c r="AU8" s="1">
        <f t="shared" si="6"/>
        <v>1600.7385080655215</v>
      </c>
      <c r="AV8" s="1">
        <f t="shared" si="6"/>
        <v>178.91420564014962</v>
      </c>
      <c r="AW8" s="1">
        <f t="shared" si="6"/>
        <v>56.699882260405992</v>
      </c>
      <c r="AX8" s="1">
        <f t="shared" si="18"/>
        <v>8268.3012945467417</v>
      </c>
      <c r="AY8" s="1">
        <f t="shared" si="7"/>
        <v>587.75025495514092</v>
      </c>
      <c r="AZ8" s="1">
        <f t="shared" si="7"/>
        <v>202.75814371043089</v>
      </c>
      <c r="BA8" s="1">
        <f t="shared" si="19"/>
        <v>9.020184361181089</v>
      </c>
      <c r="BB8" s="1">
        <f t="shared" si="19"/>
        <v>6.3763021212016939</v>
      </c>
      <c r="BC8" s="1">
        <f t="shared" si="19"/>
        <v>5.3120138584548764</v>
      </c>
      <c r="BD8" s="1">
        <f t="shared" si="20"/>
        <v>0</v>
      </c>
      <c r="BE8">
        <v>0</v>
      </c>
      <c r="BF8">
        <v>0</v>
      </c>
      <c r="BG8">
        <v>0</v>
      </c>
      <c r="BH8">
        <f t="shared" si="21"/>
        <v>0</v>
      </c>
      <c r="BI8">
        <f t="shared" si="22"/>
        <v>0</v>
      </c>
      <c r="BJ8">
        <f t="shared" si="8"/>
        <v>0</v>
      </c>
      <c r="BK8">
        <f t="shared" si="8"/>
        <v>0</v>
      </c>
      <c r="BL8">
        <f t="shared" si="9"/>
        <v>0</v>
      </c>
      <c r="BM8">
        <f t="shared" si="9"/>
        <v>0</v>
      </c>
      <c r="BN8">
        <f t="shared" si="9"/>
        <v>0</v>
      </c>
      <c r="BO8">
        <f t="shared" si="10"/>
        <v>0</v>
      </c>
      <c r="BP8">
        <f t="shared" si="10"/>
        <v>0</v>
      </c>
      <c r="BQ8">
        <f t="shared" si="10"/>
        <v>0</v>
      </c>
      <c r="BR8" s="7">
        <f t="shared" ref="BR8:BR71" si="35">SUM(H8:J8)/SUM(H7:J7)-1+BR$5</f>
        <v>5.5799274263977683E-2</v>
      </c>
      <c r="BS8">
        <v>0</v>
      </c>
      <c r="BT8">
        <v>0</v>
      </c>
      <c r="BU8" s="8">
        <f>MAX((BU$3*climlow!$I118+BU$4*climlow!$I118^2+BU$5*climlow!$I118^6)*(K8/K$66)^$BW$1,-99)</f>
        <v>0.64737061017039721</v>
      </c>
      <c r="BV8" s="8">
        <f>MAX((BV$3*climlow!$I118+BV$4*climlow!$I118^2+BV$5*climlow!$I118^6)*(L8/L$66)^$BW$1,-99)</f>
        <v>0.46854053317004479</v>
      </c>
      <c r="BW8" s="8">
        <f>MAX((BW$3*climlow!$I118+BW$4*climlow!$I118^2+BW$5*climlow!$I118^6)*(M8/M$66)^$BW$1,-99)</f>
        <v>0.22041436526602945</v>
      </c>
      <c r="BX8" s="8">
        <f>MAX((BX$3*climlow!$M118+BX$4*climlow!$M118^2+BX$5*climlow!$M118^6)*(K8/K$66)^$BW$1,-99)</f>
        <v>0.64737061017039721</v>
      </c>
      <c r="BY8" s="8">
        <f>MAX((BY$3*climlow!$M118+BY$4*climlow!$M118^2+BY$5*climlow!$M118^6)*(L8/L$66)^$BW$1,-99)</f>
        <v>0.46854053317004479</v>
      </c>
      <c r="BZ8" s="8">
        <f>MAX((BZ$3*climlow!$M118+BZ$4*climlow!$M118^2+BZ$5*climlow!$M118^6)*(M8/M$66)^$BW$1,-99)</f>
        <v>0.22041436526602945</v>
      </c>
      <c r="CA8" s="8">
        <f t="shared" si="23"/>
        <v>0</v>
      </c>
      <c r="CB8" s="8">
        <f t="shared" si="24"/>
        <v>0</v>
      </c>
      <c r="CC8" s="8">
        <f t="shared" si="25"/>
        <v>0</v>
      </c>
      <c r="CD8" s="8">
        <f>MAX((CD$3*climlow!$I118+CD$4*climlow!$I118^2+CD$5*climlow!$I118^6)*(K8/K$66)^$BW$1,-99)</f>
        <v>5.3269957689375787E-3</v>
      </c>
      <c r="CE8" s="8">
        <f>MAX((CE$3*climlow!$I118+CE$4*climlow!$I118^2+CE$5*climlow!$I118^6)*(L8/L$66)^$BW$1,-99)</f>
        <v>2.9409017527634823E-3</v>
      </c>
      <c r="CF8" s="8">
        <f>MAX((CF$3*climlow!$I118+CF$4*climlow!$I118^2+CF$5*climlow!$I118^6)*(M8/M$66)^$BW$1,-99)</f>
        <v>6.5449546323524893E-4</v>
      </c>
      <c r="CG8" s="8">
        <f>MAX((CG$3*climlow!$M118+CG$4*climlow!$M118^2+CG$5*climlow!$M118^6)*(K8/K$66)^$BW$1,-99)</f>
        <v>5.3269957689375787E-3</v>
      </c>
      <c r="CH8" s="8">
        <f>MAX((CH$3*climlow!$M118+CH$4*climlow!$M118^2+CH$5*climlow!$M118^6)*(L8/L$66)^$BW$1,-99)</f>
        <v>2.9409017527634823E-3</v>
      </c>
      <c r="CI8" s="8">
        <f>MAX((CI$3*climlow!$M118+CI$4*climlow!$M118^2+CI$5*climlow!$M118^6)*(M8/M$66)^$BW$1,-99)</f>
        <v>6.5449546323524893E-4</v>
      </c>
      <c r="CJ8" s="8">
        <f t="shared" si="26"/>
        <v>0</v>
      </c>
      <c r="CK8" s="8">
        <f t="shared" si="27"/>
        <v>0</v>
      </c>
      <c r="CL8" s="8">
        <f t="shared" si="28"/>
        <v>0</v>
      </c>
    </row>
    <row r="9" spans="1:90">
      <c r="A9">
        <v>1963</v>
      </c>
      <c r="B9" s="1">
        <v>783.2823189713107</v>
      </c>
      <c r="C9" s="1">
        <v>1246.8459439187275</v>
      </c>
      <c r="D9" s="1">
        <v>1145.8723861999999</v>
      </c>
      <c r="E9" s="7">
        <f t="shared" si="29"/>
        <v>1.1472857576961815E-2</v>
      </c>
      <c r="F9" s="7">
        <f t="shared" si="11"/>
        <v>2.4002005327018905E-2</v>
      </c>
      <c r="G9" s="7">
        <f t="shared" si="11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12"/>
        <v>11284.699176235443</v>
      </c>
      <c r="L9" s="1">
        <f t="shared" si="4"/>
        <v>726.36697701802041</v>
      </c>
      <c r="M9" s="1">
        <f t="shared" si="4"/>
        <v>262.88992584406049</v>
      </c>
      <c r="N9" s="7">
        <f t="shared" si="30"/>
        <v>3.9754761794000393E-2</v>
      </c>
      <c r="O9" s="7">
        <f t="shared" si="13"/>
        <v>-4.9414636340145979E-3</v>
      </c>
      <c r="P9" s="7">
        <f t="shared" si="13"/>
        <v>4.0228159465534929E-2</v>
      </c>
      <c r="Q9" s="1">
        <v>2097.4392969999994</v>
      </c>
      <c r="R9" s="1"/>
      <c r="S9" s="1"/>
      <c r="T9" s="1">
        <f t="shared" si="14"/>
        <v>237.29090404547492</v>
      </c>
      <c r="U9" s="1"/>
      <c r="V9" s="1"/>
      <c r="W9" s="7">
        <f t="shared" si="31"/>
        <v>1.1600462546603962E-2</v>
      </c>
      <c r="X9" s="7"/>
      <c r="Y9" s="7"/>
      <c r="Z9" s="1">
        <v>5836.4578380874573</v>
      </c>
      <c r="AA9" s="1">
        <v>2590.6511589999996</v>
      </c>
      <c r="AB9" s="1">
        <v>390.03997599999957</v>
      </c>
      <c r="AC9" s="8">
        <f t="shared" si="15"/>
        <v>2.7826587622513963</v>
      </c>
      <c r="AD9" s="8"/>
      <c r="AE9" s="8"/>
      <c r="AF9" s="7">
        <f t="shared" si="32"/>
        <v>-6.6199255029035786E-3</v>
      </c>
      <c r="AG9" s="7"/>
      <c r="AH9" s="7"/>
      <c r="AI9" s="1">
        <f t="shared" si="33"/>
        <v>15242.565801303597</v>
      </c>
      <c r="AJ9" s="1">
        <f t="shared" si="33"/>
        <v>1682.6846280324789</v>
      </c>
      <c r="AK9" s="1">
        <f t="shared" si="33"/>
        <v>530.08893683126144</v>
      </c>
      <c r="AL9" s="10">
        <f t="shared" si="16"/>
        <v>5.8057570091534609</v>
      </c>
      <c r="AM9" s="10">
        <f t="shared" si="16"/>
        <v>0.70904138825648011</v>
      </c>
      <c r="AN9" s="10">
        <f t="shared" si="16"/>
        <v>0.30073538366775404</v>
      </c>
      <c r="AO9" s="7">
        <f t="shared" si="34"/>
        <v>1.8276539118654789E-2</v>
      </c>
      <c r="AP9" s="7">
        <f t="shared" si="17"/>
        <v>2.8144496824265453E-2</v>
      </c>
      <c r="AQ9" s="7">
        <f t="shared" si="17"/>
        <v>2.0372115051398465E-2</v>
      </c>
      <c r="AR9" s="1">
        <f t="shared" si="5"/>
        <v>8233.8913034420111</v>
      </c>
      <c r="AS9" s="1">
        <f t="shared" si="5"/>
        <v>938.69038528003591</v>
      </c>
      <c r="AT9" s="1">
        <f t="shared" si="5"/>
        <v>295.36788961784413</v>
      </c>
      <c r="AU9" s="1">
        <f t="shared" si="6"/>
        <v>1646.7782606884023</v>
      </c>
      <c r="AV9" s="1">
        <f t="shared" si="6"/>
        <v>187.7380770560072</v>
      </c>
      <c r="AW9" s="1">
        <f t="shared" si="6"/>
        <v>59.073577923568827</v>
      </c>
      <c r="AX9" s="1">
        <f t="shared" si="18"/>
        <v>8409.6281547686449</v>
      </c>
      <c r="AY9" s="1">
        <f t="shared" si="7"/>
        <v>602.28155040858655</v>
      </c>
      <c r="AZ9" s="1">
        <f t="shared" si="7"/>
        <v>206.21346193522166</v>
      </c>
      <c r="BA9" s="1">
        <f t="shared" si="19"/>
        <v>9.0371325373365412</v>
      </c>
      <c r="BB9" s="1">
        <f t="shared" si="19"/>
        <v>6.400725027683758</v>
      </c>
      <c r="BC9" s="1">
        <f t="shared" si="19"/>
        <v>5.3289118552676511</v>
      </c>
      <c r="BD9" s="1">
        <f t="shared" si="20"/>
        <v>0</v>
      </c>
      <c r="BE9">
        <v>0</v>
      </c>
      <c r="BF9">
        <v>0</v>
      </c>
      <c r="BG9">
        <v>0</v>
      </c>
      <c r="BH9">
        <f t="shared" si="21"/>
        <v>0</v>
      </c>
      <c r="BI9">
        <f t="shared" si="22"/>
        <v>0</v>
      </c>
      <c r="BJ9">
        <f t="shared" si="8"/>
        <v>0</v>
      </c>
      <c r="BK9">
        <f t="shared" si="8"/>
        <v>0</v>
      </c>
      <c r="BL9">
        <f t="shared" si="9"/>
        <v>0</v>
      </c>
      <c r="BM9">
        <f t="shared" si="9"/>
        <v>0</v>
      </c>
      <c r="BN9">
        <f t="shared" si="9"/>
        <v>0</v>
      </c>
      <c r="BO9">
        <f t="shared" si="10"/>
        <v>0</v>
      </c>
      <c r="BP9">
        <f t="shared" si="10"/>
        <v>0</v>
      </c>
      <c r="BQ9">
        <f t="shared" si="10"/>
        <v>0</v>
      </c>
      <c r="BR9" s="7">
        <f t="shared" si="35"/>
        <v>4.9056046849131452E-2</v>
      </c>
      <c r="BS9">
        <v>0</v>
      </c>
      <c r="BT9">
        <v>0</v>
      </c>
      <c r="BU9" s="8">
        <f>MAX((BU$3*climlow!$I119+BU$4*climlow!$I119^2+BU$5*climlow!$I119^6)*(K9/K$66)^$BW$1,-99)</f>
        <v>0.65831888857141951</v>
      </c>
      <c r="BV9" s="8">
        <f>MAX((BV$3*climlow!$I119+BV$4*climlow!$I119^2+BV$5*climlow!$I119^6)*(L9/L$66)^$BW$1,-99)</f>
        <v>0.48162456675750265</v>
      </c>
      <c r="BW9" s="8">
        <f>MAX((BW$3*climlow!$I119+BW$4*climlow!$I119^2+BW$5*climlow!$I119^6)*(M9/M$66)^$BW$1,-99)</f>
        <v>0.22397275561983154</v>
      </c>
      <c r="BX9" s="8">
        <f>MAX((BX$3*climlow!$M119+BX$4*climlow!$M119^2+BX$5*climlow!$M119^6)*(K9/K$66)^$BW$1,-99)</f>
        <v>0.65831888857141951</v>
      </c>
      <c r="BY9" s="8">
        <f>MAX((BY$3*climlow!$M119+BY$4*climlow!$M119^2+BY$5*climlow!$M119^6)*(L9/L$66)^$BW$1,-99)</f>
        <v>0.48162456675750265</v>
      </c>
      <c r="BZ9" s="8">
        <f>MAX((BZ$3*climlow!$M119+BZ$4*climlow!$M119^2+BZ$5*climlow!$M119^6)*(M9/M$66)^$BW$1,-99)</f>
        <v>0.22397275561983154</v>
      </c>
      <c r="CA9" s="8">
        <f t="shared" si="23"/>
        <v>0</v>
      </c>
      <c r="CB9" s="8">
        <f t="shared" si="24"/>
        <v>0</v>
      </c>
      <c r="CC9" s="8">
        <f t="shared" si="25"/>
        <v>0</v>
      </c>
      <c r="CD9" s="8">
        <f>MAX((CD$3*climlow!$I119+CD$4*climlow!$I119^2+CD$5*climlow!$I119^6)*(K9/K$66)^$BW$1,-99)</f>
        <v>5.5732393629423635E-3</v>
      </c>
      <c r="CE9" s="8">
        <f>MAX((CE$3*climlow!$I119+CE$4*climlow!$I119^2+CE$5*climlow!$I119^6)*(L9/L$66)^$BW$1,-99)</f>
        <v>3.1108307247609403E-3</v>
      </c>
      <c r="CF9" s="8">
        <f>MAX((CF$3*climlow!$I119+CF$4*climlow!$I119^2+CF$5*climlow!$I119^6)*(M9/M$66)^$BW$1,-99)</f>
        <v>6.8467146281837345E-4</v>
      </c>
      <c r="CG9" s="8">
        <f>MAX((CG$3*climlow!$M119+CG$4*climlow!$M119^2+CG$5*climlow!$M119^6)*(K9/K$66)^$BW$1,-99)</f>
        <v>5.5732393629423635E-3</v>
      </c>
      <c r="CH9" s="8">
        <f>MAX((CH$3*climlow!$M119+CH$4*climlow!$M119^2+CH$5*climlow!$M119^6)*(L9/L$66)^$BW$1,-99)</f>
        <v>3.1108307247609403E-3</v>
      </c>
      <c r="CI9" s="8">
        <f>MAX((CI$3*climlow!$M119+CI$4*climlow!$M119^2+CI$5*climlow!$M119^6)*(M9/M$66)^$BW$1,-99)</f>
        <v>6.8467146281837345E-4</v>
      </c>
      <c r="CJ9" s="8">
        <f t="shared" si="26"/>
        <v>0</v>
      </c>
      <c r="CK9" s="8">
        <f t="shared" si="27"/>
        <v>0</v>
      </c>
      <c r="CL9" s="8">
        <f t="shared" si="28"/>
        <v>0</v>
      </c>
    </row>
    <row r="10" spans="1:90">
      <c r="A10">
        <v>1964</v>
      </c>
      <c r="B10" s="1">
        <v>792.07167807264977</v>
      </c>
      <c r="C10" s="1">
        <v>1275.6171731302509</v>
      </c>
      <c r="D10" s="1">
        <v>1174.1435411999998</v>
      </c>
      <c r="E10" s="7">
        <f t="shared" si="29"/>
        <v>1.1221189204017934E-2</v>
      </c>
      <c r="F10" s="7">
        <f t="shared" si="11"/>
        <v>2.3075207768730399E-2</v>
      </c>
      <c r="G10" s="7">
        <f t="shared" si="11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12"/>
        <v>11870.775933907267</v>
      </c>
      <c r="L10" s="1">
        <f t="shared" si="4"/>
        <v>779.29728031109732</v>
      </c>
      <c r="M10" s="1">
        <f t="shared" si="4"/>
        <v>272.17348556962401</v>
      </c>
      <c r="N10" s="7">
        <f t="shared" si="30"/>
        <v>5.1935523359457392E-2</v>
      </c>
      <c r="O10" s="7">
        <f t="shared" si="13"/>
        <v>7.2869919706941344E-2</v>
      </c>
      <c r="P10" s="7">
        <f t="shared" si="13"/>
        <v>3.5313486037005015E-2</v>
      </c>
      <c r="Q10" s="1">
        <v>2194.1947959999998</v>
      </c>
      <c r="R10" s="1"/>
      <c r="S10" s="1"/>
      <c r="T10" s="1">
        <f t="shared" si="14"/>
        <v>233.36277932201324</v>
      </c>
      <c r="U10" s="1"/>
      <c r="V10" s="1"/>
      <c r="W10" s="7">
        <f t="shared" si="31"/>
        <v>-1.6554046769145847E-2</v>
      </c>
      <c r="X10" s="7"/>
      <c r="Y10" s="7"/>
      <c r="Z10" s="1">
        <v>6132.3114399481883</v>
      </c>
      <c r="AA10" s="1">
        <v>2747.936123</v>
      </c>
      <c r="AB10" s="1">
        <v>415.88456599999927</v>
      </c>
      <c r="AC10" s="8">
        <f t="shared" si="15"/>
        <v>2.7947889818749663</v>
      </c>
      <c r="AD10" s="8"/>
      <c r="AE10" s="8"/>
      <c r="AF10" s="7">
        <f t="shared" si="32"/>
        <v>4.359219243165624E-3</v>
      </c>
      <c r="AG10" s="7"/>
      <c r="AH10" s="7"/>
      <c r="AI10" s="1">
        <f t="shared" si="33"/>
        <v>15365.087481861641</v>
      </c>
      <c r="AJ10" s="1">
        <f t="shared" si="33"/>
        <v>1702.1542422852383</v>
      </c>
      <c r="AK10" s="1">
        <f t="shared" si="33"/>
        <v>536.15362107170415</v>
      </c>
      <c r="AL10" s="10">
        <f t="shared" si="16"/>
        <v>5.9118661542446587</v>
      </c>
      <c r="AM10" s="10">
        <f t="shared" si="16"/>
        <v>0.72899700135653733</v>
      </c>
      <c r="AN10" s="10">
        <f t="shared" si="16"/>
        <v>0.30686199950386001</v>
      </c>
      <c r="AO10" s="7">
        <f t="shared" si="34"/>
        <v>1.8276539118654789E-2</v>
      </c>
      <c r="AP10" s="7">
        <f t="shared" si="17"/>
        <v>2.8144496824265453E-2</v>
      </c>
      <c r="AQ10" s="7">
        <f t="shared" si="17"/>
        <v>2.0372115051398465E-2</v>
      </c>
      <c r="AR10" s="1">
        <f t="shared" si="5"/>
        <v>8473.1167029191784</v>
      </c>
      <c r="AS10" s="1">
        <f t="shared" si="5"/>
        <v>985.14874877082059</v>
      </c>
      <c r="AT10" s="1">
        <f t="shared" si="5"/>
        <v>308.01928898254437</v>
      </c>
      <c r="AU10" s="1">
        <f t="shared" si="6"/>
        <v>1694.6233405838357</v>
      </c>
      <c r="AV10" s="1">
        <f t="shared" si="6"/>
        <v>197.02974975416413</v>
      </c>
      <c r="AW10" s="1">
        <f t="shared" si="6"/>
        <v>61.603857796508876</v>
      </c>
      <c r="AX10" s="1">
        <f t="shared" si="18"/>
        <v>8557.9292253315634</v>
      </c>
      <c r="AY10" s="1">
        <f t="shared" si="7"/>
        <v>617.83348140624571</v>
      </c>
      <c r="AZ10" s="1">
        <f t="shared" si="7"/>
        <v>209.86823377165084</v>
      </c>
      <c r="BA10" s="1">
        <f t="shared" si="19"/>
        <v>9.0546135269415799</v>
      </c>
      <c r="BB10" s="1">
        <f t="shared" si="19"/>
        <v>6.4262189735874653</v>
      </c>
      <c r="BC10" s="1">
        <f t="shared" si="19"/>
        <v>5.3464798755529364</v>
      </c>
      <c r="BD10" s="1">
        <f t="shared" si="20"/>
        <v>0</v>
      </c>
      <c r="BE10">
        <v>0</v>
      </c>
      <c r="BF10">
        <v>0</v>
      </c>
      <c r="BG10">
        <v>0</v>
      </c>
      <c r="BH10">
        <f t="shared" si="21"/>
        <v>0</v>
      </c>
      <c r="BI10">
        <f t="shared" si="22"/>
        <v>0</v>
      </c>
      <c r="BJ10">
        <f t="shared" si="8"/>
        <v>0</v>
      </c>
      <c r="BK10">
        <f t="shared" si="8"/>
        <v>0</v>
      </c>
      <c r="BL10">
        <f t="shared" si="9"/>
        <v>0</v>
      </c>
      <c r="BM10">
        <f t="shared" si="9"/>
        <v>0</v>
      </c>
      <c r="BN10">
        <f t="shared" si="9"/>
        <v>0</v>
      </c>
      <c r="BO10">
        <f t="shared" si="10"/>
        <v>0</v>
      </c>
      <c r="BP10">
        <f t="shared" si="10"/>
        <v>0</v>
      </c>
      <c r="BQ10">
        <f t="shared" si="10"/>
        <v>0</v>
      </c>
      <c r="BR10" s="7">
        <f t="shared" si="35"/>
        <v>6.6708045426669971E-2</v>
      </c>
      <c r="BS10">
        <v>0</v>
      </c>
      <c r="BT10">
        <v>0</v>
      </c>
      <c r="BU10" s="8">
        <f>MAX((BU$3*climlow!$I120+BU$4*climlow!$I120^2+BU$5*climlow!$I120^6)*(K10/K$66)^$BW$1,-99)</f>
        <v>0.66762882116204814</v>
      </c>
      <c r="BV10" s="8">
        <f>MAX((BV$3*climlow!$I120+BV$4*climlow!$I120^2+BV$5*climlow!$I120^6)*(L10/L$66)^$BW$1,-99)</f>
        <v>0.48592798246565477</v>
      </c>
      <c r="BW10" s="8">
        <f>MAX((BW$3*climlow!$I120+BW$4*climlow!$I120^2+BW$5*climlow!$I120^6)*(M10/M$66)^$BW$1,-99)</f>
        <v>0.22789448762276676</v>
      </c>
      <c r="BX10" s="8">
        <f>MAX((BX$3*climlow!$M120+BX$4*climlow!$M120^2+BX$5*climlow!$M120^6)*(K10/K$66)^$BW$1,-99)</f>
        <v>0.66762882116204814</v>
      </c>
      <c r="BY10" s="8">
        <f>MAX((BY$3*climlow!$M120+BY$4*climlow!$M120^2+BY$5*climlow!$M120^6)*(L10/L$66)^$BW$1,-99)</f>
        <v>0.48592798246565477</v>
      </c>
      <c r="BZ10" s="8">
        <f>MAX((BZ$3*climlow!$M120+BZ$4*climlow!$M120^2+BZ$5*climlow!$M120^6)*(M10/M$66)^$BW$1,-99)</f>
        <v>0.22789448762276676</v>
      </c>
      <c r="CA10" s="8">
        <f t="shared" si="23"/>
        <v>0</v>
      </c>
      <c r="CB10" s="8">
        <f t="shared" si="24"/>
        <v>0</v>
      </c>
      <c r="CC10" s="8">
        <f t="shared" si="25"/>
        <v>0</v>
      </c>
      <c r="CD10" s="8">
        <f>MAX((CD$3*climlow!$I120+CD$4*climlow!$I120^2+CD$5*climlow!$I120^6)*(K10/K$66)^$BW$1,-99)</f>
        <v>5.816465308986188E-3</v>
      </c>
      <c r="CE10" s="8">
        <f>MAX((CE$3*climlow!$I120+CE$4*climlow!$I120^2+CE$5*climlow!$I120^6)*(L10/L$66)^$BW$1,-99)</f>
        <v>3.2306378729718096E-3</v>
      </c>
      <c r="CF10" s="8">
        <f>MAX((CF$3*climlow!$I120+CF$4*climlow!$I120^2+CF$5*climlow!$I120^6)*(M10/M$66)^$BW$1,-99)</f>
        <v>7.1740204106072298E-4</v>
      </c>
      <c r="CG10" s="8">
        <f>MAX((CG$3*climlow!$M120+CG$4*climlow!$M120^2+CG$5*climlow!$M120^6)*(K10/K$66)^$BW$1,-99)</f>
        <v>5.816465308986188E-3</v>
      </c>
      <c r="CH10" s="8">
        <f>MAX((CH$3*climlow!$M120+CH$4*climlow!$M120^2+CH$5*climlow!$M120^6)*(L10/L$66)^$BW$1,-99)</f>
        <v>3.2306378729718096E-3</v>
      </c>
      <c r="CI10" s="8">
        <f>MAX((CI$3*climlow!$M120+CI$4*climlow!$M120^2+CI$5*climlow!$M120^6)*(M10/M$66)^$BW$1,-99)</f>
        <v>7.1740204106072298E-4</v>
      </c>
      <c r="CJ10" s="8">
        <f t="shared" si="26"/>
        <v>0</v>
      </c>
      <c r="CK10" s="8">
        <f t="shared" si="27"/>
        <v>0</v>
      </c>
      <c r="CL10" s="8">
        <f t="shared" si="28"/>
        <v>0</v>
      </c>
    </row>
    <row r="11" spans="1:90">
      <c r="A11">
        <v>1965</v>
      </c>
      <c r="B11" s="1">
        <v>800.66078402081905</v>
      </c>
      <c r="C11" s="1">
        <v>1305.235463</v>
      </c>
      <c r="D11" s="1">
        <v>1203.382967</v>
      </c>
      <c r="E11" s="7">
        <f t="shared" si="29"/>
        <v>1.0843849345893997E-2</v>
      </c>
      <c r="F11" s="7">
        <f t="shared" si="11"/>
        <v>2.3218792043280922E-2</v>
      </c>
      <c r="G11" s="7">
        <f t="shared" si="11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12"/>
        <v>12399.656778314171</v>
      </c>
      <c r="L11" s="1">
        <f t="shared" si="4"/>
        <v>830.23461070803955</v>
      </c>
      <c r="M11" s="1">
        <f t="shared" si="4"/>
        <v>291.52074910797808</v>
      </c>
      <c r="N11" s="7">
        <f t="shared" si="30"/>
        <v>4.4553182315254292E-2</v>
      </c>
      <c r="O11" s="7">
        <f t="shared" si="13"/>
        <v>6.5363156890022589E-2</v>
      </c>
      <c r="P11" s="7">
        <f t="shared" si="13"/>
        <v>7.1084306753329551E-2</v>
      </c>
      <c r="Q11" s="1">
        <v>2371.6535028912936</v>
      </c>
      <c r="R11" s="1"/>
      <c r="S11" s="1"/>
      <c r="T11" s="1">
        <f t="shared" si="14"/>
        <v>238.88727562627687</v>
      </c>
      <c r="U11" s="1"/>
      <c r="V11" s="1"/>
      <c r="W11" s="7">
        <f t="shared" si="31"/>
        <v>2.3673425215083199E-2</v>
      </c>
      <c r="X11" s="7"/>
      <c r="Y11" s="7"/>
      <c r="Z11" s="1">
        <v>6397.5940110054044</v>
      </c>
      <c r="AA11" s="1">
        <v>2944.6596719999998</v>
      </c>
      <c r="AB11" s="1">
        <v>454.80166899999767</v>
      </c>
      <c r="AC11" s="8">
        <f t="shared" si="15"/>
        <v>2.697524745164531</v>
      </c>
      <c r="AD11" s="8"/>
      <c r="AE11" s="8"/>
      <c r="AF11" s="7">
        <f t="shared" si="32"/>
        <v>-3.4801996623438303E-2</v>
      </c>
      <c r="AG11" s="7"/>
      <c r="AH11" s="7"/>
      <c r="AI11" s="1">
        <f t="shared" si="33"/>
        <v>15523.202074259312</v>
      </c>
      <c r="AJ11" s="1">
        <f t="shared" si="33"/>
        <v>1728.9685678108788</v>
      </c>
      <c r="AK11" s="1">
        <f t="shared" si="33"/>
        <v>544.14211676104264</v>
      </c>
      <c r="AL11" s="10">
        <f t="shared" si="16"/>
        <v>6.019914607276962</v>
      </c>
      <c r="AM11" s="10">
        <f t="shared" si="16"/>
        <v>0.74951425514611547</v>
      </c>
      <c r="AN11" s="10">
        <f t="shared" si="16"/>
        <v>0.3131134274626548</v>
      </c>
      <c r="AO11" s="7">
        <f t="shared" si="34"/>
        <v>1.8276539118654789E-2</v>
      </c>
      <c r="AP11" s="7">
        <f t="shared" si="17"/>
        <v>2.8144496824265453E-2</v>
      </c>
      <c r="AQ11" s="7">
        <f t="shared" si="17"/>
        <v>2.0372115051398465E-2</v>
      </c>
      <c r="AR11" s="1">
        <f t="shared" si="5"/>
        <v>8720.5813749984663</v>
      </c>
      <c r="AS11" s="1">
        <f t="shared" si="5"/>
        <v>1034.8762228127625</v>
      </c>
      <c r="AT11" s="1">
        <f t="shared" si="5"/>
        <v>321.48983707883559</v>
      </c>
      <c r="AU11" s="1">
        <f t="shared" si="6"/>
        <v>1744.1162749996934</v>
      </c>
      <c r="AV11" s="1">
        <f t="shared" si="6"/>
        <v>206.97524456255252</v>
      </c>
      <c r="AW11" s="1">
        <f t="shared" si="6"/>
        <v>64.297967415767118</v>
      </c>
      <c r="AX11" s="1">
        <f t="shared" si="18"/>
        <v>8713.3842936128731</v>
      </c>
      <c r="AY11" s="1">
        <f t="shared" si="7"/>
        <v>634.29243360223506</v>
      </c>
      <c r="AZ11" s="1">
        <f t="shared" si="7"/>
        <v>213.72404023985862</v>
      </c>
      <c r="BA11" s="1">
        <f t="shared" si="19"/>
        <v>9.0726155470331165</v>
      </c>
      <c r="BB11" s="1">
        <f t="shared" si="19"/>
        <v>6.4525100998318834</v>
      </c>
      <c r="BC11" s="1">
        <f t="shared" si="19"/>
        <v>5.3646856512710697</v>
      </c>
      <c r="BD11" s="1">
        <f t="shared" si="20"/>
        <v>0</v>
      </c>
      <c r="BE11">
        <v>0</v>
      </c>
      <c r="BF11">
        <v>0</v>
      </c>
      <c r="BG11">
        <v>0</v>
      </c>
      <c r="BH11">
        <f t="shared" si="21"/>
        <v>0</v>
      </c>
      <c r="BI11">
        <f t="shared" si="22"/>
        <v>0</v>
      </c>
      <c r="BJ11">
        <f t="shared" si="8"/>
        <v>0</v>
      </c>
      <c r="BK11">
        <f t="shared" si="8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10"/>
        <v>0</v>
      </c>
      <c r="BP11">
        <f t="shared" si="10"/>
        <v>0</v>
      </c>
      <c r="BQ11">
        <f t="shared" si="10"/>
        <v>0</v>
      </c>
      <c r="BR11" s="7">
        <f t="shared" si="35"/>
        <v>6.0303360634894609E-2</v>
      </c>
      <c r="BS11">
        <v>0</v>
      </c>
      <c r="BT11">
        <v>0</v>
      </c>
      <c r="BU11" s="8">
        <f>MAX((BU$3*climlow!$I121+BU$4*climlow!$I121^2+BU$5*climlow!$I121^6)*(K11/K$66)^$BW$1,-99)</f>
        <v>0.67841680408726091</v>
      </c>
      <c r="BV11" s="8">
        <f>MAX((BV$3*climlow!$I121+BV$4*climlow!$I121^2+BV$5*climlow!$I121^6)*(L11/L$66)^$BW$1,-99)</f>
        <v>0.49123780202180267</v>
      </c>
      <c r="BW11" s="8">
        <f>MAX((BW$3*climlow!$I121+BW$4*climlow!$I121^2+BW$5*climlow!$I121^6)*(M11/M$66)^$BW$1,-99)</f>
        <v>0.22996979692550043</v>
      </c>
      <c r="BX11" s="8">
        <f>MAX((BX$3*climlow!$M121+BX$4*climlow!$M121^2+BX$5*climlow!$M121^6)*(K11/K$66)^$BW$1,-99)</f>
        <v>0.67841680408726091</v>
      </c>
      <c r="BY11" s="8">
        <f>MAX((BY$3*climlow!$M121+BY$4*climlow!$M121^2+BY$5*climlow!$M121^6)*(L11/L$66)^$BW$1,-99)</f>
        <v>0.49123780202180267</v>
      </c>
      <c r="BZ11" s="8">
        <f>MAX((BZ$3*climlow!$M121+BZ$4*climlow!$M121^2+BZ$5*climlow!$M121^6)*(M11/M$66)^$BW$1,-99)</f>
        <v>0.22996979692550043</v>
      </c>
      <c r="CA11" s="8">
        <f t="shared" si="23"/>
        <v>0</v>
      </c>
      <c r="CB11" s="8">
        <f t="shared" si="24"/>
        <v>0</v>
      </c>
      <c r="CC11" s="8">
        <f t="shared" si="25"/>
        <v>0</v>
      </c>
      <c r="CD11" s="8">
        <f>MAX((CD$3*climlow!$I121+CD$4*climlow!$I121^2+CD$5*climlow!$I121^6)*(K11/K$66)^$BW$1,-99)</f>
        <v>6.0842203691363599E-3</v>
      </c>
      <c r="CE11" s="8">
        <f>MAX((CE$3*climlow!$I121+CE$4*climlow!$I121^2+CE$5*climlow!$I121^6)*(L11/L$66)^$BW$1,-99)</f>
        <v>3.3627317746838079E-3</v>
      </c>
      <c r="CF11" s="8">
        <f>MAX((CF$3*climlow!$I121+CF$4*climlow!$I121^2+CF$5*climlow!$I121^6)*(M11/M$66)^$BW$1,-99)</f>
        <v>7.457352983257817E-4</v>
      </c>
      <c r="CG11" s="8">
        <f>MAX((CG$3*climlow!$M121+CG$4*climlow!$M121^2+CG$5*climlow!$M121^6)*(K11/K$66)^$BW$1,-99)</f>
        <v>6.0842203691363599E-3</v>
      </c>
      <c r="CH11" s="8">
        <f>MAX((CH$3*climlow!$M121+CH$4*climlow!$M121^2+CH$5*climlow!$M121^6)*(L11/L$66)^$BW$1,-99)</f>
        <v>3.3627317746838079E-3</v>
      </c>
      <c r="CI11" s="8">
        <f>MAX((CI$3*climlow!$M121+CI$4*climlow!$M121^2+CI$5*climlow!$M121^6)*(M11/M$66)^$BW$1,-99)</f>
        <v>7.457352983257817E-4</v>
      </c>
      <c r="CJ11" s="8">
        <f t="shared" si="26"/>
        <v>0</v>
      </c>
      <c r="CK11" s="8">
        <f t="shared" si="27"/>
        <v>0</v>
      </c>
      <c r="CL11" s="8">
        <f t="shared" si="28"/>
        <v>0</v>
      </c>
    </row>
    <row r="12" spans="1:90">
      <c r="A12">
        <v>1966</v>
      </c>
      <c r="B12" s="1">
        <v>808.565449944119</v>
      </c>
      <c r="C12" s="1">
        <v>1337.5104560370733</v>
      </c>
      <c r="D12" s="1">
        <v>1233.6147822000003</v>
      </c>
      <c r="E12" s="7">
        <f t="shared" si="29"/>
        <v>9.8726777694839729E-3</v>
      </c>
      <c r="F12" s="7">
        <f t="shared" si="11"/>
        <v>2.472733384280823E-2</v>
      </c>
      <c r="G12" s="7">
        <f t="shared" si="11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12"/>
        <v>12996.075816765251</v>
      </c>
      <c r="L12" s="1">
        <f t="shared" si="4"/>
        <v>854.85668859617681</v>
      </c>
      <c r="M12" s="1">
        <f t="shared" si="4"/>
        <v>291.12409350119117</v>
      </c>
      <c r="N12" s="7">
        <f t="shared" si="30"/>
        <v>4.8099640910558072E-2</v>
      </c>
      <c r="O12" s="7">
        <f t="shared" si="13"/>
        <v>2.9656771195239795E-2</v>
      </c>
      <c r="P12" s="7">
        <f t="shared" si="13"/>
        <v>-1.3606427947260302E-3</v>
      </c>
      <c r="Q12" s="1">
        <v>2485.4318011903943</v>
      </c>
      <c r="R12" s="1"/>
      <c r="S12" s="1"/>
      <c r="T12" s="1">
        <f t="shared" si="14"/>
        <v>236.5235749850483</v>
      </c>
      <c r="U12" s="1"/>
      <c r="V12" s="1"/>
      <c r="W12" s="7">
        <f t="shared" si="31"/>
        <v>-9.8946276440710079E-3</v>
      </c>
      <c r="X12" s="7"/>
      <c r="Y12" s="7"/>
      <c r="Z12" s="1">
        <v>6680.4349658986584</v>
      </c>
      <c r="AA12" s="1">
        <v>3146.7883789999996</v>
      </c>
      <c r="AB12" s="1">
        <v>469.78474300000289</v>
      </c>
      <c r="AC12" s="8">
        <f t="shared" si="15"/>
        <v>2.6878367624889457</v>
      </c>
      <c r="AD12" s="8"/>
      <c r="AE12" s="8"/>
      <c r="AF12" s="7">
        <f t="shared" si="32"/>
        <v>-3.5914342187042259E-3</v>
      </c>
      <c r="AG12" s="7"/>
      <c r="AH12" s="7"/>
      <c r="AI12" s="1">
        <f t="shared" si="33"/>
        <v>15714.998141833074</v>
      </c>
      <c r="AJ12" s="1">
        <f t="shared" si="33"/>
        <v>1763.0469555923435</v>
      </c>
      <c r="AK12" s="1">
        <f t="shared" si="33"/>
        <v>554.02587250070553</v>
      </c>
      <c r="AL12" s="10">
        <f t="shared" si="16"/>
        <v>6.129937812087821</v>
      </c>
      <c r="AM12" s="10">
        <f t="shared" si="16"/>
        <v>0.770608956719817</v>
      </c>
      <c r="AN12" s="10">
        <f t="shared" si="16"/>
        <v>0.31949221023106172</v>
      </c>
      <c r="AO12" s="7">
        <f t="shared" si="34"/>
        <v>1.8276539118654789E-2</v>
      </c>
      <c r="AP12" s="7">
        <f t="shared" si="17"/>
        <v>2.8144496824265453E-2</v>
      </c>
      <c r="AQ12" s="7">
        <f t="shared" si="17"/>
        <v>2.0372115051398465E-2</v>
      </c>
      <c r="AR12" s="1">
        <f t="shared" si="5"/>
        <v>8972.0374855392201</v>
      </c>
      <c r="AS12" s="1">
        <f t="shared" si="5"/>
        <v>1089.242496676193</v>
      </c>
      <c r="AT12" s="1">
        <f t="shared" si="5"/>
        <v>335.82261176253394</v>
      </c>
      <c r="AU12" s="1">
        <f t="shared" si="6"/>
        <v>1794.4074971078442</v>
      </c>
      <c r="AV12" s="1">
        <f t="shared" si="6"/>
        <v>217.84849933523861</v>
      </c>
      <c r="AW12" s="1">
        <f t="shared" si="6"/>
        <v>67.164522352506793</v>
      </c>
      <c r="AX12" s="1">
        <f t="shared" si="18"/>
        <v>8876.9931845683386</v>
      </c>
      <c r="AY12" s="1">
        <f t="shared" si="7"/>
        <v>651.50443752254387</v>
      </c>
      <c r="AZ12" s="1">
        <f t="shared" si="7"/>
        <v>217.78118525047867</v>
      </c>
      <c r="BA12" s="1">
        <f t="shared" si="19"/>
        <v>9.0912181733050801</v>
      </c>
      <c r="BB12" s="1">
        <f t="shared" si="19"/>
        <v>6.4792842077812178</v>
      </c>
      <c r="BC12" s="1">
        <f t="shared" si="19"/>
        <v>5.3834908213242576</v>
      </c>
      <c r="BD12" s="1">
        <f t="shared" si="20"/>
        <v>0</v>
      </c>
      <c r="BE12">
        <v>0</v>
      </c>
      <c r="BF12">
        <v>0</v>
      </c>
      <c r="BG12">
        <v>0</v>
      </c>
      <c r="BH12">
        <f t="shared" si="21"/>
        <v>0</v>
      </c>
      <c r="BI12">
        <f t="shared" si="22"/>
        <v>0</v>
      </c>
      <c r="BJ12">
        <f t="shared" si="8"/>
        <v>0</v>
      </c>
      <c r="BK12">
        <f t="shared" si="8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10"/>
        <v>0</v>
      </c>
      <c r="BP12">
        <f t="shared" si="10"/>
        <v>0</v>
      </c>
      <c r="BQ12">
        <f t="shared" si="10"/>
        <v>0</v>
      </c>
      <c r="BR12" s="7">
        <f t="shared" si="35"/>
        <v>5.7057664056259894E-2</v>
      </c>
      <c r="BS12">
        <v>0</v>
      </c>
      <c r="BT12">
        <v>0</v>
      </c>
      <c r="BU12" s="8">
        <f>MAX((BU$3*climlow!$I122+BU$4*climlow!$I122^2+BU$5*climlow!$I122^6)*(K12/K$66)^$BW$1,-99)</f>
        <v>0.68895380297668085</v>
      </c>
      <c r="BV12" s="8">
        <f>MAX((BV$3*climlow!$I122+BV$4*climlow!$I122^2+BV$5*climlow!$I122^6)*(L12/L$66)^$BW$1,-99)</f>
        <v>0.5009666973703768</v>
      </c>
      <c r="BW12" s="8">
        <f>MAX((BW$3*climlow!$I122+BW$4*climlow!$I122^2+BW$5*climlow!$I122^6)*(M12/M$66)^$BW$1,-99)</f>
        <v>0.23621042272487422</v>
      </c>
      <c r="BX12" s="8">
        <f>MAX((BX$3*climlow!$M122+BX$4*climlow!$M122^2+BX$5*climlow!$M122^6)*(K12/K$66)^$BW$1,-99)</f>
        <v>0.68895380297668085</v>
      </c>
      <c r="BY12" s="8">
        <f>MAX((BY$3*climlow!$M122+BY$4*climlow!$M122^2+BY$5*climlow!$M122^6)*(L12/L$66)^$BW$1,-99)</f>
        <v>0.5009666973703768</v>
      </c>
      <c r="BZ12" s="8">
        <f>MAX((BZ$3*climlow!$M122+BZ$4*climlow!$M122^2+BZ$5*climlow!$M122^6)*(M12/M$66)^$BW$1,-99)</f>
        <v>0.23621042272487422</v>
      </c>
      <c r="CA12" s="8">
        <f t="shared" si="23"/>
        <v>0</v>
      </c>
      <c r="CB12" s="8">
        <f t="shared" si="24"/>
        <v>0</v>
      </c>
      <c r="CC12" s="8">
        <f t="shared" si="25"/>
        <v>0</v>
      </c>
      <c r="CD12" s="8">
        <f>MAX((CD$3*climlow!$I122+CD$4*climlow!$I122^2+CD$5*climlow!$I122^6)*(K12/K$66)^$BW$1,-99)</f>
        <v>6.3623548456197884E-3</v>
      </c>
      <c r="CE12" s="8">
        <f>MAX((CE$3*climlow!$I122+CE$4*climlow!$I122^2+CE$5*climlow!$I122^6)*(L12/L$66)^$BW$1,-99)</f>
        <v>3.5320970403568425E-3</v>
      </c>
      <c r="CF12" s="8">
        <f>MAX((CF$3*climlow!$I122+CF$4*climlow!$I122^2+CF$5*climlow!$I122^6)*(M12/M$66)^$BW$1,-99)</f>
        <v>7.893064354908279E-4</v>
      </c>
      <c r="CG12" s="8">
        <f>MAX((CG$3*climlow!$M122+CG$4*climlow!$M122^2+CG$5*climlow!$M122^6)*(K12/K$66)^$BW$1,-99)</f>
        <v>6.3623548456197884E-3</v>
      </c>
      <c r="CH12" s="8">
        <f>MAX((CH$3*climlow!$M122+CH$4*climlow!$M122^2+CH$5*climlow!$M122^6)*(L12/L$66)^$BW$1,-99)</f>
        <v>3.5320970403568425E-3</v>
      </c>
      <c r="CI12" s="8">
        <f>MAX((CI$3*climlow!$M122+CI$4*climlow!$M122^2+CI$5*climlow!$M122^6)*(M12/M$66)^$BW$1,-99)</f>
        <v>7.893064354908279E-4</v>
      </c>
      <c r="CJ12" s="8">
        <f t="shared" si="26"/>
        <v>0</v>
      </c>
      <c r="CK12" s="8">
        <f t="shared" si="27"/>
        <v>0</v>
      </c>
      <c r="CL12" s="8">
        <f t="shared" si="28"/>
        <v>0</v>
      </c>
    </row>
    <row r="13" spans="1:90">
      <c r="A13">
        <v>1967</v>
      </c>
      <c r="B13" s="1">
        <v>815.87312639580489</v>
      </c>
      <c r="C13" s="1">
        <v>1368.8453209955549</v>
      </c>
      <c r="D13" s="1">
        <v>1264.7723281999999</v>
      </c>
      <c r="E13" s="7">
        <f t="shared" si="29"/>
        <v>9.0378292223478596E-3</v>
      </c>
      <c r="F13" s="7">
        <f t="shared" si="11"/>
        <v>2.3427753268803642E-2</v>
      </c>
      <c r="G13" s="7">
        <f t="shared" si="11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12"/>
        <v>13450.202697696455</v>
      </c>
      <c r="L13" s="1">
        <f t="shared" si="4"/>
        <v>867.65435758493743</v>
      </c>
      <c r="M13" s="1">
        <f t="shared" si="4"/>
        <v>297.73298924832733</v>
      </c>
      <c r="N13" s="7">
        <f t="shared" si="30"/>
        <v>3.4943385013603168E-2</v>
      </c>
      <c r="O13" s="7">
        <f t="shared" si="13"/>
        <v>1.4970543202716957E-2</v>
      </c>
      <c r="P13" s="7">
        <f t="shared" si="13"/>
        <v>2.2701301248050587E-2</v>
      </c>
      <c r="Q13" s="1">
        <v>2609.7598050683955</v>
      </c>
      <c r="R13" s="1"/>
      <c r="S13" s="1"/>
      <c r="T13" s="1">
        <f t="shared" si="14"/>
        <v>237.82038632290613</v>
      </c>
      <c r="U13" s="1"/>
      <c r="V13" s="1"/>
      <c r="W13" s="7">
        <f t="shared" si="31"/>
        <v>5.4827994965820359E-3</v>
      </c>
      <c r="X13" s="7"/>
      <c r="Y13" s="7"/>
      <c r="Z13" s="1">
        <v>6971.1848429002885</v>
      </c>
      <c r="AA13" s="1">
        <v>3188.9185419999999</v>
      </c>
      <c r="AB13" s="1">
        <v>496.66283300000077</v>
      </c>
      <c r="AC13" s="8">
        <f t="shared" si="15"/>
        <v>2.6711978739811997</v>
      </c>
      <c r="AD13" s="8"/>
      <c r="AE13" s="8"/>
      <c r="AF13" s="7">
        <f t="shared" si="32"/>
        <v>-6.1904386233404551E-3</v>
      </c>
      <c r="AG13" s="7"/>
      <c r="AH13" s="7"/>
      <c r="AI13" s="1">
        <f t="shared" si="33"/>
        <v>15937.90582475761</v>
      </c>
      <c r="AJ13" s="1">
        <f t="shared" si="33"/>
        <v>1804.5907593683478</v>
      </c>
      <c r="AK13" s="1">
        <f t="shared" si="33"/>
        <v>565.7878076031418</v>
      </c>
      <c r="AL13" s="10">
        <f t="shared" si="16"/>
        <v>6.2419718603053651</v>
      </c>
      <c r="AM13" s="10">
        <f t="shared" si="16"/>
        <v>0.79229735805496837</v>
      </c>
      <c r="AN13" s="10">
        <f t="shared" si="16"/>
        <v>0.32600094229591448</v>
      </c>
      <c r="AO13" s="7">
        <f t="shared" si="34"/>
        <v>1.8276539118654789E-2</v>
      </c>
      <c r="AP13" s="7">
        <f t="shared" si="17"/>
        <v>2.8144496824265453E-2</v>
      </c>
      <c r="AQ13" s="7">
        <f t="shared" si="17"/>
        <v>2.0372115051398465E-2</v>
      </c>
      <c r="AR13" s="1">
        <f t="shared" si="5"/>
        <v>9227.9697124185586</v>
      </c>
      <c r="AS13" s="1">
        <f t="shared" si="5"/>
        <v>1146.1658228538163</v>
      </c>
      <c r="AT13" s="1">
        <f t="shared" si="5"/>
        <v>351.0423040633259</v>
      </c>
      <c r="AU13" s="1">
        <f t="shared" si="6"/>
        <v>1845.5939424837118</v>
      </c>
      <c r="AV13" s="1">
        <f t="shared" si="6"/>
        <v>229.23316457076328</v>
      </c>
      <c r="AW13" s="1">
        <f t="shared" si="6"/>
        <v>70.20846081266518</v>
      </c>
      <c r="AX13" s="1">
        <f t="shared" si="18"/>
        <v>9048.4360019886626</v>
      </c>
      <c r="AY13" s="1">
        <f t="shared" si="7"/>
        <v>669.85848891690125</v>
      </c>
      <c r="AZ13" s="1">
        <f t="shared" si="7"/>
        <v>222.04300093309138</v>
      </c>
      <c r="BA13" s="1">
        <f t="shared" si="19"/>
        <v>9.1103472042994973</v>
      </c>
      <c r="BB13" s="1">
        <f t="shared" si="19"/>
        <v>6.507066479505129</v>
      </c>
      <c r="BC13" s="1">
        <f t="shared" si="19"/>
        <v>5.402871061012072</v>
      </c>
      <c r="BD13" s="1">
        <f t="shared" si="20"/>
        <v>0</v>
      </c>
      <c r="BE13">
        <v>0</v>
      </c>
      <c r="BF13">
        <v>0</v>
      </c>
      <c r="BG13">
        <v>0</v>
      </c>
      <c r="BH13">
        <f t="shared" si="21"/>
        <v>0</v>
      </c>
      <c r="BI13">
        <f t="shared" si="22"/>
        <v>0</v>
      </c>
      <c r="BJ13">
        <f t="shared" si="8"/>
        <v>0</v>
      </c>
      <c r="BK13">
        <f t="shared" si="8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10"/>
        <v>0</v>
      </c>
      <c r="BP13">
        <f t="shared" si="10"/>
        <v>0</v>
      </c>
      <c r="BQ13">
        <f t="shared" si="10"/>
        <v>0</v>
      </c>
      <c r="BR13" s="7">
        <f t="shared" si="35"/>
        <v>4.3895498816708622E-2</v>
      </c>
      <c r="BS13">
        <v>0</v>
      </c>
      <c r="BT13">
        <v>0</v>
      </c>
      <c r="BU13" s="8">
        <f>MAX((BU$3*climlow!$I123+BU$4*climlow!$I123^2+BU$5*climlow!$I123^6)*(K13/K$66)^$BW$1,-99)</f>
        <v>0.70204135381679522</v>
      </c>
      <c r="BV13" s="8">
        <f>MAX((BV$3*climlow!$I123+BV$4*climlow!$I123^2+BV$5*climlow!$I123^6)*(L13/L$66)^$BW$1,-99)</f>
        <v>0.51284831380174345</v>
      </c>
      <c r="BW13" s="8">
        <f>MAX((BW$3*climlow!$I123+BW$4*climlow!$I123^2+BW$5*climlow!$I123^6)*(M13/M$66)^$BW$1,-99)</f>
        <v>0.24123291672473299</v>
      </c>
      <c r="BX13" s="8">
        <f>MAX((BX$3*climlow!$M123+BX$4*climlow!$M123^2+BX$5*climlow!$M123^6)*(K13/K$66)^$BW$1,-99)</f>
        <v>0.70204135381679522</v>
      </c>
      <c r="BY13" s="8">
        <f>MAX((BY$3*climlow!$M123+BY$4*climlow!$M123^2+BY$5*climlow!$M123^6)*(L13/L$66)^$BW$1,-99)</f>
        <v>0.51284831380174345</v>
      </c>
      <c r="BZ13" s="8">
        <f>MAX((BZ$3*climlow!$M123+BZ$4*climlow!$M123^2+BZ$5*climlow!$M123^6)*(M13/M$66)^$BW$1,-99)</f>
        <v>0.24123291672473299</v>
      </c>
      <c r="CA13" s="8">
        <f t="shared" si="23"/>
        <v>0</v>
      </c>
      <c r="CB13" s="8">
        <f t="shared" si="24"/>
        <v>0</v>
      </c>
      <c r="CC13" s="8">
        <f t="shared" si="25"/>
        <v>0</v>
      </c>
      <c r="CD13" s="8">
        <f>MAX((CD$3*climlow!$I123+CD$4*climlow!$I123^2+CD$5*climlow!$I123^6)*(K13/K$66)^$BW$1,-99)</f>
        <v>6.6781319625793638E-3</v>
      </c>
      <c r="CE13" s="8">
        <f>MAX((CE$3*climlow!$I123+CE$4*climlow!$I123^2+CE$5*climlow!$I123^6)*(L13/L$66)^$BW$1,-99)</f>
        <v>3.7255074796969561E-3</v>
      </c>
      <c r="CF13" s="8">
        <f>MAX((CF$3*climlow!$I123+CF$4*climlow!$I123^2+CF$5*climlow!$I123^6)*(M13/M$66)^$BW$1,-99)</f>
        <v>8.3094858824852105E-4</v>
      </c>
      <c r="CG13" s="8">
        <f>MAX((CG$3*climlow!$M123+CG$4*climlow!$M123^2+CG$5*climlow!$M123^6)*(K13/K$66)^$BW$1,-99)</f>
        <v>6.6781319625793638E-3</v>
      </c>
      <c r="CH13" s="8">
        <f>MAX((CH$3*climlow!$M123+CH$4*climlow!$M123^2+CH$5*climlow!$M123^6)*(L13/L$66)^$BW$1,-99)</f>
        <v>3.7255074796969561E-3</v>
      </c>
      <c r="CI13" s="8">
        <f>MAX((CI$3*climlow!$M123+CI$4*climlow!$M123^2+CI$5*climlow!$M123^6)*(M13/M$66)^$BW$1,-99)</f>
        <v>8.3094858824852105E-4</v>
      </c>
      <c r="CJ13" s="8">
        <f t="shared" si="26"/>
        <v>0</v>
      </c>
      <c r="CK13" s="8">
        <f t="shared" si="27"/>
        <v>0</v>
      </c>
      <c r="CL13" s="8">
        <f t="shared" si="28"/>
        <v>0</v>
      </c>
    </row>
    <row r="14" spans="1:90">
      <c r="A14">
        <v>1968</v>
      </c>
      <c r="B14" s="1">
        <v>822.62322241253833</v>
      </c>
      <c r="C14" s="1">
        <v>1400.9943564285577</v>
      </c>
      <c r="D14" s="1">
        <v>1296.6763331999996</v>
      </c>
      <c r="E14" s="7">
        <f t="shared" si="29"/>
        <v>8.2734628686111922E-3</v>
      </c>
      <c r="F14" s="7">
        <f t="shared" si="11"/>
        <v>2.3486244164987902E-2</v>
      </c>
      <c r="G14" s="7">
        <f t="shared" si="11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12"/>
        <v>14147.198057643967</v>
      </c>
      <c r="L14" s="1">
        <f t="shared" si="4"/>
        <v>928.89338556550786</v>
      </c>
      <c r="M14" s="1">
        <f t="shared" si="4"/>
        <v>306.35141038049125</v>
      </c>
      <c r="N14" s="7">
        <f t="shared" si="30"/>
        <v>5.1820435395139697E-2</v>
      </c>
      <c r="O14" s="7">
        <f t="shared" si="13"/>
        <v>7.0579980893573202E-2</v>
      </c>
      <c r="P14" s="7">
        <f t="shared" si="13"/>
        <v>2.8946812894071527E-2</v>
      </c>
      <c r="Q14" s="1">
        <v>2771.6413588603582</v>
      </c>
      <c r="R14" s="1"/>
      <c r="S14" s="1"/>
      <c r="T14" s="1">
        <f t="shared" si="14"/>
        <v>238.15825215926691</v>
      </c>
      <c r="U14" s="1"/>
      <c r="V14" s="1"/>
      <c r="W14" s="7">
        <f t="shared" si="31"/>
        <v>1.4206765096329566E-3</v>
      </c>
      <c r="X14" s="7"/>
      <c r="Y14" s="7"/>
      <c r="Z14" s="1">
        <v>7346.5497552800771</v>
      </c>
      <c r="AA14" s="1">
        <v>3339.6542439999994</v>
      </c>
      <c r="AB14" s="1">
        <v>548.99933499999679</v>
      </c>
      <c r="AC14" s="8">
        <f t="shared" si="15"/>
        <v>2.6506134106401222</v>
      </c>
      <c r="AD14" s="8"/>
      <c r="AE14" s="8"/>
      <c r="AF14" s="7">
        <f t="shared" si="32"/>
        <v>-7.7060795613759225E-3</v>
      </c>
      <c r="AG14" s="7"/>
      <c r="AH14" s="7"/>
      <c r="AI14" s="1">
        <f t="shared" si="33"/>
        <v>16189.709184765563</v>
      </c>
      <c r="AJ14" s="1">
        <f t="shared" si="33"/>
        <v>1853.3648480022762</v>
      </c>
      <c r="AK14" s="1">
        <f t="shared" si="33"/>
        <v>579.41748765549278</v>
      </c>
      <c r="AL14" s="10">
        <f t="shared" si="16"/>
        <v>6.3560535031877787</v>
      </c>
      <c r="AM14" s="10">
        <f t="shared" si="16"/>
        <v>0.81459616853262029</v>
      </c>
      <c r="AN14" s="10">
        <f t="shared" si="16"/>
        <v>0.33264227099923116</v>
      </c>
      <c r="AO14" s="7">
        <f t="shared" si="34"/>
        <v>1.8276539118654789E-2</v>
      </c>
      <c r="AP14" s="7">
        <f t="shared" si="17"/>
        <v>2.8144496824265453E-2</v>
      </c>
      <c r="AQ14" s="7">
        <f t="shared" si="17"/>
        <v>2.0372115051398465E-2</v>
      </c>
      <c r="AR14" s="1">
        <f t="shared" si="5"/>
        <v>9488.468629974448</v>
      </c>
      <c r="AS14" s="1">
        <f t="shared" si="5"/>
        <v>1206.9343731448241</v>
      </c>
      <c r="AT14" s="1">
        <f t="shared" si="5"/>
        <v>367.14787938914418</v>
      </c>
      <c r="AU14" s="1">
        <f t="shared" si="6"/>
        <v>1897.6937259948897</v>
      </c>
      <c r="AV14" s="1">
        <f t="shared" si="6"/>
        <v>241.38687462896485</v>
      </c>
      <c r="AW14" s="1">
        <f t="shared" si="6"/>
        <v>73.429575877828839</v>
      </c>
      <c r="AX14" s="1">
        <f t="shared" si="18"/>
        <v>9227.5232417069437</v>
      </c>
      <c r="AY14" s="1">
        <f t="shared" si="7"/>
        <v>689.18728621951902</v>
      </c>
      <c r="AZ14" s="1">
        <f t="shared" si="7"/>
        <v>226.5162832011157</v>
      </c>
      <c r="BA14" s="1">
        <f t="shared" si="19"/>
        <v>9.1299459536446221</v>
      </c>
      <c r="BB14" s="1">
        <f t="shared" si="19"/>
        <v>6.5355130573268028</v>
      </c>
      <c r="BC14" s="1">
        <f t="shared" si="19"/>
        <v>5.4228168328517414</v>
      </c>
      <c r="BD14" s="1">
        <f t="shared" si="20"/>
        <v>0</v>
      </c>
      <c r="BE14">
        <v>0</v>
      </c>
      <c r="BF14">
        <v>0</v>
      </c>
      <c r="BG14">
        <v>0</v>
      </c>
      <c r="BH14">
        <f t="shared" si="21"/>
        <v>0</v>
      </c>
      <c r="BI14">
        <f t="shared" si="22"/>
        <v>0</v>
      </c>
      <c r="BJ14">
        <f t="shared" si="8"/>
        <v>0</v>
      </c>
      <c r="BK14">
        <f t="shared" si="8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10"/>
        <v>0</v>
      </c>
      <c r="BP14">
        <f t="shared" si="10"/>
        <v>0</v>
      </c>
      <c r="BQ14">
        <f t="shared" si="10"/>
        <v>0</v>
      </c>
      <c r="BR14" s="7">
        <f t="shared" si="35"/>
        <v>6.3688351418071498E-2</v>
      </c>
      <c r="BS14">
        <v>0</v>
      </c>
      <c r="BT14">
        <v>0</v>
      </c>
      <c r="BU14" s="8">
        <f>MAX((BU$3*climlow!$I124+BU$4*climlow!$I124^2+BU$5*climlow!$I124^6)*(K14/K$66)^$BW$1,-99)</f>
        <v>0.71264168866255273</v>
      </c>
      <c r="BV14" s="8">
        <f>MAX((BV$3*climlow!$I124+BV$4*climlow!$I124^2+BV$5*climlow!$I124^6)*(L14/L$66)^$BW$1,-99)</f>
        <v>0.51816174372546797</v>
      </c>
      <c r="BW14" s="8">
        <f>MAX((BW$3*climlow!$I124+BW$4*climlow!$I124^2+BW$5*climlow!$I124^6)*(M14/M$66)^$BW$1,-99)</f>
        <v>0.24603204943108384</v>
      </c>
      <c r="BX14" s="8">
        <f>MAX((BX$3*climlow!$M124+BX$4*climlow!$M124^2+BX$5*climlow!$M124^6)*(K14/K$66)^$BW$1,-99)</f>
        <v>0.71264168866255273</v>
      </c>
      <c r="BY14" s="8">
        <f>MAX((BY$3*climlow!$M124+BY$4*climlow!$M124^2+BY$5*climlow!$M124^6)*(L14/L$66)^$BW$1,-99)</f>
        <v>0.51816174372546797</v>
      </c>
      <c r="BZ14" s="8">
        <f>MAX((BZ$3*climlow!$M124+BZ$4*climlow!$M124^2+BZ$5*climlow!$M124^6)*(M14/M$66)^$BW$1,-99)</f>
        <v>0.24603204943108384</v>
      </c>
      <c r="CA14" s="8">
        <f t="shared" si="23"/>
        <v>0</v>
      </c>
      <c r="CB14" s="8">
        <f t="shared" si="24"/>
        <v>0</v>
      </c>
      <c r="CC14" s="8">
        <f t="shared" si="25"/>
        <v>0</v>
      </c>
      <c r="CD14" s="8">
        <f>MAX((CD$3*climlow!$I124+CD$4*climlow!$I124^2+CD$5*climlow!$I124^6)*(K14/K$66)^$BW$1,-99)</f>
        <v>6.98486834448805E-3</v>
      </c>
      <c r="CE14" s="8">
        <f>MAX((CE$3*climlow!$I124+CE$4*climlow!$I124^2+CE$5*climlow!$I124^6)*(L14/L$66)^$BW$1,-99)</f>
        <v>3.8794413697741401E-3</v>
      </c>
      <c r="CF14" s="8">
        <f>MAX((CF$3*climlow!$I124+CF$4*climlow!$I124^2+CF$5*climlow!$I124^6)*(M14/M$66)^$BW$1,-99)</f>
        <v>8.739044185014002E-4</v>
      </c>
      <c r="CG14" s="8">
        <f>MAX((CG$3*climlow!$M124+CG$4*climlow!$M124^2+CG$5*climlow!$M124^6)*(K14/K$66)^$BW$1,-99)</f>
        <v>6.98486834448805E-3</v>
      </c>
      <c r="CH14" s="8">
        <f>MAX((CH$3*climlow!$M124+CH$4*climlow!$M124^2+CH$5*climlow!$M124^6)*(L14/L$66)^$BW$1,-99)</f>
        <v>3.8794413697741401E-3</v>
      </c>
      <c r="CI14" s="8">
        <f>MAX((CI$3*climlow!$M124+CI$4*climlow!$M124^2+CI$5*climlow!$M124^6)*(M14/M$66)^$BW$1,-99)</f>
        <v>8.739044185014002E-4</v>
      </c>
      <c r="CJ14" s="8">
        <f t="shared" si="26"/>
        <v>0</v>
      </c>
      <c r="CK14" s="8">
        <f t="shared" si="27"/>
        <v>0</v>
      </c>
      <c r="CL14" s="8">
        <f t="shared" si="28"/>
        <v>0</v>
      </c>
    </row>
    <row r="15" spans="1:90">
      <c r="A15">
        <v>1969</v>
      </c>
      <c r="B15" s="1">
        <v>831.14216744508656</v>
      </c>
      <c r="C15" s="1">
        <v>1434.8684787736713</v>
      </c>
      <c r="D15" s="1">
        <v>1329.1099802000001</v>
      </c>
      <c r="E15" s="7">
        <f t="shared" si="29"/>
        <v>1.0355828525681954E-2</v>
      </c>
      <c r="F15" s="7">
        <f t="shared" si="11"/>
        <v>2.4178628693027893E-2</v>
      </c>
      <c r="G15" s="7">
        <f t="shared" si="11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12"/>
        <v>14860.457675322026</v>
      </c>
      <c r="L15" s="1">
        <f t="shared" si="4"/>
        <v>960.92249773698404</v>
      </c>
      <c r="M15" s="1">
        <f t="shared" si="4"/>
        <v>318.45456157543998</v>
      </c>
      <c r="N15" s="7">
        <f t="shared" si="30"/>
        <v>5.041702355277855E-2</v>
      </c>
      <c r="O15" s="7">
        <f t="shared" si="13"/>
        <v>3.4480934700570565E-2</v>
      </c>
      <c r="P15" s="7">
        <f t="shared" si="13"/>
        <v>3.9507411374135604E-2</v>
      </c>
      <c r="Q15" s="1">
        <v>2952.370692419564</v>
      </c>
      <c r="R15" s="1"/>
      <c r="S15" s="1"/>
      <c r="T15" s="1">
        <f t="shared" si="14"/>
        <v>239.03603915056789</v>
      </c>
      <c r="U15" s="1"/>
      <c r="V15" s="1"/>
      <c r="W15" s="7">
        <f t="shared" si="31"/>
        <v>3.6857299016199718E-3</v>
      </c>
      <c r="X15" s="7"/>
      <c r="Y15" s="7"/>
      <c r="Z15" s="1">
        <v>7797.5573611812506</v>
      </c>
      <c r="AA15" s="1">
        <v>3617.4698309999994</v>
      </c>
      <c r="AB15" s="1">
        <v>580.34912700000041</v>
      </c>
      <c r="AC15" s="8">
        <f t="shared" si="15"/>
        <v>2.6411173167387387</v>
      </c>
      <c r="AD15" s="8"/>
      <c r="AE15" s="8"/>
      <c r="AF15" s="7">
        <f t="shared" si="32"/>
        <v>-3.5826023754592651E-3</v>
      </c>
      <c r="AG15" s="7"/>
      <c r="AH15" s="7"/>
      <c r="AI15" s="1">
        <f t="shared" si="33"/>
        <v>16468.431992283895</v>
      </c>
      <c r="AJ15" s="1">
        <f t="shared" si="33"/>
        <v>1909.4152378310137</v>
      </c>
      <c r="AK15" s="1">
        <f t="shared" si="33"/>
        <v>594.90531476777232</v>
      </c>
      <c r="AL15" s="10">
        <f t="shared" si="16"/>
        <v>6.4722201636790526</v>
      </c>
      <c r="AM15" s="10">
        <f t="shared" si="16"/>
        <v>0.83752256781094547</v>
      </c>
      <c r="AN15" s="10">
        <f t="shared" si="16"/>
        <v>0.33941889761498595</v>
      </c>
      <c r="AO15" s="7">
        <f t="shared" si="34"/>
        <v>1.8276539118654789E-2</v>
      </c>
      <c r="AP15" s="7">
        <f t="shared" si="17"/>
        <v>2.8144496824265453E-2</v>
      </c>
      <c r="AQ15" s="7">
        <f t="shared" si="17"/>
        <v>2.0372115051398465E-2</v>
      </c>
      <c r="AR15" s="1">
        <f t="shared" si="5"/>
        <v>9775.1624940760612</v>
      </c>
      <c r="AS15" s="1">
        <f t="shared" si="5"/>
        <v>1272.4076491419416</v>
      </c>
      <c r="AT15" s="1">
        <f t="shared" si="5"/>
        <v>384.12654818647798</v>
      </c>
      <c r="AU15" s="1">
        <f t="shared" si="6"/>
        <v>1955.0324988152124</v>
      </c>
      <c r="AV15" s="1">
        <f t="shared" si="6"/>
        <v>254.48152982838835</v>
      </c>
      <c r="AW15" s="1">
        <f t="shared" si="6"/>
        <v>76.825309637295604</v>
      </c>
      <c r="AX15" s="1">
        <f t="shared" si="18"/>
        <v>9408.8957359722972</v>
      </c>
      <c r="AY15" s="1">
        <f t="shared" si="7"/>
        <v>709.42120087796252</v>
      </c>
      <c r="AZ15" s="1">
        <f t="shared" si="7"/>
        <v>231.20828458675831</v>
      </c>
      <c r="BA15" s="1">
        <f t="shared" si="19"/>
        <v>9.1494108756372903</v>
      </c>
      <c r="BB15" s="1">
        <f t="shared" si="19"/>
        <v>6.5644494275399277</v>
      </c>
      <c r="BC15" s="1">
        <f t="shared" si="19"/>
        <v>5.4433189691439452</v>
      </c>
      <c r="BD15" s="1">
        <f t="shared" si="20"/>
        <v>0</v>
      </c>
      <c r="BE15">
        <v>0</v>
      </c>
      <c r="BF15">
        <v>0</v>
      </c>
      <c r="BG15">
        <v>0</v>
      </c>
      <c r="BH15">
        <f t="shared" si="21"/>
        <v>0</v>
      </c>
      <c r="BI15">
        <f t="shared" si="22"/>
        <v>0</v>
      </c>
      <c r="BJ15">
        <f t="shared" si="8"/>
        <v>0</v>
      </c>
      <c r="BK15">
        <f t="shared" si="8"/>
        <v>0</v>
      </c>
      <c r="BL15">
        <f t="shared" si="9"/>
        <v>0</v>
      </c>
      <c r="BM15">
        <f t="shared" si="9"/>
        <v>0</v>
      </c>
      <c r="BN15">
        <f t="shared" si="9"/>
        <v>0</v>
      </c>
      <c r="BO15">
        <f t="shared" si="10"/>
        <v>0</v>
      </c>
      <c r="BP15">
        <f t="shared" si="10"/>
        <v>0</v>
      </c>
      <c r="BQ15">
        <f t="shared" si="10"/>
        <v>0</v>
      </c>
      <c r="BR15" s="7">
        <f t="shared" si="35"/>
        <v>6.1244656585397461E-2</v>
      </c>
      <c r="BS15">
        <v>0</v>
      </c>
      <c r="BT15">
        <v>0</v>
      </c>
      <c r="BU15" s="8">
        <f>MAX((BU$3*climlow!$I125+BU$4*climlow!$I125^2+BU$5*climlow!$I125^6)*(K15/K$66)^$BW$1,-99)</f>
        <v>0.72381166609407321</v>
      </c>
      <c r="BV15" s="8">
        <f>MAX((BV$3*climlow!$I125+BV$4*climlow!$I125^2+BV$5*climlow!$I125^6)*(L15/L$66)^$BW$1,-99)</f>
        <v>0.52815578197876878</v>
      </c>
      <c r="BW15" s="8">
        <f>MAX((BW$3*climlow!$I125+BW$4*climlow!$I125^2+BW$5*climlow!$I125^6)*(M15/M$66)^$BW$1,-99)</f>
        <v>0.25033668088387317</v>
      </c>
      <c r="BX15" s="8">
        <f>MAX((BX$3*climlow!$M125+BX$4*climlow!$M125^2+BX$5*climlow!$M125^6)*(K15/K$66)^$BW$1,-99)</f>
        <v>0.72381166609407321</v>
      </c>
      <c r="BY15" s="8">
        <f>MAX((BY$3*climlow!$M125+BY$4*climlow!$M125^2+BY$5*climlow!$M125^6)*(L15/L$66)^$BW$1,-99)</f>
        <v>0.52815578197876878</v>
      </c>
      <c r="BZ15" s="8">
        <f>MAX((BZ$3*climlow!$M125+BZ$4*climlow!$M125^2+BZ$5*climlow!$M125^6)*(M15/M$66)^$BW$1,-99)</f>
        <v>0.25033668088387317</v>
      </c>
      <c r="CA15" s="8">
        <f t="shared" si="23"/>
        <v>0</v>
      </c>
      <c r="CB15" s="8">
        <f t="shared" si="24"/>
        <v>0</v>
      </c>
      <c r="CC15" s="8">
        <f t="shared" si="25"/>
        <v>0</v>
      </c>
      <c r="CD15" s="8">
        <f>MAX((CD$3*climlow!$I125+CD$4*climlow!$I125^2+CD$5*climlow!$I125^6)*(K15/K$66)^$BW$1,-99)</f>
        <v>7.3122106790242366E-3</v>
      </c>
      <c r="CE15" s="8">
        <f>MAX((CE$3*climlow!$I125+CE$4*climlow!$I125^2+CE$5*climlow!$I125^6)*(L15/L$66)^$BW$1,-99)</f>
        <v>4.0767996552428945E-3</v>
      </c>
      <c r="CF15" s="8">
        <f>MAX((CF$3*climlow!$I125+CF$4*climlow!$I125^2+CF$5*climlow!$I125^6)*(M15/M$66)^$BW$1,-99)</f>
        <v>9.1724900153348935E-4</v>
      </c>
      <c r="CG15" s="8">
        <f>MAX((CG$3*climlow!$M125+CG$4*climlow!$M125^2+CG$5*climlow!$M125^6)*(K15/K$66)^$BW$1,-99)</f>
        <v>7.3122106790242366E-3</v>
      </c>
      <c r="CH15" s="8">
        <f>MAX((CH$3*climlow!$M125+CH$4*climlow!$M125^2+CH$5*climlow!$M125^6)*(L15/L$66)^$BW$1,-99)</f>
        <v>4.0767996552428945E-3</v>
      </c>
      <c r="CI15" s="8">
        <f>MAX((CI$3*climlow!$M125+CI$4*climlow!$M125^2+CI$5*climlow!$M125^6)*(M15/M$66)^$BW$1,-99)</f>
        <v>9.1724900153348935E-4</v>
      </c>
      <c r="CJ15" s="8">
        <f t="shared" si="26"/>
        <v>0</v>
      </c>
      <c r="CK15" s="8">
        <f t="shared" si="27"/>
        <v>0</v>
      </c>
      <c r="CL15" s="8">
        <f t="shared" si="28"/>
        <v>0</v>
      </c>
    </row>
    <row r="16" spans="1:90">
      <c r="A16">
        <v>1970</v>
      </c>
      <c r="B16" s="1">
        <v>838.68260221630339</v>
      </c>
      <c r="C16" s="1">
        <v>1469.36546</v>
      </c>
      <c r="D16" s="1">
        <v>1361.9334650000001</v>
      </c>
      <c r="E16" s="7">
        <f t="shared" si="29"/>
        <v>9.0723766240810022E-3</v>
      </c>
      <c r="F16" s="7">
        <f t="shared" si="11"/>
        <v>2.4041911671104588E-2</v>
      </c>
      <c r="G16" s="7">
        <f t="shared" si="11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12"/>
        <v>15268.913327934199</v>
      </c>
      <c r="L16" s="1">
        <f t="shared" si="4"/>
        <v>1020.2942153499797</v>
      </c>
      <c r="M16" s="1">
        <f t="shared" si="4"/>
        <v>332.42707462745153</v>
      </c>
      <c r="N16" s="7">
        <f t="shared" si="30"/>
        <v>2.7486074893270152E-2</v>
      </c>
      <c r="O16" s="7">
        <f t="shared" si="13"/>
        <v>6.1786166681307542E-2</v>
      </c>
      <c r="P16" s="7">
        <f t="shared" si="13"/>
        <v>4.3876002224265687E-2</v>
      </c>
      <c r="Q16" s="1">
        <v>3224.0732506673107</v>
      </c>
      <c r="R16" s="1"/>
      <c r="S16" s="1"/>
      <c r="T16" s="1">
        <f t="shared" si="14"/>
        <v>251.76719217015059</v>
      </c>
      <c r="U16" s="1"/>
      <c r="V16" s="1"/>
      <c r="W16" s="7">
        <f t="shared" si="31"/>
        <v>5.3260391465754564E-2</v>
      </c>
      <c r="X16" s="7"/>
      <c r="Y16" s="7"/>
      <c r="Z16" s="1">
        <v>8459.1172432894891</v>
      </c>
      <c r="AA16" s="1">
        <v>4005.5741099999991</v>
      </c>
      <c r="AB16" s="1">
        <v>679.83088799999541</v>
      </c>
      <c r="AC16" s="8">
        <f t="shared" si="15"/>
        <v>2.6237360585832352</v>
      </c>
      <c r="AD16" s="8"/>
      <c r="AE16" s="8"/>
      <c r="AF16" s="7">
        <f t="shared" si="32"/>
        <v>-6.5810246464045319E-3</v>
      </c>
      <c r="AG16" s="7"/>
      <c r="AH16" s="7"/>
      <c r="AI16" s="1">
        <f t="shared" si="33"/>
        <v>16776.621291870717</v>
      </c>
      <c r="AJ16" s="1">
        <f t="shared" si="33"/>
        <v>1972.9552438763008</v>
      </c>
      <c r="AK16" s="1">
        <f t="shared" si="33"/>
        <v>612.24009292829078</v>
      </c>
      <c r="AL16" s="10">
        <f t="shared" si="16"/>
        <v>6.5905099486850789</v>
      </c>
      <c r="AM16" s="10">
        <f t="shared" si="16"/>
        <v>0.86109421906095129</v>
      </c>
      <c r="AN16" s="10">
        <f t="shared" si="16"/>
        <v>0.34633357844781726</v>
      </c>
      <c r="AO16" s="7">
        <f t="shared" si="34"/>
        <v>1.8276539118654789E-2</v>
      </c>
      <c r="AP16" s="7">
        <f t="shared" si="17"/>
        <v>2.8144496824265453E-2</v>
      </c>
      <c r="AQ16" s="7">
        <f t="shared" si="17"/>
        <v>2.0372115051398465E-2</v>
      </c>
      <c r="AR16" s="1">
        <f t="shared" si="5"/>
        <v>10063.244565038911</v>
      </c>
      <c r="AS16" s="1">
        <f t="shared" si="5"/>
        <v>1342.0786936942525</v>
      </c>
      <c r="AT16" s="1">
        <f t="shared" si="5"/>
        <v>401.97927867133075</v>
      </c>
      <c r="AU16" s="1">
        <f t="shared" si="6"/>
        <v>2012.6489130077823</v>
      </c>
      <c r="AV16" s="1">
        <f t="shared" si="6"/>
        <v>268.41573873885051</v>
      </c>
      <c r="AW16" s="1">
        <f t="shared" si="6"/>
        <v>80.395855734266149</v>
      </c>
      <c r="AX16" s="1">
        <f t="shared" si="18"/>
        <v>9599.0970013645401</v>
      </c>
      <c r="AY16" s="1">
        <f t="shared" si="7"/>
        <v>730.69837571614221</v>
      </c>
      <c r="AZ16" s="1">
        <f t="shared" si="7"/>
        <v>236.12271171930163</v>
      </c>
      <c r="BA16" s="1">
        <f t="shared" si="19"/>
        <v>9.1694243106739268</v>
      </c>
      <c r="BB16" s="1">
        <f t="shared" si="19"/>
        <v>6.5940007558798834</v>
      </c>
      <c r="BC16" s="1">
        <f t="shared" si="19"/>
        <v>5.4643516348029921</v>
      </c>
      <c r="BD16" s="1">
        <f t="shared" si="20"/>
        <v>0</v>
      </c>
      <c r="BE16">
        <v>0</v>
      </c>
      <c r="BF16">
        <v>0</v>
      </c>
      <c r="BG16">
        <v>0</v>
      </c>
      <c r="BH16">
        <f t="shared" si="21"/>
        <v>0</v>
      </c>
      <c r="BI16">
        <f t="shared" si="22"/>
        <v>0</v>
      </c>
      <c r="BJ16">
        <f t="shared" si="8"/>
        <v>0</v>
      </c>
      <c r="BK16">
        <f t="shared" si="8"/>
        <v>0</v>
      </c>
      <c r="BL16">
        <f t="shared" si="9"/>
        <v>0</v>
      </c>
      <c r="BM16">
        <f t="shared" si="9"/>
        <v>0</v>
      </c>
      <c r="BN16">
        <f t="shared" si="9"/>
        <v>0</v>
      </c>
      <c r="BO16">
        <f t="shared" si="10"/>
        <v>0</v>
      </c>
      <c r="BP16">
        <f t="shared" si="10"/>
        <v>0</v>
      </c>
      <c r="BQ16">
        <f t="shared" si="10"/>
        <v>0</v>
      </c>
      <c r="BR16" s="7">
        <f t="shared" si="35"/>
        <v>4.2710381158745925E-2</v>
      </c>
      <c r="BS16">
        <v>0</v>
      </c>
      <c r="BT16">
        <v>0</v>
      </c>
      <c r="BU16" s="8">
        <f>MAX((BU$3*climlow!$I126+BU$4*climlow!$I126^2+BU$5*climlow!$I126^6)*(K16/K$66)^$BW$1,-99)</f>
        <v>0.73942632491680182</v>
      </c>
      <c r="BV16" s="8">
        <f>MAX((BV$3*climlow!$I126+BV$4*climlow!$I126^2+BV$5*climlow!$I126^6)*(L16/L$66)^$BW$1,-99)</f>
        <v>0.53498727030775806</v>
      </c>
      <c r="BW16" s="8">
        <f>MAX((BW$3*climlow!$I126+BW$4*climlow!$I126^2+BW$5*climlow!$I126^6)*(M16/M$66)^$BW$1,-99)</f>
        <v>0.25450989493102943</v>
      </c>
      <c r="BX16" s="8">
        <f>MAX((BX$3*climlow!$M126+BX$4*climlow!$M126^2+BX$5*climlow!$M126^6)*(K16/K$66)^$BW$1,-99)</f>
        <v>0.73942632491680182</v>
      </c>
      <c r="BY16" s="8">
        <f>MAX((BY$3*climlow!$M126+BY$4*climlow!$M126^2+BY$5*climlow!$M126^6)*(L16/L$66)^$BW$1,-99)</f>
        <v>0.53498727030775806</v>
      </c>
      <c r="BZ16" s="8">
        <f>MAX((BZ$3*climlow!$M126+BZ$4*climlow!$M126^2+BZ$5*climlow!$M126^6)*(M16/M$66)^$BW$1,-99)</f>
        <v>0.25450989493102943</v>
      </c>
      <c r="CA16" s="8">
        <f t="shared" si="23"/>
        <v>0</v>
      </c>
      <c r="CB16" s="8">
        <f t="shared" si="24"/>
        <v>0</v>
      </c>
      <c r="CC16" s="8">
        <f t="shared" si="25"/>
        <v>0</v>
      </c>
      <c r="CD16" s="8">
        <f>MAX((CD$3*climlow!$I126+CD$4*climlow!$I126^2+CD$5*climlow!$I126^6)*(K16/K$66)^$BW$1,-99)</f>
        <v>7.7022356255931094E-3</v>
      </c>
      <c r="CE16" s="8">
        <f>MAX((CE$3*climlow!$I126+CE$4*climlow!$I126^2+CE$5*climlow!$I126^6)*(L16/L$66)^$BW$1,-99)</f>
        <v>4.2591415158474717E-3</v>
      </c>
      <c r="CF16" s="8">
        <f>MAX((CF$3*climlow!$I126+CF$4*climlow!$I126^2+CF$5*climlow!$I126^6)*(M16/M$66)^$BW$1,-99)</f>
        <v>9.6235723496112906E-4</v>
      </c>
      <c r="CG16" s="8">
        <f>MAX((CG$3*climlow!$M126+CG$4*climlow!$M126^2+CG$5*climlow!$M126^6)*(K16/K$66)^$BW$1,-99)</f>
        <v>7.7022356255931094E-3</v>
      </c>
      <c r="CH16" s="8">
        <f>MAX((CH$3*climlow!$M126+CH$4*climlow!$M126^2+CH$5*climlow!$M126^6)*(L16/L$66)^$BW$1,-99)</f>
        <v>4.2591415158474717E-3</v>
      </c>
      <c r="CI16" s="8">
        <f>MAX((CI$3*climlow!$M126+CI$4*climlow!$M126^2+CI$5*climlow!$M126^6)*(M16/M$66)^$BW$1,-99)</f>
        <v>9.6235723496112906E-4</v>
      </c>
      <c r="CJ16" s="8">
        <f t="shared" si="26"/>
        <v>0</v>
      </c>
      <c r="CK16" s="8">
        <f t="shared" si="27"/>
        <v>0</v>
      </c>
      <c r="CL16" s="8">
        <f t="shared" si="28"/>
        <v>0</v>
      </c>
    </row>
    <row r="17" spans="1:90">
      <c r="A17">
        <v>1971</v>
      </c>
      <c r="B17" s="1">
        <v>847.096018199024</v>
      </c>
      <c r="C17" s="1">
        <v>1505.0043741073023</v>
      </c>
      <c r="D17" s="1">
        <v>1395.0753168699603</v>
      </c>
      <c r="E17" s="7">
        <f t="shared" si="29"/>
        <v>1.0031704437992728E-2</v>
      </c>
      <c r="F17" s="7">
        <f t="shared" si="11"/>
        <v>2.4254629006525308E-2</v>
      </c>
      <c r="G17" s="7">
        <f t="shared" si="11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12"/>
        <v>15683.819679483244</v>
      </c>
      <c r="L17" s="1">
        <f t="shared" si="4"/>
        <v>1056.3156192060862</v>
      </c>
      <c r="M17" s="1">
        <f t="shared" si="4"/>
        <v>335.79402433817955</v>
      </c>
      <c r="N17" s="7">
        <f t="shared" si="30"/>
        <v>2.7173273083552107E-2</v>
      </c>
      <c r="O17" s="7">
        <f t="shared" si="13"/>
        <v>3.5304918242382133E-2</v>
      </c>
      <c r="P17" s="7">
        <f t="shared" si="13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4"/>
        <v>254.42178021340607</v>
      </c>
      <c r="U17" s="1">
        <f t="shared" si="14"/>
        <v>966.56782143777843</v>
      </c>
      <c r="V17" s="1">
        <f t="shared" si="14"/>
        <v>962.73501234469597</v>
      </c>
      <c r="W17" s="7">
        <f t="shared" si="31"/>
        <v>1.0543820345986221E-2</v>
      </c>
      <c r="X17" s="7"/>
      <c r="Y17" s="7"/>
      <c r="Z17" s="1">
        <v>8611.4029254657999</v>
      </c>
      <c r="AA17" s="1">
        <v>4367.602351999999</v>
      </c>
      <c r="AB17" s="1">
        <v>723.98260000000209</v>
      </c>
      <c r="AC17" s="8">
        <f t="shared" si="15"/>
        <v>2.5476228902565792</v>
      </c>
      <c r="AD17" s="8">
        <f t="shared" si="15"/>
        <v>2.8423613876819047</v>
      </c>
      <c r="AE17" s="8">
        <f t="shared" si="15"/>
        <v>1.605279812372872</v>
      </c>
      <c r="AF17" s="7">
        <f t="shared" si="32"/>
        <v>-2.9009460794526598E-2</v>
      </c>
      <c r="AG17" s="7"/>
      <c r="AH17" s="7"/>
      <c r="AI17" s="1">
        <f t="shared" si="33"/>
        <v>17111.608075691427</v>
      </c>
      <c r="AJ17" s="1">
        <f t="shared" si="33"/>
        <v>2044.0754582275213</v>
      </c>
      <c r="AK17" s="1">
        <f t="shared" si="33"/>
        <v>631.41193936972786</v>
      </c>
      <c r="AL17" s="10">
        <f t="shared" si="16"/>
        <v>6.710961661574105</v>
      </c>
      <c r="AM17" s="10">
        <f t="shared" si="16"/>
        <v>0.88532928257470556</v>
      </c>
      <c r="AN17" s="10">
        <f t="shared" si="16"/>
        <v>0.35338912595411875</v>
      </c>
      <c r="AO17" s="7">
        <f t="shared" si="34"/>
        <v>1.8276539118654789E-2</v>
      </c>
      <c r="AP17" s="7">
        <f t="shared" si="17"/>
        <v>2.8144496824265453E-2</v>
      </c>
      <c r="AQ17" s="7">
        <f t="shared" si="17"/>
        <v>2.0372115051398465E-2</v>
      </c>
      <c r="AR17" s="1">
        <f t="shared" si="5"/>
        <v>10370.245432814676</v>
      </c>
      <c r="AS17" s="1">
        <f t="shared" si="5"/>
        <v>1416.5582032351531</v>
      </c>
      <c r="AT17" s="1">
        <f t="shared" si="5"/>
        <v>420.72068372216006</v>
      </c>
      <c r="AU17" s="1">
        <f t="shared" si="6"/>
        <v>2074.0490865629354</v>
      </c>
      <c r="AV17" s="1">
        <f t="shared" si="6"/>
        <v>283.31164064703063</v>
      </c>
      <c r="AW17" s="1">
        <f t="shared" si="6"/>
        <v>84.144136744432018</v>
      </c>
      <c r="AX17" s="1">
        <f t="shared" si="18"/>
        <v>9793.6906419297593</v>
      </c>
      <c r="AY17" s="1">
        <f t="shared" si="7"/>
        <v>752.98556076311138</v>
      </c>
      <c r="AZ17" s="1">
        <f t="shared" si="7"/>
        <v>241.26048458292775</v>
      </c>
      <c r="BA17" s="1">
        <f t="shared" si="19"/>
        <v>9.1894936452747071</v>
      </c>
      <c r="BB17" s="1">
        <f t="shared" si="19"/>
        <v>6.6240460520026412</v>
      </c>
      <c r="BC17" s="1">
        <f t="shared" si="19"/>
        <v>5.4858771986858619</v>
      </c>
      <c r="BD17" s="1">
        <f t="shared" si="20"/>
        <v>0</v>
      </c>
      <c r="BE17">
        <v>0</v>
      </c>
      <c r="BF17">
        <v>0</v>
      </c>
      <c r="BG17">
        <v>0</v>
      </c>
      <c r="BH17">
        <f t="shared" si="21"/>
        <v>0</v>
      </c>
      <c r="BI17">
        <f t="shared" si="22"/>
        <v>0</v>
      </c>
      <c r="BJ17">
        <f t="shared" si="8"/>
        <v>0</v>
      </c>
      <c r="BK17">
        <f t="shared" si="8"/>
        <v>0</v>
      </c>
      <c r="BL17">
        <f t="shared" si="9"/>
        <v>0</v>
      </c>
      <c r="BM17">
        <f t="shared" si="9"/>
        <v>0</v>
      </c>
      <c r="BN17">
        <f t="shared" si="9"/>
        <v>0</v>
      </c>
      <c r="BO17">
        <f t="shared" si="10"/>
        <v>0</v>
      </c>
      <c r="BP17">
        <f t="shared" si="10"/>
        <v>0</v>
      </c>
      <c r="BQ17">
        <f t="shared" si="10"/>
        <v>0</v>
      </c>
      <c r="BR17" s="7">
        <f t="shared" si="35"/>
        <v>3.9722867351116742E-2</v>
      </c>
      <c r="BS17">
        <v>0</v>
      </c>
      <c r="BT17">
        <v>0</v>
      </c>
      <c r="BU17" s="8">
        <f>MAX((BU$3*climlow!$I127+BU$4*climlow!$I127^2+BU$5*climlow!$I127^6)*(K17/K$66)^$BW$1,-99)</f>
        <v>0.75569337468349074</v>
      </c>
      <c r="BV17" s="8">
        <f>MAX((BV$3*climlow!$I127+BV$4*climlow!$I127^2+BV$5*climlow!$I127^6)*(L17/L$66)^$BW$1,-99)</f>
        <v>0.5455186654306371</v>
      </c>
      <c r="BW17" s="8">
        <f>MAX((BW$3*climlow!$I127+BW$4*climlow!$I127^2+BW$5*climlow!$I127^6)*(M17/M$66)^$BW$1,-99)</f>
        <v>0.26096581132703361</v>
      </c>
      <c r="BX17" s="8">
        <f>MAX((BX$3*climlow!$M127+BX$4*climlow!$M127^2+BX$5*climlow!$M127^6)*(K17/K$66)^$BW$1,-99)</f>
        <v>0.75569337468349074</v>
      </c>
      <c r="BY17" s="8">
        <f>MAX((BY$3*climlow!$M127+BY$4*climlow!$M127^2+BY$5*climlow!$M127^6)*(L17/L$66)^$BW$1,-99)</f>
        <v>0.5455186654306371</v>
      </c>
      <c r="BZ17" s="8">
        <f>MAX((BZ$3*climlow!$M127+BZ$4*climlow!$M127^2+BZ$5*climlow!$M127^6)*(M17/M$66)^$BW$1,-99)</f>
        <v>0.26096581132703361</v>
      </c>
      <c r="CA17" s="8">
        <f t="shared" si="23"/>
        <v>0</v>
      </c>
      <c r="CB17" s="8">
        <f t="shared" si="24"/>
        <v>0</v>
      </c>
      <c r="CC17" s="8">
        <f t="shared" si="25"/>
        <v>0</v>
      </c>
      <c r="CD17" s="8">
        <f>MAX((CD$3*climlow!$I127+CD$4*climlow!$I127^2+CD$5*climlow!$I127^6)*(K17/K$66)^$BW$1,-99)</f>
        <v>8.1201447650323874E-3</v>
      </c>
      <c r="CE17" s="8">
        <f>MAX((CE$3*climlow!$I127+CE$4*climlow!$I127^2+CE$5*climlow!$I127^6)*(L17/L$66)^$BW$1,-99)</f>
        <v>4.4813901825569106E-3</v>
      </c>
      <c r="CF17" s="8">
        <f>MAX((CF$3*climlow!$I127+CF$4*climlow!$I127^2+CF$5*climlow!$I127^6)*(M17/M$66)^$BW$1,-99)</f>
        <v>1.0188239948010873E-3</v>
      </c>
      <c r="CG17" s="8">
        <f>MAX((CG$3*climlow!$M127+CG$4*climlow!$M127^2+CG$5*climlow!$M127^6)*(K17/K$66)^$BW$1,-99)</f>
        <v>8.1201447650323874E-3</v>
      </c>
      <c r="CH17" s="8">
        <f>MAX((CH$3*climlow!$M127+CH$4*climlow!$M127^2+CH$5*climlow!$M127^6)*(L17/L$66)^$BW$1,-99)</f>
        <v>4.4813901825569106E-3</v>
      </c>
      <c r="CI17" s="8">
        <f>MAX((CI$3*climlow!$M127+CI$4*climlow!$M127^2+CI$5*climlow!$M127^6)*(M17/M$66)^$BW$1,-99)</f>
        <v>1.0188239948010873E-3</v>
      </c>
      <c r="CJ17" s="8">
        <f t="shared" si="26"/>
        <v>0</v>
      </c>
      <c r="CK17" s="8">
        <f t="shared" si="27"/>
        <v>0</v>
      </c>
      <c r="CL17" s="8">
        <f t="shared" si="28"/>
        <v>0</v>
      </c>
    </row>
    <row r="18" spans="1:90">
      <c r="A18">
        <v>1972</v>
      </c>
      <c r="B18" s="1">
        <v>854.9765232280613</v>
      </c>
      <c r="C18" s="1">
        <v>1539.1415411257376</v>
      </c>
      <c r="D18" s="1">
        <v>1428.5731519977162</v>
      </c>
      <c r="E18" s="7">
        <f t="shared" si="29"/>
        <v>9.3029654959206898E-3</v>
      </c>
      <c r="F18" s="7">
        <f t="shared" si="11"/>
        <v>2.268243707841977E-2</v>
      </c>
      <c r="G18" s="7">
        <f t="shared" si="11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12"/>
        <v>16384.195990758039</v>
      </c>
      <c r="L18" s="1">
        <f t="shared" si="4"/>
        <v>1095.1045930105074</v>
      </c>
      <c r="M18" s="1">
        <f t="shared" si="4"/>
        <v>338.40809822518537</v>
      </c>
      <c r="N18" s="7">
        <f t="shared" si="30"/>
        <v>4.4655978300425891E-2</v>
      </c>
      <c r="O18" s="7">
        <f t="shared" si="13"/>
        <v>3.6721007527631189E-2</v>
      </c>
      <c r="P18" s="7">
        <f t="shared" si="13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4"/>
        <v>253.30737992558272</v>
      </c>
      <c r="U18" s="1">
        <f t="shared" si="14"/>
        <v>960.46139471253696</v>
      </c>
      <c r="V18" s="1">
        <f t="shared" si="14"/>
        <v>962.13777894225257</v>
      </c>
      <c r="W18" s="7">
        <f t="shared" si="31"/>
        <v>-4.3801292754440668E-3</v>
      </c>
      <c r="X18" s="7">
        <f t="shared" si="31"/>
        <v>-6.3176391659285347E-3</v>
      </c>
      <c r="Y18" s="7">
        <f t="shared" si="31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8">
        <f t="shared" si="15"/>
        <v>2.5416490259019571</v>
      </c>
      <c r="AD18" s="8">
        <f t="shared" si="15"/>
        <v>2.83461239009165</v>
      </c>
      <c r="AE18" s="8">
        <f t="shared" si="15"/>
        <v>1.6520463245264814</v>
      </c>
      <c r="AF18" s="7">
        <f t="shared" si="32"/>
        <v>-2.3448777986213587E-3</v>
      </c>
      <c r="AG18" s="7">
        <f t="shared" si="32"/>
        <v>-2.7262534679217687E-3</v>
      </c>
      <c r="AH18" s="7">
        <f t="shared" si="32"/>
        <v>2.9132934827406087E-2</v>
      </c>
      <c r="AI18" s="1">
        <f t="shared" si="33"/>
        <v>17474.49635468522</v>
      </c>
      <c r="AJ18" s="1">
        <f t="shared" si="33"/>
        <v>2122.9795530517999</v>
      </c>
      <c r="AK18" s="1">
        <f t="shared" si="33"/>
        <v>652.41488217718711</v>
      </c>
      <c r="AL18" s="10">
        <f t="shared" si="16"/>
        <v>6.8336148149056566</v>
      </c>
      <c r="AM18" s="10">
        <f t="shared" si="16"/>
        <v>0.91024642975655856</v>
      </c>
      <c r="AN18" s="10">
        <f t="shared" si="16"/>
        <v>0.36058840988596919</v>
      </c>
      <c r="AO18" s="7">
        <f t="shared" si="34"/>
        <v>1.8276539118654789E-2</v>
      </c>
      <c r="AP18" s="7">
        <f t="shared" si="17"/>
        <v>2.8144496824265453E-2</v>
      </c>
      <c r="AQ18" s="7">
        <f t="shared" si="17"/>
        <v>2.0372115051398465E-2</v>
      </c>
      <c r="AR18" s="1">
        <f t="shared" si="5"/>
        <v>10683.038186891064</v>
      </c>
      <c r="AS18" s="1">
        <f t="shared" si="5"/>
        <v>1494.0701681461387</v>
      </c>
      <c r="AT18" s="1">
        <f t="shared" si="5"/>
        <v>440.39108862598613</v>
      </c>
      <c r="AU18" s="1">
        <f t="shared" si="6"/>
        <v>2136.607637378213</v>
      </c>
      <c r="AV18" s="1">
        <f t="shared" si="6"/>
        <v>298.81403362922777</v>
      </c>
      <c r="AW18" s="1">
        <f t="shared" si="6"/>
        <v>88.078217725197234</v>
      </c>
      <c r="AX18" s="1">
        <f t="shared" si="18"/>
        <v>9996.099679140696</v>
      </c>
      <c r="AY18" s="1">
        <f t="shared" si="7"/>
        <v>776.57324071877974</v>
      </c>
      <c r="AZ18" s="1">
        <f t="shared" si="7"/>
        <v>246.61871211013221</v>
      </c>
      <c r="BA18" s="1">
        <f t="shared" si="19"/>
        <v>9.2099502638079542</v>
      </c>
      <c r="BB18" s="1">
        <f t="shared" si="19"/>
        <v>6.6548909597360772</v>
      </c>
      <c r="BC18" s="1">
        <f t="shared" si="19"/>
        <v>5.5078434682656328</v>
      </c>
      <c r="BD18" s="1">
        <f t="shared" si="20"/>
        <v>0</v>
      </c>
      <c r="BE18">
        <v>0</v>
      </c>
      <c r="BF18">
        <v>0</v>
      </c>
      <c r="BG18">
        <v>0</v>
      </c>
      <c r="BH18">
        <f t="shared" si="21"/>
        <v>0</v>
      </c>
      <c r="BI18">
        <f t="shared" si="22"/>
        <v>0</v>
      </c>
      <c r="BJ18">
        <f t="shared" si="8"/>
        <v>0</v>
      </c>
      <c r="BK18">
        <f t="shared" si="8"/>
        <v>0</v>
      </c>
      <c r="BL18">
        <f t="shared" si="9"/>
        <v>0</v>
      </c>
      <c r="BM18">
        <f t="shared" si="9"/>
        <v>0</v>
      </c>
      <c r="BN18">
        <f t="shared" si="9"/>
        <v>0</v>
      </c>
      <c r="BO18">
        <f t="shared" si="10"/>
        <v>0</v>
      </c>
      <c r="BP18">
        <f t="shared" si="10"/>
        <v>0</v>
      </c>
      <c r="BQ18">
        <f t="shared" si="10"/>
        <v>0</v>
      </c>
      <c r="BR18" s="7">
        <f t="shared" si="35"/>
        <v>5.4298112984421332E-2</v>
      </c>
      <c r="BS18">
        <v>0</v>
      </c>
      <c r="BT18">
        <v>0</v>
      </c>
      <c r="BU18" s="8">
        <f>MAX((BU$3*climlow!$I128+BU$4*climlow!$I128^2+BU$5*climlow!$I128^6)*(K18/K$66)^$BW$1,-99)</f>
        <v>0.76929991229703287</v>
      </c>
      <c r="BV18" s="8">
        <f>MAX((BV$3*climlow!$I128+BV$4*climlow!$I128^2+BV$5*climlow!$I128^6)*(L18/L$66)^$BW$1,-99)</f>
        <v>0.55622848476918074</v>
      </c>
      <c r="BW18" s="8">
        <f>MAX((BW$3*climlow!$I128+BW$4*climlow!$I128^2+BW$5*climlow!$I128^6)*(M18/M$66)^$BW$1,-99)</f>
        <v>0.2678109843079135</v>
      </c>
      <c r="BX18" s="8">
        <f>MAX((BX$3*climlow!$M128+BX$4*climlow!$M128^2+BX$5*climlow!$M128^6)*(K18/K$66)^$BW$1,-99)</f>
        <v>0.76929991229703287</v>
      </c>
      <c r="BY18" s="8">
        <f>MAX((BY$3*climlow!$M128+BY$4*climlow!$M128^2+BY$5*climlow!$M128^6)*(L18/L$66)^$BW$1,-99)</f>
        <v>0.55622848476918074</v>
      </c>
      <c r="BZ18" s="8">
        <f>MAX((BZ$3*climlow!$M128+BZ$4*climlow!$M128^2+BZ$5*climlow!$M128^6)*(M18/M$66)^$BW$1,-99)</f>
        <v>0.2678109843079135</v>
      </c>
      <c r="CA18" s="8">
        <f t="shared" si="23"/>
        <v>0</v>
      </c>
      <c r="CB18" s="8">
        <f t="shared" si="24"/>
        <v>0</v>
      </c>
      <c r="CC18" s="8">
        <f t="shared" si="25"/>
        <v>0</v>
      </c>
      <c r="CD18" s="8">
        <f>MAX((CD$3*climlow!$I128+CD$4*climlow!$I128^2+CD$5*climlow!$I128^6)*(K18/K$66)^$BW$1,-99)</f>
        <v>8.5308462753087982E-3</v>
      </c>
      <c r="CE18" s="8">
        <f>MAX((CE$3*climlow!$I128+CE$4*climlow!$I128^2+CE$5*climlow!$I128^6)*(L18/L$66)^$BW$1,-99)</f>
        <v>4.7170316430290415E-3</v>
      </c>
      <c r="CF18" s="8">
        <f>MAX((CF$3*climlow!$I128+CF$4*climlow!$I128^2+CF$5*climlow!$I128^6)*(M18/M$66)^$BW$1,-99)</f>
        <v>1.080010188232427E-3</v>
      </c>
      <c r="CG18" s="8">
        <f>MAX((CG$3*climlow!$M128+CG$4*climlow!$M128^2+CG$5*climlow!$M128^6)*(K18/K$66)^$BW$1,-99)</f>
        <v>8.5308462753087982E-3</v>
      </c>
      <c r="CH18" s="8">
        <f>MAX((CH$3*climlow!$M128+CH$4*climlow!$M128^2+CH$5*climlow!$M128^6)*(L18/L$66)^$BW$1,-99)</f>
        <v>4.7170316430290415E-3</v>
      </c>
      <c r="CI18" s="8">
        <f>MAX((CI$3*climlow!$M128+CI$4*climlow!$M128^2+CI$5*climlow!$M128^6)*(M18/M$66)^$BW$1,-99)</f>
        <v>1.080010188232427E-3</v>
      </c>
      <c r="CJ18" s="8">
        <f t="shared" si="26"/>
        <v>0</v>
      </c>
      <c r="CK18" s="8">
        <f t="shared" si="27"/>
        <v>0</v>
      </c>
      <c r="CL18" s="8">
        <f t="shared" si="28"/>
        <v>0</v>
      </c>
    </row>
    <row r="19" spans="1:90">
      <c r="A19">
        <v>1973</v>
      </c>
      <c r="B19" s="1">
        <v>862.01640312724589</v>
      </c>
      <c r="C19" s="1">
        <v>1572.4156197948987</v>
      </c>
      <c r="D19" s="1">
        <v>1462.6966421977168</v>
      </c>
      <c r="E19" s="7">
        <f t="shared" si="29"/>
        <v>8.234003750892116E-3</v>
      </c>
      <c r="F19" s="7">
        <f t="shared" si="11"/>
        <v>2.1618595678227326E-2</v>
      </c>
      <c r="G19" s="7">
        <f t="shared" si="11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12"/>
        <v>17285.569341438746</v>
      </c>
      <c r="L19" s="1">
        <f t="shared" si="4"/>
        <v>1159.7824956716206</v>
      </c>
      <c r="M19" s="1">
        <f t="shared" si="4"/>
        <v>347.52943617096099</v>
      </c>
      <c r="N19" s="7">
        <f t="shared" si="30"/>
        <v>5.5014805193318805E-2</v>
      </c>
      <c r="O19" s="7">
        <f t="shared" si="13"/>
        <v>5.906093634701115E-2</v>
      </c>
      <c r="P19" s="7">
        <f t="shared" si="13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4"/>
        <v>251.13148147524893</v>
      </c>
      <c r="U19" s="1">
        <f t="shared" si="14"/>
        <v>934.74464407668324</v>
      </c>
      <c r="V19" s="1">
        <f t="shared" si="14"/>
        <v>953.358521329567</v>
      </c>
      <c r="W19" s="7">
        <f t="shared" si="31"/>
        <v>-8.5899528508527334E-3</v>
      </c>
      <c r="X19" s="7">
        <f t="shared" si="31"/>
        <v>-2.6775413126886471E-2</v>
      </c>
      <c r="Y19" s="7">
        <f t="shared" si="31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8">
        <f t="shared" si="15"/>
        <v>2.5535858110607683</v>
      </c>
      <c r="AD19" s="8">
        <f t="shared" si="15"/>
        <v>2.8535309635613215</v>
      </c>
      <c r="AE19" s="8">
        <f t="shared" si="15"/>
        <v>1.6872467626084724</v>
      </c>
      <c r="AF19" s="7">
        <f t="shared" si="32"/>
        <v>4.69647265895623E-3</v>
      </c>
      <c r="AG19" s="7">
        <f t="shared" si="32"/>
        <v>6.6741306627322583E-3</v>
      </c>
      <c r="AH19" s="7">
        <f t="shared" si="32"/>
        <v>2.1307173751365927E-2</v>
      </c>
      <c r="AI19" s="1">
        <f t="shared" si="33"/>
        <v>17863.65435659491</v>
      </c>
      <c r="AJ19" s="1">
        <f t="shared" si="33"/>
        <v>2209.4956313758476</v>
      </c>
      <c r="AK19" s="1">
        <f t="shared" si="33"/>
        <v>675.25161168466559</v>
      </c>
      <c r="AL19" s="10">
        <f t="shared" si="16"/>
        <v>6.958509643392099</v>
      </c>
      <c r="AM19" s="10">
        <f t="shared" si="16"/>
        <v>0.93586485750814097</v>
      </c>
      <c r="AN19" s="10">
        <f t="shared" si="16"/>
        <v>0.36793435845836697</v>
      </c>
      <c r="AO19" s="7">
        <f t="shared" si="34"/>
        <v>1.8276539118654789E-2</v>
      </c>
      <c r="AP19" s="7">
        <f t="shared" si="17"/>
        <v>2.8144496824265453E-2</v>
      </c>
      <c r="AQ19" s="7">
        <f t="shared" si="17"/>
        <v>2.0372115051398465E-2</v>
      </c>
      <c r="AR19" s="1">
        <f t="shared" si="5"/>
        <v>10998.228005256095</v>
      </c>
      <c r="AS19" s="1">
        <f t="shared" si="5"/>
        <v>1575.1635313878005</v>
      </c>
      <c r="AT19" s="1">
        <f t="shared" si="5"/>
        <v>461.09125173390214</v>
      </c>
      <c r="AU19" s="1">
        <f t="shared" si="6"/>
        <v>2199.6456010512188</v>
      </c>
      <c r="AV19" s="1">
        <f t="shared" si="6"/>
        <v>315.03270627756012</v>
      </c>
      <c r="AW19" s="1">
        <f t="shared" si="6"/>
        <v>92.218250346780437</v>
      </c>
      <c r="AX19" s="1">
        <f t="shared" si="18"/>
        <v>10206.977932537184</v>
      </c>
      <c r="AY19" s="1">
        <f t="shared" si="7"/>
        <v>801.39805865996698</v>
      </c>
      <c r="AZ19" s="1">
        <f t="shared" si="7"/>
        <v>252.18694754975729</v>
      </c>
      <c r="BA19" s="1">
        <f t="shared" si="19"/>
        <v>9.2308268764081358</v>
      </c>
      <c r="BB19" s="1">
        <f t="shared" si="19"/>
        <v>6.686357775763331</v>
      </c>
      <c r="BC19" s="1">
        <f t="shared" si="19"/>
        <v>5.5301706678289362</v>
      </c>
      <c r="BD19" s="1">
        <f t="shared" si="20"/>
        <v>0</v>
      </c>
      <c r="BE19">
        <v>0</v>
      </c>
      <c r="BF19">
        <v>0</v>
      </c>
      <c r="BG19">
        <v>0</v>
      </c>
      <c r="BH19">
        <f t="shared" si="21"/>
        <v>0</v>
      </c>
      <c r="BI19">
        <f t="shared" si="22"/>
        <v>0</v>
      </c>
      <c r="BJ19">
        <f t="shared" si="8"/>
        <v>0</v>
      </c>
      <c r="BK19">
        <f t="shared" si="8"/>
        <v>0</v>
      </c>
      <c r="BL19">
        <f t="shared" si="9"/>
        <v>0</v>
      </c>
      <c r="BM19">
        <f t="shared" si="9"/>
        <v>0</v>
      </c>
      <c r="BN19">
        <f t="shared" si="9"/>
        <v>0</v>
      </c>
      <c r="BO19">
        <f t="shared" si="10"/>
        <v>0</v>
      </c>
      <c r="BP19">
        <f t="shared" si="10"/>
        <v>0</v>
      </c>
      <c r="BQ19">
        <f t="shared" si="10"/>
        <v>0</v>
      </c>
      <c r="BR19" s="7">
        <f t="shared" si="35"/>
        <v>6.5238655288747838E-2</v>
      </c>
      <c r="BS19">
        <v>0</v>
      </c>
      <c r="BT19">
        <v>0</v>
      </c>
      <c r="BU19" s="8">
        <f>MAX((BU$3*climlow!$I129+BU$4*climlow!$I129^2+BU$5*climlow!$I129^6)*(K19/K$66)^$BW$1,-99)</f>
        <v>0.78143650976816115</v>
      </c>
      <c r="BV19" s="8">
        <f>MAX((BV$3*climlow!$I129+BV$4*climlow!$I129^2+BV$5*climlow!$I129^6)*(L19/L$66)^$BW$1,-99)</f>
        <v>0.56428074809691076</v>
      </c>
      <c r="BW19" s="8">
        <f>MAX((BW$3*climlow!$I129+BW$4*climlow!$I129^2+BW$5*climlow!$I129^6)*(M19/M$66)^$BW$1,-99)</f>
        <v>0.27360743978669383</v>
      </c>
      <c r="BX19" s="8">
        <f>MAX((BX$3*climlow!$M129+BX$4*climlow!$M129^2+BX$5*climlow!$M129^6)*(K19/K$66)^$BW$1,-99)</f>
        <v>0.78143650976816115</v>
      </c>
      <c r="BY19" s="8">
        <f>MAX((BY$3*climlow!$M129+BY$4*climlow!$M129^2+BY$5*climlow!$M129^6)*(L19/L$66)^$BW$1,-99)</f>
        <v>0.56428074809691076</v>
      </c>
      <c r="BZ19" s="8">
        <f>MAX((BZ$3*climlow!$M129+BZ$4*climlow!$M129^2+BZ$5*climlow!$M129^6)*(M19/M$66)^$BW$1,-99)</f>
        <v>0.27360743978669383</v>
      </c>
      <c r="CA19" s="8">
        <f t="shared" si="23"/>
        <v>0</v>
      </c>
      <c r="CB19" s="8">
        <f t="shared" si="24"/>
        <v>0</v>
      </c>
      <c r="CC19" s="8">
        <f t="shared" si="25"/>
        <v>0</v>
      </c>
      <c r="CD19" s="8">
        <f>MAX((CD$3*climlow!$I129+CD$4*climlow!$I129^2+CD$5*climlow!$I129^6)*(K19/K$66)^$BW$1,-99)</f>
        <v>8.9462158440955994E-3</v>
      </c>
      <c r="CE19" s="8">
        <f>MAX((CE$3*climlow!$I129+CE$4*climlow!$I129^2+CE$5*climlow!$I129^6)*(L19/L$66)^$BW$1,-99)</f>
        <v>4.9419717920746375E-3</v>
      </c>
      <c r="CF19" s="8">
        <f>MAX((CF$3*climlow!$I129+CF$4*climlow!$I129^2+CF$5*climlow!$I129^6)*(M19/M$66)^$BW$1,-99)</f>
        <v>1.1402520315129357E-3</v>
      </c>
      <c r="CG19" s="8">
        <f>MAX((CG$3*climlow!$M129+CG$4*climlow!$M129^2+CG$5*climlow!$M129^6)*(K19/K$66)^$BW$1,-99)</f>
        <v>8.9462158440955994E-3</v>
      </c>
      <c r="CH19" s="8">
        <f>MAX((CH$3*climlow!$M129+CH$4*climlow!$M129^2+CH$5*climlow!$M129^6)*(L19/L$66)^$BW$1,-99)</f>
        <v>4.9419717920746375E-3</v>
      </c>
      <c r="CI19" s="8">
        <f>MAX((CI$3*climlow!$M129+CI$4*climlow!$M129^2+CI$5*climlow!$M129^6)*(M19/M$66)^$BW$1,-99)</f>
        <v>1.1402520315129357E-3</v>
      </c>
      <c r="CJ19" s="8">
        <f t="shared" si="26"/>
        <v>0</v>
      </c>
      <c r="CK19" s="8">
        <f t="shared" si="27"/>
        <v>0</v>
      </c>
      <c r="CL19" s="8">
        <f t="shared" si="28"/>
        <v>0</v>
      </c>
    </row>
    <row r="20" spans="1:90">
      <c r="A20">
        <v>1974</v>
      </c>
      <c r="B20" s="1">
        <v>870.12616462236304</v>
      </c>
      <c r="C20" s="1">
        <v>1604.3170882150407</v>
      </c>
      <c r="D20" s="1">
        <v>1497.8354094699612</v>
      </c>
      <c r="E20" s="7">
        <f t="shared" si="29"/>
        <v>9.4078969561326442E-3</v>
      </c>
      <c r="F20" s="7">
        <f t="shared" si="11"/>
        <v>2.0288190996412991E-2</v>
      </c>
      <c r="G20" s="7">
        <f t="shared" si="11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12"/>
        <v>17349.570095876647</v>
      </c>
      <c r="L20" s="1">
        <f t="shared" si="4"/>
        <v>1205.9742283933499</v>
      </c>
      <c r="M20" s="1">
        <f t="shared" si="4"/>
        <v>359.18800643393951</v>
      </c>
      <c r="N20" s="7">
        <f t="shared" si="30"/>
        <v>3.702554030689198E-3</v>
      </c>
      <c r="O20" s="7">
        <f t="shared" si="13"/>
        <v>3.9827927127819018E-2</v>
      </c>
      <c r="P20" s="7">
        <f t="shared" si="13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4"/>
        <v>244.90376906154114</v>
      </c>
      <c r="U20" s="1">
        <f t="shared" si="14"/>
        <v>922.20792846727261</v>
      </c>
      <c r="V20" s="1">
        <f t="shared" si="14"/>
        <v>933.54702847794022</v>
      </c>
      <c r="W20" s="7">
        <f t="shared" si="31"/>
        <v>-2.4798612970081124E-2</v>
      </c>
      <c r="X20" s="7">
        <f t="shared" si="31"/>
        <v>-1.3411914889112975E-2</v>
      </c>
      <c r="Y20" s="7">
        <f t="shared" si="31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8">
        <f t="shared" si="15"/>
        <v>2.5209714956491069</v>
      </c>
      <c r="AD20" s="8">
        <f t="shared" si="15"/>
        <v>2.8281856834735843</v>
      </c>
      <c r="AE20" s="8">
        <f t="shared" si="15"/>
        <v>1.6578699567928139</v>
      </c>
      <c r="AF20" s="7">
        <f t="shared" si="32"/>
        <v>-1.2771967666171058E-2</v>
      </c>
      <c r="AG20" s="7">
        <f t="shared" si="32"/>
        <v>-8.8820764208933367E-3</v>
      </c>
      <c r="AH20" s="7">
        <f t="shared" si="32"/>
        <v>-1.7411090343561919E-2</v>
      </c>
      <c r="AI20" s="1">
        <f t="shared" si="33"/>
        <v>18276.934521986637</v>
      </c>
      <c r="AJ20" s="1">
        <f t="shared" si="33"/>
        <v>2303.5787745158232</v>
      </c>
      <c r="AK20" s="1">
        <f t="shared" si="33"/>
        <v>699.94470086297952</v>
      </c>
      <c r="AL20" s="10">
        <f t="shared" si="16"/>
        <v>7.0856871170970912</v>
      </c>
      <c r="AM20" s="10">
        <f t="shared" si="16"/>
        <v>0.96220430301822046</v>
      </c>
      <c r="AN20" s="10">
        <f t="shared" si="16"/>
        <v>0.37542995954024333</v>
      </c>
      <c r="AO20" s="7">
        <f t="shared" si="34"/>
        <v>1.8276539118654789E-2</v>
      </c>
      <c r="AP20" s="7">
        <f t="shared" si="17"/>
        <v>2.8144496824265453E-2</v>
      </c>
      <c r="AQ20" s="7">
        <f t="shared" si="17"/>
        <v>2.0372115051398465E-2</v>
      </c>
      <c r="AR20" s="1">
        <f t="shared" si="5"/>
        <v>11335.180101454052</v>
      </c>
      <c r="AS20" s="1">
        <f t="shared" si="5"/>
        <v>1659.5107723979504</v>
      </c>
      <c r="AT20" s="1">
        <f t="shared" si="5"/>
        <v>482.96198435475236</v>
      </c>
      <c r="AU20" s="1">
        <f t="shared" si="6"/>
        <v>2267.0360202908105</v>
      </c>
      <c r="AV20" s="1">
        <f t="shared" si="6"/>
        <v>331.90215447959008</v>
      </c>
      <c r="AW20" s="1">
        <f t="shared" si="6"/>
        <v>96.592396870950481</v>
      </c>
      <c r="AX20" s="1">
        <f t="shared" si="18"/>
        <v>10421.642802913346</v>
      </c>
      <c r="AY20" s="1">
        <f t="shared" si="7"/>
        <v>827.52258120958766</v>
      </c>
      <c r="AZ20" s="1">
        <f t="shared" si="7"/>
        <v>257.95196524331499</v>
      </c>
      <c r="BA20" s="1">
        <f t="shared" si="19"/>
        <v>9.2516399615094631</v>
      </c>
      <c r="BB20" s="1">
        <f t="shared" si="19"/>
        <v>6.7184363953496948</v>
      </c>
      <c r="BC20" s="1">
        <f t="shared" si="19"/>
        <v>5.55277338636028</v>
      </c>
      <c r="BD20" s="1">
        <f t="shared" si="20"/>
        <v>0</v>
      </c>
      <c r="BE20">
        <v>0</v>
      </c>
      <c r="BF20">
        <v>0</v>
      </c>
      <c r="BG20">
        <v>0</v>
      </c>
      <c r="BH20">
        <f t="shared" si="21"/>
        <v>0</v>
      </c>
      <c r="BI20">
        <f t="shared" si="22"/>
        <v>0</v>
      </c>
      <c r="BJ20">
        <f t="shared" si="8"/>
        <v>0</v>
      </c>
      <c r="BK20">
        <f t="shared" si="8"/>
        <v>0</v>
      </c>
      <c r="BL20">
        <f t="shared" si="9"/>
        <v>0</v>
      </c>
      <c r="BM20">
        <f t="shared" si="9"/>
        <v>0</v>
      </c>
      <c r="BN20">
        <f t="shared" si="9"/>
        <v>0</v>
      </c>
      <c r="BO20">
        <f t="shared" si="10"/>
        <v>0</v>
      </c>
      <c r="BP20">
        <f t="shared" si="10"/>
        <v>0</v>
      </c>
      <c r="BQ20">
        <f t="shared" si="10"/>
        <v>0</v>
      </c>
      <c r="BR20" s="7">
        <f t="shared" si="35"/>
        <v>1.9535829404214056E-2</v>
      </c>
      <c r="BS20">
        <v>0</v>
      </c>
      <c r="BT20">
        <v>0</v>
      </c>
      <c r="BU20" s="8">
        <f>MAX((BU$3*climlow!$I130+BU$4*climlow!$I130^2+BU$5*climlow!$I130^6)*(K20/K$66)^$BW$1,-99)</f>
        <v>0.80395441435350246</v>
      </c>
      <c r="BV20" s="8">
        <f>MAX((BV$3*climlow!$I130+BV$4*climlow!$I130^2+BV$5*climlow!$I130^6)*(L20/L$66)^$BW$1,-99)</f>
        <v>0.57523712839300811</v>
      </c>
      <c r="BW20" s="8">
        <f>MAX((BW$3*climlow!$I130+BW$4*climlow!$I130^2+BW$5*climlow!$I130^6)*(M20/M$66)^$BW$1,-99)</f>
        <v>0.27915076389482163</v>
      </c>
      <c r="BX20" s="8">
        <f>MAX((BX$3*climlow!$M130+BX$4*climlow!$M130^2+BX$5*climlow!$M130^6)*(K20/K$66)^$BW$1,-99)</f>
        <v>0.80395441435350246</v>
      </c>
      <c r="BY20" s="8">
        <f>MAX((BY$3*climlow!$M130+BY$4*climlow!$M130^2+BY$5*climlow!$M130^6)*(L20/L$66)^$BW$1,-99)</f>
        <v>0.57523712839300811</v>
      </c>
      <c r="BZ20" s="8">
        <f>MAX((BZ$3*climlow!$M130+BZ$4*climlow!$M130^2+BZ$5*climlow!$M130^6)*(M20/M$66)^$BW$1,-99)</f>
        <v>0.27915076389482163</v>
      </c>
      <c r="CA20" s="8">
        <f t="shared" si="23"/>
        <v>0</v>
      </c>
      <c r="CB20" s="8">
        <f t="shared" si="24"/>
        <v>0</v>
      </c>
      <c r="CC20" s="8">
        <f t="shared" si="25"/>
        <v>0</v>
      </c>
      <c r="CD20" s="8">
        <f>MAX((CD$3*climlow!$I130+CD$4*climlow!$I130^2+CD$5*climlow!$I130^6)*(K20/K$66)^$BW$1,-99)</f>
        <v>9.5062196280884109E-3</v>
      </c>
      <c r="CE20" s="8">
        <f>MAX((CE$3*climlow!$I130+CE$4*climlow!$I130^2+CE$5*climlow!$I130^6)*(L20/L$66)^$BW$1,-99)</f>
        <v>5.2051039931049359E-3</v>
      </c>
      <c r="CF20" s="8">
        <f>MAX((CF$3*climlow!$I130+CF$4*climlow!$I130^2+CF$5*climlow!$I130^6)*(M20/M$66)^$BW$1,-99)</f>
        <v>1.2027813247195724E-3</v>
      </c>
      <c r="CG20" s="8">
        <f>MAX((CG$3*climlow!$M130+CG$4*climlow!$M130^2+CG$5*climlow!$M130^6)*(K20/K$66)^$BW$1,-99)</f>
        <v>9.5062196280884109E-3</v>
      </c>
      <c r="CH20" s="8">
        <f>MAX((CH$3*climlow!$M130+CH$4*climlow!$M130^2+CH$5*climlow!$M130^6)*(L20/L$66)^$BW$1,-99)</f>
        <v>5.2051039931049359E-3</v>
      </c>
      <c r="CI20" s="8">
        <f>MAX((CI$3*climlow!$M130+CI$4*climlow!$M130^2+CI$5*climlow!$M130^6)*(M20/M$66)^$BW$1,-99)</f>
        <v>1.2027813247195724E-3</v>
      </c>
      <c r="CJ20" s="8">
        <f t="shared" si="26"/>
        <v>0</v>
      </c>
      <c r="CK20" s="8">
        <f t="shared" si="27"/>
        <v>0</v>
      </c>
      <c r="CL20" s="8">
        <f t="shared" si="28"/>
        <v>0</v>
      </c>
    </row>
    <row r="21" spans="1:90">
      <c r="A21">
        <v>1975</v>
      </c>
      <c r="B21" s="1">
        <v>877.79244192356566</v>
      </c>
      <c r="C21" s="1">
        <v>1634.0269719999999</v>
      </c>
      <c r="D21" s="1">
        <v>1534.260575</v>
      </c>
      <c r="E21" s="7">
        <f t="shared" si="29"/>
        <v>8.8105353141860743E-3</v>
      </c>
      <c r="F21" s="7">
        <f t="shared" si="11"/>
        <v>1.8518710548682371E-2</v>
      </c>
      <c r="G21" s="7">
        <f t="shared" si="11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12"/>
        <v>17228.237350138545</v>
      </c>
      <c r="L21" s="1">
        <f t="shared" si="4"/>
        <v>1244.8236972192326</v>
      </c>
      <c r="M21" s="1">
        <f t="shared" si="4"/>
        <v>366.79990767294532</v>
      </c>
      <c r="N21" s="7">
        <f t="shared" si="30"/>
        <v>-6.9934151144723788E-3</v>
      </c>
      <c r="O21" s="7">
        <f t="shared" si="13"/>
        <v>3.2214178305982166E-2</v>
      </c>
      <c r="P21" s="7">
        <f t="shared" si="13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4"/>
        <v>239.41517390052832</v>
      </c>
      <c r="U21" s="1">
        <f t="shared" si="14"/>
        <v>931.35755780438399</v>
      </c>
      <c r="V21" s="1">
        <f t="shared" si="14"/>
        <v>928.01965757292055</v>
      </c>
      <c r="W21" s="7">
        <f t="shared" si="31"/>
        <v>-2.2411231897511597E-2</v>
      </c>
      <c r="X21" s="7">
        <f t="shared" si="31"/>
        <v>9.9214385982544506E-3</v>
      </c>
      <c r="Y21" s="7">
        <f t="shared" si="31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8">
        <f t="shared" si="15"/>
        <v>2.4988921333566081</v>
      </c>
      <c r="AD21" s="8">
        <f t="shared" si="15"/>
        <v>2.8289948800713747</v>
      </c>
      <c r="AE21" s="8">
        <f t="shared" si="15"/>
        <v>1.6524296755249401</v>
      </c>
      <c r="AF21" s="7">
        <f t="shared" si="32"/>
        <v>-8.7582752643594608E-3</v>
      </c>
      <c r="AG21" s="7">
        <f t="shared" si="32"/>
        <v>2.8611862457217363E-4</v>
      </c>
      <c r="AH21" s="7">
        <f t="shared" si="32"/>
        <v>-3.2814885423209095E-3</v>
      </c>
      <c r="AI21" s="1">
        <f t="shared" si="33"/>
        <v>18716.277090078787</v>
      </c>
      <c r="AJ21" s="1">
        <f t="shared" si="33"/>
        <v>2405.123051543831</v>
      </c>
      <c r="AK21" s="1">
        <f t="shared" si="33"/>
        <v>726.542627647632</v>
      </c>
      <c r="AL21" s="10">
        <f t="shared" si="16"/>
        <v>7.2151889548752646</v>
      </c>
      <c r="AM21" s="10">
        <f t="shared" si="16"/>
        <v>0.98928505896881136</v>
      </c>
      <c r="AN21" s="10">
        <f t="shared" si="16"/>
        <v>0.38307826186973903</v>
      </c>
      <c r="AO21" s="7">
        <f t="shared" si="34"/>
        <v>1.8276539118654789E-2</v>
      </c>
      <c r="AP21" s="7">
        <f t="shared" si="17"/>
        <v>2.8144496824265453E-2</v>
      </c>
      <c r="AQ21" s="7">
        <f t="shared" si="17"/>
        <v>2.0372115051398465E-2</v>
      </c>
      <c r="AR21" s="1">
        <f t="shared" si="5"/>
        <v>11678.984230124415</v>
      </c>
      <c r="AS21" s="1">
        <f t="shared" si="5"/>
        <v>1746.4505244378474</v>
      </c>
      <c r="AT21" s="1">
        <f t="shared" si="5"/>
        <v>506.12644371242999</v>
      </c>
      <c r="AU21" s="1">
        <f t="shared" si="6"/>
        <v>2335.7968460248831</v>
      </c>
      <c r="AV21" s="1">
        <f t="shared" si="6"/>
        <v>349.2901048875695</v>
      </c>
      <c r="AW21" s="1">
        <f t="shared" si="6"/>
        <v>101.225288742486</v>
      </c>
      <c r="AX21" s="1">
        <f t="shared" si="18"/>
        <v>10643.959708316897</v>
      </c>
      <c r="AY21" s="1">
        <f t="shared" si="7"/>
        <v>855.04122238581886</v>
      </c>
      <c r="AZ21" s="1">
        <f t="shared" si="7"/>
        <v>263.90638042038199</v>
      </c>
      <c r="BA21" s="1">
        <f t="shared" si="19"/>
        <v>9.2727478467011721</v>
      </c>
      <c r="BB21" s="1">
        <f t="shared" si="19"/>
        <v>6.7511496810912828</v>
      </c>
      <c r="BC21" s="1">
        <f t="shared" si="19"/>
        <v>5.575594420634145</v>
      </c>
      <c r="BD21" s="1">
        <f t="shared" si="20"/>
        <v>0</v>
      </c>
      <c r="BE21">
        <v>0</v>
      </c>
      <c r="BF21">
        <v>0</v>
      </c>
      <c r="BG21">
        <v>0</v>
      </c>
      <c r="BH21">
        <f t="shared" si="21"/>
        <v>0</v>
      </c>
      <c r="BI21">
        <f t="shared" si="22"/>
        <v>0</v>
      </c>
      <c r="BJ21">
        <f t="shared" si="8"/>
        <v>0</v>
      </c>
      <c r="BK21">
        <f t="shared" si="8"/>
        <v>0</v>
      </c>
      <c r="BL21">
        <f t="shared" si="9"/>
        <v>0</v>
      </c>
      <c r="BM21">
        <f t="shared" si="9"/>
        <v>0</v>
      </c>
      <c r="BN21">
        <f t="shared" si="9"/>
        <v>0</v>
      </c>
      <c r="BO21">
        <f t="shared" si="10"/>
        <v>0</v>
      </c>
      <c r="BP21">
        <f t="shared" si="10"/>
        <v>0</v>
      </c>
      <c r="BQ21">
        <f t="shared" si="10"/>
        <v>0</v>
      </c>
      <c r="BR21" s="7">
        <f t="shared" si="35"/>
        <v>8.5704070243604047E-3</v>
      </c>
      <c r="BS21">
        <v>0</v>
      </c>
      <c r="BT21">
        <v>0</v>
      </c>
      <c r="BU21" s="8">
        <f>MAX((BU$3*climlow!$I131+BU$4*climlow!$I131^2+BU$5*climlow!$I131^6)*(K21/K$66)^$BW$1,-99)</f>
        <v>0.82946179843656942</v>
      </c>
      <c r="BV21" s="8">
        <f>MAX((BV$3*climlow!$I131+BV$4*climlow!$I131^2+BV$5*climlow!$I131^6)*(L21/L$66)^$BW$1,-99)</f>
        <v>0.58756289995240796</v>
      </c>
      <c r="BW21" s="8">
        <f>MAX((BW$3*climlow!$I131+BW$4*climlow!$I131^2+BW$5*climlow!$I131^6)*(M21/M$66)^$BW$1,-99)</f>
        <v>0.2856935897925037</v>
      </c>
      <c r="BX21" s="8">
        <f>MAX((BX$3*climlow!$M131+BX$4*climlow!$M131^2+BX$5*climlow!$M131^6)*(K21/K$66)^$BW$1,-99)</f>
        <v>0.82946179843656942</v>
      </c>
      <c r="BY21" s="8">
        <f>MAX((BY$3*climlow!$M131+BY$4*climlow!$M131^2+BY$5*climlow!$M131^6)*(L21/L$66)^$BW$1,-99)</f>
        <v>0.58756289995240796</v>
      </c>
      <c r="BZ21" s="8">
        <f>MAX((BZ$3*climlow!$M131+BZ$4*climlow!$M131^2+BZ$5*climlow!$M131^6)*(M21/M$66)^$BW$1,-99)</f>
        <v>0.2856935897925037</v>
      </c>
      <c r="CA21" s="8">
        <f t="shared" si="23"/>
        <v>0</v>
      </c>
      <c r="CB21" s="8">
        <f t="shared" si="24"/>
        <v>0</v>
      </c>
      <c r="CC21" s="8">
        <f t="shared" si="25"/>
        <v>0</v>
      </c>
      <c r="CD21" s="8">
        <f>MAX((CD$3*climlow!$I131+CD$4*climlow!$I131^2+CD$5*climlow!$I131^6)*(K21/K$66)^$BW$1,-99)</f>
        <v>1.0132557851514422E-2</v>
      </c>
      <c r="CE21" s="8">
        <f>MAX((CE$3*climlow!$I131+CE$4*climlow!$I131^2+CE$5*climlow!$I131^6)*(L21/L$66)^$BW$1,-99)</f>
        <v>5.4945989062563068E-3</v>
      </c>
      <c r="CF21" s="8">
        <f>MAX((CF$3*climlow!$I131+CF$4*climlow!$I131^2+CF$5*climlow!$I131^6)*(M21/M$66)^$BW$1,-99)</f>
        <v>1.2730854986110697E-3</v>
      </c>
      <c r="CG21" s="8">
        <f>MAX((CG$3*climlow!$M131+CG$4*climlow!$M131^2+CG$5*climlow!$M131^6)*(K21/K$66)^$BW$1,-99)</f>
        <v>1.0132557851514422E-2</v>
      </c>
      <c r="CH21" s="8">
        <f>MAX((CH$3*climlow!$M131+CH$4*climlow!$M131^2+CH$5*climlow!$M131^6)*(L21/L$66)^$BW$1,-99)</f>
        <v>5.4945989062563068E-3</v>
      </c>
      <c r="CI21" s="8">
        <f>MAX((CI$3*climlow!$M131+CI$4*climlow!$M131^2+CI$5*climlow!$M131^6)*(M21/M$66)^$BW$1,-99)</f>
        <v>1.2730854986110697E-3</v>
      </c>
      <c r="CJ21" s="8">
        <f t="shared" si="26"/>
        <v>0</v>
      </c>
      <c r="CK21" s="8">
        <f t="shared" si="27"/>
        <v>0</v>
      </c>
      <c r="CL21" s="8">
        <f t="shared" si="28"/>
        <v>0</v>
      </c>
    </row>
    <row r="22" spans="1:90">
      <c r="A22">
        <v>1976</v>
      </c>
      <c r="B22" s="1">
        <v>883.92349629919272</v>
      </c>
      <c r="C22" s="1">
        <v>1662.2165939494678</v>
      </c>
      <c r="D22" s="1">
        <v>1572.0799859437618</v>
      </c>
      <c r="E22" s="7">
        <f t="shared" si="29"/>
        <v>6.9846288060895212E-3</v>
      </c>
      <c r="F22" s="7">
        <f t="shared" si="11"/>
        <v>1.7251625849825869E-2</v>
      </c>
      <c r="G22" s="7">
        <f t="shared" si="11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12"/>
        <v>17932.758017666725</v>
      </c>
      <c r="L22" s="1">
        <f t="shared" si="4"/>
        <v>1298.187201914672</v>
      </c>
      <c r="M22" s="1">
        <f t="shared" si="4"/>
        <v>378.36243498398869</v>
      </c>
      <c r="N22" s="7">
        <f t="shared" si="30"/>
        <v>4.0893369020279735E-2</v>
      </c>
      <c r="O22" s="7">
        <f t="shared" si="13"/>
        <v>4.2868323293207E-2</v>
      </c>
      <c r="P22" s="7">
        <f t="shared" si="13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4"/>
        <v>243.05387961291987</v>
      </c>
      <c r="U22" s="1">
        <f t="shared" si="14"/>
        <v>918.92731212169167</v>
      </c>
      <c r="V22" s="1">
        <f t="shared" si="14"/>
        <v>912.48467178528426</v>
      </c>
      <c r="W22" s="7">
        <f t="shared" si="31"/>
        <v>1.519830866653149E-2</v>
      </c>
      <c r="X22" s="7">
        <f t="shared" si="31"/>
        <v>-1.3346373343440576E-2</v>
      </c>
      <c r="Y22" s="7">
        <f t="shared" si="31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8">
        <f t="shared" si="15"/>
        <v>2.4636134916384531</v>
      </c>
      <c r="AD22" s="8">
        <f t="shared" si="15"/>
        <v>2.8412829323529851</v>
      </c>
      <c r="AE22" s="8">
        <f t="shared" si="15"/>
        <v>1.7017794034614855</v>
      </c>
      <c r="AF22" s="7">
        <f t="shared" si="32"/>
        <v>-1.411771290454511E-2</v>
      </c>
      <c r="AG22" s="7">
        <f t="shared" si="32"/>
        <v>4.3436106470791103E-3</v>
      </c>
      <c r="AH22" s="7">
        <f t="shared" si="32"/>
        <v>2.9864948970290017E-2</v>
      </c>
      <c r="AI22" s="1">
        <f t="shared" si="33"/>
        <v>19180.446227095796</v>
      </c>
      <c r="AJ22" s="1">
        <f t="shared" si="33"/>
        <v>2513.9008512770179</v>
      </c>
      <c r="AK22" s="1">
        <f t="shared" si="33"/>
        <v>755.1136536253548</v>
      </c>
      <c r="AL22" s="10">
        <f t="shared" si="16"/>
        <v>7.3470576380575281</v>
      </c>
      <c r="AM22" s="10">
        <f t="shared" si="16"/>
        <v>1.0171279891692524</v>
      </c>
      <c r="AN22" s="10">
        <f t="shared" si="16"/>
        <v>0.39088237629423911</v>
      </c>
      <c r="AO22" s="7">
        <f t="shared" si="34"/>
        <v>1.8276539118654789E-2</v>
      </c>
      <c r="AP22" s="7">
        <f t="shared" si="17"/>
        <v>2.8144496824265453E-2</v>
      </c>
      <c r="AQ22" s="7">
        <f t="shared" si="17"/>
        <v>2.0372115051398465E-2</v>
      </c>
      <c r="AR22" s="1">
        <f t="shared" ref="AR22:AT66" si="36">AL22*AI22^$AR$5*B22^(1-$AR$5)</f>
        <v>12017.57748462935</v>
      </c>
      <c r="AS22" s="1">
        <f t="shared" si="36"/>
        <v>1836.5185746661264</v>
      </c>
      <c r="AT22" s="1">
        <f t="shared" si="36"/>
        <v>530.67455630187533</v>
      </c>
      <c r="AU22" s="1">
        <f t="shared" ref="AU22:AW70" si="37">$AU$5*AR22</f>
        <v>2403.5154969258701</v>
      </c>
      <c r="AV22" s="1">
        <f t="shared" si="37"/>
        <v>367.30371493322531</v>
      </c>
      <c r="AW22" s="1">
        <f t="shared" si="37"/>
        <v>106.13491126037508</v>
      </c>
      <c r="AX22" s="1">
        <f t="shared" si="18"/>
        <v>10876.577020472469</v>
      </c>
      <c r="AY22" s="1">
        <f t="shared" si="18"/>
        <v>883.88893786820529</v>
      </c>
      <c r="AZ22" s="1">
        <f t="shared" si="18"/>
        <v>270.04964686109003</v>
      </c>
      <c r="BA22" s="1">
        <f t="shared" si="19"/>
        <v>9.2943668588202399</v>
      </c>
      <c r="BB22" s="1">
        <f t="shared" si="19"/>
        <v>6.7843314188490975</v>
      </c>
      <c r="BC22" s="1">
        <f t="shared" si="19"/>
        <v>5.598605819358319</v>
      </c>
      <c r="BD22" s="1">
        <f t="shared" si="20"/>
        <v>0</v>
      </c>
      <c r="BE22">
        <v>0</v>
      </c>
      <c r="BF22">
        <v>0</v>
      </c>
      <c r="BG22">
        <v>0</v>
      </c>
      <c r="BH22">
        <f t="shared" si="21"/>
        <v>0</v>
      </c>
      <c r="BI22">
        <f t="shared" si="22"/>
        <v>0</v>
      </c>
      <c r="BJ22">
        <f t="shared" si="8"/>
        <v>0</v>
      </c>
      <c r="BK22">
        <f t="shared" si="8"/>
        <v>0</v>
      </c>
      <c r="BL22">
        <f t="shared" si="9"/>
        <v>0</v>
      </c>
      <c r="BM22">
        <f t="shared" si="9"/>
        <v>0</v>
      </c>
      <c r="BN22">
        <f t="shared" si="9"/>
        <v>0</v>
      </c>
      <c r="BO22">
        <f t="shared" si="10"/>
        <v>0</v>
      </c>
      <c r="BP22">
        <f t="shared" si="10"/>
        <v>0</v>
      </c>
      <c r="BQ22">
        <f t="shared" si="10"/>
        <v>0</v>
      </c>
      <c r="BR22" s="7">
        <f t="shared" si="35"/>
        <v>4.9900048013732379E-2</v>
      </c>
      <c r="BS22">
        <v>0</v>
      </c>
      <c r="BT22">
        <v>0</v>
      </c>
      <c r="BU22" s="8">
        <f>MAX((BU$3*climlow!$I132+BU$4*climlow!$I132^2+BU$5*climlow!$I132^6)*(K22/K$66)^$BW$1,-99)</f>
        <v>0.84576690037319091</v>
      </c>
      <c r="BV22" s="8">
        <f>MAX((BV$3*climlow!$I132+BV$4*climlow!$I132^2+BV$5*climlow!$I132^6)*(L22/L$66)^$BW$1,-99)</f>
        <v>0.59861014302189774</v>
      </c>
      <c r="BW22" s="8">
        <f>MAX((BW$3*climlow!$I132+BW$4*climlow!$I132^2+BW$5*climlow!$I132^6)*(M22/M$66)^$BW$1,-99)</f>
        <v>0.29164500790012393</v>
      </c>
      <c r="BX22" s="8">
        <f>MAX((BX$3*climlow!$M132+BX$4*climlow!$M132^2+BX$5*climlow!$M132^6)*(K22/K$66)^$BW$1,-99)</f>
        <v>0.84576690037319091</v>
      </c>
      <c r="BY22" s="8">
        <f>MAX((BY$3*climlow!$M132+BY$4*climlow!$M132^2+BY$5*climlow!$M132^6)*(L22/L$66)^$BW$1,-99)</f>
        <v>0.59861014302189774</v>
      </c>
      <c r="BZ22" s="8">
        <f>MAX((BZ$3*climlow!$M132+BZ$4*climlow!$M132^2+BZ$5*climlow!$M132^6)*(M22/M$66)^$BW$1,-99)</f>
        <v>0.29164500790012393</v>
      </c>
      <c r="CA22" s="8">
        <f t="shared" si="23"/>
        <v>0</v>
      </c>
      <c r="CB22" s="8">
        <f t="shared" si="24"/>
        <v>0</v>
      </c>
      <c r="CC22" s="8">
        <f t="shared" si="25"/>
        <v>0</v>
      </c>
      <c r="CD22" s="8">
        <f>MAX((CD$3*climlow!$I132+CD$4*climlow!$I132^2+CD$5*climlow!$I132^6)*(K22/K$66)^$BW$1,-99)</f>
        <v>1.06750469404396E-2</v>
      </c>
      <c r="CE22" s="8">
        <f>MAX((CE$3*climlow!$I132+CE$4*climlow!$I132^2+CE$5*climlow!$I132^6)*(L22/L$66)^$BW$1,-99)</f>
        <v>5.7860291224632356E-3</v>
      </c>
      <c r="CF22" s="8">
        <f>MAX((CF$3*climlow!$I132+CF$4*climlow!$I132^2+CF$5*climlow!$I132^6)*(M22/M$66)^$BW$1,-99)</f>
        <v>1.3442758300165317E-3</v>
      </c>
      <c r="CG22" s="8">
        <f>MAX((CG$3*climlow!$M132+CG$4*climlow!$M132^2+CG$5*climlow!$M132^6)*(K22/K$66)^$BW$1,-99)</f>
        <v>1.06750469404396E-2</v>
      </c>
      <c r="CH22" s="8">
        <f>MAX((CH$3*climlow!$M132+CH$4*climlow!$M132^2+CH$5*climlow!$M132^6)*(L22/L$66)^$BW$1,-99)</f>
        <v>5.7860291224632356E-3</v>
      </c>
      <c r="CI22" s="8">
        <f>MAX((CI$3*climlow!$M132+CI$4*climlow!$M132^2+CI$5*climlow!$M132^6)*(M22/M$66)^$BW$1,-99)</f>
        <v>1.3442758300165317E-3</v>
      </c>
      <c r="CJ22" s="8">
        <f t="shared" si="26"/>
        <v>0</v>
      </c>
      <c r="CK22" s="8">
        <f t="shared" si="27"/>
        <v>0</v>
      </c>
      <c r="CL22" s="8">
        <f t="shared" si="28"/>
        <v>0</v>
      </c>
    </row>
    <row r="23" spans="1:90">
      <c r="A23">
        <v>1977</v>
      </c>
      <c r="B23" s="1">
        <v>890.4188228507594</v>
      </c>
      <c r="C23" s="1">
        <v>1689.0923013485108</v>
      </c>
      <c r="D23" s="1">
        <v>1611.1564088423465</v>
      </c>
      <c r="E23" s="7">
        <f t="shared" si="29"/>
        <v>7.3482904106083602E-3</v>
      </c>
      <c r="F23" s="7">
        <f t="shared" si="11"/>
        <v>1.6168595294302479E-2</v>
      </c>
      <c r="G23" s="7">
        <f t="shared" si="11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12"/>
        <v>18501.185325325401</v>
      </c>
      <c r="L23" s="1">
        <f t="shared" si="4"/>
        <v>1336.9446331800771</v>
      </c>
      <c r="M23" s="1">
        <f t="shared" si="4"/>
        <v>389.70954969738369</v>
      </c>
      <c r="N23" s="7">
        <f t="shared" si="30"/>
        <v>3.1697706905913892E-2</v>
      </c>
      <c r="O23" s="7">
        <f t="shared" si="13"/>
        <v>2.9855040327190441E-2</v>
      </c>
      <c r="P23" s="7">
        <f t="shared" si="13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4"/>
        <v>239.50476052364905</v>
      </c>
      <c r="U23" s="1">
        <f t="shared" si="14"/>
        <v>930.19975001883006</v>
      </c>
      <c r="V23" s="1">
        <f t="shared" si="14"/>
        <v>900.51487180944673</v>
      </c>
      <c r="W23" s="7">
        <f t="shared" si="31"/>
        <v>-1.4602190653870806E-2</v>
      </c>
      <c r="X23" s="7">
        <f t="shared" si="31"/>
        <v>1.2266952726774027E-2</v>
      </c>
      <c r="Y23" s="7">
        <f t="shared" si="31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8">
        <f t="shared" si="15"/>
        <v>2.4545082380311687</v>
      </c>
      <c r="AD23" s="8">
        <f t="shared" si="15"/>
        <v>2.8172710428917731</v>
      </c>
      <c r="AE23" s="8">
        <f t="shared" si="15"/>
        <v>1.7962150035071196</v>
      </c>
      <c r="AF23" s="7">
        <f t="shared" si="32"/>
        <v>-3.6958937098646727E-3</v>
      </c>
      <c r="AG23" s="7">
        <f t="shared" si="32"/>
        <v>-8.4510729951581265E-3</v>
      </c>
      <c r="AH23" s="7">
        <f t="shared" si="32"/>
        <v>5.5492268770880981E-2</v>
      </c>
      <c r="AI23" s="1">
        <f t="shared" si="33"/>
        <v>19665.917101312087</v>
      </c>
      <c r="AJ23" s="1">
        <f t="shared" si="33"/>
        <v>2629.8144810825415</v>
      </c>
      <c r="AK23" s="1">
        <f t="shared" si="33"/>
        <v>785.73719952319448</v>
      </c>
      <c r="AL23" s="10">
        <f t="shared" ref="AL23:AN38" si="38">(1+AL$5)*AL22</f>
        <v>7.4813364243864982</v>
      </c>
      <c r="AM23" s="10">
        <f t="shared" si="38"/>
        <v>1.0457545446302978</v>
      </c>
      <c r="AN23" s="10">
        <f t="shared" si="38"/>
        <v>0.39884547703566936</v>
      </c>
      <c r="AO23" s="7">
        <f t="shared" si="34"/>
        <v>1.8276539118654789E-2</v>
      </c>
      <c r="AP23" s="7">
        <f t="shared" si="17"/>
        <v>2.8144496824265453E-2</v>
      </c>
      <c r="AQ23" s="7">
        <f t="shared" si="17"/>
        <v>2.0372115051398465E-2</v>
      </c>
      <c r="AR23" s="1">
        <f t="shared" si="36"/>
        <v>12370.791613899579</v>
      </c>
      <c r="AS23" s="1">
        <f t="shared" si="36"/>
        <v>1929.9119224887613</v>
      </c>
      <c r="AT23" s="1">
        <f t="shared" si="36"/>
        <v>556.63472644874889</v>
      </c>
      <c r="AU23" s="1">
        <f t="shared" si="37"/>
        <v>2474.158322779916</v>
      </c>
      <c r="AV23" s="1">
        <f t="shared" si="37"/>
        <v>385.98238449775226</v>
      </c>
      <c r="AW23" s="1">
        <f t="shared" si="37"/>
        <v>111.32694528974979</v>
      </c>
      <c r="AX23" s="1">
        <f t="shared" si="18"/>
        <v>11114.582303454303</v>
      </c>
      <c r="AY23" s="1">
        <f t="shared" si="18"/>
        <v>914.05871470634918</v>
      </c>
      <c r="AZ23" s="1">
        <f t="shared" si="18"/>
        <v>276.39016219347883</v>
      </c>
      <c r="BA23" s="1">
        <f t="shared" si="19"/>
        <v>9.3160132461558938</v>
      </c>
      <c r="BB23" s="1">
        <f t="shared" si="19"/>
        <v>6.8178948086757414</v>
      </c>
      <c r="BC23" s="1">
        <f t="shared" si="19"/>
        <v>5.6218134986170964</v>
      </c>
      <c r="BD23" s="1">
        <f t="shared" si="20"/>
        <v>0</v>
      </c>
      <c r="BE23">
        <v>0</v>
      </c>
      <c r="BF23">
        <v>0</v>
      </c>
      <c r="BG23">
        <v>0</v>
      </c>
      <c r="BH23">
        <f t="shared" si="21"/>
        <v>0</v>
      </c>
      <c r="BI23">
        <f t="shared" si="22"/>
        <v>0</v>
      </c>
      <c r="BJ23">
        <f t="shared" si="8"/>
        <v>0</v>
      </c>
      <c r="BK23">
        <f t="shared" si="8"/>
        <v>0</v>
      </c>
      <c r="BL23">
        <f t="shared" si="9"/>
        <v>0</v>
      </c>
      <c r="BM23">
        <f t="shared" si="9"/>
        <v>0</v>
      </c>
      <c r="BN23">
        <f t="shared" si="9"/>
        <v>0</v>
      </c>
      <c r="BO23">
        <f t="shared" si="10"/>
        <v>0</v>
      </c>
      <c r="BP23">
        <f t="shared" si="10"/>
        <v>0</v>
      </c>
      <c r="BQ23">
        <f t="shared" si="10"/>
        <v>0</v>
      </c>
      <c r="BR23" s="7">
        <f t="shared" si="35"/>
        <v>4.0638806817232531E-2</v>
      </c>
      <c r="BS23">
        <v>0</v>
      </c>
      <c r="BT23">
        <v>0</v>
      </c>
      <c r="BU23" s="8">
        <f>MAX((BU$3*climlow!$I133+BU$4*climlow!$I133^2+BU$5*climlow!$I133^6)*(K23/K$66)^$BW$1,-99)</f>
        <v>0.86436385718507192</v>
      </c>
      <c r="BV23" s="8">
        <f>MAX((BV$3*climlow!$I133+BV$4*climlow!$I133^2+BV$5*climlow!$I133^6)*(L23/L$66)^$BW$1,-99)</f>
        <v>0.61181344220529632</v>
      </c>
      <c r="BW23" s="8">
        <f>MAX((BW$3*climlow!$I133+BW$4*climlow!$I133^2+BW$5*climlow!$I133^6)*(M23/M$66)^$BW$1,-99)</f>
        <v>0.29783707619589433</v>
      </c>
      <c r="BX23" s="8">
        <f>MAX((BX$3*climlow!$M133+BX$4*climlow!$M133^2+BX$5*climlow!$M133^6)*(K23/K$66)^$BW$1,-99)</f>
        <v>0.86436385718507192</v>
      </c>
      <c r="BY23" s="8">
        <f>MAX((BY$3*climlow!$M133+BY$4*climlow!$M133^2+BY$5*climlow!$M133^6)*(L23/L$66)^$BW$1,-99)</f>
        <v>0.61181344220529632</v>
      </c>
      <c r="BZ23" s="8">
        <f>MAX((BZ$3*climlow!$M133+BZ$4*climlow!$M133^2+BZ$5*climlow!$M133^6)*(M23/M$66)^$BW$1,-99)</f>
        <v>0.29783707619589433</v>
      </c>
      <c r="CA23" s="8">
        <f t="shared" si="23"/>
        <v>0</v>
      </c>
      <c r="CB23" s="8">
        <f t="shared" si="24"/>
        <v>0</v>
      </c>
      <c r="CC23" s="8">
        <f t="shared" si="25"/>
        <v>0</v>
      </c>
      <c r="CD23" s="8">
        <f>MAX((CD$3*climlow!$I133+CD$4*climlow!$I133^2+CD$5*climlow!$I133^6)*(K23/K$66)^$BW$1,-99)</f>
        <v>1.1274372324829954E-2</v>
      </c>
      <c r="CE23" s="8">
        <f>MAX((CE$3*climlow!$I133+CE$4*climlow!$I133^2+CE$5*climlow!$I133^6)*(L23/L$66)^$BW$1,-99)</f>
        <v>6.1135993741055017E-3</v>
      </c>
      <c r="CF23" s="8">
        <f>MAX((CF$3*climlow!$I133+CF$4*climlow!$I133^2+CF$5*climlow!$I133^6)*(M23/M$66)^$BW$1,-99)</f>
        <v>1.420328635160537E-3</v>
      </c>
      <c r="CG23" s="8">
        <f>MAX((CG$3*climlow!$M133+CG$4*climlow!$M133^2+CG$5*climlow!$M133^6)*(K23/K$66)^$BW$1,-99)</f>
        <v>1.1274372324829954E-2</v>
      </c>
      <c r="CH23" s="8">
        <f>MAX((CH$3*climlow!$M133+CH$4*climlow!$M133^2+CH$5*climlow!$M133^6)*(L23/L$66)^$BW$1,-99)</f>
        <v>6.1135993741055017E-3</v>
      </c>
      <c r="CI23" s="8">
        <f>MAX((CI$3*climlow!$M133+CI$4*climlow!$M133^2+CI$5*climlow!$M133^6)*(M23/M$66)^$BW$1,-99)</f>
        <v>1.420328635160537E-3</v>
      </c>
      <c r="CJ23" s="8">
        <f t="shared" si="26"/>
        <v>0</v>
      </c>
      <c r="CK23" s="8">
        <f t="shared" si="27"/>
        <v>0</v>
      </c>
      <c r="CL23" s="8">
        <f t="shared" si="28"/>
        <v>0</v>
      </c>
    </row>
    <row r="24" spans="1:90">
      <c r="A24">
        <v>1978</v>
      </c>
      <c r="B24" s="1">
        <v>896.88262225133417</v>
      </c>
      <c r="C24" s="1">
        <v>1716.1724351060971</v>
      </c>
      <c r="D24" s="1">
        <v>1651.4398251985463</v>
      </c>
      <c r="E24" s="7">
        <f t="shared" si="29"/>
        <v>7.2592798295529892E-3</v>
      </c>
      <c r="F24" s="7">
        <f t="shared" si="11"/>
        <v>1.6032358762138932E-2</v>
      </c>
      <c r="G24" s="7">
        <f t="shared" si="11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12"/>
        <v>19135.326643346936</v>
      </c>
      <c r="L24" s="1">
        <f t="shared" si="4"/>
        <v>1358.3805478897186</v>
      </c>
      <c r="M24" s="1">
        <f t="shared" si="4"/>
        <v>399.88145910666537</v>
      </c>
      <c r="N24" s="7">
        <f t="shared" si="30"/>
        <v>3.4275712981129303E-2</v>
      </c>
      <c r="O24" s="7">
        <f t="shared" si="13"/>
        <v>1.6033509673959889E-2</v>
      </c>
      <c r="P24" s="7">
        <f t="shared" si="13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4"/>
        <v>236.96599895979352</v>
      </c>
      <c r="U24" s="1">
        <f t="shared" si="14"/>
        <v>953.04866684438355</v>
      </c>
      <c r="V24" s="1">
        <f t="shared" si="14"/>
        <v>887.72358916796884</v>
      </c>
      <c r="W24" s="7">
        <f t="shared" si="31"/>
        <v>-1.0600046355257464E-2</v>
      </c>
      <c r="X24" s="7">
        <f t="shared" si="31"/>
        <v>2.4563451909217271E-2</v>
      </c>
      <c r="Y24" s="7">
        <f t="shared" si="31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8">
        <f t="shared" si="15"/>
        <v>2.4498286870526638</v>
      </c>
      <c r="AD24" s="8">
        <f t="shared" si="15"/>
        <v>2.81064944312521</v>
      </c>
      <c r="AE24" s="8">
        <f t="shared" si="15"/>
        <v>1.831713986286849</v>
      </c>
      <c r="AF24" s="7">
        <f t="shared" si="32"/>
        <v>-1.9065126390688247E-3</v>
      </c>
      <c r="AG24" s="7">
        <f t="shared" si="32"/>
        <v>-2.3503595024234603E-3</v>
      </c>
      <c r="AH24" s="7">
        <f t="shared" si="32"/>
        <v>1.9763214710052823E-2</v>
      </c>
      <c r="AI24" s="1">
        <f t="shared" ref="AI24:AK39" si="39">(1-$AI$5)*AI23+AU23</f>
        <v>20173.483713960795</v>
      </c>
      <c r="AJ24" s="1">
        <f t="shared" si="39"/>
        <v>2752.8154174720398</v>
      </c>
      <c r="AK24" s="1">
        <f t="shared" si="39"/>
        <v>818.4904248606249</v>
      </c>
      <c r="AL24" s="10">
        <f t="shared" si="38"/>
        <v>7.6180693622066151</v>
      </c>
      <c r="AM24" s="10">
        <f t="shared" si="38"/>
        <v>1.0751867800906063</v>
      </c>
      <c r="AN24" s="10">
        <f t="shared" si="38"/>
        <v>0.4069708029815699</v>
      </c>
      <c r="AO24" s="7">
        <f t="shared" si="34"/>
        <v>1.8276539118654789E-2</v>
      </c>
      <c r="AP24" s="7">
        <f t="shared" si="17"/>
        <v>2.8144496824265453E-2</v>
      </c>
      <c r="AQ24" s="7">
        <f t="shared" si="17"/>
        <v>2.0372115051398465E-2</v>
      </c>
      <c r="AR24" s="1">
        <f t="shared" si="36"/>
        <v>12734.725569322683</v>
      </c>
      <c r="AS24" s="1">
        <f t="shared" si="36"/>
        <v>2028.0939615411587</v>
      </c>
      <c r="AT24" s="1">
        <f t="shared" si="36"/>
        <v>584.0582684426081</v>
      </c>
      <c r="AU24" s="1">
        <f t="shared" si="37"/>
        <v>2546.9451138645368</v>
      </c>
      <c r="AV24" s="1">
        <f t="shared" si="37"/>
        <v>405.61879230823178</v>
      </c>
      <c r="AW24" s="1">
        <f t="shared" si="37"/>
        <v>116.81165368852163</v>
      </c>
      <c r="AX24" s="1">
        <f t="shared" si="18"/>
        <v>11359.101183034423</v>
      </c>
      <c r="AY24" s="1">
        <f t="shared" si="18"/>
        <v>945.40334994520663</v>
      </c>
      <c r="AZ24" s="1">
        <f t="shared" si="18"/>
        <v>282.93287325677233</v>
      </c>
      <c r="BA24" s="1">
        <f t="shared" si="19"/>
        <v>9.3377745679331348</v>
      </c>
      <c r="BB24" s="1">
        <f t="shared" si="19"/>
        <v>6.8516116617685618</v>
      </c>
      <c r="BC24" s="1">
        <f t="shared" si="19"/>
        <v>5.6452096725350502</v>
      </c>
      <c r="BD24" s="1">
        <f t="shared" si="20"/>
        <v>0</v>
      </c>
      <c r="BE24">
        <v>0</v>
      </c>
      <c r="BF24">
        <v>0</v>
      </c>
      <c r="BG24">
        <v>0</v>
      </c>
      <c r="BH24">
        <f t="shared" si="21"/>
        <v>0</v>
      </c>
      <c r="BI24">
        <f t="shared" si="22"/>
        <v>0</v>
      </c>
      <c r="BJ24">
        <f t="shared" si="8"/>
        <v>0</v>
      </c>
      <c r="BK24">
        <f t="shared" si="8"/>
        <v>0</v>
      </c>
      <c r="BL24">
        <f t="shared" si="9"/>
        <v>0</v>
      </c>
      <c r="BM24">
        <f t="shared" si="9"/>
        <v>0</v>
      </c>
      <c r="BN24">
        <f t="shared" si="9"/>
        <v>0</v>
      </c>
      <c r="BO24">
        <f t="shared" si="10"/>
        <v>0</v>
      </c>
      <c r="BP24">
        <f t="shared" si="10"/>
        <v>0</v>
      </c>
      <c r="BQ24">
        <f t="shared" si="10"/>
        <v>0</v>
      </c>
      <c r="BR24" s="7">
        <f t="shared" si="35"/>
        <v>4.1003692146328374E-2</v>
      </c>
      <c r="BS24">
        <v>0</v>
      </c>
      <c r="BT24">
        <v>0</v>
      </c>
      <c r="BU24" s="8">
        <f>MAX((BU$3*climlow!$I134+BU$4*climlow!$I134^2+BU$5*climlow!$I134^6)*(K24/K$66)^$BW$1,-99)</f>
        <v>0.88285630964077089</v>
      </c>
      <c r="BV24" s="8">
        <f>MAX((BV$3*climlow!$I134+BV$4*climlow!$I134^2+BV$5*climlow!$I134^6)*(L24/L$66)^$BW$1,-99)</f>
        <v>0.62744114932363604</v>
      </c>
      <c r="BW24" s="8">
        <f>MAX((BW$3*climlow!$I134+BW$4*climlow!$I134^2+BW$5*climlow!$I134^6)*(M24/M$66)^$BW$1,-99)</f>
        <v>0.30444730121187508</v>
      </c>
      <c r="BX24" s="8">
        <f>MAX((BX$3*climlow!$M134+BX$4*climlow!$M134^2+BX$5*climlow!$M134^6)*(K24/K$66)^$BW$1,-99)</f>
        <v>0.88285630964077089</v>
      </c>
      <c r="BY24" s="8">
        <f>MAX((BY$3*climlow!$M134+BY$4*climlow!$M134^2+BY$5*climlow!$M134^6)*(L24/L$66)^$BW$1,-99)</f>
        <v>0.62744114932363604</v>
      </c>
      <c r="BZ24" s="8">
        <f>MAX((BZ$3*climlow!$M134+BZ$4*climlow!$M134^2+BZ$5*climlow!$M134^6)*(M24/M$66)^$BW$1,-99)</f>
        <v>0.30444730121187508</v>
      </c>
      <c r="CA24" s="8">
        <f t="shared" si="23"/>
        <v>0</v>
      </c>
      <c r="CB24" s="8">
        <f t="shared" si="24"/>
        <v>0</v>
      </c>
      <c r="CC24" s="8">
        <f t="shared" si="25"/>
        <v>0</v>
      </c>
      <c r="CD24" s="8">
        <f>MAX((CD$3*climlow!$I134+CD$4*climlow!$I134^2+CD$5*climlow!$I134^6)*(K24/K$66)^$BW$1,-99)</f>
        <v>1.1902390997672116E-2</v>
      </c>
      <c r="CE24" s="8">
        <f>MAX((CE$3*climlow!$I134+CE$4*climlow!$I134^2+CE$5*climlow!$I134^6)*(L24/L$66)^$BW$1,-99)</f>
        <v>6.4829181241593536E-3</v>
      </c>
      <c r="CF24" s="8">
        <f>MAX((CF$3*climlow!$I134+CF$4*climlow!$I134^2+CF$5*climlow!$I134^6)*(M24/M$66)^$BW$1,-99)</f>
        <v>1.5024151488720954E-3</v>
      </c>
      <c r="CG24" s="8">
        <f>MAX((CG$3*climlow!$M134+CG$4*climlow!$M134^2+CG$5*climlow!$M134^6)*(K24/K$66)^$BW$1,-99)</f>
        <v>1.1902390997672116E-2</v>
      </c>
      <c r="CH24" s="8">
        <f>MAX((CH$3*climlow!$M134+CH$4*climlow!$M134^2+CH$5*climlow!$M134^6)*(L24/L$66)^$BW$1,-99)</f>
        <v>6.4829181241593536E-3</v>
      </c>
      <c r="CI24" s="8">
        <f>MAX((CI$3*climlow!$M134+CI$4*climlow!$M134^2+CI$5*climlow!$M134^6)*(M24/M$66)^$BW$1,-99)</f>
        <v>1.5024151488720954E-3</v>
      </c>
      <c r="CJ24" s="8">
        <f t="shared" si="26"/>
        <v>0</v>
      </c>
      <c r="CK24" s="8">
        <f t="shared" si="27"/>
        <v>0</v>
      </c>
      <c r="CL24" s="8">
        <f t="shared" si="28"/>
        <v>0</v>
      </c>
    </row>
    <row r="25" spans="1:90">
      <c r="A25">
        <v>1979</v>
      </c>
      <c r="B25" s="1">
        <v>903.31417676503577</v>
      </c>
      <c r="C25" s="1">
        <v>1743.8147918631214</v>
      </c>
      <c r="D25" s="1">
        <v>1692.845732815879</v>
      </c>
      <c r="E25" s="7">
        <f t="shared" si="29"/>
        <v>7.1710102906858975E-3</v>
      </c>
      <c r="F25" s="7">
        <f t="shared" si="11"/>
        <v>1.6106980972057983E-2</v>
      </c>
      <c r="G25" s="7">
        <f t="shared" si="11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12"/>
        <v>19732.332022041093</v>
      </c>
      <c r="L25" s="1">
        <f t="shared" si="4"/>
        <v>1405.6528949882536</v>
      </c>
      <c r="M25" s="1">
        <f t="shared" si="4"/>
        <v>401.96717409141297</v>
      </c>
      <c r="N25" s="7">
        <f t="shared" si="30"/>
        <v>3.1199121385352857E-2</v>
      </c>
      <c r="O25" s="7">
        <f t="shared" si="13"/>
        <v>3.4800518287731563E-2</v>
      </c>
      <c r="P25" s="7">
        <f t="shared" si="13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4"/>
        <v>233.53220678226603</v>
      </c>
      <c r="U25" s="1">
        <f t="shared" si="14"/>
        <v>937.57902753538292</v>
      </c>
      <c r="V25" s="1">
        <f t="shared" si="14"/>
        <v>902.67990564339846</v>
      </c>
      <c r="W25" s="7">
        <f t="shared" si="31"/>
        <v>-1.449065348024936E-2</v>
      </c>
      <c r="X25" s="7">
        <f t="shared" si="31"/>
        <v>-1.6231741197668126E-2</v>
      </c>
      <c r="Y25" s="7">
        <f t="shared" si="31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8">
        <f t="shared" si="15"/>
        <v>2.4496385895153021</v>
      </c>
      <c r="AD25" s="8">
        <f t="shared" si="15"/>
        <v>2.7832867863149318</v>
      </c>
      <c r="AE25" s="8">
        <f t="shared" si="15"/>
        <v>1.8505048501277181</v>
      </c>
      <c r="AF25" s="7">
        <f t="shared" si="32"/>
        <v>-7.7596257389900281E-5</v>
      </c>
      <c r="AG25" s="7">
        <f t="shared" si="32"/>
        <v>-9.73535026831851E-3</v>
      </c>
      <c r="AH25" s="7">
        <f t="shared" si="32"/>
        <v>1.0258623333963213E-2</v>
      </c>
      <c r="AI25" s="1">
        <f t="shared" si="39"/>
        <v>20703.080456429256</v>
      </c>
      <c r="AJ25" s="1">
        <f t="shared" si="39"/>
        <v>2883.1526680330676</v>
      </c>
      <c r="AK25" s="1">
        <f t="shared" si="39"/>
        <v>853.45303606308403</v>
      </c>
      <c r="AL25" s="10">
        <f t="shared" si="38"/>
        <v>7.7573013049136099</v>
      </c>
      <c r="AM25" s="10">
        <f t="shared" si="38"/>
        <v>1.1054473710083585</v>
      </c>
      <c r="AN25" s="10">
        <f t="shared" si="38"/>
        <v>0.41526165900247047</v>
      </c>
      <c r="AO25" s="7">
        <f t="shared" si="34"/>
        <v>1.8276539118654789E-2</v>
      </c>
      <c r="AP25" s="7">
        <f t="shared" si="17"/>
        <v>2.8144496824265453E-2</v>
      </c>
      <c r="AQ25" s="7">
        <f t="shared" si="17"/>
        <v>2.0372115051398465E-2</v>
      </c>
      <c r="AR25" s="1">
        <f t="shared" si="36"/>
        <v>13109.578103711832</v>
      </c>
      <c r="AS25" s="1">
        <f t="shared" si="36"/>
        <v>2131.6303000965931</v>
      </c>
      <c r="AT25" s="1">
        <f t="shared" si="36"/>
        <v>612.9875680391068</v>
      </c>
      <c r="AU25" s="1">
        <f t="shared" si="37"/>
        <v>2621.9156207423666</v>
      </c>
      <c r="AV25" s="1">
        <f t="shared" si="37"/>
        <v>426.32606001931867</v>
      </c>
      <c r="AW25" s="1">
        <f t="shared" si="37"/>
        <v>122.59751360782137</v>
      </c>
      <c r="AX25" s="1">
        <f t="shared" si="18"/>
        <v>11610.204680422557</v>
      </c>
      <c r="AY25" s="1">
        <f t="shared" si="18"/>
        <v>977.91591632004588</v>
      </c>
      <c r="AZ25" s="1">
        <f t="shared" si="18"/>
        <v>289.683841194183</v>
      </c>
      <c r="BA25" s="1">
        <f t="shared" si="19"/>
        <v>9.3596397042025625</v>
      </c>
      <c r="BB25" s="1">
        <f t="shared" si="19"/>
        <v>6.8854236912058662</v>
      </c>
      <c r="BC25" s="1">
        <f t="shared" si="19"/>
        <v>5.6687901254985205</v>
      </c>
      <c r="BD25" s="1">
        <f t="shared" si="20"/>
        <v>0</v>
      </c>
      <c r="BE25">
        <v>0</v>
      </c>
      <c r="BF25">
        <v>0</v>
      </c>
      <c r="BG25">
        <v>0</v>
      </c>
      <c r="BH25">
        <f t="shared" si="21"/>
        <v>0</v>
      </c>
      <c r="BI25">
        <f t="shared" si="22"/>
        <v>0</v>
      </c>
      <c r="BJ25">
        <f t="shared" si="8"/>
        <v>0</v>
      </c>
      <c r="BK25">
        <f t="shared" si="8"/>
        <v>0</v>
      </c>
      <c r="BL25">
        <f t="shared" si="9"/>
        <v>0</v>
      </c>
      <c r="BM25">
        <f t="shared" si="9"/>
        <v>0</v>
      </c>
      <c r="BN25">
        <f t="shared" si="9"/>
        <v>0</v>
      </c>
      <c r="BO25">
        <f t="shared" si="10"/>
        <v>0</v>
      </c>
      <c r="BP25">
        <f t="shared" si="10"/>
        <v>0</v>
      </c>
      <c r="BQ25">
        <f t="shared" si="10"/>
        <v>0</v>
      </c>
      <c r="BR25" s="7">
        <f t="shared" si="35"/>
        <v>3.9815177239997501E-2</v>
      </c>
      <c r="BS25">
        <v>0</v>
      </c>
      <c r="BT25">
        <v>0</v>
      </c>
      <c r="BU25" s="8">
        <f>MAX((BU$3*climlow!$I135+BU$4*climlow!$I135^2+BU$5*climlow!$I135^6)*(K25/K$66)^$BW$1,-99)</f>
        <v>0.90238326868538454</v>
      </c>
      <c r="BV25" s="8">
        <f>MAX((BV$3*climlow!$I135+BV$4*climlow!$I135^2+BV$5*climlow!$I135^6)*(L25/L$66)^$BW$1,-99)</f>
        <v>0.64049786106136142</v>
      </c>
      <c r="BW25" s="8">
        <f>MAX((BW$3*climlow!$I135+BW$4*climlow!$I135^2+BW$5*climlow!$I135^6)*(M25/M$66)^$BW$1,-99)</f>
        <v>0.31278276579252134</v>
      </c>
      <c r="BX25" s="8">
        <f>MAX((BX$3*climlow!$M135+BX$4*climlow!$M135^2+BX$5*climlow!$M135^6)*(K25/K$66)^$BW$1,-99)</f>
        <v>0.90238326868538454</v>
      </c>
      <c r="BY25" s="8">
        <f>MAX((BY$3*climlow!$M135+BY$4*climlow!$M135^2+BY$5*climlow!$M135^6)*(L25/L$66)^$BW$1,-99)</f>
        <v>0.64049786106136142</v>
      </c>
      <c r="BZ25" s="8">
        <f>MAX((BZ$3*climlow!$M135+BZ$4*climlow!$M135^2+BZ$5*climlow!$M135^6)*(M25/M$66)^$BW$1,-99)</f>
        <v>0.31278276579252134</v>
      </c>
      <c r="CA25" s="8">
        <f t="shared" si="23"/>
        <v>0</v>
      </c>
      <c r="CB25" s="8">
        <f t="shared" si="24"/>
        <v>0</v>
      </c>
      <c r="CC25" s="8">
        <f t="shared" si="25"/>
        <v>0</v>
      </c>
      <c r="CD25" s="8">
        <f>MAX((CD$3*climlow!$I135+CD$4*climlow!$I135^2+CD$5*climlow!$I135^6)*(K25/K$66)^$BW$1,-99)</f>
        <v>1.2575323585914238E-2</v>
      </c>
      <c r="CE25" s="8">
        <f>MAX((CE$3*climlow!$I135+CE$4*climlow!$I135^2+CE$5*climlow!$I135^6)*(L25/L$66)^$BW$1,-99)</f>
        <v>6.8434731353152816E-3</v>
      </c>
      <c r="CF25" s="8">
        <f>MAX((CF$3*climlow!$I135+CF$4*climlow!$I135^2+CF$5*climlow!$I135^6)*(M25/M$66)^$BW$1,-99)</f>
        <v>1.5975084162686327E-3</v>
      </c>
      <c r="CG25" s="8">
        <f>MAX((CG$3*climlow!$M135+CG$4*climlow!$M135^2+CG$5*climlow!$M135^6)*(K25/K$66)^$BW$1,-99)</f>
        <v>1.2575323585914238E-2</v>
      </c>
      <c r="CH25" s="8">
        <f>MAX((CH$3*climlow!$M135+CH$4*climlow!$M135^2+CH$5*climlow!$M135^6)*(L25/L$66)^$BW$1,-99)</f>
        <v>6.8434731353152816E-3</v>
      </c>
      <c r="CI25" s="8">
        <f>MAX((CI$3*climlow!$M135+CI$4*climlow!$M135^2+CI$5*climlow!$M135^6)*(M25/M$66)^$BW$1,-99)</f>
        <v>1.5975084162686327E-3</v>
      </c>
      <c r="CJ25" s="8">
        <f t="shared" si="26"/>
        <v>0</v>
      </c>
      <c r="CK25" s="8">
        <f t="shared" si="27"/>
        <v>0</v>
      </c>
      <c r="CL25" s="8">
        <f t="shared" si="28"/>
        <v>0</v>
      </c>
    </row>
    <row r="26" spans="1:90">
      <c r="A26">
        <v>1980</v>
      </c>
      <c r="B26" s="1">
        <v>909.58314605023929</v>
      </c>
      <c r="C26" s="1">
        <v>1771.1376542472055</v>
      </c>
      <c r="D26" s="1">
        <v>1735.2726914999992</v>
      </c>
      <c r="E26" s="7">
        <f t="shared" si="29"/>
        <v>6.9399655695143725E-3</v>
      </c>
      <c r="F26" s="7">
        <f t="shared" si="11"/>
        <v>1.5668442836691332E-2</v>
      </c>
      <c r="G26" s="7">
        <f t="shared" si="11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12"/>
        <v>20124.351959751704</v>
      </c>
      <c r="L26" s="1">
        <f t="shared" si="4"/>
        <v>1449.8121240919959</v>
      </c>
      <c r="M26" s="1">
        <f t="shared" si="4"/>
        <v>417.06319180806776</v>
      </c>
      <c r="N26" s="7">
        <f t="shared" si="30"/>
        <v>1.9866883309723526E-2</v>
      </c>
      <c r="O26" s="7">
        <f t="shared" si="13"/>
        <v>3.1415457728710017E-2</v>
      </c>
      <c r="P26" s="7">
        <f t="shared" si="13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4"/>
        <v>221.55623080971907</v>
      </c>
      <c r="U26" s="1">
        <f t="shared" si="14"/>
        <v>902.87289581321522</v>
      </c>
      <c r="V26" s="1">
        <f t="shared" si="14"/>
        <v>880.94465297742408</v>
      </c>
      <c r="W26" s="7">
        <f t="shared" si="31"/>
        <v>-5.1281902986994754E-2</v>
      </c>
      <c r="X26" s="7">
        <f t="shared" si="31"/>
        <v>-3.7016753471331154E-2</v>
      </c>
      <c r="Y26" s="7">
        <f t="shared" si="31"/>
        <v>-2.4078582596210873E-2</v>
      </c>
      <c r="Z26" s="1">
        <v>9918.9793807804017</v>
      </c>
      <c r="AA26" s="1">
        <v>6533.856933</v>
      </c>
      <c r="AB26" s="1">
        <v>1193.3664780000026</v>
      </c>
      <c r="AC26" s="8">
        <f t="shared" si="15"/>
        <v>2.4457874406053151</v>
      </c>
      <c r="AD26" s="8">
        <f t="shared" si="15"/>
        <v>2.8182464047647726</v>
      </c>
      <c r="AE26" s="8">
        <f t="shared" si="15"/>
        <v>1.871783504022132</v>
      </c>
      <c r="AF26" s="7">
        <f t="shared" si="32"/>
        <v>-1.5721294261408225E-3</v>
      </c>
      <c r="AG26" s="7">
        <f t="shared" si="32"/>
        <v>1.2560552014162951E-2</v>
      </c>
      <c r="AH26" s="7">
        <f t="shared" si="32"/>
        <v>1.1498837137846607E-2</v>
      </c>
      <c r="AI26" s="1">
        <f t="shared" si="39"/>
        <v>21254.688031528698</v>
      </c>
      <c r="AJ26" s="1">
        <f t="shared" si="39"/>
        <v>3021.1634612490798</v>
      </c>
      <c r="AK26" s="1">
        <f t="shared" si="39"/>
        <v>890.70524606459708</v>
      </c>
      <c r="AL26" s="10">
        <f t="shared" si="38"/>
        <v>7.8990779256680552</v>
      </c>
      <c r="AM26" s="10">
        <f t="shared" si="38"/>
        <v>1.1365596310310959</v>
      </c>
      <c r="AN26" s="10">
        <f t="shared" si="38"/>
        <v>0.42372141729610341</v>
      </c>
      <c r="AO26" s="7">
        <f t="shared" si="34"/>
        <v>1.8276539118654789E-2</v>
      </c>
      <c r="AP26" s="7">
        <f t="shared" si="17"/>
        <v>2.8144496824265453E-2</v>
      </c>
      <c r="AQ26" s="7">
        <f t="shared" si="17"/>
        <v>2.0372115051398465E-2</v>
      </c>
      <c r="AR26" s="1">
        <f t="shared" si="36"/>
        <v>13494.017494907323</v>
      </c>
      <c r="AS26" s="1">
        <f t="shared" si="36"/>
        <v>2239.9015183999031</v>
      </c>
      <c r="AT26" s="1">
        <f t="shared" si="36"/>
        <v>643.45977696064494</v>
      </c>
      <c r="AU26" s="1">
        <f t="shared" si="37"/>
        <v>2698.8034989814646</v>
      </c>
      <c r="AV26" s="1">
        <f t="shared" si="37"/>
        <v>447.98030367998064</v>
      </c>
      <c r="AW26" s="1">
        <f t="shared" si="37"/>
        <v>128.69195539212899</v>
      </c>
      <c r="AX26" s="1">
        <f t="shared" si="18"/>
        <v>11868.309173056736</v>
      </c>
      <c r="AY26" s="1">
        <f t="shared" si="18"/>
        <v>1011.7345822459806</v>
      </c>
      <c r="AZ26" s="1">
        <f t="shared" si="18"/>
        <v>296.64952608891798</v>
      </c>
      <c r="BA26" s="1">
        <f t="shared" si="19"/>
        <v>9.3816270320535899</v>
      </c>
      <c r="BB26" s="1">
        <f t="shared" si="19"/>
        <v>6.9194215449405618</v>
      </c>
      <c r="BC26" s="1">
        <f t="shared" si="19"/>
        <v>5.6925513951605415</v>
      </c>
      <c r="BD26" s="1">
        <f t="shared" si="20"/>
        <v>0</v>
      </c>
      <c r="BE26">
        <v>0</v>
      </c>
      <c r="BF26">
        <v>0</v>
      </c>
      <c r="BG26">
        <v>0</v>
      </c>
      <c r="BH26">
        <f t="shared" si="21"/>
        <v>0</v>
      </c>
      <c r="BI26">
        <f t="shared" si="22"/>
        <v>0</v>
      </c>
      <c r="BJ26">
        <f t="shared" si="8"/>
        <v>0</v>
      </c>
      <c r="BK26">
        <f t="shared" si="8"/>
        <v>0</v>
      </c>
      <c r="BL26">
        <f t="shared" si="9"/>
        <v>0</v>
      </c>
      <c r="BM26">
        <f t="shared" si="9"/>
        <v>0</v>
      </c>
      <c r="BN26">
        <f t="shared" si="9"/>
        <v>0</v>
      </c>
      <c r="BO26">
        <f t="shared" si="10"/>
        <v>0</v>
      </c>
      <c r="BP26">
        <f t="shared" si="10"/>
        <v>0</v>
      </c>
      <c r="BQ26">
        <f t="shared" si="10"/>
        <v>0</v>
      </c>
      <c r="BR26" s="7">
        <f t="shared" si="35"/>
        <v>3.0546843368397525E-2</v>
      </c>
      <c r="BS26">
        <v>0</v>
      </c>
      <c r="BT26">
        <v>0</v>
      </c>
      <c r="BU26" s="8">
        <f>MAX((BU$3*climlow!$I136+BU$4*climlow!$I136^2+BU$5*climlow!$I136^6)*(K26/K$66)^$BW$1,-99)</f>
        <v>0.92490584766232975</v>
      </c>
      <c r="BV26" s="8">
        <f>MAX((BV$3*climlow!$I136+BV$4*climlow!$I136^2+BV$5*climlow!$I136^6)*(L26/L$66)^$BW$1,-99)</f>
        <v>0.65436034397694909</v>
      </c>
      <c r="BW26" s="8">
        <f>MAX((BW$3*climlow!$I136+BW$4*climlow!$I136^2+BW$5*climlow!$I136^6)*(M26/M$66)^$BW$1,-99)</f>
        <v>0.31880112791593423</v>
      </c>
      <c r="BX26" s="8">
        <f>MAX((BX$3*climlow!$M136+BX$4*climlow!$M136^2+BX$5*climlow!$M136^6)*(K26/K$66)^$BW$1,-99)</f>
        <v>0.92490584766232975</v>
      </c>
      <c r="BY26" s="8">
        <f>MAX((BY$3*climlow!$M136+BY$4*climlow!$M136^2+BY$5*climlow!$M136^6)*(L26/L$66)^$BW$1,-99)</f>
        <v>0.65436034397694909</v>
      </c>
      <c r="BZ26" s="8">
        <f>MAX((BZ$3*climlow!$M136+BZ$4*climlow!$M136^2+BZ$5*climlow!$M136^6)*(M26/M$66)^$BW$1,-99)</f>
        <v>0.31880112791593423</v>
      </c>
      <c r="CA26" s="8">
        <f t="shared" si="23"/>
        <v>0</v>
      </c>
      <c r="CB26" s="8">
        <f t="shared" si="24"/>
        <v>0</v>
      </c>
      <c r="CC26" s="8">
        <f t="shared" si="25"/>
        <v>0</v>
      </c>
      <c r="CD26" s="8">
        <f>MAX((CD$3*climlow!$I136+CD$4*climlow!$I136^2+CD$5*climlow!$I136^6)*(K26/K$66)^$BW$1,-99)</f>
        <v>1.332513091741154E-2</v>
      </c>
      <c r="CE26" s="8">
        <f>MAX((CE$3*climlow!$I136+CE$4*climlow!$I136^2+CE$5*climlow!$I136^6)*(L26/L$66)^$BW$1,-99)</f>
        <v>7.2311253622117473E-3</v>
      </c>
      <c r="CF26" s="8">
        <f>MAX((CF$3*climlow!$I136+CF$4*climlow!$I136^2+CF$5*climlow!$I136^6)*(M26/M$66)^$BW$1,-99)</f>
        <v>1.6854878113864923E-3</v>
      </c>
      <c r="CG26" s="8">
        <f>MAX((CG$3*climlow!$M136+CG$4*climlow!$M136^2+CG$5*climlow!$M136^6)*(K26/K$66)^$BW$1,-99)</f>
        <v>1.332513091741154E-2</v>
      </c>
      <c r="CH26" s="8">
        <f>MAX((CH$3*climlow!$M136+CH$4*climlow!$M136^2+CH$5*climlow!$M136^6)*(L26/L$66)^$BW$1,-99)</f>
        <v>7.2311253622117473E-3</v>
      </c>
      <c r="CI26" s="8">
        <f>MAX((CI$3*climlow!$M136+CI$4*climlow!$M136^2+CI$5*climlow!$M136^6)*(M26/M$66)^$BW$1,-99)</f>
        <v>1.6854878113864923E-3</v>
      </c>
      <c r="CJ26" s="8">
        <f t="shared" si="26"/>
        <v>0</v>
      </c>
      <c r="CK26" s="8">
        <f t="shared" si="27"/>
        <v>0</v>
      </c>
      <c r="CL26" s="8">
        <f t="shared" si="28"/>
        <v>0</v>
      </c>
    </row>
    <row r="27" spans="1:90">
      <c r="A27">
        <v>1981</v>
      </c>
      <c r="B27" s="1">
        <v>915.87460548077411</v>
      </c>
      <c r="C27" s="1">
        <v>1799.1535041360673</v>
      </c>
      <c r="D27" s="1">
        <v>1778.6064313142044</v>
      </c>
      <c r="E27" s="7">
        <f t="shared" si="29"/>
        <v>6.9168601659503892E-3</v>
      </c>
      <c r="F27" s="7">
        <f t="shared" si="11"/>
        <v>1.5817996879959884E-2</v>
      </c>
      <c r="G27" s="7">
        <f t="shared" si="11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12"/>
        <v>20292.933909060386</v>
      </c>
      <c r="L27" s="1">
        <f t="shared" si="4"/>
        <v>1454.6029384071733</v>
      </c>
      <c r="M27" s="1">
        <f t="shared" si="4"/>
        <v>427.88781278464347</v>
      </c>
      <c r="N27" s="7">
        <f t="shared" si="30"/>
        <v>8.3770125689435204E-3</v>
      </c>
      <c r="O27" s="7">
        <f t="shared" si="13"/>
        <v>3.3044380272222451E-3</v>
      </c>
      <c r="P27" s="7">
        <f t="shared" si="13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4"/>
        <v>212.36445626954927</v>
      </c>
      <c r="U27" s="1">
        <f t="shared" si="14"/>
        <v>899.9089338975441</v>
      </c>
      <c r="V27" s="1">
        <f t="shared" si="14"/>
        <v>881.70150629598425</v>
      </c>
      <c r="W27" s="7">
        <f t="shared" si="31"/>
        <v>-4.1487321329563676E-2</v>
      </c>
      <c r="X27" s="7">
        <f t="shared" si="31"/>
        <v>-3.2828119322393379E-3</v>
      </c>
      <c r="Y27" s="7">
        <f t="shared" si="31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8">
        <f t="shared" si="15"/>
        <v>2.4149199480729333</v>
      </c>
      <c r="AD27" s="8">
        <f t="shared" si="15"/>
        <v>2.735183012324311</v>
      </c>
      <c r="AE27" s="8">
        <f t="shared" si="15"/>
        <v>1.8350201755581217</v>
      </c>
      <c r="AF27" s="7">
        <f t="shared" si="32"/>
        <v>-1.2620676686745269E-2</v>
      </c>
      <c r="AG27" s="7">
        <f t="shared" si="32"/>
        <v>-2.9473431528211025E-2</v>
      </c>
      <c r="AH27" s="7">
        <f t="shared" si="32"/>
        <v>-1.9640801612479497E-2</v>
      </c>
      <c r="AI27" s="1">
        <f t="shared" si="39"/>
        <v>21828.022727357296</v>
      </c>
      <c r="AJ27" s="1">
        <f t="shared" si="39"/>
        <v>3167.0274188041526</v>
      </c>
      <c r="AK27" s="1">
        <f t="shared" si="39"/>
        <v>930.32667685026638</v>
      </c>
      <c r="AL27" s="10">
        <f t="shared" si="38"/>
        <v>8.0434457323778297</v>
      </c>
      <c r="AM27" s="10">
        <f t="shared" si="38"/>
        <v>1.168547529957239</v>
      </c>
      <c r="AN27" s="10">
        <f t="shared" si="38"/>
        <v>0.43235351875900124</v>
      </c>
      <c r="AO27" s="7">
        <f t="shared" si="34"/>
        <v>1.8276539118654789E-2</v>
      </c>
      <c r="AP27" s="7">
        <f t="shared" si="17"/>
        <v>2.8144496824265453E-2</v>
      </c>
      <c r="AQ27" s="7">
        <f t="shared" si="17"/>
        <v>2.0372115051398465E-2</v>
      </c>
      <c r="AR27" s="1">
        <f t="shared" si="36"/>
        <v>13890.370487217331</v>
      </c>
      <c r="AS27" s="1">
        <f t="shared" si="36"/>
        <v>2354.1347690798179</v>
      </c>
      <c r="AT27" s="1">
        <f t="shared" si="36"/>
        <v>675.50719544604306</v>
      </c>
      <c r="AU27" s="1">
        <f t="shared" si="37"/>
        <v>2778.0740974434666</v>
      </c>
      <c r="AV27" s="1">
        <f t="shared" si="37"/>
        <v>470.82695381596363</v>
      </c>
      <c r="AW27" s="1">
        <f t="shared" si="37"/>
        <v>135.10143908920861</v>
      </c>
      <c r="AX27" s="1">
        <f t="shared" si="18"/>
        <v>12132.988864715424</v>
      </c>
      <c r="AY27" s="1">
        <f t="shared" si="18"/>
        <v>1046.7743919206032</v>
      </c>
      <c r="AZ27" s="1">
        <f t="shared" si="18"/>
        <v>303.83661435291845</v>
      </c>
      <c r="BA27" s="1">
        <f t="shared" si="19"/>
        <v>9.4036833742830037</v>
      </c>
      <c r="BB27" s="1">
        <f t="shared" si="19"/>
        <v>6.9534687071551984</v>
      </c>
      <c r="BC27" s="1">
        <f t="shared" si="19"/>
        <v>5.7164901041402505</v>
      </c>
      <c r="BD27" s="1">
        <f t="shared" si="20"/>
        <v>0</v>
      </c>
      <c r="BE27">
        <v>0</v>
      </c>
      <c r="BF27">
        <v>0</v>
      </c>
      <c r="BG27">
        <v>0</v>
      </c>
      <c r="BH27">
        <f t="shared" si="21"/>
        <v>0</v>
      </c>
      <c r="BI27">
        <f t="shared" si="22"/>
        <v>0</v>
      </c>
      <c r="BJ27">
        <f t="shared" si="8"/>
        <v>0</v>
      </c>
      <c r="BK27">
        <f t="shared" si="8"/>
        <v>0</v>
      </c>
      <c r="BL27">
        <f t="shared" si="9"/>
        <v>0</v>
      </c>
      <c r="BM27">
        <f t="shared" si="9"/>
        <v>0</v>
      </c>
      <c r="BN27">
        <f t="shared" si="9"/>
        <v>0</v>
      </c>
      <c r="BO27">
        <f t="shared" si="10"/>
        <v>0</v>
      </c>
      <c r="BP27">
        <f t="shared" si="10"/>
        <v>0</v>
      </c>
      <c r="BQ27">
        <f t="shared" si="10"/>
        <v>0</v>
      </c>
      <c r="BR27" s="7">
        <f t="shared" si="35"/>
        <v>1.7020236603974226E-2</v>
      </c>
      <c r="BS27">
        <v>0</v>
      </c>
      <c r="BT27">
        <v>0</v>
      </c>
      <c r="BU27" s="8">
        <f>MAX((BU$3*climlow!$I137+BU$4*climlow!$I137^2+BU$5*climlow!$I137^6)*(K27/K$66)^$BW$1,-99)</f>
        <v>0.95056133383312713</v>
      </c>
      <c r="BV27" s="8">
        <f>MAX((BV$3*climlow!$I137+BV$4*climlow!$I137^2+BV$5*climlow!$I137^6)*(L27/L$66)^$BW$1,-99)</f>
        <v>0.67306373472471259</v>
      </c>
      <c r="BW27" s="8">
        <f>MAX((BW$3*climlow!$I137+BW$4*climlow!$I137^2+BW$5*climlow!$I137^6)*(M27/M$66)^$BW$1,-99)</f>
        <v>0.32579470231320729</v>
      </c>
      <c r="BX27" s="8">
        <f>MAX((BX$3*climlow!$M137+BX$4*climlow!$M137^2+BX$5*climlow!$M137^6)*(K27/K$66)^$BW$1,-99)</f>
        <v>0.95056133383312713</v>
      </c>
      <c r="BY27" s="8">
        <f>MAX((BY$3*climlow!$M137+BY$4*climlow!$M137^2+BY$5*climlow!$M137^6)*(L27/L$66)^$BW$1,-99)</f>
        <v>0.67306373472471259</v>
      </c>
      <c r="BZ27" s="8">
        <f>MAX((BZ$3*climlow!$M137+BZ$4*climlow!$M137^2+BZ$5*climlow!$M137^6)*(M27/M$66)^$BW$1,-99)</f>
        <v>0.32579470231320729</v>
      </c>
      <c r="CA27" s="8">
        <f t="shared" si="23"/>
        <v>0</v>
      </c>
      <c r="CB27" s="8">
        <f t="shared" si="24"/>
        <v>0</v>
      </c>
      <c r="CC27" s="8">
        <f t="shared" si="25"/>
        <v>0</v>
      </c>
      <c r="CD27" s="8">
        <f>MAX((CD$3*climlow!$I137+CD$4*climlow!$I137^2+CD$5*climlow!$I137^6)*(K27/K$66)^$BW$1,-99)</f>
        <v>1.4157827728186205E-2</v>
      </c>
      <c r="CE27" s="8">
        <f>MAX((CE$3*climlow!$I137+CE$4*climlow!$I137^2+CE$5*climlow!$I137^6)*(L27/L$66)^$BW$1,-99)</f>
        <v>7.6926870622311943E-3</v>
      </c>
      <c r="CF27" s="8">
        <f>MAX((CF$3*climlow!$I137+CF$4*climlow!$I137^2+CF$5*climlow!$I137^6)*(M27/M$66)^$BW$1,-99)</f>
        <v>1.7830814651960333E-3</v>
      </c>
      <c r="CG27" s="8">
        <f>MAX((CG$3*climlow!$M137+CG$4*climlow!$M137^2+CG$5*climlow!$M137^6)*(K27/K$66)^$BW$1,-99)</f>
        <v>1.4157827728186205E-2</v>
      </c>
      <c r="CH27" s="8">
        <f>MAX((CH$3*climlow!$M137+CH$4*climlow!$M137^2+CH$5*climlow!$M137^6)*(L27/L$66)^$BW$1,-99)</f>
        <v>7.6926870622311943E-3</v>
      </c>
      <c r="CI27" s="8">
        <f>MAX((CI$3*climlow!$M137+CI$4*climlow!$M137^2+CI$5*climlow!$M137^6)*(M27/M$66)^$BW$1,-99)</f>
        <v>1.7830814651960333E-3</v>
      </c>
      <c r="CJ27" s="8">
        <f t="shared" si="26"/>
        <v>0</v>
      </c>
      <c r="CK27" s="8">
        <f t="shared" si="27"/>
        <v>0</v>
      </c>
      <c r="CL27" s="8">
        <f t="shared" si="28"/>
        <v>0</v>
      </c>
    </row>
    <row r="28" spans="1:90">
      <c r="A28">
        <v>1982</v>
      </c>
      <c r="B28" s="1">
        <v>921.55163861389883</v>
      </c>
      <c r="C28" s="1">
        <v>1829.4163993666116</v>
      </c>
      <c r="D28" s="1">
        <v>1822.7481860632315</v>
      </c>
      <c r="E28" s="7">
        <f t="shared" si="29"/>
        <v>6.1984829573309419E-3</v>
      </c>
      <c r="F28" s="7">
        <f t="shared" si="11"/>
        <v>1.6820629902325246E-2</v>
      </c>
      <c r="G28" s="7">
        <f t="shared" si="11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12"/>
        <v>20237.139804597737</v>
      </c>
      <c r="L28" s="1">
        <f t="shared" si="4"/>
        <v>1436.3355887459484</v>
      </c>
      <c r="M28" s="1">
        <f t="shared" si="4"/>
        <v>433.3540066629966</v>
      </c>
      <c r="N28" s="7">
        <f t="shared" si="30"/>
        <v>-2.7494350847778737E-3</v>
      </c>
      <c r="O28" s="7">
        <f t="shared" si="13"/>
        <v>-1.2558306585870205E-2</v>
      </c>
      <c r="P28" s="7">
        <f t="shared" si="13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4"/>
        <v>206.37847509359841</v>
      </c>
      <c r="U28" s="1">
        <f t="shared" si="14"/>
        <v>927.07388067722479</v>
      </c>
      <c r="V28" s="1">
        <f t="shared" si="14"/>
        <v>889.61113157263264</v>
      </c>
      <c r="W28" s="7">
        <f t="shared" si="31"/>
        <v>-2.8187302532176051E-2</v>
      </c>
      <c r="X28" s="7">
        <f t="shared" si="31"/>
        <v>3.0186328589969724E-2</v>
      </c>
      <c r="Y28" s="7">
        <f t="shared" si="31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8">
        <f t="shared" si="15"/>
        <v>2.3856263347113855</v>
      </c>
      <c r="AD28" s="8">
        <f t="shared" si="15"/>
        <v>2.7388918519516774</v>
      </c>
      <c r="AE28" s="8">
        <f t="shared" si="15"/>
        <v>1.8382081108631489</v>
      </c>
      <c r="AF28" s="7">
        <f t="shared" si="32"/>
        <v>-1.2130262696667726E-2</v>
      </c>
      <c r="AG28" s="7">
        <f t="shared" si="32"/>
        <v>1.3559749423182055E-3</v>
      </c>
      <c r="AH28" s="7">
        <f t="shared" si="32"/>
        <v>1.7372753430668908E-3</v>
      </c>
      <c r="AI28" s="1">
        <f t="shared" si="39"/>
        <v>22423.294552065036</v>
      </c>
      <c r="AJ28" s="1">
        <f t="shared" si="39"/>
        <v>3321.1516307397014</v>
      </c>
      <c r="AK28" s="1">
        <f t="shared" si="39"/>
        <v>972.39544825444841</v>
      </c>
      <c r="AL28" s="10">
        <f t="shared" si="38"/>
        <v>8.1904520829544101</v>
      </c>
      <c r="AM28" s="10">
        <f t="shared" si="38"/>
        <v>1.2014357122031238</v>
      </c>
      <c r="AN28" s="10">
        <f t="shared" si="38"/>
        <v>0.44116147438603659</v>
      </c>
      <c r="AO28" s="7">
        <f t="shared" si="34"/>
        <v>1.8276539118654789E-2</v>
      </c>
      <c r="AP28" s="7">
        <f t="shared" si="17"/>
        <v>2.8144496824265453E-2</v>
      </c>
      <c r="AQ28" s="7">
        <f t="shared" si="17"/>
        <v>2.0372115051398465E-2</v>
      </c>
      <c r="AR28" s="1">
        <f t="shared" si="36"/>
        <v>14291.028943514424</v>
      </c>
      <c r="AS28" s="1">
        <f t="shared" si="36"/>
        <v>2476.3289346641304</v>
      </c>
      <c r="AT28" s="1">
        <f t="shared" si="36"/>
        <v>709.16534183997157</v>
      </c>
      <c r="AU28" s="1">
        <f t="shared" si="37"/>
        <v>2858.205788702885</v>
      </c>
      <c r="AV28" s="1">
        <f t="shared" si="37"/>
        <v>495.26578693282613</v>
      </c>
      <c r="AW28" s="1">
        <f t="shared" si="37"/>
        <v>141.83306836799431</v>
      </c>
      <c r="AX28" s="1">
        <f t="shared" si="18"/>
        <v>12406.05808265676</v>
      </c>
      <c r="AY28" s="1">
        <f t="shared" si="18"/>
        <v>1082.8935109673207</v>
      </c>
      <c r="AZ28" s="1">
        <f t="shared" si="18"/>
        <v>311.25104268917175</v>
      </c>
      <c r="BA28" s="1">
        <f t="shared" si="19"/>
        <v>9.4259401873419293</v>
      </c>
      <c r="BB28" s="1">
        <f t="shared" si="19"/>
        <v>6.9873919143431511</v>
      </c>
      <c r="BC28" s="1">
        <f t="shared" si="19"/>
        <v>5.7405997977786773</v>
      </c>
      <c r="BD28" s="1">
        <f t="shared" si="20"/>
        <v>0</v>
      </c>
      <c r="BE28">
        <v>0</v>
      </c>
      <c r="BF28">
        <v>0</v>
      </c>
      <c r="BG28">
        <v>0</v>
      </c>
      <c r="BH28">
        <f t="shared" si="21"/>
        <v>0</v>
      </c>
      <c r="BI28">
        <f t="shared" si="22"/>
        <v>0</v>
      </c>
      <c r="BJ28">
        <f t="shared" si="8"/>
        <v>0</v>
      </c>
      <c r="BK28">
        <f t="shared" si="8"/>
        <v>0</v>
      </c>
      <c r="BL28">
        <f t="shared" si="9"/>
        <v>0</v>
      </c>
      <c r="BM28">
        <f t="shared" si="9"/>
        <v>0</v>
      </c>
      <c r="BN28">
        <f t="shared" si="9"/>
        <v>0</v>
      </c>
      <c r="BO28">
        <f t="shared" si="10"/>
        <v>0</v>
      </c>
      <c r="BP28">
        <f t="shared" si="10"/>
        <v>0</v>
      </c>
      <c r="BQ28">
        <f t="shared" si="10"/>
        <v>0</v>
      </c>
      <c r="BR28" s="7">
        <f t="shared" si="35"/>
        <v>4.7004275674589202E-3</v>
      </c>
      <c r="BS28">
        <v>0</v>
      </c>
      <c r="BT28">
        <v>0</v>
      </c>
      <c r="BU28" s="8">
        <f>MAX((BU$3*climlow!$I138+BU$4*climlow!$I138^2+BU$5*climlow!$I138^6)*(K28/K$66)^$BW$1,-99)</f>
        <v>0.97935847225800454</v>
      </c>
      <c r="BV28" s="8">
        <f>MAX((BV$3*climlow!$I138+BV$4*climlow!$I138^2+BV$5*climlow!$I138^6)*(L28/L$66)^$BW$1,-99)</f>
        <v>0.6948556566846561</v>
      </c>
      <c r="BW28" s="8">
        <f>MAX((BW$3*climlow!$I138+BW$4*climlow!$I138^2+BW$5*climlow!$I138^6)*(M28/M$66)^$BW$1,-99)</f>
        <v>0.33390986775546405</v>
      </c>
      <c r="BX28" s="8">
        <f>MAX((BX$3*climlow!$M138+BX$4*climlow!$M138^2+BX$5*climlow!$M138^6)*(K28/K$66)^$BW$1,-99)</f>
        <v>0.97935847225800454</v>
      </c>
      <c r="BY28" s="8">
        <f>MAX((BY$3*climlow!$M138+BY$4*climlow!$M138^2+BY$5*climlow!$M138^6)*(L28/L$66)^$BW$1,-99)</f>
        <v>0.6948556566846561</v>
      </c>
      <c r="BZ28" s="8">
        <f>MAX((BZ$3*climlow!$M138+BZ$4*climlow!$M138^2+BZ$5*climlow!$M138^6)*(M28/M$66)^$BW$1,-99)</f>
        <v>0.33390986775546405</v>
      </c>
      <c r="CA28" s="8">
        <f t="shared" si="23"/>
        <v>0</v>
      </c>
      <c r="CB28" s="8">
        <f t="shared" si="24"/>
        <v>0</v>
      </c>
      <c r="CC28" s="8">
        <f t="shared" si="25"/>
        <v>0</v>
      </c>
      <c r="CD28" s="8">
        <f>MAX((CD$3*climlow!$I138+CD$4*climlow!$I138^2+CD$5*climlow!$I138^6)*(K28/K$66)^$BW$1,-99)</f>
        <v>1.5077090914693836E-2</v>
      </c>
      <c r="CE28" s="8">
        <f>MAX((CE$3*climlow!$I138+CE$4*climlow!$I138^2+CE$5*climlow!$I138^6)*(L28/L$66)^$BW$1,-99)</f>
        <v>8.2124289362521165E-3</v>
      </c>
      <c r="CF28" s="8">
        <f>MAX((CF$3*climlow!$I138+CF$4*climlow!$I138^2+CF$5*climlow!$I138^6)*(M28/M$66)^$BW$1,-99)</f>
        <v>1.8915214222510236E-3</v>
      </c>
      <c r="CG28" s="8">
        <f>MAX((CG$3*climlow!$M138+CG$4*climlow!$M138^2+CG$5*climlow!$M138^6)*(K28/K$66)^$BW$1,-99)</f>
        <v>1.5077090914693836E-2</v>
      </c>
      <c r="CH28" s="8">
        <f>MAX((CH$3*climlow!$M138+CH$4*climlow!$M138^2+CH$5*climlow!$M138^6)*(L28/L$66)^$BW$1,-99)</f>
        <v>8.2124289362521165E-3</v>
      </c>
      <c r="CI28" s="8">
        <f>MAX((CI$3*climlow!$M138+CI$4*climlow!$M138^2+CI$5*climlow!$M138^6)*(M28/M$66)^$BW$1,-99)</f>
        <v>1.8915214222510236E-3</v>
      </c>
      <c r="CJ28" s="8">
        <f t="shared" si="26"/>
        <v>0</v>
      </c>
      <c r="CK28" s="8">
        <f t="shared" si="27"/>
        <v>0</v>
      </c>
      <c r="CL28" s="8">
        <f t="shared" si="28"/>
        <v>0</v>
      </c>
    </row>
    <row r="29" spans="1:90">
      <c r="A29">
        <v>1983</v>
      </c>
      <c r="B29" s="1">
        <v>926.77344196489094</v>
      </c>
      <c r="C29" s="1">
        <v>1859.8300727213013</v>
      </c>
      <c r="D29" s="1">
        <v>1867.5480402701805</v>
      </c>
      <c r="E29" s="7">
        <f t="shared" si="29"/>
        <v>5.666316603642807E-3</v>
      </c>
      <c r="F29" s="7">
        <f t="shared" si="11"/>
        <v>1.6624795407551574E-2</v>
      </c>
      <c r="G29" s="7">
        <f t="shared" si="11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12"/>
        <v>20622.14124085362</v>
      </c>
      <c r="L29" s="1">
        <f t="shared" si="4"/>
        <v>1421.1857477326455</v>
      </c>
      <c r="M29" s="1">
        <f t="shared" si="4"/>
        <v>440.35839097389959</v>
      </c>
      <c r="N29" s="7">
        <f t="shared" si="30"/>
        <v>1.9024498519717437E-2</v>
      </c>
      <c r="O29" s="7">
        <f t="shared" si="13"/>
        <v>-1.0547563627891443E-2</v>
      </c>
      <c r="P29" s="7">
        <f t="shared" si="13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4"/>
        <v>202.10092770770731</v>
      </c>
      <c r="U29" s="1">
        <f t="shared" si="14"/>
        <v>939.74627918148394</v>
      </c>
      <c r="V29" s="1">
        <f t="shared" si="14"/>
        <v>883.6069313906263</v>
      </c>
      <c r="W29" s="7">
        <f t="shared" si="31"/>
        <v>-2.0726712821921511E-2</v>
      </c>
      <c r="X29" s="7">
        <f t="shared" si="31"/>
        <v>1.3669243377886886E-2</v>
      </c>
      <c r="Y29" s="7">
        <f t="shared" si="31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8">
        <f t="shared" si="15"/>
        <v>2.3750849615876435</v>
      </c>
      <c r="AD29" s="8">
        <f t="shared" si="15"/>
        <v>2.7443910675908154</v>
      </c>
      <c r="AE29" s="8">
        <f t="shared" si="15"/>
        <v>1.8865369423268037</v>
      </c>
      <c r="AF29" s="7">
        <f t="shared" si="32"/>
        <v>-4.4187025312232286E-3</v>
      </c>
      <c r="AG29" s="7">
        <f t="shared" si="32"/>
        <v>2.0078250388817498E-3</v>
      </c>
      <c r="AH29" s="7">
        <f t="shared" si="32"/>
        <v>2.6291273103436374E-2</v>
      </c>
      <c r="AI29" s="1">
        <f t="shared" si="39"/>
        <v>23039.17088556142</v>
      </c>
      <c r="AJ29" s="1">
        <f t="shared" si="39"/>
        <v>3484.3022545985577</v>
      </c>
      <c r="AK29" s="1">
        <f t="shared" si="39"/>
        <v>1016.9889717969979</v>
      </c>
      <c r="AL29" s="10">
        <f t="shared" si="38"/>
        <v>8.3401452008479939</v>
      </c>
      <c r="AM29" s="10">
        <f t="shared" si="38"/>
        <v>1.2352495157897838</v>
      </c>
      <c r="AN29" s="10">
        <f t="shared" si="38"/>
        <v>0.45014886669847348</v>
      </c>
      <c r="AO29" s="7">
        <f t="shared" si="34"/>
        <v>1.8276539118654789E-2</v>
      </c>
      <c r="AP29" s="7">
        <f t="shared" si="17"/>
        <v>2.8144496824265453E-2</v>
      </c>
      <c r="AQ29" s="7">
        <f t="shared" si="17"/>
        <v>2.0372115051398465E-2</v>
      </c>
      <c r="AR29" s="1">
        <f t="shared" si="36"/>
        <v>14697.580410115128</v>
      </c>
      <c r="AS29" s="1">
        <f t="shared" si="36"/>
        <v>2604.6925589547745</v>
      </c>
      <c r="AT29" s="1">
        <f t="shared" si="36"/>
        <v>744.45223076733339</v>
      </c>
      <c r="AU29" s="1">
        <f t="shared" si="37"/>
        <v>2939.5160820230258</v>
      </c>
      <c r="AV29" s="1">
        <f t="shared" si="37"/>
        <v>520.93851179095498</v>
      </c>
      <c r="AW29" s="1">
        <f t="shared" si="37"/>
        <v>148.89044615346668</v>
      </c>
      <c r="AX29" s="1">
        <f t="shared" si="18"/>
        <v>12687.096754912767</v>
      </c>
      <c r="AY29" s="1">
        <f t="shared" si="18"/>
        <v>1120.4002331862891</v>
      </c>
      <c r="AZ29" s="1">
        <f t="shared" si="18"/>
        <v>318.90038262560893</v>
      </c>
      <c r="BA29" s="1">
        <f t="shared" si="19"/>
        <v>9.4483407524150387</v>
      </c>
      <c r="BB29" s="1">
        <f t="shared" si="19"/>
        <v>7.021441251513644</v>
      </c>
      <c r="BC29" s="1">
        <f t="shared" si="19"/>
        <v>5.7648787738447336</v>
      </c>
      <c r="BD29" s="1">
        <f t="shared" si="20"/>
        <v>0</v>
      </c>
      <c r="BE29">
        <v>0</v>
      </c>
      <c r="BF29">
        <v>0</v>
      </c>
      <c r="BG29">
        <v>0</v>
      </c>
      <c r="BH29">
        <f t="shared" si="21"/>
        <v>0</v>
      </c>
      <c r="BI29">
        <f t="shared" si="22"/>
        <v>0</v>
      </c>
      <c r="BJ29">
        <f t="shared" si="8"/>
        <v>0</v>
      </c>
      <c r="BK29">
        <f t="shared" si="8"/>
        <v>0</v>
      </c>
      <c r="BL29">
        <f t="shared" si="9"/>
        <v>0</v>
      </c>
      <c r="BM29">
        <f t="shared" si="9"/>
        <v>0</v>
      </c>
      <c r="BN29">
        <f t="shared" si="9"/>
        <v>0</v>
      </c>
      <c r="BO29">
        <f t="shared" si="10"/>
        <v>0</v>
      </c>
      <c r="BP29">
        <f t="shared" si="10"/>
        <v>0</v>
      </c>
      <c r="BQ29">
        <f t="shared" si="10"/>
        <v>0</v>
      </c>
      <c r="BR29" s="7">
        <f t="shared" si="35"/>
        <v>2.313336729505644E-2</v>
      </c>
      <c r="BS29">
        <v>0</v>
      </c>
      <c r="BT29">
        <v>0</v>
      </c>
      <c r="BU29" s="8">
        <f>MAX((BU$3*climlow!$I139+BU$4*climlow!$I139^2+BU$5*climlow!$I139^6)*(K29/K$66)^$BW$1,-99)</f>
        <v>1.0032309643451807</v>
      </c>
      <c r="BV29" s="8">
        <f>MAX((BV$3*climlow!$I139+BV$4*climlow!$I139^2+BV$5*climlow!$I139^6)*(L29/L$66)^$BW$1,-99)</f>
        <v>0.71672067297735997</v>
      </c>
      <c r="BW29" s="8">
        <f>MAX((BW$3*climlow!$I139+BW$4*climlow!$I139^2+BW$5*climlow!$I139^6)*(M29/M$66)^$BW$1,-99)</f>
        <v>0.34180532107693012</v>
      </c>
      <c r="BX29" s="8">
        <f>MAX((BX$3*climlow!$M139+BX$4*climlow!$M139^2+BX$5*climlow!$M139^6)*(K29/K$66)^$BW$1,-99)</f>
        <v>1.0032309643451807</v>
      </c>
      <c r="BY29" s="8">
        <f>MAX((BY$3*climlow!$M139+BY$4*climlow!$M139^2+BY$5*climlow!$M139^6)*(L29/L$66)^$BW$1,-99)</f>
        <v>0.71672067297735997</v>
      </c>
      <c r="BZ29" s="8">
        <f>MAX((BZ$3*climlow!$M139+BZ$4*climlow!$M139^2+BZ$5*climlow!$M139^6)*(M29/M$66)^$BW$1,-99)</f>
        <v>0.34180532107693012</v>
      </c>
      <c r="CA29" s="8">
        <f t="shared" si="23"/>
        <v>0</v>
      </c>
      <c r="CB29" s="8">
        <f t="shared" si="24"/>
        <v>0</v>
      </c>
      <c r="CC29" s="8">
        <f t="shared" si="25"/>
        <v>0</v>
      </c>
      <c r="CD29" s="8">
        <f>MAX((CD$3*climlow!$I139+CD$4*climlow!$I139^2+CD$5*climlow!$I139^6)*(K29/K$66)^$BW$1,-99)</f>
        <v>1.595944713350796E-2</v>
      </c>
      <c r="CE29" s="8">
        <f>MAX((CE$3*climlow!$I139+CE$4*climlow!$I139^2+CE$5*climlow!$I139^6)*(L29/L$66)^$BW$1,-99)</f>
        <v>8.7572690076472871E-3</v>
      </c>
      <c r="CF29" s="8">
        <f>MAX((CF$3*climlow!$I139+CF$4*climlow!$I139^2+CF$5*climlow!$I139^6)*(M29/M$66)^$BW$1,-99)</f>
        <v>2.0036077369249903E-3</v>
      </c>
      <c r="CG29" s="8">
        <f>MAX((CG$3*climlow!$M139+CG$4*climlow!$M139^2+CG$5*climlow!$M139^6)*(K29/K$66)^$BW$1,-99)</f>
        <v>1.595944713350796E-2</v>
      </c>
      <c r="CH29" s="8">
        <f>MAX((CH$3*climlow!$M139+CH$4*climlow!$M139^2+CH$5*climlow!$M139^6)*(L29/L$66)^$BW$1,-99)</f>
        <v>8.7572690076472871E-3</v>
      </c>
      <c r="CI29" s="8">
        <f>MAX((CI$3*climlow!$M139+CI$4*climlow!$M139^2+CI$5*climlow!$M139^6)*(M29/M$66)^$BW$1,-99)</f>
        <v>2.0036077369249903E-3</v>
      </c>
      <c r="CJ29" s="8">
        <f t="shared" si="26"/>
        <v>0</v>
      </c>
      <c r="CK29" s="8">
        <f t="shared" si="27"/>
        <v>0</v>
      </c>
      <c r="CL29" s="8">
        <f t="shared" si="28"/>
        <v>0</v>
      </c>
    </row>
    <row r="30" spans="1:90">
      <c r="A30">
        <v>1984</v>
      </c>
      <c r="B30" s="1">
        <v>931.65160996489089</v>
      </c>
      <c r="C30" s="1">
        <v>1889.4103818676083</v>
      </c>
      <c r="D30" s="1">
        <v>1912.9676268623828</v>
      </c>
      <c r="E30" s="7">
        <f t="shared" si="29"/>
        <v>5.2636035724735741E-3</v>
      </c>
      <c r="F30" s="7">
        <f t="shared" si="11"/>
        <v>1.5904845060938921E-2</v>
      </c>
      <c r="G30" s="7">
        <f t="shared" si="11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12"/>
        <v>21351.694434927398</v>
      </c>
      <c r="L30" s="1">
        <f t="shared" si="4"/>
        <v>1457.3086030603524</v>
      </c>
      <c r="M30" s="1">
        <f t="shared" si="4"/>
        <v>452.38859579981255</v>
      </c>
      <c r="N30" s="7">
        <f t="shared" si="30"/>
        <v>3.5377179583490292E-2</v>
      </c>
      <c r="O30" s="7">
        <f t="shared" si="13"/>
        <v>2.5417406123961817E-2</v>
      </c>
      <c r="P30" s="7">
        <f t="shared" si="13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4"/>
        <v>201.70557911853126</v>
      </c>
      <c r="U30" s="1">
        <f t="shared" si="14"/>
        <v>941.66348339372075</v>
      </c>
      <c r="V30" s="1">
        <f t="shared" si="14"/>
        <v>872.71451539045961</v>
      </c>
      <c r="W30" s="7">
        <f t="shared" si="31"/>
        <v>-1.9561938367143039E-3</v>
      </c>
      <c r="X30" s="7">
        <f t="shared" si="31"/>
        <v>2.040129612331798E-3</v>
      </c>
      <c r="Y30" s="7">
        <f t="shared" si="31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8">
        <f t="shared" si="15"/>
        <v>2.3409095494429892</v>
      </c>
      <c r="AD30" s="8">
        <f t="shared" si="15"/>
        <v>2.7203543668669528</v>
      </c>
      <c r="AE30" s="8">
        <f t="shared" si="15"/>
        <v>1.9115173214066605</v>
      </c>
      <c r="AF30" s="7">
        <f t="shared" si="32"/>
        <v>-1.4389132472048205E-2</v>
      </c>
      <c r="AG30" s="7">
        <f t="shared" si="32"/>
        <v>-8.7584823488597863E-3</v>
      </c>
      <c r="AH30" s="7">
        <f t="shared" si="32"/>
        <v>1.3241394069414048E-2</v>
      </c>
      <c r="AI30" s="1">
        <f t="shared" si="39"/>
        <v>23674.769879028307</v>
      </c>
      <c r="AJ30" s="1">
        <f t="shared" si="39"/>
        <v>3656.8105409296572</v>
      </c>
      <c r="AK30" s="1">
        <f t="shared" si="39"/>
        <v>1064.1805207707648</v>
      </c>
      <c r="AL30" s="10">
        <f t="shared" si="38"/>
        <v>8.492574190866554</v>
      </c>
      <c r="AM30" s="10">
        <f t="shared" si="38"/>
        <v>1.2700149918641048</v>
      </c>
      <c r="AN30" s="10">
        <f t="shared" si="38"/>
        <v>0.45931935120111139</v>
      </c>
      <c r="AO30" s="7">
        <f t="shared" si="34"/>
        <v>1.8276539118654789E-2</v>
      </c>
      <c r="AP30" s="7">
        <f t="shared" si="17"/>
        <v>2.8144496824265453E-2</v>
      </c>
      <c r="AQ30" s="7">
        <f t="shared" si="17"/>
        <v>2.0372115051398465E-2</v>
      </c>
      <c r="AR30" s="1">
        <f t="shared" si="36"/>
        <v>15111.213230538651</v>
      </c>
      <c r="AS30" s="1">
        <f t="shared" si="36"/>
        <v>2738.3589610262852</v>
      </c>
      <c r="AT30" s="1">
        <f t="shared" si="36"/>
        <v>781.41888012864194</v>
      </c>
      <c r="AU30" s="1">
        <f t="shared" si="37"/>
        <v>3022.2426461077303</v>
      </c>
      <c r="AV30" s="1">
        <f t="shared" si="37"/>
        <v>547.67179220525702</v>
      </c>
      <c r="AW30" s="1">
        <f t="shared" si="37"/>
        <v>156.2837760257284</v>
      </c>
      <c r="AX30" s="1">
        <f t="shared" si="18"/>
        <v>12975.848970932913</v>
      </c>
      <c r="AY30" s="1">
        <f t="shared" si="18"/>
        <v>1159.455452264224</v>
      </c>
      <c r="AZ30" s="1">
        <f t="shared" si="18"/>
        <v>326.78812507049565</v>
      </c>
      <c r="BA30" s="1">
        <f t="shared" si="19"/>
        <v>9.4708451371793299</v>
      </c>
      <c r="BB30" s="1">
        <f t="shared" si="19"/>
        <v>7.0557057361767805</v>
      </c>
      <c r="BC30" s="1">
        <f t="shared" si="19"/>
        <v>5.7893120253320562</v>
      </c>
      <c r="BD30" s="1">
        <f t="shared" si="20"/>
        <v>0</v>
      </c>
      <c r="BE30">
        <v>0</v>
      </c>
      <c r="BF30">
        <v>0</v>
      </c>
      <c r="BG30">
        <v>0</v>
      </c>
      <c r="BH30">
        <f t="shared" si="21"/>
        <v>0</v>
      </c>
      <c r="BI30">
        <f t="shared" si="22"/>
        <v>0</v>
      </c>
      <c r="BJ30">
        <f t="shared" si="8"/>
        <v>0</v>
      </c>
      <c r="BK30">
        <f t="shared" si="8"/>
        <v>0</v>
      </c>
      <c r="BL30">
        <f t="shared" si="9"/>
        <v>0</v>
      </c>
      <c r="BM30">
        <f t="shared" si="9"/>
        <v>0</v>
      </c>
      <c r="BN30">
        <f t="shared" si="9"/>
        <v>0</v>
      </c>
      <c r="BO30">
        <f t="shared" si="10"/>
        <v>0</v>
      </c>
      <c r="BP30">
        <f t="shared" si="10"/>
        <v>0</v>
      </c>
      <c r="BQ30">
        <f t="shared" si="10"/>
        <v>0</v>
      </c>
      <c r="BR30" s="7">
        <f t="shared" si="35"/>
        <v>4.1350350664161706E-2</v>
      </c>
      <c r="BS30">
        <v>0</v>
      </c>
      <c r="BT30">
        <v>0</v>
      </c>
      <c r="BU30" s="8">
        <f>MAX((BU$3*climlow!$I140+BU$4*climlow!$I140^2+BU$5*climlow!$I140^6)*(K30/K$66)^$BW$1,-99)</f>
        <v>1.023182480229702</v>
      </c>
      <c r="BV30" s="8">
        <f>MAX((BV$3*climlow!$I140+BV$4*climlow!$I140^2+BV$5*climlow!$I140^6)*(L30/L$66)^$BW$1,-99)</f>
        <v>0.73239529751824517</v>
      </c>
      <c r="BW30" s="8">
        <f>MAX((BW$3*climlow!$I140+BW$4*climlow!$I140^2+BW$5*climlow!$I140^6)*(M30/M$66)^$BW$1,-99)</f>
        <v>0.34877824069748253</v>
      </c>
      <c r="BX30" s="8">
        <f>MAX((BX$3*climlow!$M140+BX$4*climlow!$M140^2+BX$5*climlow!$M140^6)*(K30/K$66)^$BW$1,-99)</f>
        <v>1.023182480229702</v>
      </c>
      <c r="BY30" s="8">
        <f>MAX((BY$3*climlow!$M140+BY$4*climlow!$M140^2+BY$5*climlow!$M140^6)*(L30/L$66)^$BW$1,-99)</f>
        <v>0.73239529751824517</v>
      </c>
      <c r="BZ30" s="8">
        <f>MAX((BZ$3*climlow!$M140+BZ$4*climlow!$M140^2+BZ$5*climlow!$M140^6)*(M30/M$66)^$BW$1,-99)</f>
        <v>0.34877824069748253</v>
      </c>
      <c r="CA30" s="8">
        <f t="shared" si="23"/>
        <v>0</v>
      </c>
      <c r="CB30" s="8">
        <f t="shared" si="24"/>
        <v>0</v>
      </c>
      <c r="CC30" s="8">
        <f t="shared" si="25"/>
        <v>0</v>
      </c>
      <c r="CD30" s="8">
        <f>MAX((CD$3*climlow!$I140+CD$4*climlow!$I140^2+CD$5*climlow!$I140^6)*(K30/K$66)^$BW$1,-99)</f>
        <v>1.6813899367946111E-2</v>
      </c>
      <c r="CE30" s="8">
        <f>MAX((CE$3*climlow!$I140+CE$4*climlow!$I140^2+CE$5*climlow!$I140^6)*(L30/L$66)^$BW$1,-99)</f>
        <v>9.2484306386912945E-3</v>
      </c>
      <c r="CF30" s="8">
        <f>MAX((CF$3*climlow!$I140+CF$4*climlow!$I140^2+CF$5*climlow!$I140^6)*(M30/M$66)^$BW$1,-99)</f>
        <v>2.114983471273685E-3</v>
      </c>
      <c r="CG30" s="8">
        <f>MAX((CG$3*climlow!$M140+CG$4*climlow!$M140^2+CG$5*climlow!$M140^6)*(K30/K$66)^$BW$1,-99)</f>
        <v>1.6813899367946111E-2</v>
      </c>
      <c r="CH30" s="8">
        <f>MAX((CH$3*climlow!$M140+CH$4*climlow!$M140^2+CH$5*climlow!$M140^6)*(L30/L$66)^$BW$1,-99)</f>
        <v>9.2484306386912945E-3</v>
      </c>
      <c r="CI30" s="8">
        <f>MAX((CI$3*climlow!$M140+CI$4*climlow!$M140^2+CI$5*climlow!$M140^6)*(M30/M$66)^$BW$1,-99)</f>
        <v>2.114983471273685E-3</v>
      </c>
      <c r="CJ30" s="8">
        <f t="shared" si="26"/>
        <v>0</v>
      </c>
      <c r="CK30" s="8">
        <f t="shared" si="27"/>
        <v>0</v>
      </c>
      <c r="CL30" s="8">
        <f t="shared" si="28"/>
        <v>0</v>
      </c>
    </row>
    <row r="31" spans="1:90">
      <c r="A31">
        <v>1985</v>
      </c>
      <c r="B31" s="1">
        <v>936.70532544805008</v>
      </c>
      <c r="C31" s="1">
        <v>1919.7628284999998</v>
      </c>
      <c r="D31" s="1">
        <v>1958.9577659694839</v>
      </c>
      <c r="E31" s="7">
        <f t="shared" si="29"/>
        <v>5.4244692212248591E-3</v>
      </c>
      <c r="F31" s="7">
        <f t="shared" si="11"/>
        <v>1.6064507173073395E-2</v>
      </c>
      <c r="G31" s="7">
        <f t="shared" si="11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12"/>
        <v>21972.725966800524</v>
      </c>
      <c r="L31" s="1">
        <f t="shared" si="4"/>
        <v>1475.8527077734223</v>
      </c>
      <c r="M31" s="1">
        <f t="shared" si="4"/>
        <v>458.08177067860311</v>
      </c>
      <c r="N31" s="7">
        <f t="shared" si="30"/>
        <v>2.9085819571173399E-2</v>
      </c>
      <c r="O31" s="7">
        <f t="shared" si="13"/>
        <v>1.272489895011053E-2</v>
      </c>
      <c r="P31" s="7">
        <f t="shared" si="13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4"/>
        <v>199.08113068127511</v>
      </c>
      <c r="U31" s="1">
        <f t="shared" si="14"/>
        <v>947.36627196858285</v>
      </c>
      <c r="V31" s="1">
        <f t="shared" si="14"/>
        <v>874.98272398389327</v>
      </c>
      <c r="W31" s="7">
        <f t="shared" si="31"/>
        <v>-1.3011283320596201E-2</v>
      </c>
      <c r="X31" s="7">
        <f t="shared" si="31"/>
        <v>6.0560791359451915E-3</v>
      </c>
      <c r="Y31" s="7">
        <f t="shared" si="31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8">
        <f t="shared" si="15"/>
        <v>2.3139111537652339</v>
      </c>
      <c r="AD31" s="8">
        <f t="shared" si="15"/>
        <v>2.8188005878676665</v>
      </c>
      <c r="AE31" s="8">
        <f t="shared" si="15"/>
        <v>1.9431513150416031</v>
      </c>
      <c r="AF31" s="7">
        <f t="shared" si="32"/>
        <v>-1.1533292981858012E-2</v>
      </c>
      <c r="AG31" s="7">
        <f t="shared" si="32"/>
        <v>3.6188748862926667E-2</v>
      </c>
      <c r="AH31" s="7">
        <f t="shared" si="32"/>
        <v>1.6549153534043626E-2</v>
      </c>
      <c r="AI31" s="1">
        <f t="shared" si="39"/>
        <v>24329.535537233205</v>
      </c>
      <c r="AJ31" s="1">
        <f t="shared" si="39"/>
        <v>3838.8012790419489</v>
      </c>
      <c r="AK31" s="1">
        <f t="shared" si="39"/>
        <v>1114.0462447194168</v>
      </c>
      <c r="AL31" s="10">
        <f t="shared" si="38"/>
        <v>8.6477890552840044</v>
      </c>
      <c r="AM31" s="10">
        <f t="shared" si="38"/>
        <v>1.3057589247693937</v>
      </c>
      <c r="AN31" s="10">
        <f t="shared" si="38"/>
        <v>0.46867665786911411</v>
      </c>
      <c r="AO31" s="7">
        <f t="shared" si="34"/>
        <v>1.8276539118654789E-2</v>
      </c>
      <c r="AP31" s="7">
        <f t="shared" si="17"/>
        <v>2.8144496824265453E-2</v>
      </c>
      <c r="AQ31" s="7">
        <f t="shared" si="17"/>
        <v>2.0372115051398465E-2</v>
      </c>
      <c r="AR31" s="1">
        <f t="shared" si="36"/>
        <v>15538.684273367668</v>
      </c>
      <c r="AS31" s="1">
        <f t="shared" si="36"/>
        <v>2879.3880091541491</v>
      </c>
      <c r="AT31" s="1">
        <f t="shared" si="36"/>
        <v>820.11362376563704</v>
      </c>
      <c r="AU31" s="1">
        <f t="shared" si="37"/>
        <v>3107.7368546735338</v>
      </c>
      <c r="AV31" s="1">
        <f t="shared" si="37"/>
        <v>575.8776018308298</v>
      </c>
      <c r="AW31" s="1">
        <f t="shared" si="37"/>
        <v>164.02272475312742</v>
      </c>
      <c r="AX31" s="1">
        <f t="shared" si="18"/>
        <v>13270.926385251514</v>
      </c>
      <c r="AY31" s="1">
        <f t="shared" si="18"/>
        <v>1199.8932228118822</v>
      </c>
      <c r="AZ31" s="1">
        <f t="shared" si="18"/>
        <v>334.91834811855261</v>
      </c>
      <c r="BA31" s="1">
        <f t="shared" si="19"/>
        <v>9.4933309353833231</v>
      </c>
      <c r="BB31" s="1">
        <f t="shared" si="19"/>
        <v>7.08998785082695</v>
      </c>
      <c r="BC31" s="1">
        <f t="shared" si="19"/>
        <v>5.813886765156842</v>
      </c>
      <c r="BD31" s="1">
        <f t="shared" si="20"/>
        <v>0</v>
      </c>
      <c r="BE31">
        <v>0</v>
      </c>
      <c r="BF31">
        <v>0</v>
      </c>
      <c r="BG31">
        <v>0</v>
      </c>
      <c r="BH31">
        <f t="shared" si="21"/>
        <v>0</v>
      </c>
      <c r="BI31">
        <f t="shared" si="22"/>
        <v>0</v>
      </c>
      <c r="BJ31">
        <f t="shared" si="8"/>
        <v>0</v>
      </c>
      <c r="BK31">
        <f t="shared" si="8"/>
        <v>0</v>
      </c>
      <c r="BL31">
        <f t="shared" si="9"/>
        <v>0</v>
      </c>
      <c r="BM31">
        <f t="shared" si="9"/>
        <v>0</v>
      </c>
      <c r="BN31">
        <f t="shared" si="9"/>
        <v>0</v>
      </c>
      <c r="BO31">
        <f t="shared" si="10"/>
        <v>0</v>
      </c>
      <c r="BP31">
        <f t="shared" si="10"/>
        <v>0</v>
      </c>
      <c r="BQ31">
        <f t="shared" si="10"/>
        <v>0</v>
      </c>
      <c r="BR31" s="7">
        <f t="shared" si="35"/>
        <v>3.4086742743935972E-2</v>
      </c>
      <c r="BS31">
        <v>0</v>
      </c>
      <c r="BT31">
        <v>0</v>
      </c>
      <c r="BU31" s="8">
        <f>MAX((BU$3*climlow!$I141+BU$4*climlow!$I141^2+BU$5*climlow!$I141^6)*(K31/K$66)^$BW$1,-99)</f>
        <v>1.0447449543876248</v>
      </c>
      <c r="BV31" s="8">
        <f>MAX((BV$3*climlow!$I141+BV$4*climlow!$I141^2+BV$5*climlow!$I141^6)*(L31/L$66)^$BW$1,-99)</f>
        <v>0.7504670626886758</v>
      </c>
      <c r="BW31" s="8">
        <f>MAX((BW$3*climlow!$I141+BW$4*climlow!$I141^2+BW$5*climlow!$I141^6)*(M31/M$66)^$BW$1,-99)</f>
        <v>0.35703886770145554</v>
      </c>
      <c r="BX31" s="8">
        <f>MAX((BX$3*climlow!$M141+BX$4*climlow!$M141^2+BX$5*climlow!$M141^6)*(K31/K$66)^$BW$1,-99)</f>
        <v>1.0447449543876248</v>
      </c>
      <c r="BY31" s="8">
        <f>MAX((BY$3*climlow!$M141+BY$4*climlow!$M141^2+BY$5*climlow!$M141^6)*(L31/L$66)^$BW$1,-99)</f>
        <v>0.7504670626886758</v>
      </c>
      <c r="BZ31" s="8">
        <f>MAX((BZ$3*climlow!$M141+BZ$4*climlow!$M141^2+BZ$5*climlow!$M141^6)*(M31/M$66)^$BW$1,-99)</f>
        <v>0.35703886770145554</v>
      </c>
      <c r="CA31" s="8">
        <f t="shared" si="23"/>
        <v>0</v>
      </c>
      <c r="CB31" s="8">
        <f t="shared" si="24"/>
        <v>0</v>
      </c>
      <c r="CC31" s="8">
        <f t="shared" si="25"/>
        <v>0</v>
      </c>
      <c r="CD31" s="8">
        <f>MAX((CD$3*climlow!$I141+CD$4*climlow!$I141^2+CD$5*climlow!$I141^6)*(K31/K$66)^$BW$1,-99)</f>
        <v>1.7729908356260021E-2</v>
      </c>
      <c r="CE31" s="8">
        <f>MAX((CE$3*climlow!$I141+CE$4*climlow!$I141^2+CE$5*climlow!$I141^6)*(L31/L$66)^$BW$1,-99)</f>
        <v>9.7914116269012738E-3</v>
      </c>
      <c r="CF31" s="8">
        <f>MAX((CF$3*climlow!$I141+CF$4*climlow!$I141^2+CF$5*climlow!$I141^6)*(M31/M$66)^$BW$1,-99)</f>
        <v>2.2392104571223137E-3</v>
      </c>
      <c r="CG31" s="8">
        <f>MAX((CG$3*climlow!$M141+CG$4*climlow!$M141^2+CG$5*climlow!$M141^6)*(K31/K$66)^$BW$1,-99)</f>
        <v>1.7729908356260021E-2</v>
      </c>
      <c r="CH31" s="8">
        <f>MAX((CH$3*climlow!$M141+CH$4*climlow!$M141^2+CH$5*climlow!$M141^6)*(L31/L$66)^$BW$1,-99)</f>
        <v>9.7914116269012738E-3</v>
      </c>
      <c r="CI31" s="8">
        <f>MAX((CI$3*climlow!$M141+CI$4*climlow!$M141^2+CI$5*climlow!$M141^6)*(M31/M$66)^$BW$1,-99)</f>
        <v>2.2392104571223137E-3</v>
      </c>
      <c r="CJ31" s="8">
        <f t="shared" si="26"/>
        <v>0</v>
      </c>
      <c r="CK31" s="8">
        <f t="shared" si="27"/>
        <v>0</v>
      </c>
      <c r="CL31" s="8">
        <f t="shared" si="28"/>
        <v>0</v>
      </c>
    </row>
    <row r="32" spans="1:90">
      <c r="A32">
        <v>1986</v>
      </c>
      <c r="B32" s="1">
        <v>942.02861229508358</v>
      </c>
      <c r="C32" s="1">
        <v>1951.6290223478265</v>
      </c>
      <c r="D32" s="1">
        <v>2006.9086632270353</v>
      </c>
      <c r="E32" s="7">
        <f t="shared" si="29"/>
        <v>5.6829898394004097E-3</v>
      </c>
      <c r="F32" s="7">
        <f t="shared" si="11"/>
        <v>1.659902638740296E-2</v>
      </c>
      <c r="G32" s="7">
        <f t="shared" si="11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12"/>
        <v>22509.556794976885</v>
      </c>
      <c r="L32" s="1">
        <f t="shared" si="4"/>
        <v>1512.5139657455427</v>
      </c>
      <c r="M32" s="1">
        <f t="shared" si="4"/>
        <v>463.59221716490123</v>
      </c>
      <c r="N32" s="7">
        <f t="shared" si="30"/>
        <v>2.4431689949962587E-2</v>
      </c>
      <c r="O32" s="7">
        <f t="shared" si="13"/>
        <v>2.4840729551819818E-2</v>
      </c>
      <c r="P32" s="7">
        <f t="shared" si="13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4"/>
        <v>195.25370142171693</v>
      </c>
      <c r="U32" s="1">
        <f t="shared" si="14"/>
        <v>932.00882127495822</v>
      </c>
      <c r="V32" s="1">
        <f t="shared" si="14"/>
        <v>880.29203924593799</v>
      </c>
      <c r="W32" s="7">
        <f t="shared" si="31"/>
        <v>-1.9225474792414321E-2</v>
      </c>
      <c r="X32" s="7">
        <f t="shared" si="31"/>
        <v>-1.621067917238872E-2</v>
      </c>
      <c r="Y32" s="7">
        <f t="shared" si="31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8">
        <f t="shared" si="15"/>
        <v>2.2895410329228123</v>
      </c>
      <c r="AD32" s="8">
        <f t="shared" si="15"/>
        <v>2.8253717061001042</v>
      </c>
      <c r="AE32" s="8">
        <f t="shared" si="15"/>
        <v>1.9502411781325806</v>
      </c>
      <c r="AF32" s="7">
        <f t="shared" si="32"/>
        <v>-1.0532003704103454E-2</v>
      </c>
      <c r="AG32" s="7">
        <f t="shared" si="32"/>
        <v>2.3311752738808256E-3</v>
      </c>
      <c r="AH32" s="7">
        <f t="shared" si="32"/>
        <v>3.6486417892915846E-3</v>
      </c>
      <c r="AI32" s="1">
        <f t="shared" si="39"/>
        <v>25004.318838183419</v>
      </c>
      <c r="AJ32" s="1">
        <f t="shared" si="39"/>
        <v>4030.7987529685838</v>
      </c>
      <c r="AK32" s="1">
        <f t="shared" si="39"/>
        <v>1166.6643450006025</v>
      </c>
      <c r="AL32" s="10">
        <f t="shared" si="38"/>
        <v>8.8058407102427765</v>
      </c>
      <c r="AM32" s="10">
        <f t="shared" si="38"/>
        <v>1.3425088526808222</v>
      </c>
      <c r="AN32" s="10">
        <f t="shared" si="38"/>
        <v>0.47822459266512862</v>
      </c>
      <c r="AO32" s="7">
        <f t="shared" si="34"/>
        <v>1.8276539118654789E-2</v>
      </c>
      <c r="AP32" s="7">
        <f t="shared" si="17"/>
        <v>2.8144496824265453E-2</v>
      </c>
      <c r="AQ32" s="7">
        <f t="shared" si="17"/>
        <v>2.0372115051398465E-2</v>
      </c>
      <c r="AR32" s="1">
        <f t="shared" si="36"/>
        <v>15981.778449983894</v>
      </c>
      <c r="AS32" s="1">
        <f t="shared" si="36"/>
        <v>3029.0971023344446</v>
      </c>
      <c r="AT32" s="1">
        <f t="shared" si="36"/>
        <v>861.07935561309898</v>
      </c>
      <c r="AU32" s="1">
        <f t="shared" si="37"/>
        <v>3196.3556899967789</v>
      </c>
      <c r="AV32" s="1">
        <f t="shared" si="37"/>
        <v>605.81942046688891</v>
      </c>
      <c r="AW32" s="1">
        <f t="shared" si="37"/>
        <v>172.2158711226198</v>
      </c>
      <c r="AX32" s="1">
        <f t="shared" si="18"/>
        <v>13572.223383786324</v>
      </c>
      <c r="AY32" s="1">
        <f t="shared" si="18"/>
        <v>1241.6692179297127</v>
      </c>
      <c r="AZ32" s="1">
        <f t="shared" si="18"/>
        <v>343.24605654091505</v>
      </c>
      <c r="BA32" s="1">
        <f t="shared" si="19"/>
        <v>9.5157805849335926</v>
      </c>
      <c r="BB32" s="1">
        <f t="shared" si="19"/>
        <v>7.124211896851933</v>
      </c>
      <c r="BC32" s="1">
        <f t="shared" si="19"/>
        <v>5.8384475559904327</v>
      </c>
      <c r="BD32" s="1">
        <f t="shared" si="20"/>
        <v>0</v>
      </c>
      <c r="BE32">
        <v>0</v>
      </c>
      <c r="BF32">
        <v>0</v>
      </c>
      <c r="BG32">
        <v>0</v>
      </c>
      <c r="BH32">
        <f t="shared" si="21"/>
        <v>0</v>
      </c>
      <c r="BI32">
        <f t="shared" si="22"/>
        <v>0</v>
      </c>
      <c r="BJ32">
        <f t="shared" si="8"/>
        <v>0</v>
      </c>
      <c r="BK32">
        <f t="shared" si="8"/>
        <v>0</v>
      </c>
      <c r="BL32">
        <f t="shared" si="9"/>
        <v>0</v>
      </c>
      <c r="BM32">
        <f t="shared" si="9"/>
        <v>0</v>
      </c>
      <c r="BN32">
        <f t="shared" si="9"/>
        <v>0</v>
      </c>
      <c r="BO32">
        <f t="shared" si="10"/>
        <v>0</v>
      </c>
      <c r="BP32">
        <f t="shared" si="10"/>
        <v>0</v>
      </c>
      <c r="BQ32">
        <f t="shared" si="10"/>
        <v>0</v>
      </c>
      <c r="BR32" s="7">
        <f t="shared" si="35"/>
        <v>3.1846856462233175E-2</v>
      </c>
      <c r="BS32">
        <v>0</v>
      </c>
      <c r="BT32">
        <v>0</v>
      </c>
      <c r="BU32" s="8">
        <f>MAX((BU$3*climlow!$I142+BU$4*climlow!$I142^2+BU$5*climlow!$I142^6)*(K32/K$66)^$BW$1,-99)</f>
        <v>1.067613185977881</v>
      </c>
      <c r="BV32" s="8">
        <f>MAX((BV$3*climlow!$I142+BV$4*climlow!$I142^2+BV$5*climlow!$I142^6)*(L32/L$66)^$BW$1,-99)</f>
        <v>0.76643522671777675</v>
      </c>
      <c r="BW32" s="8">
        <f>MAX((BW$3*climlow!$I142+BW$4*climlow!$I142^2+BW$5*climlow!$I142^6)*(M32/M$66)^$BW$1,-99)</f>
        <v>0.36540830311494765</v>
      </c>
      <c r="BX32" s="8">
        <f>MAX((BX$3*climlow!$M142+BX$4*climlow!$M142^2+BX$5*climlow!$M142^6)*(K32/K$66)^$BW$1,-99)</f>
        <v>1.067613185977881</v>
      </c>
      <c r="BY32" s="8">
        <f>MAX((BY$3*climlow!$M142+BY$4*climlow!$M142^2+BY$5*climlow!$M142^6)*(L32/L$66)^$BW$1,-99)</f>
        <v>0.76643522671777675</v>
      </c>
      <c r="BZ32" s="8">
        <f>MAX((BZ$3*climlow!$M142+BZ$4*climlow!$M142^2+BZ$5*climlow!$M142^6)*(M32/M$66)^$BW$1,-99)</f>
        <v>0.36540830311494765</v>
      </c>
      <c r="CA32" s="8">
        <f t="shared" si="23"/>
        <v>0</v>
      </c>
      <c r="CB32" s="8">
        <f t="shared" si="24"/>
        <v>0</v>
      </c>
      <c r="CC32" s="8">
        <f t="shared" si="25"/>
        <v>0</v>
      </c>
      <c r="CD32" s="8">
        <f>MAX((CD$3*climlow!$I142+CD$4*climlow!$I142^2+CD$5*climlow!$I142^6)*(K32/K$66)^$BW$1,-99)</f>
        <v>1.8706233979385645E-2</v>
      </c>
      <c r="CE32" s="8">
        <f>MAX((CE$3*climlow!$I142+CE$4*climlow!$I142^2+CE$5*climlow!$I142^6)*(L32/L$66)^$BW$1,-99)</f>
        <v>1.0329538860231063E-2</v>
      </c>
      <c r="CF32" s="8">
        <f>MAX((CF$3*climlow!$I142+CF$4*climlow!$I142^2+CF$5*climlow!$I142^6)*(M32/M$66)^$BW$1,-99)</f>
        <v>2.3696897102627166E-3</v>
      </c>
      <c r="CG32" s="8">
        <f>MAX((CG$3*climlow!$M142+CG$4*climlow!$M142^2+CG$5*climlow!$M142^6)*(K32/K$66)^$BW$1,-99)</f>
        <v>1.8706233979385645E-2</v>
      </c>
      <c r="CH32" s="8">
        <f>MAX((CH$3*climlow!$M142+CH$4*climlow!$M142^2+CH$5*climlow!$M142^6)*(L32/L$66)^$BW$1,-99)</f>
        <v>1.0329538860231063E-2</v>
      </c>
      <c r="CI32" s="8">
        <f>MAX((CI$3*climlow!$M142+CI$4*climlow!$M142^2+CI$5*climlow!$M142^6)*(M32/M$66)^$BW$1,-99)</f>
        <v>2.3696897102627166E-3</v>
      </c>
      <c r="CJ32" s="8">
        <f t="shared" si="26"/>
        <v>0</v>
      </c>
      <c r="CK32" s="8">
        <f t="shared" si="27"/>
        <v>0</v>
      </c>
      <c r="CL32" s="8">
        <f t="shared" si="28"/>
        <v>0</v>
      </c>
    </row>
    <row r="33" spans="1:90">
      <c r="A33">
        <v>1987</v>
      </c>
      <c r="B33" s="1">
        <v>947.30641569152567</v>
      </c>
      <c r="C33" s="1">
        <v>1985.0015884222066</v>
      </c>
      <c r="D33" s="1">
        <v>2055.4687294649952</v>
      </c>
      <c r="E33" s="7">
        <f t="shared" si="29"/>
        <v>5.6025935173917851E-3</v>
      </c>
      <c r="F33" s="7">
        <f t="shared" si="11"/>
        <v>1.7099851299727353E-2</v>
      </c>
      <c r="G33" s="7">
        <f t="shared" si="11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12"/>
        <v>23071.639145062869</v>
      </c>
      <c r="L33" s="1">
        <f t="shared" si="4"/>
        <v>1548.4183338076225</v>
      </c>
      <c r="M33" s="1">
        <f t="shared" si="4"/>
        <v>470.12163331276088</v>
      </c>
      <c r="N33" s="7">
        <f t="shared" si="30"/>
        <v>2.4970831509726343E-2</v>
      </c>
      <c r="O33" s="7">
        <f t="shared" si="13"/>
        <v>2.3738205977081428E-2</v>
      </c>
      <c r="P33" s="7">
        <f t="shared" si="13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4"/>
        <v>195.30292964894775</v>
      </c>
      <c r="U33" s="1">
        <f t="shared" si="14"/>
        <v>932.08276797894018</v>
      </c>
      <c r="V33" s="1">
        <f t="shared" si="14"/>
        <v>880.90253472291624</v>
      </c>
      <c r="W33" s="7">
        <f t="shared" si="31"/>
        <v>2.521244251574295E-4</v>
      </c>
      <c r="X33" s="7">
        <f t="shared" si="31"/>
        <v>7.9341206106642304E-5</v>
      </c>
      <c r="Y33" s="7">
        <f t="shared" si="31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8">
        <f t="shared" si="15"/>
        <v>2.2887742285086174</v>
      </c>
      <c r="AD33" s="8">
        <f t="shared" si="15"/>
        <v>2.8495451502593916</v>
      </c>
      <c r="AE33" s="8">
        <f t="shared" si="15"/>
        <v>1.9390383149350143</v>
      </c>
      <c r="AF33" s="7">
        <f t="shared" si="32"/>
        <v>-3.3491621384740267E-4</v>
      </c>
      <c r="AG33" s="7">
        <f t="shared" si="32"/>
        <v>8.5558456280623307E-3</v>
      </c>
      <c r="AH33" s="7">
        <f t="shared" si="32"/>
        <v>-5.7443475828427015E-3</v>
      </c>
      <c r="AI33" s="1">
        <f t="shared" si="39"/>
        <v>25700.242644361853</v>
      </c>
      <c r="AJ33" s="1">
        <f t="shared" si="39"/>
        <v>4233.5382981386138</v>
      </c>
      <c r="AK33" s="1">
        <f t="shared" si="39"/>
        <v>1222.213781623162</v>
      </c>
      <c r="AL33" s="10">
        <f t="shared" si="38"/>
        <v>8.9667810024561714</v>
      </c>
      <c r="AM33" s="10">
        <f t="shared" si="38"/>
        <v>1.3802930888216458</v>
      </c>
      <c r="AN33" s="10">
        <f t="shared" si="38"/>
        <v>0.48796703908731082</v>
      </c>
      <c r="AO33" s="7">
        <f t="shared" si="34"/>
        <v>1.8276539118654789E-2</v>
      </c>
      <c r="AP33" s="7">
        <f t="shared" si="17"/>
        <v>2.8144496824265453E-2</v>
      </c>
      <c r="AQ33" s="7">
        <f t="shared" si="17"/>
        <v>2.0372115051398465E-2</v>
      </c>
      <c r="AR33" s="1">
        <f t="shared" si="36"/>
        <v>16436.766689603035</v>
      </c>
      <c r="AS33" s="1">
        <f t="shared" si="36"/>
        <v>3188.0175164434918</v>
      </c>
      <c r="AT33" s="1">
        <f t="shared" si="36"/>
        <v>903.95876907872264</v>
      </c>
      <c r="AU33" s="1">
        <f t="shared" si="37"/>
        <v>3287.3533379206074</v>
      </c>
      <c r="AV33" s="1">
        <f t="shared" si="37"/>
        <v>637.60350328869845</v>
      </c>
      <c r="AW33" s="1">
        <f t="shared" si="37"/>
        <v>180.79175381574453</v>
      </c>
      <c r="AX33" s="1">
        <f t="shared" si="18"/>
        <v>13880.844818393283</v>
      </c>
      <c r="AY33" s="1">
        <f t="shared" si="18"/>
        <v>1284.8423034170009</v>
      </c>
      <c r="AZ33" s="1">
        <f t="shared" si="18"/>
        <v>351.82584142314175</v>
      </c>
      <c r="BA33" s="1">
        <f t="shared" si="19"/>
        <v>9.5382650980870221</v>
      </c>
      <c r="BB33" s="1">
        <f t="shared" si="19"/>
        <v>7.1583912687222089</v>
      </c>
      <c r="BC33" s="1">
        <f t="shared" si="19"/>
        <v>5.863136284475428</v>
      </c>
      <c r="BD33" s="1">
        <f t="shared" si="20"/>
        <v>0</v>
      </c>
      <c r="BE33">
        <v>0</v>
      </c>
      <c r="BF33">
        <v>0</v>
      </c>
      <c r="BG33">
        <v>0</v>
      </c>
      <c r="BH33">
        <f t="shared" si="21"/>
        <v>0</v>
      </c>
      <c r="BI33">
        <f t="shared" si="22"/>
        <v>0</v>
      </c>
      <c r="BJ33">
        <f t="shared" si="8"/>
        <v>0</v>
      </c>
      <c r="BK33">
        <f t="shared" si="8"/>
        <v>0</v>
      </c>
      <c r="BL33">
        <f t="shared" si="9"/>
        <v>0</v>
      </c>
      <c r="BM33">
        <f t="shared" si="9"/>
        <v>0</v>
      </c>
      <c r="BN33">
        <f t="shared" si="9"/>
        <v>0</v>
      </c>
      <c r="BO33">
        <f t="shared" si="10"/>
        <v>0</v>
      </c>
      <c r="BP33">
        <f t="shared" si="10"/>
        <v>0</v>
      </c>
      <c r="BQ33">
        <f t="shared" si="10"/>
        <v>0</v>
      </c>
      <c r="BR33" s="7">
        <f t="shared" si="35"/>
        <v>3.2245714416814897E-2</v>
      </c>
      <c r="BS33">
        <v>0</v>
      </c>
      <c r="BT33">
        <v>0</v>
      </c>
      <c r="BU33" s="8">
        <f>MAX((BU$3*climlow!$I143+BU$4*climlow!$I143^2+BU$5*climlow!$I143^6)*(K33/K$66)^$BW$1,-99)</f>
        <v>1.0904980069269663</v>
      </c>
      <c r="BV33" s="8">
        <f>MAX((BV$3*climlow!$I143+BV$4*climlow!$I143^2+BV$5*climlow!$I143^6)*(L33/L$66)^$BW$1,-99)</f>
        <v>0.78269929537283167</v>
      </c>
      <c r="BW33" s="8">
        <f>MAX((BW$3*climlow!$I143+BW$4*climlow!$I143^2+BW$5*climlow!$I143^6)*(M33/M$66)^$BW$1,-99)</f>
        <v>0.37365221169199175</v>
      </c>
      <c r="BX33" s="8">
        <f>MAX((BX$3*climlow!$M143+BX$4*climlow!$M143^2+BX$5*climlow!$M143^6)*(K33/K$66)^$BW$1,-99)</f>
        <v>1.0904980069269663</v>
      </c>
      <c r="BY33" s="8">
        <f>MAX((BY$3*climlow!$M143+BY$4*climlow!$M143^2+BY$5*climlow!$M143^6)*(L33/L$66)^$BW$1,-99)</f>
        <v>0.78269929537283167</v>
      </c>
      <c r="BZ33" s="8">
        <f>MAX((BZ$3*climlow!$M143+BZ$4*climlow!$M143^2+BZ$5*climlow!$M143^6)*(M33/M$66)^$BW$1,-99)</f>
        <v>0.37365221169199175</v>
      </c>
      <c r="CA33" s="8">
        <f t="shared" si="23"/>
        <v>0</v>
      </c>
      <c r="CB33" s="8">
        <f t="shared" si="24"/>
        <v>0</v>
      </c>
      <c r="CC33" s="8">
        <f t="shared" si="25"/>
        <v>0</v>
      </c>
      <c r="CD33" s="8">
        <f>MAX((CD$3*climlow!$I143+CD$4*climlow!$I143^2+CD$5*climlow!$I143^6)*(K33/K$66)^$BW$1,-99)</f>
        <v>1.9723363073947731E-2</v>
      </c>
      <c r="CE33" s="8">
        <f>MAX((CE$3*climlow!$I143+CE$4*climlow!$I143^2+CE$5*climlow!$I143^6)*(L33/L$66)^$BW$1,-99)</f>
        <v>1.0894446783291318E-2</v>
      </c>
      <c r="CF33" s="8">
        <f>MAX((CF$3*climlow!$I143+CF$4*climlow!$I143^2+CF$5*climlow!$I143^6)*(M33/M$66)^$BW$1,-99)</f>
        <v>2.5051803654161284E-3</v>
      </c>
      <c r="CG33" s="8">
        <f>MAX((CG$3*climlow!$M143+CG$4*climlow!$M143^2+CG$5*climlow!$M143^6)*(K33/K$66)^$BW$1,-99)</f>
        <v>1.9723363073947731E-2</v>
      </c>
      <c r="CH33" s="8">
        <f>MAX((CH$3*climlow!$M143+CH$4*climlow!$M143^2+CH$5*climlow!$M143^6)*(L33/L$66)^$BW$1,-99)</f>
        <v>1.0894446783291318E-2</v>
      </c>
      <c r="CI33" s="8">
        <f>MAX((CI$3*climlow!$M143+CI$4*climlow!$M143^2+CI$5*climlow!$M143^6)*(M33/M$66)^$BW$1,-99)</f>
        <v>2.5051803654161284E-3</v>
      </c>
      <c r="CJ33" s="8">
        <f t="shared" si="26"/>
        <v>0</v>
      </c>
      <c r="CK33" s="8">
        <f t="shared" si="27"/>
        <v>0</v>
      </c>
      <c r="CL33" s="8">
        <f t="shared" si="28"/>
        <v>0</v>
      </c>
    </row>
    <row r="34" spans="1:90">
      <c r="A34">
        <v>1988</v>
      </c>
      <c r="B34" s="1">
        <v>952.81034412393706</v>
      </c>
      <c r="C34" s="1">
        <v>2018.5674788956755</v>
      </c>
      <c r="D34" s="1">
        <v>2104.4294449077634</v>
      </c>
      <c r="E34" s="7">
        <f t="shared" si="29"/>
        <v>5.8100825047127103E-3</v>
      </c>
      <c r="F34" s="7">
        <f t="shared" si="11"/>
        <v>1.6909754969087532E-2</v>
      </c>
      <c r="G34" s="7">
        <f t="shared" si="11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12"/>
        <v>24000.715913458287</v>
      </c>
      <c r="L34" s="1">
        <f t="shared" si="4"/>
        <v>1573.2339947487048</v>
      </c>
      <c r="M34" s="1">
        <f t="shared" si="4"/>
        <v>493.67244906660113</v>
      </c>
      <c r="N34" s="7">
        <f t="shared" si="30"/>
        <v>4.0269213754335009E-2</v>
      </c>
      <c r="O34" s="7">
        <f t="shared" si="13"/>
        <v>1.6026457708014696E-2</v>
      </c>
      <c r="P34" s="7">
        <f t="shared" si="13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4"/>
        <v>192.35179252239072</v>
      </c>
      <c r="U34" s="1">
        <f t="shared" si="14"/>
        <v>930.71902837306368</v>
      </c>
      <c r="V34" s="1">
        <f t="shared" si="14"/>
        <v>854.64270394924336</v>
      </c>
      <c r="W34" s="7">
        <f t="shared" si="31"/>
        <v>-1.51105625085175E-2</v>
      </c>
      <c r="X34" s="7">
        <f t="shared" si="31"/>
        <v>-1.4631099862875141E-3</v>
      </c>
      <c r="Y34" s="7">
        <f t="shared" si="31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8">
        <f t="shared" si="15"/>
        <v>2.293792180198313</v>
      </c>
      <c r="AD34" s="8">
        <f t="shared" si="15"/>
        <v>2.8876122898394789</v>
      </c>
      <c r="AE34" s="8">
        <f t="shared" si="15"/>
        <v>1.9885137845060206</v>
      </c>
      <c r="AF34" s="7">
        <f t="shared" si="32"/>
        <v>2.1924188184192506E-3</v>
      </c>
      <c r="AG34" s="7">
        <f t="shared" si="32"/>
        <v>1.3359023132734738E-2</v>
      </c>
      <c r="AH34" s="7">
        <f t="shared" si="32"/>
        <v>2.5515467739823494E-2</v>
      </c>
      <c r="AI34" s="1">
        <f t="shared" si="39"/>
        <v>26417.571717846273</v>
      </c>
      <c r="AJ34" s="1">
        <f t="shared" si="39"/>
        <v>4447.7879716134503</v>
      </c>
      <c r="AK34" s="1">
        <f t="shared" si="39"/>
        <v>1280.7841572765906</v>
      </c>
      <c r="AL34" s="10">
        <f t="shared" si="38"/>
        <v>9.1306627262159719</v>
      </c>
      <c r="AM34" s="10">
        <f t="shared" si="38"/>
        <v>1.4191407432765422</v>
      </c>
      <c r="AN34" s="10">
        <f t="shared" si="38"/>
        <v>0.49790795974888774</v>
      </c>
      <c r="AO34" s="7">
        <f t="shared" si="34"/>
        <v>1.8276539118654789E-2</v>
      </c>
      <c r="AP34" s="7">
        <f t="shared" si="17"/>
        <v>2.8144496824265453E-2</v>
      </c>
      <c r="AQ34" s="7">
        <f t="shared" si="17"/>
        <v>2.0372115051398465E-2</v>
      </c>
      <c r="AR34" s="1">
        <f t="shared" si="36"/>
        <v>16907.759067619383</v>
      </c>
      <c r="AS34" s="1">
        <f t="shared" si="36"/>
        <v>3354.9720125590925</v>
      </c>
      <c r="AT34" s="1">
        <f t="shared" si="36"/>
        <v>948.74992445412261</v>
      </c>
      <c r="AU34" s="1">
        <f t="shared" si="37"/>
        <v>3381.5518135238767</v>
      </c>
      <c r="AV34" s="1">
        <f t="shared" si="37"/>
        <v>670.99440251181852</v>
      </c>
      <c r="AW34" s="1">
        <f t="shared" si="37"/>
        <v>189.74998489082452</v>
      </c>
      <c r="AX34" s="1">
        <f t="shared" si="18"/>
        <v>14196.117136545363</v>
      </c>
      <c r="AY34" s="1">
        <f t="shared" si="18"/>
        <v>1329.6447297940385</v>
      </c>
      <c r="AZ34" s="1">
        <f t="shared" si="18"/>
        <v>360.66780067153303</v>
      </c>
      <c r="BA34" s="1">
        <f t="shared" si="19"/>
        <v>9.5607237651091665</v>
      </c>
      <c r="BB34" s="1">
        <f t="shared" si="19"/>
        <v>7.192667065077166</v>
      </c>
      <c r="BC34" s="1">
        <f t="shared" si="19"/>
        <v>5.8879573149243161</v>
      </c>
      <c r="BD34" s="1">
        <f t="shared" si="20"/>
        <v>0</v>
      </c>
      <c r="BE34">
        <v>0</v>
      </c>
      <c r="BF34">
        <v>0</v>
      </c>
      <c r="BG34">
        <v>0</v>
      </c>
      <c r="BH34">
        <f t="shared" si="21"/>
        <v>0</v>
      </c>
      <c r="BI34">
        <f t="shared" si="22"/>
        <v>0</v>
      </c>
      <c r="BJ34">
        <f t="shared" si="8"/>
        <v>0</v>
      </c>
      <c r="BK34">
        <f t="shared" si="8"/>
        <v>0</v>
      </c>
      <c r="BL34">
        <f t="shared" si="9"/>
        <v>0</v>
      </c>
      <c r="BM34">
        <f t="shared" si="9"/>
        <v>0</v>
      </c>
      <c r="BN34">
        <f t="shared" si="9"/>
        <v>0</v>
      </c>
      <c r="BO34">
        <f t="shared" si="10"/>
        <v>0</v>
      </c>
      <c r="BP34">
        <f t="shared" si="10"/>
        <v>0</v>
      </c>
      <c r="BQ34">
        <f t="shared" si="10"/>
        <v>0</v>
      </c>
      <c r="BR34" s="7">
        <f t="shared" si="35"/>
        <v>4.5832188766377735E-2</v>
      </c>
      <c r="BS34">
        <v>0</v>
      </c>
      <c r="BT34">
        <v>0</v>
      </c>
      <c r="BU34" s="8">
        <f>MAX((BU$3*climlow!$I144+BU$4*climlow!$I144^2+BU$5*climlow!$I144^6)*(K34/K$66)^$BW$1,-99)</f>
        <v>1.109419114235868</v>
      </c>
      <c r="BV34" s="8">
        <f>MAX((BV$3*climlow!$I144+BV$4*climlow!$I144^2+BV$5*climlow!$I144^6)*(L34/L$66)^$BW$1,-99)</f>
        <v>0.80056754102996452</v>
      </c>
      <c r="BW34" s="8">
        <f>MAX((BW$3*climlow!$I144+BW$4*climlow!$I144^2+BW$5*climlow!$I144^6)*(M34/M$66)^$BW$1,-99)</f>
        <v>0.37863250425558037</v>
      </c>
      <c r="BX34" s="8">
        <f>MAX((BX$3*climlow!$M144+BX$4*climlow!$M144^2+BX$5*climlow!$M144^6)*(K34/K$66)^$BW$1,-99)</f>
        <v>1.109419114235868</v>
      </c>
      <c r="BY34" s="8">
        <f>MAX((BY$3*climlow!$M144+BY$4*climlow!$M144^2+BY$5*climlow!$M144^6)*(L34/L$66)^$BW$1,-99)</f>
        <v>0.80056754102996452</v>
      </c>
      <c r="BZ34" s="8">
        <f>MAX((BZ$3*climlow!$M144+BZ$4*climlow!$M144^2+BZ$5*climlow!$M144^6)*(M34/M$66)^$BW$1,-99)</f>
        <v>0.37863250425558037</v>
      </c>
      <c r="CA34" s="8">
        <f t="shared" si="23"/>
        <v>0</v>
      </c>
      <c r="CB34" s="8">
        <f t="shared" si="24"/>
        <v>0</v>
      </c>
      <c r="CC34" s="8">
        <f t="shared" si="25"/>
        <v>0</v>
      </c>
      <c r="CD34" s="8">
        <f>MAX((CD$3*climlow!$I144+CD$4*climlow!$I144^2+CD$5*climlow!$I144^6)*(K34/K$66)^$BW$1,-99)</f>
        <v>2.070846530530163E-2</v>
      </c>
      <c r="CE34" s="8">
        <f>MAX((CE$3*climlow!$I144+CE$4*climlow!$I144^2+CE$5*climlow!$I144^6)*(L34/L$66)^$BW$1,-99)</f>
        <v>1.1506180564729688E-2</v>
      </c>
      <c r="CF34" s="8">
        <f>MAX((CF$3*climlow!$I144+CF$4*climlow!$I144^2+CF$5*climlow!$I144^6)*(M34/M$66)^$BW$1,-99)</f>
        <v>2.6240858049426728E-3</v>
      </c>
      <c r="CG34" s="8">
        <f>MAX((CG$3*climlow!$M144+CG$4*climlow!$M144^2+CG$5*climlow!$M144^6)*(K34/K$66)^$BW$1,-99)</f>
        <v>2.070846530530163E-2</v>
      </c>
      <c r="CH34" s="8">
        <f>MAX((CH$3*climlow!$M144+CH$4*climlow!$M144^2+CH$5*climlow!$M144^6)*(L34/L$66)^$BW$1,-99)</f>
        <v>1.1506180564729688E-2</v>
      </c>
      <c r="CI34" s="8">
        <f>MAX((CI$3*climlow!$M144+CI$4*climlow!$M144^2+CI$5*climlow!$M144^6)*(M34/M$66)^$BW$1,-99)</f>
        <v>2.6240858049426728E-3</v>
      </c>
      <c r="CJ34" s="8">
        <f t="shared" si="26"/>
        <v>0</v>
      </c>
      <c r="CK34" s="8">
        <f t="shared" si="27"/>
        <v>0</v>
      </c>
      <c r="CL34" s="8">
        <f t="shared" si="28"/>
        <v>0</v>
      </c>
    </row>
    <row r="35" spans="1:90">
      <c r="A35">
        <v>1989</v>
      </c>
      <c r="B35" s="1">
        <v>958.65364362799335</v>
      </c>
      <c r="C35" s="1">
        <v>2051.303637009778</v>
      </c>
      <c r="D35" s="1">
        <v>2153.3894404845114</v>
      </c>
      <c r="E35" s="7">
        <f t="shared" si="29"/>
        <v>6.1326994822132885E-3</v>
      </c>
      <c r="F35" s="7">
        <f t="shared" si="11"/>
        <v>1.6217519828473526E-2</v>
      </c>
      <c r="G35" s="7">
        <f t="shared" si="11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12"/>
        <v>24787.920685637644</v>
      </c>
      <c r="L35" s="1">
        <f t="shared" si="4"/>
        <v>1573.1307333909833</v>
      </c>
      <c r="M35" s="1">
        <f t="shared" si="4"/>
        <v>510.22591761261259</v>
      </c>
      <c r="N35" s="7">
        <f t="shared" si="30"/>
        <v>3.2799220449000632E-2</v>
      </c>
      <c r="O35" s="7">
        <f t="shared" si="13"/>
        <v>-6.5636363100640693E-5</v>
      </c>
      <c r="P35" s="7">
        <f t="shared" si="13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4"/>
        <v>187.91117978496482</v>
      </c>
      <c r="U35" s="1">
        <f t="shared" si="14"/>
        <v>927.55947584821479</v>
      </c>
      <c r="V35" s="1">
        <f t="shared" si="14"/>
        <v>838.68873584744733</v>
      </c>
      <c r="W35" s="7">
        <f t="shared" si="31"/>
        <v>-2.3085892152052589E-2</v>
      </c>
      <c r="X35" s="7">
        <f t="shared" si="31"/>
        <v>-3.394743664338673E-3</v>
      </c>
      <c r="Y35" s="7">
        <f t="shared" si="31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8">
        <f t="shared" si="15"/>
        <v>2.3093853587707547</v>
      </c>
      <c r="AD35" s="8">
        <f t="shared" si="15"/>
        <v>2.8609420451927874</v>
      </c>
      <c r="AE35" s="8">
        <f t="shared" si="15"/>
        <v>1.9721805144674187</v>
      </c>
      <c r="AF35" s="7">
        <f t="shared" si="32"/>
        <v>6.7979909893551849E-3</v>
      </c>
      <c r="AG35" s="7">
        <f t="shared" si="32"/>
        <v>-9.2360891870889583E-3</v>
      </c>
      <c r="AH35" s="7">
        <f t="shared" si="32"/>
        <v>-8.2138078025238981E-3</v>
      </c>
      <c r="AI35" s="1">
        <f t="shared" si="39"/>
        <v>27157.366359585525</v>
      </c>
      <c r="AJ35" s="1">
        <f t="shared" si="39"/>
        <v>4674.0035769639244</v>
      </c>
      <c r="AK35" s="1">
        <f t="shared" si="39"/>
        <v>1342.4557264397563</v>
      </c>
      <c r="AL35" s="10">
        <f t="shared" si="38"/>
        <v>9.2975396407109017</v>
      </c>
      <c r="AM35" s="10">
        <f t="shared" si="38"/>
        <v>1.4590817454188745</v>
      </c>
      <c r="AN35" s="10">
        <f t="shared" si="38"/>
        <v>0.50805139798989918</v>
      </c>
      <c r="AO35" s="7">
        <f t="shared" si="34"/>
        <v>1.8276539118654789E-2</v>
      </c>
      <c r="AP35" s="7">
        <f t="shared" si="17"/>
        <v>2.8144496824265453E-2</v>
      </c>
      <c r="AQ35" s="7">
        <f t="shared" si="17"/>
        <v>2.0372115051398465E-2</v>
      </c>
      <c r="AR35" s="1">
        <f t="shared" si="36"/>
        <v>17397.023523563606</v>
      </c>
      <c r="AS35" s="1">
        <f t="shared" si="36"/>
        <v>3528.9165795642257</v>
      </c>
      <c r="AT35" s="1">
        <f t="shared" si="36"/>
        <v>995.37266137180166</v>
      </c>
      <c r="AU35" s="1">
        <f t="shared" si="37"/>
        <v>3479.4047047127215</v>
      </c>
      <c r="AV35" s="1">
        <f t="shared" si="37"/>
        <v>705.78331591284518</v>
      </c>
      <c r="AW35" s="1">
        <f t="shared" si="37"/>
        <v>199.07453227436034</v>
      </c>
      <c r="AX35" s="1">
        <f t="shared" si="18"/>
        <v>14517.880270271662</v>
      </c>
      <c r="AY35" s="1">
        <f t="shared" si="18"/>
        <v>1376.2629835565019</v>
      </c>
      <c r="AZ35" s="1">
        <f t="shared" si="18"/>
        <v>369.78825758441292</v>
      </c>
      <c r="BA35" s="1">
        <f t="shared" si="19"/>
        <v>9.583136290825772</v>
      </c>
      <c r="BB35" s="1">
        <f t="shared" si="19"/>
        <v>7.2271271220025639</v>
      </c>
      <c r="BC35" s="1">
        <f t="shared" si="19"/>
        <v>5.9129305650265183</v>
      </c>
      <c r="BD35" s="1">
        <f t="shared" si="20"/>
        <v>0</v>
      </c>
      <c r="BE35">
        <v>0</v>
      </c>
      <c r="BF35">
        <v>0</v>
      </c>
      <c r="BG35">
        <v>0</v>
      </c>
      <c r="BH35">
        <f t="shared" si="21"/>
        <v>0</v>
      </c>
      <c r="BI35">
        <f t="shared" si="22"/>
        <v>0</v>
      </c>
      <c r="BJ35">
        <f t="shared" si="8"/>
        <v>0</v>
      </c>
      <c r="BK35">
        <f t="shared" si="8"/>
        <v>0</v>
      </c>
      <c r="BL35">
        <f t="shared" si="9"/>
        <v>0</v>
      </c>
      <c r="BM35">
        <f t="shared" si="9"/>
        <v>0</v>
      </c>
      <c r="BN35">
        <f t="shared" si="9"/>
        <v>0</v>
      </c>
      <c r="BO35">
        <f t="shared" si="10"/>
        <v>0</v>
      </c>
      <c r="BP35">
        <f t="shared" si="10"/>
        <v>0</v>
      </c>
      <c r="BQ35">
        <f t="shared" si="10"/>
        <v>0</v>
      </c>
      <c r="BR35" s="7">
        <f t="shared" si="35"/>
        <v>3.7145700813999705E-2</v>
      </c>
      <c r="BS35">
        <v>0</v>
      </c>
      <c r="BT35">
        <v>0</v>
      </c>
      <c r="BU35" s="8">
        <f>MAX((BU$3*climlow!$I145+BU$4*climlow!$I145^2+BU$5*climlow!$I145^6)*(K35/K$66)^$BW$1,-99)</f>
        <v>1.1303974028593096</v>
      </c>
      <c r="BV35" s="8">
        <f>MAX((BV$3*climlow!$I145+BV$4*climlow!$I145^2+BV$5*climlow!$I145^6)*(L35/L$66)^$BW$1,-99)</f>
        <v>0.82188390231661879</v>
      </c>
      <c r="BW35" s="8">
        <f>MAX((BW$3*climlow!$I145+BW$4*climlow!$I145^2+BW$5*climlow!$I145^6)*(M35/M$66)^$BW$1,-99)</f>
        <v>0.3850853069538121</v>
      </c>
      <c r="BX35" s="8">
        <f>MAX((BX$3*climlow!$M145+BX$4*climlow!$M145^2+BX$5*climlow!$M145^6)*(K35/K$66)^$BW$1,-99)</f>
        <v>1.1303974028593096</v>
      </c>
      <c r="BY35" s="8">
        <f>MAX((BY$3*climlow!$M145+BY$4*climlow!$M145^2+BY$5*climlow!$M145^6)*(L35/L$66)^$BW$1,-99)</f>
        <v>0.82188390231661879</v>
      </c>
      <c r="BZ35" s="8">
        <f>MAX((BZ$3*climlow!$M145+BZ$4*climlow!$M145^2+BZ$5*climlow!$M145^6)*(M35/M$66)^$BW$1,-99)</f>
        <v>0.3850853069538121</v>
      </c>
      <c r="CA35" s="8">
        <f t="shared" si="23"/>
        <v>0</v>
      </c>
      <c r="CB35" s="8">
        <f t="shared" si="24"/>
        <v>0</v>
      </c>
      <c r="CC35" s="8">
        <f t="shared" si="25"/>
        <v>0</v>
      </c>
      <c r="CD35" s="8">
        <f>MAX((CD$3*climlow!$I145+CD$4*climlow!$I145^2+CD$5*climlow!$I145^6)*(K35/K$66)^$BW$1,-99)</f>
        <v>2.1772532272445948E-2</v>
      </c>
      <c r="CE35" s="8">
        <f>MAX((CE$3*climlow!$I145+CE$4*climlow!$I145^2+CE$5*climlow!$I145^6)*(L35/L$66)^$BW$1,-99)</f>
        <v>1.2195568815998623E-2</v>
      </c>
      <c r="CF35" s="8">
        <f>MAX((CF$3*climlow!$I145+CF$4*climlow!$I145^2+CF$5*climlow!$I145^6)*(M35/M$66)^$BW$1,-99)</f>
        <v>2.7583801148751922E-3</v>
      </c>
      <c r="CG35" s="8">
        <f>MAX((CG$3*climlow!$M145+CG$4*climlow!$M145^2+CG$5*climlow!$M145^6)*(K35/K$66)^$BW$1,-99)</f>
        <v>2.1772532272445948E-2</v>
      </c>
      <c r="CH35" s="8">
        <f>MAX((CH$3*climlow!$M145+CH$4*climlow!$M145^2+CH$5*climlow!$M145^6)*(L35/L$66)^$BW$1,-99)</f>
        <v>1.2195568815998623E-2</v>
      </c>
      <c r="CI35" s="8">
        <f>MAX((CI$3*climlow!$M145+CI$4*climlow!$M145^2+CI$5*climlow!$M145^6)*(M35/M$66)^$BW$1,-99)</f>
        <v>2.7583801148751922E-3</v>
      </c>
      <c r="CJ35" s="8">
        <f t="shared" si="26"/>
        <v>0</v>
      </c>
      <c r="CK35" s="8">
        <f t="shared" si="27"/>
        <v>0</v>
      </c>
      <c r="CL35" s="8">
        <f t="shared" si="28"/>
        <v>0</v>
      </c>
    </row>
    <row r="36" spans="1:90">
      <c r="A36">
        <v>1990</v>
      </c>
      <c r="B36" s="1">
        <v>965.08958199999995</v>
      </c>
      <c r="C36" s="1">
        <v>2084.8014689034158</v>
      </c>
      <c r="D36" s="1">
        <v>2202.0974930000007</v>
      </c>
      <c r="E36" s="7">
        <f t="shared" si="29"/>
        <v>6.7135178745578727E-3</v>
      </c>
      <c r="F36" s="7">
        <f t="shared" si="11"/>
        <v>1.6330021206645062E-2</v>
      </c>
      <c r="G36" s="7">
        <f t="shared" si="11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12"/>
        <v>25494.583209308556</v>
      </c>
      <c r="L36" s="1">
        <f t="shared" si="4"/>
        <v>1578.844569513195</v>
      </c>
      <c r="M36" s="1">
        <f t="shared" si="4"/>
        <v>524.4093877674519</v>
      </c>
      <c r="N36" s="7">
        <f t="shared" si="30"/>
        <v>2.8508342132963049E-2</v>
      </c>
      <c r="O36" s="7">
        <f t="shared" si="13"/>
        <v>3.6321432166639411E-3</v>
      </c>
      <c r="P36" s="7">
        <f t="shared" si="13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4"/>
        <v>180.71486919793657</v>
      </c>
      <c r="U36" s="1">
        <f t="shared" si="14"/>
        <v>931.01927467261214</v>
      </c>
      <c r="V36" s="1">
        <f t="shared" si="14"/>
        <v>844.47815420020129</v>
      </c>
      <c r="W36" s="7">
        <f t="shared" si="31"/>
        <v>-3.8296340831148634E-2</v>
      </c>
      <c r="X36" s="7">
        <f t="shared" si="31"/>
        <v>3.7300021340771483E-3</v>
      </c>
      <c r="Y36" s="7">
        <f t="shared" si="31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8">
        <f t="shared" si="15"/>
        <v>2.2835509596639398</v>
      </c>
      <c r="AD36" s="8">
        <f t="shared" si="15"/>
        <v>2.7475569888912075</v>
      </c>
      <c r="AE36" s="8">
        <f t="shared" si="15"/>
        <v>1.9497480298762651</v>
      </c>
      <c r="AF36" s="7">
        <f t="shared" si="32"/>
        <v>-1.1186699096666142E-2</v>
      </c>
      <c r="AG36" s="7">
        <f t="shared" si="32"/>
        <v>-3.9632070314776113E-2</v>
      </c>
      <c r="AH36" s="7">
        <f t="shared" si="32"/>
        <v>-1.137445808159776E-2</v>
      </c>
      <c r="AI36" s="1">
        <f t="shared" si="39"/>
        <v>27921.034428339695</v>
      </c>
      <c r="AJ36" s="1">
        <f t="shared" si="39"/>
        <v>4912.386535180377</v>
      </c>
      <c r="AK36" s="1">
        <f t="shared" si="39"/>
        <v>1407.2846860701411</v>
      </c>
      <c r="AL36" s="10">
        <f t="shared" si="38"/>
        <v>9.4674664876615982</v>
      </c>
      <c r="AM36" s="10">
        <f t="shared" si="38"/>
        <v>1.5001468669691598</v>
      </c>
      <c r="AN36" s="10">
        <f t="shared" si="38"/>
        <v>0.51840147952177329</v>
      </c>
      <c r="AO36" s="7">
        <f t="shared" si="34"/>
        <v>1.8276539118654789E-2</v>
      </c>
      <c r="AP36" s="7">
        <f t="shared" si="17"/>
        <v>2.8144496824265453E-2</v>
      </c>
      <c r="AQ36" s="7">
        <f t="shared" si="17"/>
        <v>2.0372115051398465E-2</v>
      </c>
      <c r="AR36" s="1">
        <f t="shared" si="36"/>
        <v>17909.117232242919</v>
      </c>
      <c r="AS36" s="1">
        <f t="shared" si="36"/>
        <v>3712.3084103352876</v>
      </c>
      <c r="AT36" s="1">
        <f t="shared" si="36"/>
        <v>1043.7869401949827</v>
      </c>
      <c r="AU36" s="1">
        <f t="shared" si="37"/>
        <v>3581.823446448584</v>
      </c>
      <c r="AV36" s="1">
        <f t="shared" si="37"/>
        <v>742.46168206705761</v>
      </c>
      <c r="AW36" s="1">
        <f t="shared" si="37"/>
        <v>208.75738803899654</v>
      </c>
      <c r="AX36" s="1">
        <f t="shared" si="18"/>
        <v>14845.558436247151</v>
      </c>
      <c r="AY36" s="1">
        <f t="shared" si="18"/>
        <v>1424.5225612922936</v>
      </c>
      <c r="AZ36" s="1">
        <f t="shared" si="18"/>
        <v>379.19735834147554</v>
      </c>
      <c r="BA36" s="1">
        <f t="shared" si="19"/>
        <v>9.6054560042907422</v>
      </c>
      <c r="BB36" s="1">
        <f t="shared" si="19"/>
        <v>7.2615919918555702</v>
      </c>
      <c r="BC36" s="1">
        <f t="shared" si="19"/>
        <v>5.9380568039575392</v>
      </c>
      <c r="BD36" s="1">
        <f t="shared" si="20"/>
        <v>0</v>
      </c>
      <c r="BE36">
        <v>0</v>
      </c>
      <c r="BF36">
        <v>0</v>
      </c>
      <c r="BG36">
        <v>0</v>
      </c>
      <c r="BH36">
        <f t="shared" si="21"/>
        <v>0</v>
      </c>
      <c r="BI36">
        <f t="shared" si="22"/>
        <v>0</v>
      </c>
      <c r="BJ36">
        <f t="shared" si="8"/>
        <v>0</v>
      </c>
      <c r="BK36">
        <f t="shared" si="8"/>
        <v>0</v>
      </c>
      <c r="BL36">
        <f t="shared" si="9"/>
        <v>0</v>
      </c>
      <c r="BM36">
        <f t="shared" si="9"/>
        <v>0</v>
      </c>
      <c r="BN36">
        <f t="shared" si="9"/>
        <v>0</v>
      </c>
      <c r="BO36">
        <f t="shared" si="10"/>
        <v>0</v>
      </c>
      <c r="BP36">
        <f t="shared" si="10"/>
        <v>0</v>
      </c>
      <c r="BQ36">
        <f t="shared" si="10"/>
        <v>0</v>
      </c>
      <c r="BR36" s="7">
        <f t="shared" si="35"/>
        <v>3.4256475183475299E-2</v>
      </c>
      <c r="BS36">
        <v>0</v>
      </c>
      <c r="BT36">
        <v>0</v>
      </c>
      <c r="BU36" s="8">
        <f>MAX((BU$3*climlow!$I146+BU$4*climlow!$I146^2+BU$5*climlow!$I146^6)*(K36/K$66)^$BW$1,-99)</f>
        <v>1.1526484353106312</v>
      </c>
      <c r="BV36" s="8">
        <f>MAX((BV$3*climlow!$I146+BV$4*climlow!$I146^2+BV$5*climlow!$I146^6)*(L36/L$66)^$BW$1,-99)</f>
        <v>0.84274103220981555</v>
      </c>
      <c r="BW36" s="8">
        <f>MAX((BW$3*climlow!$I146+BW$4*climlow!$I146^2+BW$5*climlow!$I146^6)*(M36/M$66)^$BW$1,-99)</f>
        <v>0.3920649888769937</v>
      </c>
      <c r="BX36" s="8">
        <f>MAX((BX$3*climlow!$M146+BX$4*climlow!$M146^2+BX$5*climlow!$M146^6)*(K36/K$66)^$BW$1,-99)</f>
        <v>1.1526484353106312</v>
      </c>
      <c r="BY36" s="8">
        <f>MAX((BY$3*climlow!$M146+BY$4*climlow!$M146^2+BY$5*climlow!$M146^6)*(L36/L$66)^$BW$1,-99)</f>
        <v>0.84274103220981555</v>
      </c>
      <c r="BZ36" s="8">
        <f>MAX((BZ$3*climlow!$M146+BZ$4*climlow!$M146^2+BZ$5*climlow!$M146^6)*(M36/M$66)^$BW$1,-99)</f>
        <v>0.3920649888769937</v>
      </c>
      <c r="CA36" s="8">
        <f t="shared" si="23"/>
        <v>0</v>
      </c>
      <c r="CB36" s="8">
        <f t="shared" si="24"/>
        <v>0</v>
      </c>
      <c r="CC36" s="8">
        <f t="shared" si="25"/>
        <v>0</v>
      </c>
      <c r="CD36" s="8">
        <f>MAX((CD$3*climlow!$I146+CD$4*climlow!$I146^2+CD$5*climlow!$I146^6)*(K36/K$66)^$BW$1,-99)</f>
        <v>2.2904744481012509E-2</v>
      </c>
      <c r="CE36" s="8">
        <f>MAX((CE$3*climlow!$I146+CE$4*climlow!$I146^2+CE$5*climlow!$I146^6)*(L36/L$66)^$BW$1,-99)</f>
        <v>1.2908491297332495E-2</v>
      </c>
      <c r="CF36" s="8">
        <f>MAX((CF$3*climlow!$I146+CF$4*climlow!$I146^2+CF$5*climlow!$I146^6)*(M36/M$66)^$BW$1,-99)</f>
        <v>2.9022622933940604E-3</v>
      </c>
      <c r="CG36" s="8">
        <f>MAX((CG$3*climlow!$M146+CG$4*climlow!$M146^2+CG$5*climlow!$M146^6)*(K36/K$66)^$BW$1,-99)</f>
        <v>2.2904744481012509E-2</v>
      </c>
      <c r="CH36" s="8">
        <f>MAX((CH$3*climlow!$M146+CH$4*climlow!$M146^2+CH$5*climlow!$M146^6)*(L36/L$66)^$BW$1,-99)</f>
        <v>1.2908491297332495E-2</v>
      </c>
      <c r="CI36" s="8">
        <f>MAX((CI$3*climlow!$M146+CI$4*climlow!$M146^2+CI$5*climlow!$M146^6)*(M36/M$66)^$BW$1,-99)</f>
        <v>2.9022622933940604E-3</v>
      </c>
      <c r="CJ36" s="8">
        <f t="shared" si="26"/>
        <v>0</v>
      </c>
      <c r="CK36" s="8">
        <f t="shared" si="27"/>
        <v>0</v>
      </c>
      <c r="CL36" s="8">
        <f t="shared" si="28"/>
        <v>0</v>
      </c>
    </row>
    <row r="37" spans="1:90">
      <c r="A37">
        <v>1991</v>
      </c>
      <c r="B37" s="1">
        <v>971.30660538821314</v>
      </c>
      <c r="C37" s="1">
        <v>2115.3616604105928</v>
      </c>
      <c r="D37" s="1">
        <v>2250.8548680506537</v>
      </c>
      <c r="E37" s="7">
        <f t="shared" si="29"/>
        <v>6.4419132733040119E-3</v>
      </c>
      <c r="F37" s="7">
        <f t="shared" si="11"/>
        <v>1.4658561960459116E-2</v>
      </c>
      <c r="G37" s="7">
        <f t="shared" si="11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12"/>
        <v>25684.596648354625</v>
      </c>
      <c r="L37" s="1">
        <f t="shared" si="4"/>
        <v>1611.2686812955199</v>
      </c>
      <c r="M37" s="1">
        <f t="shared" si="4"/>
        <v>529.3692355980869</v>
      </c>
      <c r="N37" s="7">
        <f t="shared" si="30"/>
        <v>7.4530906226657478E-3</v>
      </c>
      <c r="O37" s="7">
        <f t="shared" si="13"/>
        <v>2.0536607851349364E-2</v>
      </c>
      <c r="P37" s="7">
        <f t="shared" si="13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4"/>
        <v>179.22403290080703</v>
      </c>
      <c r="U37" s="1">
        <f t="shared" si="14"/>
        <v>898.86196704348333</v>
      </c>
      <c r="V37" s="1">
        <f t="shared" si="14"/>
        <v>853.87683090177541</v>
      </c>
      <c r="W37" s="7">
        <f t="shared" si="31"/>
        <v>-8.2496603834885107E-3</v>
      </c>
      <c r="X37" s="7">
        <f t="shared" si="31"/>
        <v>-3.4539894612210631E-2</v>
      </c>
      <c r="Y37" s="7">
        <f t="shared" si="31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8">
        <f t="shared" si="15"/>
        <v>2.4940307832691997</v>
      </c>
      <c r="AD37" s="8">
        <f t="shared" si="15"/>
        <v>2.770157627257464</v>
      </c>
      <c r="AE37" s="8">
        <f t="shared" si="15"/>
        <v>1.9972197592887198</v>
      </c>
      <c r="AF37" s="7">
        <f t="shared" si="32"/>
        <v>9.2172159642207152E-2</v>
      </c>
      <c r="AG37" s="7">
        <f t="shared" si="32"/>
        <v>8.2257214163834469E-3</v>
      </c>
      <c r="AH37" s="7">
        <f t="shared" si="32"/>
        <v>2.4347622710749528E-2</v>
      </c>
      <c r="AI37" s="1">
        <f t="shared" si="39"/>
        <v>28710.754431954309</v>
      </c>
      <c r="AJ37" s="1">
        <f t="shared" si="39"/>
        <v>5163.6095637293965</v>
      </c>
      <c r="AK37" s="1">
        <f t="shared" si="39"/>
        <v>1475.3136055021237</v>
      </c>
      <c r="AL37" s="10">
        <f t="shared" si="38"/>
        <v>9.6404990092778995</v>
      </c>
      <c r="AM37" s="10">
        <f t="shared" si="38"/>
        <v>1.5423677457025051</v>
      </c>
      <c r="AN37" s="10">
        <f t="shared" si="38"/>
        <v>0.52896241410540601</v>
      </c>
      <c r="AO37" s="7">
        <f t="shared" si="34"/>
        <v>1.8276539118654789E-2</v>
      </c>
      <c r="AP37" s="7">
        <f t="shared" si="17"/>
        <v>2.8144496824265453E-2</v>
      </c>
      <c r="AQ37" s="7">
        <f t="shared" si="17"/>
        <v>2.0372115051398465E-2</v>
      </c>
      <c r="AR37" s="1">
        <f t="shared" si="36"/>
        <v>18432.893293191326</v>
      </c>
      <c r="AS37" s="1">
        <f t="shared" si="36"/>
        <v>3900.1949615321632</v>
      </c>
      <c r="AT37" s="1">
        <f t="shared" si="36"/>
        <v>1094.1570878631148</v>
      </c>
      <c r="AU37" s="1">
        <f t="shared" si="37"/>
        <v>3686.5786586382656</v>
      </c>
      <c r="AV37" s="1">
        <f t="shared" si="37"/>
        <v>780.03899230643265</v>
      </c>
      <c r="AW37" s="1">
        <f t="shared" si="37"/>
        <v>218.83141757262297</v>
      </c>
      <c r="AX37" s="1">
        <f t="shared" si="18"/>
        <v>15181.935912666046</v>
      </c>
      <c r="AY37" s="1">
        <f t="shared" si="18"/>
        <v>1474.9988276804197</v>
      </c>
      <c r="AZ37" s="1">
        <f t="shared" si="18"/>
        <v>388.88587741268503</v>
      </c>
      <c r="BA37" s="1">
        <f t="shared" si="19"/>
        <v>9.6278615732969595</v>
      </c>
      <c r="BB37" s="1">
        <f t="shared" si="19"/>
        <v>7.2964124739806682</v>
      </c>
      <c r="BC37" s="1">
        <f t="shared" si="19"/>
        <v>5.9632859263153497</v>
      </c>
      <c r="BD37" s="1">
        <f t="shared" si="20"/>
        <v>0</v>
      </c>
      <c r="BE37">
        <v>0</v>
      </c>
      <c r="BF37">
        <v>0</v>
      </c>
      <c r="BG37">
        <v>0</v>
      </c>
      <c r="BH37">
        <f t="shared" si="21"/>
        <v>0</v>
      </c>
      <c r="BI37">
        <f t="shared" si="22"/>
        <v>0</v>
      </c>
      <c r="BJ37">
        <f t="shared" si="8"/>
        <v>0</v>
      </c>
      <c r="BK37">
        <f t="shared" si="8"/>
        <v>0</v>
      </c>
      <c r="BL37">
        <f t="shared" si="9"/>
        <v>0</v>
      </c>
      <c r="BM37">
        <f t="shared" si="9"/>
        <v>0</v>
      </c>
      <c r="BN37">
        <f t="shared" si="9"/>
        <v>0</v>
      </c>
      <c r="BO37">
        <f t="shared" si="10"/>
        <v>0</v>
      </c>
      <c r="BP37">
        <f t="shared" si="10"/>
        <v>0</v>
      </c>
      <c r="BQ37">
        <f t="shared" si="10"/>
        <v>0</v>
      </c>
      <c r="BR37" s="7">
        <f t="shared" si="35"/>
        <v>1.7095249132572654E-2</v>
      </c>
      <c r="BS37">
        <v>0</v>
      </c>
      <c r="BT37">
        <v>0</v>
      </c>
      <c r="BU37" s="8">
        <f>MAX((BU$3*climlow!$I147+BU$4*climlow!$I147^2+BU$5*climlow!$I147^6)*(K37/K$66)^$BW$1,-99)</f>
        <v>1.181066764225897</v>
      </c>
      <c r="BV37" s="8">
        <f>MAX((BV$3*climlow!$I147+BV$4*climlow!$I147^2+BV$5*climlow!$I147^6)*(L37/L$66)^$BW$1,-99)</f>
        <v>0.86024925251656026</v>
      </c>
      <c r="BW37" s="8">
        <f>MAX((BW$3*climlow!$I147+BW$4*climlow!$I147^2+BW$5*climlow!$I147^6)*(M37/M$66)^$BW$1,-99)</f>
        <v>0.40083027390248188</v>
      </c>
      <c r="BX37" s="8">
        <f>MAX((BX$3*climlow!$M147+BX$4*climlow!$M147^2+BX$5*climlow!$M147^6)*(K37/K$66)^$BW$1,-99)</f>
        <v>1.181066764225897</v>
      </c>
      <c r="BY37" s="8">
        <f>MAX((BY$3*climlow!$M147+BY$4*climlow!$M147^2+BY$5*climlow!$M147^6)*(L37/L$66)^$BW$1,-99)</f>
        <v>0.86024925251656026</v>
      </c>
      <c r="BZ37" s="8">
        <f>MAX((BZ$3*climlow!$M147+BZ$4*climlow!$M147^2+BZ$5*climlow!$M147^6)*(M37/M$66)^$BW$1,-99)</f>
        <v>0.40083027390248188</v>
      </c>
      <c r="CA37" s="8">
        <f t="shared" si="23"/>
        <v>0</v>
      </c>
      <c r="CB37" s="8">
        <f t="shared" si="24"/>
        <v>0</v>
      </c>
      <c r="CC37" s="8">
        <f t="shared" si="25"/>
        <v>0</v>
      </c>
      <c r="CD37" s="8">
        <f>MAX((CD$3*climlow!$I147+CD$4*climlow!$I147^2+CD$5*climlow!$I147^6)*(K37/K$66)^$BW$1,-99)</f>
        <v>2.4208366217987474E-2</v>
      </c>
      <c r="CE37" s="8">
        <f>MAX((CE$3*climlow!$I147+CE$4*climlow!$I147^2+CE$5*climlow!$I147^6)*(L37/L$66)^$BW$1,-99)</f>
        <v>1.3599189432924427E-2</v>
      </c>
      <c r="CF37" s="8">
        <f>MAX((CF$3*climlow!$I147+CF$4*climlow!$I147^2+CF$5*climlow!$I147^6)*(M37/M$66)^$BW$1,-99)</f>
        <v>3.0658500258341393E-3</v>
      </c>
      <c r="CG37" s="8">
        <f>MAX((CG$3*climlow!$M147+CG$4*climlow!$M147^2+CG$5*climlow!$M147^6)*(K37/K$66)^$BW$1,-99)</f>
        <v>2.4208366217987474E-2</v>
      </c>
      <c r="CH37" s="8">
        <f>MAX((CH$3*climlow!$M147+CH$4*climlow!$M147^2+CH$5*climlow!$M147^6)*(L37/L$66)^$BW$1,-99)</f>
        <v>1.3599189432924427E-2</v>
      </c>
      <c r="CI37" s="8">
        <f>MAX((CI$3*climlow!$M147+CI$4*climlow!$M147^2+CI$5*climlow!$M147^6)*(M37/M$66)^$BW$1,-99)</f>
        <v>3.0658500258341393E-3</v>
      </c>
      <c r="CJ37" s="8">
        <f t="shared" si="26"/>
        <v>0</v>
      </c>
      <c r="CK37" s="8">
        <f t="shared" si="27"/>
        <v>0</v>
      </c>
      <c r="CL37" s="8">
        <f t="shared" si="28"/>
        <v>0</v>
      </c>
    </row>
    <row r="38" spans="1:90">
      <c r="A38">
        <v>1992</v>
      </c>
      <c r="B38" s="1">
        <v>977.31730766866428</v>
      </c>
      <c r="C38" s="1">
        <v>2141.7241709324203</v>
      </c>
      <c r="D38" s="1">
        <v>2298.7854691087018</v>
      </c>
      <c r="E38" s="7">
        <f t="shared" si="29"/>
        <v>6.1882645985391616E-3</v>
      </c>
      <c r="F38" s="7">
        <f t="shared" si="11"/>
        <v>1.246241293638195E-2</v>
      </c>
      <c r="G38" s="7">
        <f t="shared" si="11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12"/>
        <v>25968.718551230631</v>
      </c>
      <c r="L38" s="1">
        <f t="shared" si="4"/>
        <v>1643.0307990508757</v>
      </c>
      <c r="M38" s="1">
        <f t="shared" si="4"/>
        <v>539.24478308317077</v>
      </c>
      <c r="N38" s="7">
        <f t="shared" si="30"/>
        <v>1.1061956968446474E-2</v>
      </c>
      <c r="O38" s="7">
        <f t="shared" si="13"/>
        <v>1.9712489992555371E-2</v>
      </c>
      <c r="P38" s="7">
        <f t="shared" si="13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4"/>
        <v>177.55425611266796</v>
      </c>
      <c r="U38" s="1">
        <f t="shared" si="14"/>
        <v>848.05370684498394</v>
      </c>
      <c r="V38" s="1">
        <f t="shared" si="14"/>
        <v>848.93393409751468</v>
      </c>
      <c r="W38" s="7">
        <f t="shared" si="31"/>
        <v>-9.3167013436374901E-3</v>
      </c>
      <c r="X38" s="7">
        <f t="shared" si="31"/>
        <v>-5.6525097357958964E-2</v>
      </c>
      <c r="Y38" s="7">
        <f t="shared" si="31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8">
        <f t="shared" si="15"/>
        <v>2.5066122179045962</v>
      </c>
      <c r="AD38" s="8">
        <f t="shared" si="15"/>
        <v>2.8705154383111862</v>
      </c>
      <c r="AE38" s="8">
        <f t="shared" si="15"/>
        <v>2.0325970830505562</v>
      </c>
      <c r="AF38" s="7">
        <f t="shared" si="32"/>
        <v>5.0446188233910227E-3</v>
      </c>
      <c r="AG38" s="7">
        <f t="shared" si="32"/>
        <v>3.6228195127321783E-2</v>
      </c>
      <c r="AH38" s="7">
        <f t="shared" si="32"/>
        <v>1.7713285479628693E-2</v>
      </c>
      <c r="AI38" s="1">
        <f t="shared" si="39"/>
        <v>29526.257647397142</v>
      </c>
      <c r="AJ38" s="1">
        <f t="shared" si="39"/>
        <v>5427.28759966289</v>
      </c>
      <c r="AK38" s="1">
        <f t="shared" si="39"/>
        <v>1546.6136625245342</v>
      </c>
      <c r="AL38" s="10">
        <f t="shared" si="38"/>
        <v>9.8166939665443191</v>
      </c>
      <c r="AM38" s="10">
        <f t="shared" si="38"/>
        <v>1.5857769098232788</v>
      </c>
      <c r="AN38" s="10">
        <f t="shared" si="38"/>
        <v>0.53973849726342682</v>
      </c>
      <c r="AO38" s="7">
        <f t="shared" si="34"/>
        <v>1.8276539118654789E-2</v>
      </c>
      <c r="AP38" s="7">
        <f t="shared" si="17"/>
        <v>2.8144496824265453E-2</v>
      </c>
      <c r="AQ38" s="7">
        <f t="shared" si="17"/>
        <v>2.0372115051398465E-2</v>
      </c>
      <c r="AR38" s="1">
        <f t="shared" si="36"/>
        <v>18968.605532351328</v>
      </c>
      <c r="AS38" s="1">
        <f t="shared" si="36"/>
        <v>4090.4349221691405</v>
      </c>
      <c r="AT38" s="1">
        <f t="shared" si="36"/>
        <v>1146.1950237563155</v>
      </c>
      <c r="AU38" s="1">
        <f t="shared" si="37"/>
        <v>3793.721106470266</v>
      </c>
      <c r="AV38" s="1">
        <f t="shared" si="37"/>
        <v>818.08698443382809</v>
      </c>
      <c r="AW38" s="1">
        <f t="shared" si="37"/>
        <v>229.23900475126311</v>
      </c>
      <c r="AX38" s="1">
        <f t="shared" si="18"/>
        <v>15527.080413709136</v>
      </c>
      <c r="AY38" s="1">
        <f t="shared" si="18"/>
        <v>1527.9035377887453</v>
      </c>
      <c r="AZ38" s="1">
        <f t="shared" si="18"/>
        <v>398.88716512575655</v>
      </c>
      <c r="BA38" s="1">
        <f t="shared" si="19"/>
        <v>9.6503409019275797</v>
      </c>
      <c r="BB38" s="1">
        <f t="shared" si="19"/>
        <v>7.3316518380142934</v>
      </c>
      <c r="BC38" s="1">
        <f t="shared" si="19"/>
        <v>5.9886785827250151</v>
      </c>
      <c r="BD38" s="1">
        <f t="shared" si="20"/>
        <v>0</v>
      </c>
      <c r="BE38">
        <v>0</v>
      </c>
      <c r="BF38">
        <v>0</v>
      </c>
      <c r="BG38">
        <v>0</v>
      </c>
      <c r="BH38">
        <f t="shared" si="21"/>
        <v>0</v>
      </c>
      <c r="BI38">
        <f t="shared" si="22"/>
        <v>0</v>
      </c>
      <c r="BJ38">
        <f t="shared" si="8"/>
        <v>0</v>
      </c>
      <c r="BK38">
        <f t="shared" si="8"/>
        <v>0</v>
      </c>
      <c r="BL38">
        <f t="shared" si="9"/>
        <v>0</v>
      </c>
      <c r="BM38">
        <f t="shared" si="9"/>
        <v>0</v>
      </c>
      <c r="BN38">
        <f t="shared" si="9"/>
        <v>0</v>
      </c>
      <c r="BO38">
        <f t="shared" ref="BO38:BQ60" si="40">2*BI$5*BE38*AR38/Z38*1000</f>
        <v>0</v>
      </c>
      <c r="BP38">
        <f t="shared" si="40"/>
        <v>0</v>
      </c>
      <c r="BQ38">
        <f t="shared" si="40"/>
        <v>0</v>
      </c>
      <c r="BR38" s="7">
        <f t="shared" si="35"/>
        <v>1.9989369564687776E-2</v>
      </c>
      <c r="BS38">
        <v>0</v>
      </c>
      <c r="BT38">
        <v>0</v>
      </c>
      <c r="BU38" s="8">
        <f>MAX((BU$3*climlow!$I148+BU$4*climlow!$I148^2+BU$5*climlow!$I148^6)*(K38/K$66)^$BW$1,-99)</f>
        <v>1.2087152693554761</v>
      </c>
      <c r="BV38" s="8">
        <f>MAX((BV$3*climlow!$I148+BV$4*climlow!$I148^2+BV$5*climlow!$I148^6)*(L38/L$66)^$BW$1,-99)</f>
        <v>0.87800361153484052</v>
      </c>
      <c r="BW38" s="8">
        <f>MAX((BW$3*climlow!$I148+BW$4*climlow!$I148^2+BW$5*climlow!$I148^6)*(M38/M$66)^$BW$1,-99)</f>
        <v>0.4087132705143639</v>
      </c>
      <c r="BX38" s="8">
        <f>MAX((BX$3*climlow!$M148+BX$4*climlow!$M148^2+BX$5*climlow!$M148^6)*(K38/K$66)^$BW$1,-99)</f>
        <v>1.2087152693554761</v>
      </c>
      <c r="BY38" s="8">
        <f>MAX((BY$3*climlow!$M148+BY$4*climlow!$M148^2+BY$5*climlow!$M148^6)*(L38/L$66)^$BW$1,-99)</f>
        <v>0.87800361153484052</v>
      </c>
      <c r="BZ38" s="8">
        <f>MAX((BZ$3*climlow!$M148+BZ$4*climlow!$M148^2+BZ$5*climlow!$M148^6)*(M38/M$66)^$BW$1,-99)</f>
        <v>0.4087132705143639</v>
      </c>
      <c r="CA38" s="8">
        <f t="shared" si="23"/>
        <v>0</v>
      </c>
      <c r="CB38" s="8">
        <f t="shared" si="24"/>
        <v>0</v>
      </c>
      <c r="CC38" s="8">
        <f t="shared" si="25"/>
        <v>0</v>
      </c>
      <c r="CD38" s="8">
        <f>MAX((CD$3*climlow!$I148+CD$4*climlow!$I148^2+CD$5*climlow!$I148^6)*(K38/K$66)^$BW$1,-99)</f>
        <v>2.5549507944533336E-2</v>
      </c>
      <c r="CE38" s="8">
        <f>MAX((CE$3*climlow!$I148+CE$4*climlow!$I148^2+CE$5*climlow!$I148^6)*(L38/L$66)^$BW$1,-99)</f>
        <v>1.4321990008704977E-2</v>
      </c>
      <c r="CF38" s="8">
        <f>MAX((CF$3*climlow!$I148+CF$4*climlow!$I148^2+CF$5*climlow!$I148^6)*(M38/M$66)^$BW$1,-99)</f>
        <v>3.2295690288937661E-3</v>
      </c>
      <c r="CG38" s="8">
        <f>MAX((CG$3*climlow!$M148+CG$4*climlow!$M148^2+CG$5*climlow!$M148^6)*(K38/K$66)^$BW$1,-99)</f>
        <v>2.5549507944533336E-2</v>
      </c>
      <c r="CH38" s="8">
        <f>MAX((CH$3*climlow!$M148+CH$4*climlow!$M148^2+CH$5*climlow!$M148^6)*(L38/L$66)^$BW$1,-99)</f>
        <v>1.4321990008704977E-2</v>
      </c>
      <c r="CI38" s="8">
        <f>MAX((CI$3*climlow!$M148+CI$4*climlow!$M148^2+CI$5*climlow!$M148^6)*(M38/M$66)^$BW$1,-99)</f>
        <v>3.2295690288937661E-3</v>
      </c>
      <c r="CJ38" s="8">
        <f t="shared" si="26"/>
        <v>0</v>
      </c>
      <c r="CK38" s="8">
        <f t="shared" si="27"/>
        <v>0</v>
      </c>
      <c r="CL38" s="8">
        <f t="shared" si="28"/>
        <v>0</v>
      </c>
    </row>
    <row r="39" spans="1:90">
      <c r="A39">
        <v>1993</v>
      </c>
      <c r="B39" s="1">
        <v>983.60275570927422</v>
      </c>
      <c r="C39" s="1">
        <v>2168.6955115280452</v>
      </c>
      <c r="D39" s="1">
        <v>2346.9547504902093</v>
      </c>
      <c r="E39" s="7">
        <f t="shared" si="29"/>
        <v>6.4313278720127265E-3</v>
      </c>
      <c r="F39" s="7">
        <f t="shared" si="11"/>
        <v>1.2593283935289801E-2</v>
      </c>
      <c r="G39" s="7">
        <f t="shared" si="11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12"/>
        <v>26019.166524598586</v>
      </c>
      <c r="L39" s="1">
        <f t="shared" si="4"/>
        <v>1681.8679753353642</v>
      </c>
      <c r="M39" s="1">
        <f t="shared" si="4"/>
        <v>551.1172951451764</v>
      </c>
      <c r="N39" s="7">
        <f t="shared" si="30"/>
        <v>1.942643926323484E-3</v>
      </c>
      <c r="O39" s="7">
        <f t="shared" si="13"/>
        <v>2.3637521771912917E-2</v>
      </c>
      <c r="P39" s="7">
        <f t="shared" si="13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4"/>
        <v>178.52672604902381</v>
      </c>
      <c r="U39" s="1">
        <f t="shared" si="14"/>
        <v>809.7344341843268</v>
      </c>
      <c r="V39" s="1">
        <f t="shared" si="14"/>
        <v>848.75548948655353</v>
      </c>
      <c r="W39" s="7">
        <f t="shared" si="31"/>
        <v>5.477029712758652E-3</v>
      </c>
      <c r="X39" s="7">
        <f t="shared" si="31"/>
        <v>-4.518495981017101E-2</v>
      </c>
      <c r="Y39" s="7">
        <f t="shared" si="31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8">
        <f t="shared" si="15"/>
        <v>2.5234576073225217</v>
      </c>
      <c r="AD39" s="8">
        <f t="shared" si="15"/>
        <v>2.8708353689561941</v>
      </c>
      <c r="AE39" s="8">
        <f t="shared" si="15"/>
        <v>2.0633186248030597</v>
      </c>
      <c r="AF39" s="7">
        <f t="shared" si="32"/>
        <v>6.7203811174301187E-3</v>
      </c>
      <c r="AG39" s="7">
        <f t="shared" si="32"/>
        <v>1.1145407571677701E-4</v>
      </c>
      <c r="AH39" s="7">
        <f t="shared" si="32"/>
        <v>1.5114427747970671E-2</v>
      </c>
      <c r="AI39" s="1">
        <f t="shared" si="39"/>
        <v>30367.352989127692</v>
      </c>
      <c r="AJ39" s="1">
        <f t="shared" si="39"/>
        <v>5702.6458241304299</v>
      </c>
      <c r="AK39" s="1">
        <f t="shared" si="39"/>
        <v>1621.1913010233438</v>
      </c>
      <c r="AL39" s="10">
        <f t="shared" ref="AL39:AN54" si="41">(1+AL$5)*AL38</f>
        <v>9.9961091578397294</v>
      </c>
      <c r="AM39" s="10">
        <f t="shared" si="41"/>
        <v>1.6304078030257936</v>
      </c>
      <c r="AN39" s="10">
        <f t="shared" si="41"/>
        <v>0.55073411202734623</v>
      </c>
      <c r="AO39" s="7">
        <f t="shared" si="34"/>
        <v>1.8276539118654789E-2</v>
      </c>
      <c r="AP39" s="7">
        <f t="shared" si="17"/>
        <v>2.8144496824265453E-2</v>
      </c>
      <c r="AQ39" s="7">
        <f t="shared" si="17"/>
        <v>2.0372115051398465E-2</v>
      </c>
      <c r="AR39" s="1">
        <f t="shared" si="36"/>
        <v>19523.971587805107</v>
      </c>
      <c r="AS39" s="1">
        <f t="shared" si="36"/>
        <v>4290.1293792548358</v>
      </c>
      <c r="AT39" s="1">
        <f t="shared" si="36"/>
        <v>1200.3630083016419</v>
      </c>
      <c r="AU39" s="1">
        <f t="shared" si="37"/>
        <v>3904.7943175610217</v>
      </c>
      <c r="AV39" s="1">
        <f t="shared" si="37"/>
        <v>858.02587585096717</v>
      </c>
      <c r="AW39" s="1">
        <f t="shared" si="37"/>
        <v>240.07260166032839</v>
      </c>
      <c r="AX39" s="1">
        <f t="shared" si="18"/>
        <v>15879.55826636651</v>
      </c>
      <c r="AY39" s="1">
        <f t="shared" si="18"/>
        <v>1582.5658720461115</v>
      </c>
      <c r="AZ39" s="1">
        <f t="shared" si="18"/>
        <v>409.16443167075863</v>
      </c>
      <c r="BA39" s="1">
        <f t="shared" si="19"/>
        <v>9.6727879174347891</v>
      </c>
      <c r="BB39" s="1">
        <f t="shared" si="19"/>
        <v>7.3668027784576218</v>
      </c>
      <c r="BC39" s="1">
        <f t="shared" si="19"/>
        <v>6.0141171086738563</v>
      </c>
      <c r="BD39" s="1">
        <f t="shared" si="20"/>
        <v>0</v>
      </c>
      <c r="BE39">
        <v>0</v>
      </c>
      <c r="BF39">
        <v>0</v>
      </c>
      <c r="BG39">
        <v>0</v>
      </c>
      <c r="BH39">
        <f t="shared" si="21"/>
        <v>0</v>
      </c>
      <c r="BI39">
        <f t="shared" si="22"/>
        <v>0</v>
      </c>
      <c r="BJ39">
        <f t="shared" si="8"/>
        <v>0</v>
      </c>
      <c r="BK39">
        <f t="shared" si="8"/>
        <v>0</v>
      </c>
      <c r="BL39">
        <f t="shared" si="9"/>
        <v>0</v>
      </c>
      <c r="BM39">
        <f t="shared" si="9"/>
        <v>0</v>
      </c>
      <c r="BN39">
        <f t="shared" si="9"/>
        <v>0</v>
      </c>
      <c r="BO39">
        <f t="shared" si="40"/>
        <v>0</v>
      </c>
      <c r="BP39">
        <f t="shared" si="40"/>
        <v>0</v>
      </c>
      <c r="BQ39">
        <f t="shared" si="40"/>
        <v>0</v>
      </c>
      <c r="BR39" s="7">
        <f t="shared" si="35"/>
        <v>1.3113781425445836E-2</v>
      </c>
      <c r="BS39">
        <v>0</v>
      </c>
      <c r="BT39">
        <v>0</v>
      </c>
      <c r="BU39" s="8">
        <f>MAX((BU$3*climlow!$I149+BU$4*climlow!$I149^2+BU$5*climlow!$I149^6)*(K39/K$66)^$BW$1,-99)</f>
        <v>1.2393433799718314</v>
      </c>
      <c r="BV39" s="8">
        <f>MAX((BV$3*climlow!$I149+BV$4*climlow!$I149^2+BV$5*climlow!$I149^6)*(L39/L$66)^$BW$1,-99)</f>
        <v>0.89491126630924966</v>
      </c>
      <c r="BW39" s="8">
        <f>MAX((BW$3*climlow!$I149+BW$4*climlow!$I149^2+BW$5*climlow!$I149^6)*(M39/M$66)^$BW$1,-99)</f>
        <v>0.41623199933542071</v>
      </c>
      <c r="BX39" s="8">
        <f>MAX((BX$3*climlow!$M149+BX$4*climlow!$M149^2+BX$5*climlow!$M149^6)*(K39/K$66)^$BW$1,-99)</f>
        <v>1.2393433799718314</v>
      </c>
      <c r="BY39" s="8">
        <f>MAX((BY$3*climlow!$M149+BY$4*climlow!$M149^2+BY$5*climlow!$M149^6)*(L39/L$66)^$BW$1,-99)</f>
        <v>0.89491126630924966</v>
      </c>
      <c r="BZ39" s="8">
        <f>MAX((BZ$3*climlow!$M149+BZ$4*climlow!$M149^2+BZ$5*climlow!$M149^6)*(M39/M$66)^$BW$1,-99)</f>
        <v>0.41623199933542071</v>
      </c>
      <c r="CA39" s="8">
        <f t="shared" si="23"/>
        <v>0</v>
      </c>
      <c r="CB39" s="8">
        <f t="shared" si="24"/>
        <v>0</v>
      </c>
      <c r="CC39" s="8">
        <f t="shared" si="25"/>
        <v>0</v>
      </c>
      <c r="CD39" s="8">
        <f>MAX((CD$3*climlow!$I149+CD$4*climlow!$I149^2+CD$5*climlow!$I149^6)*(K39/K$66)^$BW$1,-99)</f>
        <v>2.7007977614240536E-2</v>
      </c>
      <c r="CE39" s="8">
        <f>MAX((CE$3*climlow!$I149+CE$4*climlow!$I149^2+CE$5*climlow!$I149^6)*(L39/L$66)^$BW$1,-99)</f>
        <v>1.5058619146796777E-2</v>
      </c>
      <c r="CF39" s="8">
        <f>MAX((CF$3*climlow!$I149+CF$4*climlow!$I149^2+CF$5*climlow!$I149^6)*(M39/M$66)^$BW$1,-99)</f>
        <v>3.3969417247445128E-3</v>
      </c>
      <c r="CG39" s="8">
        <f>MAX((CG$3*climlow!$M149+CG$4*climlow!$M149^2+CG$5*climlow!$M149^6)*(K39/K$66)^$BW$1,-99)</f>
        <v>2.7007977614240536E-2</v>
      </c>
      <c r="CH39" s="8">
        <f>MAX((CH$3*climlow!$M149+CH$4*climlow!$M149^2+CH$5*climlow!$M149^6)*(L39/L$66)^$BW$1,-99)</f>
        <v>1.5058619146796777E-2</v>
      </c>
      <c r="CI39" s="8">
        <f>MAX((CI$3*climlow!$M149+CI$4*climlow!$M149^2+CI$5*climlow!$M149^6)*(M39/M$66)^$BW$1,-99)</f>
        <v>3.3969417247445128E-3</v>
      </c>
      <c r="CJ39" s="8">
        <f t="shared" si="26"/>
        <v>0</v>
      </c>
      <c r="CK39" s="8">
        <f t="shared" si="27"/>
        <v>0</v>
      </c>
      <c r="CL39" s="8">
        <f t="shared" si="28"/>
        <v>0</v>
      </c>
    </row>
    <row r="40" spans="1:90">
      <c r="A40">
        <v>1994</v>
      </c>
      <c r="B40" s="1">
        <v>989.36736538489151</v>
      </c>
      <c r="C40" s="1">
        <v>2194.8813109255934</v>
      </c>
      <c r="D40" s="1">
        <v>2395.2634872860117</v>
      </c>
      <c r="E40" s="7">
        <f t="shared" si="29"/>
        <v>5.8607091553546375E-3</v>
      </c>
      <c r="F40" s="7">
        <f t="shared" si="11"/>
        <v>1.2074447177279346E-2</v>
      </c>
      <c r="G40" s="7">
        <f t="shared" si="11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12"/>
        <v>26632.781515108294</v>
      </c>
      <c r="L40" s="1">
        <f t="shared" si="4"/>
        <v>1719.423356585115</v>
      </c>
      <c r="M40" s="1">
        <f t="shared" si="4"/>
        <v>570.10603124801855</v>
      </c>
      <c r="N40" s="7">
        <f t="shared" si="30"/>
        <v>2.3583191641807444E-2</v>
      </c>
      <c r="O40" s="7">
        <f t="shared" si="13"/>
        <v>2.2329565578571797E-2</v>
      </c>
      <c r="P40" s="7">
        <f t="shared" si="13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4"/>
        <v>176.03566284065784</v>
      </c>
      <c r="U40" s="1">
        <f t="shared" si="14"/>
        <v>769.31632227109981</v>
      </c>
      <c r="V40" s="1">
        <f t="shared" si="14"/>
        <v>828.1612532754807</v>
      </c>
      <c r="W40" s="7">
        <f t="shared" si="31"/>
        <v>-1.3953446990799145E-2</v>
      </c>
      <c r="X40" s="7">
        <f t="shared" si="31"/>
        <v>-4.9915268768261689E-2</v>
      </c>
      <c r="Y40" s="7">
        <f t="shared" si="31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8">
        <f t="shared" si="15"/>
        <v>2.5032209020804457</v>
      </c>
      <c r="AD40" s="8">
        <f t="shared" si="15"/>
        <v>2.882563824344889</v>
      </c>
      <c r="AE40" s="8">
        <f t="shared" si="15"/>
        <v>2.0908889139613622</v>
      </c>
      <c r="AF40" s="7">
        <f t="shared" si="32"/>
        <v>-8.0194353902968141E-3</v>
      </c>
      <c r="AG40" s="7">
        <f t="shared" si="32"/>
        <v>4.0853806928535796E-3</v>
      </c>
      <c r="AH40" s="7">
        <f t="shared" si="32"/>
        <v>1.3362109383825205E-2</v>
      </c>
      <c r="AI40" s="1">
        <f t="shared" ref="AI40:AK55" si="42">(1-$AI$5)*AI39+AU39</f>
        <v>31235.412007775943</v>
      </c>
      <c r="AJ40" s="1">
        <f t="shared" si="42"/>
        <v>5990.4071175683539</v>
      </c>
      <c r="AK40" s="1">
        <f t="shared" si="42"/>
        <v>1699.144772581338</v>
      </c>
      <c r="AL40" s="10">
        <f t="shared" si="41"/>
        <v>10.178803437897331</v>
      </c>
      <c r="AM40" s="10">
        <f t="shared" si="41"/>
        <v>1.6762948102603106</v>
      </c>
      <c r="AN40" s="10">
        <f t="shared" si="41"/>
        <v>0.56195373072029708</v>
      </c>
      <c r="AO40" s="7">
        <f t="shared" si="34"/>
        <v>1.8276539118654789E-2</v>
      </c>
      <c r="AP40" s="7">
        <f t="shared" si="17"/>
        <v>2.8144496824265453E-2</v>
      </c>
      <c r="AQ40" s="7">
        <f t="shared" si="17"/>
        <v>2.0372115051398465E-2</v>
      </c>
      <c r="AR40" s="1">
        <f t="shared" si="36"/>
        <v>20086.868679320316</v>
      </c>
      <c r="AS40" s="1">
        <f t="shared" si="36"/>
        <v>4497.4930474920093</v>
      </c>
      <c r="AT40" s="1">
        <f t="shared" si="36"/>
        <v>1256.6932168708602</v>
      </c>
      <c r="AU40" s="1">
        <f t="shared" si="37"/>
        <v>4017.3737358640633</v>
      </c>
      <c r="AV40" s="1">
        <f t="shared" si="37"/>
        <v>899.49860949840195</v>
      </c>
      <c r="AW40" s="1">
        <f t="shared" si="37"/>
        <v>251.33864337417205</v>
      </c>
      <c r="AX40" s="1">
        <f t="shared" si="18"/>
        <v>16242.192238880623</v>
      </c>
      <c r="AY40" s="1">
        <f t="shared" si="18"/>
        <v>1639.2660596651185</v>
      </c>
      <c r="AZ40" s="1">
        <f t="shared" si="18"/>
        <v>419.72608810391034</v>
      </c>
      <c r="BA40" s="1">
        <f t="shared" si="19"/>
        <v>9.6953675946841837</v>
      </c>
      <c r="BB40" s="1">
        <f t="shared" si="19"/>
        <v>7.4020038960547865</v>
      </c>
      <c r="BC40" s="1">
        <f t="shared" si="19"/>
        <v>6.0396023273401163</v>
      </c>
      <c r="BD40" s="1">
        <f t="shared" si="20"/>
        <v>0</v>
      </c>
      <c r="BE40">
        <v>0</v>
      </c>
      <c r="BF40">
        <v>0</v>
      </c>
      <c r="BG40">
        <v>0</v>
      </c>
      <c r="BH40">
        <f t="shared" si="21"/>
        <v>0</v>
      </c>
      <c r="BI40">
        <f t="shared" si="22"/>
        <v>0</v>
      </c>
      <c r="BJ40">
        <f t="shared" si="8"/>
        <v>0</v>
      </c>
      <c r="BK40">
        <f t="shared" si="8"/>
        <v>0</v>
      </c>
      <c r="BL40">
        <f t="shared" si="9"/>
        <v>0</v>
      </c>
      <c r="BM40">
        <f t="shared" si="9"/>
        <v>0</v>
      </c>
      <c r="BN40">
        <f t="shared" si="9"/>
        <v>0</v>
      </c>
      <c r="BO40">
        <f t="shared" si="40"/>
        <v>0</v>
      </c>
      <c r="BP40">
        <f t="shared" si="40"/>
        <v>0</v>
      </c>
      <c r="BQ40">
        <f t="shared" si="40"/>
        <v>0</v>
      </c>
      <c r="BR40" s="7">
        <f t="shared" si="35"/>
        <v>3.129875777896407E-2</v>
      </c>
      <c r="BS40">
        <v>0</v>
      </c>
      <c r="BT40">
        <v>0</v>
      </c>
      <c r="BU40" s="8">
        <f>MAX((BU$3*climlow!$I150+BU$4*climlow!$I150^2+BU$5*climlow!$I150^6)*(K40/K$66)^$BW$1,-99)</f>
        <v>1.2634582775024852</v>
      </c>
      <c r="BV40" s="8">
        <f>MAX((BV$3*climlow!$I150+BV$4*climlow!$I150^2+BV$5*climlow!$I150^6)*(L40/L$66)^$BW$1,-99)</f>
        <v>0.91205047434095443</v>
      </c>
      <c r="BW40" s="8">
        <f>MAX((BW$3*climlow!$I150+BW$4*climlow!$I150^2+BW$5*climlow!$I150^6)*(M40/M$66)^$BW$1,-99)</f>
        <v>0.42241874505549665</v>
      </c>
      <c r="BX40" s="8">
        <f>MAX((BX$3*climlow!$M150+BX$4*climlow!$M150^2+BX$5*climlow!$M150^6)*(K40/K$66)^$BW$1,-99)</f>
        <v>1.2634582775024852</v>
      </c>
      <c r="BY40" s="8">
        <f>MAX((BY$3*climlow!$M150+BY$4*climlow!$M150^2+BY$5*climlow!$M150^6)*(L40/L$66)^$BW$1,-99)</f>
        <v>0.91205047434095443</v>
      </c>
      <c r="BZ40" s="8">
        <f>MAX((BZ$3*climlow!$M150+BZ$4*climlow!$M150^2+BZ$5*climlow!$M150^6)*(M40/M$66)^$BW$1,-99)</f>
        <v>0.42241874505549665</v>
      </c>
      <c r="CA40" s="8">
        <f t="shared" si="23"/>
        <v>0</v>
      </c>
      <c r="CB40" s="8">
        <f t="shared" si="24"/>
        <v>0</v>
      </c>
      <c r="CC40" s="8">
        <f t="shared" si="25"/>
        <v>0</v>
      </c>
      <c r="CD40" s="8">
        <f>MAX((CD$3*climlow!$I150+CD$4*climlow!$I150^2+CD$5*climlow!$I150^6)*(K40/K$66)^$BW$1,-99)</f>
        <v>2.8376712387235468E-2</v>
      </c>
      <c r="CE40" s="8">
        <f>MAX((CE$3*climlow!$I150+CE$4*climlow!$I150^2+CE$5*climlow!$I150^6)*(L40/L$66)^$BW$1,-99)</f>
        <v>1.5826544937889257E-2</v>
      </c>
      <c r="CF40" s="8">
        <f>MAX((CF$3*climlow!$I150+CF$4*climlow!$I150^2+CF$5*climlow!$I150^6)*(M40/M$66)^$BW$1,-99)</f>
        <v>3.5595700845800285E-3</v>
      </c>
      <c r="CG40" s="8">
        <f>MAX((CG$3*climlow!$M150+CG$4*climlow!$M150^2+CG$5*climlow!$M150^6)*(K40/K$66)^$BW$1,-99)</f>
        <v>2.8376712387235468E-2</v>
      </c>
      <c r="CH40" s="8">
        <f>MAX((CH$3*climlow!$M150+CH$4*climlow!$M150^2+CH$5*climlow!$M150^6)*(L40/L$66)^$BW$1,-99)</f>
        <v>1.5826544937889257E-2</v>
      </c>
      <c r="CI40" s="8">
        <f>MAX((CI$3*climlow!$M150+CI$4*climlow!$M150^2+CI$5*climlow!$M150^6)*(M40/M$66)^$BW$1,-99)</f>
        <v>3.5595700845800285E-3</v>
      </c>
      <c r="CJ40" s="8">
        <f t="shared" si="26"/>
        <v>0</v>
      </c>
      <c r="CK40" s="8">
        <f t="shared" si="27"/>
        <v>0</v>
      </c>
      <c r="CL40" s="8">
        <f t="shared" si="28"/>
        <v>0</v>
      </c>
    </row>
    <row r="41" spans="1:90">
      <c r="A41">
        <v>1995</v>
      </c>
      <c r="B41" s="1">
        <v>995.08699659754791</v>
      </c>
      <c r="C41" s="1">
        <v>2221.9206720742259</v>
      </c>
      <c r="D41" s="1">
        <v>2444.1086520000008</v>
      </c>
      <c r="E41" s="7">
        <f t="shared" si="29"/>
        <v>5.7810995316500691E-3</v>
      </c>
      <c r="F41" s="7">
        <f t="shared" si="11"/>
        <v>1.2319281691468786E-2</v>
      </c>
      <c r="G41" s="7">
        <f t="shared" si="11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12"/>
        <v>27161.201175946793</v>
      </c>
      <c r="L41" s="1">
        <f t="shared" si="4"/>
        <v>1749.8982440645752</v>
      </c>
      <c r="M41" s="1">
        <f t="shared" si="4"/>
        <v>592.66214754713269</v>
      </c>
      <c r="N41" s="7">
        <f t="shared" si="30"/>
        <v>1.9840949040141886E-2</v>
      </c>
      <c r="O41" s="7">
        <f t="shared" si="13"/>
        <v>1.7723899912576169E-2</v>
      </c>
      <c r="P41" s="7">
        <f t="shared" si="13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4"/>
        <v>175.44939229898932</v>
      </c>
      <c r="U41" s="1">
        <f t="shared" si="14"/>
        <v>758.7894364238</v>
      </c>
      <c r="V41" s="1">
        <f t="shared" si="14"/>
        <v>828.5351055881282</v>
      </c>
      <c r="W41" s="7">
        <f t="shared" si="31"/>
        <v>-3.3304077833318235E-3</v>
      </c>
      <c r="X41" s="7">
        <f t="shared" si="31"/>
        <v>-1.3683429744767883E-2</v>
      </c>
      <c r="Y41" s="7">
        <f t="shared" si="31"/>
        <v>4.5142453980906438E-4</v>
      </c>
      <c r="Z41" s="1">
        <v>11767.061969</v>
      </c>
      <c r="AA41" s="1">
        <v>8487.4511829999992</v>
      </c>
      <c r="AB41" s="1">
        <v>2487.7368040000038</v>
      </c>
      <c r="AC41" s="8">
        <f t="shared" si="15"/>
        <v>2.481453543375975</v>
      </c>
      <c r="AD41" s="8">
        <f t="shared" si="15"/>
        <v>2.8768331091109078</v>
      </c>
      <c r="AE41" s="8">
        <f t="shared" si="15"/>
        <v>2.0728401776911358</v>
      </c>
      <c r="AF41" s="7">
        <f t="shared" si="32"/>
        <v>-8.6957402306683251E-3</v>
      </c>
      <c r="AG41" s="7">
        <f t="shared" si="32"/>
        <v>-1.9880618724144039E-3</v>
      </c>
      <c r="AH41" s="7">
        <f t="shared" si="32"/>
        <v>-8.632087601455396E-3</v>
      </c>
      <c r="AI41" s="1">
        <f t="shared" si="42"/>
        <v>32129.244542862416</v>
      </c>
      <c r="AJ41" s="1">
        <f t="shared" si="42"/>
        <v>6290.8650153099206</v>
      </c>
      <c r="AK41" s="1">
        <f t="shared" si="42"/>
        <v>1780.5689386973763</v>
      </c>
      <c r="AL41" s="10">
        <f t="shared" si="41"/>
        <v>10.36483673711116</v>
      </c>
      <c r="AM41" s="10">
        <f t="shared" si="41"/>
        <v>1.7234732842242146</v>
      </c>
      <c r="AN41" s="10">
        <f t="shared" si="41"/>
        <v>0.57340191677609353</v>
      </c>
      <c r="AO41" s="7">
        <f t="shared" si="34"/>
        <v>1.8276539118654789E-2</v>
      </c>
      <c r="AP41" s="7">
        <f t="shared" si="17"/>
        <v>2.8144496824265453E-2</v>
      </c>
      <c r="AQ41" s="7">
        <f t="shared" si="17"/>
        <v>2.0372115051398465E-2</v>
      </c>
      <c r="AR41" s="1">
        <f t="shared" si="36"/>
        <v>20664.809655552512</v>
      </c>
      <c r="AS41" s="1">
        <f t="shared" si="36"/>
        <v>4715.5186698099187</v>
      </c>
      <c r="AT41" s="1">
        <f t="shared" si="36"/>
        <v>1315.4286777487405</v>
      </c>
      <c r="AU41" s="1">
        <f t="shared" si="37"/>
        <v>4132.9619311105025</v>
      </c>
      <c r="AV41" s="1">
        <f t="shared" si="37"/>
        <v>943.10373396198383</v>
      </c>
      <c r="AW41" s="1">
        <f t="shared" si="37"/>
        <v>263.08573554974811</v>
      </c>
      <c r="AX41" s="1">
        <f t="shared" si="18"/>
        <v>16613.469757889052</v>
      </c>
      <c r="AY41" s="1">
        <f t="shared" si="18"/>
        <v>1697.8171107820328</v>
      </c>
      <c r="AZ41" s="1">
        <f t="shared" si="18"/>
        <v>430.56307719293329</v>
      </c>
      <c r="BA41" s="1">
        <f t="shared" si="19"/>
        <v>9.7179690765104549</v>
      </c>
      <c r="BB41" s="1">
        <f t="shared" si="19"/>
        <v>7.4370986524613718</v>
      </c>
      <c r="BC41" s="1">
        <f t="shared" si="19"/>
        <v>6.0650938339080298</v>
      </c>
      <c r="BD41" s="1">
        <f t="shared" si="20"/>
        <v>0</v>
      </c>
      <c r="BE41">
        <v>0</v>
      </c>
      <c r="BF41">
        <v>0</v>
      </c>
      <c r="BG41">
        <v>0</v>
      </c>
      <c r="BH41">
        <f t="shared" si="21"/>
        <v>0</v>
      </c>
      <c r="BI41">
        <f t="shared" si="22"/>
        <v>0</v>
      </c>
      <c r="BJ41">
        <f t="shared" si="8"/>
        <v>0</v>
      </c>
      <c r="BK41">
        <f t="shared" si="8"/>
        <v>0</v>
      </c>
      <c r="BL41">
        <f t="shared" si="9"/>
        <v>0</v>
      </c>
      <c r="BM41">
        <f t="shared" si="9"/>
        <v>0</v>
      </c>
      <c r="BN41">
        <f t="shared" si="9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 s="7">
        <f t="shared" si="35"/>
        <v>2.7798029622635667E-2</v>
      </c>
      <c r="BS41">
        <v>0</v>
      </c>
      <c r="BT41">
        <v>0</v>
      </c>
      <c r="BU41" s="8">
        <f>MAX((BU$3*climlow!$I151+BU$4*climlow!$I151^2+BU$5*climlow!$I151^6)*(K41/K$66)^$BW$1,-99)</f>
        <v>1.2887101700240926</v>
      </c>
      <c r="BV41" s="8">
        <f>MAX((BV$3*climlow!$I151+BV$4*climlow!$I151^2+BV$5*climlow!$I151^6)*(L41/L$66)^$BW$1,-99)</f>
        <v>0.93018648670986359</v>
      </c>
      <c r="BW41" s="8">
        <f>MAX((BW$3*climlow!$I151+BW$4*climlow!$I151^2+BW$5*climlow!$I151^6)*(M41/M$66)^$BW$1,-99)</f>
        <v>0.42798204979587817</v>
      </c>
      <c r="BX41" s="8">
        <f>MAX((BX$3*climlow!$M151+BX$4*climlow!$M151^2+BX$5*climlow!$M151^6)*(K41/K$66)^$BW$1,-99)</f>
        <v>1.2887101700240926</v>
      </c>
      <c r="BY41" s="8">
        <f>MAX((BY$3*climlow!$M151+BY$4*climlow!$M151^2+BY$5*climlow!$M151^6)*(L41/L$66)^$BW$1,-99)</f>
        <v>0.93018648670986359</v>
      </c>
      <c r="BZ41" s="8">
        <f>MAX((BZ$3*climlow!$M151+BZ$4*climlow!$M151^2+BZ$5*climlow!$M151^6)*(M41/M$66)^$BW$1,-99)</f>
        <v>0.42798204979587817</v>
      </c>
      <c r="CA41" s="8">
        <f t="shared" si="23"/>
        <v>0</v>
      </c>
      <c r="CB41" s="8">
        <f t="shared" si="24"/>
        <v>0</v>
      </c>
      <c r="CC41" s="8">
        <f t="shared" si="25"/>
        <v>0</v>
      </c>
      <c r="CD41" s="8">
        <f>MAX((CD$3*climlow!$I151+CD$4*climlow!$I151^2+CD$5*climlow!$I151^6)*(K41/K$66)^$BW$1,-99)</f>
        <v>2.9821019015752501E-2</v>
      </c>
      <c r="CE41" s="8">
        <f>MAX((CE$3*climlow!$I151+CE$4*climlow!$I151^2+CE$5*climlow!$I151^6)*(L41/L$66)^$BW$1,-99)</f>
        <v>1.6640631997832431E-2</v>
      </c>
      <c r="CF41" s="8">
        <f>MAX((CF$3*climlow!$I151+CF$4*climlow!$I151^2+CF$5*climlow!$I151^6)*(M41/M$66)^$BW$1,-99)</f>
        <v>3.7227455499969425E-3</v>
      </c>
      <c r="CG41" s="8">
        <f>MAX((CG$3*climlow!$M151+CG$4*climlow!$M151^2+CG$5*climlow!$M151^6)*(K41/K$66)^$BW$1,-99)</f>
        <v>2.9821019015752501E-2</v>
      </c>
      <c r="CH41" s="8">
        <f>MAX((CH$3*climlow!$M151+CH$4*climlow!$M151^2+CH$5*climlow!$M151^6)*(L41/L$66)^$BW$1,-99)</f>
        <v>1.6640631997832431E-2</v>
      </c>
      <c r="CI41" s="8">
        <f>MAX((CI$3*climlow!$M151+CI$4*climlow!$M151^2+CI$5*climlow!$M151^6)*(M41/M$66)^$BW$1,-99)</f>
        <v>3.7227455499969425E-3</v>
      </c>
      <c r="CJ41" s="8">
        <f t="shared" si="26"/>
        <v>0</v>
      </c>
      <c r="CK41" s="8">
        <f t="shared" si="27"/>
        <v>0</v>
      </c>
      <c r="CL41" s="8">
        <f t="shared" si="28"/>
        <v>0</v>
      </c>
    </row>
    <row r="42" spans="1:90">
      <c r="A42">
        <v>1996</v>
      </c>
      <c r="B42" s="1">
        <v>1000.3747852050499</v>
      </c>
      <c r="C42" s="1">
        <v>2247.0150821235175</v>
      </c>
      <c r="D42" s="1">
        <v>2493.4737569060553</v>
      </c>
      <c r="E42" s="7">
        <f t="shared" si="29"/>
        <v>5.3138957956262445E-3</v>
      </c>
      <c r="F42" s="7">
        <f t="shared" si="11"/>
        <v>1.1294017092817743E-2</v>
      </c>
      <c r="G42" s="7">
        <f t="shared" si="11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12"/>
        <v>27726.073604828831</v>
      </c>
      <c r="L42" s="1">
        <f t="shared" si="4"/>
        <v>1811.0717126973307</v>
      </c>
      <c r="M42" s="1">
        <f t="shared" si="4"/>
        <v>619.28731176897304</v>
      </c>
      <c r="N42" s="7">
        <f t="shared" si="30"/>
        <v>2.079703416733536E-2</v>
      </c>
      <c r="O42" s="7">
        <f t="shared" si="13"/>
        <v>3.4958300484184024E-2</v>
      </c>
      <c r="P42" s="7">
        <f t="shared" si="13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4"/>
        <v>176.00179241408657</v>
      </c>
      <c r="U42" s="1">
        <f t="shared" si="14"/>
        <v>737.34655045426848</v>
      </c>
      <c r="V42" s="1">
        <f t="shared" si="14"/>
        <v>805.08355118898066</v>
      </c>
      <c r="W42" s="7">
        <f t="shared" si="31"/>
        <v>3.1484869104354551E-3</v>
      </c>
      <c r="X42" s="7">
        <f t="shared" si="31"/>
        <v>-2.8259336438040794E-2</v>
      </c>
      <c r="Y42" s="7">
        <f t="shared" si="31"/>
        <v>-2.8304840966878131E-2</v>
      </c>
      <c r="Z42" s="1">
        <v>12072.838431</v>
      </c>
      <c r="AA42" s="1">
        <v>8591.2712870000014</v>
      </c>
      <c r="AB42" s="1">
        <v>2674.328431999993</v>
      </c>
      <c r="AC42" s="8">
        <f t="shared" si="15"/>
        <v>2.4730972206074497</v>
      </c>
      <c r="AD42" s="8">
        <f t="shared" si="15"/>
        <v>2.8631502910465834</v>
      </c>
      <c r="AE42" s="8">
        <f t="shared" si="15"/>
        <v>2.1511802606194173</v>
      </c>
      <c r="AF42" s="7">
        <f t="shared" si="32"/>
        <v>-3.3675112680757735E-3</v>
      </c>
      <c r="AG42" s="7">
        <f t="shared" si="32"/>
        <v>-4.7562084922448955E-3</v>
      </c>
      <c r="AH42" s="7">
        <f t="shared" si="32"/>
        <v>3.7793595363218913E-2</v>
      </c>
      <c r="AI42" s="1">
        <f t="shared" si="42"/>
        <v>33049.282019686681</v>
      </c>
      <c r="AJ42" s="1">
        <f t="shared" si="42"/>
        <v>6604.8822477409121</v>
      </c>
      <c r="AK42" s="1">
        <f t="shared" si="42"/>
        <v>1865.5977803773867</v>
      </c>
      <c r="AL42" s="10">
        <f t="shared" si="41"/>
        <v>10.554270081195442</v>
      </c>
      <c r="AM42" s="10">
        <f t="shared" si="41"/>
        <v>1.7719795725987695</v>
      </c>
      <c r="AN42" s="10">
        <f t="shared" si="41"/>
        <v>0.58508332659534856</v>
      </c>
      <c r="AO42" s="7">
        <f t="shared" si="34"/>
        <v>1.8276539118654789E-2</v>
      </c>
      <c r="AP42" s="7">
        <f t="shared" si="17"/>
        <v>2.8144496824265453E-2</v>
      </c>
      <c r="AQ42" s="7">
        <f t="shared" si="17"/>
        <v>2.0372115051398465E-2</v>
      </c>
      <c r="AR42" s="1">
        <f t="shared" si="36"/>
        <v>21251.559171577337</v>
      </c>
      <c r="AS42" s="1">
        <f t="shared" si="36"/>
        <v>4939.8813391114163</v>
      </c>
      <c r="AT42" s="1">
        <f t="shared" si="36"/>
        <v>1376.6551591383734</v>
      </c>
      <c r="AU42" s="1">
        <f t="shared" si="37"/>
        <v>4250.3118343154674</v>
      </c>
      <c r="AV42" s="1">
        <f t="shared" si="37"/>
        <v>987.97626782228326</v>
      </c>
      <c r="AW42" s="1">
        <f t="shared" si="37"/>
        <v>275.33103182767468</v>
      </c>
      <c r="AX42" s="1">
        <f t="shared" si="18"/>
        <v>16994.877908460152</v>
      </c>
      <c r="AY42" s="1">
        <f t="shared" si="18"/>
        <v>1758.7354454044996</v>
      </c>
      <c r="AZ42" s="1">
        <f t="shared" si="18"/>
        <v>441.68266229408425</v>
      </c>
      <c r="BA42" s="1">
        <f t="shared" si="19"/>
        <v>9.7406672781361952</v>
      </c>
      <c r="BB42" s="1">
        <f t="shared" si="19"/>
        <v>7.4723503328603122</v>
      </c>
      <c r="BC42" s="1">
        <f t="shared" si="19"/>
        <v>6.0905916656113188</v>
      </c>
      <c r="BD42" s="1">
        <f t="shared" si="20"/>
        <v>0</v>
      </c>
      <c r="BE42">
        <v>0</v>
      </c>
      <c r="BF42">
        <v>0</v>
      </c>
      <c r="BG42">
        <v>0</v>
      </c>
      <c r="BH42">
        <f t="shared" si="21"/>
        <v>0</v>
      </c>
      <c r="BI42">
        <f t="shared" si="22"/>
        <v>0</v>
      </c>
      <c r="BJ42">
        <f t="shared" si="8"/>
        <v>0</v>
      </c>
      <c r="BK42">
        <f t="shared" si="8"/>
        <v>0</v>
      </c>
      <c r="BL42">
        <f t="shared" si="9"/>
        <v>0</v>
      </c>
      <c r="BM42">
        <f t="shared" si="9"/>
        <v>0</v>
      </c>
      <c r="BN42">
        <f t="shared" si="9"/>
        <v>0</v>
      </c>
      <c r="BO42">
        <f t="shared" si="40"/>
        <v>0</v>
      </c>
      <c r="BP42">
        <f t="shared" si="40"/>
        <v>0</v>
      </c>
      <c r="BQ42">
        <f t="shared" si="40"/>
        <v>0</v>
      </c>
      <c r="BR42" s="7">
        <f t="shared" si="35"/>
        <v>3.0456997379984641E-2</v>
      </c>
      <c r="BS42">
        <v>0</v>
      </c>
      <c r="BT42">
        <v>0</v>
      </c>
      <c r="BU42" s="8">
        <f>MAX((BU$3*climlow!$I152+BU$4*climlow!$I152^2+BU$5*climlow!$I152^6)*(K42/K$66)^$BW$1,-99)</f>
        <v>1.3136608884808396</v>
      </c>
      <c r="BV42" s="8">
        <f>MAX((BV$3*climlow!$I152+BV$4*climlow!$I152^2+BV$5*climlow!$I152^6)*(L42/L$66)^$BW$1,-99)</f>
        <v>0.94433862954618286</v>
      </c>
      <c r="BW42" s="8">
        <f>MAX((BW$3*climlow!$I152+BW$4*climlow!$I152^2+BW$5*climlow!$I152^6)*(M42/M$66)^$BW$1,-99)</f>
        <v>0.43287898437858646</v>
      </c>
      <c r="BX42" s="8">
        <f>MAX((BX$3*climlow!$M152+BX$4*climlow!$M152^2+BX$5*climlow!$M152^6)*(K42/K$66)^$BW$1,-99)</f>
        <v>1.3136608884808396</v>
      </c>
      <c r="BY42" s="8">
        <f>MAX((BY$3*climlow!$M152+BY$4*climlow!$M152^2+BY$5*climlow!$M152^6)*(L42/L$66)^$BW$1,-99)</f>
        <v>0.94433862954618286</v>
      </c>
      <c r="BZ42" s="8">
        <f>MAX((BZ$3*climlow!$M152+BZ$4*climlow!$M152^2+BZ$5*climlow!$M152^6)*(M42/M$66)^$BW$1,-99)</f>
        <v>0.43287898437858646</v>
      </c>
      <c r="CA42" s="8">
        <f t="shared" si="23"/>
        <v>0</v>
      </c>
      <c r="CB42" s="8">
        <f t="shared" si="24"/>
        <v>0</v>
      </c>
      <c r="CC42" s="8">
        <f t="shared" si="25"/>
        <v>0</v>
      </c>
      <c r="CD42" s="8">
        <f>MAX((CD$3*climlow!$I152+CD$4*climlow!$I152^2+CD$5*climlow!$I152^6)*(K42/K$66)^$BW$1,-99)</f>
        <v>3.1310576777759669E-2</v>
      </c>
      <c r="CE42" s="8">
        <f>MAX((CE$3*climlow!$I152+CE$4*climlow!$I152^2+CE$5*climlow!$I152^6)*(L42/L$66)^$BW$1,-99)</f>
        <v>1.7411652437307419E-2</v>
      </c>
      <c r="CF42" s="8">
        <f>MAX((CF$3*climlow!$I152+CF$4*climlow!$I152^2+CF$5*climlow!$I152^6)*(M42/M$66)^$BW$1,-99)</f>
        <v>3.885789121917622E-3</v>
      </c>
      <c r="CG42" s="8">
        <f>MAX((CG$3*climlow!$M152+CG$4*climlow!$M152^2+CG$5*climlow!$M152^6)*(K42/K$66)^$BW$1,-99)</f>
        <v>3.1310576777759669E-2</v>
      </c>
      <c r="CH42" s="8">
        <f>MAX((CH$3*climlow!$M152+CH$4*climlow!$M152^2+CH$5*climlow!$M152^6)*(L42/L$66)^$BW$1,-99)</f>
        <v>1.7411652437307419E-2</v>
      </c>
      <c r="CI42" s="8">
        <f>MAX((CI$3*climlow!$M152+CI$4*climlow!$M152^2+CI$5*climlow!$M152^6)*(M42/M$66)^$BW$1,-99)</f>
        <v>3.885789121917622E-3</v>
      </c>
      <c r="CJ42" s="8">
        <f t="shared" si="26"/>
        <v>0</v>
      </c>
      <c r="CK42" s="8">
        <f t="shared" si="27"/>
        <v>0</v>
      </c>
      <c r="CL42" s="8">
        <f t="shared" si="28"/>
        <v>0</v>
      </c>
    </row>
    <row r="43" spans="1:90">
      <c r="A43">
        <v>1997</v>
      </c>
      <c r="B43" s="1">
        <v>1006.0189767519068</v>
      </c>
      <c r="C43" s="1">
        <v>2271.66814459428</v>
      </c>
      <c r="D43" s="1">
        <v>2543.3427133758046</v>
      </c>
      <c r="E43" s="7">
        <f t="shared" si="29"/>
        <v>5.6420769798790626E-3</v>
      </c>
      <c r="F43" s="7">
        <f t="shared" si="11"/>
        <v>1.0971471739061212E-2</v>
      </c>
      <c r="G43" s="7">
        <f t="shared" si="11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12"/>
        <v>28472.728954129358</v>
      </c>
      <c r="L43" s="1">
        <f t="shared" si="4"/>
        <v>1903.0117292407404</v>
      </c>
      <c r="M43" s="1">
        <f t="shared" si="4"/>
        <v>630.57651085520763</v>
      </c>
      <c r="N43" s="7">
        <f t="shared" si="30"/>
        <v>2.6929718211903264E-2</v>
      </c>
      <c r="O43" s="7">
        <f t="shared" si="13"/>
        <v>5.0765530651725621E-2</v>
      </c>
      <c r="P43" s="7">
        <f t="shared" si="13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4"/>
        <v>171.623391932289</v>
      </c>
      <c r="U43" s="1">
        <f t="shared" si="14"/>
        <v>689.80970911035058</v>
      </c>
      <c r="V43" s="1">
        <f t="shared" si="14"/>
        <v>804.35740114786302</v>
      </c>
      <c r="W43" s="7">
        <f t="shared" si="31"/>
        <v>-2.4877022112913094E-2</v>
      </c>
      <c r="X43" s="7">
        <f t="shared" si="31"/>
        <v>-6.447014814761276E-2</v>
      </c>
      <c r="Y43" s="7">
        <f t="shared" si="31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8">
        <f t="shared" si="15"/>
        <v>2.4755464706454462</v>
      </c>
      <c r="AD43" s="8">
        <f t="shared" si="15"/>
        <v>2.8303909353791314</v>
      </c>
      <c r="AE43" s="8">
        <f t="shared" si="15"/>
        <v>2.1734776131873805</v>
      </c>
      <c r="AF43" s="7">
        <f t="shared" si="32"/>
        <v>9.9035736144448272E-4</v>
      </c>
      <c r="AG43" s="7">
        <f t="shared" si="32"/>
        <v>-1.1441717107863458E-2</v>
      </c>
      <c r="AH43" s="7">
        <f t="shared" si="32"/>
        <v>1.0365171611207868E-2</v>
      </c>
      <c r="AI43" s="1">
        <f t="shared" si="42"/>
        <v>33994.66565203348</v>
      </c>
      <c r="AJ43" s="1">
        <f t="shared" si="42"/>
        <v>6932.3702907891047</v>
      </c>
      <c r="AK43" s="1">
        <f t="shared" si="42"/>
        <v>1954.3690341673228</v>
      </c>
      <c r="AL43" s="10">
        <f t="shared" si="41"/>
        <v>10.747165611203259</v>
      </c>
      <c r="AM43" s="10">
        <f t="shared" si="41"/>
        <v>1.8218510460524389</v>
      </c>
      <c r="AN43" s="10">
        <f t="shared" si="41"/>
        <v>0.59700271143940398</v>
      </c>
      <c r="AO43" s="7">
        <f t="shared" si="34"/>
        <v>1.8276539118654789E-2</v>
      </c>
      <c r="AP43" s="7">
        <f t="shared" si="17"/>
        <v>2.8144496824265453E-2</v>
      </c>
      <c r="AQ43" s="7">
        <f t="shared" si="17"/>
        <v>2.0372115051398465E-2</v>
      </c>
      <c r="AR43" s="1">
        <f t="shared" si="36"/>
        <v>21860.547490244851</v>
      </c>
      <c r="AS43" s="1">
        <f t="shared" si="36"/>
        <v>5173.2697828490136</v>
      </c>
      <c r="AT43" s="1">
        <f t="shared" si="36"/>
        <v>1440.4610720737285</v>
      </c>
      <c r="AU43" s="1">
        <f t="shared" si="37"/>
        <v>4372.1094980489706</v>
      </c>
      <c r="AV43" s="1">
        <f t="shared" si="37"/>
        <v>1034.6539565698029</v>
      </c>
      <c r="AW43" s="1">
        <f t="shared" si="37"/>
        <v>288.09221441474568</v>
      </c>
      <c r="AX43" s="1">
        <f t="shared" si="18"/>
        <v>17383.80527240162</v>
      </c>
      <c r="AY43" s="1">
        <f t="shared" si="18"/>
        <v>1821.8399708282952</v>
      </c>
      <c r="AZ43" s="1">
        <f t="shared" si="18"/>
        <v>453.09224415510715</v>
      </c>
      <c r="BA43" s="1">
        <f t="shared" si="19"/>
        <v>9.7632943203319726</v>
      </c>
      <c r="BB43" s="1">
        <f t="shared" si="19"/>
        <v>7.5076022423644009</v>
      </c>
      <c r="BC43" s="1">
        <f t="shared" si="19"/>
        <v>6.1160957342348379</v>
      </c>
      <c r="BD43" s="1">
        <f t="shared" si="20"/>
        <v>0</v>
      </c>
      <c r="BE43">
        <v>0</v>
      </c>
      <c r="BF43">
        <v>0</v>
      </c>
      <c r="BG43">
        <v>0</v>
      </c>
      <c r="BH43">
        <f t="shared" si="21"/>
        <v>0</v>
      </c>
      <c r="BI43">
        <f t="shared" si="22"/>
        <v>0</v>
      </c>
      <c r="BJ43">
        <f t="shared" si="8"/>
        <v>0</v>
      </c>
      <c r="BK43">
        <f t="shared" si="8"/>
        <v>0</v>
      </c>
      <c r="BL43">
        <f t="shared" si="9"/>
        <v>0</v>
      </c>
      <c r="BM43">
        <f t="shared" si="9"/>
        <v>0</v>
      </c>
      <c r="BN43">
        <f t="shared" si="9"/>
        <v>0</v>
      </c>
      <c r="BO43">
        <f t="shared" si="40"/>
        <v>0</v>
      </c>
      <c r="BP43">
        <f t="shared" si="40"/>
        <v>0</v>
      </c>
      <c r="BQ43">
        <f t="shared" si="40"/>
        <v>0</v>
      </c>
      <c r="BR43" s="7">
        <f t="shared" si="35"/>
        <v>3.6603793811903707E-2</v>
      </c>
      <c r="BS43">
        <v>0</v>
      </c>
      <c r="BT43">
        <v>0</v>
      </c>
      <c r="BU43" s="8">
        <f>MAX((BU$3*climlow!$I153+BU$4*climlow!$I153^2+BU$5*climlow!$I153^6)*(K43/K$66)^$BW$1,-99)</f>
        <v>1.3366005745826766</v>
      </c>
      <c r="BV43" s="8">
        <f>MAX((BV$3*climlow!$I153+BV$4*climlow!$I153^2+BV$5*climlow!$I153^6)*(L43/L$66)^$BW$1,-99)</f>
        <v>0.95471705079090852</v>
      </c>
      <c r="BW43" s="8">
        <f>MAX((BW$3*climlow!$I153+BW$4*climlow!$I153^2+BW$5*climlow!$I153^6)*(M43/M$66)^$BW$1,-99)</f>
        <v>0.44049296869653742</v>
      </c>
      <c r="BX43" s="8">
        <f>MAX((BX$3*climlow!$M153+BX$4*climlow!$M153^2+BX$5*climlow!$M153^6)*(K43/K$66)^$BW$1,-99)</f>
        <v>1.3366005745826766</v>
      </c>
      <c r="BY43" s="8">
        <f>MAX((BY$3*climlow!$M153+BY$4*climlow!$M153^2+BY$5*climlow!$M153^6)*(L43/L$66)^$BW$1,-99)</f>
        <v>0.95471705079090852</v>
      </c>
      <c r="BZ43" s="8">
        <f>MAX((BZ$3*climlow!$M153+BZ$4*climlow!$M153^2+BZ$5*climlow!$M153^6)*(M43/M$66)^$BW$1,-99)</f>
        <v>0.44049296869653742</v>
      </c>
      <c r="CA43" s="8">
        <f t="shared" si="23"/>
        <v>0</v>
      </c>
      <c r="CB43" s="8">
        <f t="shared" si="24"/>
        <v>0</v>
      </c>
      <c r="CC43" s="8">
        <f t="shared" si="25"/>
        <v>0</v>
      </c>
      <c r="CD43" s="8">
        <f>MAX((CD$3*climlow!$I153+CD$4*climlow!$I153^2+CD$5*climlow!$I153^6)*(K43/K$66)^$BW$1,-99)</f>
        <v>3.2804289372572536E-2</v>
      </c>
      <c r="CE43" s="8">
        <f>MAX((CE$3*climlow!$I153+CE$4*climlow!$I153^2+CE$5*climlow!$I153^6)*(L43/L$66)^$BW$1,-99)</f>
        <v>1.8137836168597172E-2</v>
      </c>
      <c r="CF43" s="8">
        <f>MAX((CF$3*climlow!$I153+CF$4*climlow!$I153^2+CF$5*climlow!$I153^6)*(M43/M$66)^$BW$1,-99)</f>
        <v>4.0796661786765623E-3</v>
      </c>
      <c r="CG43" s="8">
        <f>MAX((CG$3*climlow!$M153+CG$4*climlow!$M153^2+CG$5*climlow!$M153^6)*(K43/K$66)^$BW$1,-99)</f>
        <v>3.2804289372572536E-2</v>
      </c>
      <c r="CH43" s="8">
        <f>MAX((CH$3*climlow!$M153+CH$4*climlow!$M153^2+CH$5*climlow!$M153^6)*(L43/L$66)^$BW$1,-99)</f>
        <v>1.8137836168597172E-2</v>
      </c>
      <c r="CI43" s="8">
        <f>MAX((CI$3*climlow!$M153+CI$4*climlow!$M153^2+CI$5*climlow!$M153^6)*(M43/M$66)^$BW$1,-99)</f>
        <v>4.0796661786765623E-3</v>
      </c>
      <c r="CJ43" s="8">
        <f t="shared" si="26"/>
        <v>0</v>
      </c>
      <c r="CK43" s="8">
        <f t="shared" si="27"/>
        <v>0</v>
      </c>
      <c r="CL43" s="8">
        <f t="shared" si="28"/>
        <v>0</v>
      </c>
    </row>
    <row r="44" spans="1:90">
      <c r="A44">
        <v>1998</v>
      </c>
      <c r="B44" s="1">
        <v>1010.9977899999999</v>
      </c>
      <c r="C44" s="1">
        <v>2295.6016831510051</v>
      </c>
      <c r="D44" s="1">
        <v>2593.6893103358498</v>
      </c>
      <c r="E44" s="7">
        <f t="shared" si="29"/>
        <v>4.949025180586597E-3</v>
      </c>
      <c r="F44" s="7">
        <f t="shared" si="11"/>
        <v>1.0535666758227036E-2</v>
      </c>
      <c r="G44" s="7">
        <f t="shared" si="11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12"/>
        <v>29030.021227256766</v>
      </c>
      <c r="L44" s="1">
        <f t="shared" si="4"/>
        <v>1941.212518447536</v>
      </c>
      <c r="M44" s="1">
        <f t="shared" si="4"/>
        <v>618.9462777574264</v>
      </c>
      <c r="N44" s="7">
        <f t="shared" si="30"/>
        <v>1.9572843685802921E-2</v>
      </c>
      <c r="O44" s="7">
        <f t="shared" si="13"/>
        <v>2.0073859041340292E-2</v>
      </c>
      <c r="P44" s="7">
        <f t="shared" si="13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4"/>
        <v>167.75711169562331</v>
      </c>
      <c r="U44" s="1">
        <f t="shared" si="14"/>
        <v>675.62399492262864</v>
      </c>
      <c r="V44" s="1">
        <f t="shared" si="14"/>
        <v>807.31845876176374</v>
      </c>
      <c r="W44" s="7">
        <f t="shared" si="31"/>
        <v>-2.252769971002011E-2</v>
      </c>
      <c r="X44" s="7">
        <f t="shared" si="31"/>
        <v>-2.0564677476078597E-2</v>
      </c>
      <c r="Y44" s="7">
        <f t="shared" si="31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8">
        <f t="shared" si="15"/>
        <v>2.4456886797812856</v>
      </c>
      <c r="AD44" s="8">
        <f t="shared" si="15"/>
        <v>2.7175457818006472</v>
      </c>
      <c r="AE44" s="8">
        <f t="shared" si="15"/>
        <v>2.122670576096306</v>
      </c>
      <c r="AF44" s="7">
        <f t="shared" si="32"/>
        <v>-1.2061090841237965E-2</v>
      </c>
      <c r="AG44" s="7">
        <f t="shared" si="32"/>
        <v>-3.9869105065293287E-2</v>
      </c>
      <c r="AH44" s="7">
        <f t="shared" si="32"/>
        <v>-2.337591921021287E-2</v>
      </c>
      <c r="AI44" s="1">
        <f t="shared" si="42"/>
        <v>34967.308584879102</v>
      </c>
      <c r="AJ44" s="1">
        <f t="shared" si="42"/>
        <v>7273.7872182799974</v>
      </c>
      <c r="AK44" s="1">
        <f t="shared" si="42"/>
        <v>2047.0243451653362</v>
      </c>
      <c r="AL44" s="10">
        <f t="shared" si="41"/>
        <v>10.943586603911077</v>
      </c>
      <c r="AM44" s="10">
        <f t="shared" si="41"/>
        <v>1.8731261270323465</v>
      </c>
      <c r="AN44" s="10">
        <f t="shared" si="41"/>
        <v>0.60916491936284434</v>
      </c>
      <c r="AO44" s="7">
        <f t="shared" si="34"/>
        <v>1.8276539118654789E-2</v>
      </c>
      <c r="AP44" s="7">
        <f t="shared" si="17"/>
        <v>2.8144496824265453E-2</v>
      </c>
      <c r="AQ44" s="7">
        <f t="shared" si="17"/>
        <v>2.0372115051398465E-2</v>
      </c>
      <c r="AR44" s="1">
        <f t="shared" si="36"/>
        <v>22474.616270132079</v>
      </c>
      <c r="AS44" s="1">
        <f t="shared" si="36"/>
        <v>5415.4726604689613</v>
      </c>
      <c r="AT44" s="1">
        <f t="shared" si="36"/>
        <v>1506.9326701811926</v>
      </c>
      <c r="AU44" s="1">
        <f t="shared" si="37"/>
        <v>4494.9232540264156</v>
      </c>
      <c r="AV44" s="1">
        <f t="shared" si="37"/>
        <v>1083.0945320937924</v>
      </c>
      <c r="AW44" s="1">
        <f t="shared" si="37"/>
        <v>301.38653403623852</v>
      </c>
      <c r="AX44" s="1">
        <f t="shared" si="18"/>
        <v>17784.107140437631</v>
      </c>
      <c r="AY44" s="1">
        <f t="shared" si="18"/>
        <v>1887.251677925427</v>
      </c>
      <c r="AZ44" s="1">
        <f t="shared" si="18"/>
        <v>464.79974734863333</v>
      </c>
      <c r="BA44" s="1">
        <f t="shared" si="19"/>
        <v>9.7860604801669115</v>
      </c>
      <c r="BB44" s="1">
        <f t="shared" si="19"/>
        <v>7.5428769111042122</v>
      </c>
      <c r="BC44" s="1">
        <f t="shared" si="19"/>
        <v>6.1416066619674874</v>
      </c>
      <c r="BD44" s="1">
        <f t="shared" si="20"/>
        <v>0</v>
      </c>
      <c r="BE44">
        <v>0</v>
      </c>
      <c r="BF44">
        <v>0</v>
      </c>
      <c r="BG44">
        <v>0</v>
      </c>
      <c r="BH44">
        <f t="shared" si="21"/>
        <v>0</v>
      </c>
      <c r="BI44">
        <f t="shared" si="22"/>
        <v>0</v>
      </c>
      <c r="BJ44">
        <f t="shared" si="8"/>
        <v>0</v>
      </c>
      <c r="BK44">
        <f t="shared" si="8"/>
        <v>0</v>
      </c>
      <c r="BL44">
        <f t="shared" si="9"/>
        <v>0</v>
      </c>
      <c r="BM44">
        <f t="shared" si="9"/>
        <v>0</v>
      </c>
      <c r="BN44">
        <f t="shared" si="9"/>
        <v>0</v>
      </c>
      <c r="BO44">
        <f t="shared" si="40"/>
        <v>0</v>
      </c>
      <c r="BP44">
        <f t="shared" si="40"/>
        <v>0</v>
      </c>
      <c r="BQ44">
        <f t="shared" si="40"/>
        <v>0</v>
      </c>
      <c r="BR44" s="7">
        <f t="shared" si="35"/>
        <v>2.4297999068903176E-2</v>
      </c>
      <c r="BS44">
        <v>0</v>
      </c>
      <c r="BT44">
        <v>0</v>
      </c>
      <c r="BU44" s="8">
        <f>MAX((BU$3*climlow!$I154+BU$4*climlow!$I154^2+BU$5*climlow!$I154^6)*(K44/K$66)^$BW$1,-99)</f>
        <v>1.3618961815903179</v>
      </c>
      <c r="BV44" s="8">
        <f>MAX((BV$3*climlow!$I154+BV$4*climlow!$I154^2+BV$5*climlow!$I154^6)*(L44/L$66)^$BW$1,-99)</f>
        <v>0.97202554218414161</v>
      </c>
      <c r="BW44" s="8">
        <f>MAX((BW$3*climlow!$I154+BW$4*climlow!$I154^2+BW$5*climlow!$I154^6)*(M44/M$66)^$BW$1,-99)</f>
        <v>0.45218700467454892</v>
      </c>
      <c r="BX44" s="8">
        <f>MAX((BX$3*climlow!$M154+BX$4*climlow!$M154^2+BX$5*climlow!$M154^6)*(K44/K$66)^$BW$1,-99)</f>
        <v>1.3618961815903179</v>
      </c>
      <c r="BY44" s="8">
        <f>MAX((BY$3*climlow!$M154+BY$4*climlow!$M154^2+BY$5*climlow!$M154^6)*(L44/L$66)^$BW$1,-99)</f>
        <v>0.97202554218414161</v>
      </c>
      <c r="BZ44" s="8">
        <f>MAX((BZ$3*climlow!$M154+BZ$4*climlow!$M154^2+BZ$5*climlow!$M154^6)*(M44/M$66)^$BW$1,-99)</f>
        <v>0.45218700467454892</v>
      </c>
      <c r="CA44" s="8">
        <f t="shared" si="23"/>
        <v>0</v>
      </c>
      <c r="CB44" s="8">
        <f t="shared" si="24"/>
        <v>0</v>
      </c>
      <c r="CC44" s="8">
        <f t="shared" si="25"/>
        <v>0</v>
      </c>
      <c r="CD44" s="8">
        <f>MAX((CD$3*climlow!$I154+CD$4*climlow!$I154^2+CD$5*climlow!$I154^6)*(K44/K$66)^$BW$1,-99)</f>
        <v>3.4409453443080863E-2</v>
      </c>
      <c r="CE44" s="8">
        <f>MAX((CE$3*climlow!$I154+CE$4*climlow!$I154^2+CE$5*climlow!$I154^6)*(L44/L$66)^$BW$1,-99)</f>
        <v>1.902287663572487E-2</v>
      </c>
      <c r="CF44" s="8">
        <f>MAX((CF$3*climlow!$I154+CF$4*climlow!$I154^2+CF$5*climlow!$I154^6)*(M44/M$66)^$BW$1,-99)</f>
        <v>4.3199411110807964E-3</v>
      </c>
      <c r="CG44" s="8">
        <f>MAX((CG$3*climlow!$M154+CG$4*climlow!$M154^2+CG$5*climlow!$M154^6)*(K44/K$66)^$BW$1,-99)</f>
        <v>3.4409453443080863E-2</v>
      </c>
      <c r="CH44" s="8">
        <f>MAX((CH$3*climlow!$M154+CH$4*climlow!$M154^2+CH$5*climlow!$M154^6)*(L44/L$66)^$BW$1,-99)</f>
        <v>1.902287663572487E-2</v>
      </c>
      <c r="CI44" s="8">
        <f>MAX((CI$3*climlow!$M154+CI$4*climlow!$M154^2+CI$5*climlow!$M154^6)*(M44/M$66)^$BW$1,-99)</f>
        <v>4.3199411110807964E-3</v>
      </c>
      <c r="CJ44" s="8">
        <f t="shared" si="26"/>
        <v>0</v>
      </c>
      <c r="CK44" s="8">
        <f t="shared" si="27"/>
        <v>0</v>
      </c>
      <c r="CL44" s="8">
        <f t="shared" si="28"/>
        <v>0</v>
      </c>
    </row>
    <row r="45" spans="1:90">
      <c r="A45">
        <v>1999</v>
      </c>
      <c r="B45" s="1">
        <v>1016.099444687364</v>
      </c>
      <c r="C45" s="1">
        <v>2318.3444246393583</v>
      </c>
      <c r="D45" s="1">
        <v>2644.3117258877164</v>
      </c>
      <c r="E45" s="7">
        <f t="shared" si="29"/>
        <v>5.0461581002705369E-3</v>
      </c>
      <c r="F45" s="7">
        <f t="shared" si="11"/>
        <v>9.9070939245591294E-3</v>
      </c>
      <c r="G45" s="7">
        <f t="shared" si="11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12"/>
        <v>29824.268453109347</v>
      </c>
      <c r="L45" s="1">
        <f t="shared" si="4"/>
        <v>1970.1136544811745</v>
      </c>
      <c r="M45" s="1">
        <f t="shared" si="4"/>
        <v>647.13356897613517</v>
      </c>
      <c r="N45" s="7">
        <f t="shared" si="30"/>
        <v>2.7359512403899E-2</v>
      </c>
      <c r="O45" s="7">
        <f t="shared" si="13"/>
        <v>1.4888187542058562E-2</v>
      </c>
      <c r="P45" s="7">
        <f t="shared" si="13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4"/>
        <v>165.10632261113358</v>
      </c>
      <c r="U45" s="1">
        <f t="shared" si="14"/>
        <v>671.17417898722408</v>
      </c>
      <c r="V45" s="1">
        <f t="shared" si="14"/>
        <v>796.29855538743095</v>
      </c>
      <c r="W45" s="7">
        <f t="shared" si="31"/>
        <v>-1.580135147593198E-2</v>
      </c>
      <c r="X45" s="7">
        <f t="shared" si="31"/>
        <v>-6.5862313488646018E-3</v>
      </c>
      <c r="Y45" s="7">
        <f t="shared" si="31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8">
        <f t="shared" si="15"/>
        <v>2.3919360266608938</v>
      </c>
      <c r="AD45" s="8">
        <f t="shared" si="15"/>
        <v>2.6903682010478107</v>
      </c>
      <c r="AE45" s="8">
        <f t="shared" si="15"/>
        <v>2.0888168511936764</v>
      </c>
      <c r="AF45" s="7">
        <f t="shared" si="32"/>
        <v>-2.1978534539072614E-2</v>
      </c>
      <c r="AG45" s="7">
        <f t="shared" si="32"/>
        <v>-1.0000781195608321E-2</v>
      </c>
      <c r="AH45" s="7">
        <f t="shared" si="32"/>
        <v>-1.5948647559287488E-2</v>
      </c>
      <c r="AI45" s="1">
        <f t="shared" si="42"/>
        <v>35965.500980417608</v>
      </c>
      <c r="AJ45" s="1">
        <f t="shared" si="42"/>
        <v>7629.5030285457906</v>
      </c>
      <c r="AK45" s="1">
        <f t="shared" si="42"/>
        <v>2143.7084446850413</v>
      </c>
      <c r="AL45" s="10">
        <f t="shared" si="41"/>
        <v>11.143597492575845</v>
      </c>
      <c r="AM45" s="10">
        <f t="shared" si="41"/>
        <v>1.925844319366057</v>
      </c>
      <c r="AN45" s="10">
        <f t="shared" si="41"/>
        <v>0.62157489718538006</v>
      </c>
      <c r="AO45" s="7">
        <f t="shared" si="34"/>
        <v>1.8276539118654789E-2</v>
      </c>
      <c r="AP45" s="7">
        <f t="shared" si="17"/>
        <v>2.8144496824265453E-2</v>
      </c>
      <c r="AQ45" s="7">
        <f t="shared" si="17"/>
        <v>2.0372115051398465E-2</v>
      </c>
      <c r="AR45" s="1">
        <f t="shared" si="36"/>
        <v>23107.428133150974</v>
      </c>
      <c r="AS45" s="1">
        <f t="shared" si="36"/>
        <v>5665.8202557379309</v>
      </c>
      <c r="AT45" s="1">
        <f t="shared" si="36"/>
        <v>1576.0744592621879</v>
      </c>
      <c r="AU45" s="1">
        <f t="shared" si="37"/>
        <v>4621.4856266301949</v>
      </c>
      <c r="AV45" s="1">
        <f t="shared" si="37"/>
        <v>1133.1640511475862</v>
      </c>
      <c r="AW45" s="1">
        <f t="shared" si="37"/>
        <v>315.21489185243763</v>
      </c>
      <c r="AX45" s="1">
        <f t="shared" si="18"/>
        <v>18193.044591426366</v>
      </c>
      <c r="AY45" s="1">
        <f t="shared" si="18"/>
        <v>1955.1263204971992</v>
      </c>
      <c r="AZ45" s="1">
        <f t="shared" si="18"/>
        <v>476.81956520707473</v>
      </c>
      <c r="BA45" s="1">
        <f t="shared" si="19"/>
        <v>9.8087946347148716</v>
      </c>
      <c r="BB45" s="1">
        <f t="shared" si="19"/>
        <v>7.5782100843971305</v>
      </c>
      <c r="BC45" s="1">
        <f t="shared" si="19"/>
        <v>6.1671381493200625</v>
      </c>
      <c r="BD45" s="1">
        <f t="shared" si="20"/>
        <v>0</v>
      </c>
      <c r="BE45">
        <v>0</v>
      </c>
      <c r="BF45">
        <v>0</v>
      </c>
      <c r="BG45">
        <v>0</v>
      </c>
      <c r="BH45">
        <f t="shared" si="21"/>
        <v>0</v>
      </c>
      <c r="BI45">
        <f t="shared" si="22"/>
        <v>0</v>
      </c>
      <c r="BJ45">
        <f t="shared" si="8"/>
        <v>0</v>
      </c>
      <c r="BK45">
        <f t="shared" si="8"/>
        <v>0</v>
      </c>
      <c r="BL45">
        <f t="shared" si="9"/>
        <v>0</v>
      </c>
      <c r="BM45">
        <f t="shared" si="9"/>
        <v>0</v>
      </c>
      <c r="BN45">
        <f t="shared" si="9"/>
        <v>0</v>
      </c>
      <c r="BO45">
        <f t="shared" si="40"/>
        <v>0</v>
      </c>
      <c r="BP45">
        <f t="shared" si="40"/>
        <v>0</v>
      </c>
      <c r="BQ45">
        <f t="shared" si="40"/>
        <v>0</v>
      </c>
      <c r="BR45" s="7">
        <f t="shared" si="35"/>
        <v>3.3101541725615746E-2</v>
      </c>
      <c r="BS45">
        <v>0</v>
      </c>
      <c r="BT45">
        <v>0</v>
      </c>
      <c r="BU45" s="8">
        <f>MAX((BU$3*climlow!$I155+BU$4*climlow!$I155^2+BU$5*climlow!$I155^6)*(K45/K$66)^$BW$1,-99)</f>
        <v>1.3844914975522924</v>
      </c>
      <c r="BV45" s="8">
        <f>MAX((BV$3*climlow!$I155+BV$4*climlow!$I155^2+BV$5*climlow!$I155^6)*(L45/L$66)^$BW$1,-99)</f>
        <v>0.99050926764030633</v>
      </c>
      <c r="BW45" s="8">
        <f>MAX((BW$3*climlow!$I155+BW$4*climlow!$I155^2+BW$5*climlow!$I155^6)*(M45/M$66)^$BW$1,-99)</f>
        <v>0.45672253323847367</v>
      </c>
      <c r="BX45" s="8">
        <f>MAX((BX$3*climlow!$M155+BX$4*climlow!$M155^2+BX$5*climlow!$M155^6)*(K45/K$66)^$BW$1,-99)</f>
        <v>1.3844914975522924</v>
      </c>
      <c r="BY45" s="8">
        <f>MAX((BY$3*climlow!$M155+BY$4*climlow!$M155^2+BY$5*climlow!$M155^6)*(L45/L$66)^$BW$1,-99)</f>
        <v>0.99050926764030633</v>
      </c>
      <c r="BZ45" s="8">
        <f>MAX((BZ$3*climlow!$M155+BZ$4*climlow!$M155^2+BZ$5*climlow!$M155^6)*(M45/M$66)^$BW$1,-99)</f>
        <v>0.45672253323847367</v>
      </c>
      <c r="CA45" s="8">
        <f t="shared" si="23"/>
        <v>0</v>
      </c>
      <c r="CB45" s="8">
        <f t="shared" si="24"/>
        <v>0</v>
      </c>
      <c r="CC45" s="8">
        <f t="shared" si="25"/>
        <v>0</v>
      </c>
      <c r="CD45" s="8">
        <f>MAX((CD$3*climlow!$I155+CD$4*climlow!$I155^2+CD$5*climlow!$I155^6)*(K45/K$66)^$BW$1,-99)</f>
        <v>3.5999417803741725E-2</v>
      </c>
      <c r="CE45" s="8">
        <f>MAX((CE$3*climlow!$I155+CE$4*climlow!$I155^2+CE$5*climlow!$I155^6)*(L45/L$66)^$BW$1,-99)</f>
        <v>1.9962575804127403E-2</v>
      </c>
      <c r="CF45" s="8">
        <f>MAX((CF$3*climlow!$I155+CF$4*climlow!$I155^2+CF$5*climlow!$I155^6)*(M45/M$66)^$BW$1,-99)</f>
        <v>4.4995522486803718E-3</v>
      </c>
      <c r="CG45" s="8">
        <f>MAX((CG$3*climlow!$M155+CG$4*climlow!$M155^2+CG$5*climlow!$M155^6)*(K45/K$66)^$BW$1,-99)</f>
        <v>3.5999417803741725E-2</v>
      </c>
      <c r="CH45" s="8">
        <f>MAX((CH$3*climlow!$M155+CH$4*climlow!$M155^2+CH$5*climlow!$M155^6)*(L45/L$66)^$BW$1,-99)</f>
        <v>1.9962575804127403E-2</v>
      </c>
      <c r="CI45" s="8">
        <f>MAX((CI$3*climlow!$M155+CI$4*climlow!$M155^2+CI$5*climlow!$M155^6)*(M45/M$66)^$BW$1,-99)</f>
        <v>4.4995522486803718E-3</v>
      </c>
      <c r="CJ45" s="8">
        <f t="shared" si="26"/>
        <v>0</v>
      </c>
      <c r="CK45" s="8">
        <f t="shared" si="27"/>
        <v>0</v>
      </c>
      <c r="CL45" s="8">
        <f t="shared" si="28"/>
        <v>0</v>
      </c>
    </row>
    <row r="46" spans="1:90">
      <c r="A46">
        <v>2000</v>
      </c>
      <c r="B46" s="1">
        <v>1021.3869253897432</v>
      </c>
      <c r="C46" s="1">
        <v>2340.7400262964893</v>
      </c>
      <c r="D46" s="1">
        <v>2695.1585985000002</v>
      </c>
      <c r="E46" s="7">
        <f t="shared" si="29"/>
        <v>5.2037039583325839E-3</v>
      </c>
      <c r="F46" s="7">
        <f t="shared" si="11"/>
        <v>9.6601701710541388E-3</v>
      </c>
      <c r="G46" s="7">
        <f t="shared" si="11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12"/>
        <v>30829.995910385893</v>
      </c>
      <c r="L46" s="1">
        <f t="shared" si="4"/>
        <v>2075.40176445928</v>
      </c>
      <c r="M46" s="1">
        <f t="shared" si="4"/>
        <v>664.69913683213008</v>
      </c>
      <c r="N46" s="7">
        <f t="shared" si="30"/>
        <v>3.3721781268760465E-2</v>
      </c>
      <c r="O46" s="7">
        <f t="shared" si="13"/>
        <v>5.3442657858149278E-2</v>
      </c>
      <c r="P46" s="7">
        <f t="shared" si="13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4"/>
        <v>162.32174399813118</v>
      </c>
      <c r="U46" s="1">
        <f t="shared" si="14"/>
        <v>638.42352768132957</v>
      </c>
      <c r="V46" s="1">
        <f t="shared" si="14"/>
        <v>779.94831820855222</v>
      </c>
      <c r="W46" s="7">
        <f t="shared" si="31"/>
        <v>-1.6865366322528885E-2</v>
      </c>
      <c r="X46" s="7">
        <f t="shared" si="31"/>
        <v>-4.8796053738708989E-2</v>
      </c>
      <c r="Y46" s="7">
        <f t="shared" si="31"/>
        <v>-2.0532797740570707E-2</v>
      </c>
      <c r="Z46" s="1">
        <v>12100.307928</v>
      </c>
      <c r="AA46" s="1">
        <v>8503.7693329999984</v>
      </c>
      <c r="AB46" s="1">
        <v>3003.9440609999983</v>
      </c>
      <c r="AC46" s="8">
        <f t="shared" si="15"/>
        <v>2.3673145145870551</v>
      </c>
      <c r="AD46" s="8">
        <f t="shared" si="15"/>
        <v>2.7418723028144973</v>
      </c>
      <c r="AE46" s="8">
        <f t="shared" si="15"/>
        <v>2.1498916534983441</v>
      </c>
      <c r="AF46" s="7">
        <f t="shared" si="32"/>
        <v>-1.0293549576327887E-2</v>
      </c>
      <c r="AG46" s="7">
        <f t="shared" si="32"/>
        <v>1.9143885861655496E-2</v>
      </c>
      <c r="AH46" s="7">
        <f t="shared" si="32"/>
        <v>2.9238945611610667E-2</v>
      </c>
      <c r="AI46" s="1">
        <f t="shared" si="42"/>
        <v>36990.436509006046</v>
      </c>
      <c r="AJ46" s="1">
        <f t="shared" si="42"/>
        <v>7999.7167768387981</v>
      </c>
      <c r="AK46" s="1">
        <f t="shared" si="42"/>
        <v>2244.552492068975</v>
      </c>
      <c r="AL46" s="10">
        <f t="shared" si="41"/>
        <v>11.347263888071451</v>
      </c>
      <c r="AM46" s="10">
        <f t="shared" si="41"/>
        <v>1.9800462386964848</v>
      </c>
      <c r="AN46" s="10">
        <f t="shared" si="41"/>
        <v>0.63423769250390183</v>
      </c>
      <c r="AO46" s="7">
        <f t="shared" si="34"/>
        <v>1.8276539118654789E-2</v>
      </c>
      <c r="AP46" s="7">
        <f t="shared" si="17"/>
        <v>2.8144496824265453E-2</v>
      </c>
      <c r="AQ46" s="7">
        <f t="shared" si="17"/>
        <v>2.0372115051398465E-2</v>
      </c>
      <c r="AR46" s="1">
        <f t="shared" si="36"/>
        <v>23760.812181082052</v>
      </c>
      <c r="AS46" s="1">
        <f t="shared" si="36"/>
        <v>5926.1521800493883</v>
      </c>
      <c r="AT46" s="1">
        <f t="shared" si="36"/>
        <v>1647.9554347986477</v>
      </c>
      <c r="AU46" s="1">
        <f t="shared" si="37"/>
        <v>4752.1624362164102</v>
      </c>
      <c r="AV46" s="1">
        <f t="shared" si="37"/>
        <v>1185.2304360098776</v>
      </c>
      <c r="AW46" s="1">
        <f t="shared" si="37"/>
        <v>329.59108695972958</v>
      </c>
      <c r="AX46" s="1">
        <f t="shared" si="18"/>
        <v>18610.62568194935</v>
      </c>
      <c r="AY46" s="1">
        <f t="shared" si="18"/>
        <v>2025.3944012486427</v>
      </c>
      <c r="AZ46" s="1">
        <f t="shared" si="18"/>
        <v>489.16021067281838</v>
      </c>
      <c r="BA46" s="1">
        <f t="shared" si="19"/>
        <v>9.8314879698099471</v>
      </c>
      <c r="BB46" s="1">
        <f t="shared" si="19"/>
        <v>7.6135197266249071</v>
      </c>
      <c r="BC46" s="1">
        <f t="shared" si="19"/>
        <v>6.1926900650039167</v>
      </c>
      <c r="BD46" s="1">
        <f t="shared" si="20"/>
        <v>0</v>
      </c>
      <c r="BE46">
        <v>0</v>
      </c>
      <c r="BF46">
        <v>0</v>
      </c>
      <c r="BG46">
        <v>0</v>
      </c>
      <c r="BH46">
        <f t="shared" si="21"/>
        <v>0</v>
      </c>
      <c r="BI46">
        <f t="shared" si="22"/>
        <v>0</v>
      </c>
      <c r="BJ46">
        <f t="shared" si="8"/>
        <v>0</v>
      </c>
      <c r="BK46">
        <f t="shared" si="8"/>
        <v>0</v>
      </c>
      <c r="BL46">
        <f t="shared" si="9"/>
        <v>0</v>
      </c>
      <c r="BM46">
        <f t="shared" si="9"/>
        <v>0</v>
      </c>
      <c r="BN46">
        <f t="shared" si="9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 s="7">
        <f t="shared" si="35"/>
        <v>4.2526604772430643E-2</v>
      </c>
      <c r="BS46">
        <v>0</v>
      </c>
      <c r="BT46">
        <v>0</v>
      </c>
      <c r="BU46" s="8">
        <f>MAX((BU$3*climlow!$I156+BU$4*climlow!$I156^2+BU$5*climlow!$I156^6)*(K46/K$66)^$BW$1,-99)</f>
        <v>1.4046978183425749</v>
      </c>
      <c r="BV46" s="8">
        <f>MAX((BV$3*climlow!$I156+BV$4*climlow!$I156^2+BV$5*climlow!$I156^6)*(L46/L$66)^$BW$1,-99)</f>
        <v>0.99954612030191359</v>
      </c>
      <c r="BW46" s="8">
        <f>MAX((BW$3*climlow!$I156+BW$4*climlow!$I156^2+BW$5*climlow!$I156^6)*(M46/M$66)^$BW$1,-99)</f>
        <v>0.46314172857105901</v>
      </c>
      <c r="BX46" s="8">
        <f>MAX((BX$3*climlow!$M156+BX$4*climlow!$M156^2+BX$5*climlow!$M156^6)*(K46/K$66)^$BW$1,-99)</f>
        <v>1.4046978183425749</v>
      </c>
      <c r="BY46" s="8">
        <f>MAX((BY$3*climlow!$M156+BY$4*climlow!$M156^2+BY$5*climlow!$M156^6)*(L46/L$66)^$BW$1,-99)</f>
        <v>0.99954612030191359</v>
      </c>
      <c r="BZ46" s="8">
        <f>MAX((BZ$3*climlow!$M156+BZ$4*climlow!$M156^2+BZ$5*climlow!$M156^6)*(M46/M$66)^$BW$1,-99)</f>
        <v>0.46314172857105901</v>
      </c>
      <c r="CA46" s="8">
        <f t="shared" si="23"/>
        <v>0</v>
      </c>
      <c r="CB46" s="8">
        <f t="shared" si="24"/>
        <v>0</v>
      </c>
      <c r="CC46" s="8">
        <f t="shared" si="25"/>
        <v>0</v>
      </c>
      <c r="CD46" s="8">
        <f>MAX((CD$3*climlow!$I156+CD$4*climlow!$I156^2+CD$5*climlow!$I156^6)*(K46/K$66)^$BW$1,-99)</f>
        <v>3.7575844656116013E-2</v>
      </c>
      <c r="CE46" s="8">
        <f>MAX((CE$3*climlow!$I156+CE$4*climlow!$I156^2+CE$5*climlow!$I156^6)*(L46/L$66)^$BW$1,-99)</f>
        <v>2.0738357402122272E-2</v>
      </c>
      <c r="CF46" s="8">
        <f>MAX((CF$3*climlow!$I156+CF$4*climlow!$I156^2+CF$5*climlow!$I156^6)*(M46/M$66)^$BW$1,-99)</f>
        <v>4.703835259582843E-3</v>
      </c>
      <c r="CG46" s="8">
        <f>MAX((CG$3*climlow!$M156+CG$4*climlow!$M156^2+CG$5*climlow!$M156^6)*(K46/K$66)^$BW$1,-99)</f>
        <v>3.7575844656116013E-2</v>
      </c>
      <c r="CH46" s="8">
        <f>MAX((CH$3*climlow!$M156+CH$4*climlow!$M156^2+CH$5*climlow!$M156^6)*(L46/L$66)^$BW$1,-99)</f>
        <v>2.0738357402122272E-2</v>
      </c>
      <c r="CI46" s="8">
        <f>MAX((CI$3*climlow!$M156+CI$4*climlow!$M156^2+CI$5*climlow!$M156^6)*(M46/M$66)^$BW$1,-99)</f>
        <v>4.703835259582843E-3</v>
      </c>
      <c r="CJ46" s="8">
        <f t="shared" si="26"/>
        <v>0</v>
      </c>
      <c r="CK46" s="8">
        <f t="shared" si="27"/>
        <v>0</v>
      </c>
      <c r="CL46" s="8">
        <f t="shared" si="28"/>
        <v>0</v>
      </c>
    </row>
    <row r="47" spans="1:90">
      <c r="A47">
        <v>2001</v>
      </c>
      <c r="B47" s="1">
        <v>1026.6329350185113</v>
      </c>
      <c r="C47" s="1">
        <v>2362.0325764534805</v>
      </c>
      <c r="D47" s="1">
        <v>2745.6659652976127</v>
      </c>
      <c r="E47" s="7">
        <f t="shared" si="29"/>
        <v>5.1361628961192896E-3</v>
      </c>
      <c r="F47" s="7">
        <f t="shared" si="11"/>
        <v>9.0965036346561945E-3</v>
      </c>
      <c r="G47" s="7">
        <f t="shared" si="11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12"/>
        <v>31134.49166987764</v>
      </c>
      <c r="L47" s="1">
        <f t="shared" si="4"/>
        <v>2108.3373738599257</v>
      </c>
      <c r="M47" s="1">
        <f t="shared" si="4"/>
        <v>674.68322657086435</v>
      </c>
      <c r="N47" s="7">
        <f t="shared" si="30"/>
        <v>9.8766071969917935E-3</v>
      </c>
      <c r="O47" s="7">
        <f t="shared" si="13"/>
        <v>1.586951016649385E-2</v>
      </c>
      <c r="P47" s="7">
        <f t="shared" si="13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4"/>
        <v>159.57492227734659</v>
      </c>
      <c r="U47" s="1">
        <f t="shared" si="14"/>
        <v>627.8075767908158</v>
      </c>
      <c r="V47" s="1">
        <f t="shared" si="14"/>
        <v>772.83249999518864</v>
      </c>
      <c r="W47" s="7">
        <f t="shared" si="31"/>
        <v>-1.6922081128060151E-2</v>
      </c>
      <c r="X47" s="7">
        <f t="shared" si="31"/>
        <v>-1.6628382931107688E-2</v>
      </c>
      <c r="Y47" s="7">
        <f t="shared" si="31"/>
        <v>-9.1234483711789549E-3</v>
      </c>
      <c r="Z47" s="1">
        <v>12046.245347</v>
      </c>
      <c r="AA47" s="1">
        <v>8624.1202730000005</v>
      </c>
      <c r="AB47" s="1">
        <v>3073.0120059999972</v>
      </c>
      <c r="AC47" s="8">
        <f t="shared" si="15"/>
        <v>2.3617291537136604</v>
      </c>
      <c r="AD47" s="8">
        <f t="shared" si="15"/>
        <v>2.7584318673499464</v>
      </c>
      <c r="AE47" s="8">
        <f t="shared" si="15"/>
        <v>2.146501845743741</v>
      </c>
      <c r="AF47" s="7">
        <f t="shared" si="32"/>
        <v>-2.3593657872574836E-3</v>
      </c>
      <c r="AG47" s="7">
        <f t="shared" si="32"/>
        <v>6.039509760702888E-3</v>
      </c>
      <c r="AH47" s="7">
        <f t="shared" si="32"/>
        <v>-1.5767342270887053E-3</v>
      </c>
      <c r="AI47" s="1">
        <f t="shared" si="42"/>
        <v>38043.55529432185</v>
      </c>
      <c r="AJ47" s="1">
        <f t="shared" si="42"/>
        <v>8384.9755351647964</v>
      </c>
      <c r="AK47" s="1">
        <f t="shared" si="42"/>
        <v>2349.6883298218072</v>
      </c>
      <c r="AL47" s="10">
        <f t="shared" si="41"/>
        <v>11.554652600411488</v>
      </c>
      <c r="AM47" s="10">
        <f t="shared" si="41"/>
        <v>2.0357736437733767</v>
      </c>
      <c r="AN47" s="10">
        <f t="shared" si="41"/>
        <v>0.64715845574552477</v>
      </c>
      <c r="AO47" s="7">
        <f t="shared" si="34"/>
        <v>1.8276539118654789E-2</v>
      </c>
      <c r="AP47" s="7">
        <f t="shared" si="17"/>
        <v>2.8144496824265453E-2</v>
      </c>
      <c r="AQ47" s="7">
        <f t="shared" si="17"/>
        <v>2.0372115051398465E-2</v>
      </c>
      <c r="AR47" s="1">
        <f t="shared" si="36"/>
        <v>24431.226270573265</v>
      </c>
      <c r="AS47" s="1">
        <f t="shared" si="36"/>
        <v>6195.2459691386066</v>
      </c>
      <c r="AT47" s="1">
        <f t="shared" si="36"/>
        <v>1722.3874098339477</v>
      </c>
      <c r="AU47" s="1">
        <f t="shared" si="37"/>
        <v>4886.2452541146531</v>
      </c>
      <c r="AV47" s="1">
        <f t="shared" si="37"/>
        <v>1239.0491938277214</v>
      </c>
      <c r="AW47" s="1">
        <f t="shared" si="37"/>
        <v>344.47748196678958</v>
      </c>
      <c r="AX47" s="1">
        <f t="shared" si="18"/>
        <v>19037.944673094084</v>
      </c>
      <c r="AY47" s="1">
        <f t="shared" si="18"/>
        <v>2098.2762154586635</v>
      </c>
      <c r="AZ47" s="1">
        <f t="shared" si="18"/>
        <v>501.84907606479413</v>
      </c>
      <c r="BA47" s="1">
        <f t="shared" si="19"/>
        <v>9.8541893546768708</v>
      </c>
      <c r="BB47" s="1">
        <f t="shared" si="19"/>
        <v>7.6488714368482684</v>
      </c>
      <c r="BC47" s="1">
        <f t="shared" si="19"/>
        <v>6.218299429199619</v>
      </c>
      <c r="BD47" s="1">
        <f t="shared" si="20"/>
        <v>0</v>
      </c>
      <c r="BE47">
        <v>0</v>
      </c>
      <c r="BF47">
        <v>0</v>
      </c>
      <c r="BG47">
        <v>0</v>
      </c>
      <c r="BH47">
        <f t="shared" si="21"/>
        <v>0</v>
      </c>
      <c r="BI47">
        <f t="shared" si="22"/>
        <v>0</v>
      </c>
      <c r="BJ47">
        <f t="shared" si="8"/>
        <v>0</v>
      </c>
      <c r="BK47">
        <f t="shared" si="8"/>
        <v>0</v>
      </c>
      <c r="BL47">
        <f t="shared" si="9"/>
        <v>0</v>
      </c>
      <c r="BM47">
        <f t="shared" si="9"/>
        <v>0</v>
      </c>
      <c r="BN47">
        <f t="shared" si="9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 s="7">
        <f t="shared" si="35"/>
        <v>1.7234694913555559E-2</v>
      </c>
      <c r="BS47">
        <v>0</v>
      </c>
      <c r="BT47">
        <v>0</v>
      </c>
      <c r="BU47" s="8">
        <f>MAX((BU$3*climlow!$I157+BU$4*climlow!$I157^2+BU$5*climlow!$I157^6)*(K47/K$66)^$BW$1,-99)</f>
        <v>1.4329778699679778</v>
      </c>
      <c r="BV47" s="8">
        <f>MAX((BV$3*climlow!$I157+BV$4*climlow!$I157^2+BV$5*climlow!$I157^6)*(L47/L$66)^$BW$1,-99)</f>
        <v>1.0174548180676506</v>
      </c>
      <c r="BW47" s="8">
        <f>MAX((BW$3*climlow!$I157+BW$4*climlow!$I157^2+BW$5*climlow!$I157^6)*(M47/M$66)^$BW$1,-99)</f>
        <v>0.47084342006416852</v>
      </c>
      <c r="BX47" s="8">
        <f>MAX((BX$3*climlow!$M157+BX$4*climlow!$M157^2+BX$5*climlow!$M157^6)*(K47/K$66)^$BW$1,-99)</f>
        <v>1.4329778699679778</v>
      </c>
      <c r="BY47" s="8">
        <f>MAX((BY$3*climlow!$M157+BY$4*climlow!$M157^2+BY$5*climlow!$M157^6)*(L47/L$66)^$BW$1,-99)</f>
        <v>1.0174548180676506</v>
      </c>
      <c r="BZ47" s="8">
        <f>MAX((BZ$3*climlow!$M157+BZ$4*climlow!$M157^2+BZ$5*climlow!$M157^6)*(M47/M$66)^$BW$1,-99)</f>
        <v>0.47084342006416852</v>
      </c>
      <c r="CA47" s="8">
        <f t="shared" si="23"/>
        <v>0</v>
      </c>
      <c r="CB47" s="8">
        <f t="shared" si="24"/>
        <v>0</v>
      </c>
      <c r="CC47" s="8">
        <f t="shared" si="25"/>
        <v>0</v>
      </c>
      <c r="CD47" s="8">
        <f>MAX((CD$3*climlow!$I157+CD$4*climlow!$I157^2+CD$5*climlow!$I157^6)*(K47/K$66)^$BW$1,-99)</f>
        <v>3.9423129278026992E-2</v>
      </c>
      <c r="CE47" s="8">
        <f>MAX((CE$3*climlow!$I157+CE$4*climlow!$I157^2+CE$5*climlow!$I157^6)*(L47/L$66)^$BW$1,-99)</f>
        <v>2.1725524269176552E-2</v>
      </c>
      <c r="CF47" s="8">
        <f>MAX((CF$3*climlow!$I157+CF$4*climlow!$I157^2+CF$5*climlow!$I157^6)*(M47/M$66)^$BW$1,-99)</f>
        <v>4.9285261633133411E-3</v>
      </c>
      <c r="CG47" s="8">
        <f>MAX((CG$3*climlow!$M157+CG$4*climlow!$M157^2+CG$5*climlow!$M157^6)*(K47/K$66)^$BW$1,-99)</f>
        <v>3.9423129278026992E-2</v>
      </c>
      <c r="CH47" s="8">
        <f>MAX((CH$3*climlow!$M157+CH$4*climlow!$M157^2+CH$5*climlow!$M157^6)*(L47/L$66)^$BW$1,-99)</f>
        <v>2.1725524269176552E-2</v>
      </c>
      <c r="CI47" s="8">
        <f>MAX((CI$3*climlow!$M157+CI$4*climlow!$M157^2+CI$5*climlow!$M157^6)*(M47/M$66)^$BW$1,-99)</f>
        <v>4.9285261633133411E-3</v>
      </c>
      <c r="CJ47" s="8">
        <f t="shared" si="26"/>
        <v>0</v>
      </c>
      <c r="CK47" s="8">
        <f t="shared" si="27"/>
        <v>0</v>
      </c>
      <c r="CL47" s="8">
        <f t="shared" si="28"/>
        <v>0</v>
      </c>
    </row>
    <row r="48" spans="1:90">
      <c r="A48">
        <v>2002</v>
      </c>
      <c r="B48" s="1">
        <v>1032.2757380515375</v>
      </c>
      <c r="C48" s="1">
        <v>2382.3191127016171</v>
      </c>
      <c r="D48" s="1">
        <v>2795.5879138582422</v>
      </c>
      <c r="E48" s="7">
        <f t="shared" si="29"/>
        <v>5.4964173080269685E-3</v>
      </c>
      <c r="F48" s="7">
        <f t="shared" si="11"/>
        <v>8.5885929137337058E-3</v>
      </c>
      <c r="G48" s="7">
        <f t="shared" si="11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12"/>
        <v>31403.400550057802</v>
      </c>
      <c r="L48" s="1">
        <f t="shared" si="4"/>
        <v>2133.1215524323447</v>
      </c>
      <c r="M48" s="1">
        <f t="shared" si="4"/>
        <v>688.1446179681185</v>
      </c>
      <c r="N48" s="7">
        <f t="shared" si="30"/>
        <v>8.6370088528000544E-3</v>
      </c>
      <c r="O48" s="7">
        <f t="shared" si="13"/>
        <v>1.1755319086833138E-2</v>
      </c>
      <c r="P48" s="7">
        <f t="shared" si="13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4"/>
        <v>158.32408224141182</v>
      </c>
      <c r="U48" s="1">
        <f t="shared" si="14"/>
        <v>640.77071315297712</v>
      </c>
      <c r="V48" s="1">
        <f t="shared" si="14"/>
        <v>767.02933827513027</v>
      </c>
      <c r="W48" s="7">
        <f t="shared" si="31"/>
        <v>-7.838575247812285E-3</v>
      </c>
      <c r="X48" s="7">
        <f t="shared" si="31"/>
        <v>2.0648263642222053E-2</v>
      </c>
      <c r="Y48" s="7">
        <f t="shared" si="31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8">
        <f t="shared" si="15"/>
        <v>2.3607141356840198</v>
      </c>
      <c r="AD48" s="8">
        <f t="shared" si="15"/>
        <v>2.725952338571509</v>
      </c>
      <c r="AE48" s="8">
        <f t="shared" si="15"/>
        <v>2.1343413981287398</v>
      </c>
      <c r="AF48" s="7">
        <f t="shared" si="32"/>
        <v>-4.2977749080352901E-4</v>
      </c>
      <c r="AG48" s="7">
        <f t="shared" si="32"/>
        <v>-1.1774635133417588E-2</v>
      </c>
      <c r="AH48" s="7">
        <f t="shared" si="32"/>
        <v>-5.6652397663267129E-3</v>
      </c>
      <c r="AI48" s="1">
        <f t="shared" si="42"/>
        <v>39125.445019004321</v>
      </c>
      <c r="AJ48" s="1">
        <f t="shared" si="42"/>
        <v>8785.5271754760379</v>
      </c>
      <c r="AK48" s="1">
        <f t="shared" si="42"/>
        <v>2459.1969788064162</v>
      </c>
      <c r="AL48" s="10">
        <f t="shared" si="41"/>
        <v>11.765831660665375</v>
      </c>
      <c r="AM48" s="10">
        <f t="shared" si="41"/>
        <v>2.0930694686254796</v>
      </c>
      <c r="AN48" s="10">
        <f t="shared" si="41"/>
        <v>0.66034244226245797</v>
      </c>
      <c r="AO48" s="7">
        <f t="shared" si="34"/>
        <v>1.8276539118654789E-2</v>
      </c>
      <c r="AP48" s="7">
        <f t="shared" si="17"/>
        <v>2.8144496824265453E-2</v>
      </c>
      <c r="AQ48" s="7">
        <f t="shared" si="17"/>
        <v>2.0372115051398465E-2</v>
      </c>
      <c r="AR48" s="1">
        <f t="shared" si="36"/>
        <v>25127.603155999848</v>
      </c>
      <c r="AS48" s="1">
        <f t="shared" si="36"/>
        <v>6473.4702433036846</v>
      </c>
      <c r="AT48" s="1">
        <f t="shared" si="36"/>
        <v>1799.3116766734231</v>
      </c>
      <c r="AU48" s="1">
        <f t="shared" si="37"/>
        <v>5025.52063119997</v>
      </c>
      <c r="AV48" s="1">
        <f t="shared" si="37"/>
        <v>1294.6940486607371</v>
      </c>
      <c r="AW48" s="1">
        <f t="shared" si="37"/>
        <v>359.86233533468464</v>
      </c>
      <c r="AX48" s="1">
        <f t="shared" si="18"/>
        <v>19473.559034472106</v>
      </c>
      <c r="AY48" s="1">
        <f t="shared" si="18"/>
        <v>2173.8381592254736</v>
      </c>
      <c r="AZ48" s="1">
        <f t="shared" si="18"/>
        <v>514.90040223851452</v>
      </c>
      <c r="BA48" s="1">
        <f t="shared" si="19"/>
        <v>9.8768128774737676</v>
      </c>
      <c r="BB48" s="1">
        <f t="shared" si="19"/>
        <v>7.6842496211315483</v>
      </c>
      <c r="BC48" s="1">
        <f t="shared" si="19"/>
        <v>6.2439734882491384</v>
      </c>
      <c r="BD48" s="1">
        <f t="shared" si="20"/>
        <v>0</v>
      </c>
      <c r="BE48">
        <v>0</v>
      </c>
      <c r="BF48">
        <v>0</v>
      </c>
      <c r="BG48">
        <v>0</v>
      </c>
      <c r="BH48">
        <f t="shared" si="21"/>
        <v>0</v>
      </c>
      <c r="BI48">
        <f t="shared" si="22"/>
        <v>0</v>
      </c>
      <c r="BJ48">
        <f t="shared" si="8"/>
        <v>0</v>
      </c>
      <c r="BK48">
        <f t="shared" si="8"/>
        <v>0</v>
      </c>
      <c r="BL48">
        <f t="shared" si="9"/>
        <v>0</v>
      </c>
      <c r="BM48">
        <f t="shared" si="9"/>
        <v>0</v>
      </c>
      <c r="BN48">
        <f t="shared" si="9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 s="7">
        <f t="shared" si="35"/>
        <v>1.6146015454120199E-2</v>
      </c>
      <c r="BS48">
        <v>0</v>
      </c>
      <c r="BT48">
        <v>0</v>
      </c>
      <c r="BU48" s="8">
        <f>MAX((BU$3*climlow!$I158+BU$4*climlow!$I158^2+BU$5*climlow!$I158^6)*(K48/K$66)^$BW$1,-99)</f>
        <v>1.4617415078403413</v>
      </c>
      <c r="BV48" s="8">
        <f>MAX((BV$3*climlow!$I158+BV$4*climlow!$I158^2+BV$5*climlow!$I158^6)*(L48/L$66)^$BW$1,-99)</f>
        <v>1.0363430258251198</v>
      </c>
      <c r="BW48" s="8">
        <f>MAX((BW$3*climlow!$I158+BW$4*climlow!$I158^2+BW$5*climlow!$I158^6)*(M48/M$66)^$BW$1,-99)</f>
        <v>0.47789762666528457</v>
      </c>
      <c r="BX48" s="8">
        <f>MAX((BX$3*climlow!$M158+BX$4*climlow!$M158^2+BX$5*climlow!$M158^6)*(K48/K$66)^$BW$1,-99)</f>
        <v>1.4617415078403413</v>
      </c>
      <c r="BY48" s="8">
        <f>MAX((BY$3*climlow!$M158+BY$4*climlow!$M158^2+BY$5*climlow!$M158^6)*(L48/L$66)^$BW$1,-99)</f>
        <v>1.0363430258251198</v>
      </c>
      <c r="BZ48" s="8">
        <f>MAX((BZ$3*climlow!$M158+BZ$4*climlow!$M158^2+BZ$5*climlow!$M158^6)*(M48/M$66)^$BW$1,-99)</f>
        <v>0.47789762666528457</v>
      </c>
      <c r="CA48" s="8">
        <f t="shared" si="23"/>
        <v>0</v>
      </c>
      <c r="CB48" s="8">
        <f t="shared" si="24"/>
        <v>0</v>
      </c>
      <c r="CC48" s="8">
        <f t="shared" si="25"/>
        <v>0</v>
      </c>
      <c r="CD48" s="8">
        <f>MAX((CD$3*climlow!$I158+CD$4*climlow!$I158^2+CD$5*climlow!$I158^6)*(K48/K$66)^$BW$1,-99)</f>
        <v>4.1347206461793171E-2</v>
      </c>
      <c r="CE48" s="8">
        <f>MAX((CE$3*climlow!$I158+CE$4*climlow!$I158^2+CE$5*climlow!$I158^6)*(L48/L$66)^$BW$1,-99)</f>
        <v>2.2768047995203378E-2</v>
      </c>
      <c r="CF48" s="8">
        <f>MAX((CF$3*climlow!$I158+CF$4*climlow!$I158^2+CF$5*climlow!$I158^6)*(M48/M$66)^$BW$1,-99)</f>
        <v>5.1543369556363641E-3</v>
      </c>
      <c r="CG48" s="8">
        <f>MAX((CG$3*climlow!$M158+CG$4*climlow!$M158^2+CG$5*climlow!$M158^6)*(K48/K$66)^$BW$1,-99)</f>
        <v>4.1347206461793171E-2</v>
      </c>
      <c r="CH48" s="8">
        <f>MAX((CH$3*climlow!$M158+CH$4*climlow!$M158^2+CH$5*climlow!$M158^6)*(L48/L$66)^$BW$1,-99)</f>
        <v>2.2768047995203378E-2</v>
      </c>
      <c r="CI48" s="8">
        <f>MAX((CI$3*climlow!$M158+CI$4*climlow!$M158^2+CI$5*climlow!$M158^6)*(M48/M$66)^$BW$1,-99)</f>
        <v>5.1543369556363641E-3</v>
      </c>
      <c r="CJ48" s="8">
        <f t="shared" si="26"/>
        <v>0</v>
      </c>
      <c r="CK48" s="8">
        <f t="shared" si="27"/>
        <v>0</v>
      </c>
      <c r="CL48" s="8">
        <f t="shared" si="28"/>
        <v>0</v>
      </c>
    </row>
    <row r="49" spans="1:90">
      <c r="A49">
        <v>2003</v>
      </c>
      <c r="B49" s="1">
        <v>1038.1515319868606</v>
      </c>
      <c r="C49" s="1">
        <v>2402.1074281187712</v>
      </c>
      <c r="D49" s="1">
        <v>2845.135365285234</v>
      </c>
      <c r="E49" s="7">
        <f t="shared" si="29"/>
        <v>5.692077919426719E-3</v>
      </c>
      <c r="F49" s="7">
        <f t="shared" si="11"/>
        <v>8.3063244179379936E-3</v>
      </c>
      <c r="G49" s="7">
        <f t="shared" si="11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12"/>
        <v>31745.15830108766</v>
      </c>
      <c r="L49" s="1">
        <f t="shared" si="4"/>
        <v>2230.0065819790279</v>
      </c>
      <c r="M49" s="1">
        <f t="shared" si="4"/>
        <v>717.07691824149015</v>
      </c>
      <c r="N49" s="7">
        <f t="shared" si="30"/>
        <v>1.088282622402903E-2</v>
      </c>
      <c r="O49" s="7">
        <f t="shared" si="13"/>
        <v>4.5419366484862334E-2</v>
      </c>
      <c r="P49" s="7">
        <f t="shared" si="13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4"/>
        <v>157.63166935970503</v>
      </c>
      <c r="U49" s="1">
        <f t="shared" si="14"/>
        <v>650.85913114958009</v>
      </c>
      <c r="V49" s="1">
        <f t="shared" si="14"/>
        <v>745.46786082046196</v>
      </c>
      <c r="W49" s="7">
        <f t="shared" si="31"/>
        <v>-4.3733895179066673E-3</v>
      </c>
      <c r="X49" s="7">
        <f t="shared" si="31"/>
        <v>1.5744193343297352E-2</v>
      </c>
      <c r="Y49" s="7">
        <f t="shared" si="31"/>
        <v>-2.8110368637469629E-2</v>
      </c>
      <c r="Z49" s="1">
        <v>12307.647442</v>
      </c>
      <c r="AA49" s="1">
        <v>9938.5197530000005</v>
      </c>
      <c r="AB49" s="1">
        <v>3321.7446160000018</v>
      </c>
      <c r="AC49" s="8">
        <f t="shared" si="15"/>
        <v>2.3691541875089199</v>
      </c>
      <c r="AD49" s="8">
        <f t="shared" si="15"/>
        <v>2.8505990233612173</v>
      </c>
      <c r="AE49" s="8">
        <f t="shared" si="15"/>
        <v>2.1840804821604887</v>
      </c>
      <c r="AF49" s="7">
        <f t="shared" si="32"/>
        <v>3.57521128768723E-3</v>
      </c>
      <c r="AG49" s="7">
        <f t="shared" si="32"/>
        <v>4.5725922286310894E-2</v>
      </c>
      <c r="AH49" s="7">
        <f t="shared" si="32"/>
        <v>2.3304183705267212E-2</v>
      </c>
      <c r="AI49" s="1">
        <f t="shared" si="42"/>
        <v>40238.42114830386</v>
      </c>
      <c r="AJ49" s="1">
        <f t="shared" si="42"/>
        <v>9201.6685065891706</v>
      </c>
      <c r="AK49" s="1">
        <f t="shared" si="42"/>
        <v>2573.1396162604592</v>
      </c>
      <c r="AL49" s="10">
        <f t="shared" si="41"/>
        <v>11.980870343275033</v>
      </c>
      <c r="AM49" s="10">
        <f t="shared" si="41"/>
        <v>2.1519778556381763</v>
      </c>
      <c r="AN49" s="10">
        <f t="shared" si="41"/>
        <v>0.67379501446955026</v>
      </c>
      <c r="AO49" s="7">
        <f t="shared" si="34"/>
        <v>1.8276539118654789E-2</v>
      </c>
      <c r="AP49" s="7">
        <f t="shared" si="17"/>
        <v>2.8144496824265453E-2</v>
      </c>
      <c r="AQ49" s="7">
        <f t="shared" si="17"/>
        <v>2.0372115051398465E-2</v>
      </c>
      <c r="AR49" s="1">
        <f t="shared" si="36"/>
        <v>25847.893402392863</v>
      </c>
      <c r="AS49" s="1">
        <f t="shared" si="36"/>
        <v>6762.1539786963049</v>
      </c>
      <c r="AT49" s="1">
        <f t="shared" si="36"/>
        <v>1878.8962978298321</v>
      </c>
      <c r="AU49" s="1">
        <f t="shared" si="37"/>
        <v>5169.578680478573</v>
      </c>
      <c r="AV49" s="1">
        <f t="shared" si="37"/>
        <v>1352.4307957392612</v>
      </c>
      <c r="AW49" s="1">
        <f t="shared" si="37"/>
        <v>375.77925956596641</v>
      </c>
      <c r="AX49" s="1">
        <f t="shared" si="18"/>
        <v>19918.397348351653</v>
      </c>
      <c r="AY49" s="1">
        <f t="shared" si="18"/>
        <v>2252.0737913848052</v>
      </c>
      <c r="AZ49" s="1">
        <f t="shared" si="18"/>
        <v>528.3112559789131</v>
      </c>
      <c r="BA49" s="1">
        <f t="shared" si="19"/>
        <v>9.899399073501943</v>
      </c>
      <c r="BB49" s="1">
        <f t="shared" si="19"/>
        <v>7.7196067557675159</v>
      </c>
      <c r="BC49" s="1">
        <f t="shared" si="19"/>
        <v>6.2696856099794784</v>
      </c>
      <c r="BD49" s="1">
        <f t="shared" si="20"/>
        <v>0</v>
      </c>
      <c r="BE49">
        <v>0</v>
      </c>
      <c r="BF49">
        <v>0</v>
      </c>
      <c r="BG49">
        <v>0</v>
      </c>
      <c r="BH49">
        <f t="shared" si="21"/>
        <v>0</v>
      </c>
      <c r="BI49">
        <f t="shared" si="22"/>
        <v>0</v>
      </c>
      <c r="BJ49">
        <f t="shared" si="8"/>
        <v>0</v>
      </c>
      <c r="BK49">
        <f t="shared" si="8"/>
        <v>0</v>
      </c>
      <c r="BL49">
        <f t="shared" si="9"/>
        <v>0</v>
      </c>
      <c r="BM49">
        <f t="shared" si="9"/>
        <v>0</v>
      </c>
      <c r="BN49">
        <f t="shared" si="9"/>
        <v>0</v>
      </c>
      <c r="BO49">
        <f t="shared" si="40"/>
        <v>0</v>
      </c>
      <c r="BP49">
        <f t="shared" si="40"/>
        <v>0</v>
      </c>
      <c r="BQ49">
        <f t="shared" si="40"/>
        <v>0</v>
      </c>
      <c r="BR49" s="7">
        <f t="shared" si="35"/>
        <v>2.36075129319957E-2</v>
      </c>
      <c r="BS49">
        <v>0</v>
      </c>
      <c r="BT49">
        <v>0</v>
      </c>
      <c r="BU49" s="8">
        <f>MAX((BU$3*climlow!$I159+BU$4*climlow!$I159^2+BU$5*climlow!$I159^6)*(K49/K$66)^$BW$1,-99)</f>
        <v>1.4897054909520115</v>
      </c>
      <c r="BV49" s="8">
        <f>MAX((BV$3*climlow!$I159+BV$4*climlow!$I159^2+BV$5*climlow!$I159^6)*(L49/L$66)^$BW$1,-99)</f>
        <v>1.0465808217098289</v>
      </c>
      <c r="BW49" s="8">
        <f>MAX((BW$3*climlow!$I159+BW$4*climlow!$I159^2+BW$5*climlow!$I159^6)*(M49/M$66)^$BW$1,-99)</f>
        <v>0.48226735388259057</v>
      </c>
      <c r="BX49" s="8">
        <f>MAX((BX$3*climlow!$M159+BX$4*climlow!$M159^2+BX$5*climlow!$M159^6)*(K49/K$66)^$BW$1,-99)</f>
        <v>1.4897054909520115</v>
      </c>
      <c r="BY49" s="8">
        <f>MAX((BY$3*climlow!$M159+BY$4*climlow!$M159^2+BY$5*climlow!$M159^6)*(L49/L$66)^$BW$1,-99)</f>
        <v>1.0465808217098289</v>
      </c>
      <c r="BZ49" s="8">
        <f>MAX((BZ$3*climlow!$M159+BZ$4*climlow!$M159^2+BZ$5*climlow!$M159^6)*(M49/M$66)^$BW$1,-99)</f>
        <v>0.48226735388259057</v>
      </c>
      <c r="CA49" s="8">
        <f t="shared" si="23"/>
        <v>0</v>
      </c>
      <c r="CB49" s="8">
        <f t="shared" si="24"/>
        <v>0</v>
      </c>
      <c r="CC49" s="8">
        <f t="shared" si="25"/>
        <v>0</v>
      </c>
      <c r="CD49" s="8">
        <f>MAX((CD$3*climlow!$I159+CD$4*climlow!$I159^2+CD$5*climlow!$I159^6)*(K49/K$66)^$BW$1,-99)</f>
        <v>4.331280727427541E-2</v>
      </c>
      <c r="CE49" s="8">
        <f>MAX((CE$3*climlow!$I159+CE$4*climlow!$I159^2+CE$5*climlow!$I159^6)*(L49/L$66)^$BW$1,-99)</f>
        <v>2.3650685743099684E-2</v>
      </c>
      <c r="CF49" s="8">
        <f>MAX((CF$3*climlow!$I159+CF$4*climlow!$I159^2+CF$5*climlow!$I159^6)*(M49/M$66)^$BW$1,-99)</f>
        <v>5.3581643643648702E-3</v>
      </c>
      <c r="CG49" s="8">
        <f>MAX((CG$3*climlow!$M159+CG$4*climlow!$M159^2+CG$5*climlow!$M159^6)*(K49/K$66)^$BW$1,-99)</f>
        <v>4.331280727427541E-2</v>
      </c>
      <c r="CH49" s="8">
        <f>MAX((CH$3*climlow!$M159+CH$4*climlow!$M159^2+CH$5*climlow!$M159^6)*(L49/L$66)^$BW$1,-99)</f>
        <v>2.3650685743099684E-2</v>
      </c>
      <c r="CI49" s="8">
        <f>MAX((CI$3*climlow!$M159+CI$4*climlow!$M159^2+CI$5*climlow!$M159^6)*(M49/M$66)^$BW$1,-99)</f>
        <v>5.3581643643648702E-3</v>
      </c>
      <c r="CJ49" s="8">
        <f t="shared" si="26"/>
        <v>0</v>
      </c>
      <c r="CK49" s="8">
        <f t="shared" si="27"/>
        <v>0</v>
      </c>
      <c r="CL49" s="8">
        <f t="shared" si="28"/>
        <v>0</v>
      </c>
    </row>
    <row r="50" spans="1:90">
      <c r="A50">
        <v>2004</v>
      </c>
      <c r="B50" s="1">
        <v>1044.0850101629071</v>
      </c>
      <c r="C50" s="1">
        <v>2421.785715756731</v>
      </c>
      <c r="D50" s="1">
        <v>2894.5926573030679</v>
      </c>
      <c r="E50" s="7">
        <f t="shared" si="29"/>
        <v>5.7154259211955605E-3</v>
      </c>
      <c r="F50" s="7">
        <f t="shared" si="11"/>
        <v>8.1920930794385782E-3</v>
      </c>
      <c r="G50" s="7">
        <f t="shared" si="11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12"/>
        <v>32486.275199044536</v>
      </c>
      <c r="L50" s="1">
        <f t="shared" si="4"/>
        <v>2385.6465102966781</v>
      </c>
      <c r="M50" s="1">
        <f t="shared" si="4"/>
        <v>751.99602908906718</v>
      </c>
      <c r="N50" s="7">
        <f t="shared" si="30"/>
        <v>2.3345824611354482E-2</v>
      </c>
      <c r="O50" s="7">
        <f t="shared" si="13"/>
        <v>6.9793483828880509E-2</v>
      </c>
      <c r="P50" s="7">
        <f t="shared" si="13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4"/>
        <v>155.92887982857243</v>
      </c>
      <c r="U50" s="1">
        <f t="shared" si="14"/>
        <v>659.2426856397459</v>
      </c>
      <c r="V50" s="1">
        <f t="shared" si="14"/>
        <v>740.04755533355137</v>
      </c>
      <c r="W50" s="7">
        <f t="shared" si="31"/>
        <v>-1.0802331397296472E-2</v>
      </c>
      <c r="X50" s="7">
        <f t="shared" si="31"/>
        <v>1.2880751131751689E-2</v>
      </c>
      <c r="Y50" s="7">
        <f t="shared" si="31"/>
        <v>-7.2710116314672613E-3</v>
      </c>
      <c r="Z50" s="1">
        <v>12462.347170999999</v>
      </c>
      <c r="AA50" s="1">
        <v>10839.923358</v>
      </c>
      <c r="AB50" s="1">
        <v>3548.4458899999972</v>
      </c>
      <c r="AC50" s="8">
        <f t="shared" si="15"/>
        <v>2.3563375646650235</v>
      </c>
      <c r="AD50" s="8">
        <f t="shared" si="15"/>
        <v>2.8460274542755997</v>
      </c>
      <c r="AE50" s="8">
        <f t="shared" si="15"/>
        <v>2.2028024729330009</v>
      </c>
      <c r="AF50" s="7">
        <f t="shared" si="32"/>
        <v>-5.4097884010548825E-3</v>
      </c>
      <c r="AG50" s="7">
        <f t="shared" si="32"/>
        <v>-1.6037222521135819E-3</v>
      </c>
      <c r="AH50" s="7">
        <f t="shared" si="32"/>
        <v>8.5720242113020984E-3</v>
      </c>
      <c r="AI50" s="1">
        <f t="shared" si="42"/>
        <v>41384.157713952052</v>
      </c>
      <c r="AJ50" s="1">
        <f t="shared" si="42"/>
        <v>9633.9324516695142</v>
      </c>
      <c r="AK50" s="1">
        <f t="shared" si="42"/>
        <v>2691.6049142003794</v>
      </c>
      <c r="AL50" s="10">
        <f t="shared" si="41"/>
        <v>12.19983918877943</v>
      </c>
      <c r="AM50" s="10">
        <f t="shared" si="41"/>
        <v>2.2125441895620748</v>
      </c>
      <c r="AN50" s="10">
        <f t="shared" si="41"/>
        <v>0.68752164402538263</v>
      </c>
      <c r="AO50" s="7">
        <f t="shared" si="34"/>
        <v>1.8276539118654789E-2</v>
      </c>
      <c r="AP50" s="7">
        <f t="shared" si="17"/>
        <v>2.8144496824265453E-2</v>
      </c>
      <c r="AQ50" s="7">
        <f t="shared" si="17"/>
        <v>2.0372115051398465E-2</v>
      </c>
      <c r="AR50" s="1">
        <f t="shared" si="36"/>
        <v>26589.466202863925</v>
      </c>
      <c r="AS50" s="1">
        <f t="shared" si="36"/>
        <v>7062.5452492997865</v>
      </c>
      <c r="AT50" s="1">
        <f t="shared" si="36"/>
        <v>1961.3658176988572</v>
      </c>
      <c r="AU50" s="1">
        <f t="shared" si="37"/>
        <v>5317.8932405727855</v>
      </c>
      <c r="AV50" s="1">
        <f t="shared" si="37"/>
        <v>1412.5090498599575</v>
      </c>
      <c r="AW50" s="1">
        <f t="shared" si="37"/>
        <v>392.27316353977147</v>
      </c>
      <c r="AX50" s="1">
        <f t="shared" si="18"/>
        <v>20373.410934203686</v>
      </c>
      <c r="AY50" s="1">
        <f t="shared" si="18"/>
        <v>2333.0041806256058</v>
      </c>
      <c r="AZ50" s="1">
        <f t="shared" si="18"/>
        <v>542.07719010143239</v>
      </c>
      <c r="BA50" s="1">
        <f t="shared" si="19"/>
        <v>9.9219859441082825</v>
      </c>
      <c r="BB50" s="1">
        <f t="shared" si="19"/>
        <v>7.7549120639725055</v>
      </c>
      <c r="BC50" s="1">
        <f t="shared" si="19"/>
        <v>6.2954084084605997</v>
      </c>
      <c r="BD50" s="1">
        <f t="shared" si="20"/>
        <v>0</v>
      </c>
      <c r="BE50">
        <v>0</v>
      </c>
      <c r="BF50">
        <v>0</v>
      </c>
      <c r="BG50">
        <v>0</v>
      </c>
      <c r="BH50">
        <f t="shared" si="21"/>
        <v>0</v>
      </c>
      <c r="BI50">
        <f t="shared" si="22"/>
        <v>0</v>
      </c>
      <c r="BJ50">
        <f t="shared" si="8"/>
        <v>0</v>
      </c>
      <c r="BK50">
        <f t="shared" si="8"/>
        <v>0</v>
      </c>
      <c r="BL50">
        <f t="shared" si="9"/>
        <v>0</v>
      </c>
      <c r="BM50">
        <f t="shared" si="9"/>
        <v>0</v>
      </c>
      <c r="BN50">
        <f t="shared" si="9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 s="7">
        <f t="shared" si="35"/>
        <v>3.7654994250054807E-2</v>
      </c>
      <c r="BS50">
        <v>0</v>
      </c>
      <c r="BT50">
        <v>0</v>
      </c>
      <c r="BU50" s="8">
        <f>MAX((BU$3*climlow!$I160+BU$4*climlow!$I160^2+BU$5*climlow!$I160^6)*(K50/K$66)^$BW$1,-99)</f>
        <v>1.5131216287367673</v>
      </c>
      <c r="BV50" s="8">
        <f>MAX((BV$3*climlow!$I160+BV$4*climlow!$I160^2+BV$5*climlow!$I160^6)*(L50/L$66)^$BW$1,-99)</f>
        <v>1.0505261913099551</v>
      </c>
      <c r="BW50" s="8">
        <f>MAX((BW$3*climlow!$I160+BW$4*climlow!$I160^2+BW$5*climlow!$I160^6)*(M50/M$66)^$BW$1,-99)</f>
        <v>0.48573697463030641</v>
      </c>
      <c r="BX50" s="8">
        <f>MAX((BX$3*climlow!$M160+BX$4*climlow!$M160^2+BX$5*climlow!$M160^6)*(K50/K$66)^$BW$1,-99)</f>
        <v>1.5131216287367673</v>
      </c>
      <c r="BY50" s="8">
        <f>MAX((BY$3*climlow!$M160+BY$4*climlow!$M160^2+BY$5*climlow!$M160^6)*(L50/L$66)^$BW$1,-99)</f>
        <v>1.0505261913099551</v>
      </c>
      <c r="BZ50" s="8">
        <f>MAX((BZ$3*climlow!$M160+BZ$4*climlow!$M160^2+BZ$5*climlow!$M160^6)*(M50/M$66)^$BW$1,-99)</f>
        <v>0.48573697463030641</v>
      </c>
      <c r="CA50" s="8">
        <f t="shared" si="23"/>
        <v>0</v>
      </c>
      <c r="CB50" s="8">
        <f t="shared" si="24"/>
        <v>0</v>
      </c>
      <c r="CC50" s="8">
        <f t="shared" si="25"/>
        <v>0</v>
      </c>
      <c r="CD50" s="8">
        <f>MAX((CD$3*climlow!$I160+CD$4*climlow!$I160^2+CD$5*climlow!$I160^6)*(K50/K$66)^$BW$1,-99)</f>
        <v>4.5211501857779703E-2</v>
      </c>
      <c r="CE50" s="8">
        <f>MAX((CE$3*climlow!$I160+CE$4*climlow!$I160^2+CE$5*climlow!$I160^6)*(L50/L$66)^$BW$1,-99)</f>
        <v>2.4414718709652818E-2</v>
      </c>
      <c r="CF50" s="8">
        <f>MAX((CF$3*climlow!$I160+CF$4*climlow!$I160^2+CF$5*climlow!$I160^6)*(M50/M$66)^$BW$1,-99)</f>
        <v>5.5585092051248066E-3</v>
      </c>
      <c r="CG50" s="8">
        <f>MAX((CG$3*climlow!$M160+CG$4*climlow!$M160^2+CG$5*climlow!$M160^6)*(K50/K$66)^$BW$1,-99)</f>
        <v>4.5211501857779703E-2</v>
      </c>
      <c r="CH50" s="8">
        <f>MAX((CH$3*climlow!$M160+CH$4*climlow!$M160^2+CH$5*climlow!$M160^6)*(L50/L$66)^$BW$1,-99)</f>
        <v>2.4414718709652818E-2</v>
      </c>
      <c r="CI50" s="8">
        <f>MAX((CI$3*climlow!$M160+CI$4*climlow!$M160^2+CI$5*climlow!$M160^6)*(M50/M$66)^$BW$1,-99)</f>
        <v>5.5585092051248066E-3</v>
      </c>
      <c r="CJ50" s="8">
        <f t="shared" si="26"/>
        <v>0</v>
      </c>
      <c r="CK50" s="8">
        <f t="shared" si="27"/>
        <v>0</v>
      </c>
      <c r="CL50" s="8">
        <f t="shared" si="28"/>
        <v>0</v>
      </c>
    </row>
    <row r="51" spans="1:90">
      <c r="A51">
        <v>2005</v>
      </c>
      <c r="B51" s="1">
        <v>1049.8746680000002</v>
      </c>
      <c r="C51" s="1">
        <v>2441.6754109217418</v>
      </c>
      <c r="D51" s="1">
        <v>2943.8057622142851</v>
      </c>
      <c r="E51" s="7">
        <f t="shared" si="29"/>
        <v>5.5451977384386453E-3</v>
      </c>
      <c r="F51" s="7">
        <f t="shared" si="11"/>
        <v>8.2128220658019835E-3</v>
      </c>
      <c r="G51" s="7">
        <f t="shared" si="11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12"/>
        <v>33060.811064840891</v>
      </c>
      <c r="L51" s="1">
        <f t="shared" si="4"/>
        <v>2539.313096057966</v>
      </c>
      <c r="M51" s="1">
        <f t="shared" si="4"/>
        <v>788.93336375356046</v>
      </c>
      <c r="N51" s="7">
        <f t="shared" si="30"/>
        <v>1.7685495252261374E-2</v>
      </c>
      <c r="O51" s="7">
        <f t="shared" si="13"/>
        <v>6.4412973631277071E-2</v>
      </c>
      <c r="P51" s="7">
        <f t="shared" si="13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4"/>
        <v>153.02376199191656</v>
      </c>
      <c r="U51" s="1">
        <f t="shared" si="14"/>
        <v>646.21647871792322</v>
      </c>
      <c r="V51" s="1">
        <f t="shared" si="14"/>
        <v>715.40687160768516</v>
      </c>
      <c r="W51" s="7">
        <f t="shared" si="31"/>
        <v>-1.8631044100680727E-2</v>
      </c>
      <c r="X51" s="7">
        <f t="shared" si="31"/>
        <v>-1.9759349941337212E-2</v>
      </c>
      <c r="Y51" s="7">
        <f t="shared" si="31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8">
        <f t="shared" si="15"/>
        <v>2.3432536955324719</v>
      </c>
      <c r="AD51" s="8">
        <f t="shared" si="15"/>
        <v>2.8628978785670416</v>
      </c>
      <c r="AE51" s="8">
        <f t="shared" si="15"/>
        <v>2.2281980989767489</v>
      </c>
      <c r="AF51" s="7">
        <f t="shared" si="32"/>
        <v>-5.552629355298544E-3</v>
      </c>
      <c r="AG51" s="7">
        <f t="shared" si="32"/>
        <v>5.92770961014355E-3</v>
      </c>
      <c r="AH51" s="7">
        <f t="shared" si="32"/>
        <v>1.1528780431199648E-2</v>
      </c>
      <c r="AI51" s="1">
        <f t="shared" si="42"/>
        <v>42563.635183129634</v>
      </c>
      <c r="AJ51" s="1">
        <f t="shared" si="42"/>
        <v>10083.048256362519</v>
      </c>
      <c r="AK51" s="1">
        <f t="shared" si="42"/>
        <v>2814.7175863201128</v>
      </c>
      <c r="AL51" s="10">
        <f t="shared" si="41"/>
        <v>12.422810026954455</v>
      </c>
      <c r="AM51" s="10">
        <f t="shared" si="41"/>
        <v>2.2748151324787518</v>
      </c>
      <c r="AN51" s="10">
        <f t="shared" si="41"/>
        <v>0.70152791405779436</v>
      </c>
      <c r="AO51" s="7">
        <f t="shared" si="34"/>
        <v>1.8276539118654789E-2</v>
      </c>
      <c r="AP51" s="7">
        <f t="shared" si="17"/>
        <v>2.8144496824265453E-2</v>
      </c>
      <c r="AQ51" s="7">
        <f t="shared" si="17"/>
        <v>2.0372115051398465E-2</v>
      </c>
      <c r="AR51" s="1">
        <f t="shared" si="36"/>
        <v>27348.754446377297</v>
      </c>
      <c r="AS51" s="1">
        <f t="shared" si="36"/>
        <v>7375.8966264919882</v>
      </c>
      <c r="AT51" s="1">
        <f t="shared" si="36"/>
        <v>2046.7238136241738</v>
      </c>
      <c r="AU51" s="1">
        <f t="shared" si="37"/>
        <v>5469.7508892754595</v>
      </c>
      <c r="AV51" s="1">
        <f t="shared" si="37"/>
        <v>1475.1793252983978</v>
      </c>
      <c r="AW51" s="1">
        <f t="shared" si="37"/>
        <v>409.34476272483477</v>
      </c>
      <c r="AX51" s="1">
        <f t="shared" si="18"/>
        <v>20839.633742931528</v>
      </c>
      <c r="AY51" s="1">
        <f t="shared" si="18"/>
        <v>2416.6673730666134</v>
      </c>
      <c r="AZ51" s="1">
        <f t="shared" si="18"/>
        <v>556.21164681318101</v>
      </c>
      <c r="BA51" s="1">
        <f t="shared" si="19"/>
        <v>9.9446119209974881</v>
      </c>
      <c r="BB51" s="1">
        <f t="shared" si="19"/>
        <v>7.7901447514839939</v>
      </c>
      <c r="BC51" s="1">
        <f t="shared" si="19"/>
        <v>6.3211488815539827</v>
      </c>
      <c r="BD51" s="1">
        <f t="shared" si="20"/>
        <v>0</v>
      </c>
      <c r="BE51">
        <v>0</v>
      </c>
      <c r="BF51">
        <v>0</v>
      </c>
      <c r="BG51">
        <v>0</v>
      </c>
      <c r="BH51">
        <f t="shared" si="21"/>
        <v>0</v>
      </c>
      <c r="BI51">
        <f t="shared" si="22"/>
        <v>0</v>
      </c>
      <c r="BJ51">
        <f t="shared" si="8"/>
        <v>0</v>
      </c>
      <c r="BK51">
        <f t="shared" si="8"/>
        <v>0</v>
      </c>
      <c r="BL51">
        <f t="shared" si="9"/>
        <v>0</v>
      </c>
      <c r="BM51">
        <f t="shared" si="9"/>
        <v>0</v>
      </c>
      <c r="BN51">
        <f t="shared" si="9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 s="7">
        <f t="shared" si="35"/>
        <v>3.2471606299092404E-2</v>
      </c>
      <c r="BS51">
        <v>0</v>
      </c>
      <c r="BT51">
        <v>0</v>
      </c>
      <c r="BU51" s="8">
        <f>MAX((BU$3*climlow!$I161+BU$4*climlow!$I161^2+BU$5*climlow!$I161^6)*(K51/K$66)^$BW$1,-99)</f>
        <v>1.5386772169963157</v>
      </c>
      <c r="BV51" s="8">
        <f>MAX((BV$3*climlow!$I161+BV$4*climlow!$I161^2+BV$5*climlow!$I161^6)*(L51/L$66)^$BW$1,-99)</f>
        <v>1.055549939433539</v>
      </c>
      <c r="BW51" s="8">
        <f>MAX((BW$3*climlow!$I161+BW$4*climlow!$I161^2+BW$5*climlow!$I161^6)*(M51/M$66)^$BW$1,-99)</f>
        <v>0.48903838275162215</v>
      </c>
      <c r="BX51" s="8">
        <f>MAX((BX$3*climlow!$M161+BX$4*climlow!$M161^2+BX$5*climlow!$M161^6)*(K51/K$66)^$BW$1,-99)</f>
        <v>1.5386772169963157</v>
      </c>
      <c r="BY51" s="8">
        <f>MAX((BY$3*climlow!$M161+BY$4*climlow!$M161^2+BY$5*climlow!$M161^6)*(L51/L$66)^$BW$1,-99)</f>
        <v>1.055549939433539</v>
      </c>
      <c r="BZ51" s="8">
        <f>MAX((BZ$3*climlow!$M161+BZ$4*climlow!$M161^2+BZ$5*climlow!$M161^6)*(M51/M$66)^$BW$1,-99)</f>
        <v>0.48903838275162215</v>
      </c>
      <c r="CA51" s="8">
        <f t="shared" si="23"/>
        <v>0</v>
      </c>
      <c r="CB51" s="8">
        <f t="shared" si="24"/>
        <v>0</v>
      </c>
      <c r="CC51" s="8">
        <f t="shared" si="25"/>
        <v>0</v>
      </c>
      <c r="CD51" s="8">
        <f>MAX((CD$3*climlow!$I161+CD$4*climlow!$I161^2+CD$5*climlow!$I161^6)*(K51/K$66)^$BW$1,-99)</f>
        <v>4.7242381716687376E-2</v>
      </c>
      <c r="CE51" s="8">
        <f>MAX((CE$3*climlow!$I161+CE$4*climlow!$I161^2+CE$5*climlow!$I161^6)*(L51/L$66)^$BW$1,-99)</f>
        <v>2.522636691078944E-2</v>
      </c>
      <c r="CF51" s="8">
        <f>MAX((CF$3*climlow!$I161+CF$4*climlow!$I161^2+CF$5*climlow!$I161^6)*(M51/M$66)^$BW$1,-99)</f>
        <v>5.7637054168044452E-3</v>
      </c>
      <c r="CG51" s="8">
        <f>MAX((CG$3*climlow!$M161+CG$4*climlow!$M161^2+CG$5*climlow!$M161^6)*(K51/K$66)^$BW$1,-99)</f>
        <v>4.7242381716687376E-2</v>
      </c>
      <c r="CH51" s="8">
        <f>MAX((CH$3*climlow!$M161+CH$4*climlow!$M161^2+CH$5*climlow!$M161^6)*(L51/L$66)^$BW$1,-99)</f>
        <v>2.522636691078944E-2</v>
      </c>
      <c r="CI51" s="8">
        <f>MAX((CI$3*climlow!$M161+CI$4*climlow!$M161^2+CI$5*climlow!$M161^6)*(M51/M$66)^$BW$1,-99)</f>
        <v>5.7637054168044452E-3</v>
      </c>
      <c r="CJ51" s="8">
        <f t="shared" si="26"/>
        <v>0</v>
      </c>
      <c r="CK51" s="8">
        <f t="shared" si="27"/>
        <v>0</v>
      </c>
      <c r="CL51" s="8">
        <f t="shared" si="28"/>
        <v>0</v>
      </c>
    </row>
    <row r="52" spans="1:90">
      <c r="A52">
        <v>2006</v>
      </c>
      <c r="B52" s="1">
        <v>1055.77386</v>
      </c>
      <c r="C52" s="1">
        <v>2461.5637201485056</v>
      </c>
      <c r="D52" s="1">
        <v>2993.5350128598607</v>
      </c>
      <c r="E52" s="7">
        <f t="shared" si="29"/>
        <v>5.6189487943716365E-3</v>
      </c>
      <c r="F52" s="7">
        <f t="shared" si="11"/>
        <v>8.1453534478015399E-3</v>
      </c>
      <c r="G52" s="7">
        <f t="shared" si="11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12"/>
        <v>33836.496629929155</v>
      </c>
      <c r="L52" s="1">
        <f t="shared" si="4"/>
        <v>2727.2146600917918</v>
      </c>
      <c r="M52" s="1">
        <f t="shared" si="4"/>
        <v>830.00500664143772</v>
      </c>
      <c r="N52" s="7">
        <f t="shared" si="30"/>
        <v>2.3462387645812433E-2</v>
      </c>
      <c r="O52" s="7">
        <f t="shared" si="13"/>
        <v>7.3997005066261501E-2</v>
      </c>
      <c r="P52" s="7">
        <f t="shared" si="13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4"/>
        <v>148.21095550926216</v>
      </c>
      <c r="U52" s="1">
        <f t="shared" si="14"/>
        <v>634.29732229691115</v>
      </c>
      <c r="V52" s="1">
        <f t="shared" si="14"/>
        <v>691.71563413523154</v>
      </c>
      <c r="W52" s="7">
        <f t="shared" si="31"/>
        <v>-3.1451366898878286E-2</v>
      </c>
      <c r="X52" s="7">
        <f t="shared" si="31"/>
        <v>-1.8444525655952559E-2</v>
      </c>
      <c r="Y52" s="7">
        <f t="shared" si="31"/>
        <v>-3.3115753304429285E-2</v>
      </c>
      <c r="Z52" s="1">
        <v>12383.084966</v>
      </c>
      <c r="AA52" s="1">
        <v>12305.106211</v>
      </c>
      <c r="AB52" s="1">
        <v>3791.6963350000042</v>
      </c>
      <c r="AC52" s="8">
        <f t="shared" si="15"/>
        <v>2.3387955022900764</v>
      </c>
      <c r="AD52" s="8">
        <f t="shared" si="15"/>
        <v>2.8897620504912451</v>
      </c>
      <c r="AE52" s="8">
        <f t="shared" si="15"/>
        <v>2.2061797953892048</v>
      </c>
      <c r="AF52" s="7">
        <f t="shared" si="32"/>
        <v>-1.9025653308027968E-3</v>
      </c>
      <c r="AG52" s="7">
        <f t="shared" si="32"/>
        <v>9.3835592688515934E-3</v>
      </c>
      <c r="AH52" s="7">
        <f t="shared" si="32"/>
        <v>-9.8816633932393705E-3</v>
      </c>
      <c r="AI52" s="1">
        <f t="shared" si="42"/>
        <v>43777.022554092138</v>
      </c>
      <c r="AJ52" s="1">
        <f t="shared" si="42"/>
        <v>10549.922756024665</v>
      </c>
      <c r="AK52" s="1">
        <f t="shared" si="42"/>
        <v>2942.5905904129363</v>
      </c>
      <c r="AL52" s="10">
        <f t="shared" si="41"/>
        <v>12.649856000375705</v>
      </c>
      <c r="AM52" s="10">
        <f t="shared" si="41"/>
        <v>2.338838659750591</v>
      </c>
      <c r="AN52" s="10">
        <f t="shared" si="41"/>
        <v>0.71581952143474736</v>
      </c>
      <c r="AO52" s="7">
        <f t="shared" si="34"/>
        <v>1.8276539118654789E-2</v>
      </c>
      <c r="AP52" s="7">
        <f t="shared" si="17"/>
        <v>2.8144496824265453E-2</v>
      </c>
      <c r="AQ52" s="7">
        <f t="shared" si="17"/>
        <v>2.0372115051398465E-2</v>
      </c>
      <c r="AR52" s="1">
        <f t="shared" si="36"/>
        <v>28131.413203395106</v>
      </c>
      <c r="AS52" s="1">
        <f t="shared" si="36"/>
        <v>7702.2743843455082</v>
      </c>
      <c r="AT52" s="1">
        <f t="shared" si="36"/>
        <v>2135.4872367337161</v>
      </c>
      <c r="AU52" s="1">
        <f t="shared" si="37"/>
        <v>5626.2826406790218</v>
      </c>
      <c r="AV52" s="1">
        <f t="shared" si="37"/>
        <v>1540.4548768691018</v>
      </c>
      <c r="AW52" s="1">
        <f t="shared" si="37"/>
        <v>427.09744734674325</v>
      </c>
      <c r="AX52" s="1">
        <f t="shared" si="18"/>
        <v>21316.24149390863</v>
      </c>
      <c r="AY52" s="1">
        <f t="shared" si="18"/>
        <v>2503.2134886618596</v>
      </c>
      <c r="AZ52" s="1">
        <f t="shared" si="18"/>
        <v>570.69310432246129</v>
      </c>
      <c r="BA52" s="1">
        <f t="shared" si="19"/>
        <v>9.967224572584465</v>
      </c>
      <c r="BB52" s="1">
        <f t="shared" si="19"/>
        <v>7.825330580907532</v>
      </c>
      <c r="BC52" s="1">
        <f t="shared" si="19"/>
        <v>6.3468515946283492</v>
      </c>
      <c r="BD52" s="1">
        <f t="shared" si="20"/>
        <v>0</v>
      </c>
      <c r="BE52">
        <v>0</v>
      </c>
      <c r="BF52">
        <v>0</v>
      </c>
      <c r="BG52">
        <v>0</v>
      </c>
      <c r="BH52">
        <f t="shared" si="21"/>
        <v>0</v>
      </c>
      <c r="BI52">
        <f t="shared" si="22"/>
        <v>0</v>
      </c>
      <c r="BJ52">
        <f t="shared" si="8"/>
        <v>0</v>
      </c>
      <c r="BK52">
        <f t="shared" si="8"/>
        <v>0</v>
      </c>
      <c r="BL52">
        <f t="shared" si="9"/>
        <v>0</v>
      </c>
      <c r="BM52">
        <f t="shared" si="9"/>
        <v>0</v>
      </c>
      <c r="BN52">
        <f t="shared" si="9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 s="7">
        <f t="shared" si="35"/>
        <v>3.9072529769330622E-2</v>
      </c>
      <c r="BS52">
        <v>0</v>
      </c>
      <c r="BT52">
        <v>0</v>
      </c>
      <c r="BU52" s="8">
        <f>MAX((BU$3*climlow!$I162+BU$4*climlow!$I162^2+BU$5*climlow!$I162^6)*(K52/K$66)^$BW$1,-99)</f>
        <v>1.5621279236587422</v>
      </c>
      <c r="BV52" s="8">
        <f>MAX((BV$3*climlow!$I162+BV$4*climlow!$I162^2+BV$5*climlow!$I162^6)*(L52/L$66)^$BW$1,-99)</f>
        <v>1.0579839814529333</v>
      </c>
      <c r="BW52" s="8">
        <f>MAX((BW$3*climlow!$I162+BW$4*climlow!$I162^2+BW$5*climlow!$I162^6)*(M52/M$66)^$BW$1,-99)</f>
        <v>0.49188422800369924</v>
      </c>
      <c r="BX52" s="8">
        <f>MAX((BX$3*climlow!$M162+BX$4*climlow!$M162^2+BX$5*climlow!$M162^6)*(K52/K$66)^$BW$1,-99)</f>
        <v>1.5621279236587422</v>
      </c>
      <c r="BY52" s="8">
        <f>MAX((BY$3*climlow!$M162+BY$4*climlow!$M162^2+BY$5*climlow!$M162^6)*(L52/L$66)^$BW$1,-99)</f>
        <v>1.0579839814529333</v>
      </c>
      <c r="BZ52" s="8">
        <f>MAX((BZ$3*climlow!$M162+BZ$4*climlow!$M162^2+BZ$5*climlow!$M162^6)*(M52/M$66)^$BW$1,-99)</f>
        <v>0.49188422800369924</v>
      </c>
      <c r="CA52" s="8">
        <f t="shared" si="23"/>
        <v>0</v>
      </c>
      <c r="CB52" s="8">
        <f t="shared" si="24"/>
        <v>0</v>
      </c>
      <c r="CC52" s="8">
        <f t="shared" si="25"/>
        <v>0</v>
      </c>
      <c r="CD52" s="8">
        <f>MAX((CD$3*climlow!$I162+CD$4*climlow!$I162^2+CD$5*climlow!$I162^6)*(K52/K$66)^$BW$1,-99)</f>
        <v>4.9280620278705299E-2</v>
      </c>
      <c r="CE52" s="8">
        <f>MAX((CE$3*climlow!$I162+CE$4*climlow!$I162^2+CE$5*climlow!$I162^6)*(L52/L$66)^$BW$1,-99)</f>
        <v>2.5999202546485127E-2</v>
      </c>
      <c r="CF52" s="8">
        <f>MAX((CF$3*climlow!$I162+CF$4*climlow!$I162^2+CF$5*climlow!$I162^6)*(M52/M$66)^$BW$1,-99)</f>
        <v>5.9705446940685252E-3</v>
      </c>
      <c r="CG52" s="8">
        <f>MAX((CG$3*climlow!$M162+CG$4*climlow!$M162^2+CG$5*climlow!$M162^6)*(K52/K$66)^$BW$1,-99)</f>
        <v>4.9280620278705299E-2</v>
      </c>
      <c r="CH52" s="8">
        <f>MAX((CH$3*climlow!$M162+CH$4*climlow!$M162^2+CH$5*climlow!$M162^6)*(L52/L$66)^$BW$1,-99)</f>
        <v>2.5999202546485127E-2</v>
      </c>
      <c r="CI52" s="8">
        <f>MAX((CI$3*climlow!$M162+CI$4*climlow!$M162^2+CI$5*climlow!$M162^6)*(M52/M$66)^$BW$1,-99)</f>
        <v>5.9705446940685252E-3</v>
      </c>
      <c r="CJ52" s="8">
        <f t="shared" si="26"/>
        <v>0</v>
      </c>
      <c r="CK52" s="8">
        <f t="shared" si="27"/>
        <v>0</v>
      </c>
      <c r="CL52" s="8">
        <f t="shared" si="28"/>
        <v>0</v>
      </c>
    </row>
    <row r="53" spans="1:90">
      <c r="A53">
        <v>2007</v>
      </c>
      <c r="B53" s="1">
        <v>1062.0636750000001</v>
      </c>
      <c r="C53" s="1">
        <v>2481.5134034813218</v>
      </c>
      <c r="D53" s="1">
        <v>3043.2503132960346</v>
      </c>
      <c r="E53" s="7">
        <f t="shared" si="29"/>
        <v>5.9575399981963706E-3</v>
      </c>
      <c r="F53" s="7">
        <f t="shared" si="11"/>
        <v>8.1044756914163685E-3</v>
      </c>
      <c r="G53" s="7">
        <f t="shared" si="11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12"/>
        <v>34529.143084337426</v>
      </c>
      <c r="L53" s="1">
        <f t="shared" si="4"/>
        <v>2941.0349739504127</v>
      </c>
      <c r="M53" s="1">
        <f t="shared" si="4"/>
        <v>876.15305501203102</v>
      </c>
      <c r="N53" s="7">
        <f t="shared" si="30"/>
        <v>2.0470395087995197E-2</v>
      </c>
      <c r="O53" s="7">
        <f t="shared" si="13"/>
        <v>7.8402451038241505E-2</v>
      </c>
      <c r="P53" s="7">
        <f t="shared" si="13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4"/>
        <v>145.11508502616257</v>
      </c>
      <c r="U53" s="1">
        <f t="shared" si="14"/>
        <v>604.17834263666111</v>
      </c>
      <c r="V53" s="1">
        <f t="shared" si="14"/>
        <v>672.98973661232958</v>
      </c>
      <c r="W53" s="7">
        <f t="shared" si="31"/>
        <v>-2.088827018530437E-2</v>
      </c>
      <c r="X53" s="7">
        <f t="shared" si="31"/>
        <v>-4.7484008841758074E-2</v>
      </c>
      <c r="Y53" s="7">
        <f t="shared" si="31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8">
        <f t="shared" si="15"/>
        <v>2.3365257523444609</v>
      </c>
      <c r="AD53" s="8">
        <f t="shared" si="15"/>
        <v>2.9121314785809065</v>
      </c>
      <c r="AE53" s="8">
        <f t="shared" si="15"/>
        <v>2.2542764742919856</v>
      </c>
      <c r="AF53" s="7">
        <f t="shared" si="32"/>
        <v>-9.7047815569728524E-4</v>
      </c>
      <c r="AG53" s="7">
        <f t="shared" si="32"/>
        <v>7.7409238888228593E-3</v>
      </c>
      <c r="AH53" s="7">
        <f t="shared" si="32"/>
        <v>2.1800888124938966E-2</v>
      </c>
      <c r="AI53" s="1">
        <f t="shared" si="42"/>
        <v>45025.602939361946</v>
      </c>
      <c r="AJ53" s="1">
        <f t="shared" si="42"/>
        <v>11035.385357291301</v>
      </c>
      <c r="AK53" s="1">
        <f t="shared" si="42"/>
        <v>3075.4289787183857</v>
      </c>
      <c r="AL53" s="10">
        <f t="shared" si="41"/>
        <v>12.881051588411921</v>
      </c>
      <c r="AM53" s="10">
        <f t="shared" si="41"/>
        <v>2.4046640969824109</v>
      </c>
      <c r="AN53" s="10">
        <f t="shared" si="41"/>
        <v>0.73040227908145305</v>
      </c>
      <c r="AO53" s="7">
        <f t="shared" si="34"/>
        <v>1.8276539118654789E-2</v>
      </c>
      <c r="AP53" s="7">
        <f t="shared" si="17"/>
        <v>2.8144496824265453E-2</v>
      </c>
      <c r="AQ53" s="7">
        <f t="shared" si="17"/>
        <v>2.0372115051398465E-2</v>
      </c>
      <c r="AR53" s="1">
        <f t="shared" si="36"/>
        <v>28944.34134179349</v>
      </c>
      <c r="AS53" s="1">
        <f t="shared" si="36"/>
        <v>8042.3916768257586</v>
      </c>
      <c r="AT53" s="1">
        <f t="shared" si="36"/>
        <v>2227.4778824056925</v>
      </c>
      <c r="AU53" s="1">
        <f t="shared" si="37"/>
        <v>5788.8682683586985</v>
      </c>
      <c r="AV53" s="1">
        <f t="shared" si="37"/>
        <v>1608.4783353651519</v>
      </c>
      <c r="AW53" s="1">
        <f t="shared" si="37"/>
        <v>445.49557648113853</v>
      </c>
      <c r="AX53" s="1">
        <f t="shared" si="18"/>
        <v>21802.339745246245</v>
      </c>
      <c r="AY53" s="1">
        <f t="shared" si="18"/>
        <v>2592.7376948415645</v>
      </c>
      <c r="AZ53" s="1">
        <f t="shared" si="18"/>
        <v>585.552328094416</v>
      </c>
      <c r="BA53" s="1">
        <f t="shared" si="19"/>
        <v>9.9897725707815574</v>
      </c>
      <c r="BB53" s="1">
        <f t="shared" si="19"/>
        <v>7.8604696214713341</v>
      </c>
      <c r="BC53" s="1">
        <f t="shared" si="19"/>
        <v>6.3725555523907813</v>
      </c>
      <c r="BD53" s="1">
        <f t="shared" si="20"/>
        <v>0</v>
      </c>
      <c r="BE53">
        <v>0</v>
      </c>
      <c r="BF53">
        <v>0</v>
      </c>
      <c r="BG53">
        <v>0</v>
      </c>
      <c r="BH53">
        <f t="shared" si="21"/>
        <v>0</v>
      </c>
      <c r="BI53">
        <f t="shared" si="22"/>
        <v>0</v>
      </c>
      <c r="BJ53">
        <f t="shared" si="8"/>
        <v>0</v>
      </c>
      <c r="BK53">
        <f t="shared" si="8"/>
        <v>0</v>
      </c>
      <c r="BL53">
        <f t="shared" si="9"/>
        <v>0</v>
      </c>
      <c r="BM53">
        <f t="shared" si="9"/>
        <v>0</v>
      </c>
      <c r="BN53">
        <f t="shared" si="9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 s="7">
        <f t="shared" si="35"/>
        <v>3.8181429255771615E-2</v>
      </c>
      <c r="BS53">
        <v>0</v>
      </c>
      <c r="BT53">
        <v>0</v>
      </c>
      <c r="BU53" s="8">
        <f>MAX((BU$3*climlow!$I163+BU$4*climlow!$I163^2+BU$5*climlow!$I163^6)*(K53/K$66)^$BW$1,-99)</f>
        <v>1.5867901822285244</v>
      </c>
      <c r="BV53" s="8">
        <f>MAX((BV$3*climlow!$I163+BV$4*climlow!$I163^2+BV$5*climlow!$I163^6)*(L53/L$66)^$BW$1,-99)</f>
        <v>1.0591125972587649</v>
      </c>
      <c r="BW53" s="8">
        <f>MAX((BW$3*climlow!$I163+BW$4*climlow!$I163^2+BW$5*climlow!$I163^6)*(M53/M$66)^$BW$1,-99)</f>
        <v>0.4942021517953733</v>
      </c>
      <c r="BX53" s="8">
        <f>MAX((BX$3*climlow!$M163+BX$4*climlow!$M163^2+BX$5*climlow!$M163^6)*(K53/K$66)^$BW$1,-99)</f>
        <v>1.5867901822285244</v>
      </c>
      <c r="BY53" s="8">
        <f>MAX((BY$3*climlow!$M163+BY$4*climlow!$M163^2+BY$5*climlow!$M163^6)*(L53/L$66)^$BW$1,-99)</f>
        <v>1.0591125972587649</v>
      </c>
      <c r="BZ53" s="8">
        <f>MAX((BZ$3*climlow!$M163+BZ$4*climlow!$M163^2+BZ$5*climlow!$M163^6)*(M53/M$66)^$BW$1,-99)</f>
        <v>0.4942021517953733</v>
      </c>
      <c r="CA53" s="8">
        <f t="shared" si="23"/>
        <v>0</v>
      </c>
      <c r="CB53" s="8">
        <f t="shared" si="24"/>
        <v>0</v>
      </c>
      <c r="CC53" s="8">
        <f t="shared" si="25"/>
        <v>0</v>
      </c>
      <c r="CD53" s="8">
        <f>MAX((CD$3*climlow!$I163+CD$4*climlow!$I163^2+CD$5*climlow!$I163^6)*(K53/K$66)^$BW$1,-99)</f>
        <v>5.1431524632724518E-2</v>
      </c>
      <c r="CE53" s="8">
        <f>MAX((CE$3*climlow!$I163+CE$4*climlow!$I163^2+CE$5*climlow!$I163^6)*(L53/L$66)^$BW$1,-99)</f>
        <v>2.6761551354541047E-2</v>
      </c>
      <c r="CF53" s="8">
        <f>MAX((CF$3*climlow!$I163+CF$4*climlow!$I163^2+CF$5*climlow!$I163^6)*(M53/M$66)^$BW$1,-99)</f>
        <v>6.1780097153853533E-3</v>
      </c>
      <c r="CG53" s="8">
        <f>MAX((CG$3*climlow!$M163+CG$4*climlow!$M163^2+CG$5*climlow!$M163^6)*(K53/K$66)^$BW$1,-99)</f>
        <v>5.1431524632724518E-2</v>
      </c>
      <c r="CH53" s="8">
        <f>MAX((CH$3*climlow!$M163+CH$4*climlow!$M163^2+CH$5*climlow!$M163^6)*(L53/L$66)^$BW$1,-99)</f>
        <v>2.6761551354541047E-2</v>
      </c>
      <c r="CI53" s="8">
        <f>MAX((CI$3*climlow!$M163+CI$4*climlow!$M163^2+CI$5*climlow!$M163^6)*(M53/M$66)^$BW$1,-99)</f>
        <v>6.1780097153853533E-3</v>
      </c>
      <c r="CJ53" s="8">
        <f t="shared" si="26"/>
        <v>0</v>
      </c>
      <c r="CK53" s="8">
        <f t="shared" si="27"/>
        <v>0</v>
      </c>
      <c r="CL53" s="8">
        <f t="shared" si="28"/>
        <v>0</v>
      </c>
    </row>
    <row r="54" spans="1:90">
      <c r="A54">
        <v>2008</v>
      </c>
      <c r="B54" s="1">
        <v>1068.1301879999999</v>
      </c>
      <c r="C54" s="1">
        <v>2501.7456656347476</v>
      </c>
      <c r="D54" s="1">
        <v>3093.6146709606855</v>
      </c>
      <c r="E54" s="7">
        <f t="shared" si="29"/>
        <v>5.7120049793621952E-3</v>
      </c>
      <c r="F54" s="7">
        <f t="shared" si="11"/>
        <v>8.1531947903412672E-3</v>
      </c>
      <c r="G54" s="7">
        <f t="shared" si="11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12"/>
        <v>34368.629769177329</v>
      </c>
      <c r="L54" s="1">
        <f t="shared" si="4"/>
        <v>3066.8804643136655</v>
      </c>
      <c r="M54" s="1">
        <f t="shared" si="4"/>
        <v>901.79292408153231</v>
      </c>
      <c r="N54" s="7">
        <f t="shared" si="30"/>
        <v>-4.648633033494165E-3</v>
      </c>
      <c r="O54" s="7">
        <f t="shared" si="13"/>
        <v>4.2789525278652762E-2</v>
      </c>
      <c r="P54" s="7">
        <f t="shared" si="13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4"/>
        <v>142.84695667407644</v>
      </c>
      <c r="U54" s="1">
        <f t="shared" si="14"/>
        <v>604.67001308648867</v>
      </c>
      <c r="V54" s="1">
        <f t="shared" si="14"/>
        <v>665.92165165765812</v>
      </c>
      <c r="W54" s="7">
        <f t="shared" si="31"/>
        <v>-1.5629859236737653E-2</v>
      </c>
      <c r="X54" s="7">
        <f t="shared" si="31"/>
        <v>8.1378363825801436E-4</v>
      </c>
      <c r="Y54" s="7">
        <f t="shared" si="31"/>
        <v>-1.050251522445278E-2</v>
      </c>
      <c r="Z54" s="1">
        <v>12237.871766</v>
      </c>
      <c r="AA54" s="1">
        <v>13332.306250999996</v>
      </c>
      <c r="AB54" s="1">
        <v>4277.1594640000021</v>
      </c>
      <c r="AC54" s="8">
        <f t="shared" si="15"/>
        <v>2.3337186594678334</v>
      </c>
      <c r="AD54" s="8">
        <f t="shared" si="15"/>
        <v>2.8737358406172713</v>
      </c>
      <c r="AE54" s="8">
        <f t="shared" si="15"/>
        <v>2.3022859575808767</v>
      </c>
      <c r="AF54" s="7">
        <f t="shared" si="32"/>
        <v>-1.2013960786911859E-3</v>
      </c>
      <c r="AG54" s="7">
        <f t="shared" si="32"/>
        <v>-1.3184719936596201E-2</v>
      </c>
      <c r="AH54" s="7">
        <f t="shared" si="32"/>
        <v>2.1297069741176955E-2</v>
      </c>
      <c r="AI54" s="1">
        <f t="shared" si="42"/>
        <v>46311.91091378445</v>
      </c>
      <c r="AJ54" s="1">
        <f t="shared" si="42"/>
        <v>11540.325156927323</v>
      </c>
      <c r="AK54" s="1">
        <f t="shared" si="42"/>
        <v>3213.3816573276854</v>
      </c>
      <c r="AL54" s="10">
        <f t="shared" si="41"/>
        <v>13.116472631656942</v>
      </c>
      <c r="AM54" s="10">
        <f t="shared" si="41"/>
        <v>2.4723421580233573</v>
      </c>
      <c r="AN54" s="10">
        <f t="shared" si="41"/>
        <v>0.74528211834470404</v>
      </c>
      <c r="AO54" s="7">
        <f t="shared" si="34"/>
        <v>1.8276539118654789E-2</v>
      </c>
      <c r="AP54" s="7">
        <f t="shared" si="17"/>
        <v>2.8144496824265453E-2</v>
      </c>
      <c r="AQ54" s="7">
        <f t="shared" si="17"/>
        <v>2.0372115051398465E-2</v>
      </c>
      <c r="AR54" s="1">
        <f t="shared" si="36"/>
        <v>29775.217955394728</v>
      </c>
      <c r="AS54" s="1">
        <f t="shared" si="36"/>
        <v>8397.4361116789387</v>
      </c>
      <c r="AT54" s="1">
        <f t="shared" si="36"/>
        <v>2323.1975351356491</v>
      </c>
      <c r="AU54" s="1">
        <f t="shared" si="37"/>
        <v>5955.0435910789456</v>
      </c>
      <c r="AV54" s="1">
        <f t="shared" si="37"/>
        <v>1679.4872223357879</v>
      </c>
      <c r="AW54" s="1">
        <f t="shared" si="37"/>
        <v>464.63950702712987</v>
      </c>
      <c r="AX54" s="1">
        <f t="shared" si="18"/>
        <v>22300.815604619711</v>
      </c>
      <c r="AY54" s="1">
        <f t="shared" si="18"/>
        <v>2685.3044982247065</v>
      </c>
      <c r="AZ54" s="1">
        <f t="shared" si="18"/>
        <v>600.77230870235235</v>
      </c>
      <c r="BA54" s="1">
        <f t="shared" si="19"/>
        <v>10.012378530977584</v>
      </c>
      <c r="BB54" s="1">
        <f t="shared" si="19"/>
        <v>7.8955494076728989</v>
      </c>
      <c r="BC54" s="1">
        <f t="shared" si="19"/>
        <v>6.3982160086792472</v>
      </c>
      <c r="BD54" s="1">
        <f t="shared" si="20"/>
        <v>0</v>
      </c>
      <c r="BE54">
        <v>0</v>
      </c>
      <c r="BF54">
        <v>0</v>
      </c>
      <c r="BG54">
        <v>0</v>
      </c>
      <c r="BH54">
        <f t="shared" si="21"/>
        <v>0</v>
      </c>
      <c r="BI54">
        <f t="shared" si="22"/>
        <v>0</v>
      </c>
      <c r="BJ54">
        <f t="shared" si="8"/>
        <v>0</v>
      </c>
      <c r="BK54">
        <f t="shared" si="8"/>
        <v>0</v>
      </c>
      <c r="BL54">
        <f t="shared" si="9"/>
        <v>0</v>
      </c>
      <c r="BM54">
        <f t="shared" si="9"/>
        <v>0</v>
      </c>
      <c r="BN54">
        <f t="shared" si="9"/>
        <v>0</v>
      </c>
      <c r="BO54">
        <f t="shared" si="40"/>
        <v>0</v>
      </c>
      <c r="BP54">
        <f t="shared" si="40"/>
        <v>0</v>
      </c>
      <c r="BQ54">
        <f t="shared" si="40"/>
        <v>0</v>
      </c>
      <c r="BR54" s="7">
        <f t="shared" si="35"/>
        <v>1.1488937189080506E-2</v>
      </c>
      <c r="BS54">
        <v>0</v>
      </c>
      <c r="BT54">
        <v>0</v>
      </c>
      <c r="BU54" s="8">
        <f>MAX((BU$3*climlow!$I164+BU$4*climlow!$I164^2+BU$5*climlow!$I164^6)*(K54/K$66)^$BW$1,-99)</f>
        <v>1.6215974910220652</v>
      </c>
      <c r="BV54" s="8">
        <f>MAX((BV$3*climlow!$I164+BV$4*climlow!$I164^2+BV$5*climlow!$I164^6)*(L54/L$66)^$BW$1,-99)</f>
        <v>1.0689487731513521</v>
      </c>
      <c r="BW54" s="8">
        <f>MAX((BW$3*climlow!$I164+BW$4*climlow!$I164^2+BW$5*climlow!$I164^6)*(M54/M$66)^$BW$1,-99)</f>
        <v>0.4995441480340253</v>
      </c>
      <c r="BX54" s="8">
        <f>MAX((BX$3*climlow!$M164+BX$4*climlow!$M164^2+BX$5*climlow!$M164^6)*(K54/K$66)^$BW$1,-99)</f>
        <v>1.6215974910220652</v>
      </c>
      <c r="BY54" s="8">
        <f>MAX((BY$3*climlow!$M164+BY$4*climlow!$M164^2+BY$5*climlow!$M164^6)*(L54/L$66)^$BW$1,-99)</f>
        <v>1.0689487731513521</v>
      </c>
      <c r="BZ54" s="8">
        <f>MAX((BZ$3*climlow!$M164+BZ$4*climlow!$M164^2+BZ$5*climlow!$M164^6)*(M54/M$66)^$BW$1,-99)</f>
        <v>0.4995441480340253</v>
      </c>
      <c r="CA54" s="8">
        <f t="shared" si="23"/>
        <v>0</v>
      </c>
      <c r="CB54" s="8">
        <f t="shared" si="24"/>
        <v>0</v>
      </c>
      <c r="CC54" s="8">
        <f t="shared" si="25"/>
        <v>0</v>
      </c>
      <c r="CD54" s="8">
        <f>MAX((CD$3*climlow!$I164+CD$4*climlow!$I164^2+CD$5*climlow!$I164^6)*(K54/K$66)^$BW$1,-99)</f>
        <v>5.3998011804363998E-2</v>
      </c>
      <c r="CE54" s="8">
        <f>MAX((CE$3*climlow!$I164+CE$4*climlow!$I164^2+CE$5*climlow!$I164^6)*(L54/L$66)^$BW$1,-99)</f>
        <v>2.7771356164571673E-2</v>
      </c>
      <c r="CF54" s="8">
        <f>MAX((CF$3*climlow!$I164+CF$4*climlow!$I164^2+CF$5*climlow!$I164^6)*(M54/M$66)^$BW$1,-99)</f>
        <v>6.4314859455215498E-3</v>
      </c>
      <c r="CG54" s="8">
        <f>MAX((CG$3*climlow!$M164+CG$4*climlow!$M164^2+CG$5*climlow!$M164^6)*(K54/K$66)^$BW$1,-99)</f>
        <v>5.3998011804363998E-2</v>
      </c>
      <c r="CH54" s="8">
        <f>MAX((CH$3*climlow!$M164+CH$4*climlow!$M164^2+CH$5*climlow!$M164^6)*(L54/L$66)^$BW$1,-99)</f>
        <v>2.7771356164571673E-2</v>
      </c>
      <c r="CI54" s="8">
        <f>MAX((CI$3*climlow!$M164+CI$4*climlow!$M164^2+CI$5*climlow!$M164^6)*(M54/M$66)^$BW$1,-99)</f>
        <v>6.4314859455215498E-3</v>
      </c>
      <c r="CJ54" s="8">
        <f t="shared" si="26"/>
        <v>0</v>
      </c>
      <c r="CK54" s="8">
        <f t="shared" si="27"/>
        <v>0</v>
      </c>
      <c r="CL54" s="8">
        <f t="shared" si="28"/>
        <v>0</v>
      </c>
    </row>
    <row r="55" spans="1:90">
      <c r="A55">
        <v>2009</v>
      </c>
      <c r="B55" s="1">
        <v>1073.5771439999999</v>
      </c>
      <c r="C55" s="1">
        <v>2522.0500842184201</v>
      </c>
      <c r="D55" s="1">
        <v>3144.6789667511111</v>
      </c>
      <c r="E55" s="7">
        <f t="shared" si="29"/>
        <v>5.0995244411160545E-3</v>
      </c>
      <c r="F55" s="7">
        <f t="shared" si="11"/>
        <v>8.1161002345619959E-3</v>
      </c>
      <c r="G55" s="7">
        <f t="shared" si="11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12"/>
        <v>32807.791445855299</v>
      </c>
      <c r="L55" s="1">
        <f t="shared" si="4"/>
        <v>3073.5748919458715</v>
      </c>
      <c r="M55" s="1">
        <f t="shared" si="4"/>
        <v>923.75956161901945</v>
      </c>
      <c r="N55" s="7">
        <f t="shared" si="30"/>
        <v>-4.541462181660294E-2</v>
      </c>
      <c r="O55" s="7">
        <f t="shared" si="13"/>
        <v>2.1828133538632777E-3</v>
      </c>
      <c r="P55" s="7">
        <f t="shared" si="13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4"/>
        <v>141.93819766837814</v>
      </c>
      <c r="U55" s="1">
        <f t="shared" si="14"/>
        <v>606.72180992229414</v>
      </c>
      <c r="V55" s="1">
        <f t="shared" si="14"/>
        <v>663.64450671499844</v>
      </c>
      <c r="W55" s="7">
        <f t="shared" si="31"/>
        <v>-6.3617666547265417E-3</v>
      </c>
      <c r="X55" s="7">
        <f t="shared" si="31"/>
        <v>3.3932505191256457E-3</v>
      </c>
      <c r="Y55" s="7">
        <f t="shared" si="31"/>
        <v>-3.4195388256129666E-3</v>
      </c>
      <c r="Z55" s="14">
        <v>12377.471682052155</v>
      </c>
      <c r="AA55" s="14">
        <v>14487.448960163138</v>
      </c>
      <c r="AB55" s="14">
        <v>4445.008203807608</v>
      </c>
      <c r="AC55" s="8">
        <f t="shared" ref="AC55:AE66" si="43">Z55/Q55</f>
        <v>2.4758390162810966</v>
      </c>
      <c r="AD55" s="8">
        <f t="shared" si="43"/>
        <v>3.0803836210996969</v>
      </c>
      <c r="AE55" s="8">
        <f t="shared" si="43"/>
        <v>2.305694695142086</v>
      </c>
      <c r="AF55" s="7">
        <f t="shared" ref="AF55:AH66" si="44">AC55/AC54-1</f>
        <v>6.0898667556470443E-2</v>
      </c>
      <c r="AG55" s="7">
        <f t="shared" si="44"/>
        <v>7.1909107845499864E-2</v>
      </c>
      <c r="AH55" s="7">
        <f t="shared" si="44"/>
        <v>1.4805882605439802E-3</v>
      </c>
      <c r="AI55" s="1">
        <f t="shared" si="42"/>
        <v>47635.76341348495</v>
      </c>
      <c r="AJ55" s="1">
        <f t="shared" si="42"/>
        <v>12065.77986357038</v>
      </c>
      <c r="AK55" s="1">
        <f t="shared" si="42"/>
        <v>3356.6829986220464</v>
      </c>
      <c r="AL55" s="10">
        <f t="shared" ref="AL55:AN66" si="45">(1+AL$5)*AL54</f>
        <v>13.356196356808185</v>
      </c>
      <c r="AM55" s="10">
        <f t="shared" si="45"/>
        <v>2.5419249840383431</v>
      </c>
      <c r="AN55" s="10">
        <f t="shared" si="45"/>
        <v>0.76046509140537233</v>
      </c>
      <c r="AO55" s="7">
        <f t="shared" si="34"/>
        <v>1.8276539118654789E-2</v>
      </c>
      <c r="AP55" s="7">
        <f t="shared" si="17"/>
        <v>2.8144496824265453E-2</v>
      </c>
      <c r="AQ55" s="7">
        <f t="shared" si="17"/>
        <v>2.0372115051398465E-2</v>
      </c>
      <c r="AR55" s="1">
        <f t="shared" si="36"/>
        <v>30615.12427848711</v>
      </c>
      <c r="AS55" s="1">
        <f t="shared" si="36"/>
        <v>8767.5201899217082</v>
      </c>
      <c r="AT55" s="1">
        <f t="shared" si="36"/>
        <v>2422.8269808632976</v>
      </c>
      <c r="AU55" s="1">
        <f t="shared" si="37"/>
        <v>6123.024855697422</v>
      </c>
      <c r="AV55" s="1">
        <f t="shared" si="37"/>
        <v>1753.5040379843417</v>
      </c>
      <c r="AW55" s="1">
        <f t="shared" si="37"/>
        <v>484.56539617265958</v>
      </c>
      <c r="AX55" s="1">
        <f t="shared" si="18"/>
        <v>22813.544010014517</v>
      </c>
      <c r="AY55" s="1">
        <f t="shared" si="18"/>
        <v>2781.0772656051358</v>
      </c>
      <c r="AZ55" s="1">
        <f t="shared" si="18"/>
        <v>616.36230762631089</v>
      </c>
      <c r="BA55" s="1">
        <f t="shared" si="19"/>
        <v>10.035109674100225</v>
      </c>
      <c r="BB55" s="1">
        <f t="shared" si="19"/>
        <v>7.9305936372371315</v>
      </c>
      <c r="BC55" s="1">
        <f t="shared" si="19"/>
        <v>6.4238349523652252</v>
      </c>
      <c r="BD55" s="1">
        <f t="shared" si="20"/>
        <v>0</v>
      </c>
      <c r="BE55">
        <v>0</v>
      </c>
      <c r="BF55">
        <v>0</v>
      </c>
      <c r="BG55">
        <v>0</v>
      </c>
      <c r="BH55">
        <f t="shared" si="21"/>
        <v>0</v>
      </c>
      <c r="BI55">
        <f t="shared" si="22"/>
        <v>0</v>
      </c>
      <c r="BJ55">
        <f t="shared" si="8"/>
        <v>0</v>
      </c>
      <c r="BK55">
        <f t="shared" si="8"/>
        <v>0</v>
      </c>
      <c r="BL55">
        <f t="shared" si="9"/>
        <v>0</v>
      </c>
      <c r="BM55">
        <f t="shared" si="9"/>
        <v>0</v>
      </c>
      <c r="BN55">
        <f t="shared" si="9"/>
        <v>0</v>
      </c>
      <c r="BO55">
        <f t="shared" si="40"/>
        <v>0</v>
      </c>
      <c r="BP55">
        <f t="shared" si="40"/>
        <v>0</v>
      </c>
      <c r="BQ55">
        <f t="shared" si="40"/>
        <v>0</v>
      </c>
      <c r="BR55" s="7">
        <f t="shared" si="35"/>
        <v>-2.7435325240572683E-2</v>
      </c>
      <c r="BS55">
        <v>0</v>
      </c>
      <c r="BT55">
        <v>0</v>
      </c>
      <c r="BU55" s="8">
        <f>MAX((BU$3*climlow!$I165+BU$4*climlow!$I165^2+BU$5*climlow!$I165^6)*(K55/K$66)^$BW$1,-99)</f>
        <v>1.6742547720809917</v>
      </c>
      <c r="BV55" s="8">
        <f>MAX((BV$3*climlow!$I165+BV$4*climlow!$I165^2+BV$5*climlow!$I165^6)*(L55/L$66)^$BW$1,-99)</f>
        <v>1.0894049759320978</v>
      </c>
      <c r="BW55" s="8">
        <f>MAX((BW$3*climlow!$I165+BW$4*climlow!$I165^2+BW$5*climlow!$I165^6)*(M55/M$66)^$BW$1,-99)</f>
        <v>0.50541148230854982</v>
      </c>
      <c r="BX55" s="8">
        <f>MAX((BX$3*climlow!$M165+BX$4*climlow!$M165^2+BX$5*climlow!$M165^6)*(K55/K$66)^$BW$1,-99)</f>
        <v>1.6742547720809917</v>
      </c>
      <c r="BY55" s="8">
        <f>MAX((BY$3*climlow!$M165+BY$4*climlow!$M165^2+BY$5*climlow!$M165^6)*(L55/L$66)^$BW$1,-99)</f>
        <v>1.0894049759320978</v>
      </c>
      <c r="BZ55" s="8">
        <f>MAX((BZ$3*climlow!$M165+BZ$4*climlow!$M165^2+BZ$5*climlow!$M165^6)*(M55/M$66)^$BW$1,-99)</f>
        <v>0.50541148230854982</v>
      </c>
      <c r="CA55" s="8">
        <f t="shared" si="23"/>
        <v>0</v>
      </c>
      <c r="CB55" s="8">
        <f t="shared" si="24"/>
        <v>0</v>
      </c>
      <c r="CC55" s="8">
        <f t="shared" si="25"/>
        <v>0</v>
      </c>
      <c r="CD55" s="8">
        <f>MAX((CD$3*climlow!$I165+CD$4*climlow!$I165^2+CD$5*climlow!$I165^6)*(K55/K$66)^$BW$1,-99)</f>
        <v>5.7273875624563687E-2</v>
      </c>
      <c r="CE55" s="8">
        <f>MAX((CE$3*climlow!$I165+CE$4*climlow!$I165^2+CE$5*climlow!$I165^6)*(L55/L$66)^$BW$1,-99)</f>
        <v>2.9099440347580857E-2</v>
      </c>
      <c r="CF55" s="8">
        <f>MAX((CF$3*climlow!$I165+CF$4*climlow!$I165^2+CF$5*climlow!$I165^6)*(M55/M$66)^$BW$1,-99)</f>
        <v>6.7015962384343658E-3</v>
      </c>
      <c r="CG55" s="8">
        <f>MAX((CG$3*climlow!$M165+CG$4*climlow!$M165^2+CG$5*climlow!$M165^6)*(K55/K$66)^$BW$1,-99)</f>
        <v>5.7273875624563687E-2</v>
      </c>
      <c r="CH55" s="8">
        <f>MAX((CH$3*climlow!$M165+CH$4*climlow!$M165^2+CH$5*climlow!$M165^6)*(L55/L$66)^$BW$1,-99)</f>
        <v>2.9099440347580857E-2</v>
      </c>
      <c r="CI55" s="8">
        <f>MAX((CI$3*climlow!$M165+CI$4*climlow!$M165^2+CI$5*climlow!$M165^6)*(M55/M$66)^$BW$1,-99)</f>
        <v>6.7015962384343658E-3</v>
      </c>
      <c r="CJ55" s="8">
        <f t="shared" si="26"/>
        <v>0</v>
      </c>
      <c r="CK55" s="8">
        <f t="shared" si="27"/>
        <v>0</v>
      </c>
      <c r="CL55" s="8">
        <f t="shared" si="28"/>
        <v>0</v>
      </c>
    </row>
    <row r="56" spans="1:90">
      <c r="A56">
        <v>2010</v>
      </c>
      <c r="B56" s="1">
        <v>1077.9873738974209</v>
      </c>
      <c r="C56" s="1">
        <v>2542.461009242722</v>
      </c>
      <c r="D56" s="1">
        <v>3196.6339385416431</v>
      </c>
      <c r="E56" s="7">
        <f t="shared" si="29"/>
        <v>4.1079767039275961E-3</v>
      </c>
      <c r="F56" s="7">
        <f t="shared" si="11"/>
        <v>8.0929895690897702E-3</v>
      </c>
      <c r="G56" s="7">
        <f t="shared" si="11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12"/>
        <v>33497.908311059691</v>
      </c>
      <c r="L56" s="1">
        <f t="shared" si="4"/>
        <v>3170.2815815066274</v>
      </c>
      <c r="M56" s="1">
        <f t="shared" si="4"/>
        <v>954.21065377864261</v>
      </c>
      <c r="N56" s="7">
        <f t="shared" si="30"/>
        <v>2.1035151553658649E-2</v>
      </c>
      <c r="O56" s="7">
        <f t="shared" si="13"/>
        <v>3.1463911881298268E-2</v>
      </c>
      <c r="P56" s="7">
        <f t="shared" si="13"/>
        <v>3.2964305242213943E-2</v>
      </c>
      <c r="Q56" s="14">
        <v>5079.5387519999995</v>
      </c>
      <c r="R56" s="14">
        <v>4958.8462210681491</v>
      </c>
      <c r="S56" s="14">
        <v>2413.0028068733059</v>
      </c>
      <c r="T56" s="1">
        <f t="shared" si="14"/>
        <v>140.66722313574505</v>
      </c>
      <c r="U56" s="1">
        <f t="shared" si="14"/>
        <v>615.21724651535021</v>
      </c>
      <c r="V56" s="1">
        <f t="shared" si="14"/>
        <v>791.08046456154489</v>
      </c>
      <c r="W56" s="7">
        <f t="shared" si="31"/>
        <v>-8.9544220901167648E-3</v>
      </c>
      <c r="X56" s="7">
        <f t="shared" si="31"/>
        <v>1.4002194175521954E-2</v>
      </c>
      <c r="Y56" s="7">
        <f t="shared" si="31"/>
        <v>0.19202442958105226</v>
      </c>
      <c r="Z56" s="14">
        <v>12426.093929203098</v>
      </c>
      <c r="AA56" s="14">
        <v>15535.502971398784</v>
      </c>
      <c r="AB56" s="14">
        <v>4906.008529368838</v>
      </c>
      <c r="AC56" s="8">
        <f t="shared" si="43"/>
        <v>2.4463035987884711</v>
      </c>
      <c r="AD56" s="8">
        <f t="shared" si="43"/>
        <v>3.132886618946694</v>
      </c>
      <c r="AE56" s="8">
        <f t="shared" si="43"/>
        <v>2.0331549202488874</v>
      </c>
      <c r="AF56" s="7">
        <f t="shared" si="44"/>
        <v>-1.1929457972994495E-2</v>
      </c>
      <c r="AG56" s="7">
        <f t="shared" si="44"/>
        <v>1.7044304964929591E-2</v>
      </c>
      <c r="AH56" s="7">
        <f t="shared" si="44"/>
        <v>-0.11820288933631073</v>
      </c>
      <c r="AI56" s="1">
        <f t="shared" ref="AI56:AK71" si="46">(1-$AI$5)*AI55+AU55</f>
        <v>48995.21192783388</v>
      </c>
      <c r="AJ56" s="1">
        <f t="shared" si="46"/>
        <v>12612.705915197685</v>
      </c>
      <c r="AK56" s="1">
        <f t="shared" si="46"/>
        <v>3505.5800949325012</v>
      </c>
      <c r="AL56" s="10">
        <f t="shared" si="45"/>
        <v>13.600301401999825</v>
      </c>
      <c r="AM56" s="10">
        <f t="shared" si="45"/>
        <v>2.6134661836791313</v>
      </c>
      <c r="AN56" s="10">
        <f t="shared" si="45"/>
        <v>0.7759573737400548</v>
      </c>
      <c r="AO56" s="7">
        <f t="shared" si="34"/>
        <v>1.8276539118654789E-2</v>
      </c>
      <c r="AP56" s="7">
        <f t="shared" si="17"/>
        <v>2.8144496824265453E-2</v>
      </c>
      <c r="AQ56" s="7">
        <f t="shared" si="17"/>
        <v>2.0372115051398465E-2</v>
      </c>
      <c r="AR56" s="1">
        <f t="shared" si="36"/>
        <v>31453.588482753064</v>
      </c>
      <c r="AS56" s="1">
        <f t="shared" si="36"/>
        <v>9153.3902788433807</v>
      </c>
      <c r="AT56" s="1">
        <f t="shared" si="36"/>
        <v>2526.6446592146908</v>
      </c>
      <c r="AU56" s="1">
        <f t="shared" si="37"/>
        <v>6290.7176965506133</v>
      </c>
      <c r="AV56" s="1">
        <f t="shared" si="37"/>
        <v>1830.6780557686761</v>
      </c>
      <c r="AW56" s="1">
        <f t="shared" si="37"/>
        <v>505.32893184293818</v>
      </c>
      <c r="AX56" s="1">
        <f t="shared" si="18"/>
        <v>23342.454091300799</v>
      </c>
      <c r="AY56" s="1">
        <f t="shared" si="18"/>
        <v>2880.1669706847506</v>
      </c>
      <c r="AZ56" s="1">
        <f t="shared" si="18"/>
        <v>632.32630518022654</v>
      </c>
      <c r="BA56" s="1">
        <f t="shared" si="19"/>
        <v>10.058029045613116</v>
      </c>
      <c r="BB56" s="1">
        <f t="shared" si="19"/>
        <v>7.9656035473816571</v>
      </c>
      <c r="BC56" s="1">
        <f t="shared" si="19"/>
        <v>6.4494055665718628</v>
      </c>
      <c r="BD56" s="1">
        <f t="shared" si="20"/>
        <v>0</v>
      </c>
      <c r="BE56">
        <v>0</v>
      </c>
      <c r="BF56">
        <v>0</v>
      </c>
      <c r="BG56">
        <v>0</v>
      </c>
      <c r="BH56">
        <f t="shared" si="21"/>
        <v>0</v>
      </c>
      <c r="BI56">
        <f t="shared" si="22"/>
        <v>0</v>
      </c>
      <c r="BJ56">
        <f t="shared" si="8"/>
        <v>0</v>
      </c>
      <c r="BK56">
        <f t="shared" si="8"/>
        <v>0</v>
      </c>
      <c r="BL56">
        <f t="shared" si="9"/>
        <v>0</v>
      </c>
      <c r="BM56">
        <f t="shared" si="9"/>
        <v>0</v>
      </c>
      <c r="BN56">
        <f t="shared" si="9"/>
        <v>0</v>
      </c>
      <c r="BO56">
        <f t="shared" si="40"/>
        <v>0</v>
      </c>
      <c r="BP56">
        <f t="shared" si="40"/>
        <v>0</v>
      </c>
      <c r="BQ56">
        <f t="shared" si="40"/>
        <v>0</v>
      </c>
      <c r="BR56" s="7">
        <f t="shared" si="35"/>
        <v>2.9263695925866751E-2</v>
      </c>
      <c r="BS56">
        <v>0</v>
      </c>
      <c r="BT56">
        <v>0</v>
      </c>
      <c r="BU56" s="8">
        <f>MAX((BU$3*climlow!$I166+BU$4*climlow!$I166^2+BU$5*climlow!$I166^6)*(K56/K$66)^$BW$1,-99)</f>
        <v>1.699509060685344</v>
      </c>
      <c r="BV56" s="8">
        <f>MAX((BV$3*climlow!$I166+BV$4*climlow!$I166^2+BV$5*climlow!$I166^6)*(L56/L$66)^$BW$1,-99)</f>
        <v>1.1020842708918883</v>
      </c>
      <c r="BW56" s="8">
        <f>MAX((BW$3*climlow!$I166+BW$4*climlow!$I166^2+BW$5*climlow!$I166^6)*(M56/M$66)^$BW$1,-99)</f>
        <v>0.51015673085247049</v>
      </c>
      <c r="BX56" s="8">
        <f>MAX((BX$3*climlow!$M166+BX$4*climlow!$M166^2+BX$5*climlow!$M166^6)*(K56/K$66)^$BW$1,-99)</f>
        <v>1.699509060685344</v>
      </c>
      <c r="BY56" s="8">
        <f>MAX((BY$3*climlow!$M166+BY$4*climlow!$M166^2+BY$5*climlow!$M166^6)*(L56/L$66)^$BW$1,-99)</f>
        <v>1.1020842708918883</v>
      </c>
      <c r="BZ56" s="8">
        <f>MAX((BZ$3*climlow!$M166+BZ$4*climlow!$M166^2+BZ$5*climlow!$M166^6)*(M56/M$66)^$BW$1,-99)</f>
        <v>0.51015673085247049</v>
      </c>
      <c r="CA56" s="8">
        <f t="shared" si="23"/>
        <v>0</v>
      </c>
      <c r="CB56" s="8">
        <f t="shared" si="24"/>
        <v>0</v>
      </c>
      <c r="CC56" s="8">
        <f t="shared" si="25"/>
        <v>0</v>
      </c>
      <c r="CD56" s="8">
        <f>MAX((CD$3*climlow!$I166+CD$4*climlow!$I166^2+CD$5*climlow!$I166^6)*(K56/K$66)^$BW$1,-99)</f>
        <v>5.9725012750466946E-2</v>
      </c>
      <c r="CE56" s="8">
        <f>MAX((CE$3*climlow!$I166+CE$4*climlow!$I166^2+CE$5*climlow!$I166^6)*(L56/L$66)^$BW$1,-99)</f>
        <v>3.0267181879344841E-2</v>
      </c>
      <c r="CF56" s="8">
        <f>MAX((CF$3*climlow!$I166+CF$4*climlow!$I166^2+CF$5*climlow!$I166^6)*(M56/M$66)^$BW$1,-99)</f>
        <v>6.9672154499041891E-3</v>
      </c>
      <c r="CG56" s="8">
        <f>MAX((CG$3*climlow!$M166+CG$4*climlow!$M166^2+CG$5*climlow!$M166^6)*(K56/K$66)^$BW$1,-99)</f>
        <v>5.9725012750466946E-2</v>
      </c>
      <c r="CH56" s="8">
        <f>MAX((CH$3*climlow!$M166+CH$4*climlow!$M166^2+CH$5*climlow!$M166^6)*(L56/L$66)^$BW$1,-99)</f>
        <v>3.0267181879344841E-2</v>
      </c>
      <c r="CI56" s="8">
        <f>MAX((CI$3*climlow!$M166+CI$4*climlow!$M166^2+CI$5*climlow!$M166^6)*(M56/M$66)^$BW$1,-99)</f>
        <v>6.9672154499041891E-3</v>
      </c>
      <c r="CJ56" s="8">
        <f t="shared" si="26"/>
        <v>0</v>
      </c>
      <c r="CK56" s="8">
        <f t="shared" si="27"/>
        <v>0</v>
      </c>
      <c r="CL56" s="8">
        <f t="shared" si="28"/>
        <v>0</v>
      </c>
    </row>
    <row r="57" spans="1:90">
      <c r="A57">
        <f>1+A56</f>
        <v>2011</v>
      </c>
      <c r="B57" s="14">
        <v>1086.1514973358185</v>
      </c>
      <c r="C57" s="14">
        <v>2573.0020199977989</v>
      </c>
      <c r="D57" s="14">
        <v>3289.411198061528</v>
      </c>
      <c r="E57" s="7">
        <f t="shared" si="29"/>
        <v>7.5734870705215229E-3</v>
      </c>
      <c r="F57" s="7">
        <f t="shared" si="29"/>
        <v>1.2012381170861675E-2</v>
      </c>
      <c r="G57" s="7">
        <f t="shared" si="29"/>
        <v>2.9023423170627893E-2</v>
      </c>
      <c r="H57" s="14">
        <v>37249.479996573617</v>
      </c>
      <c r="I57" s="14">
        <v>8725.1960123407407</v>
      </c>
      <c r="J57" s="14">
        <v>3227.7819018334785</v>
      </c>
      <c r="K57" s="1">
        <f t="shared" si="12"/>
        <v>34294.921185434549</v>
      </c>
      <c r="L57" s="1">
        <f t="shared" si="12"/>
        <v>3391.0568062236516</v>
      </c>
      <c r="M57" s="1">
        <f t="shared" si="12"/>
        <v>981.26433804798614</v>
      </c>
      <c r="N57" s="7">
        <f t="shared" si="30"/>
        <v>2.3792914679144683E-2</v>
      </c>
      <c r="O57" s="7">
        <f t="shared" si="30"/>
        <v>6.9638995477526056E-2</v>
      </c>
      <c r="P57" s="7">
        <f t="shared" si="30"/>
        <v>2.8351899197742059E-2</v>
      </c>
      <c r="Q57" s="14">
        <v>5100.3539898026083</v>
      </c>
      <c r="R57" s="14">
        <v>5228.4997481336923</v>
      </c>
      <c r="S57" s="14">
        <v>2277.0639416787467</v>
      </c>
      <c r="T57" s="1">
        <f t="shared" ref="T57:V66" si="47">Q57/H57*1000</f>
        <v>136.92416619699827</v>
      </c>
      <c r="U57" s="1">
        <f t="shared" si="47"/>
        <v>599.24152314040941</v>
      </c>
      <c r="V57" s="1">
        <f t="shared" si="47"/>
        <v>705.4578069185236</v>
      </c>
      <c r="W57" s="7">
        <f t="shared" ref="W57:Y66" si="48">T57/T56-1</f>
        <v>-2.6609304252311117E-2</v>
      </c>
      <c r="X57" s="7">
        <f t="shared" si="48"/>
        <v>-2.5967613010572821E-2</v>
      </c>
      <c r="Y57" s="7">
        <f t="shared" si="48"/>
        <v>-0.1082350803473292</v>
      </c>
      <c r="Z57" s="14">
        <v>12368.189596767896</v>
      </c>
      <c r="AA57" s="14">
        <v>16627.605336401368</v>
      </c>
      <c r="AB57" s="14">
        <v>5133.5252910555</v>
      </c>
      <c r="AC57" s="8">
        <f t="shared" si="43"/>
        <v>2.4249668986694322</v>
      </c>
      <c r="AD57" s="8">
        <f t="shared" si="43"/>
        <v>3.1801866954926363</v>
      </c>
      <c r="AE57" s="8">
        <f t="shared" si="43"/>
        <v>2.2544493358718993</v>
      </c>
      <c r="AF57" s="7">
        <f t="shared" si="44"/>
        <v>-8.7220164045075377E-3</v>
      </c>
      <c r="AG57" s="7">
        <f t="shared" si="44"/>
        <v>1.5097921597253761E-2</v>
      </c>
      <c r="AH57" s="7">
        <f t="shared" si="44"/>
        <v>0.10884286948282429</v>
      </c>
      <c r="AI57" s="1">
        <f t="shared" si="46"/>
        <v>50386.408431601107</v>
      </c>
      <c r="AJ57" s="1">
        <f t="shared" si="46"/>
        <v>13182.113379446593</v>
      </c>
      <c r="AK57" s="1">
        <f t="shared" si="46"/>
        <v>3660.3510172821893</v>
      </c>
      <c r="AL57" s="10">
        <f t="shared" si="45"/>
        <v>13.84886784259897</v>
      </c>
      <c r="AM57" s="10">
        <f t="shared" si="45"/>
        <v>2.6870208743860138</v>
      </c>
      <c r="AN57" s="10">
        <f t="shared" si="45"/>
        <v>0.79176526663286817</v>
      </c>
      <c r="AO57" s="7">
        <f>AO$5*AO56</f>
        <v>1.8093773727468242E-2</v>
      </c>
      <c r="AP57" s="7">
        <f>AP$5*AP56</f>
        <v>2.7863051856022798E-2</v>
      </c>
      <c r="AQ57" s="7">
        <f>AQ$5*AQ56</f>
        <v>2.0168393900884481E-2</v>
      </c>
      <c r="AR57" s="1">
        <f t="shared" si="36"/>
        <v>32403.302534966024</v>
      </c>
      <c r="AS57" s="1">
        <f t="shared" si="36"/>
        <v>9585.6187240369363</v>
      </c>
      <c r="AT57" s="1">
        <f t="shared" si="36"/>
        <v>2660.6976517752159</v>
      </c>
      <c r="AU57" s="1">
        <f t="shared" si="37"/>
        <v>6480.6605069932048</v>
      </c>
      <c r="AV57" s="1">
        <f t="shared" si="37"/>
        <v>1917.1237448073873</v>
      </c>
      <c r="AW57" s="1">
        <f t="shared" si="37"/>
        <v>532.13953035504323</v>
      </c>
      <c r="AX57" s="1">
        <f t="shared" si="18"/>
        <v>23866.506736452073</v>
      </c>
      <c r="AY57" s="1">
        <f t="shared" si="18"/>
        <v>2980.3688141823181</v>
      </c>
      <c r="AZ57" s="1">
        <f t="shared" si="18"/>
        <v>647.09396097226954</v>
      </c>
      <c r="BA57" s="1">
        <f t="shared" si="19"/>
        <v>10.080231363271531</v>
      </c>
      <c r="BB57" s="1">
        <f t="shared" si="19"/>
        <v>7.9998023349898526</v>
      </c>
      <c r="BC57" s="1">
        <f t="shared" si="19"/>
        <v>6.4724915095707001</v>
      </c>
      <c r="BD57" s="1">
        <f t="shared" si="20"/>
        <v>0</v>
      </c>
      <c r="BE57">
        <v>0</v>
      </c>
      <c r="BF57">
        <v>0</v>
      </c>
      <c r="BG57">
        <v>0</v>
      </c>
      <c r="BH57">
        <f t="shared" si="21"/>
        <v>0</v>
      </c>
      <c r="BI57">
        <f t="shared" si="22"/>
        <v>0</v>
      </c>
      <c r="BJ57">
        <f t="shared" si="8"/>
        <v>0</v>
      </c>
      <c r="BK57">
        <f t="shared" si="8"/>
        <v>0</v>
      </c>
      <c r="BL57">
        <f t="shared" si="9"/>
        <v>0</v>
      </c>
      <c r="BM57">
        <f t="shared" si="9"/>
        <v>0</v>
      </c>
      <c r="BN57">
        <f t="shared" si="9"/>
        <v>0</v>
      </c>
      <c r="BO57">
        <f t="shared" si="40"/>
        <v>0</v>
      </c>
      <c r="BP57">
        <f t="shared" si="40"/>
        <v>0</v>
      </c>
      <c r="BQ57">
        <f t="shared" si="40"/>
        <v>0</v>
      </c>
      <c r="BR57" s="7">
        <f t="shared" si="35"/>
        <v>4.1963540703887858E-2</v>
      </c>
      <c r="BS57">
        <v>0</v>
      </c>
      <c r="BT57">
        <v>0</v>
      </c>
      <c r="BU57" s="8">
        <f>MAX((BU$3*climlow!$I167+BU$4*climlow!$I167^2+BU$5*climlow!$I167^6)*(K57/K$66)^$BW$1,-99)</f>
        <v>1.7237307116176552</v>
      </c>
      <c r="BV57" s="8">
        <f>MAX((BV$3*climlow!$I167+BV$4*climlow!$I167^2+BV$5*climlow!$I167^6)*(L57/L$66)^$BW$1,-99)</f>
        <v>1.1046392425322942</v>
      </c>
      <c r="BW57" s="8">
        <f>MAX((BW$3*climlow!$I167+BW$4*climlow!$I167^2+BW$5*climlow!$I167^6)*(M57/M$66)^$BW$1,-99)</f>
        <v>0.51540452418907623</v>
      </c>
      <c r="BX57" s="8">
        <f>MAX((BX$3*climlow!$M167+BX$4*climlow!$M167^2+BX$5*climlow!$M167^6)*(K57/K$66)^$BW$1,-99)</f>
        <v>1.7237307116176552</v>
      </c>
      <c r="BY57" s="8">
        <f>MAX((BY$3*climlow!$M167+BY$4*climlow!$M167^2+BY$5*climlow!$M167^6)*(L57/L$66)^$BW$1,-99)</f>
        <v>1.1046392425322942</v>
      </c>
      <c r="BZ57" s="8">
        <f>MAX((BZ$3*climlow!$M167+BZ$4*climlow!$M167^2+BZ$5*climlow!$M167^6)*(M57/M$66)^$BW$1,-99)</f>
        <v>0.51540452418907623</v>
      </c>
      <c r="CA57" s="8">
        <f t="shared" si="23"/>
        <v>0</v>
      </c>
      <c r="CB57" s="8">
        <f t="shared" si="24"/>
        <v>0</v>
      </c>
      <c r="CC57" s="8">
        <f t="shared" si="25"/>
        <v>0</v>
      </c>
      <c r="CD57" s="8">
        <f>MAX((CD$3*climlow!$I167+CD$4*climlow!$I167^2+CD$5*climlow!$I167^6)*(K57/K$66)^$BW$1,-99)</f>
        <v>6.2231242267580714E-2</v>
      </c>
      <c r="CE57" s="8">
        <f>MAX((CE$3*climlow!$I167+CE$4*climlow!$I167^2+CE$5*climlow!$I167^6)*(L57/L$66)^$BW$1,-99)</f>
        <v>3.1193066663057874E-2</v>
      </c>
      <c r="CF57" s="8">
        <f>MAX((CF$3*climlow!$I167+CF$4*climlow!$I167^2+CF$5*climlow!$I167^6)*(M57/M$66)^$BW$1,-99)</f>
        <v>7.2504670619261673E-3</v>
      </c>
      <c r="CG57" s="8">
        <f>MAX((CG$3*climlow!$M167+CG$4*climlow!$M167^2+CG$5*climlow!$M167^6)*(K57/K$66)^$BW$1,-99)</f>
        <v>6.2231242267580714E-2</v>
      </c>
      <c r="CH57" s="8">
        <f>MAX((CH$3*climlow!$M167+CH$4*climlow!$M167^2+CH$5*climlow!$M167^6)*(L57/L$66)^$BW$1,-99)</f>
        <v>3.1193066663057874E-2</v>
      </c>
      <c r="CI57" s="8">
        <f>MAX((CI$3*climlow!$M167+CI$4*climlow!$M167^2+CI$5*climlow!$M167^6)*(M57/M$66)^$BW$1,-99)</f>
        <v>7.2504670619261673E-3</v>
      </c>
      <c r="CJ57" s="8">
        <f t="shared" si="26"/>
        <v>0</v>
      </c>
      <c r="CK57" s="8">
        <f t="shared" si="27"/>
        <v>0</v>
      </c>
      <c r="CL57" s="8">
        <f t="shared" si="28"/>
        <v>0</v>
      </c>
    </row>
    <row r="58" spans="1:90">
      <c r="A58">
        <f t="shared" ref="A58:A121" si="49">1+A57</f>
        <v>2012</v>
      </c>
      <c r="B58" s="14">
        <v>1094.7549607685755</v>
      </c>
      <c r="C58" s="14">
        <v>2603.4024572860399</v>
      </c>
      <c r="D58" s="14">
        <v>3384.501180321442</v>
      </c>
      <c r="E58" s="7">
        <f t="shared" ref="E58:G66" si="50">B58/B57-1</f>
        <v>7.9210528677262637E-3</v>
      </c>
      <c r="F58" s="7">
        <f t="shared" si="50"/>
        <v>1.1815162620147035E-2</v>
      </c>
      <c r="G58" s="7">
        <f t="shared" si="50"/>
        <v>2.8907903735462259E-2</v>
      </c>
      <c r="H58" s="14">
        <v>38276.537103308146</v>
      </c>
      <c r="I58" s="14">
        <v>9503.7151568449626</v>
      </c>
      <c r="J58" s="14">
        <v>3425.8523434848325</v>
      </c>
      <c r="K58" s="1">
        <f t="shared" ref="K58:M121" si="51">H58/B58*1000</f>
        <v>34963.565797807401</v>
      </c>
      <c r="L58" s="1">
        <f t="shared" si="51"/>
        <v>3650.4978822030721</v>
      </c>
      <c r="M58" s="1">
        <f t="shared" si="51"/>
        <v>1012.2178013716821</v>
      </c>
      <c r="N58" s="7">
        <f t="shared" ref="N58:P73" si="52">K58/K57-1</f>
        <v>1.949689893606843E-2</v>
      </c>
      <c r="O58" s="7">
        <f t="shared" si="52"/>
        <v>7.6507440247908898E-2</v>
      </c>
      <c r="P58" s="7">
        <f t="shared" si="52"/>
        <v>3.1544469847208711E-2</v>
      </c>
      <c r="Q58" s="14">
        <v>5137.8688229266909</v>
      </c>
      <c r="R58" s="14">
        <v>5487.4313898213768</v>
      </c>
      <c r="S58" s="14">
        <v>2171.5226675609906</v>
      </c>
      <c r="T58" s="1">
        <f t="shared" si="47"/>
        <v>134.23024159838738</v>
      </c>
      <c r="U58" s="1">
        <f t="shared" si="47"/>
        <v>577.39855406641743</v>
      </c>
      <c r="V58" s="1">
        <f t="shared" si="47"/>
        <v>633.86347391495644</v>
      </c>
      <c r="W58" s="7">
        <f t="shared" si="48"/>
        <v>-1.9674573696034314E-2</v>
      </c>
      <c r="X58" s="7">
        <f t="shared" si="48"/>
        <v>-3.6451027224416732E-2</v>
      </c>
      <c r="Y58" s="7">
        <f t="shared" si="48"/>
        <v>-0.10148634305472493</v>
      </c>
      <c r="Z58" s="14">
        <v>12526.448205641973</v>
      </c>
      <c r="AA58" s="14">
        <v>17676.391557422059</v>
      </c>
      <c r="AB58" s="14">
        <v>4999.6613811007473</v>
      </c>
      <c r="AC58" s="8">
        <f t="shared" si="43"/>
        <v>2.4380630641532255</v>
      </c>
      <c r="AD58" s="8">
        <f t="shared" si="43"/>
        <v>3.2212505818678583</v>
      </c>
      <c r="AE58" s="8">
        <f t="shared" si="43"/>
        <v>2.3023758654641462</v>
      </c>
      <c r="AF58" s="7">
        <f t="shared" si="44"/>
        <v>5.4005543296196112E-3</v>
      </c>
      <c r="AG58" s="7">
        <f t="shared" si="44"/>
        <v>1.2912413737666162E-2</v>
      </c>
      <c r="AH58" s="7">
        <f t="shared" si="44"/>
        <v>2.1258641225446517E-2</v>
      </c>
      <c r="AI58" s="1">
        <f t="shared" si="46"/>
        <v>51828.428095434203</v>
      </c>
      <c r="AJ58" s="1">
        <f t="shared" si="46"/>
        <v>13781.025786309323</v>
      </c>
      <c r="AK58" s="1">
        <f t="shared" si="46"/>
        <v>3826.4554459090141</v>
      </c>
      <c r="AL58" s="10">
        <f t="shared" si="45"/>
        <v>14.10197721747331</v>
      </c>
      <c r="AM58" s="10">
        <f t="shared" si="45"/>
        <v>2.7626457248519061</v>
      </c>
      <c r="AN58" s="10">
        <f t="shared" si="45"/>
        <v>0.80789519973841417</v>
      </c>
      <c r="AO58" s="7">
        <f t="shared" ref="AO58:AQ73" si="53">AO$5*AO57</f>
        <v>1.7912835990193561E-2</v>
      </c>
      <c r="AP58" s="7">
        <f t="shared" si="53"/>
        <v>2.758442133746257E-2</v>
      </c>
      <c r="AQ58" s="7">
        <f t="shared" si="53"/>
        <v>1.9966709961875637E-2</v>
      </c>
      <c r="AR58" s="1">
        <f t="shared" si="36"/>
        <v>33392.363060641597</v>
      </c>
      <c r="AS58" s="1">
        <f t="shared" si="36"/>
        <v>10037.245647008798</v>
      </c>
      <c r="AT58" s="1">
        <f t="shared" si="36"/>
        <v>2802.2707636536306</v>
      </c>
      <c r="AU58" s="1">
        <f t="shared" si="37"/>
        <v>6678.4726121283202</v>
      </c>
      <c r="AV58" s="1">
        <f t="shared" si="37"/>
        <v>2007.4491294017598</v>
      </c>
      <c r="AW58" s="1">
        <f t="shared" si="37"/>
        <v>560.45415273072615</v>
      </c>
      <c r="AX58" s="1">
        <f t="shared" si="18"/>
        <v>24401.707601999558</v>
      </c>
      <c r="AY58" s="1">
        <f t="shared" si="18"/>
        <v>3084.3469841300807</v>
      </c>
      <c r="AZ58" s="1">
        <f t="shared" si="18"/>
        <v>662.37725782385121</v>
      </c>
      <c r="BA58" s="1">
        <f t="shared" si="19"/>
        <v>10.102408392521056</v>
      </c>
      <c r="BB58" s="1">
        <f t="shared" si="19"/>
        <v>8.0340952394211467</v>
      </c>
      <c r="BC58" s="1">
        <f t="shared" si="19"/>
        <v>6.4958352694862658</v>
      </c>
      <c r="BD58" s="1">
        <f t="shared" si="20"/>
        <v>0</v>
      </c>
      <c r="BE58">
        <v>0</v>
      </c>
      <c r="BF58">
        <v>0</v>
      </c>
      <c r="BG58">
        <v>0</v>
      </c>
      <c r="BH58">
        <f t="shared" si="21"/>
        <v>0</v>
      </c>
      <c r="BI58">
        <f t="shared" si="22"/>
        <v>0</v>
      </c>
      <c r="BJ58">
        <f t="shared" si="8"/>
        <v>0</v>
      </c>
      <c r="BK58">
        <f t="shared" si="8"/>
        <v>0</v>
      </c>
      <c r="BL58">
        <f t="shared" si="9"/>
        <v>0</v>
      </c>
      <c r="BM58">
        <f t="shared" si="9"/>
        <v>0</v>
      </c>
      <c r="BN58">
        <f t="shared" si="9"/>
        <v>0</v>
      </c>
      <c r="BO58">
        <f t="shared" si="40"/>
        <v>0</v>
      </c>
      <c r="BP58">
        <f t="shared" si="40"/>
        <v>0</v>
      </c>
      <c r="BQ58">
        <f t="shared" si="40"/>
        <v>0</v>
      </c>
      <c r="BR58" s="7">
        <f t="shared" si="35"/>
        <v>4.072249188291921E-2</v>
      </c>
      <c r="BS58">
        <v>0</v>
      </c>
      <c r="BT58">
        <v>0</v>
      </c>
      <c r="BU58" s="8">
        <f>MAX((BU$3*climlow!$I168+BU$4*climlow!$I168^2+BU$5*climlow!$I168^6)*(K58/K$66)^$BW$1,-99)</f>
        <v>1.7498929806979981</v>
      </c>
      <c r="BV58" s="8">
        <f>MAX((BV$3*climlow!$I168+BV$4*climlow!$I168^2+BV$5*climlow!$I168^6)*(L58/L$66)^$BW$1,-99)</f>
        <v>1.105247101507232</v>
      </c>
      <c r="BW58" s="8">
        <f>MAX((BW$3*climlow!$I168+BW$4*climlow!$I168^2+BW$5*climlow!$I168^6)*(M58/M$66)^$BW$1,-99)</f>
        <v>0.52018436896632325</v>
      </c>
      <c r="BX58" s="8">
        <f>MAX((BX$3*climlow!$M168+BX$4*climlow!$M168^2+BX$5*climlow!$M168^6)*(K58/K$66)^$BW$1,-99)</f>
        <v>1.7498929806979981</v>
      </c>
      <c r="BY58" s="8">
        <f>MAX((BY$3*climlow!$M168+BY$4*climlow!$M168^2+BY$5*climlow!$M168^6)*(L58/L$66)^$BW$1,-99)</f>
        <v>1.105247101507232</v>
      </c>
      <c r="BZ58" s="8">
        <f>MAX((BZ$3*climlow!$M168+BZ$4*climlow!$M168^2+BZ$5*climlow!$M168^6)*(M58/M$66)^$BW$1,-99)</f>
        <v>0.52018436896632325</v>
      </c>
      <c r="CA58" s="8">
        <f t="shared" si="23"/>
        <v>0</v>
      </c>
      <c r="CB58" s="8">
        <f t="shared" si="24"/>
        <v>0</v>
      </c>
      <c r="CC58" s="8">
        <f t="shared" si="25"/>
        <v>0</v>
      </c>
      <c r="CD58" s="8">
        <f>MAX((CD$3*climlow!$I168+CD$4*climlow!$I168^2+CD$5*climlow!$I168^6)*(K58/K$66)^$BW$1,-99)</f>
        <v>6.4903957160970985E-2</v>
      </c>
      <c r="CE58" s="8">
        <f>MAX((CE$3*climlow!$I168+CE$4*climlow!$I168^2+CE$5*climlow!$I168^6)*(L58/L$66)^$BW$1,-99)</f>
        <v>3.2092399863017693E-2</v>
      </c>
      <c r="CF58" s="8">
        <f>MAX((CF$3*climlow!$I168+CF$4*climlow!$I168^2+CF$5*climlow!$I168^6)*(M58/M$66)^$BW$1,-99)</f>
        <v>7.5384844058841854E-3</v>
      </c>
      <c r="CG58" s="8">
        <f>MAX((CG$3*climlow!$M168+CG$4*climlow!$M168^2+CG$5*climlow!$M168^6)*(K58/K$66)^$BW$1,-99)</f>
        <v>6.4903957160970985E-2</v>
      </c>
      <c r="CH58" s="8">
        <f>MAX((CH$3*climlow!$M168+CH$4*climlow!$M168^2+CH$5*climlow!$M168^6)*(L58/L$66)^$BW$1,-99)</f>
        <v>3.2092399863017693E-2</v>
      </c>
      <c r="CI58" s="8">
        <f>MAX((CI$3*climlow!$M168+CI$4*climlow!$M168^2+CI$5*climlow!$M168^6)*(M58/M$66)^$BW$1,-99)</f>
        <v>7.5384844058841854E-3</v>
      </c>
      <c r="CJ58" s="8">
        <f t="shared" si="26"/>
        <v>0</v>
      </c>
      <c r="CK58" s="8">
        <f t="shared" si="27"/>
        <v>0</v>
      </c>
      <c r="CL58" s="8">
        <f t="shared" si="28"/>
        <v>0</v>
      </c>
    </row>
    <row r="59" spans="1:90">
      <c r="A59">
        <f t="shared" si="49"/>
        <v>2013</v>
      </c>
      <c r="B59" s="14">
        <v>1103.9272237495825</v>
      </c>
      <c r="C59" s="14">
        <v>2634.0805909627647</v>
      </c>
      <c r="D59" s="14">
        <v>3481.2582181991834</v>
      </c>
      <c r="E59" s="7">
        <f t="shared" si="50"/>
        <v>8.3783707858857692E-3</v>
      </c>
      <c r="F59" s="7">
        <f t="shared" si="50"/>
        <v>1.1783861381426952E-2</v>
      </c>
      <c r="G59" s="7">
        <f t="shared" si="50"/>
        <v>2.8588271276227539E-2</v>
      </c>
      <c r="H59" s="14">
        <v>38432.580399467297</v>
      </c>
      <c r="I59" s="14">
        <v>10071.513656287792</v>
      </c>
      <c r="J59" s="14">
        <v>3614.2105643252821</v>
      </c>
      <c r="K59" s="1">
        <f t="shared" si="51"/>
        <v>34814.414911272666</v>
      </c>
      <c r="L59" s="1">
        <f t="shared" si="51"/>
        <v>3823.5404379205511</v>
      </c>
      <c r="M59" s="1">
        <f t="shared" si="51"/>
        <v>1038.1908889811896</v>
      </c>
      <c r="N59" s="7">
        <f t="shared" si="52"/>
        <v>-4.2658946000321274E-3</v>
      </c>
      <c r="O59" s="7">
        <f t="shared" si="52"/>
        <v>4.7402453391658383E-2</v>
      </c>
      <c r="P59" s="7">
        <f t="shared" si="52"/>
        <v>2.5659583910014883E-2</v>
      </c>
      <c r="Q59" s="14">
        <v>5104.2057618901972</v>
      </c>
      <c r="R59" s="14">
        <v>5667.5977521249652</v>
      </c>
      <c r="S59" s="14">
        <v>2203.0001292286133</v>
      </c>
      <c r="T59" s="1">
        <f t="shared" si="47"/>
        <v>132.80934324048002</v>
      </c>
      <c r="U59" s="1">
        <f t="shared" si="47"/>
        <v>562.7354482696453</v>
      </c>
      <c r="V59" s="1">
        <f t="shared" si="47"/>
        <v>609.53840126906937</v>
      </c>
      <c r="W59" s="7">
        <f t="shared" si="48"/>
        <v>-1.0585530808762456E-2</v>
      </c>
      <c r="X59" s="7">
        <f t="shared" si="48"/>
        <v>-2.5395120395617532E-2</v>
      </c>
      <c r="Y59" s="7">
        <f t="shared" si="48"/>
        <v>-3.8375886365003997E-2</v>
      </c>
      <c r="Z59" s="14">
        <v>12277.514399077578</v>
      </c>
      <c r="AA59" s="14">
        <v>18249.392698942196</v>
      </c>
      <c r="AB59" s="14">
        <v>5397.102292051678</v>
      </c>
      <c r="AC59" s="8">
        <f t="shared" si="43"/>
        <v>2.4053721522642828</v>
      </c>
      <c r="AD59" s="8">
        <f t="shared" si="43"/>
        <v>3.2199519967873358</v>
      </c>
      <c r="AE59" s="8">
        <f t="shared" si="43"/>
        <v>2.449887415095835</v>
      </c>
      <c r="AF59" s="7">
        <f t="shared" si="44"/>
        <v>-1.3408558773395307E-2</v>
      </c>
      <c r="AG59" s="7">
        <f t="shared" si="44"/>
        <v>-4.0313072439379649E-4</v>
      </c>
      <c r="AH59" s="7">
        <f t="shared" si="44"/>
        <v>6.4069273763843526E-2</v>
      </c>
      <c r="AI59" s="1">
        <f t="shared" si="46"/>
        <v>53324.057898019106</v>
      </c>
      <c r="AJ59" s="1">
        <f t="shared" si="46"/>
        <v>14410.372337080149</v>
      </c>
      <c r="AK59" s="1">
        <f t="shared" si="46"/>
        <v>4004.2640540488387</v>
      </c>
      <c r="AL59" s="10">
        <f t="shared" si="45"/>
        <v>14.35971255573884</v>
      </c>
      <c r="AM59" s="10">
        <f t="shared" si="45"/>
        <v>2.8403989986815712</v>
      </c>
      <c r="AN59" s="10">
        <f t="shared" si="45"/>
        <v>0.82435373369695764</v>
      </c>
      <c r="AO59" s="7">
        <f t="shared" si="53"/>
        <v>1.7733707630291626E-2</v>
      </c>
      <c r="AP59" s="7">
        <f t="shared" si="53"/>
        <v>2.7308577124087945E-2</v>
      </c>
      <c r="AQ59" s="7">
        <f t="shared" si="53"/>
        <v>1.9767042862256879E-2</v>
      </c>
      <c r="AR59" s="1">
        <f t="shared" si="36"/>
        <v>34425.696814948424</v>
      </c>
      <c r="AS59" s="1">
        <f t="shared" si="36"/>
        <v>10510.361119513449</v>
      </c>
      <c r="AT59" s="1">
        <f t="shared" si="36"/>
        <v>2951.2577545464665</v>
      </c>
      <c r="AU59" s="1">
        <f t="shared" si="37"/>
        <v>6885.1393629896847</v>
      </c>
      <c r="AV59" s="1">
        <f t="shared" si="37"/>
        <v>2102.07222390269</v>
      </c>
      <c r="AW59" s="1">
        <f t="shared" si="37"/>
        <v>590.25155090929331</v>
      </c>
      <c r="AX59" s="1">
        <f t="shared" si="18"/>
        <v>24947.801684258586</v>
      </c>
      <c r="AY59" s="1">
        <f t="shared" si="18"/>
        <v>3192.1152771326192</v>
      </c>
      <c r="AZ59" s="1">
        <f t="shared" si="18"/>
        <v>678.20484883723907</v>
      </c>
      <c r="BA59" s="1">
        <f t="shared" si="19"/>
        <v>10.124540988450502</v>
      </c>
      <c r="BB59" s="1">
        <f t="shared" si="19"/>
        <v>8.068439072307509</v>
      </c>
      <c r="BC59" s="1">
        <f t="shared" si="19"/>
        <v>6.5194493792343069</v>
      </c>
      <c r="BD59" s="1">
        <f t="shared" si="20"/>
        <v>0</v>
      </c>
      <c r="BE59">
        <v>0</v>
      </c>
      <c r="BF59">
        <v>0</v>
      </c>
      <c r="BG59">
        <v>0</v>
      </c>
      <c r="BH59">
        <f t="shared" si="21"/>
        <v>0</v>
      </c>
      <c r="BI59">
        <f t="shared" si="22"/>
        <v>0</v>
      </c>
      <c r="BJ59">
        <f t="shared" si="8"/>
        <v>0</v>
      </c>
      <c r="BK59">
        <f t="shared" si="8"/>
        <v>0</v>
      </c>
      <c r="BL59">
        <f t="shared" si="9"/>
        <v>0</v>
      </c>
      <c r="BM59">
        <f t="shared" si="9"/>
        <v>0</v>
      </c>
      <c r="BN59">
        <f t="shared" si="9"/>
        <v>0</v>
      </c>
      <c r="BO59">
        <f t="shared" si="40"/>
        <v>0</v>
      </c>
      <c r="BP59">
        <f t="shared" si="40"/>
        <v>0</v>
      </c>
      <c r="BQ59">
        <f t="shared" si="40"/>
        <v>0</v>
      </c>
      <c r="BR59" s="7">
        <f t="shared" si="35"/>
        <v>1.7814282564614814E-2</v>
      </c>
      <c r="BS59">
        <v>0</v>
      </c>
      <c r="BT59">
        <v>0</v>
      </c>
      <c r="BU59" s="8">
        <f>MAX((BU$3*climlow!$I169+BU$4*climlow!$I169^2+BU$5*climlow!$I169^6)*(K59/K$66)^$BW$1,-99)</f>
        <v>1.7867337375274577</v>
      </c>
      <c r="BV59" s="8">
        <f>MAX((BV$3*climlow!$I169+BV$4*climlow!$I169^2+BV$5*climlow!$I169^6)*(L59/L$66)^$BW$1,-99)</f>
        <v>1.1132884345526466</v>
      </c>
      <c r="BW59" s="8">
        <f>MAX((BW$3*climlow!$I169+BW$4*climlow!$I169^2+BW$5*climlow!$I169^6)*(M59/M$66)^$BW$1,-99)</f>
        <v>0.52564440606648588</v>
      </c>
      <c r="BX59" s="8">
        <f>MAX((BX$3*climlow!$M169+BX$4*climlow!$M169^2+BX$5*climlow!$M169^6)*(K59/K$66)^$BW$1,-99)</f>
        <v>1.7867337375274577</v>
      </c>
      <c r="BY59" s="8">
        <f>MAX((BY$3*climlow!$M169+BY$4*climlow!$M169^2+BY$5*climlow!$M169^6)*(L59/L$66)^$BW$1,-99)</f>
        <v>1.1132884345526466</v>
      </c>
      <c r="BZ59" s="8">
        <f>MAX((BZ$3*climlow!$M169+BZ$4*climlow!$M169^2+BZ$5*climlow!$M169^6)*(M59/M$66)^$BW$1,-99)</f>
        <v>0.52564440606648588</v>
      </c>
      <c r="CA59" s="8">
        <f t="shared" si="23"/>
        <v>0</v>
      </c>
      <c r="CB59" s="8">
        <f t="shared" si="24"/>
        <v>0</v>
      </c>
      <c r="CC59" s="8">
        <f t="shared" si="25"/>
        <v>0</v>
      </c>
      <c r="CD59" s="8">
        <f>MAX((CD$3*climlow!$I169+CD$4*climlow!$I169^2+CD$5*climlow!$I169^6)*(K59/K$66)^$BW$1,-99)</f>
        <v>6.8087146799760079E-2</v>
      </c>
      <c r="CE59" s="8">
        <f>MAX((CE$3*climlow!$I169+CE$4*climlow!$I169^2+CE$5*climlow!$I169^6)*(L59/L$66)^$BW$1,-99)</f>
        <v>3.3242352775802959E-2</v>
      </c>
      <c r="CF59" s="8">
        <f>MAX((CF$3*climlow!$I169+CF$4*climlow!$I169^2+CF$5*climlow!$I169^6)*(M59/M$66)^$BW$1,-99)</f>
        <v>7.8485095707480166E-3</v>
      </c>
      <c r="CG59" s="8">
        <f>MAX((CG$3*climlow!$M169+CG$4*climlow!$M169^2+CG$5*climlow!$M169^6)*(K59/K$66)^$BW$1,-99)</f>
        <v>6.8087146799760079E-2</v>
      </c>
      <c r="CH59" s="8">
        <f>MAX((CH$3*climlow!$M169+CH$4*climlow!$M169^2+CH$5*climlow!$M169^6)*(L59/L$66)^$BW$1,-99)</f>
        <v>3.3242352775802959E-2</v>
      </c>
      <c r="CI59" s="8">
        <f>MAX((CI$3*climlow!$M169+CI$4*climlow!$M169^2+CI$5*climlow!$M169^6)*(M59/M$66)^$BW$1,-99)</f>
        <v>7.8485095707480166E-3</v>
      </c>
      <c r="CJ59" s="8">
        <f t="shared" si="26"/>
        <v>0</v>
      </c>
      <c r="CK59" s="8">
        <f t="shared" si="27"/>
        <v>0</v>
      </c>
      <c r="CL59" s="8">
        <f t="shared" si="28"/>
        <v>0</v>
      </c>
    </row>
    <row r="60" spans="1:90">
      <c r="A60">
        <f t="shared" si="49"/>
        <v>2014</v>
      </c>
      <c r="B60" s="14">
        <v>1112.1169054476136</v>
      </c>
      <c r="C60" s="14">
        <v>2665.0811387932654</v>
      </c>
      <c r="D60" s="14">
        <v>3578.8452952438643</v>
      </c>
      <c r="E60" s="7">
        <f t="shared" si="50"/>
        <v>7.4186789870207548E-3</v>
      </c>
      <c r="F60" s="7">
        <f t="shared" si="50"/>
        <v>1.1769020255819163E-2</v>
      </c>
      <c r="G60" s="7">
        <f t="shared" si="50"/>
        <v>2.8032128307667437E-2</v>
      </c>
      <c r="H60" s="14">
        <v>37201.52171179682</v>
      </c>
      <c r="I60" s="14">
        <v>10388.019092839699</v>
      </c>
      <c r="J60" s="14">
        <v>3758.7185476821373</v>
      </c>
      <c r="K60" s="1">
        <f t="shared" si="51"/>
        <v>33451.089116232492</v>
      </c>
      <c r="L60" s="1">
        <f t="shared" si="51"/>
        <v>3897.8247009557608</v>
      </c>
      <c r="M60" s="1">
        <f t="shared" si="51"/>
        <v>1050.2601363286972</v>
      </c>
      <c r="N60" s="7">
        <f t="shared" si="52"/>
        <v>-3.9159807755342779E-2</v>
      </c>
      <c r="O60" s="7">
        <f t="shared" si="52"/>
        <v>1.9428135844591576E-2</v>
      </c>
      <c r="P60" s="7">
        <f t="shared" si="52"/>
        <v>1.1625268026915103E-2</v>
      </c>
      <c r="Q60" s="14">
        <v>4896.9107214230798</v>
      </c>
      <c r="R60" s="14">
        <v>5806.9383927549125</v>
      </c>
      <c r="S60" s="14">
        <v>2738.6587501770268</v>
      </c>
      <c r="T60" s="1">
        <f t="shared" si="47"/>
        <v>131.63200041546261</v>
      </c>
      <c r="U60" s="1">
        <f t="shared" si="47"/>
        <v>559.00343856294467</v>
      </c>
      <c r="V60" s="1">
        <f t="shared" si="47"/>
        <v>728.61500946003434</v>
      </c>
      <c r="W60" s="7">
        <f t="shared" si="48"/>
        <v>-8.8649096237571889E-3</v>
      </c>
      <c r="X60" s="7">
        <f t="shared" si="48"/>
        <v>-6.6319079741220532E-3</v>
      </c>
      <c r="Y60" s="7">
        <f t="shared" si="48"/>
        <v>0.19535538358706428</v>
      </c>
      <c r="Z60" s="14">
        <v>11591.566406125792</v>
      </c>
      <c r="AA60" s="14">
        <v>18736.973435024014</v>
      </c>
      <c r="AB60" s="14">
        <v>5034.4244894998492</v>
      </c>
      <c r="AC60" s="8">
        <f t="shared" si="43"/>
        <v>2.3671181823705361</v>
      </c>
      <c r="AD60" s="8">
        <f t="shared" si="43"/>
        <v>3.2266526985031208</v>
      </c>
      <c r="AE60" s="8">
        <f t="shared" si="43"/>
        <v>1.8382810524218924</v>
      </c>
      <c r="AF60" s="7">
        <f t="shared" si="44"/>
        <v>-1.5903555654677604E-2</v>
      </c>
      <c r="AG60" s="7">
        <f t="shared" si="44"/>
        <v>2.0809942888808663E-3</v>
      </c>
      <c r="AH60" s="7">
        <f t="shared" si="44"/>
        <v>-0.24964672209233651</v>
      </c>
      <c r="AI60" s="1">
        <f t="shared" si="46"/>
        <v>54876.791471206881</v>
      </c>
      <c r="AJ60" s="1">
        <f t="shared" si="46"/>
        <v>15071.407327274825</v>
      </c>
      <c r="AK60" s="1">
        <f t="shared" si="46"/>
        <v>4194.0891995532484</v>
      </c>
      <c r="AL60" s="10">
        <f t="shared" si="45"/>
        <v>14.622158403996439</v>
      </c>
      <c r="AM60" s="10">
        <f t="shared" si="45"/>
        <v>2.9203405992796116</v>
      </c>
      <c r="AN60" s="10">
        <f t="shared" si="45"/>
        <v>0.84114756280288194</v>
      </c>
      <c r="AO60" s="7">
        <f t="shared" si="53"/>
        <v>1.7556370553988711E-2</v>
      </c>
      <c r="AP60" s="7">
        <f t="shared" si="53"/>
        <v>2.7035491352847066E-2</v>
      </c>
      <c r="AQ60" s="7">
        <f t="shared" si="53"/>
        <v>1.9569372433634311E-2</v>
      </c>
      <c r="AR60" s="1">
        <f t="shared" si="36"/>
        <v>35465.785301543321</v>
      </c>
      <c r="AS60" s="1">
        <f t="shared" si="36"/>
        <v>11006.078757816793</v>
      </c>
      <c r="AT60" s="1">
        <f t="shared" si="36"/>
        <v>3107.3778359114012</v>
      </c>
      <c r="AU60" s="1">
        <f t="shared" si="37"/>
        <v>7093.1570603086648</v>
      </c>
      <c r="AV60" s="1">
        <f t="shared" si="37"/>
        <v>2201.2157515633585</v>
      </c>
      <c r="AW60" s="1">
        <f t="shared" si="37"/>
        <v>621.47556718228032</v>
      </c>
      <c r="AX60" s="1">
        <f t="shared" si="18"/>
        <v>25512.27132889866</v>
      </c>
      <c r="AY60" s="1">
        <f t="shared" si="18"/>
        <v>3303.7879703130648</v>
      </c>
      <c r="AZ60" s="1">
        <f t="shared" si="18"/>
        <v>694.61015038363939</v>
      </c>
      <c r="BA60" s="1">
        <f t="shared" si="19"/>
        <v>10.146914843977438</v>
      </c>
      <c r="BB60" s="1">
        <f t="shared" si="19"/>
        <v>8.1028249589475934</v>
      </c>
      <c r="BC60" s="1">
        <f t="shared" si="19"/>
        <v>6.543350753482267</v>
      </c>
      <c r="BD60" s="1">
        <f t="shared" si="20"/>
        <v>0</v>
      </c>
      <c r="BE60">
        <v>0</v>
      </c>
      <c r="BF60">
        <v>0</v>
      </c>
      <c r="BG60">
        <v>0</v>
      </c>
      <c r="BH60">
        <f t="shared" si="21"/>
        <v>0</v>
      </c>
      <c r="BI60">
        <f t="shared" si="22"/>
        <v>0</v>
      </c>
      <c r="BJ60">
        <f t="shared" si="8"/>
        <v>0</v>
      </c>
      <c r="BK60">
        <f t="shared" si="8"/>
        <v>0</v>
      </c>
      <c r="BL60">
        <f t="shared" si="9"/>
        <v>0</v>
      </c>
      <c r="BM60">
        <f t="shared" si="9"/>
        <v>0</v>
      </c>
      <c r="BN60">
        <f t="shared" si="9"/>
        <v>0</v>
      </c>
      <c r="BO60">
        <f t="shared" si="40"/>
        <v>0</v>
      </c>
      <c r="BP60">
        <f t="shared" si="40"/>
        <v>0</v>
      </c>
      <c r="BQ60">
        <f t="shared" si="40"/>
        <v>0</v>
      </c>
      <c r="BR60" s="7">
        <f t="shared" si="35"/>
        <v>-1.4774948520966058E-2</v>
      </c>
      <c r="BS60">
        <v>0</v>
      </c>
      <c r="BT60">
        <v>0</v>
      </c>
      <c r="BU60" s="8">
        <f>MAX((BU$3*climlow!$I170+BU$4*climlow!$I170^2+BU$5*climlow!$I170^6)*(K60/K$66)^$BW$1,-99)</f>
        <v>1.8403948841275244</v>
      </c>
      <c r="BV60" s="8">
        <f>MAX((BV$3*climlow!$I170+BV$4*climlow!$I170^2+BV$5*climlow!$I170^6)*(L60/L$66)^$BW$1,-99)</f>
        <v>1.1287901360562271</v>
      </c>
      <c r="BW60" s="8">
        <f>MAX((BW$3*climlow!$I170+BW$4*climlow!$I170^2+BW$5*climlow!$I170^6)*(M60/M$66)^$BW$1,-99)</f>
        <v>0.53285862288476893</v>
      </c>
      <c r="BX60" s="8">
        <f>MAX((BX$3*climlow!$M170+BX$4*climlow!$M170^2+BX$5*climlow!$M170^6)*(K60/K$66)^$BW$1,-99)</f>
        <v>1.8403948841275244</v>
      </c>
      <c r="BY60" s="8">
        <f>MAX((BY$3*climlow!$M170+BY$4*climlow!$M170^2+BY$5*climlow!$M170^6)*(L60/L$66)^$BW$1,-99)</f>
        <v>1.1287901360562271</v>
      </c>
      <c r="BZ60" s="8">
        <f>MAX((BZ$3*climlow!$M170+BZ$4*climlow!$M170^2+BZ$5*climlow!$M170^6)*(M60/M$66)^$BW$1,-99)</f>
        <v>0.53285862288476893</v>
      </c>
      <c r="CA60" s="8">
        <f t="shared" si="23"/>
        <v>0</v>
      </c>
      <c r="CB60" s="8">
        <f t="shared" si="24"/>
        <v>0</v>
      </c>
      <c r="CC60" s="8">
        <f t="shared" si="25"/>
        <v>0</v>
      </c>
      <c r="CD60" s="8">
        <f>MAX((CD$3*climlow!$I170+CD$4*climlow!$I170^2+CD$5*climlow!$I170^6)*(K60/K$66)^$BW$1,-99)</f>
        <v>7.2055563291344757E-2</v>
      </c>
      <c r="CE60" s="8">
        <f>MAX((CE$3*climlow!$I170+CE$4*climlow!$I170^2+CE$5*climlow!$I170^6)*(L60/L$66)^$BW$1,-99)</f>
        <v>3.4662094485434641E-2</v>
      </c>
      <c r="CF60" s="8">
        <f>MAX((CF$3*climlow!$I170+CF$4*climlow!$I170^2+CF$5*climlow!$I170^6)*(M60/M$66)^$BW$1,-99)</f>
        <v>8.1981226161563728E-3</v>
      </c>
      <c r="CG60" s="8">
        <f>MAX((CG$3*climlow!$M170+CG$4*climlow!$M170^2+CG$5*climlow!$M170^6)*(K60/K$66)^$BW$1,-99)</f>
        <v>7.2055563291344757E-2</v>
      </c>
      <c r="CH60" s="8">
        <f>MAX((CH$3*climlow!$M170+CH$4*climlow!$M170^2+CH$5*climlow!$M170^6)*(L60/L$66)^$BW$1,-99)</f>
        <v>3.4662094485434641E-2</v>
      </c>
      <c r="CI60" s="8">
        <f>MAX((CI$3*climlow!$M170+CI$4*climlow!$M170^2+CI$5*climlow!$M170^6)*(M60/M$66)^$BW$1,-99)</f>
        <v>8.1981226161563728E-3</v>
      </c>
      <c r="CJ60" s="8">
        <f t="shared" si="26"/>
        <v>0</v>
      </c>
      <c r="CK60" s="8">
        <f t="shared" si="27"/>
        <v>0</v>
      </c>
      <c r="CL60" s="8">
        <f t="shared" si="28"/>
        <v>0</v>
      </c>
    </row>
    <row r="61" spans="1:90">
      <c r="A61">
        <f t="shared" si="49"/>
        <v>2015</v>
      </c>
      <c r="B61" s="14">
        <v>1119.4718773342331</v>
      </c>
      <c r="C61" s="14">
        <v>2696.3669523329258</v>
      </c>
      <c r="D61" s="14">
        <v>3676.7303559845113</v>
      </c>
      <c r="E61" s="7">
        <f t="shared" si="50"/>
        <v>6.6134880699968424E-3</v>
      </c>
      <c r="F61" s="7">
        <f t="shared" si="50"/>
        <v>1.1739159864313287E-2</v>
      </c>
      <c r="G61" s="7">
        <f t="shared" si="50"/>
        <v>2.7351017623123308E-2</v>
      </c>
      <c r="H61" s="14">
        <v>38311.346782258544</v>
      </c>
      <c r="I61" s="14">
        <v>11203.692156574294</v>
      </c>
      <c r="J61" s="14">
        <v>4019.3647528211613</v>
      </c>
      <c r="K61" s="1">
        <f t="shared" si="51"/>
        <v>34222.696932314437</v>
      </c>
      <c r="L61" s="1">
        <f t="shared" si="51"/>
        <v>4155.1066136902236</v>
      </c>
      <c r="M61" s="1">
        <f t="shared" si="51"/>
        <v>1093.1899714318058</v>
      </c>
      <c r="N61" s="7">
        <f t="shared" si="52"/>
        <v>2.3066747196207604E-2</v>
      </c>
      <c r="O61" s="7">
        <f t="shared" si="52"/>
        <v>6.6006537613499283E-2</v>
      </c>
      <c r="P61" s="7">
        <f t="shared" si="52"/>
        <v>4.0875430398772172E-2</v>
      </c>
      <c r="Q61" s="14">
        <v>5087.3350573165062</v>
      </c>
      <c r="R61" s="14">
        <v>6218.7811712208168</v>
      </c>
      <c r="S61" s="14">
        <v>2087.9215407832016</v>
      </c>
      <c r="T61" s="1">
        <f t="shared" si="47"/>
        <v>132.78925134713305</v>
      </c>
      <c r="U61" s="1">
        <f t="shared" si="47"/>
        <v>555.06533777542734</v>
      </c>
      <c r="V61" s="1">
        <f t="shared" si="47"/>
        <v>519.46555467943176</v>
      </c>
      <c r="W61" s="7">
        <f t="shared" si="48"/>
        <v>8.7915622950185401E-3</v>
      </c>
      <c r="X61" s="7">
        <f t="shared" si="48"/>
        <v>-7.0448596839425282E-3</v>
      </c>
      <c r="Y61" s="7">
        <f t="shared" si="48"/>
        <v>-0.28705070862539617</v>
      </c>
      <c r="Z61" s="14">
        <v>12079.424112619115</v>
      </c>
      <c r="AA61" s="14">
        <v>20156.307165380884</v>
      </c>
      <c r="AB61" s="14">
        <v>5047.1363724219091</v>
      </c>
      <c r="AC61" s="8">
        <f t="shared" si="43"/>
        <v>2.3744109590829332</v>
      </c>
      <c r="AD61" s="8">
        <f t="shared" si="43"/>
        <v>3.241198976201308</v>
      </c>
      <c r="AE61" s="8">
        <f t="shared" si="43"/>
        <v>2.4173017394746905</v>
      </c>
      <c r="AF61" s="7">
        <f t="shared" si="44"/>
        <v>3.0808671771063167E-3</v>
      </c>
      <c r="AG61" s="7">
        <f t="shared" si="44"/>
        <v>4.5081634304602325E-3</v>
      </c>
      <c r="AH61" s="7">
        <f t="shared" si="44"/>
        <v>0.31497941312616584</v>
      </c>
      <c r="AI61" s="1">
        <f t="shared" si="46"/>
        <v>56482.269384394858</v>
      </c>
      <c r="AJ61" s="1">
        <f t="shared" si="46"/>
        <v>15765.482346110701</v>
      </c>
      <c r="AK61" s="1">
        <f t="shared" si="46"/>
        <v>4396.1558467802042</v>
      </c>
      <c r="AL61" s="10">
        <f t="shared" si="45"/>
        <v>14.889400854066247</v>
      </c>
      <c r="AM61" s="10">
        <f t="shared" si="45"/>
        <v>3.0025321160018104</v>
      </c>
      <c r="AN61" s="10">
        <f t="shared" si="45"/>
        <v>0.85828351772750566</v>
      </c>
      <c r="AO61" s="7">
        <f t="shared" si="53"/>
        <v>1.7380806848448824E-2</v>
      </c>
      <c r="AP61" s="7">
        <f t="shared" si="53"/>
        <v>2.6765136439318594E-2</v>
      </c>
      <c r="AQ61" s="7">
        <f t="shared" si="53"/>
        <v>1.9373678709297966E-2</v>
      </c>
      <c r="AR61" s="1">
        <f t="shared" si="36"/>
        <v>36514.907106484119</v>
      </c>
      <c r="AS61" s="1">
        <f t="shared" si="36"/>
        <v>11525.301902749896</v>
      </c>
      <c r="AT61" s="1">
        <f t="shared" si="36"/>
        <v>3270.5049676722851</v>
      </c>
      <c r="AU61" s="1">
        <f t="shared" si="37"/>
        <v>7302.981421296824</v>
      </c>
      <c r="AV61" s="1">
        <f t="shared" si="37"/>
        <v>2305.0603805499791</v>
      </c>
      <c r="AW61" s="1">
        <f t="shared" si="37"/>
        <v>654.10099353445707</v>
      </c>
      <c r="AX61" s="1">
        <f t="shared" si="18"/>
        <v>26094.380999323388</v>
      </c>
      <c r="AY61" s="1">
        <f t="shared" si="18"/>
        <v>3419.5054624232298</v>
      </c>
      <c r="AZ61" s="1">
        <f t="shared" si="18"/>
        <v>711.61160074716406</v>
      </c>
      <c r="BA61" s="1">
        <f t="shared" si="19"/>
        <v>10.169475282750884</v>
      </c>
      <c r="BB61" s="1">
        <f t="shared" si="19"/>
        <v>8.1372512179701921</v>
      </c>
      <c r="BC61" s="1">
        <f t="shared" si="19"/>
        <v>6.5675322580016369</v>
      </c>
      <c r="BD61" s="1">
        <f t="shared" si="20"/>
        <v>0</v>
      </c>
      <c r="BE61">
        <v>0</v>
      </c>
      <c r="BF61">
        <v>0</v>
      </c>
      <c r="BG61">
        <v>0</v>
      </c>
      <c r="BH61">
        <f t="shared" si="21"/>
        <v>0</v>
      </c>
      <c r="BI61">
        <f t="shared" si="22"/>
        <v>0</v>
      </c>
      <c r="BJ61">
        <f t="shared" si="8"/>
        <v>0</v>
      </c>
      <c r="BK61">
        <f t="shared" si="8"/>
        <v>0</v>
      </c>
      <c r="BL61">
        <f t="shared" si="9"/>
        <v>0</v>
      </c>
      <c r="BM61">
        <f t="shared" si="9"/>
        <v>0</v>
      </c>
      <c r="BN61">
        <f t="shared" si="9"/>
        <v>0</v>
      </c>
      <c r="BO61">
        <f t="shared" ref="BO61:BQ76" si="54">2*BI$5*BE61*AR61/Z61*1000</f>
        <v>0</v>
      </c>
      <c r="BP61">
        <f t="shared" si="54"/>
        <v>0</v>
      </c>
      <c r="BQ61">
        <f t="shared" si="54"/>
        <v>0</v>
      </c>
      <c r="BR61" s="7">
        <f t="shared" si="35"/>
        <v>4.2574848045684011E-2</v>
      </c>
      <c r="BS61">
        <v>0</v>
      </c>
      <c r="BT61">
        <v>0</v>
      </c>
      <c r="BU61" s="8">
        <f>MAX((BU$3*climlow!$I171+BU$4*climlow!$I171^2+BU$5*climlow!$I171^6)*(K61/K$66)^$BW$1,-99)</f>
        <v>1.8657453615142949</v>
      </c>
      <c r="BV61" s="8">
        <f>MAX((BV$3*climlow!$I171+BV$4*climlow!$I171^2+BV$5*climlow!$I171^6)*(L61/L$66)^$BW$1,-99)</f>
        <v>1.1315151757285034</v>
      </c>
      <c r="BW61" s="8">
        <f>MAX((BW$3*climlow!$I171+BW$4*climlow!$I171^2+BW$5*climlow!$I171^6)*(M61/M$66)^$BW$1,-99)</f>
        <v>0.53617036686086683</v>
      </c>
      <c r="BX61" s="8">
        <f>MAX((BX$3*climlow!$M171+BX$4*climlow!$M171^2+BX$5*climlow!$M171^6)*(K61/K$66)^$BW$1,-99)</f>
        <v>1.8657453615142949</v>
      </c>
      <c r="BY61" s="8">
        <f>MAX((BY$3*climlow!$M171+BY$4*climlow!$M171^2+BY$5*climlow!$M171^6)*(L61/L$66)^$BW$1,-99)</f>
        <v>1.1315151757285034</v>
      </c>
      <c r="BZ61" s="8">
        <f>MAX((BZ$3*climlow!$M171+BZ$4*climlow!$M171^2+BZ$5*climlow!$M171^6)*(M61/M$66)^$BW$1,-99)</f>
        <v>0.53617036686086683</v>
      </c>
      <c r="CA61" s="8">
        <f t="shared" si="23"/>
        <v>0</v>
      </c>
      <c r="CB61" s="8">
        <f t="shared" si="24"/>
        <v>0</v>
      </c>
      <c r="CC61" s="8">
        <f t="shared" si="25"/>
        <v>0</v>
      </c>
      <c r="CD61" s="8">
        <f>MAX((CD$3*climlow!$I171+CD$4*climlow!$I171^2+CD$5*climlow!$I171^6)*(K61/K$66)^$BW$1,-99)</f>
        <v>7.5046578587093599E-2</v>
      </c>
      <c r="CE61" s="8">
        <f>MAX((CE$3*climlow!$I171+CE$4*climlow!$I171^2+CE$5*climlow!$I171^6)*(L61/L$66)^$BW$1,-99)</f>
        <v>3.5730579223914968E-2</v>
      </c>
      <c r="CF61" s="8">
        <f>MAX((CF$3*climlow!$I171+CF$4*climlow!$I171^2+CF$5*climlow!$I171^6)*(M61/M$66)^$BW$1,-99)</f>
        <v>8.4998936013207637E-3</v>
      </c>
      <c r="CG61" s="8">
        <f>MAX((CG$3*climlow!$M171+CG$4*climlow!$M171^2+CG$5*climlow!$M171^6)*(K61/K$66)^$BW$1,-99)</f>
        <v>7.5046578587093599E-2</v>
      </c>
      <c r="CH61" s="8">
        <f>MAX((CH$3*climlow!$M171+CH$4*climlow!$M171^2+CH$5*climlow!$M171^6)*(L61/L$66)^$BW$1,-99)</f>
        <v>3.5730579223914968E-2</v>
      </c>
      <c r="CI61" s="8">
        <f>MAX((CI$3*climlow!$M171+CI$4*climlow!$M171^2+CI$5*climlow!$M171^6)*(M61/M$66)^$BW$1,-99)</f>
        <v>8.4998936013207637E-3</v>
      </c>
      <c r="CJ61" s="8">
        <f t="shared" si="26"/>
        <v>0</v>
      </c>
      <c r="CK61" s="8">
        <f t="shared" si="27"/>
        <v>0</v>
      </c>
      <c r="CL61" s="8">
        <f t="shared" si="28"/>
        <v>0</v>
      </c>
    </row>
    <row r="62" spans="1:90">
      <c r="A62">
        <f t="shared" si="49"/>
        <v>2016</v>
      </c>
      <c r="B62" s="14">
        <v>1124.7558067317625</v>
      </c>
      <c r="C62" s="14">
        <v>2728.5278013246102</v>
      </c>
      <c r="D62" s="14">
        <v>3774.6544322657537</v>
      </c>
      <c r="E62" s="7">
        <f t="shared" si="50"/>
        <v>4.7200197740668859E-3</v>
      </c>
      <c r="F62" s="7">
        <f t="shared" si="50"/>
        <v>1.192747484308776E-2</v>
      </c>
      <c r="G62" s="7">
        <f t="shared" si="50"/>
        <v>2.6633466912213022E-2</v>
      </c>
      <c r="H62" s="14">
        <v>39054.190515459319</v>
      </c>
      <c r="I62" s="14">
        <v>11920.623190134698</v>
      </c>
      <c r="J62" s="14">
        <v>4049.9276043664404</v>
      </c>
      <c r="K62" s="1">
        <f t="shared" si="51"/>
        <v>34722.372875709152</v>
      </c>
      <c r="L62" s="1">
        <f t="shared" si="51"/>
        <v>4368.8846360105363</v>
      </c>
      <c r="M62" s="1">
        <f t="shared" si="51"/>
        <v>1072.9267213834598</v>
      </c>
      <c r="N62" s="7">
        <f t="shared" si="52"/>
        <v>1.4600717891490866E-2</v>
      </c>
      <c r="O62" s="7">
        <f t="shared" si="52"/>
        <v>5.1449467413413164E-2</v>
      </c>
      <c r="P62" s="7">
        <f t="shared" si="52"/>
        <v>-1.8535890904493146E-2</v>
      </c>
      <c r="Q62" s="14">
        <v>4985.7669874614294</v>
      </c>
      <c r="R62" s="14">
        <v>6511.142298556857</v>
      </c>
      <c r="S62" s="14">
        <v>2076.6165423779989</v>
      </c>
      <c r="T62" s="1">
        <f t="shared" si="47"/>
        <v>127.6627916660531</v>
      </c>
      <c r="U62" s="1">
        <f t="shared" si="47"/>
        <v>546.20821367337294</v>
      </c>
      <c r="V62" s="1">
        <f t="shared" si="47"/>
        <v>512.75399099457707</v>
      </c>
      <c r="W62" s="7">
        <f t="shared" si="48"/>
        <v>-3.860598376052693E-2</v>
      </c>
      <c r="X62" s="7">
        <f t="shared" si="48"/>
        <v>-1.5956903627871388E-2</v>
      </c>
      <c r="Y62" s="7">
        <f t="shared" si="48"/>
        <v>-1.2920132286723951E-2</v>
      </c>
      <c r="Z62" s="14">
        <v>11853.052767942219</v>
      </c>
      <c r="AA62" s="14">
        <v>21558.305204754324</v>
      </c>
      <c r="AB62" s="14">
        <v>4657.4782469334632</v>
      </c>
      <c r="AC62" s="8">
        <f t="shared" si="43"/>
        <v>2.3773780037757763</v>
      </c>
      <c r="AD62" s="8">
        <f t="shared" si="43"/>
        <v>3.3109866466184514</v>
      </c>
      <c r="AE62" s="8">
        <f t="shared" si="43"/>
        <v>2.2428205457710737</v>
      </c>
      <c r="AF62" s="7">
        <f t="shared" si="44"/>
        <v>1.249591896252511E-3</v>
      </c>
      <c r="AG62" s="7">
        <f t="shared" si="44"/>
        <v>2.1531436647229452E-2</v>
      </c>
      <c r="AH62" s="7">
        <f t="shared" si="44"/>
        <v>-7.2180146505637977E-2</v>
      </c>
      <c r="AI62" s="1">
        <f t="shared" si="46"/>
        <v>58137.023867252203</v>
      </c>
      <c r="AJ62" s="1">
        <f t="shared" si="46"/>
        <v>16493.994492049609</v>
      </c>
      <c r="AK62" s="1">
        <f t="shared" si="46"/>
        <v>4610.6412556366413</v>
      </c>
      <c r="AL62" s="10">
        <f t="shared" si="45"/>
        <v>15.161527571228921</v>
      </c>
      <c r="AM62" s="10">
        <f t="shared" si="45"/>
        <v>3.0870368716053784</v>
      </c>
      <c r="AN62" s="10">
        <f t="shared" si="45"/>
        <v>0.87576856829736938</v>
      </c>
      <c r="AO62" s="7">
        <f t="shared" si="53"/>
        <v>1.7206998779964334E-2</v>
      </c>
      <c r="AP62" s="7">
        <f t="shared" si="53"/>
        <v>2.6497485074925407E-2</v>
      </c>
      <c r="AQ62" s="7">
        <f t="shared" si="53"/>
        <v>1.9179941922204985E-2</v>
      </c>
      <c r="AR62" s="1">
        <f t="shared" si="36"/>
        <v>37538.776566280554</v>
      </c>
      <c r="AS62" s="1">
        <f t="shared" si="36"/>
        <v>12071.179065440752</v>
      </c>
      <c r="AT62" s="1">
        <f t="shared" si="36"/>
        <v>3440.6728396729177</v>
      </c>
      <c r="AU62" s="1">
        <f t="shared" si="37"/>
        <v>7507.7553132561115</v>
      </c>
      <c r="AV62" s="1">
        <f t="shared" si="37"/>
        <v>2414.2358130881507</v>
      </c>
      <c r="AW62" s="1">
        <f t="shared" si="37"/>
        <v>688.13456793458363</v>
      </c>
      <c r="AX62" s="1">
        <f t="shared" si="18"/>
        <v>26700.036641985876</v>
      </c>
      <c r="AY62" s="1">
        <f t="shared" si="18"/>
        <v>3539.2504513475997</v>
      </c>
      <c r="AZ62" s="1">
        <f t="shared" si="18"/>
        <v>729.21596430381317</v>
      </c>
      <c r="BA62" s="1">
        <f t="shared" si="19"/>
        <v>10.19242021674642</v>
      </c>
      <c r="BB62" s="1">
        <f t="shared" si="19"/>
        <v>8.1716702468009395</v>
      </c>
      <c r="BC62" s="1">
        <f t="shared" si="19"/>
        <v>6.5919699354664161</v>
      </c>
      <c r="BD62" s="1">
        <f t="shared" si="20"/>
        <v>0</v>
      </c>
      <c r="BE62">
        <v>0</v>
      </c>
      <c r="BF62">
        <v>0</v>
      </c>
      <c r="BG62">
        <v>0</v>
      </c>
      <c r="BH62">
        <f t="shared" si="21"/>
        <v>0</v>
      </c>
      <c r="BI62">
        <f t="shared" si="22"/>
        <v>0</v>
      </c>
      <c r="BJ62">
        <f t="shared" si="8"/>
        <v>0</v>
      </c>
      <c r="BK62">
        <f t="shared" si="8"/>
        <v>0</v>
      </c>
      <c r="BL62">
        <f t="shared" si="9"/>
        <v>0</v>
      </c>
      <c r="BM62">
        <f t="shared" si="9"/>
        <v>0</v>
      </c>
      <c r="BN62">
        <f t="shared" si="9"/>
        <v>0</v>
      </c>
      <c r="BO62">
        <f t="shared" si="54"/>
        <v>0</v>
      </c>
      <c r="BP62">
        <f t="shared" si="54"/>
        <v>0</v>
      </c>
      <c r="BQ62">
        <f t="shared" si="54"/>
        <v>0</v>
      </c>
      <c r="BR62" s="7">
        <f t="shared" si="35"/>
        <v>2.7838875854309775E-2</v>
      </c>
      <c r="BS62">
        <v>0</v>
      </c>
      <c r="BT62">
        <v>0</v>
      </c>
      <c r="BU62" s="8">
        <f>MAX((BU$3*climlow!$I172+BU$4*climlow!$I172^2+BU$5*climlow!$I172^6)*(K62/K$66)^$BW$1,-99)</f>
        <v>1.8950672128390957</v>
      </c>
      <c r="BV62" s="8">
        <f>MAX((BV$3*climlow!$I172+BV$4*climlow!$I172^2+BV$5*climlow!$I172^6)*(L62/L$66)^$BW$1,-99)</f>
        <v>1.1379326095147413</v>
      </c>
      <c r="BW62" s="8">
        <f>MAX((BW$3*climlow!$I172+BW$4*climlow!$I172^2+BW$5*climlow!$I172^6)*(M62/M$66)^$BW$1,-99)</f>
        <v>0.54734354674962693</v>
      </c>
      <c r="BX62" s="8">
        <f>MAX((BX$3*climlow!$M172+BX$4*climlow!$M172^2+BX$5*climlow!$M172^6)*(K62/K$66)^$BW$1,-99)</f>
        <v>1.8950672128390957</v>
      </c>
      <c r="BY62" s="8">
        <f>MAX((BY$3*climlow!$M172+BY$4*climlow!$M172^2+BY$5*climlow!$M172^6)*(L62/L$66)^$BW$1,-99)</f>
        <v>1.1379326095147413</v>
      </c>
      <c r="BZ62" s="8">
        <f>MAX((BZ$3*climlow!$M172+BZ$4*climlow!$M172^2+BZ$5*climlow!$M172^6)*(M62/M$66)^$BW$1,-99)</f>
        <v>0.54734354674962693</v>
      </c>
      <c r="CA62" s="8">
        <f t="shared" si="23"/>
        <v>0</v>
      </c>
      <c r="CB62" s="8">
        <f t="shared" si="24"/>
        <v>0</v>
      </c>
      <c r="CC62" s="8">
        <f t="shared" si="25"/>
        <v>0</v>
      </c>
      <c r="CD62" s="8">
        <f>MAX((CD$3*climlow!$I172+CD$4*climlow!$I172^2+CD$5*climlow!$I172^6)*(K62/K$66)^$BW$1,-99)</f>
        <v>7.8312840467236675E-2</v>
      </c>
      <c r="CE62" s="8">
        <f>MAX((CE$3*climlow!$I172+CE$4*climlow!$I172^2+CE$5*climlow!$I172^6)*(L62/L$66)^$BW$1,-99)</f>
        <v>3.6953310228829986E-2</v>
      </c>
      <c r="CF62" s="8">
        <f>MAX((CF$3*climlow!$I172+CF$4*climlow!$I172^2+CF$5*climlow!$I172^6)*(M62/M$66)^$BW$1,-99)</f>
        <v>8.9417316682441957E-3</v>
      </c>
      <c r="CG62" s="8">
        <f>MAX((CG$3*climlow!$M172+CG$4*climlow!$M172^2+CG$5*climlow!$M172^6)*(K62/K$66)^$BW$1,-99)</f>
        <v>7.8312840467236675E-2</v>
      </c>
      <c r="CH62" s="8">
        <f>MAX((CH$3*climlow!$M172+CH$4*climlow!$M172^2+CH$5*climlow!$M172^6)*(L62/L$66)^$BW$1,-99)</f>
        <v>3.6953310228829986E-2</v>
      </c>
      <c r="CI62" s="8">
        <f>MAX((CI$3*climlow!$M172+CI$4*climlow!$M172^2+CI$5*climlow!$M172^6)*(M62/M$66)^$BW$1,-99)</f>
        <v>8.9417316682441957E-3</v>
      </c>
      <c r="CJ62" s="8">
        <f t="shared" si="26"/>
        <v>0</v>
      </c>
      <c r="CK62" s="8">
        <f t="shared" si="27"/>
        <v>0</v>
      </c>
      <c r="CL62" s="8">
        <f t="shared" si="28"/>
        <v>0</v>
      </c>
    </row>
    <row r="63" spans="1:90">
      <c r="A63">
        <f t="shared" si="49"/>
        <v>2017</v>
      </c>
      <c r="B63" s="14">
        <v>1131.3741205371182</v>
      </c>
      <c r="C63" s="14">
        <v>2761.789168859973</v>
      </c>
      <c r="D63" s="14">
        <v>3872.9700093164224</v>
      </c>
      <c r="E63" s="7">
        <f t="shared" si="50"/>
        <v>5.8842228381881245E-3</v>
      </c>
      <c r="F63" s="7">
        <f t="shared" si="50"/>
        <v>1.2190224896816426E-2</v>
      </c>
      <c r="G63" s="7">
        <f t="shared" si="50"/>
        <v>2.6046245772928689E-2</v>
      </c>
      <c r="H63" s="14">
        <v>39593.591802396753</v>
      </c>
      <c r="I63" s="14">
        <v>12568.877546726993</v>
      </c>
      <c r="J63" s="14">
        <v>3918.0391930297142</v>
      </c>
      <c r="K63" s="1">
        <f t="shared" si="51"/>
        <v>34996.020400042173</v>
      </c>
      <c r="L63" s="1">
        <f t="shared" si="51"/>
        <v>4550.990962107091</v>
      </c>
      <c r="M63" s="1">
        <f t="shared" si="51"/>
        <v>1011.6368532689069</v>
      </c>
      <c r="N63" s="7">
        <f t="shared" si="52"/>
        <v>7.8810145064842629E-3</v>
      </c>
      <c r="O63" s="7">
        <f t="shared" si="52"/>
        <v>4.1682566894887252E-2</v>
      </c>
      <c r="P63" s="7">
        <f t="shared" si="52"/>
        <v>-5.712400194071432E-2</v>
      </c>
      <c r="Q63" s="14">
        <v>4972.9535956913514</v>
      </c>
      <c r="R63" s="14">
        <v>6742.0727646972009</v>
      </c>
      <c r="S63" s="14">
        <v>2110.9978160451606</v>
      </c>
      <c r="T63" s="1">
        <f t="shared" si="47"/>
        <v>125.59996123893762</v>
      </c>
      <c r="U63" s="1">
        <f t="shared" si="47"/>
        <v>536.41009228010773</v>
      </c>
      <c r="V63" s="1">
        <f t="shared" si="47"/>
        <v>538.78935662529273</v>
      </c>
      <c r="W63" s="7">
        <f t="shared" si="48"/>
        <v>-1.6158431130908757E-2</v>
      </c>
      <c r="X63" s="7">
        <f t="shared" si="48"/>
        <v>-1.7938436566837135E-2</v>
      </c>
      <c r="Y63" s="7">
        <f t="shared" si="48"/>
        <v>5.0775549460308378E-2</v>
      </c>
      <c r="Z63" s="14">
        <v>11719.351040502464</v>
      </c>
      <c r="AA63" s="14">
        <v>22217.684715994812</v>
      </c>
      <c r="AB63" s="14">
        <v>4412.8393572293326</v>
      </c>
      <c r="AC63" s="8">
        <f t="shared" si="43"/>
        <v>2.3566178157496389</v>
      </c>
      <c r="AD63" s="8">
        <f t="shared" si="43"/>
        <v>3.2953789570962382</v>
      </c>
      <c r="AE63" s="8">
        <f t="shared" si="43"/>
        <v>2.0904045109324398</v>
      </c>
      <c r="AF63" s="7">
        <f t="shared" si="44"/>
        <v>-8.7323883678430692E-3</v>
      </c>
      <c r="AG63" s="7">
        <f t="shared" si="44"/>
        <v>-4.7139089304856219E-3</v>
      </c>
      <c r="AH63" s="7">
        <f t="shared" si="44"/>
        <v>-6.795730274810452E-2</v>
      </c>
      <c r="AI63" s="1">
        <f t="shared" si="46"/>
        <v>59831.076793783097</v>
      </c>
      <c r="AJ63" s="1">
        <f t="shared" si="46"/>
        <v>17258.8308559328</v>
      </c>
      <c r="AK63" s="1">
        <f t="shared" si="46"/>
        <v>4837.7116980075607</v>
      </c>
      <c r="AL63" s="10">
        <f t="shared" si="45"/>
        <v>15.438627822983049</v>
      </c>
      <c r="AM63" s="10">
        <f t="shared" si="45"/>
        <v>3.1739199710346662</v>
      </c>
      <c r="AN63" s="10">
        <f t="shared" si="45"/>
        <v>0.89360982632912189</v>
      </c>
      <c r="AO63" s="7">
        <f t="shared" si="53"/>
        <v>1.7034928792164689E-2</v>
      </c>
      <c r="AP63" s="7">
        <f t="shared" si="53"/>
        <v>2.6232510224176154E-2</v>
      </c>
      <c r="AQ63" s="7">
        <f t="shared" si="53"/>
        <v>1.8988142502982936E-2</v>
      </c>
      <c r="AR63" s="1">
        <f t="shared" si="36"/>
        <v>38625.939320444457</v>
      </c>
      <c r="AS63" s="1">
        <f t="shared" si="36"/>
        <v>12645.92681656863</v>
      </c>
      <c r="AT63" s="1">
        <f t="shared" si="36"/>
        <v>3618.3555493233252</v>
      </c>
      <c r="AU63" s="1">
        <f t="shared" si="37"/>
        <v>7725.1878640888917</v>
      </c>
      <c r="AV63" s="1">
        <f t="shared" si="37"/>
        <v>2529.1853633137262</v>
      </c>
      <c r="AW63" s="1">
        <f t="shared" si="37"/>
        <v>723.67110986466514</v>
      </c>
      <c r="AX63" s="1">
        <f t="shared" si="18"/>
        <v>27312.584666233553</v>
      </c>
      <c r="AY63" s="1">
        <f t="shared" si="18"/>
        <v>3663.1114233209014</v>
      </c>
      <c r="AZ63" s="1">
        <f t="shared" si="18"/>
        <v>747.40688218486116</v>
      </c>
      <c r="BA63" s="1">
        <f t="shared" si="19"/>
        <v>10.215102851741007</v>
      </c>
      <c r="BB63" s="1">
        <f t="shared" si="19"/>
        <v>8.2060681809132028</v>
      </c>
      <c r="BC63" s="1">
        <f t="shared" si="19"/>
        <v>6.6166097251771196</v>
      </c>
      <c r="BD63" s="1">
        <f t="shared" si="20"/>
        <v>0</v>
      </c>
      <c r="BE63">
        <v>0</v>
      </c>
      <c r="BF63">
        <v>0</v>
      </c>
      <c r="BG63">
        <v>0</v>
      </c>
      <c r="BH63">
        <f t="shared" si="21"/>
        <v>0</v>
      </c>
      <c r="BI63">
        <f t="shared" si="22"/>
        <v>0</v>
      </c>
      <c r="BJ63">
        <f t="shared" si="8"/>
        <v>0</v>
      </c>
      <c r="BK63">
        <f t="shared" si="8"/>
        <v>0</v>
      </c>
      <c r="BL63">
        <f t="shared" si="9"/>
        <v>0</v>
      </c>
      <c r="BM63">
        <f t="shared" si="9"/>
        <v>0</v>
      </c>
      <c r="BN63">
        <f t="shared" si="9"/>
        <v>0</v>
      </c>
      <c r="BO63">
        <f t="shared" si="54"/>
        <v>0</v>
      </c>
      <c r="BP63">
        <f t="shared" si="54"/>
        <v>0</v>
      </c>
      <c r="BQ63">
        <f t="shared" si="54"/>
        <v>0</v>
      </c>
      <c r="BR63" s="7">
        <f t="shared" si="35"/>
        <v>1.9187136678130878E-2</v>
      </c>
      <c r="BS63">
        <v>0</v>
      </c>
      <c r="BT63">
        <v>0</v>
      </c>
      <c r="BU63" s="8">
        <f>MAX((BU$3*climlow!$I173+BU$4*climlow!$I173^2+BU$5*climlow!$I173^6)*(K63/K$66)^$BW$1,-99)</f>
        <v>1.927741815872932</v>
      </c>
      <c r="BV63" s="8">
        <f>MAX((BV$3*climlow!$I173+BV$4*climlow!$I173^2+BV$5*climlow!$I173^6)*(L63/L$66)^$BW$1,-99)</f>
        <v>1.1468412853632126</v>
      </c>
      <c r="BW63" s="8">
        <f>MAX((BW$3*climlow!$I173+BW$4*climlow!$I173^2+BW$5*climlow!$I173^6)*(M63/M$66)^$BW$1,-99)</f>
        <v>0.56423121499073181</v>
      </c>
      <c r="BX63" s="8">
        <f>MAX((BX$3*climlow!$M173+BX$4*climlow!$M173^2+BX$5*climlow!$M173^6)*(K63/K$66)^$BW$1,-99)</f>
        <v>1.927741815872932</v>
      </c>
      <c r="BY63" s="8">
        <f>MAX((BY$3*climlow!$M173+BY$4*climlow!$M173^2+BY$5*climlow!$M173^6)*(L63/L$66)^$BW$1,-99)</f>
        <v>1.1468412853632126</v>
      </c>
      <c r="BZ63" s="8">
        <f>MAX((BZ$3*climlow!$M173+BZ$4*climlow!$M173^2+BZ$5*climlow!$M173^6)*(M63/M$66)^$BW$1,-99)</f>
        <v>0.56423121499073181</v>
      </c>
      <c r="CA63" s="8">
        <f t="shared" si="23"/>
        <v>0</v>
      </c>
      <c r="CB63" s="8">
        <f t="shared" si="24"/>
        <v>0</v>
      </c>
      <c r="CC63" s="8">
        <f t="shared" si="25"/>
        <v>0</v>
      </c>
      <c r="CD63" s="8">
        <f>MAX((CD$3*climlow!$I173+CD$4*climlow!$I173^2+CD$5*climlow!$I173^6)*(K63/K$66)^$BW$1,-99)</f>
        <v>8.1846437097301675E-2</v>
      </c>
      <c r="CE63" s="8">
        <f>MAX((CE$3*climlow!$I173+CE$4*climlow!$I173^2+CE$5*climlow!$I173^6)*(L63/L$66)^$BW$1,-99)</f>
        <v>3.830202067250222E-2</v>
      </c>
      <c r="CF63" s="8">
        <f>MAX((CF$3*climlow!$I173+CF$4*climlow!$I173^2+CF$5*climlow!$I173^6)*(M63/M$66)^$BW$1,-99)</f>
        <v>9.4998917388628996E-3</v>
      </c>
      <c r="CG63" s="8">
        <f>MAX((CG$3*climlow!$M173+CG$4*climlow!$M173^2+CG$5*climlow!$M173^6)*(K63/K$66)^$BW$1,-99)</f>
        <v>8.1846437097301675E-2</v>
      </c>
      <c r="CH63" s="8">
        <f>MAX((CH$3*climlow!$M173+CH$4*climlow!$M173^2+CH$5*climlow!$M173^6)*(L63/L$66)^$BW$1,-99)</f>
        <v>3.830202067250222E-2</v>
      </c>
      <c r="CI63" s="8">
        <f>MAX((CI$3*climlow!$M173+CI$4*climlow!$M173^2+CI$5*climlow!$M173^6)*(M63/M$66)^$BW$1,-99)</f>
        <v>9.4998917388628996E-3</v>
      </c>
      <c r="CJ63" s="8">
        <f t="shared" si="26"/>
        <v>0</v>
      </c>
      <c r="CK63" s="8">
        <f t="shared" si="27"/>
        <v>0</v>
      </c>
      <c r="CL63" s="8">
        <f t="shared" si="28"/>
        <v>0</v>
      </c>
    </row>
    <row r="64" spans="1:90">
      <c r="A64">
        <f t="shared" si="49"/>
        <v>2018</v>
      </c>
      <c r="B64" s="14">
        <v>1138.0528736954698</v>
      </c>
      <c r="C64" s="14">
        <v>2795.3444369815961</v>
      </c>
      <c r="D64" s="14">
        <v>3972.5205799381447</v>
      </c>
      <c r="E64" s="7">
        <f t="shared" si="50"/>
        <v>5.9032224947666023E-3</v>
      </c>
      <c r="F64" s="7">
        <f t="shared" si="50"/>
        <v>1.214982971907097E-2</v>
      </c>
      <c r="G64" s="7">
        <f t="shared" si="50"/>
        <v>2.5703935321537141E-2</v>
      </c>
      <c r="H64" s="14">
        <v>40189.704336473602</v>
      </c>
      <c r="I64" s="14">
        <v>13258.635036070644</v>
      </c>
      <c r="J64" s="14">
        <v>4051.4729453113914</v>
      </c>
      <c r="K64" s="1">
        <f t="shared" si="51"/>
        <v>35314.443876381723</v>
      </c>
      <c r="L64" s="1">
        <f t="shared" si="51"/>
        <v>4743.1131779907864</v>
      </c>
      <c r="M64" s="1">
        <f t="shared" si="51"/>
        <v>1019.8746271503207</v>
      </c>
      <c r="N64" s="7">
        <f t="shared" si="52"/>
        <v>9.0988481747247274E-3</v>
      </c>
      <c r="O64" s="7">
        <f t="shared" si="52"/>
        <v>4.2215468561322744E-2</v>
      </c>
      <c r="P64" s="7">
        <f t="shared" si="52"/>
        <v>8.143014812870053E-3</v>
      </c>
      <c r="Q64" s="14">
        <v>4989.5845985613214</v>
      </c>
      <c r="R64" s="14">
        <v>6885.6828558593461</v>
      </c>
      <c r="S64" s="14">
        <v>2353.7573811492157</v>
      </c>
      <c r="T64" s="1">
        <f t="shared" si="47"/>
        <v>124.15081625850863</v>
      </c>
      <c r="U64" s="1">
        <f t="shared" si="47"/>
        <v>519.33572627397712</v>
      </c>
      <c r="V64" s="1">
        <f t="shared" si="47"/>
        <v>580.9633713272417</v>
      </c>
      <c r="W64" s="7">
        <f t="shared" si="48"/>
        <v>-1.1537782067242763E-2</v>
      </c>
      <c r="X64" s="7">
        <f t="shared" si="48"/>
        <v>-3.1830806787308874E-2</v>
      </c>
      <c r="Y64" s="7">
        <f t="shared" si="48"/>
        <v>7.8275515622851177E-2</v>
      </c>
      <c r="Z64" s="14">
        <v>11810.196378248909</v>
      </c>
      <c r="AA64" s="14">
        <v>22817.797400870521</v>
      </c>
      <c r="AB64" s="14">
        <v>3938.6752401949539</v>
      </c>
      <c r="AC64" s="8">
        <f t="shared" si="43"/>
        <v>2.3669698639149677</v>
      </c>
      <c r="AD64" s="8">
        <f t="shared" si="43"/>
        <v>3.3138031301360038</v>
      </c>
      <c r="AE64" s="8">
        <f t="shared" si="43"/>
        <v>1.6733565114820399</v>
      </c>
      <c r="AF64" s="7">
        <f t="shared" si="44"/>
        <v>4.392756473342585E-3</v>
      </c>
      <c r="AG64" s="7">
        <f t="shared" si="44"/>
        <v>5.5909117827226407E-3</v>
      </c>
      <c r="AH64" s="7">
        <f t="shared" si="44"/>
        <v>-0.19950588379871637</v>
      </c>
      <c r="AI64" s="1">
        <f t="shared" si="46"/>
        <v>61573.15697849368</v>
      </c>
      <c r="AJ64" s="1">
        <f t="shared" si="46"/>
        <v>18062.133133653246</v>
      </c>
      <c r="AK64" s="1">
        <f t="shared" si="46"/>
        <v>5077.6116380714702</v>
      </c>
      <c r="AL64" s="10">
        <f t="shared" si="45"/>
        <v>15.720792508328151</v>
      </c>
      <c r="AM64" s="10">
        <f t="shared" si="45"/>
        <v>3.2632483515799242</v>
      </c>
      <c r="AN64" s="10">
        <f t="shared" si="45"/>
        <v>0.91181454852215893</v>
      </c>
      <c r="AO64" s="7">
        <f t="shared" si="53"/>
        <v>1.6864579504243041E-2</v>
      </c>
      <c r="AP64" s="7">
        <f t="shared" si="53"/>
        <v>2.5970185121934393E-2</v>
      </c>
      <c r="AQ64" s="7">
        <f t="shared" si="53"/>
        <v>1.8798261077953106E-2</v>
      </c>
      <c r="AR64" s="1">
        <f t="shared" si="36"/>
        <v>39745.015596915124</v>
      </c>
      <c r="AS64" s="1">
        <f t="shared" si="36"/>
        <v>13248.05730126936</v>
      </c>
      <c r="AT64" s="1">
        <f t="shared" si="36"/>
        <v>3804.4452463516077</v>
      </c>
      <c r="AU64" s="1">
        <f t="shared" si="37"/>
        <v>7949.0031193830255</v>
      </c>
      <c r="AV64" s="1">
        <f t="shared" si="37"/>
        <v>2649.6114602538723</v>
      </c>
      <c r="AW64" s="1">
        <f t="shared" si="37"/>
        <v>760.88904927032161</v>
      </c>
      <c r="AX64" s="1">
        <f t="shared" si="18"/>
        <v>27938.958911710772</v>
      </c>
      <c r="AY64" s="1">
        <f t="shared" si="18"/>
        <v>3791.4632990486339</v>
      </c>
      <c r="AZ64" s="1">
        <f t="shared" si="18"/>
        <v>766.15240521388978</v>
      </c>
      <c r="BA64" s="1">
        <f t="shared" si="19"/>
        <v>10.237777370545885</v>
      </c>
      <c r="BB64" s="1">
        <f t="shared" si="19"/>
        <v>8.2405073182968653</v>
      </c>
      <c r="BC64" s="1">
        <f t="shared" si="19"/>
        <v>6.6413811123704152</v>
      </c>
      <c r="BD64" s="1">
        <f t="shared" si="20"/>
        <v>0</v>
      </c>
      <c r="BE64">
        <v>0</v>
      </c>
      <c r="BF64">
        <v>0</v>
      </c>
      <c r="BG64">
        <v>0</v>
      </c>
      <c r="BH64">
        <f t="shared" si="21"/>
        <v>0</v>
      </c>
      <c r="BI64">
        <f t="shared" si="22"/>
        <v>0</v>
      </c>
      <c r="BJ64">
        <f t="shared" si="8"/>
        <v>0</v>
      </c>
      <c r="BK64">
        <f t="shared" si="8"/>
        <v>0</v>
      </c>
      <c r="BL64">
        <f t="shared" si="9"/>
        <v>0</v>
      </c>
      <c r="BM64">
        <f t="shared" si="9"/>
        <v>0</v>
      </c>
      <c r="BN64">
        <f t="shared" si="9"/>
        <v>0</v>
      </c>
      <c r="BO64">
        <f t="shared" si="54"/>
        <v>0</v>
      </c>
      <c r="BP64">
        <f t="shared" si="54"/>
        <v>0</v>
      </c>
      <c r="BQ64">
        <f t="shared" si="54"/>
        <v>0</v>
      </c>
      <c r="BR64" s="7">
        <f t="shared" si="35"/>
        <v>2.5308325701706824E-2</v>
      </c>
      <c r="BS64">
        <v>0</v>
      </c>
      <c r="BT64">
        <v>0</v>
      </c>
      <c r="BU64" s="8">
        <f>MAX((BU$3*climlow!$I174+BU$4*climlow!$I174^2+BU$5*climlow!$I174^6)*(K64/K$66)^$BW$1,-99)</f>
        <v>1.9600274744232318</v>
      </c>
      <c r="BV64" s="8">
        <f>MAX((BV$3*climlow!$I174+BV$4*climlow!$I174^2+BV$5*climlow!$I174^6)*(L64/L$66)^$BW$1,-99)</f>
        <v>1.1554246569690416</v>
      </c>
      <c r="BW64" s="8">
        <f>MAX((BW$3*climlow!$I174+BW$4*climlow!$I174^2+BW$5*climlow!$I174^6)*(M64/M$66)^$BW$1,-99)</f>
        <v>0.57182328971142782</v>
      </c>
      <c r="BX64" s="8">
        <f>MAX((BX$3*climlow!$M174+BX$4*climlow!$M174^2+BX$5*climlow!$M174^6)*(K64/K$66)^$BW$1,-99)</f>
        <v>1.9600274744232318</v>
      </c>
      <c r="BY64" s="8">
        <f>MAX((BY$3*climlow!$M174+BY$4*climlow!$M174^2+BY$5*climlow!$M174^6)*(L64/L$66)^$BW$1,-99)</f>
        <v>1.1554246569690416</v>
      </c>
      <c r="BZ64" s="8">
        <f>MAX((BZ$3*climlow!$M174+BZ$4*climlow!$M174^2+BZ$5*climlow!$M174^6)*(M64/M$66)^$BW$1,-99)</f>
        <v>0.57182328971142782</v>
      </c>
      <c r="CA64" s="8">
        <f t="shared" si="23"/>
        <v>0</v>
      </c>
      <c r="CB64" s="8">
        <f t="shared" si="24"/>
        <v>0</v>
      </c>
      <c r="CC64" s="8">
        <f t="shared" si="25"/>
        <v>0</v>
      </c>
      <c r="CD64" s="8">
        <f>MAX((CD$3*climlow!$I174+CD$4*climlow!$I174^2+CD$5*climlow!$I174^6)*(K64/K$66)^$BW$1,-99)</f>
        <v>8.5497988665663827E-2</v>
      </c>
      <c r="CE64" s="8">
        <f>MAX((CE$3*climlow!$I174+CE$4*climlow!$I174^2+CE$5*climlow!$I174^6)*(L64/L$66)^$BW$1,-99)</f>
        <v>3.9687465100314671E-2</v>
      </c>
      <c r="CF64" s="8">
        <f>MAX((CF$3*climlow!$I174+CF$4*climlow!$I174^2+CF$5*climlow!$I174^6)*(M64/M$66)^$BW$1,-99)</f>
        <v>9.9233698604152144E-3</v>
      </c>
      <c r="CG64" s="8">
        <f>MAX((CG$3*climlow!$M174+CG$4*climlow!$M174^2+CG$5*climlow!$M174^6)*(K64/K$66)^$BW$1,-99)</f>
        <v>8.5497988665663827E-2</v>
      </c>
      <c r="CH64" s="8">
        <f>MAX((CH$3*climlow!$M174+CH$4*climlow!$M174^2+CH$5*climlow!$M174^6)*(L64/L$66)^$BW$1,-99)</f>
        <v>3.9687465100314671E-2</v>
      </c>
      <c r="CI64" s="8">
        <f>MAX((CI$3*climlow!$M174+CI$4*climlow!$M174^2+CI$5*climlow!$M174^6)*(M64/M$66)^$BW$1,-99)</f>
        <v>9.9233698604152144E-3</v>
      </c>
      <c r="CJ64" s="8">
        <f t="shared" si="26"/>
        <v>0</v>
      </c>
      <c r="CK64" s="8">
        <f t="shared" si="27"/>
        <v>0</v>
      </c>
      <c r="CL64" s="8">
        <f t="shared" si="28"/>
        <v>0</v>
      </c>
    </row>
    <row r="65" spans="1:90">
      <c r="A65">
        <f t="shared" si="49"/>
        <v>2019</v>
      </c>
      <c r="B65" s="14">
        <v>1144.912041920903</v>
      </c>
      <c r="C65" s="14">
        <v>2828.7619944485114</v>
      </c>
      <c r="D65" s="14">
        <v>4074.5006265179481</v>
      </c>
      <c r="E65" s="7">
        <f t="shared" si="50"/>
        <v>6.027108567601358E-3</v>
      </c>
      <c r="F65" s="7">
        <f t="shared" si="50"/>
        <v>1.1954719076765929E-2</v>
      </c>
      <c r="G65" s="7">
        <f t="shared" si="50"/>
        <v>2.5671370236524105E-2</v>
      </c>
      <c r="H65" s="14">
        <v>41055.867231035096</v>
      </c>
      <c r="I65" s="14">
        <v>13912.601678830139</v>
      </c>
      <c r="J65" s="14">
        <v>4227.6815653054691</v>
      </c>
      <c r="K65" s="1">
        <f t="shared" si="51"/>
        <v>35859.407297483442</v>
      </c>
      <c r="L65" s="1">
        <f t="shared" si="51"/>
        <v>4918.2652008666091</v>
      </c>
      <c r="M65" s="1">
        <f t="shared" si="51"/>
        <v>1037.5950215323512</v>
      </c>
      <c r="N65" s="7">
        <f t="shared" si="52"/>
        <v>1.5431742972064511E-2</v>
      </c>
      <c r="O65" s="7">
        <f t="shared" si="52"/>
        <v>3.6927649900611925E-2</v>
      </c>
      <c r="P65" s="7">
        <f t="shared" si="52"/>
        <v>1.7375071317877522E-2</v>
      </c>
      <c r="Q65" s="14">
        <v>4982.4002301179644</v>
      </c>
      <c r="R65" s="14">
        <v>7096.3195089964356</v>
      </c>
      <c r="S65" s="14">
        <v>2257.5964478610226</v>
      </c>
      <c r="T65" s="1">
        <f t="shared" si="47"/>
        <v>121.35659446871094</v>
      </c>
      <c r="U65" s="1">
        <f t="shared" si="47"/>
        <v>510.06416145690594</v>
      </c>
      <c r="V65" s="1">
        <f t="shared" si="47"/>
        <v>534.00342788066655</v>
      </c>
      <c r="W65" s="7">
        <f t="shared" si="48"/>
        <v>-2.250667272279161E-2</v>
      </c>
      <c r="X65" s="7">
        <f t="shared" si="48"/>
        <v>-1.7852738311671557E-2</v>
      </c>
      <c r="Y65" s="7">
        <f t="shared" si="48"/>
        <v>-8.0831160386742873E-2</v>
      </c>
      <c r="Z65" s="14">
        <v>11624.724812619861</v>
      </c>
      <c r="AA65" s="14">
        <v>23072.050354714676</v>
      </c>
      <c r="AB65" s="14">
        <v>4097.6733000578115</v>
      </c>
      <c r="AC65" s="8">
        <f t="shared" si="43"/>
        <v>2.3331575697893365</v>
      </c>
      <c r="AD65" s="8">
        <f t="shared" si="43"/>
        <v>3.2512699471134066</v>
      </c>
      <c r="AE65" s="8">
        <f t="shared" si="43"/>
        <v>1.8150601290767374</v>
      </c>
      <c r="AF65" s="7">
        <f t="shared" si="44"/>
        <v>-1.428505476183195E-2</v>
      </c>
      <c r="AG65" s="7">
        <f t="shared" si="44"/>
        <v>-1.8870518424560334E-2</v>
      </c>
      <c r="AH65" s="7">
        <f t="shared" si="44"/>
        <v>8.4682263834617633E-2</v>
      </c>
      <c r="AI65" s="1">
        <f t="shared" si="46"/>
        <v>63364.844400027345</v>
      </c>
      <c r="AJ65" s="1">
        <f t="shared" si="46"/>
        <v>18905.531280541793</v>
      </c>
      <c r="AK65" s="1">
        <f t="shared" si="46"/>
        <v>5330.7395235346448</v>
      </c>
      <c r="AL65" s="10">
        <f t="shared" si="45"/>
        <v>16.008114187582866</v>
      </c>
      <c r="AM65" s="10">
        <f t="shared" si="45"/>
        <v>3.355090834447755</v>
      </c>
      <c r="AN65" s="10">
        <f t="shared" si="45"/>
        <v>0.93039013941019133</v>
      </c>
      <c r="AO65" s="7">
        <f t="shared" si="53"/>
        <v>1.6695933709200611E-2</v>
      </c>
      <c r="AP65" s="7">
        <f t="shared" si="53"/>
        <v>2.571048327071505E-2</v>
      </c>
      <c r="AQ65" s="7">
        <f t="shared" si="53"/>
        <v>1.8610278467173575E-2</v>
      </c>
      <c r="AR65" s="1">
        <f t="shared" si="36"/>
        <v>40900.399176374587</v>
      </c>
      <c r="AS65" s="1">
        <f t="shared" si="36"/>
        <v>13877.114977787292</v>
      </c>
      <c r="AT65" s="1">
        <f t="shared" si="36"/>
        <v>4000.2036565503267</v>
      </c>
      <c r="AU65" s="1">
        <f t="shared" si="37"/>
        <v>8180.079835274918</v>
      </c>
      <c r="AV65" s="1">
        <f t="shared" si="37"/>
        <v>2775.4229955574588</v>
      </c>
      <c r="AW65" s="1">
        <f t="shared" si="37"/>
        <v>800.04073131006544</v>
      </c>
      <c r="AX65" s="1">
        <f t="shared" si="18"/>
        <v>28578.893524608568</v>
      </c>
      <c r="AY65" s="1">
        <f t="shared" si="18"/>
        <v>3924.5761941149781</v>
      </c>
      <c r="AZ65" s="1">
        <f t="shared" si="18"/>
        <v>785.41230412697416</v>
      </c>
      <c r="BA65" s="1">
        <f t="shared" si="19"/>
        <v>10.260423735710219</v>
      </c>
      <c r="BB65" s="1">
        <f t="shared" si="19"/>
        <v>8.2750136483650163</v>
      </c>
      <c r="BC65" s="1">
        <f t="shared" si="19"/>
        <v>6.6662088080855906</v>
      </c>
      <c r="BD65" s="1">
        <f t="shared" si="20"/>
        <v>0</v>
      </c>
      <c r="BE65">
        <v>0</v>
      </c>
      <c r="BF65">
        <v>0</v>
      </c>
      <c r="BG65">
        <v>0</v>
      </c>
      <c r="BH65">
        <f t="shared" si="21"/>
        <v>0</v>
      </c>
      <c r="BI65">
        <f t="shared" si="22"/>
        <v>0</v>
      </c>
      <c r="BJ65">
        <f t="shared" si="8"/>
        <v>0</v>
      </c>
      <c r="BK65">
        <f t="shared" si="8"/>
        <v>0</v>
      </c>
      <c r="BL65">
        <f t="shared" si="9"/>
        <v>0</v>
      </c>
      <c r="BM65">
        <f t="shared" si="9"/>
        <v>0</v>
      </c>
      <c r="BN65">
        <f t="shared" si="9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 s="7">
        <f t="shared" si="35"/>
        <v>2.9501629465115586E-2</v>
      </c>
      <c r="BS65">
        <v>0</v>
      </c>
      <c r="BT65">
        <v>0</v>
      </c>
      <c r="BU65" s="8">
        <f>MAX((BU$3*climlow!$I175+BU$4*climlow!$I175^2+BU$5*climlow!$I175^6)*(K65/K$66)^$BW$1,-99)</f>
        <v>1.9893501927160704</v>
      </c>
      <c r="BV65" s="8">
        <f>MAX((BV$3*climlow!$I175+BV$4*climlow!$I175^2+BV$5*climlow!$I175^6)*(L65/L$66)^$BW$1,-99)</f>
        <v>1.1652899213359376</v>
      </c>
      <c r="BW65" s="8">
        <f>MAX((BW$3*climlow!$I175+BW$4*climlow!$I175^2+BW$5*climlow!$I175^6)*(M65/M$66)^$BW$1,-99)</f>
        <v>0.57802329266557884</v>
      </c>
      <c r="BX65" s="8">
        <f>MAX((BX$3*climlow!$M175+BX$4*climlow!$M175^2+BX$5*climlow!$M175^6)*(K65/K$66)^$BW$1,-99)</f>
        <v>1.9893501927160704</v>
      </c>
      <c r="BY65" s="8">
        <f>MAX((BY$3*climlow!$M175+BY$4*climlow!$M175^2+BY$5*climlow!$M175^6)*(L65/L$66)^$BW$1,-99)</f>
        <v>1.1652899213359376</v>
      </c>
      <c r="BZ65" s="8">
        <f>MAX((BZ$3*climlow!$M175+BZ$4*climlow!$M175^2+BZ$5*climlow!$M175^6)*(M65/M$66)^$BW$1,-99)</f>
        <v>0.57802329266557884</v>
      </c>
      <c r="CA65" s="8">
        <f t="shared" si="23"/>
        <v>0</v>
      </c>
      <c r="CB65" s="8">
        <f t="shared" si="24"/>
        <v>0</v>
      </c>
      <c r="CC65" s="8">
        <f t="shared" si="25"/>
        <v>0</v>
      </c>
      <c r="CD65" s="8">
        <f>MAX((CD$3*climlow!$I175+CD$4*climlow!$I175^2+CD$5*climlow!$I175^6)*(K65/K$66)^$BW$1,-99)</f>
        <v>8.9154409737145751E-2</v>
      </c>
      <c r="CE65" s="8">
        <f>MAX((CE$3*climlow!$I175+CE$4*climlow!$I175^2+CE$5*climlow!$I175^6)*(L65/L$66)^$BW$1,-99)</f>
        <v>4.1166664368367682E-2</v>
      </c>
      <c r="CF65" s="8">
        <f>MAX((CF$3*climlow!$I175+CF$4*climlow!$I175^2+CF$5*climlow!$I175^6)*(M65/M$66)^$BW$1,-99)</f>
        <v>1.0339729541880012E-2</v>
      </c>
      <c r="CG65" s="8">
        <f>MAX((CG$3*climlow!$M175+CG$4*climlow!$M175^2+CG$5*climlow!$M175^6)*(K65/K$66)^$BW$1,-99)</f>
        <v>8.9154409737145751E-2</v>
      </c>
      <c r="CH65" s="8">
        <f>MAX((CH$3*climlow!$M175+CH$4*climlow!$M175^2+CH$5*climlow!$M175^6)*(L65/L$66)^$BW$1,-99)</f>
        <v>4.1166664368367682E-2</v>
      </c>
      <c r="CI65" s="8">
        <f>MAX((CI$3*climlow!$M175+CI$4*climlow!$M175^2+CI$5*climlow!$M175^6)*(M65/M$66)^$BW$1,-99)</f>
        <v>1.0339729541880012E-2</v>
      </c>
      <c r="CJ65" s="8">
        <f t="shared" si="26"/>
        <v>0</v>
      </c>
      <c r="CK65" s="8">
        <f t="shared" si="27"/>
        <v>0</v>
      </c>
      <c r="CL65" s="8">
        <f t="shared" si="28"/>
        <v>0</v>
      </c>
    </row>
    <row r="66" spans="1:90">
      <c r="A66">
        <f t="shared" si="49"/>
        <v>2020</v>
      </c>
      <c r="B66" s="14">
        <v>1151.5982808918557</v>
      </c>
      <c r="C66" s="14">
        <v>2861.8806579201969</v>
      </c>
      <c r="D66" s="14">
        <v>4179.8219405220689</v>
      </c>
      <c r="E66" s="7">
        <f t="shared" si="50"/>
        <v>5.8399586397350767E-3</v>
      </c>
      <c r="F66" s="7">
        <f t="shared" si="50"/>
        <v>1.1707829621820931E-2</v>
      </c>
      <c r="G66" s="7">
        <f t="shared" si="50"/>
        <v>2.5848888896632172E-2</v>
      </c>
      <c r="H66" s="14">
        <v>42083.076298288528</v>
      </c>
      <c r="I66" s="14">
        <v>14533.511979046143</v>
      </c>
      <c r="J66" s="14">
        <v>4206.8006010135214</v>
      </c>
      <c r="K66" s="1">
        <f t="shared" si="51"/>
        <v>36543.191316417455</v>
      </c>
      <c r="L66" s="1">
        <f t="shared" si="51"/>
        <v>5078.3081882974202</v>
      </c>
      <c r="M66" s="1">
        <f t="shared" si="51"/>
        <v>1006.4544999464935</v>
      </c>
      <c r="N66" s="7">
        <f t="shared" si="52"/>
        <v>1.906846962810782E-2</v>
      </c>
      <c r="O66" s="7">
        <f t="shared" si="52"/>
        <v>3.2540536326225666E-2</v>
      </c>
      <c r="P66" s="7">
        <f t="shared" si="52"/>
        <v>-3.0012211835662495E-2</v>
      </c>
      <c r="Q66" s="14">
        <v>4864.0657552510656</v>
      </c>
      <c r="R66" s="14">
        <f>I66*U66/1000</f>
        <v>7314.9589401489238</v>
      </c>
      <c r="S66" s="14">
        <f>J66*V66/1000</f>
        <v>2219.0312353763843</v>
      </c>
      <c r="T66" s="1">
        <f t="shared" si="47"/>
        <v>115.58246647118052</v>
      </c>
      <c r="U66" s="1">
        <f>U65*U5</f>
        <v>503.31667601714912</v>
      </c>
      <c r="V66" s="1">
        <f>V65*V5</f>
        <v>527.48666880996575</v>
      </c>
      <c r="W66" s="7">
        <f t="shared" si="48"/>
        <v>-4.7579845354173478E-2</v>
      </c>
      <c r="X66" s="7">
        <f t="shared" si="48"/>
        <v>-1.3228699347321071E-2</v>
      </c>
      <c r="Y66" s="7">
        <f t="shared" si="48"/>
        <v>-1.2203590333800474E-2</v>
      </c>
      <c r="Z66" s="14">
        <v>11584.411071543114</v>
      </c>
      <c r="AA66" s="14">
        <v>22994.005120074238</v>
      </c>
      <c r="AB66" s="14">
        <v>3709.182894891283</v>
      </c>
      <c r="AC66" s="8">
        <f t="shared" si="43"/>
        <v>2.3816312637297332</v>
      </c>
      <c r="AD66" s="8">
        <f t="shared" si="43"/>
        <v>3.1434223087527142</v>
      </c>
      <c r="AE66" s="8">
        <f t="shared" si="43"/>
        <v>1.6715325299430246</v>
      </c>
      <c r="AF66" s="7">
        <f t="shared" si="44"/>
        <v>2.07760052591619E-2</v>
      </c>
      <c r="AG66" s="7">
        <f t="shared" si="44"/>
        <v>-3.3170927088488344E-2</v>
      </c>
      <c r="AH66" s="7">
        <f t="shared" si="44"/>
        <v>-7.9075947311299633E-2</v>
      </c>
      <c r="AI66" s="1">
        <f t="shared" si="46"/>
        <v>65208.439795299528</v>
      </c>
      <c r="AJ66" s="1">
        <f t="shared" si="46"/>
        <v>19790.401148045072</v>
      </c>
      <c r="AK66" s="1">
        <f t="shared" si="46"/>
        <v>5597.7063024912459</v>
      </c>
      <c r="AL66" s="10">
        <f t="shared" si="45"/>
        <v>16.300687112748118</v>
      </c>
      <c r="AM66" s="10">
        <f t="shared" si="45"/>
        <v>3.4495181777829922</v>
      </c>
      <c r="AN66" s="10">
        <f t="shared" si="45"/>
        <v>0.94934415437294239</v>
      </c>
      <c r="AO66" s="7">
        <f t="shared" si="53"/>
        <v>1.6528974372108606E-2</v>
      </c>
      <c r="AP66" s="7">
        <f t="shared" si="53"/>
        <v>2.54533784380079E-2</v>
      </c>
      <c r="AQ66" s="7">
        <f t="shared" si="53"/>
        <v>1.8424175682501841E-2</v>
      </c>
      <c r="AR66" s="1">
        <f>AL66*AI66^$AR$5*B66^(1-$AR$5)-AR1</f>
        <v>42083.076297997075</v>
      </c>
      <c r="AS66" s="1">
        <f t="shared" si="36"/>
        <v>14533.511979026483</v>
      </c>
      <c r="AT66" s="1">
        <f>AN66*AK66^$AR$5*D66^(1-$AR$5)+AR1</f>
        <v>4206.800600956507</v>
      </c>
      <c r="AU66" s="1">
        <f t="shared" si="37"/>
        <v>8416.6152595994154</v>
      </c>
      <c r="AV66" s="1">
        <f t="shared" si="37"/>
        <v>2906.7023958052969</v>
      </c>
      <c r="AW66" s="1">
        <f t="shared" si="37"/>
        <v>841.36012019130146</v>
      </c>
      <c r="AX66" s="1">
        <f t="shared" si="18"/>
        <v>29234.553052931496</v>
      </c>
      <c r="AY66" s="1">
        <f t="shared" si="18"/>
        <v>4062.6465506324412</v>
      </c>
      <c r="AZ66" s="1">
        <f t="shared" si="18"/>
        <v>805.16359994628249</v>
      </c>
      <c r="BA66" s="1">
        <f t="shared" si="19"/>
        <v>10.283106612411206</v>
      </c>
      <c r="BB66" s="1">
        <f t="shared" si="19"/>
        <v>8.3095898999891737</v>
      </c>
      <c r="BC66" s="1">
        <f t="shared" si="19"/>
        <v>6.6910454865171305</v>
      </c>
      <c r="BD66" s="1">
        <f t="shared" si="20"/>
        <v>63590.441236683924</v>
      </c>
      <c r="BE66">
        <f>BF1</f>
        <v>0.14487115954850627</v>
      </c>
      <c r="BF66">
        <f>BG1</f>
        <v>0.11866573833240701</v>
      </c>
      <c r="BG66">
        <f>BH1</f>
        <v>1.1816310877309333E-2</v>
      </c>
      <c r="BH66">
        <f t="shared" si="21"/>
        <v>0.11624329087714658</v>
      </c>
      <c r="BI66">
        <f t="shared" si="22"/>
        <v>2.098765286892876E-3</v>
      </c>
      <c r="BJ66">
        <f t="shared" si="8"/>
        <v>1.4081557453975292E-3</v>
      </c>
      <c r="BK66">
        <f t="shared" si="8"/>
        <v>1.3962520274921885E-5</v>
      </c>
      <c r="BL66">
        <f t="shared" si="9"/>
        <v>88.322499699900618</v>
      </c>
      <c r="BM66">
        <f t="shared" si="9"/>
        <v>20.465448394069959</v>
      </c>
      <c r="BN66">
        <f t="shared" si="9"/>
        <v>5.8737538683408801E-2</v>
      </c>
      <c r="BO66">
        <f t="shared" si="54"/>
        <v>105.25565819457734</v>
      </c>
      <c r="BP66">
        <f t="shared" si="54"/>
        <v>15.000691880758279</v>
      </c>
      <c r="BQ66">
        <f t="shared" si="54"/>
        <v>2.6803134333558281</v>
      </c>
      <c r="BR66" s="7">
        <f t="shared" si="35"/>
        <v>2.7488922676822014E-2</v>
      </c>
      <c r="BS66" s="13">
        <v>1</v>
      </c>
      <c r="BT66" s="13">
        <v>1</v>
      </c>
      <c r="BU66" s="8">
        <f>MAX((BU$3*climlow!$I176+BU$4*climlow!$I176^2+BU$5*climlow!$I176^6)*(K66/K$66)^$BW$1,-99)</f>
        <v>2.0168405238422804</v>
      </c>
      <c r="BV66" s="8">
        <f>MAX((BV$3*climlow!$I176+BV$4*climlow!$I176^2+BV$5*climlow!$I176^6)*(L66/L$66)^$BW$1,-99)</f>
        <v>1.1761787289582408</v>
      </c>
      <c r="BW66" s="8">
        <f>MAX((BW$3*climlow!$I176+BW$4*climlow!$I176^2+BW$5*climlow!$I176^6)*(M66/M$66)^$BW$1,-99)</f>
        <v>0.59110100528472387</v>
      </c>
      <c r="BX66" s="8">
        <f>MAX((BX$3*climlow!$M176+BX$4*climlow!$M176^2+BX$5*climlow!$M176^6)*(K66/K$66)^$BW$1,-99)</f>
        <v>2.0168405238422804</v>
      </c>
      <c r="BY66" s="8">
        <f>MAX((BY$3*climlow!$M176+BY$4*climlow!$M176^2+BY$5*climlow!$M176^6)*(L66/L$66)^$BW$1,-99)</f>
        <v>1.1761787289582408</v>
      </c>
      <c r="BZ66" s="8">
        <f>MAX((BZ$3*climlow!$M176+BZ$4*climlow!$M176^2+BZ$5*climlow!$M176^6)*(M66/M$66)^$BW$1,-99)</f>
        <v>0.59110100528472387</v>
      </c>
      <c r="CA66" s="8">
        <f t="shared" si="23"/>
        <v>0</v>
      </c>
      <c r="CB66" s="8">
        <f t="shared" si="24"/>
        <v>0</v>
      </c>
      <c r="CC66" s="8">
        <f t="shared" si="25"/>
        <v>0</v>
      </c>
      <c r="CD66" s="8">
        <f>MAX((CD$3*climlow!$I176+CD$4*climlow!$I176^2+CD$5*climlow!$I176^6)*(K66/K$66)^$BW$1,-99)</f>
        <v>9.2857088251068587E-2</v>
      </c>
      <c r="CE66" s="8">
        <f>MAX((CE$3*climlow!$I176+CE$4*climlow!$I176^2+CE$5*climlow!$I176^6)*(L66/L$66)^$BW$1,-99)</f>
        <v>4.2733651057966955E-2</v>
      </c>
      <c r="CF66" s="8">
        <f>MAX((CF$3*climlow!$I176+CF$4*climlow!$I176^2+CF$5*climlow!$I176^6)*(M66/M$66)^$BW$1,-99)</f>
        <v>1.0899330579066769E-2</v>
      </c>
      <c r="CG66" s="8">
        <f>MAX((CG$3*climlow!$M176+CG$4*climlow!$M176^2+CG$5*climlow!$M176^6)*(K66/K$66)^$BW$1,-99)</f>
        <v>9.2857088251068587E-2</v>
      </c>
      <c r="CH66" s="8">
        <f>MAX((CH$3*climlow!$M176+CH$4*climlow!$M176^2+CH$5*climlow!$M176^6)*(L66/L$66)^$BW$1,-99)</f>
        <v>4.2733651057966955E-2</v>
      </c>
      <c r="CI66" s="8">
        <f>MAX((CI$3*climlow!$M176+CI$4*climlow!$M176^2+CI$5*climlow!$M176^6)*(M66/M$66)^$BW$1,-99)</f>
        <v>1.0899330579066769E-2</v>
      </c>
      <c r="CJ66" s="8">
        <f t="shared" si="26"/>
        <v>0</v>
      </c>
      <c r="CK66" s="8">
        <f t="shared" si="27"/>
        <v>0</v>
      </c>
      <c r="CL66" s="8">
        <f t="shared" si="28"/>
        <v>0</v>
      </c>
    </row>
    <row r="67" spans="1:90">
      <c r="A67">
        <f t="shared" si="49"/>
        <v>2021</v>
      </c>
      <c r="B67" s="4">
        <f t="shared" ref="B67:D82" si="55">B66*(1+E67)</f>
        <v>1157.9873029053542</v>
      </c>
      <c r="C67" s="4">
        <f t="shared" si="55"/>
        <v>2893.7117485040653</v>
      </c>
      <c r="D67" s="4">
        <f t="shared" si="55"/>
        <v>4282.463505822916</v>
      </c>
      <c r="E67" s="11">
        <f t="shared" ref="E67:G82" si="56">E66*$E$5</f>
        <v>5.5479607077483228E-3</v>
      </c>
      <c r="F67" s="11">
        <f t="shared" si="56"/>
        <v>1.1122438140729884E-2</v>
      </c>
      <c r="G67" s="11">
        <f t="shared" si="56"/>
        <v>2.4556444451800562E-2</v>
      </c>
      <c r="H67" s="4">
        <f t="shared" ref="H67:J130" si="57">AR67</f>
        <v>43989.145902655517</v>
      </c>
      <c r="I67" s="4">
        <f t="shared" si="57"/>
        <v>15327.594361201112</v>
      </c>
      <c r="J67" s="4">
        <f t="shared" si="57"/>
        <v>4436.5699988707347</v>
      </c>
      <c r="K67" s="4">
        <f t="shared" si="51"/>
        <v>37987.589149110805</v>
      </c>
      <c r="L67" s="4">
        <f t="shared" si="51"/>
        <v>5296.8628852285901</v>
      </c>
      <c r="M67" s="4">
        <f t="shared" si="51"/>
        <v>1035.9854772465144</v>
      </c>
      <c r="N67" s="11">
        <f t="shared" si="52"/>
        <v>3.9525771577712199E-2</v>
      </c>
      <c r="O67" s="11">
        <f t="shared" si="52"/>
        <v>4.3036910882016333E-2</v>
      </c>
      <c r="P67" s="11">
        <f t="shared" si="52"/>
        <v>2.9341591996052463E-2</v>
      </c>
      <c r="Q67" s="4">
        <f t="shared" ref="Q67:S121" si="58">T67*H67/1000</f>
        <v>5022.3828627016164</v>
      </c>
      <c r="R67" s="4">
        <f t="shared" si="58"/>
        <v>7612.5792735058731</v>
      </c>
      <c r="S67" s="4">
        <f t="shared" si="58"/>
        <v>2311.6723027725075</v>
      </c>
      <c r="T67" s="4">
        <f t="shared" ref="T67:V82" si="59">T66*(1+W67)</f>
        <v>114.17322977390263</v>
      </c>
      <c r="U67" s="4">
        <f t="shared" si="59"/>
        <v>496.65845103362523</v>
      </c>
      <c r="V67" s="4">
        <f t="shared" si="59"/>
        <v>521.0494375972678</v>
      </c>
      <c r="W67" s="11">
        <f t="shared" ref="W67:Y121" si="60">T$5-1</f>
        <v>-1.219247815263802E-2</v>
      </c>
      <c r="X67" s="11">
        <f t="shared" si="60"/>
        <v>-1.3228699347321071E-2</v>
      </c>
      <c r="Y67" s="11">
        <f t="shared" si="60"/>
        <v>-1.2203590333800474E-2</v>
      </c>
      <c r="Z67" s="4">
        <f>Q66*AC67*(1-BE66)</f>
        <v>9877.3968316010378</v>
      </c>
      <c r="AA67" s="4">
        <f t="shared" ref="AA67:AB130" si="61">R66*AD67*(1-BF66)</f>
        <v>20307.08526380964</v>
      </c>
      <c r="AB67" s="4">
        <f t="shared" si="61"/>
        <v>3668.3805347552143</v>
      </c>
      <c r="AC67" s="12">
        <f t="shared" ref="AC67:AE82" si="62">AC66*(1+AF67)</f>
        <v>2.3747150846652656</v>
      </c>
      <c r="AD67" s="12">
        <f t="shared" si="62"/>
        <v>3.1498875220758062</v>
      </c>
      <c r="AE67" s="12">
        <f t="shared" si="62"/>
        <v>1.672912721295075</v>
      </c>
      <c r="AF67" s="11">
        <f t="shared" ref="AF67:AH121" si="63">AC$5-1</f>
        <v>-2.9039671966837322E-3</v>
      </c>
      <c r="AG67" s="11">
        <f t="shared" si="63"/>
        <v>2.0567434751257441E-3</v>
      </c>
      <c r="AH67" s="11">
        <f t="shared" si="63"/>
        <v>8.257041531207765E-4</v>
      </c>
      <c r="AI67" s="1">
        <f t="shared" si="46"/>
        <v>67104.211075368992</v>
      </c>
      <c r="AJ67" s="1">
        <f t="shared" si="46"/>
        <v>20718.063429045862</v>
      </c>
      <c r="AK67" s="1">
        <f t="shared" si="46"/>
        <v>5879.2957924334232</v>
      </c>
      <c r="AL67" s="17">
        <f t="shared" ref="AL67:AN82" si="64">AL66*(1+AO67)</f>
        <v>16.567426415887148</v>
      </c>
      <c r="AM67" s="17">
        <f t="shared" si="64"/>
        <v>3.5364420504748111</v>
      </c>
      <c r="AN67" s="17">
        <f t="shared" si="64"/>
        <v>0.9666601290214325</v>
      </c>
      <c r="AO67" s="7">
        <f t="shared" si="53"/>
        <v>1.6363684628387519E-2</v>
      </c>
      <c r="AP67" s="7">
        <f t="shared" si="53"/>
        <v>2.519884465362782E-2</v>
      </c>
      <c r="AQ67" s="7">
        <f t="shared" si="53"/>
        <v>1.8239933925676823E-2</v>
      </c>
      <c r="AR67" s="1">
        <f t="shared" ref="AR67:AT130" si="65">AL67*AI67^$AR$5*B67^(1-$AR$5)*(1-BI66+0.01*BU66)</f>
        <v>43989.145902655517</v>
      </c>
      <c r="AS67" s="1">
        <f t="shared" si="65"/>
        <v>15327.594361201112</v>
      </c>
      <c r="AT67" s="1">
        <f t="shared" si="65"/>
        <v>4436.5699988707347</v>
      </c>
      <c r="AU67" s="1">
        <f t="shared" si="37"/>
        <v>8797.8291805311037</v>
      </c>
      <c r="AV67" s="1">
        <f t="shared" si="37"/>
        <v>3065.5188722402227</v>
      </c>
      <c r="AW67" s="1">
        <f t="shared" si="37"/>
        <v>887.31399977414696</v>
      </c>
      <c r="AX67" s="1">
        <f t="shared" si="18"/>
        <v>30390.07131928864</v>
      </c>
      <c r="AY67" s="1">
        <f t="shared" si="18"/>
        <v>4237.4903081828725</v>
      </c>
      <c r="AZ67" s="1">
        <f t="shared" si="18"/>
        <v>828.78838179721151</v>
      </c>
      <c r="BA67" s="1">
        <f t="shared" si="19"/>
        <v>10.32187123270929</v>
      </c>
      <c r="BB67" s="1">
        <f t="shared" si="19"/>
        <v>8.3517264645316054</v>
      </c>
      <c r="BC67" s="1">
        <f t="shared" si="19"/>
        <v>6.7199648533051439</v>
      </c>
      <c r="BD67" s="1">
        <f t="shared" si="20"/>
        <v>63007.853461262865</v>
      </c>
      <c r="BE67">
        <f>BE66</f>
        <v>0.14487115954850627</v>
      </c>
      <c r="BF67">
        <f t="shared" ref="BF67:BG82" si="66">BF66</f>
        <v>0.11866573833240701</v>
      </c>
      <c r="BG67">
        <f t="shared" si="66"/>
        <v>1.1816310877309333E-2</v>
      </c>
      <c r="BH67">
        <f t="shared" si="21"/>
        <v>0.11473333779099089</v>
      </c>
      <c r="BI67">
        <f t="shared" si="22"/>
        <v>2.098765286892876E-3</v>
      </c>
      <c r="BJ67">
        <f t="shared" si="8"/>
        <v>1.4081557453975292E-3</v>
      </c>
      <c r="BK67">
        <f t="shared" si="8"/>
        <v>1.3962520274921885E-5</v>
      </c>
      <c r="BL67">
        <f t="shared" si="9"/>
        <v>92.322892420559384</v>
      </c>
      <c r="BM67">
        <f t="shared" si="9"/>
        <v>21.583640062848119</v>
      </c>
      <c r="BN67">
        <f t="shared" si="9"/>
        <v>6.19456985603428E-2</v>
      </c>
      <c r="BO67">
        <f t="shared" ref="BO67:BO130" si="67">IF(BE66=0.99,2*BI$5*BE67*AR67/Z67*1000,BO66*(1+BR66))</f>
        <v>108.14902284398607</v>
      </c>
      <c r="BP67">
        <f t="shared" si="54"/>
        <v>17.913553600654431</v>
      </c>
      <c r="BQ67">
        <f t="shared" si="54"/>
        <v>2.858148975490554</v>
      </c>
      <c r="BR67" s="7">
        <f t="shared" si="35"/>
        <v>4.8170965781588748E-2</v>
      </c>
      <c r="BS67" s="7">
        <f>BS66/(1+BS$5)</f>
        <v>0.970873786407767</v>
      </c>
      <c r="BT67" s="7">
        <f>BT66/(1+BT$5+BR66)</f>
        <v>0.94563638309203246</v>
      </c>
      <c r="BU67" s="8">
        <f>MAX((BU$3*climlow!$I177+BU$4*climlow!$I177^2+BU$5*climlow!$I177^6)*(K67/K$66)^$BW$1,-99)</f>
        <v>2.0340317275090043</v>
      </c>
      <c r="BV67" s="8">
        <f>MAX((BV$3*climlow!$I177+BV$4*climlow!$I177^2+BV$5*climlow!$I177^6)*(L67/L$66)^$BW$1,-99)</f>
        <v>1.1838214383206018</v>
      </c>
      <c r="BW67" s="8">
        <f>MAX((BW$3*climlow!$I177+BW$4*climlow!$I177^2+BW$5*climlow!$I177^6)*(M67/M$66)^$BW$1,-99)</f>
        <v>0.59534680371874038</v>
      </c>
      <c r="BX67" s="8">
        <f>MAX((BX$3*climlow!$M177+BX$4*climlow!$M177^2+BX$5*climlow!$M177^6)*(K67/K$66)^$BW$1,-99)</f>
        <v>2.0340319749478537</v>
      </c>
      <c r="BY67" s="8">
        <f>MAX((BY$3*climlow!$M177+BY$4*climlow!$M177^2+BY$5*climlow!$M177^6)*(L67/L$66)^$BW$1,-99)</f>
        <v>1.1838215728986692</v>
      </c>
      <c r="BZ67" s="8">
        <f>MAX((BZ$3*climlow!$M177+BZ$4*climlow!$M177^2+BZ$5*climlow!$M177^6)*(M67/M$66)^$BW$1,-99)</f>
        <v>0.59534686071888765</v>
      </c>
      <c r="CA67" s="8">
        <f t="shared" si="23"/>
        <v>-1.1137508791987201E-4</v>
      </c>
      <c r="CB67" s="8">
        <f t="shared" si="24"/>
        <v>-1.0813115332026409E-4</v>
      </c>
      <c r="CC67" s="8">
        <f t="shared" si="25"/>
        <v>-1.0532033530710488E-4</v>
      </c>
      <c r="CD67" s="8">
        <f>MAX((CD$3*climlow!$I177+CD$4*climlow!$I177^2+CD$5*climlow!$I177^6)*(K67/K$66)^$BW$1,-99)</f>
        <v>9.619787290357823E-2</v>
      </c>
      <c r="CE67" s="8">
        <f>MAX((CE$3*climlow!$I177+CE$4*climlow!$I177^2+CE$5*climlow!$I177^6)*(L67/L$66)^$BW$1,-99)</f>
        <v>4.4231374900664908E-2</v>
      </c>
      <c r="CF67" s="8">
        <f>MAX((CF$3*climlow!$I177+CF$4*climlow!$I177^2+CF$5*climlow!$I177^6)*(M67/M$66)^$BW$1,-99)</f>
        <v>1.1315302138673541E-2</v>
      </c>
      <c r="CG67" s="8">
        <f>MAX((CG$3*climlow!$M177+CG$4*climlow!$M177^2+CG$5*climlow!$M177^6)*(K67/K$66)^$BW$1,-99)</f>
        <v>9.6197901988360202E-2</v>
      </c>
      <c r="CH67" s="8">
        <f>MAX((CH$3*climlow!$M177+CH$4*climlow!$M177^2+CH$5*climlow!$M177^6)*(L67/L$66)^$BW$1,-99)</f>
        <v>4.4231388256659239E-2</v>
      </c>
      <c r="CI67" s="8">
        <f>MAX((CI$3*climlow!$M177+CI$4*climlow!$M177^2+CI$5*climlow!$M177^6)*(M67/M$66)^$BW$1,-99)</f>
        <v>1.1315305531782888E-2</v>
      </c>
      <c r="CJ67" s="8">
        <f t="shared" si="26"/>
        <v>-1.5391866743865288E-6</v>
      </c>
      <c r="CK67" s="8">
        <f t="shared" si="27"/>
        <v>-1.4943559945500281E-6</v>
      </c>
      <c r="CL67" s="8">
        <f t="shared" si="28"/>
        <v>-1.4555109196703311E-6</v>
      </c>
    </row>
    <row r="68" spans="1:90">
      <c r="A68">
        <f t="shared" si="49"/>
        <v>2022</v>
      </c>
      <c r="B68" s="4">
        <f t="shared" si="55"/>
        <v>1164.0905475591151</v>
      </c>
      <c r="C68" s="4">
        <f t="shared" si="55"/>
        <v>2924.2876219279128</v>
      </c>
      <c r="D68" s="4">
        <f t="shared" si="55"/>
        <v>4382.36747916064</v>
      </c>
      <c r="E68" s="11">
        <f t="shared" si="56"/>
        <v>5.2705626723609069E-3</v>
      </c>
      <c r="F68" s="11">
        <f t="shared" si="56"/>
        <v>1.056631623369339E-2</v>
      </c>
      <c r="G68" s="11">
        <f t="shared" si="56"/>
        <v>2.3328622229210533E-2</v>
      </c>
      <c r="H68" s="4">
        <f t="shared" si="57"/>
        <v>45173.650331167722</v>
      </c>
      <c r="I68" s="4">
        <f t="shared" si="57"/>
        <v>15992.976145619403</v>
      </c>
      <c r="J68" s="4">
        <f t="shared" si="57"/>
        <v>4646.909023148929</v>
      </c>
      <c r="K68" s="4">
        <f t="shared" si="51"/>
        <v>38805.959232199421</v>
      </c>
      <c r="L68" s="4">
        <f t="shared" si="51"/>
        <v>5469.0161206084158</v>
      </c>
      <c r="M68" s="4">
        <f t="shared" si="51"/>
        <v>1060.3649842799027</v>
      </c>
      <c r="N68" s="11">
        <f t="shared" si="52"/>
        <v>2.1543090820433708E-2</v>
      </c>
      <c r="O68" s="11">
        <f t="shared" si="52"/>
        <v>3.2500980129183787E-2</v>
      </c>
      <c r="P68" s="11">
        <f t="shared" si="52"/>
        <v>2.3532672579721137E-2</v>
      </c>
      <c r="Q68" s="4">
        <f t="shared" si="58"/>
        <v>5094.7373708088298</v>
      </c>
      <c r="R68" s="4">
        <f t="shared" si="58"/>
        <v>7837.9705824126067</v>
      </c>
      <c r="S68" s="4">
        <f t="shared" si="58"/>
        <v>2391.7211540487474</v>
      </c>
      <c r="T68" s="4">
        <f t="shared" si="59"/>
        <v>112.78117516426821</v>
      </c>
      <c r="U68" s="4">
        <f t="shared" si="59"/>
        <v>490.08830570659524</v>
      </c>
      <c r="V68" s="4">
        <f t="shared" si="59"/>
        <v>514.69076371717358</v>
      </c>
      <c r="W68" s="11">
        <f t="shared" si="60"/>
        <v>-1.219247815263802E-2</v>
      </c>
      <c r="X68" s="11">
        <f t="shared" si="60"/>
        <v>-1.3228699347321071E-2</v>
      </c>
      <c r="Y68" s="11">
        <f t="shared" si="60"/>
        <v>-1.2203590333800474E-2</v>
      </c>
      <c r="Z68" s="4">
        <f t="shared" ref="Z68:AB131" si="68">Q67*AC68*(1-BE67)</f>
        <v>10169.272139856201</v>
      </c>
      <c r="AA68" s="4">
        <f t="shared" si="61"/>
        <v>21176.775998158009</v>
      </c>
      <c r="AB68" s="4">
        <f t="shared" si="61"/>
        <v>3824.6851110019816</v>
      </c>
      <c r="AC68" s="12">
        <f t="shared" si="62"/>
        <v>2.3678189899579278</v>
      </c>
      <c r="AD68" s="12">
        <f t="shared" si="62"/>
        <v>3.1563660326842156</v>
      </c>
      <c r="AE68" s="12">
        <f t="shared" si="62"/>
        <v>1.6742940522768568</v>
      </c>
      <c r="AF68" s="11">
        <f t="shared" si="63"/>
        <v>-2.9039671966837322E-3</v>
      </c>
      <c r="AG68" s="11">
        <f t="shared" si="63"/>
        <v>2.0567434751257441E-3</v>
      </c>
      <c r="AH68" s="11">
        <f t="shared" si="63"/>
        <v>8.257041531207765E-4</v>
      </c>
      <c r="AI68" s="1">
        <f t="shared" si="46"/>
        <v>69191.619148363199</v>
      </c>
      <c r="AJ68" s="1">
        <f t="shared" si="46"/>
        <v>21711.775958381499</v>
      </c>
      <c r="AK68" s="1">
        <f t="shared" si="46"/>
        <v>6178.6802129642283</v>
      </c>
      <c r="AL68" s="17">
        <f t="shared" si="64"/>
        <v>16.835819515451004</v>
      </c>
      <c r="AM68" s="17">
        <f t="shared" si="64"/>
        <v>3.6246651617927181</v>
      </c>
      <c r="AN68" s="17">
        <f t="shared" si="64"/>
        <v>0.9841156277345503</v>
      </c>
      <c r="AO68" s="7">
        <f t="shared" si="53"/>
        <v>1.6200047782103644E-2</v>
      </c>
      <c r="AP68" s="7">
        <f t="shared" si="53"/>
        <v>2.4946856207091542E-2</v>
      </c>
      <c r="AQ68" s="7">
        <f t="shared" si="53"/>
        <v>1.8057534586420055E-2</v>
      </c>
      <c r="AR68" s="1">
        <f t="shared" si="65"/>
        <v>45173.650331167722</v>
      </c>
      <c r="AS68" s="1">
        <f t="shared" si="65"/>
        <v>15992.976145619403</v>
      </c>
      <c r="AT68" s="1">
        <f t="shared" si="65"/>
        <v>4646.909023148929</v>
      </c>
      <c r="AU68" s="1">
        <f t="shared" si="37"/>
        <v>9034.7300662335456</v>
      </c>
      <c r="AV68" s="1">
        <f t="shared" si="37"/>
        <v>3198.5952291238809</v>
      </c>
      <c r="AW68" s="1">
        <f t="shared" si="37"/>
        <v>929.38180462978585</v>
      </c>
      <c r="AX68" s="1">
        <f t="shared" si="18"/>
        <v>31044.767385759536</v>
      </c>
      <c r="AY68" s="1">
        <f t="shared" si="18"/>
        <v>4375.2128964867325</v>
      </c>
      <c r="AZ68" s="1">
        <f t="shared" si="18"/>
        <v>848.29198742392225</v>
      </c>
      <c r="BA68" s="1">
        <f t="shared" si="19"/>
        <v>10.343185550962403</v>
      </c>
      <c r="BB68" s="1">
        <f t="shared" si="19"/>
        <v>8.3837104596618666</v>
      </c>
      <c r="BC68" s="1">
        <f t="shared" si="19"/>
        <v>6.7432249013180874</v>
      </c>
      <c r="BD68" s="1">
        <f t="shared" si="20"/>
        <v>62313.200835841941</v>
      </c>
      <c r="BE68">
        <f t="shared" ref="BE68:BG83" si="69">BE67</f>
        <v>0.14487115954850627</v>
      </c>
      <c r="BF68">
        <f t="shared" si="66"/>
        <v>0.11866573833240701</v>
      </c>
      <c r="BG68">
        <f t="shared" si="66"/>
        <v>1.1816310877309333E-2</v>
      </c>
      <c r="BH68">
        <f t="shared" si="21"/>
        <v>0.11462330471540244</v>
      </c>
      <c r="BI68">
        <f t="shared" si="22"/>
        <v>2.098765286892876E-3</v>
      </c>
      <c r="BJ68">
        <f t="shared" si="8"/>
        <v>1.4081557453975292E-3</v>
      </c>
      <c r="BK68">
        <f t="shared" si="8"/>
        <v>1.3962520274921885E-5</v>
      </c>
      <c r="BL68">
        <f t="shared" si="9"/>
        <v>94.808889197291691</v>
      </c>
      <c r="BM68">
        <f t="shared" si="9"/>
        <v>22.520601245459595</v>
      </c>
      <c r="BN68">
        <f t="shared" si="9"/>
        <v>6.4882561451434381E-2</v>
      </c>
      <c r="BO68">
        <f t="shared" si="67"/>
        <v>113.35866572271598</v>
      </c>
      <c r="BP68">
        <f t="shared" si="54"/>
        <v>17.923581215739119</v>
      </c>
      <c r="BQ68">
        <f t="shared" si="54"/>
        <v>2.8713120187672954</v>
      </c>
      <c r="BR68" s="7">
        <f t="shared" si="35"/>
        <v>3.2315580614065587E-2</v>
      </c>
      <c r="BS68" s="7">
        <f t="shared" ref="BS68:BS131" si="70">BS67/(1+BS$5)</f>
        <v>0.94259590913375435</v>
      </c>
      <c r="BT68" s="7">
        <f t="shared" ref="BT68:BT131" si="71">BT67/(1+BT$5+BR67)</f>
        <v>0.87707461349278759</v>
      </c>
      <c r="BU68" s="8">
        <f>MAX((BU$3*climlow!$I178+BU$4*climlow!$I178^2+BU$5*climlow!$I178^6)*(K68/K$66)^$BW$1,-99)</f>
        <v>2.0594180543480642</v>
      </c>
      <c r="BV68" s="8">
        <f>MAX((BV$3*climlow!$I178+BV$4*climlow!$I178^2+BV$5*climlow!$I178^6)*(L68/L$66)^$BW$1,-99)</f>
        <v>1.1939888000619716</v>
      </c>
      <c r="BW68" s="8">
        <f>MAX((BW$3*climlow!$I178+BW$4*climlow!$I178^2+BW$5*climlow!$I178^6)*(M68/M$66)^$BW$1,-99)</f>
        <v>0.60016583101533472</v>
      </c>
      <c r="BX68" s="8">
        <f>MAX((BX$3*climlow!$M178+BX$4*climlow!$M178^2+BX$5*climlow!$M178^6)*(K68/K$66)^$BW$1,-99)</f>
        <v>2.0594185175883153</v>
      </c>
      <c r="BY68" s="8">
        <f>MAX((BY$3*climlow!$M178+BY$4*climlow!$M178^2+BY$5*climlow!$M178^6)*(L68/L$66)^$BW$1,-99)</f>
        <v>1.1939890503479957</v>
      </c>
      <c r="BZ68" s="8">
        <f>MAX((BZ$3*climlow!$M178+BZ$4*climlow!$M178^2+BZ$5*climlow!$M178^6)*(M68/M$66)^$BW$1,-99)</f>
        <v>0.60016593605047952</v>
      </c>
      <c r="CA68" s="8">
        <f t="shared" si="23"/>
        <v>-2.1414341882274097E-4</v>
      </c>
      <c r="CB68" s="8">
        <f t="shared" si="24"/>
        <v>-2.0185071055023185E-4</v>
      </c>
      <c r="CC68" s="8">
        <f t="shared" si="25"/>
        <v>-1.8781975629597969E-4</v>
      </c>
      <c r="CD68" s="8">
        <f>MAX((CD$3*climlow!$I178+CD$4*climlow!$I178^2+CD$5*climlow!$I178^6)*(K68/K$66)^$BW$1,-99)</f>
        <v>0.10001212371195708</v>
      </c>
      <c r="CE68" s="8">
        <f>MAX((CE$3*climlow!$I178+CE$4*climlow!$I178^2+CE$5*climlow!$I178^6)*(L68/L$66)^$BW$1,-99)</f>
        <v>4.5859947175620613E-2</v>
      </c>
      <c r="CF68" s="8">
        <f>MAX((CF$3*climlow!$I178+CF$4*climlow!$I178^2+CF$5*climlow!$I178^6)*(M68/M$66)^$BW$1,-99)</f>
        <v>1.1753784694141024E-2</v>
      </c>
      <c r="CG68" s="8">
        <f>MAX((CG$3*climlow!$M178+CG$4*climlow!$M178^2+CG$5*climlow!$M178^6)*(K68/K$66)^$BW$1,-99)</f>
        <v>0.10001217998707508</v>
      </c>
      <c r="CH68" s="8">
        <f>MAX((CH$3*climlow!$M178+CH$4*climlow!$M178^2+CH$5*climlow!$M178^6)*(L68/L$66)^$BW$1,-99)</f>
        <v>4.58599729442433E-2</v>
      </c>
      <c r="CI68" s="8">
        <f>MAX((CI$3*climlow!$M178+CI$4*climlow!$M178^2+CI$5*climlow!$M178^6)*(M68/M$66)^$BW$1,-99)</f>
        <v>1.1753791248626326E-2</v>
      </c>
      <c r="CJ68" s="8">
        <f t="shared" si="26"/>
        <v>-3.0238344785150656E-6</v>
      </c>
      <c r="CK68" s="8">
        <f t="shared" si="27"/>
        <v>-2.8502540093459003E-6</v>
      </c>
      <c r="CL68" s="8">
        <f t="shared" si="28"/>
        <v>-2.6521284565097659E-6</v>
      </c>
    </row>
    <row r="69" spans="1:90">
      <c r="A69">
        <f t="shared" si="49"/>
        <v>2023</v>
      </c>
      <c r="B69" s="4">
        <f t="shared" si="55"/>
        <v>1169.9191891369678</v>
      </c>
      <c r="C69" s="4">
        <f t="shared" si="55"/>
        <v>2953.6416223108999</v>
      </c>
      <c r="D69" s="4">
        <f t="shared" si="55"/>
        <v>4479.4903447820107</v>
      </c>
      <c r="E69" s="11">
        <f t="shared" si="56"/>
        <v>5.0070345387428616E-3</v>
      </c>
      <c r="F69" s="11">
        <f t="shared" si="56"/>
        <v>1.003800042200872E-2</v>
      </c>
      <c r="G69" s="11">
        <f t="shared" si="56"/>
        <v>2.2162191117750005E-2</v>
      </c>
      <c r="H69" s="4">
        <f t="shared" si="57"/>
        <v>46371.875757021386</v>
      </c>
      <c r="I69" s="4">
        <f t="shared" si="57"/>
        <v>16674.573314850659</v>
      </c>
      <c r="J69" s="4">
        <f t="shared" si="57"/>
        <v>4861.4799689427618</v>
      </c>
      <c r="K69" s="4">
        <f t="shared" si="51"/>
        <v>39636.819523602513</v>
      </c>
      <c r="L69" s="4">
        <f t="shared" si="51"/>
        <v>5645.4287442647283</v>
      </c>
      <c r="M69" s="4">
        <f t="shared" si="51"/>
        <v>1085.2752422171679</v>
      </c>
      <c r="N69" s="11">
        <f t="shared" si="52"/>
        <v>2.1410636609484612E-2</v>
      </c>
      <c r="O69" s="11">
        <f t="shared" si="52"/>
        <v>3.2256738646564198E-2</v>
      </c>
      <c r="P69" s="11">
        <f t="shared" si="52"/>
        <v>2.3492154405854837E-2</v>
      </c>
      <c r="Q69" s="4">
        <f t="shared" si="58"/>
        <v>5166.1095101292249</v>
      </c>
      <c r="R69" s="4">
        <f t="shared" si="58"/>
        <v>8063.9082761329637</v>
      </c>
      <c r="S69" s="4">
        <f t="shared" si="58"/>
        <v>2471.6235166017082</v>
      </c>
      <c r="T69" s="4">
        <f t="shared" si="59"/>
        <v>111.40609315004902</v>
      </c>
      <c r="U69" s="4">
        <f t="shared" si="59"/>
        <v>483.6050748567647</v>
      </c>
      <c r="V69" s="4">
        <f t="shared" si="59"/>
        <v>508.40968848817829</v>
      </c>
      <c r="W69" s="11">
        <f t="shared" si="60"/>
        <v>-1.219247815263802E-2</v>
      </c>
      <c r="X69" s="11">
        <f t="shared" si="60"/>
        <v>-1.3228699347321071E-2</v>
      </c>
      <c r="Y69" s="11">
        <f t="shared" si="60"/>
        <v>-1.2203590333800474E-2</v>
      </c>
      <c r="Z69" s="4">
        <f t="shared" si="68"/>
        <v>10285.818174797039</v>
      </c>
      <c r="AA69" s="4">
        <f t="shared" si="61"/>
        <v>21848.617357143765</v>
      </c>
      <c r="AB69" s="4">
        <f t="shared" si="61"/>
        <v>3960.3941577761434</v>
      </c>
      <c r="AC69" s="12">
        <f t="shared" si="62"/>
        <v>2.3609429212834052</v>
      </c>
      <c r="AD69" s="12">
        <f t="shared" si="62"/>
        <v>3.1628578679270474</v>
      </c>
      <c r="AE69" s="12">
        <f t="shared" si="62"/>
        <v>1.6756765238293672</v>
      </c>
      <c r="AF69" s="11">
        <f t="shared" si="63"/>
        <v>-2.9039671966837322E-3</v>
      </c>
      <c r="AG69" s="11">
        <f t="shared" si="63"/>
        <v>2.0567434751257441E-3</v>
      </c>
      <c r="AH69" s="11">
        <f t="shared" si="63"/>
        <v>8.257041531207765E-4</v>
      </c>
      <c r="AI69" s="1">
        <f t="shared" si="46"/>
        <v>71307.187299760422</v>
      </c>
      <c r="AJ69" s="1">
        <f t="shared" si="46"/>
        <v>22739.19359166723</v>
      </c>
      <c r="AK69" s="1">
        <f t="shared" si="46"/>
        <v>6490.1939962975912</v>
      </c>
      <c r="AL69" s="17">
        <f t="shared" si="64"/>
        <v>17.105833185246173</v>
      </c>
      <c r="AM69" s="17">
        <f t="shared" si="64"/>
        <v>3.7141849223769148</v>
      </c>
      <c r="AN69" s="17">
        <f t="shared" si="64"/>
        <v>1.0017086226995549</v>
      </c>
      <c r="AO69" s="7">
        <f t="shared" si="53"/>
        <v>1.6038047304282609E-2</v>
      </c>
      <c r="AP69" s="7">
        <f t="shared" si="53"/>
        <v>2.4697387645020625E-2</v>
      </c>
      <c r="AQ69" s="7">
        <f t="shared" si="53"/>
        <v>1.7876959240555854E-2</v>
      </c>
      <c r="AR69" s="1">
        <f t="shared" si="65"/>
        <v>46371.875757021386</v>
      </c>
      <c r="AS69" s="1">
        <f t="shared" si="65"/>
        <v>16674.573314850659</v>
      </c>
      <c r="AT69" s="1">
        <f t="shared" si="65"/>
        <v>4861.4799689427618</v>
      </c>
      <c r="AU69" s="1">
        <f t="shared" si="37"/>
        <v>9274.3751514042779</v>
      </c>
      <c r="AV69" s="1">
        <f t="shared" si="37"/>
        <v>3334.9146629701318</v>
      </c>
      <c r="AW69" s="1">
        <f t="shared" si="37"/>
        <v>972.29599378855244</v>
      </c>
      <c r="AX69" s="1">
        <f t="shared" si="18"/>
        <v>31709.45561888201</v>
      </c>
      <c r="AY69" s="1">
        <f t="shared" si="18"/>
        <v>4516.3429954117828</v>
      </c>
      <c r="AZ69" s="1">
        <f t="shared" si="18"/>
        <v>868.22019377373442</v>
      </c>
      <c r="BA69" s="1">
        <f t="shared" si="19"/>
        <v>10.364370199894712</v>
      </c>
      <c r="BB69" s="1">
        <f t="shared" si="19"/>
        <v>8.4154578735394807</v>
      </c>
      <c r="BC69" s="1">
        <f t="shared" si="19"/>
        <v>6.766445361951984</v>
      </c>
      <c r="BD69" s="1">
        <f t="shared" si="20"/>
        <v>61581.665771620254</v>
      </c>
      <c r="BE69">
        <f t="shared" si="69"/>
        <v>0.14487115954850627</v>
      </c>
      <c r="BF69">
        <f t="shared" si="66"/>
        <v>0.11866573833240701</v>
      </c>
      <c r="BG69">
        <f t="shared" si="66"/>
        <v>1.1816310877309333E-2</v>
      </c>
      <c r="BH69">
        <f t="shared" si="21"/>
        <v>0.11440968139149023</v>
      </c>
      <c r="BI69">
        <f t="shared" si="22"/>
        <v>2.098765286892876E-3</v>
      </c>
      <c r="BJ69">
        <f t="shared" si="8"/>
        <v>1.4081557453975292E-3</v>
      </c>
      <c r="BK69">
        <f t="shared" si="8"/>
        <v>1.3962520274921885E-5</v>
      </c>
      <c r="BL69">
        <f t="shared" si="9"/>
        <v>97.323683126945795</v>
      </c>
      <c r="BM69">
        <f t="shared" si="9"/>
        <v>23.480396215359278</v>
      </c>
      <c r="BN69">
        <f t="shared" si="9"/>
        <v>6.7878512632489924E-2</v>
      </c>
      <c r="BO69">
        <f t="shared" si="67"/>
        <v>117.02191682318133</v>
      </c>
      <c r="BP69">
        <f t="shared" si="54"/>
        <v>18.112821708030292</v>
      </c>
      <c r="BQ69">
        <f t="shared" si="54"/>
        <v>2.9009616895857864</v>
      </c>
      <c r="BR69" s="7">
        <f t="shared" si="35"/>
        <v>3.18231428378557E-2</v>
      </c>
      <c r="BS69" s="7">
        <f t="shared" si="70"/>
        <v>0.9151416593531595</v>
      </c>
      <c r="BT69" s="7">
        <f t="shared" si="71"/>
        <v>0.82562529393177075</v>
      </c>
      <c r="BU69" s="8">
        <f>MAX((BU$3*climlow!$I179+BU$4*climlow!$I179^2+BU$5*climlow!$I179^6)*(K69/K$66)^$BW$1,-99)</f>
        <v>2.0843708251535857</v>
      </c>
      <c r="BV69" s="8">
        <f>MAX((BV$3*climlow!$I179+BV$4*climlow!$I179^2+BV$5*climlow!$I179^6)*(L69/L$66)^$BW$1,-99)</f>
        <v>1.2038188543151989</v>
      </c>
      <c r="BW69" s="8">
        <f>MAX((BW$3*climlow!$I179+BW$4*climlow!$I179^2+BW$5*climlow!$I179^6)*(M69/M$66)^$BW$1,-99)</f>
        <v>0.60474780049538379</v>
      </c>
      <c r="BX69" s="8">
        <f>MAX((BX$3*climlow!$M179+BX$4*climlow!$M179^2+BX$5*climlow!$M179^6)*(K69/K$66)^$BW$1,-99)</f>
        <v>2.0843897059277863</v>
      </c>
      <c r="BY69" s="8">
        <f>MAX((BY$3*climlow!$M179+BY$4*climlow!$M179^2+BY$5*climlow!$M179^6)*(L69/L$66)^$BW$1,-99)</f>
        <v>1.2038289870931014</v>
      </c>
      <c r="BZ69" s="8">
        <f>MAX((BZ$3*climlow!$M179+BZ$4*climlow!$M179^2+BZ$5*climlow!$M179^6)*(M69/M$66)^$BW$1,-99)</f>
        <v>0.60475201121150779</v>
      </c>
      <c r="CA69" s="8">
        <f t="shared" si="23"/>
        <v>-8.960072275153462E-3</v>
      </c>
      <c r="CB69" s="8">
        <f t="shared" si="24"/>
        <v>-8.1997354098081784E-3</v>
      </c>
      <c r="CC69" s="8">
        <f t="shared" si="25"/>
        <v>-7.3976623058234874E-3</v>
      </c>
      <c r="CD69" s="8">
        <f>MAX((CD$3*climlow!$I179+CD$4*climlow!$I179^2+CD$5*climlow!$I179^6)*(K69/K$66)^$BW$1,-99)</f>
        <v>0.10390878679475984</v>
      </c>
      <c r="CE69" s="8">
        <f>MAX((CE$3*climlow!$I179+CE$4*climlow!$I179^2+CE$5*climlow!$I179^6)*(L69/L$66)^$BW$1,-99)</f>
        <v>4.7518069876857964E-2</v>
      </c>
      <c r="CF69" s="8">
        <f>MAX((CF$3*climlow!$I179+CF$4*climlow!$I179^2+CF$5*climlow!$I179^6)*(M69/M$66)^$BW$1,-99)</f>
        <v>1.220055504582658E-2</v>
      </c>
      <c r="CG69" s="8">
        <f>MAX((CG$3*climlow!$M179+CG$4*climlow!$M179^2+CG$5*climlow!$M179^6)*(K69/K$66)^$BW$1,-99)</f>
        <v>0.10391115693319672</v>
      </c>
      <c r="CH69" s="8">
        <f>MAX((CH$3*climlow!$M179+CH$4*climlow!$M179^2+CH$5*climlow!$M179^6)*(L69/L$66)^$BW$1,-99)</f>
        <v>4.7519152104575454E-2</v>
      </c>
      <c r="CI69" s="8">
        <f>MAX((CI$3*climlow!$M179+CI$4*climlow!$M179^2+CI$5*climlow!$M179^6)*(M69/M$66)^$BW$1,-99)</f>
        <v>1.2200830619663594E-2</v>
      </c>
      <c r="CJ69" s="8">
        <f t="shared" si="26"/>
        <v>-1.2925509495183735E-4</v>
      </c>
      <c r="CK69" s="8">
        <f t="shared" si="27"/>
        <v>-1.1828672207407462E-4</v>
      </c>
      <c r="CL69" s="8">
        <f t="shared" si="28"/>
        <v>-1.0671627576178965E-4</v>
      </c>
    </row>
    <row r="70" spans="1:90">
      <c r="A70">
        <f t="shared" si="49"/>
        <v>2024</v>
      </c>
      <c r="B70" s="4">
        <f t="shared" si="55"/>
        <v>1175.4841236351374</v>
      </c>
      <c r="C70" s="4">
        <f t="shared" si="55"/>
        <v>2981.807845369558</v>
      </c>
      <c r="D70" s="4">
        <f t="shared" si="55"/>
        <v>4573.8018998566267</v>
      </c>
      <c r="E70" s="11">
        <f t="shared" si="56"/>
        <v>4.7566828118057181E-3</v>
      </c>
      <c r="F70" s="11">
        <f t="shared" si="56"/>
        <v>9.5361004009082827E-3</v>
      </c>
      <c r="G70" s="11">
        <f t="shared" si="56"/>
        <v>2.1054081561862503E-2</v>
      </c>
      <c r="H70" s="4">
        <f t="shared" si="57"/>
        <v>47579.939261803229</v>
      </c>
      <c r="I70" s="4">
        <f t="shared" si="57"/>
        <v>17371.865894428582</v>
      </c>
      <c r="J70" s="4">
        <f t="shared" si="57"/>
        <v>5080.0550786618342</v>
      </c>
      <c r="K70" s="4">
        <f t="shared" si="51"/>
        <v>40476.888037129909</v>
      </c>
      <c r="L70" s="4">
        <f t="shared" si="51"/>
        <v>5825.9508309381199</v>
      </c>
      <c r="M70" s="4">
        <f t="shared" si="51"/>
        <v>1110.6854188024795</v>
      </c>
      <c r="N70" s="11">
        <f t="shared" si="52"/>
        <v>2.1194145333158332E-2</v>
      </c>
      <c r="O70" s="11">
        <f t="shared" si="52"/>
        <v>3.1976683233631675E-2</v>
      </c>
      <c r="P70" s="11">
        <f t="shared" si="52"/>
        <v>2.3413578046247219E-2</v>
      </c>
      <c r="Q70" s="4">
        <f t="shared" si="58"/>
        <v>5236.0665357191365</v>
      </c>
      <c r="R70" s="4">
        <f t="shared" si="58"/>
        <v>8289.9865824612643</v>
      </c>
      <c r="S70" s="4">
        <f t="shared" si="58"/>
        <v>2551.2304066288762</v>
      </c>
      <c r="T70" s="4">
        <f t="shared" si="59"/>
        <v>110.04777679324629</v>
      </c>
      <c r="U70" s="4">
        <f t="shared" si="59"/>
        <v>477.20760871864587</v>
      </c>
      <c r="V70" s="4">
        <f t="shared" si="59"/>
        <v>502.20526492813343</v>
      </c>
      <c r="W70" s="11">
        <f t="shared" si="60"/>
        <v>-1.219247815263802E-2</v>
      </c>
      <c r="X70" s="11">
        <f t="shared" si="60"/>
        <v>-1.3228699347321071E-2</v>
      </c>
      <c r="Y70" s="11">
        <f t="shared" si="60"/>
        <v>-1.2203590333800474E-2</v>
      </c>
      <c r="Z70" s="4">
        <f t="shared" si="68"/>
        <v>10399.62400521915</v>
      </c>
      <c r="AA70" s="4">
        <f t="shared" si="61"/>
        <v>22524.658944278664</v>
      </c>
      <c r="AB70" s="4">
        <f t="shared" si="61"/>
        <v>4096.0819404949443</v>
      </c>
      <c r="AC70" s="12">
        <f t="shared" si="62"/>
        <v>2.3540868204867555</v>
      </c>
      <c r="AD70" s="12">
        <f t="shared" si="62"/>
        <v>3.1693630552096566</v>
      </c>
      <c r="AE70" s="12">
        <f t="shared" si="62"/>
        <v>1.67706013689438</v>
      </c>
      <c r="AF70" s="11">
        <f t="shared" si="63"/>
        <v>-2.9039671966837322E-3</v>
      </c>
      <c r="AG70" s="11">
        <f t="shared" si="63"/>
        <v>2.0567434751257441E-3</v>
      </c>
      <c r="AH70" s="11">
        <f t="shared" si="63"/>
        <v>8.257041531207765E-4</v>
      </c>
      <c r="AI70" s="1">
        <f t="shared" si="46"/>
        <v>73450.843721188663</v>
      </c>
      <c r="AJ70" s="1">
        <f t="shared" si="46"/>
        <v>23800.188895470641</v>
      </c>
      <c r="AK70" s="1">
        <f t="shared" si="46"/>
        <v>6813.4705904563843</v>
      </c>
      <c r="AL70" s="17">
        <f t="shared" si="64"/>
        <v>17.377433905432277</v>
      </c>
      <c r="AM70" s="17">
        <f t="shared" si="64"/>
        <v>3.8049982805420157</v>
      </c>
      <c r="AN70" s="17">
        <f t="shared" si="64"/>
        <v>1.019437051876279</v>
      </c>
      <c r="AO70" s="7">
        <f t="shared" si="53"/>
        <v>1.5877666831239784E-2</v>
      </c>
      <c r="AP70" s="7">
        <f t="shared" si="53"/>
        <v>2.445041376857042E-2</v>
      </c>
      <c r="AQ70" s="7">
        <f t="shared" si="53"/>
        <v>1.7698189648150297E-2</v>
      </c>
      <c r="AR70" s="1">
        <f t="shared" si="65"/>
        <v>47579.939261803229</v>
      </c>
      <c r="AS70" s="1">
        <f t="shared" si="65"/>
        <v>17371.865894428582</v>
      </c>
      <c r="AT70" s="1">
        <f t="shared" si="65"/>
        <v>5080.0550786618342</v>
      </c>
      <c r="AU70" s="1">
        <f t="shared" si="37"/>
        <v>9515.9878523606458</v>
      </c>
      <c r="AV70" s="1">
        <f t="shared" si="37"/>
        <v>3474.3731788857167</v>
      </c>
      <c r="AW70" s="1">
        <f t="shared" si="37"/>
        <v>1016.0110157323669</v>
      </c>
      <c r="AX70" s="1">
        <f t="shared" si="18"/>
        <v>32381.510429703929</v>
      </c>
      <c r="AY70" s="1">
        <f t="shared" si="18"/>
        <v>4660.7606647504963</v>
      </c>
      <c r="AZ70" s="1">
        <f t="shared" si="18"/>
        <v>888.54833504198359</v>
      </c>
      <c r="BA70" s="1">
        <f t="shared" si="19"/>
        <v>10.385342873138869</v>
      </c>
      <c r="BB70" s="1">
        <f t="shared" si="19"/>
        <v>8.4469339465777473</v>
      </c>
      <c r="BC70" s="1">
        <f t="shared" si="19"/>
        <v>6.7895890468375883</v>
      </c>
      <c r="BD70" s="1">
        <f t="shared" si="20"/>
        <v>60816.205302540053</v>
      </c>
      <c r="BE70">
        <f t="shared" si="69"/>
        <v>0.14487115954850627</v>
      </c>
      <c r="BF70">
        <f t="shared" si="66"/>
        <v>0.11866573833240701</v>
      </c>
      <c r="BG70">
        <f t="shared" si="66"/>
        <v>1.1816310877309333E-2</v>
      </c>
      <c r="BH70">
        <f t="shared" si="21"/>
        <v>0.11420501831800584</v>
      </c>
      <c r="BI70">
        <f t="shared" si="22"/>
        <v>2.098765286892876E-3</v>
      </c>
      <c r="BJ70">
        <f t="shared" si="22"/>
        <v>1.4081557453975292E-3</v>
      </c>
      <c r="BK70">
        <f t="shared" si="22"/>
        <v>1.3962520274921885E-5</v>
      </c>
      <c r="BL70">
        <f t="shared" ref="BL70:BN133" si="72">BI70*AR70</f>
        <v>99.859124875144076</v>
      </c>
      <c r="BM70">
        <f t="shared" si="72"/>
        <v>24.462292767514995</v>
      </c>
      <c r="BN70">
        <f t="shared" si="72"/>
        <v>7.0930372033535749E-2</v>
      </c>
      <c r="BO70">
        <f t="shared" si="67"/>
        <v>120.74592199740509</v>
      </c>
      <c r="BP70">
        <f t="shared" si="54"/>
        <v>18.303897942903518</v>
      </c>
      <c r="BQ70">
        <f t="shared" si="54"/>
        <v>2.9309721316790367</v>
      </c>
      <c r="BR70" s="7">
        <f t="shared" si="35"/>
        <v>3.1276630344628797E-2</v>
      </c>
      <c r="BS70" s="7">
        <f t="shared" si="70"/>
        <v>0.88848704791568878</v>
      </c>
      <c r="BT70" s="7">
        <f t="shared" si="71"/>
        <v>0.77755443503066191</v>
      </c>
      <c r="BU70" s="8">
        <f>MAX((BU$3*climlow!$I180+BU$4*climlow!$I180^2+BU$5*climlow!$I180^6)*(K70/K$66)^$BW$1,-99)</f>
        <v>2.108972961688361</v>
      </c>
      <c r="BV70" s="8">
        <f>MAX((BV$3*climlow!$I180+BV$4*climlow!$I180^2+BV$5*climlow!$I180^6)*(L70/L$66)^$BW$1,-99)</f>
        <v>1.2133464122549416</v>
      </c>
      <c r="BW70" s="8">
        <f>MAX((BW$3*climlow!$I180+BW$4*climlow!$I180^2+BW$5*climlow!$I180^6)*(M70/M$66)^$BW$1,-99)</f>
        <v>0.6091066163215868</v>
      </c>
      <c r="BX70" s="8">
        <f>MAX((BX$3*climlow!$M180+BX$4*climlow!$M180^2+BX$5*climlow!$M180^6)*(K70/K$66)^$BW$1,-99)</f>
        <v>2.1090261772374048</v>
      </c>
      <c r="BY70" s="8">
        <f>MAX((BY$3*climlow!$M180+BY$4*climlow!$M180^2+BY$5*climlow!$M180^6)*(L70/L$66)^$BW$1,-99)</f>
        <v>1.2133747764334091</v>
      </c>
      <c r="BZ70" s="8">
        <f>MAX((BZ$3*climlow!$M180+BZ$4*climlow!$M180^2+BZ$5*climlow!$M180^6)*(M70/M$66)^$BW$1,-99)</f>
        <v>0.60911827999935675</v>
      </c>
      <c r="CA70" s="8">
        <f t="shared" si="23"/>
        <v>-2.5912447167788802E-2</v>
      </c>
      <c r="CB70" s="8">
        <f t="shared" si="24"/>
        <v>-2.3022873688379922E-2</v>
      </c>
      <c r="CC70" s="8">
        <f t="shared" si="25"/>
        <v>-2.0148338217811899E-2</v>
      </c>
      <c r="CD70" s="8">
        <f>MAX((CD$3*climlow!$I180+CD$4*climlow!$I180^2+CD$5*climlow!$I180^6)*(K70/K$66)^$BW$1,-99)</f>
        <v>0.10789562498313882</v>
      </c>
      <c r="CE70" s="8">
        <f>MAX((CE$3*climlow!$I180+CE$4*climlow!$I180^2+CE$5*climlow!$I180^6)*(L70/L$66)^$BW$1,-99)</f>
        <v>4.9208524901589168E-2</v>
      </c>
      <c r="CF70" s="8">
        <f>MAX((CF$3*climlow!$I180+CF$4*climlow!$I180^2+CF$5*climlow!$I180^6)*(M70/M$66)^$BW$1,-99)</f>
        <v>1.2656259298171862E-2</v>
      </c>
      <c r="CG70" s="8">
        <f>MAX((CG$3*climlow!$M180+CG$4*climlow!$M180^2+CG$5*climlow!$M180^6)*(K70/K$66)^$BW$1,-99)</f>
        <v>0.10790252722391491</v>
      </c>
      <c r="CH70" s="8">
        <f>MAX((CH$3*climlow!$M180+CH$4*climlow!$M180^2+CH$5*climlow!$M180^6)*(L70/L$66)^$BW$1,-99)</f>
        <v>4.9211667619097864E-2</v>
      </c>
      <c r="CI70" s="8">
        <f>MAX((CI$3*climlow!$M180+CI$4*climlow!$M180^2+CI$5*climlow!$M180^6)*(M70/M$66)^$BW$1,-99)</f>
        <v>1.2657060312840147E-2</v>
      </c>
      <c r="CJ70" s="8">
        <f t="shared" si="26"/>
        <v>-3.8184164927081377E-4</v>
      </c>
      <c r="CK70" s="8">
        <f t="shared" si="27"/>
        <v>-3.3926135973188316E-4</v>
      </c>
      <c r="CL70" s="8">
        <f t="shared" si="28"/>
        <v>-2.9690266786994374E-4</v>
      </c>
    </row>
    <row r="71" spans="1:90">
      <c r="A71">
        <f t="shared" si="49"/>
        <v>2025</v>
      </c>
      <c r="B71" s="4">
        <f t="shared" si="55"/>
        <v>1180.7959585052608</v>
      </c>
      <c r="C71" s="4">
        <f t="shared" si="55"/>
        <v>3008.8209234097349</v>
      </c>
      <c r="D71" s="4">
        <f t="shared" si="55"/>
        <v>4665.2842381916398</v>
      </c>
      <c r="E71" s="11">
        <f t="shared" si="56"/>
        <v>4.518848671215432E-3</v>
      </c>
      <c r="F71" s="11">
        <f t="shared" si="56"/>
        <v>9.0592953808628675E-3</v>
      </c>
      <c r="G71" s="11">
        <f t="shared" si="56"/>
        <v>2.0001377483769376E-2</v>
      </c>
      <c r="H71" s="4">
        <f t="shared" si="57"/>
        <v>48797.630672518688</v>
      </c>
      <c r="I71" s="4">
        <f t="shared" si="57"/>
        <v>18084.761570702784</v>
      </c>
      <c r="J71" s="4">
        <f t="shared" si="57"/>
        <v>5302.4450936234089</v>
      </c>
      <c r="K71" s="4">
        <f t="shared" si="51"/>
        <v>41326.048180492035</v>
      </c>
      <c r="L71" s="4">
        <f t="shared" si="51"/>
        <v>6010.5808989816169</v>
      </c>
      <c r="M71" s="4">
        <f t="shared" si="51"/>
        <v>1136.5749272500375</v>
      </c>
      <c r="N71" s="11">
        <f t="shared" si="52"/>
        <v>2.0978889053505867E-2</v>
      </c>
      <c r="O71" s="11">
        <f t="shared" si="52"/>
        <v>3.16909760142563E-2</v>
      </c>
      <c r="P71" s="11">
        <f t="shared" si="52"/>
        <v>2.3309488005588186E-2</v>
      </c>
      <c r="Q71" s="4">
        <f t="shared" si="58"/>
        <v>5304.5962977681265</v>
      </c>
      <c r="R71" s="4">
        <f t="shared" si="58"/>
        <v>8516.0196898326412</v>
      </c>
      <c r="S71" s="4">
        <f t="shared" si="58"/>
        <v>2630.4187089685438</v>
      </c>
      <c r="T71" s="4">
        <f t="shared" si="59"/>
        <v>108.70602167894825</v>
      </c>
      <c r="U71" s="4">
        <f t="shared" si="59"/>
        <v>470.8947727366529</v>
      </c>
      <c r="V71" s="4">
        <f t="shared" si="59"/>
        <v>496.07655761147277</v>
      </c>
      <c r="W71" s="11">
        <f t="shared" si="60"/>
        <v>-1.219247815263802E-2</v>
      </c>
      <c r="X71" s="11">
        <f t="shared" si="60"/>
        <v>-1.3228699347321071E-2</v>
      </c>
      <c r="Y71" s="11">
        <f t="shared" si="60"/>
        <v>-1.2203590333800474E-2</v>
      </c>
      <c r="Z71" s="4">
        <f t="shared" si="68"/>
        <v>10509.84169957941</v>
      </c>
      <c r="AA71" s="4">
        <f t="shared" si="61"/>
        <v>23203.782572333672</v>
      </c>
      <c r="AB71" s="4">
        <f t="shared" si="61"/>
        <v>4231.5010247612599</v>
      </c>
      <c r="AC71" s="12">
        <f t="shared" si="62"/>
        <v>2.3472506295819167</v>
      </c>
      <c r="AD71" s="12">
        <f t="shared" si="62"/>
        <v>3.1758816219937636</v>
      </c>
      <c r="AE71" s="12">
        <f t="shared" si="62"/>
        <v>1.6784448924144471</v>
      </c>
      <c r="AF71" s="11">
        <f t="shared" si="63"/>
        <v>-2.9039671966837322E-3</v>
      </c>
      <c r="AG71" s="11">
        <f t="shared" si="63"/>
        <v>2.0567434751257441E-3</v>
      </c>
      <c r="AH71" s="11">
        <f t="shared" si="63"/>
        <v>8.257041531207765E-4</v>
      </c>
      <c r="AI71" s="1">
        <f t="shared" si="46"/>
        <v>75621.747201430451</v>
      </c>
      <c r="AJ71" s="1">
        <f t="shared" si="46"/>
        <v>24894.543184809292</v>
      </c>
      <c r="AK71" s="1">
        <f t="shared" si="46"/>
        <v>7148.1345471431132</v>
      </c>
      <c r="AL71" s="17">
        <f t="shared" si="64"/>
        <v>17.650587880305299</v>
      </c>
      <c r="AM71" s="17">
        <f t="shared" si="64"/>
        <v>3.8971017250664874</v>
      </c>
      <c r="AN71" s="17">
        <f t="shared" si="64"/>
        <v>1.0372988202519522</v>
      </c>
      <c r="AO71" s="7">
        <f t="shared" si="53"/>
        <v>1.5718890162927386E-2</v>
      </c>
      <c r="AP71" s="7">
        <f t="shared" si="53"/>
        <v>2.4205909630884714E-2</v>
      </c>
      <c r="AQ71" s="7">
        <f t="shared" si="53"/>
        <v>1.7521207751668794E-2</v>
      </c>
      <c r="AR71" s="1">
        <f t="shared" si="65"/>
        <v>48797.630672518688</v>
      </c>
      <c r="AS71" s="1">
        <f t="shared" si="65"/>
        <v>18084.761570702784</v>
      </c>
      <c r="AT71" s="1">
        <f t="shared" si="65"/>
        <v>5302.4450936234089</v>
      </c>
      <c r="AU71" s="1">
        <f t="shared" ref="AU71:AW134" si="73">$AU$5*AR71</f>
        <v>9759.5261345037379</v>
      </c>
      <c r="AV71" s="1">
        <f t="shared" si="73"/>
        <v>3616.9523141405571</v>
      </c>
      <c r="AW71" s="1">
        <f t="shared" si="73"/>
        <v>1060.4890187246817</v>
      </c>
      <c r="AX71" s="1">
        <f t="shared" ref="AX71:AZ134" si="74">(AR71-AU71)/B71*1000</f>
        <v>33060.838544393635</v>
      </c>
      <c r="AY71" s="1">
        <f t="shared" si="74"/>
        <v>4808.4647191852937</v>
      </c>
      <c r="AZ71" s="1">
        <f t="shared" si="74"/>
        <v>909.25994180002976</v>
      </c>
      <c r="BA71" s="1">
        <f t="shared" ref="BA71:BC134" si="75">LN(AX71)</f>
        <v>10.406104735372573</v>
      </c>
      <c r="BB71" s="1">
        <f t="shared" si="75"/>
        <v>8.4781331269488067</v>
      </c>
      <c r="BC71" s="1">
        <f t="shared" si="75"/>
        <v>6.8126310178738931</v>
      </c>
      <c r="BD71" s="1">
        <f t="shared" ref="BD71:BD134" si="76">SUMPRODUCT(BA71:BC71,B71:D71)*BS71</f>
        <v>60019.914539573954</v>
      </c>
      <c r="BE71">
        <f t="shared" si="69"/>
        <v>0.14487115954850627</v>
      </c>
      <c r="BF71">
        <f t="shared" si="66"/>
        <v>0.11866573833240701</v>
      </c>
      <c r="BG71">
        <f t="shared" si="66"/>
        <v>1.1816310877309333E-2</v>
      </c>
      <c r="BH71">
        <f t="shared" ref="BH71:BH134" si="77">(BE71*Z71+BF71*AA71+BG71*AB71)/(Z71+AA71+AB71)</f>
        <v>0.11400852263637966</v>
      </c>
      <c r="BI71">
        <f t="shared" ref="BI71:BK134" si="78">BI$5*BE71^2</f>
        <v>2.098765286892876E-3</v>
      </c>
      <c r="BJ71">
        <f t="shared" si="78"/>
        <v>1.4081557453975292E-3</v>
      </c>
      <c r="BK71">
        <f t="shared" si="78"/>
        <v>1.3962520274921885E-5</v>
      </c>
      <c r="BL71">
        <f t="shared" si="72"/>
        <v>102.4147733381013</v>
      </c>
      <c r="BM71">
        <f t="shared" si="72"/>
        <v>25.46616090992957</v>
      </c>
      <c r="BN71">
        <f t="shared" si="72"/>
        <v>7.4035497126376915E-2</v>
      </c>
      <c r="BO71">
        <f t="shared" si="67"/>
        <v>124.52244756533932</v>
      </c>
      <c r="BP71">
        <f t="shared" si="54"/>
        <v>18.497342643709775</v>
      </c>
      <c r="BQ71">
        <f t="shared" si="54"/>
        <v>2.9613765550087656</v>
      </c>
      <c r="BR71" s="7">
        <f t="shared" si="35"/>
        <v>3.0742823262582597E-2</v>
      </c>
      <c r="BS71" s="7">
        <f t="shared" si="70"/>
        <v>0.86260878438416388</v>
      </c>
      <c r="BT71" s="7">
        <f t="shared" si="71"/>
        <v>0.73265952796696021</v>
      </c>
      <c r="BU71" s="8">
        <f>MAX((BU$3*climlow!$I181+BU$4*climlow!$I181^2+BU$5*climlow!$I181^6)*(K71/K$66)^$BW$1,-99)</f>
        <v>2.1332557234669114</v>
      </c>
      <c r="BV71" s="8">
        <f>MAX((BV$3*climlow!$I181+BV$4*climlow!$I181^2+BV$5*climlow!$I181^6)*(L71/L$66)^$BW$1,-99)</f>
        <v>1.2225921865625193</v>
      </c>
      <c r="BW71" s="8">
        <f>MAX((BW$3*climlow!$I181+BW$4*climlow!$I181^2+BW$5*climlow!$I181^6)*(M71/M$66)^$BW$1,-99)</f>
        <v>0.61325189565926153</v>
      </c>
      <c r="BX71" s="8">
        <f>MAX((BX$3*climlow!$M181+BX$4*climlow!$M181^2+BX$5*climlow!$M181^6)*(K71/K$66)^$BW$1,-99)</f>
        <v>2.1333573977524862</v>
      </c>
      <c r="BY71" s="8">
        <f>MAX((BY$3*climlow!$M181+BY$4*climlow!$M181^2+BY$5*climlow!$M181^6)*(L71/L$66)^$BW$1,-99)</f>
        <v>1.2226460019036514</v>
      </c>
      <c r="BZ71" s="8">
        <f>MAX((BZ$3*climlow!$M181+BZ$4*climlow!$M181^2+BZ$5*climlow!$M181^6)*(M71/M$66)^$BW$1,-99)</f>
        <v>0.61327377795603044</v>
      </c>
      <c r="CA71" s="8">
        <f t="shared" ref="CA71:CA134" si="79">((BU71-BX71)*H71+(BY71-BY71)*I71+(BW71-BZ71)*J71)/100</f>
        <v>-5.0774939135126686E-2</v>
      </c>
      <c r="CB71" s="8">
        <f t="shared" ref="CB71:CB134" si="80">CA71*BS71</f>
        <v>-4.3798908524531541E-2</v>
      </c>
      <c r="CC71" s="8">
        <f t="shared" ref="CC71:CC134" si="81">CA71*BT71</f>
        <v>-3.7200742939293055E-2</v>
      </c>
      <c r="CD71" s="8">
        <f>MAX((CD$3*climlow!$I181+CD$4*climlow!$I181^2+CD$5*climlow!$I181^6)*(K71/K$66)^$BW$1,-99)</f>
        <v>0.11197784942133192</v>
      </c>
      <c r="CE71" s="8">
        <f>MAX((CE$3*climlow!$I181+CE$4*climlow!$I181^2+CE$5*climlow!$I181^6)*(L71/L$66)^$BW$1,-99)</f>
        <v>5.093350687051703E-2</v>
      </c>
      <c r="CF71" s="8">
        <f>MAX((CF$3*climlow!$I181+CF$4*climlow!$I181^2+CF$5*climlow!$I181^6)*(M71/M$66)^$BW$1,-99)</f>
        <v>1.3121445213329481E-2</v>
      </c>
      <c r="CG71" s="8">
        <f>MAX((CG$3*climlow!$M181+CG$4*climlow!$M181^2+CG$5*climlow!$M181^6)*(K71/K$66)^$BW$1,-99)</f>
        <v>0.1119914743150142</v>
      </c>
      <c r="CH71" s="8">
        <f>MAX((CH$3*climlow!$M181+CH$4*climlow!$M181^2+CH$5*climlow!$M181^6)*(L71/L$66)^$BW$1,-99)</f>
        <v>5.0939693000877723E-2</v>
      </c>
      <c r="CI71" s="8">
        <f>MAX((CI$3*climlow!$M181+CI$4*climlow!$M181^2+CI$5*climlow!$M181^6)*(M71/M$66)^$BW$1,-99)</f>
        <v>1.312302323578058E-2</v>
      </c>
      <c r="CJ71" s="8">
        <f t="shared" ref="CJ71:CJ134" si="82">((CD71-CG71)*Q71+(CH71-CH71)*R71+(CF71-CI71)*S71)/100</f>
        <v>-7.6425420363073957E-4</v>
      </c>
      <c r="CK71" s="8">
        <f t="shared" ref="CK71:CK134" si="83">CJ71*BS71</f>
        <v>-6.5925238955439952E-4</v>
      </c>
      <c r="CL71" s="8">
        <f t="shared" ref="CL71:CL134" si="84">CJ71*BT71</f>
        <v>-5.5993812407886269E-4</v>
      </c>
    </row>
    <row r="72" spans="1:90">
      <c r="A72">
        <f t="shared" si="49"/>
        <v>2026</v>
      </c>
      <c r="B72" s="4">
        <f t="shared" si="55"/>
        <v>1185.8650048409254</v>
      </c>
      <c r="C72" s="4">
        <f t="shared" si="55"/>
        <v>3034.7158310283598</v>
      </c>
      <c r="D72" s="4">
        <f t="shared" si="55"/>
        <v>4753.9307437529324</v>
      </c>
      <c r="E72" s="11">
        <f t="shared" si="56"/>
        <v>4.2929062376546598E-3</v>
      </c>
      <c r="F72" s="11">
        <f t="shared" si="56"/>
        <v>8.6063306118197239E-3</v>
      </c>
      <c r="G72" s="11">
        <f t="shared" si="56"/>
        <v>1.9001308609580905E-2</v>
      </c>
      <c r="H72" s="4">
        <f t="shared" si="57"/>
        <v>50024.72903593292</v>
      </c>
      <c r="I72" s="4">
        <f t="shared" si="57"/>
        <v>18813.167823791824</v>
      </c>
      <c r="J72" s="4">
        <f t="shared" si="57"/>
        <v>5528.4646918081316</v>
      </c>
      <c r="K72" s="4">
        <f t="shared" si="51"/>
        <v>42184.168376436195</v>
      </c>
      <c r="L72" s="4">
        <f t="shared" si="51"/>
        <v>6199.3177850252605</v>
      </c>
      <c r="M72" s="4">
        <f t="shared" si="51"/>
        <v>1162.9249540652233</v>
      </c>
      <c r="N72" s="11">
        <f t="shared" si="52"/>
        <v>2.0764632325750432E-2</v>
      </c>
      <c r="O72" s="11">
        <f t="shared" si="52"/>
        <v>3.140077293953758E-2</v>
      </c>
      <c r="P72" s="11">
        <f t="shared" si="52"/>
        <v>2.3183712910982646E-2</v>
      </c>
      <c r="Q72" s="4">
        <f t="shared" si="58"/>
        <v>5371.6867135843731</v>
      </c>
      <c r="R72" s="4">
        <f t="shared" si="58"/>
        <v>8741.8290431742553</v>
      </c>
      <c r="S72" s="4">
        <f t="shared" si="58"/>
        <v>2709.0728774035629</v>
      </c>
      <c r="T72" s="4">
        <f t="shared" si="59"/>
        <v>107.38062588456748</v>
      </c>
      <c r="U72" s="4">
        <f t="shared" si="59"/>
        <v>464.66544736389466</v>
      </c>
      <c r="V72" s="4">
        <f t="shared" si="59"/>
        <v>490.02264252818037</v>
      </c>
      <c r="W72" s="11">
        <f t="shared" si="60"/>
        <v>-1.219247815263802E-2</v>
      </c>
      <c r="X72" s="11">
        <f t="shared" si="60"/>
        <v>-1.3228699347321071E-2</v>
      </c>
      <c r="Y72" s="11">
        <f t="shared" si="60"/>
        <v>-1.2203590333800474E-2</v>
      </c>
      <c r="Z72" s="4">
        <f t="shared" si="68"/>
        <v>10616.475069991042</v>
      </c>
      <c r="AA72" s="4">
        <f t="shared" si="61"/>
        <v>23885.47771021484</v>
      </c>
      <c r="AB72" s="4">
        <f t="shared" si="61"/>
        <v>4366.4461008006137</v>
      </c>
      <c r="AC72" s="12">
        <f t="shared" si="62"/>
        <v>2.3404342907512157</v>
      </c>
      <c r="AD72" s="12">
        <f t="shared" si="62"/>
        <v>3.1824135957975712</v>
      </c>
      <c r="AE72" s="12">
        <f t="shared" si="62"/>
        <v>1.679830791332898</v>
      </c>
      <c r="AF72" s="11">
        <f t="shared" si="63"/>
        <v>-2.9039671966837322E-3</v>
      </c>
      <c r="AG72" s="11">
        <f t="shared" si="63"/>
        <v>2.0567434751257441E-3</v>
      </c>
      <c r="AH72" s="11">
        <f t="shared" si="63"/>
        <v>8.257041531207765E-4</v>
      </c>
      <c r="AI72" s="1">
        <f t="shared" ref="AI72:AK87" si="85">(1-$AI$5)*AI71+AU71</f>
        <v>77819.098615791154</v>
      </c>
      <c r="AJ72" s="1">
        <f t="shared" si="85"/>
        <v>26022.041180468921</v>
      </c>
      <c r="AK72" s="1">
        <f t="shared" si="85"/>
        <v>7493.8101111534843</v>
      </c>
      <c r="AL72" s="17">
        <f t="shared" si="64"/>
        <v>17.925261055984897</v>
      </c>
      <c r="AM72" s="17">
        <f t="shared" si="64"/>
        <v>3.9904912883240184</v>
      </c>
      <c r="AN72" s="17">
        <f t="shared" si="64"/>
        <v>1.0552918011008456</v>
      </c>
      <c r="AO72" s="7">
        <f t="shared" si="53"/>
        <v>1.5561701261298112E-2</v>
      </c>
      <c r="AP72" s="7">
        <f t="shared" si="53"/>
        <v>2.3963850534575868E-2</v>
      </c>
      <c r="AQ72" s="7">
        <f t="shared" si="53"/>
        <v>1.7345995674152105E-2</v>
      </c>
      <c r="AR72" s="1">
        <f t="shared" si="65"/>
        <v>50024.72903593292</v>
      </c>
      <c r="AS72" s="1">
        <f t="shared" si="65"/>
        <v>18813.167823791824</v>
      </c>
      <c r="AT72" s="1">
        <f t="shared" si="65"/>
        <v>5528.4646918081316</v>
      </c>
      <c r="AU72" s="1">
        <f t="shared" si="73"/>
        <v>10004.945807186585</v>
      </c>
      <c r="AV72" s="1">
        <f t="shared" si="73"/>
        <v>3762.6335647583651</v>
      </c>
      <c r="AW72" s="1">
        <f t="shared" si="73"/>
        <v>1105.6929383616264</v>
      </c>
      <c r="AX72" s="1">
        <f t="shared" si="74"/>
        <v>33747.33470114896</v>
      </c>
      <c r="AY72" s="1">
        <f t="shared" si="74"/>
        <v>4959.4542280202077</v>
      </c>
      <c r="AZ72" s="1">
        <f t="shared" si="74"/>
        <v>930.33996325217868</v>
      </c>
      <c r="BA72" s="1">
        <f t="shared" si="75"/>
        <v>10.426656721364429</v>
      </c>
      <c r="BB72" s="1">
        <f t="shared" si="75"/>
        <v>8.50905097899137</v>
      </c>
      <c r="BC72" s="1">
        <f t="shared" si="75"/>
        <v>6.8355500712335528</v>
      </c>
      <c r="BD72" s="1">
        <f t="shared" si="76"/>
        <v>59195.808153375147</v>
      </c>
      <c r="BE72">
        <f t="shared" si="69"/>
        <v>0.14487115954850627</v>
      </c>
      <c r="BF72">
        <f t="shared" si="66"/>
        <v>0.11866573833240701</v>
      </c>
      <c r="BG72">
        <f t="shared" si="66"/>
        <v>1.1816310877309333E-2</v>
      </c>
      <c r="BH72">
        <f t="shared" si="77"/>
        <v>0.11382007784041302</v>
      </c>
      <c r="BI72">
        <f t="shared" si="78"/>
        <v>2.098765286892876E-3</v>
      </c>
      <c r="BJ72">
        <f t="shared" si="78"/>
        <v>1.4081557453975292E-3</v>
      </c>
      <c r="BK72">
        <f t="shared" si="78"/>
        <v>1.3962520274921885E-5</v>
      </c>
      <c r="BL72">
        <f t="shared" si="72"/>
        <v>104.99016478683814</v>
      </c>
      <c r="BM72">
        <f t="shared" si="72"/>
        <v>26.491870360200387</v>
      </c>
      <c r="BN72">
        <f t="shared" si="72"/>
        <v>7.719130034856081E-2</v>
      </c>
      <c r="BO72">
        <f t="shared" si="67"/>
        <v>128.35061916306475</v>
      </c>
      <c r="BP72">
        <f t="shared" si="54"/>
        <v>18.69318652334929</v>
      </c>
      <c r="BQ72">
        <f t="shared" si="54"/>
        <v>2.9921843057059654</v>
      </c>
      <c r="BR72" s="7">
        <f t="shared" ref="BR72:BR135" si="86">SUM(H72:J72)/SUM(H71:J71)-1+BR$5</f>
        <v>3.0221363587869199E-2</v>
      </c>
      <c r="BS72" s="7">
        <f t="shared" si="70"/>
        <v>0.83748425668365423</v>
      </c>
      <c r="BT72" s="7">
        <f t="shared" si="71"/>
        <v>0.69070420454364301</v>
      </c>
      <c r="BU72" s="8">
        <f>MAX((BU$3*climlow!$I182+BU$4*climlow!$I182^2+BU$5*climlow!$I182^6)*(K72/K$66)^$BW$1,-99)</f>
        <v>2.1572434687548037</v>
      </c>
      <c r="BV72" s="8">
        <f>MAX((BV$3*climlow!$I182+BV$4*climlow!$I182^2+BV$5*climlow!$I182^6)*(L72/L$66)^$BW$1,-99)</f>
        <v>1.2315723920494119</v>
      </c>
      <c r="BW72" s="8">
        <f>MAX((BW$3*climlow!$I182+BW$4*climlow!$I182^2+BW$5*climlow!$I182^6)*(M72/M$66)^$BW$1,-99)</f>
        <v>0.61719080203467558</v>
      </c>
      <c r="BX72" s="8">
        <f>MAX((BX$3*climlow!$M182+BX$4*climlow!$M182^2+BX$5*climlow!$M182^6)*(K72/K$66)^$BW$1,-99)</f>
        <v>2.1574061131095266</v>
      </c>
      <c r="BY72" s="8">
        <f>MAX((BY$3*climlow!$M182+BY$4*climlow!$M182^2+BY$5*climlow!$M182^6)*(L72/L$66)^$BW$1,-99)</f>
        <v>1.23165786588464</v>
      </c>
      <c r="BZ72" s="8">
        <f>MAX((BZ$3*climlow!$M182+BZ$4*climlow!$M182^2+BZ$5*climlow!$M182^6)*(M72/M$66)^$BW$1,-99)</f>
        <v>0.61722514180863786</v>
      </c>
      <c r="CA72" s="8">
        <f t="shared" si="79"/>
        <v>-8.3260860021127148E-2</v>
      </c>
      <c r="CB72" s="8">
        <f t="shared" si="80"/>
        <v>-6.9729659465635446E-2</v>
      </c>
      <c r="CC72" s="8">
        <f t="shared" si="81"/>
        <v>-5.7508626090512237E-2</v>
      </c>
      <c r="CD72" s="8">
        <f>MAX((CD$3*climlow!$I182+CD$4*climlow!$I182^2+CD$5*climlow!$I182^6)*(K72/K$66)^$BW$1,-99)</f>
        <v>0.11616028637060133</v>
      </c>
      <c r="CE72" s="8">
        <f>MAX((CE$3*climlow!$I182+CE$4*climlow!$I182^2+CE$5*climlow!$I182^6)*(L72/L$66)^$BW$1,-99)</f>
        <v>5.2695004566104944E-2</v>
      </c>
      <c r="CF72" s="8">
        <f>MAX((CF$3*climlow!$I182+CF$4*climlow!$I182^2+CF$5*climlow!$I182^6)*(M72/M$66)^$BW$1,-99)</f>
        <v>1.3596601925491622E-2</v>
      </c>
      <c r="CG72" s="8">
        <f>MAX((CG$3*climlow!$M182+CG$4*climlow!$M182^2+CG$5*climlow!$M182^6)*(K72/K$66)^$BW$1,-99)</f>
        <v>0.1161828038952837</v>
      </c>
      <c r="CH72" s="8">
        <f>MAX((CH$3*climlow!$M182+CH$4*climlow!$M182^2+CH$5*climlow!$M182^6)*(L72/L$66)^$BW$1,-99)</f>
        <v>5.270519934426602E-2</v>
      </c>
      <c r="CI72" s="8">
        <f>MAX((CI$3*climlow!$M182+CI$4*climlow!$M182^2+CI$5*climlow!$M182^6)*(M72/M$66)^$BW$1,-99)</f>
        <v>1.3599204318866683E-2</v>
      </c>
      <c r="CJ72" s="8">
        <f t="shared" si="82"/>
        <v>-1.2800716146778919E-3</v>
      </c>
      <c r="CK72" s="8">
        <f t="shared" si="83"/>
        <v>-1.0720398247203594E-3</v>
      </c>
      <c r="CL72" s="8">
        <f t="shared" si="84"/>
        <v>-8.8415084637499006E-4</v>
      </c>
    </row>
    <row r="73" spans="1:90">
      <c r="A73">
        <f t="shared" si="49"/>
        <v>2027</v>
      </c>
      <c r="B73" s="4">
        <f t="shared" si="55"/>
        <v>1190.7012717534085</v>
      </c>
      <c r="C73" s="4">
        <f t="shared" si="55"/>
        <v>3059.5277103953758</v>
      </c>
      <c r="D73" s="4">
        <f t="shared" si="55"/>
        <v>4839.7451036650245</v>
      </c>
      <c r="E73" s="11">
        <f t="shared" si="56"/>
        <v>4.0782609257719264E-3</v>
      </c>
      <c r="F73" s="11">
        <f t="shared" si="56"/>
        <v>8.1760140812287378E-3</v>
      </c>
      <c r="G73" s="11">
        <f t="shared" si="56"/>
        <v>1.805124317910186E-2</v>
      </c>
      <c r="H73" s="4">
        <f t="shared" si="57"/>
        <v>51261.02080658458</v>
      </c>
      <c r="I73" s="4">
        <f t="shared" si="57"/>
        <v>19556.993350402216</v>
      </c>
      <c r="J73" s="4">
        <f t="shared" si="57"/>
        <v>5757.9332179885268</v>
      </c>
      <c r="K73" s="4">
        <f t="shared" si="51"/>
        <v>43051.11787702921</v>
      </c>
      <c r="L73" s="4">
        <f t="shared" si="51"/>
        <v>6392.1608828556455</v>
      </c>
      <c r="M73" s="4">
        <f t="shared" si="51"/>
        <v>1189.718279507774</v>
      </c>
      <c r="N73" s="11">
        <f t="shared" si="52"/>
        <v>2.0551537080372828E-2</v>
      </c>
      <c r="O73" s="11">
        <f t="shared" si="52"/>
        <v>3.1107148321418032E-2</v>
      </c>
      <c r="P73" s="11">
        <f t="shared" si="52"/>
        <v>2.3039599716980552E-2</v>
      </c>
      <c r="Q73" s="4">
        <f t="shared" si="58"/>
        <v>5437.3277271822717</v>
      </c>
      <c r="R73" s="4">
        <f t="shared" si="58"/>
        <v>8967.2438004652086</v>
      </c>
      <c r="S73" s="4">
        <f t="shared" si="58"/>
        <v>2787.0850054473858</v>
      </c>
      <c r="T73" s="4">
        <f t="shared" si="59"/>
        <v>106.07138994945329</v>
      </c>
      <c r="U73" s="4">
        <f t="shared" si="59"/>
        <v>458.51852786362923</v>
      </c>
      <c r="V73" s="4">
        <f t="shared" si="59"/>
        <v>484.0426069444801</v>
      </c>
      <c r="W73" s="11">
        <f t="shared" si="60"/>
        <v>-1.219247815263802E-2</v>
      </c>
      <c r="X73" s="11">
        <f t="shared" si="60"/>
        <v>-1.3228699347321071E-2</v>
      </c>
      <c r="Y73" s="11">
        <f t="shared" si="60"/>
        <v>-1.2203590333800474E-2</v>
      </c>
      <c r="Z73" s="4">
        <f t="shared" si="68"/>
        <v>10719.528187899048</v>
      </c>
      <c r="AA73" s="4">
        <f t="shared" si="61"/>
        <v>24569.249966265455</v>
      </c>
      <c r="AB73" s="4">
        <f t="shared" si="61"/>
        <v>4500.7237568223663</v>
      </c>
      <c r="AC73" s="12">
        <f t="shared" si="62"/>
        <v>2.3336377463448805</v>
      </c>
      <c r="AD73" s="12">
        <f t="shared" si="62"/>
        <v>3.1889590041958793</v>
      </c>
      <c r="AE73" s="12">
        <f t="shared" si="62"/>
        <v>1.6812178345938418</v>
      </c>
      <c r="AF73" s="11">
        <f t="shared" si="63"/>
        <v>-2.9039671966837322E-3</v>
      </c>
      <c r="AG73" s="11">
        <f t="shared" si="63"/>
        <v>2.0567434751257441E-3</v>
      </c>
      <c r="AH73" s="11">
        <f t="shared" si="63"/>
        <v>8.257041531207765E-4</v>
      </c>
      <c r="AI73" s="1">
        <f t="shared" si="85"/>
        <v>80042.13456139862</v>
      </c>
      <c r="AJ73" s="1">
        <f t="shared" si="85"/>
        <v>27182.470627180395</v>
      </c>
      <c r="AK73" s="1">
        <f t="shared" si="85"/>
        <v>7850.1220383997625</v>
      </c>
      <c r="AL73" s="17">
        <f t="shared" si="64"/>
        <v>18.201419137993078</v>
      </c>
      <c r="AM73" s="17">
        <f t="shared" si="64"/>
        <v>4.0851625497490129</v>
      </c>
      <c r="AN73" s="17">
        <f t="shared" si="64"/>
        <v>1.0734138372475406</v>
      </c>
      <c r="AO73" s="7">
        <f t="shared" si="53"/>
        <v>1.540608424868513E-2</v>
      </c>
      <c r="AP73" s="7">
        <f t="shared" si="53"/>
        <v>2.3724212029230109E-2</v>
      </c>
      <c r="AQ73" s="7">
        <f t="shared" si="53"/>
        <v>1.7172535717410585E-2</v>
      </c>
      <c r="AR73" s="1">
        <f t="shared" si="65"/>
        <v>51261.02080658458</v>
      </c>
      <c r="AS73" s="1">
        <f t="shared" si="65"/>
        <v>19556.993350402216</v>
      </c>
      <c r="AT73" s="1">
        <f t="shared" si="65"/>
        <v>5757.9332179885268</v>
      </c>
      <c r="AU73" s="1">
        <f t="shared" si="73"/>
        <v>10252.204161316917</v>
      </c>
      <c r="AV73" s="1">
        <f t="shared" si="73"/>
        <v>3911.3986700804435</v>
      </c>
      <c r="AW73" s="1">
        <f t="shared" si="73"/>
        <v>1151.5866435977055</v>
      </c>
      <c r="AX73" s="1">
        <f t="shared" si="74"/>
        <v>34440.894301623375</v>
      </c>
      <c r="AY73" s="1">
        <f t="shared" si="74"/>
        <v>5113.7287062845162</v>
      </c>
      <c r="AZ73" s="1">
        <f t="shared" si="74"/>
        <v>951.77462360621939</v>
      </c>
      <c r="BA73" s="1">
        <f t="shared" si="75"/>
        <v>10.446999925150623</v>
      </c>
      <c r="BB73" s="1">
        <f t="shared" si="75"/>
        <v>8.5396841052231114</v>
      </c>
      <c r="BC73" s="1">
        <f t="shared" si="75"/>
        <v>6.8583282668546159</v>
      </c>
      <c r="BD73" s="1">
        <f t="shared" si="76"/>
        <v>58346.8101250244</v>
      </c>
      <c r="BE73">
        <f t="shared" si="69"/>
        <v>0.14487115954850627</v>
      </c>
      <c r="BF73">
        <f t="shared" si="66"/>
        <v>0.11866573833240701</v>
      </c>
      <c r="BG73">
        <f t="shared" si="66"/>
        <v>1.1816310877309333E-2</v>
      </c>
      <c r="BH73">
        <f t="shared" si="77"/>
        <v>0.11363953806491738</v>
      </c>
      <c r="BI73">
        <f t="shared" si="78"/>
        <v>2.098765286892876E-3</v>
      </c>
      <c r="BJ73">
        <f t="shared" si="78"/>
        <v>1.4081557453975292E-3</v>
      </c>
      <c r="BK73">
        <f t="shared" si="78"/>
        <v>1.3962520274921885E-5</v>
      </c>
      <c r="BL73">
        <f t="shared" si="72"/>
        <v>107.58485103955317</v>
      </c>
      <c r="BM73">
        <f t="shared" si="72"/>
        <v>27.539292549070154</v>
      </c>
      <c r="BN73">
        <f t="shared" si="72"/>
        <v>8.0395259297811023E-2</v>
      </c>
      <c r="BO73">
        <f t="shared" si="67"/>
        <v>132.22954989151987</v>
      </c>
      <c r="BP73">
        <f t="shared" si="54"/>
        <v>18.891460330892702</v>
      </c>
      <c r="BQ73">
        <f t="shared" si="54"/>
        <v>3.023403905267668</v>
      </c>
      <c r="BR73" s="7">
        <f t="shared" si="86"/>
        <v>2.9712167939146772E-2</v>
      </c>
      <c r="BS73" s="7">
        <f t="shared" si="70"/>
        <v>0.81309151134335356</v>
      </c>
      <c r="BT73" s="7">
        <f t="shared" si="71"/>
        <v>0.65147169097427704</v>
      </c>
      <c r="BU73" s="8">
        <f>MAX((BU$3*climlow!$I183+BU$4*climlow!$I183^2+BU$5*climlow!$I183^6)*(K73/K$66)^$BW$1,-99)</f>
        <v>2.1809549375916082</v>
      </c>
      <c r="BV73" s="8">
        <f>MAX((BV$3*climlow!$I183+BV$4*climlow!$I183^2+BV$5*climlow!$I183^6)*(L73/L$66)^$BW$1,-99)</f>
        <v>1.2402996459083444</v>
      </c>
      <c r="BW73" s="8">
        <f>MAX((BW$3*climlow!$I183+BW$4*climlow!$I183^2+BW$5*climlow!$I183^6)*(M73/M$66)^$BW$1,-99)</f>
        <v>0.62092850011508016</v>
      </c>
      <c r="BX73" s="8">
        <f>MAX((BX$3*climlow!$M183+BX$4*climlow!$M183^2+BX$5*climlow!$M183^6)*(K73/K$66)^$BW$1,-99)</f>
        <v>2.1811895652455719</v>
      </c>
      <c r="BY73" s="8">
        <f>MAX((BY$3*climlow!$M183+BY$4*climlow!$M183^2+BY$5*climlow!$M183^6)*(L73/L$66)^$BW$1,-99)</f>
        <v>1.2404220522146658</v>
      </c>
      <c r="BZ73" s="8">
        <f>MAX((BZ$3*climlow!$M183+BZ$4*climlow!$M183^2+BZ$5*climlow!$M183^6)*(M73/M$66)^$BW$1,-99)</f>
        <v>0.62097704799785369</v>
      </c>
      <c r="CA73" s="8">
        <f t="shared" si="79"/>
        <v>-0.12306788518521117</v>
      </c>
      <c r="CB73" s="8">
        <f t="shared" si="80"/>
        <v>-0.10006545276307366</v>
      </c>
      <c r="CC73" s="8">
        <f t="shared" si="81"/>
        <v>-8.0175243266237692E-2</v>
      </c>
      <c r="CD73" s="8">
        <f>MAX((CD$3*climlow!$I183+CD$4*climlow!$I183^2+CD$5*climlow!$I183^6)*(K73/K$66)^$BW$1,-99)</f>
        <v>0.12044746552604706</v>
      </c>
      <c r="CE73" s="8">
        <f>MAX((CE$3*climlow!$I183+CE$4*climlow!$I183^2+CE$5*climlow!$I183^6)*(L73/L$66)^$BW$1,-99)</f>
        <v>5.4494847140134736E-2</v>
      </c>
      <c r="CF73" s="8">
        <f>MAX((CF$3*climlow!$I183+CF$4*climlow!$I183^2+CF$5*climlow!$I183^6)*(M73/M$66)^$BW$1,-99)</f>
        <v>1.4082170730869412E-2</v>
      </c>
      <c r="CG73" s="8">
        <f>MAX((CG$3*climlow!$M183+CG$4*climlow!$M183^2+CG$5*climlow!$M183^6)*(K73/K$66)^$BW$1,-99)</f>
        <v>0.12048102570461011</v>
      </c>
      <c r="CH73" s="8">
        <f>MAX((CH$3*climlow!$M183+CH$4*climlow!$M183^2+CH$5*climlow!$M183^6)*(L73/L$66)^$BW$1,-99)</f>
        <v>5.4509998548847804E-2</v>
      </c>
      <c r="CI73" s="8">
        <f>MAX((CI$3*climlow!$M183+CI$4*climlow!$M183^2+CI$5*climlow!$M183^6)*(M73/M$66)^$BW$1,-99)</f>
        <v>1.4086040541680759E-2</v>
      </c>
      <c r="CJ73" s="8">
        <f t="shared" si="82"/>
        <v>-1.9326318111631121E-3</v>
      </c>
      <c r="CK73" s="8">
        <f t="shared" si="83"/>
        <v>-1.5714065202088576E-3</v>
      </c>
      <c r="CL73" s="8">
        <f t="shared" si="84"/>
        <v>-1.2590549140491123E-3</v>
      </c>
    </row>
    <row r="74" spans="1:90">
      <c r="A74">
        <f t="shared" si="49"/>
        <v>2028</v>
      </c>
      <c r="B74" s="4">
        <f t="shared" si="55"/>
        <v>1195.3144627007246</v>
      </c>
      <c r="C74" s="4">
        <f t="shared" si="55"/>
        <v>3083.2917149553732</v>
      </c>
      <c r="D74" s="4">
        <f t="shared" si="55"/>
        <v>4922.7403486665926</v>
      </c>
      <c r="E74" s="11">
        <f t="shared" si="56"/>
        <v>3.8743478794833297E-3</v>
      </c>
      <c r="F74" s="11">
        <f t="shared" si="56"/>
        <v>7.7672133771673002E-3</v>
      </c>
      <c r="G74" s="11">
        <f t="shared" si="56"/>
        <v>1.7148681020146765E-2</v>
      </c>
      <c r="H74" s="4">
        <f t="shared" si="57"/>
        <v>52506.299405843092</v>
      </c>
      <c r="I74" s="4">
        <f t="shared" si="57"/>
        <v>20316.148130090962</v>
      </c>
      <c r="J74" s="4">
        <f t="shared" si="57"/>
        <v>5990.6752149630884</v>
      </c>
      <c r="K74" s="4">
        <f t="shared" si="51"/>
        <v>43926.766590951302</v>
      </c>
      <c r="L74" s="4">
        <f t="shared" si="51"/>
        <v>6589.1099539976594</v>
      </c>
      <c r="M74" s="4">
        <f t="shared" si="51"/>
        <v>1216.939101121952</v>
      </c>
      <c r="N74" s="11">
        <f t="shared" ref="N74:P128" si="87">K74/K73-1</f>
        <v>2.0339743939362664E-2</v>
      </c>
      <c r="O74" s="11">
        <f t="shared" si="87"/>
        <v>3.0811031629421226E-2</v>
      </c>
      <c r="P74" s="11">
        <f t="shared" si="87"/>
        <v>2.2880056634449808E-2</v>
      </c>
      <c r="Q74" s="4">
        <f t="shared" si="58"/>
        <v>5501.5111742373992</v>
      </c>
      <c r="R74" s="4">
        <f t="shared" si="58"/>
        <v>9192.1006281795217</v>
      </c>
      <c r="S74" s="4">
        <f t="shared" si="58"/>
        <v>2864.3547843759457</v>
      </c>
      <c r="T74" s="4">
        <f t="shared" si="59"/>
        <v>104.77811684487463</v>
      </c>
      <c r="U74" s="4">
        <f t="shared" si="59"/>
        <v>452.45292411334503</v>
      </c>
      <c r="V74" s="4">
        <f t="shared" si="59"/>
        <v>478.13554926522488</v>
      </c>
      <c r="W74" s="11">
        <f t="shared" si="60"/>
        <v>-1.219247815263802E-2</v>
      </c>
      <c r="X74" s="11">
        <f t="shared" si="60"/>
        <v>-1.3228699347321071E-2</v>
      </c>
      <c r="Y74" s="11">
        <f t="shared" si="60"/>
        <v>-1.2203590333800474E-2</v>
      </c>
      <c r="Z74" s="4">
        <f t="shared" si="68"/>
        <v>10819.009279949983</v>
      </c>
      <c r="AA74" s="4">
        <f t="shared" si="61"/>
        <v>25254.622561862965</v>
      </c>
      <c r="AB74" s="4">
        <f t="shared" si="61"/>
        <v>4634.1526472363848</v>
      </c>
      <c r="AC74" s="12">
        <f t="shared" si="62"/>
        <v>2.3268609388805519</v>
      </c>
      <c r="AD74" s="12">
        <f t="shared" si="62"/>
        <v>3.1955178748202027</v>
      </c>
      <c r="AE74" s="12">
        <f t="shared" si="62"/>
        <v>1.6826060231421667</v>
      </c>
      <c r="AF74" s="11">
        <f t="shared" si="63"/>
        <v>-2.9039671966837322E-3</v>
      </c>
      <c r="AG74" s="11">
        <f t="shared" si="63"/>
        <v>2.0567434751257441E-3</v>
      </c>
      <c r="AH74" s="11">
        <f t="shared" si="63"/>
        <v>8.257041531207765E-4</v>
      </c>
      <c r="AI74" s="1">
        <f t="shared" si="85"/>
        <v>82290.125266575677</v>
      </c>
      <c r="AJ74" s="1">
        <f t="shared" si="85"/>
        <v>28375.622234542803</v>
      </c>
      <c r="AK74" s="1">
        <f t="shared" si="85"/>
        <v>8216.6964781574916</v>
      </c>
      <c r="AL74" s="17">
        <f t="shared" si="64"/>
        <v>18.479027608711775</v>
      </c>
      <c r="AM74" s="17">
        <f t="shared" si="64"/>
        <v>4.1811106396280877</v>
      </c>
      <c r="AN74" s="17">
        <f t="shared" si="64"/>
        <v>1.0916627423326397</v>
      </c>
      <c r="AO74" s="7">
        <f t="shared" ref="AO74:AQ89" si="88">AO$5*AO73</f>
        <v>1.5252023406198278E-2</v>
      </c>
      <c r="AP74" s="7">
        <f t="shared" si="88"/>
        <v>2.3486969908937807E-2</v>
      </c>
      <c r="AQ74" s="7">
        <f t="shared" si="88"/>
        <v>1.7000810360236478E-2</v>
      </c>
      <c r="AR74" s="1">
        <f t="shared" si="65"/>
        <v>52506.299405843092</v>
      </c>
      <c r="AS74" s="1">
        <f t="shared" si="65"/>
        <v>20316.148130090962</v>
      </c>
      <c r="AT74" s="1">
        <f t="shared" si="65"/>
        <v>5990.6752149630884</v>
      </c>
      <c r="AU74" s="1">
        <f t="shared" si="73"/>
        <v>10501.259881168618</v>
      </c>
      <c r="AV74" s="1">
        <f t="shared" si="73"/>
        <v>4063.2296260181924</v>
      </c>
      <c r="AW74" s="1">
        <f t="shared" si="73"/>
        <v>1198.1350429926176</v>
      </c>
      <c r="AX74" s="1">
        <f t="shared" si="74"/>
        <v>35141.413272761041</v>
      </c>
      <c r="AY74" s="1">
        <f t="shared" si="74"/>
        <v>5271.2879631981277</v>
      </c>
      <c r="AZ74" s="1">
        <f t="shared" si="74"/>
        <v>973.5512808975617</v>
      </c>
      <c r="BA74" s="1">
        <f t="shared" si="75"/>
        <v>10.467135579280702</v>
      </c>
      <c r="BB74" s="1">
        <f t="shared" si="75"/>
        <v>8.570030006969505</v>
      </c>
      <c r="BC74" s="1">
        <f t="shared" si="75"/>
        <v>6.8809505002585318</v>
      </c>
      <c r="BD74" s="1">
        <f t="shared" si="76"/>
        <v>57475.744646114101</v>
      </c>
      <c r="BE74">
        <f t="shared" si="69"/>
        <v>0.14487115954850627</v>
      </c>
      <c r="BF74">
        <f t="shared" si="66"/>
        <v>0.11866573833240701</v>
      </c>
      <c r="BG74">
        <f t="shared" si="66"/>
        <v>1.1816310877309333E-2</v>
      </c>
      <c r="BH74">
        <f t="shared" si="77"/>
        <v>0.11346673611621688</v>
      </c>
      <c r="BI74">
        <f t="shared" si="78"/>
        <v>2.098765286892876E-3</v>
      </c>
      <c r="BJ74">
        <f t="shared" si="78"/>
        <v>1.4081557453975292E-3</v>
      </c>
      <c r="BK74">
        <f t="shared" si="78"/>
        <v>1.3962520274921885E-5</v>
      </c>
      <c r="BL74">
        <f t="shared" si="72"/>
        <v>110.19839853618753</v>
      </c>
      <c r="BM74">
        <f t="shared" si="72"/>
        <v>28.608300713734856</v>
      </c>
      <c r="BN74">
        <f t="shared" si="72"/>
        <v>8.3644924149394145E-2</v>
      </c>
      <c r="BO74">
        <f t="shared" si="67"/>
        <v>136.1583764844145</v>
      </c>
      <c r="BP74">
        <f t="shared" si="54"/>
        <v>19.092193613444792</v>
      </c>
      <c r="BQ74">
        <f t="shared" si="54"/>
        <v>3.0550431154748687</v>
      </c>
      <c r="BR74" s="7">
        <f t="shared" si="86"/>
        <v>2.9215118488405745E-2</v>
      </c>
      <c r="BS74" s="7">
        <f t="shared" si="70"/>
        <v>0.7894092343139355</v>
      </c>
      <c r="BT74" s="7">
        <f t="shared" si="71"/>
        <v>0.61476286739371222</v>
      </c>
      <c r="BU74" s="8">
        <f>MAX((BU$3*climlow!$I184+BU$4*climlow!$I184^2+BU$5*climlow!$I184^6)*(K74/K$66)^$BW$1,-99)</f>
        <v>2.2044042517317575</v>
      </c>
      <c r="BV74" s="8">
        <f>MAX((BV$3*climlow!$I184+BV$4*climlow!$I184^2+BV$5*climlow!$I184^6)*(L74/L$66)^$BW$1,-99)</f>
        <v>1.2487836019975127</v>
      </c>
      <c r="BW74" s="8">
        <f>MAX((BW$3*climlow!$I184+BW$4*climlow!$I184^2+BW$5*climlow!$I184^6)*(M74/M$66)^$BW$1,-99)</f>
        <v>0.62446848056574722</v>
      </c>
      <c r="BX74" s="8">
        <f>MAX((BX$3*climlow!$M184+BX$4*climlow!$M184^2+BX$5*climlow!$M184^6)*(K74/K$66)^$BW$1,-99)</f>
        <v>2.2047204544590979</v>
      </c>
      <c r="BY74" s="8">
        <f>MAX((BY$3*climlow!$M184+BY$4*climlow!$M184^2+BY$5*climlow!$M184^6)*(L74/L$66)^$BW$1,-99)</f>
        <v>1.2489473389357215</v>
      </c>
      <c r="BZ74" s="8">
        <f>MAX((BZ$3*climlow!$M184+BZ$4*climlow!$M184^2+BZ$5*climlow!$M184^6)*(M74/M$66)^$BW$1,-99)</f>
        <v>0.62453252850559815</v>
      </c>
      <c r="CA74" s="8">
        <f t="shared" si="79"/>
        <v>-0.16986325480516429</v>
      </c>
      <c r="CB74" s="8">
        <f t="shared" si="80"/>
        <v>-0.13409162191381765</v>
      </c>
      <c r="CC74" s="8">
        <f t="shared" si="81"/>
        <v>-0.10442562158885156</v>
      </c>
      <c r="CD74" s="8">
        <f>MAX((CD$3*climlow!$I184+CD$4*climlow!$I184^2+CD$5*climlow!$I184^6)*(K74/K$66)^$BW$1,-99)</f>
        <v>0.12484367698593024</v>
      </c>
      <c r="CE74" s="8">
        <f>MAX((CE$3*climlow!$I184+CE$4*climlow!$I184^2+CE$5*climlow!$I184^6)*(L74/L$66)^$BW$1,-99)</f>
        <v>5.63347317011215E-2</v>
      </c>
      <c r="CF74" s="8">
        <f>MAX((CF$3*climlow!$I184+CF$4*climlow!$I184^2+CF$5*climlow!$I184^6)*(M74/M$66)^$BW$1,-99)</f>
        <v>1.4578551020701404E-2</v>
      </c>
      <c r="CG74" s="8">
        <f>MAX((CG$3*climlow!$M184+CG$4*climlow!$M184^2+CG$5*climlow!$M184^6)*(K74/K$66)^$BW$1,-99)</f>
        <v>0.12489040645558605</v>
      </c>
      <c r="CH74" s="8">
        <f>MAX((CH$3*climlow!$M184+CH$4*climlow!$M184^2+CH$5*climlow!$M184^6)*(L74/L$66)^$BW$1,-99)</f>
        <v>5.6355769073108665E-2</v>
      </c>
      <c r="CI74" s="8">
        <f>MAX((CI$3*climlow!$M184+CI$4*climlow!$M184^2+CI$5*climlow!$M184^6)*(M74/M$66)^$BW$1,-99)</f>
        <v>1.4583926389487075E-2</v>
      </c>
      <c r="CJ74" s="8">
        <f t="shared" si="82"/>
        <v>-2.7247966277664458E-3</v>
      </c>
      <c r="CK74" s="8">
        <f t="shared" si="83"/>
        <v>-2.1509796195863036E-3</v>
      </c>
      <c r="CL74" s="8">
        <f t="shared" si="84"/>
        <v>-1.6751037879504179E-3</v>
      </c>
    </row>
    <row r="75" spans="1:90">
      <c r="A75">
        <f t="shared" si="49"/>
        <v>2029</v>
      </c>
      <c r="B75" s="4">
        <f t="shared" si="55"/>
        <v>1199.7139735519111</v>
      </c>
      <c r="C75" s="4">
        <f t="shared" si="55"/>
        <v>3106.0428703767784</v>
      </c>
      <c r="D75" s="4">
        <f t="shared" si="55"/>
        <v>5002.9379274516677</v>
      </c>
      <c r="E75" s="11">
        <f t="shared" si="56"/>
        <v>3.6806304855091631E-3</v>
      </c>
      <c r="F75" s="11">
        <f t="shared" si="56"/>
        <v>7.3788527083089349E-3</v>
      </c>
      <c r="G75" s="11">
        <f t="shared" si="56"/>
        <v>1.6291246969139427E-2</v>
      </c>
      <c r="H75" s="4">
        <f t="shared" si="57"/>
        <v>53760.364753131296</v>
      </c>
      <c r="I75" s="4">
        <f t="shared" si="57"/>
        <v>21090.54342562427</v>
      </c>
      <c r="J75" s="4">
        <f t="shared" si="57"/>
        <v>6226.5208293028663</v>
      </c>
      <c r="K75" s="4">
        <f t="shared" si="51"/>
        <v>44810.984899981333</v>
      </c>
      <c r="L75" s="4">
        <f t="shared" si="51"/>
        <v>6790.1649480665037</v>
      </c>
      <c r="M75" s="4">
        <f t="shared" si="51"/>
        <v>1244.5728728987954</v>
      </c>
      <c r="N75" s="11">
        <f t="shared" si="87"/>
        <v>2.0129373902338932E-2</v>
      </c>
      <c r="O75" s="11">
        <f t="shared" si="87"/>
        <v>3.0513224923020665E-2</v>
      </c>
      <c r="P75" s="11">
        <f t="shared" si="87"/>
        <v>2.270760447368847E-2</v>
      </c>
      <c r="Q75" s="4">
        <f t="shared" si="58"/>
        <v>5564.2306503015716</v>
      </c>
      <c r="R75" s="4">
        <f t="shared" si="58"/>
        <v>9416.2434709898625</v>
      </c>
      <c r="S75" s="4">
        <f t="shared" si="58"/>
        <v>2940.7893921999835</v>
      </c>
      <c r="T75" s="4">
        <f t="shared" si="59"/>
        <v>103.50061194436894</v>
      </c>
      <c r="U75" s="4">
        <f t="shared" si="59"/>
        <v>446.46756041143334</v>
      </c>
      <c r="V75" s="4">
        <f t="shared" si="59"/>
        <v>472.30057889796541</v>
      </c>
      <c r="W75" s="11">
        <f t="shared" si="60"/>
        <v>-1.219247815263802E-2</v>
      </c>
      <c r="X75" s="11">
        <f t="shared" si="60"/>
        <v>-1.3228699347321071E-2</v>
      </c>
      <c r="Y75" s="11">
        <f t="shared" si="60"/>
        <v>-1.2203590333800474E-2</v>
      </c>
      <c r="Z75" s="4">
        <f t="shared" si="68"/>
        <v>10914.930400224506</v>
      </c>
      <c r="AA75" s="4">
        <f t="shared" si="61"/>
        <v>25941.135956341121</v>
      </c>
      <c r="AB75" s="4">
        <f t="shared" si="61"/>
        <v>4766.5634739452535</v>
      </c>
      <c r="AC75" s="12">
        <f t="shared" si="62"/>
        <v>2.3201038110427983</v>
      </c>
      <c r="AD75" s="12">
        <f t="shared" si="62"/>
        <v>3.2020902353588867</v>
      </c>
      <c r="AE75" s="12">
        <f t="shared" si="62"/>
        <v>1.6839953579235412</v>
      </c>
      <c r="AF75" s="11">
        <f t="shared" si="63"/>
        <v>-2.9039671966837322E-3</v>
      </c>
      <c r="AG75" s="11">
        <f t="shared" si="63"/>
        <v>2.0567434751257441E-3</v>
      </c>
      <c r="AH75" s="11">
        <f t="shared" si="63"/>
        <v>8.257041531207765E-4</v>
      </c>
      <c r="AI75" s="1">
        <f t="shared" si="85"/>
        <v>84562.372621086732</v>
      </c>
      <c r="AJ75" s="1">
        <f t="shared" si="85"/>
        <v>29601.289637106718</v>
      </c>
      <c r="AK75" s="1">
        <f t="shared" si="85"/>
        <v>8593.1618733343603</v>
      </c>
      <c r="AL75" s="17">
        <f t="shared" si="64"/>
        <v>18.758051744707515</v>
      </c>
      <c r="AM75" s="17">
        <f t="shared" si="64"/>
        <v>4.2783302432091839</v>
      </c>
      <c r="AN75" s="17">
        <f t="shared" si="64"/>
        <v>1.1100363020797752</v>
      </c>
      <c r="AO75" s="7">
        <f t="shared" si="88"/>
        <v>1.5099503172136295E-2</v>
      </c>
      <c r="AP75" s="7">
        <f t="shared" si="88"/>
        <v>2.3252100209848428E-2</v>
      </c>
      <c r="AQ75" s="7">
        <f t="shared" si="88"/>
        <v>1.6830802256634112E-2</v>
      </c>
      <c r="AR75" s="1">
        <f t="shared" si="65"/>
        <v>53760.364753131296</v>
      </c>
      <c r="AS75" s="1">
        <f t="shared" si="65"/>
        <v>21090.54342562427</v>
      </c>
      <c r="AT75" s="1">
        <f t="shared" si="65"/>
        <v>6226.5208293028663</v>
      </c>
      <c r="AU75" s="1">
        <f t="shared" si="73"/>
        <v>10752.07295062626</v>
      </c>
      <c r="AV75" s="1">
        <f t="shared" si="73"/>
        <v>4218.1086851248538</v>
      </c>
      <c r="AW75" s="1">
        <f t="shared" si="73"/>
        <v>1245.3041658605734</v>
      </c>
      <c r="AX75" s="1">
        <f t="shared" si="74"/>
        <v>35848.787919985072</v>
      </c>
      <c r="AY75" s="1">
        <f t="shared" si="74"/>
        <v>5432.1319584532021</v>
      </c>
      <c r="AZ75" s="1">
        <f t="shared" si="74"/>
        <v>995.65829831903602</v>
      </c>
      <c r="BA75" s="1">
        <f t="shared" si="75"/>
        <v>10.487065035692886</v>
      </c>
      <c r="BB75" s="1">
        <f t="shared" si="75"/>
        <v>8.6000869617367659</v>
      </c>
      <c r="BC75" s="1">
        <f t="shared" si="75"/>
        <v>6.9034041247443865</v>
      </c>
      <c r="BD75" s="1">
        <f t="shared" si="76"/>
        <v>56585.32877302252</v>
      </c>
      <c r="BE75">
        <f t="shared" si="69"/>
        <v>0.14487115954850627</v>
      </c>
      <c r="BF75">
        <f t="shared" si="66"/>
        <v>0.11866573833240701</v>
      </c>
      <c r="BG75">
        <f t="shared" si="66"/>
        <v>1.1816310877309333E-2</v>
      </c>
      <c r="BH75">
        <f t="shared" si="77"/>
        <v>0.11330148743460636</v>
      </c>
      <c r="BI75">
        <f t="shared" si="78"/>
        <v>2.098765286892876E-3</v>
      </c>
      <c r="BJ75">
        <f t="shared" si="78"/>
        <v>1.4081557453975292E-3</v>
      </c>
      <c r="BK75">
        <f t="shared" si="78"/>
        <v>1.3962520274921885E-5</v>
      </c>
      <c r="BL75">
        <f t="shared" si="72"/>
        <v>112.83038735457127</v>
      </c>
      <c r="BM75">
        <f t="shared" si="72"/>
        <v>29.698769898348903</v>
      </c>
      <c r="BN75">
        <f t="shared" si="72"/>
        <v>8.6937923321364699E-2</v>
      </c>
      <c r="BO75">
        <f t="shared" si="67"/>
        <v>140.13625958659563</v>
      </c>
      <c r="BP75">
        <f t="shared" si="54"/>
        <v>19.295414908934429</v>
      </c>
      <c r="BQ75">
        <f t="shared" si="54"/>
        <v>3.0871090338040736</v>
      </c>
      <c r="BR75" s="7">
        <f t="shared" si="86"/>
        <v>2.8730066493089179E-2</v>
      </c>
      <c r="BS75" s="7">
        <f t="shared" si="70"/>
        <v>0.76641673234362673</v>
      </c>
      <c r="BT75" s="7">
        <f t="shared" si="71"/>
        <v>0.58039472498375355</v>
      </c>
      <c r="BU75" s="8">
        <f>MAX((BU$3*climlow!$I185+BU$4*climlow!$I185^2+BU$5*climlow!$I185^6)*(K75/K$66)^$BW$1,-99)</f>
        <v>2.2276016156194287</v>
      </c>
      <c r="BV75" s="8">
        <f>MAX((BV$3*climlow!$I185+BV$4*climlow!$I185^2+BV$5*climlow!$I185^6)*(L75/L$66)^$BW$1,-99)</f>
        <v>1.2570314084906129</v>
      </c>
      <c r="BW75" s="8">
        <f>MAX((BW$3*climlow!$I185+BW$4*climlow!$I185^2+BW$5*climlow!$I185^6)*(M75/M$66)^$BW$1,-99)</f>
        <v>0.62781280388750949</v>
      </c>
      <c r="BX75" s="8">
        <f>MAX((BX$3*climlow!$M185+BX$4*climlow!$M185^2+BX$5*climlow!$M185^6)*(K75/K$66)^$BW$1,-99)</f>
        <v>2.2280076199802776</v>
      </c>
      <c r="BY75" s="8">
        <f>MAX((BY$3*climlow!$M185+BY$4*climlow!$M185^2+BY$5*climlow!$M185^6)*(L75/L$66)^$BW$1,-99)</f>
        <v>1.257240044263175</v>
      </c>
      <c r="BZ75" s="8">
        <f>MAX((BZ$3*climlow!$M185+BZ$4*climlow!$M185^2+BZ$5*climlow!$M185^6)*(M75/M$66)^$BW$1,-99)</f>
        <v>0.62789321003736853</v>
      </c>
      <c r="CA75" s="8">
        <f t="shared" si="79"/>
        <v>-0.22327593097501372</v>
      </c>
      <c r="CB75" s="8">
        <f t="shared" si="80"/>
        <v>-0.17112240942885118</v>
      </c>
      <c r="CC75" s="8">
        <f t="shared" si="81"/>
        <v>-0.12958817255373462</v>
      </c>
      <c r="CD75" s="8">
        <f>MAX((CD$3*climlow!$I185+CD$4*climlow!$I185^2+CD$5*climlow!$I185^6)*(K75/K$66)^$BW$1,-99)</f>
        <v>0.1293530029478796</v>
      </c>
      <c r="CE75" s="8">
        <f>MAX((CE$3*climlow!$I185+CE$4*climlow!$I185^2+CE$5*climlow!$I185^6)*(L75/L$66)^$BW$1,-99)</f>
        <v>5.8216239070103655E-2</v>
      </c>
      <c r="CF75" s="8">
        <f>MAX((CF$3*climlow!$I185+CF$4*climlow!$I185^2+CF$5*climlow!$I185^6)*(M75/M$66)^$BW$1,-99)</f>
        <v>1.508610322936501E-2</v>
      </c>
      <c r="CG75" s="8">
        <f>MAX((CG$3*climlow!$M185+CG$4*climlow!$M185^2+CG$5*climlow!$M185^6)*(K75/K$66)^$BW$1,-99)</f>
        <v>0.12941499909047385</v>
      </c>
      <c r="CH75" s="8">
        <f>MAX((CH$3*climlow!$M185+CH$4*climlow!$M185^2+CH$5*climlow!$M185^6)*(L75/L$66)^$BW$1,-99)</f>
        <v>5.8244070606331542E-2</v>
      </c>
      <c r="CI75" s="8">
        <f>MAX((CI$3*climlow!$M185+CI$4*climlow!$M185^2+CI$5*climlow!$M185^6)*(M75/M$66)^$BW$1,-99)</f>
        <v>1.5093216512638938E-2</v>
      </c>
      <c r="CJ75" s="8">
        <f t="shared" si="82"/>
        <v>-3.6587950481907737E-3</v>
      </c>
      <c r="CK75" s="8">
        <f t="shared" si="83"/>
        <v>-2.8041617451494152E-3</v>
      </c>
      <c r="CL75" s="8">
        <f t="shared" si="84"/>
        <v>-2.1235453457666034E-3</v>
      </c>
    </row>
    <row r="76" spans="1:90">
      <c r="A76">
        <f t="shared" si="49"/>
        <v>2030</v>
      </c>
      <c r="B76" s="4">
        <f t="shared" si="55"/>
        <v>1203.9088921856103</v>
      </c>
      <c r="C76" s="4">
        <f t="shared" si="55"/>
        <v>3127.8159515806719</v>
      </c>
      <c r="D76" s="4">
        <f t="shared" si="55"/>
        <v>5080.366819931688</v>
      </c>
      <c r="E76" s="11">
        <f t="shared" si="56"/>
        <v>3.4965989612337047E-3</v>
      </c>
      <c r="F76" s="11">
        <f t="shared" si="56"/>
        <v>7.0099100728934875E-3</v>
      </c>
      <c r="G76" s="11">
        <f t="shared" si="56"/>
        <v>1.5476684620682454E-2</v>
      </c>
      <c r="H76" s="4">
        <f t="shared" si="57"/>
        <v>55023.022737440049</v>
      </c>
      <c r="I76" s="4">
        <f t="shared" si="57"/>
        <v>21880.091731911369</v>
      </c>
      <c r="J76" s="4">
        <f t="shared" si="57"/>
        <v>6465.3061098231901</v>
      </c>
      <c r="K76" s="4">
        <f t="shared" si="51"/>
        <v>45703.643435633814</v>
      </c>
      <c r="L76" s="4">
        <f t="shared" si="51"/>
        <v>6995.3258345824515</v>
      </c>
      <c r="M76" s="4">
        <f t="shared" si="51"/>
        <v>1272.6061599445932</v>
      </c>
      <c r="N76" s="11">
        <f t="shared" si="87"/>
        <v>1.9920529255157193E-2</v>
      </c>
      <c r="O76" s="11">
        <f t="shared" si="87"/>
        <v>3.0214418660678755E-2</v>
      </c>
      <c r="P76" s="11">
        <f t="shared" si="87"/>
        <v>2.2524423966034268E-2</v>
      </c>
      <c r="Q76" s="4">
        <f t="shared" si="58"/>
        <v>5625.4813790496883</v>
      </c>
      <c r="R76" s="4">
        <f t="shared" si="58"/>
        <v>9639.5233048038681</v>
      </c>
      <c r="S76" s="4">
        <f t="shared" si="58"/>
        <v>3016.303327709546</v>
      </c>
      <c r="T76" s="4">
        <f t="shared" si="59"/>
        <v>102.23868299445256</v>
      </c>
      <c r="U76" s="4">
        <f t="shared" si="59"/>
        <v>440.56137528641858</v>
      </c>
      <c r="V76" s="4">
        <f t="shared" si="59"/>
        <v>466.53681611867785</v>
      </c>
      <c r="W76" s="11">
        <f t="shared" si="60"/>
        <v>-1.219247815263802E-2</v>
      </c>
      <c r="X76" s="11">
        <f t="shared" si="60"/>
        <v>-1.3228699347321071E-2</v>
      </c>
      <c r="Y76" s="11">
        <f t="shared" si="60"/>
        <v>-1.2203590333800474E-2</v>
      </c>
      <c r="Z76" s="4">
        <f t="shared" si="68"/>
        <v>11007.307114106168</v>
      </c>
      <c r="AA76" s="4">
        <f t="shared" si="61"/>
        <v>26628.34739329098</v>
      </c>
      <c r="AB76" s="4">
        <f t="shared" si="61"/>
        <v>4897.7988524015846</v>
      </c>
      <c r="AC76" s="12">
        <f t="shared" si="62"/>
        <v>2.3133663056826292</v>
      </c>
      <c r="AD76" s="12">
        <f t="shared" si="62"/>
        <v>3.208676113557225</v>
      </c>
      <c r="AE76" s="12">
        <f t="shared" si="62"/>
        <v>1.6853858398844148</v>
      </c>
      <c r="AF76" s="11">
        <f t="shared" si="63"/>
        <v>-2.9039671966837322E-3</v>
      </c>
      <c r="AG76" s="11">
        <f t="shared" si="63"/>
        <v>2.0567434751257441E-3</v>
      </c>
      <c r="AH76" s="11">
        <f t="shared" si="63"/>
        <v>8.257041531207765E-4</v>
      </c>
      <c r="AI76" s="1">
        <f t="shared" si="85"/>
        <v>86858.208309604321</v>
      </c>
      <c r="AJ76" s="1">
        <f t="shared" si="85"/>
        <v>30859.269358520902</v>
      </c>
      <c r="AK76" s="1">
        <f t="shared" si="85"/>
        <v>8979.1498518614972</v>
      </c>
      <c r="AL76" s="17">
        <f t="shared" si="64"/>
        <v>19.038456633911601</v>
      </c>
      <c r="AM76" s="17">
        <f t="shared" si="64"/>
        <v>4.3768156051196492</v>
      </c>
      <c r="AN76" s="17">
        <f t="shared" si="64"/>
        <v>1.1285322755627856</v>
      </c>
      <c r="AO76" s="7">
        <f t="shared" si="88"/>
        <v>1.4948508140414932E-2</v>
      </c>
      <c r="AP76" s="7">
        <f t="shared" si="88"/>
        <v>2.3019579207749944E-2</v>
      </c>
      <c r="AQ76" s="7">
        <f t="shared" si="88"/>
        <v>1.6662494234067772E-2</v>
      </c>
      <c r="AR76" s="1">
        <f t="shared" si="65"/>
        <v>55023.022737440049</v>
      </c>
      <c r="AS76" s="1">
        <f t="shared" si="65"/>
        <v>21880.091731911369</v>
      </c>
      <c r="AT76" s="1">
        <f t="shared" si="65"/>
        <v>6465.3061098231901</v>
      </c>
      <c r="AU76" s="1">
        <f t="shared" si="73"/>
        <v>11004.60454748801</v>
      </c>
      <c r="AV76" s="1">
        <f t="shared" si="73"/>
        <v>4376.0183463822741</v>
      </c>
      <c r="AW76" s="1">
        <f t="shared" si="73"/>
        <v>1293.0612219646382</v>
      </c>
      <c r="AX76" s="1">
        <f t="shared" si="74"/>
        <v>36562.914748507057</v>
      </c>
      <c r="AY76" s="1">
        <f t="shared" si="74"/>
        <v>5596.2606676659616</v>
      </c>
      <c r="AZ76" s="1">
        <f t="shared" si="74"/>
        <v>1018.0849279556745</v>
      </c>
      <c r="BA76" s="1">
        <f t="shared" si="75"/>
        <v>10.506789747458786</v>
      </c>
      <c r="BB76" s="1">
        <f t="shared" si="75"/>
        <v>8.6298539157701928</v>
      </c>
      <c r="BC76" s="1">
        <f t="shared" si="75"/>
        <v>6.9256786199132776</v>
      </c>
      <c r="BD76" s="1">
        <f t="shared" si="76"/>
        <v>55678.16670668374</v>
      </c>
      <c r="BE76">
        <f>BF2</f>
        <v>0.17994446578896242</v>
      </c>
      <c r="BF76">
        <f>BG2</f>
        <v>0.16925014711328343</v>
      </c>
      <c r="BG76">
        <f>BH2</f>
        <v>1.5641104299433623E-2</v>
      </c>
      <c r="BH76">
        <f t="shared" si="77"/>
        <v>0.15432940841369094</v>
      </c>
      <c r="BI76">
        <f t="shared" si="78"/>
        <v>3.2380010768075073E-3</v>
      </c>
      <c r="BJ76">
        <f t="shared" si="78"/>
        <v>2.8645612297868083E-3</v>
      </c>
      <c r="BK76">
        <f t="shared" si="78"/>
        <v>2.4464414370576099E-5</v>
      </c>
      <c r="BL76">
        <f t="shared" si="72"/>
        <v>178.16460687303484</v>
      </c>
      <c r="BM76">
        <f t="shared" si="72"/>
        <v>62.676862479412208</v>
      </c>
      <c r="BN76">
        <f t="shared" si="72"/>
        <v>0.15816992770333191</v>
      </c>
      <c r="BO76">
        <f t="shared" si="67"/>
        <v>144.16238364261133</v>
      </c>
      <c r="BP76">
        <f t="shared" si="54"/>
        <v>27.814033591969437</v>
      </c>
      <c r="BQ76">
        <f t="shared" si="54"/>
        <v>4.1293866995752442</v>
      </c>
      <c r="BR76" s="7">
        <f t="shared" si="86"/>
        <v>2.8256835461426322E-2</v>
      </c>
      <c r="BS76" s="7">
        <f t="shared" si="70"/>
        <v>0.74409391489672494</v>
      </c>
      <c r="BT76" s="7">
        <f t="shared" si="71"/>
        <v>0.5481989634111728</v>
      </c>
      <c r="BU76" s="8">
        <f>MAX((BU$3*climlow!$I186+BU$4*climlow!$I186^2+BU$5*climlow!$I186^6)*(K76/K$66)^$BW$1,-99)</f>
        <v>2.2505538352029522</v>
      </c>
      <c r="BV76" s="8">
        <f>MAX((BV$3*climlow!$I186+BV$4*climlow!$I186^2+BV$5*climlow!$I186^6)*(L76/L$66)^$BW$1,-99)</f>
        <v>1.2650480558706265</v>
      </c>
      <c r="BW76" s="8">
        <f>MAX((BW$3*climlow!$I186+BW$4*climlow!$I186^2+BW$5*climlow!$I186^6)*(M76/M$66)^$BW$1,-99)</f>
        <v>0.63096229309204466</v>
      </c>
      <c r="BX76" s="8">
        <f>MAX((BX$3*climlow!$M186+BX$4*climlow!$M186^2+BX$5*climlow!$M186^6)*(K76/K$66)^$BW$1,-99)</f>
        <v>2.2510565485626914</v>
      </c>
      <c r="BY76" s="8">
        <f>MAX((BY$3*climlow!$M186+BY$4*climlow!$M186^2+BY$5*climlow!$M186^6)*(L76/L$66)^$BW$1,-99)</f>
        <v>1.2653043685929362</v>
      </c>
      <c r="BZ76" s="8">
        <f>MAX((BZ$3*climlow!$M186+BZ$4*climlow!$M186^2+BZ$5*climlow!$M186^6)*(M76/M$66)^$BW$1,-99)</f>
        <v>0.6310595045470061</v>
      </c>
      <c r="CA76" s="8">
        <f t="shared" si="79"/>
        <v>-0.28289310437056409</v>
      </c>
      <c r="CB76" s="8">
        <f t="shared" si="80"/>
        <v>-0.21049903752838084</v>
      </c>
      <c r="CC76" s="8">
        <f t="shared" si="81"/>
        <v>-0.15508170657211195</v>
      </c>
      <c r="CD76" s="8">
        <f>MAX((CD$3*climlow!$I186+CD$4*climlow!$I186^2+CD$5*climlow!$I186^6)*(K76/K$66)^$BW$1,-99)</f>
        <v>0.13397933417643101</v>
      </c>
      <c r="CE76" s="8">
        <f>MAX((CE$3*climlow!$I186+CE$4*climlow!$I186^2+CE$5*climlow!$I186^6)*(L76/L$66)^$BW$1,-99)</f>
        <v>6.0140842401783488E-2</v>
      </c>
      <c r="CF76" s="8">
        <f>MAX((CF$3*climlow!$I186+CF$4*climlow!$I186^2+CF$5*climlow!$I186^6)*(M76/M$66)^$BW$1,-99)</f>
        <v>1.5605149960148727E-2</v>
      </c>
      <c r="CG76" s="8">
        <f>MAX((CG$3*climlow!$M186+CG$4*climlow!$M186^2+CG$5*climlow!$M186^6)*(K76/K$66)^$BW$1,-99)</f>
        <v>0.13405865778347142</v>
      </c>
      <c r="CH76" s="8">
        <f>MAX((CH$3*climlow!$M186+CH$4*climlow!$M186^2+CH$5*climlow!$M186^6)*(L76/L$66)^$BW$1,-99)</f>
        <v>6.0176352057564386E-2</v>
      </c>
      <c r="CI76" s="8">
        <f>MAX((CI$3*climlow!$M186+CI$4*climlow!$M186^2+CI$5*climlow!$M186^6)*(M76/M$66)^$BW$1,-99)</f>
        <v>1.5614226677145007E-2</v>
      </c>
      <c r="CJ76" s="8">
        <f t="shared" si="82"/>
        <v>-4.7361160600544036E-3</v>
      </c>
      <c r="CK76" s="8">
        <f t="shared" si="83"/>
        <v>-3.5241151405311336E-3</v>
      </c>
      <c r="CL76" s="8">
        <f t="shared" si="84"/>
        <v>-2.5963339147168319E-3</v>
      </c>
    </row>
    <row r="77" spans="1:90">
      <c r="A77">
        <f t="shared" si="49"/>
        <v>2031</v>
      </c>
      <c r="B77" s="4">
        <f t="shared" si="55"/>
        <v>1207.9079994383546</v>
      </c>
      <c r="C77" s="4">
        <f t="shared" si="55"/>
        <v>3148.6453746985576</v>
      </c>
      <c r="D77" s="4">
        <f t="shared" si="55"/>
        <v>5155.0626932096766</v>
      </c>
      <c r="E77" s="11">
        <f t="shared" si="56"/>
        <v>3.3217690131720195E-3</v>
      </c>
      <c r="F77" s="11">
        <f t="shared" si="56"/>
        <v>6.6594145692488128E-3</v>
      </c>
      <c r="G77" s="11">
        <f t="shared" si="56"/>
        <v>1.4702850389648331E-2</v>
      </c>
      <c r="H77" s="4">
        <f t="shared" si="57"/>
        <v>56231.234990279372</v>
      </c>
      <c r="I77" s="4">
        <f t="shared" si="57"/>
        <v>22652.035851535282</v>
      </c>
      <c r="J77" s="4">
        <f t="shared" si="57"/>
        <v>6706.8032202637041</v>
      </c>
      <c r="K77" s="4">
        <f t="shared" si="51"/>
        <v>46552.58100486578</v>
      </c>
      <c r="L77" s="4">
        <f t="shared" si="51"/>
        <v>7194.2162917295582</v>
      </c>
      <c r="M77" s="4">
        <f t="shared" si="51"/>
        <v>1301.0129302788116</v>
      </c>
      <c r="N77" s="11">
        <f t="shared" si="87"/>
        <v>1.8574833545329072E-2</v>
      </c>
      <c r="O77" s="11">
        <f t="shared" si="87"/>
        <v>2.843190751227942E-2</v>
      </c>
      <c r="P77" s="11">
        <f t="shared" si="87"/>
        <v>2.2321729399341628E-2</v>
      </c>
      <c r="Q77" s="4">
        <f t="shared" si="58"/>
        <v>5678.9127613295477</v>
      </c>
      <c r="R77" s="4">
        <f t="shared" si="58"/>
        <v>9847.594780141957</v>
      </c>
      <c r="S77" s="4">
        <f t="shared" si="58"/>
        <v>3090.7859450946048</v>
      </c>
      <c r="T77" s="4">
        <f t="shared" si="59"/>
        <v>100.99214008568822</v>
      </c>
      <c r="U77" s="4">
        <f t="shared" si="59"/>
        <v>434.73332130871228</v>
      </c>
      <c r="V77" s="4">
        <f t="shared" si="59"/>
        <v>460.8433919391299</v>
      </c>
      <c r="W77" s="11">
        <f t="shared" si="60"/>
        <v>-1.219247815263802E-2</v>
      </c>
      <c r="X77" s="11">
        <f t="shared" si="60"/>
        <v>-1.3228699347321071E-2</v>
      </c>
      <c r="Y77" s="11">
        <f t="shared" si="60"/>
        <v>-1.2203590333800474E-2</v>
      </c>
      <c r="Z77" s="4">
        <f t="shared" si="68"/>
        <v>10641.046704868622</v>
      </c>
      <c r="AA77" s="4">
        <f t="shared" si="61"/>
        <v>25748.031215086772</v>
      </c>
      <c r="AB77" s="4">
        <f t="shared" si="61"/>
        <v>5008.2531770575124</v>
      </c>
      <c r="AC77" s="12">
        <f t="shared" si="62"/>
        <v>2.3066483658170136</v>
      </c>
      <c r="AD77" s="12">
        <f t="shared" si="62"/>
        <v>3.2152755372175759</v>
      </c>
      <c r="AE77" s="12">
        <f t="shared" si="62"/>
        <v>1.6867774699720184</v>
      </c>
      <c r="AF77" s="11">
        <f t="shared" si="63"/>
        <v>-2.9039671966837322E-3</v>
      </c>
      <c r="AG77" s="11">
        <f t="shared" si="63"/>
        <v>2.0567434751257441E-3</v>
      </c>
      <c r="AH77" s="11">
        <f t="shared" si="63"/>
        <v>8.257041531207765E-4</v>
      </c>
      <c r="AI77" s="1">
        <f t="shared" si="85"/>
        <v>89176.992026131906</v>
      </c>
      <c r="AJ77" s="1">
        <f t="shared" si="85"/>
        <v>32149.360769051083</v>
      </c>
      <c r="AK77" s="1">
        <f t="shared" si="85"/>
        <v>9374.2960886399851</v>
      </c>
      <c r="AL77" s="17">
        <f t="shared" si="64"/>
        <v>19.320207192644833</v>
      </c>
      <c r="AM77" s="17">
        <f t="shared" si="64"/>
        <v>4.4765605340844195</v>
      </c>
      <c r="AN77" s="17">
        <f t="shared" si="64"/>
        <v>1.1471483964719646</v>
      </c>
      <c r="AO77" s="7">
        <f t="shared" si="88"/>
        <v>1.4799023059010784E-2</v>
      </c>
      <c r="AP77" s="7">
        <f t="shared" si="88"/>
        <v>2.2789383415672444E-2</v>
      </c>
      <c r="AQ77" s="7">
        <f t="shared" si="88"/>
        <v>1.6495869291727094E-2</v>
      </c>
      <c r="AR77" s="1">
        <f t="shared" si="65"/>
        <v>56231.234990279372</v>
      </c>
      <c r="AS77" s="1">
        <f t="shared" si="65"/>
        <v>22652.035851535282</v>
      </c>
      <c r="AT77" s="1">
        <f t="shared" si="65"/>
        <v>6706.8032202637041</v>
      </c>
      <c r="AU77" s="1">
        <f t="shared" si="73"/>
        <v>11246.246998055874</v>
      </c>
      <c r="AV77" s="1">
        <f t="shared" si="73"/>
        <v>4530.4071703070567</v>
      </c>
      <c r="AW77" s="1">
        <f t="shared" si="73"/>
        <v>1341.360644052741</v>
      </c>
      <c r="AX77" s="1">
        <f t="shared" si="74"/>
        <v>37242.064803892623</v>
      </c>
      <c r="AY77" s="1">
        <f t="shared" si="74"/>
        <v>5755.3730333836465</v>
      </c>
      <c r="AZ77" s="1">
        <f t="shared" si="74"/>
        <v>1040.8103442230495</v>
      </c>
      <c r="BA77" s="1">
        <f t="shared" si="75"/>
        <v>10.525194175715717</v>
      </c>
      <c r="BB77" s="1">
        <f t="shared" si="75"/>
        <v>8.6578891380620373</v>
      </c>
      <c r="BC77" s="1">
        <f t="shared" si="75"/>
        <v>6.947754865872052</v>
      </c>
      <c r="BD77" s="1">
        <f t="shared" si="76"/>
        <v>54752.453572501254</v>
      </c>
      <c r="BE77">
        <f t="shared" si="69"/>
        <v>0.17994446578896242</v>
      </c>
      <c r="BF77">
        <f t="shared" si="66"/>
        <v>0.16925014711328343</v>
      </c>
      <c r="BG77">
        <f t="shared" si="66"/>
        <v>1.5641104299433623E-2</v>
      </c>
      <c r="BH77">
        <f t="shared" si="77"/>
        <v>0.15341544920349767</v>
      </c>
      <c r="BI77">
        <f t="shared" si="78"/>
        <v>3.2380010768075073E-3</v>
      </c>
      <c r="BJ77">
        <f t="shared" si="78"/>
        <v>2.8645612297868083E-3</v>
      </c>
      <c r="BK77">
        <f t="shared" si="78"/>
        <v>2.4464414370576099E-5</v>
      </c>
      <c r="BL77">
        <f t="shared" si="72"/>
        <v>182.07679944874059</v>
      </c>
      <c r="BM77">
        <f t="shared" si="72"/>
        <v>64.888143676048784</v>
      </c>
      <c r="BN77">
        <f t="shared" si="72"/>
        <v>0.16407801308244541</v>
      </c>
      <c r="BO77">
        <f t="shared" si="67"/>
        <v>148.23595639692761</v>
      </c>
      <c r="BP77">
        <f t="shared" ref="BP77:BQ140" si="89">2*BJ$5*BF77*AS77/AA77*1000</f>
        <v>29.779833403660849</v>
      </c>
      <c r="BQ77">
        <f t="shared" si="89"/>
        <v>4.1891575755183617</v>
      </c>
      <c r="BR77" s="7">
        <f t="shared" si="86"/>
        <v>2.6648621474048895E-2</v>
      </c>
      <c r="BS77" s="7">
        <f t="shared" si="70"/>
        <v>0.7224212765987621</v>
      </c>
      <c r="BT77" s="7">
        <f t="shared" si="71"/>
        <v>0.51802071580491549</v>
      </c>
      <c r="BU77" s="8">
        <f>MAX((BU$3*climlow!$I187+BU$4*climlow!$I187^2+BU$5*climlow!$I187^6)*(K77/K$66)^$BW$1,-99)</f>
        <v>2.2738996647423426</v>
      </c>
      <c r="BV77" s="8">
        <f>MAX((BV$3*climlow!$I187+BV$4*climlow!$I187^2+BV$5*climlow!$I187^6)*(L77/L$66)^$BW$1,-99)</f>
        <v>1.2732953574041668</v>
      </c>
      <c r="BW77" s="8">
        <f>MAX((BW$3*climlow!$I187+BW$4*climlow!$I187^2+BW$5*climlow!$I187^6)*(M77/M$66)^$BW$1,-99)</f>
        <v>0.63391834688058757</v>
      </c>
      <c r="BX77" s="8">
        <f>MAX((BX$3*climlow!$M187+BX$4*climlow!$M187^2+BX$5*climlow!$M187^6)*(K77/K$66)^$BW$1,-99)</f>
        <v>2.274504885933057</v>
      </c>
      <c r="BY77" s="8">
        <f>MAX((BY$3*climlow!$M187+BY$4*climlow!$M187^2+BY$5*climlow!$M187^6)*(L77/L$66)^$BW$1,-99)</f>
        <v>1.273601482519465</v>
      </c>
      <c r="BZ77" s="8">
        <f>MAX((BZ$3*climlow!$M187+BZ$4*climlow!$M187^2+BZ$5*climlow!$M187^6)*(M77/M$66)^$BW$1,-99)</f>
        <v>0.63403242197689491</v>
      </c>
      <c r="CA77" s="8">
        <f t="shared" si="79"/>
        <v>-0.34797414219422845</v>
      </c>
      <c r="CB77" s="8">
        <f t="shared" si="80"/>
        <v>-0.25138392402731369</v>
      </c>
      <c r="CC77" s="8">
        <f t="shared" si="81"/>
        <v>-0.18025781422105566</v>
      </c>
      <c r="CD77" s="8">
        <f>MAX((CD$3*climlow!$I187+CD$4*climlow!$I187^2+CD$5*climlow!$I187^6)*(K77/K$66)^$BW$1,-99)</f>
        <v>0.13876512476052286</v>
      </c>
      <c r="CE77" s="8">
        <f>MAX((CE$3*climlow!$I187+CE$4*climlow!$I187^2+CE$5*climlow!$I187^6)*(L77/L$66)^$BW$1,-99)</f>
        <v>6.2132294579707592E-2</v>
      </c>
      <c r="CF77" s="8">
        <f>MAX((CF$3*climlow!$I187+CF$4*climlow!$I187^2+CF$5*climlow!$I187^6)*(M77/M$66)^$BW$1,-99)</f>
        <v>1.6136018097767185E-2</v>
      </c>
      <c r="CG77" s="8">
        <f>MAX((CG$3*climlow!$M187+CG$4*climlow!$M187^2+CG$5*climlow!$M187^6)*(K77/K$66)^$BW$1,-99)</f>
        <v>0.13886381937659775</v>
      </c>
      <c r="CH77" s="8">
        <f>MAX((CH$3*climlow!$M187+CH$4*climlow!$M187^2+CH$5*climlow!$M187^6)*(L77/L$66)^$BW$1,-99)</f>
        <v>6.2176354460941705E-2</v>
      </c>
      <c r="CI77" s="8">
        <f>MAX((CI$3*climlow!$M187+CI$4*climlow!$M187^2+CI$5*climlow!$M187^6)*(M77/M$66)^$BW$1,-99)</f>
        <v>1.6147275799543157E-2</v>
      </c>
      <c r="CJ77" s="8">
        <f t="shared" si="82"/>
        <v>-5.9527326112548485E-3</v>
      </c>
      <c r="CK77" s="8">
        <f t="shared" si="83"/>
        <v>-4.3003806922738107E-3</v>
      </c>
      <c r="CL77" s="8">
        <f t="shared" si="84"/>
        <v>-3.0836388082775001E-3</v>
      </c>
    </row>
    <row r="78" spans="1:90">
      <c r="A78">
        <f t="shared" si="49"/>
        <v>2032</v>
      </c>
      <c r="B78" s="4">
        <f t="shared" si="55"/>
        <v>1211.7197712334869</v>
      </c>
      <c r="C78" s="4">
        <f t="shared" si="55"/>
        <v>3168.5651028361399</v>
      </c>
      <c r="D78" s="4">
        <f t="shared" si="55"/>
        <v>5227.0671029608202</v>
      </c>
      <c r="E78" s="11">
        <f t="shared" si="56"/>
        <v>3.1556805625134183E-3</v>
      </c>
      <c r="F78" s="11">
        <f t="shared" si="56"/>
        <v>6.3264438407863721E-3</v>
      </c>
      <c r="G78" s="11">
        <f t="shared" si="56"/>
        <v>1.3967707870165914E-2</v>
      </c>
      <c r="H78" s="4">
        <f t="shared" si="57"/>
        <v>57507.881394319673</v>
      </c>
      <c r="I78" s="4">
        <f t="shared" si="57"/>
        <v>23469.644497640023</v>
      </c>
      <c r="J78" s="4">
        <f t="shared" si="57"/>
        <v>6950.9961226008181</v>
      </c>
      <c r="K78" s="4">
        <f t="shared" si="51"/>
        <v>47459.720274910367</v>
      </c>
      <c r="L78" s="4">
        <f t="shared" si="51"/>
        <v>7407.0261256846707</v>
      </c>
      <c r="M78" s="4">
        <f t="shared" si="51"/>
        <v>1329.8080904037936</v>
      </c>
      <c r="N78" s="11">
        <f t="shared" si="87"/>
        <v>1.9486336750045519E-2</v>
      </c>
      <c r="O78" s="11">
        <f t="shared" si="87"/>
        <v>2.9580683333048752E-2</v>
      </c>
      <c r="P78" s="11">
        <f t="shared" si="87"/>
        <v>2.2132877740739243E-2</v>
      </c>
      <c r="Q78" s="4">
        <f t="shared" si="58"/>
        <v>5737.0320025540132</v>
      </c>
      <c r="R78" s="4">
        <f t="shared" si="58"/>
        <v>10068.063600073881</v>
      </c>
      <c r="S78" s="4">
        <f t="shared" si="58"/>
        <v>3164.2286178127274</v>
      </c>
      <c r="T78" s="4">
        <f t="shared" si="59"/>
        <v>99.760795624105313</v>
      </c>
      <c r="U78" s="4">
        <f t="shared" si="59"/>
        <v>428.98236490485698</v>
      </c>
      <c r="V78" s="4">
        <f t="shared" si="59"/>
        <v>455.21944797586571</v>
      </c>
      <c r="W78" s="11">
        <f t="shared" si="60"/>
        <v>-1.219247815263802E-2</v>
      </c>
      <c r="X78" s="11">
        <f t="shared" si="60"/>
        <v>-1.3228699347321071E-2</v>
      </c>
      <c r="Y78" s="11">
        <f t="shared" si="60"/>
        <v>-1.2203590333800474E-2</v>
      </c>
      <c r="Z78" s="4">
        <f t="shared" si="68"/>
        <v>10710.92167229993</v>
      </c>
      <c r="AA78" s="4">
        <f t="shared" si="61"/>
        <v>26357.908972558173</v>
      </c>
      <c r="AB78" s="4">
        <f t="shared" si="61"/>
        <v>5136.1611491409176</v>
      </c>
      <c r="AC78" s="12">
        <f t="shared" si="62"/>
        <v>2.2999499346283967</v>
      </c>
      <c r="AD78" s="12">
        <f t="shared" si="62"/>
        <v>3.2218885341994796</v>
      </c>
      <c r="AE78" s="12">
        <f t="shared" si="62"/>
        <v>1.6881702491343649</v>
      </c>
      <c r="AF78" s="11">
        <f t="shared" si="63"/>
        <v>-2.9039671966837322E-3</v>
      </c>
      <c r="AG78" s="11">
        <f t="shared" si="63"/>
        <v>2.0567434751257441E-3</v>
      </c>
      <c r="AH78" s="11">
        <f t="shared" si="63"/>
        <v>8.257041531207765E-4</v>
      </c>
      <c r="AI78" s="1">
        <f t="shared" si="85"/>
        <v>91505.539821574581</v>
      </c>
      <c r="AJ78" s="1">
        <f t="shared" si="85"/>
        <v>33464.831862453029</v>
      </c>
      <c r="AK78" s="1">
        <f t="shared" si="85"/>
        <v>9778.2271238287285</v>
      </c>
      <c r="AL78" s="17">
        <f t="shared" si="64"/>
        <v>19.60326818247616</v>
      </c>
      <c r="AM78" s="17">
        <f t="shared" si="64"/>
        <v>4.5775584079351903</v>
      </c>
      <c r="AN78" s="17">
        <f t="shared" si="64"/>
        <v>1.1658823743783164</v>
      </c>
      <c r="AO78" s="7">
        <f t="shared" si="88"/>
        <v>1.4651032828420675E-2</v>
      </c>
      <c r="AP78" s="7">
        <f t="shared" si="88"/>
        <v>2.2561489581515718E-2</v>
      </c>
      <c r="AQ78" s="7">
        <f t="shared" si="88"/>
        <v>1.6330910598809822E-2</v>
      </c>
      <c r="AR78" s="1">
        <f t="shared" si="65"/>
        <v>57507.881394319673</v>
      </c>
      <c r="AS78" s="1">
        <f t="shared" si="65"/>
        <v>23469.644497640023</v>
      </c>
      <c r="AT78" s="1">
        <f t="shared" si="65"/>
        <v>6950.9961226008181</v>
      </c>
      <c r="AU78" s="1">
        <f t="shared" si="73"/>
        <v>11501.576278863935</v>
      </c>
      <c r="AV78" s="1">
        <f t="shared" si="73"/>
        <v>4693.9288995280049</v>
      </c>
      <c r="AW78" s="1">
        <f t="shared" si="73"/>
        <v>1390.1992245201636</v>
      </c>
      <c r="AX78" s="1">
        <f t="shared" si="74"/>
        <v>37967.776219928295</v>
      </c>
      <c r="AY78" s="1">
        <f t="shared" si="74"/>
        <v>5925.6209005477367</v>
      </c>
      <c r="AZ78" s="1">
        <f t="shared" si="74"/>
        <v>1063.846472323035</v>
      </c>
      <c r="BA78" s="1">
        <f t="shared" si="75"/>
        <v>10.544493084745625</v>
      </c>
      <c r="BB78" s="1">
        <f t="shared" si="75"/>
        <v>8.6870407538542835</v>
      </c>
      <c r="BC78" s="1">
        <f t="shared" si="75"/>
        <v>6.9696463665608848</v>
      </c>
      <c r="BD78" s="1">
        <f t="shared" si="76"/>
        <v>53819.146588917756</v>
      </c>
      <c r="BE78">
        <f t="shared" si="69"/>
        <v>0.17994446578896242</v>
      </c>
      <c r="BF78">
        <f t="shared" si="66"/>
        <v>0.16925014711328343</v>
      </c>
      <c r="BG78">
        <f t="shared" si="66"/>
        <v>1.5641104299433623E-2</v>
      </c>
      <c r="BH78">
        <f t="shared" si="77"/>
        <v>0.15327064422710351</v>
      </c>
      <c r="BI78">
        <f t="shared" si="78"/>
        <v>3.2380010768075073E-3</v>
      </c>
      <c r="BJ78">
        <f t="shared" si="78"/>
        <v>2.8645612297868083E-3</v>
      </c>
      <c r="BK78">
        <f t="shared" si="78"/>
        <v>2.4464414370576099E-5</v>
      </c>
      <c r="BL78">
        <f t="shared" si="72"/>
        <v>186.21058187972551</v>
      </c>
      <c r="BM78">
        <f t="shared" si="72"/>
        <v>67.2302337048189</v>
      </c>
      <c r="BN78">
        <f t="shared" si="72"/>
        <v>0.1700520494315742</v>
      </c>
      <c r="BO78">
        <f t="shared" si="67"/>
        <v>152.18624028779294</v>
      </c>
      <c r="BP78">
        <f t="shared" si="89"/>
        <v>30.140788391504262</v>
      </c>
      <c r="BQ78">
        <f t="shared" si="89"/>
        <v>4.2335609098535789</v>
      </c>
      <c r="BR78" s="7">
        <f t="shared" si="86"/>
        <v>2.7321485325343842E-2</v>
      </c>
      <c r="BS78" s="7">
        <f t="shared" si="70"/>
        <v>0.70137988019297293</v>
      </c>
      <c r="BT78" s="7">
        <f t="shared" si="71"/>
        <v>0.49024879726078169</v>
      </c>
      <c r="BU78" s="8">
        <f>MAX((BU$3*climlow!$I188+BU$4*climlow!$I188^2+BU$5*climlow!$I188^6)*(K78/K$66)^$BW$1,-99)</f>
        <v>2.296273148453698</v>
      </c>
      <c r="BV78" s="8">
        <f>MAX((BV$3*climlow!$I188+BV$4*climlow!$I188^2+BV$5*climlow!$I188^6)*(L78/L$66)^$BW$1,-99)</f>
        <v>1.2808131393086155</v>
      </c>
      <c r="BW78" s="8">
        <f>MAX((BW$3*climlow!$I188+BW$4*climlow!$I188^2+BW$5*climlow!$I188^6)*(M78/M$66)^$BW$1,-99)</f>
        <v>0.63665530195497499</v>
      </c>
      <c r="BX78" s="8">
        <f>MAX((BX$3*climlow!$M188+BX$4*climlow!$M188^2+BX$5*climlow!$M188^6)*(K78/K$66)^$BW$1,-99)</f>
        <v>2.2969844250745792</v>
      </c>
      <c r="BY78" s="8">
        <f>MAX((BY$3*climlow!$M188+BY$4*climlow!$M188^2+BY$5*climlow!$M188^6)*(L78/L$66)^$BW$1,-99)</f>
        <v>1.2811699476626517</v>
      </c>
      <c r="BZ78" s="8">
        <f>MAX((BZ$3*climlow!$M188+BZ$4*climlow!$M188^2+BZ$5*climlow!$M188^6)*(M78/M$66)^$BW$1,-99)</f>
        <v>0.63678581351808039</v>
      </c>
      <c r="CA78" s="8">
        <f t="shared" si="79"/>
        <v>-0.41811196921289756</v>
      </c>
      <c r="CB78" s="8">
        <f t="shared" si="80"/>
        <v>-0.29325532287379008</v>
      </c>
      <c r="CC78" s="8">
        <f t="shared" si="81"/>
        <v>-0.20497889002696001</v>
      </c>
      <c r="CD78" s="8">
        <f>MAX((CD$3*climlow!$I188+CD$4*climlow!$I188^2+CD$5*climlow!$I188^6)*(K78/K$66)^$BW$1,-99)</f>
        <v>0.14361904966220712</v>
      </c>
      <c r="CE78" s="8">
        <f>MAX((CE$3*climlow!$I188+CE$4*climlow!$I188^2+CE$5*climlow!$I188^6)*(L78/L$66)^$BW$1,-99)</f>
        <v>6.4139708414481508E-2</v>
      </c>
      <c r="CF78" s="8">
        <f>MAX((CF$3*climlow!$I188+CF$4*climlow!$I188^2+CF$5*climlow!$I188^6)*(M78/M$66)^$BW$1,-99)</f>
        <v>1.6676658195196661E-2</v>
      </c>
      <c r="CG78" s="8">
        <f>MAX((CG$3*climlow!$M188+CG$4*climlow!$M188^2+CG$5*climlow!$M188^6)*(K78/K$66)^$BW$1,-99)</f>
        <v>0.14373892332532581</v>
      </c>
      <c r="CH78" s="8">
        <f>MAX((CH$3*climlow!$M188+CH$4*climlow!$M188^2+CH$5*climlow!$M188^6)*(L78/L$66)^$BW$1,-99)</f>
        <v>6.4193071990763753E-2</v>
      </c>
      <c r="CI78" s="8">
        <f>MAX((CI$3*climlow!$M188+CI$4*climlow!$M188^2+CI$5*climlow!$M188^6)*(M78/M$66)^$BW$1,-99)</f>
        <v>1.669029010316676E-2</v>
      </c>
      <c r="CJ78" s="8">
        <f t="shared" si="82"/>
        <v>-7.3085351488968633E-3</v>
      </c>
      <c r="CK78" s="8">
        <f t="shared" si="83"/>
        <v>-5.1260595071194138E-3</v>
      </c>
      <c r="CL78" s="8">
        <f t="shared" si="84"/>
        <v>-3.5830005664848354E-3</v>
      </c>
    </row>
    <row r="79" spans="1:90">
      <c r="A79">
        <f t="shared" si="49"/>
        <v>2033</v>
      </c>
      <c r="B79" s="4">
        <f t="shared" si="55"/>
        <v>1215.3523817363168</v>
      </c>
      <c r="C79" s="4">
        <f t="shared" si="55"/>
        <v>3187.6085645561602</v>
      </c>
      <c r="D79" s="4">
        <f t="shared" si="55"/>
        <v>5296.4267419571352</v>
      </c>
      <c r="E79" s="11">
        <f t="shared" si="56"/>
        <v>2.9978965343877475E-3</v>
      </c>
      <c r="F79" s="11">
        <f t="shared" si="56"/>
        <v>6.0101216487470528E-3</v>
      </c>
      <c r="G79" s="11">
        <f t="shared" si="56"/>
        <v>1.3269322476657618E-2</v>
      </c>
      <c r="H79" s="4">
        <f t="shared" si="57"/>
        <v>58792.255572371068</v>
      </c>
      <c r="I79" s="4">
        <f t="shared" si="57"/>
        <v>24302.059477799685</v>
      </c>
      <c r="J79" s="4">
        <f t="shared" si="57"/>
        <v>7197.6723902614112</v>
      </c>
      <c r="K79" s="4">
        <f t="shared" si="51"/>
        <v>48374.657799557142</v>
      </c>
      <c r="L79" s="4">
        <f t="shared" si="51"/>
        <v>7623.9158559242615</v>
      </c>
      <c r="M79" s="4">
        <f t="shared" si="51"/>
        <v>1358.9676098496793</v>
      </c>
      <c r="N79" s="11">
        <f t="shared" si="87"/>
        <v>1.9278190418043017E-2</v>
      </c>
      <c r="O79" s="11">
        <f t="shared" si="87"/>
        <v>2.9281620796165697E-2</v>
      </c>
      <c r="P79" s="11">
        <f t="shared" si="87"/>
        <v>2.1927614710955501E-2</v>
      </c>
      <c r="Q79" s="4">
        <f t="shared" si="58"/>
        <v>5793.6513305425287</v>
      </c>
      <c r="R79" s="4">
        <f t="shared" si="58"/>
        <v>10287.243706403951</v>
      </c>
      <c r="S79" s="4">
        <f t="shared" si="58"/>
        <v>3236.5351388868899</v>
      </c>
      <c r="T79" s="4">
        <f t="shared" si="59"/>
        <v>98.54446430296862</v>
      </c>
      <c r="U79" s="4">
        <f t="shared" si="59"/>
        <v>423.30748617422785</v>
      </c>
      <c r="V79" s="4">
        <f t="shared" si="59"/>
        <v>449.66413632078945</v>
      </c>
      <c r="W79" s="11">
        <f t="shared" si="60"/>
        <v>-1.219247815263802E-2</v>
      </c>
      <c r="X79" s="11">
        <f t="shared" si="60"/>
        <v>-1.3228699347321071E-2</v>
      </c>
      <c r="Y79" s="11">
        <f t="shared" si="60"/>
        <v>-1.2203590333800474E-2</v>
      </c>
      <c r="Z79" s="4">
        <f t="shared" si="68"/>
        <v>10789.117106532914</v>
      </c>
      <c r="AA79" s="4">
        <f t="shared" si="61"/>
        <v>27003.437310076024</v>
      </c>
      <c r="AB79" s="4">
        <f t="shared" si="61"/>
        <v>5262.5473639447591</v>
      </c>
      <c r="AC79" s="12">
        <f t="shared" si="62"/>
        <v>2.2932709554642208</v>
      </c>
      <c r="AD79" s="12">
        <f t="shared" si="62"/>
        <v>3.2285151324197767</v>
      </c>
      <c r="AE79" s="12">
        <f t="shared" si="62"/>
        <v>1.68956417832025</v>
      </c>
      <c r="AF79" s="11">
        <f t="shared" si="63"/>
        <v>-2.9039671966837322E-3</v>
      </c>
      <c r="AG79" s="11">
        <f t="shared" si="63"/>
        <v>2.0567434751257441E-3</v>
      </c>
      <c r="AH79" s="11">
        <f t="shared" si="63"/>
        <v>8.257041531207765E-4</v>
      </c>
      <c r="AI79" s="1">
        <f t="shared" si="85"/>
        <v>93856.562118281072</v>
      </c>
      <c r="AJ79" s="1">
        <f t="shared" si="85"/>
        <v>34812.27757573573</v>
      </c>
      <c r="AK79" s="1">
        <f t="shared" si="85"/>
        <v>10190.603635966019</v>
      </c>
      <c r="AL79" s="17">
        <f t="shared" si="64"/>
        <v>19.887604226905097</v>
      </c>
      <c r="AM79" s="17">
        <f t="shared" si="64"/>
        <v>4.6798021789013058</v>
      </c>
      <c r="AN79" s="17">
        <f t="shared" si="64"/>
        <v>1.1847318959947699</v>
      </c>
      <c r="AO79" s="7">
        <f t="shared" si="88"/>
        <v>1.4504522500136469E-2</v>
      </c>
      <c r="AP79" s="7">
        <f t="shared" si="88"/>
        <v>2.2335874685700561E-2</v>
      </c>
      <c r="AQ79" s="7">
        <f t="shared" si="88"/>
        <v>1.6167601492821725E-2</v>
      </c>
      <c r="AR79" s="1">
        <f t="shared" si="65"/>
        <v>58792.255572371068</v>
      </c>
      <c r="AS79" s="1">
        <f t="shared" si="65"/>
        <v>24302.059477799685</v>
      </c>
      <c r="AT79" s="1">
        <f t="shared" si="65"/>
        <v>7197.6723902614112</v>
      </c>
      <c r="AU79" s="1">
        <f t="shared" si="73"/>
        <v>11758.451114474214</v>
      </c>
      <c r="AV79" s="1">
        <f t="shared" si="73"/>
        <v>4860.411895559937</v>
      </c>
      <c r="AW79" s="1">
        <f t="shared" si="73"/>
        <v>1439.5344780522823</v>
      </c>
      <c r="AX79" s="1">
        <f t="shared" si="74"/>
        <v>38699.726239645715</v>
      </c>
      <c r="AY79" s="1">
        <f t="shared" si="74"/>
        <v>6099.1326847394093</v>
      </c>
      <c r="AZ79" s="1">
        <f t="shared" si="74"/>
        <v>1087.1740878797434</v>
      </c>
      <c r="BA79" s="1">
        <f t="shared" si="75"/>
        <v>10.563587805081889</v>
      </c>
      <c r="BB79" s="1">
        <f t="shared" si="75"/>
        <v>8.7159018572228604</v>
      </c>
      <c r="BC79" s="1">
        <f t="shared" si="75"/>
        <v>6.9913370287410421</v>
      </c>
      <c r="BD79" s="1">
        <f t="shared" si="76"/>
        <v>52876.191194177707</v>
      </c>
      <c r="BE79">
        <f t="shared" si="69"/>
        <v>0.17994446578896242</v>
      </c>
      <c r="BF79">
        <f t="shared" si="66"/>
        <v>0.16925014711328343</v>
      </c>
      <c r="BG79">
        <f t="shared" si="66"/>
        <v>1.5641104299433623E-2</v>
      </c>
      <c r="BH79">
        <f t="shared" si="77"/>
        <v>0.1531546653210509</v>
      </c>
      <c r="BI79">
        <f t="shared" si="78"/>
        <v>3.2380010768075073E-3</v>
      </c>
      <c r="BJ79">
        <f t="shared" si="78"/>
        <v>2.8645612297868083E-3</v>
      </c>
      <c r="BK79">
        <f t="shared" si="78"/>
        <v>2.4464414370576099E-5</v>
      </c>
      <c r="BL79">
        <f t="shared" si="72"/>
        <v>190.3693868512797</v>
      </c>
      <c r="BM79">
        <f t="shared" si="72"/>
        <v>69.614737384078026</v>
      </c>
      <c r="BN79">
        <f t="shared" si="72"/>
        <v>0.17608683985901008</v>
      </c>
      <c r="BO79">
        <f t="shared" si="67"/>
        <v>156.34419441853512</v>
      </c>
      <c r="BP79">
        <f t="shared" si="89"/>
        <v>30.46373018770165</v>
      </c>
      <c r="BQ79">
        <f t="shared" si="89"/>
        <v>4.2785190054743305</v>
      </c>
      <c r="BR79" s="7">
        <f t="shared" si="86"/>
        <v>2.6879394441319926E-2</v>
      </c>
      <c r="BS79" s="7">
        <f t="shared" si="70"/>
        <v>0.68095133999317758</v>
      </c>
      <c r="BT79" s="7">
        <f t="shared" si="71"/>
        <v>0.46367051465896331</v>
      </c>
      <c r="BU79" s="8">
        <f>MAX((BU$3*climlow!$I189+BU$4*climlow!$I189^2+BU$5*climlow!$I189^6)*(K79/K$66)^$BW$1,-99)</f>
        <v>2.3183056072664932</v>
      </c>
      <c r="BV79" s="8">
        <f>MAX((BV$3*climlow!$I189+BV$4*climlow!$I189^2+BV$5*climlow!$I189^6)*(L79/L$66)^$BW$1,-99)</f>
        <v>1.2880546686666592</v>
      </c>
      <c r="BW79" s="8">
        <f>MAX((BW$3*climlow!$I189+BW$4*climlow!$I189^2+BW$5*climlow!$I189^6)*(M79/M$66)^$BW$1,-99)</f>
        <v>0.63917693904591988</v>
      </c>
      <c r="BX79" s="8">
        <f>MAX((BX$3*climlow!$M189+BX$4*climlow!$M189^2+BX$5*climlow!$M189^6)*(K79/K$66)^$BW$1,-99)</f>
        <v>2.3191255780361475</v>
      </c>
      <c r="BY79" s="8">
        <f>MAX((BY$3*climlow!$M189+BY$4*climlow!$M189^2+BY$5*climlow!$M189^6)*(L79/L$66)^$BW$1,-99)</f>
        <v>1.288462526924679</v>
      </c>
      <c r="BZ79" s="8">
        <f>MAX((BZ$3*climlow!$M189+BZ$4*climlow!$M189^2+BZ$5*climlow!$M189^6)*(M79/M$66)^$BW$1,-99)</f>
        <v>0.63932315906471893</v>
      </c>
      <c r="CA79" s="8">
        <f t="shared" si="79"/>
        <v>-0.49260374843605376</v>
      </c>
      <c r="CB79" s="8">
        <f t="shared" si="80"/>
        <v>-0.33543918258319294</v>
      </c>
      <c r="CC79" s="8">
        <f t="shared" si="81"/>
        <v>-0.22840583356027955</v>
      </c>
      <c r="CD79" s="8">
        <f>MAX((CD$3*climlow!$I189+CD$4*climlow!$I189^2+CD$5*climlow!$I189^6)*(K79/K$66)^$BW$1,-99)</f>
        <v>0.14858168306542741</v>
      </c>
      <c r="CE79" s="8">
        <f>MAX((CE$3*climlow!$I189+CE$4*climlow!$I189^2+CE$5*climlow!$I189^6)*(L79/L$66)^$BW$1,-99)</f>
        <v>6.6185647502585765E-2</v>
      </c>
      <c r="CF79" s="8">
        <f>MAX((CF$3*climlow!$I189+CF$4*climlow!$I189^2+CF$5*climlow!$I189^6)*(M79/M$66)^$BW$1,-99)</f>
        <v>1.7227378957395376E-2</v>
      </c>
      <c r="CG79" s="8">
        <f>MAX((CG$3*climlow!$M189+CG$4*climlow!$M189^2+CG$5*climlow!$M189^6)*(K79/K$66)^$BW$1,-99)</f>
        <v>0.1487245101866366</v>
      </c>
      <c r="CH79" s="8">
        <f>MAX((CH$3*climlow!$M189+CH$4*climlow!$M189^2+CH$5*climlow!$M189^6)*(L79/L$66)^$BW$1,-99)</f>
        <v>6.6249049265066806E-2</v>
      </c>
      <c r="CI79" s="8">
        <f>MAX((CI$3*climlow!$M189+CI$4*climlow!$M189^2+CI$5*climlow!$M189^6)*(M79/M$66)^$BW$1,-99)</f>
        <v>1.7243568860423775E-2</v>
      </c>
      <c r="CJ79" s="8">
        <f t="shared" si="82"/>
        <v>-8.7988973087778609E-3</v>
      </c>
      <c r="CK79" s="8">
        <f t="shared" si="83"/>
        <v>-5.9916209128746487E-3</v>
      </c>
      <c r="CL79" s="8">
        <f t="shared" si="84"/>
        <v>-4.0797892435923983E-3</v>
      </c>
    </row>
    <row r="80" spans="1:90">
      <c r="A80">
        <f t="shared" si="49"/>
        <v>2034</v>
      </c>
      <c r="B80" s="4">
        <f t="shared" si="55"/>
        <v>1218.8137073949208</v>
      </c>
      <c r="C80" s="4">
        <f t="shared" si="55"/>
        <v>3205.8085840356521</v>
      </c>
      <c r="D80" s="4">
        <f t="shared" si="55"/>
        <v>5363.1927366495056</v>
      </c>
      <c r="E80" s="11">
        <f t="shared" si="56"/>
        <v>2.8480017076683599E-3</v>
      </c>
      <c r="F80" s="11">
        <f t="shared" si="56"/>
        <v>5.7096155663097E-3</v>
      </c>
      <c r="G80" s="11">
        <f t="shared" si="56"/>
        <v>1.2605856352824737E-2</v>
      </c>
      <c r="H80" s="4">
        <f t="shared" si="57"/>
        <v>60084.509108592043</v>
      </c>
      <c r="I80" s="4">
        <f t="shared" si="57"/>
        <v>25149.290864857834</v>
      </c>
      <c r="J80" s="4">
        <f t="shared" si="57"/>
        <v>7446.6932352336707</v>
      </c>
      <c r="K80" s="4">
        <f t="shared" si="51"/>
        <v>49297.533120968932</v>
      </c>
      <c r="L80" s="4">
        <f t="shared" si="51"/>
        <v>7844.9134455802387</v>
      </c>
      <c r="M80" s="4">
        <f t="shared" si="51"/>
        <v>1388.4813768385602</v>
      </c>
      <c r="N80" s="11">
        <f t="shared" si="87"/>
        <v>1.907766097769148E-2</v>
      </c>
      <c r="O80" s="11">
        <f t="shared" si="87"/>
        <v>2.8987411958940834E-2</v>
      </c>
      <c r="P80" s="11">
        <f t="shared" si="87"/>
        <v>2.1717785453433613E-2</v>
      </c>
      <c r="Q80" s="4">
        <f t="shared" si="58"/>
        <v>5848.8041515306431</v>
      </c>
      <c r="R80" s="4">
        <f t="shared" si="58"/>
        <v>10505.051908316067</v>
      </c>
      <c r="S80" s="4">
        <f t="shared" si="58"/>
        <v>3307.6470270341929</v>
      </c>
      <c r="T80" s="4">
        <f t="shared" si="59"/>
        <v>97.342963074891259</v>
      </c>
      <c r="U80" s="4">
        <f t="shared" si="59"/>
        <v>417.70767870815871</v>
      </c>
      <c r="V80" s="4">
        <f t="shared" si="59"/>
        <v>444.17661941332835</v>
      </c>
      <c r="W80" s="11">
        <f t="shared" si="60"/>
        <v>-1.219247815263802E-2</v>
      </c>
      <c r="X80" s="11">
        <f t="shared" si="60"/>
        <v>-1.3228699347321071E-2</v>
      </c>
      <c r="Y80" s="11">
        <f t="shared" si="60"/>
        <v>-1.2203590333800474E-2</v>
      </c>
      <c r="Z80" s="4">
        <f t="shared" si="68"/>
        <v>10863.955501569009</v>
      </c>
      <c r="AA80" s="4">
        <f t="shared" si="61"/>
        <v>27648.045968012433</v>
      </c>
      <c r="AB80" s="4">
        <f t="shared" si="61"/>
        <v>5387.2476555552557</v>
      </c>
      <c r="AC80" s="12">
        <f t="shared" si="62"/>
        <v>2.2866113718364449</v>
      </c>
      <c r="AD80" s="12">
        <f t="shared" si="62"/>
        <v>3.2351553598527256</v>
      </c>
      <c r="AE80" s="12">
        <f t="shared" si="62"/>
        <v>1.690959258479253</v>
      </c>
      <c r="AF80" s="11">
        <f t="shared" si="63"/>
        <v>-2.9039671966837322E-3</v>
      </c>
      <c r="AG80" s="11">
        <f t="shared" si="63"/>
        <v>2.0567434751257441E-3</v>
      </c>
      <c r="AH80" s="11">
        <f t="shared" si="63"/>
        <v>8.257041531207765E-4</v>
      </c>
      <c r="AI80" s="1">
        <f t="shared" si="85"/>
        <v>96229.357020927186</v>
      </c>
      <c r="AJ80" s="1">
        <f t="shared" si="85"/>
        <v>36191.461713722092</v>
      </c>
      <c r="AK80" s="1">
        <f t="shared" si="85"/>
        <v>10611.0777504217</v>
      </c>
      <c r="AL80" s="17">
        <f t="shared" si="64"/>
        <v>20.173179827858224</v>
      </c>
      <c r="AM80" s="17">
        <f t="shared" si="64"/>
        <v>4.7832843791728958</v>
      </c>
      <c r="AN80" s="17">
        <f t="shared" si="64"/>
        <v>1.2036946264333457</v>
      </c>
      <c r="AO80" s="7">
        <f t="shared" si="88"/>
        <v>1.4359477275135105E-2</v>
      </c>
      <c r="AP80" s="7">
        <f t="shared" si="88"/>
        <v>2.2112515938843554E-2</v>
      </c>
      <c r="AQ80" s="7">
        <f t="shared" si="88"/>
        <v>1.6005925477893507E-2</v>
      </c>
      <c r="AR80" s="1">
        <f t="shared" si="65"/>
        <v>60084.509108592043</v>
      </c>
      <c r="AS80" s="1">
        <f t="shared" si="65"/>
        <v>25149.290864857834</v>
      </c>
      <c r="AT80" s="1">
        <f t="shared" si="65"/>
        <v>7446.6932352336707</v>
      </c>
      <c r="AU80" s="1">
        <f t="shared" si="73"/>
        <v>12016.901821718409</v>
      </c>
      <c r="AV80" s="1">
        <f t="shared" si="73"/>
        <v>5029.858172971567</v>
      </c>
      <c r="AW80" s="1">
        <f t="shared" si="73"/>
        <v>1489.3386470467342</v>
      </c>
      <c r="AX80" s="1">
        <f t="shared" si="74"/>
        <v>39438.026496775143</v>
      </c>
      <c r="AY80" s="1">
        <f t="shared" si="74"/>
        <v>6275.9307564641913</v>
      </c>
      <c r="AZ80" s="1">
        <f t="shared" si="74"/>
        <v>1110.7851014708481</v>
      </c>
      <c r="BA80" s="1">
        <f t="shared" si="75"/>
        <v>10.582485769350402</v>
      </c>
      <c r="BB80" s="1">
        <f t="shared" si="75"/>
        <v>8.7444770807238932</v>
      </c>
      <c r="BC80" s="1">
        <f t="shared" si="75"/>
        <v>7.0128223429109795</v>
      </c>
      <c r="BD80" s="1">
        <f t="shared" si="76"/>
        <v>51925.723786547998</v>
      </c>
      <c r="BE80">
        <f t="shared" si="69"/>
        <v>0.17994446578896242</v>
      </c>
      <c r="BF80">
        <f t="shared" si="66"/>
        <v>0.16925014711328343</v>
      </c>
      <c r="BG80">
        <f t="shared" si="66"/>
        <v>1.5641104299433623E-2</v>
      </c>
      <c r="BH80">
        <f t="shared" si="77"/>
        <v>0.15304605780116104</v>
      </c>
      <c r="BI80">
        <f t="shared" si="78"/>
        <v>3.2380010768075073E-3</v>
      </c>
      <c r="BJ80">
        <f t="shared" si="78"/>
        <v>2.8645612297868083E-3</v>
      </c>
      <c r="BK80">
        <f t="shared" si="78"/>
        <v>2.4464414370576099E-5</v>
      </c>
      <c r="BL80">
        <f t="shared" si="72"/>
        <v>194.55370519307152</v>
      </c>
      <c r="BM80">
        <f t="shared" si="72"/>
        <v>72.041683568103309</v>
      </c>
      <c r="BN80">
        <f t="shared" si="72"/>
        <v>0.18217898899732243</v>
      </c>
      <c r="BO80">
        <f t="shared" si="67"/>
        <v>160.54663168892134</v>
      </c>
      <c r="BP80">
        <f t="shared" si="89"/>
        <v>30.790755944174499</v>
      </c>
      <c r="BQ80">
        <f t="shared" si="89"/>
        <v>4.324082092571695</v>
      </c>
      <c r="BR80" s="7">
        <f t="shared" si="86"/>
        <v>2.6453130958349114E-2</v>
      </c>
      <c r="BS80" s="7">
        <f t="shared" si="70"/>
        <v>0.66111780581861901</v>
      </c>
      <c r="BT80" s="7">
        <f t="shared" si="71"/>
        <v>0.43871658118953633</v>
      </c>
      <c r="BU80" s="8">
        <f>MAX((BU$3*climlow!$I190+BU$4*climlow!$I190^2+BU$5*climlow!$I190^6)*(K80/K$66)^$BW$1,-99)</f>
        <v>2.3400039889833488</v>
      </c>
      <c r="BV80" s="8">
        <f>MAX((BV$3*climlow!$I190+BV$4*climlow!$I190^2+BV$5*climlow!$I190^6)*(L80/L$66)^$BW$1,-99)</f>
        <v>1.2950254988267129</v>
      </c>
      <c r="BW80" s="8">
        <f>MAX((BW$3*climlow!$I190+BW$4*climlow!$I190^2+BW$5*climlow!$I190^6)*(M80/M$66)^$BW$1,-99)</f>
        <v>0.64148457560531014</v>
      </c>
      <c r="BX80" s="8">
        <f>MAX((BX$3*climlow!$M190+BX$4*climlow!$M190^2+BX$5*climlow!$M190^6)*(K80/K$66)^$BW$1,-99)</f>
        <v>2.340934270389917</v>
      </c>
      <c r="BY80" s="8">
        <f>MAX((BY$3*climlow!$M190+BY$4*climlow!$M190^2+BY$5*climlow!$M190^6)*(L80/L$66)^$BW$1,-99)</f>
        <v>1.295484205268419</v>
      </c>
      <c r="BZ80" s="8">
        <f>MAX((BZ$3*climlow!$M190+BZ$4*climlow!$M190^2+BZ$5*climlow!$M190^6)*(M80/M$66)^$BW$1,-99)</f>
        <v>0.64164549308499985</v>
      </c>
      <c r="CA80" s="8">
        <f t="shared" si="79"/>
        <v>-0.57093804753933797</v>
      </c>
      <c r="CB80" s="8">
        <f t="shared" si="80"/>
        <v>-0.37745730924757348</v>
      </c>
      <c r="CC80" s="8">
        <f t="shared" si="81"/>
        <v>-0.2504799882874873</v>
      </c>
      <c r="CD80" s="8">
        <f>MAX((CD$3*climlow!$I190+CD$4*climlow!$I190^2+CD$5*climlow!$I190^6)*(K80/K$66)^$BW$1,-99)</f>
        <v>0.15365654789616834</v>
      </c>
      <c r="CE80" s="8">
        <f>MAX((CE$3*climlow!$I190+CE$4*climlow!$I190^2+CE$5*climlow!$I190^6)*(L80/L$66)^$BW$1,-99)</f>
        <v>6.8271437986258232E-2</v>
      </c>
      <c r="CF80" s="8">
        <f>MAX((CF$3*climlow!$I190+CF$4*climlow!$I190^2+CF$5*climlow!$I190^6)*(M80/M$66)^$BW$1,-99)</f>
        <v>1.7788433571030746E-2</v>
      </c>
      <c r="CG80" s="8">
        <f>MAX((CG$3*climlow!$M190+CG$4*climlow!$M190^2+CG$5*climlow!$M190^6)*(K80/K$66)^$BW$1,-99)</f>
        <v>0.1538240372050447</v>
      </c>
      <c r="CH80" s="8">
        <f>MAX((CH$3*climlow!$M190+CH$4*climlow!$M190^2+CH$5*climlow!$M190^6)*(L80/L$66)^$BW$1,-99)</f>
        <v>6.8345576692740884E-2</v>
      </c>
      <c r="CI80" s="8">
        <f>MAX((CI$3*climlow!$M190+CI$4*climlow!$M190^2+CI$5*climlow!$M190^6)*(M80/M$66)^$BW$1,-99)</f>
        <v>1.7807354452354787E-2</v>
      </c>
      <c r="CJ80" s="8">
        <f t="shared" si="82"/>
        <v>-1.0421957619533915E-2</v>
      </c>
      <c r="CK80" s="8">
        <f t="shared" si="83"/>
        <v>-6.890141753760899E-3</v>
      </c>
      <c r="CL80" s="8">
        <f t="shared" si="84"/>
        <v>-4.5722856161441571E-3</v>
      </c>
    </row>
    <row r="81" spans="1:90">
      <c r="A81">
        <f t="shared" si="49"/>
        <v>2035</v>
      </c>
      <c r="B81" s="4">
        <f t="shared" si="55"/>
        <v>1222.1113317389115</v>
      </c>
      <c r="C81" s="4">
        <f t="shared" si="55"/>
        <v>3223.1973218999701</v>
      </c>
      <c r="D81" s="4">
        <f t="shared" si="55"/>
        <v>5427.4199920186866</v>
      </c>
      <c r="E81" s="11">
        <f t="shared" si="56"/>
        <v>2.7056016222849416E-3</v>
      </c>
      <c r="F81" s="11">
        <f t="shared" si="56"/>
        <v>5.4241347879942147E-3</v>
      </c>
      <c r="G81" s="11">
        <f t="shared" si="56"/>
        <v>1.19755635351835E-2</v>
      </c>
      <c r="H81" s="4">
        <f t="shared" si="57"/>
        <v>61384.464200485738</v>
      </c>
      <c r="I81" s="4">
        <f t="shared" si="57"/>
        <v>26011.252630574018</v>
      </c>
      <c r="J81" s="4">
        <f t="shared" si="57"/>
        <v>7697.926067995254</v>
      </c>
      <c r="K81" s="4">
        <f t="shared" si="51"/>
        <v>50228.209661670779</v>
      </c>
      <c r="L81" s="4">
        <f t="shared" si="51"/>
        <v>8070.0155878887454</v>
      </c>
      <c r="M81" s="4">
        <f t="shared" si="51"/>
        <v>1418.3398519582913</v>
      </c>
      <c r="N81" s="11">
        <f t="shared" si="87"/>
        <v>1.8878764956009153E-2</v>
      </c>
      <c r="O81" s="11">
        <f t="shared" si="87"/>
        <v>2.8694024971725796E-2</v>
      </c>
      <c r="P81" s="11">
        <f t="shared" si="87"/>
        <v>2.1504411667166989E-2</v>
      </c>
      <c r="Q81" s="4">
        <f t="shared" si="58"/>
        <v>5902.4913609667601</v>
      </c>
      <c r="R81" s="4">
        <f t="shared" si="58"/>
        <v>10721.368815903996</v>
      </c>
      <c r="S81" s="4">
        <f t="shared" si="58"/>
        <v>3377.5117880833268</v>
      </c>
      <c r="T81" s="4">
        <f t="shared" si="59"/>
        <v>96.156111124287591</v>
      </c>
      <c r="U81" s="4">
        <f t="shared" si="59"/>
        <v>412.18194941146112</v>
      </c>
      <c r="V81" s="4">
        <f t="shared" si="59"/>
        <v>438.75606991415566</v>
      </c>
      <c r="W81" s="11">
        <f t="shared" si="60"/>
        <v>-1.219247815263802E-2</v>
      </c>
      <c r="X81" s="11">
        <f t="shared" si="60"/>
        <v>-1.3228699347321071E-2</v>
      </c>
      <c r="Y81" s="11">
        <f t="shared" si="60"/>
        <v>-1.2203590333800474E-2</v>
      </c>
      <c r="Z81" s="4">
        <f t="shared" si="68"/>
        <v>10935.526322765694</v>
      </c>
      <c r="AA81" s="4">
        <f t="shared" si="61"/>
        <v>28291.497265032725</v>
      </c>
      <c r="AB81" s="4">
        <f t="shared" si="61"/>
        <v>5510.1601690343241</v>
      </c>
      <c r="AC81" s="12">
        <f t="shared" si="62"/>
        <v>2.2799711274210681</v>
      </c>
      <c r="AD81" s="12">
        <f t="shared" si="62"/>
        <v>3.241809244530121</v>
      </c>
      <c r="AE81" s="12">
        <f t="shared" si="62"/>
        <v>1.6923554905617373</v>
      </c>
      <c r="AF81" s="11">
        <f t="shared" si="63"/>
        <v>-2.9039671966837322E-3</v>
      </c>
      <c r="AG81" s="11">
        <f t="shared" si="63"/>
        <v>2.0567434751257441E-3</v>
      </c>
      <c r="AH81" s="11">
        <f t="shared" si="63"/>
        <v>8.257041531207765E-4</v>
      </c>
      <c r="AI81" s="1">
        <f t="shared" si="85"/>
        <v>98623.323140552879</v>
      </c>
      <c r="AJ81" s="1">
        <f t="shared" si="85"/>
        <v>37602.173715321449</v>
      </c>
      <c r="AK81" s="1">
        <f t="shared" si="85"/>
        <v>11039.308622426264</v>
      </c>
      <c r="AL81" s="17">
        <f t="shared" si="64"/>
        <v>20.459959381990515</v>
      </c>
      <c r="AM81" s="17">
        <f t="shared" si="64"/>
        <v>4.8879971267266331</v>
      </c>
      <c r="AN81" s="17">
        <f t="shared" si="64"/>
        <v>1.2227682104572906</v>
      </c>
      <c r="AO81" s="7">
        <f t="shared" si="88"/>
        <v>1.4215882502383754E-2</v>
      </c>
      <c r="AP81" s="7">
        <f t="shared" si="88"/>
        <v>2.1891390779455119E-2</v>
      </c>
      <c r="AQ81" s="7">
        <f t="shared" si="88"/>
        <v>1.5845866223114572E-2</v>
      </c>
      <c r="AR81" s="1">
        <f t="shared" si="65"/>
        <v>61384.464200485738</v>
      </c>
      <c r="AS81" s="1">
        <f t="shared" si="65"/>
        <v>26011.252630574018</v>
      </c>
      <c r="AT81" s="1">
        <f t="shared" si="65"/>
        <v>7697.926067995254</v>
      </c>
      <c r="AU81" s="1">
        <f t="shared" si="73"/>
        <v>12276.892840097149</v>
      </c>
      <c r="AV81" s="1">
        <f t="shared" si="73"/>
        <v>5202.2505261148035</v>
      </c>
      <c r="AW81" s="1">
        <f t="shared" si="73"/>
        <v>1539.5852135990508</v>
      </c>
      <c r="AX81" s="1">
        <f t="shared" si="74"/>
        <v>40182.567729336617</v>
      </c>
      <c r="AY81" s="1">
        <f t="shared" si="74"/>
        <v>6456.0124703109968</v>
      </c>
      <c r="AZ81" s="1">
        <f t="shared" si="74"/>
        <v>1134.6718815666329</v>
      </c>
      <c r="BA81" s="1">
        <f t="shared" si="75"/>
        <v>10.601188541985</v>
      </c>
      <c r="BB81" s="1">
        <f t="shared" si="75"/>
        <v>8.7727671415326469</v>
      </c>
      <c r="BC81" s="1">
        <f t="shared" si="75"/>
        <v>7.0340987969898867</v>
      </c>
      <c r="BD81" s="1">
        <f t="shared" si="76"/>
        <v>50969.744163954536</v>
      </c>
      <c r="BE81">
        <f t="shared" si="69"/>
        <v>0.17994446578896242</v>
      </c>
      <c r="BF81">
        <f t="shared" si="66"/>
        <v>0.16925014711328343</v>
      </c>
      <c r="BG81">
        <f t="shared" si="66"/>
        <v>1.5641104299433623E-2</v>
      </c>
      <c r="BH81">
        <f t="shared" si="77"/>
        <v>0.15294464093972998</v>
      </c>
      <c r="BI81">
        <f t="shared" si="78"/>
        <v>3.2380010768075073E-3</v>
      </c>
      <c r="BJ81">
        <f t="shared" si="78"/>
        <v>2.8645612297868083E-3</v>
      </c>
      <c r="BK81">
        <f t="shared" si="78"/>
        <v>2.4464414370576099E-5</v>
      </c>
      <c r="BL81">
        <f t="shared" si="72"/>
        <v>198.7629611804247</v>
      </c>
      <c r="BM81">
        <f t="shared" si="72"/>
        <v>74.510825823732461</v>
      </c>
      <c r="BN81">
        <f t="shared" si="72"/>
        <v>0.18832525312149545</v>
      </c>
      <c r="BO81">
        <f t="shared" si="67"/>
        <v>164.79359276191022</v>
      </c>
      <c r="BP81">
        <f t="shared" si="89"/>
        <v>31.121776928834738</v>
      </c>
      <c r="BQ81">
        <f t="shared" si="89"/>
        <v>4.3702564290411177</v>
      </c>
      <c r="BR81" s="7">
        <f t="shared" si="86"/>
        <v>2.6037298754311822E-2</v>
      </c>
      <c r="BS81" s="7">
        <f t="shared" si="70"/>
        <v>0.64186194739671742</v>
      </c>
      <c r="BT81" s="7">
        <f t="shared" si="71"/>
        <v>0.4152731137173683</v>
      </c>
      <c r="BU81" s="8">
        <f>MAX((BU$3*climlow!$I191+BU$4*climlow!$I191^2+BU$5*climlow!$I191^6)*(K81/K$66)^$BW$1,-99)</f>
        <v>2.3613747737553821</v>
      </c>
      <c r="BV81" s="8">
        <f>MAX((BV$3*climlow!$I191+BV$4*climlow!$I191^2+BV$5*climlow!$I191^6)*(L81/L$66)^$BW$1,-99)</f>
        <v>1.3017302959187131</v>
      </c>
      <c r="BW81" s="8">
        <f>MAX((BW$3*climlow!$I191+BW$4*climlow!$I191^2+BW$5*climlow!$I191^6)*(M81/M$66)^$BW$1,-99)</f>
        <v>0.64357841666126114</v>
      </c>
      <c r="BX81" s="8">
        <f>MAX((BX$3*climlow!$M191+BX$4*climlow!$M191^2+BX$5*climlow!$M191^6)*(K81/K$66)^$BW$1,-99)</f>
        <v>2.3624159879543947</v>
      </c>
      <c r="BY81" s="8">
        <f>MAX((BY$3*climlow!$M191+BY$4*climlow!$M191^2+BY$5*climlow!$M191^6)*(L81/L$66)^$BW$1,-99)</f>
        <v>1.302239107635796</v>
      </c>
      <c r="BZ81" s="8">
        <f>MAX((BZ$3*climlow!$M191+BZ$4*climlow!$M191^2+BZ$5*climlow!$M191^6)*(M81/M$66)^$BW$1,-99)</f>
        <v>0.64375275660166753</v>
      </c>
      <c r="CA81" s="8">
        <f t="shared" si="79"/>
        <v>-0.65256431696273243</v>
      </c>
      <c r="CB81" s="8">
        <f t="shared" si="80"/>
        <v>-0.41885620328730822</v>
      </c>
      <c r="CC81" s="8">
        <f t="shared" si="81"/>
        <v>-0.27099241580596156</v>
      </c>
      <c r="CD81" s="8">
        <f>MAX((CD$3*climlow!$I191+CD$4*climlow!$I191^2+CD$5*climlow!$I191^6)*(K81/K$66)^$BW$1,-99)</f>
        <v>0.158847009536487</v>
      </c>
      <c r="CE81" s="8">
        <f>MAX((CE$3*climlow!$I191+CE$4*climlow!$I191^2+CE$5*climlow!$I191^6)*(L81/L$66)^$BW$1,-99)</f>
        <v>7.0398290288789675E-2</v>
      </c>
      <c r="CF81" s="8">
        <f>MAX((CF$3*climlow!$I191+CF$4*climlow!$I191^2+CF$5*climlow!$I191^6)*(M81/M$66)^$BW$1,-99)</f>
        <v>1.836001492160904E-2</v>
      </c>
      <c r="CG81" s="8">
        <f>MAX((CG$3*climlow!$M191+CG$4*climlow!$M191^2+CG$5*climlow!$M191^6)*(K81/K$66)^$BW$1,-99)</f>
        <v>0.15904079340687677</v>
      </c>
      <c r="CH81" s="8">
        <f>MAX((CH$3*climlow!$M191+CH$4*climlow!$M191^2+CH$5*climlow!$M191^6)*(L81/L$66)^$BW$1,-99)</f>
        <v>7.0483824506094875E-2</v>
      </c>
      <c r="CI81" s="8">
        <f>MAX((CI$3*climlow!$M191+CI$4*climlow!$M191^2+CI$5*climlow!$M191^6)*(M81/M$66)^$BW$1,-99)</f>
        <v>1.8381827522134946E-2</v>
      </c>
      <c r="CJ81" s="8">
        <f t="shared" si="82"/>
        <v>-1.2174799362752809E-2</v>
      </c>
      <c r="CK81" s="8">
        <f t="shared" si="83"/>
        <v>-7.8145404281408318E-3</v>
      </c>
      <c r="CL81" s="8">
        <f t="shared" si="84"/>
        <v>-5.0558668402545899E-3</v>
      </c>
    </row>
    <row r="82" spans="1:90">
      <c r="A82">
        <f t="shared" si="49"/>
        <v>2036</v>
      </c>
      <c r="B82" s="4">
        <f t="shared" si="55"/>
        <v>1225.252550820589</v>
      </c>
      <c r="C82" s="4">
        <f t="shared" si="55"/>
        <v>3239.8062257861429</v>
      </c>
      <c r="D82" s="4">
        <f t="shared" si="55"/>
        <v>5489.1665843179044</v>
      </c>
      <c r="E82" s="11">
        <f t="shared" si="56"/>
        <v>2.5703215411706946E-3</v>
      </c>
      <c r="F82" s="11">
        <f t="shared" si="56"/>
        <v>5.1529280485945036E-3</v>
      </c>
      <c r="G82" s="11">
        <f t="shared" si="56"/>
        <v>1.1376785358424324E-2</v>
      </c>
      <c r="H82" s="4">
        <f t="shared" si="57"/>
        <v>62691.947975895164</v>
      </c>
      <c r="I82" s="4">
        <f t="shared" si="57"/>
        <v>26887.859640507053</v>
      </c>
      <c r="J82" s="4">
        <f t="shared" si="57"/>
        <v>7951.2444917794774</v>
      </c>
      <c r="K82" s="4">
        <f t="shared" si="51"/>
        <v>51166.551690839944</v>
      </c>
      <c r="L82" s="4">
        <f t="shared" si="51"/>
        <v>8299.2184614321122</v>
      </c>
      <c r="M82" s="4">
        <f t="shared" si="51"/>
        <v>1448.5340114281696</v>
      </c>
      <c r="N82" s="11">
        <f t="shared" si="87"/>
        <v>1.8681574268517354E-2</v>
      </c>
      <c r="O82" s="11">
        <f t="shared" si="87"/>
        <v>2.8401788205632217E-2</v>
      </c>
      <c r="P82" s="11">
        <f t="shared" si="87"/>
        <v>2.1288381221319819E-2</v>
      </c>
      <c r="Q82" s="4">
        <f t="shared" si="58"/>
        <v>5954.7150496959221</v>
      </c>
      <c r="R82" s="4">
        <f t="shared" si="58"/>
        <v>10936.08082283678</v>
      </c>
      <c r="S82" s="4">
        <f t="shared" si="58"/>
        <v>3446.0826459308664</v>
      </c>
      <c r="T82" s="4">
        <f t="shared" si="59"/>
        <v>94.983729840162084</v>
      </c>
      <c r="U82" s="4">
        <f t="shared" si="59"/>
        <v>406.72931832630422</v>
      </c>
      <c r="V82" s="4">
        <f t="shared" si="59"/>
        <v>433.401670580455</v>
      </c>
      <c r="W82" s="11">
        <f t="shared" si="60"/>
        <v>-1.219247815263802E-2</v>
      </c>
      <c r="X82" s="11">
        <f t="shared" si="60"/>
        <v>-1.3228699347321071E-2</v>
      </c>
      <c r="Y82" s="11">
        <f t="shared" si="60"/>
        <v>-1.2203590333800474E-2</v>
      </c>
      <c r="Z82" s="4">
        <f t="shared" si="68"/>
        <v>11003.857548705882</v>
      </c>
      <c r="AA82" s="4">
        <f t="shared" si="61"/>
        <v>28933.453920282645</v>
      </c>
      <c r="AB82" s="4">
        <f t="shared" si="61"/>
        <v>5631.1927022904747</v>
      </c>
      <c r="AC82" s="12">
        <f t="shared" si="62"/>
        <v>2.2733501660576514</v>
      </c>
      <c r="AD82" s="12">
        <f t="shared" si="62"/>
        <v>3.2484768145414105</v>
      </c>
      <c r="AE82" s="12">
        <f t="shared" si="62"/>
        <v>1.6937528755188509</v>
      </c>
      <c r="AF82" s="11">
        <f t="shared" si="63"/>
        <v>-2.9039671966837322E-3</v>
      </c>
      <c r="AG82" s="11">
        <f t="shared" si="63"/>
        <v>2.0567434751257441E-3</v>
      </c>
      <c r="AH82" s="11">
        <f t="shared" si="63"/>
        <v>8.257041531207765E-4</v>
      </c>
      <c r="AI82" s="1">
        <f t="shared" si="85"/>
        <v>101037.88366659475</v>
      </c>
      <c r="AJ82" s="1">
        <f t="shared" si="85"/>
        <v>39044.206869904112</v>
      </c>
      <c r="AK82" s="1">
        <f t="shared" si="85"/>
        <v>11474.962973782687</v>
      </c>
      <c r="AL82" s="17">
        <f t="shared" si="64"/>
        <v>20.747907196782656</v>
      </c>
      <c r="AM82" s="17">
        <f t="shared" si="64"/>
        <v>4.9939321314043594</v>
      </c>
      <c r="AN82" s="17">
        <f t="shared" si="64"/>
        <v>1.2419502737272263</v>
      </c>
      <c r="AO82" s="7">
        <f t="shared" si="88"/>
        <v>1.4073723677359916E-2</v>
      </c>
      <c r="AP82" s="7">
        <f t="shared" si="88"/>
        <v>2.1672476871660566E-2</v>
      </c>
      <c r="AQ82" s="7">
        <f t="shared" si="88"/>
        <v>1.5687407560883427E-2</v>
      </c>
      <c r="AR82" s="1">
        <f t="shared" si="65"/>
        <v>62691.947975895164</v>
      </c>
      <c r="AS82" s="1">
        <f t="shared" si="65"/>
        <v>26887.859640507053</v>
      </c>
      <c r="AT82" s="1">
        <f t="shared" si="65"/>
        <v>7951.2444917794774</v>
      </c>
      <c r="AU82" s="1">
        <f t="shared" si="73"/>
        <v>12538.389595179033</v>
      </c>
      <c r="AV82" s="1">
        <f t="shared" si="73"/>
        <v>5377.5719281014108</v>
      </c>
      <c r="AW82" s="1">
        <f t="shared" si="73"/>
        <v>1590.2488983558956</v>
      </c>
      <c r="AX82" s="1">
        <f t="shared" si="74"/>
        <v>40933.241352671954</v>
      </c>
      <c r="AY82" s="1">
        <f t="shared" si="74"/>
        <v>6639.3747691456902</v>
      </c>
      <c r="AZ82" s="1">
        <f t="shared" si="74"/>
        <v>1158.8272091425356</v>
      </c>
      <c r="BA82" s="1">
        <f t="shared" si="75"/>
        <v>10.619697758939983</v>
      </c>
      <c r="BB82" s="1">
        <f t="shared" si="75"/>
        <v>8.8007730767637895</v>
      </c>
      <c r="BC82" s="1">
        <f t="shared" si="75"/>
        <v>7.0551637460670102</v>
      </c>
      <c r="BD82" s="1">
        <f t="shared" si="76"/>
        <v>50010.131635532787</v>
      </c>
      <c r="BE82">
        <f t="shared" si="69"/>
        <v>0.17994446578896242</v>
      </c>
      <c r="BF82">
        <f t="shared" si="66"/>
        <v>0.16925014711328343</v>
      </c>
      <c r="BG82">
        <f t="shared" si="66"/>
        <v>1.5641104299433623E-2</v>
      </c>
      <c r="BH82">
        <f t="shared" si="77"/>
        <v>0.15285014945695125</v>
      </c>
      <c r="BI82">
        <f t="shared" si="78"/>
        <v>3.2380010768075073E-3</v>
      </c>
      <c r="BJ82">
        <f t="shared" si="78"/>
        <v>2.8645612297868083E-3</v>
      </c>
      <c r="BK82">
        <f t="shared" si="78"/>
        <v>2.4464414370576099E-5</v>
      </c>
      <c r="BL82">
        <f t="shared" si="72"/>
        <v>202.99659505310876</v>
      </c>
      <c r="BM82">
        <f t="shared" si="72"/>
        <v>77.02192027814597</v>
      </c>
      <c r="BN82">
        <f t="shared" si="72"/>
        <v>0.1945225400086539</v>
      </c>
      <c r="BO82">
        <f t="shared" si="67"/>
        <v>169.08437276944846</v>
      </c>
      <c r="BP82">
        <f t="shared" si="89"/>
        <v>31.456833409902686</v>
      </c>
      <c r="BQ82">
        <f t="shared" si="89"/>
        <v>4.4170480742253488</v>
      </c>
      <c r="BR82" s="7">
        <f t="shared" si="86"/>
        <v>2.563167352536988E-2</v>
      </c>
      <c r="BS82" s="7">
        <f t="shared" si="70"/>
        <v>0.62316693922011401</v>
      </c>
      <c r="BT82" s="7">
        <f t="shared" si="71"/>
        <v>0.39323716520923946</v>
      </c>
      <c r="BU82" s="8">
        <f>MAX((BU$3*climlow!$I192+BU$4*climlow!$I192^2+BU$5*climlow!$I192^6)*(K82/K$66)^$BW$1,-99)</f>
        <v>2.3824213984868385</v>
      </c>
      <c r="BV82" s="8">
        <f>MAX((BV$3*climlow!$I192+BV$4*climlow!$I192^2+BV$5*climlow!$I192^6)*(L82/L$66)^$BW$1,-99)</f>
        <v>1.3081719470146191</v>
      </c>
      <c r="BW82" s="8">
        <f>MAX((BW$3*climlow!$I192+BW$4*climlow!$I192^2+BW$5*climlow!$I192^6)*(M82/M$66)^$BW$1,-99)</f>
        <v>0.64545777881673294</v>
      </c>
      <c r="BX82" s="8">
        <f>MAX((BX$3*climlow!$M192+BX$4*climlow!$M192^2+BX$5*climlow!$M192^6)*(K82/K$66)^$BW$1,-99)</f>
        <v>2.3835732106911403</v>
      </c>
      <c r="BY82" s="8">
        <f>MAX((BY$3*climlow!$M192+BY$4*climlow!$M192^2+BY$5*climlow!$M192^6)*(L82/L$66)^$BW$1,-99)</f>
        <v>1.3087296117933056</v>
      </c>
      <c r="BZ82" s="8">
        <f>MAX((BZ$3*climlow!$M192+BZ$4*climlow!$M192^2+BZ$5*climlow!$M192^6)*(M82/M$66)^$BW$1,-99)</f>
        <v>0.6456440234640356</v>
      </c>
      <c r="CA82" s="8">
        <f t="shared" si="79"/>
        <v>-0.73690227516073004</v>
      </c>
      <c r="CB82" s="8">
        <f t="shared" si="80"/>
        <v>-0.45921313531625041</v>
      </c>
      <c r="CC82" s="8">
        <f t="shared" si="81"/>
        <v>-0.28977736172044444</v>
      </c>
      <c r="CD82" s="8">
        <f>MAX((CD$3*climlow!$I192+CD$4*climlow!$I192^2+CD$5*climlow!$I192^6)*(K82/K$66)^$BW$1,-99)</f>
        <v>0.16415613681459384</v>
      </c>
      <c r="CE82" s="8">
        <f>MAX((CE$3*climlow!$I192+CE$4*climlow!$I192^2+CE$5*climlow!$I192^6)*(L82/L$66)^$BW$1,-99)</f>
        <v>7.2567264109781593E-2</v>
      </c>
      <c r="CF82" s="8">
        <f>MAX((CF$3*climlow!$I192+CF$4*climlow!$I192^2+CF$5*climlow!$I192^6)*(M82/M$66)^$BW$1,-99)</f>
        <v>1.8942262448232983E-2</v>
      </c>
      <c r="CG82" s="8">
        <f>MAX((CG$3*climlow!$M192+CG$4*climlow!$M192^2+CG$5*climlow!$M192^6)*(K82/K$66)^$BW$1,-99)</f>
        <v>0.16437776166965878</v>
      </c>
      <c r="CH82" s="8">
        <f>MAX((CH$3*climlow!$M192+CH$4*climlow!$M192^2+CH$5*climlow!$M192^6)*(L82/L$66)^$BW$1,-99)</f>
        <v>7.2664808297371292E-2</v>
      </c>
      <c r="CI82" s="8">
        <f>MAX((CI$3*climlow!$M192+CI$4*climlow!$M192^2+CI$5*climlow!$M192^6)*(M82/M$66)^$BW$1,-99)</f>
        <v>1.8967113974288921E-2</v>
      </c>
      <c r="CJ82" s="8">
        <f t="shared" si="82"/>
        <v>-1.4053532725081362E-2</v>
      </c>
      <c r="CK82" s="8">
        <f t="shared" si="83"/>
        <v>-8.7576969735186604E-3</v>
      </c>
      <c r="CL82" s="8">
        <f t="shared" si="84"/>
        <v>-5.5263713699862729E-3</v>
      </c>
    </row>
    <row r="83" spans="1:90">
      <c r="A83">
        <f t="shared" si="49"/>
        <v>2037</v>
      </c>
      <c r="B83" s="4">
        <f t="shared" ref="B83:D98" si="90">B82*(1+E83)</f>
        <v>1228.2443791941002</v>
      </c>
      <c r="C83" s="4">
        <f t="shared" si="90"/>
        <v>3255.6659897403638</v>
      </c>
      <c r="D83" s="4">
        <f t="shared" si="90"/>
        <v>5548.4932008430033</v>
      </c>
      <c r="E83" s="11">
        <f t="shared" ref="E83:G98" si="91">E82*$E$5</f>
        <v>2.4418054641121597E-3</v>
      </c>
      <c r="F83" s="11">
        <f t="shared" si="91"/>
        <v>4.8952816461647784E-3</v>
      </c>
      <c r="G83" s="11">
        <f t="shared" si="91"/>
        <v>1.0807946090503107E-2</v>
      </c>
      <c r="H83" s="4">
        <f t="shared" si="57"/>
        <v>64006.790406119406</v>
      </c>
      <c r="I83" s="4">
        <f t="shared" si="57"/>
        <v>27779.027202678921</v>
      </c>
      <c r="J83" s="4">
        <f t="shared" si="57"/>
        <v>8206.5281934287286</v>
      </c>
      <c r="K83" s="4">
        <f t="shared" si="51"/>
        <v>52112.422812890698</v>
      </c>
      <c r="L83" s="4">
        <f t="shared" si="51"/>
        <v>8532.5175525436116</v>
      </c>
      <c r="M83" s="4">
        <f t="shared" si="51"/>
        <v>1479.0552851685716</v>
      </c>
      <c r="N83" s="11">
        <f t="shared" si="87"/>
        <v>1.8486122101132096E-2</v>
      </c>
      <c r="O83" s="11">
        <f t="shared" si="87"/>
        <v>2.8110971195140833E-2</v>
      </c>
      <c r="P83" s="11">
        <f t="shared" si="87"/>
        <v>2.1070457096350692E-2</v>
      </c>
      <c r="Q83" s="4">
        <f t="shared" si="58"/>
        <v>6005.4782527296629</v>
      </c>
      <c r="R83" s="4">
        <f t="shared" si="58"/>
        <v>11149.079745719624</v>
      </c>
      <c r="S83" s="4">
        <f t="shared" si="58"/>
        <v>3513.3182379245945</v>
      </c>
      <c r="T83" s="4">
        <f t="shared" ref="T83:V98" si="92">T82*(1+W83)</f>
        <v>93.825642789229832</v>
      </c>
      <c r="U83" s="4">
        <f t="shared" si="92"/>
        <v>401.34881845842472</v>
      </c>
      <c r="V83" s="4">
        <f t="shared" si="92"/>
        <v>428.11261414270638</v>
      </c>
      <c r="W83" s="11">
        <f t="shared" si="60"/>
        <v>-1.219247815263802E-2</v>
      </c>
      <c r="X83" s="11">
        <f t="shared" si="60"/>
        <v>-1.3228699347321071E-2</v>
      </c>
      <c r="Y83" s="11">
        <f t="shared" si="60"/>
        <v>-1.2203590333800474E-2</v>
      </c>
      <c r="Z83" s="4">
        <f t="shared" si="68"/>
        <v>11068.979212286436</v>
      </c>
      <c r="AA83" s="4">
        <f t="shared" si="61"/>
        <v>29573.59156950473</v>
      </c>
      <c r="AB83" s="4">
        <f t="shared" si="61"/>
        <v>5750.2622976790644</v>
      </c>
      <c r="AC83" s="12">
        <f t="shared" ref="AC83:AE98" si="93">AC82*(1+AF83)</f>
        <v>2.2667484317488444</v>
      </c>
      <c r="AD83" s="12">
        <f t="shared" si="93"/>
        <v>3.2551580980338159</v>
      </c>
      <c r="AE83" s="12">
        <f t="shared" si="93"/>
        <v>1.695151414302527</v>
      </c>
      <c r="AF83" s="11">
        <f t="shared" si="63"/>
        <v>-2.9039671966837322E-3</v>
      </c>
      <c r="AG83" s="11">
        <f t="shared" si="63"/>
        <v>2.0567434751257441E-3</v>
      </c>
      <c r="AH83" s="11">
        <f t="shared" si="63"/>
        <v>8.257041531207765E-4</v>
      </c>
      <c r="AI83" s="1">
        <f t="shared" si="85"/>
        <v>103472.48489511431</v>
      </c>
      <c r="AJ83" s="1">
        <f t="shared" si="85"/>
        <v>40517.358111015114</v>
      </c>
      <c r="AK83" s="1">
        <f t="shared" si="85"/>
        <v>11917.715574760316</v>
      </c>
      <c r="AL83" s="17">
        <f t="shared" ref="AL83:AN98" si="94">AL82*(1+AO83)</f>
        <v>21.036987506425973</v>
      </c>
      <c r="AM83" s="17">
        <f t="shared" si="94"/>
        <v>5.1010807012346975</v>
      </c>
      <c r="AN83" s="17">
        <f t="shared" si="94"/>
        <v>1.2612384240403931</v>
      </c>
      <c r="AO83" s="7">
        <f t="shared" si="88"/>
        <v>1.3932986440586317E-2</v>
      </c>
      <c r="AP83" s="7">
        <f t="shared" si="88"/>
        <v>2.145575210294396E-2</v>
      </c>
      <c r="AQ83" s="7">
        <f t="shared" si="88"/>
        <v>1.5530533485274592E-2</v>
      </c>
      <c r="AR83" s="1">
        <f t="shared" si="65"/>
        <v>64006.790406119406</v>
      </c>
      <c r="AS83" s="1">
        <f t="shared" si="65"/>
        <v>27779.027202678921</v>
      </c>
      <c r="AT83" s="1">
        <f t="shared" si="65"/>
        <v>8206.5281934287286</v>
      </c>
      <c r="AU83" s="1">
        <f t="shared" si="73"/>
        <v>12801.358081223882</v>
      </c>
      <c r="AV83" s="1">
        <f t="shared" si="73"/>
        <v>5555.8054405357843</v>
      </c>
      <c r="AW83" s="1">
        <f t="shared" si="73"/>
        <v>1641.3056386857459</v>
      </c>
      <c r="AX83" s="1">
        <f t="shared" si="74"/>
        <v>41689.938250312567</v>
      </c>
      <c r="AY83" s="1">
        <f t="shared" si="74"/>
        <v>6826.0140420348889</v>
      </c>
      <c r="AZ83" s="1">
        <f t="shared" si="74"/>
        <v>1183.2442281348572</v>
      </c>
      <c r="BA83" s="1">
        <f t="shared" si="75"/>
        <v>10.638015089710699</v>
      </c>
      <c r="BB83" s="1">
        <f t="shared" si="75"/>
        <v>8.8284961866041343</v>
      </c>
      <c r="BC83" s="1">
        <f t="shared" si="75"/>
        <v>7.0760152907984253</v>
      </c>
      <c r="BD83" s="1">
        <f t="shared" si="76"/>
        <v>49048.646809402882</v>
      </c>
      <c r="BE83">
        <f t="shared" si="69"/>
        <v>0.17994446578896242</v>
      </c>
      <c r="BF83">
        <f t="shared" si="69"/>
        <v>0.16925014711328343</v>
      </c>
      <c r="BG83">
        <f t="shared" si="69"/>
        <v>1.5641104299433623E-2</v>
      </c>
      <c r="BH83">
        <f t="shared" si="77"/>
        <v>0.15276231816233099</v>
      </c>
      <c r="BI83">
        <f t="shared" si="78"/>
        <v>3.2380010768075073E-3</v>
      </c>
      <c r="BJ83">
        <f t="shared" si="78"/>
        <v>2.8645612297868083E-3</v>
      </c>
      <c r="BK83">
        <f t="shared" si="78"/>
        <v>2.4464414370576099E-5</v>
      </c>
      <c r="BL83">
        <f t="shared" si="72"/>
        <v>207.25405625800707</v>
      </c>
      <c r="BM83">
        <f t="shared" si="72"/>
        <v>79.574724325987134</v>
      </c>
      <c r="BN83">
        <f t="shared" si="72"/>
        <v>0.20076790626785571</v>
      </c>
      <c r="BO83">
        <f t="shared" si="67"/>
        <v>173.41828821051692</v>
      </c>
      <c r="BP83">
        <f t="shared" si="89"/>
        <v>31.795965191900748</v>
      </c>
      <c r="BQ83">
        <f t="shared" si="89"/>
        <v>4.4644628980305816</v>
      </c>
      <c r="BR83" s="7">
        <f t="shared" si="86"/>
        <v>2.5236000646392087E-2</v>
      </c>
      <c r="BS83" s="7">
        <f t="shared" si="70"/>
        <v>0.60501644584477088</v>
      </c>
      <c r="BT83" s="7">
        <f t="shared" si="71"/>
        <v>0.37251360969114461</v>
      </c>
      <c r="BU83" s="8">
        <f>MAX((BU$3*climlow!$I193+BU$4*climlow!$I193^2+BU$5*climlow!$I193^6)*(K83/K$66)^$BW$1,-99)</f>
        <v>2.4031448263903163</v>
      </c>
      <c r="BV83" s="8">
        <f>MAX((BV$3*climlow!$I193+BV$4*climlow!$I193^2+BV$5*climlow!$I193^6)*(L83/L$66)^$BW$1,-99)</f>
        <v>1.3143518951112063</v>
      </c>
      <c r="BW83" s="8">
        <f>MAX((BW$3*climlow!$I193+BW$4*climlow!$I193^2+BW$5*climlow!$I193^6)*(M83/M$66)^$BW$1,-99)</f>
        <v>0.64712125424232403</v>
      </c>
      <c r="BX83" s="8">
        <f>MAX((BX$3*climlow!$M193+BX$4*climlow!$M193^2+BX$5*climlow!$M193^6)*(K83/K$66)^$BW$1,-99)</f>
        <v>2.4044059864139706</v>
      </c>
      <c r="BY83" s="8">
        <f>MAX((BY$3*climlow!$M193+BY$4*climlow!$M193^2+BY$5*climlow!$M193^6)*(L83/L$66)^$BW$1,-99)</f>
        <v>1.3149566851079224</v>
      </c>
      <c r="BZ83" s="8">
        <f>MAX((BZ$3*climlow!$M193+BZ$4*climlow!$M193^2+BZ$5*climlow!$M193^6)*(M83/M$66)^$BW$1,-99)</f>
        <v>0.64731766536167279</v>
      </c>
      <c r="CA83" s="8">
        <f t="shared" si="79"/>
        <v>-0.82334658691054852</v>
      </c>
      <c r="CB83" s="8">
        <f t="shared" si="80"/>
        <v>-0.49813822571104283</v>
      </c>
      <c r="CC83" s="8">
        <f t="shared" si="81"/>
        <v>-0.30670780911693213</v>
      </c>
      <c r="CD83" s="8">
        <f>MAX((CD$3*climlow!$I193+CD$4*climlow!$I193^2+CD$5*climlow!$I193^6)*(K83/K$66)^$BW$1,-99)</f>
        <v>0.16958674167301005</v>
      </c>
      <c r="CE83" s="8">
        <f>MAX((CE$3*climlow!$I193+CE$4*climlow!$I193^2+CE$5*climlow!$I193^6)*(L83/L$66)^$BW$1,-99)</f>
        <v>7.4779286938564116E-2</v>
      </c>
      <c r="CF83" s="8">
        <f>MAX((CF$3*climlow!$I193+CF$4*climlow!$I193^2+CF$5*climlow!$I193^6)*(M83/M$66)^$BW$1,-99)</f>
        <v>1.9535265616899392E-2</v>
      </c>
      <c r="CG83" s="8">
        <f>MAX((CG$3*climlow!$M193+CG$4*climlow!$M193^2+CG$5*climlow!$M193^6)*(K83/K$66)^$BW$1,-99)</f>
        <v>0.16983765868423562</v>
      </c>
      <c r="CH83" s="8">
        <f>MAX((CH$3*climlow!$M193+CH$4*climlow!$M193^2+CH$5*climlow!$M193^6)*(L83/L$66)^$BW$1,-99)</f>
        <v>7.4889407701835262E-2</v>
      </c>
      <c r="CI83" s="8">
        <f>MAX((CI$3*climlow!$M193+CI$4*climlow!$M193^2+CI$5*climlow!$M193^6)*(M83/M$66)^$BW$1,-99)</f>
        <v>1.9563288488134101E-2</v>
      </c>
      <c r="CJ83" s="8">
        <f t="shared" si="82"/>
        <v>-1.6053299187429714E-2</v>
      </c>
      <c r="CK83" s="8">
        <f t="shared" si="83"/>
        <v>-9.7125100184614743E-3</v>
      </c>
      <c r="CL83" s="8">
        <f t="shared" si="84"/>
        <v>-5.9800724277613614E-3</v>
      </c>
    </row>
    <row r="84" spans="1:90">
      <c r="A84">
        <f t="shared" si="49"/>
        <v>2038</v>
      </c>
      <c r="B84" s="4">
        <f t="shared" si="90"/>
        <v>1231.0935563386622</v>
      </c>
      <c r="C84" s="4">
        <f t="shared" si="90"/>
        <v>3270.8065216077016</v>
      </c>
      <c r="D84" s="4">
        <f t="shared" si="90"/>
        <v>5605.4626254713257</v>
      </c>
      <c r="E84" s="11">
        <f t="shared" si="91"/>
        <v>2.3197151909065518E-3</v>
      </c>
      <c r="F84" s="11">
        <f t="shared" si="91"/>
        <v>4.6505175638565394E-3</v>
      </c>
      <c r="G84" s="11">
        <f t="shared" si="91"/>
        <v>1.0267548785977951E-2</v>
      </c>
      <c r="H84" s="4">
        <f t="shared" si="57"/>
        <v>65328.824019444197</v>
      </c>
      <c r="I84" s="4">
        <f t="shared" si="57"/>
        <v>28684.670902342961</v>
      </c>
      <c r="J84" s="4">
        <f t="shared" si="57"/>
        <v>8463.6628046219976</v>
      </c>
      <c r="K84" s="4">
        <f t="shared" si="51"/>
        <v>53065.685936766327</v>
      </c>
      <c r="L84" s="4">
        <f t="shared" si="51"/>
        <v>8769.9075787104539</v>
      </c>
      <c r="M84" s="4">
        <f t="shared" si="51"/>
        <v>1509.8955019632024</v>
      </c>
      <c r="N84" s="11">
        <f t="shared" si="87"/>
        <v>1.8292435323882694E-2</v>
      </c>
      <c r="O84" s="11">
        <f t="shared" si="87"/>
        <v>2.7821803436674397E-2</v>
      </c>
      <c r="P84" s="11">
        <f t="shared" si="87"/>
        <v>2.0851294136118748E-2</v>
      </c>
      <c r="Q84" s="4">
        <f t="shared" si="58"/>
        <v>6054.784880937721</v>
      </c>
      <c r="R84" s="4">
        <f t="shared" si="58"/>
        <v>11360.262595777562</v>
      </c>
      <c r="S84" s="4">
        <f t="shared" si="58"/>
        <v>3579.1823094269071</v>
      </c>
      <c r="T84" s="4">
        <f t="shared" si="92"/>
        <v>92.681675689364923</v>
      </c>
      <c r="U84" s="4">
        <f t="shared" si="92"/>
        <v>396.03949560563569</v>
      </c>
      <c r="V84" s="4">
        <f t="shared" si="92"/>
        <v>422.88810318297641</v>
      </c>
      <c r="W84" s="11">
        <f t="shared" si="60"/>
        <v>-1.219247815263802E-2</v>
      </c>
      <c r="X84" s="11">
        <f t="shared" si="60"/>
        <v>-1.3228699347321071E-2</v>
      </c>
      <c r="Y84" s="11">
        <f t="shared" si="60"/>
        <v>-1.2203590333800474E-2</v>
      </c>
      <c r="Z84" s="4">
        <f t="shared" si="68"/>
        <v>11130.922903656379</v>
      </c>
      <c r="AA84" s="4">
        <f t="shared" si="61"/>
        <v>30211.597934725076</v>
      </c>
      <c r="AB84" s="4">
        <f t="shared" si="61"/>
        <v>5867.2947720719849</v>
      </c>
      <c r="AC84" s="12">
        <f t="shared" si="93"/>
        <v>2.2601658686599113</v>
      </c>
      <c r="AD84" s="12">
        <f t="shared" si="93"/>
        <v>3.2618531232124499</v>
      </c>
      <c r="AE84" s="12">
        <f t="shared" si="93"/>
        <v>1.6965511078654851</v>
      </c>
      <c r="AF84" s="11">
        <f t="shared" si="63"/>
        <v>-2.9039671966837322E-3</v>
      </c>
      <c r="AG84" s="11">
        <f t="shared" si="63"/>
        <v>2.0567434751257441E-3</v>
      </c>
      <c r="AH84" s="11">
        <f t="shared" si="63"/>
        <v>8.257041531207765E-4</v>
      </c>
      <c r="AI84" s="1">
        <f t="shared" si="85"/>
        <v>105926.59448682675</v>
      </c>
      <c r="AJ84" s="1">
        <f t="shared" si="85"/>
        <v>42021.427740449384</v>
      </c>
      <c r="AK84" s="1">
        <f t="shared" si="85"/>
        <v>12367.24965597003</v>
      </c>
      <c r="AL84" s="17">
        <f t="shared" si="94"/>
        <v>21.327164487487011</v>
      </c>
      <c r="AM84" s="17">
        <f t="shared" si="94"/>
        <v>5.2094337489876725</v>
      </c>
      <c r="AN84" s="17">
        <f t="shared" si="94"/>
        <v>1.2806302525620925</v>
      </c>
      <c r="AO84" s="7">
        <f t="shared" si="88"/>
        <v>1.3793656576180454E-2</v>
      </c>
      <c r="AP84" s="7">
        <f t="shared" si="88"/>
        <v>2.1241194581914521E-2</v>
      </c>
      <c r="AQ84" s="7">
        <f t="shared" si="88"/>
        <v>1.5375228150421846E-2</v>
      </c>
      <c r="AR84" s="1">
        <f t="shared" si="65"/>
        <v>65328.824019444197</v>
      </c>
      <c r="AS84" s="1">
        <f t="shared" si="65"/>
        <v>28684.670902342961</v>
      </c>
      <c r="AT84" s="1">
        <f t="shared" si="65"/>
        <v>8463.6628046219976</v>
      </c>
      <c r="AU84" s="1">
        <f t="shared" si="73"/>
        <v>13065.76480388884</v>
      </c>
      <c r="AV84" s="1">
        <f t="shared" si="73"/>
        <v>5736.9341804685928</v>
      </c>
      <c r="AW84" s="1">
        <f t="shared" si="73"/>
        <v>1692.7325609243996</v>
      </c>
      <c r="AX84" s="1">
        <f t="shared" si="74"/>
        <v>42452.548749413072</v>
      </c>
      <c r="AY84" s="1">
        <f t="shared" si="74"/>
        <v>7015.9260629683631</v>
      </c>
      <c r="AZ84" s="1">
        <f t="shared" si="74"/>
        <v>1207.9164015705619</v>
      </c>
      <c r="BA84" s="1">
        <f t="shared" si="75"/>
        <v>10.656142231148236</v>
      </c>
      <c r="BB84" s="1">
        <f t="shared" si="75"/>
        <v>8.8559379956510451</v>
      </c>
      <c r="BC84" s="1">
        <f t="shared" si="75"/>
        <v>7.096652172102174</v>
      </c>
      <c r="BD84" s="1">
        <f t="shared" si="76"/>
        <v>48086.934028636177</v>
      </c>
      <c r="BE84">
        <f t="shared" ref="BE84:BG99" si="95">BE83</f>
        <v>0.17994446578896242</v>
      </c>
      <c r="BF84">
        <f t="shared" si="95"/>
        <v>0.16925014711328343</v>
      </c>
      <c r="BG84">
        <f t="shared" si="95"/>
        <v>1.5641104299433623E-2</v>
      </c>
      <c r="BH84">
        <f t="shared" si="77"/>
        <v>0.15268088313620998</v>
      </c>
      <c r="BI84">
        <f t="shared" si="78"/>
        <v>3.2380010768075073E-3</v>
      </c>
      <c r="BJ84">
        <f t="shared" si="78"/>
        <v>2.8645612297868083E-3</v>
      </c>
      <c r="BK84">
        <f t="shared" si="78"/>
        <v>2.4464414370576099E-5</v>
      </c>
      <c r="BL84">
        <f t="shared" si="72"/>
        <v>211.53480252152846</v>
      </c>
      <c r="BM84">
        <f t="shared" si="72"/>
        <v>82.168996156045424</v>
      </c>
      <c r="BN84">
        <f t="shared" si="72"/>
        <v>0.20705855394510481</v>
      </c>
      <c r="BO84">
        <f t="shared" si="67"/>
        <v>177.79467224389373</v>
      </c>
      <c r="BP84">
        <f t="shared" si="89"/>
        <v>32.139212103954847</v>
      </c>
      <c r="BQ84">
        <f t="shared" si="89"/>
        <v>4.5125066261356537</v>
      </c>
      <c r="BR84" s="7">
        <f t="shared" si="86"/>
        <v>2.4850021311598747E-2</v>
      </c>
      <c r="BS84" s="7">
        <f t="shared" si="70"/>
        <v>0.58739460761628237</v>
      </c>
      <c r="BT84" s="7">
        <f t="shared" si="71"/>
        <v>0.35301450051264249</v>
      </c>
      <c r="BU84" s="8">
        <f>MAX((BU$3*climlow!$I194+BU$4*climlow!$I194^2+BU$5*climlow!$I194^6)*(K84/K$66)^$BW$1,-99)</f>
        <v>2.4235439498681708</v>
      </c>
      <c r="BV84" s="8">
        <f>MAX((BV$3*climlow!$I194+BV$4*climlow!$I194^2+BV$5*climlow!$I194^6)*(L84/L$66)^$BW$1,-99)</f>
        <v>1.3202703859890672</v>
      </c>
      <c r="BW84" s="8">
        <f>MAX((BW$3*climlow!$I194+BW$4*climlow!$I194^2+BW$5*climlow!$I194^6)*(M84/M$66)^$BW$1,-99)</f>
        <v>0.64856683749673727</v>
      </c>
      <c r="BX84" s="8">
        <f>MAX((BX$3*climlow!$M194+BX$4*climlow!$M194^2+BX$5*climlow!$M194^6)*(K84/K$66)^$BW$1,-99)</f>
        <v>2.4249123368609733</v>
      </c>
      <c r="BY84" s="8">
        <f>MAX((BY$3*climlow!$M194+BY$4*climlow!$M194^2+BY$5*climlow!$M194^6)*(L84/L$66)^$BW$1,-99)</f>
        <v>1.3209201326743669</v>
      </c>
      <c r="BZ84" s="8">
        <f>MAX((BZ$3*climlow!$M194+BZ$4*climlow!$M194^2+BZ$5*climlow!$M194^6)*(M84/M$66)^$BW$1,-99)</f>
        <v>0.64877147943260249</v>
      </c>
      <c r="CA84" s="8">
        <f t="shared" si="79"/>
        <v>-0.91127133384139714</v>
      </c>
      <c r="CB84" s="8">
        <f t="shared" si="80"/>
        <v>-0.53527586757373369</v>
      </c>
      <c r="CC84" s="8">
        <f t="shared" si="81"/>
        <v>-0.32169199474751031</v>
      </c>
      <c r="CD84" s="8">
        <f>MAX((CD$3*climlow!$I194+CD$4*climlow!$I194^2+CD$5*climlow!$I194^6)*(K84/K$66)^$BW$1,-99)</f>
        <v>0.17514140130688727</v>
      </c>
      <c r="CE84" s="8">
        <f>MAX((CE$3*climlow!$I194+CE$4*climlow!$I194^2+CE$5*climlow!$I194^6)*(L84/L$66)^$BW$1,-99)</f>
        <v>7.7035164817708141E-2</v>
      </c>
      <c r="CF84" s="8">
        <f>MAX((CF$3*climlow!$I194+CF$4*climlow!$I194^2+CF$5*climlow!$I194^6)*(M84/M$66)^$BW$1,-99)</f>
        <v>2.013906543265952E-2</v>
      </c>
      <c r="CG84" s="8">
        <f>MAX((CG$3*climlow!$M194+CG$4*climlow!$M194^2+CG$5*climlow!$M194^6)*(K84/K$66)^$BW$1,-99)</f>
        <v>0.175422957293001</v>
      </c>
      <c r="CH84" s="8">
        <f>MAX((CH$3*climlow!$M194+CH$4*climlow!$M194^2+CH$5*climlow!$M194^6)*(L84/L$66)^$BW$1,-99)</f>
        <v>7.7158377288276375E-2</v>
      </c>
      <c r="CI84" s="8">
        <f>MAX((CI$3*climlow!$M194+CI$4*climlow!$M194^2+CI$5*climlow!$M194^6)*(M84/M$66)^$BW$1,-99)</f>
        <v>2.017037606242536E-2</v>
      </c>
      <c r="CJ84" s="8">
        <f t="shared" si="82"/>
        <v>-1.8168273800138638E-2</v>
      </c>
      <c r="CK84" s="8">
        <f t="shared" si="83"/>
        <v>-1.0671946059897618E-2</v>
      </c>
      <c r="CL84" s="8">
        <f t="shared" si="84"/>
        <v>-6.4136641007328703E-3</v>
      </c>
    </row>
    <row r="85" spans="1:90">
      <c r="A85">
        <f t="shared" si="49"/>
        <v>2039</v>
      </c>
      <c r="B85" s="4">
        <f t="shared" si="90"/>
        <v>1233.806553441525</v>
      </c>
      <c r="C85" s="4">
        <f t="shared" si="90"/>
        <v>3285.2569176255793</v>
      </c>
      <c r="D85" s="4">
        <f t="shared" si="90"/>
        <v>5660.1392683975791</v>
      </c>
      <c r="E85" s="11">
        <f t="shared" si="91"/>
        <v>2.2037294313612243E-3</v>
      </c>
      <c r="F85" s="11">
        <f t="shared" si="91"/>
        <v>4.417991685663712E-3</v>
      </c>
      <c r="G85" s="11">
        <f t="shared" si="91"/>
        <v>9.7541713466790525E-3</v>
      </c>
      <c r="H85" s="4">
        <f t="shared" si="57"/>
        <v>66657.883580899506</v>
      </c>
      <c r="I85" s="4">
        <f t="shared" si="57"/>
        <v>29604.706423906031</v>
      </c>
      <c r="J85" s="4">
        <f t="shared" si="57"/>
        <v>8722.5397395381169</v>
      </c>
      <c r="K85" s="4">
        <f t="shared" si="51"/>
        <v>54026.203212300163</v>
      </c>
      <c r="L85" s="4">
        <f t="shared" si="51"/>
        <v>9011.3824173309531</v>
      </c>
      <c r="M85" s="4">
        <f t="shared" si="51"/>
        <v>1541.0468410625385</v>
      </c>
      <c r="N85" s="11">
        <f t="shared" si="87"/>
        <v>1.8100534433464155E-2</v>
      </c>
      <c r="O85" s="11">
        <f t="shared" si="87"/>
        <v>2.7534479292198766E-2</v>
      </c>
      <c r="P85" s="11">
        <f t="shared" si="87"/>
        <v>2.0631453672676381E-2</v>
      </c>
      <c r="Q85" s="4">
        <f t="shared" si="58"/>
        <v>6102.639652841357</v>
      </c>
      <c r="R85" s="4">
        <f t="shared" si="58"/>
        <v>11569.531354766266</v>
      </c>
      <c r="S85" s="4">
        <f t="shared" si="58"/>
        <v>3643.6434107951118</v>
      </c>
      <c r="T85" s="4">
        <f t="shared" si="92"/>
        <v>91.55165638337246</v>
      </c>
      <c r="U85" s="4">
        <f t="shared" si="92"/>
        <v>390.80040818860408</v>
      </c>
      <c r="V85" s="4">
        <f t="shared" si="92"/>
        <v>417.7273500146934</v>
      </c>
      <c r="W85" s="11">
        <f t="shared" si="60"/>
        <v>-1.219247815263802E-2</v>
      </c>
      <c r="X85" s="11">
        <f t="shared" si="60"/>
        <v>-1.3228699347321071E-2</v>
      </c>
      <c r="Y85" s="11">
        <f t="shared" si="60"/>
        <v>-1.2203590333800474E-2</v>
      </c>
      <c r="Z85" s="4">
        <f t="shared" si="68"/>
        <v>11189.721619599703</v>
      </c>
      <c r="AA85" s="4">
        <f t="shared" si="61"/>
        <v>30847.172342119502</v>
      </c>
      <c r="AB85" s="4">
        <f t="shared" si="61"/>
        <v>5982.2242431332297</v>
      </c>
      <c r="AC85" s="12">
        <f t="shared" si="93"/>
        <v>2.2536024211182588</v>
      </c>
      <c r="AD85" s="12">
        <f t="shared" si="93"/>
        <v>3.2685619183404357</v>
      </c>
      <c r="AE85" s="12">
        <f t="shared" si="93"/>
        <v>1.6979519571612314</v>
      </c>
      <c r="AF85" s="11">
        <f t="shared" si="63"/>
        <v>-2.9039671966837322E-3</v>
      </c>
      <c r="AG85" s="11">
        <f t="shared" si="63"/>
        <v>2.0567434751257441E-3</v>
      </c>
      <c r="AH85" s="11">
        <f t="shared" si="63"/>
        <v>8.257041531207765E-4</v>
      </c>
      <c r="AI85" s="1">
        <f t="shared" si="85"/>
        <v>108399.69984203292</v>
      </c>
      <c r="AJ85" s="1">
        <f t="shared" si="85"/>
        <v>43556.219146873038</v>
      </c>
      <c r="AK85" s="1">
        <f t="shared" si="85"/>
        <v>12823.257251297428</v>
      </c>
      <c r="AL85" s="17">
        <f t="shared" si="94"/>
        <v>21.618402274344277</v>
      </c>
      <c r="AM85" s="17">
        <f t="shared" si="94"/>
        <v>5.3189817989522732</v>
      </c>
      <c r="AN85" s="17">
        <f t="shared" si="94"/>
        <v>1.3001233350484722</v>
      </c>
      <c r="AO85" s="7">
        <f t="shared" si="88"/>
        <v>1.3655720010418648E-2</v>
      </c>
      <c r="AP85" s="7">
        <f t="shared" si="88"/>
        <v>2.1028782636095377E-2</v>
      </c>
      <c r="AQ85" s="7">
        <f t="shared" si="88"/>
        <v>1.5221475868917627E-2</v>
      </c>
      <c r="AR85" s="1">
        <f t="shared" si="65"/>
        <v>66657.883580899506</v>
      </c>
      <c r="AS85" s="1">
        <f t="shared" si="65"/>
        <v>29604.706423906031</v>
      </c>
      <c r="AT85" s="1">
        <f t="shared" si="65"/>
        <v>8722.5397395381169</v>
      </c>
      <c r="AU85" s="1">
        <f t="shared" si="73"/>
        <v>13331.576716179901</v>
      </c>
      <c r="AV85" s="1">
        <f t="shared" si="73"/>
        <v>5920.9412847812064</v>
      </c>
      <c r="AW85" s="1">
        <f t="shared" si="73"/>
        <v>1744.5079479076235</v>
      </c>
      <c r="AX85" s="1">
        <f t="shared" si="74"/>
        <v>43220.962569840129</v>
      </c>
      <c r="AY85" s="1">
        <f t="shared" si="74"/>
        <v>7209.1059338647638</v>
      </c>
      <c r="AZ85" s="1">
        <f t="shared" si="74"/>
        <v>1232.837472850031</v>
      </c>
      <c r="BA85" s="1">
        <f t="shared" si="75"/>
        <v>10.674080901211303</v>
      </c>
      <c r="BB85" s="1">
        <f t="shared" si="75"/>
        <v>8.8831002189650494</v>
      </c>
      <c r="BC85" s="1">
        <f t="shared" si="75"/>
        <v>7.1170736800803054</v>
      </c>
      <c r="BD85" s="1">
        <f t="shared" si="76"/>
        <v>47126.524302487611</v>
      </c>
      <c r="BE85">
        <f t="shared" si="95"/>
        <v>0.17994446578896242</v>
      </c>
      <c r="BF85">
        <f t="shared" si="95"/>
        <v>0.16925014711328343</v>
      </c>
      <c r="BG85">
        <f t="shared" si="95"/>
        <v>1.5641104299433623E-2</v>
      </c>
      <c r="BH85">
        <f t="shared" si="77"/>
        <v>0.15260558301313296</v>
      </c>
      <c r="BI85">
        <f t="shared" si="78"/>
        <v>3.2380010768075073E-3</v>
      </c>
      <c r="BJ85">
        <f t="shared" si="78"/>
        <v>2.8645612297868083E-3</v>
      </c>
      <c r="BK85">
        <f t="shared" si="78"/>
        <v>2.4464414370576099E-5</v>
      </c>
      <c r="BL85">
        <f t="shared" si="72"/>
        <v>215.83829881266206</v>
      </c>
      <c r="BM85">
        <f t="shared" si="72"/>
        <v>84.804494241141683</v>
      </c>
      <c r="BN85">
        <f t="shared" si="72"/>
        <v>0.21339182655187741</v>
      </c>
      <c r="BO85">
        <f t="shared" si="67"/>
        <v>182.2128736382432</v>
      </c>
      <c r="BP85">
        <f t="shared" si="89"/>
        <v>32.486614085207819</v>
      </c>
      <c r="BQ85">
        <f t="shared" si="89"/>
        <v>4.5611848796431644</v>
      </c>
      <c r="BR85" s="7">
        <f t="shared" si="86"/>
        <v>2.447347363624397E-2</v>
      </c>
      <c r="BS85" s="7">
        <f t="shared" si="70"/>
        <v>0.57028602681192464</v>
      </c>
      <c r="BT85" s="7">
        <f t="shared" si="71"/>
        <v>0.33465847597339465</v>
      </c>
      <c r="BU85" s="8">
        <f>MAX((BU$3*climlow!$I195+BU$4*climlow!$I195^2+BU$5*climlow!$I195^6)*(K85/K$66)^$BW$1,-99)</f>
        <v>2.4436159010467708</v>
      </c>
      <c r="BV85" s="8">
        <f>MAX((BV$3*climlow!$I195+BV$4*climlow!$I195^2+BV$5*climlow!$I195^6)*(L85/L$66)^$BW$1,-99)</f>
        <v>1.3259266617804033</v>
      </c>
      <c r="BW85" s="8">
        <f>MAX((BW$3*climlow!$I195+BW$4*climlow!$I195^2+BW$5*climlow!$I195^6)*(M85/M$66)^$BW$1,-99)</f>
        <v>0.64979202832257987</v>
      </c>
      <c r="BX85" s="8">
        <f>MAX((BX$3*climlow!$M195+BX$4*climlow!$M195^2+BX$5*climlow!$M195^6)*(K85/K$66)^$BW$1,-99)</f>
        <v>2.4450885707389367</v>
      </c>
      <c r="BY85" s="8">
        <f>MAX((BY$3*climlow!$M195+BY$4*climlow!$M195^2+BY$5*climlow!$M195^6)*(L85/L$66)^$BW$1,-99)</f>
        <v>1.326618791781742</v>
      </c>
      <c r="BZ85" s="8">
        <f>MAX((BZ$3*climlow!$M195+BZ$4*climlow!$M195^2+BZ$5*climlow!$M195^6)*(M85/M$66)^$BW$1,-99)</f>
        <v>0.65000279167952513</v>
      </c>
      <c r="CA85" s="8">
        <f t="shared" si="79"/>
        <v>-1.0000343665010458</v>
      </c>
      <c r="CB85" s="8">
        <f t="shared" si="80"/>
        <v>-0.5703056255472615</v>
      </c>
      <c r="CC85" s="8">
        <f t="shared" si="81"/>
        <v>-0.33466997701425921</v>
      </c>
      <c r="CD85" s="8">
        <f>MAX((CD$3*climlow!$I195+CD$4*climlow!$I195^2+CD$5*climlow!$I195^6)*(K85/K$66)^$BW$1,-99)</f>
        <v>0.18082247044567679</v>
      </c>
      <c r="CE85" s="8">
        <f>MAX((CE$3*climlow!$I195+CE$4*climlow!$I195^2+CE$5*climlow!$I195^6)*(L85/L$66)^$BW$1,-99)</f>
        <v>7.933558855583682E-2</v>
      </c>
      <c r="CF85" s="8">
        <f>MAX((CF$3*climlow!$I195+CF$4*climlow!$I195^2+CF$5*climlow!$I195^6)*(M85/M$66)^$BW$1,-99)</f>
        <v>2.0753654753219438E-2</v>
      </c>
      <c r="CG85" s="8">
        <f>MAX((CG$3*climlow!$M195+CG$4*climlow!$M195^2+CG$5*climlow!$M195^6)*(K85/K$66)^$BW$1,-99)</f>
        <v>0.18113589891107335</v>
      </c>
      <c r="CH85" s="8">
        <f>MAX((CH$3*climlow!$M195+CH$4*climlow!$M195^2+CH$5*climlow!$M195^6)*(L85/L$66)^$BW$1,-99)</f>
        <v>7.9472352871838653E-2</v>
      </c>
      <c r="CI85" s="8">
        <f>MAX((CI$3*climlow!$M195+CI$4*climlow!$M195^2+CI$5*climlow!$M195^6)*(M85/M$66)^$BW$1,-99)</f>
        <v>2.0788352358265386E-2</v>
      </c>
      <c r="CJ85" s="8">
        <f t="shared" si="82"/>
        <v>-2.0391666812542949E-2</v>
      </c>
      <c r="CK85" s="8">
        <f t="shared" si="83"/>
        <v>-1.1629082646597701E-2</v>
      </c>
      <c r="CL85" s="8">
        <f t="shared" si="84"/>
        <v>-6.8242441380428733E-3</v>
      </c>
    </row>
    <row r="86" spans="1:90">
      <c r="A86">
        <f t="shared" si="49"/>
        <v>2040</v>
      </c>
      <c r="B86" s="4">
        <f t="shared" si="90"/>
        <v>1236.3895804652293</v>
      </c>
      <c r="C86" s="4">
        <f t="shared" si="90"/>
        <v>3299.0454434855515</v>
      </c>
      <c r="D86" s="4">
        <f t="shared" si="90"/>
        <v>5712.588738254095</v>
      </c>
      <c r="E86" s="11">
        <f t="shared" si="91"/>
        <v>2.0935429597931628E-3</v>
      </c>
      <c r="F86" s="11">
        <f t="shared" si="91"/>
        <v>4.1970921013805259E-3</v>
      </c>
      <c r="G86" s="11">
        <f t="shared" si="91"/>
        <v>9.2664627793451002E-3</v>
      </c>
      <c r="H86" s="4">
        <f t="shared" si="57"/>
        <v>67993.805770344494</v>
      </c>
      <c r="I86" s="4">
        <f t="shared" si="57"/>
        <v>30539.049367186697</v>
      </c>
      <c r="J86" s="4">
        <f t="shared" si="57"/>
        <v>8983.0560139836089</v>
      </c>
      <c r="K86" s="4">
        <f t="shared" si="51"/>
        <v>54993.835959665521</v>
      </c>
      <c r="L86" s="4">
        <f t="shared" si="51"/>
        <v>9256.9350408587197</v>
      </c>
      <c r="M86" s="4">
        <f t="shared" si="51"/>
        <v>1572.5017895702829</v>
      </c>
      <c r="N86" s="11">
        <f t="shared" si="87"/>
        <v>1.791043400853054E-2</v>
      </c>
      <c r="O86" s="11">
        <f t="shared" si="87"/>
        <v>2.7249162465407428E-2</v>
      </c>
      <c r="P86" s="11">
        <f t="shared" si="87"/>
        <v>2.0411416233173219E-2</v>
      </c>
      <c r="Q86" s="4">
        <f t="shared" si="58"/>
        <v>6149.0480295611223</v>
      </c>
      <c r="R86" s="4">
        <f t="shared" si="58"/>
        <v>11776.792758013367</v>
      </c>
      <c r="S86" s="4">
        <f t="shared" si="58"/>
        <v>3706.6745992997621</v>
      </c>
      <c r="T86" s="4">
        <f t="shared" si="92"/>
        <v>90.435414813080371</v>
      </c>
      <c r="U86" s="4">
        <f t="shared" si="92"/>
        <v>385.63062708386667</v>
      </c>
      <c r="V86" s="4">
        <f t="shared" si="92"/>
        <v>412.62957656389</v>
      </c>
      <c r="W86" s="11">
        <f t="shared" si="60"/>
        <v>-1.219247815263802E-2</v>
      </c>
      <c r="X86" s="11">
        <f t="shared" si="60"/>
        <v>-1.3228699347321071E-2</v>
      </c>
      <c r="Y86" s="11">
        <f t="shared" si="60"/>
        <v>-1.2203590333800474E-2</v>
      </c>
      <c r="Z86" s="4">
        <f t="shared" si="68"/>
        <v>11245.409615521396</v>
      </c>
      <c r="AA86" s="4">
        <f t="shared" si="61"/>
        <v>31480.025244608885</v>
      </c>
      <c r="AB86" s="4">
        <f t="shared" si="61"/>
        <v>6094.992657199803</v>
      </c>
      <c r="AC86" s="12">
        <f t="shared" si="93"/>
        <v>2.2470580336129644</v>
      </c>
      <c r="AD86" s="12">
        <f t="shared" si="93"/>
        <v>3.2752845117390268</v>
      </c>
      <c r="AE86" s="12">
        <f t="shared" si="93"/>
        <v>1.6993539631440588</v>
      </c>
      <c r="AF86" s="11">
        <f t="shared" si="63"/>
        <v>-2.9039671966837322E-3</v>
      </c>
      <c r="AG86" s="11">
        <f t="shared" si="63"/>
        <v>2.0567434751257441E-3</v>
      </c>
      <c r="AH86" s="11">
        <f t="shared" si="63"/>
        <v>8.257041531207765E-4</v>
      </c>
      <c r="AI86" s="1">
        <f t="shared" si="85"/>
        <v>110891.30657400953</v>
      </c>
      <c r="AJ86" s="1">
        <f t="shared" si="85"/>
        <v>45121.538516966939</v>
      </c>
      <c r="AK86" s="1">
        <f t="shared" si="85"/>
        <v>13285.439474075309</v>
      </c>
      <c r="AL86" s="17">
        <f t="shared" si="94"/>
        <v>21.910664974390009</v>
      </c>
      <c r="AM86" s="17">
        <f t="shared" si="94"/>
        <v>5.4297149939268339</v>
      </c>
      <c r="AN86" s="17">
        <f t="shared" si="94"/>
        <v>1.3197152330598187</v>
      </c>
      <c r="AO86" s="7">
        <f t="shared" si="88"/>
        <v>1.3519162810314461E-2</v>
      </c>
      <c r="AP86" s="7">
        <f t="shared" si="88"/>
        <v>2.0818494809734422E-2</v>
      </c>
      <c r="AQ86" s="7">
        <f t="shared" si="88"/>
        <v>1.506926111022845E-2</v>
      </c>
      <c r="AR86" s="1">
        <f t="shared" si="65"/>
        <v>67993.805770344494</v>
      </c>
      <c r="AS86" s="1">
        <f t="shared" si="65"/>
        <v>30539.049367186697</v>
      </c>
      <c r="AT86" s="1">
        <f t="shared" si="65"/>
        <v>8983.0560139836089</v>
      </c>
      <c r="AU86" s="1">
        <f t="shared" si="73"/>
        <v>13598.761154068899</v>
      </c>
      <c r="AV86" s="1">
        <f t="shared" si="73"/>
        <v>6107.8098734373398</v>
      </c>
      <c r="AW86" s="1">
        <f t="shared" si="73"/>
        <v>1796.611202796722</v>
      </c>
      <c r="AX86" s="1">
        <f t="shared" si="74"/>
        <v>43995.068767732417</v>
      </c>
      <c r="AY86" s="1">
        <f t="shared" si="74"/>
        <v>7405.5480326869765</v>
      </c>
      <c r="AZ86" s="1">
        <f t="shared" si="74"/>
        <v>1258.0014316562263</v>
      </c>
      <c r="BA86" s="1">
        <f t="shared" si="75"/>
        <v>10.691832833159072</v>
      </c>
      <c r="BB86" s="1">
        <f t="shared" si="75"/>
        <v>8.9099847324289012</v>
      </c>
      <c r="BC86" s="1">
        <f t="shared" si="75"/>
        <v>7.1372795753012532</v>
      </c>
      <c r="BD86" s="1">
        <f t="shared" si="76"/>
        <v>46168.838644613694</v>
      </c>
      <c r="BE86">
        <f>BF3</f>
        <v>0.21822387218499145</v>
      </c>
      <c r="BF86">
        <f t="shared" ref="BF86:BG86" si="96">BG3</f>
        <v>0.3346263841173937</v>
      </c>
      <c r="BG86">
        <f t="shared" si="96"/>
        <v>2.453676962688749E-2</v>
      </c>
      <c r="BH86">
        <f t="shared" si="77"/>
        <v>0.2691007831952496</v>
      </c>
      <c r="BI86">
        <f t="shared" si="78"/>
        <v>4.7621658391411486E-3</v>
      </c>
      <c r="BJ86">
        <f t="shared" si="78"/>
        <v>1.1197481694748152E-2</v>
      </c>
      <c r="BK86">
        <f t="shared" si="78"/>
        <v>6.0205306372294847E-5</v>
      </c>
      <c r="BL86">
        <f t="shared" si="72"/>
        <v>323.79777911273288</v>
      </c>
      <c r="BM86">
        <f t="shared" si="72"/>
        <v>341.96044626408315</v>
      </c>
      <c r="BN86">
        <f t="shared" si="72"/>
        <v>0.54082763948136892</v>
      </c>
      <c r="BO86">
        <f t="shared" si="67"/>
        <v>186.672255597413</v>
      </c>
      <c r="BP86">
        <f t="shared" si="89"/>
        <v>64.924799676736924</v>
      </c>
      <c r="BQ86">
        <f t="shared" si="89"/>
        <v>7.2326642001831853</v>
      </c>
      <c r="BR86" s="7">
        <f t="shared" si="86"/>
        <v>2.4106094009066048E-2</v>
      </c>
      <c r="BS86" s="7">
        <f t="shared" si="70"/>
        <v>0.55367575418633463</v>
      </c>
      <c r="BT86" s="7">
        <f t="shared" si="71"/>
        <v>0.31737021778211177</v>
      </c>
      <c r="BU86" s="8">
        <f>MAX((BU$3*climlow!$I196+BU$4*climlow!$I196^2+BU$5*climlow!$I196^6)*(K86/K$66)^$BW$1,-99)</f>
        <v>2.4633563030808205</v>
      </c>
      <c r="BV86" s="8">
        <f>MAX((BV$3*climlow!$I196+BV$4*climlow!$I196^2+BV$5*climlow!$I196^6)*(L86/L$66)^$BW$1,-99)</f>
        <v>1.3313191195150185</v>
      </c>
      <c r="BW86" s="8">
        <f>MAX((BW$3*climlow!$I196+BW$4*climlow!$I196^2+BW$5*climlow!$I196^6)*(M86/M$66)^$BW$1,-99)</f>
        <v>0.65079391824421651</v>
      </c>
      <c r="BX86" s="8">
        <f>MAX((BX$3*climlow!$M196+BX$4*climlow!$M196^2+BX$5*climlow!$M196^6)*(K86/K$66)^$BW$1,-99)</f>
        <v>2.4649295370515389</v>
      </c>
      <c r="BY86" s="8">
        <f>MAX((BY$3*climlow!$M196+BY$4*climlow!$M196^2+BY$5*climlow!$M196^6)*(L86/L$66)^$BW$1,-99)</f>
        <v>1.3320506910951311</v>
      </c>
      <c r="BZ86" s="8">
        <f>MAX((BZ$3*climlow!$M196+BZ$4*climlow!$M196^2+BZ$5*climlow!$M196^6)*(M86/M$66)^$BW$1,-99)</f>
        <v>0.65100854406410014</v>
      </c>
      <c r="CA86" s="8">
        <f t="shared" si="79"/>
        <v>-1.0889816079839665</v>
      </c>
      <c r="CB86" s="8">
        <f t="shared" si="80"/>
        <v>-0.60294271309557002</v>
      </c>
      <c r="CC86" s="8">
        <f t="shared" si="81"/>
        <v>-0.3456103300865857</v>
      </c>
      <c r="CD86" s="8">
        <f>MAX((CD$3*climlow!$I196+CD$4*climlow!$I196^2+CD$5*climlow!$I196^6)*(K86/K$66)^$BW$1,-99)</f>
        <v>0.1866320877500772</v>
      </c>
      <c r="CE86" s="8">
        <f>MAX((CE$3*climlow!$I196+CE$4*climlow!$I196^2+CE$5*climlow!$I196^6)*(L86/L$66)^$BW$1,-99)</f>
        <v>8.1681137211729538E-2</v>
      </c>
      <c r="CF86" s="8">
        <f>MAX((CF$3*climlow!$I196+CF$4*climlow!$I196^2+CF$5*climlow!$I196^6)*(M86/M$66)^$BW$1,-99)</f>
        <v>2.1378977870752356E-2</v>
      </c>
      <c r="CG86" s="8">
        <f>MAX((CG$3*climlow!$M196+CG$4*climlow!$M196^2+CG$5*climlow!$M196^6)*(K86/K$66)^$BW$1,-99)</f>
        <v>0.18697850002871402</v>
      </c>
      <c r="CH86" s="8">
        <f>MAX((CH$3*climlow!$M196+CH$4*climlow!$M196^2+CH$5*climlow!$M196^6)*(L86/L$66)^$BW$1,-99)</f>
        <v>8.1831855083646127E-2</v>
      </c>
      <c r="CI86" s="8">
        <f>MAX((CI$3*climlow!$M196+CI$4*climlow!$M196^2+CI$5*climlow!$M196^6)*(M86/M$66)^$BW$1,-99)</f>
        <v>2.1417143310800146E-2</v>
      </c>
      <c r="CJ86" s="8">
        <f t="shared" si="82"/>
        <v>-2.2715726065637942E-2</v>
      </c>
      <c r="CK86" s="8">
        <f t="shared" si="83"/>
        <v>-1.2577146761282267E-2</v>
      </c>
      <c r="CL86" s="8">
        <f t="shared" si="84"/>
        <v>-7.2092949285303062E-3</v>
      </c>
    </row>
    <row r="87" spans="1:90">
      <c r="A87">
        <f t="shared" si="49"/>
        <v>2041</v>
      </c>
      <c r="B87" s="4">
        <f t="shared" si="90"/>
        <v>1238.8485934318867</v>
      </c>
      <c r="C87" s="4">
        <f t="shared" si="90"/>
        <v>3312.1995211798526</v>
      </c>
      <c r="D87" s="4">
        <f t="shared" si="90"/>
        <v>5762.8774546249952</v>
      </c>
      <c r="E87" s="11">
        <f t="shared" si="91"/>
        <v>1.9888658118035044E-3</v>
      </c>
      <c r="F87" s="11">
        <f t="shared" si="91"/>
        <v>3.9872374963114991E-3</v>
      </c>
      <c r="G87" s="11">
        <f t="shared" si="91"/>
        <v>8.8031396403778443E-3</v>
      </c>
      <c r="H87" s="4">
        <f t="shared" si="57"/>
        <v>69232.962451985804</v>
      </c>
      <c r="I87" s="4">
        <f t="shared" si="57"/>
        <v>31227.944472186842</v>
      </c>
      <c r="J87" s="4">
        <f t="shared" si="57"/>
        <v>9244.7857501369726</v>
      </c>
      <c r="K87" s="4">
        <f t="shared" si="51"/>
        <v>55884.926389749584</v>
      </c>
      <c r="L87" s="4">
        <f t="shared" si="51"/>
        <v>9428.1592254632669</v>
      </c>
      <c r="M87" s="4">
        <f t="shared" si="51"/>
        <v>1604.1961368999048</v>
      </c>
      <c r="N87" s="11">
        <f t="shared" si="87"/>
        <v>1.6203460161200889E-2</v>
      </c>
      <c r="O87" s="11">
        <f t="shared" si="87"/>
        <v>1.8496854936195239E-2</v>
      </c>
      <c r="P87" s="11">
        <f t="shared" si="87"/>
        <v>2.0155364871338621E-2</v>
      </c>
      <c r="Q87" s="4">
        <f t="shared" si="58"/>
        <v>6184.7732107374914</v>
      </c>
      <c r="R87" s="4">
        <f t="shared" si="58"/>
        <v>11883.145834959092</v>
      </c>
      <c r="S87" s="4">
        <f t="shared" si="58"/>
        <v>3768.1193347970429</v>
      </c>
      <c r="T87" s="4">
        <f t="shared" si="92"/>
        <v>89.332782993747131</v>
      </c>
      <c r="U87" s="4">
        <f t="shared" si="92"/>
        <v>380.52923545905531</v>
      </c>
      <c r="V87" s="4">
        <f t="shared" si="92"/>
        <v>407.59401425189475</v>
      </c>
      <c r="W87" s="11">
        <f t="shared" si="60"/>
        <v>-1.219247815263802E-2</v>
      </c>
      <c r="X87" s="11">
        <f t="shared" si="60"/>
        <v>-1.3228699347321071E-2</v>
      </c>
      <c r="Y87" s="11">
        <f t="shared" si="60"/>
        <v>-1.2203590333800474E-2</v>
      </c>
      <c r="Z87" s="4">
        <f t="shared" si="68"/>
        <v>10770.641414279837</v>
      </c>
      <c r="AA87" s="4">
        <f t="shared" si="61"/>
        <v>25717.808308513639</v>
      </c>
      <c r="AB87" s="4">
        <f t="shared" si="61"/>
        <v>6149.4696855967177</v>
      </c>
      <c r="AC87" s="12">
        <f t="shared" si="93"/>
        <v>2.2405326507943077</v>
      </c>
      <c r="AD87" s="12">
        <f t="shared" si="93"/>
        <v>3.2820209317877262</v>
      </c>
      <c r="AE87" s="12">
        <f t="shared" si="93"/>
        <v>1.7007571267690491</v>
      </c>
      <c r="AF87" s="11">
        <f t="shared" si="63"/>
        <v>-2.9039671966837322E-3</v>
      </c>
      <c r="AG87" s="11">
        <f t="shared" si="63"/>
        <v>2.0567434751257441E-3</v>
      </c>
      <c r="AH87" s="11">
        <f t="shared" si="63"/>
        <v>8.257041531207765E-4</v>
      </c>
      <c r="AI87" s="1">
        <f t="shared" si="85"/>
        <v>113400.93707067748</v>
      </c>
      <c r="AJ87" s="1">
        <f t="shared" si="85"/>
        <v>46717.19453870759</v>
      </c>
      <c r="AK87" s="1">
        <f t="shared" si="85"/>
        <v>13753.506729464501</v>
      </c>
      <c r="AL87" s="17">
        <f t="shared" si="94"/>
        <v>22.203916682990329</v>
      </c>
      <c r="AM87" s="17">
        <f t="shared" si="94"/>
        <v>5.5416231024120428</v>
      </c>
      <c r="AN87" s="17">
        <f t="shared" si="94"/>
        <v>1.3394034951635621</v>
      </c>
      <c r="AO87" s="7">
        <f t="shared" si="88"/>
        <v>1.3383971182211317E-2</v>
      </c>
      <c r="AP87" s="7">
        <f t="shared" si="88"/>
        <v>2.0610309861637078E-2</v>
      </c>
      <c r="AQ87" s="7">
        <f t="shared" si="88"/>
        <v>1.4918568499126166E-2</v>
      </c>
      <c r="AR87" s="1">
        <f t="shared" si="65"/>
        <v>69232.962451985804</v>
      </c>
      <c r="AS87" s="1">
        <f t="shared" si="65"/>
        <v>31227.944472186842</v>
      </c>
      <c r="AT87" s="1">
        <f t="shared" si="65"/>
        <v>9244.7857501369726</v>
      </c>
      <c r="AU87" s="1">
        <f t="shared" si="73"/>
        <v>13846.592490397161</v>
      </c>
      <c r="AV87" s="1">
        <f t="shared" si="73"/>
        <v>6245.5888944373692</v>
      </c>
      <c r="AW87" s="1">
        <f t="shared" si="73"/>
        <v>1848.9571500273946</v>
      </c>
      <c r="AX87" s="1">
        <f t="shared" si="74"/>
        <v>44707.941111799671</v>
      </c>
      <c r="AY87" s="1">
        <f t="shared" si="74"/>
        <v>7542.5273803706132</v>
      </c>
      <c r="AZ87" s="1">
        <f t="shared" si="74"/>
        <v>1283.3569095199236</v>
      </c>
      <c r="BA87" s="1">
        <f t="shared" si="75"/>
        <v>10.707906418330968</v>
      </c>
      <c r="BB87" s="1">
        <f t="shared" si="75"/>
        <v>8.9283126011718856</v>
      </c>
      <c r="BC87" s="1">
        <f t="shared" si="75"/>
        <v>7.1572345094994603</v>
      </c>
      <c r="BD87" s="1">
        <f t="shared" si="76"/>
        <v>45199.34326448389</v>
      </c>
      <c r="BE87">
        <f t="shared" si="95"/>
        <v>0.21822387218499145</v>
      </c>
      <c r="BF87">
        <f t="shared" si="95"/>
        <v>0.3346263841173937</v>
      </c>
      <c r="BG87">
        <f t="shared" si="95"/>
        <v>2.453676962688749E-2</v>
      </c>
      <c r="BH87">
        <f t="shared" si="77"/>
        <v>0.26049949322479682</v>
      </c>
      <c r="BI87">
        <f t="shared" si="78"/>
        <v>4.7621658391411486E-3</v>
      </c>
      <c r="BJ87">
        <f t="shared" si="78"/>
        <v>1.1197481694748152E-2</v>
      </c>
      <c r="BK87">
        <f t="shared" si="78"/>
        <v>6.0205306372294847E-5</v>
      </c>
      <c r="BL87">
        <f t="shared" si="72"/>
        <v>329.69884873138858</v>
      </c>
      <c r="BM87">
        <f t="shared" si="72"/>
        <v>349.67433659192392</v>
      </c>
      <c r="BN87">
        <f t="shared" si="72"/>
        <v>0.55658515843322209</v>
      </c>
      <c r="BO87">
        <f t="shared" si="67"/>
        <v>191.17219453972865</v>
      </c>
      <c r="BP87">
        <f t="shared" si="89"/>
        <v>81.264266509734924</v>
      </c>
      <c r="BQ87">
        <f t="shared" si="89"/>
        <v>7.3774549611112317</v>
      </c>
      <c r="BR87" s="7">
        <f t="shared" si="86"/>
        <v>2.0367046136166023E-2</v>
      </c>
      <c r="BS87" s="7">
        <f t="shared" si="70"/>
        <v>0.53754927590906276</v>
      </c>
      <c r="BT87" s="7">
        <f t="shared" si="71"/>
        <v>0.30107995730777187</v>
      </c>
      <c r="BU87" s="8">
        <f>MAX((BU$3*climlow!$I197+BU$4*climlow!$I197^2+BU$5*climlow!$I197^6)*(K87/K$66)^$BW$1,-99)</f>
        <v>2.4836865636076184</v>
      </c>
      <c r="BV87" s="8">
        <f>MAX((BV$3*climlow!$I197+BV$4*climlow!$I197^2+BV$5*climlow!$I197^6)*(L87/L$66)^$BW$1,-99)</f>
        <v>1.3392150695895619</v>
      </c>
      <c r="BW87" s="8">
        <f>MAX((BW$3*climlow!$I197+BW$4*climlow!$I197^2+BW$5*climlow!$I197^6)*(M87/M$66)^$BW$1,-99)</f>
        <v>0.65157505021159434</v>
      </c>
      <c r="BX87" s="8">
        <f>MAX((BX$3*climlow!$M197+BX$4*climlow!$M197^2+BX$5*climlow!$M197^6)*(K87/K$66)^$BW$1,-99)</f>
        <v>2.4853565435599299</v>
      </c>
      <c r="BY87" s="8">
        <f>MAX((BY$3*climlow!$M197+BY$4*climlow!$M197^2+BY$5*climlow!$M197^6)*(L87/L$66)^$BW$1,-99)</f>
        <v>1.3399844006112815</v>
      </c>
      <c r="BZ87" s="8">
        <f>MAX((BZ$3*climlow!$M197+BZ$4*climlow!$M197^2+BZ$5*climlow!$M197^6)*(M87/M$66)^$BW$1,-99)</f>
        <v>0.65179115646709984</v>
      </c>
      <c r="CA87" s="8">
        <f t="shared" si="79"/>
        <v>-1.1761551536535968</v>
      </c>
      <c r="CB87" s="8">
        <f t="shared" si="80"/>
        <v>-0.63224135120320346</v>
      </c>
      <c r="CC87" s="8">
        <f t="shared" si="81"/>
        <v>-0.3541167434493408</v>
      </c>
      <c r="CD87" s="8">
        <f>MAX((CD$3*climlow!$I197+CD$4*climlow!$I197^2+CD$5*climlow!$I197^6)*(K87/K$66)^$BW$1,-99)</f>
        <v>0.19264408668399688</v>
      </c>
      <c r="CE87" s="8">
        <f>MAX((CE$3*climlow!$I197+CE$4*climlow!$I197^2+CE$5*climlow!$I197^6)*(L87/L$66)^$BW$1,-99)</f>
        <v>8.424650974214444E-2</v>
      </c>
      <c r="CF87" s="8">
        <f>MAX((CF$3*climlow!$I197+CF$4*climlow!$I197^2+CF$5*climlow!$I197^6)*(M87/M$66)^$BW$1,-99)</f>
        <v>2.2015125092876474E-2</v>
      </c>
      <c r="CG87" s="8">
        <f>MAX((CG$3*climlow!$M197+CG$4*climlow!$M197^2+CG$5*climlow!$M197^6)*(K87/K$66)^$BW$1,-99)</f>
        <v>0.19302460520795336</v>
      </c>
      <c r="CH87" s="8">
        <f>MAX((CH$3*climlow!$M197+CH$4*climlow!$M197^2+CH$5*climlow!$M197^6)*(L87/L$66)^$BW$1,-99)</f>
        <v>8.4411863064493872E-2</v>
      </c>
      <c r="CI87" s="8">
        <f>MAX((CI$3*climlow!$M197+CI$4*climlow!$M197^2+CI$5*climlow!$M197^6)*(M87/M$66)^$BW$1,-99)</f>
        <v>2.2056820113572066E-2</v>
      </c>
      <c r="CJ87" s="8">
        <f t="shared" si="82"/>
        <v>-2.5105325868032696E-2</v>
      </c>
      <c r="CK87" s="8">
        <f t="shared" si="83"/>
        <v>-1.3495349741822038E-2</v>
      </c>
      <c r="CL87" s="8">
        <f t="shared" si="84"/>
        <v>-7.5587104405449848E-3</v>
      </c>
    </row>
    <row r="88" spans="1:90">
      <c r="A88">
        <f t="shared" si="49"/>
        <v>2042</v>
      </c>
      <c r="B88" s="4">
        <f t="shared" si="90"/>
        <v>1241.1893018646904</v>
      </c>
      <c r="C88" s="4">
        <f t="shared" si="90"/>
        <v>3324.7457209996605</v>
      </c>
      <c r="D88" s="4">
        <f t="shared" si="90"/>
        <v>5811.0722988402713</v>
      </c>
      <c r="E88" s="11">
        <f t="shared" si="91"/>
        <v>1.8894225212133292E-3</v>
      </c>
      <c r="F88" s="11">
        <f t="shared" si="91"/>
        <v>3.7878756214959237E-3</v>
      </c>
      <c r="G88" s="11">
        <f t="shared" si="91"/>
        <v>8.3629826583589521E-3</v>
      </c>
      <c r="H88" s="4">
        <f t="shared" si="57"/>
        <v>70578.254357252794</v>
      </c>
      <c r="I88" s="4">
        <f t="shared" si="57"/>
        <v>32176.693765590135</v>
      </c>
      <c r="J88" s="4">
        <f t="shared" si="57"/>
        <v>9508.2755864988139</v>
      </c>
      <c r="K88" s="4">
        <f t="shared" si="51"/>
        <v>56863.408547930718</v>
      </c>
      <c r="L88" s="4">
        <f t="shared" si="51"/>
        <v>9677.9412519750476</v>
      </c>
      <c r="M88" s="4">
        <f t="shared" si="51"/>
        <v>1636.2342606538214</v>
      </c>
      <c r="N88" s="11">
        <f t="shared" si="87"/>
        <v>1.7508874420931742E-2</v>
      </c>
      <c r="O88" s="11">
        <f t="shared" si="87"/>
        <v>2.6493191357776169E-2</v>
      </c>
      <c r="P88" s="11">
        <f t="shared" si="87"/>
        <v>1.9971450508433408E-2</v>
      </c>
      <c r="Q88" s="4">
        <f t="shared" si="58"/>
        <v>6228.0788925166198</v>
      </c>
      <c r="R88" s="4">
        <f t="shared" si="58"/>
        <v>12082.198199103306</v>
      </c>
      <c r="S88" s="4">
        <f t="shared" si="58"/>
        <v>3828.2210026955249</v>
      </c>
      <c r="T88" s="4">
        <f t="shared" si="92"/>
        <v>88.24359498878151</v>
      </c>
      <c r="U88" s="4">
        <f t="shared" si="92"/>
        <v>375.4953286103015</v>
      </c>
      <c r="V88" s="4">
        <f t="shared" si="92"/>
        <v>402.61990387945542</v>
      </c>
      <c r="W88" s="11">
        <f t="shared" si="60"/>
        <v>-1.219247815263802E-2</v>
      </c>
      <c r="X88" s="11">
        <f t="shared" si="60"/>
        <v>-1.3228699347321071E-2</v>
      </c>
      <c r="Y88" s="11">
        <f t="shared" si="60"/>
        <v>-1.2203590333800474E-2</v>
      </c>
      <c r="Z88" s="4">
        <f t="shared" si="68"/>
        <v>10801.758152717395</v>
      </c>
      <c r="AA88" s="4">
        <f t="shared" si="61"/>
        <v>26003.431596180031</v>
      </c>
      <c r="AB88" s="4">
        <f t="shared" si="61"/>
        <v>6256.5699154990607</v>
      </c>
      <c r="AC88" s="12">
        <f t="shared" si="93"/>
        <v>2.2340262174733021</v>
      </c>
      <c r="AD88" s="12">
        <f t="shared" si="93"/>
        <v>3.2887712069244066</v>
      </c>
      <c r="AE88" s="12">
        <f t="shared" si="93"/>
        <v>1.702161448992072</v>
      </c>
      <c r="AF88" s="11">
        <f t="shared" si="63"/>
        <v>-2.9039671966837322E-3</v>
      </c>
      <c r="AG88" s="11">
        <f t="shared" si="63"/>
        <v>2.0567434751257441E-3</v>
      </c>
      <c r="AH88" s="11">
        <f t="shared" si="63"/>
        <v>8.257041531207765E-4</v>
      </c>
      <c r="AI88" s="1">
        <f t="shared" ref="AI88:AK103" si="97">(1-$AI$5)*AI87+AU87</f>
        <v>115907.43585400689</v>
      </c>
      <c r="AJ88" s="1">
        <f t="shared" si="97"/>
        <v>48291.0639792742</v>
      </c>
      <c r="AK88" s="1">
        <f t="shared" si="97"/>
        <v>14227.113206545446</v>
      </c>
      <c r="AL88" s="17">
        <f t="shared" si="94"/>
        <v>22.49812149819752</v>
      </c>
      <c r="AM88" s="17">
        <f t="shared" si="94"/>
        <v>5.6546955259963907</v>
      </c>
      <c r="AN88" s="17">
        <f t="shared" si="94"/>
        <v>1.3591856581262229</v>
      </c>
      <c r="AO88" s="7">
        <f t="shared" si="88"/>
        <v>1.3250131470389203E-2</v>
      </c>
      <c r="AP88" s="7">
        <f t="shared" si="88"/>
        <v>2.0404206763020707E-2</v>
      </c>
      <c r="AQ88" s="7">
        <f t="shared" si="88"/>
        <v>1.4769382814134905E-2</v>
      </c>
      <c r="AR88" s="1">
        <f t="shared" si="65"/>
        <v>70578.254357252794</v>
      </c>
      <c r="AS88" s="1">
        <f t="shared" si="65"/>
        <v>32176.693765590135</v>
      </c>
      <c r="AT88" s="1">
        <f t="shared" si="65"/>
        <v>9508.2755864988139</v>
      </c>
      <c r="AU88" s="1">
        <f t="shared" si="73"/>
        <v>14115.65087145056</v>
      </c>
      <c r="AV88" s="1">
        <f t="shared" si="73"/>
        <v>6435.3387531180269</v>
      </c>
      <c r="AW88" s="1">
        <f t="shared" si="73"/>
        <v>1901.6551172997629</v>
      </c>
      <c r="AX88" s="1">
        <f t="shared" si="74"/>
        <v>45490.72683834457</v>
      </c>
      <c r="AY88" s="1">
        <f t="shared" si="74"/>
        <v>7742.3530015800379</v>
      </c>
      <c r="AZ88" s="1">
        <f t="shared" si="74"/>
        <v>1308.9874085230572</v>
      </c>
      <c r="BA88" s="1">
        <f t="shared" si="75"/>
        <v>10.725263778417158</v>
      </c>
      <c r="BB88" s="1">
        <f t="shared" si="75"/>
        <v>8.9544609257556012</v>
      </c>
      <c r="BC88" s="1">
        <f t="shared" si="75"/>
        <v>7.1770091467063075</v>
      </c>
      <c r="BD88" s="1">
        <f t="shared" si="76"/>
        <v>44251.008039056032</v>
      </c>
      <c r="BE88">
        <f t="shared" si="95"/>
        <v>0.21822387218499145</v>
      </c>
      <c r="BF88">
        <f t="shared" si="95"/>
        <v>0.3346263841173937</v>
      </c>
      <c r="BG88">
        <f t="shared" si="95"/>
        <v>2.453676962688749E-2</v>
      </c>
      <c r="BH88">
        <f t="shared" si="77"/>
        <v>0.26037374882538383</v>
      </c>
      <c r="BI88">
        <f t="shared" si="78"/>
        <v>4.7621658391411486E-3</v>
      </c>
      <c r="BJ88">
        <f t="shared" si="78"/>
        <v>1.1197481694748152E-2</v>
      </c>
      <c r="BK88">
        <f t="shared" si="78"/>
        <v>6.0205306372294847E-5</v>
      </c>
      <c r="BL88">
        <f t="shared" si="72"/>
        <v>336.10535188632417</v>
      </c>
      <c r="BM88">
        <f t="shared" si="72"/>
        <v>360.2979394377125</v>
      </c>
      <c r="BN88">
        <f t="shared" si="72"/>
        <v>0.57244864475737256</v>
      </c>
      <c r="BO88">
        <f t="shared" si="67"/>
        <v>195.0658074458714</v>
      </c>
      <c r="BP88">
        <f t="shared" si="89"/>
        <v>82.813459814387244</v>
      </c>
      <c r="BQ88">
        <f t="shared" si="89"/>
        <v>7.4578361871073371</v>
      </c>
      <c r="BR88" s="7">
        <f t="shared" si="86"/>
        <v>2.3312655639710744E-2</v>
      </c>
      <c r="BS88" s="7">
        <f t="shared" si="70"/>
        <v>0.52189250088258521</v>
      </c>
      <c r="BT88" s="7">
        <f t="shared" si="71"/>
        <v>0.28664261546981251</v>
      </c>
      <c r="BU88" s="8">
        <f>MAX((BU$3*climlow!$I198+BU$4*climlow!$I198^2+BU$5*climlow!$I198^6)*(K88/K$66)^$BW$1,-99)</f>
        <v>2.5024696266088937</v>
      </c>
      <c r="BV88" s="8">
        <f>MAX((BV$3*climlow!$I198+BV$4*climlow!$I198^2+BV$5*climlow!$I198^6)*(L88/L$66)^$BW$1,-99)</f>
        <v>1.3440086936645013</v>
      </c>
      <c r="BW88" s="8">
        <f>MAX((BW$3*climlow!$I198+BW$4*climlow!$I198^2+BW$5*climlow!$I198^6)*(M88/M$66)^$BW$1,-99)</f>
        <v>0.65208381014968975</v>
      </c>
      <c r="BX88" s="8">
        <f>MAX((BX$3*climlow!$M198+BX$4*climlow!$M198^2+BX$5*climlow!$M198^6)*(K88/K$66)^$BW$1,-99)</f>
        <v>2.5042301269878262</v>
      </c>
      <c r="BY88" s="8">
        <f>MAX((BY$3*climlow!$M198+BY$4*climlow!$M198^2+BY$5*climlow!$M198^6)*(L88/L$66)^$BW$1,-99)</f>
        <v>1.3448105637419541</v>
      </c>
      <c r="BZ88" s="8">
        <f>MAX((BZ$3*climlow!$M198+BZ$4*climlow!$M198^2+BZ$5*climlow!$M198^6)*(M88/M$66)^$BW$1,-99)</f>
        <v>0.65229897579455265</v>
      </c>
      <c r="CA88" s="8">
        <f t="shared" si="79"/>
        <v>-1.2629889778844074</v>
      </c>
      <c r="CB88" s="8">
        <f t="shared" si="80"/>
        <v>-0.65914447625523354</v>
      </c>
      <c r="CC88" s="8">
        <f t="shared" si="81"/>
        <v>-0.36202646393033172</v>
      </c>
      <c r="CD88" s="8">
        <f>MAX((CD$3*climlow!$I198+CD$4*climlow!$I198^2+CD$5*climlow!$I198^6)*(K88/K$66)^$BW$1,-99)</f>
        <v>0.19864934115360725</v>
      </c>
      <c r="CE88" s="8">
        <f>MAX((CE$3*climlow!$I198+CE$4*climlow!$I198^2+CE$5*climlow!$I198^6)*(L88/L$66)^$BW$1,-99)</f>
        <v>8.6662117983361195E-2</v>
      </c>
      <c r="CF88" s="8">
        <f>MAX((CF$3*climlow!$I198+CF$4*climlow!$I198^2+CF$5*climlow!$I198^6)*(M88/M$66)^$BW$1,-99)</f>
        <v>2.2653865009818964E-2</v>
      </c>
      <c r="CG88" s="8">
        <f>MAX((CG$3*climlow!$M198+CG$4*climlow!$M198^2+CG$5*climlow!$M198^6)*(K88/K$66)^$BW$1,-99)</f>
        <v>0.19906440940779083</v>
      </c>
      <c r="CH88" s="8">
        <f>MAX((CH$3*climlow!$M198+CH$4*climlow!$M198^2+CH$5*climlow!$M198^6)*(L88/L$66)^$BW$1,-99)</f>
        <v>8.6841962176915963E-2</v>
      </c>
      <c r="CI88" s="8">
        <f>MAX((CI$3*climlow!$M198+CI$4*climlow!$M198^2+CI$5*climlow!$M198^6)*(M88/M$66)^$BW$1,-99)</f>
        <v>2.2699102816914618E-2</v>
      </c>
      <c r="CJ88" s="8">
        <f t="shared" si="82"/>
        <v>-2.7582581560739595E-2</v>
      </c>
      <c r="CK88" s="8">
        <f t="shared" si="83"/>
        <v>-1.4395142471532268E-2</v>
      </c>
      <c r="CL88" s="8">
        <f t="shared" si="84"/>
        <v>-7.9063433199798201E-3</v>
      </c>
    </row>
    <row r="89" spans="1:90">
      <c r="A89">
        <f t="shared" si="49"/>
        <v>2043</v>
      </c>
      <c r="B89" s="4">
        <f t="shared" si="90"/>
        <v>1243.417176333721</v>
      </c>
      <c r="C89" s="4">
        <f t="shared" si="90"/>
        <v>3336.7097581006956</v>
      </c>
      <c r="D89" s="4">
        <f t="shared" si="90"/>
        <v>5857.240300858859</v>
      </c>
      <c r="E89" s="11">
        <f t="shared" si="91"/>
        <v>1.7949513951526627E-3</v>
      </c>
      <c r="F89" s="11">
        <f t="shared" si="91"/>
        <v>3.5984818404211274E-3</v>
      </c>
      <c r="G89" s="11">
        <f t="shared" si="91"/>
        <v>7.9448335254410033E-3</v>
      </c>
      <c r="H89" s="4">
        <f t="shared" si="57"/>
        <v>71929.264955553881</v>
      </c>
      <c r="I89" s="4">
        <f t="shared" si="57"/>
        <v>33138.864512370397</v>
      </c>
      <c r="J89" s="4">
        <f t="shared" si="57"/>
        <v>9773.123793549079</v>
      </c>
      <c r="K89" s="4">
        <f t="shared" si="51"/>
        <v>57848.054799790516</v>
      </c>
      <c r="L89" s="4">
        <f t="shared" si="51"/>
        <v>9931.5993642891881</v>
      </c>
      <c r="M89" s="4">
        <f t="shared" si="51"/>
        <v>1668.5543518021664</v>
      </c>
      <c r="N89" s="11">
        <f t="shared" si="87"/>
        <v>1.7315990669638293E-2</v>
      </c>
      <c r="O89" s="11">
        <f t="shared" si="87"/>
        <v>2.6209924787709893E-2</v>
      </c>
      <c r="P89" s="11">
        <f t="shared" si="87"/>
        <v>1.9752728521544416E-2</v>
      </c>
      <c r="Q89" s="4">
        <f t="shared" si="58"/>
        <v>6269.9076454974202</v>
      </c>
      <c r="R89" s="4">
        <f t="shared" si="58"/>
        <v>12278.877647415302</v>
      </c>
      <c r="S89" s="4">
        <f t="shared" si="58"/>
        <v>3886.8348141400488</v>
      </c>
      <c r="T89" s="4">
        <f t="shared" si="92"/>
        <v>87.167686884770546</v>
      </c>
      <c r="U89" s="4">
        <f t="shared" si="92"/>
        <v>370.52801380179227</v>
      </c>
      <c r="V89" s="4">
        <f t="shared" si="92"/>
        <v>397.70649551227643</v>
      </c>
      <c r="W89" s="11">
        <f t="shared" si="60"/>
        <v>-1.219247815263802E-2</v>
      </c>
      <c r="X89" s="11">
        <f t="shared" si="60"/>
        <v>-1.3228699347321071E-2</v>
      </c>
      <c r="Y89" s="11">
        <f t="shared" si="60"/>
        <v>-1.2203590333800474E-2</v>
      </c>
      <c r="Z89" s="4">
        <f t="shared" si="68"/>
        <v>10845.804298999547</v>
      </c>
      <c r="AA89" s="4">
        <f t="shared" si="61"/>
        <v>26493.388500785932</v>
      </c>
      <c r="AB89" s="4">
        <f t="shared" si="61"/>
        <v>6361.6109536979466</v>
      </c>
      <c r="AC89" s="12">
        <f t="shared" si="93"/>
        <v>2.2275386786212281</v>
      </c>
      <c r="AD89" s="12">
        <f t="shared" si="93"/>
        <v>3.2955353656454296</v>
      </c>
      <c r="AE89" s="12">
        <f t="shared" si="93"/>
        <v>1.7035669307697869</v>
      </c>
      <c r="AF89" s="11">
        <f t="shared" si="63"/>
        <v>-2.9039671966837322E-3</v>
      </c>
      <c r="AG89" s="11">
        <f t="shared" si="63"/>
        <v>2.0567434751257441E-3</v>
      </c>
      <c r="AH89" s="11">
        <f t="shared" si="63"/>
        <v>8.257041531207765E-4</v>
      </c>
      <c r="AI89" s="1">
        <f t="shared" si="97"/>
        <v>118432.34314005676</v>
      </c>
      <c r="AJ89" s="1">
        <f t="shared" si="97"/>
        <v>49897.296334464809</v>
      </c>
      <c r="AK89" s="1">
        <f t="shared" si="97"/>
        <v>14706.057003190665</v>
      </c>
      <c r="AL89" s="17">
        <f t="shared" si="94"/>
        <v>22.793243535208546</v>
      </c>
      <c r="AM89" s="17">
        <f t="shared" si="94"/>
        <v>5.7689213069238052</v>
      </c>
      <c r="AN89" s="17">
        <f t="shared" si="94"/>
        <v>1.3790592480935675</v>
      </c>
      <c r="AO89" s="7">
        <f t="shared" si="88"/>
        <v>1.3117630155685312E-2</v>
      </c>
      <c r="AP89" s="7">
        <f t="shared" si="88"/>
        <v>2.0200164695390498E-2</v>
      </c>
      <c r="AQ89" s="7">
        <f t="shared" si="88"/>
        <v>1.4621688985993555E-2</v>
      </c>
      <c r="AR89" s="1">
        <f t="shared" si="65"/>
        <v>71929.264955553881</v>
      </c>
      <c r="AS89" s="1">
        <f t="shared" si="65"/>
        <v>33138.864512370397</v>
      </c>
      <c r="AT89" s="1">
        <f t="shared" si="65"/>
        <v>9773.123793549079</v>
      </c>
      <c r="AU89" s="1">
        <f t="shared" si="73"/>
        <v>14385.852991110776</v>
      </c>
      <c r="AV89" s="1">
        <f t="shared" si="73"/>
        <v>6627.7729024740802</v>
      </c>
      <c r="AW89" s="1">
        <f t="shared" si="73"/>
        <v>1954.624758709816</v>
      </c>
      <c r="AX89" s="1">
        <f t="shared" si="74"/>
        <v>46278.443839832413</v>
      </c>
      <c r="AY89" s="1">
        <f t="shared" si="74"/>
        <v>7945.2794914313499</v>
      </c>
      <c r="AZ89" s="1">
        <f t="shared" si="74"/>
        <v>1334.8434814417328</v>
      </c>
      <c r="BA89" s="1">
        <f t="shared" si="75"/>
        <v>10.7424315558467</v>
      </c>
      <c r="BB89" s="1">
        <f t="shared" si="75"/>
        <v>8.9803332566316669</v>
      </c>
      <c r="BC89" s="1">
        <f t="shared" si="75"/>
        <v>7.1965693215951836</v>
      </c>
      <c r="BD89" s="1">
        <f t="shared" si="76"/>
        <v>43309.034033733777</v>
      </c>
      <c r="BE89">
        <f t="shared" si="95"/>
        <v>0.21822387218499145</v>
      </c>
      <c r="BF89">
        <f t="shared" si="95"/>
        <v>0.3346263841173937</v>
      </c>
      <c r="BG89">
        <f t="shared" si="95"/>
        <v>2.453676962688749E-2</v>
      </c>
      <c r="BH89">
        <f t="shared" si="77"/>
        <v>0.26059689095861632</v>
      </c>
      <c r="BI89">
        <f t="shared" si="78"/>
        <v>4.7621658391411486E-3</v>
      </c>
      <c r="BJ89">
        <f t="shared" si="78"/>
        <v>1.1197481694748152E-2</v>
      </c>
      <c r="BK89">
        <f t="shared" si="78"/>
        <v>6.0205306372294847E-5</v>
      </c>
      <c r="BL89">
        <f t="shared" si="72"/>
        <v>342.53908840587127</v>
      </c>
      <c r="BM89">
        <f t="shared" si="72"/>
        <v>371.07182876200665</v>
      </c>
      <c r="BN89">
        <f t="shared" si="72"/>
        <v>0.58839391220498671</v>
      </c>
      <c r="BO89">
        <f t="shared" si="67"/>
        <v>199.61330944193912</v>
      </c>
      <c r="BP89">
        <f t="shared" si="89"/>
        <v>83.712496083328588</v>
      </c>
      <c r="BQ89">
        <f t="shared" si="89"/>
        <v>7.5389988102926173</v>
      </c>
      <c r="BR89" s="7">
        <f t="shared" si="86"/>
        <v>2.2964150386473037E-2</v>
      </c>
      <c r="BS89" s="7">
        <f t="shared" si="70"/>
        <v>0.50669174842969433</v>
      </c>
      <c r="BT89" s="7">
        <f t="shared" si="71"/>
        <v>0.27213440751428664</v>
      </c>
      <c r="BU89" s="8">
        <f>MAX((BU$3*climlow!$I199+BU$4*climlow!$I199^2+BU$5*climlow!$I199^6)*(K89/K$66)^$BW$1,-99)</f>
        <v>2.5206416676646102</v>
      </c>
      <c r="BV89" s="8">
        <f>MAX((BV$3*climlow!$I199+BV$4*climlow!$I199^2+BV$5*climlow!$I199^6)*(L89/L$66)^$BW$1,-99)</f>
        <v>1.3484154359240361</v>
      </c>
      <c r="BW89" s="8">
        <f>MAX((BW$3*climlow!$I199+BW$4*climlow!$I199^2+BW$5*climlow!$I199^6)*(M89/M$66)^$BW$1,-99)</f>
        <v>0.65233293916200985</v>
      </c>
      <c r="BX89" s="8">
        <f>MAX((BX$3*climlow!$M199+BX$4*climlow!$M199^2+BX$5*climlow!$M199^6)*(K89/K$66)^$BW$1,-99)</f>
        <v>2.5224867012119594</v>
      </c>
      <c r="BY89" s="8">
        <f>MAX((BY$3*climlow!$M199+BY$4*climlow!$M199^2+BY$5*climlow!$M199^6)*(L89/L$66)^$BW$1,-99)</f>
        <v>1.3492459967743797</v>
      </c>
      <c r="BZ89" s="8">
        <f>MAX((BZ$3*climlow!$M199+BZ$4*climlow!$M199^2+BZ$5*climlow!$M199^6)*(M89/M$66)^$BW$1,-99)</f>
        <v>0.65254473931100632</v>
      </c>
      <c r="CA89" s="8">
        <f t="shared" si="79"/>
        <v>-1.3478185595480192</v>
      </c>
      <c r="CB89" s="8">
        <f t="shared" si="80"/>
        <v>-0.68292854250337798</v>
      </c>
      <c r="CC89" s="8">
        <f t="shared" si="81"/>
        <v>-0.36678780513935949</v>
      </c>
      <c r="CD89" s="8">
        <f>MAX((CD$3*climlow!$I199+CD$4*climlow!$I199^2+CD$5*climlow!$I199^6)*(K89/K$66)^$BW$1,-99)</f>
        <v>0.20471941849821795</v>
      </c>
      <c r="CE89" s="8">
        <f>MAX((CE$3*climlow!$I199+CE$4*climlow!$I199^2+CE$5*climlow!$I199^6)*(L89/L$66)^$BW$1,-99)</f>
        <v>8.9094554847763699E-2</v>
      </c>
      <c r="CF89" s="8">
        <f>MAX((CF$3*climlow!$I199+CF$4*climlow!$I199^2+CF$5*climlow!$I199^6)*(M89/M$66)^$BW$1,-99)</f>
        <v>2.3295436328863602E-2</v>
      </c>
      <c r="CG89" s="8">
        <f>MAX((CG$3*climlow!$M199+CG$4*climlow!$M199^2+CG$5*climlow!$M199^6)*(K89/K$66)^$BW$1,-99)</f>
        <v>0.20516948572868873</v>
      </c>
      <c r="CH89" s="8">
        <f>MAX((CH$3*climlow!$M199+CH$4*climlow!$M199^2+CH$5*climlow!$M199^6)*(L89/L$66)^$BW$1,-99)</f>
        <v>8.9288995250491762E-2</v>
      </c>
      <c r="CI89" s="8">
        <f>MAX((CI$3*climlow!$M199+CI$4*climlow!$M199^2+CI$5*climlow!$M199^6)*(M89/M$66)^$BW$1,-99)</f>
        <v>2.3344213011728385E-2</v>
      </c>
      <c r="CJ89" s="8">
        <f t="shared" si="82"/>
        <v>-3.0114668783936965E-2</v>
      </c>
      <c r="CK89" s="8">
        <f t="shared" si="83"/>
        <v>-1.5258854179514158E-2</v>
      </c>
      <c r="CL89" s="8">
        <f t="shared" si="84"/>
        <v>-8.1952375470056692E-3</v>
      </c>
    </row>
    <row r="90" spans="1:90">
      <c r="A90">
        <f t="shared" si="49"/>
        <v>2044</v>
      </c>
      <c r="B90" s="4">
        <f t="shared" si="90"/>
        <v>1245.5374560593673</v>
      </c>
      <c r="C90" s="4">
        <f t="shared" si="90"/>
        <v>3348.1164930984128</v>
      </c>
      <c r="D90" s="4">
        <f t="shared" si="90"/>
        <v>5901.4483600122458</v>
      </c>
      <c r="E90" s="11">
        <f t="shared" si="91"/>
        <v>1.7052038253950294E-3</v>
      </c>
      <c r="F90" s="11">
        <f t="shared" si="91"/>
        <v>3.4185577484000707E-3</v>
      </c>
      <c r="G90" s="11">
        <f t="shared" si="91"/>
        <v>7.5475918491689524E-3</v>
      </c>
      <c r="H90" s="4">
        <f t="shared" si="57"/>
        <v>73286.433020660712</v>
      </c>
      <c r="I90" s="4">
        <f t="shared" si="57"/>
        <v>34115.161907923059</v>
      </c>
      <c r="J90" s="4">
        <f t="shared" si="57"/>
        <v>10039.248912506249</v>
      </c>
      <c r="K90" s="4">
        <f t="shared" si="51"/>
        <v>58839.204444741794</v>
      </c>
      <c r="L90" s="4">
        <f t="shared" si="51"/>
        <v>10189.359294470731</v>
      </c>
      <c r="M90" s="4">
        <f t="shared" si="51"/>
        <v>1701.1500059089592</v>
      </c>
      <c r="N90" s="11">
        <f t="shared" si="87"/>
        <v>1.7133672832761571E-2</v>
      </c>
      <c r="O90" s="11">
        <f t="shared" si="87"/>
        <v>2.5953516722428738E-2</v>
      </c>
      <c r="P90" s="11">
        <f t="shared" si="87"/>
        <v>1.9535266604643109E-2</v>
      </c>
      <c r="Q90" s="4">
        <f t="shared" si="58"/>
        <v>6310.3207496518717</v>
      </c>
      <c r="R90" s="4">
        <f t="shared" si="58"/>
        <v>12473.404178628278</v>
      </c>
      <c r="S90" s="4">
        <f t="shared" si="58"/>
        <v>3943.9495386027388</v>
      </c>
      <c r="T90" s="4">
        <f t="shared" si="92"/>
        <v>86.10489676681199</v>
      </c>
      <c r="U90" s="4">
        <f t="shared" si="92"/>
        <v>365.62641010744835</v>
      </c>
      <c r="V90" s="4">
        <f t="shared" si="92"/>
        <v>392.85304836795314</v>
      </c>
      <c r="W90" s="11">
        <f t="shared" si="60"/>
        <v>-1.219247815263802E-2</v>
      </c>
      <c r="X90" s="11">
        <f t="shared" si="60"/>
        <v>-1.3228699347321071E-2</v>
      </c>
      <c r="Y90" s="11">
        <f t="shared" si="60"/>
        <v>-1.2203590333800474E-2</v>
      </c>
      <c r="Z90" s="4">
        <f t="shared" si="68"/>
        <v>10886.93902778132</v>
      </c>
      <c r="AA90" s="4">
        <f t="shared" si="61"/>
        <v>26980.03689510495</v>
      </c>
      <c r="AB90" s="4">
        <f t="shared" si="61"/>
        <v>6464.3466797510564</v>
      </c>
      <c r="AC90" s="12">
        <f t="shared" si="93"/>
        <v>2.2210699793691679</v>
      </c>
      <c r="AD90" s="12">
        <f t="shared" si="93"/>
        <v>3.3023134365057669</v>
      </c>
      <c r="AE90" s="12">
        <f t="shared" si="93"/>
        <v>1.7049735730596427</v>
      </c>
      <c r="AF90" s="11">
        <f t="shared" si="63"/>
        <v>-2.9039671966837322E-3</v>
      </c>
      <c r="AG90" s="11">
        <f t="shared" si="63"/>
        <v>2.0567434751257441E-3</v>
      </c>
      <c r="AH90" s="11">
        <f t="shared" si="63"/>
        <v>8.257041531207765E-4</v>
      </c>
      <c r="AI90" s="1">
        <f t="shared" si="97"/>
        <v>120974.96181716186</v>
      </c>
      <c r="AJ90" s="1">
        <f t="shared" si="97"/>
        <v>51535.339603492408</v>
      </c>
      <c r="AK90" s="1">
        <f t="shared" si="97"/>
        <v>15190.076061581414</v>
      </c>
      <c r="AL90" s="17">
        <f t="shared" si="94"/>
        <v>23.089246940564443</v>
      </c>
      <c r="AM90" s="17">
        <f t="shared" si="94"/>
        <v>5.8842891358332672</v>
      </c>
      <c r="AN90" s="17">
        <f t="shared" si="94"/>
        <v>1.3990217817582609</v>
      </c>
      <c r="AO90" s="7">
        <f t="shared" ref="AO90:AQ105" si="98">AO$5*AO89</f>
        <v>1.2986453854128459E-2</v>
      </c>
      <c r="AP90" s="7">
        <f t="shared" si="98"/>
        <v>1.9998163048436594E-2</v>
      </c>
      <c r="AQ90" s="7">
        <f t="shared" si="98"/>
        <v>1.447547209613362E-2</v>
      </c>
      <c r="AR90" s="1">
        <f t="shared" si="65"/>
        <v>73286.433020660712</v>
      </c>
      <c r="AS90" s="1">
        <f t="shared" si="65"/>
        <v>34115.161907923059</v>
      </c>
      <c r="AT90" s="1">
        <f t="shared" si="65"/>
        <v>10039.248912506249</v>
      </c>
      <c r="AU90" s="1">
        <f t="shared" si="73"/>
        <v>14657.286604132143</v>
      </c>
      <c r="AV90" s="1">
        <f t="shared" si="73"/>
        <v>6823.0323815846123</v>
      </c>
      <c r="AW90" s="1">
        <f t="shared" si="73"/>
        <v>2007.84978250125</v>
      </c>
      <c r="AX90" s="1">
        <f t="shared" si="74"/>
        <v>47071.363555793439</v>
      </c>
      <c r="AY90" s="1">
        <f t="shared" si="74"/>
        <v>8151.4874355765842</v>
      </c>
      <c r="AZ90" s="1">
        <f t="shared" si="74"/>
        <v>1360.9200047271672</v>
      </c>
      <c r="BA90" s="1">
        <f t="shared" si="75"/>
        <v>10.759420102656152</v>
      </c>
      <c r="BB90" s="1">
        <f t="shared" si="75"/>
        <v>9.0059556970151622</v>
      </c>
      <c r="BC90" s="1">
        <f t="shared" si="75"/>
        <v>7.2159162240887476</v>
      </c>
      <c r="BD90" s="1">
        <f t="shared" si="76"/>
        <v>42374.486546130989</v>
      </c>
      <c r="BE90">
        <f t="shared" si="95"/>
        <v>0.21822387218499145</v>
      </c>
      <c r="BF90">
        <f t="shared" si="95"/>
        <v>0.3346263841173937</v>
      </c>
      <c r="BG90">
        <f t="shared" si="95"/>
        <v>2.453676962688749E-2</v>
      </c>
      <c r="BH90">
        <f t="shared" si="77"/>
        <v>0.26082317618533452</v>
      </c>
      <c r="BI90">
        <f t="shared" si="78"/>
        <v>4.7621658391411486E-3</v>
      </c>
      <c r="BJ90">
        <f t="shared" si="78"/>
        <v>1.1197481694748152E-2</v>
      </c>
      <c r="BK90">
        <f t="shared" si="78"/>
        <v>6.0205306372294847E-5</v>
      </c>
      <c r="BL90">
        <f t="shared" si="72"/>
        <v>349.00214780349631</v>
      </c>
      <c r="BM90">
        <f t="shared" si="72"/>
        <v>382.00390097733788</v>
      </c>
      <c r="BN90">
        <f t="shared" si="72"/>
        <v>0.60441605652516661</v>
      </c>
      <c r="BO90">
        <f t="shared" si="67"/>
        <v>204.1972594991054</v>
      </c>
      <c r="BP90">
        <f t="shared" si="89"/>
        <v>84.624296973433275</v>
      </c>
      <c r="BQ90">
        <f t="shared" si="89"/>
        <v>7.6212106186926487</v>
      </c>
      <c r="BR90" s="7">
        <f t="shared" si="86"/>
        <v>2.2636382883229667E-2</v>
      </c>
      <c r="BS90" s="7">
        <f t="shared" si="70"/>
        <v>0.49193373633950904</v>
      </c>
      <c r="BT90" s="7">
        <f t="shared" si="71"/>
        <v>0.25844603295791618</v>
      </c>
      <c r="BU90" s="8">
        <f>MAX((BU$3*climlow!$I200+BU$4*climlow!$I200^2+BU$5*climlow!$I200^6)*(K90/K$66)^$BW$1,-99)</f>
        <v>2.538227154746703</v>
      </c>
      <c r="BV90" s="8">
        <f>MAX((BV$3*climlow!$I200+BV$4*climlow!$I200^2+BV$5*climlow!$I200^6)*(L90/L$66)^$BW$1,-99)</f>
        <v>1.3524449743485787</v>
      </c>
      <c r="BW90" s="8">
        <f>MAX((BW$3*climlow!$I200+BW$4*climlow!$I200^2+BW$5*climlow!$I200^6)*(M90/M$66)^$BW$1,-99)</f>
        <v>0.65232908263613631</v>
      </c>
      <c r="BX90" s="8">
        <f>MAX((BX$3*climlow!$M200+BX$4*climlow!$M200^2+BX$5*climlow!$M200^6)*(K90/K$66)^$BW$1,-99)</f>
        <v>2.5401503954466507</v>
      </c>
      <c r="BY90" s="8">
        <f>MAX((BY$3*climlow!$M200+BY$4*climlow!$M200^2+BY$5*climlow!$M200^6)*(L90/L$66)^$BW$1,-99)</f>
        <v>1.3533002707894592</v>
      </c>
      <c r="BZ90" s="8">
        <f>MAX((BZ$3*climlow!$M200+BZ$4*climlow!$M200^2+BZ$5*climlow!$M200^6)*(M90/M$66)^$BW$1,-99)</f>
        <v>0.65253509579304259</v>
      </c>
      <c r="CA90" s="8">
        <f t="shared" si="79"/>
        <v>-1.4301566810075519</v>
      </c>
      <c r="CB90" s="8">
        <f t="shared" si="80"/>
        <v>-0.70354231963895641</v>
      </c>
      <c r="CC90" s="8">
        <f t="shared" si="81"/>
        <v>-0.36961832071466177</v>
      </c>
      <c r="CD90" s="8">
        <f>MAX((CD$3*climlow!$I200+CD$4*climlow!$I200^2+CD$5*climlow!$I200^6)*(K90/K$66)^$BW$1,-99)</f>
        <v>0.21085780708624588</v>
      </c>
      <c r="CE90" s="8">
        <f>MAX((CE$3*climlow!$I200+CE$4*climlow!$I200^2+CE$5*climlow!$I200^6)*(L90/L$66)^$BW$1,-99)</f>
        <v>9.1544825613092642E-2</v>
      </c>
      <c r="CF90" s="8">
        <f>MAX((CF$3*climlow!$I200+CF$4*climlow!$I200^2+CF$5*climlow!$I200^6)*(M90/M$66)^$BW$1,-99)</f>
        <v>2.3940000501867682E-2</v>
      </c>
      <c r="CG90" s="8">
        <f>MAX((CG$3*climlow!$M200+CG$4*climlow!$M200^2+CG$5*climlow!$M200^6)*(K90/K$66)^$BW$1,-99)</f>
        <v>0.21134319170635157</v>
      </c>
      <c r="CH90" s="8">
        <f>MAX((CH$3*climlow!$M200+CH$4*climlow!$M200^2+CH$5*climlow!$M200^6)*(L90/L$66)^$BW$1,-99)</f>
        <v>9.1753907868014573E-2</v>
      </c>
      <c r="CI90" s="8">
        <f>MAX((CI$3*climlow!$M200+CI$4*climlow!$M200^2+CI$5*climlow!$M200^6)*(M90/M$66)^$BW$1,-99)</f>
        <v>2.3992293824259655E-2</v>
      </c>
      <c r="CJ90" s="8">
        <f t="shared" si="82"/>
        <v>-3.269174864534679E-2</v>
      </c>
      <c r="CK90" s="8">
        <f t="shared" si="83"/>
        <v>-1.6082174058577529E-2</v>
      </c>
      <c r="CL90" s="8">
        <f t="shared" si="84"/>
        <v>-8.4490527478472081E-3</v>
      </c>
    </row>
    <row r="91" spans="1:90">
      <c r="A91">
        <f t="shared" si="49"/>
        <v>2045</v>
      </c>
      <c r="B91" s="4">
        <f t="shared" si="90"/>
        <v>1247.5551565323753</v>
      </c>
      <c r="C91" s="4">
        <f t="shared" si="90"/>
        <v>3358.9899361994389</v>
      </c>
      <c r="D91" s="4">
        <f t="shared" si="90"/>
        <v>5943.7629973755502</v>
      </c>
      <c r="E91" s="11">
        <f t="shared" si="91"/>
        <v>1.6199436341252779E-3</v>
      </c>
      <c r="F91" s="11">
        <f t="shared" si="91"/>
        <v>3.2476298609800669E-3</v>
      </c>
      <c r="G91" s="11">
        <f t="shared" si="91"/>
        <v>7.170212256710504E-3</v>
      </c>
      <c r="H91" s="4">
        <f t="shared" si="57"/>
        <v>74649.59915713752</v>
      </c>
      <c r="I91" s="4">
        <f t="shared" si="57"/>
        <v>35105.473912285175</v>
      </c>
      <c r="J91" s="4">
        <f t="shared" si="57"/>
        <v>10306.57364298197</v>
      </c>
      <c r="K91" s="4">
        <f t="shared" si="51"/>
        <v>59836.712442140655</v>
      </c>
      <c r="L91" s="4">
        <f t="shared" si="51"/>
        <v>10451.199491239202</v>
      </c>
      <c r="M91" s="4">
        <f t="shared" si="51"/>
        <v>1734.0149073125567</v>
      </c>
      <c r="N91" s="11">
        <f t="shared" si="87"/>
        <v>1.6953118364060549E-2</v>
      </c>
      <c r="O91" s="11">
        <f t="shared" si="87"/>
        <v>2.5697415234985366E-2</v>
      </c>
      <c r="P91" s="11">
        <f t="shared" si="87"/>
        <v>1.9319225987973532E-2</v>
      </c>
      <c r="Q91" s="4">
        <f t="shared" si="58"/>
        <v>6349.3264857025097</v>
      </c>
      <c r="R91" s="4">
        <f t="shared" si="58"/>
        <v>12665.691584627795</v>
      </c>
      <c r="S91" s="4">
        <f t="shared" si="58"/>
        <v>3999.5569164631956</v>
      </c>
      <c r="T91" s="4">
        <f t="shared" si="92"/>
        <v>85.055064694147489</v>
      </c>
      <c r="U91" s="4">
        <f t="shared" si="92"/>
        <v>360.7896482546966</v>
      </c>
      <c r="V91" s="4">
        <f t="shared" si="92"/>
        <v>388.05883070428592</v>
      </c>
      <c r="W91" s="11">
        <f t="shared" si="60"/>
        <v>-1.219247815263802E-2</v>
      </c>
      <c r="X91" s="11">
        <f t="shared" si="60"/>
        <v>-1.3228699347321071E-2</v>
      </c>
      <c r="Y91" s="11">
        <f t="shared" si="60"/>
        <v>-1.2203590333800474E-2</v>
      </c>
      <c r="Z91" s="4">
        <f t="shared" si="68"/>
        <v>10925.292420480821</v>
      </c>
      <c r="AA91" s="4">
        <f t="shared" si="61"/>
        <v>27463.834764600626</v>
      </c>
      <c r="AB91" s="4">
        <f t="shared" si="61"/>
        <v>6564.7524784644902</v>
      </c>
      <c r="AC91" s="12">
        <f t="shared" si="93"/>
        <v>2.2146200650075407</v>
      </c>
      <c r="AD91" s="12">
        <f t="shared" si="93"/>
        <v>3.3091054481191202</v>
      </c>
      <c r="AE91" s="12">
        <f t="shared" si="93"/>
        <v>1.7063813768198792</v>
      </c>
      <c r="AF91" s="11">
        <f t="shared" si="63"/>
        <v>-2.9039671966837322E-3</v>
      </c>
      <c r="AG91" s="11">
        <f t="shared" si="63"/>
        <v>2.0567434751257441E-3</v>
      </c>
      <c r="AH91" s="11">
        <f t="shared" si="63"/>
        <v>8.257041531207765E-4</v>
      </c>
      <c r="AI91" s="1">
        <f t="shared" si="97"/>
        <v>123534.75223957782</v>
      </c>
      <c r="AJ91" s="1">
        <f t="shared" si="97"/>
        <v>53204.838024727782</v>
      </c>
      <c r="AK91" s="1">
        <f t="shared" si="97"/>
        <v>15678.918237924525</v>
      </c>
      <c r="AL91" s="17">
        <f t="shared" si="94"/>
        <v>23.386095906085458</v>
      </c>
      <c r="AM91" s="17">
        <f t="shared" si="94"/>
        <v>6.0007873596601797</v>
      </c>
      <c r="AN91" s="17">
        <f t="shared" si="94"/>
        <v>1.4190707675143486</v>
      </c>
      <c r="AO91" s="7">
        <f t="shared" si="98"/>
        <v>1.2856589315587174E-2</v>
      </c>
      <c r="AP91" s="7">
        <f t="shared" si="98"/>
        <v>1.979818141795223E-2</v>
      </c>
      <c r="AQ91" s="7">
        <f t="shared" si="98"/>
        <v>1.4330717375172284E-2</v>
      </c>
      <c r="AR91" s="1">
        <f t="shared" si="65"/>
        <v>74649.59915713752</v>
      </c>
      <c r="AS91" s="1">
        <f t="shared" si="65"/>
        <v>35105.473912285175</v>
      </c>
      <c r="AT91" s="1">
        <f t="shared" si="65"/>
        <v>10306.57364298197</v>
      </c>
      <c r="AU91" s="1">
        <f t="shared" si="73"/>
        <v>14929.919831427505</v>
      </c>
      <c r="AV91" s="1">
        <f t="shared" si="73"/>
        <v>7021.0947824570358</v>
      </c>
      <c r="AW91" s="1">
        <f t="shared" si="73"/>
        <v>2061.3147285963942</v>
      </c>
      <c r="AX91" s="1">
        <f t="shared" si="74"/>
        <v>47869.369953712529</v>
      </c>
      <c r="AY91" s="1">
        <f t="shared" si="74"/>
        <v>8360.9595929913612</v>
      </c>
      <c r="AZ91" s="1">
        <f t="shared" si="74"/>
        <v>1387.2119258500456</v>
      </c>
      <c r="BA91" s="1">
        <f t="shared" si="75"/>
        <v>10.776231120689589</v>
      </c>
      <c r="BB91" s="1">
        <f t="shared" si="75"/>
        <v>9.0313284833422269</v>
      </c>
      <c r="BC91" s="1">
        <f t="shared" si="75"/>
        <v>7.235051203055388</v>
      </c>
      <c r="BD91" s="1">
        <f t="shared" si="76"/>
        <v>41448.289517422265</v>
      </c>
      <c r="BE91">
        <f t="shared" si="95"/>
        <v>0.21822387218499145</v>
      </c>
      <c r="BF91">
        <f t="shared" si="95"/>
        <v>0.3346263841173937</v>
      </c>
      <c r="BG91">
        <f t="shared" si="95"/>
        <v>2.453676962688749E-2</v>
      </c>
      <c r="BH91">
        <f t="shared" si="77"/>
        <v>0.26105335613034131</v>
      </c>
      <c r="BI91">
        <f t="shared" si="78"/>
        <v>4.7621658391411486E-3</v>
      </c>
      <c r="BJ91">
        <f t="shared" si="78"/>
        <v>1.1197481694748152E-2</v>
      </c>
      <c r="BK91">
        <f t="shared" si="78"/>
        <v>6.0205306372294847E-5</v>
      </c>
      <c r="BL91">
        <f t="shared" si="72"/>
        <v>355.49377101170018</v>
      </c>
      <c r="BM91">
        <f t="shared" si="72"/>
        <v>393.09290151827201</v>
      </c>
      <c r="BN91">
        <f t="shared" si="72"/>
        <v>0.62051042382434851</v>
      </c>
      <c r="BO91">
        <f t="shared" si="67"/>
        <v>208.81954684883337</v>
      </c>
      <c r="BP91">
        <f t="shared" si="89"/>
        <v>85.546813827594121</v>
      </c>
      <c r="BQ91">
        <f t="shared" si="89"/>
        <v>7.7044800683650658</v>
      </c>
      <c r="BR91" s="7">
        <f t="shared" si="86"/>
        <v>2.2315940396859579E-2</v>
      </c>
      <c r="BS91" s="7">
        <f t="shared" si="70"/>
        <v>0.47760556926165926</v>
      </c>
      <c r="BT91" s="7">
        <f t="shared" si="71"/>
        <v>0.24552261080888929</v>
      </c>
      <c r="BU91" s="8">
        <f>MAX((BU$3*climlow!$I201+BU$4*climlow!$I201^2+BU$5*climlow!$I201^6)*(K91/K$66)^$BW$1,-99)</f>
        <v>2.5552497490544064</v>
      </c>
      <c r="BV91" s="8">
        <f>MAX((BV$3*climlow!$I201+BV$4*climlow!$I201^2+BV$5*climlow!$I201^6)*(L91/L$66)^$BW$1,-99)</f>
        <v>1.3561123500958674</v>
      </c>
      <c r="BW91" s="8">
        <f>MAX((BW$3*climlow!$I201+BW$4*climlow!$I201^2+BW$5*climlow!$I201^6)*(M91/M$66)^$BW$1,-99)</f>
        <v>0.65207752392066765</v>
      </c>
      <c r="BX91" s="8">
        <f>MAX((BX$3*climlow!$M201+BX$4*climlow!$M201^2+BX$5*climlow!$M201^6)*(K91/K$66)^$BW$1,-99)</f>
        <v>2.5572445558417916</v>
      </c>
      <c r="BY91" s="8">
        <f>MAX((BY$3*climlow!$M201+BY$4*climlow!$M201^2+BY$5*climlow!$M201^6)*(L91/L$66)^$BW$1,-99)</f>
        <v>1.3569883421998168</v>
      </c>
      <c r="BZ91" s="8">
        <f>MAX((BZ$3*climlow!$M201+BZ$4*climlow!$M201^2+BZ$5*climlow!$M201^6)*(M91/M$66)^$BW$1,-99)</f>
        <v>0.65227534700119938</v>
      </c>
      <c r="CA91" s="8">
        <f t="shared" si="79"/>
        <v>-1.5095040522202225</v>
      </c>
      <c r="CB91" s="8">
        <f t="shared" si="80"/>
        <v>-0.72094754216342083</v>
      </c>
      <c r="CC91" s="8">
        <f t="shared" si="81"/>
        <v>-0.37061737592770699</v>
      </c>
      <c r="CD91" s="8">
        <f>MAX((CD$3*climlow!$I201+CD$4*climlow!$I201^2+CD$5*climlow!$I201^6)*(K91/K$66)^$BW$1,-99)</f>
        <v>0.21706755635221117</v>
      </c>
      <c r="CE91" s="8">
        <f>MAX((CE$3*climlow!$I201+CE$4*climlow!$I201^2+CE$5*climlow!$I201^6)*(L91/L$66)^$BW$1,-99)</f>
        <v>9.4014091930285051E-2</v>
      </c>
      <c r="CF91" s="8">
        <f>MAX((CF$3*climlow!$I201+CF$4*climlow!$I201^2+CF$5*climlow!$I201^6)*(M91/M$66)^$BW$1,-99)</f>
        <v>2.4587602930195854E-2</v>
      </c>
      <c r="CG91" s="8">
        <f>MAX((CG$3*climlow!$M201+CG$4*climlow!$M201^2+CG$5*climlow!$M201^6)*(K91/K$66)^$BW$1,-99)</f>
        <v>0.21758843711752696</v>
      </c>
      <c r="CH91" s="8">
        <f>MAX((CH$3*climlow!$M201+CH$4*climlow!$M201^2+CH$5*climlow!$M201^6)*(L91/L$66)^$BW$1,-99)</f>
        <v>9.42377994618223E-2</v>
      </c>
      <c r="CI91" s="8">
        <f>MAX((CI$3*climlow!$M201+CI$4*climlow!$M201^2+CI$5*climlow!$M201^6)*(M91/M$66)^$BW$1,-99)</f>
        <v>2.4643371362002443E-2</v>
      </c>
      <c r="CJ91" s="8">
        <f t="shared" si="82"/>
        <v>-3.5302910562648483E-2</v>
      </c>
      <c r="CK91" s="8">
        <f t="shared" si="83"/>
        <v>-1.6860866695867172E-2</v>
      </c>
      <c r="CL91" s="8">
        <f t="shared" si="84"/>
        <v>-8.6676627704941698E-3</v>
      </c>
    </row>
    <row r="92" spans="1:90">
      <c r="A92">
        <f t="shared" si="49"/>
        <v>2046</v>
      </c>
      <c r="B92" s="4">
        <f t="shared" si="90"/>
        <v>1249.4750771147178</v>
      </c>
      <c r="C92" s="4">
        <f t="shared" si="90"/>
        <v>3369.3532544179952</v>
      </c>
      <c r="D92" s="4">
        <f t="shared" si="90"/>
        <v>5984.2501375555757</v>
      </c>
      <c r="E92" s="11">
        <f t="shared" si="91"/>
        <v>1.5389464524190139E-3</v>
      </c>
      <c r="F92" s="11">
        <f t="shared" si="91"/>
        <v>3.0852483679310633E-3</v>
      </c>
      <c r="G92" s="11">
        <f t="shared" si="91"/>
        <v>6.8117016438749784E-3</v>
      </c>
      <c r="H92" s="4">
        <f t="shared" si="57"/>
        <v>76018.607452825439</v>
      </c>
      <c r="I92" s="4">
        <f t="shared" si="57"/>
        <v>36109.691768025994</v>
      </c>
      <c r="J92" s="4">
        <f t="shared" si="57"/>
        <v>10575.025020579287</v>
      </c>
      <c r="K92" s="4">
        <f t="shared" si="51"/>
        <v>60840.435191686469</v>
      </c>
      <c r="L92" s="4">
        <f t="shared" si="51"/>
        <v>10717.09881434305</v>
      </c>
      <c r="M92" s="4">
        <f t="shared" si="51"/>
        <v>1767.142879642216</v>
      </c>
      <c r="N92" s="11">
        <f t="shared" si="87"/>
        <v>1.6774363239229872E-2</v>
      </c>
      <c r="O92" s="11">
        <f t="shared" si="87"/>
        <v>2.544199097211175E-2</v>
      </c>
      <c r="P92" s="11">
        <f t="shared" si="87"/>
        <v>1.9104779428339658E-2</v>
      </c>
      <c r="Q92" s="4">
        <f t="shared" si="58"/>
        <v>6386.9338449625666</v>
      </c>
      <c r="R92" s="4">
        <f t="shared" si="58"/>
        <v>12855.65945690011</v>
      </c>
      <c r="S92" s="4">
        <f t="shared" si="58"/>
        <v>4053.651581888731</v>
      </c>
      <c r="T92" s="4">
        <f t="shared" si="92"/>
        <v>84.018032676092886</v>
      </c>
      <c r="U92" s="4">
        <f t="shared" si="92"/>
        <v>356.01687047030947</v>
      </c>
      <c r="V92" s="4">
        <f t="shared" si="92"/>
        <v>383.32311970895717</v>
      </c>
      <c r="W92" s="11">
        <f t="shared" si="60"/>
        <v>-1.219247815263802E-2</v>
      </c>
      <c r="X92" s="11">
        <f t="shared" si="60"/>
        <v>-1.3228699347321071E-2</v>
      </c>
      <c r="Y92" s="11">
        <f t="shared" si="60"/>
        <v>-1.2203590333800474E-2</v>
      </c>
      <c r="Z92" s="4">
        <f t="shared" si="68"/>
        <v>10960.901696637015</v>
      </c>
      <c r="AA92" s="4">
        <f t="shared" si="61"/>
        <v>27944.568372845606</v>
      </c>
      <c r="AB92" s="4">
        <f t="shared" si="61"/>
        <v>6662.808612204105</v>
      </c>
      <c r="AC92" s="12">
        <f t="shared" si="93"/>
        <v>2.2081888809856411</v>
      </c>
      <c r="AD92" s="12">
        <f t="shared" si="93"/>
        <v>3.3159114291580423</v>
      </c>
      <c r="AE92" s="12">
        <f t="shared" si="93"/>
        <v>1.7077903430095274</v>
      </c>
      <c r="AF92" s="11">
        <f t="shared" si="63"/>
        <v>-2.9039671966837322E-3</v>
      </c>
      <c r="AG92" s="11">
        <f t="shared" si="63"/>
        <v>2.0567434751257441E-3</v>
      </c>
      <c r="AH92" s="11">
        <f t="shared" si="63"/>
        <v>8.257041531207765E-4</v>
      </c>
      <c r="AI92" s="1">
        <f t="shared" si="97"/>
        <v>126111.19684704754</v>
      </c>
      <c r="AJ92" s="1">
        <f t="shared" si="97"/>
        <v>54905.449004712034</v>
      </c>
      <c r="AK92" s="1">
        <f t="shared" si="97"/>
        <v>16172.341142728466</v>
      </c>
      <c r="AL92" s="17">
        <f t="shared" si="94"/>
        <v>23.683754682537341</v>
      </c>
      <c r="AM92" s="17">
        <f t="shared" si="94"/>
        <v>6.1184039896893152</v>
      </c>
      <c r="AN92" s="17">
        <f t="shared" si="94"/>
        <v>1.4392037065979193</v>
      </c>
      <c r="AO92" s="7">
        <f t="shared" si="98"/>
        <v>1.2728023422431303E-2</v>
      </c>
      <c r="AP92" s="7">
        <f t="shared" si="98"/>
        <v>1.9600199603772708E-2</v>
      </c>
      <c r="AQ92" s="7">
        <f t="shared" si="98"/>
        <v>1.418741020142056E-2</v>
      </c>
      <c r="AR92" s="1">
        <f t="shared" si="65"/>
        <v>76018.607452825439</v>
      </c>
      <c r="AS92" s="1">
        <f t="shared" si="65"/>
        <v>36109.691768025994</v>
      </c>
      <c r="AT92" s="1">
        <f t="shared" si="65"/>
        <v>10575.025020579287</v>
      </c>
      <c r="AU92" s="1">
        <f t="shared" si="73"/>
        <v>15203.721490565089</v>
      </c>
      <c r="AV92" s="1">
        <f t="shared" si="73"/>
        <v>7221.9383536051992</v>
      </c>
      <c r="AW92" s="1">
        <f t="shared" si="73"/>
        <v>2115.0050041158574</v>
      </c>
      <c r="AX92" s="1">
        <f t="shared" si="74"/>
        <v>48672.348153349172</v>
      </c>
      <c r="AY92" s="1">
        <f t="shared" si="74"/>
        <v>8573.6790514744407</v>
      </c>
      <c r="AZ92" s="1">
        <f t="shared" si="74"/>
        <v>1413.7143037137728</v>
      </c>
      <c r="BA92" s="1">
        <f t="shared" si="75"/>
        <v>10.792866348085482</v>
      </c>
      <c r="BB92" s="1">
        <f t="shared" si="75"/>
        <v>9.056452213692479</v>
      </c>
      <c r="BC92" s="1">
        <f t="shared" si="75"/>
        <v>7.2539757777490648</v>
      </c>
      <c r="BD92" s="1">
        <f t="shared" si="76"/>
        <v>40531.282451875843</v>
      </c>
      <c r="BE92">
        <f t="shared" si="95"/>
        <v>0.21822387218499145</v>
      </c>
      <c r="BF92">
        <f t="shared" si="95"/>
        <v>0.3346263841173937</v>
      </c>
      <c r="BG92">
        <f t="shared" si="95"/>
        <v>2.453676962688749E-2</v>
      </c>
      <c r="BH92">
        <f t="shared" si="77"/>
        <v>0.26128711519613523</v>
      </c>
      <c r="BI92">
        <f t="shared" si="78"/>
        <v>4.7621658391411486E-3</v>
      </c>
      <c r="BJ92">
        <f t="shared" si="78"/>
        <v>1.1197481694748152E-2</v>
      </c>
      <c r="BK92">
        <f t="shared" si="78"/>
        <v>6.0205306372294847E-5</v>
      </c>
      <c r="BL92">
        <f t="shared" si="72"/>
        <v>362.01321555092602</v>
      </c>
      <c r="BM92">
        <f t="shared" si="72"/>
        <v>404.33761257546911</v>
      </c>
      <c r="BN92">
        <f t="shared" si="72"/>
        <v>0.63667262125865964</v>
      </c>
      <c r="BO92">
        <f t="shared" si="67"/>
        <v>213.47955141001117</v>
      </c>
      <c r="BP92">
        <f t="shared" si="89"/>
        <v>86.480173368286771</v>
      </c>
      <c r="BQ92">
        <f t="shared" si="89"/>
        <v>7.7888160333240695</v>
      </c>
      <c r="BR92" s="7">
        <f t="shared" si="86"/>
        <v>2.2002676136484434E-2</v>
      </c>
      <c r="BS92" s="7">
        <f t="shared" si="70"/>
        <v>0.4636947274385041</v>
      </c>
      <c r="BT92" s="7">
        <f t="shared" si="71"/>
        <v>0.2333164417487541</v>
      </c>
      <c r="BU92" s="8">
        <f>MAX((BU$3*climlow!$I202+BU$4*climlow!$I202^2+BU$5*climlow!$I202^6)*(K92/K$66)^$BW$1,-99)</f>
        <v>2.5717286742568972</v>
      </c>
      <c r="BV92" s="8">
        <f>MAX((BV$3*climlow!$I202+BV$4*climlow!$I202^2+BV$5*climlow!$I202^6)*(L92/L$66)^$BW$1,-99)</f>
        <v>1.3594300934836021</v>
      </c>
      <c r="BW92" s="8">
        <f>MAX((BW$3*climlow!$I202+BW$4*climlow!$I202^2+BW$5*climlow!$I202^6)*(M92/M$66)^$BW$1,-99)</f>
        <v>0.65158253320457138</v>
      </c>
      <c r="BX92" s="8">
        <f>MAX((BX$3*climlow!$M202+BX$4*climlow!$M202^2+BX$5*climlow!$M202^6)*(K92/K$66)^$BW$1,-99)</f>
        <v>2.5737881234944342</v>
      </c>
      <c r="BY92" s="8">
        <f>MAX((BY$3*climlow!$M202+BY$4*climlow!$M202^2+BY$5*climlow!$M202^6)*(L92/L$66)^$BW$1,-99)</f>
        <v>1.3603226790649066</v>
      </c>
      <c r="BZ92" s="8">
        <f>MAX((BZ$3*climlow!$M202+BZ$4*climlow!$M202^2+BZ$5*climlow!$M202^6)*(M92/M$66)^$BW$1,-99)</f>
        <v>0.65176979803169732</v>
      </c>
      <c r="CA92" s="8">
        <f t="shared" si="79"/>
        <v>-1.5853679338967572</v>
      </c>
      <c r="CB92" s="8">
        <f t="shared" si="80"/>
        <v>-0.73512675199800126</v>
      </c>
      <c r="CC92" s="8">
        <f t="shared" si="81"/>
        <v>-0.36989240519936539</v>
      </c>
      <c r="CD92" s="8">
        <f>MAX((CD$3*climlow!$I202+CD$4*climlow!$I202^2+CD$5*climlow!$I202^6)*(K92/K$66)^$BW$1,-99)</f>
        <v>0.22335112472000151</v>
      </c>
      <c r="CE92" s="8">
        <f>MAX((CE$3*climlow!$I202+CE$4*climlow!$I202^2+CE$5*climlow!$I202^6)*(L92/L$66)^$BW$1,-99)</f>
        <v>9.6503237388569335E-2</v>
      </c>
      <c r="CF92" s="8">
        <f>MAX((CF$3*climlow!$I202+CF$4*climlow!$I202^2+CF$5*climlow!$I202^6)*(M92/M$66)^$BW$1,-99)</f>
        <v>2.5238202340831184E-2</v>
      </c>
      <c r="CG92" s="8">
        <f>MAX((CG$3*climlow!$M202+CG$4*climlow!$M202^2+CG$5*climlow!$M202^6)*(K92/K$66)^$BW$1,-99)</f>
        <v>0.22390753405640509</v>
      </c>
      <c r="CH92" s="8">
        <f>MAX((CH$3*climlow!$M202+CH$4*climlow!$M202^2+CH$5*climlow!$M202^6)*(L92/L$66)^$BW$1,-99)</f>
        <v>9.674148912779422E-2</v>
      </c>
      <c r="CI92" s="8">
        <f>MAX((CI$3*climlow!$M202+CI$4*climlow!$M202^2+CI$5*climlow!$M202^6)*(M92/M$66)^$BW$1,-99)</f>
        <v>2.5297384463064749E-2</v>
      </c>
      <c r="CJ92" s="8">
        <f t="shared" si="82"/>
        <v>-3.7936533257408062E-2</v>
      </c>
      <c r="CK92" s="8">
        <f t="shared" si="83"/>
        <v>-1.7590970448755579E-2</v>
      </c>
      <c r="CL92" s="8">
        <f t="shared" si="84"/>
        <v>-8.8512169519017209E-3</v>
      </c>
    </row>
    <row r="93" spans="1:90">
      <c r="A93">
        <f t="shared" si="49"/>
        <v>2047</v>
      </c>
      <c r="B93" s="4">
        <f t="shared" si="90"/>
        <v>1251.301808590164</v>
      </c>
      <c r="C93" s="4">
        <f t="shared" si="90"/>
        <v>3379.2287814657129</v>
      </c>
      <c r="D93" s="4">
        <f t="shared" si="90"/>
        <v>6022.9749177299555</v>
      </c>
      <c r="E93" s="11">
        <f t="shared" si="91"/>
        <v>1.4619991297980632E-3</v>
      </c>
      <c r="F93" s="11">
        <f t="shared" si="91"/>
        <v>2.9309859495345101E-3</v>
      </c>
      <c r="G93" s="11">
        <f t="shared" si="91"/>
        <v>6.4711165616812292E-3</v>
      </c>
      <c r="H93" s="4">
        <f t="shared" si="57"/>
        <v>77393.302381818357</v>
      </c>
      <c r="I93" s="4">
        <f t="shared" si="57"/>
        <v>37127.707156120538</v>
      </c>
      <c r="J93" s="4">
        <f t="shared" si="57"/>
        <v>10844.534209926627</v>
      </c>
      <c r="K93" s="4">
        <f t="shared" si="51"/>
        <v>61850.228178777303</v>
      </c>
      <c r="L93" s="4">
        <f t="shared" si="51"/>
        <v>10987.035669131788</v>
      </c>
      <c r="M93" s="4">
        <f t="shared" si="51"/>
        <v>1800.5278717006356</v>
      </c>
      <c r="N93" s="11">
        <f t="shared" si="87"/>
        <v>1.659739914596825E-2</v>
      </c>
      <c r="O93" s="11">
        <f t="shared" si="87"/>
        <v>2.5187493319318133E-2</v>
      </c>
      <c r="P93" s="11">
        <f t="shared" si="87"/>
        <v>1.889207287255612E-2</v>
      </c>
      <c r="Q93" s="4">
        <f t="shared" si="58"/>
        <v>6423.1522360321205</v>
      </c>
      <c r="R93" s="4">
        <f t="shared" si="58"/>
        <v>13043.231969456299</v>
      </c>
      <c r="S93" s="4">
        <f t="shared" si="58"/>
        <v>4106.2308399044277</v>
      </c>
      <c r="T93" s="4">
        <f t="shared" si="92"/>
        <v>82.993644648261991</v>
      </c>
      <c r="U93" s="4">
        <f t="shared" si="92"/>
        <v>351.30723032828359</v>
      </c>
      <c r="V93" s="4">
        <f t="shared" si="92"/>
        <v>378.64520139055469</v>
      </c>
      <c r="W93" s="11">
        <f t="shared" si="60"/>
        <v>-1.219247815263802E-2</v>
      </c>
      <c r="X93" s="11">
        <f t="shared" si="60"/>
        <v>-1.3228699347321071E-2</v>
      </c>
      <c r="Y93" s="11">
        <f t="shared" si="60"/>
        <v>-1.2203590333800474E-2</v>
      </c>
      <c r="Z93" s="4">
        <f t="shared" si="68"/>
        <v>10993.805002518382</v>
      </c>
      <c r="AA93" s="4">
        <f t="shared" si="61"/>
        <v>28422.035135912745</v>
      </c>
      <c r="AB93" s="4">
        <f t="shared" si="61"/>
        <v>6758.5001126083534</v>
      </c>
      <c r="AC93" s="12">
        <f t="shared" si="93"/>
        <v>2.2017763729111772</v>
      </c>
      <c r="AD93" s="12">
        <f t="shared" si="93"/>
        <v>3.3227314083540578</v>
      </c>
      <c r="AE93" s="12">
        <f t="shared" si="93"/>
        <v>1.7092004725884098</v>
      </c>
      <c r="AF93" s="11">
        <f t="shared" si="63"/>
        <v>-2.9039671966837322E-3</v>
      </c>
      <c r="AG93" s="11">
        <f t="shared" si="63"/>
        <v>2.0567434751257441E-3</v>
      </c>
      <c r="AH93" s="11">
        <f t="shared" si="63"/>
        <v>8.257041531207765E-4</v>
      </c>
      <c r="AI93" s="1">
        <f t="shared" si="97"/>
        <v>128703.79865290788</v>
      </c>
      <c r="AJ93" s="1">
        <f t="shared" si="97"/>
        <v>56636.842457846033</v>
      </c>
      <c r="AK93" s="1">
        <f t="shared" si="97"/>
        <v>16670.11203257148</v>
      </c>
      <c r="AL93" s="17">
        <f t="shared" si="94"/>
        <v>23.982187593024488</v>
      </c>
      <c r="AM93" s="17">
        <f t="shared" si="94"/>
        <v>6.2371267097492016</v>
      </c>
      <c r="AN93" s="17">
        <f t="shared" si="94"/>
        <v>1.4594180942133397</v>
      </c>
      <c r="AO93" s="7">
        <f t="shared" si="98"/>
        <v>1.2600743188206989E-2</v>
      </c>
      <c r="AP93" s="7">
        <f t="shared" si="98"/>
        <v>1.9404197607734982E-2</v>
      </c>
      <c r="AQ93" s="7">
        <f t="shared" si="98"/>
        <v>1.4045536099406354E-2</v>
      </c>
      <c r="AR93" s="1">
        <f t="shared" si="65"/>
        <v>77393.302381818357</v>
      </c>
      <c r="AS93" s="1">
        <f t="shared" si="65"/>
        <v>37127.707156120538</v>
      </c>
      <c r="AT93" s="1">
        <f t="shared" si="65"/>
        <v>10844.534209926627</v>
      </c>
      <c r="AU93" s="1">
        <f t="shared" si="73"/>
        <v>15478.660476363671</v>
      </c>
      <c r="AV93" s="1">
        <f t="shared" si="73"/>
        <v>7425.5414312241082</v>
      </c>
      <c r="AW93" s="1">
        <f t="shared" si="73"/>
        <v>2168.9068419853256</v>
      </c>
      <c r="AX93" s="1">
        <f t="shared" si="74"/>
        <v>49480.182543021838</v>
      </c>
      <c r="AY93" s="1">
        <f t="shared" si="74"/>
        <v>8789.62853530543</v>
      </c>
      <c r="AZ93" s="1">
        <f t="shared" si="74"/>
        <v>1440.4222973605085</v>
      </c>
      <c r="BA93" s="1">
        <f t="shared" si="75"/>
        <v>10.809327515728031</v>
      </c>
      <c r="BB93" s="1">
        <f t="shared" si="75"/>
        <v>9.0813277298665014</v>
      </c>
      <c r="BC93" s="1">
        <f t="shared" si="75"/>
        <v>7.2726916116330438</v>
      </c>
      <c r="BD93" s="1">
        <f t="shared" si="76"/>
        <v>39624.224515269816</v>
      </c>
      <c r="BE93">
        <f t="shared" si="95"/>
        <v>0.21822387218499145</v>
      </c>
      <c r="BF93">
        <f t="shared" si="95"/>
        <v>0.3346263841173937</v>
      </c>
      <c r="BG93">
        <f t="shared" si="95"/>
        <v>2.453676962688749E-2</v>
      </c>
      <c r="BH93">
        <f t="shared" si="77"/>
        <v>0.2615241547387091</v>
      </c>
      <c r="BI93">
        <f t="shared" si="78"/>
        <v>4.7621658391411486E-3</v>
      </c>
      <c r="BJ93">
        <f t="shared" si="78"/>
        <v>1.1197481694748152E-2</v>
      </c>
      <c r="BK93">
        <f t="shared" si="78"/>
        <v>6.0205306372294847E-5</v>
      </c>
      <c r="BL93">
        <f t="shared" si="72"/>
        <v>368.55974078101667</v>
      </c>
      <c r="BM93">
        <f t="shared" si="72"/>
        <v>415.73682124862967</v>
      </c>
      <c r="BN93">
        <f t="shared" si="72"/>
        <v>0.65289850457346499</v>
      </c>
      <c r="BO93">
        <f t="shared" si="67"/>
        <v>218.17667284144761</v>
      </c>
      <c r="BP93">
        <f t="shared" si="89"/>
        <v>87.424495373477541</v>
      </c>
      <c r="BQ93">
        <f t="shared" si="89"/>
        <v>7.8742275116179936</v>
      </c>
      <c r="BR93" s="7">
        <f t="shared" si="86"/>
        <v>2.1696392684493526E-2</v>
      </c>
      <c r="BS93" s="7">
        <f t="shared" si="70"/>
        <v>0.45018905576553797</v>
      </c>
      <c r="BT93" s="7">
        <f t="shared" si="71"/>
        <v>0.22178312569091235</v>
      </c>
      <c r="BU93" s="8">
        <f>MAX((BU$3*climlow!$I203+BU$4*climlow!$I203^2+BU$5*climlow!$I203^6)*(K93/K$66)^$BW$1,-99)</f>
        <v>2.5876798405668557</v>
      </c>
      <c r="BV93" s="8">
        <f>MAX((BV$3*climlow!$I203+BV$4*climlow!$I203^2+BV$5*climlow!$I203^6)*(L93/L$66)^$BW$1,-99)</f>
        <v>1.3624088344233383</v>
      </c>
      <c r="BW93" s="8">
        <f>MAX((BW$3*climlow!$I203+BW$4*climlow!$I203^2+BW$5*climlow!$I203^6)*(M93/M$66)^$BW$1,-99)</f>
        <v>0.65084759742573361</v>
      </c>
      <c r="BX93" s="8">
        <f>MAX((BX$3*climlow!$M203+BX$4*climlow!$M203^2+BX$5*climlow!$M203^6)*(K93/K$66)^$BW$1,-99)</f>
        <v>2.5897967612740902</v>
      </c>
      <c r="BY93" s="8">
        <f>MAX((BY$3*climlow!$M203+BY$4*climlow!$M203^2+BY$5*climlow!$M203^6)*(L93/L$66)^$BW$1,-99)</f>
        <v>1.3633138724430767</v>
      </c>
      <c r="BZ93" s="8">
        <f>MAX((BZ$3*climlow!$M203+BZ$4*climlow!$M203^2+BZ$5*climlow!$M203^6)*(M93/M$66)^$BW$1,-99)</f>
        <v>0.65102198740131867</v>
      </c>
      <c r="CA93" s="8">
        <f t="shared" si="79"/>
        <v>-1.6572666246942971</v>
      </c>
      <c r="CB93" s="8">
        <f t="shared" si="80"/>
        <v>-0.74608329692286579</v>
      </c>
      <c r="CC93" s="8">
        <f t="shared" si="81"/>
        <v>-0.36755377212792933</v>
      </c>
      <c r="CD93" s="8">
        <f>MAX((CD$3*climlow!$I203+CD$4*climlow!$I203^2+CD$5*climlow!$I203^6)*(K93/K$66)^$BW$1,-99)</f>
        <v>0.22971053899323551</v>
      </c>
      <c r="CE93" s="8">
        <f>MAX((CE$3*climlow!$I203+CE$4*climlow!$I203^2+CE$5*climlow!$I203^6)*(L93/L$66)^$BW$1,-99)</f>
        <v>9.9012939668015984E-2</v>
      </c>
      <c r="CF93" s="8">
        <f>MAX((CF$3*climlow!$I203+CF$4*climlow!$I203^2+CF$5*climlow!$I203^6)*(M93/M$66)^$BW$1,-99)</f>
        <v>2.5891687945857184E-2</v>
      </c>
      <c r="CG93" s="8">
        <f>MAX((CG$3*climlow!$M203+CG$4*climlow!$M203^2+CG$5*climlow!$M203^6)*(K93/K$66)^$BW$1,-99)</f>
        <v>0.23030235717024966</v>
      </c>
      <c r="CH93" s="8">
        <f>MAX((CH$3*climlow!$M203+CH$4*climlow!$M203^2+CH$5*climlow!$M203^6)*(L93/L$66)^$BW$1,-99)</f>
        <v>9.9265588184660081E-2</v>
      </c>
      <c r="CI93" s="8">
        <f>MAX((CI$3*climlow!$M203+CI$4*climlow!$M203^2+CI$5*climlow!$M203^6)*(M93/M$66)^$BW$1,-99)</f>
        <v>2.5954201998756095E-2</v>
      </c>
      <c r="CJ93" s="8">
        <f t="shared" si="82"/>
        <v>-4.0580353789537969E-2</v>
      </c>
      <c r="CK93" s="8">
        <f t="shared" si="83"/>
        <v>-1.8268831155143567E-2</v>
      </c>
      <c r="CL93" s="8">
        <f t="shared" si="84"/>
        <v>-9.0000377050867917E-3</v>
      </c>
    </row>
    <row r="94" spans="1:90">
      <c r="A94">
        <f t="shared" si="49"/>
        <v>2048</v>
      </c>
      <c r="B94" s="4">
        <f t="shared" si="90"/>
        <v>1253.039740637674</v>
      </c>
      <c r="C94" s="4">
        <f t="shared" si="90"/>
        <v>3388.6380299405146</v>
      </c>
      <c r="D94" s="4">
        <f t="shared" si="90"/>
        <v>6060.001521833633</v>
      </c>
      <c r="E94" s="11">
        <f t="shared" si="91"/>
        <v>1.38889917330816E-3</v>
      </c>
      <c r="F94" s="11">
        <f t="shared" si="91"/>
        <v>2.7844366520577844E-3</v>
      </c>
      <c r="G94" s="11">
        <f t="shared" si="91"/>
        <v>6.1475607335971672E-3</v>
      </c>
      <c r="H94" s="4">
        <f t="shared" si="57"/>
        <v>78773.529039876346</v>
      </c>
      <c r="I94" s="4">
        <f t="shared" si="57"/>
        <v>38159.412042123113</v>
      </c>
      <c r="J94" s="4">
        <f t="shared" si="57"/>
        <v>11115.036292720977</v>
      </c>
      <c r="K94" s="4">
        <f t="shared" si="51"/>
        <v>62865.946294559159</v>
      </c>
      <c r="L94" s="4">
        <f t="shared" si="51"/>
        <v>11260.987955917199</v>
      </c>
      <c r="M94" s="4">
        <f t="shared" si="51"/>
        <v>1834.1639441301318</v>
      </c>
      <c r="N94" s="11">
        <f t="shared" si="87"/>
        <v>1.642222099562729E-2</v>
      </c>
      <c r="O94" s="11">
        <f t="shared" si="87"/>
        <v>2.493414011161188E-2</v>
      </c>
      <c r="P94" s="11">
        <f t="shared" si="87"/>
        <v>1.8681228409825223E-2</v>
      </c>
      <c r="Q94" s="4">
        <f t="shared" si="58"/>
        <v>6457.9914846464026</v>
      </c>
      <c r="R94" s="4">
        <f t="shared" si="58"/>
        <v>13228.337680191267</v>
      </c>
      <c r="S94" s="4">
        <f t="shared" si="58"/>
        <v>4157.2944521464469</v>
      </c>
      <c r="T94" s="4">
        <f t="shared" si="92"/>
        <v>81.981746449080248</v>
      </c>
      <c r="U94" s="4">
        <f t="shared" si="92"/>
        <v>346.65989259973065</v>
      </c>
      <c r="V94" s="4">
        <f t="shared" si="92"/>
        <v>374.02437047092496</v>
      </c>
      <c r="W94" s="11">
        <f t="shared" si="60"/>
        <v>-1.219247815263802E-2</v>
      </c>
      <c r="X94" s="11">
        <f t="shared" si="60"/>
        <v>-1.3228699347321071E-2</v>
      </c>
      <c r="Y94" s="11">
        <f t="shared" si="60"/>
        <v>-1.2203590333800474E-2</v>
      </c>
      <c r="Z94" s="4">
        <f t="shared" si="68"/>
        <v>11024.040891795787</v>
      </c>
      <c r="AA94" s="4">
        <f t="shared" si="61"/>
        <v>28896.041049499247</v>
      </c>
      <c r="AB94" s="4">
        <f t="shared" si="61"/>
        <v>6851.8164284099748</v>
      </c>
      <c r="AC94" s="12">
        <f t="shared" si="93"/>
        <v>2.1953824865498097</v>
      </c>
      <c r="AD94" s="12">
        <f t="shared" si="93"/>
        <v>3.3295654144977855</v>
      </c>
      <c r="AE94" s="12">
        <f t="shared" si="93"/>
        <v>1.7106117665171421</v>
      </c>
      <c r="AF94" s="11">
        <f t="shared" si="63"/>
        <v>-2.9039671966837322E-3</v>
      </c>
      <c r="AG94" s="11">
        <f t="shared" si="63"/>
        <v>2.0567434751257441E-3</v>
      </c>
      <c r="AH94" s="11">
        <f t="shared" si="63"/>
        <v>8.257041531207765E-4</v>
      </c>
      <c r="AI94" s="1">
        <f t="shared" si="97"/>
        <v>131312.07926398076</v>
      </c>
      <c r="AJ94" s="1">
        <f t="shared" si="97"/>
        <v>58398.699643285538</v>
      </c>
      <c r="AK94" s="1">
        <f t="shared" si="97"/>
        <v>17172.00767129966</v>
      </c>
      <c r="AL94" s="17">
        <f t="shared" si="94"/>
        <v>24.281359046106079</v>
      </c>
      <c r="AM94" s="17">
        <f t="shared" si="94"/>
        <v>6.3569428845378528</v>
      </c>
      <c r="AN94" s="17">
        <f t="shared" si="94"/>
        <v>1.4797114206444759</v>
      </c>
      <c r="AO94" s="7">
        <f t="shared" si="98"/>
        <v>1.247473575632492E-2</v>
      </c>
      <c r="AP94" s="7">
        <f t="shared" si="98"/>
        <v>1.9210155631657632E-2</v>
      </c>
      <c r="AQ94" s="7">
        <f t="shared" si="98"/>
        <v>1.390508073841229E-2</v>
      </c>
      <c r="AR94" s="1">
        <f t="shared" si="65"/>
        <v>78773.529039876346</v>
      </c>
      <c r="AS94" s="1">
        <f t="shared" si="65"/>
        <v>38159.412042123113</v>
      </c>
      <c r="AT94" s="1">
        <f t="shared" si="65"/>
        <v>11115.036292720977</v>
      </c>
      <c r="AU94" s="1">
        <f t="shared" si="73"/>
        <v>15754.70580797527</v>
      </c>
      <c r="AV94" s="1">
        <f t="shared" si="73"/>
        <v>7631.8824084246226</v>
      </c>
      <c r="AW94" s="1">
        <f t="shared" si="73"/>
        <v>2223.0072585441953</v>
      </c>
      <c r="AX94" s="1">
        <f t="shared" si="74"/>
        <v>50292.75703564733</v>
      </c>
      <c r="AY94" s="1">
        <f t="shared" si="74"/>
        <v>9008.7903647337571</v>
      </c>
      <c r="AZ94" s="1">
        <f t="shared" si="74"/>
        <v>1467.3311553041053</v>
      </c>
      <c r="BA94" s="1">
        <f t="shared" si="75"/>
        <v>10.825616350404347</v>
      </c>
      <c r="BB94" s="1">
        <f t="shared" si="75"/>
        <v>9.1059560868428768</v>
      </c>
      <c r="BC94" s="1">
        <f t="shared" si="75"/>
        <v>7.2912004890719695</v>
      </c>
      <c r="BD94" s="1">
        <f t="shared" si="76"/>
        <v>38727.798784118218</v>
      </c>
      <c r="BE94">
        <f t="shared" si="95"/>
        <v>0.21822387218499145</v>
      </c>
      <c r="BF94">
        <f t="shared" si="95"/>
        <v>0.3346263841173937</v>
      </c>
      <c r="BG94">
        <f t="shared" si="95"/>
        <v>2.453676962688749E-2</v>
      </c>
      <c r="BH94">
        <f t="shared" si="77"/>
        <v>0.26176418940042073</v>
      </c>
      <c r="BI94">
        <f t="shared" si="78"/>
        <v>4.7621658391411486E-3</v>
      </c>
      <c r="BJ94">
        <f t="shared" si="78"/>
        <v>1.1197481694748152E-2</v>
      </c>
      <c r="BK94">
        <f t="shared" si="78"/>
        <v>6.0205306372294847E-5</v>
      </c>
      <c r="BL94">
        <f t="shared" si="72"/>
        <v>375.1326090222924</v>
      </c>
      <c r="BM94">
        <f t="shared" si="72"/>
        <v>427.28931782402577</v>
      </c>
      <c r="BN94">
        <f t="shared" si="72"/>
        <v>0.66918416534244274</v>
      </c>
      <c r="BO94">
        <f t="shared" si="67"/>
        <v>222.91031961001192</v>
      </c>
      <c r="BP94">
        <f t="shared" si="89"/>
        <v>88.379899861214184</v>
      </c>
      <c r="BQ94">
        <f t="shared" si="89"/>
        <v>7.9607236346312025</v>
      </c>
      <c r="BR94" s="7">
        <f t="shared" si="86"/>
        <v>2.1396896999464232E-2</v>
      </c>
      <c r="BS94" s="7">
        <f t="shared" si="70"/>
        <v>0.43707675317042521</v>
      </c>
      <c r="BT94" s="7">
        <f t="shared" si="71"/>
        <v>0.21088132205607629</v>
      </c>
      <c r="BU94" s="8">
        <f>MAX((BU$3*climlow!$I204+BU$4*climlow!$I204^2+BU$5*climlow!$I204^6)*(K94/K$66)^$BW$1,-99)</f>
        <v>2.6031165619374375</v>
      </c>
      <c r="BV94" s="8">
        <f>MAX((BV$3*climlow!$I204+BV$4*climlow!$I204^2+BV$5*climlow!$I204^6)*(L94/L$66)^$BW$1,-99)</f>
        <v>1.3650576923066235</v>
      </c>
      <c r="BW94" s="8">
        <f>MAX((BW$3*climlow!$I204+BW$4*climlow!$I204^2+BW$5*climlow!$I204^6)*(M94/M$66)^$BW$1,-99)</f>
        <v>0.64987557847526722</v>
      </c>
      <c r="BX94" s="8">
        <f>MAX((BX$3*climlow!$M204+BX$4*climlow!$M204^2+BX$5*climlow!$M204^6)*(K94/K$66)^$BW$1,-99)</f>
        <v>2.6052835726280263</v>
      </c>
      <c r="BY94" s="8">
        <f>MAX((BY$3*climlow!$M204+BY$4*climlow!$M204^2+BY$5*climlow!$M204^6)*(L94/L$66)^$BW$1,-99)</f>
        <v>1.3659710266461851</v>
      </c>
      <c r="BZ94" s="8">
        <f>MAX((BZ$3*climlow!$M204+BZ$4*climlow!$M204^2+BZ$5*climlow!$M204^6)*(M94/M$66)^$BW$1,-99)</f>
        <v>0.65003484525099531</v>
      </c>
      <c r="CA94" s="8">
        <f t="shared" si="79"/>
        <v>-1.7247333555726863</v>
      </c>
      <c r="CB94" s="8">
        <f t="shared" si="80"/>
        <v>-0.75384085513844223</v>
      </c>
      <c r="CC94" s="8">
        <f t="shared" si="81"/>
        <v>-0.36371405021738079</v>
      </c>
      <c r="CD94" s="8">
        <f>MAX((CD$3*climlow!$I204+CD$4*climlow!$I204^2+CD$5*climlow!$I204^6)*(K94/K$66)^$BW$1,-99)</f>
        <v>0.23614748994233775</v>
      </c>
      <c r="CE94" s="8">
        <f>MAX((CE$3*climlow!$I204+CE$4*climlow!$I204^2+CE$5*climlow!$I204^6)*(L94/L$66)^$BW$1,-99)</f>
        <v>0.10154371353212967</v>
      </c>
      <c r="CF94" s="8">
        <f>MAX((CF$3*climlow!$I204+CF$4*climlow!$I204^2+CF$5*climlow!$I204^6)*(M94/M$66)^$BW$1,-99)</f>
        <v>2.6547889618364032E-2</v>
      </c>
      <c r="CG94" s="8">
        <f>MAX((CG$3*climlow!$M204+CG$4*climlow!$M204^2+CG$5*climlow!$M204^6)*(K94/K$66)^$BW$1,-99)</f>
        <v>0.23677443987720356</v>
      </c>
      <c r="CH94" s="8">
        <f>MAX((CH$3*climlow!$M204+CH$4*climlow!$M204^2+CH$5*climlow!$M204^6)*(L94/L$66)^$BW$1,-99)</f>
        <v>0.10181054347742935</v>
      </c>
      <c r="CI94" s="8">
        <f>MAX((CI$3*climlow!$M204+CI$4*climlow!$M204^2+CI$5*climlow!$M204^6)*(M94/M$66)^$BW$1,-99)</f>
        <v>2.6613633174390687E-2</v>
      </c>
      <c r="CJ94" s="8">
        <f t="shared" si="82"/>
        <v>-4.3221526613970197E-2</v>
      </c>
      <c r="CK94" s="8">
        <f t="shared" si="83"/>
        <v>-1.8891124519503217E-2</v>
      </c>
      <c r="CL94" s="8">
        <f t="shared" si="84"/>
        <v>-9.1146126736359225E-3</v>
      </c>
    </row>
    <row r="95" spans="1:90">
      <c r="A95">
        <f t="shared" si="49"/>
        <v>2049</v>
      </c>
      <c r="B95" s="4">
        <f t="shared" si="90"/>
        <v>1254.6930692045732</v>
      </c>
      <c r="C95" s="4">
        <f t="shared" si="90"/>
        <v>3397.6017054750819</v>
      </c>
      <c r="D95" s="4">
        <f t="shared" si="90"/>
        <v>6095.3930378647374</v>
      </c>
      <c r="E95" s="11">
        <f t="shared" si="91"/>
        <v>1.319454214642752E-3</v>
      </c>
      <c r="F95" s="11">
        <f t="shared" si="91"/>
        <v>2.6452148194548949E-3</v>
      </c>
      <c r="G95" s="11">
        <f t="shared" si="91"/>
        <v>5.8401826969173088E-3</v>
      </c>
      <c r="H95" s="4">
        <f t="shared" si="57"/>
        <v>80159.133190320325</v>
      </c>
      <c r="I95" s="4">
        <f t="shared" si="57"/>
        <v>39204.698484079476</v>
      </c>
      <c r="J95" s="4">
        <f t="shared" si="57"/>
        <v>11386.470054927953</v>
      </c>
      <c r="K95" s="4">
        <f t="shared" si="51"/>
        <v>63887.443995476999</v>
      </c>
      <c r="L95" s="4">
        <f t="shared" si="51"/>
        <v>11538.933012925816</v>
      </c>
      <c r="M95" s="4">
        <f t="shared" si="51"/>
        <v>1868.045257163059</v>
      </c>
      <c r="N95" s="11">
        <f t="shared" si="87"/>
        <v>1.6248824063374467E-2</v>
      </c>
      <c r="O95" s="11">
        <f t="shared" si="87"/>
        <v>2.4682120085437909E-2</v>
      </c>
      <c r="P95" s="11">
        <f t="shared" si="87"/>
        <v>1.847234711016843E-2</v>
      </c>
      <c r="Q95" s="4">
        <f t="shared" si="58"/>
        <v>6491.4618173117024</v>
      </c>
      <c r="R95" s="4">
        <f t="shared" si="58"/>
        <v>13410.90932710491</v>
      </c>
      <c r="S95" s="4">
        <f t="shared" si="58"/>
        <v>4206.8444326157833</v>
      </c>
      <c r="T95" s="4">
        <f t="shared" si="92"/>
        <v>80.98218579658473</v>
      </c>
      <c r="U95" s="4">
        <f t="shared" si="92"/>
        <v>342.07403310475422</v>
      </c>
      <c r="V95" s="4">
        <f t="shared" si="92"/>
        <v>369.4599302788402</v>
      </c>
      <c r="W95" s="11">
        <f t="shared" si="60"/>
        <v>-1.219247815263802E-2</v>
      </c>
      <c r="X95" s="11">
        <f t="shared" si="60"/>
        <v>-1.3228699347321071E-2</v>
      </c>
      <c r="Y95" s="11">
        <f t="shared" si="60"/>
        <v>-1.2203590333800474E-2</v>
      </c>
      <c r="Z95" s="4">
        <f t="shared" si="68"/>
        <v>11051.648316806712</v>
      </c>
      <c r="AA95" s="4">
        <f t="shared" si="61"/>
        <v>29366.400344442496</v>
      </c>
      <c r="AB95" s="4">
        <f t="shared" si="61"/>
        <v>6942.7510859651065</v>
      </c>
      <c r="AC95" s="12">
        <f t="shared" si="93"/>
        <v>2.1890071678246952</v>
      </c>
      <c r="AD95" s="12">
        <f t="shared" si="93"/>
        <v>3.3364134764390583</v>
      </c>
      <c r="AE95" s="12">
        <f t="shared" si="93"/>
        <v>1.7120242257571325</v>
      </c>
      <c r="AF95" s="11">
        <f t="shared" si="63"/>
        <v>-2.9039671966837322E-3</v>
      </c>
      <c r="AG95" s="11">
        <f t="shared" si="63"/>
        <v>2.0567434751257441E-3</v>
      </c>
      <c r="AH95" s="11">
        <f t="shared" si="63"/>
        <v>8.257041531207765E-4</v>
      </c>
      <c r="AI95" s="1">
        <f t="shared" si="97"/>
        <v>133935.57714555797</v>
      </c>
      <c r="AJ95" s="1">
        <f t="shared" si="97"/>
        <v>60190.712087381609</v>
      </c>
      <c r="AK95" s="1">
        <f t="shared" si="97"/>
        <v>17677.81416271389</v>
      </c>
      <c r="AL95" s="17">
        <f t="shared" si="94"/>
        <v>24.581233548631655</v>
      </c>
      <c r="AM95" s="17">
        <f t="shared" si="94"/>
        <v>6.4778395680698484</v>
      </c>
      <c r="AN95" s="17">
        <f t="shared" si="94"/>
        <v>1.5000811723503522</v>
      </c>
      <c r="AO95" s="7">
        <f t="shared" si="98"/>
        <v>1.234998839876167E-2</v>
      </c>
      <c r="AP95" s="7">
        <f t="shared" si="98"/>
        <v>1.9018054075341056E-2</v>
      </c>
      <c r="AQ95" s="7">
        <f t="shared" si="98"/>
        <v>1.3766029931028167E-2</v>
      </c>
      <c r="AR95" s="1">
        <f t="shared" si="65"/>
        <v>80159.133190320325</v>
      </c>
      <c r="AS95" s="1">
        <f t="shared" si="65"/>
        <v>39204.698484079476</v>
      </c>
      <c r="AT95" s="1">
        <f t="shared" si="65"/>
        <v>11386.470054927953</v>
      </c>
      <c r="AU95" s="1">
        <f t="shared" si="73"/>
        <v>16031.826638064065</v>
      </c>
      <c r="AV95" s="1">
        <f t="shared" si="73"/>
        <v>7840.9396968158953</v>
      </c>
      <c r="AW95" s="1">
        <f t="shared" si="73"/>
        <v>2277.2940109855908</v>
      </c>
      <c r="AX95" s="1">
        <f t="shared" si="74"/>
        <v>51109.955196381605</v>
      </c>
      <c r="AY95" s="1">
        <f t="shared" si="74"/>
        <v>9231.1464103406524</v>
      </c>
      <c r="AZ95" s="1">
        <f t="shared" si="74"/>
        <v>1494.4362057304475</v>
      </c>
      <c r="BA95" s="1">
        <f t="shared" si="75"/>
        <v>10.841734575150351</v>
      </c>
      <c r="BB95" s="1">
        <f t="shared" si="75"/>
        <v>9.1303385245880904</v>
      </c>
      <c r="BC95" s="1">
        <f t="shared" si="75"/>
        <v>7.3095042947844453</v>
      </c>
      <c r="BD95" s="1">
        <f t="shared" si="76"/>
        <v>37842.616440562728</v>
      </c>
      <c r="BE95">
        <f t="shared" si="95"/>
        <v>0.21822387218499145</v>
      </c>
      <c r="BF95">
        <f t="shared" si="95"/>
        <v>0.3346263841173937</v>
      </c>
      <c r="BG95">
        <f t="shared" si="95"/>
        <v>2.453676962688749E-2</v>
      </c>
      <c r="BH95">
        <f t="shared" si="77"/>
        <v>0.26200694670971852</v>
      </c>
      <c r="BI95">
        <f t="shared" si="78"/>
        <v>4.7621658391411486E-3</v>
      </c>
      <c r="BJ95">
        <f t="shared" si="78"/>
        <v>1.1197481694748152E-2</v>
      </c>
      <c r="BK95">
        <f t="shared" si="78"/>
        <v>6.0205306372294847E-5</v>
      </c>
      <c r="BL95">
        <f t="shared" si="72"/>
        <v>381.73108577410886</v>
      </c>
      <c r="BM95">
        <f t="shared" si="72"/>
        <v>438.99389362360057</v>
      </c>
      <c r="BN95">
        <f t="shared" si="72"/>
        <v>0.68552591815589836</v>
      </c>
      <c r="BO95">
        <f t="shared" si="67"/>
        <v>227.67990875882501</v>
      </c>
      <c r="BP95">
        <f t="shared" si="89"/>
        <v>89.346507166465841</v>
      </c>
      <c r="BQ95">
        <f t="shared" si="89"/>
        <v>8.0483136768652486</v>
      </c>
      <c r="BR95" s="7">
        <f t="shared" si="86"/>
        <v>2.1103998751180741E-2</v>
      </c>
      <c r="BS95" s="7">
        <f t="shared" si="70"/>
        <v>0.42434636230138367</v>
      </c>
      <c r="BT95" s="7">
        <f t="shared" si="71"/>
        <v>0.20057251705602452</v>
      </c>
      <c r="BU95" s="8">
        <f>MAX((BU$3*climlow!$I205+BU$4*climlow!$I205^2+BU$5*climlow!$I205^6)*(K95/K$66)^$BW$1,-99)</f>
        <v>2.6180500463973098</v>
      </c>
      <c r="BV95" s="8">
        <f>MAX((BV$3*climlow!$I205+BV$4*climlow!$I205^2+BV$5*climlow!$I205^6)*(L95/L$66)^$BW$1,-99)</f>
        <v>1.3673845493401933</v>
      </c>
      <c r="BW95" s="8">
        <f>MAX((BW$3*climlow!$I205+BW$4*climlow!$I205^2+BW$5*climlow!$I205^6)*(M95/M$66)^$BW$1,-99)</f>
        <v>0.64866882799887993</v>
      </c>
      <c r="BX95" s="8">
        <f>MAX((BX$3*climlow!$M205+BX$4*climlow!$M205^2+BX$5*climlow!$M205^6)*(K95/K$66)^$BW$1,-99)</f>
        <v>2.6202595927954944</v>
      </c>
      <c r="BY95" s="8">
        <f>MAX((BY$3*climlow!$M205+BY$4*climlow!$M205^2+BY$5*climlow!$M205^6)*(L95/L$66)^$BW$1,-99)</f>
        <v>1.3683020326043369</v>
      </c>
      <c r="BZ95" s="8">
        <f>MAX((BZ$3*climlow!$M205+BZ$4*climlow!$M205^2+BZ$5*climlow!$M205^6)*(M95/M$66)^$BW$1,-99)</f>
        <v>0.64881080803492419</v>
      </c>
      <c r="CA95" s="8">
        <f t="shared" si="79"/>
        <v>-1.7873197545108774</v>
      </c>
      <c r="CB95" s="8">
        <f t="shared" si="80"/>
        <v>-0.75844263609609297</v>
      </c>
      <c r="CC95" s="8">
        <f t="shared" si="81"/>
        <v>-0.35848722194620253</v>
      </c>
      <c r="CD95" s="8">
        <f>MAX((CD$3*climlow!$I205+CD$4*climlow!$I205^2+CD$5*climlow!$I205^6)*(K95/K$66)^$BW$1,-99)</f>
        <v>0.24266339060225611</v>
      </c>
      <c r="CE95" s="8">
        <f>MAX((CE$3*climlow!$I205+CE$4*climlow!$I205^2+CE$5*climlow!$I205^6)*(L95/L$66)^$BW$1,-99)</f>
        <v>0.10409593723096128</v>
      </c>
      <c r="CF95" s="8">
        <f>MAX((CF$3*climlow!$I205+CF$4*climlow!$I205^2+CF$5*climlow!$I205^6)*(M95/M$66)^$BW$1,-99)</f>
        <v>2.7206583835086885E-2</v>
      </c>
      <c r="CG95" s="8">
        <f>MAX((CG$3*climlow!$M205+CG$4*climlow!$M205^2+CG$5*climlow!$M205^6)*(K95/K$66)^$BW$1,-99)</f>
        <v>0.24332503315914084</v>
      </c>
      <c r="CH95" s="8">
        <f>MAX((CH$3*climlow!$M205+CH$4*climlow!$M205^2+CH$5*climlow!$M205^6)*(L95/L$66)^$BW$1,-99)</f>
        <v>0.10437666403258927</v>
      </c>
      <c r="CI95" s="8">
        <f>MAX((CI$3*climlow!$M205+CI$4*climlow!$M205^2+CI$5*climlow!$M205^6)*(M95/M$66)^$BW$1,-99)</f>
        <v>2.7275433587429163E-2</v>
      </c>
      <c r="CJ95" s="8">
        <f t="shared" si="82"/>
        <v>-4.5846675920537525E-2</v>
      </c>
      <c r="CK95" s="8">
        <f t="shared" si="83"/>
        <v>-1.9454870150490539E-2</v>
      </c>
      <c r="CL95" s="8">
        <f t="shared" si="84"/>
        <v>-9.1955831880340417E-3</v>
      </c>
    </row>
    <row r="96" spans="1:90">
      <c r="A96">
        <f t="shared" si="49"/>
        <v>2050</v>
      </c>
      <c r="B96" s="4">
        <f t="shared" si="90"/>
        <v>1256.265803759906</v>
      </c>
      <c r="C96" s="4">
        <f t="shared" si="90"/>
        <v>3406.1397225379133</v>
      </c>
      <c r="D96" s="4">
        <f t="shared" si="90"/>
        <v>6129.2113363678527</v>
      </c>
      <c r="E96" s="11">
        <f t="shared" si="91"/>
        <v>1.2534815039106143E-3</v>
      </c>
      <c r="F96" s="11">
        <f t="shared" si="91"/>
        <v>2.51295407848215E-3</v>
      </c>
      <c r="G96" s="11">
        <f t="shared" si="91"/>
        <v>5.5481735620714432E-3</v>
      </c>
      <c r="H96" s="4">
        <f t="shared" si="57"/>
        <v>81549.961218509736</v>
      </c>
      <c r="I96" s="4">
        <f t="shared" si="57"/>
        <v>40263.458428453137</v>
      </c>
      <c r="J96" s="4">
        <f t="shared" si="57"/>
        <v>11658.777775984992</v>
      </c>
      <c r="K96" s="4">
        <f t="shared" si="51"/>
        <v>64914.575382404764</v>
      </c>
      <c r="L96" s="4">
        <f t="shared" si="51"/>
        <v>11820.847560079788</v>
      </c>
      <c r="M96" s="4">
        <f t="shared" si="51"/>
        <v>1902.1660595723463</v>
      </c>
      <c r="N96" s="11">
        <f t="shared" si="87"/>
        <v>1.6077202697301285E-2</v>
      </c>
      <c r="O96" s="11">
        <f t="shared" si="87"/>
        <v>2.4431595784304649E-2</v>
      </c>
      <c r="P96" s="11">
        <f t="shared" si="87"/>
        <v>1.826551165098933E-2</v>
      </c>
      <c r="Q96" s="4">
        <f t="shared" si="58"/>
        <v>6523.5738379340619</v>
      </c>
      <c r="R96" s="4">
        <f t="shared" si="58"/>
        <v>13590.883629186292</v>
      </c>
      <c r="S96" s="4">
        <f t="shared" si="58"/>
        <v>4254.8848541283096</v>
      </c>
      <c r="T96" s="4">
        <f t="shared" si="92"/>
        <v>79.994812265506994</v>
      </c>
      <c r="U96" s="4">
        <f t="shared" si="92"/>
        <v>337.54883856628589</v>
      </c>
      <c r="V96" s="4">
        <f t="shared" si="92"/>
        <v>364.95119264496276</v>
      </c>
      <c r="W96" s="11">
        <f t="shared" si="60"/>
        <v>-1.219247815263802E-2</v>
      </c>
      <c r="X96" s="11">
        <f t="shared" si="60"/>
        <v>-1.3228699347321071E-2</v>
      </c>
      <c r="Y96" s="11">
        <f t="shared" si="60"/>
        <v>-1.2203590333800474E-2</v>
      </c>
      <c r="Z96" s="4">
        <f t="shared" si="68"/>
        <v>11076.666592240417</v>
      </c>
      <c r="AA96" s="4">
        <f t="shared" si="61"/>
        <v>29832.935125976855</v>
      </c>
      <c r="AB96" s="4">
        <f t="shared" si="61"/>
        <v>7031.3013647699554</v>
      </c>
      <c r="AC96" s="12">
        <f t="shared" si="93"/>
        <v>2.1826503628160268</v>
      </c>
      <c r="AD96" s="12">
        <f t="shared" si="93"/>
        <v>3.3432756230870457</v>
      </c>
      <c r="AE96" s="12">
        <f t="shared" si="93"/>
        <v>1.7134378512705837</v>
      </c>
      <c r="AF96" s="11">
        <f t="shared" si="63"/>
        <v>-2.9039671966837322E-3</v>
      </c>
      <c r="AG96" s="11">
        <f t="shared" si="63"/>
        <v>2.0567434751257441E-3</v>
      </c>
      <c r="AH96" s="11">
        <f t="shared" si="63"/>
        <v>8.257041531207765E-4</v>
      </c>
      <c r="AI96" s="1">
        <f t="shared" si="97"/>
        <v>136573.84606906623</v>
      </c>
      <c r="AJ96" s="1">
        <f t="shared" si="97"/>
        <v>62012.580575459346</v>
      </c>
      <c r="AK96" s="1">
        <f t="shared" si="97"/>
        <v>18187.326757428091</v>
      </c>
      <c r="AL96" s="17">
        <f t="shared" si="94"/>
        <v>24.881775718292978</v>
      </c>
      <c r="AM96" s="17">
        <f t="shared" si="94"/>
        <v>6.599803512234816</v>
      </c>
      <c r="AN96" s="17">
        <f t="shared" si="94"/>
        <v>1.5205248330447234</v>
      </c>
      <c r="AO96" s="7">
        <f t="shared" si="98"/>
        <v>1.2226488514774054E-2</v>
      </c>
      <c r="AP96" s="7">
        <f t="shared" si="98"/>
        <v>1.8827873534587643E-2</v>
      </c>
      <c r="AQ96" s="7">
        <f t="shared" si="98"/>
        <v>1.3628369631717886E-2</v>
      </c>
      <c r="AR96" s="1">
        <f t="shared" si="65"/>
        <v>81549.961218509736</v>
      </c>
      <c r="AS96" s="1">
        <f t="shared" si="65"/>
        <v>40263.458428453137</v>
      </c>
      <c r="AT96" s="1">
        <f t="shared" si="65"/>
        <v>11658.777775984992</v>
      </c>
      <c r="AU96" s="1">
        <f t="shared" si="73"/>
        <v>16309.992243701949</v>
      </c>
      <c r="AV96" s="1">
        <f t="shared" si="73"/>
        <v>8052.6916856906282</v>
      </c>
      <c r="AW96" s="1">
        <f t="shared" si="73"/>
        <v>2331.7555551969986</v>
      </c>
      <c r="AX96" s="1">
        <f t="shared" si="74"/>
        <v>51931.660305923811</v>
      </c>
      <c r="AY96" s="1">
        <f t="shared" si="74"/>
        <v>9456.6780480638299</v>
      </c>
      <c r="AZ96" s="1">
        <f t="shared" si="74"/>
        <v>1521.7328476578771</v>
      </c>
      <c r="BA96" s="1">
        <f t="shared" si="75"/>
        <v>10.857683908326575</v>
      </c>
      <c r="BB96" s="1">
        <f t="shared" si="75"/>
        <v>9.1544764426656631</v>
      </c>
      <c r="BC96" s="1">
        <f t="shared" si="75"/>
        <v>7.3276049958519112</v>
      </c>
      <c r="BD96" s="1">
        <f t="shared" si="76"/>
        <v>36969.220892492252</v>
      </c>
      <c r="BE96">
        <f t="shared" si="95"/>
        <v>0.21822387218499145</v>
      </c>
      <c r="BF96">
        <f t="shared" si="95"/>
        <v>0.3346263841173937</v>
      </c>
      <c r="BG96">
        <f t="shared" si="95"/>
        <v>2.453676962688749E-2</v>
      </c>
      <c r="BH96">
        <f t="shared" si="77"/>
        <v>0.26225216666186396</v>
      </c>
      <c r="BI96">
        <f t="shared" si="78"/>
        <v>4.7621658391411486E-3</v>
      </c>
      <c r="BJ96">
        <f t="shared" si="78"/>
        <v>1.1197481694748152E-2</v>
      </c>
      <c r="BK96">
        <f t="shared" si="78"/>
        <v>6.0205306372294847E-5</v>
      </c>
      <c r="BL96">
        <f t="shared" si="72"/>
        <v>388.35443949807257</v>
      </c>
      <c r="BM96">
        <f t="shared" si="72"/>
        <v>450.8493387198572</v>
      </c>
      <c r="BN96">
        <f t="shared" si="72"/>
        <v>0.70192028792967875</v>
      </c>
      <c r="BO96">
        <f t="shared" si="67"/>
        <v>232.48486526894018</v>
      </c>
      <c r="BP96">
        <f t="shared" si="89"/>
        <v>90.324438068733969</v>
      </c>
      <c r="BQ96">
        <f t="shared" si="89"/>
        <v>8.1370070653991622</v>
      </c>
      <c r="BR96" s="7">
        <f t="shared" si="86"/>
        <v>2.0817509846017934E-2</v>
      </c>
      <c r="BS96" s="7">
        <f t="shared" si="70"/>
        <v>0.41198675951590646</v>
      </c>
      <c r="BT96" s="7">
        <f t="shared" si="71"/>
        <v>0.19082081058993708</v>
      </c>
      <c r="BU96" s="8">
        <f>MAX((BU$3*climlow!$I206+BU$4*climlow!$I206^2+BU$5*climlow!$I206^6)*(K96/K$66)^$BW$1,-99)</f>
        <v>2.6324897471471256</v>
      </c>
      <c r="BV96" s="8">
        <f>MAX((BV$3*climlow!$I206+BV$4*climlow!$I206^2+BV$5*climlow!$I206^6)*(L96/L$66)^$BW$1,-99)</f>
        <v>1.369396251710477</v>
      </c>
      <c r="BW96" s="8">
        <f>MAX((BW$3*climlow!$I206+BW$4*climlow!$I206^2+BW$5*climlow!$I206^6)*(M96/M$66)^$BW$1,-99)</f>
        <v>0.64722927523815521</v>
      </c>
      <c r="BX96" s="8">
        <f>MAX((BX$3*climlow!$M206+BX$4*climlow!$M206^2+BX$5*climlow!$M206^6)*(K96/K$66)^$BW$1,-99)</f>
        <v>2.6347341403172937</v>
      </c>
      <c r="BY96" s="8">
        <f>MAX((BY$3*climlow!$M206+BY$4*climlow!$M206^2+BY$5*climlow!$M206^6)*(L96/L$66)^$BW$1,-99)</f>
        <v>1.3703137688473541</v>
      </c>
      <c r="BZ96" s="8">
        <f>MAX((BZ$3*climlow!$M206+BZ$4*climlow!$M206^2+BZ$5*climlow!$M206^6)*(M96/M$66)^$BW$1,-99)</f>
        <v>0.64735190617681504</v>
      </c>
      <c r="CA96" s="8">
        <f t="shared" si="79"/>
        <v>-1.8445990284859313</v>
      </c>
      <c r="CB96" s="8">
        <f t="shared" si="80"/>
        <v>-0.75995037635210805</v>
      </c>
      <c r="CC96" s="8">
        <f t="shared" si="81"/>
        <v>-0.35198788182909585</v>
      </c>
      <c r="CD96" s="8">
        <f>MAX((CD$3*climlow!$I206+CD$4*climlow!$I206^2+CD$5*climlow!$I206^6)*(K96/K$66)^$BW$1,-99)</f>
        <v>0.24925941194911222</v>
      </c>
      <c r="CE96" s="8">
        <f>MAX((CE$3*climlow!$I206+CE$4*climlow!$I206^2+CE$5*climlow!$I206^6)*(L96/L$66)^$BW$1,-99)</f>
        <v>0.10666986885964165</v>
      </c>
      <c r="CF96" s="8">
        <f>MAX((CF$3*climlow!$I206+CF$4*climlow!$I206^2+CF$5*climlow!$I206^6)*(M96/M$66)^$BW$1,-99)</f>
        <v>2.7867497067720501E-2</v>
      </c>
      <c r="CG96" s="8">
        <f>MAX((CG$3*climlow!$M206+CG$4*climlow!$M206^2+CG$5*climlow!$M206^6)*(K96/K$66)^$BW$1,-99)</f>
        <v>0.24995514165318355</v>
      </c>
      <c r="CH96" s="8">
        <f>MAX((CH$3*climlow!$M206+CH$4*climlow!$M206^2+CH$5*climlow!$M206^6)*(L96/L$66)^$BW$1,-99)</f>
        <v>0.10696413763481946</v>
      </c>
      <c r="CI96" s="8">
        <f>MAX((CI$3*climlow!$M206+CI$4*climlow!$M206^2+CI$5*climlow!$M206^6)*(M96/M$66)^$BW$1,-99)</f>
        <v>2.7939308731500068E-2</v>
      </c>
      <c r="CJ96" s="8">
        <f t="shared" si="82"/>
        <v>-4.8441944563188045E-2</v>
      </c>
      <c r="CK96" s="8">
        <f t="shared" si="83"/>
        <v>-1.9957439765237027E-2</v>
      </c>
      <c r="CL96" s="8">
        <f t="shared" si="84"/>
        <v>-9.2437311281003375E-3</v>
      </c>
    </row>
    <row r="97" spans="1:90">
      <c r="A97">
        <f t="shared" si="49"/>
        <v>2051</v>
      </c>
      <c r="B97" s="4">
        <f t="shared" si="90"/>
        <v>1257.7617744114639</v>
      </c>
      <c r="C97" s="4">
        <f t="shared" si="90"/>
        <v>3414.2712216101636</v>
      </c>
      <c r="D97" s="4">
        <f t="shared" si="90"/>
        <v>6161.5169682459982</v>
      </c>
      <c r="E97" s="11">
        <f t="shared" si="91"/>
        <v>1.1908074287150835E-3</v>
      </c>
      <c r="F97" s="11">
        <f t="shared" si="91"/>
        <v>2.3873063745580422E-3</v>
      </c>
      <c r="G97" s="11">
        <f t="shared" si="91"/>
        <v>5.270764883967871E-3</v>
      </c>
      <c r="H97" s="4">
        <f t="shared" si="57"/>
        <v>82945.8600400945</v>
      </c>
      <c r="I97" s="4">
        <f t="shared" si="57"/>
        <v>41335.583504414361</v>
      </c>
      <c r="J97" s="4">
        <f t="shared" si="57"/>
        <v>11931.905021931161</v>
      </c>
      <c r="K97" s="4">
        <f t="shared" si="51"/>
        <v>65947.194236290743</v>
      </c>
      <c r="L97" s="4">
        <f t="shared" si="51"/>
        <v>12106.707646067021</v>
      </c>
      <c r="M97" s="4">
        <f t="shared" si="51"/>
        <v>1936.5206788236474</v>
      </c>
      <c r="N97" s="11">
        <f t="shared" si="87"/>
        <v>1.5907349740839072E-2</v>
      </c>
      <c r="O97" s="11">
        <f t="shared" si="87"/>
        <v>2.4182706403609533E-2</v>
      </c>
      <c r="P97" s="11">
        <f t="shared" si="87"/>
        <v>1.806078868793648E-2</v>
      </c>
      <c r="Q97" s="4">
        <f t="shared" si="58"/>
        <v>6554.3385016338798</v>
      </c>
      <c r="R97" s="4">
        <f t="shared" si="58"/>
        <v>13768.201095462493</v>
      </c>
      <c r="S97" s="4">
        <f t="shared" si="58"/>
        <v>4301.4216657325678</v>
      </c>
      <c r="T97" s="4">
        <f t="shared" si="92"/>
        <v>79.019477264635427</v>
      </c>
      <c r="U97" s="4">
        <f t="shared" si="92"/>
        <v>333.08350646585507</v>
      </c>
      <c r="V97" s="4">
        <f t="shared" si="92"/>
        <v>360.49747779809172</v>
      </c>
      <c r="W97" s="11">
        <f t="shared" si="60"/>
        <v>-1.219247815263802E-2</v>
      </c>
      <c r="X97" s="11">
        <f t="shared" si="60"/>
        <v>-1.3228699347321071E-2</v>
      </c>
      <c r="Y97" s="11">
        <f t="shared" si="60"/>
        <v>-1.2203590333800474E-2</v>
      </c>
      <c r="Z97" s="4">
        <f t="shared" si="68"/>
        <v>11099.135347467391</v>
      </c>
      <c r="AA97" s="4">
        <f t="shared" si="61"/>
        <v>30295.475018377714</v>
      </c>
      <c r="AB97" s="4">
        <f t="shared" si="61"/>
        <v>7117.467989220595</v>
      </c>
      <c r="AC97" s="12">
        <f t="shared" si="93"/>
        <v>2.176312017760579</v>
      </c>
      <c r="AD97" s="12">
        <f t="shared" si="93"/>
        <v>3.3501518834103772</v>
      </c>
      <c r="AE97" s="12">
        <f t="shared" si="93"/>
        <v>1.7148526440204921</v>
      </c>
      <c r="AF97" s="11">
        <f t="shared" si="63"/>
        <v>-2.9039671966837322E-3</v>
      </c>
      <c r="AG97" s="11">
        <f t="shared" si="63"/>
        <v>2.0567434751257441E-3</v>
      </c>
      <c r="AH97" s="11">
        <f t="shared" si="63"/>
        <v>8.257041531207765E-4</v>
      </c>
      <c r="AI97" s="1">
        <f t="shared" si="97"/>
        <v>139226.45370586155</v>
      </c>
      <c r="AJ97" s="1">
        <f t="shared" si="97"/>
        <v>63864.014203604034</v>
      </c>
      <c r="AK97" s="1">
        <f t="shared" si="97"/>
        <v>18700.349636882282</v>
      </c>
      <c r="AL97" s="17">
        <f t="shared" si="94"/>
        <v>25.182950295889402</v>
      </c>
      <c r="AM97" s="17">
        <f t="shared" si="94"/>
        <v>6.7228211754574856</v>
      </c>
      <c r="AN97" s="17">
        <f t="shared" si="94"/>
        <v>1.5410398847590736</v>
      </c>
      <c r="AO97" s="7">
        <f t="shared" si="98"/>
        <v>1.2104223629626314E-2</v>
      </c>
      <c r="AP97" s="7">
        <f t="shared" si="98"/>
        <v>1.8639594799241765E-2</v>
      </c>
      <c r="AQ97" s="7">
        <f t="shared" si="98"/>
        <v>1.3492085935400707E-2</v>
      </c>
      <c r="AR97" s="1">
        <f t="shared" si="65"/>
        <v>82945.8600400945</v>
      </c>
      <c r="AS97" s="1">
        <f t="shared" si="65"/>
        <v>41335.583504414361</v>
      </c>
      <c r="AT97" s="1">
        <f t="shared" si="65"/>
        <v>11931.905021931161</v>
      </c>
      <c r="AU97" s="1">
        <f t="shared" si="73"/>
        <v>16589.172008018901</v>
      </c>
      <c r="AV97" s="1">
        <f t="shared" si="73"/>
        <v>8267.1167008828725</v>
      </c>
      <c r="AW97" s="1">
        <f t="shared" si="73"/>
        <v>2386.3810043862322</v>
      </c>
      <c r="AX97" s="1">
        <f t="shared" si="74"/>
        <v>52757.755389032587</v>
      </c>
      <c r="AY97" s="1">
        <f t="shared" si="74"/>
        <v>9685.3661168536182</v>
      </c>
      <c r="AZ97" s="1">
        <f t="shared" si="74"/>
        <v>1549.2165430589178</v>
      </c>
      <c r="BA97" s="1">
        <f t="shared" si="75"/>
        <v>10.873466062124733</v>
      </c>
      <c r="BB97" s="1">
        <f t="shared" si="75"/>
        <v>9.1783713775895457</v>
      </c>
      <c r="BC97" s="1">
        <f t="shared" si="75"/>
        <v>7.3455046260362797</v>
      </c>
      <c r="BD97" s="1">
        <f t="shared" si="76"/>
        <v>36108.091800529495</v>
      </c>
      <c r="BE97">
        <f t="shared" si="95"/>
        <v>0.21822387218499145</v>
      </c>
      <c r="BF97">
        <f t="shared" si="95"/>
        <v>0.3346263841173937</v>
      </c>
      <c r="BG97">
        <f t="shared" si="95"/>
        <v>2.453676962688749E-2</v>
      </c>
      <c r="BH97">
        <f t="shared" si="77"/>
        <v>0.26249960129767802</v>
      </c>
      <c r="BI97">
        <f t="shared" si="78"/>
        <v>4.7621658391411486E-3</v>
      </c>
      <c r="BJ97">
        <f t="shared" si="78"/>
        <v>1.1197481694748152E-2</v>
      </c>
      <c r="BK97">
        <f t="shared" si="78"/>
        <v>6.0205306372294847E-5</v>
      </c>
      <c r="BL97">
        <f t="shared" si="72"/>
        <v>395.00194118112091</v>
      </c>
      <c r="BM97">
        <f t="shared" si="72"/>
        <v>462.85443963241346</v>
      </c>
      <c r="BN97">
        <f t="shared" si="72"/>
        <v>0.71836399745048907</v>
      </c>
      <c r="BO97">
        <f t="shared" si="67"/>
        <v>237.32462124072649</v>
      </c>
      <c r="BP97">
        <f t="shared" si="89"/>
        <v>91.313813928146502</v>
      </c>
      <c r="BQ97">
        <f t="shared" si="89"/>
        <v>8.2268133885934613</v>
      </c>
      <c r="BR97" s="7">
        <f t="shared" si="86"/>
        <v>2.0537244433055823E-2</v>
      </c>
      <c r="BS97" s="7">
        <f t="shared" si="70"/>
        <v>0.39998714516107425</v>
      </c>
      <c r="BT97" s="7">
        <f t="shared" si="71"/>
        <v>0.18159272071693885</v>
      </c>
      <c r="BU97" s="8">
        <f>MAX((BU$3*climlow!$I207+BU$4*climlow!$I207^2+BU$5*climlow!$I207^6)*(K97/K$66)^$BW$1,-99)</f>
        <v>2.6464436266908331</v>
      </c>
      <c r="BV97" s="8">
        <f>MAX((BV$3*climlow!$I207+BV$4*climlow!$I207^2+BV$5*climlow!$I207^6)*(L97/L$66)^$BW$1,-99)</f>
        <v>1.3710987649418758</v>
      </c>
      <c r="BW97" s="8">
        <f>MAX((BW$3*climlow!$I207+BW$4*climlow!$I207^2+BW$5*climlow!$I207^6)*(M97/M$66)^$BW$1,-99)</f>
        <v>0.64555849750585181</v>
      </c>
      <c r="BX97" s="8">
        <f>MAX((BX$3*climlow!$M207+BX$4*climlow!$M207^2+BX$5*climlow!$M207^6)*(K97/K$66)^$BW$1,-99)</f>
        <v>2.6487150812674707</v>
      </c>
      <c r="BY97" s="8">
        <f>MAX((BY$3*climlow!$M207+BY$4*climlow!$M207^2+BY$5*climlow!$M207^6)*(L97/L$66)^$BW$1,-99)</f>
        <v>1.3720122565398096</v>
      </c>
      <c r="BZ97" s="8">
        <f>MAX((BZ$3*climlow!$M207+BZ$4*climlow!$M207^2+BZ$5*climlow!$M207^6)*(M97/M$66)^$BW$1,-99)</f>
        <v>0.64565983430784857</v>
      </c>
      <c r="CA97" s="8">
        <f t="shared" si="79"/>
        <v>-1.8961689449786407</v>
      </c>
      <c r="CB97" s="8">
        <f t="shared" si="80"/>
        <v>-0.75844320304509261</v>
      </c>
      <c r="CC97" s="8">
        <f t="shared" si="81"/>
        <v>-0.34433047765763891</v>
      </c>
      <c r="CD97" s="8">
        <f>MAX((CD$3*climlow!$I207+CD$4*climlow!$I207^2+CD$5*climlow!$I207^6)*(K97/K$66)^$BW$1,-99)</f>
        <v>0.25593650493039616</v>
      </c>
      <c r="CE97" s="8">
        <f>MAX((CE$3*climlow!$I207+CE$4*climlow!$I207^2+CE$5*climlow!$I207^6)*(L97/L$66)^$BW$1,-99)</f>
        <v>0.10926565666462994</v>
      </c>
      <c r="CF97" s="8">
        <f>MAX((CF$3*climlow!$I207+CF$4*climlow!$I207^2+CF$5*climlow!$I207^6)*(M97/M$66)^$BW$1,-99)</f>
        <v>2.8530307648521023E-2</v>
      </c>
      <c r="CG97" s="8">
        <f>MAX((CG$3*climlow!$M207+CG$4*climlow!$M207^2+CG$5*climlow!$M207^6)*(K97/K$66)^$BW$1,-99)</f>
        <v>0.25666554605123332</v>
      </c>
      <c r="CH97" s="8">
        <f>MAX((CH$3*climlow!$M207+CH$4*climlow!$M207^2+CH$5*climlow!$M207^6)*(L97/L$66)^$BW$1,-99)</f>
        <v>0.10957304133310652</v>
      </c>
      <c r="CI97" s="8">
        <f>MAX((CI$3*climlow!$M207+CI$4*climlow!$M207^2+CI$5*climlow!$M207^6)*(M97/M$66)^$BW$1,-99)</f>
        <v>2.8604915976119291E-2</v>
      </c>
      <c r="CJ97" s="8">
        <f t="shared" si="82"/>
        <v>-5.0993041643525763E-2</v>
      </c>
      <c r="CK97" s="8">
        <f t="shared" si="83"/>
        <v>-2.0396561150073645E-2</v>
      </c>
      <c r="CL97" s="8">
        <f t="shared" si="84"/>
        <v>-9.2599651696800064E-3</v>
      </c>
    </row>
    <row r="98" spans="1:90">
      <c r="A98">
        <f t="shared" si="49"/>
        <v>2052</v>
      </c>
      <c r="B98" s="4">
        <f t="shared" si="90"/>
        <v>1259.1846388727608</v>
      </c>
      <c r="C98" s="4">
        <f t="shared" si="90"/>
        <v>3422.0145874893929</v>
      </c>
      <c r="D98" s="4">
        <f t="shared" si="90"/>
        <v>6192.369080150791</v>
      </c>
      <c r="E98" s="11">
        <f t="shared" si="91"/>
        <v>1.1312670572793293E-3</v>
      </c>
      <c r="F98" s="11">
        <f t="shared" si="91"/>
        <v>2.2679410558301399E-3</v>
      </c>
      <c r="G98" s="11">
        <f t="shared" si="91"/>
        <v>5.007226639769477E-3</v>
      </c>
      <c r="H98" s="4">
        <f t="shared" si="57"/>
        <v>84346.676989832253</v>
      </c>
      <c r="I98" s="4">
        <f t="shared" si="57"/>
        <v>42420.964822769303</v>
      </c>
      <c r="J98" s="4">
        <f t="shared" si="57"/>
        <v>12205.800443784521</v>
      </c>
      <c r="K98" s="4">
        <f t="shared" si="51"/>
        <v>66985.15403216843</v>
      </c>
      <c r="L98" s="4">
        <f t="shared" si="51"/>
        <v>12396.488599977598</v>
      </c>
      <c r="M98" s="4">
        <f t="shared" si="51"/>
        <v>1971.1035123712775</v>
      </c>
      <c r="N98" s="11">
        <f t="shared" si="87"/>
        <v>1.5739256353479503E-2</v>
      </c>
      <c r="O98" s="11">
        <f t="shared" si="87"/>
        <v>2.3935570460786204E-2</v>
      </c>
      <c r="P98" s="11">
        <f t="shared" si="87"/>
        <v>1.7858230963295307E-2</v>
      </c>
      <c r="Q98" s="4">
        <f t="shared" si="58"/>
        <v>6583.7670881244676</v>
      </c>
      <c r="R98" s="4">
        <f t="shared" si="58"/>
        <v>13942.805844001372</v>
      </c>
      <c r="S98" s="4">
        <f t="shared" si="58"/>
        <v>4346.4625210981958</v>
      </c>
      <c r="T98" s="4">
        <f t="shared" si="92"/>
        <v>78.056034014453488</v>
      </c>
      <c r="U98" s="4">
        <f t="shared" si="92"/>
        <v>328.67724490126682</v>
      </c>
      <c r="V98" s="4">
        <f t="shared" si="92"/>
        <v>356.09811426267549</v>
      </c>
      <c r="W98" s="11">
        <f t="shared" si="60"/>
        <v>-1.219247815263802E-2</v>
      </c>
      <c r="X98" s="11">
        <f t="shared" si="60"/>
        <v>-1.3228699347321071E-2</v>
      </c>
      <c r="Y98" s="11">
        <f t="shared" si="60"/>
        <v>-1.2203590333800474E-2</v>
      </c>
      <c r="Z98" s="4">
        <f t="shared" si="68"/>
        <v>11119.094474863303</v>
      </c>
      <c r="AA98" s="4">
        <f t="shared" si="61"/>
        <v>30753.856822926671</v>
      </c>
      <c r="AB98" s="4">
        <f t="shared" si="61"/>
        <v>7201.2548371689736</v>
      </c>
      <c r="AC98" s="12">
        <f t="shared" si="93"/>
        <v>2.1699920790512537</v>
      </c>
      <c r="AD98" s="12">
        <f t="shared" si="93"/>
        <v>3.3570422864372618</v>
      </c>
      <c r="AE98" s="12">
        <f t="shared" si="93"/>
        <v>1.7162686049706499</v>
      </c>
      <c r="AF98" s="11">
        <f t="shared" si="63"/>
        <v>-2.9039671966837322E-3</v>
      </c>
      <c r="AG98" s="11">
        <f t="shared" si="63"/>
        <v>2.0567434751257441E-3</v>
      </c>
      <c r="AH98" s="11">
        <f t="shared" si="63"/>
        <v>8.257041531207765E-4</v>
      </c>
      <c r="AI98" s="1">
        <f t="shared" si="97"/>
        <v>141892.9803432943</v>
      </c>
      <c r="AJ98" s="1">
        <f t="shared" si="97"/>
        <v>65744.72948412651</v>
      </c>
      <c r="AK98" s="1">
        <f t="shared" si="97"/>
        <v>19216.695677580286</v>
      </c>
      <c r="AL98" s="17">
        <f t="shared" si="94"/>
        <v>25.484722157304258</v>
      </c>
      <c r="AM98" s="17">
        <f t="shared" si="94"/>
        <v>6.8468787314495918</v>
      </c>
      <c r="AN98" s="17">
        <f t="shared" si="94"/>
        <v>1.5616238088885726</v>
      </c>
      <c r="AO98" s="7">
        <f t="shared" si="98"/>
        <v>1.198318139333005E-2</v>
      </c>
      <c r="AP98" s="7">
        <f t="shared" si="98"/>
        <v>1.8453198851249349E-2</v>
      </c>
      <c r="AQ98" s="7">
        <f t="shared" si="98"/>
        <v>1.3357165076046701E-2</v>
      </c>
      <c r="AR98" s="1">
        <f t="shared" si="65"/>
        <v>84346.676989832253</v>
      </c>
      <c r="AS98" s="1">
        <f t="shared" si="65"/>
        <v>42420.964822769303</v>
      </c>
      <c r="AT98" s="1">
        <f t="shared" si="65"/>
        <v>12205.800443784521</v>
      </c>
      <c r="AU98" s="1">
        <f t="shared" si="73"/>
        <v>16869.33539796645</v>
      </c>
      <c r="AV98" s="1">
        <f t="shared" si="73"/>
        <v>8484.1929645538603</v>
      </c>
      <c r="AW98" s="1">
        <f t="shared" si="73"/>
        <v>2441.1600887569043</v>
      </c>
      <c r="AX98" s="1">
        <f t="shared" si="74"/>
        <v>53588.123225734736</v>
      </c>
      <c r="AY98" s="1">
        <f t="shared" si="74"/>
        <v>9917.1908799820776</v>
      </c>
      <c r="AZ98" s="1">
        <f t="shared" si="74"/>
        <v>1576.8828098970221</v>
      </c>
      <c r="BA98" s="1">
        <f t="shared" si="75"/>
        <v>10.889082740896635</v>
      </c>
      <c r="BB98" s="1">
        <f t="shared" si="75"/>
        <v>9.2020249827554608</v>
      </c>
      <c r="BC98" s="1">
        <f t="shared" si="75"/>
        <v>7.3632052721516796</v>
      </c>
      <c r="BD98" s="1">
        <f t="shared" si="76"/>
        <v>35259.648996445976</v>
      </c>
      <c r="BE98">
        <f t="shared" si="95"/>
        <v>0.21822387218499145</v>
      </c>
      <c r="BF98">
        <f t="shared" si="95"/>
        <v>0.3346263841173937</v>
      </c>
      <c r="BG98">
        <f t="shared" si="95"/>
        <v>2.453676962688749E-2</v>
      </c>
      <c r="BH98">
        <f t="shared" si="77"/>
        <v>0.26274901428500336</v>
      </c>
      <c r="BI98">
        <f t="shared" si="78"/>
        <v>4.7621658391411486E-3</v>
      </c>
      <c r="BJ98">
        <f t="shared" si="78"/>
        <v>1.1197481694748152E-2</v>
      </c>
      <c r="BK98">
        <f t="shared" si="78"/>
        <v>6.0205306372294847E-5</v>
      </c>
      <c r="BL98">
        <f t="shared" si="72"/>
        <v>401.67286380605191</v>
      </c>
      <c r="BM98">
        <f t="shared" si="72"/>
        <v>475.00797707651458</v>
      </c>
      <c r="BN98">
        <f t="shared" si="72"/>
        <v>0.73485395523713948</v>
      </c>
      <c r="BO98">
        <f t="shared" si="67"/>
        <v>242.19861499712968</v>
      </c>
      <c r="BP98">
        <f t="shared" si="89"/>
        <v>92.314756819912745</v>
      </c>
      <c r="BQ98">
        <f t="shared" si="89"/>
        <v>8.3177424038680634</v>
      </c>
      <c r="BR98" s="7">
        <f t="shared" si="86"/>
        <v>2.0263019146025796E-2</v>
      </c>
      <c r="BS98" s="7">
        <f t="shared" si="70"/>
        <v>0.3883370341369653</v>
      </c>
      <c r="BT98" s="7">
        <f t="shared" si="71"/>
        <v>0.17285700405123583</v>
      </c>
      <c r="BU98" s="8">
        <f>MAX((BU$3*climlow!$I208+BU$4*climlow!$I208^2+BU$5*climlow!$I208^6)*(K98/K$66)^$BW$1,-99)</f>
        <v>2.6599183652200735</v>
      </c>
      <c r="BV98" s="8">
        <f>MAX((BV$3*climlow!$I208+BV$4*climlow!$I208^2+BV$5*climlow!$I208^6)*(L98/L$66)^$BW$1,-99)</f>
        <v>1.3724972991680269</v>
      </c>
      <c r="BW98" s="8">
        <f>MAX((BW$3*climlow!$I208+BW$4*climlow!$I208^2+BW$5*climlow!$I208^6)*(M98/M$66)^$BW$1,-99)</f>
        <v>0.64365777893929699</v>
      </c>
      <c r="BX98" s="8">
        <f>MAX((BX$3*climlow!$M208+BX$4*climlow!$M208^2+BX$5*climlow!$M208^6)*(K98/K$66)^$BW$1,-99)</f>
        <v>2.6622090375161638</v>
      </c>
      <c r="BY98" s="8">
        <f>MAX((BY$3*climlow!$M208+BY$4*climlow!$M208^2+BY$5*climlow!$M208^6)*(L98/L$66)^$BW$1,-99)</f>
        <v>1.3734027843309633</v>
      </c>
      <c r="BZ98" s="8">
        <f>MAX((BZ$3*climlow!$M208+BZ$4*climlow!$M208^2+BZ$5*climlow!$M208^6)*(M98/M$66)^$BW$1,-99)</f>
        <v>0.64373600974132561</v>
      </c>
      <c r="CA98" s="8">
        <f t="shared" si="79"/>
        <v>-1.9416546580600089</v>
      </c>
      <c r="CB98" s="8">
        <f t="shared" si="80"/>
        <v>-0.75401641122924734</v>
      </c>
      <c r="CC98" s="8">
        <f t="shared" si="81"/>
        <v>-0.33562860709437986</v>
      </c>
      <c r="CD98" s="8">
        <f>MAX((CD$3*climlow!$I208+CD$4*climlow!$I208^2+CD$5*climlow!$I208^6)*(K98/K$66)^$BW$1,-99)</f>
        <v>0.26269541432172994</v>
      </c>
      <c r="CE98" s="8">
        <f>MAX((CE$3*climlow!$I208+CE$4*climlow!$I208^2+CE$5*climlow!$I208^6)*(L98/L$66)^$BW$1,-99)</f>
        <v>0.11188334572538705</v>
      </c>
      <c r="CF98" s="8">
        <f>MAX((CF$3*climlow!$I208+CF$4*climlow!$I208^2+CF$5*climlow!$I208^6)*(M98/M$66)^$BW$1,-99)</f>
        <v>2.919464673465107E-2</v>
      </c>
      <c r="CG98" s="8">
        <f>MAX((CG$3*climlow!$M208+CG$4*climlow!$M208^2+CG$5*climlow!$M208^6)*(K98/K$66)^$BW$1,-99)</f>
        <v>0.26345681730250747</v>
      </c>
      <c r="CH98" s="8">
        <f>MAX((CH$3*climlow!$M208+CH$4*climlow!$M208^2+CH$5*climlow!$M208^6)*(L98/L$66)^$BW$1,-99)</f>
        <v>0.11220334831382599</v>
      </c>
      <c r="CI98" s="8">
        <f>MAX((CI$3*climlow!$M208+CI$4*climlow!$M208^2+CI$5*climlow!$M208^6)*(M98/M$66)^$BW$1,-99)</f>
        <v>2.9271865649288718E-2</v>
      </c>
      <c r="CJ98" s="8">
        <f t="shared" si="82"/>
        <v>-5.3485290040354287E-2</v>
      </c>
      <c r="CK98" s="8">
        <f t="shared" si="83"/>
        <v>-2.0770318904226554E-2</v>
      </c>
      <c r="CL98" s="8">
        <f t="shared" si="84"/>
        <v>-9.2453069971870448E-3</v>
      </c>
    </row>
    <row r="99" spans="1:90">
      <c r="A99">
        <f t="shared" si="49"/>
        <v>2053</v>
      </c>
      <c r="B99" s="4">
        <f t="shared" ref="B99:D114" si="99">B98*(1+E99)</f>
        <v>1260.5378892687004</v>
      </c>
      <c r="C99" s="4">
        <f t="shared" si="99"/>
        <v>3429.3874684971788</v>
      </c>
      <c r="D99" s="4">
        <f t="shared" si="99"/>
        <v>6221.8253458011359</v>
      </c>
      <c r="E99" s="11">
        <f t="shared" ref="E99:G114" si="100">E98*$E$5</f>
        <v>1.0747037044153628E-3</v>
      </c>
      <c r="F99" s="11">
        <f t="shared" si="100"/>
        <v>2.1545440030386327E-3</v>
      </c>
      <c r="G99" s="11">
        <f t="shared" si="100"/>
        <v>4.7568653077810028E-3</v>
      </c>
      <c r="H99" s="4">
        <f t="shared" si="57"/>
        <v>85752.259706570461</v>
      </c>
      <c r="I99" s="4">
        <f t="shared" si="57"/>
        <v>43519.492783273352</v>
      </c>
      <c r="J99" s="4">
        <f t="shared" si="57"/>
        <v>12480.415582084337</v>
      </c>
      <c r="K99" s="4">
        <f t="shared" si="51"/>
        <v>68028.307944253494</v>
      </c>
      <c r="L99" s="4">
        <f t="shared" si="51"/>
        <v>12690.164988077127</v>
      </c>
      <c r="M99" s="4">
        <f t="shared" si="51"/>
        <v>2005.9090200124112</v>
      </c>
      <c r="N99" s="11">
        <f t="shared" si="87"/>
        <v>1.5572912045318521E-2</v>
      </c>
      <c r="O99" s="11">
        <f t="shared" si="87"/>
        <v>2.3690288240176383E-2</v>
      </c>
      <c r="P99" s="11">
        <f t="shared" si="87"/>
        <v>1.7657879163972545E-2</v>
      </c>
      <c r="Q99" s="4">
        <f t="shared" si="58"/>
        <v>6611.8711759512134</v>
      </c>
      <c r="R99" s="4">
        <f t="shared" si="58"/>
        <v>14114.645431625049</v>
      </c>
      <c r="S99" s="4">
        <f t="shared" si="58"/>
        <v>4390.0166177062047</v>
      </c>
      <c r="T99" s="4">
        <f t="shared" ref="T99:V114" si="101">T98*(1+W99)</f>
        <v>77.104337525050695</v>
      </c>
      <c r="U99" s="4">
        <f t="shared" si="101"/>
        <v>324.32927244616212</v>
      </c>
      <c r="V99" s="4">
        <f t="shared" si="101"/>
        <v>351.75243875757491</v>
      </c>
      <c r="W99" s="11">
        <f t="shared" si="60"/>
        <v>-1.219247815263802E-2</v>
      </c>
      <c r="X99" s="11">
        <f t="shared" si="60"/>
        <v>-1.3228699347321071E-2</v>
      </c>
      <c r="Y99" s="11">
        <f t="shared" si="60"/>
        <v>-1.2203590333800474E-2</v>
      </c>
      <c r="Z99" s="4">
        <f t="shared" si="68"/>
        <v>11136.584078239495</v>
      </c>
      <c r="AA99" s="4">
        <f t="shared" si="61"/>
        <v>31207.924193428509</v>
      </c>
      <c r="AB99" s="4">
        <f t="shared" si="61"/>
        <v>7282.6686653815059</v>
      </c>
      <c r="AC99" s="12">
        <f t="shared" ref="AC99:AE114" si="102">AC98*(1+AF99)</f>
        <v>2.1636904932366252</v>
      </c>
      <c r="AD99" s="12">
        <f t="shared" si="102"/>
        <v>3.3639468612556129</v>
      </c>
      <c r="AE99" s="12">
        <f t="shared" si="102"/>
        <v>1.7176857350856449</v>
      </c>
      <c r="AF99" s="11">
        <f t="shared" si="63"/>
        <v>-2.9039671966837322E-3</v>
      </c>
      <c r="AG99" s="11">
        <f t="shared" si="63"/>
        <v>2.0567434751257441E-3</v>
      </c>
      <c r="AH99" s="11">
        <f t="shared" si="63"/>
        <v>8.257041531207765E-4</v>
      </c>
      <c r="AI99" s="1">
        <f t="shared" si="97"/>
        <v>144573.01770693131</v>
      </c>
      <c r="AJ99" s="1">
        <f t="shared" si="97"/>
        <v>67654.449500267714</v>
      </c>
      <c r="AK99" s="1">
        <f t="shared" si="97"/>
        <v>19736.186198579162</v>
      </c>
      <c r="AL99" s="17">
        <f t="shared" ref="AL99:AN114" si="103">AL98*(1+AO99)</f>
        <v>25.787056325190157</v>
      </c>
      <c r="AM99" s="17">
        <f t="shared" si="103"/>
        <v>6.9719620780440019</v>
      </c>
      <c r="AN99" s="17">
        <f t="shared" si="103"/>
        <v>1.5822740872205618</v>
      </c>
      <c r="AO99" s="7">
        <f t="shared" si="98"/>
        <v>1.186334957939675E-2</v>
      </c>
      <c r="AP99" s="7">
        <f t="shared" si="98"/>
        <v>1.8268666862736857E-2</v>
      </c>
      <c r="AQ99" s="7">
        <f t="shared" si="98"/>
        <v>1.3223593425286234E-2</v>
      </c>
      <c r="AR99" s="1">
        <f t="shared" si="65"/>
        <v>85752.259706570461</v>
      </c>
      <c r="AS99" s="1">
        <f t="shared" si="65"/>
        <v>43519.492783273352</v>
      </c>
      <c r="AT99" s="1">
        <f t="shared" si="65"/>
        <v>12480.415582084337</v>
      </c>
      <c r="AU99" s="1">
        <f t="shared" si="73"/>
        <v>17150.451941314092</v>
      </c>
      <c r="AV99" s="1">
        <f t="shared" si="73"/>
        <v>8703.8985566546708</v>
      </c>
      <c r="AW99" s="1">
        <f t="shared" si="73"/>
        <v>2496.0831164168676</v>
      </c>
      <c r="AX99" s="1">
        <f t="shared" si="74"/>
        <v>54422.646355402787</v>
      </c>
      <c r="AY99" s="1">
        <f t="shared" si="74"/>
        <v>10152.131990461703</v>
      </c>
      <c r="AZ99" s="1">
        <f t="shared" si="74"/>
        <v>1604.7272160099292</v>
      </c>
      <c r="BA99" s="1">
        <f t="shared" si="75"/>
        <v>10.904535639515865</v>
      </c>
      <c r="BB99" s="1">
        <f t="shared" si="75"/>
        <v>9.2254390107342239</v>
      </c>
      <c r="BC99" s="1">
        <f t="shared" si="75"/>
        <v>7.3807090622471518</v>
      </c>
      <c r="BD99" s="1">
        <f t="shared" si="76"/>
        <v>34424.256280426322</v>
      </c>
      <c r="BE99">
        <f t="shared" si="95"/>
        <v>0.21822387218499145</v>
      </c>
      <c r="BF99">
        <f t="shared" si="95"/>
        <v>0.3346263841173937</v>
      </c>
      <c r="BG99">
        <f t="shared" si="95"/>
        <v>2.453676962688749E-2</v>
      </c>
      <c r="BH99">
        <f t="shared" si="77"/>
        <v>0.26300018050575935</v>
      </c>
      <c r="BI99">
        <f t="shared" si="78"/>
        <v>4.7621658391411486E-3</v>
      </c>
      <c r="BJ99">
        <f t="shared" si="78"/>
        <v>1.1197481694748152E-2</v>
      </c>
      <c r="BK99">
        <f t="shared" si="78"/>
        <v>6.0205306372294847E-5</v>
      </c>
      <c r="BL99">
        <f t="shared" si="72"/>
        <v>408.36648180378984</v>
      </c>
      <c r="BM99">
        <f t="shared" si="72"/>
        <v>487.30872380542763</v>
      </c>
      <c r="BN99">
        <f t="shared" si="72"/>
        <v>0.75138724377295008</v>
      </c>
      <c r="BO99">
        <f t="shared" si="67"/>
        <v>247.10629016995745</v>
      </c>
      <c r="BP99">
        <f t="shared" si="89"/>
        <v>93.327389661862057</v>
      </c>
      <c r="BQ99">
        <f t="shared" si="89"/>
        <v>8.409804044528185</v>
      </c>
      <c r="BR99" s="7">
        <f t="shared" si="86"/>
        <v>1.9994653441883781E-2</v>
      </c>
      <c r="BS99" s="7">
        <f t="shared" si="70"/>
        <v>0.37702624673491775</v>
      </c>
      <c r="BT99" s="7">
        <f t="shared" si="71"/>
        <v>0.16458449064672079</v>
      </c>
      <c r="BU99" s="8">
        <f>MAX((BU$3*climlow!$I209+BU$4*climlow!$I209^2+BU$5*climlow!$I209^6)*(K99/K$66)^$BW$1,-99)</f>
        <v>2.6729195319953698</v>
      </c>
      <c r="BV99" s="8">
        <f>MAX((BV$3*climlow!$I209+BV$4*climlow!$I209^2+BV$5*climlow!$I209^6)*(L99/L$66)^$BW$1,-99)</f>
        <v>1.3735964137734598</v>
      </c>
      <c r="BW99" s="8">
        <f>MAX((BW$3*climlow!$I209+BW$4*climlow!$I209^2+BW$5*climlow!$I209^6)*(M99/M$66)^$BW$1,-99)</f>
        <v>0.64152816089672116</v>
      </c>
      <c r="BX99" s="8">
        <f>MAX((BX$3*climlow!$M209+BX$4*climlow!$M209^2+BX$5*climlow!$M209^6)*(K99/K$66)^$BW$1,-99)</f>
        <v>2.6752215578221676</v>
      </c>
      <c r="BY99" s="8">
        <f>MAX((BY$3*climlow!$M209+BY$4*climlow!$M209^2+BY$5*climlow!$M209^6)*(L99/L$66)^$BW$1,-99)</f>
        <v>1.3744900125021096</v>
      </c>
      <c r="BZ99" s="8">
        <f>MAX((BZ$3*climlow!$M209+BZ$4*climlow!$M209^2+BZ$5*climlow!$M209^6)*(M99/M$66)^$BW$1,-99)</f>
        <v>0.64158162255485418</v>
      </c>
      <c r="CA99" s="8">
        <f t="shared" si="79"/>
        <v>-1.9807114026200825</v>
      </c>
      <c r="CB99" s="8">
        <f t="shared" si="80"/>
        <v>-0.74678018599490426</v>
      </c>
      <c r="CC99" s="8">
        <f t="shared" si="81"/>
        <v>-0.32599437731837816</v>
      </c>
      <c r="CD99" s="8">
        <f>MAX((CD$3*climlow!$I209+CD$4*climlow!$I209^2+CD$5*climlow!$I209^6)*(K99/K$66)^$BW$1,-99)</f>
        <v>0.26953668773918255</v>
      </c>
      <c r="CE99" s="8">
        <f>MAX((CE$3*climlow!$I209+CE$4*climlow!$I209^2+CE$5*climlow!$I209^6)*(L99/L$66)^$BW$1,-99)</f>
        <v>0.11452288248411298</v>
      </c>
      <c r="CF99" s="8">
        <f>MAX((CF$3*climlow!$I209+CF$4*climlow!$I209^2+CF$5*climlow!$I209^6)*(M99/M$66)^$BW$1,-99)</f>
        <v>2.98600987509627E-2</v>
      </c>
      <c r="CG99" s="8">
        <f>MAX((CG$3*climlow!$M209+CG$4*climlow!$M209^2+CG$5*climlow!$M209^6)*(K99/K$66)^$BW$1,-99)</f>
        <v>0.27032932596206638</v>
      </c>
      <c r="CH99" s="8">
        <f>MAX((CH$3*climlow!$M209+CH$4*climlow!$M209^2+CH$5*climlow!$M209^6)*(L99/L$66)^$BW$1,-99)</f>
        <v>0.11485493261971515</v>
      </c>
      <c r="CI99" s="8">
        <f>MAX((CI$3*climlow!$M209+CI$4*climlow!$M209^2+CI$5*climlow!$M209^6)*(M99/M$66)^$BW$1,-99)</f>
        <v>2.9939721604462451E-2</v>
      </c>
      <c r="CJ99" s="8">
        <f t="shared" si="82"/>
        <v>-5.5903674688559155E-2</v>
      </c>
      <c r="CK99" s="8">
        <f t="shared" si="83"/>
        <v>-2.1077152646517279E-2</v>
      </c>
      <c r="CL99" s="8">
        <f t="shared" si="84"/>
        <v>-9.2008778238964854E-3</v>
      </c>
    </row>
    <row r="100" spans="1:90">
      <c r="A100">
        <f t="shared" si="49"/>
        <v>2054</v>
      </c>
      <c r="B100" s="4">
        <f t="shared" si="99"/>
        <v>1261.8248587708958</v>
      </c>
      <c r="C100" s="4">
        <f t="shared" si="99"/>
        <v>3436.4067963913076</v>
      </c>
      <c r="D100" s="4">
        <f t="shared" si="99"/>
        <v>6249.9419116827239</v>
      </c>
      <c r="E100" s="11">
        <f t="shared" si="100"/>
        <v>1.0209685191945946E-3</v>
      </c>
      <c r="F100" s="11">
        <f t="shared" si="100"/>
        <v>2.046816802886701E-3</v>
      </c>
      <c r="G100" s="11">
        <f t="shared" si="100"/>
        <v>4.5190220423919521E-3</v>
      </c>
      <c r="H100" s="4">
        <f t="shared" si="57"/>
        <v>87162.456023260063</v>
      </c>
      <c r="I100" s="4">
        <f t="shared" si="57"/>
        <v>44631.056892505752</v>
      </c>
      <c r="J100" s="4">
        <f t="shared" si="57"/>
        <v>12755.70467823696</v>
      </c>
      <c r="K100" s="4">
        <f t="shared" si="51"/>
        <v>69076.508849383652</v>
      </c>
      <c r="L100" s="4">
        <f t="shared" si="51"/>
        <v>12987.710575876641</v>
      </c>
      <c r="M100" s="4">
        <f t="shared" si="51"/>
        <v>2040.9317172041738</v>
      </c>
      <c r="N100" s="11">
        <f t="shared" si="87"/>
        <v>1.540830481906319E-2</v>
      </c>
      <c r="O100" s="11">
        <f t="shared" si="87"/>
        <v>2.3446943997896597E-2</v>
      </c>
      <c r="P100" s="11">
        <f t="shared" si="87"/>
        <v>1.7459763549767526E-2</v>
      </c>
      <c r="Q100" s="4">
        <f t="shared" si="58"/>
        <v>6638.6626182524988</v>
      </c>
      <c r="R100" s="4">
        <f t="shared" si="58"/>
        <v>14283.670694478715</v>
      </c>
      <c r="S100" s="4">
        <f t="shared" si="58"/>
        <v>4432.0945465618006</v>
      </c>
      <c r="T100" s="4">
        <f t="shared" si="101"/>
        <v>76.164244574302884</v>
      </c>
      <c r="U100" s="4">
        <f t="shared" si="101"/>
        <v>320.03881801143643</v>
      </c>
      <c r="V100" s="4">
        <f t="shared" si="101"/>
        <v>347.45979609606223</v>
      </c>
      <c r="W100" s="11">
        <f t="shared" si="60"/>
        <v>-1.219247815263802E-2</v>
      </c>
      <c r="X100" s="11">
        <f t="shared" si="60"/>
        <v>-1.3228699347321071E-2</v>
      </c>
      <c r="Y100" s="11">
        <f t="shared" si="60"/>
        <v>-1.2203590333800474E-2</v>
      </c>
      <c r="Z100" s="4">
        <f t="shared" si="68"/>
        <v>11151.644423573542</v>
      </c>
      <c r="AA100" s="4">
        <f t="shared" si="61"/>
        <v>31657.527331262925</v>
      </c>
      <c r="AB100" s="4">
        <f t="shared" si="61"/>
        <v>7361.7188517192008</v>
      </c>
      <c r="AC100" s="12">
        <f t="shared" si="102"/>
        <v>2.1574072070204897</v>
      </c>
      <c r="AD100" s="12">
        <f t="shared" si="102"/>
        <v>3.37086563701317</v>
      </c>
      <c r="AE100" s="12">
        <f t="shared" si="102"/>
        <v>1.7191040353308615</v>
      </c>
      <c r="AF100" s="11">
        <f t="shared" si="63"/>
        <v>-2.9039671966837322E-3</v>
      </c>
      <c r="AG100" s="11">
        <f t="shared" si="63"/>
        <v>2.0567434751257441E-3</v>
      </c>
      <c r="AH100" s="11">
        <f t="shared" si="63"/>
        <v>8.257041531207765E-4</v>
      </c>
      <c r="AI100" s="1">
        <f t="shared" si="97"/>
        <v>147266.16787755227</v>
      </c>
      <c r="AJ100" s="1">
        <f t="shared" si="97"/>
        <v>69592.90310689561</v>
      </c>
      <c r="AK100" s="1">
        <f t="shared" si="97"/>
        <v>20258.650695138112</v>
      </c>
      <c r="AL100" s="17">
        <f t="shared" si="103"/>
        <v>26.089917980361392</v>
      </c>
      <c r="AM100" s="17">
        <f t="shared" si="103"/>
        <v>7.0980568461015885</v>
      </c>
      <c r="AN100" s="17">
        <f t="shared" si="103"/>
        <v>1.6029882029451648</v>
      </c>
      <c r="AO100" s="7">
        <f t="shared" si="98"/>
        <v>1.1744716083602781E-2</v>
      </c>
      <c r="AP100" s="7">
        <f t="shared" si="98"/>
        <v>1.8085980194109487E-2</v>
      </c>
      <c r="AQ100" s="7">
        <f t="shared" si="98"/>
        <v>1.3091357491033372E-2</v>
      </c>
      <c r="AR100" s="1">
        <f t="shared" si="65"/>
        <v>87162.456023260063</v>
      </c>
      <c r="AS100" s="1">
        <f t="shared" si="65"/>
        <v>44631.056892505752</v>
      </c>
      <c r="AT100" s="1">
        <f t="shared" si="65"/>
        <v>12755.70467823696</v>
      </c>
      <c r="AU100" s="1">
        <f t="shared" si="73"/>
        <v>17432.491204652015</v>
      </c>
      <c r="AV100" s="1">
        <f t="shared" si="73"/>
        <v>8926.2113785011516</v>
      </c>
      <c r="AW100" s="1">
        <f t="shared" si="73"/>
        <v>2551.1409356473923</v>
      </c>
      <c r="AX100" s="1">
        <f t="shared" si="74"/>
        <v>55261.207079506916</v>
      </c>
      <c r="AY100" s="1">
        <f t="shared" si="74"/>
        <v>10390.168460701312</v>
      </c>
      <c r="AZ100" s="1">
        <f t="shared" si="74"/>
        <v>1632.7453737633391</v>
      </c>
      <c r="BA100" s="1">
        <f t="shared" si="75"/>
        <v>10.919826441878124</v>
      </c>
      <c r="BB100" s="1">
        <f t="shared" si="75"/>
        <v>9.2486152976963183</v>
      </c>
      <c r="BC100" s="1">
        <f t="shared" si="75"/>
        <v>7.3980181553770308</v>
      </c>
      <c r="BD100" s="1">
        <f t="shared" si="76"/>
        <v>33602.225087273546</v>
      </c>
      <c r="BE100">
        <f t="shared" ref="BE100:BG115" si="104">BE99</f>
        <v>0.21822387218499145</v>
      </c>
      <c r="BF100">
        <f t="shared" si="104"/>
        <v>0.3346263841173937</v>
      </c>
      <c r="BG100">
        <f t="shared" si="104"/>
        <v>2.453676962688749E-2</v>
      </c>
      <c r="BH100">
        <f t="shared" si="77"/>
        <v>0.26325288565033395</v>
      </c>
      <c r="BI100">
        <f t="shared" si="78"/>
        <v>4.7621658391411486E-3</v>
      </c>
      <c r="BJ100">
        <f t="shared" si="78"/>
        <v>1.1197481694748152E-2</v>
      </c>
      <c r="BK100">
        <f t="shared" si="78"/>
        <v>6.0205306372294847E-5</v>
      </c>
      <c r="BL100">
        <f t="shared" si="72"/>
        <v>415.08207052961171</v>
      </c>
      <c r="BM100">
        <f t="shared" si="72"/>
        <v>499.75544257109647</v>
      </c>
      <c r="BN100">
        <f t="shared" si="72"/>
        <v>0.76796110814777085</v>
      </c>
      <c r="BO100">
        <f t="shared" si="67"/>
        <v>252.04709480521532</v>
      </c>
      <c r="BP100">
        <f t="shared" si="89"/>
        <v>94.351836332639365</v>
      </c>
      <c r="BQ100">
        <f t="shared" si="89"/>
        <v>8.5030084256863319</v>
      </c>
      <c r="BR100" s="7">
        <f t="shared" si="86"/>
        <v>1.9731969959396745E-2</v>
      </c>
      <c r="BS100" s="7">
        <f t="shared" si="70"/>
        <v>0.3660448997426386</v>
      </c>
      <c r="BT100" s="7">
        <f t="shared" si="71"/>
        <v>0.1567479321034756</v>
      </c>
      <c r="BU100" s="8">
        <f>MAX((BU$3*climlow!$I210+BU$4*climlow!$I210^2+BU$5*climlow!$I210^6)*(K100/K$66)^$BW$1,-99)</f>
        <v>2.6854517310714359</v>
      </c>
      <c r="BV100" s="8">
        <f>MAX((BV$3*climlow!$I210+BV$4*climlow!$I210^2+BV$5*climlow!$I210^6)*(L100/L$66)^$BW$1,-99)</f>
        <v>1.3744001071741512</v>
      </c>
      <c r="BW100" s="8">
        <f>MAX((BW$3*climlow!$I210+BW$4*climlow!$I210^2+BW$5*climlow!$I210^6)*(M100/M$66)^$BW$1,-99)</f>
        <v>0.63917048604426763</v>
      </c>
      <c r="BX100" s="8">
        <f>MAX((BX$3*climlow!$M210+BX$4*climlow!$M210^2+BX$5*climlow!$M210^6)*(K100/K$66)^$BW$1,-99)</f>
        <v>2.6877572631367741</v>
      </c>
      <c r="BY100" s="8">
        <f>MAX((BY$3*climlow!$M210+BY$4*climlow!$M210^2+BY$5*climlow!$M210^6)*(L100/L$66)^$BW$1,-99)</f>
        <v>1.3752780621953979</v>
      </c>
      <c r="BZ100" s="8">
        <f>MAX((BZ$3*climlow!$M210+BZ$4*climlow!$M210^2+BZ$5*climlow!$M210^6)*(M100/M$66)^$BW$1,-99)</f>
        <v>0.63919767933134275</v>
      </c>
      <c r="CA100" s="8">
        <f t="shared" si="79"/>
        <v>-2.0130270679442055</v>
      </c>
      <c r="CB100" s="8">
        <f t="shared" si="80"/>
        <v>-0.73685829126485447</v>
      </c>
      <c r="CC100" s="8">
        <f t="shared" si="81"/>
        <v>-0.31553783016857689</v>
      </c>
      <c r="CD100" s="8">
        <f>MAX((CD$3*climlow!$I210+CD$4*climlow!$I210^2+CD$5*climlow!$I210^6)*(K100/K$66)^$BW$1,-99)</f>
        <v>0.27646068182532452</v>
      </c>
      <c r="CE100" s="8">
        <f>MAX((CE$3*climlow!$I210+CE$4*climlow!$I210^2+CE$5*climlow!$I210^6)*(L100/L$66)^$BW$1,-99)</f>
        <v>0.11718411801413894</v>
      </c>
      <c r="CF100" s="8">
        <f>MAX((CF$3*climlow!$I210+CF$4*climlow!$I210^2+CF$5*climlow!$I210^6)*(M100/M$66)^$BW$1,-99)</f>
        <v>3.0526201541836467E-2</v>
      </c>
      <c r="CG100" s="8">
        <f>MAX((CG$3*climlow!$M210+CG$4*climlow!$M210^2+CG$5*climlow!$M210^6)*(K100/K$66)^$BW$1,-99)</f>
        <v>0.27728324871252735</v>
      </c>
      <c r="CH100" s="8">
        <f>MAX((CH$3*climlow!$M210+CH$4*climlow!$M210^2+CH$5*climlow!$M210^6)*(L100/L$66)^$BW$1,-99)</f>
        <v>0.11752757260937009</v>
      </c>
      <c r="CI100" s="8">
        <f>MAX((CI$3*climlow!$M210+CI$4*climlow!$M210^2+CI$5*climlow!$M210^6)*(M100/M$66)^$BW$1,-99)</f>
        <v>3.0608001503700424E-2</v>
      </c>
      <c r="CJ100" s="8">
        <f t="shared" si="82"/>
        <v>-5.8232892099719928E-2</v>
      </c>
      <c r="CK100" s="8">
        <f t="shared" si="83"/>
        <v>-2.1315853150365872E-2</v>
      </c>
      <c r="CL100" s="8">
        <f t="shared" si="84"/>
        <v>-9.1278854170359202E-3</v>
      </c>
    </row>
    <row r="101" spans="1:90">
      <c r="A101">
        <f t="shared" si="49"/>
        <v>2055</v>
      </c>
      <c r="B101" s="4">
        <f t="shared" si="99"/>
        <v>1263.048728055561</v>
      </c>
      <c r="C101" s="4">
        <f t="shared" si="99"/>
        <v>3443.0888068050945</v>
      </c>
      <c r="D101" s="4">
        <f t="shared" si="99"/>
        <v>6276.7733556821595</v>
      </c>
      <c r="E101" s="11">
        <f t="shared" si="100"/>
        <v>9.699200932348648E-4</v>
      </c>
      <c r="F101" s="11">
        <f t="shared" si="100"/>
        <v>1.9444759627423658E-3</v>
      </c>
      <c r="G101" s="11">
        <f t="shared" si="100"/>
        <v>4.2930709402723543E-3</v>
      </c>
      <c r="H101" s="4">
        <f t="shared" si="57"/>
        <v>88577.113866816027</v>
      </c>
      <c r="I101" s="4">
        <f t="shared" si="57"/>
        <v>45755.545593507384</v>
      </c>
      <c r="J101" s="4">
        <f t="shared" si="57"/>
        <v>13031.624493103274</v>
      </c>
      <c r="K101" s="4">
        <f t="shared" si="51"/>
        <v>70129.609332791762</v>
      </c>
      <c r="L101" s="4">
        <f t="shared" si="51"/>
        <v>13289.098295424103</v>
      </c>
      <c r="M101" s="4">
        <f t="shared" si="51"/>
        <v>2076.1661692477978</v>
      </c>
      <c r="N101" s="11">
        <f t="shared" si="87"/>
        <v>1.5245421358863309E-2</v>
      </c>
      <c r="O101" s="11">
        <f t="shared" si="87"/>
        <v>2.3205607931182204E-2</v>
      </c>
      <c r="P101" s="11">
        <f t="shared" si="87"/>
        <v>1.7263905375477728E-2</v>
      </c>
      <c r="Q101" s="4">
        <f t="shared" si="58"/>
        <v>6664.1535203328176</v>
      </c>
      <c r="R101" s="4">
        <f t="shared" si="58"/>
        <v>14449.835599240469</v>
      </c>
      <c r="S101" s="4">
        <f t="shared" si="58"/>
        <v>4472.7081520782876</v>
      </c>
      <c r="T101" s="4">
        <f t="shared" si="101"/>
        <v>75.235613686318516</v>
      </c>
      <c r="U101" s="4">
        <f t="shared" si="101"/>
        <v>315.80512070849113</v>
      </c>
      <c r="V101" s="4">
        <f t="shared" si="101"/>
        <v>343.21953908704006</v>
      </c>
      <c r="W101" s="11">
        <f t="shared" si="60"/>
        <v>-1.219247815263802E-2</v>
      </c>
      <c r="X101" s="11">
        <f t="shared" si="60"/>
        <v>-1.3228699347321071E-2</v>
      </c>
      <c r="Y101" s="11">
        <f t="shared" si="60"/>
        <v>-1.2203590333800474E-2</v>
      </c>
      <c r="Z101" s="4">
        <f t="shared" si="68"/>
        <v>11164.315893113811</v>
      </c>
      <c r="AA101" s="4">
        <f t="shared" si="61"/>
        <v>32102.522700608337</v>
      </c>
      <c r="AB101" s="4">
        <f t="shared" si="61"/>
        <v>7438.4171536711447</v>
      </c>
      <c r="AC101" s="12">
        <f t="shared" si="102"/>
        <v>2.1511421672614133</v>
      </c>
      <c r="AD101" s="12">
        <f t="shared" si="102"/>
        <v>3.3777986429176226</v>
      </c>
      <c r="AE101" s="12">
        <f t="shared" si="102"/>
        <v>1.7205235066724809</v>
      </c>
      <c r="AF101" s="11">
        <f t="shared" si="63"/>
        <v>-2.9039671966837322E-3</v>
      </c>
      <c r="AG101" s="11">
        <f t="shared" si="63"/>
        <v>2.0567434751257441E-3</v>
      </c>
      <c r="AH101" s="11">
        <f t="shared" si="63"/>
        <v>8.257041531207765E-4</v>
      </c>
      <c r="AI101" s="1">
        <f t="shared" si="97"/>
        <v>149972.04229444906</v>
      </c>
      <c r="AJ101" s="1">
        <f t="shared" si="97"/>
        <v>71559.824174707202</v>
      </c>
      <c r="AK101" s="1">
        <f t="shared" si="97"/>
        <v>20783.926561271695</v>
      </c>
      <c r="AL101" s="17">
        <f t="shared" si="103"/>
        <v>26.393272472891983</v>
      </c>
      <c r="AM101" s="17">
        <f t="shared" si="103"/>
        <v>7.2251484084814921</v>
      </c>
      <c r="AN101" s="17">
        <f t="shared" si="103"/>
        <v>1.6237636416476424</v>
      </c>
      <c r="AO101" s="7">
        <f t="shared" si="98"/>
        <v>1.1627268922766753E-2</v>
      </c>
      <c r="AP101" s="7">
        <f t="shared" si="98"/>
        <v>1.7905120392168392E-2</v>
      </c>
      <c r="AQ101" s="7">
        <f t="shared" si="98"/>
        <v>1.2960443916123037E-2</v>
      </c>
      <c r="AR101" s="1">
        <f t="shared" si="65"/>
        <v>88577.113866816027</v>
      </c>
      <c r="AS101" s="1">
        <f t="shared" si="65"/>
        <v>45755.545593507384</v>
      </c>
      <c r="AT101" s="1">
        <f t="shared" si="65"/>
        <v>13031.624493103274</v>
      </c>
      <c r="AU101" s="1">
        <f t="shared" si="73"/>
        <v>17715.422773363207</v>
      </c>
      <c r="AV101" s="1">
        <f t="shared" si="73"/>
        <v>9151.1091187014772</v>
      </c>
      <c r="AW101" s="1">
        <f t="shared" si="73"/>
        <v>2606.3248986206549</v>
      </c>
      <c r="AX101" s="1">
        <f t="shared" si="74"/>
        <v>56103.687466233408</v>
      </c>
      <c r="AY101" s="1">
        <f t="shared" si="74"/>
        <v>10631.278636339282</v>
      </c>
      <c r="AZ101" s="1">
        <f t="shared" si="74"/>
        <v>1660.9329353982382</v>
      </c>
      <c r="BA101" s="1">
        <f t="shared" si="75"/>
        <v>10.934956819586541</v>
      </c>
      <c r="BB101" s="1">
        <f t="shared" si="75"/>
        <v>9.2715557497409478</v>
      </c>
      <c r="BC101" s="1">
        <f t="shared" si="75"/>
        <v>7.4151347327585686</v>
      </c>
      <c r="BD101" s="1">
        <f t="shared" si="76"/>
        <v>32793.818014074233</v>
      </c>
      <c r="BE101">
        <f t="shared" si="104"/>
        <v>0.21822387218499145</v>
      </c>
      <c r="BF101">
        <f t="shared" si="104"/>
        <v>0.3346263841173937</v>
      </c>
      <c r="BG101">
        <f t="shared" si="104"/>
        <v>2.453676962688749E-2</v>
      </c>
      <c r="BH101">
        <f t="shared" si="77"/>
        <v>0.26350692582036839</v>
      </c>
      <c r="BI101">
        <f t="shared" si="78"/>
        <v>4.7621658391411486E-3</v>
      </c>
      <c r="BJ101">
        <f t="shared" si="78"/>
        <v>1.1197481694748152E-2</v>
      </c>
      <c r="BK101">
        <f t="shared" si="78"/>
        <v>6.0205306372294847E-5</v>
      </c>
      <c r="BL101">
        <f t="shared" si="72"/>
        <v>421.81890578626701</v>
      </c>
      <c r="BM101">
        <f t="shared" si="72"/>
        <v>512.34688421651344</v>
      </c>
      <c r="BN101">
        <f t="shared" si="72"/>
        <v>0.78457294513598419</v>
      </c>
      <c r="BO101">
        <f t="shared" si="67"/>
        <v>257.02048050826505</v>
      </c>
      <c r="BP101">
        <f t="shared" si="89"/>
        <v>95.388221779740604</v>
      </c>
      <c r="BQ101">
        <f t="shared" si="89"/>
        <v>8.5973658493613421</v>
      </c>
      <c r="BR101" s="7">
        <f t="shared" si="86"/>
        <v>1.9474794857282429E-2</v>
      </c>
      <c r="BS101" s="7">
        <f t="shared" si="70"/>
        <v>0.35538339780838696</v>
      </c>
      <c r="BT101" s="7">
        <f t="shared" si="71"/>
        <v>0.14932186176013915</v>
      </c>
      <c r="BU101" s="8">
        <f>MAX((BU$3*climlow!$I211+BU$4*climlow!$I211^2+BU$5*climlow!$I211^6)*(K101/K$66)^$BW$1,-99)</f>
        <v>2.6975187283232631</v>
      </c>
      <c r="BV101" s="8">
        <f>MAX((BV$3*climlow!$I211+BV$4*climlow!$I211^2+BV$5*climlow!$I211^6)*(L101/L$66)^$BW$1,-99)</f>
        <v>1.3749118953268888</v>
      </c>
      <c r="BW101" s="8">
        <f>MAX((BW$3*climlow!$I211+BW$4*climlow!$I211^2+BW$5*climlow!$I211^6)*(M101/M$66)^$BW$1,-99)</f>
        <v>0.63658543741789386</v>
      </c>
      <c r="BX101" s="8">
        <f>MAX((BX$3*climlow!$M211+BX$4*climlow!$M211^2+BX$5*climlow!$M211^6)*(K101/K$66)^$BW$1,-99)</f>
        <v>2.6998199730978962</v>
      </c>
      <c r="BY101" s="8">
        <f>MAX((BY$3*climlow!$M211+BY$4*climlow!$M211^2+BY$5*climlow!$M211^6)*(L101/L$66)^$BW$1,-99)</f>
        <v>1.3757705933241873</v>
      </c>
      <c r="BZ101" s="8">
        <f>MAX((BZ$3*climlow!$M211+BZ$4*climlow!$M211^2+BZ$5*climlow!$M211^6)*(M101/M$66)^$BW$1,-99)</f>
        <v>0.63658504184535691</v>
      </c>
      <c r="CA101" s="8">
        <f t="shared" si="79"/>
        <v>-2.0383246548533158</v>
      </c>
      <c r="CB101" s="8">
        <f t="shared" si="80"/>
        <v>-0.72438674167837902</v>
      </c>
      <c r="CC101" s="8">
        <f t="shared" si="81"/>
        <v>-0.30436643233429017</v>
      </c>
      <c r="CD101" s="8">
        <f>MAX((CD$3*climlow!$I211+CD$4*climlow!$I211^2+CD$5*climlow!$I211^6)*(K101/K$66)^$BW$1,-99)</f>
        <v>0.28346756682721913</v>
      </c>
      <c r="CE101" s="8">
        <f>MAX((CE$3*climlow!$I211+CE$4*climlow!$I211^2+CE$5*climlow!$I211^6)*(L101/L$66)^$BW$1,-99)</f>
        <v>0.11986681056350759</v>
      </c>
      <c r="CF101" s="8">
        <f>MAX((CF$3*climlow!$I211+CF$4*climlow!$I211^2+CF$5*climlow!$I211^6)*(M101/M$66)^$BW$1,-99)</f>
        <v>3.1192446372076878E-2</v>
      </c>
      <c r="CG101" s="8">
        <f>MAX((CG$3*climlow!$M211+CG$4*climlow!$M211^2+CG$5*climlow!$M211^6)*(K101/K$66)^$BW$1,-99)</f>
        <v>0.28431857328300869</v>
      </c>
      <c r="CH101" s="8">
        <f>MAX((CH$3*climlow!$M211+CH$4*climlow!$M211^2+CH$5*climlow!$M211^6)*(L101/L$66)^$BW$1,-99)</f>
        <v>0.1202209536964178</v>
      </c>
      <c r="CI101" s="8">
        <f>MAX((CI$3*climlow!$M211+CI$4*climlow!$M211^2+CI$5*climlow!$M211^6)*(M101/M$66)^$BW$1,-99)</f>
        <v>3.1276176957823039E-2</v>
      </c>
      <c r="CJ101" s="8">
        <f t="shared" si="82"/>
        <v>-6.0457401416210949E-2</v>
      </c>
      <c r="CK101" s="8">
        <f t="shared" si="83"/>
        <v>-2.1485556737958631E-2</v>
      </c>
      <c r="CL101" s="8">
        <f t="shared" si="84"/>
        <v>-9.0276117366486913E-3</v>
      </c>
    </row>
    <row r="102" spans="1:90">
      <c r="A102">
        <f t="shared" si="49"/>
        <v>2056</v>
      </c>
      <c r="B102" s="4">
        <f t="shared" si="99"/>
        <v>1264.2125315786329</v>
      </c>
      <c r="C102" s="4">
        <f t="shared" si="99"/>
        <v>3449.4490600563936</v>
      </c>
      <c r="D102" s="4">
        <f t="shared" si="99"/>
        <v>6302.3726573095164</v>
      </c>
      <c r="E102" s="11">
        <f t="shared" si="100"/>
        <v>9.214240885731215E-4</v>
      </c>
      <c r="F102" s="11">
        <f t="shared" si="100"/>
        <v>1.8472521646052474E-3</v>
      </c>
      <c r="G102" s="11">
        <f t="shared" si="100"/>
        <v>4.0784173932587363E-3</v>
      </c>
      <c r="H102" s="4">
        <f t="shared" si="57"/>
        <v>89996.081170229212</v>
      </c>
      <c r="I102" s="4">
        <f t="shared" si="57"/>
        <v>46892.846107772915</v>
      </c>
      <c r="J102" s="4">
        <f t="shared" si="57"/>
        <v>13308.134133118678</v>
      </c>
      <c r="K102" s="4">
        <f t="shared" si="51"/>
        <v>71187.461698271843</v>
      </c>
      <c r="L102" s="4">
        <f t="shared" si="51"/>
        <v>13594.300217613965</v>
      </c>
      <c r="M102" s="4">
        <f t="shared" si="51"/>
        <v>2111.6069862488775</v>
      </c>
      <c r="N102" s="11">
        <f t="shared" si="87"/>
        <v>1.5084247232294734E-2</v>
      </c>
      <c r="O102" s="11">
        <f t="shared" si="87"/>
        <v>2.296633792640046E-2</v>
      </c>
      <c r="P102" s="11">
        <f t="shared" si="87"/>
        <v>1.7070318130614881E-2</v>
      </c>
      <c r="Q102" s="4">
        <f t="shared" si="58"/>
        <v>6688.3562191267183</v>
      </c>
      <c r="R102" s="4">
        <f t="shared" si="58"/>
        <v>14613.097104553211</v>
      </c>
      <c r="S102" s="4">
        <f t="shared" si="58"/>
        <v>4511.8704017349701</v>
      </c>
      <c r="T102" s="4">
        <f t="shared" si="101"/>
        <v>74.318305110147762</v>
      </c>
      <c r="U102" s="4">
        <f t="shared" si="101"/>
        <v>311.62742971429407</v>
      </c>
      <c r="V102" s="4">
        <f t="shared" si="101"/>
        <v>339.03102843746598</v>
      </c>
      <c r="W102" s="11">
        <f t="shared" si="60"/>
        <v>-1.219247815263802E-2</v>
      </c>
      <c r="X102" s="11">
        <f t="shared" si="60"/>
        <v>-1.3228699347321071E-2</v>
      </c>
      <c r="Y102" s="11">
        <f t="shared" si="60"/>
        <v>-1.2203590333800474E-2</v>
      </c>
      <c r="Z102" s="4">
        <f t="shared" si="68"/>
        <v>11174.638943284963</v>
      </c>
      <c r="AA102" s="4">
        <f t="shared" si="61"/>
        <v>32542.772763674817</v>
      </c>
      <c r="AB102" s="4">
        <f t="shared" si="61"/>
        <v>7512.7774827493049</v>
      </c>
      <c r="AC102" s="12">
        <f t="shared" si="102"/>
        <v>2.144895320972283</v>
      </c>
      <c r="AD102" s="12">
        <f t="shared" si="102"/>
        <v>3.3847459082367322</v>
      </c>
      <c r="AE102" s="12">
        <f t="shared" si="102"/>
        <v>1.7219441500774824</v>
      </c>
      <c r="AF102" s="11">
        <f t="shared" si="63"/>
        <v>-2.9039671966837322E-3</v>
      </c>
      <c r="AG102" s="11">
        <f t="shared" si="63"/>
        <v>2.0567434751257441E-3</v>
      </c>
      <c r="AH102" s="11">
        <f t="shared" si="63"/>
        <v>8.257041531207765E-4</v>
      </c>
      <c r="AI102" s="1">
        <f t="shared" si="97"/>
        <v>152690.26083836737</v>
      </c>
      <c r="AJ102" s="1">
        <f t="shared" si="97"/>
        <v>73554.950875937968</v>
      </c>
      <c r="AK102" s="1">
        <f t="shared" si="97"/>
        <v>21311.858803765183</v>
      </c>
      <c r="AL102" s="17">
        <f t="shared" si="103"/>
        <v>26.697085332918213</v>
      </c>
      <c r="AM102" s="17">
        <f t="shared" si="103"/>
        <v>7.353221889065586</v>
      </c>
      <c r="AN102" s="17">
        <f t="shared" si="103"/>
        <v>1.6445978922821503</v>
      </c>
      <c r="AO102" s="7">
        <f t="shared" si="98"/>
        <v>1.1510996233539086E-2</v>
      </c>
      <c r="AP102" s="7">
        <f t="shared" si="98"/>
        <v>1.7726069188246707E-2</v>
      </c>
      <c r="AQ102" s="7">
        <f t="shared" si="98"/>
        <v>1.2830839476961807E-2</v>
      </c>
      <c r="AR102" s="1">
        <f t="shared" si="65"/>
        <v>89996.081170229212</v>
      </c>
      <c r="AS102" s="1">
        <f t="shared" si="65"/>
        <v>46892.846107772915</v>
      </c>
      <c r="AT102" s="1">
        <f t="shared" si="65"/>
        <v>13308.134133118678</v>
      </c>
      <c r="AU102" s="1">
        <f t="shared" si="73"/>
        <v>17999.216234045842</v>
      </c>
      <c r="AV102" s="1">
        <f t="shared" si="73"/>
        <v>9378.5692215545841</v>
      </c>
      <c r="AW102" s="1">
        <f t="shared" si="73"/>
        <v>2661.6268266237357</v>
      </c>
      <c r="AX102" s="1">
        <f t="shared" si="74"/>
        <v>56949.969358617476</v>
      </c>
      <c r="AY102" s="1">
        <f t="shared" si="74"/>
        <v>10875.440174091171</v>
      </c>
      <c r="AZ102" s="1">
        <f t="shared" si="74"/>
        <v>1689.2855889991022</v>
      </c>
      <c r="BA102" s="1">
        <f t="shared" si="75"/>
        <v>10.949928430835104</v>
      </c>
      <c r="BB102" s="1">
        <f t="shared" si="75"/>
        <v>9.2942623309162613</v>
      </c>
      <c r="BC102" s="1">
        <f t="shared" si="75"/>
        <v>7.432060990139381</v>
      </c>
      <c r="BD102" s="1">
        <f t="shared" si="76"/>
        <v>31999.252204004744</v>
      </c>
      <c r="BE102">
        <f t="shared" si="104"/>
        <v>0.21822387218499145</v>
      </c>
      <c r="BF102">
        <f t="shared" si="104"/>
        <v>0.3346263841173937</v>
      </c>
      <c r="BG102">
        <f t="shared" si="104"/>
        <v>2.453676962688749E-2</v>
      </c>
      <c r="BH102">
        <f t="shared" si="77"/>
        <v>0.26376210714056847</v>
      </c>
      <c r="BI102">
        <f t="shared" si="78"/>
        <v>4.7621658391411486E-3</v>
      </c>
      <c r="BJ102">
        <f t="shared" si="78"/>
        <v>1.1197481694748152E-2</v>
      </c>
      <c r="BK102">
        <f t="shared" si="78"/>
        <v>6.0205306372294847E-5</v>
      </c>
      <c r="BL102">
        <f t="shared" si="72"/>
        <v>428.57626340543953</v>
      </c>
      <c r="BM102">
        <f t="shared" si="72"/>
        <v>525.08178590642933</v>
      </c>
      <c r="BN102">
        <f t="shared" si="72"/>
        <v>0.80122029272800444</v>
      </c>
      <c r="BO102">
        <f t="shared" si="67"/>
        <v>262.02590164028368</v>
      </c>
      <c r="BP102">
        <f t="shared" si="89"/>
        <v>96.436672117459224</v>
      </c>
      <c r="BQ102">
        <f t="shared" si="89"/>
        <v>8.6928868088491313</v>
      </c>
      <c r="BR102" s="7">
        <f t="shared" si="86"/>
        <v>1.9222958112356636E-2</v>
      </c>
      <c r="BS102" s="7">
        <f t="shared" si="70"/>
        <v>0.34503242505668635</v>
      </c>
      <c r="BT102" s="7">
        <f t="shared" si="71"/>
        <v>0.14228246594568797</v>
      </c>
      <c r="BU102" s="8">
        <f>MAX((BU$3*climlow!$I212+BU$4*climlow!$I212^2+BU$5*climlow!$I212^6)*(K102/K$66)^$BW$1,-99)</f>
        <v>2.7091235641176183</v>
      </c>
      <c r="BV102" s="8">
        <f>MAX((BV$3*climlow!$I212+BV$4*climlow!$I212^2+BV$5*climlow!$I212^6)*(L102/L$66)^$BW$1,-99)</f>
        <v>1.3751348812653494</v>
      </c>
      <c r="BW102" s="8">
        <f>MAX((BW$3*climlow!$I212+BW$4*climlow!$I212^2+BW$5*climlow!$I212^6)*(M102/M$66)^$BW$1,-99)</f>
        <v>0.63377357329917816</v>
      </c>
      <c r="BX102" s="8">
        <f>MAX((BX$3*climlow!$M212+BX$4*climlow!$M212^2+BX$5*climlow!$M212^6)*(K102/K$66)^$BW$1,-99)</f>
        <v>2.7114128180745336</v>
      </c>
      <c r="BY102" s="8">
        <f>MAX((BY$3*climlow!$M212+BY$4*climlow!$M212^2+BY$5*climlow!$M212^6)*(L102/L$66)^$BW$1,-99)</f>
        <v>1.3759708734699416</v>
      </c>
      <c r="BZ102" s="8">
        <f>MAX((BZ$3*climlow!$M212+BZ$4*climlow!$M212^2+BZ$5*climlow!$M212^6)*(M102/M$66)^$BW$1,-99)</f>
        <v>0.6337444615356459</v>
      </c>
      <c r="CA102" s="8">
        <f t="shared" si="79"/>
        <v>-2.0563646167187515</v>
      </c>
      <c r="CB102" s="8">
        <f t="shared" si="80"/>
        <v>-0.70951247050723421</v>
      </c>
      <c r="CC102" s="8">
        <f t="shared" si="81"/>
        <v>-0.29258462855020345</v>
      </c>
      <c r="CD102" s="8">
        <f>MAX((CD$3*climlow!$I212+CD$4*climlow!$I212^2+CD$5*climlow!$I212^6)*(K102/K$66)^$BW$1,-99)</f>
        <v>0.29055733029727265</v>
      </c>
      <c r="CE102" s="8">
        <f>MAX((CE$3*climlow!$I212+CE$4*climlow!$I212^2+CE$5*climlow!$I212^6)*(L102/L$66)^$BW$1,-99)</f>
        <v>0.12257062769536674</v>
      </c>
      <c r="CF102" s="8">
        <f>MAX((CF$3*climlow!$I212+CF$4*climlow!$I212^2+CF$5*climlow!$I212^6)*(M102/M$66)^$BW$1,-99)</f>
        <v>3.1858277861898696E-2</v>
      </c>
      <c r="CG102" s="8">
        <f>MAX((CG$3*climlow!$M212+CG$4*climlow!$M212^2+CG$5*climlow!$M212^6)*(K102/K$66)^$BW$1,-99)</f>
        <v>0.29143510250005006</v>
      </c>
      <c r="CH102" s="8">
        <f>MAX((CH$3*climlow!$M212+CH$4*climlow!$M212^2+CH$5*climlow!$M212^6)*(L102/L$66)^$BW$1,-99)</f>
        <v>0.12293467069169167</v>
      </c>
      <c r="CI102" s="8">
        <f>MAX((CI$3*climlow!$M212+CI$4*climlow!$M212^2+CI$5*climlow!$M212^6)*(M102/M$66)^$BW$1,-99)</f>
        <v>3.1943673609155253E-2</v>
      </c>
      <c r="CJ102" s="8">
        <f t="shared" si="82"/>
        <v>-6.2561477159037163E-2</v>
      </c>
      <c r="CK102" s="8">
        <f t="shared" si="83"/>
        <v>-2.1585738179311083E-2</v>
      </c>
      <c r="CL102" s="8">
        <f t="shared" si="84"/>
        <v>-8.9014012433926409E-3</v>
      </c>
    </row>
    <row r="103" spans="1:90">
      <c r="A103">
        <f t="shared" si="49"/>
        <v>2057</v>
      </c>
      <c r="B103" s="4">
        <f t="shared" si="99"/>
        <v>1265.3191636643219</v>
      </c>
      <c r="C103" s="4">
        <f t="shared" si="99"/>
        <v>3455.5024621871344</v>
      </c>
      <c r="D103" s="4">
        <f t="shared" si="99"/>
        <v>6326.791178260667</v>
      </c>
      <c r="E103" s="11">
        <f t="shared" si="100"/>
        <v>8.7535288414446535E-4</v>
      </c>
      <c r="F103" s="11">
        <f t="shared" si="100"/>
        <v>1.7548895563749849E-3</v>
      </c>
      <c r="G103" s="11">
        <f t="shared" si="100"/>
        <v>3.8744965235957994E-3</v>
      </c>
      <c r="H103" s="4">
        <f t="shared" si="57"/>
        <v>91419.205797895309</v>
      </c>
      <c r="I103" s="4">
        <f t="shared" si="57"/>
        <v>48042.844289807661</v>
      </c>
      <c r="J103" s="4">
        <f t="shared" si="57"/>
        <v>13585.194884122344</v>
      </c>
      <c r="K103" s="4">
        <f t="shared" si="51"/>
        <v>72249.917983655876</v>
      </c>
      <c r="L103" s="4">
        <f t="shared" si="51"/>
        <v>13903.287529246702</v>
      </c>
      <c r="M103" s="4">
        <f t="shared" si="51"/>
        <v>2147.2488187696317</v>
      </c>
      <c r="N103" s="11">
        <f t="shared" si="87"/>
        <v>1.4924767087317381E-2</v>
      </c>
      <c r="O103" s="11">
        <f t="shared" si="87"/>
        <v>2.2729181104326646E-2</v>
      </c>
      <c r="P103" s="11">
        <f t="shared" si="87"/>
        <v>1.6879008618961633E-2</v>
      </c>
      <c r="Q103" s="4">
        <f t="shared" si="58"/>
        <v>6711.283264513334</v>
      </c>
      <c r="R103" s="4">
        <f t="shared" si="58"/>
        <v>14773.415032149416</v>
      </c>
      <c r="S103" s="4">
        <f t="shared" si="58"/>
        <v>4549.595265083005</v>
      </c>
      <c r="T103" s="4">
        <f t="shared" si="101"/>
        <v>73.412180798751194</v>
      </c>
      <c r="U103" s="4">
        <f t="shared" si="101"/>
        <v>307.50500413822522</v>
      </c>
      <c r="V103" s="4">
        <f t="shared" si="101"/>
        <v>334.89363265596808</v>
      </c>
      <c r="W103" s="11">
        <f t="shared" si="60"/>
        <v>-1.219247815263802E-2</v>
      </c>
      <c r="X103" s="11">
        <f t="shared" si="60"/>
        <v>-1.3228699347321071E-2</v>
      </c>
      <c r="Y103" s="11">
        <f t="shared" si="60"/>
        <v>-1.2203590333800474E-2</v>
      </c>
      <c r="Z103" s="4">
        <f t="shared" si="68"/>
        <v>11182.654066456427</v>
      </c>
      <c r="AA103" s="4">
        <f t="shared" si="61"/>
        <v>32978.145735316175</v>
      </c>
      <c r="AB103" s="4">
        <f t="shared" si="61"/>
        <v>7584.8156941722964</v>
      </c>
      <c r="AC103" s="12">
        <f t="shared" si="102"/>
        <v>2.1386666153198592</v>
      </c>
      <c r="AD103" s="12">
        <f t="shared" si="102"/>
        <v>3.3917074622984567</v>
      </c>
      <c r="AE103" s="12">
        <f t="shared" si="102"/>
        <v>1.7233659665136434</v>
      </c>
      <c r="AF103" s="11">
        <f t="shared" si="63"/>
        <v>-2.9039671966837322E-3</v>
      </c>
      <c r="AG103" s="11">
        <f t="shared" si="63"/>
        <v>2.0567434751257441E-3</v>
      </c>
      <c r="AH103" s="11">
        <f t="shared" si="63"/>
        <v>8.257041531207765E-4</v>
      </c>
      <c r="AI103" s="1">
        <f t="shared" si="97"/>
        <v>155420.45098857646</v>
      </c>
      <c r="AJ103" s="1">
        <f t="shared" si="97"/>
        <v>75578.02500989876</v>
      </c>
      <c r="AK103" s="1">
        <f t="shared" si="97"/>
        <v>21842.2997500124</v>
      </c>
      <c r="AL103" s="17">
        <f t="shared" si="103"/>
        <v>27.001322281144773</v>
      </c>
      <c r="AM103" s="17">
        <f t="shared" si="103"/>
        <v>7.4822621718280713</v>
      </c>
      <c r="AN103" s="17">
        <f t="shared" si="103"/>
        <v>1.6654884481265722</v>
      </c>
      <c r="AO103" s="7">
        <f t="shared" si="98"/>
        <v>1.1395886271203696E-2</v>
      </c>
      <c r="AP103" s="7">
        <f t="shared" si="98"/>
        <v>1.754880849636424E-2</v>
      </c>
      <c r="AQ103" s="7">
        <f t="shared" si="98"/>
        <v>1.2702531082192188E-2</v>
      </c>
      <c r="AR103" s="1">
        <f t="shared" si="65"/>
        <v>91419.205797895309</v>
      </c>
      <c r="AS103" s="1">
        <f t="shared" si="65"/>
        <v>48042.844289807661</v>
      </c>
      <c r="AT103" s="1">
        <f t="shared" si="65"/>
        <v>13585.194884122344</v>
      </c>
      <c r="AU103" s="1">
        <f t="shared" si="73"/>
        <v>18283.841159579064</v>
      </c>
      <c r="AV103" s="1">
        <f t="shared" si="73"/>
        <v>9608.5688579615326</v>
      </c>
      <c r="AW103" s="1">
        <f t="shared" si="73"/>
        <v>2717.038976824469</v>
      </c>
      <c r="AX103" s="1">
        <f t="shared" si="74"/>
        <v>57799.934386924702</v>
      </c>
      <c r="AY103" s="1">
        <f t="shared" si="74"/>
        <v>11122.630023397363</v>
      </c>
      <c r="AZ103" s="1">
        <f t="shared" si="74"/>
        <v>1717.7990550157051</v>
      </c>
      <c r="BA103" s="1">
        <f t="shared" si="75"/>
        <v>10.964742919485511</v>
      </c>
      <c r="BB103" s="1">
        <f t="shared" si="75"/>
        <v>9.3167370527352542</v>
      </c>
      <c r="BC103" s="1">
        <f t="shared" si="75"/>
        <v>7.4487991312188662</v>
      </c>
      <c r="BD103" s="1">
        <f t="shared" si="76"/>
        <v>31218.702582857866</v>
      </c>
      <c r="BE103">
        <f t="shared" si="104"/>
        <v>0.21822387218499145</v>
      </c>
      <c r="BF103">
        <f t="shared" si="104"/>
        <v>0.3346263841173937</v>
      </c>
      <c r="BG103">
        <f t="shared" si="104"/>
        <v>2.453676962688749E-2</v>
      </c>
      <c r="BH103">
        <f t="shared" si="77"/>
        <v>0.2640182453799122</v>
      </c>
      <c r="BI103">
        <f t="shared" si="78"/>
        <v>4.7621658391411486E-3</v>
      </c>
      <c r="BJ103">
        <f t="shared" si="78"/>
        <v>1.1197481694748152E-2</v>
      </c>
      <c r="BK103">
        <f t="shared" si="78"/>
        <v>6.0205306372294847E-5</v>
      </c>
      <c r="BL103">
        <f t="shared" si="72"/>
        <v>435.35341889215147</v>
      </c>
      <c r="BM103">
        <f t="shared" si="72"/>
        <v>537.95886949875705</v>
      </c>
      <c r="BN103">
        <f t="shared" si="72"/>
        <v>0.81790082012591836</v>
      </c>
      <c r="BO103">
        <f t="shared" si="67"/>
        <v>267.06281457186731</v>
      </c>
      <c r="BP103">
        <f t="shared" si="89"/>
        <v>97.497314715285256</v>
      </c>
      <c r="BQ103">
        <f t="shared" si="89"/>
        <v>8.7895819924588494</v>
      </c>
      <c r="BR103" s="7">
        <f t="shared" si="86"/>
        <v>1.8976293769842556E-2</v>
      </c>
      <c r="BS103" s="7">
        <f t="shared" si="70"/>
        <v>0.33498293694823916</v>
      </c>
      <c r="BT103" s="7">
        <f t="shared" si="71"/>
        <v>0.13560746535861787</v>
      </c>
      <c r="BU103" s="8">
        <f>MAX((BU$3*climlow!$I213+BU$4*climlow!$I213^2+BU$5*climlow!$I213^6)*(K103/K$66)^$BW$1,-99)</f>
        <v>2.7202686544157428</v>
      </c>
      <c r="BV103" s="8">
        <f>MAX((BV$3*climlow!$I213+BV$4*climlow!$I213^2+BV$5*climlow!$I213^6)*(L103/L$66)^$BW$1,-99)</f>
        <v>1.3750718171895988</v>
      </c>
      <c r="BW103" s="8">
        <f>MAX((BW$3*climlow!$I213+BW$4*climlow!$I213^2+BW$5*climlow!$I213^6)*(M103/M$66)^$BW$1,-99)</f>
        <v>0.63073535848188522</v>
      </c>
      <c r="BX103" s="8">
        <f>MAX((BX$3*climlow!$M213+BX$4*climlow!$M213^2+BX$5*climlow!$M213^6)*(K103/K$66)^$BW$1,-99)</f>
        <v>2.7225383395587048</v>
      </c>
      <c r="BY103" s="8">
        <f>MAX((BY$3*climlow!$M213+BY$4*climlow!$M213^2+BY$5*climlow!$M213^6)*(L103/L$66)^$BW$1,-99)</f>
        <v>1.3758818392977004</v>
      </c>
      <c r="BZ103" s="8">
        <f>MAX((BZ$3*climlow!$M213+BZ$4*climlow!$M213^2+BZ$5*climlow!$M213^6)*(M103/M$66)^$BW$1,-99)</f>
        <v>0.63067661034226763</v>
      </c>
      <c r="CA103" s="8">
        <f t="shared" si="79"/>
        <v>-2.0669470825508363</v>
      </c>
      <c r="CB103" s="8">
        <f t="shared" si="80"/>
        <v>-0.69239200422947367</v>
      </c>
      <c r="CC103" s="8">
        <f t="shared" si="81"/>
        <v>-0.28029345489510882</v>
      </c>
      <c r="CD103" s="8">
        <f>MAX((CD$3*climlow!$I213+CD$4*climlow!$I213^2+CD$5*climlow!$I213^6)*(K103/K$66)^$BW$1,-99)</f>
        <v>0.29772978035183467</v>
      </c>
      <c r="CE103" s="8">
        <f>MAX((CE$3*climlow!$I213+CE$4*climlow!$I213^2+CE$5*climlow!$I213^6)*(L103/L$66)^$BW$1,-99)</f>
        <v>0.12529514821671181</v>
      </c>
      <c r="CF103" s="8">
        <f>MAX((CF$3*climlow!$I213+CF$4*climlow!$I213^2+CF$5*climlow!$I213^6)*(M103/M$66)^$BW$1,-99)</f>
        <v>3.2523093907789562E-2</v>
      </c>
      <c r="CG103" s="8">
        <f>MAX((CG$3*climlow!$M213+CG$4*climlow!$M213^2+CG$5*climlow!$M213^6)*(K103/K$66)^$BW$1,-99)</f>
        <v>0.29863245790790227</v>
      </c>
      <c r="CH103" s="8">
        <f>MAX((CH$3*climlow!$M213+CH$4*climlow!$M213^2+CH$5*climlow!$M213^6)*(L103/L$66)^$BW$1,-99)</f>
        <v>0.12566822994104224</v>
      </c>
      <c r="CI103" s="8">
        <f>MAX((CI$3*climlow!$M213+CI$4*climlow!$M213^2+CI$5*climlow!$M213^6)*(M103/M$66)^$BW$1,-99)</f>
        <v>3.2609871209013291E-2</v>
      </c>
      <c r="CJ103" s="8">
        <f t="shared" si="82"/>
        <v>-6.4529263740524381E-2</v>
      </c>
      <c r="CK103" s="8">
        <f t="shared" si="83"/>
        <v>-2.1616202286908373E-2</v>
      </c>
      <c r="CL103" s="8">
        <f t="shared" si="84"/>
        <v>-8.7506498973102757E-3</v>
      </c>
    </row>
    <row r="104" spans="1:90">
      <c r="A104">
        <f t="shared" si="49"/>
        <v>2058</v>
      </c>
      <c r="B104" s="4">
        <f t="shared" si="99"/>
        <v>1266.3713844046349</v>
      </c>
      <c r="C104" s="4">
        <f t="shared" si="99"/>
        <v>3461.2632861109082</v>
      </c>
      <c r="D104" s="4">
        <f t="shared" si="99"/>
        <v>6350.0786521650707</v>
      </c>
      <c r="E104" s="11">
        <f t="shared" si="100"/>
        <v>8.3158523993724209E-4</v>
      </c>
      <c r="F104" s="11">
        <f t="shared" si="100"/>
        <v>1.6671450785562356E-3</v>
      </c>
      <c r="G104" s="11">
        <f t="shared" si="100"/>
        <v>3.6807716974160093E-3</v>
      </c>
      <c r="H104" s="4">
        <f t="shared" si="57"/>
        <v>92846.335484287454</v>
      </c>
      <c r="I104" s="4">
        <f t="shared" si="57"/>
        <v>49205.424494214822</v>
      </c>
      <c r="J104" s="4">
        <f t="shared" si="57"/>
        <v>13862.770052983551</v>
      </c>
      <c r="K104" s="4">
        <f t="shared" si="51"/>
        <v>73316.829981860123</v>
      </c>
      <c r="L104" s="4">
        <f t="shared" si="51"/>
        <v>14216.03051454149</v>
      </c>
      <c r="M104" s="4">
        <f t="shared" si="51"/>
        <v>2183.0863540968921</v>
      </c>
      <c r="N104" s="11">
        <f t="shared" si="87"/>
        <v>1.4766964835110308E-2</v>
      </c>
      <c r="O104" s="11">
        <f t="shared" si="87"/>
        <v>2.2494175182445675E-2</v>
      </c>
      <c r="P104" s="11">
        <f t="shared" si="87"/>
        <v>1.6689977898227681E-2</v>
      </c>
      <c r="Q104" s="4">
        <f t="shared" si="58"/>
        <v>6732.9474023782241</v>
      </c>
      <c r="R104" s="4">
        <f t="shared" si="58"/>
        <v>14930.751947085086</v>
      </c>
      <c r="S104" s="4">
        <f t="shared" si="58"/>
        <v>4585.8976016565985</v>
      </c>
      <c r="T104" s="4">
        <f t="shared" si="101"/>
        <v>72.517104388224908</v>
      </c>
      <c r="U104" s="4">
        <f t="shared" si="101"/>
        <v>303.43711289068392</v>
      </c>
      <c r="V104" s="4">
        <f t="shared" si="101"/>
        <v>330.80672795763638</v>
      </c>
      <c r="W104" s="11">
        <f t="shared" si="60"/>
        <v>-1.219247815263802E-2</v>
      </c>
      <c r="X104" s="11">
        <f t="shared" si="60"/>
        <v>-1.3228699347321071E-2</v>
      </c>
      <c r="Y104" s="11">
        <f t="shared" si="60"/>
        <v>-1.2203590333800474E-2</v>
      </c>
      <c r="Z104" s="4">
        <f t="shared" si="68"/>
        <v>11188.401756435538</v>
      </c>
      <c r="AA104" s="4">
        <f t="shared" si="61"/>
        <v>33408.515356128963</v>
      </c>
      <c r="AB104" s="4">
        <f t="shared" si="61"/>
        <v>7654.5493912129368</v>
      </c>
      <c r="AC104" s="12">
        <f t="shared" si="102"/>
        <v>2.1324559976243278</v>
      </c>
      <c r="AD104" s="12">
        <f t="shared" si="102"/>
        <v>3.3986833344910745</v>
      </c>
      <c r="AE104" s="12">
        <f t="shared" si="102"/>
        <v>1.7247889569495407</v>
      </c>
      <c r="AF104" s="11">
        <f t="shared" si="63"/>
        <v>-2.9039671966837322E-3</v>
      </c>
      <c r="AG104" s="11">
        <f t="shared" si="63"/>
        <v>2.0567434751257441E-3</v>
      </c>
      <c r="AH104" s="11">
        <f t="shared" si="63"/>
        <v>8.257041531207765E-4</v>
      </c>
      <c r="AI104" s="1">
        <f t="shared" ref="AI104:AK119" si="105">(1-$AI$5)*AI103+AU103</f>
        <v>158162.24704929788</v>
      </c>
      <c r="AJ104" s="1">
        <f t="shared" si="105"/>
        <v>77628.791366870428</v>
      </c>
      <c r="AK104" s="1">
        <f t="shared" si="105"/>
        <v>22375.108751835629</v>
      </c>
      <c r="AL104" s="17">
        <f t="shared" si="103"/>
        <v>27.305949239053938</v>
      </c>
      <c r="AM104" s="17">
        <f t="shared" si="103"/>
        <v>7.6122539099413427</v>
      </c>
      <c r="AN104" s="17">
        <f t="shared" si="103"/>
        <v>1.6864328077181385</v>
      </c>
      <c r="AO104" s="7">
        <f t="shared" si="98"/>
        <v>1.128192740849166E-2</v>
      </c>
      <c r="AP104" s="7">
        <f t="shared" si="98"/>
        <v>1.7373320411400599E-2</v>
      </c>
      <c r="AQ104" s="7">
        <f t="shared" si="98"/>
        <v>1.2575505771370267E-2</v>
      </c>
      <c r="AR104" s="1">
        <f t="shared" si="65"/>
        <v>92846.335484287454</v>
      </c>
      <c r="AS104" s="1">
        <f t="shared" si="65"/>
        <v>49205.424494214822</v>
      </c>
      <c r="AT104" s="1">
        <f t="shared" si="65"/>
        <v>13862.770052983551</v>
      </c>
      <c r="AU104" s="1">
        <f t="shared" si="73"/>
        <v>18569.267096857493</v>
      </c>
      <c r="AV104" s="1">
        <f t="shared" si="73"/>
        <v>9841.0848988429643</v>
      </c>
      <c r="AW104" s="1">
        <f t="shared" si="73"/>
        <v>2772.5540105967102</v>
      </c>
      <c r="AX104" s="1">
        <f t="shared" si="74"/>
        <v>58653.463985488095</v>
      </c>
      <c r="AY104" s="1">
        <f t="shared" si="74"/>
        <v>11372.824411633192</v>
      </c>
      <c r="AZ104" s="1">
        <f t="shared" si="74"/>
        <v>1746.4690832775136</v>
      </c>
      <c r="BA104" s="1">
        <f t="shared" si="75"/>
        <v>10.979401914323688</v>
      </c>
      <c r="BB104" s="1">
        <f t="shared" si="75"/>
        <v>9.3389819650107633</v>
      </c>
      <c r="BC104" s="1">
        <f t="shared" si="75"/>
        <v>7.465351361987433</v>
      </c>
      <c r="BD104" s="1">
        <f t="shared" si="76"/>
        <v>30452.3049465166</v>
      </c>
      <c r="BE104">
        <f t="shared" si="104"/>
        <v>0.21822387218499145</v>
      </c>
      <c r="BF104">
        <f t="shared" si="104"/>
        <v>0.3346263841173937</v>
      </c>
      <c r="BG104">
        <f t="shared" si="104"/>
        <v>2.453676962688749E-2</v>
      </c>
      <c r="BH104">
        <f t="shared" si="77"/>
        <v>0.26427516558246494</v>
      </c>
      <c r="BI104">
        <f t="shared" si="78"/>
        <v>4.7621658391411486E-3</v>
      </c>
      <c r="BJ104">
        <f t="shared" si="78"/>
        <v>1.1197481694748152E-2</v>
      </c>
      <c r="BK104">
        <f t="shared" si="78"/>
        <v>6.0205306372294847E-5</v>
      </c>
      <c r="BL104">
        <f t="shared" si="72"/>
        <v>442.14964713271235</v>
      </c>
      <c r="BM104">
        <f t="shared" si="72"/>
        <v>550.97684005628275</v>
      </c>
      <c r="BN104">
        <f t="shared" si="72"/>
        <v>0.83461231820854875</v>
      </c>
      <c r="BO104">
        <f t="shared" si="67"/>
        <v>272.13067699618404</v>
      </c>
      <c r="BP104">
        <f t="shared" si="89"/>
        <v>98.570278277510312</v>
      </c>
      <c r="BQ104">
        <f t="shared" si="89"/>
        <v>8.8874622867035331</v>
      </c>
      <c r="BR104" s="7">
        <f t="shared" si="86"/>
        <v>1.8734640144540515E-2</v>
      </c>
      <c r="BS104" s="7">
        <f t="shared" si="70"/>
        <v>0.3252261523769312</v>
      </c>
      <c r="BT104" s="7">
        <f t="shared" si="71"/>
        <v>0.12927600572484596</v>
      </c>
      <c r="BU104" s="8">
        <f>MAX((BU$3*climlow!$I214+BU$4*climlow!$I214^2+BU$5*climlow!$I214^6)*(K104/K$66)^$BW$1,-99)</f>
        <v>2.7309558821576907</v>
      </c>
      <c r="BV104" s="8">
        <f>MAX((BV$3*climlow!$I214+BV$4*climlow!$I214^2+BV$5*climlow!$I214^6)*(L104/L$66)^$BW$1,-99)</f>
        <v>1.374725160170738</v>
      </c>
      <c r="BW104" s="8">
        <f>MAX((BW$3*climlow!$I214+BW$4*climlow!$I214^2+BW$5*climlow!$I214^6)*(M104/M$66)^$BW$1,-99)</f>
        <v>0.62747119234934268</v>
      </c>
      <c r="BX104" s="8">
        <f>MAX((BX$3*climlow!$M214+BX$4*climlow!$M214^2+BX$5*climlow!$M214^6)*(K104/K$66)^$BW$1,-99)</f>
        <v>2.7331985807641721</v>
      </c>
      <c r="BY104" s="8">
        <f>MAX((BY$3*climlow!$M214+BY$4*climlow!$M214^2+BY$5*climlow!$M214^6)*(L104/L$66)^$BW$1,-99)</f>
        <v>1.3755061515561309</v>
      </c>
      <c r="BZ104" s="8">
        <f>MAX((BZ$3*climlow!$M214+BZ$4*climlow!$M214^2+BZ$5*climlow!$M214^6)*(M104/M$66)^$BW$1,-99)</f>
        <v>0.62738210832984398</v>
      </c>
      <c r="CA104" s="8">
        <f t="shared" si="79"/>
        <v>-2.0699139592981082</v>
      </c>
      <c r="CB104" s="8">
        <f t="shared" si="80"/>
        <v>-0.67319015273382354</v>
      </c>
      <c r="CC104" s="8">
        <f t="shared" si="81"/>
        <v>-0.26759020885216078</v>
      </c>
      <c r="CD104" s="8">
        <f>MAX((CD$3*climlow!$I214+CD$4*climlow!$I214^2+CD$5*climlow!$I214^6)*(K104/K$66)^$BW$1,-99)</f>
        <v>0.30498454874317377</v>
      </c>
      <c r="CE104" s="8">
        <f>MAX((CE$3*climlow!$I214+CE$4*climlow!$I214^2+CE$5*climlow!$I214^6)*(L104/L$66)^$BW$1,-99)</f>
        <v>0.12803986400854206</v>
      </c>
      <c r="CF104" s="8">
        <f>MAX((CF$3*climlow!$I214+CF$4*climlow!$I214^2+CF$5*climlow!$I214^6)*(M104/M$66)^$BW$1,-99)</f>
        <v>3.3186245620982359E-2</v>
      </c>
      <c r="CG104" s="8">
        <f>MAX((CG$3*climlow!$M214+CG$4*climlow!$M214^2+CG$5*climlow!$M214^6)*(K104/K$66)^$BW$1,-99)</f>
        <v>0.30591008321543195</v>
      </c>
      <c r="CH104" s="8">
        <f>MAX((CH$3*climlow!$M214+CH$4*climlow!$M214^2+CH$5*climlow!$M214^6)*(L104/L$66)^$BW$1,-99)</f>
        <v>0.1284210513725349</v>
      </c>
      <c r="CI104" s="8">
        <f>MAX((CI$3*climlow!$M214+CI$4*climlow!$M214^2+CI$5*climlow!$M214^6)*(M104/M$66)^$BW$1,-99)</f>
        <v>3.3274103721897673E-2</v>
      </c>
      <c r="CJ104" s="8">
        <f t="shared" si="82"/>
        <v>-6.6344831750758726E-2</v>
      </c>
      <c r="CK104" s="8">
        <f t="shared" si="83"/>
        <v>-2.1577074360394119E-2</v>
      </c>
      <c r="CL104" s="8">
        <f t="shared" si="84"/>
        <v>-8.5767948492250275E-3</v>
      </c>
    </row>
    <row r="105" spans="1:90">
      <c r="A105">
        <f t="shared" si="49"/>
        <v>2059</v>
      </c>
      <c r="B105" s="4">
        <f t="shared" si="99"/>
        <v>1267.3718253686072</v>
      </c>
      <c r="C105" s="4">
        <f t="shared" si="99"/>
        <v>3466.7451927612838</v>
      </c>
      <c r="D105" s="4">
        <f t="shared" si="99"/>
        <v>6372.2831824553632</v>
      </c>
      <c r="E105" s="11">
        <f t="shared" si="100"/>
        <v>7.9000597794037992E-4</v>
      </c>
      <c r="F105" s="11">
        <f t="shared" si="100"/>
        <v>1.5837878246284238E-3</v>
      </c>
      <c r="G105" s="11">
        <f t="shared" si="100"/>
        <v>3.4967331125452085E-3</v>
      </c>
      <c r="H105" s="4">
        <f t="shared" si="57"/>
        <v>94277.317785620049</v>
      </c>
      <c r="I105" s="4">
        <f t="shared" si="57"/>
        <v>50380.469455126055</v>
      </c>
      <c r="J105" s="4">
        <f t="shared" si="57"/>
        <v>14140.824817041777</v>
      </c>
      <c r="K105" s="4">
        <f t="shared" si="51"/>
        <v>74388.049267388502</v>
      </c>
      <c r="L105" s="4">
        <f t="shared" si="51"/>
        <v>14532.498540799215</v>
      </c>
      <c r="M105" s="4">
        <f t="shared" si="51"/>
        <v>2219.1143130574187</v>
      </c>
      <c r="N105" s="11">
        <f t="shared" si="87"/>
        <v>1.4610823814851459E-2</v>
      </c>
      <c r="O105" s="11">
        <f t="shared" si="87"/>
        <v>2.2261349673807551E-2</v>
      </c>
      <c r="P105" s="11">
        <f t="shared" si="87"/>
        <v>1.6503222097886683E-2</v>
      </c>
      <c r="Q105" s="4">
        <f t="shared" si="58"/>
        <v>6753.3615592889519</v>
      </c>
      <c r="R105" s="4">
        <f t="shared" si="58"/>
        <v>15085.073046480431</v>
      </c>
      <c r="S105" s="4">
        <f t="shared" si="58"/>
        <v>4620.7930573392541</v>
      </c>
      <c r="T105" s="4">
        <f t="shared" si="101"/>
        <v>71.632941177278909</v>
      </c>
      <c r="U105" s="4">
        <f t="shared" si="101"/>
        <v>299.42303455343392</v>
      </c>
      <c r="V105" s="4">
        <f t="shared" si="101"/>
        <v>326.76969816997644</v>
      </c>
      <c r="W105" s="11">
        <f t="shared" si="60"/>
        <v>-1.219247815263802E-2</v>
      </c>
      <c r="X105" s="11">
        <f t="shared" si="60"/>
        <v>-1.3228699347321071E-2</v>
      </c>
      <c r="Y105" s="11">
        <f t="shared" si="60"/>
        <v>-1.2203590333800474E-2</v>
      </c>
      <c r="Z105" s="4">
        <f t="shared" si="68"/>
        <v>11191.922477444585</v>
      </c>
      <c r="AA105" s="4">
        <f t="shared" si="61"/>
        <v>33833.760683005596</v>
      </c>
      <c r="AB105" s="4">
        <f t="shared" si="61"/>
        <v>7721.997743552125</v>
      </c>
      <c r="AC105" s="12">
        <f t="shared" si="102"/>
        <v>2.1262634153588551</v>
      </c>
      <c r="AD105" s="12">
        <f t="shared" si="102"/>
        <v>3.4056735542633074</v>
      </c>
      <c r="AE105" s="12">
        <f t="shared" si="102"/>
        <v>1.7262131223545507</v>
      </c>
      <c r="AF105" s="11">
        <f t="shared" si="63"/>
        <v>-2.9039671966837322E-3</v>
      </c>
      <c r="AG105" s="11">
        <f t="shared" si="63"/>
        <v>2.0567434751257441E-3</v>
      </c>
      <c r="AH105" s="11">
        <f t="shared" si="63"/>
        <v>8.257041531207765E-4</v>
      </c>
      <c r="AI105" s="1">
        <f t="shared" si="105"/>
        <v>160915.28944122558</v>
      </c>
      <c r="AJ105" s="1">
        <f t="shared" si="105"/>
        <v>79706.997129026349</v>
      </c>
      <c r="AK105" s="1">
        <f t="shared" si="105"/>
        <v>22910.15188724878</v>
      </c>
      <c r="AL105" s="17">
        <f t="shared" si="103"/>
        <v>27.610932338817552</v>
      </c>
      <c r="AM105" s="17">
        <f t="shared" si="103"/>
        <v>7.7431815349093869</v>
      </c>
      <c r="AN105" s="17">
        <f t="shared" si="103"/>
        <v>1.7074284757695612</v>
      </c>
      <c r="AO105" s="7">
        <f t="shared" si="98"/>
        <v>1.1169108134406743E-2</v>
      </c>
      <c r="AP105" s="7">
        <f t="shared" si="98"/>
        <v>1.7199587207286593E-2</v>
      </c>
      <c r="AQ105" s="7">
        <f t="shared" si="98"/>
        <v>1.2449750713656563E-2</v>
      </c>
      <c r="AR105" s="1">
        <f t="shared" si="65"/>
        <v>94277.317785620049</v>
      </c>
      <c r="AS105" s="1">
        <f t="shared" si="65"/>
        <v>50380.469455126055</v>
      </c>
      <c r="AT105" s="1">
        <f t="shared" si="65"/>
        <v>14140.824817041777</v>
      </c>
      <c r="AU105" s="1">
        <f t="shared" si="73"/>
        <v>18855.463557124011</v>
      </c>
      <c r="AV105" s="1">
        <f t="shared" si="73"/>
        <v>10076.093891025212</v>
      </c>
      <c r="AW105" s="1">
        <f t="shared" si="73"/>
        <v>2828.1649634083556</v>
      </c>
      <c r="AX105" s="1">
        <f t="shared" si="74"/>
        <v>59510.439413910804</v>
      </c>
      <c r="AY105" s="1">
        <f t="shared" si="74"/>
        <v>11625.998832639374</v>
      </c>
      <c r="AZ105" s="1">
        <f t="shared" si="74"/>
        <v>1775.2914504459354</v>
      </c>
      <c r="BA105" s="1">
        <f t="shared" si="75"/>
        <v>10.993907028478397</v>
      </c>
      <c r="BB105" s="1">
        <f t="shared" si="75"/>
        <v>9.3609991478518104</v>
      </c>
      <c r="BC105" s="1">
        <f t="shared" si="75"/>
        <v>7.4817198858649228</v>
      </c>
      <c r="BD105" s="1">
        <f t="shared" si="76"/>
        <v>29700.158899014936</v>
      </c>
      <c r="BE105">
        <f t="shared" si="104"/>
        <v>0.21822387218499145</v>
      </c>
      <c r="BF105">
        <f t="shared" si="104"/>
        <v>0.3346263841173937</v>
      </c>
      <c r="BG105">
        <f t="shared" si="104"/>
        <v>2.453676962688749E-2</v>
      </c>
      <c r="BH105">
        <f t="shared" si="77"/>
        <v>0.26453270170791043</v>
      </c>
      <c r="BI105">
        <f t="shared" si="78"/>
        <v>4.7621658391411486E-3</v>
      </c>
      <c r="BJ105">
        <f t="shared" si="78"/>
        <v>1.1197481694748152E-2</v>
      </c>
      <c r="BK105">
        <f t="shared" si="78"/>
        <v>6.0205306372294847E-5</v>
      </c>
      <c r="BL105">
        <f t="shared" si="72"/>
        <v>448.96422216453402</v>
      </c>
      <c r="BM105">
        <f t="shared" si="72"/>
        <v>564.13438449659236</v>
      </c>
      <c r="BN105">
        <f t="shared" si="72"/>
        <v>0.85135269046695039</v>
      </c>
      <c r="BO105">
        <f t="shared" si="67"/>
        <v>277.22894730199772</v>
      </c>
      <c r="BP105">
        <f t="shared" si="89"/>
        <v>99.655692914879424</v>
      </c>
      <c r="BQ105">
        <f t="shared" si="89"/>
        <v>8.9865387790263984</v>
      </c>
      <c r="BR105" s="7">
        <f t="shared" si="86"/>
        <v>1.8497839975014863E-2</v>
      </c>
      <c r="BS105" s="7">
        <f t="shared" si="70"/>
        <v>0.31575354599702055</v>
      </c>
      <c r="BT105" s="7">
        <f t="shared" si="71"/>
        <v>0.12326855696025131</v>
      </c>
      <c r="BU105" s="8">
        <f>MAX((BU$3*climlow!$I215+BU$4*climlow!$I215^2+BU$5*climlow!$I215^6)*(K105/K$66)^$BW$1,-99)</f>
        <v>2.7411866802130516</v>
      </c>
      <c r="BV105" s="8">
        <f>MAX((BV$3*climlow!$I215+BV$4*climlow!$I215^2+BV$5*climlow!$I215^6)*(L105/L$66)^$BW$1,-99)</f>
        <v>1.3740971222477936</v>
      </c>
      <c r="BW105" s="8">
        <f>MAX((BW$3*climlow!$I215+BW$4*climlow!$I215^2+BW$5*climlow!$I215^6)*(M105/M$66)^$BW$1,-99)</f>
        <v>0.62398143408658702</v>
      </c>
      <c r="BX105" s="8">
        <f>MAX((BX$3*climlow!$M215+BX$4*climlow!$M215^2+BX$5*climlow!$M215^6)*(K105/K$66)^$BW$1,-99)</f>
        <v>2.743395168724081</v>
      </c>
      <c r="BY105" s="8">
        <f>MAX((BY$3*climlow!$M215+BY$4*climlow!$M215^2+BY$5*climlow!$M215^6)*(L105/L$66)^$BW$1,-99)</f>
        <v>1.3748462444429039</v>
      </c>
      <c r="BZ105" s="8">
        <f>MAX((BZ$3*climlow!$M215+BZ$4*climlow!$M215^2+BZ$5*climlow!$M215^6)*(M105/M$66)^$BW$1,-99)</f>
        <v>0.62386154842238029</v>
      </c>
      <c r="CA105" s="8">
        <f t="shared" si="79"/>
        <v>-2.0651509100458694</v>
      </c>
      <c r="CB105" s="8">
        <f t="shared" si="80"/>
        <v>-0.65207872286595725</v>
      </c>
      <c r="CC105" s="8">
        <f t="shared" si="81"/>
        <v>-0.2545681725865041</v>
      </c>
      <c r="CD105" s="8">
        <f>MAX((CD$3*climlow!$I215+CD$4*climlow!$I215^2+CD$5*climlow!$I215^6)*(K105/K$66)^$BW$1,-99)</f>
        <v>0.31232109389237905</v>
      </c>
      <c r="CE105" s="8">
        <f>MAX((CE$3*climlow!$I215+CE$4*climlow!$I215^2+CE$5*climlow!$I215^6)*(L105/L$66)^$BW$1,-99)</f>
        <v>0.13080418182337789</v>
      </c>
      <c r="CF105" s="8">
        <f>MAX((CF$3*climlow!$I215+CF$4*climlow!$I215^2+CF$5*climlow!$I215^6)*(M105/M$66)^$BW$1,-99)</f>
        <v>3.3847037303223131E-2</v>
      </c>
      <c r="CG105" s="8">
        <f>MAX((CG$3*climlow!$M215+CG$4*climlow!$M215^2+CG$5*climlow!$M215^6)*(K105/K$66)^$BW$1,-99)</f>
        <v>0.31326724771819514</v>
      </c>
      <c r="CH105" s="8">
        <f>MAX((CH$3*climlow!$M215+CH$4*climlow!$M215^2+CH$5*climlow!$M215^6)*(L105/L$66)^$BW$1,-99)</f>
        <v>0.13119247051937652</v>
      </c>
      <c r="CI105" s="8">
        <f>MAX((CI$3*climlow!$M215+CI$4*climlow!$M215^2+CI$5*climlow!$M215^6)*(M105/M$66)^$BW$1,-99)</f>
        <v>3.3935659476196554E-2</v>
      </c>
      <c r="CJ105" s="8">
        <f t="shared" si="82"/>
        <v>-6.7992235980424545E-2</v>
      </c>
      <c r="CK105" s="8">
        <f t="shared" si="83"/>
        <v>-2.1468789611085257E-2</v>
      </c>
      <c r="CL105" s="8">
        <f t="shared" si="84"/>
        <v>-8.3813048138078119E-3</v>
      </c>
    </row>
    <row r="106" spans="1:90">
      <c r="A106">
        <f t="shared" si="49"/>
        <v>2060</v>
      </c>
      <c r="B106" s="4">
        <f t="shared" si="99"/>
        <v>1268.322995121006</v>
      </c>
      <c r="C106" s="4">
        <f t="shared" si="99"/>
        <v>3471.9612521472991</v>
      </c>
      <c r="D106" s="4">
        <f t="shared" si="99"/>
        <v>6393.4512473816394</v>
      </c>
      <c r="E106" s="11">
        <f t="shared" si="100"/>
        <v>7.5050567904336087E-4</v>
      </c>
      <c r="F106" s="11">
        <f t="shared" si="100"/>
        <v>1.5045984333970025E-3</v>
      </c>
      <c r="G106" s="11">
        <f t="shared" si="100"/>
        <v>3.3218964569179479E-3</v>
      </c>
      <c r="H106" s="4">
        <f t="shared" si="57"/>
        <v>95712.000043876062</v>
      </c>
      <c r="I106" s="4">
        <f t="shared" si="57"/>
        <v>51567.860177688221</v>
      </c>
      <c r="J106" s="4">
        <f t="shared" si="57"/>
        <v>14419.326081318044</v>
      </c>
      <c r="K106" s="4">
        <f t="shared" si="51"/>
        <v>75463.427227970853</v>
      </c>
      <c r="L106" s="4">
        <f t="shared" si="51"/>
        <v>14852.660047918196</v>
      </c>
      <c r="M106" s="4">
        <f t="shared" si="51"/>
        <v>2255.3274473193655</v>
      </c>
      <c r="N106" s="11">
        <f t="shared" si="87"/>
        <v>1.4456326939249253E-2</v>
      </c>
      <c r="O106" s="11">
        <f t="shared" si="87"/>
        <v>2.2030726940735157E-2</v>
      </c>
      <c r="P106" s="11">
        <f t="shared" si="87"/>
        <v>1.6318733130991081E-2</v>
      </c>
      <c r="Q106" s="4">
        <f t="shared" si="58"/>
        <v>6772.5388286385542</v>
      </c>
      <c r="R106" s="4">
        <f t="shared" si="58"/>
        <v>15236.346056165923</v>
      </c>
      <c r="S106" s="4">
        <f t="shared" si="58"/>
        <v>4654.2979687329989</v>
      </c>
      <c r="T106" s="4">
        <f t="shared" si="101"/>
        <v>70.759558106965727</v>
      </c>
      <c r="U106" s="4">
        <f t="shared" si="101"/>
        <v>295.46205725166402</v>
      </c>
      <c r="V106" s="4">
        <f t="shared" si="101"/>
        <v>322.78193464001043</v>
      </c>
      <c r="W106" s="11">
        <f t="shared" si="60"/>
        <v>-1.219247815263802E-2</v>
      </c>
      <c r="X106" s="11">
        <f t="shared" si="60"/>
        <v>-1.3228699347321071E-2</v>
      </c>
      <c r="Y106" s="11">
        <f t="shared" si="60"/>
        <v>-1.2203590333800474E-2</v>
      </c>
      <c r="Z106" s="4">
        <f t="shared" si="68"/>
        <v>11193.256636295502</v>
      </c>
      <c r="AA106" s="4">
        <f t="shared" si="61"/>
        <v>34253.765896046956</v>
      </c>
      <c r="AB106" s="4">
        <f t="shared" si="61"/>
        <v>7787.1813189639788</v>
      </c>
      <c r="AC106" s="12">
        <f t="shared" si="102"/>
        <v>2.1200888161491442</v>
      </c>
      <c r="AD106" s="12">
        <f t="shared" si="102"/>
        <v>3.4126781511244468</v>
      </c>
      <c r="AE106" s="12">
        <f t="shared" si="102"/>
        <v>1.7276384636988504</v>
      </c>
      <c r="AF106" s="11">
        <f t="shared" si="63"/>
        <v>-2.9039671966837322E-3</v>
      </c>
      <c r="AG106" s="11">
        <f t="shared" si="63"/>
        <v>2.0567434751257441E-3</v>
      </c>
      <c r="AH106" s="11">
        <f t="shared" si="63"/>
        <v>8.257041531207765E-4</v>
      </c>
      <c r="AI106" s="1">
        <f t="shared" si="105"/>
        <v>163679.22405422706</v>
      </c>
      <c r="AJ106" s="1">
        <f t="shared" si="105"/>
        <v>81812.391307148937</v>
      </c>
      <c r="AK106" s="1">
        <f t="shared" si="105"/>
        <v>23447.301661932259</v>
      </c>
      <c r="AL106" s="17">
        <f t="shared" si="103"/>
        <v>27.916237932911752</v>
      </c>
      <c r="AM106" s="17">
        <f t="shared" si="103"/>
        <v>7.8750292657201975</v>
      </c>
      <c r="AN106" s="17">
        <f t="shared" si="103"/>
        <v>1.7284729640654435</v>
      </c>
      <c r="AO106" s="7">
        <f t="shared" ref="AO106:AQ121" si="106">AO$5*AO105</f>
        <v>1.1057417053062676E-2</v>
      </c>
      <c r="AP106" s="7">
        <f t="shared" si="106"/>
        <v>1.7027591335213726E-2</v>
      </c>
      <c r="AQ106" s="7">
        <f t="shared" si="106"/>
        <v>1.2325253206519997E-2</v>
      </c>
      <c r="AR106" s="1">
        <f t="shared" si="65"/>
        <v>95712.000043876062</v>
      </c>
      <c r="AS106" s="1">
        <f t="shared" si="65"/>
        <v>51567.860177688221</v>
      </c>
      <c r="AT106" s="1">
        <f t="shared" si="65"/>
        <v>14419.326081318044</v>
      </c>
      <c r="AU106" s="1">
        <f t="shared" si="73"/>
        <v>19142.400008775214</v>
      </c>
      <c r="AV106" s="1">
        <f t="shared" si="73"/>
        <v>10313.572035537645</v>
      </c>
      <c r="AW106" s="1">
        <f t="shared" si="73"/>
        <v>2883.865216263609</v>
      </c>
      <c r="AX106" s="1">
        <f t="shared" si="74"/>
        <v>60370.741782376681</v>
      </c>
      <c r="AY106" s="1">
        <f t="shared" si="74"/>
        <v>11882.128038334555</v>
      </c>
      <c r="AZ106" s="1">
        <f t="shared" si="74"/>
        <v>1804.2619578554925</v>
      </c>
      <c r="BA106" s="1">
        <f t="shared" si="75"/>
        <v>11.008259858983109</v>
      </c>
      <c r="BB106" s="1">
        <f t="shared" si="75"/>
        <v>9.3827907046811045</v>
      </c>
      <c r="BC106" s="1">
        <f t="shared" si="75"/>
        <v>7.4979068995349607</v>
      </c>
      <c r="BD106" s="1">
        <f t="shared" si="76"/>
        <v>28962.330642025361</v>
      </c>
      <c r="BE106">
        <f t="shared" si="104"/>
        <v>0.21822387218499145</v>
      </c>
      <c r="BF106">
        <f t="shared" si="104"/>
        <v>0.3346263841173937</v>
      </c>
      <c r="BG106">
        <f t="shared" si="104"/>
        <v>2.453676962688749E-2</v>
      </c>
      <c r="BH106">
        <f t="shared" si="77"/>
        <v>0.26479069628184049</v>
      </c>
      <c r="BI106">
        <f t="shared" si="78"/>
        <v>4.7621658391411486E-3</v>
      </c>
      <c r="BJ106">
        <f t="shared" si="78"/>
        <v>1.1197481694748152E-2</v>
      </c>
      <c r="BK106">
        <f t="shared" si="78"/>
        <v>6.0205306372294847E-5</v>
      </c>
      <c r="BL106">
        <f t="shared" si="72"/>
        <v>455.79641700482267</v>
      </c>
      <c r="BM106">
        <f t="shared" si="72"/>
        <v>577.43017037699599</v>
      </c>
      <c r="BN106">
        <f t="shared" si="72"/>
        <v>0.86811994440777451</v>
      </c>
      <c r="BO106">
        <f t="shared" si="67"/>
        <v>282.35708400563192</v>
      </c>
      <c r="BP106">
        <f t="shared" si="89"/>
        <v>100.75369020912569</v>
      </c>
      <c r="BQ106">
        <f t="shared" si="89"/>
        <v>9.0868227601342646</v>
      </c>
      <c r="BR106" s="7">
        <f t="shared" si="86"/>
        <v>1.8265740534551433E-2</v>
      </c>
      <c r="BS106" s="7">
        <f t="shared" si="70"/>
        <v>0.30655684077380635</v>
      </c>
      <c r="BT106" s="7">
        <f t="shared" si="71"/>
        <v>0.117566820131159</v>
      </c>
      <c r="BU106" s="8">
        <f>MAX((BU$3*climlow!$I216+BU$4*climlow!$I216^2+BU$5*climlow!$I216^6)*(K106/K$66)^$BW$1,-99)</f>
        <v>2.7509621068365346</v>
      </c>
      <c r="BV106" s="8">
        <f>MAX((BV$3*climlow!$I216+BV$4*climlow!$I216^2+BV$5*climlow!$I216^6)*(L106/L$66)^$BW$1,-99)</f>
        <v>1.3731897155159067</v>
      </c>
      <c r="BW106" s="8">
        <f>MAX((BW$3*climlow!$I216+BW$4*climlow!$I216^2+BW$5*climlow!$I216^6)*(M106/M$66)^$BW$1,-99)</f>
        <v>0.62026642529037002</v>
      </c>
      <c r="BX106" s="8">
        <f>MAX((BX$3*climlow!$M216+BX$4*climlow!$M216^2+BX$5*climlow!$M216^6)*(K106/K$66)^$BW$1,-99)</f>
        <v>2.7531293888323489</v>
      </c>
      <c r="BY106" s="8">
        <f>MAX((BY$3*climlow!$M216+BY$4*climlow!$M216^2+BY$5*climlow!$M216^6)*(L106/L$66)^$BW$1,-99)</f>
        <v>1.3739043699376794</v>
      </c>
      <c r="BZ106" s="8">
        <f>MAX((BZ$3*climlow!$M216+BZ$4*climlow!$M216^2+BZ$5*climlow!$M216^6)*(M106/M$66)^$BW$1,-99)</f>
        <v>0.62011551851422697</v>
      </c>
      <c r="CA106" s="8">
        <f t="shared" si="79"/>
        <v>-2.0525892046538163</v>
      </c>
      <c r="CB106" s="8">
        <f t="shared" si="80"/>
        <v>-0.62923526198509383</v>
      </c>
      <c r="CC106" s="8">
        <f t="shared" si="81"/>
        <v>-0.24131638582669393</v>
      </c>
      <c r="CD106" s="8">
        <f>MAX((CD$3*climlow!$I216+CD$4*climlow!$I216^2+CD$5*climlow!$I216^6)*(K106/K$66)^$BW$1,-99)</f>
        <v>0.31973870396598847</v>
      </c>
      <c r="CE106" s="8">
        <f>MAX((CE$3*climlow!$I216+CE$4*climlow!$I216^2+CE$5*climlow!$I216^6)*(L106/L$66)^$BW$1,-99)</f>
        <v>0.13358742508797544</v>
      </c>
      <c r="CF106" s="8">
        <f>MAX((CF$3*climlow!$I216+CF$4*climlow!$I216^2+CF$5*climlow!$I216^6)*(M106/M$66)^$BW$1,-99)</f>
        <v>3.4504726472312813E-2</v>
      </c>
      <c r="CG106" s="8">
        <f>MAX((CG$3*climlow!$M216+CG$4*climlow!$M216^2+CG$5*climlow!$M216^6)*(K106/K$66)^$BW$1,-99)</f>
        <v>0.32070304977904801</v>
      </c>
      <c r="CH106" s="8">
        <f>MAX((CH$3*climlow!$M216+CH$4*climlow!$M216^2+CH$5*climlow!$M216^6)*(L106/L$66)^$BW$1,-99)</f>
        <v>0.13398174055658613</v>
      </c>
      <c r="CI106" s="8">
        <f>MAX((CI$3*climlow!$M216+CI$4*climlow!$M216^2+CI$5*climlow!$M216^6)*(M106/M$66)^$BW$1,-99)</f>
        <v>3.4593781373900991E-2</v>
      </c>
      <c r="CJ106" s="8">
        <f t="shared" si="82"/>
        <v>-6.9455575107483333E-2</v>
      </c>
      <c r="CK106" s="8">
        <f t="shared" si="83"/>
        <v>-2.1292081679077916E-2</v>
      </c>
      <c r="CL106" s="8">
        <f t="shared" si="84"/>
        <v>-8.1656711057676978E-3</v>
      </c>
    </row>
    <row r="107" spans="1:90">
      <c r="A107">
        <f t="shared" si="49"/>
        <v>2061</v>
      </c>
      <c r="B107" s="4">
        <f t="shared" si="99"/>
        <v>1269.2272845511707</v>
      </c>
      <c r="C107" s="4">
        <f t="shared" si="99"/>
        <v>3476.9239642350558</v>
      </c>
      <c r="D107" s="4">
        <f t="shared" si="99"/>
        <v>6413.627711275486</v>
      </c>
      <c r="E107" s="11">
        <f t="shared" si="100"/>
        <v>7.1298039509119283E-4</v>
      </c>
      <c r="F107" s="11">
        <f t="shared" si="100"/>
        <v>1.4293685117271523E-3</v>
      </c>
      <c r="G107" s="11">
        <f t="shared" si="100"/>
        <v>3.1558016340720503E-3</v>
      </c>
      <c r="H107" s="4">
        <f t="shared" si="57"/>
        <v>97150.22936243836</v>
      </c>
      <c r="I107" s="4">
        <f t="shared" si="57"/>
        <v>52767.475841259962</v>
      </c>
      <c r="J107" s="4">
        <f t="shared" si="57"/>
        <v>14698.242343408807</v>
      </c>
      <c r="K107" s="4">
        <f t="shared" si="51"/>
        <v>76542.815100916312</v>
      </c>
      <c r="L107" s="4">
        <f t="shared" si="51"/>
        <v>15176.482541478046</v>
      </c>
      <c r="M107" s="4">
        <f t="shared" si="51"/>
        <v>2291.7205371257432</v>
      </c>
      <c r="N107" s="11">
        <f t="shared" si="87"/>
        <v>1.4303456821338045E-2</v>
      </c>
      <c r="O107" s="11">
        <f t="shared" si="87"/>
        <v>2.1802323120243994E-2</v>
      </c>
      <c r="P107" s="11">
        <f t="shared" si="87"/>
        <v>1.6136499313939456E-2</v>
      </c>
      <c r="Q107" s="4">
        <f t="shared" si="58"/>
        <v>6790.4924581106798</v>
      </c>
      <c r="R107" s="4">
        <f t="shared" si="58"/>
        <v>15384.541134647867</v>
      </c>
      <c r="S107" s="4">
        <f t="shared" si="58"/>
        <v>4686.4292750824279</v>
      </c>
      <c r="T107" s="4">
        <f t="shared" si="101"/>
        <v>69.896823740656231</v>
      </c>
      <c r="U107" s="4">
        <f t="shared" si="101"/>
        <v>291.55347852774077</v>
      </c>
      <c r="V107" s="4">
        <f t="shared" si="101"/>
        <v>318.84283614251217</v>
      </c>
      <c r="W107" s="11">
        <f t="shared" si="60"/>
        <v>-1.219247815263802E-2</v>
      </c>
      <c r="X107" s="11">
        <f t="shared" si="60"/>
        <v>-1.3228699347321071E-2</v>
      </c>
      <c r="Y107" s="11">
        <f t="shared" si="60"/>
        <v>-1.2203590333800474E-2</v>
      </c>
      <c r="Z107" s="4">
        <f t="shared" si="68"/>
        <v>11192.444557461618</v>
      </c>
      <c r="AA107" s="4">
        <f t="shared" si="61"/>
        <v>34668.42012072193</v>
      </c>
      <c r="AB107" s="4">
        <f t="shared" si="61"/>
        <v>7850.1219276494376</v>
      </c>
      <c r="AC107" s="12">
        <f t="shared" si="102"/>
        <v>2.1139321477729909</v>
      </c>
      <c r="AD107" s="12">
        <f t="shared" si="102"/>
        <v>3.4196971546444761</v>
      </c>
      <c r="AE107" s="12">
        <f t="shared" si="102"/>
        <v>1.7290649819534178</v>
      </c>
      <c r="AF107" s="11">
        <f t="shared" si="63"/>
        <v>-2.9039671966837322E-3</v>
      </c>
      <c r="AG107" s="11">
        <f t="shared" si="63"/>
        <v>2.0567434751257441E-3</v>
      </c>
      <c r="AH107" s="11">
        <f t="shared" si="63"/>
        <v>8.257041531207765E-4</v>
      </c>
      <c r="AI107" s="1">
        <f t="shared" si="105"/>
        <v>166453.70165757957</v>
      </c>
      <c r="AJ107" s="1">
        <f t="shared" si="105"/>
        <v>83944.724211971683</v>
      </c>
      <c r="AK107" s="1">
        <f t="shared" si="105"/>
        <v>23986.436712002644</v>
      </c>
      <c r="AL107" s="17">
        <f t="shared" si="103"/>
        <v>28.22183260343472</v>
      </c>
      <c r="AM107" s="17">
        <f t="shared" si="103"/>
        <v>8.0077811180088343</v>
      </c>
      <c r="AN107" s="17">
        <f t="shared" si="103"/>
        <v>1.7495637923387468</v>
      </c>
      <c r="AO107" s="7">
        <f t="shared" si="106"/>
        <v>1.0946842882532049E-2</v>
      </c>
      <c r="AP107" s="7">
        <f t="shared" si="106"/>
        <v>1.6857315421861589E-2</v>
      </c>
      <c r="AQ107" s="7">
        <f t="shared" si="106"/>
        <v>1.2202000674454797E-2</v>
      </c>
      <c r="AR107" s="1">
        <f t="shared" si="65"/>
        <v>97150.22936243836</v>
      </c>
      <c r="AS107" s="1">
        <f t="shared" si="65"/>
        <v>52767.475841259962</v>
      </c>
      <c r="AT107" s="1">
        <f t="shared" si="65"/>
        <v>14698.242343408807</v>
      </c>
      <c r="AU107" s="1">
        <f t="shared" si="73"/>
        <v>19430.045872487673</v>
      </c>
      <c r="AV107" s="1">
        <f t="shared" si="73"/>
        <v>10553.495168251993</v>
      </c>
      <c r="AW107" s="1">
        <f t="shared" si="73"/>
        <v>2939.6484686817616</v>
      </c>
      <c r="AX107" s="1">
        <f t="shared" si="74"/>
        <v>61234.252080733058</v>
      </c>
      <c r="AY107" s="1">
        <f t="shared" si="74"/>
        <v>12141.186033182437</v>
      </c>
      <c r="AZ107" s="1">
        <f t="shared" si="74"/>
        <v>1833.3764297005944</v>
      </c>
      <c r="BA107" s="1">
        <f t="shared" si="75"/>
        <v>11.022461986462826</v>
      </c>
      <c r="BB107" s="1">
        <f t="shared" si="75"/>
        <v>9.4043587561497883</v>
      </c>
      <c r="BC107" s="1">
        <f t="shared" si="75"/>
        <v>7.5139145893855801</v>
      </c>
      <c r="BD107" s="1">
        <f t="shared" si="76"/>
        <v>28238.855617620553</v>
      </c>
      <c r="BE107">
        <f t="shared" si="104"/>
        <v>0.21822387218499145</v>
      </c>
      <c r="BF107">
        <f t="shared" si="104"/>
        <v>0.3346263841173937</v>
      </c>
      <c r="BG107">
        <f t="shared" si="104"/>
        <v>2.453676962688749E-2</v>
      </c>
      <c r="BH107">
        <f t="shared" si="77"/>
        <v>0.26504900005580367</v>
      </c>
      <c r="BI107">
        <f t="shared" si="78"/>
        <v>4.7621658391411486E-3</v>
      </c>
      <c r="BJ107">
        <f t="shared" si="78"/>
        <v>1.1197481694748152E-2</v>
      </c>
      <c r="BK107">
        <f t="shared" si="78"/>
        <v>6.0205306372294847E-5</v>
      </c>
      <c r="BL107">
        <f t="shared" si="72"/>
        <v>462.64550353453131</v>
      </c>
      <c r="BM107">
        <f t="shared" si="72"/>
        <v>590.86284481057373</v>
      </c>
      <c r="BN107">
        <f t="shared" si="72"/>
        <v>0.88491218341916422</v>
      </c>
      <c r="BO107">
        <f t="shared" si="67"/>
        <v>287.51454524017134</v>
      </c>
      <c r="BP107">
        <f t="shared" si="89"/>
        <v>101.86440327119847</v>
      </c>
      <c r="BQ107">
        <f t="shared" si="89"/>
        <v>9.1883257260024109</v>
      </c>
      <c r="BR107" s="7">
        <f t="shared" si="86"/>
        <v>1.8038193703469485E-2</v>
      </c>
      <c r="BS107" s="7">
        <f t="shared" si="70"/>
        <v>0.29762800075126827</v>
      </c>
      <c r="BT107" s="7">
        <f t="shared" si="71"/>
        <v>0.11215364156726815</v>
      </c>
      <c r="BU107" s="8">
        <f>MAX((BU$3*climlow!$I217+BU$4*climlow!$I217^2+BU$5*climlow!$I217^6)*(K107/K$66)^$BW$1,-99)</f>
        <v>2.7602829143510097</v>
      </c>
      <c r="BV107" s="8">
        <f>MAX((BV$3*climlow!$I217+BV$4*climlow!$I217^2+BV$5*climlow!$I217^6)*(L107/L$66)^$BW$1,-99)</f>
        <v>1.3720047926900742</v>
      </c>
      <c r="BW107" s="8">
        <f>MAX((BW$3*climlow!$I217+BW$4*climlow!$I217^2+BW$5*climlow!$I217^6)*(M107/M$66)^$BW$1,-99)</f>
        <v>0.61632651019975204</v>
      </c>
      <c r="BX107" s="8">
        <f>MAX((BX$3*climlow!$M217+BX$4*climlow!$M217^2+BX$5*climlow!$M217^6)*(K107/K$66)^$BW$1,-99)</f>
        <v>2.7624022525571141</v>
      </c>
      <c r="BY107" s="8">
        <f>MAX((BY$3*climlow!$M217+BY$4*climlow!$M217^2+BY$5*climlow!$M217^6)*(L107/L$66)^$BW$1,-99)</f>
        <v>1.3726826375898942</v>
      </c>
      <c r="BZ107" s="8">
        <f>MAX((BZ$3*climlow!$M217+BZ$4*climlow!$M217^2+BZ$5*climlow!$M217^6)*(M107/M$66)^$BW$1,-99)</f>
        <v>0.61614462118140323</v>
      </c>
      <c r="CA107" s="8">
        <f t="shared" si="79"/>
        <v>-2.0322074394832916</v>
      </c>
      <c r="CB107" s="8">
        <f t="shared" si="80"/>
        <v>-0.60484183732526609</v>
      </c>
      <c r="CC107" s="8">
        <f t="shared" si="81"/>
        <v>-0.22791946475814487</v>
      </c>
      <c r="CD107" s="8">
        <f>MAX((CD$3*climlow!$I217+CD$4*climlow!$I217^2+CD$5*climlow!$I217^6)*(K107/K$66)^$BW$1,-99)</f>
        <v>0.32723650004066929</v>
      </c>
      <c r="CE107" s="8">
        <f>MAX((CE$3*climlow!$I217+CE$4*climlow!$I217^2+CE$5*climlow!$I217^6)*(L107/L$66)^$BW$1,-99)</f>
        <v>0.13638883573243729</v>
      </c>
      <c r="CF107" s="8">
        <f>MAX((CF$3*climlow!$I217+CF$4*climlow!$I217^2+CF$5*climlow!$I217^6)*(M107/M$66)^$BW$1,-99)</f>
        <v>3.5158523945604432E-2</v>
      </c>
      <c r="CG107" s="8">
        <f>MAX((CG$3*climlow!$M217+CG$4*climlow!$M217^2+CG$5*climlow!$M217^6)*(K107/K$66)^$BW$1,-99)</f>
        <v>0.32821642041184612</v>
      </c>
      <c r="CH107" s="8">
        <f>MAX((CH$3*climlow!$M217+CH$4*climlow!$M217^2+CH$5*climlow!$M217^6)*(L107/L$66)^$BW$1,-99)</f>
        <v>0.13678803437261791</v>
      </c>
      <c r="CI107" s="8">
        <f>MAX((CI$3*climlow!$M217+CI$4*climlow!$M217^2+CI$5*climlow!$M217^6)*(M107/M$66)^$BW$1,-99)</f>
        <v>3.5247667167452118E-2</v>
      </c>
      <c r="CJ107" s="8">
        <f t="shared" si="82"/>
        <v>-7.0719052945674751E-2</v>
      </c>
      <c r="CK107" s="8">
        <f t="shared" si="83"/>
        <v>-2.1047970343244266E-2</v>
      </c>
      <c r="CL107" s="8">
        <f t="shared" si="84"/>
        <v>-7.9313993160458653E-3</v>
      </c>
    </row>
    <row r="108" spans="1:90">
      <c r="A108">
        <f t="shared" si="49"/>
        <v>2062</v>
      </c>
      <c r="B108" s="4">
        <f t="shared" si="99"/>
        <v>1270.0869720134303</v>
      </c>
      <c r="C108" s="4">
        <f t="shared" si="99"/>
        <v>3481.6452795855957</v>
      </c>
      <c r="D108" s="4">
        <f t="shared" si="99"/>
        <v>6432.8558412464799</v>
      </c>
      <c r="E108" s="11">
        <f t="shared" si="100"/>
        <v>6.7733137533663318E-4</v>
      </c>
      <c r="F108" s="11">
        <f t="shared" si="100"/>
        <v>1.3579000861407946E-3</v>
      </c>
      <c r="G108" s="11">
        <f t="shared" si="100"/>
        <v>2.9980115523684475E-3</v>
      </c>
      <c r="H108" s="4">
        <f t="shared" si="57"/>
        <v>98591.852592498079</v>
      </c>
      <c r="I108" s="4">
        <f t="shared" si="57"/>
        <v>53979.193713927358</v>
      </c>
      <c r="J108" s="4">
        <f t="shared" si="57"/>
        <v>14977.543565932841</v>
      </c>
      <c r="K108" s="4">
        <f t="shared" si="51"/>
        <v>77626.064013713491</v>
      </c>
      <c r="L108" s="4">
        <f t="shared" si="51"/>
        <v>15503.932589121272</v>
      </c>
      <c r="M108" s="4">
        <f t="shared" si="51"/>
        <v>2328.2883894116112</v>
      </c>
      <c r="N108" s="11">
        <f t="shared" si="87"/>
        <v>1.4152195883689211E-2</v>
      </c>
      <c r="O108" s="11">
        <f t="shared" si="87"/>
        <v>2.1576148936243156E-2</v>
      </c>
      <c r="P108" s="11">
        <f t="shared" si="87"/>
        <v>1.5956505906139506E-2</v>
      </c>
      <c r="Q108" s="4">
        <f t="shared" si="58"/>
        <v>6807.2358383248093</v>
      </c>
      <c r="R108" s="4">
        <f t="shared" si="58"/>
        <v>15529.630783827844</v>
      </c>
      <c r="S108" s="4">
        <f t="shared" si="58"/>
        <v>4717.2044373120179</v>
      </c>
      <c r="T108" s="4">
        <f t="shared" si="101"/>
        <v>69.044608244259493</v>
      </c>
      <c r="U108" s="4">
        <f t="shared" si="101"/>
        <v>287.69660521663167</v>
      </c>
      <c r="V108" s="4">
        <f t="shared" si="101"/>
        <v>314.95180878936191</v>
      </c>
      <c r="W108" s="11">
        <f t="shared" si="60"/>
        <v>-1.219247815263802E-2</v>
      </c>
      <c r="X108" s="11">
        <f t="shared" si="60"/>
        <v>-1.3228699347321071E-2</v>
      </c>
      <c r="Y108" s="11">
        <f t="shared" si="60"/>
        <v>-1.2203590333800474E-2</v>
      </c>
      <c r="Z108" s="4">
        <f t="shared" si="68"/>
        <v>11189.526460751476</v>
      </c>
      <c r="AA108" s="4">
        <f t="shared" si="61"/>
        <v>35077.617264176559</v>
      </c>
      <c r="AB108" s="4">
        <f t="shared" si="61"/>
        <v>7910.8424785373554</v>
      </c>
      <c r="AC108" s="12">
        <f t="shared" si="102"/>
        <v>2.1077933581598431</v>
      </c>
      <c r="AD108" s="12">
        <f t="shared" si="102"/>
        <v>3.426730594454197</v>
      </c>
      <c r="AE108" s="12">
        <f t="shared" si="102"/>
        <v>1.7304926780900325</v>
      </c>
      <c r="AF108" s="11">
        <f t="shared" si="63"/>
        <v>-2.9039671966837322E-3</v>
      </c>
      <c r="AG108" s="11">
        <f t="shared" si="63"/>
        <v>2.0567434751257441E-3</v>
      </c>
      <c r="AH108" s="11">
        <f t="shared" si="63"/>
        <v>8.257041531207765E-4</v>
      </c>
      <c r="AI108" s="1">
        <f t="shared" si="105"/>
        <v>169238.3773643093</v>
      </c>
      <c r="AJ108" s="1">
        <f t="shared" si="105"/>
        <v>86103.74695902651</v>
      </c>
      <c r="AK108" s="1">
        <f t="shared" si="105"/>
        <v>24527.441509484139</v>
      </c>
      <c r="AL108" s="17">
        <f t="shared" si="103"/>
        <v>28.527683171127968</v>
      </c>
      <c r="AM108" s="17">
        <f t="shared" si="103"/>
        <v>8.1414209132229818</v>
      </c>
      <c r="AN108" s="17">
        <f t="shared" si="103"/>
        <v>1.7706984891271249</v>
      </c>
      <c r="AO108" s="7">
        <f t="shared" si="106"/>
        <v>1.0837374453706729E-2</v>
      </c>
      <c r="AP108" s="7">
        <f t="shared" si="106"/>
        <v>1.6688742267642973E-2</v>
      </c>
      <c r="AQ108" s="7">
        <f t="shared" si="106"/>
        <v>1.2079980667710249E-2</v>
      </c>
      <c r="AR108" s="1">
        <f t="shared" si="65"/>
        <v>98591.852592498079</v>
      </c>
      <c r="AS108" s="1">
        <f t="shared" si="65"/>
        <v>53979.193713927358</v>
      </c>
      <c r="AT108" s="1">
        <f t="shared" si="65"/>
        <v>14977.543565932841</v>
      </c>
      <c r="AU108" s="1">
        <f t="shared" si="73"/>
        <v>19718.370518499618</v>
      </c>
      <c r="AV108" s="1">
        <f t="shared" si="73"/>
        <v>10795.838742785472</v>
      </c>
      <c r="AW108" s="1">
        <f t="shared" si="73"/>
        <v>2995.5087131865685</v>
      </c>
      <c r="AX108" s="1">
        <f t="shared" si="74"/>
        <v>62100.851210970788</v>
      </c>
      <c r="AY108" s="1">
        <f t="shared" si="74"/>
        <v>12403.146071297018</v>
      </c>
      <c r="AZ108" s="1">
        <f t="shared" si="74"/>
        <v>1862.6307115292891</v>
      </c>
      <c r="BA108" s="1">
        <f t="shared" si="75"/>
        <v>11.036514974928608</v>
      </c>
      <c r="BB108" s="1">
        <f t="shared" si="75"/>
        <v>9.4257054348399905</v>
      </c>
      <c r="BC108" s="1">
        <f t="shared" si="75"/>
        <v>7.5297451284780319</v>
      </c>
      <c r="BD108" s="1">
        <f t="shared" si="76"/>
        <v>27529.741006991491</v>
      </c>
      <c r="BE108">
        <f t="shared" si="104"/>
        <v>0.21822387218499145</v>
      </c>
      <c r="BF108">
        <f t="shared" si="104"/>
        <v>0.3346263841173937</v>
      </c>
      <c r="BG108">
        <f t="shared" si="104"/>
        <v>2.453676962688749E-2</v>
      </c>
      <c r="BH108">
        <f t="shared" si="77"/>
        <v>0.26530747167708402</v>
      </c>
      <c r="BI108">
        <f t="shared" si="78"/>
        <v>4.7621658391411486E-3</v>
      </c>
      <c r="BJ108">
        <f t="shared" si="78"/>
        <v>1.1197481694748152E-2</v>
      </c>
      <c r="BK108">
        <f t="shared" si="78"/>
        <v>6.0205306372294847E-5</v>
      </c>
      <c r="BL108">
        <f t="shared" si="72"/>
        <v>469.51075243363402</v>
      </c>
      <c r="BM108">
        <f t="shared" si="72"/>
        <v>604.43103350896604</v>
      </c>
      <c r="BN108">
        <f t="shared" si="72"/>
        <v>0.90172759909138023</v>
      </c>
      <c r="BO108">
        <f t="shared" si="67"/>
        <v>292.70078829977848</v>
      </c>
      <c r="BP108">
        <f t="shared" si="89"/>
        <v>102.98796679391778</v>
      </c>
      <c r="BQ108">
        <f t="shared" si="89"/>
        <v>9.2910593796051089</v>
      </c>
      <c r="BR108" s="7">
        <f t="shared" si="86"/>
        <v>1.7815056007328467E-2</v>
      </c>
      <c r="BS108" s="7">
        <f t="shared" si="70"/>
        <v>0.28895922403035756</v>
      </c>
      <c r="BT108" s="7">
        <f t="shared" si="71"/>
        <v>0.10701293353723018</v>
      </c>
      <c r="BU108" s="8">
        <f>MAX((BU$3*climlow!$I218+BU$4*climlow!$I218^2+BU$5*climlow!$I218^6)*(K108/K$66)^$BW$1,-99)</f>
        <v>2.7691496116426788</v>
      </c>
      <c r="BV108" s="8">
        <f>MAX((BV$3*climlow!$I218+BV$4*climlow!$I218^2+BV$5*climlow!$I218^6)*(L108/L$66)^$BW$1,-99)</f>
        <v>1.3705440835517908</v>
      </c>
      <c r="BW108" s="8">
        <f>MAX((BW$3*climlow!$I218+BW$4*climlow!$I218^2+BW$5*climlow!$I218^6)*(M108/M$66)^$BW$1,-99)</f>
        <v>0.61216205374182531</v>
      </c>
      <c r="BX108" s="8">
        <f>MAX((BX$3*climlow!$M218+BX$4*climlow!$M218^2+BX$5*climlow!$M218^6)*(K108/K$66)^$BW$1,-99)</f>
        <v>2.771214558916153</v>
      </c>
      <c r="BY108" s="8">
        <f>MAX((BY$3*climlow!$M218+BY$4*climlow!$M218^2+BY$5*climlow!$M218^6)*(L108/L$66)^$BW$1,-99)</f>
        <v>1.3711830501714362</v>
      </c>
      <c r="BZ108" s="8">
        <f>MAX((BZ$3*climlow!$M218+BZ$4*climlow!$M218^2+BZ$5*climlow!$M218^6)*(M108/M$66)^$BW$1,-99)</f>
        <v>0.61194949118935127</v>
      </c>
      <c r="CA108" s="8">
        <f t="shared" si="79"/>
        <v>-2.0040331230748052</v>
      </c>
      <c r="CB108" s="8">
        <f t="shared" si="80"/>
        <v>-0.57908385617482971</v>
      </c>
      <c r="CC108" s="8">
        <f t="shared" si="81"/>
        <v>-0.21445746340601196</v>
      </c>
      <c r="CD108" s="8">
        <f>MAX((CD$3*climlow!$I218+CD$4*climlow!$I218^2+CD$5*climlow!$I218^6)*(K108/K$66)^$BW$1,-99)</f>
        <v>0.33481343937770491</v>
      </c>
      <c r="CE108" s="8">
        <f>MAX((CE$3*climlow!$I218+CE$4*climlow!$I218^2+CE$5*climlow!$I218^6)*(L108/L$66)^$BW$1,-99)</f>
        <v>0.13920757605719414</v>
      </c>
      <c r="CF108" s="8">
        <f>MAX((CF$3*climlow!$I218+CF$4*climlow!$I218^2+CF$5*climlow!$I218^6)*(M108/M$66)^$BW$1,-99)</f>
        <v>3.580759398708705E-2</v>
      </c>
      <c r="CG108" s="8">
        <f>MAX((CG$3*climlow!$M218+CG$4*climlow!$M218^2+CG$5*climlow!$M218^6)*(K108/K$66)^$BW$1,-99)</f>
        <v>0.33580612698995438</v>
      </c>
      <c r="CH108" s="8">
        <f>MAX((CH$3*climlow!$M218+CH$4*climlow!$M218^2+CH$5*climlow!$M218^6)*(L108/L$66)^$BW$1,-99)</f>
        <v>0.13961044668728423</v>
      </c>
      <c r="CI108" s="8">
        <f>MAX((CI$3*climlow!$M218+CI$4*climlow!$M218^2+CI$5*climlow!$M218^6)*(M108/M$66)^$BW$1,-99)</f>
        <v>3.5896469809209464E-2</v>
      </c>
      <c r="CJ108" s="8">
        <f t="shared" si="82"/>
        <v>-7.1767041128512482E-2</v>
      </c>
      <c r="CK108" s="8">
        <f t="shared" si="83"/>
        <v>-2.0737748515449725E-2</v>
      </c>
      <c r="CL108" s="8">
        <f t="shared" si="84"/>
        <v>-7.6800016024491709E-3</v>
      </c>
    </row>
    <row r="109" spans="1:90">
      <c r="A109">
        <f t="shared" si="49"/>
        <v>2063</v>
      </c>
      <c r="B109" s="4">
        <f t="shared" si="99"/>
        <v>1270.9042282812038</v>
      </c>
      <c r="C109" s="4">
        <f t="shared" si="99"/>
        <v>3486.1366196894041</v>
      </c>
      <c r="D109" s="4">
        <f t="shared" si="99"/>
        <v>6451.1773285669187</v>
      </c>
      <c r="E109" s="11">
        <f t="shared" si="100"/>
        <v>6.4346480656980146E-4</v>
      </c>
      <c r="F109" s="11">
        <f t="shared" si="100"/>
        <v>1.2900050818337547E-3</v>
      </c>
      <c r="G109" s="11">
        <f t="shared" si="100"/>
        <v>2.8481109747500251E-3</v>
      </c>
      <c r="H109" s="4">
        <f t="shared" si="57"/>
        <v>100036.71632940017</v>
      </c>
      <c r="I109" s="4">
        <f t="shared" si="57"/>
        <v>55202.889077927306</v>
      </c>
      <c r="J109" s="4">
        <f t="shared" si="57"/>
        <v>15257.201056370581</v>
      </c>
      <c r="K109" s="4">
        <f t="shared" si="51"/>
        <v>78713.025028401869</v>
      </c>
      <c r="L109" s="4">
        <f t="shared" si="51"/>
        <v>15834.975819979651</v>
      </c>
      <c r="M109" s="4">
        <f t="shared" si="51"/>
        <v>2365.0258362623331</v>
      </c>
      <c r="N109" s="11">
        <f t="shared" si="87"/>
        <v>1.4002526451635466E-2</v>
      </c>
      <c r="O109" s="11">
        <f t="shared" si="87"/>
        <v>2.1352210412128869E-2</v>
      </c>
      <c r="P109" s="11">
        <f t="shared" si="87"/>
        <v>1.577873558009113E-2</v>
      </c>
      <c r="Q109" s="4">
        <f t="shared" si="58"/>
        <v>6822.7824925284895</v>
      </c>
      <c r="R109" s="4">
        <f t="shared" si="58"/>
        <v>15671.589765937462</v>
      </c>
      <c r="S109" s="4">
        <f t="shared" si="58"/>
        <v>4746.6413637454953</v>
      </c>
      <c r="T109" s="4">
        <f t="shared" si="101"/>
        <v>68.202783366683903</v>
      </c>
      <c r="U109" s="4">
        <f t="shared" si="101"/>
        <v>283.89075332297591</v>
      </c>
      <c r="V109" s="4">
        <f t="shared" si="101"/>
        <v>311.10826594000707</v>
      </c>
      <c r="W109" s="11">
        <f t="shared" si="60"/>
        <v>-1.219247815263802E-2</v>
      </c>
      <c r="X109" s="11">
        <f t="shared" si="60"/>
        <v>-1.3228699347321071E-2</v>
      </c>
      <c r="Y109" s="11">
        <f t="shared" si="60"/>
        <v>-1.2203590333800474E-2</v>
      </c>
      <c r="Z109" s="4">
        <f t="shared" si="68"/>
        <v>11184.542441303547</v>
      </c>
      <c r="AA109" s="4">
        <f t="shared" si="61"/>
        <v>35481.255864621606</v>
      </c>
      <c r="AB109" s="4">
        <f t="shared" si="61"/>
        <v>7969.3668468785809</v>
      </c>
      <c r="AC109" s="12">
        <f t="shared" si="102"/>
        <v>2.1016723953903593</v>
      </c>
      <c r="AD109" s="12">
        <f t="shared" si="102"/>
        <v>3.4337785002453542</v>
      </c>
      <c r="AE109" s="12">
        <f t="shared" si="102"/>
        <v>1.7319215530812766</v>
      </c>
      <c r="AF109" s="11">
        <f t="shared" si="63"/>
        <v>-2.9039671966837322E-3</v>
      </c>
      <c r="AG109" s="11">
        <f t="shared" si="63"/>
        <v>2.0567434751257441E-3</v>
      </c>
      <c r="AH109" s="11">
        <f t="shared" si="63"/>
        <v>8.257041531207765E-4</v>
      </c>
      <c r="AI109" s="1">
        <f t="shared" si="105"/>
        <v>172032.91014637798</v>
      </c>
      <c r="AJ109" s="1">
        <f t="shared" si="105"/>
        <v>88289.211005909339</v>
      </c>
      <c r="AK109" s="1">
        <f t="shared" si="105"/>
        <v>25070.206071722296</v>
      </c>
      <c r="AL109" s="17">
        <f t="shared" si="103"/>
        <v>28.833756704101965</v>
      </c>
      <c r="AM109" s="17">
        <f t="shared" si="103"/>
        <v>8.2759322877830268</v>
      </c>
      <c r="AN109" s="17">
        <f t="shared" si="103"/>
        <v>1.7918745926089543</v>
      </c>
      <c r="AO109" s="7">
        <f t="shared" si="106"/>
        <v>1.0729000709169661E-2</v>
      </c>
      <c r="AP109" s="7">
        <f t="shared" si="106"/>
        <v>1.6521854844966544E-2</v>
      </c>
      <c r="AQ109" s="7">
        <f t="shared" si="106"/>
        <v>1.1959180861033146E-2</v>
      </c>
      <c r="AR109" s="1">
        <f t="shared" si="65"/>
        <v>100036.71632940017</v>
      </c>
      <c r="AS109" s="1">
        <f t="shared" si="65"/>
        <v>55202.889077927306</v>
      </c>
      <c r="AT109" s="1">
        <f t="shared" si="65"/>
        <v>15257.201056370581</v>
      </c>
      <c r="AU109" s="1">
        <f t="shared" si="73"/>
        <v>20007.343265880034</v>
      </c>
      <c r="AV109" s="1">
        <f t="shared" si="73"/>
        <v>11040.577815585462</v>
      </c>
      <c r="AW109" s="1">
        <f t="shared" si="73"/>
        <v>3051.4402112741163</v>
      </c>
      <c r="AX109" s="1">
        <f t="shared" si="74"/>
        <v>62970.420022721504</v>
      </c>
      <c r="AY109" s="1">
        <f t="shared" si="74"/>
        <v>12667.98065598372</v>
      </c>
      <c r="AZ109" s="1">
        <f t="shared" si="74"/>
        <v>1892.0206690098667</v>
      </c>
      <c r="BA109" s="1">
        <f t="shared" si="75"/>
        <v>11.050420371664156</v>
      </c>
      <c r="BB109" s="1">
        <f t="shared" si="75"/>
        <v>9.4468328806589206</v>
      </c>
      <c r="BC109" s="1">
        <f t="shared" si="75"/>
        <v>7.5454006739759718</v>
      </c>
      <c r="BD109" s="1">
        <f t="shared" si="76"/>
        <v>26834.968088487032</v>
      </c>
      <c r="BE109">
        <f t="shared" si="104"/>
        <v>0.21822387218499145</v>
      </c>
      <c r="BF109">
        <f t="shared" si="104"/>
        <v>0.3346263841173937</v>
      </c>
      <c r="BG109">
        <f t="shared" si="104"/>
        <v>2.453676962688749E-2</v>
      </c>
      <c r="BH109">
        <f t="shared" si="77"/>
        <v>0.26556597736815796</v>
      </c>
      <c r="BI109">
        <f t="shared" si="78"/>
        <v>4.7621658391411486E-3</v>
      </c>
      <c r="BJ109">
        <f t="shared" si="78"/>
        <v>1.1197481694748152E-2</v>
      </c>
      <c r="BK109">
        <f t="shared" si="78"/>
        <v>6.0205306372294847E-5</v>
      </c>
      <c r="BL109">
        <f t="shared" si="72"/>
        <v>476.39143316372298</v>
      </c>
      <c r="BM109">
        <f t="shared" si="72"/>
        <v>618.13333994730374</v>
      </c>
      <c r="BN109">
        <f t="shared" si="72"/>
        <v>0.91856446398249136</v>
      </c>
      <c r="BO109">
        <f t="shared" si="67"/>
        <v>297.91526923672825</v>
      </c>
      <c r="BP109">
        <f t="shared" si="89"/>
        <v>104.12451709974096</v>
      </c>
      <c r="BQ109">
        <f t="shared" si="89"/>
        <v>9.3950356324203756</v>
      </c>
      <c r="BR109" s="7">
        <f t="shared" si="86"/>
        <v>1.7596188625554898E-2</v>
      </c>
      <c r="BS109" s="7">
        <f t="shared" si="70"/>
        <v>0.28054293595180346</v>
      </c>
      <c r="BT109" s="7">
        <f t="shared" si="71"/>
        <v>0.10212960094790022</v>
      </c>
      <c r="BU109" s="8">
        <f>MAX((BU$3*climlow!$I219+BU$4*climlow!$I219^2+BU$5*climlow!$I219^6)*(K109/K$66)^$BW$1,-99)</f>
        <v>2.7775625209618067</v>
      </c>
      <c r="BV109" s="8">
        <f>MAX((BV$3*climlow!$I219+BV$4*climlow!$I219^2+BV$5*climlow!$I219^6)*(L109/L$66)^$BW$1,-99)</f>
        <v>1.3688092276318826</v>
      </c>
      <c r="BW109" s="8">
        <f>MAX((BW$3*climlow!$I219+BW$4*climlow!$I219^2+BW$5*climlow!$I219^6)*(M109/M$66)^$BW$1,-99)</f>
        <v>0.60777345756623347</v>
      </c>
      <c r="BX109" s="8">
        <f>MAX((BX$3*climlow!$M219+BX$4*climlow!$M219^2+BX$5*climlow!$M219^6)*(K109/K$66)^$BW$1,-99)</f>
        <v>2.7795669502125127</v>
      </c>
      <c r="BY109" s="8">
        <f>MAX((BY$3*climlow!$M219+BY$4*climlow!$M219^2+BY$5*climlow!$M219^6)*(L109/L$66)^$BW$1,-99)</f>
        <v>1.3694075355500599</v>
      </c>
      <c r="BZ109" s="8">
        <f>MAX((BZ$3*climlow!$M219+BZ$4*climlow!$M219^2+BZ$5*climlow!$M219^6)*(M109/M$66)^$BW$1,-99)</f>
        <v>0.60753081097230222</v>
      </c>
      <c r="CA109" s="8">
        <f t="shared" si="79"/>
        <v>-1.9681441248597422</v>
      </c>
      <c r="CB109" s="8">
        <f t="shared" si="80"/>
        <v>-0.55214893116444497</v>
      </c>
      <c r="CC109" s="8">
        <f t="shared" si="81"/>
        <v>-0.20100577407987977</v>
      </c>
      <c r="CD109" s="8">
        <f>MAX((CD$3*climlow!$I219+CD$4*climlow!$I219^2+CD$5*climlow!$I219^6)*(K109/K$66)^$BW$1,-99)</f>
        <v>0.34246831881602863</v>
      </c>
      <c r="CE109" s="8">
        <f>MAX((CE$3*climlow!$I219+CE$4*climlow!$I219^2+CE$5*climlow!$I219^6)*(L109/L$66)^$BW$1,-99)</f>
        <v>0.14204273064373335</v>
      </c>
      <c r="CF109" s="8">
        <f>MAX((CF$3*climlow!$I219+CF$4*climlow!$I219^2+CF$5*climlow!$I219^6)*(M109/M$66)^$BW$1,-99)</f>
        <v>3.6451054522169388E-2</v>
      </c>
      <c r="CG109" s="8">
        <f>MAX((CG$3*climlow!$M219+CG$4*climlow!$M219^2+CG$5*climlow!$M219^6)*(K109/K$66)^$BW$1,-99)</f>
        <v>0.34347077708805102</v>
      </c>
      <c r="CH109" s="8">
        <f>MAX((CH$3*climlow!$M219+CH$4*climlow!$M219^2+CH$5*climlow!$M219^6)*(L109/L$66)^$BW$1,-99)</f>
        <v>0.14244799622160625</v>
      </c>
      <c r="CI109" s="8">
        <f>MAX((CI$3*climlow!$M219+CI$4*climlow!$M219^2+CI$5*climlow!$M219^6)*(M109/M$66)^$BW$1,-99)</f>
        <v>3.6539297877434762E-2</v>
      </c>
      <c r="CJ109" s="8">
        <f t="shared" si="82"/>
        <v>-7.2584143080230284E-2</v>
      </c>
      <c r="CK109" s="8">
        <f t="shared" si="83"/>
        <v>-2.0362968603273583E-2</v>
      </c>
      <c r="CL109" s="8">
        <f t="shared" si="84"/>
        <v>-7.4129895679292115E-3</v>
      </c>
    </row>
    <row r="110" spans="1:90">
      <c r="A110">
        <f t="shared" si="49"/>
        <v>2064</v>
      </c>
      <c r="B110" s="4">
        <f t="shared" si="99"/>
        <v>1271.6811213174526</v>
      </c>
      <c r="C110" s="4">
        <f t="shared" si="99"/>
        <v>3490.4088969470022</v>
      </c>
      <c r="D110" s="4">
        <f t="shared" si="99"/>
        <v>6468.632314068991</v>
      </c>
      <c r="E110" s="11">
        <f t="shared" si="100"/>
        <v>6.1129156624131135E-4</v>
      </c>
      <c r="F110" s="11">
        <f t="shared" si="100"/>
        <v>1.2255048277420668E-3</v>
      </c>
      <c r="G110" s="11">
        <f t="shared" si="100"/>
        <v>2.7057054260125235E-3</v>
      </c>
      <c r="H110" s="4">
        <f t="shared" si="57"/>
        <v>101484.6669180926</v>
      </c>
      <c r="I110" s="4">
        <f t="shared" si="57"/>
        <v>56438.435165553223</v>
      </c>
      <c r="J110" s="4">
        <f t="shared" si="57"/>
        <v>15537.18735410929</v>
      </c>
      <c r="K110" s="4">
        <f t="shared" si="51"/>
        <v>79803.549189245809</v>
      </c>
      <c r="L110" s="4">
        <f t="shared" si="51"/>
        <v>16169.576926909311</v>
      </c>
      <c r="M110" s="4">
        <f t="shared" si="51"/>
        <v>2401.9277336751061</v>
      </c>
      <c r="N110" s="11">
        <f t="shared" si="87"/>
        <v>1.3854430832132891E-2</v>
      </c>
      <c r="O110" s="11">
        <f t="shared" si="87"/>
        <v>2.1130509495788319E-2</v>
      </c>
      <c r="P110" s="11">
        <f t="shared" si="87"/>
        <v>1.5603168830955472E-2</v>
      </c>
      <c r="Q110" s="4">
        <f t="shared" si="58"/>
        <v>6837.1460672128796</v>
      </c>
      <c r="R110" s="4">
        <f t="shared" si="58"/>
        <v>15810.395026178012</v>
      </c>
      <c r="S110" s="4">
        <f t="shared" si="58"/>
        <v>4774.758342088292</v>
      </c>
      <c r="T110" s="4">
        <f t="shared" si="101"/>
        <v>67.371222420536512</v>
      </c>
      <c r="U110" s="4">
        <f t="shared" si="101"/>
        <v>280.13524789978175</v>
      </c>
      <c r="V110" s="4">
        <f t="shared" si="101"/>
        <v>307.31162811301618</v>
      </c>
      <c r="W110" s="11">
        <f t="shared" si="60"/>
        <v>-1.219247815263802E-2</v>
      </c>
      <c r="X110" s="11">
        <f t="shared" si="60"/>
        <v>-1.3228699347321071E-2</v>
      </c>
      <c r="Y110" s="11">
        <f t="shared" si="60"/>
        <v>-1.2203590333800474E-2</v>
      </c>
      <c r="Z110" s="4">
        <f t="shared" si="68"/>
        <v>11177.532451640627</v>
      </c>
      <c r="AA110" s="4">
        <f t="shared" si="61"/>
        <v>35879.238952769832</v>
      </c>
      <c r="AB110" s="4">
        <f t="shared" si="61"/>
        <v>8025.7197524712274</v>
      </c>
      <c r="AC110" s="12">
        <f t="shared" si="102"/>
        <v>2.09556920769597</v>
      </c>
      <c r="AD110" s="12">
        <f t="shared" si="102"/>
        <v>3.4408409017707609</v>
      </c>
      <c r="AE110" s="12">
        <f t="shared" si="102"/>
        <v>1.7333516079005351</v>
      </c>
      <c r="AF110" s="11">
        <f t="shared" si="63"/>
        <v>-2.9039671966837322E-3</v>
      </c>
      <c r="AG110" s="11">
        <f t="shared" si="63"/>
        <v>2.0567434751257441E-3</v>
      </c>
      <c r="AH110" s="11">
        <f t="shared" si="63"/>
        <v>8.257041531207765E-4</v>
      </c>
      <c r="AI110" s="1">
        <f t="shared" si="105"/>
        <v>174836.96239762023</v>
      </c>
      <c r="AJ110" s="1">
        <f t="shared" si="105"/>
        <v>90500.867720903872</v>
      </c>
      <c r="AK110" s="1">
        <f t="shared" si="105"/>
        <v>25614.625675824183</v>
      </c>
      <c r="AL110" s="17">
        <f t="shared" si="103"/>
        <v>29.14002052626704</v>
      </c>
      <c r="AM110" s="17">
        <f t="shared" si="103"/>
        <v>8.4112987022288941</v>
      </c>
      <c r="AN110" s="17">
        <f t="shared" si="103"/>
        <v>1.8130896514189219</v>
      </c>
      <c r="AO110" s="7">
        <f t="shared" si="106"/>
        <v>1.0621710702077965E-2</v>
      </c>
      <c r="AP110" s="7">
        <f t="shared" si="106"/>
        <v>1.6356636296516878E-2</v>
      </c>
      <c r="AQ110" s="7">
        <f t="shared" si="106"/>
        <v>1.1839589052422814E-2</v>
      </c>
      <c r="AR110" s="1">
        <f t="shared" si="65"/>
        <v>101484.6669180926</v>
      </c>
      <c r="AS110" s="1">
        <f t="shared" si="65"/>
        <v>56438.435165553223</v>
      </c>
      <c r="AT110" s="1">
        <f t="shared" si="65"/>
        <v>15537.18735410929</v>
      </c>
      <c r="AU110" s="1">
        <f t="shared" si="73"/>
        <v>20296.933383618521</v>
      </c>
      <c r="AV110" s="1">
        <f t="shared" si="73"/>
        <v>11287.687033110646</v>
      </c>
      <c r="AW110" s="1">
        <f t="shared" si="73"/>
        <v>3107.4374708218584</v>
      </c>
      <c r="AX110" s="1">
        <f t="shared" si="74"/>
        <v>63842.839351396644</v>
      </c>
      <c r="AY110" s="1">
        <f t="shared" si="74"/>
        <v>12935.661541527446</v>
      </c>
      <c r="AZ110" s="1">
        <f t="shared" si="74"/>
        <v>1921.542186940085</v>
      </c>
      <c r="BA110" s="1">
        <f t="shared" si="75"/>
        <v>11.064179707190371</v>
      </c>
      <c r="BB110" s="1">
        <f t="shared" si="75"/>
        <v>9.4677432368397838</v>
      </c>
      <c r="BC110" s="1">
        <f t="shared" si="75"/>
        <v>7.5608833649760046</v>
      </c>
      <c r="BD110" s="1">
        <f t="shared" si="76"/>
        <v>26154.494458887566</v>
      </c>
      <c r="BE110">
        <f t="shared" si="104"/>
        <v>0.21822387218499145</v>
      </c>
      <c r="BF110">
        <f t="shared" si="104"/>
        <v>0.3346263841173937</v>
      </c>
      <c r="BG110">
        <f t="shared" si="104"/>
        <v>2.453676962688749E-2</v>
      </c>
      <c r="BH110">
        <f t="shared" si="77"/>
        <v>0.2658243906157603</v>
      </c>
      <c r="BI110">
        <f t="shared" si="78"/>
        <v>4.7621658391411486E-3</v>
      </c>
      <c r="BJ110">
        <f t="shared" si="78"/>
        <v>1.1197481694748152E-2</v>
      </c>
      <c r="BK110">
        <f t="shared" si="78"/>
        <v>6.0205306372294847E-5</v>
      </c>
      <c r="BL110">
        <f t="shared" si="72"/>
        <v>483.28681399395839</v>
      </c>
      <c r="BM110">
        <f t="shared" si="72"/>
        <v>631.96834464651261</v>
      </c>
      <c r="BN110">
        <f t="shared" si="72"/>
        <v>0.93542112481789497</v>
      </c>
      <c r="BO110">
        <f t="shared" si="67"/>
        <v>303.15744250865072</v>
      </c>
      <c r="BP110">
        <f t="shared" si="89"/>
        <v>105.27419218425244</v>
      </c>
      <c r="BQ110">
        <f t="shared" si="89"/>
        <v>9.5002666057504097</v>
      </c>
      <c r="BR110" s="7">
        <f t="shared" si="86"/>
        <v>1.7381457374616716E-2</v>
      </c>
      <c r="BS110" s="7">
        <f t="shared" si="70"/>
        <v>0.27237178247747906</v>
      </c>
      <c r="BT110" s="7">
        <f t="shared" si="71"/>
        <v>9.7489473574635804E-2</v>
      </c>
      <c r="BU110" s="8">
        <f>MAX((BU$3*climlow!$I220+BU$4*climlow!$I220^2+BU$5*climlow!$I220^6)*(K110/K$66)^$BW$1,-99)</f>
        <v>2.7855218294594808</v>
      </c>
      <c r="BV110" s="8">
        <f>MAX((BV$3*climlow!$I220+BV$4*climlow!$I220^2+BV$5*climlow!$I220^6)*(L110/L$66)^$BW$1,-99)</f>
        <v>1.3668018034428888</v>
      </c>
      <c r="BW110" s="8">
        <f>MAX((BW$3*climlow!$I220+BW$4*climlow!$I220^2+BW$5*climlow!$I220^6)*(M110/M$66)^$BW$1,-99)</f>
        <v>0.60316117422582283</v>
      </c>
      <c r="BX110" s="8">
        <f>MAX((BX$3*climlow!$M220+BX$4*climlow!$M220^2+BX$5*climlow!$M220^6)*(K110/K$66)^$BW$1,-99)</f>
        <v>2.7874599624654168</v>
      </c>
      <c r="BY110" s="8">
        <f>MAX((BY$3*climlow!$M220+BY$4*climlow!$M220^2+BY$5*climlow!$M220^6)*(L110/L$66)^$BW$1,-99)</f>
        <v>1.3673579750993194</v>
      </c>
      <c r="BZ110" s="8">
        <f>MAX((BZ$3*climlow!$M220+BZ$4*climlow!$M220^2+BZ$5*climlow!$M220^6)*(M110/M$66)^$BW$1,-99)</f>
        <v>0.6028893242431288</v>
      </c>
      <c r="CA110" s="8">
        <f t="shared" si="79"/>
        <v>-1.9246699843705191</v>
      </c>
      <c r="CB110" s="8">
        <f t="shared" si="80"/>
        <v>-0.52422579432390004</v>
      </c>
      <c r="CC110" s="8">
        <f t="shared" si="81"/>
        <v>-0.18763506358118442</v>
      </c>
      <c r="CD110" s="8">
        <f>MAX((CD$3*climlow!$I220+CD$4*climlow!$I220^2+CD$5*climlow!$I220^6)*(K110/K$66)^$BW$1,-99)</f>
        <v>0.3501997782852535</v>
      </c>
      <c r="CE110" s="8">
        <f>MAX((CE$3*climlow!$I220+CE$4*climlow!$I220^2+CE$5*climlow!$I220^6)*(L110/L$66)^$BW$1,-99)</f>
        <v>0.14489330831180003</v>
      </c>
      <c r="CF110" s="8">
        <f>MAX((CF$3*climlow!$I220+CF$4*climlow!$I220^2+CF$5*climlow!$I220^6)*(M110/M$66)^$BW$1,-99)</f>
        <v>3.708797742336313E-2</v>
      </c>
      <c r="CG110" s="8">
        <f>MAX((CG$3*climlow!$M220+CG$4*climlow!$M220^2+CG$5*climlow!$M220^6)*(K110/K$66)^$BW$1,-99)</f>
        <v>0.35120882245823182</v>
      </c>
      <c r="CH110" s="8">
        <f>MAX((CH$3*climlow!$M220+CH$4*climlow!$M220^2+CH$5*climlow!$M220^6)*(L110/L$66)^$BW$1,-99)</f>
        <v>0.14529962792196852</v>
      </c>
      <c r="CI110" s="8">
        <f>MAX((CI$3*climlow!$M220+CI$4*climlow!$M220^2+CI$5*climlow!$M220^6)*(M110/M$66)^$BW$1,-99)</f>
        <v>3.7175216081698527E-2</v>
      </c>
      <c r="CJ110" s="8">
        <f t="shared" si="82"/>
        <v>-7.3155259105622678E-2</v>
      </c>
      <c r="CK110" s="8">
        <f t="shared" si="83"/>
        <v>-1.9925428320200278E-2</v>
      </c>
      <c r="CL110" s="8">
        <f t="shared" si="84"/>
        <v>-7.1318676994232373E-3</v>
      </c>
    </row>
    <row r="111" spans="1:90">
      <c r="A111">
        <f t="shared" si="49"/>
        <v>2065</v>
      </c>
      <c r="B111" s="4">
        <f t="shared" si="99"/>
        <v>1272.4196208646417</v>
      </c>
      <c r="C111" s="4">
        <f t="shared" si="99"/>
        <v>3494.4725342533047</v>
      </c>
      <c r="D111" s="4">
        <f t="shared" si="99"/>
        <v>6485.2594169424947</v>
      </c>
      <c r="E111" s="11">
        <f t="shared" si="100"/>
        <v>5.8072698792924573E-4</v>
      </c>
      <c r="F111" s="11">
        <f t="shared" si="100"/>
        <v>1.1642295863549634E-3</v>
      </c>
      <c r="G111" s="11">
        <f t="shared" si="100"/>
        <v>2.5704201547118973E-3</v>
      </c>
      <c r="H111" s="4">
        <f t="shared" si="57"/>
        <v>102935.55046687392</v>
      </c>
      <c r="I111" s="4">
        <f t="shared" si="57"/>
        <v>57685.703105108034</v>
      </c>
      <c r="J111" s="4">
        <f t="shared" si="57"/>
        <v>15817.476124485494</v>
      </c>
      <c r="K111" s="4">
        <f t="shared" si="51"/>
        <v>80897.487573263439</v>
      </c>
      <c r="L111" s="4">
        <f t="shared" si="51"/>
        <v>16507.699671313701</v>
      </c>
      <c r="M111" s="4">
        <f t="shared" si="51"/>
        <v>2438.988960590063</v>
      </c>
      <c r="N111" s="11">
        <f t="shared" si="87"/>
        <v>1.3707891379911796E-2</v>
      </c>
      <c r="O111" s="11">
        <f t="shared" si="87"/>
        <v>2.0911044607585749E-2</v>
      </c>
      <c r="P111" s="11">
        <f t="shared" si="87"/>
        <v>1.5429784333374164E-2</v>
      </c>
      <c r="Q111" s="4">
        <f t="shared" si="58"/>
        <v>6850.3403235383457</v>
      </c>
      <c r="R111" s="4">
        <f t="shared" si="58"/>
        <v>15946.025620582963</v>
      </c>
      <c r="S111" s="4">
        <f t="shared" si="58"/>
        <v>4801.5739772676043</v>
      </c>
      <c r="T111" s="4">
        <f t="shared" si="101"/>
        <v>66.549800263057605</v>
      </c>
      <c r="U111" s="4">
        <f t="shared" si="101"/>
        <v>276.42942292872829</v>
      </c>
      <c r="V111" s="4">
        <f t="shared" si="101"/>
        <v>303.56132289871169</v>
      </c>
      <c r="W111" s="11">
        <f t="shared" si="60"/>
        <v>-1.219247815263802E-2</v>
      </c>
      <c r="X111" s="11">
        <f t="shared" si="60"/>
        <v>-1.3228699347321071E-2</v>
      </c>
      <c r="Y111" s="11">
        <f t="shared" si="60"/>
        <v>-1.2203590333800474E-2</v>
      </c>
      <c r="Z111" s="4">
        <f t="shared" si="68"/>
        <v>11168.536285543509</v>
      </c>
      <c r="AA111" s="4">
        <f t="shared" si="61"/>
        <v>36271.47392434052</v>
      </c>
      <c r="AB111" s="4">
        <f t="shared" si="61"/>
        <v>8079.9266478715554</v>
      </c>
      <c r="AC111" s="12">
        <f t="shared" si="102"/>
        <v>2.0894837434584406</v>
      </c>
      <c r="AD111" s="12">
        <f t="shared" si="102"/>
        <v>3.4479178288444237</v>
      </c>
      <c r="AE111" s="12">
        <f t="shared" si="102"/>
        <v>1.7347828435219972</v>
      </c>
      <c r="AF111" s="11">
        <f t="shared" si="63"/>
        <v>-2.9039671966837322E-3</v>
      </c>
      <c r="AG111" s="11">
        <f t="shared" si="63"/>
        <v>2.0567434751257441E-3</v>
      </c>
      <c r="AH111" s="11">
        <f t="shared" si="63"/>
        <v>8.257041531207765E-4</v>
      </c>
      <c r="AI111" s="1">
        <f t="shared" si="105"/>
        <v>177650.19954147673</v>
      </c>
      <c r="AJ111" s="1">
        <f t="shared" si="105"/>
        <v>92738.467981924128</v>
      </c>
      <c r="AK111" s="1">
        <f t="shared" si="105"/>
        <v>26160.600579063626</v>
      </c>
      <c r="AL111" s="17">
        <f t="shared" si="103"/>
        <v>29.446442225470832</v>
      </c>
      <c r="AM111" s="17">
        <f t="shared" si="103"/>
        <v>8.5475034503460794</v>
      </c>
      <c r="AN111" s="17">
        <f t="shared" si="103"/>
        <v>1.8343412254430425</v>
      </c>
      <c r="AO111" s="7">
        <f t="shared" si="106"/>
        <v>1.0515493595057185E-2</v>
      </c>
      <c r="AP111" s="7">
        <f t="shared" si="106"/>
        <v>1.6193069933551709E-2</v>
      </c>
      <c r="AQ111" s="7">
        <f t="shared" si="106"/>
        <v>1.1721193161898586E-2</v>
      </c>
      <c r="AR111" s="1">
        <f t="shared" si="65"/>
        <v>102935.55046687392</v>
      </c>
      <c r="AS111" s="1">
        <f t="shared" si="65"/>
        <v>57685.703105108034</v>
      </c>
      <c r="AT111" s="1">
        <f t="shared" si="65"/>
        <v>15817.476124485494</v>
      </c>
      <c r="AU111" s="1">
        <f t="shared" si="73"/>
        <v>20587.110093374784</v>
      </c>
      <c r="AV111" s="1">
        <f t="shared" si="73"/>
        <v>11537.140621021608</v>
      </c>
      <c r="AW111" s="1">
        <f t="shared" si="73"/>
        <v>3163.495224897099</v>
      </c>
      <c r="AX111" s="1">
        <f t="shared" si="74"/>
        <v>64717.99005861074</v>
      </c>
      <c r="AY111" s="1">
        <f t="shared" si="74"/>
        <v>13206.159737050961</v>
      </c>
      <c r="AZ111" s="1">
        <f t="shared" si="74"/>
        <v>1951.1911684720505</v>
      </c>
      <c r="BA111" s="1">
        <f t="shared" si="75"/>
        <v>11.077794495295411</v>
      </c>
      <c r="BB111" s="1">
        <f t="shared" si="75"/>
        <v>9.4884386464750143</v>
      </c>
      <c r="BC111" s="1">
        <f t="shared" si="75"/>
        <v>7.5761953206881314</v>
      </c>
      <c r="BD111" s="1">
        <f t="shared" si="76"/>
        <v>25488.256122254763</v>
      </c>
      <c r="BE111">
        <f t="shared" si="104"/>
        <v>0.21822387218499145</v>
      </c>
      <c r="BF111">
        <f t="shared" si="104"/>
        <v>0.3346263841173937</v>
      </c>
      <c r="BG111">
        <f t="shared" si="104"/>
        <v>2.453676962688749E-2</v>
      </c>
      <c r="BH111">
        <f t="shared" si="77"/>
        <v>0.26608259186947603</v>
      </c>
      <c r="BI111">
        <f t="shared" si="78"/>
        <v>4.7621658391411486E-3</v>
      </c>
      <c r="BJ111">
        <f t="shared" si="78"/>
        <v>1.1197481694748152E-2</v>
      </c>
      <c r="BK111">
        <f t="shared" si="78"/>
        <v>6.0205306372294847E-5</v>
      </c>
      <c r="BL111">
        <f t="shared" si="72"/>
        <v>490.19616206653666</v>
      </c>
      <c r="BM111">
        <f t="shared" si="72"/>
        <v>645.93460456812386</v>
      </c>
      <c r="BN111">
        <f t="shared" si="72"/>
        <v>0.95229599611110816</v>
      </c>
      <c r="BO111">
        <f t="shared" si="67"/>
        <v>308.42676067341267</v>
      </c>
      <c r="BP111">
        <f t="shared" si="89"/>
        <v>106.43713175591763</v>
      </c>
      <c r="BQ111">
        <f t="shared" si="89"/>
        <v>9.6067646318925703</v>
      </c>
      <c r="BR111" s="7">
        <f t="shared" si="86"/>
        <v>1.7170732669514743E-2</v>
      </c>
      <c r="BS111" s="7">
        <f t="shared" si="70"/>
        <v>0.26443862376454275</v>
      </c>
      <c r="BT111" s="7">
        <f t="shared" si="71"/>
        <v>9.3079243372328258E-2</v>
      </c>
      <c r="BU111" s="8">
        <f>MAX((BU$3*climlow!$I221+BU$4*climlow!$I221^2+BU$5*climlow!$I221^6)*(K111/K$66)^$BW$1,-99)</f>
        <v>2.7930276358451946</v>
      </c>
      <c r="BV111" s="8">
        <f>MAX((BV$3*climlow!$I221+BV$4*climlow!$I221^2+BV$5*climlow!$I221^6)*(L111/L$66)^$BW$1,-99)</f>
        <v>1.3645233545433</v>
      </c>
      <c r="BW111" s="8">
        <f>MAX((BW$3*climlow!$I221+BW$4*climlow!$I221^2+BW$5*climlow!$I221^6)*(M111/M$66)^$BW$1,-99)</f>
        <v>0.59832571964739278</v>
      </c>
      <c r="BX111" s="8">
        <f>MAX((BX$3*climlow!$M221+BX$4*climlow!$M221^2+BX$5*climlow!$M221^6)*(K111/K$66)^$BW$1,-99)</f>
        <v>2.7948940709255208</v>
      </c>
      <c r="BY111" s="8">
        <f>MAX((BY$3*climlow!$M221+BY$4*climlow!$M221^2+BY$5*climlow!$M221^6)*(L111/L$66)^$BW$1,-99)</f>
        <v>1.3650362289296305</v>
      </c>
      <c r="BZ111" s="8">
        <f>MAX((BZ$3*climlow!$M221+BZ$4*climlow!$M221^2+BZ$5*climlow!$M221^6)*(M111/M$66)^$BW$1,-99)</f>
        <v>0.59802584787917656</v>
      </c>
      <c r="CA111" s="8">
        <f t="shared" si="79"/>
        <v>-1.8737930786988739</v>
      </c>
      <c r="CB111" s="8">
        <f t="shared" si="80"/>
        <v>-0.49550326295065578</v>
      </c>
      <c r="CC111" s="8">
        <f t="shared" si="81"/>
        <v>-0.17441124200159672</v>
      </c>
      <c r="CD111" s="8">
        <f>MAX((CD$3*climlow!$I221+CD$4*climlow!$I221^2+CD$5*climlow!$I221^6)*(K111/K$66)^$BW$1,-99)</f>
        <v>0.35800630443622822</v>
      </c>
      <c r="CE111" s="8">
        <f>MAX((CE$3*climlow!$I221+CE$4*climlow!$I221^2+CE$5*climlow!$I221^6)*(L111/L$66)^$BW$1,-99)</f>
        <v>0.14775824412408395</v>
      </c>
      <c r="CF111" s="8">
        <f>MAX((CF$3*climlow!$I221+CF$4*climlow!$I221^2+CF$5*climlow!$I221^6)*(M111/M$66)^$BW$1,-99)</f>
        <v>3.7717388869501801E-2</v>
      </c>
      <c r="CG111" s="8">
        <f>MAX((CG$3*climlow!$M221+CG$4*climlow!$M221^2+CG$5*climlow!$M221^6)*(K111/K$66)^$BW$1,-99)</f>
        <v>0.35901856313733466</v>
      </c>
      <c r="CH111" s="8">
        <f>MAX((CH$3*climlow!$M221+CH$4*climlow!$M221^2+CH$5*climlow!$M221^6)*(L111/L$66)^$BW$1,-99)</f>
        <v>0.1481642152391445</v>
      </c>
      <c r="CI111" s="8">
        <f>MAX((CI$3*climlow!$M221+CI$4*climlow!$M221^2+CI$5*climlow!$M221^6)*(M111/M$66)^$BW$1,-99)</f>
        <v>3.7803245849978545E-2</v>
      </c>
      <c r="CJ111" s="8">
        <f t="shared" si="82"/>
        <v>-7.3465652412658927E-2</v>
      </c>
      <c r="CK111" s="8">
        <f t="shared" si="83"/>
        <v>-1.9427156017967784E-2</v>
      </c>
      <c r="CL111" s="8">
        <f t="shared" si="84"/>
        <v>-6.8381273404247546E-3</v>
      </c>
    </row>
    <row r="112" spans="1:90">
      <c r="A112">
        <f t="shared" si="49"/>
        <v>2066</v>
      </c>
      <c r="B112" s="4">
        <f t="shared" si="99"/>
        <v>1273.1216028577583</v>
      </c>
      <c r="C112" s="4">
        <f t="shared" si="99"/>
        <v>3498.3374841507334</v>
      </c>
      <c r="D112" s="4">
        <f t="shared" si="99"/>
        <v>6501.0957663806466</v>
      </c>
      <c r="E112" s="11">
        <f t="shared" si="100"/>
        <v>5.5169063853278337E-4</v>
      </c>
      <c r="F112" s="11">
        <f t="shared" si="100"/>
        <v>1.1060181070372151E-3</v>
      </c>
      <c r="G112" s="11">
        <f t="shared" si="100"/>
        <v>2.4418991469763022E-3</v>
      </c>
      <c r="H112" s="4">
        <f t="shared" si="57"/>
        <v>104389.212868666</v>
      </c>
      <c r="I112" s="4">
        <f t="shared" si="57"/>
        <v>58944.561876470179</v>
      </c>
      <c r="J112" s="4">
        <f t="shared" si="57"/>
        <v>16098.04205960109</v>
      </c>
      <c r="K112" s="4">
        <f t="shared" si="51"/>
        <v>81994.691343187485</v>
      </c>
      <c r="L112" s="4">
        <f t="shared" si="51"/>
        <v>16849.306890349868</v>
      </c>
      <c r="M112" s="4">
        <f t="shared" si="51"/>
        <v>2476.20441816124</v>
      </c>
      <c r="N112" s="11">
        <f t="shared" si="87"/>
        <v>1.3562890552446083E-2</v>
      </c>
      <c r="O112" s="11">
        <f t="shared" si="87"/>
        <v>2.0693811120745975E-2</v>
      </c>
      <c r="P112" s="11">
        <f t="shared" si="87"/>
        <v>1.5258559252426362E-2</v>
      </c>
      <c r="Q112" s="4">
        <f t="shared" si="58"/>
        <v>6862.3791294668836</v>
      </c>
      <c r="R112" s="4">
        <f t="shared" si="58"/>
        <v>16078.462648651239</v>
      </c>
      <c r="S112" s="4">
        <f t="shared" si="58"/>
        <v>4827.1071347402058</v>
      </c>
      <c r="T112" s="4">
        <f t="shared" si="101"/>
        <v>65.738393277287855</v>
      </c>
      <c r="U112" s="4">
        <f t="shared" si="101"/>
        <v>272.77262120205069</v>
      </c>
      <c r="V112" s="4">
        <f t="shared" si="101"/>
        <v>299.8567848728693</v>
      </c>
      <c r="W112" s="11">
        <f t="shared" si="60"/>
        <v>-1.219247815263802E-2</v>
      </c>
      <c r="X112" s="11">
        <f t="shared" si="60"/>
        <v>-1.3228699347321071E-2</v>
      </c>
      <c r="Y112" s="11">
        <f t="shared" si="60"/>
        <v>-1.2203590333800474E-2</v>
      </c>
      <c r="Z112" s="4">
        <f t="shared" si="68"/>
        <v>11157.593563525632</v>
      </c>
      <c r="AA112" s="4">
        <f t="shared" si="61"/>
        <v>36657.872422696099</v>
      </c>
      <c r="AB112" s="4">
        <f t="shared" si="61"/>
        <v>8132.013615963182</v>
      </c>
      <c r="AC112" s="12">
        <f t="shared" si="102"/>
        <v>2.0834159512094335</v>
      </c>
      <c r="AD112" s="12">
        <f t="shared" si="102"/>
        <v>3.4550093113416693</v>
      </c>
      <c r="AE112" s="12">
        <f t="shared" si="102"/>
        <v>1.736215260920656</v>
      </c>
      <c r="AF112" s="11">
        <f t="shared" si="63"/>
        <v>-2.9039671966837322E-3</v>
      </c>
      <c r="AG112" s="11">
        <f t="shared" si="63"/>
        <v>2.0567434751257441E-3</v>
      </c>
      <c r="AH112" s="11">
        <f t="shared" si="63"/>
        <v>8.257041531207765E-4</v>
      </c>
      <c r="AI112" s="1">
        <f t="shared" si="105"/>
        <v>180472.28968070386</v>
      </c>
      <c r="AJ112" s="1">
        <f t="shared" si="105"/>
        <v>95001.761804753332</v>
      </c>
      <c r="AK112" s="1">
        <f t="shared" si="105"/>
        <v>26708.035746054364</v>
      </c>
      <c r="AL112" s="17">
        <f t="shared" si="103"/>
        <v>29.752989661343801</v>
      </c>
      <c r="AM112" s="17">
        <f t="shared" si="103"/>
        <v>8.6845296682635222</v>
      </c>
      <c r="AN112" s="17">
        <f t="shared" si="103"/>
        <v>1.8556268865930114</v>
      </c>
      <c r="AO112" s="7">
        <f t="shared" si="106"/>
        <v>1.0410338659106613E-2</v>
      </c>
      <c r="AP112" s="7">
        <f t="shared" si="106"/>
        <v>1.6031139234216191E-2</v>
      </c>
      <c r="AQ112" s="7">
        <f t="shared" si="106"/>
        <v>1.16039812302796E-2</v>
      </c>
      <c r="AR112" s="1">
        <f t="shared" si="65"/>
        <v>104389.212868666</v>
      </c>
      <c r="AS112" s="1">
        <f t="shared" si="65"/>
        <v>58944.561876470179</v>
      </c>
      <c r="AT112" s="1">
        <f t="shared" si="65"/>
        <v>16098.04205960109</v>
      </c>
      <c r="AU112" s="1">
        <f t="shared" si="73"/>
        <v>20877.8425737332</v>
      </c>
      <c r="AV112" s="1">
        <f t="shared" si="73"/>
        <v>11788.912375294036</v>
      </c>
      <c r="AW112" s="1">
        <f t="shared" si="73"/>
        <v>3219.6084119202183</v>
      </c>
      <c r="AX112" s="1">
        <f t="shared" si="74"/>
        <v>65595.753074549983</v>
      </c>
      <c r="AY112" s="1">
        <f t="shared" si="74"/>
        <v>13479.445512279895</v>
      </c>
      <c r="AZ112" s="1">
        <f t="shared" si="74"/>
        <v>1980.9635345289919</v>
      </c>
      <c r="BA112" s="1">
        <f t="shared" si="75"/>
        <v>11.091266233119249</v>
      </c>
      <c r="BB112" s="1">
        <f t="shared" si="75"/>
        <v>9.5089212495164031</v>
      </c>
      <c r="BC112" s="1">
        <f t="shared" si="75"/>
        <v>7.5913386389213509</v>
      </c>
      <c r="BD112" s="1">
        <f t="shared" si="76"/>
        <v>24836.1694510261</v>
      </c>
      <c r="BE112">
        <f t="shared" si="104"/>
        <v>0.21822387218499145</v>
      </c>
      <c r="BF112">
        <f t="shared" si="104"/>
        <v>0.3346263841173937</v>
      </c>
      <c r="BG112">
        <f t="shared" si="104"/>
        <v>2.453676962688749E-2</v>
      </c>
      <c r="BH112">
        <f t="shared" si="77"/>
        <v>0.26634046824976348</v>
      </c>
      <c r="BI112">
        <f t="shared" si="78"/>
        <v>4.7621658391411486E-3</v>
      </c>
      <c r="BJ112">
        <f t="shared" si="78"/>
        <v>1.1197481694748152E-2</v>
      </c>
      <c r="BK112">
        <f t="shared" si="78"/>
        <v>6.0205306372294847E-5</v>
      </c>
      <c r="BL112">
        <f t="shared" si="72"/>
        <v>497.11874349799479</v>
      </c>
      <c r="BM112">
        <f t="shared" si="72"/>
        <v>660.03065261672464</v>
      </c>
      <c r="BN112">
        <f t="shared" si="72"/>
        <v>0.96918755419237201</v>
      </c>
      <c r="BO112">
        <f t="shared" si="67"/>
        <v>313.72267412906024</v>
      </c>
      <c r="BP112">
        <f t="shared" si="89"/>
        <v>107.6134772725935</v>
      </c>
      <c r="BQ112">
        <f t="shared" si="89"/>
        <v>9.7145422551925495</v>
      </c>
      <c r="BR112" s="7">
        <f t="shared" si="86"/>
        <v>1.696388946700611E-2</v>
      </c>
      <c r="BS112" s="7">
        <f t="shared" si="70"/>
        <v>0.25673652792674051</v>
      </c>
      <c r="BT112" s="7">
        <f t="shared" si="71"/>
        <v>8.8886406455463751E-2</v>
      </c>
      <c r="BU112" s="8">
        <f>MAX((BU$3*climlow!$I222+BU$4*climlow!$I222^2+BU$5*climlow!$I222^6)*(K112/K$66)^$BW$1,-99)</f>
        <v>2.8000799925151316</v>
      </c>
      <c r="BV112" s="8">
        <f>MAX((BV$3*climlow!$I222+BV$4*climlow!$I222^2+BV$5*climlow!$I222^6)*(L112/L$66)^$BW$1,-99)</f>
        <v>1.3619754126906518</v>
      </c>
      <c r="BW112" s="8">
        <f>MAX((BW$3*climlow!$I222+BW$4*climlow!$I222^2+BW$5*climlow!$I222^6)*(M112/M$66)^$BW$1,-99)</f>
        <v>0.59326768402510144</v>
      </c>
      <c r="BX112" s="8">
        <f>MAX((BX$3*climlow!$M222+BX$4*climlow!$M222^2+BX$5*climlow!$M222^6)*(K112/K$66)^$BW$1,-99)</f>
        <v>2.8018697310284795</v>
      </c>
      <c r="BY112" s="8">
        <f>MAX((BY$3*climlow!$M222+BY$4*climlow!$M222^2+BY$5*climlow!$M222^6)*(L112/L$66)^$BW$1,-99)</f>
        <v>1.3624441581996627</v>
      </c>
      <c r="BZ112" s="8">
        <f>MAX((BZ$3*climlow!$M222+BZ$4*climlow!$M222^2+BZ$5*climlow!$M222^6)*(M112/M$66)^$BW$1,-99)</f>
        <v>0.59294128221816289</v>
      </c>
      <c r="CA112" s="8">
        <f t="shared" si="79"/>
        <v>-1.8157496463269194</v>
      </c>
      <c r="CB112" s="8">
        <f t="shared" si="80"/>
        <v>-0.46616925978218032</v>
      </c>
      <c r="CC112" s="8">
        <f t="shared" si="81"/>
        <v>-0.16139546108477912</v>
      </c>
      <c r="CD112" s="8">
        <f>MAX((CD$3*climlow!$I222+CD$4*climlow!$I222^2+CD$5*climlow!$I222^6)*(K112/K$66)^$BW$1,-99)</f>
        <v>0.36588623438470436</v>
      </c>
      <c r="CE112" s="8">
        <f>MAX((CE$3*climlow!$I222+CE$4*climlow!$I222^2+CE$5*climlow!$I222^6)*(L112/L$66)^$BW$1,-99)</f>
        <v>0.15063640143851301</v>
      </c>
      <c r="CF112" s="8">
        <f>MAX((CF$3*climlow!$I222+CF$4*climlow!$I222^2+CF$5*climlow!$I222^6)*(M112/M$66)^$BW$1,-99)</f>
        <v>3.8338269780756738E-2</v>
      </c>
      <c r="CG112" s="8">
        <f>MAX((CG$3*climlow!$M222+CG$4*climlow!$M222^2+CG$5*climlow!$M222^6)*(K112/K$66)^$BW$1,-99)</f>
        <v>0.36689815168030726</v>
      </c>
      <c r="CH112" s="8">
        <f>MAX((CH$3*climlow!$M222+CH$4*climlow!$M222^2+CH$5*climlow!$M222^6)*(L112/L$66)^$BW$1,-99)</f>
        <v>0.15104056246178099</v>
      </c>
      <c r="CI112" s="8">
        <f>MAX((CI$3*climlow!$M222+CI$4*climlow!$M222^2+CI$5*climlow!$M222^6)*(M112/M$66)^$BW$1,-99)</f>
        <v>3.8422365999273449E-2</v>
      </c>
      <c r="CJ112" s="8">
        <f t="shared" si="82"/>
        <v>-7.3501015864986266E-2</v>
      </c>
      <c r="CK112" s="8">
        <f t="shared" si="83"/>
        <v>-1.8870395612264845E-2</v>
      </c>
      <c r="CL112" s="8">
        <f t="shared" si="84"/>
        <v>-6.5332411710646585E-3</v>
      </c>
    </row>
    <row r="113" spans="1:90">
      <c r="A113">
        <f t="shared" si="49"/>
        <v>2067</v>
      </c>
      <c r="B113" s="4">
        <f t="shared" si="99"/>
        <v>1273.7888536642681</v>
      </c>
      <c r="C113" s="4">
        <f t="shared" si="99"/>
        <v>3502.0132475226314</v>
      </c>
      <c r="D113" s="4">
        <f t="shared" si="99"/>
        <v>6516.1770355766657</v>
      </c>
      <c r="E113" s="11">
        <f t="shared" si="100"/>
        <v>5.2410610660614415E-4</v>
      </c>
      <c r="F113" s="11">
        <f t="shared" si="100"/>
        <v>1.0507172016853542E-3</v>
      </c>
      <c r="G113" s="11">
        <f t="shared" si="100"/>
        <v>2.3198041896274869E-3</v>
      </c>
      <c r="H113" s="4">
        <f t="shared" si="57"/>
        <v>105845.49982907549</v>
      </c>
      <c r="I113" s="4">
        <f t="shared" si="57"/>
        <v>60214.878275838579</v>
      </c>
      <c r="J113" s="4">
        <f t="shared" si="57"/>
        <v>16378.860785675679</v>
      </c>
      <c r="K113" s="4">
        <f t="shared" si="51"/>
        <v>83095.011802460882</v>
      </c>
      <c r="L113" s="4">
        <f t="shared" si="51"/>
        <v>17194.360506327423</v>
      </c>
      <c r="M113" s="4">
        <f t="shared" si="51"/>
        <v>2513.5690292408071</v>
      </c>
      <c r="N113" s="11">
        <f t="shared" si="87"/>
        <v>1.341941095513155E-2</v>
      </c>
      <c r="O113" s="11">
        <f t="shared" si="87"/>
        <v>2.0478801782355616E-2</v>
      </c>
      <c r="P113" s="11">
        <f t="shared" si="87"/>
        <v>1.5089469514521392E-2</v>
      </c>
      <c r="Q113" s="4">
        <f t="shared" si="58"/>
        <v>6873.2764525078755</v>
      </c>
      <c r="R113" s="4">
        <f t="shared" si="58"/>
        <v>16207.689190327746</v>
      </c>
      <c r="S113" s="4">
        <f t="shared" si="58"/>
        <v>4851.3768888937366</v>
      </c>
      <c r="T113" s="4">
        <f t="shared" si="101"/>
        <v>64.936879353465002</v>
      </c>
      <c r="U113" s="4">
        <f t="shared" si="101"/>
        <v>269.16419420598805</v>
      </c>
      <c r="V113" s="4">
        <f t="shared" si="101"/>
        <v>296.19745551147025</v>
      </c>
      <c r="W113" s="11">
        <f t="shared" si="60"/>
        <v>-1.219247815263802E-2</v>
      </c>
      <c r="X113" s="11">
        <f t="shared" si="60"/>
        <v>-1.3228699347321071E-2</v>
      </c>
      <c r="Y113" s="11">
        <f t="shared" si="60"/>
        <v>-1.2203590333800474E-2</v>
      </c>
      <c r="Z113" s="4">
        <f t="shared" si="68"/>
        <v>11144.74371971147</v>
      </c>
      <c r="AA113" s="4">
        <f t="shared" si="61"/>
        <v>37038.350230728196</v>
      </c>
      <c r="AB113" s="4">
        <f t="shared" si="61"/>
        <v>8182.0072762795398</v>
      </c>
      <c r="AC113" s="12">
        <f t="shared" si="102"/>
        <v>2.0773657796300737</v>
      </c>
      <c r="AD113" s="12">
        <f t="shared" si="102"/>
        <v>3.46211537919927</v>
      </c>
      <c r="AE113" s="12">
        <f t="shared" si="102"/>
        <v>1.73764886107231</v>
      </c>
      <c r="AF113" s="11">
        <f t="shared" si="63"/>
        <v>-2.9039671966837322E-3</v>
      </c>
      <c r="AG113" s="11">
        <f t="shared" si="63"/>
        <v>2.0567434751257441E-3</v>
      </c>
      <c r="AH113" s="11">
        <f t="shared" si="63"/>
        <v>8.257041531207765E-4</v>
      </c>
      <c r="AI113" s="1">
        <f t="shared" si="105"/>
        <v>183302.90328636667</v>
      </c>
      <c r="AJ113" s="1">
        <f t="shared" si="105"/>
        <v>97290.497999572035</v>
      </c>
      <c r="AK113" s="1">
        <f t="shared" si="105"/>
        <v>27256.840583369143</v>
      </c>
      <c r="AL113" s="17">
        <f t="shared" si="103"/>
        <v>30.059630972854336</v>
      </c>
      <c r="AM113" s="17">
        <f t="shared" si="103"/>
        <v>8.8223603435161788</v>
      </c>
      <c r="AN113" s="17">
        <f t="shared" si="103"/>
        <v>1.8769442195598145</v>
      </c>
      <c r="AO113" s="7">
        <f t="shared" si="106"/>
        <v>1.0306235272515547E-2</v>
      </c>
      <c r="AP113" s="7">
        <f t="shared" si="106"/>
        <v>1.5870827841874029E-2</v>
      </c>
      <c r="AQ113" s="7">
        <f t="shared" si="106"/>
        <v>1.1487941417976804E-2</v>
      </c>
      <c r="AR113" s="1">
        <f t="shared" si="65"/>
        <v>105845.49982907549</v>
      </c>
      <c r="AS113" s="1">
        <f t="shared" si="65"/>
        <v>60214.878275838579</v>
      </c>
      <c r="AT113" s="1">
        <f t="shared" si="65"/>
        <v>16378.860785675679</v>
      </c>
      <c r="AU113" s="1">
        <f t="shared" si="73"/>
        <v>21169.099965815098</v>
      </c>
      <c r="AV113" s="1">
        <f t="shared" si="73"/>
        <v>12042.975655167716</v>
      </c>
      <c r="AW113" s="1">
        <f t="shared" si="73"/>
        <v>3275.7721571351358</v>
      </c>
      <c r="AX113" s="1">
        <f t="shared" si="74"/>
        <v>66476.009441968708</v>
      </c>
      <c r="AY113" s="1">
        <f t="shared" si="74"/>
        <v>13755.488405061938</v>
      </c>
      <c r="AZ113" s="1">
        <f t="shared" si="74"/>
        <v>2010.8552233926455</v>
      </c>
      <c r="BA113" s="1">
        <f t="shared" si="75"/>
        <v>11.104596401283157</v>
      </c>
      <c r="BB113" s="1">
        <f t="shared" si="75"/>
        <v>9.5291931801846381</v>
      </c>
      <c r="BC113" s="1">
        <f t="shared" si="75"/>
        <v>7.6063153948353035</v>
      </c>
      <c r="BD113" s="1">
        <f t="shared" si="76"/>
        <v>24198.133024260183</v>
      </c>
      <c r="BE113">
        <f t="shared" si="104"/>
        <v>0.21822387218499145</v>
      </c>
      <c r="BF113">
        <f t="shared" si="104"/>
        <v>0.3346263841173937</v>
      </c>
      <c r="BG113">
        <f t="shared" si="104"/>
        <v>2.453676962688749E-2</v>
      </c>
      <c r="BH113">
        <f t="shared" si="77"/>
        <v>0.26659791326529753</v>
      </c>
      <c r="BI113">
        <f t="shared" si="78"/>
        <v>4.7621658391411486E-3</v>
      </c>
      <c r="BJ113">
        <f t="shared" si="78"/>
        <v>1.1197481694748152E-2</v>
      </c>
      <c r="BK113">
        <f t="shared" si="78"/>
        <v>6.0205306372294847E-5</v>
      </c>
      <c r="BL113">
        <f t="shared" si="72"/>
        <v>504.05382351284356</v>
      </c>
      <c r="BM113">
        <f t="shared" si="72"/>
        <v>674.25499724519068</v>
      </c>
      <c r="BN113">
        <f t="shared" si="72"/>
        <v>0.98609433163077009</v>
      </c>
      <c r="BO113">
        <f t="shared" si="67"/>
        <v>319.04463089627922</v>
      </c>
      <c r="BP113">
        <f t="shared" si="89"/>
        <v>108.80337197522482</v>
      </c>
      <c r="BQ113">
        <f t="shared" si="89"/>
        <v>9.8236122330051856</v>
      </c>
      <c r="BR113" s="7">
        <f t="shared" si="86"/>
        <v>1.6760807193549443E-2</v>
      </c>
      <c r="BS113" s="7">
        <f t="shared" si="70"/>
        <v>0.24925876497741797</v>
      </c>
      <c r="BT113" s="7">
        <f t="shared" si="71"/>
        <v>8.4899209370740095E-2</v>
      </c>
      <c r="BU113" s="8">
        <f>MAX((BU$3*climlow!$I223+BU$4*climlow!$I223^2+BU$5*climlow!$I223^6)*(K113/K$66)^$BW$1,-99)</f>
        <v>2.8066789434730106</v>
      </c>
      <c r="BV113" s="8">
        <f>MAX((BV$3*climlow!$I223+BV$4*climlow!$I223^2+BV$5*climlow!$I223^6)*(L113/L$66)^$BW$1,-99)</f>
        <v>1.3591595183191341</v>
      </c>
      <c r="BW113" s="8">
        <f>MAX((BW$3*climlow!$I223+BW$4*climlow!$I223^2+BW$5*climlow!$I223^6)*(M113/M$66)^$BW$1,-99)</f>
        <v>0.58798774125912678</v>
      </c>
      <c r="BX113" s="8">
        <f>MAX((BX$3*climlow!$M223+BX$4*climlow!$M223^2+BX$5*climlow!$M223^6)*(K113/K$66)^$BW$1,-99)</f>
        <v>2.8083874151125823</v>
      </c>
      <c r="BY113" s="8">
        <f>MAX((BY$3*climlow!$M223+BY$4*climlow!$M223^2+BY$5*climlow!$M223^6)*(L113/L$66)^$BW$1,-99)</f>
        <v>1.3595836447457943</v>
      </c>
      <c r="BZ113" s="8">
        <f>MAX((BZ$3*climlow!$M223+BZ$4*climlow!$M223^2+BZ$5*climlow!$M223^6)*(M113/M$66)^$BW$1,-99)</f>
        <v>0.58763661988825799</v>
      </c>
      <c r="CA113" s="8">
        <f t="shared" si="79"/>
        <v>-1.7508306658192723</v>
      </c>
      <c r="CB113" s="8">
        <f t="shared" si="80"/>
        <v>-0.43640988944670223</v>
      </c>
      <c r="CC113" s="8">
        <f t="shared" si="81"/>
        <v>-0.14864413927010267</v>
      </c>
      <c r="CD113" s="8">
        <f>MAX((CD$3*climlow!$I223+CD$4*climlow!$I223^2+CD$5*climlow!$I223^6)*(K113/K$66)^$BW$1,-99)</f>
        <v>0.37383775956287224</v>
      </c>
      <c r="CE113" s="8">
        <f>MAX((CE$3*climlow!$I223+CE$4*climlow!$I223^2+CE$5*climlow!$I223^6)*(L113/L$66)^$BW$1,-99)</f>
        <v>0.15352657400784248</v>
      </c>
      <c r="CF113" s="8">
        <f>MAX((CF$3*climlow!$I223+CF$4*climlow!$I223^2+CF$5*climlow!$I223^6)*(M113/M$66)^$BW$1,-99)</f>
        <v>3.8949556331439629E-2</v>
      </c>
      <c r="CG113" s="8">
        <f>MAX((CG$3*climlow!$M223+CG$4*climlow!$M223^2+CG$5*climlow!$M223^6)*(K113/K$66)^$BW$1,-99)</f>
        <v>0.37484559751347901</v>
      </c>
      <c r="CH113" s="8">
        <f>MAX((CH$3*climlow!$M223+CH$4*climlow!$M223^2+CH$5*climlow!$M223^6)*(L113/L$66)^$BW$1,-99)</f>
        <v>0.15392740710341818</v>
      </c>
      <c r="CI113" s="8">
        <f>MAX((CI$3*climlow!$M223+CI$4*climlow!$M223^2+CI$5*climlow!$M223^6)*(M113/M$66)^$BW$1,-99)</f>
        <v>3.9031513491211402E-2</v>
      </c>
      <c r="CJ113" s="8">
        <f t="shared" si="82"/>
        <v>-7.3247539246454677E-2</v>
      </c>
      <c r="CK113" s="8">
        <f t="shared" si="83"/>
        <v>-1.8257591170206245E-2</v>
      </c>
      <c r="CL113" s="8">
        <f t="shared" si="84"/>
        <v>-6.2186581703762575E-3</v>
      </c>
    </row>
    <row r="114" spans="1:90">
      <c r="A114">
        <f t="shared" si="49"/>
        <v>2068</v>
      </c>
      <c r="B114" s="4">
        <f t="shared" si="99"/>
        <v>1274.4230741551637</v>
      </c>
      <c r="C114" s="4">
        <f t="shared" si="99"/>
        <v>3505.5088918043484</v>
      </c>
      <c r="D114" s="4">
        <f t="shared" si="99"/>
        <v>6530.5374776247763</v>
      </c>
      <c r="E114" s="11">
        <f t="shared" si="100"/>
        <v>4.9790080127583693E-4</v>
      </c>
      <c r="F114" s="11">
        <f t="shared" si="100"/>
        <v>9.981813416010865E-4</v>
      </c>
      <c r="G114" s="11">
        <f t="shared" si="100"/>
        <v>2.2038139801461125E-3</v>
      </c>
      <c r="H114" s="4">
        <f t="shared" si="57"/>
        <v>107304.25690054813</v>
      </c>
      <c r="I114" s="4">
        <f t="shared" si="57"/>
        <v>61496.516889227067</v>
      </c>
      <c r="J114" s="4">
        <f t="shared" si="57"/>
        <v>16659.908776689063</v>
      </c>
      <c r="K114" s="4">
        <f t="shared" si="51"/>
        <v>84198.300451898132</v>
      </c>
      <c r="L114" s="4">
        <f t="shared" si="51"/>
        <v>17542.821538123015</v>
      </c>
      <c r="M114" s="4">
        <f t="shared" si="51"/>
        <v>2551.0777380529544</v>
      </c>
      <c r="N114" s="11">
        <f t="shared" si="87"/>
        <v>1.3277435377951008E-2</v>
      </c>
      <c r="O114" s="11">
        <f t="shared" si="87"/>
        <v>2.02660070822267E-2</v>
      </c>
      <c r="P114" s="11">
        <f t="shared" si="87"/>
        <v>1.4922490043361325E-2</v>
      </c>
      <c r="Q114" s="4">
        <f t="shared" si="58"/>
        <v>6883.0463529930266</v>
      </c>
      <c r="R114" s="4">
        <f t="shared" si="58"/>
        <v>16333.690246935881</v>
      </c>
      <c r="S114" s="4">
        <f t="shared" si="58"/>
        <v>4874.4024761839946</v>
      </c>
      <c r="T114" s="4">
        <f t="shared" si="101"/>
        <v>64.145137870647389</v>
      </c>
      <c r="U114" s="4">
        <f t="shared" si="101"/>
        <v>265.60350200577312</v>
      </c>
      <c r="V114" s="4">
        <f t="shared" si="101"/>
        <v>292.58278310649416</v>
      </c>
      <c r="W114" s="11">
        <f t="shared" si="60"/>
        <v>-1.219247815263802E-2</v>
      </c>
      <c r="X114" s="11">
        <f t="shared" si="60"/>
        <v>-1.3228699347321071E-2</v>
      </c>
      <c r="Y114" s="11">
        <f t="shared" si="60"/>
        <v>-1.2203590333800474E-2</v>
      </c>
      <c r="Z114" s="4">
        <f t="shared" si="68"/>
        <v>11130.025989941318</v>
      </c>
      <c r="AA114" s="4">
        <f t="shared" si="61"/>
        <v>37412.827171160352</v>
      </c>
      <c r="AB114" s="4">
        <f t="shared" si="61"/>
        <v>8229.9346994967345</v>
      </c>
      <c r="AC114" s="12">
        <f t="shared" si="102"/>
        <v>2.0713331775505148</v>
      </c>
      <c r="AD114" s="12">
        <f t="shared" si="102"/>
        <v>3.4692360624155705</v>
      </c>
      <c r="AE114" s="12">
        <f t="shared" si="102"/>
        <v>1.7390836449535629</v>
      </c>
      <c r="AF114" s="11">
        <f t="shared" si="63"/>
        <v>-2.9039671966837322E-3</v>
      </c>
      <c r="AG114" s="11">
        <f t="shared" si="63"/>
        <v>2.0567434751257441E-3</v>
      </c>
      <c r="AH114" s="11">
        <f t="shared" si="63"/>
        <v>8.257041531207765E-4</v>
      </c>
      <c r="AI114" s="1">
        <f t="shared" si="105"/>
        <v>186141.7129235451</v>
      </c>
      <c r="AJ114" s="1">
        <f t="shared" si="105"/>
        <v>99604.423854782552</v>
      </c>
      <c r="AK114" s="1">
        <f t="shared" si="105"/>
        <v>27806.928682167367</v>
      </c>
      <c r="AL114" s="17">
        <f t="shared" si="103"/>
        <v>30.366334585575459</v>
      </c>
      <c r="AM114" s="17">
        <f t="shared" si="103"/>
        <v>8.9609783240653922</v>
      </c>
      <c r="AN114" s="17">
        <f t="shared" si="103"/>
        <v>1.8982908225465367</v>
      </c>
      <c r="AO114" s="7">
        <f t="shared" si="106"/>
        <v>1.0203172919790391E-2</v>
      </c>
      <c r="AP114" s="7">
        <f t="shared" si="106"/>
        <v>1.5712119563455289E-2</v>
      </c>
      <c r="AQ114" s="7">
        <f t="shared" si="106"/>
        <v>1.1373062003797035E-2</v>
      </c>
      <c r="AR114" s="1">
        <f t="shared" si="65"/>
        <v>107304.25690054813</v>
      </c>
      <c r="AS114" s="1">
        <f t="shared" si="65"/>
        <v>61496.516889227067</v>
      </c>
      <c r="AT114" s="1">
        <f t="shared" si="65"/>
        <v>16659.908776689063</v>
      </c>
      <c r="AU114" s="1">
        <f t="shared" si="73"/>
        <v>21460.851380109627</v>
      </c>
      <c r="AV114" s="1">
        <f t="shared" si="73"/>
        <v>12299.303377845414</v>
      </c>
      <c r="AW114" s="1">
        <f t="shared" si="73"/>
        <v>3331.9817553378125</v>
      </c>
      <c r="AX114" s="1">
        <f t="shared" si="74"/>
        <v>67358.640361518512</v>
      </c>
      <c r="AY114" s="1">
        <f t="shared" si="74"/>
        <v>14034.257230498413</v>
      </c>
      <c r="AZ114" s="1">
        <f t="shared" si="74"/>
        <v>2040.8621904423637</v>
      </c>
      <c r="BA114" s="1">
        <f t="shared" si="75"/>
        <v>11.117786464055703</v>
      </c>
      <c r="BB114" s="1">
        <f t="shared" si="75"/>
        <v>9.5492565647377745</v>
      </c>
      <c r="BC114" s="1">
        <f t="shared" si="75"/>
        <v>7.6211276399238388</v>
      </c>
      <c r="BD114" s="1">
        <f t="shared" si="76"/>
        <v>23574.029348099113</v>
      </c>
      <c r="BE114">
        <f t="shared" si="104"/>
        <v>0.21822387218499145</v>
      </c>
      <c r="BF114">
        <f t="shared" si="104"/>
        <v>0.3346263841173937</v>
      </c>
      <c r="BG114">
        <f t="shared" si="104"/>
        <v>2.453676962688749E-2</v>
      </c>
      <c r="BH114">
        <f t="shared" si="77"/>
        <v>0.26685482653951792</v>
      </c>
      <c r="BI114">
        <f t="shared" si="78"/>
        <v>4.7621658391411486E-3</v>
      </c>
      <c r="BJ114">
        <f t="shared" si="78"/>
        <v>1.1197481694748152E-2</v>
      </c>
      <c r="BK114">
        <f t="shared" si="78"/>
        <v>6.0205306372294847E-5</v>
      </c>
      <c r="BL114">
        <f t="shared" si="72"/>
        <v>511.00066660621621</v>
      </c>
      <c r="BM114">
        <f t="shared" si="72"/>
        <v>688.60612215789058</v>
      </c>
      <c r="BN114">
        <f t="shared" si="72"/>
        <v>1.0030149120350489</v>
      </c>
      <c r="BO114">
        <f t="shared" si="67"/>
        <v>324.39207644086889</v>
      </c>
      <c r="BP114">
        <f t="shared" si="89"/>
        <v>110.0069609191101</v>
      </c>
      <c r="BQ114">
        <f t="shared" si="89"/>
        <v>9.9339875365858656</v>
      </c>
      <c r="BR114" s="7">
        <f t="shared" si="86"/>
        <v>1.6561369660649028E-2</v>
      </c>
      <c r="BS114" s="7">
        <f t="shared" si="70"/>
        <v>0.24199880094894949</v>
      </c>
      <c r="BT114" s="7">
        <f t="shared" si="71"/>
        <v>8.1106599317910796E-2</v>
      </c>
      <c r="BU114" s="8">
        <f>MAX((BU$3*climlow!$I224+BU$4*climlow!$I224^2+BU$5*climlow!$I224^6)*(K114/K$66)^$BW$1,-99)</f>
        <v>2.8128245583418336</v>
      </c>
      <c r="BV114" s="8">
        <f>MAX((BV$3*climlow!$I224+BV$4*climlow!$I224^2+BV$5*climlow!$I224^6)*(L114/L$66)^$BW$1,-99)</f>
        <v>1.3560772385587494</v>
      </c>
      <c r="BW114" s="8">
        <f>MAX((BW$3*climlow!$I224+BW$4*climlow!$I224^2+BW$5*climlow!$I224^6)*(M114/M$66)^$BW$1,-99)</f>
        <v>0.5824866570532885</v>
      </c>
      <c r="BX114" s="8">
        <f>MAX((BX$3*climlow!$M224+BX$4*climlow!$M224^2+BX$5*climlow!$M224^6)*(K114/K$66)^$BW$1,-99)</f>
        <v>2.8144476452025069</v>
      </c>
      <c r="BY114" s="8">
        <f>MAX((BY$3*climlow!$M224+BY$4*climlow!$M224^2+BY$5*climlow!$M224^6)*(L114/L$66)^$BW$1,-99)</f>
        <v>1.3564566082486844</v>
      </c>
      <c r="BZ114" s="8">
        <f>MAX((BZ$3*climlow!$M224+BZ$4*climlow!$M224^2+BZ$5*climlow!$M224^6)*(M114/M$66)^$BW$1,-99)</f>
        <v>0.58211295328756485</v>
      </c>
      <c r="CA114" s="8">
        <f t="shared" si="79"/>
        <v>-1.6793825882312541</v>
      </c>
      <c r="CB114" s="8">
        <f t="shared" si="80"/>
        <v>-0.40640857268650687</v>
      </c>
      <c r="CC114" s="8">
        <f t="shared" si="81"/>
        <v>-0.13620901068514829</v>
      </c>
      <c r="CD114" s="8">
        <f>MAX((CD$3*climlow!$I224+CD$4*climlow!$I224^2+CD$5*climlow!$I224^6)*(K114/K$66)^$BW$1,-99)</f>
        <v>0.38185892967331231</v>
      </c>
      <c r="CE114" s="8">
        <f>MAX((CE$3*climlow!$I224+CE$4*climlow!$I224^2+CE$5*climlow!$I224^6)*(L114/L$66)^$BW$1,-99)</f>
        <v>0.15642748812604046</v>
      </c>
      <c r="CF114" s="8">
        <f>MAX((CF$3*climlow!$I224+CF$4*climlow!$I224^2+CF$5*climlow!$I224^6)*(M114/M$66)^$BW$1,-99)</f>
        <v>3.9550140542354402E-2</v>
      </c>
      <c r="CG114" s="8">
        <f>MAX((CG$3*climlow!$M224+CG$4*climlow!$M224^2+CG$5*climlow!$M224^6)*(K114/K$66)^$BW$1,-99)</f>
        <v>0.38285877140125651</v>
      </c>
      <c r="CH114" s="8">
        <f>MAX((CH$3*climlow!$M224+CH$4*climlow!$M224^2+CH$5*climlow!$M224^6)*(L114/L$66)^$BW$1,-99)</f>
        <v>0.15682342234185698</v>
      </c>
      <c r="CI114" s="8">
        <f>MAX((CI$3*climlow!$M224+CI$4*climlow!$M224^2+CI$5*climlow!$M224^6)*(M114/M$66)^$BW$1,-99)</f>
        <v>3.9629584273837934E-2</v>
      </c>
      <c r="CJ114" s="8">
        <f t="shared" si="82"/>
        <v>-7.2691976805572392E-2</v>
      </c>
      <c r="CK114" s="8">
        <f t="shared" si="83"/>
        <v>-1.7591371225557366E-2</v>
      </c>
      <c r="CL114" s="8">
        <f t="shared" si="84"/>
        <v>-5.8957990363964251E-3</v>
      </c>
    </row>
    <row r="115" spans="1:90">
      <c r="A115">
        <f t="shared" si="49"/>
        <v>2069</v>
      </c>
      <c r="B115" s="4">
        <f t="shared" ref="B115:D130" si="107">B114*(1+E115)</f>
        <v>1275.0258836114608</v>
      </c>
      <c r="C115" s="4">
        <f t="shared" si="107"/>
        <v>3508.8330686945337</v>
      </c>
      <c r="D115" s="4">
        <f t="shared" si="107"/>
        <v>6544.2099629262812</v>
      </c>
      <c r="E115" s="11">
        <f t="shared" ref="E115:G130" si="108">E114*$E$5</f>
        <v>4.7300576121204503E-4</v>
      </c>
      <c r="F115" s="11">
        <f t="shared" si="108"/>
        <v>9.482722745210321E-4</v>
      </c>
      <c r="G115" s="11">
        <f t="shared" si="108"/>
        <v>2.0936232811388069E-3</v>
      </c>
      <c r="H115" s="4">
        <f t="shared" si="57"/>
        <v>108765.32952196033</v>
      </c>
      <c r="I115" s="4">
        <f t="shared" si="57"/>
        <v>62789.34007428326</v>
      </c>
      <c r="J115" s="4">
        <f t="shared" si="57"/>
        <v>16941.163274061528</v>
      </c>
      <c r="K115" s="4">
        <f t="shared" si="51"/>
        <v>85304.409047671099</v>
      </c>
      <c r="L115" s="4">
        <f t="shared" si="51"/>
        <v>17894.650114445063</v>
      </c>
      <c r="M115" s="4">
        <f t="shared" si="51"/>
        <v>2588.725510036385</v>
      </c>
      <c r="N115" s="11">
        <f t="shared" si="87"/>
        <v>1.3136946824774398E-2</v>
      </c>
      <c r="O115" s="11">
        <f t="shared" si="87"/>
        <v>2.005541557596513E-2</v>
      </c>
      <c r="P115" s="11">
        <f t="shared" si="87"/>
        <v>1.4757594965398635E-2</v>
      </c>
      <c r="Q115" s="4">
        <f t="shared" si="58"/>
        <v>6891.702977805091</v>
      </c>
      <c r="R115" s="4">
        <f t="shared" si="58"/>
        <v>16456.452685693497</v>
      </c>
      <c r="S115" s="4">
        <f t="shared" si="58"/>
        <v>4896.2032526677158</v>
      </c>
      <c r="T115" s="4">
        <f t="shared" ref="T115:V130" si="109">T114*(1+W115)</f>
        <v>63.363049678561566</v>
      </c>
      <c r="U115" s="4">
        <f t="shared" si="109"/>
        <v>262.08991313214318</v>
      </c>
      <c r="V115" s="4">
        <f t="shared" si="109"/>
        <v>289.01222268273932</v>
      </c>
      <c r="W115" s="11">
        <f t="shared" si="60"/>
        <v>-1.219247815263802E-2</v>
      </c>
      <c r="X115" s="11">
        <f t="shared" si="60"/>
        <v>-1.3228699347321071E-2</v>
      </c>
      <c r="Y115" s="11">
        <f t="shared" si="60"/>
        <v>-1.2203590333800474E-2</v>
      </c>
      <c r="Z115" s="4">
        <f t="shared" si="68"/>
        <v>11113.479400944023</v>
      </c>
      <c r="AA115" s="4">
        <f t="shared" si="61"/>
        <v>37781.227014485296</v>
      </c>
      <c r="AB115" s="4">
        <f t="shared" si="61"/>
        <v>8275.8233295384325</v>
      </c>
      <c r="AC115" s="12">
        <f t="shared" ref="AC115:AE130" si="110">AC114*(1+AF115)</f>
        <v>2.0653180939495055</v>
      </c>
      <c r="AD115" s="12">
        <f t="shared" si="110"/>
        <v>3.4763713910506144</v>
      </c>
      <c r="AE115" s="12">
        <f t="shared" si="110"/>
        <v>1.7405196135418255</v>
      </c>
      <c r="AF115" s="11">
        <f t="shared" si="63"/>
        <v>-2.9039671966837322E-3</v>
      </c>
      <c r="AG115" s="11">
        <f t="shared" si="63"/>
        <v>2.0567434751257441E-3</v>
      </c>
      <c r="AH115" s="11">
        <f t="shared" si="63"/>
        <v>8.257041531207765E-4</v>
      </c>
      <c r="AI115" s="1">
        <f t="shared" si="105"/>
        <v>188988.39301130024</v>
      </c>
      <c r="AJ115" s="1">
        <f t="shared" si="105"/>
        <v>101943.28484714971</v>
      </c>
      <c r="AK115" s="1">
        <f t="shared" si="105"/>
        <v>28358.217569288445</v>
      </c>
      <c r="AL115" s="17">
        <f t="shared" ref="AL115:AN130" si="111">AL114*(1+AO115)</f>
        <v>30.673069218665127</v>
      </c>
      <c r="AM115" s="17">
        <f t="shared" si="111"/>
        <v>9.1003663272703061</v>
      </c>
      <c r="AN115" s="17">
        <f t="shared" si="111"/>
        <v>1.9196643079803366</v>
      </c>
      <c r="AO115" s="7">
        <f t="shared" si="106"/>
        <v>1.0101141190592487E-2</v>
      </c>
      <c r="AP115" s="7">
        <f t="shared" si="106"/>
        <v>1.5554998367820736E-2</v>
      </c>
      <c r="AQ115" s="7">
        <f t="shared" si="106"/>
        <v>1.1259331383759065E-2</v>
      </c>
      <c r="AR115" s="1">
        <f t="shared" si="65"/>
        <v>108765.32952196033</v>
      </c>
      <c r="AS115" s="1">
        <f t="shared" si="65"/>
        <v>62789.34007428326</v>
      </c>
      <c r="AT115" s="1">
        <f t="shared" si="65"/>
        <v>16941.163274061528</v>
      </c>
      <c r="AU115" s="1">
        <f t="shared" si="73"/>
        <v>21753.065904392068</v>
      </c>
      <c r="AV115" s="1">
        <f t="shared" si="73"/>
        <v>12557.868014856653</v>
      </c>
      <c r="AW115" s="1">
        <f t="shared" si="73"/>
        <v>3388.2326548123056</v>
      </c>
      <c r="AX115" s="1">
        <f t="shared" si="74"/>
        <v>68243.52723813687</v>
      </c>
      <c r="AY115" s="1">
        <f t="shared" si="74"/>
        <v>14315.72009155605</v>
      </c>
      <c r="AZ115" s="1">
        <f t="shared" si="74"/>
        <v>2070.9804080291078</v>
      </c>
      <c r="BA115" s="1">
        <f t="shared" si="75"/>
        <v>11.130837869548046</v>
      </c>
      <c r="BB115" s="1">
        <f t="shared" si="75"/>
        <v>9.5691135195542323</v>
      </c>
      <c r="BC115" s="1">
        <f t="shared" si="75"/>
        <v>7.6357774012007198</v>
      </c>
      <c r="BD115" s="1">
        <f t="shared" si="76"/>
        <v>22963.726463608771</v>
      </c>
      <c r="BE115">
        <f t="shared" si="104"/>
        <v>0.21822387218499145</v>
      </c>
      <c r="BF115">
        <f t="shared" si="104"/>
        <v>0.3346263841173937</v>
      </c>
      <c r="BG115">
        <f t="shared" si="104"/>
        <v>2.453676962688749E-2</v>
      </c>
      <c r="BH115">
        <f t="shared" si="77"/>
        <v>0.267111113546252</v>
      </c>
      <c r="BI115">
        <f t="shared" si="78"/>
        <v>4.7621658391411486E-3</v>
      </c>
      <c r="BJ115">
        <f t="shared" si="78"/>
        <v>1.1197481694748152E-2</v>
      </c>
      <c r="BK115">
        <f t="shared" si="78"/>
        <v>6.0205306372294847E-5</v>
      </c>
      <c r="BL115">
        <f t="shared" si="72"/>
        <v>517.95853673240981</v>
      </c>
      <c r="BM115">
        <f t="shared" si="72"/>
        <v>703.08248610710336</v>
      </c>
      <c r="BN115">
        <f t="shared" si="72"/>
        <v>1.019947925217944</v>
      </c>
      <c r="BO115">
        <f t="shared" si="67"/>
        <v>329.76445353379165</v>
      </c>
      <c r="BP115">
        <f t="shared" si="89"/>
        <v>111.22439100307243</v>
      </c>
      <c r="BQ115">
        <f t="shared" si="89"/>
        <v>10.04568135193187</v>
      </c>
      <c r="BR115" s="7">
        <f t="shared" si="86"/>
        <v>1.6365464969930299E-2</v>
      </c>
      <c r="BS115" s="7">
        <f t="shared" si="70"/>
        <v>0.2349502921834461</v>
      </c>
      <c r="BT115" s="7">
        <f t="shared" si="71"/>
        <v>7.7498178003846896E-2</v>
      </c>
      <c r="BU115" s="8">
        <f>MAX((BU$3*climlow!$I225+BU$4*climlow!$I225^2+BU$5*climlow!$I225^6)*(K115/K$66)^$BW$1,-99)</f>
        <v>2.8185169627444333</v>
      </c>
      <c r="BV115" s="8">
        <f>MAX((BV$3*climlow!$I225+BV$4*climlow!$I225^2+BV$5*climlow!$I225^6)*(L115/L$66)^$BW$1,-99)</f>
        <v>1.3527301829965714</v>
      </c>
      <c r="BW115" s="8">
        <f>MAX((BW$3*climlow!$I225+BW$4*climlow!$I225^2+BW$5*climlow!$I225^6)*(M115/M$66)^$BW$1,-99)</f>
        <v>0.57676529577729385</v>
      </c>
      <c r="BX115" s="8">
        <f>MAX((BX$3*climlow!$M225+BX$4*climlow!$M225^2+BX$5*climlow!$M225^6)*(K115/K$66)^$BW$1,-99)</f>
        <v>2.8200510221406612</v>
      </c>
      <c r="BY115" s="8">
        <f>MAX((BY$3*climlow!$M225+BY$4*climlow!$M225^2+BY$5*climlow!$M225^6)*(L115/L$66)^$BW$1,-99)</f>
        <v>1.3530650211394084</v>
      </c>
      <c r="BZ115" s="8">
        <f>MAX((BZ$3*climlow!$M225+BZ$4*climlow!$M225^2+BZ$5*climlow!$M225^6)*(M115/M$66)^$BW$1,-99)</f>
        <v>0.57637148082015366</v>
      </c>
      <c r="CA115" s="8">
        <f t="shared" si="79"/>
        <v>-1.6018079224830319</v>
      </c>
      <c r="CB115" s="8">
        <f t="shared" si="80"/>
        <v>-0.37634523940914716</v>
      </c>
      <c r="CC115" s="8">
        <f t="shared" si="81"/>
        <v>-0.1241371955045622</v>
      </c>
      <c r="CD115" s="8">
        <f>MAX((CD$3*climlow!$I225+CD$4*climlow!$I225^2+CD$5*climlow!$I225^6)*(K115/K$66)^$BW$1,-99)</f>
        <v>0.38994765674000453</v>
      </c>
      <c r="CE115" s="8">
        <f>MAX((CE$3*climlow!$I225+CE$4*climlow!$I225^2+CE$5*climlow!$I225^6)*(L115/L$66)^$BW$1,-99)</f>
        <v>0.1593378048209019</v>
      </c>
      <c r="CF115" s="8">
        <f>MAX((CF$3*climlow!$I225+CF$4*climlow!$I225^2+CF$5*climlow!$I225^6)*(M115/M$66)^$BW$1,-99)</f>
        <v>4.0138870954250332E-2</v>
      </c>
      <c r="CG115" s="8">
        <f>MAX((CG$3*climlow!$M225+CG$4*climlow!$M225^2+CG$5*climlow!$M225^6)*(K115/K$66)^$BW$1,-99)</f>
        <v>0.3909354100197443</v>
      </c>
      <c r="CH115" s="8">
        <f>MAX((CH$3*climlow!$M225+CH$4*climlow!$M225^2+CH$5*climlow!$M225^6)*(L115/L$66)^$BW$1,-99)</f>
        <v>0.15972721950954744</v>
      </c>
      <c r="CI115" s="8">
        <f>MAX((CI$3*climlow!$M225+CI$4*climlow!$M225^2+CI$5*climlow!$M225^6)*(M115/M$66)^$BW$1,-99)</f>
        <v>4.0215434210487663E-2</v>
      </c>
      <c r="CJ115" s="8">
        <f t="shared" si="82"/>
        <v>-7.1821714835433537E-2</v>
      </c>
      <c r="CK115" s="8">
        <f t="shared" si="83"/>
        <v>-1.6874532885701253E-2</v>
      </c>
      <c r="CL115" s="8">
        <f t="shared" si="84"/>
        <v>-5.5660520408579595E-3</v>
      </c>
    </row>
    <row r="116" spans="1:90">
      <c r="A116">
        <f t="shared" si="49"/>
        <v>2070</v>
      </c>
      <c r="B116" s="4">
        <f t="shared" si="107"/>
        <v>1275.5988234706715</v>
      </c>
      <c r="C116" s="4">
        <f t="shared" si="107"/>
        <v>3511.9940313537513</v>
      </c>
      <c r="D116" s="4">
        <f t="shared" si="107"/>
        <v>6557.2260177445714</v>
      </c>
      <c r="E116" s="11">
        <f t="shared" si="108"/>
        <v>4.4935547315144275E-4</v>
      </c>
      <c r="F116" s="11">
        <f t="shared" si="108"/>
        <v>9.0085866079498041E-4</v>
      </c>
      <c r="G116" s="11">
        <f t="shared" si="108"/>
        <v>1.9889421170818664E-3</v>
      </c>
      <c r="H116" s="4">
        <f t="shared" si="57"/>
        <v>110228.563063029</v>
      </c>
      <c r="I116" s="4">
        <f t="shared" si="57"/>
        <v>64093.207950016054</v>
      </c>
      <c r="J116" s="4">
        <f t="shared" si="57"/>
        <v>17222.602212115391</v>
      </c>
      <c r="K116" s="4">
        <f t="shared" si="51"/>
        <v>86413.189660301825</v>
      </c>
      <c r="L116" s="4">
        <f t="shared" si="51"/>
        <v>18249.805488795311</v>
      </c>
      <c r="M116" s="4">
        <f t="shared" si="51"/>
        <v>2626.5073318365335</v>
      </c>
      <c r="N116" s="11">
        <f t="shared" si="87"/>
        <v>1.2997928536274239E-2</v>
      </c>
      <c r="O116" s="11">
        <f t="shared" si="87"/>
        <v>1.9847014167857724E-2</v>
      </c>
      <c r="P116" s="11">
        <f t="shared" si="87"/>
        <v>1.4594757788598978E-2</v>
      </c>
      <c r="Q116" s="4">
        <f t="shared" si="58"/>
        <v>6899.2605544928674</v>
      </c>
      <c r="R116" s="4">
        <f t="shared" si="58"/>
        <v>16575.965187470556</v>
      </c>
      <c r="S116" s="4">
        <f t="shared" si="58"/>
        <v>4916.7986556072974</v>
      </c>
      <c r="T116" s="4">
        <f t="shared" si="109"/>
        <v>62.590497079671188</v>
      </c>
      <c r="U116" s="4">
        <f t="shared" si="109"/>
        <v>258.62280446935256</v>
      </c>
      <c r="V116" s="4">
        <f t="shared" si="109"/>
        <v>285.48523591565805</v>
      </c>
      <c r="W116" s="11">
        <f t="shared" si="60"/>
        <v>-1.219247815263802E-2</v>
      </c>
      <c r="X116" s="11">
        <f t="shared" si="60"/>
        <v>-1.3228699347321071E-2</v>
      </c>
      <c r="Y116" s="11">
        <f t="shared" si="60"/>
        <v>-1.2203590333800474E-2</v>
      </c>
      <c r="Z116" s="4">
        <f t="shared" si="68"/>
        <v>11095.142760436825</v>
      </c>
      <c r="AA116" s="4">
        <f t="shared" si="61"/>
        <v>38143.477393802765</v>
      </c>
      <c r="AB116" s="4">
        <f t="shared" si="61"/>
        <v>8319.7009127594338</v>
      </c>
      <c r="AC116" s="12">
        <f t="shared" si="110"/>
        <v>2.0593204779539587</v>
      </c>
      <c r="AD116" s="12">
        <f t="shared" si="110"/>
        <v>3.4835213952262718</v>
      </c>
      <c r="AE116" s="12">
        <f t="shared" si="110"/>
        <v>1.7419567678153152</v>
      </c>
      <c r="AF116" s="11">
        <f t="shared" si="63"/>
        <v>-2.9039671966837322E-3</v>
      </c>
      <c r="AG116" s="11">
        <f t="shared" si="63"/>
        <v>2.0567434751257441E-3</v>
      </c>
      <c r="AH116" s="11">
        <f t="shared" si="63"/>
        <v>8.257041531207765E-4</v>
      </c>
      <c r="AI116" s="1">
        <f t="shared" si="105"/>
        <v>191842.61961456231</v>
      </c>
      <c r="AJ116" s="1">
        <f t="shared" si="105"/>
        <v>104306.8243772914</v>
      </c>
      <c r="AK116" s="1">
        <f t="shared" si="105"/>
        <v>28910.628467171908</v>
      </c>
      <c r="AL116" s="17">
        <f t="shared" si="111"/>
        <v>30.979803891562412</v>
      </c>
      <c r="AM116" s="17">
        <f t="shared" si="111"/>
        <v>9.2405069488038922</v>
      </c>
      <c r="AN116" s="17">
        <f t="shared" si="111"/>
        <v>1.9410623032035705</v>
      </c>
      <c r="AO116" s="7">
        <f t="shared" si="106"/>
        <v>1.0000129778686563E-2</v>
      </c>
      <c r="AP116" s="7">
        <f t="shared" si="106"/>
        <v>1.5399448384142528E-2</v>
      </c>
      <c r="AQ116" s="7">
        <f t="shared" si="106"/>
        <v>1.1146738069921475E-2</v>
      </c>
      <c r="AR116" s="1">
        <f t="shared" si="65"/>
        <v>110228.563063029</v>
      </c>
      <c r="AS116" s="1">
        <f t="shared" si="65"/>
        <v>64093.207950016054</v>
      </c>
      <c r="AT116" s="1">
        <f t="shared" si="65"/>
        <v>17222.602212115391</v>
      </c>
      <c r="AU116" s="1">
        <f t="shared" si="73"/>
        <v>22045.712612605799</v>
      </c>
      <c r="AV116" s="1">
        <f t="shared" si="73"/>
        <v>12818.641590003212</v>
      </c>
      <c r="AW116" s="1">
        <f t="shared" si="73"/>
        <v>3444.5204424230783</v>
      </c>
      <c r="AX116" s="1">
        <f t="shared" si="74"/>
        <v>69130.551728241451</v>
      </c>
      <c r="AY116" s="1">
        <f t="shared" si="74"/>
        <v>14599.844391036248</v>
      </c>
      <c r="AZ116" s="1">
        <f t="shared" si="74"/>
        <v>2101.2058654692269</v>
      </c>
      <c r="BA116" s="1">
        <f t="shared" si="75"/>
        <v>11.143752049932219</v>
      </c>
      <c r="BB116" s="1">
        <f t="shared" si="75"/>
        <v>9.5887661494914269</v>
      </c>
      <c r="BC116" s="1">
        <f t="shared" si="75"/>
        <v>7.6502666805613604</v>
      </c>
      <c r="BD116" s="1">
        <f t="shared" si="76"/>
        <v>22367.079447196509</v>
      </c>
      <c r="BE116">
        <f t="shared" ref="BE116:BG131" si="112">BE115</f>
        <v>0.21822387218499145</v>
      </c>
      <c r="BF116">
        <f t="shared" si="112"/>
        <v>0.3346263841173937</v>
      </c>
      <c r="BG116">
        <f t="shared" si="112"/>
        <v>2.453676962688749E-2</v>
      </c>
      <c r="BH116">
        <f t="shared" si="77"/>
        <v>0.26736668535427299</v>
      </c>
      <c r="BI116">
        <f t="shared" si="78"/>
        <v>4.7621658391411486E-3</v>
      </c>
      <c r="BJ116">
        <f t="shared" si="78"/>
        <v>1.1197481694748152E-2</v>
      </c>
      <c r="BK116">
        <f t="shared" si="78"/>
        <v>6.0205306372294847E-5</v>
      </c>
      <c r="BL116">
        <f t="shared" si="72"/>
        <v>524.92669751637254</v>
      </c>
      <c r="BM116">
        <f t="shared" si="72"/>
        <v>717.68252277799149</v>
      </c>
      <c r="BN116">
        <f t="shared" si="72"/>
        <v>1.0368920427085702</v>
      </c>
      <c r="BO116">
        <f t="shared" si="67"/>
        <v>335.16120214642712</v>
      </c>
      <c r="BP116">
        <f t="shared" si="89"/>
        <v>112.45581099683713</v>
      </c>
      <c r="BQ116">
        <f t="shared" si="89"/>
        <v>10.158707080589917</v>
      </c>
      <c r="BR116" s="7">
        <f t="shared" si="86"/>
        <v>1.6172985409989904E-2</v>
      </c>
      <c r="BS116" s="7">
        <f t="shared" si="70"/>
        <v>0.22810707978975348</v>
      </c>
      <c r="BT116" s="7">
        <f t="shared" si="71"/>
        <v>7.4064158841551583E-2</v>
      </c>
      <c r="BU116" s="8">
        <f>MAX((BU$3*climlow!$I226+BU$4*climlow!$I226^2+BU$5*climlow!$I226^6)*(K116/K$66)^$BW$1,-99)</f>
        <v>2.8237563653125939</v>
      </c>
      <c r="BV116" s="8">
        <f>MAX((BV$3*climlow!$I226+BV$4*climlow!$I226^2+BV$5*climlow!$I226^6)*(L116/L$66)^$BW$1,-99)</f>
        <v>1.349120017365729</v>
      </c>
      <c r="BW116" s="8">
        <f>MAX((BW$3*climlow!$I226+BW$4*climlow!$I226^2+BW$5*climlow!$I226^6)*(M116/M$66)^$BW$1,-99)</f>
        <v>0.57082462619194574</v>
      </c>
      <c r="BX116" s="8">
        <f>MAX((BX$3*climlow!$M226+BX$4*climlow!$M226^2+BX$5*climlow!$M226^6)*(K116/K$66)^$BW$1,-99)</f>
        <v>2.8251982513292662</v>
      </c>
      <c r="BY116" s="8">
        <f>MAX((BY$3*climlow!$M226+BY$4*climlow!$M226^2+BY$5*climlow!$M226^6)*(L116/L$66)^$BW$1,-99)</f>
        <v>1.3494109214326198</v>
      </c>
      <c r="BZ116" s="8">
        <f>MAX((BZ$3*climlow!$M226+BZ$4*climlow!$M226^2+BZ$5*climlow!$M226^6)*(M116/M$66)^$BW$1,-99)</f>
        <v>0.57041351198846468</v>
      </c>
      <c r="CA116" s="8">
        <f t="shared" si="79"/>
        <v>-1.51856567328155</v>
      </c>
      <c r="CB116" s="8">
        <f t="shared" si="80"/>
        <v>-0.34639558120121522</v>
      </c>
      <c r="CC116" s="8">
        <f t="shared" si="81"/>
        <v>-0.11247128923725244</v>
      </c>
      <c r="CD116" s="8">
        <f>MAX((CD$3*climlow!$I226+CD$4*climlow!$I226^2+CD$5*climlow!$I226^6)*(K116/K$66)^$BW$1,-99)</f>
        <v>0.39810171925128168</v>
      </c>
      <c r="CE116" s="8">
        <f>MAX((CE$3*climlow!$I226+CE$4*climlow!$I226^2+CE$5*climlow!$I226^6)*(L116/L$66)^$BW$1,-99)</f>
        <v>0.16225612209229584</v>
      </c>
      <c r="CF116" s="8">
        <f>MAX((CF$3*climlow!$I226+CF$4*climlow!$I226^2+CF$5*climlow!$I226^6)*(M116/M$66)^$BW$1,-99)</f>
        <v>4.0714553383715581E-2</v>
      </c>
      <c r="CG116" s="8">
        <f>MAX((CG$3*climlow!$M226+CG$4*climlow!$M226^2+CG$5*climlow!$M226^6)*(K116/K$66)^$BW$1,-99)</f>
        <v>0.39907312063092992</v>
      </c>
      <c r="CH116" s="8">
        <f>MAX((CH$3*climlow!$M226+CH$4*climlow!$M226^2+CH$5*climlow!$M226^6)*(L116/L$66)^$BW$1,-99)</f>
        <v>0.16263735063358062</v>
      </c>
      <c r="CI116" s="8">
        <f>MAX((CI$3*climlow!$M226+CI$4*climlow!$M226^2+CI$5*climlow!$M226^6)*(M116/M$66)^$BW$1,-99)</f>
        <v>4.0787880096367073E-2</v>
      </c>
      <c r="CJ116" s="8">
        <f t="shared" si="82"/>
        <v>-7.0624839033720119E-2</v>
      </c>
      <c r="CK116" s="8">
        <f t="shared" si="83"/>
        <v>-1.6110025792603292E-2</v>
      </c>
      <c r="CL116" s="8">
        <f t="shared" si="84"/>
        <v>-5.2307692963524596E-3</v>
      </c>
    </row>
    <row r="117" spans="1:90">
      <c r="A117">
        <f t="shared" si="49"/>
        <v>2071</v>
      </c>
      <c r="B117" s="4">
        <f t="shared" si="107"/>
        <v>1276.1433609179001</v>
      </c>
      <c r="C117" s="4">
        <f t="shared" si="107"/>
        <v>3514.9996510815663</v>
      </c>
      <c r="D117" s="4">
        <f t="shared" si="107"/>
        <v>6569.6158635925931</v>
      </c>
      <c r="E117" s="11">
        <f t="shared" si="108"/>
        <v>4.2688769949387058E-4</v>
      </c>
      <c r="F117" s="11">
        <f t="shared" si="108"/>
        <v>8.558157277552313E-4</v>
      </c>
      <c r="G117" s="11">
        <f t="shared" si="108"/>
        <v>1.889495011227773E-3</v>
      </c>
      <c r="H117" s="4">
        <f t="shared" si="57"/>
        <v>111693.80287296201</v>
      </c>
      <c r="I117" s="4">
        <f t="shared" si="57"/>
        <v>65407.978394023579</v>
      </c>
      <c r="J117" s="4">
        <f t="shared" si="57"/>
        <v>17504.204149060064</v>
      </c>
      <c r="K117" s="4">
        <f t="shared" si="51"/>
        <v>87524.494734371605</v>
      </c>
      <c r="L117" s="4">
        <f t="shared" si="51"/>
        <v>18608.246055983967</v>
      </c>
      <c r="M117" s="4">
        <f t="shared" si="51"/>
        <v>2664.41821143069</v>
      </c>
      <c r="N117" s="11">
        <f t="shared" si="87"/>
        <v>1.2860364007374558E-2</v>
      </c>
      <c r="O117" s="11">
        <f t="shared" si="87"/>
        <v>1.9640788358469052E-2</v>
      </c>
      <c r="P117" s="11">
        <f t="shared" si="87"/>
        <v>1.4433951557884406E-2</v>
      </c>
      <c r="Q117" s="4">
        <f t="shared" si="58"/>
        <v>6905.7333857126268</v>
      </c>
      <c r="R117" s="4">
        <f t="shared" si="58"/>
        <v>16692.218197471433</v>
      </c>
      <c r="S117" s="4">
        <f t="shared" si="58"/>
        <v>4936.2081688411181</v>
      </c>
      <c r="T117" s="4">
        <f t="shared" si="109"/>
        <v>61.827363811464544</v>
      </c>
      <c r="U117" s="4">
        <f t="shared" si="109"/>
        <v>255.2015611446665</v>
      </c>
      <c r="V117" s="4">
        <f t="shared" si="109"/>
        <v>282.00129105019499</v>
      </c>
      <c r="W117" s="11">
        <f t="shared" si="60"/>
        <v>-1.219247815263802E-2</v>
      </c>
      <c r="X117" s="11">
        <f t="shared" si="60"/>
        <v>-1.3228699347321071E-2</v>
      </c>
      <c r="Y117" s="11">
        <f t="shared" si="60"/>
        <v>-1.2203590333800474E-2</v>
      </c>
      <c r="Z117" s="4">
        <f t="shared" si="68"/>
        <v>11075.054648027015</v>
      </c>
      <c r="AA117" s="4">
        <f t="shared" si="61"/>
        <v>38499.509725872587</v>
      </c>
      <c r="AB117" s="4">
        <f t="shared" si="61"/>
        <v>8361.5954336997129</v>
      </c>
      <c r="AC117" s="12">
        <f t="shared" si="110"/>
        <v>2.0533402788385211</v>
      </c>
      <c r="AD117" s="12">
        <f t="shared" si="110"/>
        <v>3.4906861051263642</v>
      </c>
      <c r="AE117" s="12">
        <f t="shared" si="110"/>
        <v>1.743395108753057</v>
      </c>
      <c r="AF117" s="11">
        <f t="shared" si="63"/>
        <v>-2.9039671966837322E-3</v>
      </c>
      <c r="AG117" s="11">
        <f t="shared" si="63"/>
        <v>2.0567434751257441E-3</v>
      </c>
      <c r="AH117" s="11">
        <f t="shared" si="63"/>
        <v>8.257041531207765E-4</v>
      </c>
      <c r="AI117" s="1">
        <f t="shared" si="105"/>
        <v>194704.0702657119</v>
      </c>
      <c r="AJ117" s="1">
        <f t="shared" si="105"/>
        <v>106694.78352956548</v>
      </c>
      <c r="AK117" s="1">
        <f t="shared" si="105"/>
        <v>29464.086062877795</v>
      </c>
      <c r="AL117" s="17">
        <f t="shared" si="111"/>
        <v>31.286507930401957</v>
      </c>
      <c r="AM117" s="17">
        <f t="shared" si="111"/>
        <v>9.3813826715072945</v>
      </c>
      <c r="AN117" s="17">
        <f t="shared" si="111"/>
        <v>1.9624824511440673</v>
      </c>
      <c r="AO117" s="7">
        <f t="shared" si="106"/>
        <v>9.9001284808996979E-3</v>
      </c>
      <c r="AP117" s="7">
        <f t="shared" si="106"/>
        <v>1.5245453900301104E-2</v>
      </c>
      <c r="AQ117" s="7">
        <f t="shared" si="106"/>
        <v>1.1035270689222261E-2</v>
      </c>
      <c r="AR117" s="1">
        <f t="shared" si="65"/>
        <v>111693.80287296201</v>
      </c>
      <c r="AS117" s="1">
        <f t="shared" si="65"/>
        <v>65407.978394023579</v>
      </c>
      <c r="AT117" s="1">
        <f t="shared" si="65"/>
        <v>17504.204149060064</v>
      </c>
      <c r="AU117" s="1">
        <f t="shared" si="73"/>
        <v>22338.760574592405</v>
      </c>
      <c r="AV117" s="1">
        <f t="shared" si="73"/>
        <v>13081.595678804717</v>
      </c>
      <c r="AW117" s="1">
        <f t="shared" si="73"/>
        <v>3500.840829812013</v>
      </c>
      <c r="AX117" s="1">
        <f t="shared" si="74"/>
        <v>70019.595787497266</v>
      </c>
      <c r="AY117" s="1">
        <f t="shared" si="74"/>
        <v>14886.596844787173</v>
      </c>
      <c r="AZ117" s="1">
        <f t="shared" si="74"/>
        <v>2131.5345691445523</v>
      </c>
      <c r="BA117" s="1">
        <f t="shared" si="75"/>
        <v>11.156530421677045</v>
      </c>
      <c r="BB117" s="1">
        <f t="shared" si="75"/>
        <v>9.6082165464857869</v>
      </c>
      <c r="BC117" s="1">
        <f t="shared" si="75"/>
        <v>7.6645974542977964</v>
      </c>
      <c r="BD117" s="1">
        <f t="shared" si="76"/>
        <v>21783.931808797177</v>
      </c>
      <c r="BE117">
        <f t="shared" si="112"/>
        <v>0.21822387218499145</v>
      </c>
      <c r="BF117">
        <f t="shared" si="112"/>
        <v>0.3346263841173937</v>
      </c>
      <c r="BG117">
        <f t="shared" si="112"/>
        <v>2.453676962688749E-2</v>
      </c>
      <c r="BH117">
        <f t="shared" si="77"/>
        <v>0.26762145838064683</v>
      </c>
      <c r="BI117">
        <f t="shared" si="78"/>
        <v>4.7621658391411486E-3</v>
      </c>
      <c r="BJ117">
        <f t="shared" si="78"/>
        <v>1.1197481694748152E-2</v>
      </c>
      <c r="BK117">
        <f t="shared" si="78"/>
        <v>6.0205306372294847E-5</v>
      </c>
      <c r="BL117">
        <f t="shared" si="72"/>
        <v>531.90441248538514</v>
      </c>
      <c r="BM117">
        <f t="shared" si="72"/>
        <v>732.40464075756165</v>
      </c>
      <c r="BN117">
        <f t="shared" si="72"/>
        <v>1.0538459735973558</v>
      </c>
      <c r="BO117">
        <f t="shared" si="67"/>
        <v>340.58175937873597</v>
      </c>
      <c r="BP117">
        <f t="shared" si="89"/>
        <v>113.7013715668799</v>
      </c>
      <c r="BQ117">
        <f t="shared" si="89"/>
        <v>10.273078340444362</v>
      </c>
      <c r="BR117" s="7">
        <f t="shared" si="86"/>
        <v>1.5983827346816915E-2</v>
      </c>
      <c r="BS117" s="7">
        <f t="shared" si="70"/>
        <v>0.22146318426189657</v>
      </c>
      <c r="BT117" s="7">
        <f t="shared" si="71"/>
        <v>7.0795327230253627E-2</v>
      </c>
      <c r="BU117" s="8">
        <f>MAX((BU$3*climlow!$I227+BU$4*climlow!$I227^2+BU$5*climlow!$I227^6)*(K117/K$66)^$BW$1,-99)</f>
        <v>2.8285430815679309</v>
      </c>
      <c r="BV117" s="8">
        <f>MAX((BV$3*climlow!$I227+BV$4*climlow!$I227^2+BV$5*climlow!$I227^6)*(L117/L$66)^$BW$1,-99)</f>
        <v>1.3452484753341738</v>
      </c>
      <c r="BW117" s="8">
        <f>MAX((BW$3*climlow!$I227+BW$4*climlow!$I227^2+BW$5*climlow!$I227^6)*(M117/M$66)^$BW$1,-99)</f>
        <v>0.5646657261289203</v>
      </c>
      <c r="BX117" s="8">
        <f>MAX((BX$3*climlow!$M227+BX$4*climlow!$M227^2+BX$5*climlow!$M227^6)*(K117/K$66)^$BW$1,-99)</f>
        <v>2.8298901653296626</v>
      </c>
      <c r="BY117" s="8">
        <f>MAX((BY$3*climlow!$M227+BY$4*climlow!$M227^2+BY$5*climlow!$M227^6)*(L117/L$66)^$BW$1,-99)</f>
        <v>1.3454964236605467</v>
      </c>
      <c r="BZ117" s="8">
        <f>MAX((BZ$3*climlow!$M227+BZ$4*climlow!$M227^2+BZ$5*climlow!$M227^6)*(M117/M$66)^$BW$1,-99)</f>
        <v>0.56424047143514366</v>
      </c>
      <c r="CA117" s="8">
        <f t="shared" si="79"/>
        <v>-1.4301716316102313</v>
      </c>
      <c r="CB117" s="8">
        <f t="shared" si="80"/>
        <v>-0.31673036357743389</v>
      </c>
      <c r="CC117" s="8">
        <f t="shared" si="81"/>
        <v>-0.10124946865527207</v>
      </c>
      <c r="CD117" s="8">
        <f>MAX((CD$3*climlow!$I227+CD$4*climlow!$I227^2+CD$5*climlow!$I227^6)*(K117/K$66)^$BW$1,-99)</f>
        <v>0.40631876638988979</v>
      </c>
      <c r="CE117" s="8">
        <f>MAX((CE$3*climlow!$I227+CE$4*climlow!$I227^2+CE$5*climlow!$I227^6)*(L117/L$66)^$BW$1,-99)</f>
        <v>0.16518097719543395</v>
      </c>
      <c r="CF117" s="8">
        <f>MAX((CF$3*climlow!$I227+CF$4*climlow!$I227^2+CF$5*climlow!$I227^6)*(M117/M$66)^$BW$1,-99)</f>
        <v>4.1275951762627314E-2</v>
      </c>
      <c r="CG117" s="8">
        <f>MAX((CG$3*climlow!$M227+CG$4*climlow!$M227^2+CG$5*climlow!$M227^6)*(K117/K$66)^$BW$1,-99)</f>
        <v>0.40726938585124395</v>
      </c>
      <c r="CH117" s="8">
        <f>MAX((CH$3*climlow!$M227+CH$4*climlow!$M227^2+CH$5*climlow!$M227^6)*(L117/L$66)^$BW$1,-99)</f>
        <v>0.16555231102378654</v>
      </c>
      <c r="CI117" s="8">
        <f>MAX((CI$3*climlow!$M227+CI$4*climlow!$M227^2+CI$5*climlow!$M227^6)*(M117/M$66)^$BW$1,-99)</f>
        <v>4.1345700763188199E-2</v>
      </c>
      <c r="CJ117" s="8">
        <f t="shared" si="82"/>
        <v>-6.9090201377187452E-2</v>
      </c>
      <c r="CK117" s="8">
        <f t="shared" si="83"/>
        <v>-1.5300935998287605E-2</v>
      </c>
      <c r="CL117" s="8">
        <f t="shared" si="84"/>
        <v>-4.8912634149021056E-3</v>
      </c>
    </row>
    <row r="118" spans="1:90">
      <c r="A118">
        <f t="shared" si="49"/>
        <v>2072</v>
      </c>
      <c r="B118" s="4">
        <f t="shared" si="107"/>
        <v>1276.6608923262884</v>
      </c>
      <c r="C118" s="4">
        <f t="shared" si="107"/>
        <v>3517.8574334667933</v>
      </c>
      <c r="D118" s="4">
        <f t="shared" si="107"/>
        <v>6581.408457172538</v>
      </c>
      <c r="E118" s="11">
        <f t="shared" si="108"/>
        <v>4.0554331451917705E-4</v>
      </c>
      <c r="F118" s="11">
        <f t="shared" si="108"/>
        <v>8.1302494136746973E-4</v>
      </c>
      <c r="G118" s="11">
        <f t="shared" si="108"/>
        <v>1.7950202606663843E-3</v>
      </c>
      <c r="H118" s="4">
        <f t="shared" si="57"/>
        <v>113160.89433280416</v>
      </c>
      <c r="I118" s="4">
        <f t="shared" si="57"/>
        <v>66733.507046819766</v>
      </c>
      <c r="J118" s="4">
        <f t="shared" si="57"/>
        <v>17785.948203242344</v>
      </c>
      <c r="K118" s="4">
        <f t="shared" si="51"/>
        <v>88638.177148675881</v>
      </c>
      <c r="L118" s="4">
        <f t="shared" si="51"/>
        <v>18969.929370064023</v>
      </c>
      <c r="M118" s="4">
        <f t="shared" si="51"/>
        <v>2702.453178370793</v>
      </c>
      <c r="N118" s="11">
        <f t="shared" si="87"/>
        <v>1.2724236999987149E-2</v>
      </c>
      <c r="O118" s="11">
        <f t="shared" si="87"/>
        <v>1.9436722461209532E-2</v>
      </c>
      <c r="P118" s="11">
        <f t="shared" si="87"/>
        <v>1.4275148990097852E-2</v>
      </c>
      <c r="Q118" s="4">
        <f t="shared" si="58"/>
        <v>6911.1358439427368</v>
      </c>
      <c r="R118" s="4">
        <f t="shared" si="58"/>
        <v>16805.203878547924</v>
      </c>
      <c r="S118" s="4">
        <f t="shared" si="58"/>
        <v>4954.4512916297617</v>
      </c>
      <c r="T118" s="4">
        <f t="shared" si="109"/>
        <v>61.073535028958062</v>
      </c>
      <c r="U118" s="4">
        <f t="shared" si="109"/>
        <v>251.82557641931672</v>
      </c>
      <c r="V118" s="4">
        <f t="shared" si="109"/>
        <v>278.55986282061559</v>
      </c>
      <c r="W118" s="11">
        <f t="shared" si="60"/>
        <v>-1.219247815263802E-2</v>
      </c>
      <c r="X118" s="11">
        <f t="shared" si="60"/>
        <v>-1.3228699347321071E-2</v>
      </c>
      <c r="Y118" s="11">
        <f t="shared" si="60"/>
        <v>-1.2203590333800474E-2</v>
      </c>
      <c r="Z118" s="4">
        <f t="shared" si="68"/>
        <v>11053.253406805183</v>
      </c>
      <c r="AA118" s="4">
        <f t="shared" si="61"/>
        <v>38849.259137743866</v>
      </c>
      <c r="AB118" s="4">
        <f t="shared" si="61"/>
        <v>8401.5350569265429</v>
      </c>
      <c r="AC118" s="12">
        <f t="shared" si="110"/>
        <v>2.0473774460251448</v>
      </c>
      <c r="AD118" s="12">
        <f t="shared" si="110"/>
        <v>3.4978655509967949</v>
      </c>
      <c r="AE118" s="12">
        <f t="shared" si="110"/>
        <v>1.7448346373348849</v>
      </c>
      <c r="AF118" s="11">
        <f t="shared" si="63"/>
        <v>-2.9039671966837322E-3</v>
      </c>
      <c r="AG118" s="11">
        <f t="shared" si="63"/>
        <v>2.0567434751257441E-3</v>
      </c>
      <c r="AH118" s="11">
        <f t="shared" si="63"/>
        <v>8.257041531207765E-4</v>
      </c>
      <c r="AI118" s="1">
        <f t="shared" si="105"/>
        <v>197572.4238137331</v>
      </c>
      <c r="AJ118" s="1">
        <f t="shared" si="105"/>
        <v>109106.90085541365</v>
      </c>
      <c r="AK118" s="1">
        <f t="shared" si="105"/>
        <v>30018.518286402028</v>
      </c>
      <c r="AL118" s="17">
        <f t="shared" si="111"/>
        <v>31.593150974149328</v>
      </c>
      <c r="AM118" s="17">
        <f t="shared" si="111"/>
        <v>9.5229758741764474</v>
      </c>
      <c r="AN118" s="17">
        <f t="shared" si="111"/>
        <v>1.9839224109645783</v>
      </c>
      <c r="AO118" s="7">
        <f t="shared" si="106"/>
        <v>9.8011271960907007E-3</v>
      </c>
      <c r="AP118" s="7">
        <f t="shared" si="106"/>
        <v>1.5092999361298093E-2</v>
      </c>
      <c r="AQ118" s="7">
        <f t="shared" si="106"/>
        <v>1.0924917982330038E-2</v>
      </c>
      <c r="AR118" s="1">
        <f t="shared" si="65"/>
        <v>113160.89433280416</v>
      </c>
      <c r="AS118" s="1">
        <f t="shared" si="65"/>
        <v>66733.507046819766</v>
      </c>
      <c r="AT118" s="1">
        <f t="shared" si="65"/>
        <v>17785.948203242344</v>
      </c>
      <c r="AU118" s="1">
        <f t="shared" si="73"/>
        <v>22632.178866560833</v>
      </c>
      <c r="AV118" s="1">
        <f t="shared" si="73"/>
        <v>13346.701409363954</v>
      </c>
      <c r="AW118" s="1">
        <f t="shared" si="73"/>
        <v>3557.1896406484689</v>
      </c>
      <c r="AX118" s="1">
        <f t="shared" si="74"/>
        <v>70910.541718940687</v>
      </c>
      <c r="AY118" s="1">
        <f t="shared" si="74"/>
        <v>15175.943496051219</v>
      </c>
      <c r="AZ118" s="1">
        <f t="shared" si="74"/>
        <v>2161.9625426966345</v>
      </c>
      <c r="BA118" s="1">
        <f t="shared" si="75"/>
        <v>11.169174385797005</v>
      </c>
      <c r="BB118" s="1">
        <f t="shared" si="75"/>
        <v>9.6274667883640621</v>
      </c>
      <c r="BC118" s="1">
        <f t="shared" si="75"/>
        <v>7.6787716727468647</v>
      </c>
      <c r="BD118" s="1">
        <f t="shared" si="76"/>
        <v>21214.116792970166</v>
      </c>
      <c r="BE118">
        <f t="shared" si="112"/>
        <v>0.21822387218499145</v>
      </c>
      <c r="BF118">
        <f t="shared" si="112"/>
        <v>0.3346263841173937</v>
      </c>
      <c r="BG118">
        <f t="shared" si="112"/>
        <v>2.453676962688749E-2</v>
      </c>
      <c r="BH118">
        <f t="shared" si="77"/>
        <v>0.26787535415271191</v>
      </c>
      <c r="BI118">
        <f t="shared" si="78"/>
        <v>4.7621658391411486E-3</v>
      </c>
      <c r="BJ118">
        <f t="shared" si="78"/>
        <v>1.1197481694748152E-2</v>
      </c>
      <c r="BK118">
        <f t="shared" si="78"/>
        <v>6.0205306372294847E-5</v>
      </c>
      <c r="BL118">
        <f t="shared" si="72"/>
        <v>538.89094531834121</v>
      </c>
      <c r="BM118">
        <f t="shared" si="72"/>
        <v>747.24722358311112</v>
      </c>
      <c r="BN118">
        <f t="shared" si="72"/>
        <v>1.0708084606979724</v>
      </c>
      <c r="BO118">
        <f t="shared" si="67"/>
        <v>346.02555941812085</v>
      </c>
      <c r="BP118">
        <f t="shared" si="89"/>
        <v>114.96122530097111</v>
      </c>
      <c r="BQ118">
        <f t="shared" si="89"/>
        <v>10.388808966497574</v>
      </c>
      <c r="BR118" s="7">
        <f t="shared" si="86"/>
        <v>1.5797891109299522E-2</v>
      </c>
      <c r="BS118" s="7">
        <f t="shared" si="70"/>
        <v>0.2150128002542685</v>
      </c>
      <c r="BT118" s="7">
        <f t="shared" si="71"/>
        <v>6.7683003674950712E-2</v>
      </c>
      <c r="BU118" s="8">
        <f>MAX((BU$3*climlow!$I228+BU$4*climlow!$I228^2+BU$5*climlow!$I228^6)*(K118/K$66)^$BW$1,-99)</f>
        <v>2.8328775549026193</v>
      </c>
      <c r="BV118" s="8">
        <f>MAX((BV$3*climlow!$I228+BV$4*climlow!$I228^2+BV$5*climlow!$I228^6)*(L118/L$66)^$BW$1,-99)</f>
        <v>1.3411173685528617</v>
      </c>
      <c r="BW118" s="8">
        <f>MAX((BW$3*climlow!$I228+BW$4*climlow!$I228^2+BW$5*climlow!$I228^6)*(M118/M$66)^$BW$1,-99)</f>
        <v>0.55828978621051717</v>
      </c>
      <c r="BX118" s="8">
        <f>MAX((BX$3*climlow!$M228+BX$4*climlow!$M228^2+BX$5*climlow!$M228^6)*(K118/K$66)^$BW$1,-99)</f>
        <v>2.8341277435500607</v>
      </c>
      <c r="BY118" s="8">
        <f>MAX((BY$3*climlow!$M228+BY$4*climlow!$M228^2+BY$5*climlow!$M228^6)*(L118/L$66)^$BW$1,-99)</f>
        <v>1.3413237280691233</v>
      </c>
      <c r="BZ118" s="8">
        <f>MAX((BZ$3*climlow!$M228+BZ$4*climlow!$M228^2+BZ$5*climlow!$M228^6)*(M118/M$66)^$BW$1,-99)</f>
        <v>0.55785390202114515</v>
      </c>
      <c r="CA118" s="8">
        <f t="shared" si="79"/>
        <v>-1.3371985181440686</v>
      </c>
      <c r="CB118" s="8">
        <f t="shared" si="80"/>
        <v>-0.28751479788201445</v>
      </c>
      <c r="CC118" s="8">
        <f t="shared" si="81"/>
        <v>-9.0505612217683648E-2</v>
      </c>
      <c r="CD118" s="8">
        <f>MAX((CD$3*climlow!$I228+CD$4*climlow!$I228^2+CD$5*climlow!$I228^6)*(K118/K$66)^$BW$1,-99)</f>
        <v>0.41459632234558813</v>
      </c>
      <c r="CE118" s="8">
        <f>MAX((CE$3*climlow!$I228+CE$4*climlow!$I228^2+CE$5*climlow!$I228^6)*(L118/L$66)^$BW$1,-99)</f>
        <v>0.16811084896851472</v>
      </c>
      <c r="CF118" s="8">
        <f>MAX((CF$3*climlow!$I228+CF$4*climlow!$I228^2+CF$5*climlow!$I228^6)*(M118/M$66)^$BW$1,-99)</f>
        <v>4.1821789062036679E-2</v>
      </c>
      <c r="CG118" s="8">
        <f>MAX((CG$3*climlow!$M228+CG$4*climlow!$M228^2+CG$5*climlow!$M228^6)*(K118/K$66)^$BW$1,-99)</f>
        <v>0.41552156850849303</v>
      </c>
      <c r="CH118" s="8">
        <f>MAX((CH$3*climlow!$M228+CH$4*climlow!$M228^2+CH$5*climlow!$M228^6)*(L118/L$66)^$BW$1,-99)</f>
        <v>0.16847054190735589</v>
      </c>
      <c r="CI118" s="8">
        <f>MAX((CI$3*climlow!$M228+CI$4*climlow!$M228^2+CI$5*climlow!$M228^6)*(M118/M$66)^$BW$1,-99)</f>
        <v>4.1887638271895539E-2</v>
      </c>
      <c r="CJ118" s="8">
        <f t="shared" si="82"/>
        <v>-6.7207486237605765E-2</v>
      </c>
      <c r="CK118" s="8">
        <f t="shared" si="83"/>
        <v>-1.4450469813997828E-2</v>
      </c>
      <c r="CL118" s="8">
        <f t="shared" si="84"/>
        <v>-4.5488045380040702E-3</v>
      </c>
    </row>
    <row r="119" spans="1:90">
      <c r="A119">
        <f t="shared" si="49"/>
        <v>2073</v>
      </c>
      <c r="B119" s="4">
        <f t="shared" si="107"/>
        <v>1277.1527465515899</v>
      </c>
      <c r="C119" s="4">
        <f t="shared" si="107"/>
        <v>3520.5745340086974</v>
      </c>
      <c r="D119" s="4">
        <f t="shared" si="107"/>
        <v>6592.631530620667</v>
      </c>
      <c r="E119" s="11">
        <f t="shared" si="108"/>
        <v>3.8526614879321819E-4</v>
      </c>
      <c r="F119" s="11">
        <f t="shared" si="108"/>
        <v>7.7237369429909622E-4</v>
      </c>
      <c r="G119" s="11">
        <f t="shared" si="108"/>
        <v>1.705269247633065E-3</v>
      </c>
      <c r="H119" s="4">
        <f t="shared" si="57"/>
        <v>114629.68291097431</v>
      </c>
      <c r="I119" s="4">
        <f t="shared" si="57"/>
        <v>68069.647322872799</v>
      </c>
      <c r="J119" s="4">
        <f t="shared" si="57"/>
        <v>18067.81399440689</v>
      </c>
      <c r="K119" s="4">
        <f t="shared" si="51"/>
        <v>89754.090276580639</v>
      </c>
      <c r="L119" s="4">
        <f t="shared" si="51"/>
        <v>19334.812163560528</v>
      </c>
      <c r="M119" s="4">
        <f t="shared" si="51"/>
        <v>2740.6072841304217</v>
      </c>
      <c r="N119" s="11">
        <f t="shared" si="87"/>
        <v>1.2589531551771449E-2</v>
      </c>
      <c r="O119" s="11">
        <f t="shared" si="87"/>
        <v>1.9234799791733481E-2</v>
      </c>
      <c r="P119" s="11">
        <f t="shared" si="87"/>
        <v>1.4118322591117227E-2</v>
      </c>
      <c r="Q119" s="4">
        <f t="shared" si="58"/>
        <v>6915.4823664249043</v>
      </c>
      <c r="R119" s="4">
        <f t="shared" si="58"/>
        <v>16914.916066873073</v>
      </c>
      <c r="S119" s="4">
        <f t="shared" si="58"/>
        <v>4971.5475107054626</v>
      </c>
      <c r="T119" s="4">
        <f t="shared" si="109"/>
        <v>60.32889728741312</v>
      </c>
      <c r="U119" s="4">
        <f t="shared" si="109"/>
        <v>248.49425158089974</v>
      </c>
      <c r="V119" s="4">
        <f t="shared" si="109"/>
        <v>275.16043237131316</v>
      </c>
      <c r="W119" s="11">
        <f t="shared" si="60"/>
        <v>-1.219247815263802E-2</v>
      </c>
      <c r="X119" s="11">
        <f t="shared" si="60"/>
        <v>-1.3228699347321071E-2</v>
      </c>
      <c r="Y119" s="11">
        <f t="shared" si="60"/>
        <v>-1.2203590333800474E-2</v>
      </c>
      <c r="Z119" s="4">
        <f t="shared" si="68"/>
        <v>11029.777135532773</v>
      </c>
      <c r="AA119" s="4">
        <f t="shared" si="61"/>
        <v>39192.664398362889</v>
      </c>
      <c r="AB119" s="4">
        <f t="shared" si="61"/>
        <v>8439.5480745073164</v>
      </c>
      <c r="AC119" s="12">
        <f t="shared" si="110"/>
        <v>2.0414319290826577</v>
      </c>
      <c r="AD119" s="12">
        <f t="shared" si="110"/>
        <v>3.5050597631456748</v>
      </c>
      <c r="AE119" s="12">
        <f t="shared" si="110"/>
        <v>1.7462753545414413</v>
      </c>
      <c r="AF119" s="11">
        <f t="shared" si="63"/>
        <v>-2.9039671966837322E-3</v>
      </c>
      <c r="AG119" s="11">
        <f t="shared" si="63"/>
        <v>2.0567434751257441E-3</v>
      </c>
      <c r="AH119" s="11">
        <f t="shared" si="63"/>
        <v>8.257041531207765E-4</v>
      </c>
      <c r="AI119" s="1">
        <f t="shared" si="105"/>
        <v>200447.36029892063</v>
      </c>
      <c r="AJ119" s="1">
        <f t="shared" si="105"/>
        <v>111542.91217923624</v>
      </c>
      <c r="AK119" s="1">
        <f t="shared" si="105"/>
        <v>30573.856098410295</v>
      </c>
      <c r="AL119" s="17">
        <f t="shared" si="111"/>
        <v>31.899702980460034</v>
      </c>
      <c r="AM119" s="17">
        <f t="shared" si="111"/>
        <v>9.6652688402751838</v>
      </c>
      <c r="AN119" s="17">
        <f t="shared" si="111"/>
        <v>2.005379858691442</v>
      </c>
      <c r="AO119" s="7">
        <f t="shared" si="106"/>
        <v>9.7031159241297935E-3</v>
      </c>
      <c r="AP119" s="7">
        <f t="shared" si="106"/>
        <v>1.4942069367685112E-2</v>
      </c>
      <c r="AQ119" s="7">
        <f t="shared" si="106"/>
        <v>1.0815668802506737E-2</v>
      </c>
      <c r="AR119" s="1">
        <f t="shared" si="65"/>
        <v>114629.68291097431</v>
      </c>
      <c r="AS119" s="1">
        <f t="shared" si="65"/>
        <v>68069.647322872799</v>
      </c>
      <c r="AT119" s="1">
        <f t="shared" si="65"/>
        <v>18067.81399440689</v>
      </c>
      <c r="AU119" s="1">
        <f t="shared" si="73"/>
        <v>22925.936582194863</v>
      </c>
      <c r="AV119" s="1">
        <f t="shared" si="73"/>
        <v>13613.929464574561</v>
      </c>
      <c r="AW119" s="1">
        <f t="shared" si="73"/>
        <v>3613.5627988813781</v>
      </c>
      <c r="AX119" s="1">
        <f t="shared" si="74"/>
        <v>71803.272221264517</v>
      </c>
      <c r="AY119" s="1">
        <f t="shared" si="74"/>
        <v>15467.84973084842</v>
      </c>
      <c r="AZ119" s="1">
        <f t="shared" si="74"/>
        <v>2192.4858273043369</v>
      </c>
      <c r="BA119" s="1">
        <f t="shared" si="75"/>
        <v>11.181685328110166</v>
      </c>
      <c r="BB119" s="1">
        <f t="shared" si="75"/>
        <v>9.6465189378395806</v>
      </c>
      <c r="BC119" s="1">
        <f t="shared" si="75"/>
        <v>7.6927912600541051</v>
      </c>
      <c r="BD119" s="1">
        <f t="shared" si="76"/>
        <v>20657.458587969952</v>
      </c>
      <c r="BE119">
        <f t="shared" si="112"/>
        <v>0.21822387218499145</v>
      </c>
      <c r="BF119">
        <f t="shared" si="112"/>
        <v>0.3346263841173937</v>
      </c>
      <c r="BG119">
        <f t="shared" si="112"/>
        <v>2.453676962688749E-2</v>
      </c>
      <c r="BH119">
        <f t="shared" si="77"/>
        <v>0.26812829907852764</v>
      </c>
      <c r="BI119">
        <f t="shared" si="78"/>
        <v>4.7621658391411486E-3</v>
      </c>
      <c r="BJ119">
        <f t="shared" si="78"/>
        <v>1.1197481694748152E-2</v>
      </c>
      <c r="BK119">
        <f t="shared" si="78"/>
        <v>6.0205306372294847E-5</v>
      </c>
      <c r="BL119">
        <f t="shared" si="72"/>
        <v>545.88556011022376</v>
      </c>
      <c r="BM119">
        <f t="shared" si="72"/>
        <v>762.20862986583074</v>
      </c>
      <c r="BN119">
        <f t="shared" si="72"/>
        <v>1.0877782770109032</v>
      </c>
      <c r="BO119">
        <f t="shared" si="67"/>
        <v>351.49203352684276</v>
      </c>
      <c r="BP119">
        <f t="shared" si="89"/>
        <v>116.23552673163302</v>
      </c>
      <c r="BQ119">
        <f t="shared" si="89"/>
        <v>10.505913011653677</v>
      </c>
      <c r="BR119" s="7">
        <f t="shared" si="86"/>
        <v>1.561508087122121E-2</v>
      </c>
      <c r="BS119" s="7">
        <f t="shared" si="70"/>
        <v>0.20875029150899854</v>
      </c>
      <c r="BT119" s="7">
        <f t="shared" si="71"/>
        <v>6.4719009524065826E-2</v>
      </c>
      <c r="BU119" s="8">
        <f>MAX((BU$3*climlow!$I229+BU$4*climlow!$I229^2+BU$5*climlow!$I229^6)*(K119/K$66)^$BW$1,-99)</f>
        <v>2.8367603748739367</v>
      </c>
      <c r="BV119" s="8">
        <f>MAX((BV$3*climlow!$I229+BV$4*climlow!$I229^2+BV$5*climlow!$I229^6)*(L119/L$66)^$BW$1,-99)</f>
        <v>1.336728595111458</v>
      </c>
      <c r="BW119" s="8">
        <f>MAX((BW$3*climlow!$I229+BW$4*climlow!$I229^2+BW$5*climlow!$I229^6)*(M119/M$66)^$BW$1,-99)</f>
        <v>0.55169811268903701</v>
      </c>
      <c r="BX119" s="8">
        <f>MAX((BX$3*climlow!$M229+BX$4*climlow!$M229^2+BX$5*climlow!$M229^6)*(K119/K$66)^$BW$1,-99)</f>
        <v>2.8379121292387168</v>
      </c>
      <c r="BY119" s="8">
        <f>MAX((BY$3*climlow!$M229+BY$4*climlow!$M229^2+BY$5*climlow!$M229^6)*(L119/L$66)^$BW$1,-99)</f>
        <v>1.3368951282259811</v>
      </c>
      <c r="BZ119" s="8">
        <f>MAX((BZ$3*climlow!$M229+BZ$4*climlow!$M229^2+BZ$5*climlow!$M229^6)*(M119/M$66)^$BW$1,-99)</f>
        <v>0.55125546702116757</v>
      </c>
      <c r="CA119" s="8">
        <f t="shared" si="79"/>
        <v>-1.2402759803357832</v>
      </c>
      <c r="CB119" s="8">
        <f t="shared" si="80"/>
        <v>-0.25890797244670372</v>
      </c>
      <c r="CC119" s="8">
        <f t="shared" si="81"/>
        <v>-8.0269432983821637E-2</v>
      </c>
      <c r="CD119" s="8">
        <f>MAX((CD$3*climlow!$I229+CD$4*climlow!$I229^2+CD$5*climlow!$I229^6)*(K119/K$66)^$BW$1,-99)</f>
        <v>0.42293179070594461</v>
      </c>
      <c r="CE119" s="8">
        <f>MAX((CE$3*climlow!$I229+CE$4*climlow!$I229^2+CE$5*climlow!$I229^6)*(L119/L$66)^$BW$1,-99)</f>
        <v>0.17104416020403873</v>
      </c>
      <c r="CF119" s="8">
        <f>MAX((CF$3*climlow!$I229+CF$4*climlow!$I229^2+CF$5*climlow!$I229^6)*(M119/M$66)^$BW$1,-99)</f>
        <v>4.2350748301113732E-2</v>
      </c>
      <c r="CG119" s="8">
        <f>MAX((CG$3*climlow!$M229+CG$4*climlow!$M229^2+CG$5*climlow!$M229^6)*(K119/K$66)^$BW$1,-99)</f>
        <v>0.42382691658129873</v>
      </c>
      <c r="CH119" s="8">
        <f>MAX((CH$3*climlow!$M229+CH$4*climlow!$M229^2+CH$5*climlow!$M229^6)*(L119/L$66)^$BW$1,-99)</f>
        <v>0.17139043310829116</v>
      </c>
      <c r="CI119" s="8">
        <f>MAX((CI$3*climlow!$M229+CI$4*climlow!$M229^2+CI$5*climlow!$M229^6)*(M119/M$66)^$BW$1,-99)</f>
        <v>4.24123991932173E-2</v>
      </c>
      <c r="CJ119" s="8">
        <f t="shared" si="82"/>
        <v>-6.4967275459123328E-2</v>
      </c>
      <c r="CK119" s="8">
        <f t="shared" si="83"/>
        <v>-1.3561937690637401E-2</v>
      </c>
      <c r="CL119" s="8">
        <f t="shared" si="84"/>
        <v>-4.2046177191916107E-3</v>
      </c>
    </row>
    <row r="120" spans="1:90">
      <c r="A120">
        <f t="shared" si="49"/>
        <v>2074</v>
      </c>
      <c r="B120" s="4">
        <f t="shared" si="107"/>
        <v>1277.6201880856702</v>
      </c>
      <c r="C120" s="4">
        <f t="shared" si="107"/>
        <v>3523.1577732096403</v>
      </c>
      <c r="D120" s="4">
        <f t="shared" si="107"/>
        <v>6603.3116318403027</v>
      </c>
      <c r="E120" s="11">
        <f t="shared" si="108"/>
        <v>3.6600284135355728E-4</v>
      </c>
      <c r="F120" s="11">
        <f t="shared" si="108"/>
        <v>7.3375500958414142E-4</v>
      </c>
      <c r="G120" s="11">
        <f t="shared" si="108"/>
        <v>1.6200057852514117E-3</v>
      </c>
      <c r="H120" s="4">
        <f t="shared" si="57"/>
        <v>116100.01422151692</v>
      </c>
      <c r="I120" s="4">
        <f t="shared" si="57"/>
        <v>69416.250427973078</v>
      </c>
      <c r="J120" s="4">
        <f t="shared" si="57"/>
        <v>18349.781589713264</v>
      </c>
      <c r="K120" s="4">
        <f t="shared" si="51"/>
        <v>90872.088046351288</v>
      </c>
      <c r="L120" s="4">
        <f t="shared" si="51"/>
        <v>19702.850367877229</v>
      </c>
      <c r="M120" s="4">
        <f t="shared" si="51"/>
        <v>2778.8756025435819</v>
      </c>
      <c r="N120" s="11">
        <f t="shared" si="87"/>
        <v>1.2456231981467392E-2</v>
      </c>
      <c r="O120" s="11">
        <f t="shared" si="87"/>
        <v>1.9035002833403647E-2</v>
      </c>
      <c r="P120" s="11">
        <f t="shared" si="87"/>
        <v>1.3963444757209231E-2</v>
      </c>
      <c r="Q120" s="4">
        <f t="shared" si="58"/>
        <v>6918.7874502907753</v>
      </c>
      <c r="R120" s="4">
        <f t="shared" si="58"/>
        <v>17021.350229725918</v>
      </c>
      <c r="S120" s="4">
        <f t="shared" si="58"/>
        <v>4987.5162752678234</v>
      </c>
      <c r="T120" s="4">
        <f t="shared" si="109"/>
        <v>59.59333852526359</v>
      </c>
      <c r="U120" s="4">
        <f t="shared" si="109"/>
        <v>245.20699583719846</v>
      </c>
      <c r="V120" s="4">
        <f t="shared" si="109"/>
        <v>271.80248717858223</v>
      </c>
      <c r="W120" s="11">
        <f t="shared" si="60"/>
        <v>-1.219247815263802E-2</v>
      </c>
      <c r="X120" s="11">
        <f t="shared" si="60"/>
        <v>-1.3228699347321071E-2</v>
      </c>
      <c r="Y120" s="11">
        <f t="shared" si="60"/>
        <v>-1.2203590333800474E-2</v>
      </c>
      <c r="Z120" s="4">
        <f t="shared" si="68"/>
        <v>11004.663681339338</v>
      </c>
      <c r="AA120" s="4">
        <f t="shared" si="61"/>
        <v>39529.667854608626</v>
      </c>
      <c r="AB120" s="4">
        <f t="shared" si="61"/>
        <v>8475.6628586816096</v>
      </c>
      <c r="AC120" s="12">
        <f t="shared" si="110"/>
        <v>2.0355036777263389</v>
      </c>
      <c r="AD120" s="12">
        <f t="shared" si="110"/>
        <v>3.5122687719434507</v>
      </c>
      <c r="AE120" s="12">
        <f t="shared" si="110"/>
        <v>1.7477172613541787</v>
      </c>
      <c r="AF120" s="11">
        <f t="shared" si="63"/>
        <v>-2.9039671966837322E-3</v>
      </c>
      <c r="AG120" s="11">
        <f t="shared" si="63"/>
        <v>2.0567434751257441E-3</v>
      </c>
      <c r="AH120" s="11">
        <f t="shared" si="63"/>
        <v>8.257041531207765E-4</v>
      </c>
      <c r="AI120" s="1">
        <f t="shared" ref="AI120:AK135" si="113">(1-$AI$5)*AI119+AU119</f>
        <v>203328.56085122345</v>
      </c>
      <c r="AJ120" s="1">
        <f t="shared" si="113"/>
        <v>114002.5504258872</v>
      </c>
      <c r="AK120" s="1">
        <f t="shared" si="113"/>
        <v>31130.033287450646</v>
      </c>
      <c r="AL120" s="17">
        <f t="shared" si="111"/>
        <v>32.206134231265096</v>
      </c>
      <c r="AM120" s="17">
        <f t="shared" si="111"/>
        <v>9.8082437665692126</v>
      </c>
      <c r="AN120" s="17">
        <f t="shared" si="111"/>
        <v>2.0268524878225183</v>
      </c>
      <c r="AO120" s="7">
        <f t="shared" si="106"/>
        <v>9.6060847648884954E-3</v>
      </c>
      <c r="AP120" s="7">
        <f t="shared" si="106"/>
        <v>1.4792648674008261E-2</v>
      </c>
      <c r="AQ120" s="7">
        <f t="shared" si="106"/>
        <v>1.070751211448167E-2</v>
      </c>
      <c r="AR120" s="1">
        <f t="shared" si="65"/>
        <v>116100.01422151692</v>
      </c>
      <c r="AS120" s="1">
        <f t="shared" si="65"/>
        <v>69416.250427973078</v>
      </c>
      <c r="AT120" s="1">
        <f t="shared" si="65"/>
        <v>18349.781589713264</v>
      </c>
      <c r="AU120" s="1">
        <f t="shared" si="73"/>
        <v>23220.002844303384</v>
      </c>
      <c r="AV120" s="1">
        <f t="shared" si="73"/>
        <v>13883.250085594616</v>
      </c>
      <c r="AW120" s="1">
        <f t="shared" si="73"/>
        <v>3669.9563179426532</v>
      </c>
      <c r="AX120" s="1">
        <f t="shared" si="74"/>
        <v>72697.670437081033</v>
      </c>
      <c r="AY120" s="1">
        <f t="shared" si="74"/>
        <v>15762.280294301783</v>
      </c>
      <c r="AZ120" s="1">
        <f t="shared" si="74"/>
        <v>2223.1004820348653</v>
      </c>
      <c r="BA120" s="1">
        <f t="shared" si="75"/>
        <v>11.194064619501756</v>
      </c>
      <c r="BB120" s="1">
        <f t="shared" si="75"/>
        <v>9.6653750416701989</v>
      </c>
      <c r="BC120" s="1">
        <f t="shared" si="75"/>
        <v>7.706658114037964</v>
      </c>
      <c r="BD120" s="1">
        <f t="shared" si="76"/>
        <v>20113.77344774497</v>
      </c>
      <c r="BE120">
        <f t="shared" si="112"/>
        <v>0.21822387218499145</v>
      </c>
      <c r="BF120">
        <f t="shared" si="112"/>
        <v>0.3346263841173937</v>
      </c>
      <c r="BG120">
        <f t="shared" si="112"/>
        <v>2.453676962688749E-2</v>
      </c>
      <c r="BH120">
        <f t="shared" si="77"/>
        <v>0.2683802242256208</v>
      </c>
      <c r="BI120">
        <f t="shared" si="78"/>
        <v>4.7621658391411486E-3</v>
      </c>
      <c r="BJ120">
        <f t="shared" si="78"/>
        <v>1.1197481694748152E-2</v>
      </c>
      <c r="BK120">
        <f t="shared" si="78"/>
        <v>6.0205306372294847E-5</v>
      </c>
      <c r="BL120">
        <f t="shared" si="72"/>
        <v>552.88752164950938</v>
      </c>
      <c r="BM120">
        <f t="shared" si="72"/>
        <v>777.28719348528216</v>
      </c>
      <c r="BN120">
        <f t="shared" si="72"/>
        <v>1.1047542224733826</v>
      </c>
      <c r="BO120">
        <f t="shared" si="67"/>
        <v>356.9806100559544</v>
      </c>
      <c r="BP120">
        <f t="shared" si="89"/>
        <v>117.52443235867962</v>
      </c>
      <c r="BQ120">
        <f t="shared" si="89"/>
        <v>10.62440474751331</v>
      </c>
      <c r="BR120" s="7">
        <f t="shared" si="86"/>
        <v>1.5435304530835525E-2</v>
      </c>
      <c r="BS120" s="7">
        <f t="shared" si="70"/>
        <v>0.20267018593106653</v>
      </c>
      <c r="BT120" s="7">
        <f t="shared" si="71"/>
        <v>6.1895635122382733E-2</v>
      </c>
      <c r="BU120" s="8">
        <f>MAX((BU$3*climlow!$I230+BU$4*climlow!$I230^2+BU$5*climlow!$I230^6)*(K120/K$66)^$BW$1,-99)</f>
        <v>2.840192293013462</v>
      </c>
      <c r="BV120" s="8">
        <f>MAX((BV$3*climlow!$I230+BV$4*climlow!$I230^2+BV$5*climlow!$I230^6)*(L120/L$66)^$BW$1,-99)</f>
        <v>1.3320841465390958</v>
      </c>
      <c r="BW120" s="8">
        <f>MAX((BW$3*climlow!$I230+BW$4*climlow!$I230^2+BW$5*climlow!$I230^6)*(M120/M$66)^$BW$1,-99)</f>
        <v>0.54489212948012045</v>
      </c>
      <c r="BX120" s="8">
        <f>MAX((BX$3*climlow!$M230+BX$4*climlow!$M230^2+BX$5*climlow!$M230^6)*(K120/K$66)^$BW$1,-99)</f>
        <v>2.8412446439862822</v>
      </c>
      <c r="BY120" s="8">
        <f>MAX((BY$3*climlow!$M230+BY$4*climlow!$M230^2+BY$5*climlow!$M230^6)*(L120/L$66)^$BW$1,-99)</f>
        <v>1.3322130171793412</v>
      </c>
      <c r="BZ120" s="8">
        <f>MAX((BZ$3*climlow!$M230+BZ$4*climlow!$M230^2+BZ$5*climlow!$M230^6)*(M120/M$66)^$BW$1,-99)</f>
        <v>0.54444695151213229</v>
      </c>
      <c r="CA120" s="8">
        <f t="shared" si="79"/>
        <v>-1.1400904442931661</v>
      </c>
      <c r="CB120" s="8">
        <f t="shared" si="80"/>
        <v>-0.23106234232312822</v>
      </c>
      <c r="CC120" s="8">
        <f t="shared" si="81"/>
        <v>-7.0566622146485028E-2</v>
      </c>
      <c r="CD120" s="8">
        <f>MAX((CD$3*climlow!$I230+CD$4*climlow!$I230^2+CD$5*climlow!$I230^6)*(K120/K$66)^$BW$1,-99)</f>
        <v>0.43132245892115861</v>
      </c>
      <c r="CE120" s="8">
        <f>MAX((CE$3*climlow!$I230+CE$4*climlow!$I230^2+CE$5*climlow!$I230^6)*(L120/L$66)^$BW$1,-99)</f>
        <v>0.17397928006300784</v>
      </c>
      <c r="CF120" s="8">
        <f>MAX((CF$3*climlow!$I230+CF$4*climlow!$I230^2+CF$5*climlow!$I230^6)*(M120/M$66)^$BW$1,-99)</f>
        <v>4.2861473641509489E-2</v>
      </c>
      <c r="CG120" s="8">
        <f>MAX((CG$3*climlow!$M230+CG$4*climlow!$M230^2+CG$5*climlow!$M230^6)*(K120/K$66)^$BW$1,-99)</f>
        <v>0.43218256821528239</v>
      </c>
      <c r="CH120" s="8">
        <f>MAX((CH$3*climlow!$M230+CH$4*climlow!$M230^2+CH$5*climlow!$M230^6)*(L120/L$66)^$BW$1,-99)</f>
        <v>0.17431032576986658</v>
      </c>
      <c r="CI120" s="8">
        <f>MAX((CI$3*climlow!$M230+CI$4*climlow!$M230^2+CI$5*climlow!$M230^6)*(M120/M$66)^$BW$1,-99)</f>
        <v>4.2918655975451171E-2</v>
      </c>
      <c r="CJ120" s="8">
        <f t="shared" si="82"/>
        <v>-6.2361112112539994E-2</v>
      </c>
      <c r="CK120" s="8">
        <f t="shared" si="83"/>
        <v>-1.2638738186716566E-2</v>
      </c>
      <c r="CL120" s="8">
        <f t="shared" si="84"/>
        <v>-3.8598806411437778E-3</v>
      </c>
    </row>
    <row r="121" spans="1:90">
      <c r="A121">
        <f t="shared" si="49"/>
        <v>2075</v>
      </c>
      <c r="B121" s="4">
        <f t="shared" si="107"/>
        <v>1278.0644200737297</v>
      </c>
      <c r="C121" s="4">
        <f t="shared" si="107"/>
        <v>3525.6136511420054</v>
      </c>
      <c r="D121" s="4">
        <f t="shared" si="107"/>
        <v>6613.4741647334313</v>
      </c>
      <c r="E121" s="11">
        <f t="shared" si="108"/>
        <v>3.4770269928587939E-4</v>
      </c>
      <c r="F121" s="11">
        <f t="shared" si="108"/>
        <v>6.9706725910493434E-4</v>
      </c>
      <c r="G121" s="11">
        <f t="shared" si="108"/>
        <v>1.5390054959888411E-3</v>
      </c>
      <c r="H121" s="4">
        <f t="shared" si="57"/>
        <v>117571.7340846281</v>
      </c>
      <c r="I121" s="4">
        <f t="shared" si="57"/>
        <v>70773.165382561041</v>
      </c>
      <c r="J121" s="4">
        <f t="shared" si="57"/>
        <v>18631.831454261359</v>
      </c>
      <c r="K121" s="4">
        <f t="shared" si="51"/>
        <v>91992.025001248025</v>
      </c>
      <c r="L121" s="4">
        <f t="shared" si="51"/>
        <v>20073.999134770886</v>
      </c>
      <c r="M121" s="4">
        <f t="shared" si="51"/>
        <v>2817.2532303242692</v>
      </c>
      <c r="N121" s="11">
        <f t="shared" si="87"/>
        <v>1.2324322891375417E-2</v>
      </c>
      <c r="O121" s="11">
        <f t="shared" si="87"/>
        <v>1.8837313381761422E-2</v>
      </c>
      <c r="P121" s="11">
        <f t="shared" si="87"/>
        <v>1.3810487862630172E-2</v>
      </c>
      <c r="Q121" s="4">
        <f t="shared" si="58"/>
        <v>6921.0656478382598</v>
      </c>
      <c r="R121" s="4">
        <f t="shared" si="58"/>
        <v>17124.503425158033</v>
      </c>
      <c r="S121" s="4">
        <f t="shared" si="58"/>
        <v>5002.3769746849503</v>
      </c>
      <c r="T121" s="4">
        <f t="shared" si="109"/>
        <v>58.866748047251555</v>
      </c>
      <c r="U121" s="4">
        <f t="shared" si="109"/>
        <v>241.96322621140837</v>
      </c>
      <c r="V121" s="4">
        <f t="shared" si="109"/>
        <v>268.48552097334675</v>
      </c>
      <c r="W121" s="11">
        <f t="shared" si="60"/>
        <v>-1.219247815263802E-2</v>
      </c>
      <c r="X121" s="11">
        <f t="shared" si="60"/>
        <v>-1.3228699347321071E-2</v>
      </c>
      <c r="Y121" s="11">
        <f t="shared" si="60"/>
        <v>-1.2203590333800474E-2</v>
      </c>
      <c r="Z121" s="4">
        <f t="shared" si="68"/>
        <v>10977.950632855122</v>
      </c>
      <c r="AA121" s="4">
        <f t="shared" si="61"/>
        <v>39860.21537124156</v>
      </c>
      <c r="AB121" s="4">
        <f t="shared" si="61"/>
        <v>8509.9078193248151</v>
      </c>
      <c r="AC121" s="12">
        <f t="shared" si="110"/>
        <v>2.0295926418174925</v>
      </c>
      <c r="AD121" s="12">
        <f t="shared" si="110"/>
        <v>3.5194926078230333</v>
      </c>
      <c r="AE121" s="12">
        <f t="shared" si="110"/>
        <v>1.7491603587553597</v>
      </c>
      <c r="AF121" s="11">
        <f t="shared" si="63"/>
        <v>-2.9039671966837322E-3</v>
      </c>
      <c r="AG121" s="11">
        <f t="shared" si="63"/>
        <v>2.0567434751257441E-3</v>
      </c>
      <c r="AH121" s="11">
        <f t="shared" si="63"/>
        <v>8.257041531207765E-4</v>
      </c>
      <c r="AI121" s="1">
        <f t="shared" si="113"/>
        <v>206215.7076104045</v>
      </c>
      <c r="AJ121" s="1">
        <f t="shared" si="113"/>
        <v>116485.54546889309</v>
      </c>
      <c r="AK121" s="1">
        <f t="shared" si="113"/>
        <v>31686.986276648233</v>
      </c>
      <c r="AL121" s="17">
        <f t="shared" si="111"/>
        <v>32.512415338086257</v>
      </c>
      <c r="AM121" s="17">
        <f t="shared" si="111"/>
        <v>9.9518827716756224</v>
      </c>
      <c r="AN121" s="17">
        <f t="shared" si="111"/>
        <v>2.0483380099144686</v>
      </c>
      <c r="AO121" s="7">
        <f t="shared" si="106"/>
        <v>9.51002391723961E-3</v>
      </c>
      <c r="AP121" s="7">
        <f t="shared" si="106"/>
        <v>1.4644722187268179E-2</v>
      </c>
      <c r="AQ121" s="7">
        <f t="shared" si="106"/>
        <v>1.0600436993336853E-2</v>
      </c>
      <c r="AR121" s="1">
        <f t="shared" si="65"/>
        <v>117571.7340846281</v>
      </c>
      <c r="AS121" s="1">
        <f t="shared" si="65"/>
        <v>70773.165382561041</v>
      </c>
      <c r="AT121" s="1">
        <f t="shared" si="65"/>
        <v>18631.831454261359</v>
      </c>
      <c r="AU121" s="1">
        <f t="shared" si="73"/>
        <v>23514.346816925623</v>
      </c>
      <c r="AV121" s="1">
        <f t="shared" si="73"/>
        <v>14154.633076512209</v>
      </c>
      <c r="AW121" s="1">
        <f t="shared" si="73"/>
        <v>3726.366290852272</v>
      </c>
      <c r="AX121" s="1">
        <f t="shared" si="74"/>
        <v>73593.620000998417</v>
      </c>
      <c r="AY121" s="1">
        <f t="shared" si="74"/>
        <v>16059.199307816709</v>
      </c>
      <c r="AZ121" s="1">
        <f t="shared" si="74"/>
        <v>2253.8025842594157</v>
      </c>
      <c r="BA121" s="1">
        <f t="shared" si="75"/>
        <v>11.206313616190583</v>
      </c>
      <c r="BB121" s="1">
        <f t="shared" si="75"/>
        <v>9.6840371299575558</v>
      </c>
      <c r="BC121" s="1">
        <f t="shared" si="75"/>
        <v>7.7203741061408122</v>
      </c>
      <c r="BD121" s="1">
        <f t="shared" si="76"/>
        <v>19582.870731691361</v>
      </c>
      <c r="BE121">
        <f t="shared" si="112"/>
        <v>0.21822387218499145</v>
      </c>
      <c r="BF121">
        <f t="shared" si="112"/>
        <v>0.3346263841173937</v>
      </c>
      <c r="BG121">
        <f t="shared" si="112"/>
        <v>2.453676962688749E-2</v>
      </c>
      <c r="BH121">
        <f t="shared" si="77"/>
        <v>0.26863106510785395</v>
      </c>
      <c r="BI121">
        <f t="shared" si="78"/>
        <v>4.7621658391411486E-3</v>
      </c>
      <c r="BJ121">
        <f t="shared" si="78"/>
        <v>1.1197481694748152E-2</v>
      </c>
      <c r="BK121">
        <f t="shared" si="78"/>
        <v>6.0205306372294847E-5</v>
      </c>
      <c r="BL121">
        <f t="shared" si="72"/>
        <v>559.896095706403</v>
      </c>
      <c r="BM121">
        <f t="shared" si="72"/>
        <v>792.48122385061083</v>
      </c>
      <c r="BN121">
        <f t="shared" si="72"/>
        <v>1.1217351209807649</v>
      </c>
      <c r="BO121">
        <f t="shared" si="67"/>
        <v>362.49071448377151</v>
      </c>
      <c r="BP121">
        <f t="shared" si="89"/>
        <v>118.82810067100269</v>
      </c>
      <c r="BQ121">
        <f t="shared" si="89"/>
        <v>10.744298665187634</v>
      </c>
      <c r="BR121" s="7">
        <f t="shared" si="86"/>
        <v>1.5258473589061294E-2</v>
      </c>
      <c r="BS121" s="7">
        <f t="shared" si="70"/>
        <v>0.19676717080686071</v>
      </c>
      <c r="BT121" s="7">
        <f t="shared" si="71"/>
        <v>5.9205610193315501E-2</v>
      </c>
      <c r="BU121" s="8">
        <f>MAX((BU$3*climlow!$I231+BU$4*climlow!$I231^2+BU$5*climlow!$I231^6)*(K121/K$66)^$BW$1,-99)</f>
        <v>2.8431742363394976</v>
      </c>
      <c r="BV121" s="8">
        <f>MAX((BV$3*climlow!$I231+BV$4*climlow!$I231^2+BV$5*climlow!$I231^6)*(L121/L$66)^$BW$1,-99)</f>
        <v>1.3271861134778407</v>
      </c>
      <c r="BW121" s="8">
        <f>MAX((BW$3*climlow!$I231+BW$4*climlow!$I231^2+BW$5*climlow!$I231^6)*(M121/M$66)^$BW$1,-99)</f>
        <v>0.53787337945942593</v>
      </c>
      <c r="BX121" s="8">
        <f>MAX((BX$3*climlow!$M231+BX$4*climlow!$M231^2+BX$5*climlow!$M231^6)*(K121/K$66)^$BW$1,-99)</f>
        <v>2.8441267999286941</v>
      </c>
      <c r="BY121" s="8">
        <f>MAX((BY$3*climlow!$M231+BY$4*climlow!$M231^2+BY$5*climlow!$M231^6)*(L121/L$66)^$BW$1,-99)</f>
        <v>1.3272798922969555</v>
      </c>
      <c r="BZ121" s="8">
        <f>MAX((BZ$3*climlow!$M231+BZ$4*climlow!$M231^2+BZ$5*climlow!$M231^6)*(M121/M$66)^$BW$1,-99)</f>
        <v>0.53743026302543528</v>
      </c>
      <c r="CA121" s="8">
        <f t="shared" si="79"/>
        <v>-1.0373848229498128</v>
      </c>
      <c r="CB121" s="8">
        <f t="shared" si="80"/>
        <v>-0.20412327664981078</v>
      </c>
      <c r="CC121" s="8">
        <f t="shared" si="81"/>
        <v>-6.1419001448028233E-2</v>
      </c>
      <c r="CD121" s="8">
        <f>MAX((CD$3*climlow!$I231+CD$4*climlow!$I231^2+CD$5*climlow!$I231^6)*(K121/K$66)^$BW$1,-99)</f>
        <v>0.43976550283886473</v>
      </c>
      <c r="CE121" s="8">
        <f>MAX((CE$3*climlow!$I231+CE$4*climlow!$I231^2+CE$5*climlow!$I231^6)*(L121/L$66)^$BW$1,-99)</f>
        <v>0.17691452653110959</v>
      </c>
      <c r="CF121" s="8">
        <f>MAX((CF$3*climlow!$I231+CF$4*climlow!$I231^2+CF$5*climlow!$I231^6)*(M121/M$66)^$BW$1,-99)</f>
        <v>4.3352571567210861E-2</v>
      </c>
      <c r="CG121" s="8">
        <f>MAX((CG$3*climlow!$M231+CG$4*climlow!$M231^2+CG$5*climlow!$M231^6)*(K121/K$66)^$BW$1,-99)</f>
        <v>0.44058555681028982</v>
      </c>
      <c r="CH121" s="8">
        <f>MAX((CH$3*climlow!$M231+CH$4*climlow!$M231^2+CH$5*climlow!$M231^6)*(L121/L$66)^$BW$1,-99)</f>
        <v>0.17722851511812562</v>
      </c>
      <c r="CI121" s="8">
        <f>MAX((CI$3*climlow!$M231+CI$4*climlow!$M231^2+CI$5*climlow!$M231^6)*(M121/M$66)^$BW$1,-99)</f>
        <v>4.3405048398563628E-2</v>
      </c>
      <c r="CJ121" s="8">
        <f t="shared" si="82"/>
        <v>-5.938156263867065E-2</v>
      </c>
      <c r="CK121" s="8">
        <f t="shared" si="83"/>
        <v>-1.1684342078501607E-2</v>
      </c>
      <c r="CL121" s="8">
        <f t="shared" si="84"/>
        <v>-3.5157216502550818E-3</v>
      </c>
    </row>
    <row r="122" spans="1:90">
      <c r="A122">
        <f t="shared" ref="A122:A185" si="114">1+A121</f>
        <v>2076</v>
      </c>
      <c r="B122" s="4">
        <f t="shared" si="107"/>
        <v>1278.4865872000146</v>
      </c>
      <c r="C122" s="4">
        <f t="shared" si="107"/>
        <v>3527.9483614942465</v>
      </c>
      <c r="D122" s="4">
        <f t="shared" si="107"/>
        <v>6623.1434291661817</v>
      </c>
      <c r="E122" s="11">
        <f t="shared" si="108"/>
        <v>3.3031756432158539E-4</v>
      </c>
      <c r="F122" s="11">
        <f t="shared" si="108"/>
        <v>6.6221389614968759E-4</v>
      </c>
      <c r="G122" s="11">
        <f t="shared" si="108"/>
        <v>1.4620552211893989E-3</v>
      </c>
      <c r="H122" s="4">
        <f t="shared" si="57"/>
        <v>119044.688589044</v>
      </c>
      <c r="I122" s="4">
        <f t="shared" si="57"/>
        <v>72140.239050657096</v>
      </c>
      <c r="J122" s="4">
        <f t="shared" si="57"/>
        <v>18913.944405882292</v>
      </c>
      <c r="K122" s="4">
        <f t="shared" ref="K122:M185" si="115">H122/B122*1000</f>
        <v>93113.756359197447</v>
      </c>
      <c r="L122" s="4">
        <f t="shared" si="115"/>
        <v>20448.212858790946</v>
      </c>
      <c r="M122" s="4">
        <f t="shared" si="115"/>
        <v>2855.7352876568243</v>
      </c>
      <c r="N122" s="11">
        <f t="shared" si="87"/>
        <v>1.2193789167421976E-2</v>
      </c>
      <c r="O122" s="11">
        <f t="shared" si="87"/>
        <v>1.8641712670589561E-2</v>
      </c>
      <c r="P122" s="11">
        <f t="shared" si="87"/>
        <v>1.3659424335144221E-2</v>
      </c>
      <c r="Q122" s="4">
        <f t="shared" ref="Q122:S185" si="116">T122*H122/1000</f>
        <v>6922.3315619264913</v>
      </c>
      <c r="R122" s="4">
        <f t="shared" si="116"/>
        <v>17224.374263332236</v>
      </c>
      <c r="S122" s="4">
        <f t="shared" si="116"/>
        <v>5016.1489186743793</v>
      </c>
      <c r="T122" s="4">
        <f t="shared" si="109"/>
        <v>58.149016507768593</v>
      </c>
      <c r="U122" s="4">
        <f t="shared" si="109"/>
        <v>238.76236743874981</v>
      </c>
      <c r="V122" s="4">
        <f t="shared" si="109"/>
        <v>265.20903366483105</v>
      </c>
      <c r="W122" s="11">
        <f t="shared" ref="W122:Y185" si="117">T$5-1</f>
        <v>-1.219247815263802E-2</v>
      </c>
      <c r="X122" s="11">
        <f t="shared" si="117"/>
        <v>-1.3228699347321071E-2</v>
      </c>
      <c r="Y122" s="11">
        <f t="shared" si="117"/>
        <v>-1.2203590333800474E-2</v>
      </c>
      <c r="Z122" s="4">
        <f t="shared" si="68"/>
        <v>10949.675313715217</v>
      </c>
      <c r="AA122" s="4">
        <f t="shared" si="61"/>
        <v>40184.256274291329</v>
      </c>
      <c r="AB122" s="4">
        <f t="shared" si="61"/>
        <v>8542.3113658205039</v>
      </c>
      <c r="AC122" s="12">
        <f t="shared" si="110"/>
        <v>2.0236987713630237</v>
      </c>
      <c r="AD122" s="12">
        <f t="shared" si="110"/>
        <v>3.5267313012799266</v>
      </c>
      <c r="AE122" s="12">
        <f t="shared" si="110"/>
        <v>1.7506046477280581</v>
      </c>
      <c r="AF122" s="11">
        <f t="shared" ref="AF122:AH185" si="118">AC$5-1</f>
        <v>-2.9039671966837322E-3</v>
      </c>
      <c r="AG122" s="11">
        <f t="shared" si="118"/>
        <v>2.0567434751257441E-3</v>
      </c>
      <c r="AH122" s="11">
        <f t="shared" si="118"/>
        <v>8.257041531207765E-4</v>
      </c>
      <c r="AI122" s="1">
        <f t="shared" si="113"/>
        <v>209108.48366628969</v>
      </c>
      <c r="AJ122" s="1">
        <f t="shared" si="113"/>
        <v>118991.62399851599</v>
      </c>
      <c r="AK122" s="1">
        <f t="shared" si="113"/>
        <v>32244.65393983568</v>
      </c>
      <c r="AL122" s="17">
        <f t="shared" si="111"/>
        <v>32.81851724708396</v>
      </c>
      <c r="AM122" s="17">
        <f t="shared" si="111"/>
        <v>10.096167904522758</v>
      </c>
      <c r="AN122" s="17">
        <f t="shared" si="111"/>
        <v>2.0698341551494726</v>
      </c>
      <c r="AO122" s="7">
        <f t="shared" ref="AO122:AQ137" si="119">AO$5*AO121</f>
        <v>9.4149236780672139E-3</v>
      </c>
      <c r="AP122" s="7">
        <f t="shared" si="119"/>
        <v>1.4498274965395496E-2</v>
      </c>
      <c r="AQ122" s="7">
        <f t="shared" si="119"/>
        <v>1.0494432623403485E-2</v>
      </c>
      <c r="AR122" s="1">
        <f t="shared" si="65"/>
        <v>119044.688589044</v>
      </c>
      <c r="AS122" s="1">
        <f t="shared" si="65"/>
        <v>72140.239050657096</v>
      </c>
      <c r="AT122" s="1">
        <f t="shared" si="65"/>
        <v>18913.944405882292</v>
      </c>
      <c r="AU122" s="1">
        <f t="shared" si="73"/>
        <v>23808.937717808803</v>
      </c>
      <c r="AV122" s="1">
        <f t="shared" si="73"/>
        <v>14428.04781013142</v>
      </c>
      <c r="AW122" s="1">
        <f t="shared" si="73"/>
        <v>3782.7888811764587</v>
      </c>
      <c r="AX122" s="1">
        <f t="shared" si="74"/>
        <v>74491.00508735796</v>
      </c>
      <c r="AY122" s="1">
        <f t="shared" si="74"/>
        <v>16358.570287032755</v>
      </c>
      <c r="AZ122" s="1">
        <f t="shared" si="74"/>
        <v>2284.5882301254596</v>
      </c>
      <c r="BA122" s="1">
        <f t="shared" si="75"/>
        <v>11.218433659995899</v>
      </c>
      <c r="BB122" s="1">
        <f t="shared" si="75"/>
        <v>9.7025072155697742</v>
      </c>
      <c r="BC122" s="1">
        <f t="shared" si="75"/>
        <v>7.7339410814549465</v>
      </c>
      <c r="BD122" s="1">
        <f t="shared" si="76"/>
        <v>19064.553866842707</v>
      </c>
      <c r="BE122">
        <f t="shared" si="112"/>
        <v>0.21822387218499145</v>
      </c>
      <c r="BF122">
        <f t="shared" si="112"/>
        <v>0.3346263841173937</v>
      </c>
      <c r="BG122">
        <f t="shared" si="112"/>
        <v>2.453676962688749E-2</v>
      </c>
      <c r="BH122">
        <f t="shared" si="77"/>
        <v>0.26888076148023327</v>
      </c>
      <c r="BI122">
        <f t="shared" si="78"/>
        <v>4.7621658391411486E-3</v>
      </c>
      <c r="BJ122">
        <f t="shared" si="78"/>
        <v>1.1197481694748152E-2</v>
      </c>
      <c r="BK122">
        <f t="shared" si="78"/>
        <v>6.0205306372294847E-5</v>
      </c>
      <c r="BL122">
        <f t="shared" si="72"/>
        <v>566.91054932994143</v>
      </c>
      <c r="BM122">
        <f t="shared" si="72"/>
        <v>807.78900622448862</v>
      </c>
      <c r="BN122">
        <f t="shared" si="72"/>
        <v>1.1387198176646955</v>
      </c>
      <c r="BO122">
        <f t="shared" si="67"/>
        <v>368.02176947700212</v>
      </c>
      <c r="BP122">
        <f t="shared" si="89"/>
        <v>120.14669216774755</v>
      </c>
      <c r="BQ122">
        <f t="shared" si="89"/>
        <v>10.865609476137722</v>
      </c>
      <c r="BR122" s="7">
        <f t="shared" si="86"/>
        <v>1.5084503027143592E-2</v>
      </c>
      <c r="BS122" s="7">
        <f t="shared" si="70"/>
        <v>0.19103608816200068</v>
      </c>
      <c r="BT122" s="7">
        <f t="shared" si="71"/>
        <v>5.664207627996893E-2</v>
      </c>
      <c r="BU122" s="8">
        <f>MAX((BU$3*climlow!$I232+BU$4*climlow!$I232^2+BU$5*climlow!$I232^6)*(K122/K$66)^$BW$1,-99)</f>
        <v>2.8457073187496955</v>
      </c>
      <c r="BV122" s="8">
        <f>MAX((BV$3*climlow!$I232+BV$4*climlow!$I232^2+BV$5*climlow!$I232^6)*(L122/L$66)^$BW$1,-99)</f>
        <v>1.3220366901473877</v>
      </c>
      <c r="BW122" s="8">
        <f>MAX((BW$3*climlow!$I232+BW$4*climlow!$I232^2+BW$5*climlow!$I232^6)*(M122/M$66)^$BW$1,-99)</f>
        <v>0.53064352508740498</v>
      </c>
      <c r="BX122" s="8">
        <f>MAX((BX$3*climlow!$M232+BX$4*climlow!$M232^2+BX$5*climlow!$M232^6)*(K122/K$66)^$BW$1,-99)</f>
        <v>2.8465603098302488</v>
      </c>
      <c r="BY122" s="8">
        <f>MAX((BY$3*climlow!$M232+BY$4*climlow!$M232^2+BY$5*climlow!$M232^6)*(L122/L$66)^$BW$1,-99)</f>
        <v>1.3220983589049871</v>
      </c>
      <c r="BZ122" s="8">
        <f>MAX((BZ$3*climlow!$M232+BZ$4*climlow!$M232^2+BZ$5*climlow!$M232^6)*(M122/M$66)^$BW$1,-99)</f>
        <v>0.53020743152904448</v>
      </c>
      <c r="CA122" s="8">
        <f t="shared" si="79"/>
        <v>-0.93295808235100708</v>
      </c>
      <c r="CB122" s="8">
        <f t="shared" si="80"/>
        <v>-0.17822866247145808</v>
      </c>
      <c r="CC122" s="8">
        <f t="shared" si="81"/>
        <v>-5.2844682866539275E-2</v>
      </c>
      <c r="CD122" s="8">
        <f>MAX((CD$3*climlow!$I232+CD$4*climlow!$I232^2+CD$5*climlow!$I232^6)*(K122/K$66)^$BW$1,-99)</f>
        <v>0.44825799130493482</v>
      </c>
      <c r="CE122" s="8">
        <f>MAX((CE$3*climlow!$I232+CE$4*climlow!$I232^2+CE$5*climlow!$I232^6)*(L122/L$66)^$BW$1,-99)</f>
        <v>0.17984816891585162</v>
      </c>
      <c r="CF122" s="8">
        <f>MAX((CF$3*climlow!$I232+CF$4*climlow!$I232^2+CF$5*climlow!$I232^6)*(M122/M$66)^$BW$1,-99)</f>
        <v>4.382261214967189E-2</v>
      </c>
      <c r="CG122" s="8">
        <f>MAX((CG$3*climlow!$M232+CG$4*climlow!$M232^2+CG$5*climlow!$M232^6)*(K122/K$66)^$BW$1,-99)</f>
        <v>0.44903281617296115</v>
      </c>
      <c r="CH122" s="8">
        <f>MAX((CH$3*climlow!$M232+CH$4*climlow!$M232^2+CH$5*climlow!$M232^6)*(L122/L$66)^$BW$1,-99)</f>
        <v>0.1801432532642753</v>
      </c>
      <c r="CI122" s="8">
        <f>MAX((CI$3*climlow!$M232+CI$4*climlow!$M232^2+CI$5*climlow!$M232^6)*(M122/M$66)^$BW$1,-99)</f>
        <v>4.3870185113344264E-2</v>
      </c>
      <c r="CJ122" s="8">
        <f t="shared" si="82"/>
        <v>-5.6022277091874691E-2</v>
      </c>
      <c r="CK122" s="8">
        <f t="shared" si="83"/>
        <v>-1.0702276665559405E-2</v>
      </c>
      <c r="CL122" s="8">
        <f t="shared" si="84"/>
        <v>-3.1732180924155221E-3</v>
      </c>
    </row>
    <row r="123" spans="1:90">
      <c r="A123">
        <f t="shared" si="114"/>
        <v>2077</v>
      </c>
      <c r="B123" s="4">
        <f t="shared" si="107"/>
        <v>1278.8877784467413</v>
      </c>
      <c r="C123" s="4">
        <f t="shared" si="107"/>
        <v>3530.1678051026324</v>
      </c>
      <c r="D123" s="4">
        <f t="shared" si="107"/>
        <v>6632.3426605259147</v>
      </c>
      <c r="E123" s="11">
        <f t="shared" si="108"/>
        <v>3.1380168610550612E-4</v>
      </c>
      <c r="F123" s="11">
        <f t="shared" si="108"/>
        <v>6.2910320134220322E-4</v>
      </c>
      <c r="G123" s="11">
        <f t="shared" si="108"/>
        <v>1.3889524601299289E-3</v>
      </c>
      <c r="H123" s="4">
        <f t="shared" si="57"/>
        <v>120518.72415590975</v>
      </c>
      <c r="I123" s="4">
        <f t="shared" si="57"/>
        <v>73517.316174042615</v>
      </c>
      <c r="J123" s="4">
        <f t="shared" si="57"/>
        <v>19196.101573956934</v>
      </c>
      <c r="K123" s="4">
        <f t="shared" si="115"/>
        <v>94237.138071867739</v>
      </c>
      <c r="L123" s="4">
        <f t="shared" si="115"/>
        <v>20825.445200587357</v>
      </c>
      <c r="M123" s="4">
        <f t="shared" si="115"/>
        <v>2894.3169188479128</v>
      </c>
      <c r="N123" s="11">
        <f t="shared" si="87"/>
        <v>1.2064615977221527E-2</v>
      </c>
      <c r="O123" s="11">
        <f t="shared" si="87"/>
        <v>1.8448181481748982E-2</v>
      </c>
      <c r="P123" s="11">
        <f t="shared" si="87"/>
        <v>1.3510226720889529E-2</v>
      </c>
      <c r="Q123" s="4">
        <f t="shared" si="116"/>
        <v>6922.5998414627766</v>
      </c>
      <c r="R123" s="4">
        <f t="shared" si="116"/>
        <v>17320.962869340921</v>
      </c>
      <c r="S123" s="4">
        <f t="shared" si="116"/>
        <v>5028.8513197526645</v>
      </c>
      <c r="T123" s="4">
        <f t="shared" si="109"/>
        <v>57.440035894400239</v>
      </c>
      <c r="U123" s="4">
        <f t="shared" si="109"/>
        <v>235.60385186444799</v>
      </c>
      <c r="V123" s="4">
        <f t="shared" si="109"/>
        <v>261.97253126516233</v>
      </c>
      <c r="W123" s="11">
        <f t="shared" si="117"/>
        <v>-1.219247815263802E-2</v>
      </c>
      <c r="X123" s="11">
        <f t="shared" si="117"/>
        <v>-1.3228699347321071E-2</v>
      </c>
      <c r="Y123" s="11">
        <f t="shared" si="117"/>
        <v>-1.2203590333800474E-2</v>
      </c>
      <c r="Z123" s="4">
        <f t="shared" si="68"/>
        <v>10919.874776380004</v>
      </c>
      <c r="AA123" s="4">
        <f t="shared" si="61"/>
        <v>40501.743297446221</v>
      </c>
      <c r="AB123" s="4">
        <f t="shared" si="61"/>
        <v>8572.9018729819163</v>
      </c>
      <c r="AC123" s="12">
        <f t="shared" si="110"/>
        <v>2.0178220165150162</v>
      </c>
      <c r="AD123" s="12">
        <f t="shared" si="110"/>
        <v>3.5339848828723559</v>
      </c>
      <c r="AE123" s="12">
        <f t="shared" si="110"/>
        <v>1.7520501292561597</v>
      </c>
      <c r="AF123" s="11">
        <f t="shared" si="118"/>
        <v>-2.9039671966837322E-3</v>
      </c>
      <c r="AG123" s="11">
        <f t="shared" si="118"/>
        <v>2.0567434751257441E-3</v>
      </c>
      <c r="AH123" s="11">
        <f t="shared" si="118"/>
        <v>8.257041531207765E-4</v>
      </c>
      <c r="AI123" s="1">
        <f t="shared" si="113"/>
        <v>212006.57301746955</v>
      </c>
      <c r="AJ123" s="1">
        <f t="shared" si="113"/>
        <v>121520.50940879581</v>
      </c>
      <c r="AK123" s="1">
        <f t="shared" si="113"/>
        <v>32802.977427028571</v>
      </c>
      <c r="AL123" s="17">
        <f t="shared" si="111"/>
        <v>33.124411243841507</v>
      </c>
      <c r="AM123" s="17">
        <f t="shared" si="111"/>
        <v>10.241081152715564</v>
      </c>
      <c r="AN123" s="17">
        <f t="shared" si="111"/>
        <v>2.0913386728814793</v>
      </c>
      <c r="AO123" s="7">
        <f t="shared" si="119"/>
        <v>9.3207744412865424E-3</v>
      </c>
      <c r="AP123" s="7">
        <f t="shared" si="119"/>
        <v>1.4353292215741541E-2</v>
      </c>
      <c r="AQ123" s="7">
        <f t="shared" si="119"/>
        <v>1.0389488297169449E-2</v>
      </c>
      <c r="AR123" s="1">
        <f t="shared" si="65"/>
        <v>120518.72415590975</v>
      </c>
      <c r="AS123" s="1">
        <f t="shared" si="65"/>
        <v>73517.316174042615</v>
      </c>
      <c r="AT123" s="1">
        <f t="shared" si="65"/>
        <v>19196.101573956934</v>
      </c>
      <c r="AU123" s="1">
        <f t="shared" si="73"/>
        <v>24103.74483118195</v>
      </c>
      <c r="AV123" s="1">
        <f t="shared" si="73"/>
        <v>14703.463234808523</v>
      </c>
      <c r="AW123" s="1">
        <f t="shared" si="73"/>
        <v>3839.220314791387</v>
      </c>
      <c r="AX123" s="1">
        <f t="shared" si="74"/>
        <v>75389.710457494191</v>
      </c>
      <c r="AY123" s="1">
        <f t="shared" si="74"/>
        <v>16660.356160469884</v>
      </c>
      <c r="AZ123" s="1">
        <f t="shared" si="74"/>
        <v>2315.4535350783303</v>
      </c>
      <c r="BA123" s="1">
        <f t="shared" si="75"/>
        <v>11.230426078602726</v>
      </c>
      <c r="BB123" s="1">
        <f t="shared" si="75"/>
        <v>9.7207872936717887</v>
      </c>
      <c r="BC123" s="1">
        <f t="shared" si="75"/>
        <v>7.7473608588131064</v>
      </c>
      <c r="BD123" s="1">
        <f t="shared" si="76"/>
        <v>18558.621237018491</v>
      </c>
      <c r="BE123">
        <f t="shared" si="112"/>
        <v>0.21822387218499145</v>
      </c>
      <c r="BF123">
        <f t="shared" si="112"/>
        <v>0.3346263841173937</v>
      </c>
      <c r="BG123">
        <f t="shared" si="112"/>
        <v>2.453676962688749E-2</v>
      </c>
      <c r="BH123">
        <f t="shared" si="77"/>
        <v>0.26912925714146779</v>
      </c>
      <c r="BI123">
        <f t="shared" si="78"/>
        <v>4.7621658391411486E-3</v>
      </c>
      <c r="BJ123">
        <f t="shared" si="78"/>
        <v>1.1197481694748152E-2</v>
      </c>
      <c r="BK123">
        <f t="shared" si="78"/>
        <v>6.0205306372294847E-5</v>
      </c>
      <c r="BL123">
        <f t="shared" si="72"/>
        <v>573.9301511521486</v>
      </c>
      <c r="BM123">
        <f t="shared" si="72"/>
        <v>823.20880210585437</v>
      </c>
      <c r="BN123">
        <f t="shared" si="72"/>
        <v>1.1557071764137685</v>
      </c>
      <c r="BO123">
        <f t="shared" si="67"/>
        <v>373.57319497273272</v>
      </c>
      <c r="BP123">
        <f t="shared" si="89"/>
        <v>121.48036937899528</v>
      </c>
      <c r="BQ123">
        <f t="shared" si="89"/>
        <v>10.988352113044353</v>
      </c>
      <c r="BR123" s="7">
        <f t="shared" si="86"/>
        <v>1.4913311184488798E-2</v>
      </c>
      <c r="BS123" s="7">
        <f t="shared" si="70"/>
        <v>0.18547193025436959</v>
      </c>
      <c r="BT123" s="7">
        <f t="shared" si="71"/>
        <v>5.4198561088507291E-2</v>
      </c>
      <c r="BU123" s="8">
        <f>MAX((BU$3*climlow!$I233+BU$4*climlow!$I233^2+BU$5*climlow!$I233^6)*(K123/K$66)^$BW$1,-99)</f>
        <v>2.8477928504600221</v>
      </c>
      <c r="BV123" s="8">
        <f>MAX((BV$3*climlow!$I233+BV$4*climlow!$I233^2+BV$5*climlow!$I233^6)*(L123/L$66)^$BW$1,-99)</f>
        <v>1.3166381777109977</v>
      </c>
      <c r="BW123" s="8">
        <f>MAX((BW$3*climlow!$I233+BW$4*climlow!$I233^2+BW$5*climlow!$I233^6)*(M123/M$66)^$BW$1,-99)</f>
        <v>0.52320434842262786</v>
      </c>
      <c r="BX123" s="8">
        <f>MAX((BX$3*climlow!$M233+BX$4*climlow!$M233^2+BX$5*climlow!$M233^6)*(K123/K$66)^$BW$1,-99)</f>
        <v>2.8485470952156025</v>
      </c>
      <c r="BY123" s="8">
        <f>MAX((BY$3*climlow!$M233+BY$4*climlow!$M233^2+BY$5*climlow!$M233^6)*(L123/L$66)^$BW$1,-99)</f>
        <v>1.3166711328381961</v>
      </c>
      <c r="BZ123" s="8">
        <f>MAX((BZ$3*climlow!$M233+BZ$4*climlow!$M233^2+BZ$5*climlow!$M233^6)*(M123/M$66)^$BW$1,-99)</f>
        <v>0.52278060880118016</v>
      </c>
      <c r="CA123" s="8">
        <f t="shared" si="79"/>
        <v>-0.82766466829614505</v>
      </c>
      <c r="CB123" s="8">
        <f t="shared" si="80"/>
        <v>-0.15350856363222856</v>
      </c>
      <c r="CC123" s="8">
        <f t="shared" si="81"/>
        <v>-4.4858234085447743E-2</v>
      </c>
      <c r="CD123" s="8">
        <f>MAX((CD$3*climlow!$I233+CD$4*climlow!$I233^2+CD$5*climlow!$I233^6)*(K123/K$66)^$BW$1,-99)</f>
        <v>0.45679689082632158</v>
      </c>
      <c r="CE123" s="8">
        <f>MAX((CE$3*climlow!$I233+CE$4*climlow!$I233^2+CE$5*climlow!$I233^6)*(L123/L$66)^$BW$1,-99)</f>
        <v>0.1827784303834587</v>
      </c>
      <c r="CF123" s="8">
        <f>MAX((CF$3*climlow!$I233+CF$4*climlow!$I233^2+CF$5*climlow!$I233^6)*(M123/M$66)^$BW$1,-99)</f>
        <v>4.4270130397703437E-2</v>
      </c>
      <c r="CG123" s="8">
        <f>MAX((CG$3*climlow!$M233+CG$4*climlow!$M233^2+CG$5*climlow!$M233^6)*(K123/K$66)^$BW$1,-99)</f>
        <v>0.45752118572892481</v>
      </c>
      <c r="CH123" s="8">
        <f>MAX((CH$3*climlow!$M233+CH$4*climlow!$M233^2+CH$5*climlow!$M233^6)*(L123/L$66)^$BW$1,-99)</f>
        <v>0.18305275204365395</v>
      </c>
      <c r="CI123" s="8">
        <f>MAX((CI$3*climlow!$M233+CI$4*climlow!$M233^2+CI$5*climlow!$M233^6)*(M123/M$66)^$BW$1,-99)</f>
        <v>4.4312645264015356E-2</v>
      </c>
      <c r="CJ123" s="8">
        <f t="shared" si="82"/>
        <v>-5.2278047194952063E-2</v>
      </c>
      <c r="CK123" s="8">
        <f t="shared" si="83"/>
        <v>-9.69611032317679E-3</v>
      </c>
      <c r="CL123" s="8">
        <f t="shared" si="84"/>
        <v>-2.8333949344834766E-3</v>
      </c>
    </row>
    <row r="124" spans="1:90">
      <c r="A124">
        <f t="shared" si="114"/>
        <v>2078</v>
      </c>
      <c r="B124" s="4">
        <f t="shared" si="107"/>
        <v>1279.2690297308968</v>
      </c>
      <c r="C124" s="4">
        <f t="shared" si="107"/>
        <v>3532.2776029767242</v>
      </c>
      <c r="D124" s="4">
        <f t="shared" si="107"/>
        <v>6641.0940687479388</v>
      </c>
      <c r="E124" s="11">
        <f t="shared" si="108"/>
        <v>2.9811160180023079E-4</v>
      </c>
      <c r="F124" s="11">
        <f t="shared" si="108"/>
        <v>5.9764804127509304E-4</v>
      </c>
      <c r="G124" s="11">
        <f t="shared" si="108"/>
        <v>1.3195048371234324E-3</v>
      </c>
      <c r="H124" s="4">
        <f t="shared" si="57"/>
        <v>121993.68760377521</v>
      </c>
      <c r="I124" s="4">
        <f t="shared" si="57"/>
        <v>74904.23941135536</v>
      </c>
      <c r="J124" s="4">
        <f t="shared" si="57"/>
        <v>19478.284362031693</v>
      </c>
      <c r="K124" s="4">
        <f t="shared" si="115"/>
        <v>95362.026882990685</v>
      </c>
      <c r="L124" s="4">
        <f t="shared" si="115"/>
        <v>21205.649110996255</v>
      </c>
      <c r="M124" s="4">
        <f t="shared" si="115"/>
        <v>2932.9932930319087</v>
      </c>
      <c r="N124" s="11">
        <f t="shared" si="87"/>
        <v>1.1936788766495399E-2</v>
      </c>
      <c r="O124" s="11">
        <f t="shared" si="87"/>
        <v>1.8256700240827151E-2</v>
      </c>
      <c r="P124" s="11">
        <f t="shared" si="87"/>
        <v>1.3362867739926454E-2</v>
      </c>
      <c r="Q124" s="4">
        <f t="shared" si="116"/>
        <v>6921.8851769588709</v>
      </c>
      <c r="R124" s="4">
        <f t="shared" si="116"/>
        <v>17414.270847329095</v>
      </c>
      <c r="S124" s="4">
        <f t="shared" si="116"/>
        <v>5040.5032777567703</v>
      </c>
      <c r="T124" s="4">
        <f t="shared" si="109"/>
        <v>56.73969951167102</v>
      </c>
      <c r="U124" s="4">
        <f t="shared" si="109"/>
        <v>232.48711934306243</v>
      </c>
      <c r="V124" s="4">
        <f t="shared" si="109"/>
        <v>258.77552581489357</v>
      </c>
      <c r="W124" s="11">
        <f t="shared" si="117"/>
        <v>-1.219247815263802E-2</v>
      </c>
      <c r="X124" s="11">
        <f t="shared" si="117"/>
        <v>-1.3228699347321071E-2</v>
      </c>
      <c r="Y124" s="11">
        <f t="shared" si="117"/>
        <v>-1.2203590333800474E-2</v>
      </c>
      <c r="Z124" s="4">
        <f t="shared" si="68"/>
        <v>10888.585796224836</v>
      </c>
      <c r="AA124" s="4">
        <f t="shared" si="61"/>
        <v>40812.632531040246</v>
      </c>
      <c r="AB124" s="4">
        <f t="shared" si="61"/>
        <v>8601.7076506854683</v>
      </c>
      <c r="AC124" s="12">
        <f t="shared" si="110"/>
        <v>2.0119623275703105</v>
      </c>
      <c r="AD124" s="12">
        <f t="shared" si="110"/>
        <v>3.5412533832213966</v>
      </c>
      <c r="AE124" s="12">
        <f t="shared" si="110"/>
        <v>1.7534968043243622</v>
      </c>
      <c r="AF124" s="11">
        <f t="shared" si="118"/>
        <v>-2.9039671966837322E-3</v>
      </c>
      <c r="AG124" s="11">
        <f t="shared" si="118"/>
        <v>2.0567434751257441E-3</v>
      </c>
      <c r="AH124" s="11">
        <f t="shared" si="118"/>
        <v>8.257041531207765E-4</v>
      </c>
      <c r="AI124" s="1">
        <f t="shared" si="113"/>
        <v>214909.66054690455</v>
      </c>
      <c r="AJ124" s="1">
        <f t="shared" si="113"/>
        <v>124071.92170272477</v>
      </c>
      <c r="AK124" s="1">
        <f t="shared" si="113"/>
        <v>33361.8999991171</v>
      </c>
      <c r="AL124" s="17">
        <f t="shared" si="111"/>
        <v>33.430068957888729</v>
      </c>
      <c r="AM124" s="17">
        <f t="shared" si="111"/>
        <v>10.386604450801714</v>
      </c>
      <c r="AN124" s="17">
        <f t="shared" si="111"/>
        <v>2.112849332162126</v>
      </c>
      <c r="AO124" s="7">
        <f t="shared" si="119"/>
        <v>9.2275666968736764E-3</v>
      </c>
      <c r="AP124" s="7">
        <f t="shared" si="119"/>
        <v>1.4209759293584126E-2</v>
      </c>
      <c r="AQ124" s="7">
        <f t="shared" si="119"/>
        <v>1.0285593414197755E-2</v>
      </c>
      <c r="AR124" s="1">
        <f t="shared" si="65"/>
        <v>121993.68760377521</v>
      </c>
      <c r="AS124" s="1">
        <f t="shared" si="65"/>
        <v>74904.23941135536</v>
      </c>
      <c r="AT124" s="1">
        <f t="shared" si="65"/>
        <v>19478.284362031693</v>
      </c>
      <c r="AU124" s="1">
        <f t="shared" si="73"/>
        <v>24398.737520755043</v>
      </c>
      <c r="AV124" s="1">
        <f t="shared" si="73"/>
        <v>14980.847882271073</v>
      </c>
      <c r="AW124" s="1">
        <f t="shared" si="73"/>
        <v>3895.6568724063386</v>
      </c>
      <c r="AX124" s="1">
        <f t="shared" si="74"/>
        <v>76289.621506392563</v>
      </c>
      <c r="AY124" s="1">
        <f t="shared" si="74"/>
        <v>16964.519288797004</v>
      </c>
      <c r="AZ124" s="1">
        <f t="shared" si="74"/>
        <v>2346.3946344255269</v>
      </c>
      <c r="BA124" s="1">
        <f t="shared" si="75"/>
        <v>11.242292185824001</v>
      </c>
      <c r="BB124" s="1">
        <f t="shared" si="75"/>
        <v>9.7388793413495591</v>
      </c>
      <c r="BC124" s="1">
        <f t="shared" si="75"/>
        <v>7.7606352309343762</v>
      </c>
      <c r="BD124" s="1">
        <f t="shared" si="76"/>
        <v>18064.867003286578</v>
      </c>
      <c r="BE124">
        <f t="shared" si="112"/>
        <v>0.21822387218499145</v>
      </c>
      <c r="BF124">
        <f t="shared" si="112"/>
        <v>0.3346263841173937</v>
      </c>
      <c r="BG124">
        <f t="shared" si="112"/>
        <v>2.453676962688749E-2</v>
      </c>
      <c r="BH124">
        <f t="shared" si="77"/>
        <v>0.26937649974409039</v>
      </c>
      <c r="BI124">
        <f t="shared" si="78"/>
        <v>4.7621658391411486E-3</v>
      </c>
      <c r="BJ124">
        <f t="shared" si="78"/>
        <v>1.1197481694748152E-2</v>
      </c>
      <c r="BK124">
        <f t="shared" si="78"/>
        <v>6.0205306372294847E-5</v>
      </c>
      <c r="BL124">
        <f t="shared" si="72"/>
        <v>580.95417169755535</v>
      </c>
      <c r="BM124">
        <f t="shared" si="72"/>
        <v>838.73884966768469</v>
      </c>
      <c r="BN124">
        <f t="shared" si="72"/>
        <v>1.1726960776227977</v>
      </c>
      <c r="BO124">
        <f t="shared" si="67"/>
        <v>379.14440827954479</v>
      </c>
      <c r="BP124">
        <f t="shared" si="89"/>
        <v>122.82929688606666</v>
      </c>
      <c r="BQ124">
        <f t="shared" si="89"/>
        <v>11.112541730712978</v>
      </c>
      <c r="BR124" s="7">
        <f t="shared" si="86"/>
        <v>1.4744819637321882E-2</v>
      </c>
      <c r="BS124" s="7">
        <f t="shared" si="70"/>
        <v>0.18006983519841707</v>
      </c>
      <c r="BT124" s="7">
        <f t="shared" si="71"/>
        <v>5.186895459018423E-2</v>
      </c>
      <c r="BU124" s="8">
        <f>MAX((BU$3*climlow!$I234+BU$4*climlow!$I234^2+BU$5*climlow!$I234^6)*(K124/K$66)^$BW$1,-99)</f>
        <v>2.8494323456459001</v>
      </c>
      <c r="BV124" s="8">
        <f>MAX((BV$3*climlow!$I234+BV$4*climlow!$I234^2+BV$5*climlow!$I234^6)*(L124/L$66)^$BW$1,-99)</f>
        <v>1.3109929866447574</v>
      </c>
      <c r="BW124" s="8">
        <f>MAX((BW$3*climlow!$I234+BW$4*climlow!$I234^2+BW$5*climlow!$I234^6)*(M124/M$66)^$BW$1,-99)</f>
        <v>0.51555775058008735</v>
      </c>
      <c r="BX124" s="8">
        <f>MAX((BX$3*climlow!$M234+BX$4*climlow!$M234^2+BX$5*climlow!$M234^6)*(K124/K$66)^$BW$1,-99)</f>
        <v>2.8500892927090016</v>
      </c>
      <c r="BY124" s="8">
        <f>MAX((BY$3*climlow!$M234+BY$4*climlow!$M234^2+BY$5*climlow!$M234^6)*(L124/L$66)^$BW$1,-99)</f>
        <v>1.3110010420047682</v>
      </c>
      <c r="BZ124" s="8">
        <f>MAX((BZ$3*climlow!$M234+BZ$4*climlow!$M234^2+BZ$5*climlow!$M234^6)*(M124/M$66)^$BW$1,-99)</f>
        <v>0.51515206725324791</v>
      </c>
      <c r="CA124" s="8">
        <f t="shared" si="79"/>
        <v>-0.72241379587106902</v>
      </c>
      <c r="CB124" s="8">
        <f t="shared" si="80"/>
        <v>-0.13008493316756631</v>
      </c>
      <c r="CC124" s="8">
        <f t="shared" si="81"/>
        <v>-3.7470848373359102E-2</v>
      </c>
      <c r="CD124" s="8">
        <f>MAX((CD$3*climlow!$I234+CD$4*climlow!$I234^2+CD$5*climlow!$I234^6)*(K124/K$66)^$BW$1,-99)</f>
        <v>0.46537907029196207</v>
      </c>
      <c r="CE124" s="8">
        <f>MAX((CE$3*climlow!$I234+CE$4*climlow!$I234^2+CE$5*climlow!$I234^6)*(L124/L$66)^$BW$1,-99)</f>
        <v>0.18570349053417165</v>
      </c>
      <c r="CF124" s="8">
        <f>MAX((CF$3*climlow!$I234+CF$4*climlow!$I234^2+CF$5*climlow!$I234^6)*(M124/M$66)^$BW$1,-99)</f>
        <v>4.4693627691296339E-2</v>
      </c>
      <c r="CG124" s="8">
        <f>MAX((CG$3*climlow!$M234+CG$4*climlow!$M234^2+CG$5*climlow!$M234^6)*(K124/K$66)^$BW$1,-99)</f>
        <v>0.46604741578883624</v>
      </c>
      <c r="CH124" s="8">
        <f>MAX((CH$3*climlow!$M234+CH$4*climlow!$M234^2+CH$5*climlow!$M234^6)*(L124/L$66)^$BW$1,-99)</f>
        <v>0.18595518588875543</v>
      </c>
      <c r="CI124" s="8">
        <f>MAX((CI$3*climlow!$M234+CI$4*climlow!$M234^2+CI$5*climlow!$M234^6)*(M124/M$66)^$BW$1,-99)</f>
        <v>4.4730980192354199E-2</v>
      </c>
      <c r="CJ124" s="8">
        <f t="shared" si="82"/>
        <v>-4.8144861919150649E-2</v>
      </c>
      <c r="CK124" s="8">
        <f t="shared" si="83"/>
        <v>-8.6694373514320036E-3</v>
      </c>
      <c r="CL124" s="8">
        <f t="shared" si="84"/>
        <v>-2.497223656635115E-3</v>
      </c>
    </row>
    <row r="125" spans="1:90">
      <c r="A125">
        <f t="shared" si="114"/>
        <v>2079</v>
      </c>
      <c r="B125" s="4">
        <f t="shared" si="107"/>
        <v>1279.6313264235039</v>
      </c>
      <c r="C125" s="4">
        <f t="shared" si="107"/>
        <v>3534.2831088278504</v>
      </c>
      <c r="D125" s="4">
        <f t="shared" si="107"/>
        <v>6649.4188767080686</v>
      </c>
      <c r="E125" s="11">
        <f t="shared" si="108"/>
        <v>2.8320602171021922E-4</v>
      </c>
      <c r="F125" s="11">
        <f t="shared" si="108"/>
        <v>5.677656392113384E-4</v>
      </c>
      <c r="G125" s="11">
        <f t="shared" si="108"/>
        <v>1.2535295952672608E-3</v>
      </c>
      <c r="H125" s="4">
        <f t="shared" si="57"/>
        <v>123469.42621438709</v>
      </c>
      <c r="I125" s="4">
        <f t="shared" si="57"/>
        <v>76300.84938177107</v>
      </c>
      <c r="J125" s="4">
        <f t="shared" si="57"/>
        <v>19760.474414008026</v>
      </c>
      <c r="K125" s="4">
        <f t="shared" si="115"/>
        <v>96488.280385786624</v>
      </c>
      <c r="L125" s="4">
        <f t="shared" si="115"/>
        <v>21588.776855817967</v>
      </c>
      <c r="M125" s="4">
        <f t="shared" si="115"/>
        <v>2971.7596049221756</v>
      </c>
      <c r="N125" s="11">
        <f t="shared" si="87"/>
        <v>1.1810293254125748E-2</v>
      </c>
      <c r="O125" s="11">
        <f t="shared" si="87"/>
        <v>1.8067249100290006E-2</v>
      </c>
      <c r="P125" s="11">
        <f t="shared" si="87"/>
        <v>1.321732033358769E-2</v>
      </c>
      <c r="Q125" s="4">
        <f t="shared" si="116"/>
        <v>6920.2022961372531</v>
      </c>
      <c r="R125" s="4">
        <f t="shared" si="116"/>
        <v>17504.301245762686</v>
      </c>
      <c r="S125" s="4">
        <f t="shared" si="116"/>
        <v>5051.1237662538797</v>
      </c>
      <c r="T125" s="4">
        <f t="shared" si="109"/>
        <v>56.047901964987723</v>
      </c>
      <c r="U125" s="4">
        <f t="shared" si="109"/>
        <v>229.41161713914832</v>
      </c>
      <c r="V125" s="4">
        <f t="shared" si="109"/>
        <v>255.6175353094348</v>
      </c>
      <c r="W125" s="11">
        <f t="shared" si="117"/>
        <v>-1.219247815263802E-2</v>
      </c>
      <c r="X125" s="11">
        <f t="shared" si="117"/>
        <v>-1.3228699347321071E-2</v>
      </c>
      <c r="Y125" s="11">
        <f t="shared" si="117"/>
        <v>-1.2203590333800474E-2</v>
      </c>
      <c r="Z125" s="4">
        <f t="shared" si="68"/>
        <v>10855.844865859186</v>
      </c>
      <c r="AA125" s="4">
        <f t="shared" si="61"/>
        <v>41116.883373267963</v>
      </c>
      <c r="AB125" s="4">
        <f t="shared" si="61"/>
        <v>8628.7569169011676</v>
      </c>
      <c r="AC125" s="12">
        <f t="shared" si="110"/>
        <v>2.006119654970083</v>
      </c>
      <c r="AD125" s="12">
        <f t="shared" si="110"/>
        <v>3.548536833011104</v>
      </c>
      <c r="AE125" s="12">
        <f t="shared" si="110"/>
        <v>1.7549446739181769</v>
      </c>
      <c r="AF125" s="11">
        <f t="shared" si="118"/>
        <v>-2.9039671966837322E-3</v>
      </c>
      <c r="AG125" s="11">
        <f t="shared" si="118"/>
        <v>2.0567434751257441E-3</v>
      </c>
      <c r="AH125" s="11">
        <f t="shared" si="118"/>
        <v>8.257041531207765E-4</v>
      </c>
      <c r="AI125" s="1">
        <f t="shared" si="113"/>
        <v>217817.43201296913</v>
      </c>
      <c r="AJ125" s="1">
        <f t="shared" si="113"/>
        <v>126645.57741472336</v>
      </c>
      <c r="AK125" s="1">
        <f t="shared" si="113"/>
        <v>33921.366871611732</v>
      </c>
      <c r="AL125" s="17">
        <f t="shared" si="111"/>
        <v>33.735462366968832</v>
      </c>
      <c r="AM125" s="17">
        <f t="shared" si="111"/>
        <v>10.532719688434041</v>
      </c>
      <c r="AN125" s="17">
        <f t="shared" si="111"/>
        <v>2.1343639222464441</v>
      </c>
      <c r="AO125" s="7">
        <f t="shared" si="119"/>
        <v>9.1352910299049399E-3</v>
      </c>
      <c r="AP125" s="7">
        <f t="shared" si="119"/>
        <v>1.4067661700648285E-2</v>
      </c>
      <c r="AQ125" s="7">
        <f t="shared" si="119"/>
        <v>1.0182737480055777E-2</v>
      </c>
      <c r="AR125" s="1">
        <f t="shared" si="65"/>
        <v>123469.42621438709</v>
      </c>
      <c r="AS125" s="1">
        <f t="shared" si="65"/>
        <v>76300.84938177107</v>
      </c>
      <c r="AT125" s="1">
        <f t="shared" si="65"/>
        <v>19760.474414008026</v>
      </c>
      <c r="AU125" s="1">
        <f t="shared" si="73"/>
        <v>24693.885242877419</v>
      </c>
      <c r="AV125" s="1">
        <f t="shared" si="73"/>
        <v>15260.169876354215</v>
      </c>
      <c r="AW125" s="1">
        <f t="shared" si="73"/>
        <v>3952.0948828016053</v>
      </c>
      <c r="AX125" s="1">
        <f t="shared" si="74"/>
        <v>77190.624308629296</v>
      </c>
      <c r="AY125" s="1">
        <f t="shared" si="74"/>
        <v>17271.021484654371</v>
      </c>
      <c r="AZ125" s="1">
        <f t="shared" si="74"/>
        <v>2377.4076839377403</v>
      </c>
      <c r="BA125" s="1">
        <f t="shared" si="75"/>
        <v>11.254033281858197</v>
      </c>
      <c r="BB125" s="1">
        <f t="shared" si="75"/>
        <v>9.7567853173159538</v>
      </c>
      <c r="BC125" s="1">
        <f t="shared" si="75"/>
        <v>7.7737659646174091</v>
      </c>
      <c r="BD125" s="1">
        <f t="shared" si="76"/>
        <v>17583.08185992057</v>
      </c>
      <c r="BE125">
        <f t="shared" si="112"/>
        <v>0.21822387218499145</v>
      </c>
      <c r="BF125">
        <f t="shared" si="112"/>
        <v>0.3346263841173937</v>
      </c>
      <c r="BG125">
        <f t="shared" si="112"/>
        <v>2.453676962688749E-2</v>
      </c>
      <c r="BH125">
        <f t="shared" si="77"/>
        <v>0.26962244061194662</v>
      </c>
      <c r="BI125">
        <f t="shared" si="78"/>
        <v>4.7621658391411486E-3</v>
      </c>
      <c r="BJ125">
        <f t="shared" si="78"/>
        <v>1.1197481694748152E-2</v>
      </c>
      <c r="BK125">
        <f t="shared" si="78"/>
        <v>6.0205306372294847E-5</v>
      </c>
      <c r="BL125">
        <f t="shared" si="72"/>
        <v>587.9818836965128</v>
      </c>
      <c r="BM125">
        <f t="shared" si="72"/>
        <v>854.37736424611739</v>
      </c>
      <c r="BN125">
        <f t="shared" si="72"/>
        <v>1.1896854161572468</v>
      </c>
      <c r="BO125">
        <f t="shared" si="67"/>
        <v>384.73482419612583</v>
      </c>
      <c r="BP125">
        <f t="shared" si="89"/>
        <v>124.19364134154037</v>
      </c>
      <c r="BQ125">
        <f t="shared" si="89"/>
        <v>11.238193707017672</v>
      </c>
      <c r="BR125" s="7">
        <f t="shared" si="86"/>
        <v>1.4578953078651091E-2</v>
      </c>
      <c r="BS125" s="7">
        <f t="shared" si="70"/>
        <v>0.17482508271690977</v>
      </c>
      <c r="BT125" s="7">
        <f t="shared" si="71"/>
        <v>4.9647486750104476E-2</v>
      </c>
      <c r="BU125" s="8">
        <f>MAX((BU$3*climlow!$I235+BU$4*climlow!$I235^2+BU$5*climlow!$I235^6)*(K125/K$66)^$BW$1,-99)</f>
        <v>2.8506275284317661</v>
      </c>
      <c r="BV125" s="8">
        <f>MAX((BV$3*climlow!$I235+BV$4*climlow!$I235^2+BV$5*climlow!$I235^6)*(L125/L$66)^$BW$1,-99)</f>
        <v>1.30510363820487</v>
      </c>
      <c r="BW125" s="8">
        <f>MAX((BW$3*climlow!$I235+BW$4*climlow!$I235^2+BW$5*climlow!$I235^6)*(M125/M$66)^$BW$1,-99)</f>
        <v>0.50770575068713597</v>
      </c>
      <c r="BX125" s="8">
        <f>MAX((BX$3*climlow!$M235+BX$4*climlow!$M235^2+BX$5*climlow!$M235^6)*(K125/K$66)^$BW$1,-99)</f>
        <v>2.8511892587293604</v>
      </c>
      <c r="BY125" s="8">
        <f>MAX((BY$3*climlow!$M235+BY$4*climlow!$M235^2+BY$5*climlow!$M235^6)*(L125/L$66)^$BW$1,-99)</f>
        <v>1.3050910270617033</v>
      </c>
      <c r="BZ125" s="8">
        <f>MAX((BZ$3*climlow!$M235+BZ$4*climlow!$M235^2+BZ$5*climlow!$M235^6)*(M125/M$66)^$BW$1,-99)</f>
        <v>0.50732419825588759</v>
      </c>
      <c r="CA125" s="8">
        <f t="shared" si="79"/>
        <v>-0.61816860475907842</v>
      </c>
      <c r="CB125" s="8">
        <f t="shared" si="80"/>
        <v>-0.10807137746000259</v>
      </c>
      <c r="CC125" s="8">
        <f t="shared" si="81"/>
        <v>-3.0690517614106915E-2</v>
      </c>
      <c r="CD125" s="8">
        <f>MAX((CD$3*climlow!$I235+CD$4*climlow!$I235^2+CD$5*climlow!$I235^6)*(K125/K$66)^$BW$1,-99)</f>
        <v>0.47400130574770605</v>
      </c>
      <c r="CE125" s="8">
        <f>MAX((CE$3*climlow!$I235+CE$4*climlow!$I235^2+CE$5*climlow!$I235^6)*(L125/L$66)^$BW$1,-99)</f>
        <v>0.18862148801440082</v>
      </c>
      <c r="CF125" s="8">
        <f>MAX((CF$3*climlow!$I235+CF$4*climlow!$I235^2+CF$5*climlow!$I235^6)*(M125/M$66)^$BW$1,-99)</f>
        <v>4.5091573298241823E-2</v>
      </c>
      <c r="CG125" s="8">
        <f>MAX((CG$3*climlow!$M235+CG$4*climlow!$M235^2+CG$5*climlow!$M235^6)*(K125/K$66)^$BW$1,-99)</f>
        <v>0.47460817286239848</v>
      </c>
      <c r="CH125" s="8">
        <f>MAX((CH$3*climlow!$M235+CH$4*climlow!$M235^2+CH$5*climlow!$M235^6)*(L125/L$66)^$BW$1,-99)</f>
        <v>0.18884869473359073</v>
      </c>
      <c r="CI125" s="8">
        <f>MAX((CI$3*climlow!$M235+CI$4*climlow!$M235^2+CI$5*climlow!$M235^6)*(M125/M$66)^$BW$1,-99)</f>
        <v>4.5123715221045253E-2</v>
      </c>
      <c r="CJ125" s="8">
        <f t="shared" si="82"/>
        <v>-4.3619960307102704E-2</v>
      </c>
      <c r="CK125" s="8">
        <f t="shared" si="83"/>
        <v>-7.6258631687975515E-3</v>
      </c>
      <c r="CL125" s="8">
        <f t="shared" si="84"/>
        <v>-2.1656214013869649E-3</v>
      </c>
    </row>
    <row r="126" spans="1:90">
      <c r="A126">
        <f t="shared" si="114"/>
        <v>2080</v>
      </c>
      <c r="B126" s="4">
        <f t="shared" si="107"/>
        <v>1279.9756057558554</v>
      </c>
      <c r="C126" s="4">
        <f t="shared" si="107"/>
        <v>3536.1894211108661</v>
      </c>
      <c r="D126" s="4">
        <f t="shared" si="107"/>
        <v>6657.3373578936862</v>
      </c>
      <c r="E126" s="11">
        <f t="shared" si="108"/>
        <v>2.6904572062470827E-4</v>
      </c>
      <c r="F126" s="11">
        <f t="shared" si="108"/>
        <v>5.3937735725077146E-4</v>
      </c>
      <c r="G126" s="11">
        <f t="shared" si="108"/>
        <v>1.1908531155038976E-3</v>
      </c>
      <c r="H126" s="4">
        <f t="shared" si="57"/>
        <v>124945.78779897609</v>
      </c>
      <c r="I126" s="4">
        <f t="shared" si="57"/>
        <v>77706.984712953927</v>
      </c>
      <c r="J126" s="4">
        <f t="shared" si="57"/>
        <v>20042.653583689771</v>
      </c>
      <c r="K126" s="4">
        <f t="shared" si="115"/>
        <v>97615.757079364557</v>
      </c>
      <c r="L126" s="4">
        <f t="shared" si="115"/>
        <v>21974.780041206865</v>
      </c>
      <c r="M126" s="4">
        <f t="shared" si="115"/>
        <v>3010.6110756014118</v>
      </c>
      <c r="N126" s="11">
        <f t="shared" si="87"/>
        <v>1.1685115426142589E-2</v>
      </c>
      <c r="O126" s="11">
        <f t="shared" si="87"/>
        <v>1.7879808011673992E-2</v>
      </c>
      <c r="P126" s="11">
        <f t="shared" si="87"/>
        <v>1.3073557704629257E-2</v>
      </c>
      <c r="Q126" s="4">
        <f t="shared" si="116"/>
        <v>6917.5659595715888</v>
      </c>
      <c r="R126" s="4">
        <f t="shared" si="116"/>
        <v>17591.058523697549</v>
      </c>
      <c r="S126" s="4">
        <f t="shared" si="116"/>
        <v>5060.7316206691185</v>
      </c>
      <c r="T126" s="4">
        <f t="shared" si="109"/>
        <v>55.364539144778412</v>
      </c>
      <c r="U126" s="4">
        <f t="shared" si="109"/>
        <v>226.3767998292318</v>
      </c>
      <c r="V126" s="4">
        <f t="shared" si="109"/>
        <v>252.49808362638268</v>
      </c>
      <c r="W126" s="11">
        <f t="shared" si="117"/>
        <v>-1.219247815263802E-2</v>
      </c>
      <c r="X126" s="11">
        <f t="shared" si="117"/>
        <v>-1.3228699347321071E-2</v>
      </c>
      <c r="Y126" s="11">
        <f t="shared" si="117"/>
        <v>-1.2203590333800474E-2</v>
      </c>
      <c r="Z126" s="4">
        <f t="shared" si="68"/>
        <v>10821.688189641551</v>
      </c>
      <c r="AA126" s="4">
        <f t="shared" si="61"/>
        <v>41414.458483287541</v>
      </c>
      <c r="AB126" s="4">
        <f t="shared" si="61"/>
        <v>8654.0777738258512</v>
      </c>
      <c r="AC126" s="12">
        <f t="shared" si="110"/>
        <v>2.0002939492994276</v>
      </c>
      <c r="AD126" s="12">
        <f t="shared" si="110"/>
        <v>3.5558352629886429</v>
      </c>
      <c r="AE126" s="12">
        <f t="shared" si="110"/>
        <v>1.7563937390239284</v>
      </c>
      <c r="AF126" s="11">
        <f t="shared" si="118"/>
        <v>-2.9039671966837322E-3</v>
      </c>
      <c r="AG126" s="11">
        <f t="shared" si="118"/>
        <v>2.0567434751257441E-3</v>
      </c>
      <c r="AH126" s="11">
        <f t="shared" si="118"/>
        <v>8.257041531207765E-4</v>
      </c>
      <c r="AI126" s="1">
        <f t="shared" si="113"/>
        <v>220729.57405454962</v>
      </c>
      <c r="AJ126" s="1">
        <f t="shared" si="113"/>
        <v>129241.18954960525</v>
      </c>
      <c r="AK126" s="1">
        <f t="shared" si="113"/>
        <v>34481.325067252168</v>
      </c>
      <c r="AL126" s="17">
        <f t="shared" si="111"/>
        <v>34.040563801051995</v>
      </c>
      <c r="AM126" s="17">
        <f t="shared" si="111"/>
        <v>10.679408718425043</v>
      </c>
      <c r="AN126" s="17">
        <f t="shared" si="111"/>
        <v>2.1558802530785104</v>
      </c>
      <c r="AO126" s="7">
        <f t="shared" si="119"/>
        <v>9.0439381196058908E-3</v>
      </c>
      <c r="AP126" s="7">
        <f t="shared" si="119"/>
        <v>1.3926985083641801E-2</v>
      </c>
      <c r="AQ126" s="7">
        <f t="shared" si="119"/>
        <v>1.008091010525522E-2</v>
      </c>
      <c r="AR126" s="1">
        <f t="shared" si="65"/>
        <v>124945.78779897609</v>
      </c>
      <c r="AS126" s="1">
        <f t="shared" si="65"/>
        <v>77706.984712953927</v>
      </c>
      <c r="AT126" s="1">
        <f t="shared" si="65"/>
        <v>20042.653583689771</v>
      </c>
      <c r="AU126" s="1">
        <f t="shared" si="73"/>
        <v>24989.157559795218</v>
      </c>
      <c r="AV126" s="1">
        <f t="shared" si="73"/>
        <v>15541.396942590785</v>
      </c>
      <c r="AW126" s="1">
        <f t="shared" si="73"/>
        <v>4008.5307167379542</v>
      </c>
      <c r="AX126" s="1">
        <f t="shared" si="74"/>
        <v>78092.60566349166</v>
      </c>
      <c r="AY126" s="1">
        <f t="shared" si="74"/>
        <v>17579.824032965495</v>
      </c>
      <c r="AZ126" s="1">
        <f t="shared" si="74"/>
        <v>2408.488860481129</v>
      </c>
      <c r="BA126" s="1">
        <f t="shared" si="75"/>
        <v>11.265650653541346</v>
      </c>
      <c r="BB126" s="1">
        <f t="shared" si="75"/>
        <v>9.7745071616876782</v>
      </c>
      <c r="BC126" s="1">
        <f t="shared" si="75"/>
        <v>7.7867548009738954</v>
      </c>
      <c r="BD126" s="1">
        <f t="shared" si="76"/>
        <v>17113.053729854826</v>
      </c>
      <c r="BE126">
        <f t="shared" si="112"/>
        <v>0.21822387218499145</v>
      </c>
      <c r="BF126">
        <f t="shared" si="112"/>
        <v>0.3346263841173937</v>
      </c>
      <c r="BG126">
        <f t="shared" si="112"/>
        <v>2.453676962688749E-2</v>
      </c>
      <c r="BH126">
        <f t="shared" si="77"/>
        <v>0.26986703456485395</v>
      </c>
      <c r="BI126">
        <f t="shared" si="78"/>
        <v>4.7621658391411486E-3</v>
      </c>
      <c r="BJ126">
        <f t="shared" si="78"/>
        <v>1.1197481694748152E-2</v>
      </c>
      <c r="BK126">
        <f t="shared" si="78"/>
        <v>6.0205306372294847E-5</v>
      </c>
      <c r="BL126">
        <f t="shared" si="72"/>
        <v>595.01256240086286</v>
      </c>
      <c r="BM126">
        <f t="shared" si="72"/>
        <v>870.12253887737609</v>
      </c>
      <c r="BN126">
        <f t="shared" si="72"/>
        <v>1.206674099519816</v>
      </c>
      <c r="BO126">
        <f t="shared" si="67"/>
        <v>390.34385514580424</v>
      </c>
      <c r="BP126">
        <f t="shared" si="89"/>
        <v>125.57357148907103</v>
      </c>
      <c r="BQ126">
        <f t="shared" si="89"/>
        <v>11.365323643887169</v>
      </c>
      <c r="BR126" s="7">
        <f t="shared" si="86"/>
        <v>1.4415639200007435E-2</v>
      </c>
      <c r="BS126" s="7">
        <f t="shared" si="70"/>
        <v>0.16973309001641726</v>
      </c>
      <c r="BT126" s="7">
        <f t="shared" si="71"/>
        <v>4.7528706761494829E-2</v>
      </c>
      <c r="BU126" s="8">
        <f>MAX((BU$3*climlow!$I236+BU$4*climlow!$I236^2+BU$5*climlow!$I236^6)*(K126/K$66)^$BW$1,-99)</f>
        <v>2.8513803373660878</v>
      </c>
      <c r="BV126" s="8">
        <f>MAX((BV$3*climlow!$I236+BV$4*climlow!$I236^2+BV$5*climlow!$I236^6)*(L126/L$66)^$BW$1,-99)</f>
        <v>1.2989727650807952</v>
      </c>
      <c r="BW126" s="8">
        <f>MAX((BW$3*climlow!$I236+BW$4*climlow!$I236^2+BW$5*climlow!$I236^6)*(M126/M$66)^$BW$1,-99)</f>
        <v>0.49965048438618814</v>
      </c>
      <c r="BX126" s="8">
        <f>MAX((BX$3*climlow!$M236+BX$4*climlow!$M236^2+BX$5*climlow!$M236^6)*(K126/K$66)^$BW$1,-99)</f>
        <v>2.8518495726805209</v>
      </c>
      <c r="BY126" s="8">
        <f>MAX((BY$3*climlow!$M236+BY$4*climlow!$M236^2+BY$5*climlow!$M236^6)*(L126/L$66)^$BW$1,-99)</f>
        <v>1.2989441412897216</v>
      </c>
      <c r="BZ126" s="8">
        <f>MAX((BZ$3*climlow!$M236+BZ$4*climlow!$M236^2+BZ$5*climlow!$M236^6)*(M126/M$66)^$BW$1,-99)</f>
        <v>0.49929951001843353</v>
      </c>
      <c r="CA126" s="8">
        <f t="shared" si="79"/>
        <v>-0.51594518355284147</v>
      </c>
      <c r="CB126" s="8">
        <f t="shared" si="80"/>
        <v>-8.7572970283511367E-2</v>
      </c>
      <c r="CC126" s="8">
        <f t="shared" si="81"/>
        <v>-2.4522207334088626E-2</v>
      </c>
      <c r="CD126" s="8">
        <f>MAX((CD$3*climlow!$I236+CD$4*climlow!$I236^2+CD$5*climlow!$I236^6)*(K126/K$66)^$BW$1,-99)</f>
        <v>0.4826602852211494</v>
      </c>
      <c r="CE126" s="8">
        <f>MAX((CE$3*climlow!$I236+CE$4*climlow!$I236^2+CE$5*climlow!$I236^6)*(L126/L$66)^$BW$1,-99)</f>
        <v>0.19153052316399843</v>
      </c>
      <c r="CF126" s="8">
        <f>MAX((CF$3*climlow!$I236+CF$4*climlow!$I236^2+CF$5*climlow!$I236^6)*(M126/M$66)^$BW$1,-99)</f>
        <v>4.5462405972099953E-2</v>
      </c>
      <c r="CG126" s="8">
        <f>MAX((CG$3*climlow!$M236+CG$4*climlow!$M236^2+CG$5*climlow!$M236^6)*(K126/K$66)^$BW$1,-99)</f>
        <v>0.48320004501439273</v>
      </c>
      <c r="CH126" s="8">
        <f>MAX((CH$3*climlow!$M236+CH$4*climlow!$M236^2+CH$5*climlow!$M236^6)*(L126/L$66)^$BW$1,-99)</f>
        <v>0.1917313869464663</v>
      </c>
      <c r="CI126" s="8">
        <f>MAX((CI$3*climlow!$M236+CI$4*climlow!$M236^2+CI$5*climlow!$M236^6)*(M126/M$66)^$BW$1,-99)</f>
        <v>4.5489351513641675E-2</v>
      </c>
      <c r="CJ126" s="8">
        <f t="shared" si="82"/>
        <v>-3.8701881262017228E-2</v>
      </c>
      <c r="CK126" s="8">
        <f t="shared" si="83"/>
        <v>-6.5689898960506624E-3</v>
      </c>
      <c r="CL126" s="8">
        <f t="shared" si="84"/>
        <v>-1.8394503656206083E-3</v>
      </c>
    </row>
    <row r="127" spans="1:90">
      <c r="A127">
        <f t="shared" si="114"/>
        <v>2081</v>
      </c>
      <c r="B127" s="4">
        <f t="shared" si="107"/>
        <v>1280.3027591171265</v>
      </c>
      <c r="C127" s="4">
        <f t="shared" si="107"/>
        <v>3538.0013945903279</v>
      </c>
      <c r="D127" s="4">
        <f t="shared" si="107"/>
        <v>6664.8688732806149</v>
      </c>
      <c r="E127" s="11">
        <f t="shared" si="108"/>
        <v>2.5559343459347284E-4</v>
      </c>
      <c r="F127" s="11">
        <f t="shared" si="108"/>
        <v>5.1240848938823285E-4</v>
      </c>
      <c r="G127" s="11">
        <f t="shared" si="108"/>
        <v>1.1313104597287028E-3</v>
      </c>
      <c r="H127" s="4">
        <f t="shared" si="57"/>
        <v>126422.6207647571</v>
      </c>
      <c r="I127" s="4">
        <f t="shared" si="57"/>
        <v>79122.482092969847</v>
      </c>
      <c r="J127" s="4">
        <f t="shared" si="57"/>
        <v>20324.803907479451</v>
      </c>
      <c r="K127" s="4">
        <f t="shared" si="115"/>
        <v>98744.316423980723</v>
      </c>
      <c r="L127" s="4">
        <f t="shared" si="115"/>
        <v>22363.609639597555</v>
      </c>
      <c r="M127" s="4">
        <f t="shared" si="115"/>
        <v>3049.5429533447182</v>
      </c>
      <c r="N127" s="11">
        <f t="shared" si="87"/>
        <v>1.1561241528850852E-2</v>
      </c>
      <c r="O127" s="11">
        <f t="shared" si="87"/>
        <v>1.7694356788170884E-2</v>
      </c>
      <c r="P127" s="11">
        <f t="shared" si="87"/>
        <v>1.2931553351018366E-2</v>
      </c>
      <c r="Q127" s="4">
        <f t="shared" si="116"/>
        <v>6913.990956348176</v>
      </c>
      <c r="R127" s="4">
        <f t="shared" si="116"/>
        <v>17674.548517918593</v>
      </c>
      <c r="S127" s="4">
        <f t="shared" si="116"/>
        <v>5069.3455279727377</v>
      </c>
      <c r="T127" s="4">
        <f t="shared" si="109"/>
        <v>54.689508210824826</v>
      </c>
      <c r="U127" s="4">
        <f t="shared" si="109"/>
        <v>223.38212920508221</v>
      </c>
      <c r="V127" s="4">
        <f t="shared" si="109"/>
        <v>249.41670045373661</v>
      </c>
      <c r="W127" s="11">
        <f t="shared" si="117"/>
        <v>-1.219247815263802E-2</v>
      </c>
      <c r="X127" s="11">
        <f t="shared" si="117"/>
        <v>-1.3228699347321071E-2</v>
      </c>
      <c r="Y127" s="11">
        <f t="shared" si="117"/>
        <v>-1.2203590333800474E-2</v>
      </c>
      <c r="Z127" s="4">
        <f t="shared" si="68"/>
        <v>10786.151678362661</v>
      </c>
      <c r="AA127" s="4">
        <f t="shared" si="61"/>
        <v>41705.323735901889</v>
      </c>
      <c r="AB127" s="4">
        <f t="shared" si="61"/>
        <v>8677.6981868451785</v>
      </c>
      <c r="AC127" s="12">
        <f t="shared" si="110"/>
        <v>1.9944851612869372</v>
      </c>
      <c r="AD127" s="12">
        <f t="shared" si="110"/>
        <v>3.563148703964417</v>
      </c>
      <c r="AE127" s="12">
        <f t="shared" si="110"/>
        <v>1.7578440006287557</v>
      </c>
      <c r="AF127" s="11">
        <f t="shared" si="118"/>
        <v>-2.9039671966837322E-3</v>
      </c>
      <c r="AG127" s="11">
        <f t="shared" si="118"/>
        <v>2.0567434751257441E-3</v>
      </c>
      <c r="AH127" s="11">
        <f t="shared" si="118"/>
        <v>8.257041531207765E-4</v>
      </c>
      <c r="AI127" s="1">
        <f t="shared" si="113"/>
        <v>223645.7742088899</v>
      </c>
      <c r="AJ127" s="1">
        <f t="shared" si="113"/>
        <v>131858.46753723553</v>
      </c>
      <c r="AK127" s="1">
        <f t="shared" si="113"/>
        <v>35041.723277264908</v>
      </c>
      <c r="AL127" s="17">
        <f t="shared" si="111"/>
        <v>34.345345946099478</v>
      </c>
      <c r="AM127" s="17">
        <f t="shared" si="111"/>
        <v>10.826653364689427</v>
      </c>
      <c r="AN127" s="17">
        <f t="shared" si="111"/>
        <v>2.1773961557571999</v>
      </c>
      <c r="AO127" s="7">
        <f t="shared" si="119"/>
        <v>8.9534987384098322E-3</v>
      </c>
      <c r="AP127" s="7">
        <f t="shared" si="119"/>
        <v>1.3787715232805383E-2</v>
      </c>
      <c r="AQ127" s="7">
        <f t="shared" si="119"/>
        <v>9.9801010042026676E-3</v>
      </c>
      <c r="AR127" s="1">
        <f t="shared" si="65"/>
        <v>126422.6207647571</v>
      </c>
      <c r="AS127" s="1">
        <f t="shared" si="65"/>
        <v>79122.482092969847</v>
      </c>
      <c r="AT127" s="1">
        <f t="shared" si="65"/>
        <v>20324.803907479451</v>
      </c>
      <c r="AU127" s="1">
        <f t="shared" si="73"/>
        <v>25284.524152951421</v>
      </c>
      <c r="AV127" s="1">
        <f t="shared" si="73"/>
        <v>15824.49641859397</v>
      </c>
      <c r="AW127" s="1">
        <f t="shared" si="73"/>
        <v>4064.9607814958904</v>
      </c>
      <c r="AX127" s="1">
        <f t="shared" si="74"/>
        <v>78995.453139184581</v>
      </c>
      <c r="AY127" s="1">
        <f t="shared" si="74"/>
        <v>17890.887711678042</v>
      </c>
      <c r="AZ127" s="1">
        <f t="shared" si="74"/>
        <v>2439.6343626757748</v>
      </c>
      <c r="BA127" s="1">
        <f t="shared" si="75"/>
        <v>11.2771455745926</v>
      </c>
      <c r="BB127" s="1">
        <f t="shared" si="75"/>
        <v>9.7920467958238611</v>
      </c>
      <c r="BC127" s="1">
        <f t="shared" si="75"/>
        <v>7.7996034556960234</v>
      </c>
      <c r="BD127" s="1">
        <f t="shared" si="76"/>
        <v>16654.568403459532</v>
      </c>
      <c r="BE127">
        <f t="shared" si="112"/>
        <v>0.21822387218499145</v>
      </c>
      <c r="BF127">
        <f t="shared" si="112"/>
        <v>0.3346263841173937</v>
      </c>
      <c r="BG127">
        <f t="shared" si="112"/>
        <v>2.453676962688749E-2</v>
      </c>
      <c r="BH127">
        <f t="shared" si="77"/>
        <v>0.27011023975023318</v>
      </c>
      <c r="BI127">
        <f t="shared" si="78"/>
        <v>4.7621658391411486E-3</v>
      </c>
      <c r="BJ127">
        <f t="shared" si="78"/>
        <v>1.1197481694748152E-2</v>
      </c>
      <c r="BK127">
        <f t="shared" si="78"/>
        <v>6.0205306372294847E-5</v>
      </c>
      <c r="BL127">
        <f t="shared" si="72"/>
        <v>602.04548590062268</v>
      </c>
      <c r="BM127">
        <f t="shared" si="72"/>
        <v>885.97254487906832</v>
      </c>
      <c r="BN127">
        <f t="shared" si="72"/>
        <v>1.2236610462066158</v>
      </c>
      <c r="BO127">
        <f t="shared" si="67"/>
        <v>395.97091132552612</v>
      </c>
      <c r="BP127">
        <f t="shared" si="89"/>
        <v>126.96925818308205</v>
      </c>
      <c r="BQ127">
        <f t="shared" si="89"/>
        <v>11.493947368335306</v>
      </c>
      <c r="BR127" s="7">
        <f t="shared" si="86"/>
        <v>1.4254808575294042E-2</v>
      </c>
      <c r="BS127" s="7">
        <f t="shared" si="70"/>
        <v>0.16478940778292939</v>
      </c>
      <c r="BT127" s="7">
        <f t="shared" si="71"/>
        <v>4.5507463674041168E-2</v>
      </c>
      <c r="BU127" s="8">
        <f>MAX((BU$3*climlow!$I237+BU$4*climlow!$I237^2+BU$5*climlow!$I237^6)*(K127/K$66)^$BW$1,-99)</f>
        <v>2.851692928510297</v>
      </c>
      <c r="BV127" s="8">
        <f>MAX((BV$3*climlow!$I237+BV$4*climlow!$I237^2+BV$5*climlow!$I237^6)*(L127/L$66)^$BW$1,-99)</f>
        <v>1.29260311131564</v>
      </c>
      <c r="BW127" s="8">
        <f>MAX((BW$3*climlow!$I237+BW$4*climlow!$I237^2+BW$5*climlow!$I237^6)*(M127/M$66)^$BW$1,-99)</f>
        <v>0.49139420193000705</v>
      </c>
      <c r="BX127" s="8">
        <f>MAX((BX$3*climlow!$M237+BX$4*climlow!$M237^2+BX$5*climlow!$M237^6)*(K127/K$66)^$BW$1,-99)</f>
        <v>2.8520730387673434</v>
      </c>
      <c r="BY127" s="8">
        <f>MAX((BY$3*climlow!$M237+BY$4*climlow!$M237^2+BY$5*climlow!$M237^6)*(L127/L$66)^$BW$1,-99)</f>
        <v>1.2925635497501677</v>
      </c>
      <c r="BZ127" s="8">
        <f>MAX((BZ$3*climlow!$M237+BZ$4*climlow!$M237^2+BZ$5*climlow!$M237^6)*(M127/M$66)^$BW$1,-99)</f>
        <v>0.49108062506872441</v>
      </c>
      <c r="CA127" s="8">
        <f t="shared" si="79"/>
        <v>-0.41681146659882495</v>
      </c>
      <c r="CB127" s="8">
        <f t="shared" si="80"/>
        <v>-6.8686114737954621E-2</v>
      </c>
      <c r="CC127" s="8">
        <f t="shared" si="81"/>
        <v>-1.896803267516985E-2</v>
      </c>
      <c r="CD127" s="8">
        <f>MAX((CD$3*climlow!$I237+CD$4*climlow!$I237^2+CD$5*climlow!$I237^6)*(K127/K$66)^$BW$1,-99)</f>
        <v>0.4913526135921446</v>
      </c>
      <c r="CE127" s="8">
        <f>MAX((CE$3*climlow!$I237+CE$4*climlow!$I237^2+CE$5*climlow!$I237^6)*(L127/L$66)^$BW$1,-99)</f>
        <v>0.19442866069670892</v>
      </c>
      <c r="CF127" s="8">
        <f>MAX((CF$3*climlow!$I237+CF$4*climlow!$I237^2+CF$5*climlow!$I237^6)*(M127/M$66)^$BW$1,-99)</f>
        <v>4.5804535629756254E-2</v>
      </c>
      <c r="CG127" s="8">
        <f>MAX((CG$3*climlow!$M237+CG$4*climlow!$M237^2+CG$5*climlow!$M237^6)*(K127/K$66)^$BW$1,-99)</f>
        <v>0.49181954725663263</v>
      </c>
      <c r="CH127" s="8">
        <f>MAX((CH$3*climlow!$M237+CH$4*climlow!$M237^2+CH$5*climlow!$M237^6)*(L127/L$66)^$BW$1,-99)</f>
        <v>0.19460134228805287</v>
      </c>
      <c r="CI127" s="8">
        <f>MAX((CI$3*climlow!$M237+CI$4*climlow!$M237^2+CI$5*climlow!$M237^6)*(M127/M$66)^$BW$1,-99)</f>
        <v>4.5826368008187478E-2</v>
      </c>
      <c r="CJ127" s="8">
        <f t="shared" si="82"/>
        <v>-3.3390510034500338E-2</v>
      </c>
      <c r="CK127" s="8">
        <f t="shared" si="83"/>
        <v>-5.5024023741552719E-3</v>
      </c>
      <c r="CL127" s="8">
        <f t="shared" si="84"/>
        <v>-1.5195174224527312E-3</v>
      </c>
    </row>
    <row r="128" spans="1:90">
      <c r="A128">
        <f t="shared" si="114"/>
        <v>2082</v>
      </c>
      <c r="B128" s="4">
        <f t="shared" si="107"/>
        <v>1280.6136342476727</v>
      </c>
      <c r="C128" s="4">
        <f t="shared" si="107"/>
        <v>3539.723651442881</v>
      </c>
      <c r="D128" s="4">
        <f t="shared" si="107"/>
        <v>6672.031907356225</v>
      </c>
      <c r="E128" s="11">
        <f t="shared" si="108"/>
        <v>2.4281376286379918E-4</v>
      </c>
      <c r="F128" s="11">
        <f t="shared" si="108"/>
        <v>4.8678806491882118E-4</v>
      </c>
      <c r="G128" s="11">
        <f t="shared" si="108"/>
        <v>1.0747449367422676E-3</v>
      </c>
      <c r="H128" s="4">
        <f t="shared" si="57"/>
        <v>127899.77418138631</v>
      </c>
      <c r="I128" s="4">
        <f t="shared" si="57"/>
        <v>80547.17632586525</v>
      </c>
      <c r="J128" s="4">
        <f t="shared" si="57"/>
        <v>20606.907580023591</v>
      </c>
      <c r="K128" s="4">
        <f t="shared" si="115"/>
        <v>99873.818895051911</v>
      </c>
      <c r="L128" s="4">
        <f t="shared" si="115"/>
        <v>22755.216016095546</v>
      </c>
      <c r="M128" s="4">
        <f t="shared" si="115"/>
        <v>3088.5505144697404</v>
      </c>
      <c r="N128" s="11">
        <f t="shared" si="87"/>
        <v>1.1438658061304618E-2</v>
      </c>
      <c r="O128" s="11">
        <f t="shared" si="87"/>
        <v>1.7510875158749162E-2</v>
      </c>
      <c r="P128" s="11">
        <f t="shared" si="87"/>
        <v>1.2791281094184592E-2</v>
      </c>
      <c r="Q128" s="4">
        <f t="shared" si="116"/>
        <v>6909.492099737975</v>
      </c>
      <c r="R128" s="4">
        <f t="shared" si="116"/>
        <v>17754.77841083119</v>
      </c>
      <c r="S128" s="4">
        <f t="shared" si="116"/>
        <v>5076.9840177801798</v>
      </c>
      <c r="T128" s="4">
        <f t="shared" si="109"/>
        <v>54.022707576785827</v>
      </c>
      <c r="U128" s="4">
        <f t="shared" si="109"/>
        <v>220.42707417826375</v>
      </c>
      <c r="V128" s="4">
        <f t="shared" si="109"/>
        <v>246.37292121899097</v>
      </c>
      <c r="W128" s="11">
        <f t="shared" si="117"/>
        <v>-1.219247815263802E-2</v>
      </c>
      <c r="X128" s="11">
        <f t="shared" si="117"/>
        <v>-1.3228699347321071E-2</v>
      </c>
      <c r="Y128" s="11">
        <f t="shared" si="117"/>
        <v>-1.2203590333800474E-2</v>
      </c>
      <c r="Z128" s="4">
        <f t="shared" si="68"/>
        <v>10749.270944074147</v>
      </c>
      <c r="AA128" s="4">
        <f t="shared" si="61"/>
        <v>41989.448177535472</v>
      </c>
      <c r="AB128" s="4">
        <f t="shared" si="61"/>
        <v>8699.6459660691307</v>
      </c>
      <c r="AC128" s="12">
        <f t="shared" si="110"/>
        <v>1.9886932418042875</v>
      </c>
      <c r="AD128" s="12">
        <f t="shared" si="110"/>
        <v>3.5704771868121985</v>
      </c>
      <c r="AE128" s="12">
        <f t="shared" si="110"/>
        <v>1.7592954597206132</v>
      </c>
      <c r="AF128" s="11">
        <f t="shared" si="118"/>
        <v>-2.9039671966837322E-3</v>
      </c>
      <c r="AG128" s="11">
        <f t="shared" si="118"/>
        <v>2.0567434751257441E-3</v>
      </c>
      <c r="AH128" s="11">
        <f t="shared" si="118"/>
        <v>8.257041531207765E-4</v>
      </c>
      <c r="AI128" s="1">
        <f t="shared" si="113"/>
        <v>226565.72094095233</v>
      </c>
      <c r="AJ128" s="1">
        <f t="shared" si="113"/>
        <v>134497.11720210593</v>
      </c>
      <c r="AK128" s="1">
        <f t="shared" si="113"/>
        <v>35602.511731034305</v>
      </c>
      <c r="AL128" s="17">
        <f t="shared" si="111"/>
        <v>34.64978184758214</v>
      </c>
      <c r="AM128" s="17">
        <f t="shared" si="111"/>
        <v>10.974435430070892</v>
      </c>
      <c r="AN128" s="17">
        <f t="shared" si="111"/>
        <v>2.1989094829822133</v>
      </c>
      <c r="AO128" s="7">
        <f t="shared" si="119"/>
        <v>8.8639637510257337E-3</v>
      </c>
      <c r="AP128" s="7">
        <f t="shared" si="119"/>
        <v>1.3649838080477329E-2</v>
      </c>
      <c r="AQ128" s="7">
        <f t="shared" si="119"/>
        <v>9.8802999941606413E-3</v>
      </c>
      <c r="AR128" s="1">
        <f t="shared" si="65"/>
        <v>127899.77418138631</v>
      </c>
      <c r="AS128" s="1">
        <f t="shared" si="65"/>
        <v>80547.17632586525</v>
      </c>
      <c r="AT128" s="1">
        <f t="shared" si="65"/>
        <v>20606.907580023591</v>
      </c>
      <c r="AU128" s="1">
        <f t="shared" si="73"/>
        <v>25579.954836277262</v>
      </c>
      <c r="AV128" s="1">
        <f t="shared" si="73"/>
        <v>16109.435265173051</v>
      </c>
      <c r="AW128" s="1">
        <f t="shared" si="73"/>
        <v>4121.3815160047188</v>
      </c>
      <c r="AX128" s="1">
        <f t="shared" si="74"/>
        <v>79899.05511604152</v>
      </c>
      <c r="AY128" s="1">
        <f t="shared" si="74"/>
        <v>18204.172812876437</v>
      </c>
      <c r="AZ128" s="1">
        <f t="shared" si="74"/>
        <v>2470.8404115757921</v>
      </c>
      <c r="BA128" s="1">
        <f t="shared" si="75"/>
        <v>11.28851930585267</v>
      </c>
      <c r="BB128" s="1">
        <f t="shared" si="75"/>
        <v>9.8094061222180624</v>
      </c>
      <c r="BC128" s="1">
        <f t="shared" si="75"/>
        <v>7.8123136193524694</v>
      </c>
      <c r="BD128" s="1">
        <f t="shared" si="76"/>
        <v>16207.410124278005</v>
      </c>
      <c r="BE128">
        <f t="shared" si="112"/>
        <v>0.21822387218499145</v>
      </c>
      <c r="BF128">
        <f t="shared" si="112"/>
        <v>0.3346263841173937</v>
      </c>
      <c r="BG128">
        <f t="shared" si="112"/>
        <v>2.453676962688749E-2</v>
      </c>
      <c r="BH128">
        <f t="shared" si="77"/>
        <v>0.27035201748151427</v>
      </c>
      <c r="BI128">
        <f t="shared" si="78"/>
        <v>4.7621658391411486E-3</v>
      </c>
      <c r="BJ128">
        <f t="shared" si="78"/>
        <v>1.1197481694748152E-2</v>
      </c>
      <c r="BK128">
        <f t="shared" si="78"/>
        <v>6.0205306372294847E-5</v>
      </c>
      <c r="BL128">
        <f t="shared" si="72"/>
        <v>609.07993544046496</v>
      </c>
      <c r="BM128">
        <f t="shared" si="72"/>
        <v>901.92553247252783</v>
      </c>
      <c r="BN128">
        <f t="shared" si="72"/>
        <v>1.2406451842408852</v>
      </c>
      <c r="BO128">
        <f t="shared" si="67"/>
        <v>401.61540086785624</v>
      </c>
      <c r="BP128">
        <f t="shared" si="89"/>
        <v>128.38087440839723</v>
      </c>
      <c r="BQ128">
        <f t="shared" si="89"/>
        <v>11.62408093353859</v>
      </c>
      <c r="BR128" s="7">
        <f t="shared" si="86"/>
        <v>1.4096394547054469E-2</v>
      </c>
      <c r="BS128" s="7">
        <f t="shared" si="70"/>
        <v>0.15998971629410619</v>
      </c>
      <c r="BT128" s="7">
        <f t="shared" si="71"/>
        <v>4.3578888313790261E-2</v>
      </c>
      <c r="BU128" s="8">
        <f>MAX((BU$3*climlow!$I238+BU$4*climlow!$I238^2+BU$5*climlow!$I238^6)*(K128/K$66)^$BW$1,-99)</f>
        <v>2.8515676772619583</v>
      </c>
      <c r="BV128" s="8">
        <f>MAX((BV$3*climlow!$I238+BV$4*climlow!$I238^2+BV$5*climlow!$I238^6)*(L128/L$66)^$BW$1,-99)</f>
        <v>1.2859975315691945</v>
      </c>
      <c r="BW128" s="8">
        <f>MAX((BW$3*climlow!$I238+BW$4*climlow!$I238^2+BW$5*climlow!$I238^6)*(M128/M$66)^$BW$1,-99)</f>
        <v>0.48293926591228725</v>
      </c>
      <c r="BX128" s="8">
        <f>MAX((BX$3*climlow!$M238+BX$4*climlow!$M238^2+BX$5*climlow!$M238^6)*(K128/K$66)^$BW$1,-99)</f>
        <v>2.8518626865600312</v>
      </c>
      <c r="BY128" s="8">
        <f>MAX((BY$3*climlow!$M238+BY$4*climlow!$M238^2+BY$5*climlow!$M238^6)*(L128/L$66)^$BW$1,-99)</f>
        <v>1.2859525278003316</v>
      </c>
      <c r="BZ128" s="8">
        <f>MAX((BZ$3*climlow!$M238+BZ$4*climlow!$M238^2+BZ$5*climlow!$M238^6)*(M128/M$66)^$BW$1,-99)</f>
        <v>0.48267027737705509</v>
      </c>
      <c r="CA128" s="8">
        <f t="shared" si="79"/>
        <v>-0.32188600719319704</v>
      </c>
      <c r="CB128" s="8">
        <f t="shared" si="80"/>
        <v>-5.1498450969882217E-2</v>
      </c>
      <c r="CC128" s="8">
        <f t="shared" si="81"/>
        <v>-1.4027434357244222E-2</v>
      </c>
      <c r="CD128" s="8">
        <f>MAX((CD$3*climlow!$I238+CD$4*climlow!$I238^2+CD$5*climlow!$I238^6)*(K128/K$66)^$BW$1,-99)</f>
        <v>0.50007481750463534</v>
      </c>
      <c r="CE128" s="8">
        <f>MAX((CE$3*climlow!$I238+CE$4*climlow!$I238^2+CE$5*climlow!$I238^6)*(L128/L$66)^$BW$1,-99)</f>
        <v>0.19731393241165882</v>
      </c>
      <c r="CF128" s="8">
        <f>MAX((CF$3*climlow!$I238+CF$4*climlow!$I238^2+CF$5*climlow!$I238^6)*(M128/M$66)^$BW$1,-99)</f>
        <v>4.6116345106497494E-2</v>
      </c>
      <c r="CG128" s="8">
        <f>MAX((CG$3*climlow!$M238+CG$4*climlow!$M238^2+CG$5*climlow!$M238^6)*(K128/K$66)^$BW$1,-99)</f>
        <v>0.50046312696962636</v>
      </c>
      <c r="CH128" s="8">
        <f>MAX((CH$3*climlow!$M238+CH$4*climlow!$M238^2+CH$5*climlow!$M238^6)*(L128/L$66)^$BW$1,-99)</f>
        <v>0.19745661489141939</v>
      </c>
      <c r="CI128" s="8">
        <f>MAX((CI$3*climlow!$M238+CI$4*climlow!$M238^2+CI$5*climlow!$M238^6)*(M128/M$66)^$BW$1,-99)</f>
        <v>4.6133223421230114E-2</v>
      </c>
      <c r="CJ128" s="8">
        <f t="shared" si="82"/>
        <v>-2.768712114753516E-2</v>
      </c>
      <c r="CK128" s="8">
        <f t="shared" si="83"/>
        <v>-4.4296546573946976E-3</v>
      </c>
      <c r="CL128" s="8">
        <f t="shared" si="84"/>
        <v>-1.2065739602188151E-3</v>
      </c>
    </row>
    <row r="129" spans="1:90">
      <c r="A129">
        <f t="shared" si="114"/>
        <v>2083</v>
      </c>
      <c r="B129" s="4">
        <f t="shared" si="107"/>
        <v>1280.9090373322138</v>
      </c>
      <c r="C129" s="4">
        <f t="shared" si="107"/>
        <v>3541.3605919081824</v>
      </c>
      <c r="D129" s="4">
        <f t="shared" si="107"/>
        <v>6678.8441032409282</v>
      </c>
      <c r="E129" s="11">
        <f t="shared" si="108"/>
        <v>2.3067307472060921E-4</v>
      </c>
      <c r="F129" s="11">
        <f t="shared" si="108"/>
        <v>4.6244866167288008E-4</v>
      </c>
      <c r="G129" s="11">
        <f t="shared" si="108"/>
        <v>1.0210076899051543E-3</v>
      </c>
      <c r="H129" s="4">
        <f t="shared" si="57"/>
        <v>129377.09784713642</v>
      </c>
      <c r="I129" s="4">
        <f t="shared" si="57"/>
        <v>81980.900390626877</v>
      </c>
      <c r="J129" s="4">
        <f t="shared" si="57"/>
        <v>20888.946932614486</v>
      </c>
      <c r="K129" s="4">
        <f t="shared" si="115"/>
        <v>101004.12603582988</v>
      </c>
      <c r="L129" s="4">
        <f t="shared" si="115"/>
        <v>23149.548955265611</v>
      </c>
      <c r="M129" s="4">
        <f t="shared" si="115"/>
        <v>3127.6290642085901</v>
      </c>
      <c r="N129" s="11">
        <f t="shared" ref="N129:P192" si="120">K129/K128-1</f>
        <v>1.1317351767290429E-2</v>
      </c>
      <c r="O129" s="11">
        <f t="shared" si="120"/>
        <v>1.7329342814901727E-2</v>
      </c>
      <c r="P129" s="11">
        <f t="shared" si="120"/>
        <v>1.2652715102365431E-2</v>
      </c>
      <c r="Q129" s="4">
        <f t="shared" si="116"/>
        <v>6904.0842228709062</v>
      </c>
      <c r="R129" s="4">
        <f t="shared" si="116"/>
        <v>17831.75669899947</v>
      </c>
      <c r="S129" s="4">
        <f t="shared" si="116"/>
        <v>5083.6654547292537</v>
      </c>
      <c r="T129" s="4">
        <f t="shared" si="109"/>
        <v>53.364036894909511</v>
      </c>
      <c r="U129" s="4">
        <f t="shared" si="109"/>
        <v>217.51111068594986</v>
      </c>
      <c r="V129" s="4">
        <f t="shared" si="109"/>
        <v>243.36628701909271</v>
      </c>
      <c r="W129" s="11">
        <f t="shared" si="117"/>
        <v>-1.219247815263802E-2</v>
      </c>
      <c r="X129" s="11">
        <f t="shared" si="117"/>
        <v>-1.3228699347321071E-2</v>
      </c>
      <c r="Y129" s="11">
        <f t="shared" si="117"/>
        <v>-1.2203590333800474E-2</v>
      </c>
      <c r="Z129" s="4">
        <f t="shared" si="68"/>
        <v>10711.081295044698</v>
      </c>
      <c r="AA129" s="4">
        <f t="shared" si="61"/>
        <v>42266.803983250153</v>
      </c>
      <c r="AB129" s="4">
        <f t="shared" si="61"/>
        <v>8719.9487502044631</v>
      </c>
      <c r="AC129" s="12">
        <f t="shared" si="110"/>
        <v>1.9829181418658213</v>
      </c>
      <c r="AD129" s="12">
        <f t="shared" si="110"/>
        <v>3.5778207424692599</v>
      </c>
      <c r="AE129" s="12">
        <f t="shared" si="110"/>
        <v>1.7607481172882711</v>
      </c>
      <c r="AF129" s="11">
        <f t="shared" si="118"/>
        <v>-2.9039671966837322E-3</v>
      </c>
      <c r="AG129" s="11">
        <f t="shared" si="118"/>
        <v>2.0567434751257441E-3</v>
      </c>
      <c r="AH129" s="11">
        <f t="shared" si="118"/>
        <v>8.257041531207765E-4</v>
      </c>
      <c r="AI129" s="1">
        <f t="shared" si="113"/>
        <v>229489.10368313437</v>
      </c>
      <c r="AJ129" s="1">
        <f t="shared" si="113"/>
        <v>137156.8407470684</v>
      </c>
      <c r="AK129" s="1">
        <f t="shared" si="113"/>
        <v>36163.642073935596</v>
      </c>
      <c r="AL129" s="17">
        <f t="shared" si="111"/>
        <v>34.95384491375728</v>
      </c>
      <c r="AM129" s="17">
        <f t="shared" si="111"/>
        <v>11.122736704049561</v>
      </c>
      <c r="AN129" s="17">
        <f t="shared" si="111"/>
        <v>2.2204181094805633</v>
      </c>
      <c r="AO129" s="7">
        <f t="shared" si="119"/>
        <v>8.7753241135154758E-3</v>
      </c>
      <c r="AP129" s="7">
        <f t="shared" si="119"/>
        <v>1.3513339699672555E-2</v>
      </c>
      <c r="AQ129" s="7">
        <f t="shared" si="119"/>
        <v>9.7814969942190341E-3</v>
      </c>
      <c r="AR129" s="1">
        <f t="shared" si="65"/>
        <v>129377.09784713642</v>
      </c>
      <c r="AS129" s="1">
        <f t="shared" si="65"/>
        <v>81980.900390626877</v>
      </c>
      <c r="AT129" s="1">
        <f t="shared" si="65"/>
        <v>20888.946932614486</v>
      </c>
      <c r="AU129" s="1">
        <f t="shared" si="73"/>
        <v>25875.419569427286</v>
      </c>
      <c r="AV129" s="1">
        <f t="shared" si="73"/>
        <v>16396.180078125377</v>
      </c>
      <c r="AW129" s="1">
        <f t="shared" si="73"/>
        <v>4177.7893865228971</v>
      </c>
      <c r="AX129" s="1">
        <f t="shared" si="74"/>
        <v>80803.300828663894</v>
      </c>
      <c r="AY129" s="1">
        <f t="shared" si="74"/>
        <v>18519.639164212491</v>
      </c>
      <c r="AZ129" s="1">
        <f t="shared" si="74"/>
        <v>2502.103251366872</v>
      </c>
      <c r="BA129" s="1">
        <f t="shared" si="75"/>
        <v>11.299773095514674</v>
      </c>
      <c r="BB129" s="1">
        <f t="shared" si="75"/>
        <v>9.8265870244365239</v>
      </c>
      <c r="BC129" s="1">
        <f t="shared" si="75"/>
        <v>7.8248869577080979</v>
      </c>
      <c r="BD129" s="1">
        <f t="shared" si="76"/>
        <v>15771.362125189289</v>
      </c>
      <c r="BE129">
        <f t="shared" si="112"/>
        <v>0.21822387218499145</v>
      </c>
      <c r="BF129">
        <f t="shared" si="112"/>
        <v>0.3346263841173937</v>
      </c>
      <c r="BG129">
        <f t="shared" si="112"/>
        <v>2.453676962688749E-2</v>
      </c>
      <c r="BH129">
        <f t="shared" si="77"/>
        <v>0.27059233208311451</v>
      </c>
      <c r="BI129">
        <f t="shared" si="78"/>
        <v>4.7621658391411486E-3</v>
      </c>
      <c r="BJ129">
        <f t="shared" si="78"/>
        <v>1.1197481694748152E-2</v>
      </c>
      <c r="BK129">
        <f t="shared" si="78"/>
        <v>6.0205306372294847E-5</v>
      </c>
      <c r="BL129">
        <f t="shared" si="72"/>
        <v>616.11519573485486</v>
      </c>
      <c r="BM129">
        <f t="shared" si="72"/>
        <v>917.97963144301605</v>
      </c>
      <c r="BN129">
        <f t="shared" si="72"/>
        <v>1.2576254498726638</v>
      </c>
      <c r="BO129">
        <f t="shared" si="67"/>
        <v>407.27673001466297</v>
      </c>
      <c r="BP129">
        <f t="shared" si="89"/>
        <v>129.80859529987211</v>
      </c>
      <c r="BQ129">
        <f t="shared" si="89"/>
        <v>11.755740619962284</v>
      </c>
      <c r="BR129" s="7">
        <f t="shared" si="86"/>
        <v>1.3940333115393333E-2</v>
      </c>
      <c r="BS129" s="7">
        <f t="shared" si="70"/>
        <v>0.15532982164476328</v>
      </c>
      <c r="BT129" s="7">
        <f t="shared" si="71"/>
        <v>4.1738376400289622E-2</v>
      </c>
      <c r="BU129" s="8">
        <f>MAX((BU$3*climlow!$I239+BU$4*climlow!$I239^2+BU$5*climlow!$I239^6)*(K129/K$66)^$BW$1,-99)</f>
        <v>2.8510071790247782</v>
      </c>
      <c r="BV129" s="8">
        <f>MAX((BV$3*climlow!$I239+BV$4*climlow!$I239^2+BV$5*climlow!$I239^6)*(L129/L$66)^$BW$1,-99)</f>
        <v>1.2791589897934308</v>
      </c>
      <c r="BW129" s="8">
        <f>MAX((BW$3*climlow!$I239+BW$4*climlow!$I239^2+BW$5*climlow!$I239^6)*(M129/M$66)^$BW$1,-99)</f>
        <v>0.47428814867332525</v>
      </c>
      <c r="BX129" s="8">
        <f>MAX((BX$3*climlow!$M239+BX$4*climlow!$M239^2+BX$5*climlow!$M239^6)*(K129/K$66)^$BW$1,-99)</f>
        <v>2.851221770421291</v>
      </c>
      <c r="BY129" s="8">
        <f>MAX((BY$3*climlow!$M239+BY$4*climlow!$M239^2+BY$5*climlow!$M239^6)*(L129/L$66)^$BW$1,-99)</f>
        <v>1.279114459037942</v>
      </c>
      <c r="BZ129" s="8">
        <f>MAX((BZ$3*climlow!$M239+BZ$4*climlow!$M239^2+BZ$5*climlow!$M239^6)*(M129/M$66)^$BW$1,-99)</f>
        <v>0.47407130916509355</v>
      </c>
      <c r="CA129" s="8">
        <f t="shared" si="79"/>
        <v>-0.23233663123445042</v>
      </c>
      <c r="CB129" s="8">
        <f t="shared" si="80"/>
        <v>-3.6088807491192323E-2</v>
      </c>
      <c r="CC129" s="8">
        <f t="shared" si="81"/>
        <v>-9.6973537660387781E-3</v>
      </c>
      <c r="CD129" s="8">
        <f>MAX((CD$3*climlow!$I239+CD$4*climlow!$I239^2+CD$5*climlow!$I239^6)*(K129/K$66)^$BW$1,-99)</f>
        <v>0.50882335031532633</v>
      </c>
      <c r="CE129" s="8">
        <f>MAX((CE$3*climlow!$I239+CE$4*climlow!$I239^2+CE$5*climlow!$I239^6)*(L129/L$66)^$BW$1,-99)</f>
        <v>0.20018433993354373</v>
      </c>
      <c r="CF129" s="8">
        <f>MAX((CF$3*climlow!$I239+CF$4*climlow!$I239^2+CF$5*climlow!$I239^6)*(M129/M$66)^$BW$1,-99)</f>
        <v>4.6396191986234896E-2</v>
      </c>
      <c r="CG129" s="8">
        <f>MAX((CG$3*climlow!$M239+CG$4*climlow!$M239^2+CG$5*climlow!$M239^6)*(K129/K$66)^$BW$1,-99)</f>
        <v>0.50912716934760149</v>
      </c>
      <c r="CH129" s="8">
        <f>MAX((CH$3*climlow!$M239+CH$4*climlow!$M239^2+CH$5*climlow!$M239^6)*(L129/L$66)^$BW$1,-99)</f>
        <v>0.20029523626051424</v>
      </c>
      <c r="CI129" s="8">
        <f>MAX((CI$3*climlow!$M239+CI$4*climlow!$M239^2+CI$5*climlow!$M239^6)*(M129/M$66)^$BW$1,-99)</f>
        <v>4.6408358318645079E-2</v>
      </c>
      <c r="CJ129" s="8">
        <f t="shared" si="82"/>
        <v>-2.15944175112328E-2</v>
      </c>
      <c r="CK129" s="8">
        <f t="shared" si="83"/>
        <v>-3.3542570205423437E-3</v>
      </c>
      <c r="CL129" s="8">
        <f t="shared" si="84"/>
        <v>-9.0131592622884002E-4</v>
      </c>
    </row>
    <row r="130" spans="1:90">
      <c r="A130">
        <f t="shared" si="114"/>
        <v>2084</v>
      </c>
      <c r="B130" s="4">
        <f t="shared" si="107"/>
        <v>1281.1897349969886</v>
      </c>
      <c r="C130" s="4">
        <f t="shared" si="107"/>
        <v>3542.9164045011003</v>
      </c>
      <c r="D130" s="4">
        <f t="shared" si="107"/>
        <v>6685.3222968705604</v>
      </c>
      <c r="E130" s="11">
        <f t="shared" si="108"/>
        <v>2.1913942098457874E-4</v>
      </c>
      <c r="F130" s="11">
        <f t="shared" si="108"/>
        <v>4.3932622858923606E-4</v>
      </c>
      <c r="G130" s="11">
        <f t="shared" si="108"/>
        <v>9.6995730540989651E-4</v>
      </c>
      <c r="H130" s="4">
        <f t="shared" si="57"/>
        <v>130854.44235457462</v>
      </c>
      <c r="I130" s="4">
        <f t="shared" si="57"/>
        <v>83423.485503245523</v>
      </c>
      <c r="J130" s="4">
        <f t="shared" si="57"/>
        <v>21170.904414164295</v>
      </c>
      <c r="K130" s="4">
        <f t="shared" si="115"/>
        <v>102135.1005086551</v>
      </c>
      <c r="L130" s="4">
        <f t="shared" si="115"/>
        <v>23546.557688253695</v>
      </c>
      <c r="M130" s="4">
        <f t="shared" si="115"/>
        <v>3166.773937596774</v>
      </c>
      <c r="N130" s="11">
        <f t="shared" si="120"/>
        <v>1.1197309626975294E-2</v>
      </c>
      <c r="O130" s="11">
        <f t="shared" si="120"/>
        <v>1.7149739450875057E-2</v>
      </c>
      <c r="P130" s="11">
        <f t="shared" si="120"/>
        <v>1.2515829909672815E-2</v>
      </c>
      <c r="Q130" s="4">
        <f t="shared" si="116"/>
        <v>6897.7821744064095</v>
      </c>
      <c r="R130" s="4">
        <f t="shared" si="116"/>
        <v>17905.493162237017</v>
      </c>
      <c r="S130" s="4">
        <f t="shared" si="116"/>
        <v>5089.4080320090961</v>
      </c>
      <c r="T130" s="4">
        <f t="shared" si="109"/>
        <v>52.71339704093176</v>
      </c>
      <c r="U130" s="4">
        <f t="shared" si="109"/>
        <v>214.63372159798357</v>
      </c>
      <c r="V130" s="4">
        <f t="shared" si="109"/>
        <v>240.39634455125361</v>
      </c>
      <c r="W130" s="11">
        <f t="shared" si="117"/>
        <v>-1.219247815263802E-2</v>
      </c>
      <c r="X130" s="11">
        <f t="shared" si="117"/>
        <v>-1.3228699347321071E-2</v>
      </c>
      <c r="Y130" s="11">
        <f t="shared" si="117"/>
        <v>-1.2203590333800474E-2</v>
      </c>
      <c r="Z130" s="4">
        <f t="shared" si="68"/>
        <v>10671.617730829363</v>
      </c>
      <c r="AA130" s="4">
        <f t="shared" si="61"/>
        <v>42537.366414568256</v>
      </c>
      <c r="AB130" s="4">
        <f t="shared" si="61"/>
        <v>8738.6339925444772</v>
      </c>
      <c r="AC130" s="12">
        <f t="shared" si="110"/>
        <v>1.9771598126281338</v>
      </c>
      <c r="AD130" s="12">
        <f t="shared" si="110"/>
        <v>3.5851794019365029</v>
      </c>
      <c r="AE130" s="12">
        <f t="shared" si="110"/>
        <v>1.7622019743213155</v>
      </c>
      <c r="AF130" s="11">
        <f t="shared" si="118"/>
        <v>-2.9039671966837322E-3</v>
      </c>
      <c r="AG130" s="11">
        <f t="shared" si="118"/>
        <v>2.0567434751257441E-3</v>
      </c>
      <c r="AH130" s="11">
        <f t="shared" si="118"/>
        <v>8.257041531207765E-4</v>
      </c>
      <c r="AI130" s="1">
        <f t="shared" si="113"/>
        <v>232415.61288424823</v>
      </c>
      <c r="AJ130" s="1">
        <f t="shared" si="113"/>
        <v>139837.33675048695</v>
      </c>
      <c r="AK130" s="1">
        <f t="shared" si="113"/>
        <v>36725.067253064932</v>
      </c>
      <c r="AL130" s="17">
        <f t="shared" si="111"/>
        <v>35.257508918707735</v>
      </c>
      <c r="AM130" s="17">
        <f t="shared" si="111"/>
        <v>11.271538970326679</v>
      </c>
      <c r="AN130" s="17">
        <f t="shared" si="111"/>
        <v>2.2419199324137193</v>
      </c>
      <c r="AO130" s="7">
        <f t="shared" si="119"/>
        <v>8.6875708723803211E-3</v>
      </c>
      <c r="AP130" s="7">
        <f t="shared" si="119"/>
        <v>1.3378206302675829E-2</v>
      </c>
      <c r="AQ130" s="7">
        <f t="shared" si="119"/>
        <v>9.6836820242768434E-3</v>
      </c>
      <c r="AR130" s="1">
        <f t="shared" si="65"/>
        <v>130854.44235457462</v>
      </c>
      <c r="AS130" s="1">
        <f t="shared" si="65"/>
        <v>83423.485503245523</v>
      </c>
      <c r="AT130" s="1">
        <f t="shared" si="65"/>
        <v>21170.904414164295</v>
      </c>
      <c r="AU130" s="1">
        <f t="shared" si="73"/>
        <v>26170.888470914928</v>
      </c>
      <c r="AV130" s="1">
        <f t="shared" si="73"/>
        <v>16684.697100649104</v>
      </c>
      <c r="AW130" s="1">
        <f t="shared" si="73"/>
        <v>4234.1808828328594</v>
      </c>
      <c r="AX130" s="1">
        <f t="shared" si="74"/>
        <v>81708.080406924084</v>
      </c>
      <c r="AY130" s="1">
        <f t="shared" si="74"/>
        <v>18837.246150602954</v>
      </c>
      <c r="AZ130" s="1">
        <f t="shared" si="74"/>
        <v>2533.4191500774195</v>
      </c>
      <c r="BA130" s="1">
        <f t="shared" si="75"/>
        <v>11.310908179347001</v>
      </c>
      <c r="BB130" s="1">
        <f t="shared" si="75"/>
        <v>9.8435913670962663</v>
      </c>
      <c r="BC130" s="1">
        <f t="shared" si="75"/>
        <v>7.8373251120631275</v>
      </c>
      <c r="BD130" s="1">
        <f t="shared" si="76"/>
        <v>15346.207118282495</v>
      </c>
      <c r="BE130">
        <f t="shared" si="112"/>
        <v>0.21822387218499145</v>
      </c>
      <c r="BF130">
        <f t="shared" si="112"/>
        <v>0.3346263841173937</v>
      </c>
      <c r="BG130">
        <f t="shared" si="112"/>
        <v>2.453676962688749E-2</v>
      </c>
      <c r="BH130">
        <f t="shared" si="77"/>
        <v>0.27083115074179237</v>
      </c>
      <c r="BI130">
        <f t="shared" si="78"/>
        <v>4.7621658391411486E-3</v>
      </c>
      <c r="BJ130">
        <f t="shared" si="78"/>
        <v>1.1197481694748152E-2</v>
      </c>
      <c r="BK130">
        <f t="shared" si="78"/>
        <v>6.0205306372294847E-5</v>
      </c>
      <c r="BL130">
        <f t="shared" si="72"/>
        <v>623.15055528081996</v>
      </c>
      <c r="BM130">
        <f t="shared" si="72"/>
        <v>934.1329518346796</v>
      </c>
      <c r="BN130">
        <f t="shared" si="72"/>
        <v>1.2746007864333309</v>
      </c>
      <c r="BO130">
        <f t="shared" si="67"/>
        <v>412.95430330121548</v>
      </c>
      <c r="BP130">
        <f t="shared" si="89"/>
        <v>131.25259816207267</v>
      </c>
      <c r="BQ130">
        <f t="shared" si="89"/>
        <v>11.888942936536678</v>
      </c>
      <c r="BR130" s="7">
        <f t="shared" si="86"/>
        <v>1.3786562829740223E-2</v>
      </c>
      <c r="BS130" s="7">
        <f t="shared" si="70"/>
        <v>0.15080565208229443</v>
      </c>
      <c r="BT130" s="7">
        <f t="shared" si="71"/>
        <v>3.9981572774117555E-2</v>
      </c>
      <c r="BU130" s="8">
        <f>MAX((BU$3*climlow!$I240+BU$4*climlow!$I240^2+BU$5*climlow!$I240^6)*(K130/K$66)^$BW$1,-99)</f>
        <v>2.8500142488308162</v>
      </c>
      <c r="BV130" s="8">
        <f>MAX((BV$3*climlow!$I240+BV$4*climlow!$I240^2+BV$5*climlow!$I240^6)*(L130/L$66)^$BW$1,-99)</f>
        <v>1.272090557385039</v>
      </c>
      <c r="BW130" s="8">
        <f>MAX((BW$3*climlow!$I240+BW$4*climlow!$I240^2+BW$5*climlow!$I240^6)*(M130/M$66)^$BW$1,-99)</f>
        <v>0.46544342941783912</v>
      </c>
      <c r="BX130" s="8">
        <f>MAX((BX$3*climlow!$M240+BX$4*climlow!$M240^2+BX$5*climlow!$M240^6)*(K130/K$66)^$BW$1,-99)</f>
        <v>2.8501537679036093</v>
      </c>
      <c r="BY130" s="8">
        <f>MAX((BY$3*climlow!$M240+BY$4*climlow!$M240^2+BY$5*climlow!$M240^6)*(L130/L$66)^$BW$1,-99)</f>
        <v>1.2720528327403244</v>
      </c>
      <c r="BZ130" s="8">
        <f>MAX((BZ$3*climlow!$M240+BZ$4*climlow!$M240^2+BZ$5*climlow!$M240^6)*(M130/M$66)^$BW$1,-99)</f>
        <v>0.46528666743780123</v>
      </c>
      <c r="CA130" s="8">
        <f t="shared" si="79"/>
        <v>-0.14937897573008724</v>
      </c>
      <c r="CB130" s="8">
        <f t="shared" si="80"/>
        <v>-2.2527193842361039E-2</v>
      </c>
      <c r="CC130" s="8">
        <f t="shared" si="81"/>
        <v>-5.9724063890756228E-3</v>
      </c>
      <c r="CD130" s="8">
        <f>MAX((CD$3*climlow!$I240+CD$4*climlow!$I240^2+CD$5*climlow!$I240^6)*(K130/K$66)^$BW$1,-99)</f>
        <v>0.5175945970745498</v>
      </c>
      <c r="CE130" s="8">
        <f>MAX((CE$3*climlow!$I240+CE$4*climlow!$I240^2+CE$5*climlow!$I240^6)*(L130/L$66)^$BW$1,-99)</f>
        <v>0.20303785747897224</v>
      </c>
      <c r="CF130" s="8">
        <f>MAX((CF$3*climlow!$I240+CF$4*climlow!$I240^2+CF$5*climlow!$I240^6)*(M130/M$66)^$BW$1,-99)</f>
        <v>4.6642410504207088E-2</v>
      </c>
      <c r="CG130" s="8">
        <f>MAX((CG$3*climlow!$M240+CG$4*climlow!$M240^2+CG$5*climlow!$M240^6)*(K130/K$66)^$BW$1,-99)</f>
        <v>0.51780800286041528</v>
      </c>
      <c r="CH130" s="8">
        <f>MAX((CH$3*climlow!$M240+CH$4*climlow!$M240^2+CH$5*climlow!$M240^6)*(L130/L$66)^$BW$1,-99)</f>
        <v>0.20311521828339002</v>
      </c>
      <c r="CI130" s="8">
        <f>MAX((CI$3*climlow!$M240+CI$4*climlow!$M240^2+CI$5*climlow!$M240^6)*(M130/M$66)^$BW$1,-99)</f>
        <v>4.6650197249398895E-2</v>
      </c>
      <c r="CJ130" s="8">
        <f t="shared" si="82"/>
        <v>-1.511656549180514E-2</v>
      </c>
      <c r="CK130" s="8">
        <f t="shared" si="83"/>
        <v>-2.2796635162363839E-3</v>
      </c>
      <c r="CL130" s="8">
        <f t="shared" si="84"/>
        <v>-6.0438406330532129E-4</v>
      </c>
    </row>
    <row r="131" spans="1:90">
      <c r="A131">
        <f t="shared" si="114"/>
        <v>2085</v>
      </c>
      <c r="B131" s="4">
        <f t="shared" ref="B131:D146" si="121">B130*(1+E131)</f>
        <v>1281.4564562148523</v>
      </c>
      <c r="C131" s="4">
        <f t="shared" si="121"/>
        <v>3544.3950757981866</v>
      </c>
      <c r="D131" s="4">
        <f t="shared" si="121"/>
        <v>6691.4825502113863</v>
      </c>
      <c r="E131" s="11">
        <f t="shared" ref="E131:G146" si="122">E130*$E$5</f>
        <v>2.0818244993534981E-4</v>
      </c>
      <c r="F131" s="11">
        <f t="shared" si="122"/>
        <v>4.1735991715977425E-4</v>
      </c>
      <c r="G131" s="11">
        <f t="shared" si="122"/>
        <v>9.2145944013940161E-4</v>
      </c>
      <c r="H131" s="4">
        <f t="shared" ref="H131:J194" si="123">AR131</f>
        <v>132331.65915554386</v>
      </c>
      <c r="I131" s="4">
        <f t="shared" si="123"/>
        <v>84874.761181618553</v>
      </c>
      <c r="J131" s="4">
        <f t="shared" si="123"/>
        <v>21452.762574574746</v>
      </c>
      <c r="K131" s="4">
        <f t="shared" si="115"/>
        <v>103266.60614471695</v>
      </c>
      <c r="L131" s="4">
        <f t="shared" si="115"/>
        <v>23946.190920182627</v>
      </c>
      <c r="M131" s="4">
        <f t="shared" si="115"/>
        <v>3205.980500374621</v>
      </c>
      <c r="N131" s="11">
        <f t="shared" si="120"/>
        <v>1.1078518848336216E-2</v>
      </c>
      <c r="O131" s="11">
        <f t="shared" si="120"/>
        <v>1.6972044798220898E-2</v>
      </c>
      <c r="P131" s="11">
        <f t="shared" si="120"/>
        <v>1.2380600431365352E-2</v>
      </c>
      <c r="Q131" s="4">
        <f t="shared" si="116"/>
        <v>6890.6008141958437</v>
      </c>
      <c r="R131" s="4">
        <f t="shared" si="116"/>
        <v>17975.998833166068</v>
      </c>
      <c r="S131" s="4">
        <f t="shared" si="116"/>
        <v>5094.2297659252345</v>
      </c>
      <c r="T131" s="4">
        <f t="shared" ref="T131:V146" si="124">T130*(1+W131)</f>
        <v>52.070690099158867</v>
      </c>
      <c r="U131" s="4">
        <f t="shared" si="124"/>
        <v>211.79439662516722</v>
      </c>
      <c r="V131" s="4">
        <f t="shared" si="124"/>
        <v>237.46264604460697</v>
      </c>
      <c r="W131" s="11">
        <f t="shared" si="117"/>
        <v>-1.219247815263802E-2</v>
      </c>
      <c r="X131" s="11">
        <f t="shared" si="117"/>
        <v>-1.3228699347321071E-2</v>
      </c>
      <c r="Y131" s="11">
        <f t="shared" si="117"/>
        <v>-1.2203590333800474E-2</v>
      </c>
      <c r="Z131" s="4">
        <f t="shared" si="68"/>
        <v>10630.914937441494</v>
      </c>
      <c r="AA131" s="4">
        <f t="shared" si="68"/>
        <v>42801.113777893661</v>
      </c>
      <c r="AB131" s="4">
        <f t="shared" si="68"/>
        <v>8755.7289488729675</v>
      </c>
      <c r="AC131" s="12">
        <f t="shared" ref="AC131:AE146" si="125">AC130*(1+AF131)</f>
        <v>1.9714182053896603</v>
      </c>
      <c r="AD131" s="12">
        <f t="shared" si="125"/>
        <v>3.5925531962785908</v>
      </c>
      <c r="AE131" s="12">
        <f t="shared" si="125"/>
        <v>1.7636570318101503</v>
      </c>
      <c r="AF131" s="11">
        <f t="shared" si="118"/>
        <v>-2.9039671966837322E-3</v>
      </c>
      <c r="AG131" s="11">
        <f t="shared" si="118"/>
        <v>2.0567434751257441E-3</v>
      </c>
      <c r="AH131" s="11">
        <f t="shared" si="118"/>
        <v>8.257041531207765E-4</v>
      </c>
      <c r="AI131" s="1">
        <f t="shared" si="113"/>
        <v>235344.94006673835</v>
      </c>
      <c r="AJ131" s="1">
        <f t="shared" si="113"/>
        <v>142538.30017608736</v>
      </c>
      <c r="AK131" s="1">
        <f t="shared" si="113"/>
        <v>37286.741410591298</v>
      </c>
      <c r="AL131" s="17">
        <f t="shared" ref="AL131:AN146" si="126">AL130*(1+AO131)</f>
        <v>35.560748005147445</v>
      </c>
      <c r="AM131" s="17">
        <f t="shared" si="126"/>
        <v>11.420824014283422</v>
      </c>
      <c r="AN131" s="17">
        <f t="shared" si="126"/>
        <v>2.2634128717656079</v>
      </c>
      <c r="AO131" s="7">
        <f t="shared" si="119"/>
        <v>8.6006951636565174E-3</v>
      </c>
      <c r="AP131" s="7">
        <f t="shared" si="119"/>
        <v>1.3244424239649071E-2</v>
      </c>
      <c r="AQ131" s="7">
        <f t="shared" si="119"/>
        <v>9.5868452040340744E-3</v>
      </c>
      <c r="AR131" s="1">
        <f t="shared" ref="AR131:AT194" si="127">AL131*AI131^$AR$5*B131^(1-$AR$5)*(1-BI130+0.01*BU130)</f>
        <v>132331.65915554386</v>
      </c>
      <c r="AS131" s="1">
        <f t="shared" si="127"/>
        <v>84874.761181618553</v>
      </c>
      <c r="AT131" s="1">
        <f t="shared" si="127"/>
        <v>21452.762574574746</v>
      </c>
      <c r="AU131" s="1">
        <f t="shared" si="73"/>
        <v>26466.331831108775</v>
      </c>
      <c r="AV131" s="1">
        <f t="shared" si="73"/>
        <v>16974.952236323712</v>
      </c>
      <c r="AW131" s="1">
        <f t="shared" si="73"/>
        <v>4290.5525149149498</v>
      </c>
      <c r="AX131" s="1">
        <f t="shared" si="74"/>
        <v>82613.284915773547</v>
      </c>
      <c r="AY131" s="1">
        <f t="shared" si="74"/>
        <v>19156.952736146104</v>
      </c>
      <c r="AZ131" s="1">
        <f t="shared" si="74"/>
        <v>2564.7844002996967</v>
      </c>
      <c r="BA131" s="1">
        <f t="shared" si="75"/>
        <v>11.321925780908014</v>
      </c>
      <c r="BB131" s="1">
        <f t="shared" si="75"/>
        <v>9.8604209958775346</v>
      </c>
      <c r="BC131" s="1">
        <f t="shared" si="75"/>
        <v>7.8496296996080392</v>
      </c>
      <c r="BD131" s="1">
        <f t="shared" si="76"/>
        <v>14931.727741556391</v>
      </c>
      <c r="BE131">
        <f t="shared" si="112"/>
        <v>0.21822387218499145</v>
      </c>
      <c r="BF131">
        <f t="shared" si="112"/>
        <v>0.3346263841173937</v>
      </c>
      <c r="BG131">
        <f t="shared" si="112"/>
        <v>2.453676962688749E-2</v>
      </c>
      <c r="BH131">
        <f t="shared" si="77"/>
        <v>0.2710684433641749</v>
      </c>
      <c r="BI131">
        <f t="shared" si="78"/>
        <v>4.7621658391411486E-3</v>
      </c>
      <c r="BJ131">
        <f t="shared" si="78"/>
        <v>1.1197481694748152E-2</v>
      </c>
      <c r="BK131">
        <f t="shared" si="78"/>
        <v>6.0205306372294847E-5</v>
      </c>
      <c r="BL131">
        <f t="shared" si="72"/>
        <v>630.18530666740105</v>
      </c>
      <c r="BM131">
        <f t="shared" si="72"/>
        <v>950.38358467729472</v>
      </c>
      <c r="BN131">
        <f t="shared" si="72"/>
        <v>1.2915701433343734</v>
      </c>
      <c r="BO131">
        <f t="shared" ref="BO131:BO194" si="128">IF(BE130=0.99,2*BI$5*BE131*AR131/Z131*1000,BO130*(1+BR130))</f>
        <v>418.64752374948927</v>
      </c>
      <c r="BP131">
        <f t="shared" si="89"/>
        <v>132.71306248904835</v>
      </c>
      <c r="BQ131">
        <f t="shared" si="89"/>
        <v>12.023704621884393</v>
      </c>
      <c r="BR131" s="7">
        <f t="shared" si="86"/>
        <v>1.3635024683597452E-2</v>
      </c>
      <c r="BS131" s="7">
        <f t="shared" si="70"/>
        <v>0.14641325444882955</v>
      </c>
      <c r="BT131" s="7">
        <f t="shared" si="71"/>
        <v>3.83043566547994E-2</v>
      </c>
      <c r="BU131" s="8">
        <f>MAX((BU$3*climlow!$I241+BU$4*climlow!$I241^2+BU$5*climlow!$I241^6)*(K131/K$66)^$BW$1,-99)</f>
        <v>2.8485919200133574</v>
      </c>
      <c r="BV131" s="8">
        <f>MAX((BV$3*climlow!$I241+BV$4*climlow!$I241^2+BV$5*climlow!$I241^6)*(L131/L$66)^$BW$1,-99)</f>
        <v>1.2647954108747075</v>
      </c>
      <c r="BW131" s="8">
        <f>MAX((BW$3*climlow!$I241+BW$4*climlow!$I241^2+BW$5*climlow!$I241^6)*(M131/M$66)^$BW$1,-99)</f>
        <v>0.4564077910794021</v>
      </c>
      <c r="BX131" s="8">
        <f>MAX((BX$3*climlow!$M241+BX$4*climlow!$M241^2+BX$5*climlow!$M241^6)*(K131/K$66)^$BW$1,-99)</f>
        <v>2.8486623772169035</v>
      </c>
      <c r="BY131" s="8">
        <f>MAX((BY$3*climlow!$M241+BY$4*climlow!$M241^2+BY$5*climlow!$M241^6)*(L131/L$66)^$BW$1,-99)</f>
        <v>1.2647712408587433</v>
      </c>
      <c r="BZ131" s="8">
        <f>MAX((BZ$3*climlow!$M241+BZ$4*climlow!$M241^2+BZ$5*climlow!$M241^6)*(M131/M$66)^$BW$1,-99)</f>
        <v>0.45631940027376394</v>
      </c>
      <c r="CA131" s="8">
        <f t="shared" si="79"/>
        <v>-7.4274916775908015E-2</v>
      </c>
      <c r="CB131" s="8">
        <f t="shared" si="80"/>
        <v>-1.0874832289076659E-2</v>
      </c>
      <c r="CC131" s="8">
        <f t="shared" si="81"/>
        <v>-2.8450529026899239E-3</v>
      </c>
      <c r="CD131" s="8">
        <f>MAX((CD$3*climlow!$I241+CD$4*climlow!$I241^2+CD$5*climlow!$I241^6)*(K131/K$66)^$BW$1,-99)</f>
        <v>0.52638487953454716</v>
      </c>
      <c r="CE131" s="8">
        <f>MAX((CE$3*climlow!$I241+CE$4*climlow!$I241^2+CE$5*climlow!$I241^6)*(L131/L$66)^$BW$1,-99)</f>
        <v>0.20587243464623406</v>
      </c>
      <c r="CF131" s="8">
        <f>MAX((CF$3*climlow!$I241+CF$4*climlow!$I241^2+CF$5*climlow!$I241^6)*(M131/M$66)^$BW$1,-99)</f>
        <v>4.6853313519208822E-2</v>
      </c>
      <c r="CG131" s="8">
        <f>MAX((CG$3*climlow!$M241+CG$4*climlow!$M241^2+CG$5*climlow!$M241^6)*(K131/K$66)^$BW$1,-99)</f>
        <v>0.52650190472575065</v>
      </c>
      <c r="CH131" s="8">
        <f>MAX((CH$3*climlow!$M241+CH$4*climlow!$M241^2+CH$5*climlow!$M241^6)*(L131/L$66)^$BW$1,-99)</f>
        <v>0.20591455625629695</v>
      </c>
      <c r="CI131" s="8">
        <f>MAX((CI$3*climlow!$M241+CI$4*climlow!$M241^2+CI$5*climlow!$M241^6)*(M131/M$66)^$BW$1,-99)</f>
        <v>4.6857150938097447E-2</v>
      </c>
      <c r="CJ131" s="8">
        <f t="shared" si="82"/>
        <v>-8.2592257131495067E-3</v>
      </c>
      <c r="CK131" s="8">
        <f t="shared" si="83"/>
        <v>-1.2092601158896744E-3</v>
      </c>
      <c r="CL131" s="8">
        <f t="shared" si="84"/>
        <v>-3.1636432740896861E-4</v>
      </c>
    </row>
    <row r="132" spans="1:90">
      <c r="A132">
        <f t="shared" si="114"/>
        <v>2086</v>
      </c>
      <c r="B132" s="4">
        <f t="shared" si="121"/>
        <v>1281.7098941221655</v>
      </c>
      <c r="C132" s="4">
        <f t="shared" si="121"/>
        <v>3545.8003998116424</v>
      </c>
      <c r="D132" s="4">
        <f t="shared" si="121"/>
        <v>6697.3401834875849</v>
      </c>
      <c r="E132" s="11">
        <f t="shared" si="122"/>
        <v>1.9777332743858232E-4</v>
      </c>
      <c r="F132" s="11">
        <f t="shared" si="122"/>
        <v>3.9649192130178552E-4</v>
      </c>
      <c r="G132" s="11">
        <f t="shared" si="122"/>
        <v>8.753864681324315E-4</v>
      </c>
      <c r="H132" s="4">
        <f t="shared" si="123"/>
        <v>133808.60062526798</v>
      </c>
      <c r="I132" s="4">
        <f t="shared" si="123"/>
        <v>86334.555313035395</v>
      </c>
      <c r="J132" s="4">
        <f t="shared" si="123"/>
        <v>21734.504050334755</v>
      </c>
      <c r="K132" s="4">
        <f t="shared" si="115"/>
        <v>104398.50799225716</v>
      </c>
      <c r="L132" s="4">
        <f t="shared" si="115"/>
        <v>24348.396857764921</v>
      </c>
      <c r="M132" s="4">
        <f t="shared" si="115"/>
        <v>3245.2441498972344</v>
      </c>
      <c r="N132" s="11">
        <f t="shared" si="120"/>
        <v>1.0960966858482468E-2</v>
      </c>
      <c r="O132" s="11">
        <f t="shared" si="120"/>
        <v>1.6796238655363727E-2</v>
      </c>
      <c r="P132" s="11">
        <f t="shared" si="120"/>
        <v>1.2247001975846494E-2</v>
      </c>
      <c r="Q132" s="4">
        <f t="shared" si="116"/>
        <v>6882.5550089341141</v>
      </c>
      <c r="R132" s="4">
        <f t="shared" si="116"/>
        <v>18043.285967171229</v>
      </c>
      <c r="S132" s="4">
        <f t="shared" si="116"/>
        <v>5098.1484913944578</v>
      </c>
      <c r="T132" s="4">
        <f t="shared" si="124"/>
        <v>51.435819347732085</v>
      </c>
      <c r="U132" s="4">
        <f t="shared" si="124"/>
        <v>208.99263222876561</v>
      </c>
      <c r="V132" s="4">
        <f t="shared" si="124"/>
        <v>234.56474919269832</v>
      </c>
      <c r="W132" s="11">
        <f t="shared" si="117"/>
        <v>-1.219247815263802E-2</v>
      </c>
      <c r="X132" s="11">
        <f t="shared" si="117"/>
        <v>-1.3228699347321071E-2</v>
      </c>
      <c r="Y132" s="11">
        <f t="shared" si="117"/>
        <v>-1.2203590333800474E-2</v>
      </c>
      <c r="Z132" s="4">
        <f t="shared" ref="Z132:AB195" si="129">Q131*AC132*(1-BE131)</f>
        <v>10589.007282619492</v>
      </c>
      <c r="AA132" s="4">
        <f t="shared" si="129"/>
        <v>43058.027383343193</v>
      </c>
      <c r="AB132" s="4">
        <f t="shared" si="129"/>
        <v>8771.2606670944224</v>
      </c>
      <c r="AC132" s="12">
        <f t="shared" si="125"/>
        <v>1.9656932715902635</v>
      </c>
      <c r="AD132" s="12">
        <f t="shared" si="125"/>
        <v>3.599942156624079</v>
      </c>
      <c r="AE132" s="12">
        <f t="shared" si="125"/>
        <v>1.7651132907459965</v>
      </c>
      <c r="AF132" s="11">
        <f t="shared" si="118"/>
        <v>-2.9039671966837322E-3</v>
      </c>
      <c r="AG132" s="11">
        <f t="shared" si="118"/>
        <v>2.0567434751257441E-3</v>
      </c>
      <c r="AH132" s="11">
        <f t="shared" si="118"/>
        <v>8.257041531207765E-4</v>
      </c>
      <c r="AI132" s="1">
        <f t="shared" si="113"/>
        <v>238276.77789117329</v>
      </c>
      <c r="AJ132" s="1">
        <f t="shared" si="113"/>
        <v>145259.42239480233</v>
      </c>
      <c r="AK132" s="1">
        <f t="shared" si="113"/>
        <v>37848.619784447117</v>
      </c>
      <c r="AL132" s="17">
        <f t="shared" si="126"/>
        <v>35.863536686997485</v>
      </c>
      <c r="AM132" s="17">
        <f t="shared" si="126"/>
        <v>11.570573630310848</v>
      </c>
      <c r="AN132" s="17">
        <f t="shared" si="126"/>
        <v>2.2848948707116987</v>
      </c>
      <c r="AO132" s="7">
        <f t="shared" si="119"/>
        <v>8.5146882120199514E-3</v>
      </c>
      <c r="AP132" s="7">
        <f t="shared" si="119"/>
        <v>1.311197999725258E-2</v>
      </c>
      <c r="AQ132" s="7">
        <f t="shared" si="119"/>
        <v>9.4909767519937328E-3</v>
      </c>
      <c r="AR132" s="1">
        <f t="shared" si="127"/>
        <v>133808.60062526798</v>
      </c>
      <c r="AS132" s="1">
        <f t="shared" si="127"/>
        <v>86334.555313035395</v>
      </c>
      <c r="AT132" s="1">
        <f t="shared" si="127"/>
        <v>21734.504050334755</v>
      </c>
      <c r="AU132" s="1">
        <f t="shared" si="73"/>
        <v>26761.720125053598</v>
      </c>
      <c r="AV132" s="1">
        <f t="shared" si="73"/>
        <v>17266.91106260708</v>
      </c>
      <c r="AW132" s="1">
        <f t="shared" si="73"/>
        <v>4346.9008100669516</v>
      </c>
      <c r="AX132" s="1">
        <f t="shared" si="74"/>
        <v>83518.806393805731</v>
      </c>
      <c r="AY132" s="1">
        <f t="shared" si="74"/>
        <v>19478.717486211939</v>
      </c>
      <c r="AZ132" s="1">
        <f t="shared" si="74"/>
        <v>2596.1953199177874</v>
      </c>
      <c r="BA132" s="1">
        <f t="shared" si="75"/>
        <v>11.33282711175244</v>
      </c>
      <c r="BB132" s="1">
        <f t="shared" si="75"/>
        <v>9.877077737565692</v>
      </c>
      <c r="BC132" s="1">
        <f t="shared" si="75"/>
        <v>7.8618023137909834</v>
      </c>
      <c r="BD132" s="1">
        <f t="shared" si="76"/>
        <v>14527.70696538899</v>
      </c>
      <c r="BE132">
        <f t="shared" ref="BE132:BG147" si="130">BE131</f>
        <v>0.21822387218499145</v>
      </c>
      <c r="BF132">
        <f t="shared" si="130"/>
        <v>0.3346263841173937</v>
      </c>
      <c r="BG132">
        <f t="shared" si="130"/>
        <v>2.453676962688749E-2</v>
      </c>
      <c r="BH132">
        <f t="shared" si="77"/>
        <v>0.27130418244026439</v>
      </c>
      <c r="BI132">
        <f t="shared" si="78"/>
        <v>4.7621658391411486E-3</v>
      </c>
      <c r="BJ132">
        <f t="shared" si="78"/>
        <v>1.1197481694748152E-2</v>
      </c>
      <c r="BK132">
        <f t="shared" si="78"/>
        <v>6.0205306372294847E-5</v>
      </c>
      <c r="BL132">
        <f t="shared" si="72"/>
        <v>637.21874688093214</v>
      </c>
      <c r="BM132">
        <f t="shared" si="72"/>
        <v>966.72960274193565</v>
      </c>
      <c r="BN132">
        <f t="shared" si="72"/>
        <v>1.3085324752002871</v>
      </c>
      <c r="BO132">
        <f t="shared" si="128"/>
        <v>424.35579306954048</v>
      </c>
      <c r="BP132">
        <f t="shared" si="89"/>
        <v>134.19016998423879</v>
      </c>
      <c r="BQ132">
        <f t="shared" si="89"/>
        <v>12.160042645600148</v>
      </c>
      <c r="BR132" s="7">
        <f t="shared" si="86"/>
        <v>1.3485662012390431E-2</v>
      </c>
      <c r="BS132" s="7">
        <f t="shared" ref="BS132:BS195" si="131">BS131/(1+BS$5)</f>
        <v>0.14214879072701897</v>
      </c>
      <c r="BT132" s="7">
        <f t="shared" ref="BT132:BT195" si="132">BT131/(1+BT$5+BR131)</f>
        <v>3.6702827855372398E-2</v>
      </c>
      <c r="BU132" s="8">
        <f>MAX((BU$3*climlow!$I242+BU$4*climlow!$I242^2+BU$5*climlow!$I242^6)*(K132/K$66)^$BW$1,-99)</f>
        <v>2.8467434420224649</v>
      </c>
      <c r="BV132" s="8">
        <f>MAX((BV$3*climlow!$I242+BV$4*climlow!$I242^2+BV$5*climlow!$I242^6)*(L132/L$66)^$BW$1,-99)</f>
        <v>1.2572768292082823</v>
      </c>
      <c r="BW132" s="8">
        <f>MAX((BW$3*climlow!$I242+BW$4*climlow!$I242^2+BW$5*climlow!$I242^6)*(M132/M$66)^$BW$1,-99)</f>
        <v>0.44718401696354948</v>
      </c>
      <c r="BX132" s="8">
        <f>MAX((BX$3*climlow!$M242+BX$4*climlow!$M242^2+BX$5*climlow!$M242^6)*(K132/K$66)^$BW$1,-99)</f>
        <v>2.846751513860287</v>
      </c>
      <c r="BY132" s="8">
        <f>MAX((BY$3*climlow!$M242+BY$4*climlow!$M242^2+BY$5*climlow!$M242^6)*(L132/L$66)^$BW$1,-99)</f>
        <v>1.2572733746238536</v>
      </c>
      <c r="BZ132" s="8">
        <f>MAX((BZ$3*climlow!$M242+BZ$4*climlow!$M242^2+BZ$5*climlow!$M242^6)*(M132/M$66)^$BW$1,-99)</f>
        <v>0.44717265290687208</v>
      </c>
      <c r="CA132" s="8">
        <f t="shared" si="79"/>
        <v>-8.3308918757196045E-3</v>
      </c>
      <c r="CB132" s="8">
        <f t="shared" si="80"/>
        <v>-1.1842262058110887E-3</v>
      </c>
      <c r="CC132" s="8">
        <f t="shared" si="81"/>
        <v>-3.0576729039625709E-4</v>
      </c>
      <c r="CD132" s="8">
        <f>MAX((CD$3*climlow!$I242+CD$4*climlow!$I242^2+CD$5*climlow!$I242^6)*(K132/K$66)^$BW$1,-99)</f>
        <v>0.5351904611802214</v>
      </c>
      <c r="CE132" s="8">
        <f>MAX((CE$3*climlow!$I242+CE$4*climlow!$I242^2+CE$5*climlow!$I242^6)*(L132/L$66)^$BW$1,-99)</f>
        <v>0.20868599922556982</v>
      </c>
      <c r="CF132" s="8">
        <f>MAX((CF$3*climlow!$I242+CF$4*climlow!$I242^2+CF$5*climlow!$I242^6)*(M132/M$66)^$BW$1,-99)</f>
        <v>4.7027194552114793E-2</v>
      </c>
      <c r="CG132" s="8">
        <f>MAX((CG$3*climlow!$M242+CG$4*climlow!$M242^2+CG$5*climlow!$M242^6)*(K132/K$66)^$BW$1,-99)</f>
        <v>0.53520510638487984</v>
      </c>
      <c r="CH132" s="8">
        <f>MAX((CH$3*climlow!$M242+CH$4*climlow!$M242^2+CH$5*climlow!$M242^6)*(L132/L$66)^$BW$1,-99)</f>
        <v>0.20869123191460695</v>
      </c>
      <c r="CI132" s="8">
        <f>MAX((CI$3*climlow!$M242+CI$4*climlow!$M242^2+CI$5*climlow!$M242^6)*(M132/M$66)^$BW$1,-99)</f>
        <v>4.7027618531904153E-2</v>
      </c>
      <c r="CJ132" s="8">
        <f t="shared" si="82"/>
        <v>-1.0295793860229665E-3</v>
      </c>
      <c r="CK132" s="8">
        <f t="shared" si="83"/>
        <v>-1.4635346468063135E-4</v>
      </c>
      <c r="CL132" s="8">
        <f t="shared" si="84"/>
        <v>-3.7788474968640947E-5</v>
      </c>
    </row>
    <row r="133" spans="1:90">
      <c r="A133">
        <f t="shared" si="114"/>
        <v>2087</v>
      </c>
      <c r="B133" s="4">
        <f t="shared" si="121"/>
        <v>1281.9507077512083</v>
      </c>
      <c r="C133" s="4">
        <f t="shared" si="121"/>
        <v>3547.1359869640628</v>
      </c>
      <c r="D133" s="4">
        <f t="shared" si="121"/>
        <v>6702.9098064082345</v>
      </c>
      <c r="E133" s="11">
        <f t="shared" si="122"/>
        <v>1.8788466106665319E-4</v>
      </c>
      <c r="F133" s="11">
        <f t="shared" si="122"/>
        <v>3.7666732523669621E-4</v>
      </c>
      <c r="G133" s="11">
        <f t="shared" si="122"/>
        <v>8.3161714472580989E-4</v>
      </c>
      <c r="H133" s="4">
        <f t="shared" si="123"/>
        <v>135285.12012541454</v>
      </c>
      <c r="I133" s="4">
        <f t="shared" si="123"/>
        <v>87802.694223998391</v>
      </c>
      <c r="J133" s="4">
        <f t="shared" si="123"/>
        <v>22016.111552185524</v>
      </c>
      <c r="K133" s="4">
        <f t="shared" si="115"/>
        <v>105530.67236316054</v>
      </c>
      <c r="L133" s="4">
        <f t="shared" si="115"/>
        <v>24753.123237078747</v>
      </c>
      <c r="M133" s="4">
        <f t="shared" si="115"/>
        <v>3284.5603160492019</v>
      </c>
      <c r="N133" s="11">
        <f t="shared" si="120"/>
        <v>1.0844641294944113E-2</v>
      </c>
      <c r="O133" s="11">
        <f t="shared" si="120"/>
        <v>1.6622300912791044E-2</v>
      </c>
      <c r="P133" s="11">
        <f t="shared" si="120"/>
        <v>1.2115010253762382E-2</v>
      </c>
      <c r="Q133" s="4">
        <f t="shared" si="116"/>
        <v>6873.6596277991148</v>
      </c>
      <c r="R133" s="4">
        <f t="shared" si="116"/>
        <v>18107.36801268216</v>
      </c>
      <c r="S133" s="4">
        <f t="shared" si="116"/>
        <v>5101.1818582716951</v>
      </c>
      <c r="T133" s="4">
        <f t="shared" si="124"/>
        <v>50.808689244071829</v>
      </c>
      <c r="U133" s="4">
        <f t="shared" si="124"/>
        <v>206.22793153120602</v>
      </c>
      <c r="V133" s="4">
        <f t="shared" si="124"/>
        <v>231.70221708679998</v>
      </c>
      <c r="W133" s="11">
        <f t="shared" si="117"/>
        <v>-1.219247815263802E-2</v>
      </c>
      <c r="X133" s="11">
        <f t="shared" si="117"/>
        <v>-1.3228699347321071E-2</v>
      </c>
      <c r="Y133" s="11">
        <f t="shared" si="117"/>
        <v>-1.2203590333800474E-2</v>
      </c>
      <c r="Z133" s="4">
        <f t="shared" si="129"/>
        <v>10545.928811183487</v>
      </c>
      <c r="AA133" s="4">
        <f t="shared" si="129"/>
        <v>43308.091503821139</v>
      </c>
      <c r="AB133" s="4">
        <f t="shared" si="129"/>
        <v>8785.25597841747</v>
      </c>
      <c r="AC133" s="12">
        <f t="shared" si="125"/>
        <v>1.9599849628108235</v>
      </c>
      <c r="AD133" s="12">
        <f t="shared" si="125"/>
        <v>3.6073463141655457</v>
      </c>
      <c r="AE133" s="12">
        <f t="shared" si="125"/>
        <v>1.7665707521208942</v>
      </c>
      <c r="AF133" s="11">
        <f t="shared" si="118"/>
        <v>-2.9039671966837322E-3</v>
      </c>
      <c r="AG133" s="11">
        <f t="shared" si="118"/>
        <v>2.0567434751257441E-3</v>
      </c>
      <c r="AH133" s="11">
        <f t="shared" si="118"/>
        <v>8.257041531207765E-4</v>
      </c>
      <c r="AI133" s="1">
        <f t="shared" si="113"/>
        <v>241210.82022710957</v>
      </c>
      <c r="AJ133" s="1">
        <f t="shared" si="113"/>
        <v>148000.39121792919</v>
      </c>
      <c r="AK133" s="1">
        <f t="shared" si="113"/>
        <v>38410.658616069362</v>
      </c>
      <c r="AL133" s="17">
        <f t="shared" si="126"/>
        <v>36.165849851736908</v>
      </c>
      <c r="AM133" s="17">
        <f t="shared" si="126"/>
        <v>11.720769629008249</v>
      </c>
      <c r="AN133" s="17">
        <f t="shared" si="126"/>
        <v>2.3063638959693864</v>
      </c>
      <c r="AO133" s="7">
        <f t="shared" si="119"/>
        <v>8.4295413298997521E-3</v>
      </c>
      <c r="AP133" s="7">
        <f t="shared" si="119"/>
        <v>1.2980860197280054E-2</v>
      </c>
      <c r="AQ133" s="7">
        <f t="shared" si="119"/>
        <v>9.3960669844737957E-3</v>
      </c>
      <c r="AR133" s="1">
        <f t="shared" si="127"/>
        <v>135285.12012541454</v>
      </c>
      <c r="AS133" s="1">
        <f t="shared" si="127"/>
        <v>87802.694223998391</v>
      </c>
      <c r="AT133" s="1">
        <f t="shared" si="127"/>
        <v>22016.111552185524</v>
      </c>
      <c r="AU133" s="1">
        <f t="shared" si="73"/>
        <v>27057.024025082908</v>
      </c>
      <c r="AV133" s="1">
        <f t="shared" si="73"/>
        <v>17560.538844799677</v>
      </c>
      <c r="AW133" s="1">
        <f t="shared" si="73"/>
        <v>4403.2223104371051</v>
      </c>
      <c r="AX133" s="1">
        <f t="shared" si="74"/>
        <v>84424.537890528445</v>
      </c>
      <c r="AY133" s="1">
        <f t="shared" si="74"/>
        <v>19802.498589662995</v>
      </c>
      <c r="AZ133" s="1">
        <f t="shared" si="74"/>
        <v>2627.6482528393617</v>
      </c>
      <c r="BA133" s="1">
        <f t="shared" si="75"/>
        <v>11.343613371629413</v>
      </c>
      <c r="BB133" s="1">
        <f t="shared" si="75"/>
        <v>9.8935634001182837</v>
      </c>
      <c r="BC133" s="1">
        <f t="shared" si="75"/>
        <v>7.8738445246947961</v>
      </c>
      <c r="BD133" s="1">
        <f t="shared" si="76"/>
        <v>14133.928461558116</v>
      </c>
      <c r="BE133">
        <f t="shared" si="130"/>
        <v>0.21822387218499145</v>
      </c>
      <c r="BF133">
        <f t="shared" si="130"/>
        <v>0.3346263841173937</v>
      </c>
      <c r="BG133">
        <f t="shared" si="130"/>
        <v>2.453676962688749E-2</v>
      </c>
      <c r="BH133">
        <f t="shared" si="77"/>
        <v>0.2715383429127266</v>
      </c>
      <c r="BI133">
        <f t="shared" si="78"/>
        <v>4.7621658391411486E-3</v>
      </c>
      <c r="BJ133">
        <f t="shared" si="78"/>
        <v>1.1197481694748152E-2</v>
      </c>
      <c r="BK133">
        <f t="shared" si="78"/>
        <v>6.0205306372294847E-5</v>
      </c>
      <c r="BL133">
        <f t="shared" si="72"/>
        <v>644.25017760535582</v>
      </c>
      <c r="BM133">
        <f t="shared" si="72"/>
        <v>983.16906132279121</v>
      </c>
      <c r="BN133">
        <f t="shared" si="72"/>
        <v>1.3254867411259494</v>
      </c>
      <c r="BO133">
        <f t="shared" si="128"/>
        <v>430.07851186787622</v>
      </c>
      <c r="BP133">
        <f t="shared" si="89"/>
        <v>135.68410458054663</v>
      </c>
      <c r="BQ133">
        <f t="shared" si="89"/>
        <v>12.297974209583412</v>
      </c>
      <c r="BR133" s="7">
        <f t="shared" si="86"/>
        <v>1.3338420394474859E-2</v>
      </c>
      <c r="BS133" s="7">
        <f t="shared" si="131"/>
        <v>0.13800853468642618</v>
      </c>
      <c r="BT133" s="7">
        <f t="shared" si="132"/>
        <v>3.5173293885600684E-2</v>
      </c>
      <c r="BU133" s="8">
        <f>MAX((BU$3*climlow!$I243+BU$4*climlow!$I243^2+BU$5*climlow!$I243^6)*(K133/K$66)^$BW$1,-99)</f>
        <v>2.8444722774690581</v>
      </c>
      <c r="BV133" s="8">
        <f>MAX((BV$3*climlow!$I243+BV$4*climlow!$I243^2+BV$5*climlow!$I243^6)*(L133/L$66)^$BW$1,-99)</f>
        <v>1.2495381906707101</v>
      </c>
      <c r="BW133" s="8">
        <f>MAX((BW$3*climlow!$I243+BW$4*climlow!$I243^2+BW$5*climlow!$I243^6)*(M133/M$66)^$BW$1,-99)</f>
        <v>0.43777498719931351</v>
      </c>
      <c r="BX133" s="8">
        <f>MAX((BX$3*climlow!$M243+BX$4*climlow!$M243^2+BX$5*climlow!$M243^6)*(K133/K$66)^$BW$1,-99)</f>
        <v>2.8444253065054159</v>
      </c>
      <c r="BY133" s="8">
        <f>MAX((BY$3*climlow!$M243+BY$4*climlow!$M243^2+BY$5*climlow!$M243^6)*(L133/L$66)^$BW$1,-99)</f>
        <v>1.2495630208138593</v>
      </c>
      <c r="BZ133" s="8">
        <f>MAX((BZ$3*climlow!$M243+BZ$4*climlow!$M243^2+BZ$5*climlow!$M243^6)*(M133/M$66)^$BW$1,-99)</f>
        <v>0.43784966362994754</v>
      </c>
      <c r="CA133" s="8">
        <f t="shared" si="79"/>
        <v>4.7103878315764243E-2</v>
      </c>
      <c r="CB133" s="8">
        <f t="shared" si="80"/>
        <v>6.500737224406348E-3</v>
      </c>
      <c r="CC133" s="8">
        <f t="shared" si="81"/>
        <v>1.6567985551519491E-3</v>
      </c>
      <c r="CD133" s="8">
        <f>MAX((CD$3*climlow!$I243+CD$4*climlow!$I243^2+CD$5*climlow!$I243^6)*(K133/K$66)^$BW$1,-99)</f>
        <v>0.54400755227728581</v>
      </c>
      <c r="CE133" s="8">
        <f>MAX((CE$3*climlow!$I243+CE$4*climlow!$I243^2+CE$5*climlow!$I243^6)*(L133/L$66)^$BW$1,-99)</f>
        <v>0.21147646002684856</v>
      </c>
      <c r="CF133" s="8">
        <f>MAX((CF$3*climlow!$I243+CF$4*climlow!$I243^2+CF$5*climlow!$I243^6)*(M133/M$66)^$BW$1,-99)</f>
        <v>4.7162329887205277E-2</v>
      </c>
      <c r="CG133" s="8">
        <f>MAX((CG$3*climlow!$M243+CG$4*climlow!$M243^2+CG$5*climlow!$M243^6)*(K133/K$66)^$BW$1,-99)</f>
        <v>0.54391379897516934</v>
      </c>
      <c r="CH133" s="8">
        <f>MAX((CH$3*climlow!$M243+CH$4*climlow!$M243^2+CH$5*climlow!$M243^6)*(L133/L$66)^$BW$1,-99)</f>
        <v>0.21144321646638925</v>
      </c>
      <c r="CI133" s="8">
        <f>MAX((CI$3*climlow!$M243+CI$4*climlow!$M243^2+CI$5*climlow!$M243^6)*(M133/M$66)^$BW$1,-99)</f>
        <v>4.7159989897168839E-2</v>
      </c>
      <c r="CJ133" s="8">
        <f t="shared" si="82"/>
        <v>6.5636500245326961E-3</v>
      </c>
      <c r="CK133" s="8">
        <f t="shared" si="83"/>
        <v>9.0583972208028269E-4</v>
      </c>
      <c r="CL133" s="8">
        <f t="shared" si="84"/>
        <v>2.3086519127511865E-4</v>
      </c>
    </row>
    <row r="134" spans="1:90">
      <c r="A134">
        <f t="shared" si="114"/>
        <v>2088</v>
      </c>
      <c r="B134" s="4">
        <f t="shared" si="121"/>
        <v>1282.1795236817268</v>
      </c>
      <c r="C134" s="4">
        <f t="shared" si="121"/>
        <v>3548.4052726773007</v>
      </c>
      <c r="D134" s="4">
        <f t="shared" si="121"/>
        <v>6708.2053483870668</v>
      </c>
      <c r="E134" s="11">
        <f t="shared" si="122"/>
        <v>1.7849042801332051E-4</v>
      </c>
      <c r="F134" s="11">
        <f t="shared" si="122"/>
        <v>3.5783395897486138E-4</v>
      </c>
      <c r="G134" s="11">
        <f t="shared" si="122"/>
        <v>7.9003628748951932E-4</v>
      </c>
      <c r="H134" s="4">
        <f t="shared" si="123"/>
        <v>136761.07206597028</v>
      </c>
      <c r="I134" s="4">
        <f t="shared" si="123"/>
        <v>89279.002752144122</v>
      </c>
      <c r="J134" s="4">
        <f t="shared" si="123"/>
        <v>22297.567854699944</v>
      </c>
      <c r="K134" s="4">
        <f t="shared" si="115"/>
        <v>106662.96687788804</v>
      </c>
      <c r="L134" s="4">
        <f t="shared" si="115"/>
        <v>25160.317351456979</v>
      </c>
      <c r="M134" s="4">
        <f t="shared" si="115"/>
        <v>3323.9244621605408</v>
      </c>
      <c r="N134" s="11">
        <f t="shared" si="120"/>
        <v>1.072952999703225E-2</v>
      </c>
      <c r="O134" s="11">
        <f t="shared" si="120"/>
        <v>1.645021157444404E-2</v>
      </c>
      <c r="P134" s="11">
        <f t="shared" si="120"/>
        <v>1.198460138454327E-2</v>
      </c>
      <c r="Q134" s="4">
        <f t="shared" si="116"/>
        <v>6863.9295380790818</v>
      </c>
      <c r="R134" s="4">
        <f t="shared" si="116"/>
        <v>18168.259581728813</v>
      </c>
      <c r="S134" s="4">
        <f t="shared" si="116"/>
        <v>5103.3473284190422</v>
      </c>
      <c r="T134" s="4">
        <f t="shared" si="124"/>
        <v>50.189205410499312</v>
      </c>
      <c r="U134" s="4">
        <f t="shared" si="124"/>
        <v>203.49980422795977</v>
      </c>
      <c r="V134" s="4">
        <f t="shared" si="124"/>
        <v>228.87461815003937</v>
      </c>
      <c r="W134" s="11">
        <f t="shared" si="117"/>
        <v>-1.219247815263802E-2</v>
      </c>
      <c r="X134" s="11">
        <f t="shared" si="117"/>
        <v>-1.3228699347321071E-2</v>
      </c>
      <c r="Y134" s="11">
        <f t="shared" si="117"/>
        <v>-1.2203590333800474E-2</v>
      </c>
      <c r="Z134" s="4">
        <f t="shared" si="129"/>
        <v>10501.713240478963</v>
      </c>
      <c r="AA134" s="4">
        <f t="shared" si="129"/>
        <v>43551.293334187656</v>
      </c>
      <c r="AB134" s="4">
        <f t="shared" si="129"/>
        <v>8797.7414899320029</v>
      </c>
      <c r="AC134" s="12">
        <f t="shared" si="125"/>
        <v>1.9542932307728273</v>
      </c>
      <c r="AD134" s="12">
        <f t="shared" si="125"/>
        <v>3.6147657001597246</v>
      </c>
      <c r="AE134" s="12">
        <f t="shared" si="125"/>
        <v>1.7680294169277022</v>
      </c>
      <c r="AF134" s="11">
        <f t="shared" si="118"/>
        <v>-2.9039671966837322E-3</v>
      </c>
      <c r="AG134" s="11">
        <f t="shared" si="118"/>
        <v>2.0567434751257441E-3</v>
      </c>
      <c r="AH134" s="11">
        <f t="shared" si="118"/>
        <v>8.257041531207765E-4</v>
      </c>
      <c r="AI134" s="1">
        <f t="shared" si="113"/>
        <v>244146.76222948151</v>
      </c>
      <c r="AJ134" s="1">
        <f t="shared" si="113"/>
        <v>150760.89094093596</v>
      </c>
      <c r="AK134" s="1">
        <f t="shared" si="113"/>
        <v>38972.815064899536</v>
      </c>
      <c r="AL134" s="17">
        <f t="shared" si="126"/>
        <v>36.467662762532512</v>
      </c>
      <c r="AM134" s="17">
        <f t="shared" si="126"/>
        <v>11.871393844247345</v>
      </c>
      <c r="AN134" s="17">
        <f t="shared" si="126"/>
        <v>2.3278179381299156</v>
      </c>
      <c r="AO134" s="7">
        <f t="shared" si="119"/>
        <v>8.3452459166007548E-3</v>
      </c>
      <c r="AP134" s="7">
        <f t="shared" si="119"/>
        <v>1.2851051595307254E-2</v>
      </c>
      <c r="AQ134" s="7">
        <f t="shared" si="119"/>
        <v>9.3021063146290581E-3</v>
      </c>
      <c r="AR134" s="1">
        <f t="shared" si="127"/>
        <v>136761.07206597028</v>
      </c>
      <c r="AS134" s="1">
        <f t="shared" si="127"/>
        <v>89279.002752144122</v>
      </c>
      <c r="AT134" s="1">
        <f t="shared" si="127"/>
        <v>22297.567854699944</v>
      </c>
      <c r="AU134" s="1">
        <f t="shared" si="73"/>
        <v>27352.214413194059</v>
      </c>
      <c r="AV134" s="1">
        <f t="shared" si="73"/>
        <v>17855.800550428827</v>
      </c>
      <c r="AW134" s="1">
        <f t="shared" si="73"/>
        <v>4459.5135709399892</v>
      </c>
      <c r="AX134" s="1">
        <f t="shared" si="74"/>
        <v>85330.373502310424</v>
      </c>
      <c r="AY134" s="1">
        <f t="shared" si="74"/>
        <v>20128.25388116558</v>
      </c>
      <c r="AZ134" s="1">
        <f t="shared" si="74"/>
        <v>2659.1395697284329</v>
      </c>
      <c r="BA134" s="1">
        <f t="shared" si="75"/>
        <v>11.354285748672234</v>
      </c>
      <c r="BB134" s="1">
        <f t="shared" si="75"/>
        <v>9.9098797727535679</v>
      </c>
      <c r="BC134" s="1">
        <f t="shared" si="75"/>
        <v>7.885757879421126</v>
      </c>
      <c r="BD134" s="1">
        <f t="shared" si="76"/>
        <v>13750.176937435464</v>
      </c>
      <c r="BE134">
        <f t="shared" si="130"/>
        <v>0.21822387218499145</v>
      </c>
      <c r="BF134">
        <f t="shared" si="130"/>
        <v>0.3346263841173937</v>
      </c>
      <c r="BG134">
        <f t="shared" si="130"/>
        <v>2.453676962688749E-2</v>
      </c>
      <c r="BH134">
        <f t="shared" si="77"/>
        <v>0.27177090205176602</v>
      </c>
      <c r="BI134">
        <f t="shared" si="78"/>
        <v>4.7621658391411486E-3</v>
      </c>
      <c r="BJ134">
        <f t="shared" si="78"/>
        <v>1.1197481694748152E-2</v>
      </c>
      <c r="BK134">
        <f t="shared" si="78"/>
        <v>6.0205306372294847E-5</v>
      </c>
      <c r="BL134">
        <f t="shared" ref="BL134:BN197" si="133">BI134*AR134</f>
        <v>651.27890551688449</v>
      </c>
      <c r="BM134">
        <f t="shared" si="133"/>
        <v>999.69999904250369</v>
      </c>
      <c r="BN134">
        <f t="shared" si="133"/>
        <v>1.3424319040492434</v>
      </c>
      <c r="BO134">
        <f t="shared" si="128"/>
        <v>435.81507986180009</v>
      </c>
      <c r="BP134">
        <f t="shared" si="89"/>
        <v>137.19505246061175</v>
      </c>
      <c r="BQ134">
        <f t="shared" si="89"/>
        <v>12.437516749424132</v>
      </c>
      <c r="BR134" s="7">
        <f t="shared" si="86"/>
        <v>1.3193247555382426E-2</v>
      </c>
      <c r="BS134" s="7">
        <f t="shared" si="131"/>
        <v>0.13398886862759823</v>
      </c>
      <c r="BT134" s="7">
        <f t="shared" si="132"/>
        <v>3.3712257881102513E-2</v>
      </c>
      <c r="BU134" s="8">
        <f>MAX((BU$3*climlow!$I244+BU$4*climlow!$I244^2+BU$5*climlow!$I244^6)*(K134/K$66)^$BW$1,-99)</f>
        <v>2.8417820984776108</v>
      </c>
      <c r="BV134" s="8">
        <f>MAX((BV$3*climlow!$I244+BV$4*climlow!$I244^2+BV$5*climlow!$I244^6)*(L134/L$66)^$BW$1,-99)</f>
        <v>1.2415829694996587</v>
      </c>
      <c r="BW134" s="8">
        <f>MAX((BW$3*climlow!$I244+BW$4*climlow!$I244^2+BW$5*climlow!$I244^6)*(M134/M$66)^$BW$1,-99)</f>
        <v>0.42818367502682614</v>
      </c>
      <c r="BX134" s="8">
        <f>MAX((BX$3*climlow!$M244+BX$4*climlow!$M244^2+BX$5*climlow!$M244^6)*(K134/K$66)^$BW$1,-99)</f>
        <v>2.8416880922130439</v>
      </c>
      <c r="BY134" s="8">
        <f>MAX((BY$3*climlow!$M244+BY$4*climlow!$M244^2+BY$5*climlow!$M244^6)*(L134/L$66)^$BW$1,-99)</f>
        <v>1.2416440577329491</v>
      </c>
      <c r="BZ134" s="8">
        <f>MAX((BZ$3*climlow!$M244+BZ$4*climlow!$M244^2+BZ$5*climlow!$M244^6)*(M134/M$66)^$BW$1,-99)</f>
        <v>0.4283537595487249</v>
      </c>
      <c r="CA134" s="8">
        <f t="shared" si="79"/>
        <v>9.0639263550151644E-2</v>
      </c>
      <c r="CB134" s="8">
        <f t="shared" si="80"/>
        <v>1.2144652376323522E-2</v>
      </c>
      <c r="CC134" s="8">
        <f t="shared" si="81"/>
        <v>3.0556542269559277E-3</v>
      </c>
      <c r="CD134" s="8">
        <f>MAX((CD$3*climlow!$I244+CD$4*climlow!$I244^2+CD$5*climlow!$I244^6)*(K134/K$66)^$BW$1,-99)</f>
        <v>0.55283231493257323</v>
      </c>
      <c r="CE134" s="8">
        <f>MAX((CE$3*climlow!$I244+CE$4*climlow!$I244^2+CE$5*climlow!$I244^6)*(L134/L$66)^$BW$1,-99)</f>
        <v>0.21424170972138601</v>
      </c>
      <c r="CF134" s="8">
        <f>MAX((CF$3*climlow!$I244+CF$4*climlow!$I244^2+CF$5*climlow!$I244^6)*(M134/M$66)^$BW$1,-99)</f>
        <v>4.725698073255024E-2</v>
      </c>
      <c r="CG134" s="8">
        <f>MAX((CG$3*climlow!$M244+CG$4*climlow!$M244^2+CG$5*climlow!$M244^6)*(K134/K$66)^$BW$1,-99)</f>
        <v>0.55262413879241157</v>
      </c>
      <c r="CH134" s="8">
        <f>MAX((CH$3*climlow!$M244+CH$4*climlow!$M244^2+CH$5*climlow!$M244^6)*(L134/L$66)^$BW$1,-99)</f>
        <v>0.21416847362432567</v>
      </c>
      <c r="CI134" s="8">
        <f>MAX((CI$3*climlow!$M244+CI$4*climlow!$M244^2+CI$5*climlow!$M244^6)*(M134/M$66)^$BW$1,-99)</f>
        <v>4.7252647960885852E-2</v>
      </c>
      <c r="CJ134" s="8">
        <f t="shared" si="82"/>
        <v>1.4510179962770431E-2</v>
      </c>
      <c r="CK134" s="8">
        <f t="shared" si="83"/>
        <v>1.9442025967944556E-3</v>
      </c>
      <c r="CL134" s="8">
        <f t="shared" si="84"/>
        <v>4.8917092880612319E-4</v>
      </c>
    </row>
    <row r="135" spans="1:90">
      <c r="A135">
        <f t="shared" si="114"/>
        <v>2089</v>
      </c>
      <c r="B135" s="4">
        <f t="shared" si="121"/>
        <v>1282.3969376150999</v>
      </c>
      <c r="C135" s="4">
        <f t="shared" si="121"/>
        <v>3549.6115255887316</v>
      </c>
      <c r="D135" s="4">
        <f t="shared" si="121"/>
        <v>6713.2400877537666</v>
      </c>
      <c r="E135" s="11">
        <f t="shared" si="122"/>
        <v>1.6956590661265449E-4</v>
      </c>
      <c r="F135" s="11">
        <f t="shared" si="122"/>
        <v>3.3994226102611829E-4</v>
      </c>
      <c r="G135" s="11">
        <f t="shared" si="122"/>
        <v>7.5053447311504331E-4</v>
      </c>
      <c r="H135" s="4">
        <f t="shared" si="123"/>
        <v>138236.3119657932</v>
      </c>
      <c r="I135" s="4">
        <f t="shared" si="123"/>
        <v>90763.304320037161</v>
      </c>
      <c r="J135" s="4">
        <f t="shared" si="123"/>
        <v>22578.855787632336</v>
      </c>
      <c r="K135" s="4">
        <f t="shared" si="115"/>
        <v>107795.26050871123</v>
      </c>
      <c r="L135" s="4">
        <f t="shared" si="115"/>
        <v>25569.926079441422</v>
      </c>
      <c r="M135" s="4">
        <f t="shared" si="115"/>
        <v>3363.3320859208484</v>
      </c>
      <c r="N135" s="11">
        <f t="shared" si="120"/>
        <v>1.0615620997299624E-2</v>
      </c>
      <c r="O135" s="11">
        <f t="shared" si="120"/>
        <v>1.6279950775768937E-2</v>
      </c>
      <c r="P135" s="11">
        <f t="shared" si="120"/>
        <v>1.1855751900779588E-2</v>
      </c>
      <c r="Q135" s="4">
        <f t="shared" si="116"/>
        <v>6853.3796007887568</v>
      </c>
      <c r="R135" s="4">
        <f t="shared" si="116"/>
        <v>18225.976420719959</v>
      </c>
      <c r="S135" s="4">
        <f t="shared" si="116"/>
        <v>5104.6621734350083</v>
      </c>
      <c r="T135" s="4">
        <f t="shared" si="124"/>
        <v>49.577274620033535</v>
      </c>
      <c r="U135" s="4">
        <f t="shared" si="124"/>
        <v>200.80776650058939</v>
      </c>
      <c r="V135" s="4">
        <f t="shared" si="124"/>
        <v>226.08152607233129</v>
      </c>
      <c r="W135" s="11">
        <f t="shared" si="117"/>
        <v>-1.219247815263802E-2</v>
      </c>
      <c r="X135" s="11">
        <f t="shared" si="117"/>
        <v>-1.3228699347321071E-2</v>
      </c>
      <c r="Y135" s="11">
        <f t="shared" si="117"/>
        <v>-1.2203590333800474E-2</v>
      </c>
      <c r="Z135" s="4">
        <f t="shared" si="129"/>
        <v>10456.393955906748</v>
      </c>
      <c r="AA135" s="4">
        <f t="shared" si="129"/>
        <v>43787.622950390636</v>
      </c>
      <c r="AB135" s="4">
        <f t="shared" si="129"/>
        <v>8808.7435784330519</v>
      </c>
      <c r="AC135" s="12">
        <f t="shared" si="125"/>
        <v>1.9486180273379621</v>
      </c>
      <c r="AD135" s="12">
        <f t="shared" si="125"/>
        <v>3.6222003459276366</v>
      </c>
      <c r="AE135" s="12">
        <f t="shared" si="125"/>
        <v>1.769489286160099</v>
      </c>
      <c r="AF135" s="11">
        <f t="shared" si="118"/>
        <v>-2.9039671966837322E-3</v>
      </c>
      <c r="AG135" s="11">
        <f t="shared" si="118"/>
        <v>2.0567434751257441E-3</v>
      </c>
      <c r="AH135" s="11">
        <f t="shared" si="118"/>
        <v>8.257041531207765E-4</v>
      </c>
      <c r="AI135" s="1">
        <f t="shared" si="113"/>
        <v>247084.3004197274</v>
      </c>
      <c r="AJ135" s="1">
        <f t="shared" si="113"/>
        <v>153540.6023972712</v>
      </c>
      <c r="AK135" s="1">
        <f t="shared" si="113"/>
        <v>39535.047129349572</v>
      </c>
      <c r="AL135" s="17">
        <f t="shared" si="126"/>
        <v>36.768951060151942</v>
      </c>
      <c r="AM135" s="17">
        <f t="shared" si="126"/>
        <v>12.022428140099974</v>
      </c>
      <c r="AN135" s="17">
        <f t="shared" si="126"/>
        <v>2.349255011972085</v>
      </c>
      <c r="AO135" s="7">
        <f t="shared" si="119"/>
        <v>8.261793457434748E-3</v>
      </c>
      <c r="AP135" s="7">
        <f t="shared" si="119"/>
        <v>1.2722541079354182E-2</v>
      </c>
      <c r="AQ135" s="7">
        <f t="shared" si="119"/>
        <v>9.2090852514827674E-3</v>
      </c>
      <c r="AR135" s="1">
        <f t="shared" si="127"/>
        <v>138236.3119657932</v>
      </c>
      <c r="AS135" s="1">
        <f t="shared" si="127"/>
        <v>90763.304320037161</v>
      </c>
      <c r="AT135" s="1">
        <f t="shared" si="127"/>
        <v>22578.855787632336</v>
      </c>
      <c r="AU135" s="1">
        <f t="shared" ref="AU135:AW198" si="134">$AU$5*AR135</f>
        <v>27647.262393158642</v>
      </c>
      <c r="AV135" s="1">
        <f t="shared" si="134"/>
        <v>18152.660864007434</v>
      </c>
      <c r="AW135" s="1">
        <f t="shared" si="134"/>
        <v>4515.7711575264675</v>
      </c>
      <c r="AX135" s="1">
        <f t="shared" ref="AX135:AZ198" si="135">(AR135-AU135)/B135*1000</f>
        <v>86236.208406968988</v>
      </c>
      <c r="AY135" s="1">
        <f t="shared" si="135"/>
        <v>20455.94086355314</v>
      </c>
      <c r="AZ135" s="1">
        <f t="shared" si="135"/>
        <v>2690.665668736679</v>
      </c>
      <c r="BA135" s="1">
        <f t="shared" ref="BA135:BC198" si="136">LN(AX135)</f>
        <v>11.364845419579938</v>
      </c>
      <c r="BB135" s="1">
        <f t="shared" si="136"/>
        <v>9.9260286260572403</v>
      </c>
      <c r="BC135" s="1">
        <f t="shared" si="136"/>
        <v>7.8975439024794927</v>
      </c>
      <c r="BD135" s="1">
        <f t="shared" ref="BD135:BD198" si="137">SUMPRODUCT(BA135:BC135,B135:D135)*BS135</f>
        <v>13376.238437824302</v>
      </c>
      <c r="BE135">
        <f t="shared" si="130"/>
        <v>0.21822387218499145</v>
      </c>
      <c r="BF135">
        <f t="shared" si="130"/>
        <v>0.3346263841173937</v>
      </c>
      <c r="BG135">
        <f t="shared" si="130"/>
        <v>2.453676962688749E-2</v>
      </c>
      <c r="BH135">
        <f t="shared" ref="BH135:BH198" si="138">(BE135*Z135+BF135*AA135+BG135*AB135)/(Z135+AA135+AB135)</f>
        <v>0.2720018393353994</v>
      </c>
      <c r="BI135">
        <f t="shared" ref="BI135:BK198" si="139">BI$5*BE135^2</f>
        <v>4.7621658391411486E-3</v>
      </c>
      <c r="BJ135">
        <f t="shared" si="139"/>
        <v>1.1197481694748152E-2</v>
      </c>
      <c r="BK135">
        <f t="shared" si="139"/>
        <v>6.0205306372294847E-5</v>
      </c>
      <c r="BL135">
        <f t="shared" si="133"/>
        <v>658.30424257235916</v>
      </c>
      <c r="BM135">
        <f t="shared" si="133"/>
        <v>1016.320438678472</v>
      </c>
      <c r="BN135">
        <f t="shared" si="133"/>
        <v>1.3593669302302676</v>
      </c>
      <c r="BO135">
        <f t="shared" si="128"/>
        <v>441.5648960987856</v>
      </c>
      <c r="BP135">
        <f t="shared" si="89"/>
        <v>138.72320207731079</v>
      </c>
      <c r="BQ135">
        <f t="shared" si="89"/>
        <v>12.578687935842963</v>
      </c>
      <c r="BR135" s="7">
        <f t="shared" si="86"/>
        <v>1.3050093275300156E-2</v>
      </c>
      <c r="BS135" s="7">
        <f t="shared" si="131"/>
        <v>0.13008628022096916</v>
      </c>
      <c r="BT135" s="7">
        <f t="shared" si="132"/>
        <v>3.2316407300472631E-2</v>
      </c>
      <c r="BU135" s="8">
        <f>MAX((BU$3*climlow!$I245+BU$4*climlow!$I245^2+BU$5*climlow!$I245^6)*(K135/K$66)^$BW$1,-99)</f>
        <v>2.8386767824220769</v>
      </c>
      <c r="BV135" s="8">
        <f>MAX((BV$3*climlow!$I245+BV$4*climlow!$I245^2+BV$5*climlow!$I245^6)*(L135/L$66)^$BW$1,-99)</f>
        <v>1.2334147322320193</v>
      </c>
      <c r="BW135" s="8">
        <f>MAX((BW$3*climlow!$I245+BW$4*climlow!$I245^2+BW$5*climlow!$I245^6)*(M135/M$66)^$BW$1,-99)</f>
        <v>0.41841314294657189</v>
      </c>
      <c r="BX135" s="8">
        <f>MAX((BX$3*climlow!$M245+BX$4*climlow!$M245^2+BX$5*climlow!$M245^6)*(K135/K$66)^$BW$1,-99)</f>
        <v>2.8385444110588285</v>
      </c>
      <c r="BY135" s="8">
        <f>MAX((BY$3*climlow!$M245+BY$4*climlow!$M245^2+BY$5*climlow!$M245^6)*(L135/L$66)^$BW$1,-99)</f>
        <v>1.2335204509437898</v>
      </c>
      <c r="BZ135" s="8">
        <f>MAX((BZ$3*climlow!$M245+BZ$4*climlow!$M245^2+BZ$5*climlow!$M245^6)*(M135/M$66)^$BW$1,-99)</f>
        <v>0.41868835221251804</v>
      </c>
      <c r="CA135" s="8">
        <f t="shared" ref="CA135:CA198" si="140">((BU135-BX135)*H135+(BY135-BY135)*I135+(BW135-BZ135)*J135)/100</f>
        <v>0.12084618738124245</v>
      </c>
      <c r="CB135" s="8">
        <f t="shared" ref="CB135:CB198" si="141">CA135*BS135</f>
        <v>1.5720430995312052E-2</v>
      </c>
      <c r="CC135" s="8">
        <f t="shared" ref="CC135:CC198" si="142">CA135*BT135</f>
        <v>3.9053146121214668E-3</v>
      </c>
      <c r="CD135" s="8">
        <f>MAX((CD$3*climlow!$I245+CD$4*climlow!$I245^2+CD$5*climlow!$I245^6)*(K135/K$66)^$BW$1,-99)</f>
        <v>0.56166086816114802</v>
      </c>
      <c r="CE135" s="8">
        <f>MAX((CE$3*climlow!$I245+CE$4*climlow!$I245^2+CE$5*climlow!$I245^6)*(L135/L$66)^$BW$1,-99)</f>
        <v>0.21697962769448509</v>
      </c>
      <c r="CF135" s="8">
        <f>MAX((CF$3*climlow!$I245+CF$4*climlow!$I245^2+CF$5*climlow!$I245^6)*(M135/M$66)^$BW$1,-99)</f>
        <v>4.7309395435473633E-2</v>
      </c>
      <c r="CG135" s="8">
        <f>MAX((CG$3*climlow!$M245+CG$4*climlow!$M245^2+CG$5*climlow!$M245^6)*(K135/K$66)^$BW$1,-99)</f>
        <v>0.56133225273598963</v>
      </c>
      <c r="CH135" s="8">
        <f>MAX((CH$3*climlow!$M245+CH$4*climlow!$M245^2+CH$5*climlow!$M245^6)*(L135/L$66)^$BW$1,-99)</f>
        <v>0.21686496263154362</v>
      </c>
      <c r="CI135" s="8">
        <f>MAX((CI$3*climlow!$M245+CI$4*climlow!$M245^2+CI$5*climlow!$M245^6)*(M135/M$66)^$BW$1,-99)</f>
        <v>4.730397109189672E-2</v>
      </c>
      <c r="CJ135" s="8">
        <f t="shared" ref="CJ135:CJ198" si="143">((CD135-CG135)*Q135+(CH135-CH135)*R135+(CF135-CI135)*S135)/100</f>
        <v>2.2798156927577876E-2</v>
      </c>
      <c r="CK135" s="8">
        <f t="shared" ref="CK135:CK198" si="144">CJ135*BS135</f>
        <v>2.9657274306025246E-3</v>
      </c>
      <c r="CL135" s="8">
        <f t="shared" ref="CL135:CL198" si="145">CJ135*BT135</f>
        <v>7.3675452497169833E-4</v>
      </c>
    </row>
    <row r="136" spans="1:90">
      <c r="A136">
        <f t="shared" si="114"/>
        <v>2090</v>
      </c>
      <c r="B136" s="4">
        <f t="shared" si="121"/>
        <v>1282.6035158744958</v>
      </c>
      <c r="C136" s="4">
        <f t="shared" si="121"/>
        <v>3550.7578554081156</v>
      </c>
      <c r="D136" s="4">
        <f t="shared" si="121"/>
        <v>6718.026679960316</v>
      </c>
      <c r="E136" s="11">
        <f t="shared" si="122"/>
        <v>1.6108761128202177E-4</v>
      </c>
      <c r="F136" s="11">
        <f t="shared" si="122"/>
        <v>3.2294514797481235E-4</v>
      </c>
      <c r="G136" s="11">
        <f t="shared" si="122"/>
        <v>7.1300774945929116E-4</v>
      </c>
      <c r="H136" s="4">
        <f t="shared" si="123"/>
        <v>139710.69651172304</v>
      </c>
      <c r="I136" s="4">
        <f t="shared" si="123"/>
        <v>92255.421010616294</v>
      </c>
      <c r="J136" s="4">
        <f t="shared" si="123"/>
        <v>22859.958228900123</v>
      </c>
      <c r="K136" s="4">
        <f t="shared" si="115"/>
        <v>108927.42362121661</v>
      </c>
      <c r="L136" s="4">
        <f t="shared" si="115"/>
        <v>25981.895912756539</v>
      </c>
      <c r="M136" s="4">
        <f t="shared" si="115"/>
        <v>3402.7787202886129</v>
      </c>
      <c r="N136" s="11">
        <f t="shared" si="120"/>
        <v>1.050290251317576E-2</v>
      </c>
      <c r="O136" s="11">
        <f t="shared" si="120"/>
        <v>1.6111498798830892E-2</v>
      </c>
      <c r="P136" s="11">
        <f t="shared" si="120"/>
        <v>1.1728438750634007E-2</v>
      </c>
      <c r="Q136" s="4">
        <f t="shared" si="116"/>
        <v>6842.0246662763584</v>
      </c>
      <c r="R136" s="4">
        <f t="shared" si="116"/>
        <v>18280.535381402595</v>
      </c>
      <c r="S136" s="4">
        <f t="shared" si="116"/>
        <v>5105.1434729686634</v>
      </c>
      <c r="T136" s="4">
        <f t="shared" si="124"/>
        <v>48.972804782361443</v>
      </c>
      <c r="U136" s="4">
        <f t="shared" si="124"/>
        <v>198.15134093094605</v>
      </c>
      <c r="V136" s="4">
        <f t="shared" si="124"/>
        <v>223.32251974610412</v>
      </c>
      <c r="W136" s="11">
        <f t="shared" si="117"/>
        <v>-1.219247815263802E-2</v>
      </c>
      <c r="X136" s="11">
        <f t="shared" si="117"/>
        <v>-1.3228699347321071E-2</v>
      </c>
      <c r="Y136" s="11">
        <f t="shared" si="117"/>
        <v>-1.2203590333800474E-2</v>
      </c>
      <c r="Z136" s="4">
        <f t="shared" si="129"/>
        <v>10410.004006539961</v>
      </c>
      <c r="AA136" s="4">
        <f t="shared" si="129"/>
        <v>44017.073268446395</v>
      </c>
      <c r="AB136" s="4">
        <f t="shared" si="129"/>
        <v>8818.288385357213</v>
      </c>
      <c r="AC136" s="12">
        <f t="shared" si="125"/>
        <v>1.942959304507706</v>
      </c>
      <c r="AD136" s="12">
        <f t="shared" si="125"/>
        <v>3.6296502828547217</v>
      </c>
      <c r="AE136" s="12">
        <f t="shared" si="125"/>
        <v>1.7709503608125841</v>
      </c>
      <c r="AF136" s="11">
        <f t="shared" si="118"/>
        <v>-2.9039671966837322E-3</v>
      </c>
      <c r="AG136" s="11">
        <f t="shared" si="118"/>
        <v>2.0567434751257441E-3</v>
      </c>
      <c r="AH136" s="11">
        <f t="shared" si="118"/>
        <v>8.257041531207765E-4</v>
      </c>
      <c r="AI136" s="1">
        <f t="shared" ref="AI136:AK151" si="146">(1-$AI$5)*AI135+AU135</f>
        <v>250023.1327709133</v>
      </c>
      <c r="AJ136" s="1">
        <f t="shared" si="146"/>
        <v>156339.20302155151</v>
      </c>
      <c r="AK136" s="1">
        <f t="shared" si="146"/>
        <v>40097.313573941086</v>
      </c>
      <c r="AL136" s="17">
        <f t="shared" si="126"/>
        <v>37.069690764664387</v>
      </c>
      <c r="AM136" s="17">
        <f t="shared" si="126"/>
        <v>12.173854417627119</v>
      </c>
      <c r="AN136" s="17">
        <f t="shared" si="126"/>
        <v>2.3706731567579817</v>
      </c>
      <c r="AO136" s="7">
        <f t="shared" si="119"/>
        <v>8.1791755228604011E-3</v>
      </c>
      <c r="AP136" s="7">
        <f t="shared" si="119"/>
        <v>1.259531566856064E-2</v>
      </c>
      <c r="AQ136" s="7">
        <f t="shared" si="119"/>
        <v>9.1169943989679401E-3</v>
      </c>
      <c r="AR136" s="1">
        <f t="shared" si="127"/>
        <v>139710.69651172304</v>
      </c>
      <c r="AS136" s="1">
        <f t="shared" si="127"/>
        <v>92255.421010616294</v>
      </c>
      <c r="AT136" s="1">
        <f t="shared" si="127"/>
        <v>22859.958228900123</v>
      </c>
      <c r="AU136" s="1">
        <f t="shared" si="134"/>
        <v>27942.139302344611</v>
      </c>
      <c r="AV136" s="1">
        <f t="shared" si="134"/>
        <v>18451.08420212326</v>
      </c>
      <c r="AW136" s="1">
        <f t="shared" si="134"/>
        <v>4571.9916457800246</v>
      </c>
      <c r="AX136" s="1">
        <f t="shared" si="135"/>
        <v>87141.938896973297</v>
      </c>
      <c r="AY136" s="1">
        <f t="shared" si="135"/>
        <v>20785.516730205236</v>
      </c>
      <c r="AZ136" s="1">
        <f t="shared" si="135"/>
        <v>2722.2229762308903</v>
      </c>
      <c r="BA136" s="1">
        <f t="shared" si="136"/>
        <v>11.375293549790817</v>
      </c>
      <c r="BB136" s="1">
        <f t="shared" si="136"/>
        <v>9.9420117121044527</v>
      </c>
      <c r="BC136" s="1">
        <f t="shared" si="136"/>
        <v>7.9092040961793364</v>
      </c>
      <c r="BD136" s="1">
        <f t="shared" si="137"/>
        <v>13011.900616764027</v>
      </c>
      <c r="BE136">
        <f t="shared" si="130"/>
        <v>0.21822387218499145</v>
      </c>
      <c r="BF136">
        <f t="shared" si="130"/>
        <v>0.3346263841173937</v>
      </c>
      <c r="BG136">
        <f t="shared" si="130"/>
        <v>2.453676962688749E-2</v>
      </c>
      <c r="BH136">
        <f t="shared" si="138"/>
        <v>0.27223113633493801</v>
      </c>
      <c r="BI136">
        <f t="shared" si="139"/>
        <v>4.7621658391411486E-3</v>
      </c>
      <c r="BJ136">
        <f t="shared" si="139"/>
        <v>1.1197481694748152E-2</v>
      </c>
      <c r="BK136">
        <f t="shared" si="139"/>
        <v>6.0205306372294847E-5</v>
      </c>
      <c r="BL136">
        <f t="shared" si="133"/>
        <v>665.32550629074387</v>
      </c>
      <c r="BM136">
        <f t="shared" si="133"/>
        <v>1033.0283880076599</v>
      </c>
      <c r="BN136">
        <f t="shared" si="133"/>
        <v>1.3762907888287945</v>
      </c>
      <c r="BO136">
        <f t="shared" si="128"/>
        <v>447.32735917997297</v>
      </c>
      <c r="BP136">
        <f t="shared" si="89"/>
        <v>140.26874417450324</v>
      </c>
      <c r="BQ136">
        <f t="shared" si="89"/>
        <v>12.721505676185071</v>
      </c>
      <c r="BR136" s="7">
        <f t="shared" ref="BR136:BR199" si="147">SUM(H136:J136)/SUM(H135:J135)-1+BR$5</f>
        <v>1.2908909299792715E-2</v>
      </c>
      <c r="BS136" s="7">
        <f t="shared" si="131"/>
        <v>0.12629735943783413</v>
      </c>
      <c r="BT136" s="7">
        <f t="shared" si="132"/>
        <v>3.0982603336907152E-2</v>
      </c>
      <c r="BU136" s="8">
        <f>MAX((BU$3*climlow!$I246+BU$4*climlow!$I246^2+BU$5*climlow!$I246^6)*(K136/K$66)^$BW$1,-99)</f>
        <v>2.8351604071145133</v>
      </c>
      <c r="BV136" s="8">
        <f>MAX((BV$3*climlow!$I246+BV$4*climlow!$I246^2+BV$5*climlow!$I246^6)*(L136/L$66)^$BW$1,-99)</f>
        <v>1.2250371338230353</v>
      </c>
      <c r="BW136" s="8">
        <f>MAX((BW$3*climlow!$I246+BW$4*climlow!$I246^2+BW$5*climlow!$I246^6)*(M136/M$66)^$BW$1,-99)</f>
        <v>0.40846653875400157</v>
      </c>
      <c r="BX136" s="8">
        <f>MAX((BX$3*climlow!$M246+BX$4*climlow!$M246^2+BX$5*climlow!$M246^6)*(K136/K$66)^$BW$1,-99)</f>
        <v>2.8349990002392031</v>
      </c>
      <c r="BY136" s="8">
        <f>MAX((BY$3*climlow!$M246+BY$4*climlow!$M246^2+BY$5*climlow!$M246^6)*(L136/L$66)^$BW$1,-99)</f>
        <v>1.2251962487943677</v>
      </c>
      <c r="BZ136" s="8">
        <f>MAX((BZ$3*climlow!$M246+BZ$4*climlow!$M246^2+BZ$5*climlow!$M246^6)*(M136/M$66)^$BW$1,-99)</f>
        <v>0.40885693314595056</v>
      </c>
      <c r="CA136" s="8">
        <f t="shared" si="140"/>
        <v>0.13625867478616477</v>
      </c>
      <c r="CB136" s="8">
        <f t="shared" si="141"/>
        <v>1.7209110825991199E-2</v>
      </c>
      <c r="CC136" s="8">
        <f t="shared" si="142"/>
        <v>4.221648472112375E-3</v>
      </c>
      <c r="CD136" s="8">
        <f>MAX((CD$3*climlow!$I246+CD$4*climlow!$I246^2+CD$5*climlow!$I246^6)*(K136/K$66)^$BW$1,-99)</f>
        <v>0.57048929295473305</v>
      </c>
      <c r="CE136" s="8">
        <f>MAX((CE$3*climlow!$I246+CE$4*climlow!$I246^2+CE$5*climlow!$I246^6)*(L136/L$66)^$BW$1,-99)</f>
        <v>0.21968808290513975</v>
      </c>
      <c r="CF136" s="8">
        <f>MAX((CF$3*climlow!$I246+CF$4*climlow!$I246^2+CF$5*climlow!$I246^6)*(M136/M$66)^$BW$1,-99)</f>
        <v>4.7317811748901803E-2</v>
      </c>
      <c r="CG136" s="8">
        <f>MAX((CG$3*climlow!$M246+CG$4*climlow!$M246^2+CG$5*climlow!$M246^6)*(K136/K$66)^$BW$1,-99)</f>
        <v>0.57003424372982126</v>
      </c>
      <c r="CH136" s="8">
        <f>MAX((CH$3*climlow!$M246+CH$4*climlow!$M246^2+CH$5*climlow!$M246^6)*(L136/L$66)^$BW$1,-99)</f>
        <v>0.21953064127685196</v>
      </c>
      <c r="CI136" s="8">
        <f>MAX((CI$3*climlow!$M246+CI$4*climlow!$M246^2+CI$5*climlow!$M246^6)*(M136/M$66)^$BW$1,-99)</f>
        <v>4.7312335516573822E-2</v>
      </c>
      <c r="CJ136" s="8">
        <f t="shared" si="143"/>
        <v>3.1414149729421005E-2</v>
      </c>
      <c r="CK136" s="8">
        <f t="shared" si="144"/>
        <v>3.967524159810624E-3</v>
      </c>
      <c r="CL136" s="8">
        <f t="shared" si="145"/>
        <v>9.7329214023286011E-4</v>
      </c>
    </row>
    <row r="137" spans="1:90">
      <c r="A137">
        <f t="shared" si="114"/>
        <v>2091</v>
      </c>
      <c r="B137" s="4">
        <f t="shared" si="121"/>
        <v>1282.7997968342604</v>
      </c>
      <c r="C137" s="4">
        <f t="shared" si="121"/>
        <v>3551.8472204281006</v>
      </c>
      <c r="D137" s="4">
        <f t="shared" si="121"/>
        <v>6722.5771847900069</v>
      </c>
      <c r="E137" s="11">
        <f t="shared" si="122"/>
        <v>1.5303323071792066E-4</v>
      </c>
      <c r="F137" s="11">
        <f t="shared" si="122"/>
        <v>3.0679789057607175E-4</v>
      </c>
      <c r="G137" s="11">
        <f t="shared" si="122"/>
        <v>6.7735736198632661E-4</v>
      </c>
      <c r="H137" s="4">
        <f t="shared" si="123"/>
        <v>141184.08361614295</v>
      </c>
      <c r="I137" s="4">
        <f t="shared" si="123"/>
        <v>93755.173644086288</v>
      </c>
      <c r="J137" s="4">
        <f t="shared" si="123"/>
        <v>23140.858099067686</v>
      </c>
      <c r="K137" s="4">
        <f t="shared" si="115"/>
        <v>110059.32801405342</v>
      </c>
      <c r="L137" s="4">
        <f t="shared" si="115"/>
        <v>26396.172984260869</v>
      </c>
      <c r="M137" s="4">
        <f t="shared" si="115"/>
        <v>3442.2599343930829</v>
      </c>
      <c r="N137" s="11">
        <f t="shared" si="120"/>
        <v>1.039136293880305E-2</v>
      </c>
      <c r="O137" s="11">
        <f t="shared" si="120"/>
        <v>1.5944836084919034E-2</v>
      </c>
      <c r="P137" s="11">
        <f t="shared" si="120"/>
        <v>1.1602639298602835E-2</v>
      </c>
      <c r="Q137" s="4">
        <f t="shared" si="116"/>
        <v>6829.8795698240265</v>
      </c>
      <c r="R137" s="4">
        <f t="shared" si="116"/>
        <v>18331.954391967138</v>
      </c>
      <c r="S137" s="4">
        <f t="shared" si="116"/>
        <v>5104.808113550278</v>
      </c>
      <c r="T137" s="4">
        <f t="shared" si="124"/>
        <v>48.375704929979094</v>
      </c>
      <c r="U137" s="4">
        <f t="shared" si="124"/>
        <v>195.53005641650205</v>
      </c>
      <c r="V137" s="4">
        <f t="shared" si="124"/>
        <v>220.59718320281061</v>
      </c>
      <c r="W137" s="11">
        <f t="shared" si="117"/>
        <v>-1.219247815263802E-2</v>
      </c>
      <c r="X137" s="11">
        <f t="shared" si="117"/>
        <v>-1.3228699347321071E-2</v>
      </c>
      <c r="Y137" s="11">
        <f t="shared" si="117"/>
        <v>-1.2203590333800474E-2</v>
      </c>
      <c r="Z137" s="4">
        <f t="shared" si="129"/>
        <v>10362.576100830178</v>
      </c>
      <c r="AA137" s="4">
        <f t="shared" si="129"/>
        <v>44239.640003168628</v>
      </c>
      <c r="AB137" s="4">
        <f t="shared" si="129"/>
        <v>8826.4018127078925</v>
      </c>
      <c r="AC137" s="12">
        <f t="shared" si="125"/>
        <v>1.9373170144229241</v>
      </c>
      <c r="AD137" s="12">
        <f t="shared" si="125"/>
        <v>3.6371155423909713</v>
      </c>
      <c r="AE137" s="12">
        <f t="shared" si="125"/>
        <v>1.7724126418804778</v>
      </c>
      <c r="AF137" s="11">
        <f t="shared" si="118"/>
        <v>-2.9039671966837322E-3</v>
      </c>
      <c r="AG137" s="11">
        <f t="shared" si="118"/>
        <v>2.0567434751257441E-3</v>
      </c>
      <c r="AH137" s="11">
        <f t="shared" si="118"/>
        <v>8.257041531207765E-4</v>
      </c>
      <c r="AI137" s="1">
        <f t="shared" si="146"/>
        <v>252962.95879616658</v>
      </c>
      <c r="AJ137" s="1">
        <f t="shared" si="146"/>
        <v>159156.36692151963</v>
      </c>
      <c r="AK137" s="1">
        <f t="shared" si="146"/>
        <v>40659.573862327001</v>
      </c>
      <c r="AL137" s="17">
        <f t="shared" si="126"/>
        <v>37.369858276933307</v>
      </c>
      <c r="AM137" s="17">
        <f t="shared" si="126"/>
        <v>12.325654621527303</v>
      </c>
      <c r="AN137" s="17">
        <f t="shared" si="126"/>
        <v>2.3920704365110086</v>
      </c>
      <c r="AO137" s="7">
        <f t="shared" si="119"/>
        <v>8.0973837676317963E-3</v>
      </c>
      <c r="AP137" s="7">
        <f t="shared" si="119"/>
        <v>1.2469362511875033E-2</v>
      </c>
      <c r="AQ137" s="7">
        <f t="shared" si="119"/>
        <v>9.0258244549782599E-3</v>
      </c>
      <c r="AR137" s="1">
        <f t="shared" si="127"/>
        <v>141184.08361614295</v>
      </c>
      <c r="AS137" s="1">
        <f t="shared" si="127"/>
        <v>93755.173644086288</v>
      </c>
      <c r="AT137" s="1">
        <f t="shared" si="127"/>
        <v>23140.858099067686</v>
      </c>
      <c r="AU137" s="1">
        <f t="shared" si="134"/>
        <v>28236.816723228592</v>
      </c>
      <c r="AV137" s="1">
        <f t="shared" si="134"/>
        <v>18751.03472881726</v>
      </c>
      <c r="AW137" s="1">
        <f t="shared" si="134"/>
        <v>4628.1716198135373</v>
      </c>
      <c r="AX137" s="1">
        <f t="shared" si="135"/>
        <v>88047.462411242726</v>
      </c>
      <c r="AY137" s="1">
        <f t="shared" si="135"/>
        <v>21116.938387408696</v>
      </c>
      <c r="AZ137" s="1">
        <f t="shared" si="135"/>
        <v>2753.8079475144664</v>
      </c>
      <c r="BA137" s="1">
        <f t="shared" si="136"/>
        <v>11.385631293648094</v>
      </c>
      <c r="BB137" s="1">
        <f t="shared" si="136"/>
        <v>9.9578307645946964</v>
      </c>
      <c r="BC137" s="1">
        <f t="shared" si="136"/>
        <v>7.9207399410234167</v>
      </c>
      <c r="BD137" s="1">
        <f t="shared" si="137"/>
        <v>12656.952981484763</v>
      </c>
      <c r="BE137">
        <f t="shared" si="130"/>
        <v>0.21822387218499145</v>
      </c>
      <c r="BF137">
        <f t="shared" si="130"/>
        <v>0.3346263841173937</v>
      </c>
      <c r="BG137">
        <f t="shared" si="130"/>
        <v>2.453676962688749E-2</v>
      </c>
      <c r="BH137">
        <f t="shared" si="138"/>
        <v>0.27245877660549184</v>
      </c>
      <c r="BI137">
        <f t="shared" si="139"/>
        <v>4.7621658391411486E-3</v>
      </c>
      <c r="BJ137">
        <f t="shared" si="139"/>
        <v>1.1197481694748152E-2</v>
      </c>
      <c r="BK137">
        <f t="shared" si="139"/>
        <v>6.0205306372294847E-5</v>
      </c>
      <c r="BL137">
        <f t="shared" si="133"/>
        <v>672.34202002724351</v>
      </c>
      <c r="BM137">
        <f t="shared" si="133"/>
        <v>1049.8218406675905</v>
      </c>
      <c r="BN137">
        <f t="shared" si="133"/>
        <v>1.3932024515721706</v>
      </c>
      <c r="BO137">
        <f t="shared" si="128"/>
        <v>453.10186748694304</v>
      </c>
      <c r="BP137">
        <f t="shared" si="89"/>
        <v>141.83187180805226</v>
      </c>
      <c r="BQ137">
        <f t="shared" si="89"/>
        <v>12.865988115968603</v>
      </c>
      <c r="BR137" s="7">
        <f t="shared" si="147"/>
        <v>1.276964925376789E-2</v>
      </c>
      <c r="BS137" s="7">
        <f t="shared" si="131"/>
        <v>0.12261879557071274</v>
      </c>
      <c r="BT137" s="7">
        <f t="shared" si="132"/>
        <v>2.9707870994897165E-2</v>
      </c>
      <c r="BU137" s="8">
        <f>MAX((BU$3*climlow!$I247+BU$4*climlow!$I247^2+BU$5*climlow!$I247^6)*(K137/K$66)^$BW$1,-99)</f>
        <v>2.8312372455109913</v>
      </c>
      <c r="BV137" s="8">
        <f>MAX((BV$3*climlow!$I247+BV$4*climlow!$I247^2+BV$5*climlow!$I247^6)*(L137/L$66)^$BW$1,-99)</f>
        <v>1.2164539135745447</v>
      </c>
      <c r="BW137" s="8">
        <f>MAX((BW$3*climlow!$I247+BW$4*climlow!$I247^2+BW$5*climlow!$I247^6)*(M137/M$66)^$BW$1,-99)</f>
        <v>0.39834709148141367</v>
      </c>
      <c r="BX137" s="8">
        <f>MAX((BX$3*climlow!$M247+BX$4*climlow!$M247^2+BX$5*climlow!$M247^6)*(K137/K$66)^$BW$1,-99)</f>
        <v>2.8310567877231514</v>
      </c>
      <c r="BY137" s="8">
        <f>MAX((BY$3*climlow!$M247+BY$4*climlow!$M247^2+BY$5*climlow!$M247^6)*(L137/L$66)^$BW$1,-99)</f>
        <v>1.2166755777761267</v>
      </c>
      <c r="BZ137" s="8">
        <f>MAX((BZ$3*climlow!$M247+BZ$4*climlow!$M247^2+BZ$5*climlow!$M247^6)*(M137/M$66)^$BW$1,-99)</f>
        <v>0.39886306930428034</v>
      </c>
      <c r="CA137" s="8">
        <f t="shared" si="140"/>
        <v>0.13537597826353095</v>
      </c>
      <c r="CB137" s="8">
        <f t="shared" si="141"/>
        <v>1.6599639403881154E-2</v>
      </c>
      <c r="CC137" s="8">
        <f t="shared" si="142"/>
        <v>4.0217320980609804E-3</v>
      </c>
      <c r="CD137" s="8">
        <f>MAX((CD$3*climlow!$I247+CD$4*climlow!$I247^2+CD$5*climlow!$I247^6)*(K137/K$66)^$BW$1,-99)</f>
        <v>0.57931363734585184</v>
      </c>
      <c r="CE137" s="8">
        <f>MAX((CE$3*climlow!$I247+CE$4*climlow!$I247^2+CE$5*climlow!$I247^6)*(L137/L$66)^$BW$1,-99)</f>
        <v>0.22236493674921104</v>
      </c>
      <c r="CF137" s="8">
        <f>MAX((CF$3*climlow!$I247+CF$4*climlow!$I247^2+CF$5*climlow!$I247^6)*(M137/M$66)^$BW$1,-99)</f>
        <v>4.72804591441984E-2</v>
      </c>
      <c r="CG137" s="8">
        <f>MAX((CG$3*climlow!$M247+CG$4*climlow!$M247^2+CG$5*climlow!$M247^6)*(K137/K$66)^$BW$1,-99)</f>
        <v>0.57872619611199372</v>
      </c>
      <c r="CH137" s="8">
        <f>MAX((CH$3*climlow!$M247+CH$4*climlow!$M247^2+CH$5*climlow!$M247^6)*(L137/L$66)^$BW$1,-99)</f>
        <v>0.22216346889478986</v>
      </c>
      <c r="CI137" s="8">
        <f>MAX((CI$3*climlow!$M247+CI$4*climlow!$M247^2+CI$5*climlow!$M247^6)*(M137/M$66)^$BW$1,-99)</f>
        <v>4.7276117763565301E-2</v>
      </c>
      <c r="CJ137" s="8">
        <f t="shared" si="143"/>
        <v>4.0343147966796576E-2</v>
      </c>
      <c r="CK137" s="8">
        <f t="shared" si="144"/>
        <v>4.9468282132196445E-3</v>
      </c>
      <c r="CL137" s="8">
        <f t="shared" si="145"/>
        <v>1.1985090353256406E-3</v>
      </c>
    </row>
    <row r="138" spans="1:90">
      <c r="A138">
        <f t="shared" si="114"/>
        <v>2092</v>
      </c>
      <c r="B138" s="4">
        <f t="shared" si="121"/>
        <v>1282.9862922816706</v>
      </c>
      <c r="C138" s="4">
        <f t="shared" si="121"/>
        <v>3552.8824347012328</v>
      </c>
      <c r="D138" s="4">
        <f t="shared" si="121"/>
        <v>6726.9030925802635</v>
      </c>
      <c r="E138" s="11">
        <f t="shared" si="122"/>
        <v>1.4538156918202463E-4</v>
      </c>
      <c r="F138" s="11">
        <f t="shared" si="122"/>
        <v>2.9145799604726817E-4</v>
      </c>
      <c r="G138" s="11">
        <f t="shared" si="122"/>
        <v>6.434894938870103E-4</v>
      </c>
      <c r="H138" s="4">
        <f t="shared" si="123"/>
        <v>142656.33247289917</v>
      </c>
      <c r="I138" s="4">
        <f t="shared" si="123"/>
        <v>95262.381856054082</v>
      </c>
      <c r="J138" s="4">
        <f t="shared" si="123"/>
        <v>23421.53835720877</v>
      </c>
      <c r="K138" s="4">
        <f t="shared" si="115"/>
        <v>111190.84695690575</v>
      </c>
      <c r="L138" s="4">
        <f t="shared" si="115"/>
        <v>26812.703095835714</v>
      </c>
      <c r="M138" s="4">
        <f t="shared" si="115"/>
        <v>3481.7713344261783</v>
      </c>
      <c r="N138" s="11">
        <f t="shared" si="120"/>
        <v>1.0280990837122417E-2</v>
      </c>
      <c r="O138" s="11">
        <f t="shared" si="120"/>
        <v>1.5779943244924377E-2</v>
      </c>
      <c r="P138" s="11">
        <f t="shared" si="120"/>
        <v>1.1478331324813684E-2</v>
      </c>
      <c r="Q138" s="4">
        <f t="shared" si="116"/>
        <v>6816.9591272452108</v>
      </c>
      <c r="R138" s="4">
        <f t="shared" si="116"/>
        <v>18380.252428268814</v>
      </c>
      <c r="S138" s="4">
        <f t="shared" si="116"/>
        <v>5103.6727878759439</v>
      </c>
      <c r="T138" s="4">
        <f t="shared" si="124"/>
        <v>47.785885204501859</v>
      </c>
      <c r="U138" s="4">
        <f t="shared" si="124"/>
        <v>192.94344808680341</v>
      </c>
      <c r="V138" s="4">
        <f t="shared" si="124"/>
        <v>217.90510555021319</v>
      </c>
      <c r="W138" s="11">
        <f t="shared" si="117"/>
        <v>-1.219247815263802E-2</v>
      </c>
      <c r="X138" s="11">
        <f t="shared" si="117"/>
        <v>-1.3228699347321071E-2</v>
      </c>
      <c r="Y138" s="11">
        <f t="shared" si="117"/>
        <v>-1.2203590333800474E-2</v>
      </c>
      <c r="Z138" s="4">
        <f t="shared" si="129"/>
        <v>10314.142602406022</v>
      </c>
      <c r="AA138" s="4">
        <f t="shared" si="129"/>
        <v>44455.321626561665</v>
      </c>
      <c r="AB138" s="4">
        <f t="shared" si="129"/>
        <v>8833.1095198567818</v>
      </c>
      <c r="AC138" s="12">
        <f t="shared" si="125"/>
        <v>1.9316911093634628</v>
      </c>
      <c r="AD138" s="12">
        <f t="shared" si="125"/>
        <v>3.6445961560510622</v>
      </c>
      <c r="AE138" s="12">
        <f t="shared" si="125"/>
        <v>1.7738761303599222</v>
      </c>
      <c r="AF138" s="11">
        <f t="shared" si="118"/>
        <v>-2.9039671966837322E-3</v>
      </c>
      <c r="AG138" s="11">
        <f t="shared" si="118"/>
        <v>2.0567434751257441E-3</v>
      </c>
      <c r="AH138" s="11">
        <f t="shared" si="118"/>
        <v>8.257041531207765E-4</v>
      </c>
      <c r="AI138" s="1">
        <f t="shared" si="146"/>
        <v>255903.4796397785</v>
      </c>
      <c r="AJ138" s="1">
        <f t="shared" si="146"/>
        <v>161991.76495818494</v>
      </c>
      <c r="AK138" s="1">
        <f t="shared" si="146"/>
        <v>41221.788095907839</v>
      </c>
      <c r="AL138" s="17">
        <f t="shared" si="126"/>
        <v>37.669430379905549</v>
      </c>
      <c r="AM138" s="17">
        <f t="shared" si="126"/>
        <v>12.477810746642575</v>
      </c>
      <c r="AN138" s="17">
        <f t="shared" si="126"/>
        <v>2.4134449402764613</v>
      </c>
      <c r="AO138" s="7">
        <f t="shared" ref="AO138:AQ153" si="148">AO$5*AO137</f>
        <v>8.0164099299554776E-3</v>
      </c>
      <c r="AP138" s="7">
        <f t="shared" si="148"/>
        <v>1.2344668886756283E-2</v>
      </c>
      <c r="AQ138" s="7">
        <f t="shared" si="148"/>
        <v>8.9355662104284774E-3</v>
      </c>
      <c r="AR138" s="1">
        <f t="shared" si="127"/>
        <v>142656.33247289917</v>
      </c>
      <c r="AS138" s="1">
        <f t="shared" si="127"/>
        <v>95262.381856054082</v>
      </c>
      <c r="AT138" s="1">
        <f t="shared" si="127"/>
        <v>23421.53835720877</v>
      </c>
      <c r="AU138" s="1">
        <f t="shared" si="134"/>
        <v>28531.266494579835</v>
      </c>
      <c r="AV138" s="1">
        <f t="shared" si="134"/>
        <v>19052.476371210818</v>
      </c>
      <c r="AW138" s="1">
        <f t="shared" si="134"/>
        <v>4684.3076714417539</v>
      </c>
      <c r="AX138" s="1">
        <f t="shared" si="135"/>
        <v>88952.677565524602</v>
      </c>
      <c r="AY138" s="1">
        <f t="shared" si="135"/>
        <v>21450.162476668575</v>
      </c>
      <c r="AZ138" s="1">
        <f t="shared" si="135"/>
        <v>2785.4170675409423</v>
      </c>
      <c r="BA138" s="1">
        <f t="shared" si="136"/>
        <v>11.395859794558012</v>
      </c>
      <c r="BB138" s="1">
        <f t="shared" si="136"/>
        <v>9.9734874989973381</v>
      </c>
      <c r="BC138" s="1">
        <f t="shared" si="136"/>
        <v>7.932152896101095</v>
      </c>
      <c r="BD138" s="1">
        <f t="shared" si="137"/>
        <v>12311.187110560719</v>
      </c>
      <c r="BE138">
        <f t="shared" si="130"/>
        <v>0.21822387218499145</v>
      </c>
      <c r="BF138">
        <f t="shared" si="130"/>
        <v>0.3346263841173937</v>
      </c>
      <c r="BG138">
        <f t="shared" si="130"/>
        <v>2.453676962688749E-2</v>
      </c>
      <c r="BH138">
        <f t="shared" si="138"/>
        <v>0.27268474558131656</v>
      </c>
      <c r="BI138">
        <f t="shared" si="139"/>
        <v>4.7621658391411486E-3</v>
      </c>
      <c r="BJ138">
        <f t="shared" si="139"/>
        <v>1.1197481694748152E-2</v>
      </c>
      <c r="BK138">
        <f t="shared" si="139"/>
        <v>6.0205306372294847E-5</v>
      </c>
      <c r="BL138">
        <f t="shared" si="133"/>
        <v>679.35311323960252</v>
      </c>
      <c r="BM138">
        <f t="shared" si="133"/>
        <v>1066.6987770312739</v>
      </c>
      <c r="BN138">
        <f t="shared" si="133"/>
        <v>1.4101008925062093</v>
      </c>
      <c r="BO138">
        <f t="shared" si="128"/>
        <v>458.88781941097852</v>
      </c>
      <c r="BP138">
        <f t="shared" si="89"/>
        <v>143.41278036713328</v>
      </c>
      <c r="BQ138">
        <f t="shared" si="89"/>
        <v>13.012153640487373</v>
      </c>
      <c r="BR138" s="7">
        <f t="shared" si="147"/>
        <v>1.2632268558646409E-2</v>
      </c>
      <c r="BS138" s="7">
        <f t="shared" si="131"/>
        <v>0.11904737434049781</v>
      </c>
      <c r="BT138" s="7">
        <f t="shared" si="132"/>
        <v>2.8489389786283924E-2</v>
      </c>
      <c r="BU138" s="8">
        <f>MAX((BU$3*climlow!$I248+BU$4*climlow!$I248^2+BU$5*climlow!$I248^6)*(K138/K$66)^$BW$1,-99)</f>
        <v>2.8269117599948168</v>
      </c>
      <c r="BV138" s="8">
        <f>MAX((BV$3*climlow!$I248+BV$4*climlow!$I248^2+BV$5*climlow!$I248^6)*(L138/L$66)^$BW$1,-99)</f>
        <v>1.207668890905816</v>
      </c>
      <c r="BW138" s="8">
        <f>MAX((BW$3*climlow!$I248+BW$4*climlow!$I248^2+BW$5*climlow!$I248^6)*(M138/M$66)^$BW$1,-99)</f>
        <v>0.38805810726732365</v>
      </c>
      <c r="BX138" s="8">
        <f>MAX((BX$3*climlow!$M248+BX$4*climlow!$M248^2+BX$5*climlow!$M248^6)*(K138/K$66)^$BW$1,-99)</f>
        <v>2.8267228855110722</v>
      </c>
      <c r="BY138" s="8">
        <f>MAX((BY$3*climlow!$M248+BY$4*climlow!$M248^2+BY$5*climlow!$M248^6)*(L138/L$66)^$BW$1,-99)</f>
        <v>1.2079626377473311</v>
      </c>
      <c r="BZ138" s="8">
        <f>MAX((BZ$3*climlow!$M248+BZ$4*climlow!$M248^2+BZ$5*climlow!$M248^6)*(M138/M$66)^$BW$1,-99)</f>
        <v>0.38871039847312783</v>
      </c>
      <c r="CA138" s="8">
        <f t="shared" si="140"/>
        <v>0.11666477651905099</v>
      </c>
      <c r="CB138" s="8">
        <f t="shared" si="141"/>
        <v>1.3888635322613982E-2</v>
      </c>
      <c r="CC138" s="8">
        <f t="shared" si="142"/>
        <v>3.3237082925809481E-3</v>
      </c>
      <c r="CD138" s="8">
        <f>MAX((CD$3*climlow!$I248+CD$4*climlow!$I248^2+CD$5*climlow!$I248^6)*(K138/K$66)^$BW$1,-99)</f>
        <v>0.58812992146198784</v>
      </c>
      <c r="CE138" s="8">
        <f>MAX((CE$3*climlow!$I248+CE$4*climlow!$I248^2+CE$5*climlow!$I248^6)*(L138/L$66)^$BW$1,-99)</f>
        <v>0.22500804592227538</v>
      </c>
      <c r="CF138" s="8">
        <f>MAX((CF$3*climlow!$I248+CF$4*climlow!$I248^2+CF$5*climlow!$I248^6)*(M138/M$66)^$BW$1,-99)</f>
        <v>4.7195561165905189E-2</v>
      </c>
      <c r="CG138" s="8">
        <f>MAX((CG$3*climlow!$M248+CG$4*climlow!$M248^2+CG$5*climlow!$M248^6)*(K138/K$66)^$BW$1,-99)</f>
        <v>0.58740418098597502</v>
      </c>
      <c r="CH138" s="8">
        <f>MAX((CH$3*climlow!$M248+CH$4*climlow!$M248^2+CH$5*climlow!$M248^6)*(L138/L$66)^$BW$1,-99)</f>
        <v>0.22476140934584238</v>
      </c>
      <c r="CI138" s="8">
        <f>MAX((CI$3*climlow!$M248+CI$4*climlow!$M248^2+CI$5*climlow!$M248^6)*(M138/M$66)^$BW$1,-99)</f>
        <v>4.7193697132047768E-2</v>
      </c>
      <c r="CJ138" s="8">
        <f t="shared" si="143"/>
        <v>4.9568565808406434E-2</v>
      </c>
      <c r="CK138" s="8">
        <f t="shared" si="144"/>
        <v>5.9010076093149611E-3</v>
      </c>
      <c r="CL138" s="8">
        <f t="shared" si="145"/>
        <v>1.4121781924627567E-3</v>
      </c>
    </row>
    <row r="139" spans="1:90">
      <c r="A139">
        <f t="shared" si="114"/>
        <v>2093</v>
      </c>
      <c r="B139" s="4">
        <f t="shared" si="121"/>
        <v>1283.163488714061</v>
      </c>
      <c r="C139" s="4">
        <f t="shared" si="121"/>
        <v>3553.8661748961117</v>
      </c>
      <c r="D139" s="4">
        <f t="shared" si="121"/>
        <v>6731.0153494734113</v>
      </c>
      <c r="E139" s="11">
        <f t="shared" si="122"/>
        <v>1.3811249072292339E-4</v>
      </c>
      <c r="F139" s="11">
        <f t="shared" si="122"/>
        <v>2.7688509624490472E-4</v>
      </c>
      <c r="G139" s="11">
        <f t="shared" si="122"/>
        <v>6.113150191926598E-4</v>
      </c>
      <c r="H139" s="4">
        <f t="shared" si="123"/>
        <v>144127.30361149553</v>
      </c>
      <c r="I139" s="4">
        <f t="shared" si="123"/>
        <v>96776.864176715404</v>
      </c>
      <c r="J139" s="4">
        <f t="shared" si="123"/>
        <v>23701.981998031071</v>
      </c>
      <c r="K139" s="4">
        <f t="shared" si="115"/>
        <v>112321.85522667464</v>
      </c>
      <c r="L139" s="4">
        <f t="shared" si="115"/>
        <v>27231.431746172726</v>
      </c>
      <c r="M139" s="4">
        <f t="shared" si="115"/>
        <v>3521.3085645221936</v>
      </c>
      <c r="N139" s="11">
        <f t="shared" si="120"/>
        <v>1.0171774932222988E-2</v>
      </c>
      <c r="O139" s="11">
        <f t="shared" si="120"/>
        <v>1.5616801067776187E-2</v>
      </c>
      <c r="P139" s="11">
        <f t="shared" si="120"/>
        <v>1.1355493023073926E-2</v>
      </c>
      <c r="Q139" s="4">
        <f t="shared" si="116"/>
        <v>6803.2781304828595</v>
      </c>
      <c r="R139" s="4">
        <f t="shared" si="116"/>
        <v>18425.449485140645</v>
      </c>
      <c r="S139" s="4">
        <f t="shared" si="116"/>
        <v>5101.7539944894661</v>
      </c>
      <c r="T139" s="4">
        <f t="shared" si="124"/>
        <v>47.203256843141503</v>
      </c>
      <c r="U139" s="4">
        <f t="shared" si="124"/>
        <v>190.39105722102764</v>
      </c>
      <c r="V139" s="4">
        <f t="shared" si="124"/>
        <v>215.24588091043483</v>
      </c>
      <c r="W139" s="11">
        <f t="shared" si="117"/>
        <v>-1.219247815263802E-2</v>
      </c>
      <c r="X139" s="11">
        <f t="shared" si="117"/>
        <v>-1.3228699347321071E-2</v>
      </c>
      <c r="Y139" s="11">
        <f t="shared" si="117"/>
        <v>-1.2203590333800474E-2</v>
      </c>
      <c r="Z139" s="4">
        <f t="shared" si="129"/>
        <v>10264.735525968455</v>
      </c>
      <c r="AA139" s="4">
        <f t="shared" si="129"/>
        <v>44664.119325805623</v>
      </c>
      <c r="AB139" s="4">
        <f t="shared" si="129"/>
        <v>8838.4369211184585</v>
      </c>
      <c r="AC139" s="12">
        <f t="shared" si="125"/>
        <v>1.9260815417477457</v>
      </c>
      <c r="AD139" s="12">
        <f t="shared" si="125"/>
        <v>3.6520921554144885</v>
      </c>
      <c r="AE139" s="12">
        <f t="shared" si="125"/>
        <v>1.7753408272478821</v>
      </c>
      <c r="AF139" s="11">
        <f t="shared" si="118"/>
        <v>-2.9039671966837322E-3</v>
      </c>
      <c r="AG139" s="11">
        <f t="shared" si="118"/>
        <v>2.0567434751257441E-3</v>
      </c>
      <c r="AH139" s="11">
        <f t="shared" si="118"/>
        <v>8.257041531207765E-4</v>
      </c>
      <c r="AI139" s="1">
        <f t="shared" si="146"/>
        <v>258844.3981703805</v>
      </c>
      <c r="AJ139" s="1">
        <f t="shared" si="146"/>
        <v>164845.06483357729</v>
      </c>
      <c r="AK139" s="1">
        <f t="shared" si="146"/>
        <v>41783.916957758811</v>
      </c>
      <c r="AL139" s="17">
        <f t="shared" si="126"/>
        <v>37.968384239701258</v>
      </c>
      <c r="AM139" s="17">
        <f t="shared" si="126"/>
        <v>12.630304844320499</v>
      </c>
      <c r="AN139" s="17">
        <f t="shared" si="126"/>
        <v>2.4347947823649347</v>
      </c>
      <c r="AO139" s="7">
        <f t="shared" si="148"/>
        <v>7.9362458306559223E-3</v>
      </c>
      <c r="AP139" s="7">
        <f t="shared" si="148"/>
        <v>1.222122219788872E-2</v>
      </c>
      <c r="AQ139" s="7">
        <f t="shared" si="148"/>
        <v>8.8462105483241918E-3</v>
      </c>
      <c r="AR139" s="1">
        <f t="shared" si="127"/>
        <v>144127.30361149553</v>
      </c>
      <c r="AS139" s="1">
        <f t="shared" si="127"/>
        <v>96776.864176715404</v>
      </c>
      <c r="AT139" s="1">
        <f t="shared" si="127"/>
        <v>23701.981998031071</v>
      </c>
      <c r="AU139" s="1">
        <f t="shared" si="134"/>
        <v>28825.460722299107</v>
      </c>
      <c r="AV139" s="1">
        <f t="shared" si="134"/>
        <v>19355.372835343082</v>
      </c>
      <c r="AW139" s="1">
        <f t="shared" si="134"/>
        <v>4740.3963996062148</v>
      </c>
      <c r="AX139" s="1">
        <f t="shared" si="135"/>
        <v>89857.484181339707</v>
      </c>
      <c r="AY139" s="1">
        <f t="shared" si="135"/>
        <v>21785.14539693818</v>
      </c>
      <c r="AZ139" s="1">
        <f t="shared" si="135"/>
        <v>2817.0468516177548</v>
      </c>
      <c r="BA139" s="1">
        <f t="shared" si="136"/>
        <v>11.405980185140523</v>
      </c>
      <c r="BB139" s="1">
        <f t="shared" si="136"/>
        <v>9.9889836127059137</v>
      </c>
      <c r="BC139" s="1">
        <f t="shared" si="136"/>
        <v>7.943444399480259</v>
      </c>
      <c r="BD139" s="1">
        <f t="shared" si="137"/>
        <v>11974.396848183294</v>
      </c>
      <c r="BE139">
        <f t="shared" si="130"/>
        <v>0.21822387218499145</v>
      </c>
      <c r="BF139">
        <f t="shared" si="130"/>
        <v>0.3346263841173937</v>
      </c>
      <c r="BG139">
        <f t="shared" si="130"/>
        <v>2.453676962688749E-2</v>
      </c>
      <c r="BH139">
        <f t="shared" si="138"/>
        <v>0.27290903047582382</v>
      </c>
      <c r="BI139">
        <f t="shared" si="139"/>
        <v>4.7621658391411486E-3</v>
      </c>
      <c r="BJ139">
        <f t="shared" si="139"/>
        <v>1.1197481694748152E-2</v>
      </c>
      <c r="BK139">
        <f t="shared" si="139"/>
        <v>6.0205306372294847E-5</v>
      </c>
      <c r="BL139">
        <f t="shared" si="133"/>
        <v>686.35812174618866</v>
      </c>
      <c r="BM139">
        <f t="shared" si="133"/>
        <v>1083.6571650938988</v>
      </c>
      <c r="BN139">
        <f t="shared" si="133"/>
        <v>1.4269850878220778</v>
      </c>
      <c r="BO139">
        <f t="shared" si="128"/>
        <v>464.68461358406967</v>
      </c>
      <c r="BP139">
        <f t="shared" si="89"/>
        <v>145.01166759584501</v>
      </c>
      <c r="BQ139">
        <f t="shared" si="89"/>
        <v>13.160020876468012</v>
      </c>
      <c r="BR139" s="7">
        <f t="shared" si="147"/>
        <v>1.2496724352684785E-2</v>
      </c>
      <c r="BS139" s="7">
        <f t="shared" si="131"/>
        <v>0.11557997508786194</v>
      </c>
      <c r="BT139" s="7">
        <f t="shared" si="132"/>
        <v>2.7324485003392584E-2</v>
      </c>
      <c r="BU139" s="8">
        <f>MAX((BU$3*climlow!$I249+BU$4*climlow!$I249^2+BU$5*climlow!$I249^6)*(K139/K$66)^$BW$1,-99)</f>
        <v>2.822188596292754</v>
      </c>
      <c r="BV139" s="8">
        <f>MAX((BV$3*climlow!$I249+BV$4*climlow!$I249^2+BV$5*climlow!$I249^6)*(L139/L$66)^$BW$1,-99)</f>
        <v>1.1986859609976586</v>
      </c>
      <c r="BW139" s="8">
        <f>MAX((BW$3*climlow!$I249+BW$4*climlow!$I249^2+BW$5*climlow!$I249^6)*(M139/M$66)^$BW$1,-99)</f>
        <v>0.37760296517197872</v>
      </c>
      <c r="BX139" s="8">
        <f>MAX((BX$3*climlow!$M249+BX$4*climlow!$M249^2+BX$5*climlow!$M249^6)*(K139/K$66)^$BW$1,-99)</f>
        <v>2.8220025825574719</v>
      </c>
      <c r="BY139" s="8">
        <f>MAX((BY$3*climlow!$M249+BY$4*climlow!$M249^2+BY$5*climlow!$M249^6)*(L139/L$66)^$BW$1,-99)</f>
        <v>1.1990616970526669</v>
      </c>
      <c r="BZ139" s="8">
        <f>MAX((BZ$3*climlow!$M249+BZ$4*climlow!$M249^2+BZ$5*climlow!$M249^6)*(M139/M$66)^$BW$1,-99)</f>
        <v>0.37840262463176333</v>
      </c>
      <c r="CA139" s="8">
        <f t="shared" si="140"/>
        <v>7.8561439805332617E-2</v>
      </c>
      <c r="CB139" s="8">
        <f t="shared" si="141"/>
        <v>9.0801292555669089E-3</v>
      </c>
      <c r="CC139" s="8">
        <f t="shared" si="142"/>
        <v>2.1466508838057403E-3</v>
      </c>
      <c r="CD139" s="8">
        <f>MAX((CD$3*climlow!$I249+CD$4*climlow!$I249^2+CD$5*climlow!$I249^6)*(K139/K$66)^$BW$1,-99)</f>
        <v>0.59693414256397181</v>
      </c>
      <c r="CE139" s="8">
        <f>MAX((CE$3*climlow!$I249+CE$4*climlow!$I249^2+CE$5*climlow!$I249^6)*(L139/L$66)^$BW$1,-99)</f>
        <v>0.22761526527824599</v>
      </c>
      <c r="CF139" s="8">
        <f>MAX((CF$3*climlow!$I249+CF$4*climlow!$I249^2+CF$5*climlow!$I249^6)*(M139/M$66)^$BW$1,-99)</f>
        <v>4.7061337823643995E-2</v>
      </c>
      <c r="CG139" s="8">
        <f>MAX((CG$3*climlow!$M249+CG$4*climlow!$M249^2+CG$5*climlow!$M249^6)*(K139/K$66)^$BW$1,-99)</f>
        <v>0.59606426152629355</v>
      </c>
      <c r="CH139" s="8">
        <f>MAX((CH$3*climlow!$M249+CH$4*climlow!$M249^2+CH$5*climlow!$M249^6)*(L139/L$66)^$BW$1,-99)</f>
        <v>0.22732243397214499</v>
      </c>
      <c r="CI139" s="8">
        <f>MAX((CI$3*climlow!$M249+CI$4*climlow!$M249^2+CI$5*climlow!$M249^6)*(M139/M$66)^$BW$1,-99)</f>
        <v>4.706345817782611E-2</v>
      </c>
      <c r="CJ139" s="8">
        <f t="shared" si="143"/>
        <v>5.9072251143399444E-2</v>
      </c>
      <c r="CK139" s="8">
        <f t="shared" si="144"/>
        <v>6.8275693155380318E-3</v>
      </c>
      <c r="CL139" s="8">
        <f t="shared" si="145"/>
        <v>1.6141188404844586E-3</v>
      </c>
    </row>
    <row r="140" spans="1:90">
      <c r="A140">
        <f t="shared" si="114"/>
        <v>2094</v>
      </c>
      <c r="B140" s="4">
        <f t="shared" si="121"/>
        <v>1283.3318485742204</v>
      </c>
      <c r="C140" s="4">
        <f t="shared" si="121"/>
        <v>3554.8009868450954</v>
      </c>
      <c r="D140" s="4">
        <f t="shared" si="121"/>
        <v>6734.9243817120832</v>
      </c>
      <c r="E140" s="11">
        <f t="shared" si="122"/>
        <v>1.3120686618677723E-4</v>
      </c>
      <c r="F140" s="11">
        <f t="shared" si="122"/>
        <v>2.6304084143265947E-4</v>
      </c>
      <c r="G140" s="11">
        <f t="shared" si="122"/>
        <v>5.8074926823302681E-4</v>
      </c>
      <c r="H140" s="4">
        <f t="shared" si="123"/>
        <v>145596.85894949039</v>
      </c>
      <c r="I140" s="4">
        <f t="shared" si="123"/>
        <v>98298.438110911797</v>
      </c>
      <c r="J140" s="4">
        <f t="shared" si="123"/>
        <v>23982.172050153076</v>
      </c>
      <c r="K140" s="4">
        <f t="shared" si="115"/>
        <v>113452.22914186089</v>
      </c>
      <c r="L140" s="4">
        <f t="shared" si="115"/>
        <v>27652.304158425526</v>
      </c>
      <c r="M140" s="4">
        <f t="shared" si="115"/>
        <v>3560.8673076232185</v>
      </c>
      <c r="N140" s="11">
        <f t="shared" si="120"/>
        <v>1.0063704101976212E-2</v>
      </c>
      <c r="O140" s="11">
        <f t="shared" si="120"/>
        <v>1.5455390527233437E-2</v>
      </c>
      <c r="P140" s="11">
        <f t="shared" si="120"/>
        <v>1.1234102997841777E-2</v>
      </c>
      <c r="Q140" s="4">
        <f t="shared" si="116"/>
        <v>6788.8513432128093</v>
      </c>
      <c r="R140" s="4">
        <f t="shared" si="116"/>
        <v>18467.566547779716</v>
      </c>
      <c r="S140" s="4">
        <f t="shared" si="116"/>
        <v>5099.0680378100642</v>
      </c>
      <c r="T140" s="4">
        <f t="shared" si="124"/>
        <v>46.627732165348142</v>
      </c>
      <c r="U140" s="4">
        <f t="shared" si="124"/>
        <v>187.87243116663205</v>
      </c>
      <c r="V140" s="4">
        <f t="shared" si="124"/>
        <v>212.61910835876589</v>
      </c>
      <c r="W140" s="11">
        <f t="shared" si="117"/>
        <v>-1.219247815263802E-2</v>
      </c>
      <c r="X140" s="11">
        <f t="shared" si="117"/>
        <v>-1.3228699347321071E-2</v>
      </c>
      <c r="Y140" s="11">
        <f t="shared" si="117"/>
        <v>-1.2203590333800474E-2</v>
      </c>
      <c r="Z140" s="4">
        <f t="shared" si="129"/>
        <v>10214.38653328761</v>
      </c>
      <c r="AA140" s="4">
        <f t="shared" si="129"/>
        <v>44866.036960772341</v>
      </c>
      <c r="AB140" s="4">
        <f t="shared" si="129"/>
        <v>8842.4091840042893</v>
      </c>
      <c r="AC140" s="12">
        <f t="shared" si="125"/>
        <v>1.9204882641323722</v>
      </c>
      <c r="AD140" s="12">
        <f t="shared" si="125"/>
        <v>3.659603572125695</v>
      </c>
      <c r="AE140" s="12">
        <f t="shared" si="125"/>
        <v>1.7768067335421456</v>
      </c>
      <c r="AF140" s="11">
        <f t="shared" si="118"/>
        <v>-2.9039671966837322E-3</v>
      </c>
      <c r="AG140" s="11">
        <f t="shared" si="118"/>
        <v>2.0567434751257441E-3</v>
      </c>
      <c r="AH140" s="11">
        <f t="shared" si="118"/>
        <v>8.257041531207765E-4</v>
      </c>
      <c r="AI140" s="1">
        <f t="shared" si="146"/>
        <v>261785.41907564158</v>
      </c>
      <c r="AJ140" s="1">
        <f t="shared" si="146"/>
        <v>167715.93118556266</v>
      </c>
      <c r="AK140" s="1">
        <f t="shared" si="146"/>
        <v>42345.921661589149</v>
      </c>
      <c r="AL140" s="17">
        <f t="shared" si="126"/>
        <v>38.266697406509138</v>
      </c>
      <c r="AM140" s="17">
        <f t="shared" si="126"/>
        <v>12.783119028630713</v>
      </c>
      <c r="AN140" s="17">
        <f t="shared" si="126"/>
        <v>2.4561181025788286</v>
      </c>
      <c r="AO140" s="7">
        <f t="shared" si="148"/>
        <v>7.8568833723493634E-3</v>
      </c>
      <c r="AP140" s="7">
        <f t="shared" si="148"/>
        <v>1.2099009975909833E-2</v>
      </c>
      <c r="AQ140" s="7">
        <f t="shared" si="148"/>
        <v>8.7577484428409506E-3</v>
      </c>
      <c r="AR140" s="1">
        <f t="shared" si="127"/>
        <v>145596.85894949039</v>
      </c>
      <c r="AS140" s="1">
        <f t="shared" si="127"/>
        <v>98298.438110911797</v>
      </c>
      <c r="AT140" s="1">
        <f t="shared" si="127"/>
        <v>23982.172050153076</v>
      </c>
      <c r="AU140" s="1">
        <f t="shared" si="134"/>
        <v>29119.371789898079</v>
      </c>
      <c r="AV140" s="1">
        <f t="shared" si="134"/>
        <v>19659.687622182362</v>
      </c>
      <c r="AW140" s="1">
        <f t="shared" si="134"/>
        <v>4796.4344100306153</v>
      </c>
      <c r="AX140" s="1">
        <f t="shared" si="135"/>
        <v>90761.783313488704</v>
      </c>
      <c r="AY140" s="1">
        <f t="shared" si="135"/>
        <v>22121.843326740422</v>
      </c>
      <c r="AZ140" s="1">
        <f t="shared" si="135"/>
        <v>2848.6938460985752</v>
      </c>
      <c r="BA140" s="1">
        <f t="shared" si="136"/>
        <v>11.415993587372943</v>
      </c>
      <c r="BB140" s="1">
        <f t="shared" si="136"/>
        <v>10.004320785199548</v>
      </c>
      <c r="BC140" s="1">
        <f t="shared" si="136"/>
        <v>7.9546158685967949</v>
      </c>
      <c r="BD140" s="1">
        <f t="shared" si="137"/>
        <v>11646.378476353226</v>
      </c>
      <c r="BE140">
        <f t="shared" si="130"/>
        <v>0.21822387218499145</v>
      </c>
      <c r="BF140">
        <f t="shared" si="130"/>
        <v>0.3346263841173937</v>
      </c>
      <c r="BG140">
        <f t="shared" si="130"/>
        <v>2.453676962688749E-2</v>
      </c>
      <c r="BH140">
        <f t="shared" si="138"/>
        <v>0.27313162018608067</v>
      </c>
      <c r="BI140">
        <f t="shared" si="139"/>
        <v>4.7621658391411486E-3</v>
      </c>
      <c r="BJ140">
        <f t="shared" si="139"/>
        <v>1.1197481694748152E-2</v>
      </c>
      <c r="BK140">
        <f t="shared" si="139"/>
        <v>6.0205306372294847E-5</v>
      </c>
      <c r="BL140">
        <f t="shared" si="133"/>
        <v>693.3563879755153</v>
      </c>
      <c r="BM140">
        <f t="shared" si="133"/>
        <v>1100.6949613692689</v>
      </c>
      <c r="BN140">
        <f t="shared" si="133"/>
        <v>1.4438540157525523</v>
      </c>
      <c r="BO140">
        <f t="shared" si="128"/>
        <v>470.49164911096364</v>
      </c>
      <c r="BP140">
        <f t="shared" si="89"/>
        <v>146.62873361514562</v>
      </c>
      <c r="BQ140">
        <f t="shared" si="89"/>
        <v>13.309608693781541</v>
      </c>
      <c r="BR140" s="7">
        <f t="shared" si="147"/>
        <v>1.2362975414426103E-2</v>
      </c>
      <c r="BS140" s="7">
        <f t="shared" si="131"/>
        <v>0.1122135680464679</v>
      </c>
      <c r="BT140" s="7">
        <f t="shared" si="132"/>
        <v>2.6210619530108469E-2</v>
      </c>
      <c r="BU140" s="8">
        <f>MAX((BU$3*climlow!$I250+BU$4*climlow!$I250^2+BU$5*climlow!$I250^6)*(K140/K$66)^$BW$1,-99)</f>
        <v>2.8170725770758502</v>
      </c>
      <c r="BV140" s="8">
        <f>MAX((BV$3*climlow!$I250+BV$4*climlow!$I250^2+BV$5*climlow!$I250^6)*(L140/L$66)^$BW$1,-99)</f>
        <v>1.1895090903378287</v>
      </c>
      <c r="BW140" s="8">
        <f>MAX((BW$3*climlow!$I250+BW$4*climlow!$I250^2+BW$5*climlow!$I250^6)*(M140/M$66)^$BW$1,-99)</f>
        <v>0.36698511295615666</v>
      </c>
      <c r="BX140" s="8">
        <f>MAX((BX$3*climlow!$M250+BX$4*climlow!$M250^2+BX$5*climlow!$M250^6)*(K140/K$66)^$BW$1,-99)</f>
        <v>2.8169013374100911</v>
      </c>
      <c r="BY140" s="8">
        <f>MAX((BY$3*climlow!$M250+BY$4*climlow!$M250^2+BY$5*climlow!$M250^6)*(L140/L$66)^$BW$1,-99)</f>
        <v>1.1899770875674267</v>
      </c>
      <c r="BZ140" s="8">
        <f>MAX((BZ$3*climlow!$M250+BZ$4*climlow!$M250^2+BZ$5*climlow!$M250^6)*(M140/M$66)^$BW$1,-99)</f>
        <v>0.36794351329758013</v>
      </c>
      <c r="CA140" s="8">
        <f t="shared" si="140"/>
        <v>1.947435581151126E-2</v>
      </c>
      <c r="CB140" s="8">
        <f t="shared" si="141"/>
        <v>2.1852869510161463E-3</v>
      </c>
      <c r="CC140" s="8">
        <f t="shared" si="142"/>
        <v>5.1043493076947835E-4</v>
      </c>
      <c r="CD140" s="8">
        <f>MAX((CD$3*climlow!$I250+CD$4*climlow!$I250^2+CD$5*climlow!$I250^6)*(K140/K$66)^$BW$1,-99)</f>
        <v>0.6057222800627502</v>
      </c>
      <c r="CE140" s="8">
        <f>MAX((CE$3*climlow!$I250+CE$4*climlow!$I250^2+CE$5*climlow!$I250^6)*(L140/L$66)^$BW$1,-99)</f>
        <v>0.23018445067978635</v>
      </c>
      <c r="CF140" s="8">
        <f>MAX((CF$3*climlow!$I250+CF$4*climlow!$I250^2+CF$5*climlow!$I250^6)*(M140/M$66)^$BW$1,-99)</f>
        <v>4.687600801628998E-2</v>
      </c>
      <c r="CG140" s="8">
        <f>MAX((CG$3*climlow!$M250+CG$4*climlow!$M250^2+CG$5*climlow!$M250^6)*(K140/K$66)^$BW$1,-99)</f>
        <v>0.60470249823160316</v>
      </c>
      <c r="CH140" s="8">
        <f>MAX((CH$3*climlow!$M250+CH$4*climlow!$M250^2+CH$5*climlow!$M250^6)*(L140/L$66)^$BW$1,-99)</f>
        <v>0.22984452452398094</v>
      </c>
      <c r="CI140" s="8">
        <f>MAX((CI$3*climlow!$M250+CI$4*climlow!$M250^2+CI$5*climlow!$M250^6)*(M140/M$66)^$BW$1,-99)</f>
        <v>4.6883793211534346E-2</v>
      </c>
      <c r="CJ140" s="8">
        <f t="shared" si="143"/>
        <v>6.8834500139279289E-2</v>
      </c>
      <c r="CK140" s="8">
        <f t="shared" si="144"/>
        <v>7.7241648653236204E-3</v>
      </c>
      <c r="CL140" s="8">
        <f t="shared" si="145"/>
        <v>1.8041948936958479E-3</v>
      </c>
    </row>
    <row r="141" spans="1:90">
      <c r="A141">
        <f t="shared" si="114"/>
        <v>2095</v>
      </c>
      <c r="B141" s="4">
        <f t="shared" si="121"/>
        <v>1283.491811426843</v>
      </c>
      <c r="C141" s="4">
        <f t="shared" si="121"/>
        <v>3555.6892917956652</v>
      </c>
      <c r="D141" s="4">
        <f t="shared" si="121"/>
        <v>6738.6401189980525</v>
      </c>
      <c r="E141" s="11">
        <f t="shared" si="122"/>
        <v>1.2464652287743835E-4</v>
      </c>
      <c r="F141" s="11">
        <f t="shared" si="122"/>
        <v>2.4988879936102651E-4</v>
      </c>
      <c r="G141" s="11">
        <f t="shared" si="122"/>
        <v>5.5171180482137543E-4</v>
      </c>
      <c r="H141" s="4">
        <f t="shared" si="123"/>
        <v>147064.86184303561</v>
      </c>
      <c r="I141" s="4">
        <f t="shared" si="123"/>
        <v>99826.920218878848</v>
      </c>
      <c r="J141" s="4">
        <f t="shared" si="123"/>
        <v>24262.091575429597</v>
      </c>
      <c r="K141" s="4">
        <f t="shared" si="115"/>
        <v>114581.84659514525</v>
      </c>
      <c r="L141" s="4">
        <f t="shared" si="115"/>
        <v>28075.265307690894</v>
      </c>
      <c r="M141" s="4">
        <f t="shared" si="115"/>
        <v>3600.4432863283773</v>
      </c>
      <c r="N141" s="11">
        <f t="shared" si="120"/>
        <v>9.956767370977726E-3</v>
      </c>
      <c r="O141" s="11">
        <f t="shared" si="120"/>
        <v>1.5295692787195669E-2</v>
      </c>
      <c r="P141" s="11">
        <f t="shared" si="120"/>
        <v>1.1114140260276795E-2</v>
      </c>
      <c r="Q141" s="4">
        <f t="shared" si="116"/>
        <v>6773.6934964571437</v>
      </c>
      <c r="R141" s="4">
        <f t="shared" si="116"/>
        <v>18506.625563191479</v>
      </c>
      <c r="S141" s="4">
        <f t="shared" si="116"/>
        <v>5095.6310284592955</v>
      </c>
      <c r="T141" s="4">
        <f t="shared" si="124"/>
        <v>46.059224559615075</v>
      </c>
      <c r="U141" s="4">
        <f t="shared" si="124"/>
        <v>185.38712325907841</v>
      </c>
      <c r="V141" s="4">
        <f t="shared" si="124"/>
        <v>210.02439186321757</v>
      </c>
      <c r="W141" s="11">
        <f t="shared" si="117"/>
        <v>-1.219247815263802E-2</v>
      </c>
      <c r="X141" s="11">
        <f t="shared" si="117"/>
        <v>-1.3228699347321071E-2</v>
      </c>
      <c r="Y141" s="11">
        <f t="shared" si="117"/>
        <v>-1.2203590333800474E-2</v>
      </c>
      <c r="Z141" s="4">
        <f t="shared" si="129"/>
        <v>10163.126929306585</v>
      </c>
      <c r="AA141" s="4">
        <f t="shared" si="129"/>
        <v>45061.081021025188</v>
      </c>
      <c r="AB141" s="4">
        <f t="shared" si="129"/>
        <v>8845.0512280703533</v>
      </c>
      <c r="AC141" s="12">
        <f t="shared" si="125"/>
        <v>1.9149112292117156</v>
      </c>
      <c r="AD141" s="12">
        <f t="shared" si="125"/>
        <v>3.6671304378942113</v>
      </c>
      <c r="AE141" s="12">
        <f t="shared" si="125"/>
        <v>1.7782738502413242</v>
      </c>
      <c r="AF141" s="11">
        <f t="shared" si="118"/>
        <v>-2.9039671966837322E-3</v>
      </c>
      <c r="AG141" s="11">
        <f t="shared" si="118"/>
        <v>2.0567434751257441E-3</v>
      </c>
      <c r="AH141" s="11">
        <f t="shared" si="118"/>
        <v>8.257041531207765E-4</v>
      </c>
      <c r="AI141" s="1">
        <f t="shared" si="146"/>
        <v>264726.24895797548</v>
      </c>
      <c r="AJ141" s="1">
        <f t="shared" si="146"/>
        <v>170604.02568918877</v>
      </c>
      <c r="AK141" s="1">
        <f t="shared" si="146"/>
        <v>42907.763905460844</v>
      </c>
      <c r="AL141" s="17">
        <f t="shared" si="126"/>
        <v>38.564347815291384</v>
      </c>
      <c r="AM141" s="17">
        <f t="shared" si="126"/>
        <v>12.936235482434853</v>
      </c>
      <c r="AN141" s="17">
        <f t="shared" si="126"/>
        <v>2.4774130664222387</v>
      </c>
      <c r="AO141" s="7">
        <f t="shared" si="148"/>
        <v>7.7783145386258693E-3</v>
      </c>
      <c r="AP141" s="7">
        <f t="shared" si="148"/>
        <v>1.1978019876150735E-2</v>
      </c>
      <c r="AQ141" s="7">
        <f t="shared" si="148"/>
        <v>8.6701709584125417E-3</v>
      </c>
      <c r="AR141" s="1">
        <f t="shared" si="127"/>
        <v>147064.86184303561</v>
      </c>
      <c r="AS141" s="1">
        <f t="shared" si="127"/>
        <v>99826.920218878848</v>
      </c>
      <c r="AT141" s="1">
        <f t="shared" si="127"/>
        <v>24262.091575429597</v>
      </c>
      <c r="AU141" s="1">
        <f t="shared" si="134"/>
        <v>29412.972368607123</v>
      </c>
      <c r="AV141" s="1">
        <f t="shared" si="134"/>
        <v>19965.384043775772</v>
      </c>
      <c r="AW141" s="1">
        <f t="shared" si="134"/>
        <v>4852.4183150859199</v>
      </c>
      <c r="AX141" s="1">
        <f t="shared" si="135"/>
        <v>91665.477276116188</v>
      </c>
      <c r="AY141" s="1">
        <f t="shared" si="135"/>
        <v>22460.212246152714</v>
      </c>
      <c r="AZ141" s="1">
        <f t="shared" si="135"/>
        <v>2880.3546290627014</v>
      </c>
      <c r="BA141" s="1">
        <f t="shared" si="136"/>
        <v>11.425901112726779</v>
      </c>
      <c r="BB141" s="1">
        <f t="shared" si="136"/>
        <v>10.01950067821006</v>
      </c>
      <c r="BC141" s="1">
        <f t="shared" si="136"/>
        <v>7.9656687006407045</v>
      </c>
      <c r="BD141" s="1">
        <f t="shared" si="137"/>
        <v>11326.930866675502</v>
      </c>
      <c r="BE141">
        <f t="shared" si="130"/>
        <v>0.21822387218499145</v>
      </c>
      <c r="BF141">
        <f t="shared" si="130"/>
        <v>0.3346263841173937</v>
      </c>
      <c r="BG141">
        <f t="shared" si="130"/>
        <v>2.453676962688749E-2</v>
      </c>
      <c r="BH141">
        <f t="shared" si="138"/>
        <v>0.27335250520162763</v>
      </c>
      <c r="BI141">
        <f t="shared" si="139"/>
        <v>4.7621658391411486E-3</v>
      </c>
      <c r="BJ141">
        <f t="shared" si="139"/>
        <v>1.1197481694748152E-2</v>
      </c>
      <c r="BK141">
        <f t="shared" si="139"/>
        <v>6.0205306372294847E-5</v>
      </c>
      <c r="BL141">
        <f t="shared" si="133"/>
        <v>700.34726120691676</v>
      </c>
      <c r="BM141">
        <f t="shared" si="133"/>
        <v>1117.81011179398</v>
      </c>
      <c r="BN141">
        <f t="shared" si="133"/>
        <v>1.4607066565314126</v>
      </c>
      <c r="BO141">
        <f t="shared" si="128"/>
        <v>476.3083258016153</v>
      </c>
      <c r="BP141">
        <f t="shared" ref="BP141:BQ204" si="149">2*BJ$5*BF141*AS141/AA141*1000</f>
        <v>148.26418094511564</v>
      </c>
      <c r="BQ141">
        <f t="shared" si="149"/>
        <v>13.460936207209238</v>
      </c>
      <c r="BR141" s="7">
        <f t="shared" si="147"/>
        <v>1.2230982089190157E-2</v>
      </c>
      <c r="BS141" s="7">
        <f t="shared" si="131"/>
        <v>0.1089452116955999</v>
      </c>
      <c r="BT141" s="7">
        <f t="shared" si="132"/>
        <v>2.5145386154652668E-2</v>
      </c>
      <c r="BU141" s="8">
        <f>MAX((BU$3*climlow!$I251+BU$4*climlow!$I251^2+BU$5*climlow!$I251^6)*(K141/K$66)^$BW$1,-99)</f>
        <v>2.8115686952926731</v>
      </c>
      <c r="BV141" s="8">
        <f>MAX((BV$3*climlow!$I251+BV$4*climlow!$I251^2+BV$5*climlow!$I251^6)*(L141/L$66)^$BW$1,-99)</f>
        <v>1.180142312193335</v>
      </c>
      <c r="BW141" s="8">
        <f>MAX((BW$3*climlow!$I251+BW$4*climlow!$I251^2+BW$5*climlow!$I251^6)*(M141/M$66)^$BW$1,-99)</f>
        <v>0.35620806283900819</v>
      </c>
      <c r="BX141" s="8">
        <f>MAX((BX$3*climlow!$M251+BX$4*climlow!$M251^2+BX$5*climlow!$M251^6)*(K141/K$66)^$BW$1,-99)</f>
        <v>2.811424770614118</v>
      </c>
      <c r="BY141" s="8">
        <f>MAX((BY$3*climlow!$M251+BY$4*climlow!$M251^2+BY$5*climlow!$M251^6)*(L141/L$66)^$BW$1,-99)</f>
        <v>1.1807131996921361</v>
      </c>
      <c r="BZ141" s="8">
        <f>MAX((BZ$3*climlow!$M251+BZ$4*climlow!$M251^2+BZ$5*climlow!$M251^6)*(M141/M$66)^$BW$1,-99)</f>
        <v>0.3573368868679197</v>
      </c>
      <c r="CA141" s="8">
        <f t="shared" si="140"/>
        <v>-6.2213689944928596E-2</v>
      </c>
      <c r="CB141" s="8">
        <f t="shared" si="141"/>
        <v>-6.7778836214146604E-3</v>
      </c>
      <c r="CC141" s="8">
        <f t="shared" si="142"/>
        <v>-1.5643872577710614E-3</v>
      </c>
      <c r="CD141" s="8">
        <f>MAX((CD$3*climlow!$I251+CD$4*climlow!$I251^2+CD$5*climlow!$I251^6)*(K141/K$66)^$BW$1,-99)</f>
        <v>0.61449030050862574</v>
      </c>
      <c r="CE141" s="8">
        <f>MAX((CE$3*climlow!$I251+CE$4*climlow!$I251^2+CE$5*climlow!$I251^6)*(L141/L$66)^$BW$1,-99)</f>
        <v>0.2327134618364716</v>
      </c>
      <c r="CF141" s="8">
        <f>MAX((CF$3*climlow!$I251+CF$4*climlow!$I251^2+CF$5*climlow!$I251^6)*(M141/M$66)^$BW$1,-99)</f>
        <v>4.6637791983401455E-2</v>
      </c>
      <c r="CG141" s="8">
        <f>MAX((CG$3*climlow!$M251+CG$4*climlow!$M251^2+CG$5*climlow!$M251^6)*(K141/K$66)^$BW$1,-99)</f>
        <v>0.61331495411809156</v>
      </c>
      <c r="CH141" s="8">
        <f>MAX((CH$3*climlow!$M251+CH$4*climlow!$M251^2+CH$5*climlow!$M251^6)*(L141/L$66)^$BW$1,-99)</f>
        <v>0.23232567605238022</v>
      </c>
      <c r="CI141" s="8">
        <f>MAX((CI$3*climlow!$M251+CI$4*climlow!$M251^2+CI$5*climlow!$M251^6)*(M141/M$66)^$BW$1,-99)</f>
        <v>4.6653104803132998E-2</v>
      </c>
      <c r="CJ141" s="8">
        <f t="shared" si="143"/>
        <v>7.8834077222885129E-2</v>
      </c>
      <c r="CK141" s="8">
        <f t="shared" si="144"/>
        <v>8.588595231874491E-3</v>
      </c>
      <c r="CL141" s="8">
        <f t="shared" si="145"/>
        <v>1.982313313915155E-3</v>
      </c>
    </row>
    <row r="142" spans="1:90">
      <c r="A142">
        <f t="shared" si="114"/>
        <v>2096</v>
      </c>
      <c r="B142" s="4">
        <f t="shared" si="121"/>
        <v>1283.6437950787074</v>
      </c>
      <c r="C142" s="4">
        <f t="shared" si="121"/>
        <v>3556.5333923772914</v>
      </c>
      <c r="D142" s="4">
        <f t="shared" si="121"/>
        <v>6742.1720169350419</v>
      </c>
      <c r="E142" s="11">
        <f t="shared" si="122"/>
        <v>1.1841419673356643E-4</v>
      </c>
      <c r="F142" s="11">
        <f t="shared" si="122"/>
        <v>2.3739435939297516E-4</v>
      </c>
      <c r="G142" s="11">
        <f t="shared" si="122"/>
        <v>5.2412621458030662E-4</v>
      </c>
      <c r="H142" s="4">
        <f t="shared" si="123"/>
        <v>148531.17713550414</v>
      </c>
      <c r="I142" s="4">
        <f t="shared" si="123"/>
        <v>101362.12619752208</v>
      </c>
      <c r="J142" s="4">
        <f t="shared" si="123"/>
        <v>24541.723669227984</v>
      </c>
      <c r="K142" s="4">
        <f t="shared" si="115"/>
        <v>115710.58708416602</v>
      </c>
      <c r="L142" s="4">
        <f t="shared" si="115"/>
        <v>28500.259948288764</v>
      </c>
      <c r="M142" s="4">
        <f t="shared" si="115"/>
        <v>3640.0322637250852</v>
      </c>
      <c r="N142" s="11">
        <f t="shared" si="120"/>
        <v>9.8509539037974214E-3</v>
      </c>
      <c r="O142" s="11">
        <f t="shared" si="120"/>
        <v>1.5137689205788174E-2</v>
      </c>
      <c r="P142" s="11">
        <f t="shared" si="120"/>
        <v>1.0995584223485899E-2</v>
      </c>
      <c r="Q142" s="4">
        <f t="shared" si="116"/>
        <v>6757.8192842124936</v>
      </c>
      <c r="R142" s="4">
        <f t="shared" si="116"/>
        <v>18542.649411682309</v>
      </c>
      <c r="S142" s="4">
        <f t="shared" si="116"/>
        <v>5091.45888384506</v>
      </c>
      <c r="T142" s="4">
        <f t="shared" si="124"/>
        <v>45.497648470444517</v>
      </c>
      <c r="U142" s="4">
        <f t="shared" si="124"/>
        <v>182.93469274261932</v>
      </c>
      <c r="V142" s="4">
        <f t="shared" si="124"/>
        <v>207.46134022481328</v>
      </c>
      <c r="W142" s="11">
        <f t="shared" si="117"/>
        <v>-1.219247815263802E-2</v>
      </c>
      <c r="X142" s="11">
        <f t="shared" si="117"/>
        <v>-1.3228699347321071E-2</v>
      </c>
      <c r="Y142" s="11">
        <f t="shared" si="117"/>
        <v>-1.2203590333800474E-2</v>
      </c>
      <c r="Z142" s="4">
        <f t="shared" si="129"/>
        <v>10110.987658358099</v>
      </c>
      <c r="AA142" s="4">
        <f t="shared" si="129"/>
        <v>45249.260582262657</v>
      </c>
      <c r="AB142" s="4">
        <f t="shared" si="129"/>
        <v>8846.3877242819344</v>
      </c>
      <c r="AC142" s="12">
        <f t="shared" si="125"/>
        <v>1.9093503898175235</v>
      </c>
      <c r="AD142" s="12">
        <f t="shared" si="125"/>
        <v>3.6746727844947853</v>
      </c>
      <c r="AE142" s="12">
        <f t="shared" si="125"/>
        <v>1.7797421783448546</v>
      </c>
      <c r="AF142" s="11">
        <f t="shared" si="118"/>
        <v>-2.9039671966837322E-3</v>
      </c>
      <c r="AG142" s="11">
        <f t="shared" si="118"/>
        <v>2.0567434751257441E-3</v>
      </c>
      <c r="AH142" s="11">
        <f t="shared" si="118"/>
        <v>8.257041531207765E-4</v>
      </c>
      <c r="AI142" s="1">
        <f t="shared" si="146"/>
        <v>267666.59643078502</v>
      </c>
      <c r="AJ142" s="1">
        <f t="shared" si="146"/>
        <v>173509.00716404564</v>
      </c>
      <c r="AK142" s="1">
        <f t="shared" si="146"/>
        <v>43469.40583000068</v>
      </c>
      <c r="AL142" s="17">
        <f t="shared" si="126"/>
        <v>38.861313786302851</v>
      </c>
      <c r="AM142" s="17">
        <f t="shared" si="126"/>
        <v>13.089636463308711</v>
      </c>
      <c r="AN142" s="17">
        <f t="shared" si="126"/>
        <v>2.4986778652945199</v>
      </c>
      <c r="AO142" s="7">
        <f t="shared" si="148"/>
        <v>7.7005313932396102E-3</v>
      </c>
      <c r="AP142" s="7">
        <f t="shared" si="148"/>
        <v>1.1858239677389228E-2</v>
      </c>
      <c r="AQ142" s="7">
        <f t="shared" si="148"/>
        <v>8.583469248828416E-3</v>
      </c>
      <c r="AR142" s="1">
        <f t="shared" si="127"/>
        <v>148531.17713550414</v>
      </c>
      <c r="AS142" s="1">
        <f t="shared" si="127"/>
        <v>101362.12619752208</v>
      </c>
      <c r="AT142" s="1">
        <f t="shared" si="127"/>
        <v>24541.723669227984</v>
      </c>
      <c r="AU142" s="1">
        <f t="shared" si="134"/>
        <v>29706.23542710083</v>
      </c>
      <c r="AV142" s="1">
        <f t="shared" si="134"/>
        <v>20272.425239504417</v>
      </c>
      <c r="AW142" s="1">
        <f t="shared" si="134"/>
        <v>4908.3447338455971</v>
      </c>
      <c r="AX142" s="1">
        <f t="shared" si="135"/>
        <v>92568.469667332814</v>
      </c>
      <c r="AY142" s="1">
        <f t="shared" si="135"/>
        <v>22800.20795863101</v>
      </c>
      <c r="AZ142" s="1">
        <f t="shared" si="135"/>
        <v>2912.0258109800684</v>
      </c>
      <c r="BA142" s="1">
        <f t="shared" si="136"/>
        <v>11.435703862298086</v>
      </c>
      <c r="BB142" s="1">
        <f t="shared" si="136"/>
        <v>10.034524935893524</v>
      </c>
      <c r="BC142" s="1">
        <f t="shared" si="136"/>
        <v>7.9766042729380322</v>
      </c>
      <c r="BD142" s="1">
        <f t="shared" si="137"/>
        <v>11015.855613331354</v>
      </c>
      <c r="BE142">
        <f t="shared" si="130"/>
        <v>0.21822387218499145</v>
      </c>
      <c r="BF142">
        <f t="shared" si="130"/>
        <v>0.3346263841173937</v>
      </c>
      <c r="BG142">
        <f t="shared" si="130"/>
        <v>2.453676962688749E-2</v>
      </c>
      <c r="BH142">
        <f t="shared" si="138"/>
        <v>0.27357167751744987</v>
      </c>
      <c r="BI142">
        <f t="shared" si="139"/>
        <v>4.7621658391411486E-3</v>
      </c>
      <c r="BJ142">
        <f t="shared" si="139"/>
        <v>1.1197481694748152E-2</v>
      </c>
      <c r="BK142">
        <f t="shared" si="139"/>
        <v>6.0205306372294847E-5</v>
      </c>
      <c r="BL142">
        <f t="shared" si="133"/>
        <v>707.33009780212069</v>
      </c>
      <c r="BM142">
        <f t="shared" si="133"/>
        <v>1135.0005526375057</v>
      </c>
      <c r="BN142">
        <f t="shared" si="133"/>
        <v>1.4775419924100708</v>
      </c>
      <c r="BO142">
        <f t="shared" si="128"/>
        <v>482.13404440342703</v>
      </c>
      <c r="BP142">
        <f t="shared" si="149"/>
        <v>149.91821452756963</v>
      </c>
      <c r="BQ142">
        <f t="shared" si="149"/>
        <v>13.614022778262477</v>
      </c>
      <c r="BR142" s="7">
        <f t="shared" si="147"/>
        <v>1.210070621856052E-2</v>
      </c>
      <c r="BS142" s="7">
        <f t="shared" si="131"/>
        <v>0.10577205018990281</v>
      </c>
      <c r="BT142" s="7">
        <f t="shared" si="132"/>
        <v>2.4126500350476841E-2</v>
      </c>
      <c r="BU142" s="8">
        <f>MAX((BU$3*climlow!$I252+BU$4*climlow!$I252^2+BU$5*climlow!$I252^6)*(K142/K$66)^$BW$1,-99)</f>
        <v>2.8056821072791167</v>
      </c>
      <c r="BV142" s="8">
        <f>MAX((BV$3*climlow!$I252+BV$4*climlow!$I252^2+BV$5*climlow!$I252^6)*(L142/L$66)^$BW$1,-99)</f>
        <v>1.1705897220329595</v>
      </c>
      <c r="BW142" s="8">
        <f>MAX((BW$3*climlow!$I252+BW$4*climlow!$I252^2+BW$5*climlow!$I252^6)*(M142/M$66)^$BW$1,-99)</f>
        <v>0.34527538724939061</v>
      </c>
      <c r="BX142" s="8">
        <f>MAX((BX$3*climlow!$M252+BX$4*climlow!$M252^2+BX$5*climlow!$M252^6)*(K142/K$66)^$BW$1,-99)</f>
        <v>2.8055786569264582</v>
      </c>
      <c r="BY142" s="8">
        <f>MAX((BY$3*climlow!$M252+BY$4*climlow!$M252^2+BY$5*climlow!$M252^6)*(L142/L$66)^$BW$1,-99)</f>
        <v>1.1712744773211239</v>
      </c>
      <c r="BZ142" s="8">
        <f>MAX((BZ$3*climlow!$M252+BZ$4*climlow!$M252^2+BZ$5*climlow!$M252^6)*(M142/M$66)^$BW$1,-99)</f>
        <v>0.34658661997405826</v>
      </c>
      <c r="CA142" s="8">
        <f t="shared" si="140"/>
        <v>-0.16814308539397957</v>
      </c>
      <c r="CB142" s="8">
        <f t="shared" si="141"/>
        <v>-1.7784838867377122E-2</v>
      </c>
      <c r="CC142" s="8">
        <f t="shared" si="142"/>
        <v>-4.0567042086881054E-3</v>
      </c>
      <c r="CD142" s="8">
        <f>MAX((CD$3*climlow!$I252+CD$4*climlow!$I252^2+CD$5*climlow!$I252^6)*(K142/K$66)^$BW$1,-99)</f>
        <v>0.62323416254703012</v>
      </c>
      <c r="CE142" s="8">
        <f>MAX((CE$3*climlow!$I252+CE$4*climlow!$I252^2+CE$5*climlow!$I252^6)*(L142/L$66)^$BW$1,-99)</f>
        <v>0.2352001651266018</v>
      </c>
      <c r="CF142" s="8">
        <f>MAX((CF$3*climlow!$I252+CF$4*climlow!$I252^2+CF$5*climlow!$I252^6)*(M142/M$66)^$BW$1,-99)</f>
        <v>4.6344913778786856E-2</v>
      </c>
      <c r="CG142" s="8">
        <f>MAX((CG$3*climlow!$M252+CG$4*climlow!$M252^2+CG$5*climlow!$M252^6)*(K142/K$66)^$BW$1,-99)</f>
        <v>0.62189769984626597</v>
      </c>
      <c r="CH142" s="8">
        <f>MAX((CH$3*climlow!$M252+CH$4*climlow!$M252^2+CH$5*climlow!$M252^6)*(L142/L$66)^$BW$1,-99)</f>
        <v>0.23476389976315709</v>
      </c>
      <c r="CI142" s="8">
        <f>MAX((CI$3*climlow!$M252+CI$4*climlow!$M252^2+CI$5*climlow!$M252^6)*(M142/M$66)^$BW$1,-99)</f>
        <v>4.636980828686342E-2</v>
      </c>
      <c r="CJ142" s="8">
        <f t="shared" si="143"/>
        <v>8.9048240475493187E-2</v>
      </c>
      <c r="CK142" s="8">
        <f t="shared" si="144"/>
        <v>9.4188149608964E-3</v>
      </c>
      <c r="CL142" s="8">
        <f t="shared" si="145"/>
        <v>2.1484224050413322E-3</v>
      </c>
    </row>
    <row r="143" spans="1:90">
      <c r="A143">
        <f t="shared" si="114"/>
        <v>2097</v>
      </c>
      <c r="B143" s="4">
        <f t="shared" si="121"/>
        <v>1283.7881966451491</v>
      </c>
      <c r="C143" s="4">
        <f t="shared" si="121"/>
        <v>3557.3354782953174</v>
      </c>
      <c r="D143" s="4">
        <f t="shared" si="121"/>
        <v>6745.5290785774632</v>
      </c>
      <c r="E143" s="11">
        <f t="shared" si="122"/>
        <v>1.1249348689688811E-4</v>
      </c>
      <c r="F143" s="11">
        <f t="shared" si="122"/>
        <v>2.255246414233264E-4</v>
      </c>
      <c r="G143" s="11">
        <f t="shared" si="122"/>
        <v>4.9791990385129122E-4</v>
      </c>
      <c r="H143" s="4">
        <f t="shared" si="123"/>
        <v>149995.67120416375</v>
      </c>
      <c r="I143" s="4">
        <f t="shared" si="123"/>
        <v>102903.87096205819</v>
      </c>
      <c r="J143" s="4">
        <f t="shared" si="123"/>
        <v>24821.051461564031</v>
      </c>
      <c r="K143" s="4">
        <f t="shared" si="115"/>
        <v>116838.33174049966</v>
      </c>
      <c r="L143" s="4">
        <f t="shared" si="115"/>
        <v>28927.232640810682</v>
      </c>
      <c r="M143" s="4">
        <f t="shared" si="115"/>
        <v>3679.6300442008387</v>
      </c>
      <c r="N143" s="11">
        <f t="shared" si="120"/>
        <v>9.7462529985552493E-3</v>
      </c>
      <c r="O143" s="11">
        <f t="shared" si="120"/>
        <v>1.4981361338339383E-2</v>
      </c>
      <c r="P143" s="11">
        <f t="shared" si="120"/>
        <v>1.0878414697135241E-2</v>
      </c>
      <c r="Q143" s="4">
        <f t="shared" si="116"/>
        <v>6741.2433590985274</v>
      </c>
      <c r="R143" s="4">
        <f t="shared" si="116"/>
        <v>18575.661878393257</v>
      </c>
      <c r="S143" s="4">
        <f t="shared" si="116"/>
        <v>5086.5673289649149</v>
      </c>
      <c r="T143" s="4">
        <f t="shared" si="124"/>
        <v>44.942919385472216</v>
      </c>
      <c r="U143" s="4">
        <f t="shared" si="124"/>
        <v>180.51470469213265</v>
      </c>
      <c r="V143" s="4">
        <f t="shared" si="124"/>
        <v>204.92956701860845</v>
      </c>
      <c r="W143" s="11">
        <f t="shared" si="117"/>
        <v>-1.219247815263802E-2</v>
      </c>
      <c r="X143" s="11">
        <f t="shared" si="117"/>
        <v>-1.3228699347321071E-2</v>
      </c>
      <c r="Y143" s="11">
        <f t="shared" si="117"/>
        <v>-1.2203590333800474E-2</v>
      </c>
      <c r="Z143" s="4">
        <f t="shared" si="129"/>
        <v>10057.999300500031</v>
      </c>
      <c r="AA143" s="4">
        <f t="shared" si="129"/>
        <v>45430.587262178364</v>
      </c>
      <c r="AB143" s="4">
        <f t="shared" si="129"/>
        <v>8846.4430948244026</v>
      </c>
      <c r="AC143" s="12">
        <f t="shared" si="125"/>
        <v>1.9038056989185181</v>
      </c>
      <c r="AD143" s="12">
        <f t="shared" si="125"/>
        <v>3.6822306437675172</v>
      </c>
      <c r="AE143" s="12">
        <f t="shared" si="125"/>
        <v>1.7812117188529981</v>
      </c>
      <c r="AF143" s="11">
        <f t="shared" si="118"/>
        <v>-2.9039671966837322E-3</v>
      </c>
      <c r="AG143" s="11">
        <f t="shared" si="118"/>
        <v>2.0567434751257441E-3</v>
      </c>
      <c r="AH143" s="11">
        <f t="shared" si="118"/>
        <v>8.257041531207765E-4</v>
      </c>
      <c r="AI143" s="1">
        <f t="shared" si="146"/>
        <v>270606.17221480736</v>
      </c>
      <c r="AJ143" s="1">
        <f t="shared" si="146"/>
        <v>176430.53168714553</v>
      </c>
      <c r="AK143" s="1">
        <f t="shared" si="146"/>
        <v>44030.809980846207</v>
      </c>
      <c r="AL143" s="17">
        <f t="shared" si="126"/>
        <v>39.157574025428872</v>
      </c>
      <c r="AM143" s="17">
        <f t="shared" si="126"/>
        <v>13.243304309315802</v>
      </c>
      <c r="AN143" s="17">
        <f t="shared" si="126"/>
        <v>2.5199107166678085</v>
      </c>
      <c r="AO143" s="7">
        <f t="shared" si="148"/>
        <v>7.6235260793072138E-3</v>
      </c>
      <c r="AP143" s="7">
        <f t="shared" si="148"/>
        <v>1.1739657280615335E-2</v>
      </c>
      <c r="AQ143" s="7">
        <f t="shared" si="148"/>
        <v>8.4976345563401324E-3</v>
      </c>
      <c r="AR143" s="1">
        <f t="shared" si="127"/>
        <v>149995.67120416375</v>
      </c>
      <c r="AS143" s="1">
        <f t="shared" si="127"/>
        <v>102903.87096205819</v>
      </c>
      <c r="AT143" s="1">
        <f t="shared" si="127"/>
        <v>24821.051461564031</v>
      </c>
      <c r="AU143" s="1">
        <f t="shared" si="134"/>
        <v>29999.134240832751</v>
      </c>
      <c r="AV143" s="1">
        <f t="shared" si="134"/>
        <v>20580.774192411642</v>
      </c>
      <c r="AW143" s="1">
        <f t="shared" si="134"/>
        <v>4964.2102923128068</v>
      </c>
      <c r="AX143" s="1">
        <f t="shared" si="135"/>
        <v>93470.665392399736</v>
      </c>
      <c r="AY143" s="1">
        <f t="shared" si="135"/>
        <v>23141.786112648548</v>
      </c>
      <c r="AZ143" s="1">
        <f t="shared" si="135"/>
        <v>2943.7040353606703</v>
      </c>
      <c r="BA143" s="1">
        <f t="shared" si="136"/>
        <v>11.445402926931646</v>
      </c>
      <c r="BB143" s="1">
        <f t="shared" si="136"/>
        <v>10.04939518500521</v>
      </c>
      <c r="BC143" s="1">
        <f t="shared" si="136"/>
        <v>7.9874239433279763</v>
      </c>
      <c r="BD143" s="1">
        <f t="shared" si="137"/>
        <v>10712.957148697886</v>
      </c>
      <c r="BE143">
        <f t="shared" si="130"/>
        <v>0.21822387218499145</v>
      </c>
      <c r="BF143">
        <f t="shared" si="130"/>
        <v>0.3346263841173937</v>
      </c>
      <c r="BG143">
        <f t="shared" si="130"/>
        <v>2.453676962688749E-2</v>
      </c>
      <c r="BH143">
        <f t="shared" si="138"/>
        <v>0.27378913055093951</v>
      </c>
      <c r="BI143">
        <f t="shared" si="139"/>
        <v>4.7621658391411486E-3</v>
      </c>
      <c r="BJ143">
        <f t="shared" si="139"/>
        <v>1.1197481694748152E-2</v>
      </c>
      <c r="BK143">
        <f t="shared" si="139"/>
        <v>6.0205306372294847E-5</v>
      </c>
      <c r="BL143">
        <f t="shared" si="133"/>
        <v>714.30426142751628</v>
      </c>
      <c r="BM143">
        <f t="shared" si="133"/>
        <v>1152.2642114163725</v>
      </c>
      <c r="BN143">
        <f t="shared" si="133"/>
        <v>1.4943590077259592</v>
      </c>
      <c r="BO143">
        <f t="shared" si="128"/>
        <v>487.96820683271932</v>
      </c>
      <c r="BP143">
        <f t="shared" si="149"/>
        <v>151.59104174901788</v>
      </c>
      <c r="BQ143">
        <f t="shared" si="149"/>
        <v>13.768888017056863</v>
      </c>
      <c r="BR143" s="7">
        <f t="shared" si="147"/>
        <v>1.1972111072777736E-2</v>
      </c>
      <c r="BS143" s="7">
        <f t="shared" si="131"/>
        <v>0.10269131086398331</v>
      </c>
      <c r="BT143" s="7">
        <f t="shared" si="132"/>
        <v>2.3151793494146977E-2</v>
      </c>
      <c r="BU143" s="8">
        <f>MAX((BU$3*climlow!$I253+BU$4*climlow!$I253^2+BU$5*climlow!$I253^6)*(K143/K$66)^$BW$1,-99)</f>
        <v>2.7994181256855448</v>
      </c>
      <c r="BV143" s="8">
        <f>MAX((BV$3*climlow!$I253+BV$4*climlow!$I253^2+BV$5*climlow!$I253^6)*(L143/L$66)^$BW$1,-99)</f>
        <v>1.1608554729211757</v>
      </c>
      <c r="BW143" s="8">
        <f>MAX((BW$3*climlow!$I253+BW$4*climlow!$I253^2+BW$5*climlow!$I253^6)*(M143/M$66)^$BW$1,-99)</f>
        <v>0.33419071458388055</v>
      </c>
      <c r="BX143" s="8">
        <f>MAX((BX$3*climlow!$M253+BX$4*climlow!$M253^2+BX$5*climlow!$M253^6)*(K143/K$66)^$BW$1,-99)</f>
        <v>2.7993689173815421</v>
      </c>
      <c r="BY143" s="8">
        <f>MAX((BY$3*climlow!$M253+BY$4*climlow!$M253^2+BY$5*climlow!$M253^6)*(L143/L$66)^$BW$1,-99)</f>
        <v>1.1616654128063817</v>
      </c>
      <c r="BZ143" s="8">
        <f>MAX((BZ$3*climlow!$M253+BZ$4*climlow!$M253^2+BZ$5*climlow!$M253^6)*(M143/M$66)^$BW$1,-99)</f>
        <v>0.33569663486087159</v>
      </c>
      <c r="CA143" s="8">
        <f t="shared" si="140"/>
        <v>-0.29997492104506845</v>
      </c>
      <c r="CB143" s="8">
        <f t="shared" si="141"/>
        <v>-3.0804817868437973E-2</v>
      </c>
      <c r="CC143" s="8">
        <f t="shared" si="142"/>
        <v>-6.9449574254584687E-3</v>
      </c>
      <c r="CD143" s="8">
        <f>MAX((CD$3*climlow!$I253+CD$4*climlow!$I253^2+CD$5*climlow!$I253^6)*(K143/K$66)^$BW$1,-99)</f>
        <v>0.63194982183487147</v>
      </c>
      <c r="CE143" s="8">
        <f>MAX((CE$3*climlow!$I253+CE$4*climlow!$I253^2+CE$5*climlow!$I253^6)*(L143/L$66)^$BW$1,-99)</f>
        <v>0.23764243639854279</v>
      </c>
      <c r="CF143" s="8">
        <f>MAX((CF$3*climlow!$I253+CF$4*climlow!$I253^2+CF$5*climlow!$I253^6)*(M143/M$66)^$BW$1,-99)</f>
        <v>4.5995603761004408E-2</v>
      </c>
      <c r="CG143" s="8">
        <f>MAX((CG$3*climlow!$M253+CG$4*climlow!$M253^2+CG$5*climlow!$M253^6)*(K143/K$66)^$BW$1,-99)</f>
        <v>0.63044681877423281</v>
      </c>
      <c r="CH143" s="8">
        <f>MAX((CH$3*climlow!$M253+CH$4*climlow!$M253^2+CH$5*climlow!$M253^6)*(L143/L$66)^$BW$1,-99)</f>
        <v>0.23715722582776202</v>
      </c>
      <c r="CI143" s="8">
        <f>MAX((CI$3*climlow!$M253+CI$4*climlow!$M253^2+CI$5*climlow!$M253^6)*(M143/M$66)^$BW$1,-99)</f>
        <v>4.6032334260808321E-2</v>
      </c>
      <c r="CJ143" s="8">
        <f t="shared" si="143"/>
        <v>9.9452772409560186E-2</v>
      </c>
      <c r="CK143" s="8">
        <f t="shared" si="144"/>
        <v>1.0212935567795128E-2</v>
      </c>
      <c r="CL143" s="8">
        <f t="shared" si="145"/>
        <v>2.3025100492465355E-3</v>
      </c>
    </row>
    <row r="144" spans="1:90">
      <c r="A144">
        <f t="shared" si="114"/>
        <v>2098</v>
      </c>
      <c r="B144" s="4">
        <f t="shared" si="121"/>
        <v>1283.925393565293</v>
      </c>
      <c r="C144" s="4">
        <f t="shared" si="121"/>
        <v>3558.0976317630743</v>
      </c>
      <c r="D144" s="4">
        <f t="shared" si="121"/>
        <v>6748.7198751081833</v>
      </c>
      <c r="E144" s="11">
        <f t="shared" si="122"/>
        <v>1.068688125520437E-4</v>
      </c>
      <c r="F144" s="11">
        <f t="shared" si="122"/>
        <v>2.1424840935216008E-4</v>
      </c>
      <c r="G144" s="11">
        <f t="shared" si="122"/>
        <v>4.7302390865872665E-4</v>
      </c>
      <c r="H144" s="4">
        <f t="shared" si="123"/>
        <v>151458.21200486078</v>
      </c>
      <c r="I144" s="4">
        <f t="shared" si="123"/>
        <v>104451.96872787067</v>
      </c>
      <c r="J144" s="4">
        <f t="shared" si="123"/>
        <v>25100.058119010686</v>
      </c>
      <c r="K144" s="4">
        <f t="shared" si="115"/>
        <v>117964.96335685138</v>
      </c>
      <c r="L144" s="4">
        <f t="shared" si="115"/>
        <v>29356.1277789091</v>
      </c>
      <c r="M144" s="4">
        <f t="shared" si="115"/>
        <v>3719.2324742339861</v>
      </c>
      <c r="N144" s="11">
        <f t="shared" si="120"/>
        <v>9.6426540808027816E-3</v>
      </c>
      <c r="O144" s="11">
        <f t="shared" si="120"/>
        <v>1.4826690939434339E-2</v>
      </c>
      <c r="P144" s="11">
        <f t="shared" si="120"/>
        <v>1.076261188147476E-2</v>
      </c>
      <c r="Q144" s="4">
        <f t="shared" si="116"/>
        <v>6723.9803280319338</v>
      </c>
      <c r="R144" s="4">
        <f t="shared" si="116"/>
        <v>18605.687624871887</v>
      </c>
      <c r="S144" s="4">
        <f t="shared" si="116"/>
        <v>5080.9718973945273</v>
      </c>
      <c r="T144" s="4">
        <f t="shared" si="124"/>
        <v>44.394953822749073</v>
      </c>
      <c r="U144" s="4">
        <f t="shared" si="124"/>
        <v>178.12672993598997</v>
      </c>
      <c r="V144" s="4">
        <f t="shared" si="124"/>
        <v>202.42869053543023</v>
      </c>
      <c r="W144" s="11">
        <f t="shared" si="117"/>
        <v>-1.219247815263802E-2</v>
      </c>
      <c r="X144" s="11">
        <f t="shared" si="117"/>
        <v>-1.3228699347321071E-2</v>
      </c>
      <c r="Y144" s="11">
        <f t="shared" si="117"/>
        <v>-1.2203590333800474E-2</v>
      </c>
      <c r="Z144" s="4">
        <f t="shared" si="129"/>
        <v>10004.192067976117</v>
      </c>
      <c r="AA144" s="4">
        <f t="shared" si="129"/>
        <v>45605.075175716382</v>
      </c>
      <c r="AB144" s="4">
        <f t="shared" si="129"/>
        <v>8845.2415132973183</v>
      </c>
      <c r="AC144" s="12">
        <f t="shared" si="125"/>
        <v>1.8982771096199993</v>
      </c>
      <c r="AD144" s="12">
        <f t="shared" si="125"/>
        <v>3.6898040476179941</v>
      </c>
      <c r="AE144" s="12">
        <f t="shared" si="125"/>
        <v>1.7826824727668424</v>
      </c>
      <c r="AF144" s="11">
        <f t="shared" si="118"/>
        <v>-2.9039671966837322E-3</v>
      </c>
      <c r="AG144" s="11">
        <f t="shared" si="118"/>
        <v>2.0567434751257441E-3</v>
      </c>
      <c r="AH144" s="11">
        <f t="shared" si="118"/>
        <v>8.257041531207765E-4</v>
      </c>
      <c r="AI144" s="1">
        <f t="shared" si="146"/>
        <v>273544.68923415936</v>
      </c>
      <c r="AJ144" s="1">
        <f t="shared" si="146"/>
        <v>179368.25271084264</v>
      </c>
      <c r="AK144" s="1">
        <f t="shared" si="146"/>
        <v>44591.939275074394</v>
      </c>
      <c r="AL144" s="17">
        <f t="shared" si="126"/>
        <v>39.453107624346281</v>
      </c>
      <c r="AM144" s="17">
        <f t="shared" si="126"/>
        <v>13.397221444631523</v>
      </c>
      <c r="AN144" s="17">
        <f t="shared" si="126"/>
        <v>2.5411098642488081</v>
      </c>
      <c r="AO144" s="7">
        <f t="shared" si="148"/>
        <v>7.5472908185141418E-3</v>
      </c>
      <c r="AP144" s="7">
        <f t="shared" si="148"/>
        <v>1.1622260707809182E-2</v>
      </c>
      <c r="AQ144" s="7">
        <f t="shared" si="148"/>
        <v>8.4126582107767311E-3</v>
      </c>
      <c r="AR144" s="1">
        <f t="shared" si="127"/>
        <v>151458.21200486078</v>
      </c>
      <c r="AS144" s="1">
        <f t="shared" si="127"/>
        <v>104451.96872787067</v>
      </c>
      <c r="AT144" s="1">
        <f t="shared" si="127"/>
        <v>25100.058119010686</v>
      </c>
      <c r="AU144" s="1">
        <f t="shared" si="134"/>
        <v>30291.642400972156</v>
      </c>
      <c r="AV144" s="1">
        <f t="shared" si="134"/>
        <v>20890.393745574136</v>
      </c>
      <c r="AW144" s="1">
        <f t="shared" si="134"/>
        <v>5020.0116238021374</v>
      </c>
      <c r="AX144" s="1">
        <f t="shared" si="135"/>
        <v>94371.970685481108</v>
      </c>
      <c r="AY144" s="1">
        <f t="shared" si="135"/>
        <v>23484.902223127279</v>
      </c>
      <c r="AZ144" s="1">
        <f t="shared" si="135"/>
        <v>2975.3859793871889</v>
      </c>
      <c r="BA144" s="1">
        <f t="shared" si="136"/>
        <v>11.454999387339262</v>
      </c>
      <c r="BB144" s="1">
        <f t="shared" si="136"/>
        <v>10.064113035076966</v>
      </c>
      <c r="BC144" s="1">
        <f t="shared" si="136"/>
        <v>7.9981290505345823</v>
      </c>
      <c r="BD144" s="1">
        <f t="shared" si="137"/>
        <v>10418.042842988132</v>
      </c>
      <c r="BE144">
        <f t="shared" si="130"/>
        <v>0.21822387218499145</v>
      </c>
      <c r="BF144">
        <f t="shared" si="130"/>
        <v>0.3346263841173937</v>
      </c>
      <c r="BG144">
        <f t="shared" si="130"/>
        <v>2.453676962688749E-2</v>
      </c>
      <c r="BH144">
        <f t="shared" si="138"/>
        <v>0.27400485906269084</v>
      </c>
      <c r="BI144">
        <f t="shared" si="139"/>
        <v>4.7621658391411486E-3</v>
      </c>
      <c r="BJ144">
        <f t="shared" si="139"/>
        <v>1.1197481694748152E-2</v>
      </c>
      <c r="BK144">
        <f t="shared" si="139"/>
        <v>6.0205306372294847E-5</v>
      </c>
      <c r="BL144">
        <f t="shared" si="133"/>
        <v>721.26912326694583</v>
      </c>
      <c r="BM144">
        <f t="shared" si="133"/>
        <v>1169.5990078107382</v>
      </c>
      <c r="BN144">
        <f t="shared" si="133"/>
        <v>1.511156689017445</v>
      </c>
      <c r="BO144">
        <f t="shared" si="128"/>
        <v>493.81021640490479</v>
      </c>
      <c r="BP144">
        <f t="shared" si="149"/>
        <v>153.28287246399174</v>
      </c>
      <c r="BQ144">
        <f t="shared" si="149"/>
        <v>13.925551784239914</v>
      </c>
      <c r="BR144" s="7">
        <f t="shared" si="147"/>
        <v>1.1845161285968908E-2</v>
      </c>
      <c r="BS144" s="7">
        <f t="shared" si="131"/>
        <v>9.9700301809692526E-2</v>
      </c>
      <c r="BT144" s="7">
        <f t="shared" si="132"/>
        <v>2.2219206491343329E-2</v>
      </c>
      <c r="BU144" s="8">
        <f>MAX((BU$3*climlow!$I254+BU$4*climlow!$I254^2+BU$5*climlow!$I254^6)*(K144/K$66)^$BW$1,-99)</f>
        <v>2.7927822122588895</v>
      </c>
      <c r="BV144" s="8">
        <f>MAX((BV$3*climlow!$I254+BV$4*climlow!$I254^2+BV$5*climlow!$I254^6)*(L144/L$66)^$BW$1,-99)</f>
        <v>1.1509437709026922</v>
      </c>
      <c r="BW144" s="8">
        <f>MAX((BW$3*climlow!$I254+BW$4*climlow!$I254^2+BW$5*climlow!$I254^6)*(M144/M$66)^$BW$1,-99)</f>
        <v>0.32295772498352682</v>
      </c>
      <c r="BX144" s="8">
        <f>MAX((BX$3*climlow!$M254+BX$4*climlow!$M254^2+BX$5*climlow!$M254^6)*(K144/K$66)^$BW$1,-99)</f>
        <v>2.7928016112468619</v>
      </c>
      <c r="BY144" s="8">
        <f>MAX((BY$3*climlow!$M254+BY$4*climlow!$M254^2+BY$5*climlow!$M254^6)*(L144/L$66)^$BW$1,-99)</f>
        <v>1.1518905419360208</v>
      </c>
      <c r="BZ144" s="8">
        <f>MAX((BZ$3*climlow!$M254+BZ$4*climlow!$M254^2+BZ$5*climlow!$M254^6)*(M144/M$66)^$BW$1,-99)</f>
        <v>0.32467089680447975</v>
      </c>
      <c r="CA144" s="8">
        <f t="shared" si="140"/>
        <v>-0.45938848306777941</v>
      </c>
      <c r="CB144" s="8">
        <f t="shared" si="141"/>
        <v>-4.5801170409754434E-2</v>
      </c>
      <c r="CC144" s="8">
        <f t="shared" si="142"/>
        <v>-1.020724756502797E-2</v>
      </c>
      <c r="CD144" s="8">
        <f>MAX((CD$3*climlow!$I254+CD$4*climlow!$I254^2+CD$5*climlow!$I254^6)*(K144/K$66)^$BW$1,-99)</f>
        <v>0.64063323591150378</v>
      </c>
      <c r="CE144" s="8">
        <f>MAX((CE$3*climlow!$I254+CE$4*climlow!$I254^2+CE$5*climlow!$I254^6)*(L144/L$66)^$BW$1,-99)</f>
        <v>0.24003816374745113</v>
      </c>
      <c r="CF144" s="8">
        <f>MAX((CF$3*climlow!$I254+CF$4*climlow!$I254^2+CF$5*climlow!$I254^6)*(M144/M$66)^$BW$1,-99)</f>
        <v>4.5588101095526558E-2</v>
      </c>
      <c r="CG144" s="8">
        <f>MAX((CG$3*climlow!$M254+CG$4*climlow!$M254^2+CG$5*climlow!$M254^6)*(K144/K$66)^$BW$1,-99)</f>
        <v>0.63895841193071579</v>
      </c>
      <c r="CH144" s="8">
        <f>MAX((CH$3*climlow!$M254+CH$4*climlow!$M254^2+CH$5*climlow!$M254^6)*(L144/L$66)^$BW$1,-99)</f>
        <v>0.23950370614639163</v>
      </c>
      <c r="CI144" s="8">
        <f>MAX((CI$3*climlow!$M254+CI$4*climlow!$M254^2+CI$5*climlow!$M254^6)*(M144/M$66)^$BW$1,-99)</f>
        <v>4.5639131075221918E-2</v>
      </c>
      <c r="CJ144" s="8">
        <f t="shared" si="143"/>
        <v>0.11002201606977893</v>
      </c>
      <c r="CK144" s="8">
        <f t="shared" si="144"/>
        <v>1.09692282078678E-2</v>
      </c>
      <c r="CL144" s="8">
        <f t="shared" si="145"/>
        <v>2.4446018936483123E-3</v>
      </c>
    </row>
    <row r="145" spans="1:90">
      <c r="A145">
        <f t="shared" si="114"/>
        <v>2099</v>
      </c>
      <c r="B145" s="4">
        <f t="shared" si="121"/>
        <v>1284.055744568398</v>
      </c>
      <c r="C145" s="4">
        <f t="shared" si="121"/>
        <v>3558.8218326831029</v>
      </c>
      <c r="D145" s="4">
        <f t="shared" si="121"/>
        <v>6751.7525656692615</v>
      </c>
      <c r="E145" s="11">
        <f t="shared" si="122"/>
        <v>1.0152537192444151E-4</v>
      </c>
      <c r="F145" s="11">
        <f t="shared" si="122"/>
        <v>2.0353598888455207E-4</v>
      </c>
      <c r="G145" s="11">
        <f t="shared" si="122"/>
        <v>4.493727132257903E-4</v>
      </c>
      <c r="H145" s="4">
        <f t="shared" si="123"/>
        <v>152918.66911468719</v>
      </c>
      <c r="I145" s="4">
        <f t="shared" si="123"/>
        <v>106006.23309243613</v>
      </c>
      <c r="J145" s="4">
        <f t="shared" si="123"/>
        <v>25378.726847299247</v>
      </c>
      <c r="K145" s="4">
        <f t="shared" si="115"/>
        <v>119090.36641246975</v>
      </c>
      <c r="L145" s="4">
        <f t="shared" si="115"/>
        <v>29786.889615801541</v>
      </c>
      <c r="M145" s="4">
        <f t="shared" si="115"/>
        <v>3758.8354431622456</v>
      </c>
      <c r="N145" s="11">
        <f t="shared" si="120"/>
        <v>9.5401466977440563E-3</v>
      </c>
      <c r="O145" s="11">
        <f t="shared" si="120"/>
        <v>1.4673659964170138E-2</v>
      </c>
      <c r="P145" s="11">
        <f t="shared" si="120"/>
        <v>1.0648156360921313E-2</v>
      </c>
      <c r="Q145" s="4">
        <f t="shared" si="116"/>
        <v>6706.0447479313452</v>
      </c>
      <c r="R145" s="4">
        <f t="shared" si="116"/>
        <v>18632.752160681994</v>
      </c>
      <c r="S145" s="4">
        <f t="shared" si="116"/>
        <v>5074.6879324308302</v>
      </c>
      <c r="T145" s="4">
        <f t="shared" si="124"/>
        <v>43.853669318177829</v>
      </c>
      <c r="U145" s="4">
        <f t="shared" si="124"/>
        <v>175.77034497994529</v>
      </c>
      <c r="V145" s="4">
        <f t="shared" si="124"/>
        <v>199.95833372432818</v>
      </c>
      <c r="W145" s="11">
        <f t="shared" si="117"/>
        <v>-1.219247815263802E-2</v>
      </c>
      <c r="X145" s="11">
        <f t="shared" si="117"/>
        <v>-1.3228699347321071E-2</v>
      </c>
      <c r="Y145" s="11">
        <f t="shared" si="117"/>
        <v>-1.2203590333800474E-2</v>
      </c>
      <c r="Z145" s="4">
        <f t="shared" si="129"/>
        <v>9949.5958018079691</v>
      </c>
      <c r="AA145" s="4">
        <f t="shared" si="129"/>
        <v>45772.740889710338</v>
      </c>
      <c r="AB145" s="4">
        <f t="shared" si="129"/>
        <v>8842.8069052345818</v>
      </c>
      <c r="AC145" s="12">
        <f t="shared" si="125"/>
        <v>1.8927645751634472</v>
      </c>
      <c r="AD145" s="12">
        <f t="shared" si="125"/>
        <v>3.6973930280174248</v>
      </c>
      <c r="AE145" s="12">
        <f t="shared" si="125"/>
        <v>1.7841544410883017</v>
      </c>
      <c r="AF145" s="11">
        <f t="shared" si="118"/>
        <v>-2.9039671966837322E-3</v>
      </c>
      <c r="AG145" s="11">
        <f t="shared" si="118"/>
        <v>2.0567434751257441E-3</v>
      </c>
      <c r="AH145" s="11">
        <f t="shared" si="118"/>
        <v>8.257041531207765E-4</v>
      </c>
      <c r="AI145" s="1">
        <f t="shared" si="146"/>
        <v>276481.86271171557</v>
      </c>
      <c r="AJ145" s="1">
        <f t="shared" si="146"/>
        <v>182321.82118533252</v>
      </c>
      <c r="AK145" s="1">
        <f t="shared" si="146"/>
        <v>45152.75697136909</v>
      </c>
      <c r="AL145" s="17">
        <f t="shared" si="126"/>
        <v>39.74789406051201</v>
      </c>
      <c r="AM145" s="17">
        <f t="shared" si="126"/>
        <v>13.551370385017384</v>
      </c>
      <c r="AN145" s="17">
        <f t="shared" si="126"/>
        <v>2.5622735781251271</v>
      </c>
      <c r="AO145" s="7">
        <f t="shared" si="148"/>
        <v>7.4718179103290001E-3</v>
      </c>
      <c r="AP145" s="7">
        <f t="shared" si="148"/>
        <v>1.150603810073109E-2</v>
      </c>
      <c r="AQ145" s="7">
        <f t="shared" si="148"/>
        <v>8.3285316286689642E-3</v>
      </c>
      <c r="AR145" s="1">
        <f t="shared" si="127"/>
        <v>152918.66911468719</v>
      </c>
      <c r="AS145" s="1">
        <f t="shared" si="127"/>
        <v>106006.23309243613</v>
      </c>
      <c r="AT145" s="1">
        <f t="shared" si="127"/>
        <v>25378.726847299247</v>
      </c>
      <c r="AU145" s="1">
        <f t="shared" si="134"/>
        <v>30583.73382293744</v>
      </c>
      <c r="AV145" s="1">
        <f t="shared" si="134"/>
        <v>21201.246618487228</v>
      </c>
      <c r="AW145" s="1">
        <f t="shared" si="134"/>
        <v>5075.7453694598498</v>
      </c>
      <c r="AX145" s="1">
        <f t="shared" si="135"/>
        <v>95272.293129975791</v>
      </c>
      <c r="AY145" s="1">
        <f t="shared" si="135"/>
        <v>23829.511692641234</v>
      </c>
      <c r="AZ145" s="1">
        <f t="shared" si="135"/>
        <v>3007.068354529797</v>
      </c>
      <c r="BA145" s="1">
        <f t="shared" si="136"/>
        <v>11.464494314212514</v>
      </c>
      <c r="BB145" s="1">
        <f t="shared" si="136"/>
        <v>10.078680078596276</v>
      </c>
      <c r="BC145" s="1">
        <f t="shared" si="136"/>
        <v>8.0087209145325584</v>
      </c>
      <c r="BD145" s="1">
        <f t="shared" si="137"/>
        <v>10130.923089191827</v>
      </c>
      <c r="BE145">
        <f t="shared" si="130"/>
        <v>0.21822387218499145</v>
      </c>
      <c r="BF145">
        <f t="shared" si="130"/>
        <v>0.3346263841173937</v>
      </c>
      <c r="BG145">
        <f t="shared" si="130"/>
        <v>2.453676962688749E-2</v>
      </c>
      <c r="BH145">
        <f t="shared" si="138"/>
        <v>0.27421885908097671</v>
      </c>
      <c r="BI145">
        <f t="shared" si="139"/>
        <v>4.7621658391411486E-3</v>
      </c>
      <c r="BJ145">
        <f t="shared" si="139"/>
        <v>1.1197481694748152E-2</v>
      </c>
      <c r="BK145">
        <f t="shared" si="139"/>
        <v>6.0205306372294847E-5</v>
      </c>
      <c r="BL145">
        <f t="shared" si="133"/>
        <v>728.22406222489201</v>
      </c>
      <c r="BM145">
        <f t="shared" si="133"/>
        <v>1187.0028545817593</v>
      </c>
      <c r="BN145">
        <f t="shared" si="133"/>
        <v>1.5279340251804356</v>
      </c>
      <c r="BO145">
        <f t="shared" si="128"/>
        <v>499.65947806288011</v>
      </c>
      <c r="BP145">
        <f t="shared" si="149"/>
        <v>154.99391901873932</v>
      </c>
      <c r="BQ145">
        <f t="shared" si="149"/>
        <v>14.084034192972508</v>
      </c>
      <c r="BR145" s="7">
        <f t="shared" si="147"/>
        <v>1.1719822794136636E-2</v>
      </c>
      <c r="BS145" s="7">
        <f t="shared" si="131"/>
        <v>9.6796409523973323E-2</v>
      </c>
      <c r="BT145" s="7">
        <f t="shared" si="132"/>
        <v>2.1326783784183196E-2</v>
      </c>
      <c r="BU145" s="8">
        <f>MAX((BU$3*climlow!$I255+BU$4*climlow!$I255^2+BU$5*climlow!$I255^6)*(K145/K$66)^$BW$1,-99)</f>
        <v>2.785779970514259</v>
      </c>
      <c r="BV145" s="8">
        <f>MAX((BV$3*climlow!$I255+BV$4*climlow!$I255^2+BV$5*climlow!$I255^6)*(L145/L$66)^$BW$1,-99)</f>
        <v>1.140858870394996</v>
      </c>
      <c r="BW145" s="8">
        <f>MAX((BW$3*climlow!$I255+BW$4*climlow!$I255^2+BW$5*climlow!$I255^6)*(M145/M$66)^$BW$1,-99)</f>
        <v>0.3115801461402925</v>
      </c>
      <c r="BX145" s="8">
        <f>MAX((BX$3*climlow!$M255+BX$4*climlow!$M255^2+BX$5*climlow!$M255^6)*(K145/K$66)^$BW$1,-99)</f>
        <v>2.7858829279033648</v>
      </c>
      <c r="BY145" s="8">
        <f>MAX((BY$3*climlow!$M255+BY$4*climlow!$M255^2+BY$5*climlow!$M255^6)*(L145/L$66)^$BW$1,-99)</f>
        <v>1.1419544389447562</v>
      </c>
      <c r="BZ145" s="8">
        <f>MAX((BZ$3*climlow!$M255+BZ$4*climlow!$M255^2+BZ$5*climlow!$M255^6)*(M145/M$66)^$BW$1,-99)</f>
        <v>0.31351340957905738</v>
      </c>
      <c r="CA145" s="8">
        <f t="shared" si="140"/>
        <v>-0.64807871653868876</v>
      </c>
      <c r="CB145" s="8">
        <f t="shared" si="141"/>
        <v>-6.2731692849849946E-2</v>
      </c>
      <c r="CC145" s="8">
        <f t="shared" si="142"/>
        <v>-1.3821434662751566E-2</v>
      </c>
      <c r="CD145" s="8">
        <f>MAX((CD$3*climlow!$I255+CD$4*climlow!$I255^2+CD$5*climlow!$I255^6)*(K145/K$66)^$BW$1,-99)</f>
        <v>0.64928036901838038</v>
      </c>
      <c r="CE145" s="8">
        <f>MAX((CE$3*climlow!$I255+CE$4*climlow!$I255^2+CE$5*climlow!$I255^6)*(L145/L$66)^$BW$1,-99)</f>
        <v>0.24238525026324506</v>
      </c>
      <c r="CF145" s="8">
        <f>MAX((CF$3*climlow!$I255+CF$4*climlow!$I255^2+CF$5*climlow!$I255^6)*(M145/M$66)^$BW$1,-99)</f>
        <v>4.5120656263257043E-2</v>
      </c>
      <c r="CG145" s="8">
        <f>MAX((CG$3*climlow!$M255+CG$4*climlow!$M255^2+CG$5*climlow!$M255^6)*(K145/K$66)^$BW$1,-99)</f>
        <v>0.64742860290117366</v>
      </c>
      <c r="CH145" s="8">
        <f>MAX((CH$3*climlow!$M255+CH$4*climlow!$M255^2+CH$5*climlow!$M255^6)*(L145/L$66)^$BW$1,-99)</f>
        <v>0.24180141705887931</v>
      </c>
      <c r="CI145" s="8">
        <f>MAX((CI$3*climlow!$M255+CI$4*climlow!$M255^2+CI$5*climlow!$M255^6)*(M145/M$66)^$BW$1,-99)</f>
        <v>4.5188667303829866E-2</v>
      </c>
      <c r="CJ145" s="8">
        <f t="shared" si="143"/>
        <v>0.12072891637824387</v>
      </c>
      <c r="CK145" s="8">
        <f t="shared" si="144"/>
        <v>1.1686125631134024E-2</v>
      </c>
      <c r="CL145" s="8">
        <f t="shared" si="145"/>
        <v>2.5747594960975405E-3</v>
      </c>
    </row>
    <row r="146" spans="1:90">
      <c r="A146">
        <f t="shared" si="114"/>
        <v>2100</v>
      </c>
      <c r="B146" s="4">
        <f t="shared" si="121"/>
        <v>1284.1795905935851</v>
      </c>
      <c r="C146" s="4">
        <f t="shared" si="121"/>
        <v>3559.5099635880329</v>
      </c>
      <c r="D146" s="4">
        <f t="shared" si="121"/>
        <v>6754.6349163702516</v>
      </c>
      <c r="E146" s="11">
        <f t="shared" si="122"/>
        <v>9.6449103328219432E-5</v>
      </c>
      <c r="F146" s="11">
        <f t="shared" si="122"/>
        <v>1.9335918944032445E-4</v>
      </c>
      <c r="G146" s="11">
        <f t="shared" si="122"/>
        <v>4.2690407756450075E-4</v>
      </c>
      <c r="H146" s="4">
        <f t="shared" si="123"/>
        <v>154376.91377261089</v>
      </c>
      <c r="I146" s="4">
        <f t="shared" si="123"/>
        <v>107566.4771171842</v>
      </c>
      <c r="J146" s="4">
        <f t="shared" si="123"/>
        <v>25657.040894537338</v>
      </c>
      <c r="K146" s="4">
        <f t="shared" si="115"/>
        <v>120214.4270967999</v>
      </c>
      <c r="L146" s="4">
        <f t="shared" si="115"/>
        <v>30219.462290465337</v>
      </c>
      <c r="M146" s="4">
        <f t="shared" si="115"/>
        <v>3798.4348839277759</v>
      </c>
      <c r="N146" s="11">
        <f t="shared" si="120"/>
        <v>9.4387205127655083E-3</v>
      </c>
      <c r="O146" s="11">
        <f t="shared" si="120"/>
        <v>1.4522250568730799E-2</v>
      </c>
      <c r="P146" s="11">
        <f t="shared" si="120"/>
        <v>1.0535029097261006E-2</v>
      </c>
      <c r="Q146" s="4">
        <f t="shared" si="116"/>
        <v>6687.4511214586664</v>
      </c>
      <c r="R146" s="4">
        <f t="shared" si="116"/>
        <v>18656.881815053774</v>
      </c>
      <c r="S146" s="4">
        <f t="shared" si="116"/>
        <v>5067.7305883626541</v>
      </c>
      <c r="T146" s="4">
        <f t="shared" si="124"/>
        <v>43.318984413102932</v>
      </c>
      <c r="U146" s="4">
        <f t="shared" si="124"/>
        <v>173.44513193203068</v>
      </c>
      <c r="V146" s="4">
        <f t="shared" si="124"/>
        <v>197.51812413572713</v>
      </c>
      <c r="W146" s="11">
        <f t="shared" si="117"/>
        <v>-1.219247815263802E-2</v>
      </c>
      <c r="X146" s="11">
        <f t="shared" si="117"/>
        <v>-1.3228699347321071E-2</v>
      </c>
      <c r="Y146" s="11">
        <f t="shared" si="117"/>
        <v>-1.2203590333800474E-2</v>
      </c>
      <c r="Z146" s="4">
        <f t="shared" si="129"/>
        <v>9894.2399685246946</v>
      </c>
      <c r="AA146" s="4">
        <f t="shared" si="129"/>
        <v>45933.603376901439</v>
      </c>
      <c r="AB146" s="4">
        <f t="shared" si="129"/>
        <v>8839.1629488994149</v>
      </c>
      <c r="AC146" s="12">
        <f t="shared" si="125"/>
        <v>1.8872680489261275</v>
      </c>
      <c r="AD146" s="12">
        <f t="shared" si="125"/>
        <v>3.7049976170027752</v>
      </c>
      <c r="AE146" s="12">
        <f t="shared" si="125"/>
        <v>1.7856276248201173</v>
      </c>
      <c r="AF146" s="11">
        <f t="shared" si="118"/>
        <v>-2.9039671966837322E-3</v>
      </c>
      <c r="AG146" s="11">
        <f t="shared" si="118"/>
        <v>2.0567434751257441E-3</v>
      </c>
      <c r="AH146" s="11">
        <f t="shared" si="118"/>
        <v>8.257041531207765E-4</v>
      </c>
      <c r="AI146" s="1">
        <f t="shared" si="146"/>
        <v>279417.41026348143</v>
      </c>
      <c r="AJ146" s="1">
        <f t="shared" si="146"/>
        <v>185290.88568528651</v>
      </c>
      <c r="AK146" s="1">
        <f t="shared" si="146"/>
        <v>45713.226643692033</v>
      </c>
      <c r="AL146" s="17">
        <f t="shared" si="126"/>
        <v>40.041913196983813</v>
      </c>
      <c r="AM146" s="17">
        <f t="shared" si="126"/>
        <v>13.705733743144842</v>
      </c>
      <c r="AN146" s="17">
        <f t="shared" si="126"/>
        <v>2.583400154896478</v>
      </c>
      <c r="AO146" s="7">
        <f t="shared" si="148"/>
        <v>7.3970997312257101E-3</v>
      </c>
      <c r="AP146" s="7">
        <f t="shared" si="148"/>
        <v>1.1390977719723779E-2</v>
      </c>
      <c r="AQ146" s="7">
        <f t="shared" si="148"/>
        <v>8.245246312382274E-3</v>
      </c>
      <c r="AR146" s="1">
        <f t="shared" si="127"/>
        <v>154376.91377261089</v>
      </c>
      <c r="AS146" s="1">
        <f t="shared" si="127"/>
        <v>107566.4771171842</v>
      </c>
      <c r="AT146" s="1">
        <f t="shared" si="127"/>
        <v>25657.040894537338</v>
      </c>
      <c r="AU146" s="1">
        <f t="shared" si="134"/>
        <v>30875.382754522179</v>
      </c>
      <c r="AV146" s="1">
        <f t="shared" si="134"/>
        <v>21513.295423436841</v>
      </c>
      <c r="AW146" s="1">
        <f t="shared" si="134"/>
        <v>5131.408178907468</v>
      </c>
      <c r="AX146" s="1">
        <f t="shared" si="135"/>
        <v>96171.541677439935</v>
      </c>
      <c r="AY146" s="1">
        <f t="shared" si="135"/>
        <v>24175.569832372268</v>
      </c>
      <c r="AZ146" s="1">
        <f t="shared" si="135"/>
        <v>3038.7479071422208</v>
      </c>
      <c r="BA146" s="1">
        <f t="shared" si="136"/>
        <v>11.473888768330244</v>
      </c>
      <c r="BB146" s="1">
        <f t="shared" si="136"/>
        <v>10.093097891186297</v>
      </c>
      <c r="BC146" s="1">
        <f t="shared" si="136"/>
        <v>8.0192008369068457</v>
      </c>
      <c r="BD146" s="1">
        <f t="shared" si="137"/>
        <v>9851.4113745101367</v>
      </c>
      <c r="BE146">
        <f t="shared" si="130"/>
        <v>0.21822387218499145</v>
      </c>
      <c r="BF146">
        <f t="shared" si="130"/>
        <v>0.3346263841173937</v>
      </c>
      <c r="BG146">
        <f t="shared" si="130"/>
        <v>2.453676962688749E-2</v>
      </c>
      <c r="BH146">
        <f t="shared" si="138"/>
        <v>0.27443112782975565</v>
      </c>
      <c r="BI146">
        <f t="shared" si="139"/>
        <v>4.7621658391411486E-3</v>
      </c>
      <c r="BJ146">
        <f t="shared" si="139"/>
        <v>1.1197481694748152E-2</v>
      </c>
      <c r="BK146">
        <f t="shared" si="139"/>
        <v>6.0205306372294847E-5</v>
      </c>
      <c r="BL146">
        <f t="shared" si="133"/>
        <v>735.1684651199663</v>
      </c>
      <c r="BM146">
        <f t="shared" si="133"/>
        <v>1204.473658488216</v>
      </c>
      <c r="BN146">
        <f t="shared" si="133"/>
        <v>1.5446900076621184</v>
      </c>
      <c r="BO146">
        <f t="shared" si="128"/>
        <v>505.51539860318786</v>
      </c>
      <c r="BP146">
        <f t="shared" si="149"/>
        <v>156.72439627529968</v>
      </c>
      <c r="BQ146">
        <f t="shared" si="149"/>
        <v>14.244355610963812</v>
      </c>
      <c r="BR146" s="7">
        <f t="shared" si="147"/>
        <v>1.15960627758247E-2</v>
      </c>
      <c r="BS146" s="7">
        <f t="shared" si="131"/>
        <v>9.3977096625216819E-2</v>
      </c>
      <c r="BT146" s="7">
        <f t="shared" si="132"/>
        <v>2.0472667714990546E-2</v>
      </c>
      <c r="BU146" s="8">
        <f>MAX((BU$3*climlow!$I256+BU$4*climlow!$I256^2+BU$5*climlow!$I256^6)*(K146/K$66)^$BW$1,-99)</f>
        <v>2.7784171383278502</v>
      </c>
      <c r="BV146" s="8">
        <f>MAX((BV$3*climlow!$I256+BV$4*climlow!$I256^2+BV$5*climlow!$I256^6)*(L146/L$66)^$BW$1,-99)</f>
        <v>1.1306050696045669</v>
      </c>
      <c r="BW146" s="8">
        <f>MAX((BW$3*climlow!$I256+BW$4*climlow!$I256^2+BW$5*climlow!$I256^6)*(M146/M$66)^$BW$1,-99)</f>
        <v>0.300061749143122</v>
      </c>
      <c r="BX146" s="8">
        <f>MAX((BX$3*climlow!$M256+BX$4*climlow!$M256^2+BX$5*climlow!$M256^6)*(K146/K$66)^$BW$1,-99)</f>
        <v>2.7786191786828986</v>
      </c>
      <c r="BY146" s="8">
        <f>MAX((BY$3*climlow!$M256+BY$4*climlow!$M256^2+BY$5*climlow!$M256^6)*(L146/L$66)^$BW$1,-99)</f>
        <v>1.1318617115720879</v>
      </c>
      <c r="BZ146" s="8">
        <f>MAX((BZ$3*climlow!$M256+BZ$4*climlow!$M256^2+BZ$5*climlow!$M256^6)*(M146/M$66)^$BW$1,-99)</f>
        <v>0.30222821098290092</v>
      </c>
      <c r="CA146" s="8">
        <f t="shared" si="140"/>
        <v>-0.86775366489564565</v>
      </c>
      <c r="CB146" s="8">
        <f t="shared" si="141"/>
        <v>-8.1548970012784106E-2</v>
      </c>
      <c r="CC146" s="8">
        <f t="shared" si="142"/>
        <v>-1.776523243987381E-2</v>
      </c>
      <c r="CD146" s="8">
        <f>MAX((CD$3*climlow!$I256+CD$4*climlow!$I256^2+CD$5*climlow!$I256^6)*(K146/K$66)^$BW$1,-99)</f>
        <v>0.65788719686149855</v>
      </c>
      <c r="CE146" s="8">
        <f>MAX((CE$3*climlow!$I256+CE$4*climlow!$I256^2+CE$5*climlow!$I256^6)*(L146/L$66)^$BW$1,-99)</f>
        <v>0.244681616745695</v>
      </c>
      <c r="CF146" s="8">
        <f>MAX((CF$3*climlow!$I256+CF$4*climlow!$I256^2+CF$5*climlow!$I256^6)*(M146/M$66)^$BW$1,-99)</f>
        <v>4.459153357006506E-2</v>
      </c>
      <c r="CG146" s="8">
        <f>MAX((CG$3*climlow!$M256+CG$4*climlow!$M256^2+CG$5*climlow!$M256^6)*(K146/K$66)^$BW$1,-99)</f>
        <v>0.65585354262055762</v>
      </c>
      <c r="CH146" s="8">
        <f>MAX((CH$3*climlow!$M256+CH$4*climlow!$M256^2+CH$5*climlow!$M256^6)*(L146/L$66)^$BW$1,-99)</f>
        <v>0.24404846199898933</v>
      </c>
      <c r="CI146" s="8">
        <f>MAX((CI$3*climlow!$M256+CI$4*climlow!$M256^2+CI$5*climlow!$M256^6)*(M146/M$66)^$BW$1,-99)</f>
        <v>4.4679434192358487E-2</v>
      </c>
      <c r="CJ146" s="8">
        <f t="shared" si="143"/>
        <v>0.13154506661907081</v>
      </c>
      <c r="CK146" s="8">
        <f t="shared" si="144"/>
        <v>1.2362223436231001E-2</v>
      </c>
      <c r="CL146" s="8">
        <f t="shared" si="145"/>
        <v>2.6930784384385314E-3</v>
      </c>
    </row>
    <row r="147" spans="1:90">
      <c r="A147">
        <f t="shared" si="114"/>
        <v>2101</v>
      </c>
      <c r="B147" s="4">
        <f t="shared" ref="B147:D162" si="150">B146*(1+E147)</f>
        <v>1284.2972556651091</v>
      </c>
      <c r="C147" s="4">
        <f t="shared" si="150"/>
        <v>3560.1638143513292</v>
      </c>
      <c r="D147" s="4">
        <f t="shared" si="150"/>
        <v>6757.3743184990963</v>
      </c>
      <c r="E147" s="11">
        <f t="shared" ref="E147:G162" si="151">E146*$E$5</f>
        <v>9.1626648161808452E-5</v>
      </c>
      <c r="F147" s="11">
        <f t="shared" si="151"/>
        <v>1.8369122996830822E-4</v>
      </c>
      <c r="G147" s="11">
        <f t="shared" si="151"/>
        <v>4.0555887368627571E-4</v>
      </c>
      <c r="H147" s="4">
        <f t="shared" si="123"/>
        <v>155832.81891805376</v>
      </c>
      <c r="I147" s="4">
        <f t="shared" si="123"/>
        <v>109132.51340915804</v>
      </c>
      <c r="J147" s="4">
        <f t="shared" si="123"/>
        <v>25934.983554972605</v>
      </c>
      <c r="K147" s="4">
        <f t="shared" si="115"/>
        <v>121337.03333139289</v>
      </c>
      <c r="L147" s="4">
        <f t="shared" si="115"/>
        <v>30653.789853499271</v>
      </c>
      <c r="M147" s="4">
        <f t="shared" si="115"/>
        <v>3838.0267737977128</v>
      </c>
      <c r="N147" s="11">
        <f t="shared" si="120"/>
        <v>9.3383653002732103E-3</v>
      </c>
      <c r="O147" s="11">
        <f t="shared" si="120"/>
        <v>1.4372445110347742E-2</v>
      </c>
      <c r="P147" s="11">
        <f t="shared" si="120"/>
        <v>1.0423211422541767E-2</v>
      </c>
      <c r="Q147" s="4">
        <f t="shared" si="116"/>
        <v>6668.2138928021222</v>
      </c>
      <c r="R147" s="4">
        <f t="shared" si="116"/>
        <v>18678.103708578812</v>
      </c>
      <c r="S147" s="4">
        <f t="shared" si="116"/>
        <v>5060.1148318445094</v>
      </c>
      <c r="T147" s="4">
        <f t="shared" ref="T147:V162" si="152">T146*(1+W147)</f>
        <v>42.790818642051704</v>
      </c>
      <c r="U147" s="4">
        <f t="shared" si="152"/>
        <v>171.15067842844542</v>
      </c>
      <c r="V147" s="4">
        <f t="shared" si="152"/>
        <v>195.10769386527397</v>
      </c>
      <c r="W147" s="11">
        <f t="shared" si="117"/>
        <v>-1.219247815263802E-2</v>
      </c>
      <c r="X147" s="11">
        <f t="shared" si="117"/>
        <v>-1.3228699347321071E-2</v>
      </c>
      <c r="Y147" s="11">
        <f t="shared" si="117"/>
        <v>-1.2203590333800474E-2</v>
      </c>
      <c r="Z147" s="4">
        <f t="shared" si="129"/>
        <v>9838.1536570361623</v>
      </c>
      <c r="AA147" s="4">
        <f t="shared" si="129"/>
        <v>46087.683969337857</v>
      </c>
      <c r="AB147" s="4">
        <f t="shared" si="129"/>
        <v>8834.3330763083468</v>
      </c>
      <c r="AC147" s="12">
        <f t="shared" ref="AC147:AE162" si="153">AC146*(1+AF147)</f>
        <v>1.8817874844206968</v>
      </c>
      <c r="AD147" s="12">
        <f t="shared" si="153"/>
        <v>3.7126178466769022</v>
      </c>
      <c r="AE147" s="12">
        <f t="shared" si="153"/>
        <v>1.7871020249658585</v>
      </c>
      <c r="AF147" s="11">
        <f t="shared" si="118"/>
        <v>-2.9039671966837322E-3</v>
      </c>
      <c r="AG147" s="11">
        <f t="shared" si="118"/>
        <v>2.0567434751257441E-3</v>
      </c>
      <c r="AH147" s="11">
        <f t="shared" si="118"/>
        <v>8.257041531207765E-4</v>
      </c>
      <c r="AI147" s="1">
        <f t="shared" si="146"/>
        <v>282351.05199165549</v>
      </c>
      <c r="AJ147" s="1">
        <f t="shared" si="146"/>
        <v>188275.09254019472</v>
      </c>
      <c r="AK147" s="1">
        <f t="shared" si="146"/>
        <v>46273.312158230299</v>
      </c>
      <c r="AL147" s="17">
        <f t="shared" ref="AL147:AN162" si="154">AL146*(1+AO147)</f>
        <v>40.335145282077512</v>
      </c>
      <c r="AM147" s="17">
        <f t="shared" si="154"/>
        <v>13.860294233768464</v>
      </c>
      <c r="AN147" s="17">
        <f t="shared" si="154"/>
        <v>2.6044879177910407</v>
      </c>
      <c r="AO147" s="7">
        <f t="shared" si="148"/>
        <v>7.3231287339134525E-3</v>
      </c>
      <c r="AP147" s="7">
        <f t="shared" si="148"/>
        <v>1.1277067942526541E-2</v>
      </c>
      <c r="AQ147" s="7">
        <f t="shared" si="148"/>
        <v>8.1627938492584515E-3</v>
      </c>
      <c r="AR147" s="1">
        <f t="shared" si="127"/>
        <v>155832.81891805376</v>
      </c>
      <c r="AS147" s="1">
        <f t="shared" si="127"/>
        <v>109132.51340915804</v>
      </c>
      <c r="AT147" s="1">
        <f t="shared" si="127"/>
        <v>25934.983554972605</v>
      </c>
      <c r="AU147" s="1">
        <f t="shared" si="134"/>
        <v>31166.563783610753</v>
      </c>
      <c r="AV147" s="1">
        <f t="shared" si="134"/>
        <v>21826.502681831611</v>
      </c>
      <c r="AW147" s="1">
        <f t="shared" si="134"/>
        <v>5186.996710994521</v>
      </c>
      <c r="AX147" s="1">
        <f t="shared" si="135"/>
        <v>97069.626665114309</v>
      </c>
      <c r="AY147" s="1">
        <f t="shared" si="135"/>
        <v>24523.031882799416</v>
      </c>
      <c r="AZ147" s="1">
        <f t="shared" si="135"/>
        <v>3070.4214190381704</v>
      </c>
      <c r="BA147" s="1">
        <f t="shared" si="136"/>
        <v>11.483183800661113</v>
      </c>
      <c r="BB147" s="1">
        <f t="shared" si="136"/>
        <v>10.107368031786267</v>
      </c>
      <c r="BC147" s="1">
        <f t="shared" si="136"/>
        <v>8.0295701012055787</v>
      </c>
      <c r="BD147" s="1">
        <f t="shared" si="137"/>
        <v>9579.3243393956218</v>
      </c>
      <c r="BE147">
        <f t="shared" si="130"/>
        <v>0.21822387218499145</v>
      </c>
      <c r="BF147">
        <f t="shared" si="130"/>
        <v>0.3346263841173937</v>
      </c>
      <c r="BG147">
        <f t="shared" si="130"/>
        <v>2.453676962688749E-2</v>
      </c>
      <c r="BH147">
        <f t="shared" si="138"/>
        <v>0.27464166366006726</v>
      </c>
      <c r="BI147">
        <f t="shared" si="139"/>
        <v>4.7621658391411486E-3</v>
      </c>
      <c r="BJ147">
        <f t="shared" si="139"/>
        <v>1.1197481694748152E-2</v>
      </c>
      <c r="BK147">
        <f t="shared" si="139"/>
        <v>6.0205306372294847E-5</v>
      </c>
      <c r="BL147">
        <f t="shared" si="133"/>
        <v>742.10172686862416</v>
      </c>
      <c r="BM147">
        <f t="shared" si="133"/>
        <v>1222.0093212009044</v>
      </c>
      <c r="BN147">
        <f t="shared" si="133"/>
        <v>1.5614236306875542</v>
      </c>
      <c r="BO147">
        <f t="shared" si="128"/>
        <v>511.37738689953648</v>
      </c>
      <c r="BP147">
        <f t="shared" si="149"/>
        <v>158.47452163595543</v>
      </c>
      <c r="BQ147">
        <f t="shared" si="149"/>
        <v>14.406536662559208</v>
      </c>
      <c r="BR147" s="7">
        <f t="shared" si="147"/>
        <v>1.1473849595353025E-2</v>
      </c>
      <c r="BS147" s="7">
        <f t="shared" si="131"/>
        <v>9.1239899636132826E-2</v>
      </c>
      <c r="BT147" s="7">
        <f t="shared" si="132"/>
        <v>1.9655093223405098E-2</v>
      </c>
      <c r="BU147" s="8">
        <f>MAX((BU$3*climlow!$I257+BU$4*climlow!$I257^2+BU$5*climlow!$I257^6)*(K147/K$66)^$BW$1,-99)</f>
        <v>2.7706995804802776</v>
      </c>
      <c r="BV147" s="8">
        <f>MAX((BV$3*climlow!$I257+BV$4*climlow!$I257^2+BV$5*climlow!$I257^6)*(L147/L$66)^$BW$1,-99)</f>
        <v>1.1201867059808672</v>
      </c>
      <c r="BW147" s="8">
        <f>MAX((BW$3*climlow!$I257+BW$4*climlow!$I257^2+BW$5*climlow!$I257^6)*(M147/M$66)^$BW$1,-99)</f>
        <v>0.2884063443726263</v>
      </c>
      <c r="BX147" s="8">
        <f>MAX((BX$3*climlow!$M257+BX$4*climlow!$M257^2+BX$5*climlow!$M257^6)*(K147/K$66)^$BW$1,-99)</f>
        <v>2.7710167886922128</v>
      </c>
      <c r="BY147" s="8">
        <f>MAX((BY$3*climlow!$M257+BY$4*climlow!$M257^2+BY$5*climlow!$M257^6)*(L147/L$66)^$BW$1,-99)</f>
        <v>1.1216169961822167</v>
      </c>
      <c r="BZ147" s="8">
        <f>MAX((BZ$3*climlow!$M257+BZ$4*climlow!$M257^2+BZ$5*climlow!$M257^6)*(M147/M$66)^$BW$1,-99)</f>
        <v>0.29081936843286571</v>
      </c>
      <c r="CA147" s="8">
        <f t="shared" si="140"/>
        <v>-1.1201318916987208</v>
      </c>
      <c r="CB147" s="8">
        <f t="shared" si="141"/>
        <v>-0.10220072137782289</v>
      </c>
      <c r="CC147" s="8">
        <f t="shared" si="142"/>
        <v>-2.2016296753847461E-2</v>
      </c>
      <c r="CD147" s="8">
        <f>MAX((CD$3*climlow!$I257+CD$4*climlow!$I257^2+CD$5*climlow!$I257^6)*(K147/K$66)^$BW$1,-99)</f>
        <v>0.666449711310793</v>
      </c>
      <c r="CE147" s="8">
        <f>MAX((CE$3*climlow!$I257+CE$4*climlow!$I257^2+CE$5*climlow!$I257^6)*(L147/L$66)^$BW$1,-99)</f>
        <v>0.24692520438254756</v>
      </c>
      <c r="CF147" s="8">
        <f>MAX((CF$3*climlow!$I257+CF$4*climlow!$I257^2+CF$5*climlow!$I257^6)*(M147/M$66)^$BW$1,-99)</f>
        <v>4.3999013651998119E-2</v>
      </c>
      <c r="CG147" s="8">
        <f>MAX((CG$3*climlow!$M257+CG$4*climlow!$M257^2+CG$5*climlow!$M257^6)*(K147/K$66)^$BW$1,-99)</f>
        <v>0.66422941406640923</v>
      </c>
      <c r="CH147" s="8">
        <f>MAX((CH$3*climlow!$M257+CH$4*climlow!$M257^2+CH$5*climlow!$M257^6)*(L147/L$66)^$BW$1,-99)</f>
        <v>0.24624297408785534</v>
      </c>
      <c r="CI147" s="8">
        <f>MAX((CI$3*climlow!$M257+CI$4*climlow!$M257^2+CI$5*climlow!$M257^6)*(M147/M$66)^$BW$1,-99)</f>
        <v>4.4109948078636177E-2</v>
      </c>
      <c r="CJ147" s="8">
        <f t="shared" si="143"/>
        <v>0.1424407599355674</v>
      </c>
      <c r="CK147" s="8">
        <f t="shared" si="144"/>
        <v>1.299628064061566E-2</v>
      </c>
      <c r="CL147" s="8">
        <f t="shared" si="145"/>
        <v>2.7996864153462431E-3</v>
      </c>
    </row>
    <row r="148" spans="1:90">
      <c r="A148">
        <f t="shared" si="114"/>
        <v>2102</v>
      </c>
      <c r="B148" s="4">
        <f t="shared" si="150"/>
        <v>1284.4090477252503</v>
      </c>
      <c r="C148" s="4">
        <f t="shared" si="150"/>
        <v>3560.785086677779</v>
      </c>
      <c r="D148" s="4">
        <f t="shared" si="150"/>
        <v>6759.9778059608989</v>
      </c>
      <c r="E148" s="11">
        <f t="shared" si="151"/>
        <v>8.704531575371803E-5</v>
      </c>
      <c r="F148" s="11">
        <f t="shared" si="151"/>
        <v>1.745066684698928E-4</v>
      </c>
      <c r="G148" s="11">
        <f t="shared" si="151"/>
        <v>3.8528093000196189E-4</v>
      </c>
      <c r="H148" s="4">
        <f t="shared" si="123"/>
        <v>157286.25922741267</v>
      </c>
      <c r="I148" s="4">
        <f t="shared" si="123"/>
        <v>110704.15420235759</v>
      </c>
      <c r="J148" s="4">
        <f t="shared" si="123"/>
        <v>26212.538173236124</v>
      </c>
      <c r="K148" s="4">
        <f t="shared" si="115"/>
        <v>122458.07479009443</v>
      </c>
      <c r="L148" s="4">
        <f t="shared" si="115"/>
        <v>31089.816292632484</v>
      </c>
      <c r="M148" s="4">
        <f t="shared" si="115"/>
        <v>3877.6071350592456</v>
      </c>
      <c r="N148" s="11">
        <f t="shared" si="120"/>
        <v>9.2390709408542993E-3</v>
      </c>
      <c r="O148" s="11">
        <f t="shared" si="120"/>
        <v>1.4224226146818175E-2</v>
      </c>
      <c r="P148" s="11">
        <f t="shared" si="120"/>
        <v>1.0312685031732549E-2</v>
      </c>
      <c r="Q148" s="4">
        <f t="shared" si="116"/>
        <v>6648.3474435065127</v>
      </c>
      <c r="R148" s="4">
        <f t="shared" si="116"/>
        <v>18696.445724957768</v>
      </c>
      <c r="S148" s="4">
        <f t="shared" si="116"/>
        <v>5051.8554433520576</v>
      </c>
      <c r="T148" s="4">
        <f t="shared" si="152"/>
        <v>42.269092520624994</v>
      </c>
      <c r="U148" s="4">
        <f t="shared" si="152"/>
        <v>168.88657756042548</v>
      </c>
      <c r="V148" s="4">
        <f t="shared" si="152"/>
        <v>192.72667949836961</v>
      </c>
      <c r="W148" s="11">
        <f t="shared" si="117"/>
        <v>-1.219247815263802E-2</v>
      </c>
      <c r="X148" s="11">
        <f t="shared" si="117"/>
        <v>-1.3228699347321071E-2</v>
      </c>
      <c r="Y148" s="11">
        <f t="shared" si="117"/>
        <v>-1.2203590333800474E-2</v>
      </c>
      <c r="Z148" s="4">
        <f t="shared" si="129"/>
        <v>9781.3655756556382</v>
      </c>
      <c r="AA148" s="4">
        <f t="shared" si="129"/>
        <v>46235.006311162069</v>
      </c>
      <c r="AB148" s="4">
        <f t="shared" si="129"/>
        <v>8828.3404744430245</v>
      </c>
      <c r="AC148" s="12">
        <f t="shared" si="153"/>
        <v>1.8763228352948091</v>
      </c>
      <c r="AD148" s="12">
        <f t="shared" si="153"/>
        <v>3.7202537492086902</v>
      </c>
      <c r="AE148" s="12">
        <f t="shared" si="153"/>
        <v>1.7885776425299234</v>
      </c>
      <c r="AF148" s="11">
        <f t="shared" si="118"/>
        <v>-2.9039671966837322E-3</v>
      </c>
      <c r="AG148" s="11">
        <f t="shared" si="118"/>
        <v>2.0567434751257441E-3</v>
      </c>
      <c r="AH148" s="11">
        <f t="shared" si="118"/>
        <v>8.257041531207765E-4</v>
      </c>
      <c r="AI148" s="1">
        <f t="shared" si="146"/>
        <v>285282.51057610067</v>
      </c>
      <c r="AJ148" s="1">
        <f t="shared" si="146"/>
        <v>191274.08596800687</v>
      </c>
      <c r="AK148" s="1">
        <f t="shared" si="146"/>
        <v>46832.977653401795</v>
      </c>
      <c r="AL148" s="17">
        <f t="shared" si="154"/>
        <v>40.627570948865248</v>
      </c>
      <c r="AM148" s="17">
        <f t="shared" si="154"/>
        <v>14.015034678748302</v>
      </c>
      <c r="AN148" s="17">
        <f t="shared" si="154"/>
        <v>2.625535216767295</v>
      </c>
      <c r="AO148" s="7">
        <f t="shared" si="148"/>
        <v>7.2498974465743183E-3</v>
      </c>
      <c r="AP148" s="7">
        <f t="shared" si="148"/>
        <v>1.1164297263101275E-2</v>
      </c>
      <c r="AQ148" s="7">
        <f t="shared" si="148"/>
        <v>8.0811659107658668E-3</v>
      </c>
      <c r="AR148" s="1">
        <f t="shared" si="127"/>
        <v>157286.25922741267</v>
      </c>
      <c r="AS148" s="1">
        <f t="shared" si="127"/>
        <v>110704.15420235759</v>
      </c>
      <c r="AT148" s="1">
        <f t="shared" si="127"/>
        <v>26212.538173236124</v>
      </c>
      <c r="AU148" s="1">
        <f t="shared" si="134"/>
        <v>31457.251845482533</v>
      </c>
      <c r="AV148" s="1">
        <f t="shared" si="134"/>
        <v>22140.830840471521</v>
      </c>
      <c r="AW148" s="1">
        <f t="shared" si="134"/>
        <v>5242.5076346472251</v>
      </c>
      <c r="AX148" s="1">
        <f t="shared" si="135"/>
        <v>97966.459832075547</v>
      </c>
      <c r="AY148" s="1">
        <f t="shared" si="135"/>
        <v>24871.853034105989</v>
      </c>
      <c r="AZ148" s="1">
        <f t="shared" si="135"/>
        <v>3102.0857080473966</v>
      </c>
      <c r="BA148" s="1">
        <f t="shared" si="136"/>
        <v>11.492380452461497</v>
      </c>
      <c r="BB148" s="1">
        <f t="shared" si="136"/>
        <v>10.121492042831859</v>
      </c>
      <c r="BC148" s="1">
        <f t="shared" si="136"/>
        <v>8.0398299732862473</v>
      </c>
      <c r="BD148" s="1">
        <f t="shared" si="137"/>
        <v>9314.4818252316381</v>
      </c>
      <c r="BE148">
        <f t="shared" ref="BE148:BG163" si="155">BE147</f>
        <v>0.21822387218499145</v>
      </c>
      <c r="BF148">
        <f t="shared" si="155"/>
        <v>0.3346263841173937</v>
      </c>
      <c r="BG148">
        <f t="shared" si="155"/>
        <v>2.453676962688749E-2</v>
      </c>
      <c r="BH148">
        <f t="shared" si="138"/>
        <v>0.274850465984675</v>
      </c>
      <c r="BI148">
        <f t="shared" si="139"/>
        <v>4.7621658391411486E-3</v>
      </c>
      <c r="BJ148">
        <f t="shared" si="139"/>
        <v>1.1197481694748152E-2</v>
      </c>
      <c r="BK148">
        <f t="shared" si="139"/>
        <v>6.0205306372294847E-5</v>
      </c>
      <c r="BL148">
        <f t="shared" si="133"/>
        <v>749.02325065908383</v>
      </c>
      <c r="BM148">
        <f t="shared" si="133"/>
        <v>1239.6077402134758</v>
      </c>
      <c r="BN148">
        <f t="shared" si="133"/>
        <v>1.5781338915151548</v>
      </c>
      <c r="BO148">
        <f t="shared" si="128"/>
        <v>517.24485412328636</v>
      </c>
      <c r="BP148">
        <f t="shared" si="149"/>
        <v>160.24451506808165</v>
      </c>
      <c r="BQ148">
        <f t="shared" si="149"/>
        <v>14.570598230881355</v>
      </c>
      <c r="BR148" s="7">
        <f t="shared" si="147"/>
        <v>1.1353152748584616E-2</v>
      </c>
      <c r="BS148" s="7">
        <f t="shared" si="131"/>
        <v>8.8582426831196923E-2</v>
      </c>
      <c r="BT148" s="7">
        <f t="shared" si="132"/>
        <v>1.887238285535614E-2</v>
      </c>
      <c r="BU148" s="8">
        <f>MAX((BU$3*climlow!$I258+BU$4*climlow!$I258^2+BU$5*climlow!$I258^6)*(K148/K$66)^$BW$1,-99)</f>
        <v>2.7626332811769805</v>
      </c>
      <c r="BV148" s="8">
        <f>MAX((BV$3*climlow!$I258+BV$4*climlow!$I258^2+BV$5*climlow!$I258^6)*(L148/L$66)^$BW$1,-99)</f>
        <v>1.1096081517206982</v>
      </c>
      <c r="BW148" s="8">
        <f>MAX((BW$3*climlow!$I258+BW$4*climlow!$I258^2+BW$5*climlow!$I258^6)*(M148/M$66)^$BW$1,-99)</f>
        <v>0.2766177774524648</v>
      </c>
      <c r="BX148" s="8">
        <f>MAX((BX$3*climlow!$M258+BX$4*climlow!$M258^2+BX$5*climlow!$M258^6)*(K148/K$66)^$BW$1,-99)</f>
        <v>2.7630822886504198</v>
      </c>
      <c r="BY148" s="8">
        <f>MAX((BY$3*climlow!$M258+BY$4*climlow!$M258^2+BY$5*climlow!$M258^6)*(L148/L$66)^$BW$1,-99)</f>
        <v>1.1112249529582219</v>
      </c>
      <c r="BZ148" s="8">
        <f>MAX((BZ$3*climlow!$M258+BZ$4*climlow!$M258^2+BZ$5*climlow!$M258^6)*(M148/M$66)^$BW$1,-99)</f>
        <v>0.27929097463532976</v>
      </c>
      <c r="CA148" s="8">
        <f t="shared" si="140"/>
        <v>-1.4069398906286141</v>
      </c>
      <c r="CB148" s="8">
        <f t="shared" si="141"/>
        <v>-0.12463014991750142</v>
      </c>
      <c r="CC148" s="8">
        <f t="shared" si="142"/>
        <v>-2.6552308270416099E-2</v>
      </c>
      <c r="CD148" s="8">
        <f>MAX((CD$3*climlow!$I258+CD$4*climlow!$I258^2+CD$5*climlow!$I258^6)*(K148/K$66)^$BW$1,-99)</f>
        <v>0.67496392503072045</v>
      </c>
      <c r="CE148" s="8">
        <f>MAX((CE$3*climlow!$I258+CE$4*climlow!$I258^2+CE$5*climlow!$I258^6)*(L148/L$66)^$BW$1,-99)</f>
        <v>0.24911397738663849</v>
      </c>
      <c r="CF148" s="8">
        <f>MAX((CF$3*climlow!$I258+CF$4*climlow!$I258^2+CF$5*climlow!$I258^6)*(M148/M$66)^$BW$1,-99)</f>
        <v>4.3341395970849711E-2</v>
      </c>
      <c r="CG148" s="8">
        <f>MAX((CG$3*climlow!$M258+CG$4*climlow!$M258^2+CG$5*climlow!$M258^6)*(K148/K$66)^$BW$1,-99)</f>
        <v>0.67255243684620625</v>
      </c>
      <c r="CH148" s="8">
        <f>MAX((CH$3*climlow!$M258+CH$4*climlow!$M258^2+CH$5*climlow!$M258^6)*(L148/L$66)^$BW$1,-99)</f>
        <v>0.24838311866243343</v>
      </c>
      <c r="CI148" s="8">
        <f>MAX((CI$3*climlow!$M258+CI$4*climlow!$M258^2+CI$5*climlow!$M258^6)*(M148/M$66)^$BW$1,-99)</f>
        <v>4.3478752778711542E-2</v>
      </c>
      <c r="CJ148" s="8">
        <f t="shared" si="143"/>
        <v>0.15338504569082884</v>
      </c>
      <c r="CK148" s="8">
        <f t="shared" si="144"/>
        <v>1.3587219586907642E-2</v>
      </c>
      <c r="CL148" s="8">
        <f t="shared" si="145"/>
        <v>2.8947413065636162E-3</v>
      </c>
    </row>
    <row r="149" spans="1:90">
      <c r="A149">
        <f t="shared" si="114"/>
        <v>2103</v>
      </c>
      <c r="B149" s="4">
        <f t="shared" si="150"/>
        <v>1284.5152594268106</v>
      </c>
      <c r="C149" s="4">
        <f t="shared" si="150"/>
        <v>3561.3753983832617</v>
      </c>
      <c r="D149" s="4">
        <f t="shared" si="150"/>
        <v>6762.4520719699776</v>
      </c>
      <c r="E149" s="11">
        <f t="shared" si="151"/>
        <v>8.2693049966032128E-5</v>
      </c>
      <c r="F149" s="11">
        <f t="shared" si="151"/>
        <v>1.6578133504639814E-4</v>
      </c>
      <c r="G149" s="11">
        <f t="shared" si="151"/>
        <v>3.6601688350186378E-4</v>
      </c>
      <c r="H149" s="4">
        <f t="shared" si="123"/>
        <v>158737.1111485202</v>
      </c>
      <c r="I149" s="4">
        <f t="shared" si="123"/>
        <v>112281.21143864398</v>
      </c>
      <c r="J149" s="4">
        <f t="shared" si="123"/>
        <v>26489.68814900416</v>
      </c>
      <c r="K149" s="4">
        <f t="shared" si="115"/>
        <v>123577.44291753566</v>
      </c>
      <c r="L149" s="4">
        <f t="shared" si="115"/>
        <v>31527.485557859378</v>
      </c>
      <c r="M149" s="4">
        <f t="shared" si="115"/>
        <v>3917.1720356884421</v>
      </c>
      <c r="N149" s="11">
        <f t="shared" si="120"/>
        <v>9.1408274167297243E-3</v>
      </c>
      <c r="O149" s="11">
        <f t="shared" si="120"/>
        <v>1.4077576435554962E-2</v>
      </c>
      <c r="P149" s="11">
        <f t="shared" si="120"/>
        <v>1.020343197521778E-2</v>
      </c>
      <c r="Q149" s="4">
        <f t="shared" si="116"/>
        <v>6627.8660883558432</v>
      </c>
      <c r="R149" s="4">
        <f t="shared" si="116"/>
        <v>18711.93648280876</v>
      </c>
      <c r="S149" s="4">
        <f t="shared" si="116"/>
        <v>5042.9670187003039</v>
      </c>
      <c r="T149" s="4">
        <f t="shared" si="152"/>
        <v>41.753727533535439</v>
      </c>
      <c r="U149" s="4">
        <f t="shared" si="152"/>
        <v>166.65242780208058</v>
      </c>
      <c r="V149" s="4">
        <f t="shared" si="152"/>
        <v>190.37472205537784</v>
      </c>
      <c r="W149" s="11">
        <f t="shared" si="117"/>
        <v>-1.219247815263802E-2</v>
      </c>
      <c r="X149" s="11">
        <f t="shared" si="117"/>
        <v>-1.3228699347321071E-2</v>
      </c>
      <c r="Y149" s="11">
        <f t="shared" si="117"/>
        <v>-1.2203590333800474E-2</v>
      </c>
      <c r="Z149" s="4">
        <f t="shared" si="129"/>
        <v>9723.9040492775803</v>
      </c>
      <c r="AA149" s="4">
        <f t="shared" si="129"/>
        <v>46375.596310801608</v>
      </c>
      <c r="AB149" s="4">
        <f t="shared" si="129"/>
        <v>8821.208086613482</v>
      </c>
      <c r="AC149" s="12">
        <f t="shared" si="153"/>
        <v>1.8708740553307244</v>
      </c>
      <c r="AD149" s="12">
        <f t="shared" si="153"/>
        <v>3.7279053568331872</v>
      </c>
      <c r="AE149" s="12">
        <f t="shared" si="153"/>
        <v>1.7900544785175392</v>
      </c>
      <c r="AF149" s="11">
        <f t="shared" si="118"/>
        <v>-2.9039671966837322E-3</v>
      </c>
      <c r="AG149" s="11">
        <f t="shared" si="118"/>
        <v>2.0567434751257441E-3</v>
      </c>
      <c r="AH149" s="11">
        <f t="shared" si="118"/>
        <v>8.257041531207765E-4</v>
      </c>
      <c r="AI149" s="1">
        <f t="shared" si="146"/>
        <v>288211.51136397314</v>
      </c>
      <c r="AJ149" s="1">
        <f t="shared" si="146"/>
        <v>194287.50821167772</v>
      </c>
      <c r="AK149" s="1">
        <f t="shared" si="146"/>
        <v>47392.187522708846</v>
      </c>
      <c r="AL149" s="17">
        <f t="shared" si="154"/>
        <v>40.919171214519118</v>
      </c>
      <c r="AM149" s="17">
        <f t="shared" si="154"/>
        <v>14.16993801192146</v>
      </c>
      <c r="AN149" s="17">
        <f t="shared" si="154"/>
        <v>2.6465404286016376</v>
      </c>
      <c r="AO149" s="7">
        <f t="shared" si="148"/>
        <v>7.1773984721085751E-3</v>
      </c>
      <c r="AP149" s="7">
        <f t="shared" si="148"/>
        <v>1.1052654290470263E-2</v>
      </c>
      <c r="AQ149" s="7">
        <f t="shared" si="148"/>
        <v>8.0003542516582076E-3</v>
      </c>
      <c r="AR149" s="1">
        <f t="shared" si="127"/>
        <v>158737.1111485202</v>
      </c>
      <c r="AS149" s="1">
        <f t="shared" si="127"/>
        <v>112281.21143864398</v>
      </c>
      <c r="AT149" s="1">
        <f t="shared" si="127"/>
        <v>26489.68814900416</v>
      </c>
      <c r="AU149" s="1">
        <f t="shared" si="134"/>
        <v>31747.42222970404</v>
      </c>
      <c r="AV149" s="1">
        <f t="shared" si="134"/>
        <v>22456.242287728797</v>
      </c>
      <c r="AW149" s="1">
        <f t="shared" si="134"/>
        <v>5297.9376298008319</v>
      </c>
      <c r="AX149" s="1">
        <f t="shared" si="135"/>
        <v>98861.954334028531</v>
      </c>
      <c r="AY149" s="1">
        <f t="shared" si="135"/>
        <v>25221.988446287505</v>
      </c>
      <c r="AZ149" s="1">
        <f t="shared" si="135"/>
        <v>3133.7376285507535</v>
      </c>
      <c r="BA149" s="1">
        <f t="shared" si="136"/>
        <v>11.501479755369058</v>
      </c>
      <c r="BB149" s="1">
        <f t="shared" si="136"/>
        <v>10.135471450434972</v>
      </c>
      <c r="BC149" s="1">
        <f t="shared" si="136"/>
        <v>8.0499817016548185</v>
      </c>
      <c r="BD149" s="1">
        <f t="shared" si="137"/>
        <v>9056.7069116129369</v>
      </c>
      <c r="BE149">
        <f t="shared" si="155"/>
        <v>0.21822387218499145</v>
      </c>
      <c r="BF149">
        <f t="shared" si="155"/>
        <v>0.3346263841173937</v>
      </c>
      <c r="BG149">
        <f t="shared" si="155"/>
        <v>2.453676962688749E-2</v>
      </c>
      <c r="BH149">
        <f t="shared" si="138"/>
        <v>0.27505753521582116</v>
      </c>
      <c r="BI149">
        <f t="shared" si="139"/>
        <v>4.7621658391411486E-3</v>
      </c>
      <c r="BJ149">
        <f t="shared" si="139"/>
        <v>1.1197481694748152E-2</v>
      </c>
      <c r="BK149">
        <f t="shared" si="139"/>
        <v>6.0205306372294847E-5</v>
      </c>
      <c r="BL149">
        <f t="shared" si="133"/>
        <v>755.93244811543445</v>
      </c>
      <c r="BM149">
        <f t="shared" si="133"/>
        <v>1257.2668097483627</v>
      </c>
      <c r="BN149">
        <f t="shared" si="133"/>
        <v>1.5948197907173434</v>
      </c>
      <c r="BO149">
        <f t="shared" si="128"/>
        <v>523.11721396056737</v>
      </c>
      <c r="BP149">
        <f t="shared" si="149"/>
        <v>162.03459912938226</v>
      </c>
      <c r="BQ149">
        <f t="shared" si="149"/>
        <v>14.73656146002412</v>
      </c>
      <c r="BR149" s="7">
        <f t="shared" si="147"/>
        <v>1.1233942811089692E-2</v>
      </c>
      <c r="BS149" s="7">
        <f t="shared" si="131"/>
        <v>8.6002356146793121E-2</v>
      </c>
      <c r="BT149" s="7">
        <f t="shared" si="132"/>
        <v>1.8122942063932584E-2</v>
      </c>
      <c r="BU149" s="8">
        <f>MAX((BU$3*climlow!$I259+BU$4*climlow!$I259^2+BU$5*climlow!$I259^6)*(K149/K$66)^$BW$1,-99)</f>
        <v>2.7542243365700378</v>
      </c>
      <c r="BV149" s="8">
        <f>MAX((BV$3*climlow!$I259+BV$4*climlow!$I259^2+BV$5*climlow!$I259^6)*(L149/L$66)^$BW$1,-99)</f>
        <v>1.0988738093342083</v>
      </c>
      <c r="BW149" s="8">
        <f>MAX((BW$3*climlow!$I259+BW$4*climlow!$I259^2+BW$5*climlow!$I259^6)*(M149/M$66)^$BW$1,-99)</f>
        <v>0.26469992526468339</v>
      </c>
      <c r="BX149" s="8">
        <f>MAX((BX$3*climlow!$M259+BX$4*climlow!$M259^2+BX$5*climlow!$M259^6)*(K149/K$66)^$BW$1,-99)</f>
        <v>2.754822306764471</v>
      </c>
      <c r="BY149" s="8">
        <f>MAX((BY$3*climlow!$M259+BY$4*climlow!$M259^2+BY$5*climlow!$M259^6)*(L149/L$66)^$BW$1,-99)</f>
        <v>1.1006902611816178</v>
      </c>
      <c r="BZ149" s="8">
        <f>MAX((BZ$3*climlow!$M259+BZ$4*climlow!$M259^2+BZ$5*climlow!$M259^6)*(M149/M$66)^$BW$1,-99)</f>
        <v>0.26764714334097078</v>
      </c>
      <c r="CA149" s="8">
        <f t="shared" si="140"/>
        <v>-1.7299094896520535</v>
      </c>
      <c r="CB149" s="8">
        <f t="shared" si="141"/>
        <v>-0.14877629203077303</v>
      </c>
      <c r="CC149" s="8">
        <f t="shared" si="142"/>
        <v>-3.1351049456811352E-2</v>
      </c>
      <c r="CD149" s="8">
        <f>MAX((CD$3*climlow!$I259+CD$4*climlow!$I259^2+CD$5*climlow!$I259^6)*(K149/K$66)^$BW$1,-99)</f>
        <v>0.68342587603636062</v>
      </c>
      <c r="CE149" s="8">
        <f>MAX((CE$3*climlow!$I259+CE$4*climlow!$I259^2+CE$5*climlow!$I259^6)*(L149/L$66)^$BW$1,-99)</f>
        <v>0.25124592558801861</v>
      </c>
      <c r="CF149" s="8">
        <f>MAX((CF$3*climlow!$I259+CF$4*climlow!$I259^2+CF$5*climlow!$I259^6)*(M149/M$66)^$BW$1,-99)</f>
        <v>4.2617001294795002E-2</v>
      </c>
      <c r="CG149" s="8">
        <f>MAX((CG$3*climlow!$M259+CG$4*climlow!$M259^2+CG$5*climlow!$M259^6)*(K149/K$66)^$BW$1,-99)</f>
        <v>0.68081887167308441</v>
      </c>
      <c r="CH149" s="8">
        <f>MAX((CH$3*climlow!$M259+CH$4*climlow!$M259^2+CH$5*climlow!$M259^6)*(L149/L$66)^$BW$1,-99)</f>
        <v>0.25046709573499348</v>
      </c>
      <c r="CI149" s="8">
        <f>MAX((CI$3*climlow!$M259+CI$4*climlow!$M259^2+CI$5*climlow!$M259^6)*(M149/M$66)^$BW$1,-99)</f>
        <v>4.2784421933558262E-2</v>
      </c>
      <c r="CJ149" s="8">
        <f t="shared" si="143"/>
        <v>0.16434579052021264</v>
      </c>
      <c r="CK149" s="8">
        <f t="shared" si="144"/>
        <v>1.4134125207545584E-2</v>
      </c>
      <c r="CL149" s="8">
        <f t="shared" si="145"/>
        <v>2.9784292400490148E-3</v>
      </c>
    </row>
    <row r="150" spans="1:90">
      <c r="A150">
        <f t="shared" si="114"/>
        <v>2104</v>
      </c>
      <c r="B150" s="4">
        <f t="shared" si="150"/>
        <v>1284.6161688871139</v>
      </c>
      <c r="C150" s="4">
        <f t="shared" si="150"/>
        <v>3561.936287473</v>
      </c>
      <c r="D150" s="4">
        <f t="shared" si="150"/>
        <v>6764.8034850205804</v>
      </c>
      <c r="E150" s="11">
        <f t="shared" si="151"/>
        <v>7.8558397467730525E-5</v>
      </c>
      <c r="F150" s="11">
        <f t="shared" si="151"/>
        <v>1.5749226829407821E-4</v>
      </c>
      <c r="G150" s="11">
        <f t="shared" si="151"/>
        <v>3.4771603932677055E-4</v>
      </c>
      <c r="H150" s="4">
        <f t="shared" si="123"/>
        <v>160185.2529330471</v>
      </c>
      <c r="I150" s="4">
        <f t="shared" si="123"/>
        <v>113863.4968480978</v>
      </c>
      <c r="J150" s="4">
        <f t="shared" si="123"/>
        <v>26766.416942020158</v>
      </c>
      <c r="K150" s="4">
        <f t="shared" si="115"/>
        <v>124695.03094595055</v>
      </c>
      <c r="L150" s="4">
        <f t="shared" si="115"/>
        <v>31966.7415861831</v>
      </c>
      <c r="M150" s="4">
        <f t="shared" si="115"/>
        <v>3956.7175899920067</v>
      </c>
      <c r="N150" s="11">
        <f t="shared" si="120"/>
        <v>9.0436248074874381E-3</v>
      </c>
      <c r="O150" s="11">
        <f t="shared" si="120"/>
        <v>1.3932478932314307E-2</v>
      </c>
      <c r="P150" s="11">
        <f t="shared" si="120"/>
        <v>1.0095434651139712E-2</v>
      </c>
      <c r="Q150" s="4">
        <f t="shared" si="116"/>
        <v>6606.7840713133946</v>
      </c>
      <c r="R150" s="4">
        <f t="shared" si="116"/>
        <v>18724.605307547488</v>
      </c>
      <c r="S150" s="4">
        <f t="shared" si="116"/>
        <v>5033.4639706077205</v>
      </c>
      <c r="T150" s="4">
        <f t="shared" si="152"/>
        <v>41.244646122791607</v>
      </c>
      <c r="U150" s="4">
        <f t="shared" si="152"/>
        <v>164.44783293918573</v>
      </c>
      <c r="V150" s="4">
        <f t="shared" si="152"/>
        <v>188.05146693750288</v>
      </c>
      <c r="W150" s="11">
        <f t="shared" si="117"/>
        <v>-1.219247815263802E-2</v>
      </c>
      <c r="X150" s="11">
        <f t="shared" si="117"/>
        <v>-1.3228699347321071E-2</v>
      </c>
      <c r="Y150" s="11">
        <f t="shared" si="117"/>
        <v>-1.2203590333800474E-2</v>
      </c>
      <c r="Z150" s="4">
        <f t="shared" si="129"/>
        <v>9665.7970167157655</v>
      </c>
      <c r="AA150" s="4">
        <f t="shared" si="129"/>
        <v>46509.482092579805</v>
      </c>
      <c r="AB150" s="4">
        <f t="shared" si="129"/>
        <v>8812.9586139405383</v>
      </c>
      <c r="AC150" s="12">
        <f t="shared" si="153"/>
        <v>1.8654410984449172</v>
      </c>
      <c r="AD150" s="12">
        <f t="shared" si="153"/>
        <v>3.7355727018517402</v>
      </c>
      <c r="AE150" s="12">
        <f t="shared" si="153"/>
        <v>1.7915325339347636</v>
      </c>
      <c r="AF150" s="11">
        <f t="shared" si="118"/>
        <v>-2.9039671966837322E-3</v>
      </c>
      <c r="AG150" s="11">
        <f t="shared" si="118"/>
        <v>2.0567434751257441E-3</v>
      </c>
      <c r="AH150" s="11">
        <f t="shared" si="118"/>
        <v>8.257041531207765E-4</v>
      </c>
      <c r="AI150" s="1">
        <f t="shared" si="146"/>
        <v>291137.78245727986</v>
      </c>
      <c r="AJ150" s="1">
        <f t="shared" si="146"/>
        <v>197314.99967823873</v>
      </c>
      <c r="AK150" s="1">
        <f t="shared" si="146"/>
        <v>47950.90640023879</v>
      </c>
      <c r="AL150" s="17">
        <f t="shared" si="154"/>
        <v>41.209927479504607</v>
      </c>
      <c r="AM150" s="17">
        <f t="shared" si="154"/>
        <v>14.32498728382299</v>
      </c>
      <c r="AN150" s="17">
        <f t="shared" si="154"/>
        <v>2.6675019569620848</v>
      </c>
      <c r="AO150" s="7">
        <f t="shared" si="148"/>
        <v>7.1056244873874894E-3</v>
      </c>
      <c r="AP150" s="7">
        <f t="shared" si="148"/>
        <v>1.0942127747565559E-2</v>
      </c>
      <c r="AQ150" s="7">
        <f t="shared" si="148"/>
        <v>7.9203507091416252E-3</v>
      </c>
      <c r="AR150" s="1">
        <f t="shared" si="127"/>
        <v>160185.2529330471</v>
      </c>
      <c r="AS150" s="1">
        <f t="shared" si="127"/>
        <v>113863.4968480978</v>
      </c>
      <c r="AT150" s="1">
        <f t="shared" si="127"/>
        <v>26766.416942020158</v>
      </c>
      <c r="AU150" s="1">
        <f t="shared" si="134"/>
        <v>32037.050586609421</v>
      </c>
      <c r="AV150" s="1">
        <f t="shared" si="134"/>
        <v>22772.69936961956</v>
      </c>
      <c r="AW150" s="1">
        <f t="shared" si="134"/>
        <v>5353.2833884040319</v>
      </c>
      <c r="AX150" s="1">
        <f t="shared" si="135"/>
        <v>99756.024756760438</v>
      </c>
      <c r="AY150" s="1">
        <f t="shared" si="135"/>
        <v>25573.393268946482</v>
      </c>
      <c r="AZ150" s="1">
        <f t="shared" si="135"/>
        <v>3165.3740719936059</v>
      </c>
      <c r="BA150" s="1">
        <f t="shared" si="136"/>
        <v>11.510482731492205</v>
      </c>
      <c r="BB150" s="1">
        <f t="shared" si="136"/>
        <v>10.149307764562682</v>
      </c>
      <c r="BC150" s="1">
        <f t="shared" si="136"/>
        <v>8.0600265177977164</v>
      </c>
      <c r="BD150" s="1">
        <f t="shared" si="137"/>
        <v>8805.8259441213904</v>
      </c>
      <c r="BE150">
        <f t="shared" si="155"/>
        <v>0.21822387218499145</v>
      </c>
      <c r="BF150">
        <f t="shared" si="155"/>
        <v>0.3346263841173937</v>
      </c>
      <c r="BG150">
        <f t="shared" si="155"/>
        <v>2.453676962688749E-2</v>
      </c>
      <c r="BH150">
        <f t="shared" si="138"/>
        <v>0.27526287270596383</v>
      </c>
      <c r="BI150">
        <f t="shared" si="139"/>
        <v>4.7621658391411486E-3</v>
      </c>
      <c r="BJ150">
        <f t="shared" si="139"/>
        <v>1.1197481694748152E-2</v>
      </c>
      <c r="BK150">
        <f t="shared" si="139"/>
        <v>6.0205306372294847E-5</v>
      </c>
      <c r="BL150">
        <f t="shared" si="133"/>
        <v>762.82873945194137</v>
      </c>
      <c r="BM150">
        <f t="shared" si="133"/>
        <v>1274.9844216565889</v>
      </c>
      <c r="BN150">
        <f t="shared" si="133"/>
        <v>1.611480332482907</v>
      </c>
      <c r="BO150">
        <f t="shared" si="128"/>
        <v>528.99388282569691</v>
      </c>
      <c r="BP150">
        <f t="shared" si="149"/>
        <v>163.84499899352798</v>
      </c>
      <c r="BQ150">
        <f t="shared" si="149"/>
        <v>14.90444775729882</v>
      </c>
      <c r="BR150" s="7">
        <f t="shared" si="147"/>
        <v>1.1116191388639729E-2</v>
      </c>
      <c r="BS150" s="7">
        <f t="shared" si="131"/>
        <v>8.3497433152226325E-2</v>
      </c>
      <c r="BT150" s="7">
        <f t="shared" si="132"/>
        <v>1.7405254783574239E-2</v>
      </c>
      <c r="BU150" s="8">
        <f>MAX((BU$3*climlow!$I260+BU$4*climlow!$I260^2+BU$5*climlow!$I260^6)*(K150/K$66)^$BW$1,-99)</f>
        <v>2.7454789473035413</v>
      </c>
      <c r="BV150" s="8">
        <f>MAX((BV$3*climlow!$I260+BV$4*climlow!$I260^2+BV$5*climlow!$I260^6)*(L150/L$66)^$BW$1,-99)</f>
        <v>1.0879881072825175</v>
      </c>
      <c r="BW150" s="8">
        <f>MAX((BW$3*climlow!$I260+BW$4*climlow!$I260^2+BW$5*climlow!$I260^6)*(M150/M$66)^$BW$1,-99)</f>
        <v>0.25265669203547947</v>
      </c>
      <c r="BX150" s="8">
        <f>MAX((BX$3*climlow!$M260+BX$4*climlow!$M260^2+BX$5*climlow!$M260^6)*(K150/K$66)^$BW$1,-99)</f>
        <v>2.7462435606648867</v>
      </c>
      <c r="BY150" s="8">
        <f>MAX((BY$3*climlow!$M260+BY$4*climlow!$M260^2+BY$5*climlow!$M260^6)*(L150/L$66)^$BW$1,-99)</f>
        <v>1.0900176146070921</v>
      </c>
      <c r="BZ150" s="8">
        <f>MAX((BZ$3*climlow!$M260+BZ$4*climlow!$M260^2+BZ$5*climlow!$M260^6)*(M150/M$66)^$BW$1,-99)</f>
        <v>0.25589200518981237</v>
      </c>
      <c r="CA150" s="8">
        <f t="shared" si="140"/>
        <v>-2.0907752550998957</v>
      </c>
      <c r="CB150" s="8">
        <f t="shared" si="141"/>
        <v>-0.17457436709903248</v>
      </c>
      <c r="CC150" s="8">
        <f t="shared" si="142"/>
        <v>-3.6390476010206112E-2</v>
      </c>
      <c r="CD150" s="8">
        <f>MAX((CD$3*climlow!$I260+CD$4*climlow!$I260^2+CD$5*climlow!$I260^6)*(K150/K$66)^$BW$1,-99)</f>
        <v>0.69183163216948296</v>
      </c>
      <c r="CE150" s="8">
        <f>MAX((CE$3*climlow!$I260+CE$4*climlow!$I260^2+CE$5*climlow!$I260^6)*(L150/L$66)^$BW$1,-99)</f>
        <v>0.25331906697719364</v>
      </c>
      <c r="CF150" s="8">
        <f>MAX((CF$3*climlow!$I260+CF$4*climlow!$I260^2+CF$5*climlow!$I260^6)*(M150/M$66)^$BW$1,-99)</f>
        <v>4.1824174158859841E-2</v>
      </c>
      <c r="CG150" s="8">
        <f>MAX((CG$3*climlow!$M260+CG$4*climlow!$M260^2+CG$5*climlow!$M260^6)*(K150/K$66)^$BW$1,-99)</f>
        <v>0.6890250247242895</v>
      </c>
      <c r="CH150" s="8">
        <f>MAX((CH$3*climlow!$M260+CH$4*climlow!$M260^2+CH$5*climlow!$M260^6)*(L150/L$66)^$BW$1,-99)</f>
        <v>0.25249314237983</v>
      </c>
      <c r="CI150" s="8">
        <f>MAX((CI$3*climlow!$M260+CI$4*climlow!$M260^2+CI$5*climlow!$M260^6)*(M150/M$66)^$BW$1,-99)</f>
        <v>4.2025561311078964E-2</v>
      </c>
      <c r="CJ150" s="8">
        <f t="shared" si="143"/>
        <v>0.17528974388495444</v>
      </c>
      <c r="CK150" s="8">
        <f t="shared" si="144"/>
        <v>1.4636243672304856E-2</v>
      </c>
      <c r="CL150" s="8">
        <f t="shared" si="145"/>
        <v>3.0509626532651065E-3</v>
      </c>
    </row>
    <row r="151" spans="1:90">
      <c r="A151">
        <f t="shared" si="114"/>
        <v>2105</v>
      </c>
      <c r="B151" s="4">
        <f t="shared" si="150"/>
        <v>1284.7120404053233</v>
      </c>
      <c r="C151" s="4">
        <f t="shared" si="150"/>
        <v>3562.4692160271616</v>
      </c>
      <c r="D151" s="4">
        <f t="shared" si="150"/>
        <v>6767.0381041614846</v>
      </c>
      <c r="E151" s="11">
        <f t="shared" si="151"/>
        <v>7.4630477594343992E-5</v>
      </c>
      <c r="F151" s="11">
        <f t="shared" si="151"/>
        <v>1.4961765487937431E-4</v>
      </c>
      <c r="G151" s="11">
        <f t="shared" si="151"/>
        <v>3.3033023736043203E-4</v>
      </c>
      <c r="H151" s="4">
        <f t="shared" si="123"/>
        <v>161630.56466685835</v>
      </c>
      <c r="I151" s="4">
        <f t="shared" si="123"/>
        <v>115450.8220287279</v>
      </c>
      <c r="J151" s="4">
        <f t="shared" si="123"/>
        <v>27042.708077423995</v>
      </c>
      <c r="K151" s="4">
        <f t="shared" si="115"/>
        <v>125810.7339103511</v>
      </c>
      <c r="L151" s="4">
        <f t="shared" si="115"/>
        <v>32407.528325950778</v>
      </c>
      <c r="M151" s="4">
        <f t="shared" si="115"/>
        <v>3996.2399592214065</v>
      </c>
      <c r="N151" s="11">
        <f t="shared" si="120"/>
        <v>8.9474532861228973E-3</v>
      </c>
      <c r="O151" s="11">
        <f t="shared" si="120"/>
        <v>1.3788916789636119E-2</v>
      </c>
      <c r="P151" s="11">
        <f t="shared" si="120"/>
        <v>9.9886757976779261E-3</v>
      </c>
      <c r="Q151" s="4">
        <f t="shared" si="116"/>
        <v>6585.1155615243279</v>
      </c>
      <c r="R151" s="4">
        <f t="shared" si="116"/>
        <v>18734.482203350897</v>
      </c>
      <c r="S151" s="4">
        <f t="shared" si="116"/>
        <v>5023.3605302917567</v>
      </c>
      <c r="T151" s="4">
        <f t="shared" si="152"/>
        <v>40.741771676026183</v>
      </c>
      <c r="U151" s="4">
        <f t="shared" si="152"/>
        <v>162.27240199891477</v>
      </c>
      <c r="V151" s="4">
        <f t="shared" si="152"/>
        <v>185.75656387332737</v>
      </c>
      <c r="W151" s="11">
        <f t="shared" si="117"/>
        <v>-1.219247815263802E-2</v>
      </c>
      <c r="X151" s="11">
        <f t="shared" si="117"/>
        <v>-1.3228699347321071E-2</v>
      </c>
      <c r="Y151" s="11">
        <f t="shared" si="117"/>
        <v>-1.2203590333800474E-2</v>
      </c>
      <c r="Z151" s="4">
        <f t="shared" si="129"/>
        <v>9607.0720282065813</v>
      </c>
      <c r="AA151" s="4">
        <f t="shared" si="129"/>
        <v>46636.693947770073</v>
      </c>
      <c r="AB151" s="4">
        <f t="shared" si="129"/>
        <v>8803.6145169286247</v>
      </c>
      <c r="AC151" s="12">
        <f t="shared" si="153"/>
        <v>1.8600239186876875</v>
      </c>
      <c r="AD151" s="12">
        <f t="shared" si="153"/>
        <v>3.7432558166321317</v>
      </c>
      <c r="AE151" s="12">
        <f t="shared" si="153"/>
        <v>1.7930118097884846</v>
      </c>
      <c r="AF151" s="11">
        <f t="shared" si="118"/>
        <v>-2.9039671966837322E-3</v>
      </c>
      <c r="AG151" s="11">
        <f t="shared" si="118"/>
        <v>2.0567434751257441E-3</v>
      </c>
      <c r="AH151" s="11">
        <f t="shared" si="118"/>
        <v>8.257041531207765E-4</v>
      </c>
      <c r="AI151" s="1">
        <f t="shared" si="146"/>
        <v>294061.05479816132</v>
      </c>
      <c r="AJ151" s="1">
        <f t="shared" si="146"/>
        <v>200356.19908003442</v>
      </c>
      <c r="AK151" s="1">
        <f t="shared" si="146"/>
        <v>48509.099148618945</v>
      </c>
      <c r="AL151" s="17">
        <f t="shared" si="154"/>
        <v>41.499821526628224</v>
      </c>
      <c r="AM151" s="17">
        <f t="shared" si="154"/>
        <v>14.480165666256415</v>
      </c>
      <c r="AN151" s="17">
        <f t="shared" si="154"/>
        <v>2.6884182324683819</v>
      </c>
      <c r="AO151" s="7">
        <f t="shared" si="148"/>
        <v>7.0345682425136148E-3</v>
      </c>
      <c r="AP151" s="7">
        <f t="shared" si="148"/>
        <v>1.0832706470089904E-2</v>
      </c>
      <c r="AQ151" s="7">
        <f t="shared" si="148"/>
        <v>7.8411472020502096E-3</v>
      </c>
      <c r="AR151" s="1">
        <f t="shared" si="127"/>
        <v>161630.56466685835</v>
      </c>
      <c r="AS151" s="1">
        <f t="shared" si="127"/>
        <v>115450.8220287279</v>
      </c>
      <c r="AT151" s="1">
        <f t="shared" si="127"/>
        <v>27042.708077423995</v>
      </c>
      <c r="AU151" s="1">
        <f t="shared" si="134"/>
        <v>32326.112933371671</v>
      </c>
      <c r="AV151" s="1">
        <f t="shared" si="134"/>
        <v>23090.164405745581</v>
      </c>
      <c r="AW151" s="1">
        <f t="shared" si="134"/>
        <v>5408.541615484799</v>
      </c>
      <c r="AX151" s="1">
        <f t="shared" si="135"/>
        <v>100648.58712828088</v>
      </c>
      <c r="AY151" s="1">
        <f t="shared" si="135"/>
        <v>25926.02266076062</v>
      </c>
      <c r="AZ151" s="1">
        <f t="shared" si="135"/>
        <v>3196.9919673771251</v>
      </c>
      <c r="BA151" s="1">
        <f t="shared" si="136"/>
        <v>11.519390393495799</v>
      </c>
      <c r="BB151" s="1">
        <f t="shared" si="136"/>
        <v>10.163002479215018</v>
      </c>
      <c r="BC151" s="1">
        <f t="shared" si="136"/>
        <v>8.0699656365065202</v>
      </c>
      <c r="BD151" s="1">
        <f t="shared" si="137"/>
        <v>8561.6685534268872</v>
      </c>
      <c r="BE151">
        <f t="shared" si="155"/>
        <v>0.21822387218499145</v>
      </c>
      <c r="BF151">
        <f t="shared" si="155"/>
        <v>0.3346263841173937</v>
      </c>
      <c r="BG151">
        <f t="shared" si="155"/>
        <v>2.453676962688749E-2</v>
      </c>
      <c r="BH151">
        <f t="shared" si="138"/>
        <v>0.27546648069136859</v>
      </c>
      <c r="BI151">
        <f t="shared" si="139"/>
        <v>4.7621658391411486E-3</v>
      </c>
      <c r="BJ151">
        <f t="shared" si="139"/>
        <v>1.1197481694748152E-2</v>
      </c>
      <c r="BK151">
        <f t="shared" si="139"/>
        <v>6.0205306372294847E-5</v>
      </c>
      <c r="BL151">
        <f t="shared" si="133"/>
        <v>769.71155361760714</v>
      </c>
      <c r="BM151">
        <f t="shared" si="133"/>
        <v>1292.7584663103073</v>
      </c>
      <c r="BN151">
        <f t="shared" si="133"/>
        <v>1.6281145249378441</v>
      </c>
      <c r="BO151">
        <f t="shared" si="128"/>
        <v>534.87428007060703</v>
      </c>
      <c r="BP151">
        <f t="shared" si="149"/>
        <v>165.67594247619772</v>
      </c>
      <c r="BQ151">
        <f t="shared" si="149"/>
        <v>15.074278795533088</v>
      </c>
      <c r="BR151" s="7">
        <f t="shared" si="147"/>
        <v>1.0999871069966138E-2</v>
      </c>
      <c r="BS151" s="7">
        <f t="shared" si="131"/>
        <v>8.1065469079831379E-2</v>
      </c>
      <c r="BT151" s="7">
        <f t="shared" si="132"/>
        <v>1.6717879260295748E-2</v>
      </c>
      <c r="BU151" s="8">
        <f>MAX((BU$3*climlow!$I261+BU$4*climlow!$I261^2+BU$5*climlow!$I261^6)*(K151/K$66)^$BW$1,-99)</f>
        <v>2.7364034111026587</v>
      </c>
      <c r="BV151" s="8">
        <f>MAX((BV$3*climlow!$I261+BV$4*climlow!$I261^2+BV$5*climlow!$I261^6)*(L151/L$66)^$BW$1,-99)</f>
        <v>1.0769554956957974</v>
      </c>
      <c r="BW151" s="8">
        <f>MAX((BW$3*climlow!$I261+BW$4*climlow!$I261^2+BW$5*climlow!$I261^6)*(M151/M$66)^$BW$1,-99)</f>
        <v>0.24049200549713398</v>
      </c>
      <c r="BX151" s="8">
        <f>MAX((BX$3*climlow!$M261+BX$4*climlow!$M261^2+BX$5*climlow!$M261^6)*(K151/K$66)^$BW$1,-99)</f>
        <v>2.7373528494219417</v>
      </c>
      <c r="BY151" s="8">
        <f>MAX((BY$3*climlow!$M261+BY$4*climlow!$M261^2+BY$5*climlow!$M261^6)*(L151/L$66)^$BW$1,-99)</f>
        <v>1.079211716941036</v>
      </c>
      <c r="BZ151" s="8">
        <f>MAX((BZ$3*climlow!$M261+BZ$4*climlow!$M261^2+BZ$5*climlow!$M261^6)*(M151/M$66)^$BW$1,-99)</f>
        <v>0.24402970365222823</v>
      </c>
      <c r="CA151" s="8">
        <f t="shared" si="140"/>
        <v>-2.4912719013631266</v>
      </c>
      <c r="CB151" s="8">
        <f t="shared" si="141"/>
        <v>-0.20195612528940526</v>
      </c>
      <c r="CC151" s="8">
        <f t="shared" si="142"/>
        <v>-4.1648782851556168E-2</v>
      </c>
      <c r="CD151" s="8">
        <f>MAX((CD$3*climlow!$I261+CD$4*climlow!$I261^2+CD$5*climlow!$I261^6)*(K151/K$66)^$BW$1,-99)</f>
        <v>0.70017729548914243</v>
      </c>
      <c r="CE151" s="8">
        <f>MAX((CE$3*climlow!$I261+CE$4*climlow!$I261^2+CE$5*climlow!$I261^6)*(L151/L$66)^$BW$1,-99)</f>
        <v>0.25533145019566877</v>
      </c>
      <c r="CF151" s="8">
        <f>MAX((CF$3*climlow!$I261+CF$4*climlow!$I261^2+CF$5*climlow!$I261^6)*(M151/M$66)^$BW$1,-99)</f>
        <v>4.0961285300061316E-2</v>
      </c>
      <c r="CG151" s="8">
        <f>MAX((CG$3*climlow!$M261+CG$4*climlow!$M261^2+CG$5*climlow!$M261^6)*(K151/K$66)^$BW$1,-99)</f>
        <v>0.69716725187697426</v>
      </c>
      <c r="CH151" s="8">
        <f>MAX((CH$3*climlow!$M261+CH$4*climlow!$M261^2+CH$5*climlow!$M261^6)*(L151/L$66)^$BW$1,-99)</f>
        <v>0.25445953504355179</v>
      </c>
      <c r="CI151" s="8">
        <f>MAX((CI$3*climlow!$M261+CI$4*climlow!$M261^2+CI$5*climlow!$M261^6)*(M151/M$66)^$BW$1,-99)</f>
        <v>4.1200811058282508E-2</v>
      </c>
      <c r="CJ151" s="8">
        <f t="shared" si="143"/>
        <v>0.18618260791518956</v>
      </c>
      <c r="CK151" s="8">
        <f t="shared" si="144"/>
        <v>1.5092980445151168E-2</v>
      </c>
      <c r="CL151" s="8">
        <f t="shared" si="145"/>
        <v>3.1125783594931227E-3</v>
      </c>
    </row>
    <row r="152" spans="1:90">
      <c r="A152">
        <f t="shared" si="114"/>
        <v>2106</v>
      </c>
      <c r="B152" s="4">
        <f t="shared" si="150"/>
        <v>1284.8031251448126</v>
      </c>
      <c r="C152" s="4">
        <f t="shared" si="150"/>
        <v>3562.9755739023599</v>
      </c>
      <c r="D152" s="4">
        <f t="shared" si="150"/>
        <v>6769.1616935994998</v>
      </c>
      <c r="E152" s="11">
        <f t="shared" si="151"/>
        <v>7.0898953714626788E-5</v>
      </c>
      <c r="F152" s="11">
        <f t="shared" si="151"/>
        <v>1.4213677213540559E-4</v>
      </c>
      <c r="G152" s="11">
        <f t="shared" si="151"/>
        <v>3.1381372549241042E-4</v>
      </c>
      <c r="H152" s="4">
        <f t="shared" si="123"/>
        <v>163072.92829833238</v>
      </c>
      <c r="I152" s="4">
        <f t="shared" si="123"/>
        <v>117042.99852543058</v>
      </c>
      <c r="J152" s="4">
        <f t="shared" si="123"/>
        <v>27318.545151338578</v>
      </c>
      <c r="K152" s="4">
        <f t="shared" si="115"/>
        <v>126924.44866208753</v>
      </c>
      <c r="L152" s="4">
        <f t="shared" si="115"/>
        <v>32849.789760764164</v>
      </c>
      <c r="M152" s="4">
        <f t="shared" si="115"/>
        <v>4035.7353521587916</v>
      </c>
      <c r="N152" s="11">
        <f t="shared" si="120"/>
        <v>8.8523031153289189E-3</v>
      </c>
      <c r="O152" s="11">
        <f t="shared" si="120"/>
        <v>1.3646873355017242E-2</v>
      </c>
      <c r="P152" s="11">
        <f t="shared" si="120"/>
        <v>9.8831384852775539E-3</v>
      </c>
      <c r="Q152" s="4">
        <f t="shared" si="116"/>
        <v>6562.8746493854678</v>
      </c>
      <c r="R152" s="4">
        <f t="shared" si="116"/>
        <v>18741.597825217141</v>
      </c>
      <c r="S152" s="4">
        <f t="shared" si="116"/>
        <v>5012.6707490829722</v>
      </c>
      <c r="T152" s="4">
        <f t="shared" si="152"/>
        <v>40.245028514966464</v>
      </c>
      <c r="U152" s="4">
        <f t="shared" si="152"/>
        <v>160.1257491805035</v>
      </c>
      <c r="V152" s="4">
        <f t="shared" si="152"/>
        <v>183.48966686600284</v>
      </c>
      <c r="W152" s="11">
        <f t="shared" si="117"/>
        <v>-1.219247815263802E-2</v>
      </c>
      <c r="X152" s="11">
        <f t="shared" si="117"/>
        <v>-1.3228699347321071E-2</v>
      </c>
      <c r="Y152" s="11">
        <f t="shared" si="117"/>
        <v>-1.2203590333800474E-2</v>
      </c>
      <c r="Z152" s="4">
        <f t="shared" si="129"/>
        <v>9547.7562430823</v>
      </c>
      <c r="AA152" s="4">
        <f t="shared" si="129"/>
        <v>46757.264285120655</v>
      </c>
      <c r="AB152" s="4">
        <f t="shared" si="129"/>
        <v>8793.1980171041232</v>
      </c>
      <c r="AC152" s="12">
        <f t="shared" si="153"/>
        <v>1.8546224702427714</v>
      </c>
      <c r="AD152" s="12">
        <f t="shared" si="153"/>
        <v>3.7509547336087161</v>
      </c>
      <c r="AE152" s="12">
        <f t="shared" si="153"/>
        <v>1.7944923070864216</v>
      </c>
      <c r="AF152" s="11">
        <f t="shared" si="118"/>
        <v>-2.9039671966837322E-3</v>
      </c>
      <c r="AG152" s="11">
        <f t="shared" si="118"/>
        <v>2.0567434751257441E-3</v>
      </c>
      <c r="AH152" s="11">
        <f t="shared" si="118"/>
        <v>8.257041531207765E-4</v>
      </c>
      <c r="AI152" s="1">
        <f t="shared" ref="AI152:AK167" si="156">(1-$AI$5)*AI151+AU151</f>
        <v>296981.06225171685</v>
      </c>
      <c r="AJ152" s="1">
        <f t="shared" si="156"/>
        <v>203410.74357777656</v>
      </c>
      <c r="AK152" s="1">
        <f t="shared" si="156"/>
        <v>49066.730849241852</v>
      </c>
      <c r="AL152" s="17">
        <f t="shared" si="154"/>
        <v>41.788835519943618</v>
      </c>
      <c r="AM152" s="17">
        <f t="shared" si="154"/>
        <v>14.635456456714238</v>
      </c>
      <c r="AN152" s="17">
        <f t="shared" si="154"/>
        <v>2.7092877127388273</v>
      </c>
      <c r="AO152" s="7">
        <f t="shared" si="148"/>
        <v>6.964222560088479E-3</v>
      </c>
      <c r="AP152" s="7">
        <f t="shared" si="148"/>
        <v>1.0724379405389005E-2</v>
      </c>
      <c r="AQ152" s="7">
        <f t="shared" si="148"/>
        <v>7.7627357300297075E-3</v>
      </c>
      <c r="AR152" s="1">
        <f t="shared" si="127"/>
        <v>163072.92829833238</v>
      </c>
      <c r="AS152" s="1">
        <f t="shared" si="127"/>
        <v>117042.99852543058</v>
      </c>
      <c r="AT152" s="1">
        <f t="shared" si="127"/>
        <v>27318.545151338578</v>
      </c>
      <c r="AU152" s="1">
        <f t="shared" si="134"/>
        <v>32614.585659666478</v>
      </c>
      <c r="AV152" s="1">
        <f t="shared" si="134"/>
        <v>23408.599705086119</v>
      </c>
      <c r="AW152" s="1">
        <f t="shared" si="134"/>
        <v>5463.7090302677161</v>
      </c>
      <c r="AX152" s="1">
        <f t="shared" si="135"/>
        <v>101539.55892967001</v>
      </c>
      <c r="AY152" s="1">
        <f t="shared" si="135"/>
        <v>26279.831808611336</v>
      </c>
      <c r="AZ152" s="1">
        <f t="shared" si="135"/>
        <v>3228.5882817270331</v>
      </c>
      <c r="BA152" s="1">
        <f t="shared" si="136"/>
        <v>11.528203744683305</v>
      </c>
      <c r="BB152" s="1">
        <f t="shared" si="136"/>
        <v>10.17655707260133</v>
      </c>
      <c r="BC152" s="1">
        <f t="shared" si="136"/>
        <v>8.0798002561953872</v>
      </c>
      <c r="BD152" s="1">
        <f t="shared" si="137"/>
        <v>8324.0676664840048</v>
      </c>
      <c r="BE152">
        <f t="shared" si="155"/>
        <v>0.21822387218499145</v>
      </c>
      <c r="BF152">
        <f t="shared" si="155"/>
        <v>0.3346263841173937</v>
      </c>
      <c r="BG152">
        <f t="shared" si="155"/>
        <v>2.453676962688749E-2</v>
      </c>
      <c r="BH152">
        <f t="shared" si="138"/>
        <v>0.27566836223843338</v>
      </c>
      <c r="BI152">
        <f t="shared" si="139"/>
        <v>4.7621658391411486E-3</v>
      </c>
      <c r="BJ152">
        <f t="shared" si="139"/>
        <v>1.1197481694748152E-2</v>
      </c>
      <c r="BK152">
        <f t="shared" si="139"/>
        <v>6.0205306372294847E-5</v>
      </c>
      <c r="BL152">
        <f t="shared" si="133"/>
        <v>776.5803284310324</v>
      </c>
      <c r="BM152">
        <f t="shared" si="133"/>
        <v>1310.5868334869438</v>
      </c>
      <c r="BN152">
        <f t="shared" si="133"/>
        <v>1.6447213804817089</v>
      </c>
      <c r="BO152">
        <f t="shared" si="128"/>
        <v>540.75782819002461</v>
      </c>
      <c r="BP152">
        <f t="shared" si="149"/>
        <v>167.52766006152243</v>
      </c>
      <c r="BQ152">
        <f t="shared" si="149"/>
        <v>15.246076515421695</v>
      </c>
      <c r="BR152" s="7">
        <f t="shared" si="147"/>
        <v>1.0884955381657679E-2</v>
      </c>
      <c r="BS152" s="7">
        <f t="shared" si="131"/>
        <v>7.870433891245765E-2</v>
      </c>
      <c r="BT152" s="7">
        <f t="shared" si="132"/>
        <v>1.6059444121844787E-2</v>
      </c>
      <c r="BU152" s="8">
        <f>MAX((BU$3*climlow!$I262+BU$4*climlow!$I262^2+BU$5*climlow!$I262^6)*(K152/K$66)^$BW$1,-99)</f>
        <v>2.7270041154245868</v>
      </c>
      <c r="BV152" s="8">
        <f>MAX((BV$3*climlow!$I262+BV$4*climlow!$I262^2+BV$5*climlow!$I262^6)*(L152/L$66)^$BW$1,-99)</f>
        <v>1.0657804421795443</v>
      </c>
      <c r="BW152" s="8">
        <f>MAX((BW$3*climlow!$I262+BW$4*climlow!$I262^2+BW$5*climlow!$I262^6)*(M152/M$66)^$BW$1,-99)</f>
        <v>0.22820981313117092</v>
      </c>
      <c r="BX152" s="8">
        <f>MAX((BX$3*climlow!$M262+BX$4*climlow!$M262^2+BX$5*climlow!$M262^6)*(K152/K$66)^$BW$1,-99)</f>
        <v>2.7281570456604456</v>
      </c>
      <c r="BY152" s="8">
        <f>MAX((BY$3*climlow!$M262+BY$4*climlow!$M262^2+BY$5*climlow!$M262^6)*(L152/L$66)^$BW$1,-99)</f>
        <v>1.0682772774313505</v>
      </c>
      <c r="BZ152" s="8">
        <f>MAX((BZ$3*climlow!$M262+BZ$4*climlow!$M262^2+BZ$5*climlow!$M262^6)*(M152/M$66)^$BW$1,-99)</f>
        <v>0.23206439107087176</v>
      </c>
      <c r="CA152" s="8">
        <f t="shared" si="140"/>
        <v>-2.9331317117025737</v>
      </c>
      <c r="CB152" s="8">
        <f t="shared" si="141"/>
        <v>-0.23085019231271639</v>
      </c>
      <c r="CC152" s="8">
        <f t="shared" si="142"/>
        <v>-4.7104464826098438E-2</v>
      </c>
      <c r="CD152" s="8">
        <f>MAX((CD$3*climlow!$I262+CD$4*climlow!$I262^2+CD$5*climlow!$I262^6)*(K152/K$66)^$BW$1,-99)</f>
        <v>0.7084590065715286</v>
      </c>
      <c r="CE152" s="8">
        <f>MAX((CE$3*climlow!$I262+CE$4*climlow!$I262^2+CE$5*climlow!$I262^6)*(L152/L$66)^$BW$1,-99)</f>
        <v>0.25728115697009962</v>
      </c>
      <c r="CF152" s="8">
        <f>MAX((CF$3*climlow!$I262+CF$4*climlow!$I262^2+CF$5*climlow!$I262^6)*(M152/M$66)^$BW$1,-99)</f>
        <v>4.0026734062146269E-2</v>
      </c>
      <c r="CG152" s="8">
        <f>MAX((CG$3*climlow!$M262+CG$4*climlow!$M262^2+CG$5*climlow!$M262^6)*(K152/K$66)^$BW$1,-99)</f>
        <v>0.7052419628162182</v>
      </c>
      <c r="CH152" s="8">
        <f>MAX((CH$3*climlow!$M262+CH$4*climlow!$M262^2+CH$5*climlow!$M262^6)*(L152/L$66)^$BW$1,-99)</f>
        <v>0.25636459177550069</v>
      </c>
      <c r="CI152" s="8">
        <f>MAX((CI$3*climlow!$M262+CI$4*climlow!$M262^2+CI$5*climlow!$M262^6)*(M152/M$66)^$BW$1,-99)</f>
        <v>4.0308847898687446E-2</v>
      </c>
      <c r="CJ152" s="8">
        <f t="shared" si="143"/>
        <v>0.19698911131348917</v>
      </c>
      <c r="CK152" s="8">
        <f t="shared" si="144"/>
        <v>1.5503897778880697E-2</v>
      </c>
      <c r="CL152" s="8">
        <f t="shared" si="145"/>
        <v>3.1635356257508421E-3</v>
      </c>
    </row>
    <row r="153" spans="1:90">
      <c r="A153">
        <f t="shared" si="114"/>
        <v>2107</v>
      </c>
      <c r="B153" s="4">
        <f t="shared" si="150"/>
        <v>1284.8896617822497</v>
      </c>
      <c r="C153" s="4">
        <f t="shared" si="150"/>
        <v>3563.4566822572679</v>
      </c>
      <c r="D153" s="4">
        <f t="shared" si="150"/>
        <v>6771.1797366565524</v>
      </c>
      <c r="E153" s="11">
        <f t="shared" si="151"/>
        <v>6.7354006028895447E-5</v>
      </c>
      <c r="F153" s="11">
        <f t="shared" si="151"/>
        <v>1.3502993352863531E-4</v>
      </c>
      <c r="G153" s="11">
        <f t="shared" si="151"/>
        <v>2.981230392177899E-4</v>
      </c>
      <c r="H153" s="4">
        <f t="shared" si="123"/>
        <v>164512.22766466258</v>
      </c>
      <c r="I153" s="4">
        <f t="shared" si="123"/>
        <v>118639.83790811103</v>
      </c>
      <c r="J153" s="4">
        <f t="shared" si="123"/>
        <v>27593.911836667863</v>
      </c>
      <c r="K153" s="4">
        <f t="shared" si="115"/>
        <v>128036.07388082673</v>
      </c>
      <c r="L153" s="4">
        <f t="shared" si="115"/>
        <v>33293.469932952503</v>
      </c>
      <c r="M153" s="4">
        <f t="shared" si="115"/>
        <v>4075.2000256742676</v>
      </c>
      <c r="N153" s="11">
        <f t="shared" si="120"/>
        <v>8.7581646440608729E-3</v>
      </c>
      <c r="O153" s="11">
        <f t="shared" si="120"/>
        <v>1.3506332168928159E-2</v>
      </c>
      <c r="P153" s="11">
        <f t="shared" si="120"/>
        <v>9.77880610887083E-3</v>
      </c>
      <c r="Q153" s="4">
        <f t="shared" si="116"/>
        <v>6540.0753426869142</v>
      </c>
      <c r="R153" s="4">
        <f t="shared" si="116"/>
        <v>18745.983451136381</v>
      </c>
      <c r="S153" s="4">
        <f t="shared" si="116"/>
        <v>5001.4085000468631</v>
      </c>
      <c r="T153" s="4">
        <f t="shared" si="152"/>
        <v>39.754341884045438</v>
      </c>
      <c r="U153" s="4">
        <f t="shared" si="152"/>
        <v>158.00749378683008</v>
      </c>
      <c r="V153" s="4">
        <f t="shared" si="152"/>
        <v>181.25043414108461</v>
      </c>
      <c r="W153" s="11">
        <f t="shared" si="117"/>
        <v>-1.219247815263802E-2</v>
      </c>
      <c r="X153" s="11">
        <f t="shared" si="117"/>
        <v>-1.3228699347321071E-2</v>
      </c>
      <c r="Y153" s="11">
        <f t="shared" si="117"/>
        <v>-1.2203590333800474E-2</v>
      </c>
      <c r="Z153" s="4">
        <f t="shared" si="129"/>
        <v>9487.8764276182228</v>
      </c>
      <c r="AA153" s="4">
        <f t="shared" si="129"/>
        <v>46871.227580878767</v>
      </c>
      <c r="AB153" s="4">
        <f t="shared" si="129"/>
        <v>8781.7310986971315</v>
      </c>
      <c r="AC153" s="12">
        <f t="shared" si="153"/>
        <v>1.8492367074269538</v>
      </c>
      <c r="AD153" s="12">
        <f t="shared" si="153"/>
        <v>3.758669485282558</v>
      </c>
      <c r="AE153" s="12">
        <f t="shared" si="153"/>
        <v>1.795974026837126</v>
      </c>
      <c r="AF153" s="11">
        <f t="shared" si="118"/>
        <v>-2.9039671966837322E-3</v>
      </c>
      <c r="AG153" s="11">
        <f t="shared" si="118"/>
        <v>2.0567434751257441E-3</v>
      </c>
      <c r="AH153" s="11">
        <f t="shared" si="118"/>
        <v>8.257041531207765E-4</v>
      </c>
      <c r="AI153" s="1">
        <f t="shared" si="156"/>
        <v>299897.54168621165</v>
      </c>
      <c r="AJ153" s="1">
        <f t="shared" si="156"/>
        <v>206478.26892508502</v>
      </c>
      <c r="AK153" s="1">
        <f t="shared" si="156"/>
        <v>49623.766794585383</v>
      </c>
      <c r="AL153" s="17">
        <f t="shared" si="154"/>
        <v>42.076952003520553</v>
      </c>
      <c r="AM153" s="17">
        <f t="shared" si="154"/>
        <v>14.790843082648964</v>
      </c>
      <c r="AN153" s="17">
        <f t="shared" si="154"/>
        <v>2.7301088824241293</v>
      </c>
      <c r="AO153" s="7">
        <f t="shared" si="148"/>
        <v>6.8945803344875939E-3</v>
      </c>
      <c r="AP153" s="7">
        <f t="shared" si="148"/>
        <v>1.0617135611335114E-2</v>
      </c>
      <c r="AQ153" s="7">
        <f t="shared" si="148"/>
        <v>7.6851083727294102E-3</v>
      </c>
      <c r="AR153" s="1">
        <f t="shared" si="127"/>
        <v>164512.22766466258</v>
      </c>
      <c r="AS153" s="1">
        <f t="shared" si="127"/>
        <v>118639.83790811103</v>
      </c>
      <c r="AT153" s="1">
        <f t="shared" si="127"/>
        <v>27593.911836667863</v>
      </c>
      <c r="AU153" s="1">
        <f t="shared" si="134"/>
        <v>32902.445532932521</v>
      </c>
      <c r="AV153" s="1">
        <f t="shared" si="134"/>
        <v>23727.967581622208</v>
      </c>
      <c r="AW153" s="1">
        <f t="shared" si="134"/>
        <v>5518.7823673335733</v>
      </c>
      <c r="AX153" s="1">
        <f t="shared" si="135"/>
        <v>102428.85910466137</v>
      </c>
      <c r="AY153" s="1">
        <f t="shared" si="135"/>
        <v>26634.775946362006</v>
      </c>
      <c r="AZ153" s="1">
        <f t="shared" si="135"/>
        <v>3260.1600205394143</v>
      </c>
      <c r="BA153" s="1">
        <f t="shared" si="136"/>
        <v>11.53692377907568</v>
      </c>
      <c r="BB153" s="1">
        <f t="shared" si="136"/>
        <v>10.189973007315043</v>
      </c>
      <c r="BC153" s="1">
        <f t="shared" si="136"/>
        <v>8.0895315592111068</v>
      </c>
      <c r="BD153" s="1">
        <f t="shared" si="137"/>
        <v>8092.8595105390032</v>
      </c>
      <c r="BE153">
        <f t="shared" si="155"/>
        <v>0.21822387218499145</v>
      </c>
      <c r="BF153">
        <f t="shared" si="155"/>
        <v>0.3346263841173937</v>
      </c>
      <c r="BG153">
        <f t="shared" si="155"/>
        <v>2.453676962688749E-2</v>
      </c>
      <c r="BH153">
        <f t="shared" si="138"/>
        <v>0.27586852119262817</v>
      </c>
      <c r="BI153">
        <f t="shared" si="139"/>
        <v>4.7621658391411486E-3</v>
      </c>
      <c r="BJ153">
        <f t="shared" si="139"/>
        <v>1.1197481694748152E-2</v>
      </c>
      <c r="BK153">
        <f t="shared" si="139"/>
        <v>6.0205306372294847E-5</v>
      </c>
      <c r="BL153">
        <f t="shared" si="133"/>
        <v>783.43451070566755</v>
      </c>
      <c r="BM153">
        <f t="shared" si="133"/>
        <v>1328.4674132439611</v>
      </c>
      <c r="BN153">
        <f t="shared" si="133"/>
        <v>1.6612999161366819</v>
      </c>
      <c r="BO153">
        <f t="shared" si="128"/>
        <v>546.64395302215519</v>
      </c>
      <c r="BP153">
        <f t="shared" si="149"/>
        <v>169.40038492894354</v>
      </c>
      <c r="BQ153">
        <f t="shared" si="149"/>
        <v>15.419863127929606</v>
      </c>
      <c r="BR153" s="7">
        <f t="shared" si="147"/>
        <v>1.0771418745156858E-2</v>
      </c>
      <c r="BS153" s="7">
        <f t="shared" si="131"/>
        <v>7.6411979526657917E-2</v>
      </c>
      <c r="BT153" s="7">
        <f t="shared" si="132"/>
        <v>1.5428644672797991E-2</v>
      </c>
      <c r="BU153" s="8">
        <f>MAX((BU$3*climlow!$I263+BU$4*climlow!$I263^2+BU$5*climlow!$I263^6)*(K153/K$66)^$BW$1,-99)</f>
        <v>2.7172875301878618</v>
      </c>
      <c r="BV153" s="8">
        <f>MAX((BV$3*climlow!$I263+BV$4*climlow!$I263^2+BV$5*climlow!$I263^6)*(L153/L$66)^$BW$1,-99)</f>
        <v>1.0544674277157717</v>
      </c>
      <c r="BW153" s="8">
        <f>MAX((BW$3*climlow!$I263+BW$4*climlow!$I263^2+BW$5*climlow!$I263^6)*(M153/M$66)^$BW$1,-99)</f>
        <v>0.21581407849717854</v>
      </c>
      <c r="BX153" s="8">
        <f>MAX((BX$3*climlow!$M263+BX$4*climlow!$M263^2+BX$5*climlow!$M263^6)*(K153/K$66)^$BW$1,-99)</f>
        <v>2.7186630877895119</v>
      </c>
      <c r="BY153" s="8">
        <f>MAX((BY$3*climlow!$M263+BY$4*climlow!$M263^2+BY$5*climlow!$M263^6)*(L153/L$66)^$BW$1,-99)</f>
        <v>1.0572190065749603</v>
      </c>
      <c r="BZ153" s="8">
        <f>MAX((BZ$3*climlow!$M263+BZ$4*climlow!$M263^2+BZ$5*climlow!$M263^6)*(M153/M$66)^$BW$1,-99)</f>
        <v>0.22000022480782314</v>
      </c>
      <c r="CA153" s="8">
        <f t="shared" si="140"/>
        <v>-3.4180819755983629</v>
      </c>
      <c r="CB153" s="8">
        <f t="shared" si="141"/>
        <v>-0.26118240993986053</v>
      </c>
      <c r="CC153" s="8">
        <f t="shared" si="142"/>
        <v>-5.2736372264002518E-2</v>
      </c>
      <c r="CD153" s="8">
        <f>MAX((CD$3*climlow!$I263+CD$4*climlow!$I263^2+CD$5*climlow!$I263^6)*(K153/K$66)^$BW$1,-99)</f>
        <v>0.71667294871393616</v>
      </c>
      <c r="CE153" s="8">
        <f>MAX((CE$3*climlow!$I263+CE$4*climlow!$I263^2+CE$5*climlow!$I263^6)*(L153/L$66)^$BW$1,-99)</f>
        <v>0.25916630448646016</v>
      </c>
      <c r="CF153" s="8">
        <f>MAX((CF$3*climlow!$I263+CF$4*climlow!$I263^2+CF$5*climlow!$I263^6)*(M153/M$66)^$BW$1,-99)</f>
        <v>3.9018950764960258E-2</v>
      </c>
      <c r="CG153" s="8">
        <f>MAX((CG$3*climlow!$M263+CG$4*climlow!$M263^2+CG$5*climlow!$M263^6)*(K153/K$66)^$BW$1,-99)</f>
        <v>0.71324562501043609</v>
      </c>
      <c r="CH153" s="8">
        <f>MAX((CH$3*climlow!$M263+CH$4*climlow!$M263^2+CH$5*climlow!$M263^6)*(L153/L$66)^$BW$1,-99)</f>
        <v>0.2582066743750418</v>
      </c>
      <c r="CI153" s="8">
        <f>MAX((CI$3*climlow!$M263+CI$4*climlow!$M263^2+CI$5*climlow!$M263^6)*(M153/M$66)^$BW$1,-99)</f>
        <v>3.9348387270199368E-2</v>
      </c>
      <c r="CJ153" s="8">
        <f t="shared" si="143"/>
        <v>0.2076730870713861</v>
      </c>
      <c r="CK153" s="8">
        <f t="shared" si="144"/>
        <v>1.58687116775366E-2</v>
      </c>
      <c r="CL153" s="8">
        <f t="shared" si="145"/>
        <v>3.2041142685274543E-3</v>
      </c>
    </row>
    <row r="154" spans="1:90">
      <c r="A154">
        <f t="shared" si="114"/>
        <v>2108</v>
      </c>
      <c r="B154" s="4">
        <f t="shared" si="150"/>
        <v>1284.9718771249745</v>
      </c>
      <c r="C154" s="4">
        <f t="shared" si="150"/>
        <v>3563.913796910258</v>
      </c>
      <c r="D154" s="4">
        <f t="shared" si="150"/>
        <v>6773.0974491046254</v>
      </c>
      <c r="E154" s="11">
        <f t="shared" si="151"/>
        <v>6.3986305727450673E-5</v>
      </c>
      <c r="F154" s="11">
        <f t="shared" si="151"/>
        <v>1.2827843685220353E-4</v>
      </c>
      <c r="G154" s="11">
        <f t="shared" si="151"/>
        <v>2.8321688725690036E-4</v>
      </c>
      <c r="H154" s="4">
        <f t="shared" si="123"/>
        <v>165948.34851616007</v>
      </c>
      <c r="I154" s="4">
        <f t="shared" si="123"/>
        <v>120241.15184887841</v>
      </c>
      <c r="J154" s="4">
        <f t="shared" si="123"/>
        <v>27868.791889063465</v>
      </c>
      <c r="K154" s="4">
        <f t="shared" si="115"/>
        <v>129145.51008498076</v>
      </c>
      <c r="L154" s="4">
        <f t="shared" si="115"/>
        <v>33738.512966593553</v>
      </c>
      <c r="M154" s="4">
        <f t="shared" si="115"/>
        <v>4114.6302852541421</v>
      </c>
      <c r="N154" s="11">
        <f t="shared" si="120"/>
        <v>8.6650283043407939E-3</v>
      </c>
      <c r="O154" s="11">
        <f t="shared" si="120"/>
        <v>1.3367276962638286E-2</v>
      </c>
      <c r="P154" s="11">
        <f t="shared" si="120"/>
        <v>9.6756623801184105E-3</v>
      </c>
      <c r="Q154" s="4">
        <f t="shared" si="116"/>
        <v>6516.7315628297702</v>
      </c>
      <c r="R154" s="4">
        <f t="shared" si="116"/>
        <v>18747.67095438694</v>
      </c>
      <c r="S154" s="4">
        <f t="shared" si="116"/>
        <v>4989.5874796038906</v>
      </c>
      <c r="T154" s="4">
        <f t="shared" si="152"/>
        <v>39.269637939151714</v>
      </c>
      <c r="U154" s="4">
        <f t="shared" si="152"/>
        <v>155.9172601569004</v>
      </c>
      <c r="V154" s="4">
        <f t="shared" si="152"/>
        <v>179.03852809500333</v>
      </c>
      <c r="W154" s="11">
        <f t="shared" si="117"/>
        <v>-1.219247815263802E-2</v>
      </c>
      <c r="X154" s="11">
        <f t="shared" si="117"/>
        <v>-1.3228699347321071E-2</v>
      </c>
      <c r="Y154" s="11">
        <f t="shared" si="117"/>
        <v>-1.2203590333800474E-2</v>
      </c>
      <c r="Z154" s="4">
        <f t="shared" si="129"/>
        <v>9427.4589530576177</v>
      </c>
      <c r="AA154" s="4">
        <f t="shared" si="129"/>
        <v>46978.620328348537</v>
      </c>
      <c r="AB154" s="4">
        <f t="shared" si="129"/>
        <v>8769.2355103477803</v>
      </c>
      <c r="AC154" s="12">
        <f t="shared" si="153"/>
        <v>1.8438665846896825</v>
      </c>
      <c r="AD154" s="12">
        <f t="shared" si="153"/>
        <v>3.7664001042215669</v>
      </c>
      <c r="AE154" s="12">
        <f t="shared" si="153"/>
        <v>1.7974569700499825</v>
      </c>
      <c r="AF154" s="11">
        <f t="shared" si="118"/>
        <v>-2.9039671966837322E-3</v>
      </c>
      <c r="AG154" s="11">
        <f t="shared" si="118"/>
        <v>2.0567434751257441E-3</v>
      </c>
      <c r="AH154" s="11">
        <f t="shared" si="118"/>
        <v>8.257041531207765E-4</v>
      </c>
      <c r="AI154" s="1">
        <f t="shared" si="156"/>
        <v>302810.23305052303</v>
      </c>
      <c r="AJ154" s="1">
        <f t="shared" si="156"/>
        <v>209558.40961419875</v>
      </c>
      <c r="AK154" s="1">
        <f t="shared" si="156"/>
        <v>50180.172482460417</v>
      </c>
      <c r="AL154" s="17">
        <f t="shared" si="154"/>
        <v>42.364153900081021</v>
      </c>
      <c r="AM154" s="17">
        <f t="shared" si="154"/>
        <v>14.946309105595279</v>
      </c>
      <c r="AN154" s="17">
        <f t="shared" si="154"/>
        <v>2.7508802532286021</v>
      </c>
      <c r="AO154" s="7">
        <f t="shared" ref="AO154:AQ169" si="157">AO$5*AO153</f>
        <v>6.825634531142718E-3</v>
      </c>
      <c r="AP154" s="7">
        <f t="shared" si="157"/>
        <v>1.0510964255221763E-2</v>
      </c>
      <c r="AQ154" s="7">
        <f t="shared" si="157"/>
        <v>7.6082572890021159E-3</v>
      </c>
      <c r="AR154" s="1">
        <f t="shared" si="127"/>
        <v>165948.34851616007</v>
      </c>
      <c r="AS154" s="1">
        <f t="shared" si="127"/>
        <v>120241.15184887841</v>
      </c>
      <c r="AT154" s="1">
        <f t="shared" si="127"/>
        <v>27868.791889063465</v>
      </c>
      <c r="AU154" s="1">
        <f t="shared" si="134"/>
        <v>33189.669703232015</v>
      </c>
      <c r="AV154" s="1">
        <f t="shared" si="134"/>
        <v>24048.230369775683</v>
      </c>
      <c r="AW154" s="1">
        <f t="shared" si="134"/>
        <v>5573.7583778126937</v>
      </c>
      <c r="AX154" s="1">
        <f t="shared" si="135"/>
        <v>103316.40806798462</v>
      </c>
      <c r="AY154" s="1">
        <f t="shared" si="135"/>
        <v>26990.810373274839</v>
      </c>
      <c r="AZ154" s="1">
        <f t="shared" si="135"/>
        <v>3291.7042282033135</v>
      </c>
      <c r="BA154" s="1">
        <f t="shared" si="136"/>
        <v>11.545551481487227</v>
      </c>
      <c r="BB154" s="1">
        <f t="shared" si="136"/>
        <v>10.203251730506654</v>
      </c>
      <c r="BC154" s="1">
        <f t="shared" si="136"/>
        <v>8.0991607121358484</v>
      </c>
      <c r="BD154" s="1">
        <f t="shared" si="137"/>
        <v>7867.8836106095532</v>
      </c>
      <c r="BE154">
        <f t="shared" si="155"/>
        <v>0.21822387218499145</v>
      </c>
      <c r="BF154">
        <f t="shared" si="155"/>
        <v>0.3346263841173937</v>
      </c>
      <c r="BG154">
        <f t="shared" si="155"/>
        <v>2.453676962688749E-2</v>
      </c>
      <c r="BH154">
        <f t="shared" si="138"/>
        <v>0.27606696212993587</v>
      </c>
      <c r="BI154">
        <f t="shared" si="139"/>
        <v>4.7621658391411486E-3</v>
      </c>
      <c r="BJ154">
        <f t="shared" si="139"/>
        <v>1.1197481694748152E-2</v>
      </c>
      <c r="BK154">
        <f t="shared" si="139"/>
        <v>6.0205306372294847E-5</v>
      </c>
      <c r="BL154">
        <f t="shared" si="133"/>
        <v>790.27355636554717</v>
      </c>
      <c r="BM154">
        <f t="shared" si="133"/>
        <v>1346.3980967832488</v>
      </c>
      <c r="BN154">
        <f t="shared" si="133"/>
        <v>1.6778491539067915</v>
      </c>
      <c r="BO154">
        <f t="shared" si="128"/>
        <v>552.53208394466469</v>
      </c>
      <c r="BP154">
        <f t="shared" si="149"/>
        <v>171.29435298048094</v>
      </c>
      <c r="BQ154">
        <f t="shared" si="149"/>
        <v>15.595661116746573</v>
      </c>
      <c r="BR154" s="7">
        <f t="shared" si="147"/>
        <v>1.0659236435733854E-2</v>
      </c>
      <c r="BS154" s="7">
        <f t="shared" si="131"/>
        <v>7.4186387889959141E-2</v>
      </c>
      <c r="BT154" s="7">
        <f t="shared" si="132"/>
        <v>1.4824239400616982E-2</v>
      </c>
      <c r="BU154" s="8">
        <f>MAX((BU$3*climlow!$I264+BU$4*climlow!$I264^2+BU$5*climlow!$I264^6)*(K154/K$66)^$BW$1,-99)</f>
        <v>2.7072602005948041</v>
      </c>
      <c r="BV154" s="8">
        <f>MAX((BV$3*climlow!$I264+BV$4*climlow!$I264^2+BV$5*climlow!$I264^6)*(L154/L$66)^$BW$1,-99)</f>
        <v>1.0430209426649721</v>
      </c>
      <c r="BW154" s="8">
        <f>MAX((BW$3*climlow!$I264+BW$4*climlow!$I264^2+BW$5*climlow!$I264^6)*(M154/M$66)^$BW$1,-99)</f>
        <v>0.20330877765111802</v>
      </c>
      <c r="BX154" s="8">
        <f>MAX((BX$3*climlow!$M264+BX$4*climlow!$M264^2+BX$5*climlow!$M264^6)*(K154/K$66)^$BW$1,-99)</f>
        <v>2.7088779723618943</v>
      </c>
      <c r="BY154" s="8">
        <f>MAX((BY$3*climlow!$M264+BY$4*climlow!$M264^2+BY$5*climlow!$M264^6)*(L154/L$66)^$BW$1,-99)</f>
        <v>1.0460416119485541</v>
      </c>
      <c r="BZ154" s="8">
        <f>MAX((BZ$3*climlow!$M264+BZ$4*climlow!$M264^2+BZ$5*climlow!$M264^6)*(M154/M$66)^$BW$1,-99)</f>
        <v>0.20784136350062285</v>
      </c>
      <c r="CA154" s="8">
        <f t="shared" si="140"/>
        <v>-3.9478424478385521</v>
      </c>
      <c r="CB154" s="8">
        <f t="shared" si="141"/>
        <v>-0.29287617116379661</v>
      </c>
      <c r="CC154" s="8">
        <f t="shared" si="142"/>
        <v>-5.8523761562676455E-2</v>
      </c>
      <c r="CD154" s="8">
        <f>MAX((CD$3*climlow!$I264+CD$4*climlow!$I264^2+CD$5*climlow!$I264^6)*(K154/K$66)^$BW$1,-99)</f>
        <v>0.72481535203791525</v>
      </c>
      <c r="CE154" s="8">
        <f>MAX((CE$3*climlow!$I264+CE$4*climlow!$I264^2+CE$5*climlow!$I264^6)*(L154/L$66)^$BW$1,-99)</f>
        <v>0.26098504770077702</v>
      </c>
      <c r="CF154" s="8">
        <f>MAX((CF$3*climlow!$I264+CF$4*climlow!$I264^2+CF$5*climlow!$I264^6)*(M154/M$66)^$BW$1,-99)</f>
        <v>3.7936399033600368E-2</v>
      </c>
      <c r="CG154" s="8">
        <f>MAX((CG$3*climlow!$M264+CG$4*climlow!$M264^2+CG$5*climlow!$M264^6)*(K154/K$66)^$BW$1,-99)</f>
        <v>0.72117476754963095</v>
      </c>
      <c r="CH154" s="8">
        <f>MAX((CH$3*climlow!$M264+CH$4*climlow!$M264^2+CH$5*climlow!$M264^6)*(L154/L$66)^$BW$1,-99)</f>
        <v>0.259984190452686</v>
      </c>
      <c r="CI154" s="8">
        <f>MAX((CI$3*climlow!$M264+CI$4*climlow!$M264^2+CI$5*climlow!$M264^6)*(M154/M$66)^$BW$1,-99)</f>
        <v>3.8318185398919236E-2</v>
      </c>
      <c r="CJ154" s="8">
        <f t="shared" si="143"/>
        <v>0.21819755373672295</v>
      </c>
      <c r="CK154" s="8">
        <f t="shared" si="144"/>
        <v>1.6187288358152731E-2</v>
      </c>
      <c r="CL154" s="8">
        <f t="shared" si="145"/>
        <v>3.2346127732221694E-3</v>
      </c>
    </row>
    <row r="155" spans="1:90">
      <c r="A155">
        <f t="shared" si="114"/>
        <v>2109</v>
      </c>
      <c r="B155" s="4">
        <f t="shared" si="150"/>
        <v>1285.0499866981863</v>
      </c>
      <c r="C155" s="4">
        <f t="shared" si="150"/>
        <v>3564.3481115366544</v>
      </c>
      <c r="D155" s="4">
        <f t="shared" si="150"/>
        <v>6774.9197919024164</v>
      </c>
      <c r="E155" s="11">
        <f t="shared" si="151"/>
        <v>6.0786990441078135E-5</v>
      </c>
      <c r="F155" s="11">
        <f t="shared" si="151"/>
        <v>1.2186451500959335E-4</v>
      </c>
      <c r="G155" s="11">
        <f t="shared" si="151"/>
        <v>2.6905604289405533E-4</v>
      </c>
      <c r="H155" s="4">
        <f t="shared" si="123"/>
        <v>167381.1785385836</v>
      </c>
      <c r="I155" s="4">
        <f t="shared" si="123"/>
        <v>121846.75219823554</v>
      </c>
      <c r="J155" s="4">
        <f t="shared" si="123"/>
        <v>28143.16915302059</v>
      </c>
      <c r="K155" s="4">
        <f t="shared" si="115"/>
        <v>130252.65964062115</v>
      </c>
      <c r="L155" s="4">
        <f t="shared" si="115"/>
        <v>34184.863090071529</v>
      </c>
      <c r="M155" s="4">
        <f t="shared" si="115"/>
        <v>4154.0224854998478</v>
      </c>
      <c r="N155" s="11">
        <f t="shared" si="120"/>
        <v>8.5728846083139576E-3</v>
      </c>
      <c r="O155" s="11">
        <f t="shared" si="120"/>
        <v>1.3229691655940234E-2</v>
      </c>
      <c r="P155" s="11">
        <f t="shared" si="120"/>
        <v>9.5736913196984297E-3</v>
      </c>
      <c r="Q155" s="4">
        <f t="shared" si="116"/>
        <v>6492.8571411241828</v>
      </c>
      <c r="R155" s="4">
        <f t="shared" si="116"/>
        <v>18746.692775972399</v>
      </c>
      <c r="S155" s="4">
        <f t="shared" si="116"/>
        <v>4977.2212091397641</v>
      </c>
      <c r="T155" s="4">
        <f t="shared" si="152"/>
        <v>38.790843736516599</v>
      </c>
      <c r="U155" s="4">
        <f t="shared" si="152"/>
        <v>153.85467759922673</v>
      </c>
      <c r="V155" s="4">
        <f t="shared" si="152"/>
        <v>176.85361524416527</v>
      </c>
      <c r="W155" s="11">
        <f t="shared" si="117"/>
        <v>-1.219247815263802E-2</v>
      </c>
      <c r="X155" s="11">
        <f t="shared" si="117"/>
        <v>-1.3228699347321071E-2</v>
      </c>
      <c r="Y155" s="11">
        <f t="shared" si="117"/>
        <v>-1.2203590333800474E-2</v>
      </c>
      <c r="Z155" s="4">
        <f t="shared" si="129"/>
        <v>9366.5297938175936</v>
      </c>
      <c r="AA155" s="4">
        <f t="shared" si="129"/>
        <v>47079.480987017603</v>
      </c>
      <c r="AB155" s="4">
        <f t="shared" si="129"/>
        <v>8755.7327668205162</v>
      </c>
      <c r="AC155" s="12">
        <f t="shared" si="153"/>
        <v>1.8385120566126822</v>
      </c>
      <c r="AD155" s="12">
        <f t="shared" si="153"/>
        <v>3.7741466230606378</v>
      </c>
      <c r="AE155" s="12">
        <f t="shared" si="153"/>
        <v>1.7989411377352087</v>
      </c>
      <c r="AF155" s="11">
        <f t="shared" si="118"/>
        <v>-2.9039671966837322E-3</v>
      </c>
      <c r="AG155" s="11">
        <f t="shared" si="118"/>
        <v>2.0567434751257441E-3</v>
      </c>
      <c r="AH155" s="11">
        <f t="shared" si="118"/>
        <v>8.257041531207765E-4</v>
      </c>
      <c r="AI155" s="1">
        <f t="shared" si="156"/>
        <v>305718.87944870273</v>
      </c>
      <c r="AJ155" s="1">
        <f t="shared" si="156"/>
        <v>212650.79902255457</v>
      </c>
      <c r="AK155" s="1">
        <f t="shared" si="156"/>
        <v>50735.91361202707</v>
      </c>
      <c r="AL155" s="17">
        <f t="shared" si="154"/>
        <v>42.650424509506628</v>
      </c>
      <c r="AM155" s="17">
        <f t="shared" si="154"/>
        <v>15.101838225144123</v>
      </c>
      <c r="AN155" s="17">
        <f t="shared" si="154"/>
        <v>2.7716003639190228</v>
      </c>
      <c r="AO155" s="7">
        <f t="shared" si="157"/>
        <v>6.757378185831291E-3</v>
      </c>
      <c r="AP155" s="7">
        <f t="shared" si="157"/>
        <v>1.0405854612669546E-2</v>
      </c>
      <c r="AQ155" s="7">
        <f t="shared" si="157"/>
        <v>7.532174716112095E-3</v>
      </c>
      <c r="AR155" s="1">
        <f t="shared" si="127"/>
        <v>167381.1785385836</v>
      </c>
      <c r="AS155" s="1">
        <f t="shared" si="127"/>
        <v>121846.75219823554</v>
      </c>
      <c r="AT155" s="1">
        <f t="shared" si="127"/>
        <v>28143.16915302059</v>
      </c>
      <c r="AU155" s="1">
        <f t="shared" si="134"/>
        <v>33476.235707716718</v>
      </c>
      <c r="AV155" s="1">
        <f t="shared" si="134"/>
        <v>24369.350439647111</v>
      </c>
      <c r="AW155" s="1">
        <f t="shared" si="134"/>
        <v>5628.633830604118</v>
      </c>
      <c r="AX155" s="1">
        <f t="shared" si="135"/>
        <v>104202.12771249692</v>
      </c>
      <c r="AY155" s="1">
        <f t="shared" si="135"/>
        <v>27347.890472057225</v>
      </c>
      <c r="AZ155" s="1">
        <f t="shared" si="135"/>
        <v>3323.2179883998783</v>
      </c>
      <c r="BA155" s="1">
        <f t="shared" si="136"/>
        <v>11.554087827598657</v>
      </c>
      <c r="BB155" s="1">
        <f t="shared" si="136"/>
        <v>10.216394674054817</v>
      </c>
      <c r="BC155" s="1">
        <f t="shared" si="136"/>
        <v>8.1086888660826073</v>
      </c>
      <c r="BD155" s="1">
        <f t="shared" si="137"/>
        <v>7648.9827810508241</v>
      </c>
      <c r="BE155">
        <f t="shared" si="155"/>
        <v>0.21822387218499145</v>
      </c>
      <c r="BF155">
        <f t="shared" si="155"/>
        <v>0.3346263841173937</v>
      </c>
      <c r="BG155">
        <f t="shared" si="155"/>
        <v>2.453676962688749E-2</v>
      </c>
      <c r="BH155">
        <f t="shared" si="138"/>
        <v>0.27626369031068582</v>
      </c>
      <c r="BI155">
        <f t="shared" si="139"/>
        <v>4.7621658391411486E-3</v>
      </c>
      <c r="BJ155">
        <f t="shared" si="139"/>
        <v>1.1197481694748152E-2</v>
      </c>
      <c r="BK155">
        <f t="shared" si="139"/>
        <v>6.0205306372294847E-5</v>
      </c>
      <c r="BL155">
        <f t="shared" si="133"/>
        <v>797.09693055162836</v>
      </c>
      <c r="BM155">
        <f t="shared" si="133"/>
        <v>1364.3767773042566</v>
      </c>
      <c r="BN155">
        <f t="shared" si="133"/>
        <v>1.6943681211449222</v>
      </c>
      <c r="BO155">
        <f t="shared" si="128"/>
        <v>558.42165406575964</v>
      </c>
      <c r="BP155">
        <f t="shared" si="149"/>
        <v>173.20980286841757</v>
      </c>
      <c r="BQ155">
        <f t="shared" si="149"/>
        <v>15.773493240793607</v>
      </c>
      <c r="BR155" s="7">
        <f t="shared" si="147"/>
        <v>1.0548384543393796E-2</v>
      </c>
      <c r="BS155" s="7">
        <f t="shared" si="131"/>
        <v>7.2025619310639943E-2</v>
      </c>
      <c r="BT155" s="7">
        <f t="shared" si="132"/>
        <v>1.4245046679631768E-2</v>
      </c>
      <c r="BU155" s="8">
        <f>MAX((BU$3*climlow!$I265+BU$4*climlow!$I265^2+BU$5*climlow!$I265^6)*(K155/K$66)^$BW$1,-99)</f>
        <v>2.6969287400603177</v>
      </c>
      <c r="BV155" s="8">
        <f>MAX((BV$3*climlow!$I265+BV$4*climlow!$I265^2+BV$5*climlow!$I265^6)*(L155/L$66)^$BW$1,-99)</f>
        <v>1.031445482873792</v>
      </c>
      <c r="BW155" s="8">
        <f>MAX((BW$3*climlow!$I265+BW$4*climlow!$I265^2+BW$5*climlow!$I265^6)*(M155/M$66)^$BW$1,-99)</f>
        <v>0.19069789565641879</v>
      </c>
      <c r="BX155" s="8">
        <f>MAX((BX$3*climlow!$M265+BX$4*climlow!$M265^2+BX$5*climlow!$M265^6)*(K155/K$66)^$BW$1,-99)</f>
        <v>2.6988087465759012</v>
      </c>
      <c r="BY155" s="8">
        <f>MAX((BY$3*climlow!$M265+BY$4*climlow!$M265^2+BY$5*climlow!$M265^6)*(L155/L$66)^$BW$1,-99)</f>
        <v>1.0347497941671315</v>
      </c>
      <c r="BZ155" s="8">
        <f>MAX((BZ$3*climlow!$M265+BZ$4*climlow!$M265^2+BZ$5*climlow!$M265^6)*(M155/M$66)^$BW$1,-99)</f>
        <v>0.19559196343027574</v>
      </c>
      <c r="CA155" s="8">
        <f t="shared" si="140"/>
        <v>-4.5241228344458708</v>
      </c>
      <c r="CB155" s="8">
        <f t="shared" si="141"/>
        <v>-0.32585274898837163</v>
      </c>
      <c r="CC155" s="8">
        <f t="shared" si="142"/>
        <v>-6.4446340961069423E-2</v>
      </c>
      <c r="CD155" s="8">
        <f>MAX((CD$3*climlow!$I265+CD$4*climlow!$I265^2+CD$5*climlow!$I265^6)*(K155/K$66)^$BW$1,-99)</f>
        <v>0.73288249748683942</v>
      </c>
      <c r="CE155" s="8">
        <f>MAX((CE$3*climlow!$I265+CE$4*climlow!$I265^2+CE$5*climlow!$I265^6)*(L155/L$66)^$BW$1,-99)</f>
        <v>0.26273558158311267</v>
      </c>
      <c r="CF155" s="8">
        <f>MAX((CF$3*climlow!$I265+CF$4*climlow!$I265^2+CF$5*climlow!$I265^6)*(M155/M$66)^$BW$1,-99)</f>
        <v>3.6777578082641288E-2</v>
      </c>
      <c r="CG155" s="8">
        <f>MAX((CG$3*climlow!$M265+CG$4*climlow!$M265^2+CG$5*climlow!$M265^6)*(K155/K$66)^$BW$1,-99)</f>
        <v>0.72902598484225911</v>
      </c>
      <c r="CH155" s="8">
        <f>MAX((CH$3*climlow!$M265+CH$4*climlow!$M265^2+CH$5*climlow!$M265^6)*(L155/L$66)^$BW$1,-99)</f>
        <v>0.26169559540221526</v>
      </c>
      <c r="CI155" s="8">
        <f>MAX((CI$3*climlow!$M265+CI$4*climlow!$M265^2+CI$5*climlow!$M265^6)*(M155/M$66)^$BW$1,-99)</f>
        <v>3.7217041304562118E-2</v>
      </c>
      <c r="CJ155" s="8">
        <f t="shared" si="143"/>
        <v>0.22852479995417738</v>
      </c>
      <c r="CK155" s="8">
        <f t="shared" si="144"/>
        <v>1.645964024453973E-2</v>
      </c>
      <c r="CL155" s="8">
        <f t="shared" si="145"/>
        <v>3.2553464428007684E-3</v>
      </c>
    </row>
    <row r="156" spans="1:90">
      <c r="A156">
        <f t="shared" si="114"/>
        <v>2110</v>
      </c>
      <c r="B156" s="4">
        <f t="shared" si="150"/>
        <v>1285.1241953033812</v>
      </c>
      <c r="C156" s="4">
        <f t="shared" si="150"/>
        <v>3564.7607607128957</v>
      </c>
      <c r="D156" s="4">
        <f t="shared" si="150"/>
        <v>6776.6514833570427</v>
      </c>
      <c r="E156" s="11">
        <f t="shared" si="151"/>
        <v>5.7747640919024228E-5</v>
      </c>
      <c r="F156" s="11">
        <f t="shared" si="151"/>
        <v>1.1577128925911368E-4</v>
      </c>
      <c r="G156" s="11">
        <f t="shared" si="151"/>
        <v>2.5560324074935255E-4</v>
      </c>
      <c r="H156" s="4">
        <f t="shared" si="123"/>
        <v>168810.60737352326</v>
      </c>
      <c r="I156" s="4">
        <f t="shared" si="123"/>
        <v>123456.45106018949</v>
      </c>
      <c r="J156" s="4">
        <f t="shared" si="123"/>
        <v>28417.02756806674</v>
      </c>
      <c r="K156" s="4">
        <f t="shared" si="115"/>
        <v>131357.42676891389</v>
      </c>
      <c r="L156" s="4">
        <f t="shared" si="115"/>
        <v>34632.464658161283</v>
      </c>
      <c r="M156" s="4">
        <f t="shared" si="115"/>
        <v>4193.3730305973186</v>
      </c>
      <c r="N156" s="11">
        <f t="shared" si="120"/>
        <v>8.4817241455252823E-3</v>
      </c>
      <c r="O156" s="11">
        <f t="shared" si="120"/>
        <v>1.3093560354780376E-2</v>
      </c>
      <c r="P156" s="11">
        <f t="shared" si="120"/>
        <v>9.4728772496608382E-3</v>
      </c>
      <c r="Q156" s="4">
        <f t="shared" si="116"/>
        <v>6468.465815171543</v>
      </c>
      <c r="R156" s="4">
        <f t="shared" si="116"/>
        <v>18743.081897215921</v>
      </c>
      <c r="S156" s="4">
        <f t="shared" si="116"/>
        <v>4964.3230365992213</v>
      </c>
      <c r="T156" s="4">
        <f t="shared" si="152"/>
        <v>38.317887221736726</v>
      </c>
      <c r="U156" s="4">
        <f t="shared" si="152"/>
        <v>151.81938032608755</v>
      </c>
      <c r="V156" s="4">
        <f t="shared" si="152"/>
        <v>174.69536617467389</v>
      </c>
      <c r="W156" s="11">
        <f t="shared" si="117"/>
        <v>-1.219247815263802E-2</v>
      </c>
      <c r="X156" s="11">
        <f t="shared" si="117"/>
        <v>-1.3228699347321071E-2</v>
      </c>
      <c r="Y156" s="11">
        <f t="shared" si="117"/>
        <v>-1.2203590333800474E-2</v>
      </c>
      <c r="Z156" s="4">
        <f t="shared" si="129"/>
        <v>9305.1145258789056</v>
      </c>
      <c r="AA156" s="4">
        <f t="shared" si="129"/>
        <v>47173.849931290235</v>
      </c>
      <c r="AB156" s="4">
        <f t="shared" si="129"/>
        <v>8741.2441507124495</v>
      </c>
      <c r="AC156" s="12">
        <f t="shared" si="153"/>
        <v>1.8331730779095714</v>
      </c>
      <c r="AD156" s="12">
        <f t="shared" si="153"/>
        <v>3.7819090745017854</v>
      </c>
      <c r="AE156" s="12">
        <f t="shared" si="153"/>
        <v>1.8004265309038565</v>
      </c>
      <c r="AF156" s="11">
        <f t="shared" si="118"/>
        <v>-2.9039671966837322E-3</v>
      </c>
      <c r="AG156" s="11">
        <f t="shared" si="118"/>
        <v>2.0567434751257441E-3</v>
      </c>
      <c r="AH156" s="11">
        <f t="shared" si="118"/>
        <v>8.257041531207765E-4</v>
      </c>
      <c r="AI156" s="1">
        <f t="shared" si="156"/>
        <v>308623.22721154918</v>
      </c>
      <c r="AJ156" s="1">
        <f t="shared" si="156"/>
        <v>215755.06955994625</v>
      </c>
      <c r="AK156" s="1">
        <f t="shared" si="156"/>
        <v>51290.956081428478</v>
      </c>
      <c r="AL156" s="17">
        <f t="shared" si="154"/>
        <v>42.935747507221642</v>
      </c>
      <c r="AM156" s="17">
        <f t="shared" si="154"/>
        <v>15.257414282769478</v>
      </c>
      <c r="AN156" s="17">
        <f t="shared" si="154"/>
        <v>2.7922677803214579</v>
      </c>
      <c r="AO156" s="7">
        <f t="shared" si="157"/>
        <v>6.689804403972978E-3</v>
      </c>
      <c r="AP156" s="7">
        <f t="shared" si="157"/>
        <v>1.0301796066542851E-2</v>
      </c>
      <c r="AQ156" s="7">
        <f t="shared" si="157"/>
        <v>7.4568529689509741E-3</v>
      </c>
      <c r="AR156" s="1">
        <f t="shared" si="127"/>
        <v>168810.60737352326</v>
      </c>
      <c r="AS156" s="1">
        <f t="shared" si="127"/>
        <v>123456.45106018949</v>
      </c>
      <c r="AT156" s="1">
        <f t="shared" si="127"/>
        <v>28417.02756806674</v>
      </c>
      <c r="AU156" s="1">
        <f t="shared" si="134"/>
        <v>33762.121474704654</v>
      </c>
      <c r="AV156" s="1">
        <f t="shared" si="134"/>
        <v>24691.2902120379</v>
      </c>
      <c r="AW156" s="1">
        <f t="shared" si="134"/>
        <v>5683.4055136133484</v>
      </c>
      <c r="AX156" s="1">
        <f t="shared" si="135"/>
        <v>105085.94141513111</v>
      </c>
      <c r="AY156" s="1">
        <f t="shared" si="135"/>
        <v>27705.971726529024</v>
      </c>
      <c r="AZ156" s="1">
        <f t="shared" si="135"/>
        <v>3354.6984244778555</v>
      </c>
      <c r="BA156" s="1">
        <f t="shared" si="136"/>
        <v>11.56253378402757</v>
      </c>
      <c r="BB156" s="1">
        <f t="shared" si="136"/>
        <v>10.229403254735423</v>
      </c>
      <c r="BC156" s="1">
        <f t="shared" si="136"/>
        <v>8.1181171569834198</v>
      </c>
      <c r="BD156" s="1">
        <f t="shared" si="137"/>
        <v>7436.0031117757999</v>
      </c>
      <c r="BE156">
        <f t="shared" si="155"/>
        <v>0.21822387218499145</v>
      </c>
      <c r="BF156">
        <f t="shared" si="155"/>
        <v>0.3346263841173937</v>
      </c>
      <c r="BG156">
        <f t="shared" si="155"/>
        <v>2.453676962688749E-2</v>
      </c>
      <c r="BH156">
        <f t="shared" si="138"/>
        <v>0.27645871163567232</v>
      </c>
      <c r="BI156">
        <f t="shared" si="139"/>
        <v>4.7621658391411486E-3</v>
      </c>
      <c r="BJ156">
        <f t="shared" si="139"/>
        <v>1.1197481694748152E-2</v>
      </c>
      <c r="BK156">
        <f t="shared" si="139"/>
        <v>6.0205306372294847E-5</v>
      </c>
      <c r="BL156">
        <f t="shared" si="133"/>
        <v>803.90410771886138</v>
      </c>
      <c r="BM156">
        <f t="shared" si="133"/>
        <v>1382.4013508450428</v>
      </c>
      <c r="BN156">
        <f t="shared" si="133"/>
        <v>1.7108558509254068</v>
      </c>
      <c r="BO156">
        <f t="shared" si="128"/>
        <v>564.31210041020324</v>
      </c>
      <c r="BP156">
        <f t="shared" si="149"/>
        <v>175.1469760234059</v>
      </c>
      <c r="BQ156">
        <f t="shared" si="149"/>
        <v>15.953382536780754</v>
      </c>
      <c r="BR156" s="7">
        <f t="shared" si="147"/>
        <v>1.0438839935613675E-2</v>
      </c>
      <c r="BS156" s="7">
        <f t="shared" si="131"/>
        <v>6.9927785738485376E-2</v>
      </c>
      <c r="BT156" s="7">
        <f t="shared" si="132"/>
        <v>1.3689941660793294E-2</v>
      </c>
      <c r="BU156" s="8">
        <f>MAX((BU$3*climlow!$I266+BU$4*climlow!$I266^2+BU$5*climlow!$I266^6)*(K156/K$66)^$BW$1,-99)</f>
        <v>2.6862998232588735</v>
      </c>
      <c r="BV156" s="8">
        <f>MAX((BV$3*climlow!$I266+BV$4*climlow!$I266^2+BV$5*climlow!$I266^6)*(L156/L$66)^$BW$1,-99)</f>
        <v>1.0197455458926195</v>
      </c>
      <c r="BW156" s="8">
        <f>MAX((BW$3*climlow!$I266+BW$4*climlow!$I266^2+BW$5*climlow!$I266^6)*(M156/M$66)^$BW$1,-99)</f>
        <v>0.17798542319063129</v>
      </c>
      <c r="BX156" s="8">
        <f>MAX((BX$3*climlow!$M266+BX$4*climlow!$M266^2+BX$5*climlow!$M266^6)*(K156/K$66)^$BW$1,-99)</f>
        <v>2.6884625009313949</v>
      </c>
      <c r="BY156" s="8">
        <f>MAX((BY$3*climlow!$M266+BY$4*climlow!$M266^2+BY$5*climlow!$M266^6)*(L156/L$66)^$BW$1,-99)</f>
        <v>1.0233482429741723</v>
      </c>
      <c r="BZ156" s="8">
        <f>MAX((BZ$3*climlow!$M266+BZ$4*climlow!$M266^2+BZ$5*climlow!$M266^6)*(M156/M$66)^$BW$1,-99)</f>
        <v>0.18325617500376909</v>
      </c>
      <c r="CA156" s="8">
        <f t="shared" si="140"/>
        <v>-5.148620310298746</v>
      </c>
      <c r="CB156" s="8">
        <f t="shared" si="141"/>
        <v>-0.3600316179073848</v>
      </c>
      <c r="CC156" s="8">
        <f t="shared" si="142"/>
        <v>-7.0484311681565298E-2</v>
      </c>
      <c r="CD156" s="8">
        <f>MAX((CD$3*climlow!$I266+CD$4*climlow!$I266^2+CD$5*climlow!$I266^6)*(K156/K$66)^$BW$1,-99)</f>
        <v>0.74087072071333671</v>
      </c>
      <c r="CE156" s="8">
        <f>MAX((CE$3*climlow!$I266+CE$4*climlow!$I266^2+CE$5*climlow!$I266^6)*(L156/L$66)^$BW$1,-99)</f>
        <v>0.26441614329163321</v>
      </c>
      <c r="CF156" s="8">
        <f>MAX((CF$3*climlow!$I266+CF$4*climlow!$I266^2+CF$5*climlow!$I266^6)*(M156/M$66)^$BW$1,-99)</f>
        <v>3.5541024950874273E-2</v>
      </c>
      <c r="CG156" s="8">
        <f>MAX((CG$3*climlow!$M266+CG$4*climlow!$M266^2+CG$5*climlow!$M266^6)*(K156/K$66)^$BW$1,-99)</f>
        <v>0.7367959401667894</v>
      </c>
      <c r="CH156" s="8">
        <f>MAX((CH$3*climlow!$M266+CH$4*climlow!$M266^2+CH$5*climlow!$M266^6)*(L156/L$66)^$BW$1,-99)</f>
        <v>0.26333939428121239</v>
      </c>
      <c r="CI156" s="8">
        <f>MAX((CI$3*climlow!$M266+CI$4*climlow!$M266^2+CI$5*climlow!$M266^6)*(M156/M$66)^$BW$1,-99)</f>
        <v>3.6043798733401272E-2</v>
      </c>
      <c r="CJ156" s="8">
        <f t="shared" si="143"/>
        <v>0.23861647198870364</v>
      </c>
      <c r="CK156" s="8">
        <f t="shared" si="144"/>
        <v>1.6685921526899367E-2</v>
      </c>
      <c r="CL156" s="8">
        <f t="shared" si="145"/>
        <v>3.2666455808296703E-3</v>
      </c>
    </row>
    <row r="157" spans="1:90">
      <c r="A157">
        <f t="shared" si="114"/>
        <v>2111</v>
      </c>
      <c r="B157" s="4">
        <f t="shared" si="150"/>
        <v>1285.1946975494195</v>
      </c>
      <c r="C157" s="4">
        <f t="shared" si="150"/>
        <v>3565.1528228146053</v>
      </c>
      <c r="D157" s="4">
        <f t="shared" si="150"/>
        <v>6778.2970107335896</v>
      </c>
      <c r="E157" s="11">
        <f t="shared" si="151"/>
        <v>5.4860258873073016E-5</v>
      </c>
      <c r="F157" s="11">
        <f t="shared" si="151"/>
        <v>1.0998272479615799E-4</v>
      </c>
      <c r="G157" s="11">
        <f t="shared" si="151"/>
        <v>2.4282307871188491E-4</v>
      </c>
      <c r="H157" s="4">
        <f t="shared" si="123"/>
        <v>170236.52663686703</v>
      </c>
      <c r="I157" s="4">
        <f t="shared" si="123"/>
        <v>125070.0608662106</v>
      </c>
      <c r="J157" s="4">
        <f t="shared" si="123"/>
        <v>28690.351175010175</v>
      </c>
      <c r="K157" s="4">
        <f t="shared" si="115"/>
        <v>132459.71755211116</v>
      </c>
      <c r="L157" s="4">
        <f t="shared" si="115"/>
        <v>35081.26217362842</v>
      </c>
      <c r="M157" s="4">
        <f t="shared" si="115"/>
        <v>4232.6783747567188</v>
      </c>
      <c r="N157" s="11">
        <f t="shared" si="120"/>
        <v>8.3915375804097803E-3</v>
      </c>
      <c r="O157" s="11">
        <f t="shared" si="120"/>
        <v>1.2958867348800585E-2</v>
      </c>
      <c r="P157" s="11">
        <f t="shared" si="120"/>
        <v>9.3732047858861023E-3</v>
      </c>
      <c r="Q157" s="4">
        <f t="shared" si="116"/>
        <v>6443.5712253344427</v>
      </c>
      <c r="R157" s="4">
        <f t="shared" si="116"/>
        <v>18736.871812527676</v>
      </c>
      <c r="S157" s="4">
        <f t="shared" si="116"/>
        <v>4950.9061380577941</v>
      </c>
      <c r="T157" s="4">
        <f t="shared" si="152"/>
        <v>37.850697218930456</v>
      </c>
      <c r="U157" s="4">
        <f t="shared" si="152"/>
        <v>149.81100738865715</v>
      </c>
      <c r="V157" s="4">
        <f t="shared" si="152"/>
        <v>172.5634554926649</v>
      </c>
      <c r="W157" s="11">
        <f t="shared" si="117"/>
        <v>-1.219247815263802E-2</v>
      </c>
      <c r="X157" s="11">
        <f t="shared" si="117"/>
        <v>-1.3228699347321071E-2</v>
      </c>
      <c r="Y157" s="11">
        <f t="shared" si="117"/>
        <v>-1.2203590333800474E-2</v>
      </c>
      <c r="Z157" s="4">
        <f t="shared" si="129"/>
        <v>9243.2383253620192</v>
      </c>
      <c r="AA157" s="4">
        <f t="shared" si="129"/>
        <v>47261.769398867822</v>
      </c>
      <c r="AB157" s="4">
        <f t="shared" si="129"/>
        <v>8725.7907141437736</v>
      </c>
      <c r="AC157" s="12">
        <f t="shared" si="153"/>
        <v>1.8278496034254783</v>
      </c>
      <c r="AD157" s="12">
        <f t="shared" si="153"/>
        <v>3.7896874913142859</v>
      </c>
      <c r="AE157" s="12">
        <f t="shared" si="153"/>
        <v>1.8019131505678128</v>
      </c>
      <c r="AF157" s="11">
        <f t="shared" si="118"/>
        <v>-2.9039671966837322E-3</v>
      </c>
      <c r="AG157" s="11">
        <f t="shared" si="118"/>
        <v>2.0567434751257441E-3</v>
      </c>
      <c r="AH157" s="11">
        <f t="shared" si="118"/>
        <v>8.257041531207765E-4</v>
      </c>
      <c r="AI157" s="1">
        <f t="shared" si="156"/>
        <v>311523.02596509893</v>
      </c>
      <c r="AJ157" s="1">
        <f t="shared" si="156"/>
        <v>218870.85281598952</v>
      </c>
      <c r="AK157" s="1">
        <f t="shared" si="156"/>
        <v>51845.265986898979</v>
      </c>
      <c r="AL157" s="17">
        <f t="shared" si="154"/>
        <v>43.220106942455708</v>
      </c>
      <c r="AM157" s="17">
        <f t="shared" si="154"/>
        <v>15.413021265508888</v>
      </c>
      <c r="AN157" s="17">
        <f t="shared" si="154"/>
        <v>2.8128810953063761</v>
      </c>
      <c r="AO157" s="7">
        <f t="shared" si="157"/>
        <v>6.6229063599332486E-3</v>
      </c>
      <c r="AP157" s="7">
        <f t="shared" si="157"/>
        <v>1.0198778105877424E-2</v>
      </c>
      <c r="AQ157" s="7">
        <f t="shared" si="157"/>
        <v>7.3822844392614642E-3</v>
      </c>
      <c r="AR157" s="1">
        <f t="shared" si="127"/>
        <v>170236.52663686703</v>
      </c>
      <c r="AS157" s="1">
        <f t="shared" si="127"/>
        <v>125070.0608662106</v>
      </c>
      <c r="AT157" s="1">
        <f t="shared" si="127"/>
        <v>28690.351175010175</v>
      </c>
      <c r="AU157" s="1">
        <f t="shared" si="134"/>
        <v>34047.305327373404</v>
      </c>
      <c r="AV157" s="1">
        <f t="shared" si="134"/>
        <v>25014.012173242121</v>
      </c>
      <c r="AW157" s="1">
        <f t="shared" si="134"/>
        <v>5738.0702350020356</v>
      </c>
      <c r="AX157" s="1">
        <f t="shared" si="135"/>
        <v>105967.77404168891</v>
      </c>
      <c r="AY157" s="1">
        <f t="shared" si="135"/>
        <v>28065.009738902736</v>
      </c>
      <c r="AZ157" s="1">
        <f t="shared" si="135"/>
        <v>3386.1426998053748</v>
      </c>
      <c r="BA157" s="1">
        <f t="shared" si="136"/>
        <v>11.570890308396587</v>
      </c>
      <c r="BB157" s="1">
        <f t="shared" si="136"/>
        <v>10.24227887438863</v>
      </c>
      <c r="BC157" s="1">
        <f t="shared" si="136"/>
        <v>8.1274467058704243</v>
      </c>
      <c r="BD157" s="1">
        <f t="shared" si="137"/>
        <v>7228.7939496553399</v>
      </c>
      <c r="BE157">
        <f t="shared" si="155"/>
        <v>0.21822387218499145</v>
      </c>
      <c r="BF157">
        <f t="shared" si="155"/>
        <v>0.3346263841173937</v>
      </c>
      <c r="BG157">
        <f t="shared" si="155"/>
        <v>2.453676962688749E-2</v>
      </c>
      <c r="BH157">
        <f t="shared" si="138"/>
        <v>0.27665203260445886</v>
      </c>
      <c r="BI157">
        <f t="shared" si="139"/>
        <v>4.7621658391411486E-3</v>
      </c>
      <c r="BJ157">
        <f t="shared" si="139"/>
        <v>1.1197481694748152E-2</v>
      </c>
      <c r="BK157">
        <f t="shared" si="139"/>
        <v>6.0205306372294847E-5</v>
      </c>
      <c r="BL157">
        <f t="shared" si="133"/>
        <v>810.69457172413036</v>
      </c>
      <c r="BM157">
        <f t="shared" si="133"/>
        <v>1400.4697171104303</v>
      </c>
      <c r="BN157">
        <f t="shared" si="133"/>
        <v>1.7273113824202171</v>
      </c>
      <c r="BO157">
        <f t="shared" si="128"/>
        <v>570.20286410011533</v>
      </c>
      <c r="BP157">
        <f t="shared" si="149"/>
        <v>177.10611668299063</v>
      </c>
      <c r="BQ157">
        <f t="shared" si="149"/>
        <v>16.135352321816558</v>
      </c>
      <c r="BR157" s="7">
        <f t="shared" si="147"/>
        <v>1.0330580221838304E-2</v>
      </c>
      <c r="BS157" s="7">
        <f t="shared" si="131"/>
        <v>6.7891054115034349E-2</v>
      </c>
      <c r="BT157" s="7">
        <f t="shared" si="132"/>
        <v>1.3157853335848631E-2</v>
      </c>
      <c r="BU157" s="8">
        <f>MAX((BU$3*climlow!$I267+BU$4*climlow!$I267^2+BU$5*climlow!$I267^6)*(K157/K$66)^$BW$1,-99)</f>
        <v>2.6753801793001108</v>
      </c>
      <c r="BV157" s="8">
        <f>MAX((BV$3*climlow!$I267+BV$4*climlow!$I267^2+BV$5*climlow!$I267^6)*(L157/L$66)^$BW$1,-99)</f>
        <v>1.0079256273065638</v>
      </c>
      <c r="BW157" s="8">
        <f>MAX((BW$3*climlow!$I267+BW$4*climlow!$I267^2+BW$5*climlow!$I267^6)*(M157/M$66)^$BW$1,-99)</f>
        <v>0.16517535324994298</v>
      </c>
      <c r="BX157" s="8">
        <f>MAX((BX$3*climlow!$M267+BX$4*climlow!$M267^2+BX$5*climlow!$M267^6)*(K157/K$66)^$BW$1,-99)</f>
        <v>2.6778463620499653</v>
      </c>
      <c r="BY157" s="8">
        <f>MAX((BY$3*climlow!$M267+BY$4*climlow!$M267^2+BY$5*climlow!$M267^6)*(L157/L$66)^$BW$1,-99)</f>
        <v>1.0118416334664821</v>
      </c>
      <c r="BZ157" s="8">
        <f>MAX((BZ$3*climlow!$M267+BZ$4*climlow!$M267^2+BZ$5*climlow!$M267^6)*(M157/M$66)^$BW$1,-99)</f>
        <v>0.1708381393531343</v>
      </c>
      <c r="CA157" s="8">
        <f t="shared" si="140"/>
        <v>-5.8230170731650368</v>
      </c>
      <c r="CB157" s="8">
        <f t="shared" si="141"/>
        <v>-0.39533076722701643</v>
      </c>
      <c r="CC157" s="8">
        <f t="shared" si="142"/>
        <v>-7.661840462084811E-2</v>
      </c>
      <c r="CD157" s="8">
        <f>MAX((CD$3*climlow!$I267+CD$4*climlow!$I267^2+CD$5*climlow!$I267^6)*(K157/K$66)^$BW$1,-99)</f>
        <v>0.74877641585224353</v>
      </c>
      <c r="CE157" s="8">
        <f>MAX((CE$3*climlow!$I267+CE$4*climlow!$I267^2+CE$5*climlow!$I267^6)*(L157/L$66)^$BW$1,-99)</f>
        <v>0.26602501427375619</v>
      </c>
      <c r="CF157" s="8">
        <f>MAX((CF$3*climlow!$I267+CF$4*climlow!$I267^2+CF$5*climlow!$I267^6)*(M157/M$66)^$BW$1,-99)</f>
        <v>3.4225316682160799E-2</v>
      </c>
      <c r="CG157" s="8">
        <f>MAX((CG$3*climlow!$M267+CG$4*climlow!$M267^2+CG$5*climlow!$M267^6)*(K157/K$66)^$BW$1,-99)</f>
        <v>0.74448136907437079</v>
      </c>
      <c r="CH157" s="8">
        <f>MAX((CH$3*climlow!$M267+CH$4*climlow!$M267^2+CH$5*climlow!$M267^6)*(L157/L$66)^$BW$1,-99)</f>
        <v>0.26491414359762772</v>
      </c>
      <c r="CI157" s="8">
        <f>MAX((CI$3*climlow!$M267+CI$4*climlow!$M267^2+CI$5*climlow!$M267^6)*(M157/M$66)^$BW$1,-99)</f>
        <v>3.4797348014896777E-2</v>
      </c>
      <c r="CJ157" s="8">
        <f t="shared" si="143"/>
        <v>0.24843366392962235</v>
      </c>
      <c r="CK157" s="8">
        <f t="shared" si="144"/>
        <v>1.6866423321842249E-2</v>
      </c>
      <c r="CL157" s="8">
        <f t="shared" si="145"/>
        <v>3.2688537136734792E-3</v>
      </c>
    </row>
    <row r="158" spans="1:90">
      <c r="A158">
        <f t="shared" si="114"/>
        <v>2112</v>
      </c>
      <c r="B158" s="4">
        <f t="shared" si="150"/>
        <v>1285.2616783575388</v>
      </c>
      <c r="C158" s="4">
        <f t="shared" si="150"/>
        <v>3565.5253227752851</v>
      </c>
      <c r="D158" s="4">
        <f t="shared" si="150"/>
        <v>6779.8606413347316</v>
      </c>
      <c r="E158" s="11">
        <f t="shared" si="151"/>
        <v>5.2117245929419362E-5</v>
      </c>
      <c r="F158" s="11">
        <f t="shared" si="151"/>
        <v>1.0448358855635008E-4</v>
      </c>
      <c r="G158" s="11">
        <f t="shared" si="151"/>
        <v>2.3068192477629067E-4</v>
      </c>
      <c r="H158" s="4">
        <f t="shared" si="123"/>
        <v>171658.82993538375</v>
      </c>
      <c r="I158" s="4">
        <f t="shared" si="123"/>
        <v>126687.3944479792</v>
      </c>
      <c r="J158" s="4">
        <f t="shared" si="123"/>
        <v>28963.124122216428</v>
      </c>
      <c r="K158" s="4">
        <f t="shared" si="115"/>
        <v>133559.43993813769</v>
      </c>
      <c r="L158" s="4">
        <f t="shared" si="115"/>
        <v>35531.200308337728</v>
      </c>
      <c r="M158" s="4">
        <f t="shared" si="115"/>
        <v>4271.935022622315</v>
      </c>
      <c r="N158" s="11">
        <f t="shared" si="120"/>
        <v>8.3023156499928419E-3</v>
      </c>
      <c r="O158" s="11">
        <f t="shared" si="120"/>
        <v>1.2825597108861775E-2</v>
      </c>
      <c r="P158" s="11">
        <f t="shared" si="120"/>
        <v>9.2746588306162892E-3</v>
      </c>
      <c r="Q158" s="4">
        <f t="shared" si="116"/>
        <v>6418.1869112978029</v>
      </c>
      <c r="R158" s="4">
        <f t="shared" si="116"/>
        <v>18728.096502362521</v>
      </c>
      <c r="S158" s="4">
        <f t="shared" si="116"/>
        <v>4936.9835192668652</v>
      </c>
      <c r="T158" s="4">
        <f t="shared" si="152"/>
        <v>37.389203420026533</v>
      </c>
      <c r="U158" s="4">
        <f t="shared" si="152"/>
        <v>147.8292026129933</v>
      </c>
      <c r="V158" s="4">
        <f t="shared" si="152"/>
        <v>170.4575617752474</v>
      </c>
      <c r="W158" s="11">
        <f t="shared" si="117"/>
        <v>-1.219247815263802E-2</v>
      </c>
      <c r="X158" s="11">
        <f t="shared" si="117"/>
        <v>-1.3228699347321071E-2</v>
      </c>
      <c r="Y158" s="11">
        <f t="shared" si="117"/>
        <v>-1.2203590333800474E-2</v>
      </c>
      <c r="Z158" s="4">
        <f t="shared" si="129"/>
        <v>9180.9259672913395</v>
      </c>
      <c r="AA158" s="4">
        <f t="shared" si="129"/>
        <v>47343.283438816579</v>
      </c>
      <c r="AB158" s="4">
        <f t="shared" si="129"/>
        <v>8709.3932804204851</v>
      </c>
      <c r="AC158" s="12">
        <f t="shared" si="153"/>
        <v>1.8225415881366593</v>
      </c>
      <c r="AD158" s="12">
        <f t="shared" si="153"/>
        <v>3.7974819063348124</v>
      </c>
      <c r="AE158" s="12">
        <f t="shared" si="153"/>
        <v>1.8034009977397996</v>
      </c>
      <c r="AF158" s="11">
        <f t="shared" si="118"/>
        <v>-2.9039671966837322E-3</v>
      </c>
      <c r="AG158" s="11">
        <f t="shared" si="118"/>
        <v>2.0567434751257441E-3</v>
      </c>
      <c r="AH158" s="11">
        <f t="shared" si="118"/>
        <v>8.257041531207765E-4</v>
      </c>
      <c r="AI158" s="1">
        <f t="shared" si="156"/>
        <v>314418.02869596245</v>
      </c>
      <c r="AJ158" s="1">
        <f t="shared" si="156"/>
        <v>221997.7797076327</v>
      </c>
      <c r="AK158" s="1">
        <f t="shared" si="156"/>
        <v>52398.80962321112</v>
      </c>
      <c r="AL158" s="17">
        <f t="shared" si="154"/>
        <v>43.503487236390434</v>
      </c>
      <c r="AM158" s="17">
        <f t="shared" si="154"/>
        <v>15.568643309498702</v>
      </c>
      <c r="AN158" s="17">
        <f t="shared" si="154"/>
        <v>2.8334389287623556</v>
      </c>
      <c r="AO158" s="7">
        <f t="shared" si="157"/>
        <v>6.5566772963339161E-3</v>
      </c>
      <c r="AP158" s="7">
        <f t="shared" si="157"/>
        <v>1.0096790324818649E-2</v>
      </c>
      <c r="AQ158" s="7">
        <f t="shared" si="157"/>
        <v>7.30846159486885E-3</v>
      </c>
      <c r="AR158" s="1">
        <f t="shared" si="127"/>
        <v>171658.82993538375</v>
      </c>
      <c r="AS158" s="1">
        <f t="shared" si="127"/>
        <v>126687.3944479792</v>
      </c>
      <c r="AT158" s="1">
        <f t="shared" si="127"/>
        <v>28963.124122216428</v>
      </c>
      <c r="AU158" s="1">
        <f t="shared" si="134"/>
        <v>34331.765987076753</v>
      </c>
      <c r="AV158" s="1">
        <f t="shared" si="134"/>
        <v>25337.478889595841</v>
      </c>
      <c r="AW158" s="1">
        <f t="shared" si="134"/>
        <v>5792.6248244432863</v>
      </c>
      <c r="AX158" s="1">
        <f t="shared" si="135"/>
        <v>106847.55195051017</v>
      </c>
      <c r="AY158" s="1">
        <f t="shared" si="135"/>
        <v>28424.960246670184</v>
      </c>
      <c r="AZ158" s="1">
        <f t="shared" si="135"/>
        <v>3417.5480180978516</v>
      </c>
      <c r="BA158" s="1">
        <f t="shared" si="136"/>
        <v>11.579158349399291</v>
      </c>
      <c r="BB158" s="1">
        <f t="shared" si="136"/>
        <v>10.255022920083729</v>
      </c>
      <c r="BC158" s="1">
        <f t="shared" si="136"/>
        <v>8.1366786191498264</v>
      </c>
      <c r="BD158" s="1">
        <f t="shared" si="137"/>
        <v>7027.2078755835882</v>
      </c>
      <c r="BE158">
        <f t="shared" si="155"/>
        <v>0.21822387218499145</v>
      </c>
      <c r="BF158">
        <f t="shared" si="155"/>
        <v>0.3346263841173937</v>
      </c>
      <c r="BG158">
        <f t="shared" si="155"/>
        <v>2.453676962688749E-2</v>
      </c>
      <c r="BH158">
        <f t="shared" si="138"/>
        <v>0.27684366027576912</v>
      </c>
      <c r="BI158">
        <f t="shared" si="139"/>
        <v>4.7621658391411486E-3</v>
      </c>
      <c r="BJ158">
        <f t="shared" si="139"/>
        <v>1.1197481694748152E-2</v>
      </c>
      <c r="BK158">
        <f t="shared" si="139"/>
        <v>6.0205306372294847E-5</v>
      </c>
      <c r="BL158">
        <f t="shared" si="133"/>
        <v>817.46781590522448</v>
      </c>
      <c r="BM158">
        <f t="shared" si="133"/>
        <v>1418.5797802865857</v>
      </c>
      <c r="BN158">
        <f t="shared" si="133"/>
        <v>1.7437337612768433</v>
      </c>
      <c r="BO158">
        <f t="shared" si="128"/>
        <v>576.09339053042356</v>
      </c>
      <c r="BP158">
        <f t="shared" si="149"/>
        <v>179.08747192056157</v>
      </c>
      <c r="BQ158">
        <f t="shared" si="149"/>
        <v>16.319426196068207</v>
      </c>
      <c r="BR158" s="7">
        <f t="shared" si="147"/>
        <v>1.0223583719668028E-2</v>
      </c>
      <c r="BS158" s="7">
        <f t="shared" si="131"/>
        <v>6.5913644771878013E-2</v>
      </c>
      <c r="BT158" s="7">
        <f t="shared" si="132"/>
        <v>1.2647761765344696E-2</v>
      </c>
      <c r="BU158" s="8">
        <f>MAX((BU$3*climlow!$I268+BU$4*climlow!$I268^2+BU$5*climlow!$I268^6)*(K158/K$66)^$BW$1,-99)</f>
        <v>2.6641765850422692</v>
      </c>
      <c r="BV158" s="8">
        <f>MAX((BV$3*climlow!$I268+BV$4*climlow!$I268^2+BV$5*climlow!$I268^6)*(L158/L$66)^$BW$1,-99)</f>
        <v>0.99599021718262604</v>
      </c>
      <c r="BW158" s="8">
        <f>MAX((BW$3*climlow!$I268+BW$4*climlow!$I268^2+BW$5*climlow!$I268^6)*(M158/M$66)^$BW$1,-99)</f>
        <v>0.15227167795342955</v>
      </c>
      <c r="BX158" s="8">
        <f>MAX((BX$3*climlow!$M268+BX$4*climlow!$M268^2+BX$5*climlow!$M268^6)*(K158/K$66)^$BW$1,-99)</f>
        <v>2.6669674856680778</v>
      </c>
      <c r="BY158" s="8">
        <f>MAX((BY$3*climlow!$M268+BY$4*climlow!$M268^2+BY$5*climlow!$M268^6)*(L158/L$66)^$BW$1,-99)</f>
        <v>1.0002346224560619</v>
      </c>
      <c r="BZ158" s="8">
        <f>MAX((BZ$3*climlow!$M268+BZ$4*climlow!$M268^2+BZ$5*climlow!$M268^6)*(M158/M$66)^$BW$1,-99)</f>
        <v>0.15834198505263017</v>
      </c>
      <c r="CA158" s="8">
        <f t="shared" si="140"/>
        <v>-6.5489779386636515</v>
      </c>
      <c r="CB158" s="8">
        <f t="shared" si="141"/>
        <v>-0.43166700546794184</v>
      </c>
      <c r="CC158" s="8">
        <f t="shared" si="142"/>
        <v>-8.2829912774716047E-2</v>
      </c>
      <c r="CD158" s="8">
        <f>MAX((CD$3*climlow!$I268+CD$4*climlow!$I268^2+CD$5*climlow!$I268^6)*(K158/K$66)^$BW$1,-99)</f>
        <v>0.75659603917496709</v>
      </c>
      <c r="CE158" s="8">
        <f>MAX((CE$3*climlow!$I268+CE$4*climlow!$I268^2+CE$5*climlow!$I268^6)*(L158/L$66)^$BW$1,-99)</f>
        <v>0.26756052229154076</v>
      </c>
      <c r="CF158" s="8">
        <f>MAX((CF$3*climlow!$I268+CF$4*climlow!$I268^2+CF$5*climlow!$I268^6)*(M158/M$66)^$BW$1,-99)</f>
        <v>3.2829072448178682E-2</v>
      </c>
      <c r="CG158" s="8">
        <f>MAX((CG$3*climlow!$M268+CG$4*climlow!$M268^2+CG$5*climlow!$M268^6)*(K158/K$66)^$BW$1,-99)</f>
        <v>0.75207908263935164</v>
      </c>
      <c r="CH158" s="8">
        <f>MAX((CH$3*climlow!$M268+CH$4*climlow!$M268^2+CH$5*climlow!$M268^6)*(L158/L$66)^$BW$1,-99)</f>
        <v>0.26641845300025158</v>
      </c>
      <c r="CI158" s="8">
        <f>MAX((CI$3*climlow!$M268+CI$4*climlow!$M268^2+CI$5*climlow!$M268^6)*(M158/M$66)^$BW$1,-99)</f>
        <v>3.3476627838424561E-2</v>
      </c>
      <c r="CJ158" s="8">
        <f t="shared" si="143"/>
        <v>0.25793701026331872</v>
      </c>
      <c r="CK158" s="8">
        <f t="shared" si="144"/>
        <v>1.7001568468016644E-2</v>
      </c>
      <c r="CL158" s="8">
        <f t="shared" si="145"/>
        <v>3.2623258562757252E-3</v>
      </c>
    </row>
    <row r="159" spans="1:90">
      <c r="A159">
        <f t="shared" si="114"/>
        <v>2113</v>
      </c>
      <c r="B159" s="4">
        <f t="shared" si="150"/>
        <v>1285.3253134415647</v>
      </c>
      <c r="C159" s="4">
        <f t="shared" si="150"/>
        <v>3565.8792347120561</v>
      </c>
      <c r="D159" s="4">
        <f t="shared" si="150"/>
        <v>6781.3464330720662</v>
      </c>
      <c r="E159" s="11">
        <f t="shared" si="151"/>
        <v>4.9511383632948394E-5</v>
      </c>
      <c r="F159" s="11">
        <f t="shared" si="151"/>
        <v>9.9259409128532572E-5</v>
      </c>
      <c r="G159" s="11">
        <f t="shared" si="151"/>
        <v>2.1914782853747612E-4</v>
      </c>
      <c r="H159" s="4">
        <f t="shared" si="123"/>
        <v>173077.41288145995</v>
      </c>
      <c r="I159" s="4">
        <f t="shared" si="123"/>
        <v>128308.26510885784</v>
      </c>
      <c r="J159" s="4">
        <f t="shared" si="123"/>
        <v>29235.330671886077</v>
      </c>
      <c r="K159" s="4">
        <f t="shared" si="115"/>
        <v>134656.50374381166</v>
      </c>
      <c r="L159" s="4">
        <f t="shared" si="115"/>
        <v>35982.223923861711</v>
      </c>
      <c r="M159" s="4">
        <f t="shared" si="115"/>
        <v>4311.1395296526634</v>
      </c>
      <c r="N159" s="11">
        <f t="shared" si="120"/>
        <v>8.2140491617972433E-3</v>
      </c>
      <c r="O159" s="11">
        <f t="shared" si="120"/>
        <v>1.2693734284516811E-2</v>
      </c>
      <c r="P159" s="11">
        <f t="shared" si="120"/>
        <v>9.1772245651533524E-3</v>
      </c>
      <c r="Q159" s="4">
        <f t="shared" si="116"/>
        <v>6392.3263087243695</v>
      </c>
      <c r="R159" s="4">
        <f t="shared" si="116"/>
        <v>18716.790406384287</v>
      </c>
      <c r="S159" s="4">
        <f t="shared" si="116"/>
        <v>4922.5680171686408</v>
      </c>
      <c r="T159" s="4">
        <f t="shared" si="152"/>
        <v>36.93333637418332</v>
      </c>
      <c r="U159" s="4">
        <f t="shared" si="152"/>
        <v>145.8736145368718</v>
      </c>
      <c r="V159" s="4">
        <f t="shared" si="152"/>
        <v>168.37736752204378</v>
      </c>
      <c r="W159" s="11">
        <f t="shared" si="117"/>
        <v>-1.219247815263802E-2</v>
      </c>
      <c r="X159" s="11">
        <f t="shared" si="117"/>
        <v>-1.3228699347321071E-2</v>
      </c>
      <c r="Y159" s="11">
        <f t="shared" si="117"/>
        <v>-1.2203590333800474E-2</v>
      </c>
      <c r="Z159" s="4">
        <f t="shared" si="129"/>
        <v>9118.2018245491745</v>
      </c>
      <c r="AA159" s="4">
        <f t="shared" si="129"/>
        <v>47418.437859366728</v>
      </c>
      <c r="AB159" s="4">
        <f t="shared" si="129"/>
        <v>8692.0724456608859</v>
      </c>
      <c r="AC159" s="12">
        <f t="shared" si="153"/>
        <v>1.8172489871501185</v>
      </c>
      <c r="AD159" s="12">
        <f t="shared" si="153"/>
        <v>3.8052923524675748</v>
      </c>
      <c r="AE159" s="12">
        <f t="shared" si="153"/>
        <v>1.8048900734333755</v>
      </c>
      <c r="AF159" s="11">
        <f t="shared" si="118"/>
        <v>-2.9039671966837322E-3</v>
      </c>
      <c r="AG159" s="11">
        <f t="shared" si="118"/>
        <v>2.0567434751257441E-3</v>
      </c>
      <c r="AH159" s="11">
        <f t="shared" si="118"/>
        <v>8.257041531207765E-4</v>
      </c>
      <c r="AI159" s="1">
        <f t="shared" si="156"/>
        <v>317307.99181344296</v>
      </c>
      <c r="AJ159" s="1">
        <f t="shared" si="156"/>
        <v>225135.48062646526</v>
      </c>
      <c r="AK159" s="1">
        <f t="shared" si="156"/>
        <v>52951.553485333294</v>
      </c>
      <c r="AL159" s="17">
        <f t="shared" si="154"/>
        <v>43.785873180193882</v>
      </c>
      <c r="AM159" s="17">
        <f t="shared" si="154"/>
        <v>15.72426470336522</v>
      </c>
      <c r="AN159" s="17">
        <f t="shared" si="154"/>
        <v>2.8539399275586992</v>
      </c>
      <c r="AO159" s="7">
        <f t="shared" si="157"/>
        <v>6.4911105233705765E-3</v>
      </c>
      <c r="AP159" s="7">
        <f t="shared" si="157"/>
        <v>9.9958224215704623E-3</v>
      </c>
      <c r="AQ159" s="7">
        <f t="shared" si="157"/>
        <v>7.235376978920161E-3</v>
      </c>
      <c r="AR159" s="1">
        <f t="shared" si="127"/>
        <v>173077.41288145995</v>
      </c>
      <c r="AS159" s="1">
        <f t="shared" si="127"/>
        <v>128308.26510885784</v>
      </c>
      <c r="AT159" s="1">
        <f t="shared" si="127"/>
        <v>29235.330671886077</v>
      </c>
      <c r="AU159" s="1">
        <f t="shared" si="134"/>
        <v>34615.482576291994</v>
      </c>
      <c r="AV159" s="1">
        <f t="shared" si="134"/>
        <v>25661.65302177157</v>
      </c>
      <c r="AW159" s="1">
        <f t="shared" si="134"/>
        <v>5847.0661343772153</v>
      </c>
      <c r="AX159" s="1">
        <f t="shared" si="135"/>
        <v>107725.20299504933</v>
      </c>
      <c r="AY159" s="1">
        <f t="shared" si="135"/>
        <v>28785.779139089373</v>
      </c>
      <c r="AZ159" s="1">
        <f t="shared" si="135"/>
        <v>3448.911623722131</v>
      </c>
      <c r="BA159" s="1">
        <f t="shared" si="136"/>
        <v>11.587338846864249</v>
      </c>
      <c r="BB159" s="1">
        <f t="shared" si="136"/>
        <v>10.267636764281869</v>
      </c>
      <c r="BC159" s="1">
        <f t="shared" si="136"/>
        <v>8.1458139888689498</v>
      </c>
      <c r="BD159" s="1">
        <f t="shared" si="137"/>
        <v>6831.1006776575268</v>
      </c>
      <c r="BE159">
        <f t="shared" si="155"/>
        <v>0.21822387218499145</v>
      </c>
      <c r="BF159">
        <f t="shared" si="155"/>
        <v>0.3346263841173937</v>
      </c>
      <c r="BG159">
        <f t="shared" si="155"/>
        <v>2.453676962688749E-2</v>
      </c>
      <c r="BH159">
        <f t="shared" si="138"/>
        <v>0.27703360222987178</v>
      </c>
      <c r="BI159">
        <f t="shared" si="139"/>
        <v>4.7621658391411486E-3</v>
      </c>
      <c r="BJ159">
        <f t="shared" si="139"/>
        <v>1.1197481694748152E-2</v>
      </c>
      <c r="BK159">
        <f t="shared" si="139"/>
        <v>6.0205306372294847E-5</v>
      </c>
      <c r="BL159">
        <f t="shared" si="133"/>
        <v>824.22334315101682</v>
      </c>
      <c r="BM159">
        <f t="shared" si="133"/>
        <v>1436.7294498413287</v>
      </c>
      <c r="BN159">
        <f t="shared" si="133"/>
        <v>1.7601220399962498</v>
      </c>
      <c r="BO159">
        <f t="shared" si="128"/>
        <v>581.98312953885875</v>
      </c>
      <c r="BP159">
        <f t="shared" si="149"/>
        <v>181.0912916747294</v>
      </c>
      <c r="BQ159">
        <f t="shared" si="149"/>
        <v>16.505628045473681</v>
      </c>
      <c r="BR159" s="7">
        <f t="shared" si="147"/>
        <v>1.0117829422669589E-2</v>
      </c>
      <c r="BS159" s="7">
        <f t="shared" si="131"/>
        <v>6.3993829875609726E-2</v>
      </c>
      <c r="BT159" s="7">
        <f t="shared" si="132"/>
        <v>1.2158695460564722E-2</v>
      </c>
      <c r="BU159" s="8">
        <f>MAX((BU$3*climlow!$I269+BU$4*climlow!$I269^2+BU$5*climlow!$I269^6)*(K159/K$66)^$BW$1,-99)</f>
        <v>2.6526958585515086</v>
      </c>
      <c r="BV159" s="8">
        <f>MAX((BV$3*climlow!$I269+BV$4*climlow!$I269^2+BV$5*climlow!$I269^6)*(L159/L$66)^$BW$1,-99)</f>
        <v>0.98394379663527598</v>
      </c>
      <c r="BW159" s="8">
        <f>MAX((BW$3*climlow!$I269+BW$4*climlow!$I269^2+BW$5*climlow!$I269^6)*(M159/M$66)^$BW$1,-99)</f>
        <v>0.1392783854485056</v>
      </c>
      <c r="BX159" s="8">
        <f>MAX((BX$3*climlow!$M269+BX$4*climlow!$M269^2+BX$5*climlow!$M269^6)*(K159/K$66)^$BW$1,-99)</f>
        <v>2.6558330498107714</v>
      </c>
      <c r="BY159" s="8">
        <f>MAX((BY$3*climlow!$M269+BY$4*climlow!$M269^2+BY$5*climlow!$M269^6)*(L159/L$66)^$BW$1,-99)</f>
        <v>0.98853184497075341</v>
      </c>
      <c r="BZ159" s="8">
        <f>MAX((BZ$3*climlow!$M269+BZ$4*climlow!$M269^2+BZ$5*climlow!$M269^6)*(M159/M$66)^$BW$1,-99)</f>
        <v>0.14577182495518004</v>
      </c>
      <c r="CA159" s="8">
        <f t="shared" si="140"/>
        <v>-7.3281479804305398</v>
      </c>
      <c r="CB159" s="8">
        <f t="shared" si="141"/>
        <v>-0.46895625516296496</v>
      </c>
      <c r="CC159" s="8">
        <f t="shared" si="142"/>
        <v>-8.9100719584007337E-2</v>
      </c>
      <c r="CD159" s="8">
        <f>MAX((CD$3*climlow!$I269+CD$4*climlow!$I269^2+CD$5*climlow!$I269^6)*(K159/K$66)^$BW$1,-99)</f>
        <v>0.76432611262137318</v>
      </c>
      <c r="CE159" s="8">
        <f>MAX((CE$3*climlow!$I269+CE$4*climlow!$I269^2+CE$5*climlow!$I269^6)*(L159/L$66)^$BW$1,-99)</f>
        <v>0.26902104336865607</v>
      </c>
      <c r="CF159" s="8">
        <f>MAX((CF$3*climlow!$I269+CF$4*climlow!$I269^2+CF$5*climlow!$I269^6)*(M159/M$66)^$BW$1,-99)</f>
        <v>3.1350955609023311E-2</v>
      </c>
      <c r="CG159" s="8">
        <f>MAX((CG$3*climlow!$M269+CG$4*climlow!$M269^2+CG$5*climlow!$M269^6)*(K159/K$66)^$BW$1,-99)</f>
        <v>0.75958597055473309</v>
      </c>
      <c r="CH159" s="8">
        <f>MAX((CH$3*climlow!$M269+CH$4*climlow!$M269^2+CH$5*climlow!$M269^6)*(L159/L$66)^$BW$1,-99)</f>
        <v>0.2678509868712034</v>
      </c>
      <c r="CI159" s="8">
        <f>MAX((CI$3*climlow!$M269+CI$4*climlow!$M269^2+CI$5*climlow!$M269^6)*(M159/M$66)^$BW$1,-99)</f>
        <v>3.2080626946782105E-2</v>
      </c>
      <c r="CJ159" s="8">
        <f t="shared" si="143"/>
        <v>0.2670867804937842</v>
      </c>
      <c r="CK159" s="8">
        <f t="shared" si="144"/>
        <v>1.7091905992943544E-2</v>
      </c>
      <c r="CL159" s="8">
        <f t="shared" si="145"/>
        <v>3.2474268255666206E-3</v>
      </c>
    </row>
    <row r="160" spans="1:90">
      <c r="A160">
        <f t="shared" si="114"/>
        <v>2114</v>
      </c>
      <c r="B160" s="4">
        <f t="shared" si="150"/>
        <v>1285.3857697645174</v>
      </c>
      <c r="C160" s="4">
        <f t="shared" si="150"/>
        <v>3566.2154844246243</v>
      </c>
      <c r="D160" s="4">
        <f t="shared" si="150"/>
        <v>6782.7582445501657</v>
      </c>
      <c r="E160" s="11">
        <f t="shared" si="151"/>
        <v>4.703581445130097E-5</v>
      </c>
      <c r="F160" s="11">
        <f t="shared" si="151"/>
        <v>9.4296438672105944E-5</v>
      </c>
      <c r="G160" s="11">
        <f t="shared" si="151"/>
        <v>2.081904371106023E-4</v>
      </c>
      <c r="H160" s="4">
        <f t="shared" si="123"/>
        <v>174492.17310602101</v>
      </c>
      <c r="I160" s="4">
        <f t="shared" si="123"/>
        <v>129932.48669403327</v>
      </c>
      <c r="J160" s="4">
        <f t="shared" si="123"/>
        <v>29506.955206306538</v>
      </c>
      <c r="K160" s="4">
        <f t="shared" si="115"/>
        <v>135750.82065673402</v>
      </c>
      <c r="L160" s="4">
        <f t="shared" si="115"/>
        <v>36434.278091582193</v>
      </c>
      <c r="M160" s="4">
        <f t="shared" si="115"/>
        <v>4350.2885024709367</v>
      </c>
      <c r="N160" s="11">
        <f t="shared" si="120"/>
        <v>8.1267289918973695E-3</v>
      </c>
      <c r="O160" s="11">
        <f t="shared" si="120"/>
        <v>1.256326370146077E-2</v>
      </c>
      <c r="P160" s="11">
        <f t="shared" si="120"/>
        <v>9.0808874426357988E-3</v>
      </c>
      <c r="Q160" s="4">
        <f t="shared" si="116"/>
        <v>6366.0027460072197</v>
      </c>
      <c r="R160" s="4">
        <f t="shared" si="116"/>
        <v>18702.988396853201</v>
      </c>
      <c r="S160" s="4">
        <f t="shared" si="116"/>
        <v>4907.6723013779929</v>
      </c>
      <c r="T160" s="4">
        <f t="shared" si="152"/>
        <v>36.48302747733706</v>
      </c>
      <c r="U160" s="4">
        <f t="shared" si="152"/>
        <v>143.94389634745653</v>
      </c>
      <c r="V160" s="4">
        <f t="shared" si="152"/>
        <v>166.32255910732101</v>
      </c>
      <c r="W160" s="11">
        <f t="shared" si="117"/>
        <v>-1.219247815263802E-2</v>
      </c>
      <c r="X160" s="11">
        <f t="shared" si="117"/>
        <v>-1.3228699347321071E-2</v>
      </c>
      <c r="Y160" s="11">
        <f t="shared" si="117"/>
        <v>-1.2203590333800474E-2</v>
      </c>
      <c r="Z160" s="4">
        <f t="shared" si="129"/>
        <v>9055.0898670205934</v>
      </c>
      <c r="AA160" s="4">
        <f t="shared" si="129"/>
        <v>47487.28017548583</v>
      </c>
      <c r="AB160" s="4">
        <f t="shared" si="129"/>
        <v>8673.8485803797666</v>
      </c>
      <c r="AC160" s="12">
        <f t="shared" si="153"/>
        <v>1.8119717557032278</v>
      </c>
      <c r="AD160" s="12">
        <f t="shared" si="153"/>
        <v>3.8131188626844583</v>
      </c>
      <c r="AE160" s="12">
        <f t="shared" si="153"/>
        <v>1.806380378662936</v>
      </c>
      <c r="AF160" s="11">
        <f t="shared" si="118"/>
        <v>-2.9039671966837322E-3</v>
      </c>
      <c r="AG160" s="11">
        <f t="shared" si="118"/>
        <v>2.0567434751257441E-3</v>
      </c>
      <c r="AH160" s="11">
        <f t="shared" si="118"/>
        <v>8.257041531207765E-4</v>
      </c>
      <c r="AI160" s="1">
        <f t="shared" si="156"/>
        <v>320192.67520839069</v>
      </c>
      <c r="AJ160" s="1">
        <f t="shared" si="156"/>
        <v>228283.58558559031</v>
      </c>
      <c r="AK160" s="1">
        <f t="shared" si="156"/>
        <v>53503.464271177181</v>
      </c>
      <c r="AL160" s="17">
        <f t="shared" si="154"/>
        <v>44.067249932947064</v>
      </c>
      <c r="AM160" s="17">
        <f t="shared" si="154"/>
        <v>15.879869891472982</v>
      </c>
      <c r="AN160" s="17">
        <f t="shared" si="154"/>
        <v>2.8743827654972676</v>
      </c>
      <c r="AO160" s="7">
        <f t="shared" si="157"/>
        <v>6.4261994181368711E-3</v>
      </c>
      <c r="AP160" s="7">
        <f t="shared" si="157"/>
        <v>9.8958641973547583E-3</v>
      </c>
      <c r="AQ160" s="7">
        <f t="shared" si="157"/>
        <v>7.1630232091309592E-3</v>
      </c>
      <c r="AR160" s="1">
        <f t="shared" si="127"/>
        <v>174492.17310602101</v>
      </c>
      <c r="AS160" s="1">
        <f t="shared" si="127"/>
        <v>129932.48669403327</v>
      </c>
      <c r="AT160" s="1">
        <f t="shared" si="127"/>
        <v>29506.955206306538</v>
      </c>
      <c r="AU160" s="1">
        <f t="shared" si="134"/>
        <v>34898.434621204207</v>
      </c>
      <c r="AV160" s="1">
        <f t="shared" si="134"/>
        <v>25986.497338806657</v>
      </c>
      <c r="AW160" s="1">
        <f t="shared" si="134"/>
        <v>5901.3910412613077</v>
      </c>
      <c r="AX160" s="1">
        <f t="shared" si="135"/>
        <v>108600.65652538721</v>
      </c>
      <c r="AY160" s="1">
        <f t="shared" si="135"/>
        <v>29147.422473265757</v>
      </c>
      <c r="AZ160" s="1">
        <f t="shared" si="135"/>
        <v>3480.2308019767493</v>
      </c>
      <c r="BA160" s="1">
        <f t="shared" si="136"/>
        <v>11.595432731817173</v>
      </c>
      <c r="BB160" s="1">
        <f t="shared" si="136"/>
        <v>10.280121764996576</v>
      </c>
      <c r="BC160" s="1">
        <f t="shared" si="136"/>
        <v>8.1548538929763978</v>
      </c>
      <c r="BD160" s="1">
        <f t="shared" si="137"/>
        <v>6640.3313208848003</v>
      </c>
      <c r="BE160">
        <f t="shared" si="155"/>
        <v>0.21822387218499145</v>
      </c>
      <c r="BF160">
        <f t="shared" si="155"/>
        <v>0.3346263841173937</v>
      </c>
      <c r="BG160">
        <f t="shared" si="155"/>
        <v>2.453676962688749E-2</v>
      </c>
      <c r="BH160">
        <f t="shared" si="138"/>
        <v>0.27722186653286668</v>
      </c>
      <c r="BI160">
        <f t="shared" si="139"/>
        <v>4.7621658391411486E-3</v>
      </c>
      <c r="BJ160">
        <f t="shared" si="139"/>
        <v>1.1197481694748152E-2</v>
      </c>
      <c r="BK160">
        <f t="shared" si="139"/>
        <v>6.0205306372294847E-5</v>
      </c>
      <c r="BL160">
        <f t="shared" si="133"/>
        <v>830.96066596299715</v>
      </c>
      <c r="BM160">
        <f t="shared" si="133"/>
        <v>1454.9166413095454</v>
      </c>
      <c r="BN160">
        <f t="shared" si="133"/>
        <v>1.7764752783092657</v>
      </c>
      <c r="BO160">
        <f t="shared" si="128"/>
        <v>587.87153557040438</v>
      </c>
      <c r="BP160">
        <f t="shared" si="149"/>
        <v>183.1178287791291</v>
      </c>
      <c r="BQ160">
        <f t="shared" si="149"/>
        <v>16.693982044504008</v>
      </c>
      <c r="BR160" s="7">
        <f t="shared" si="147"/>
        <v>1.0013296969701546E-2</v>
      </c>
      <c r="BS160" s="7">
        <f t="shared" si="131"/>
        <v>6.2129931918067691E-2</v>
      </c>
      <c r="BT160" s="7">
        <f t="shared" si="132"/>
        <v>1.1689728910150072E-2</v>
      </c>
      <c r="BU160" s="8">
        <f>MAX((BU$3*climlow!$I270+BU$4*climlow!$I270^2+BU$5*climlow!$I270^6)*(K160/K$66)^$BW$1,-99)</f>
        <v>2.6409448527140893</v>
      </c>
      <c r="BV160" s="8">
        <f>MAX((BV$3*climlow!$I270+BV$4*climlow!$I270^2+BV$5*climlow!$I270^6)*(L160/L$66)^$BW$1,-99)</f>
        <v>0.97179083451209103</v>
      </c>
      <c r="BW160" s="8">
        <f>MAX((BW$3*climlow!$I270+BW$4*climlow!$I270^2+BW$5*climlow!$I270^6)*(M160/M$66)^$BW$1,-99)</f>
        <v>0.12619945691865195</v>
      </c>
      <c r="BX160" s="8">
        <f>MAX((BX$3*climlow!$M270+BX$4*climlow!$M270^2+BX$5*climlow!$M270^6)*(K160/K$66)^$BW$1,-99)</f>
        <v>2.6444502481523608</v>
      </c>
      <c r="BY160" s="8">
        <f>MAX((BY$3*climlow!$M270+BY$4*climlow!$M270^2+BY$5*climlow!$M270^6)*(L160/L$66)^$BW$1,-99)</f>
        <v>0.97673791089482087</v>
      </c>
      <c r="BZ160" s="8">
        <f>MAX((BZ$3*climlow!$M270+BZ$4*climlow!$M270^2+BZ$5*climlow!$M270^6)*(M160/M$66)^$BW$1,-99)</f>
        <v>0.13313175314880402</v>
      </c>
      <c r="CA160" s="8">
        <f t="shared" si="140"/>
        <v>-8.1621502195988089</v>
      </c>
      <c r="CB160" s="8">
        <f t="shared" si="141"/>
        <v>-0.5071138374487153</v>
      </c>
      <c r="CC160" s="8">
        <f t="shared" si="142"/>
        <v>-9.5413323391031951E-2</v>
      </c>
      <c r="CD160" s="8">
        <f>MAX((CD$3*climlow!$I270+CD$4*climlow!$I270^2+CD$5*climlow!$I270^6)*(K160/K$66)^$BW$1,-99)</f>
        <v>0.77196322720557986</v>
      </c>
      <c r="CE160" s="8">
        <f>MAX((CE$3*climlow!$I270+CE$4*climlow!$I270^2+CE$5*climlow!$I270^6)*(L160/L$66)^$BW$1,-99)</f>
        <v>0.27040500365645231</v>
      </c>
      <c r="CF160" s="8">
        <f>MAX((CF$3*climlow!$I270+CF$4*climlow!$I270^2+CF$5*climlow!$I270^6)*(M160/M$66)^$BW$1,-99)</f>
        <v>2.9789675707822545E-2</v>
      </c>
      <c r="CG160" s="8">
        <f>MAX((CG$3*climlow!$M270+CG$4*climlow!$M270^2+CG$5*climlow!$M270^6)*(K160/K$66)^$BW$1,-99)</f>
        <v>0.76699900406999799</v>
      </c>
      <c r="CH160" s="8">
        <f>MAX((CH$3*climlow!$M270+CH$4*climlow!$M270^2+CH$5*climlow!$M270^6)*(L160/L$66)^$BW$1,-99)</f>
        <v>0.26921046581879654</v>
      </c>
      <c r="CI160" s="8">
        <f>MAX((CI$3*climlow!$M270+CI$4*climlow!$M270^2+CI$5*climlow!$M270^6)*(M160/M$66)^$BW$1,-99)</f>
        <v>3.0608385743418554E-2</v>
      </c>
      <c r="CJ160" s="8">
        <f t="shared" si="143"/>
        <v>0.27584297548352021</v>
      </c>
      <c r="CK160" s="8">
        <f t="shared" si="144"/>
        <v>1.7138105286868325E-2</v>
      </c>
      <c r="CL160" s="8">
        <f t="shared" si="145"/>
        <v>3.2245296051715239E-3</v>
      </c>
    </row>
    <row r="161" spans="1:90">
      <c r="A161">
        <f t="shared" si="114"/>
        <v>2115</v>
      </c>
      <c r="B161" s="4">
        <f t="shared" si="150"/>
        <v>1285.443205972754</v>
      </c>
      <c r="C161" s="4">
        <f t="shared" si="150"/>
        <v>3566.5349517733571</v>
      </c>
      <c r="D161" s="4">
        <f t="shared" si="150"/>
        <v>6784.0997446837273</v>
      </c>
      <c r="E161" s="11">
        <f t="shared" si="151"/>
        <v>4.4684023728735917E-5</v>
      </c>
      <c r="F161" s="11">
        <f t="shared" si="151"/>
        <v>8.9581616738500637E-5</v>
      </c>
      <c r="G161" s="11">
        <f t="shared" si="151"/>
        <v>1.9778091525507216E-4</v>
      </c>
      <c r="H161" s="4">
        <f t="shared" si="123"/>
        <v>175903.01026968405</v>
      </c>
      <c r="I161" s="4">
        <f t="shared" si="123"/>
        <v>131559.87365928374</v>
      </c>
      <c r="J161" s="4">
        <f t="shared" si="123"/>
        <v>29777.98223405542</v>
      </c>
      <c r="K161" s="4">
        <f t="shared" si="115"/>
        <v>136842.30423589205</v>
      </c>
      <c r="L161" s="4">
        <f t="shared" si="115"/>
        <v>36887.308112281185</v>
      </c>
      <c r="M161" s="4">
        <f t="shared" si="115"/>
        <v>4389.3785991856257</v>
      </c>
      <c r="N161" s="11">
        <f t="shared" si="120"/>
        <v>8.0403460831961482E-3</v>
      </c>
      <c r="O161" s="11">
        <f t="shared" si="120"/>
        <v>1.2434170359029606E-2</v>
      </c>
      <c r="P161" s="11">
        <f t="shared" si="120"/>
        <v>8.985633180991659E-3</v>
      </c>
      <c r="Q161" s="4">
        <f t="shared" si="116"/>
        <v>6339.2294411221637</v>
      </c>
      <c r="R161" s="4">
        <f t="shared" si="116"/>
        <v>18686.725752253937</v>
      </c>
      <c r="S161" s="4">
        <f t="shared" si="116"/>
        <v>4892.3088756292627</v>
      </c>
      <c r="T161" s="4">
        <f t="shared" si="152"/>
        <v>36.038208961877537</v>
      </c>
      <c r="U161" s="4">
        <f t="shared" si="152"/>
        <v>142.03970581979408</v>
      </c>
      <c r="V161" s="4">
        <f t="shared" si="152"/>
        <v>164.29282673270595</v>
      </c>
      <c r="W161" s="11">
        <f t="shared" si="117"/>
        <v>-1.219247815263802E-2</v>
      </c>
      <c r="X161" s="11">
        <f t="shared" si="117"/>
        <v>-1.3228699347321071E-2</v>
      </c>
      <c r="Y161" s="11">
        <f t="shared" si="117"/>
        <v>-1.2203590333800474E-2</v>
      </c>
      <c r="Z161" s="4">
        <f t="shared" si="129"/>
        <v>8991.6136609295063</v>
      </c>
      <c r="AA161" s="4">
        <f t="shared" si="129"/>
        <v>47549.859556270283</v>
      </c>
      <c r="AB161" s="4">
        <f t="shared" si="129"/>
        <v>8654.7418310245212</v>
      </c>
      <c r="AC161" s="12">
        <f t="shared" si="153"/>
        <v>1.8067098491633482</v>
      </c>
      <c r="AD161" s="12">
        <f t="shared" si="153"/>
        <v>3.8209614700251633</v>
      </c>
      <c r="AE161" s="12">
        <f t="shared" si="153"/>
        <v>1.8078719144437139</v>
      </c>
      <c r="AF161" s="11">
        <f t="shared" si="118"/>
        <v>-2.9039671966837322E-3</v>
      </c>
      <c r="AG161" s="11">
        <f t="shared" si="118"/>
        <v>2.0567434751257441E-3</v>
      </c>
      <c r="AH161" s="11">
        <f t="shared" si="118"/>
        <v>8.257041531207765E-4</v>
      </c>
      <c r="AI161" s="1">
        <f t="shared" si="156"/>
        <v>323071.84230875585</v>
      </c>
      <c r="AJ161" s="1">
        <f t="shared" si="156"/>
        <v>231441.72436583793</v>
      </c>
      <c r="AK161" s="1">
        <f t="shared" si="156"/>
        <v>54054.508885320771</v>
      </c>
      <c r="AL161" s="17">
        <f t="shared" si="154"/>
        <v>44.347603019466277</v>
      </c>
      <c r="AM161" s="17">
        <f t="shared" si="154"/>
        <v>16.035443477031485</v>
      </c>
      <c r="AN161" s="17">
        <f t="shared" si="154"/>
        <v>2.8947661432538392</v>
      </c>
      <c r="AO161" s="7">
        <f t="shared" si="157"/>
        <v>6.3619374239555024E-3</v>
      </c>
      <c r="AP161" s="7">
        <f t="shared" si="157"/>
        <v>9.7969055553812114E-3</v>
      </c>
      <c r="AQ161" s="7">
        <f t="shared" si="157"/>
        <v>7.0913929770396499E-3</v>
      </c>
      <c r="AR161" s="1">
        <f t="shared" si="127"/>
        <v>175903.01026968405</v>
      </c>
      <c r="AS161" s="1">
        <f t="shared" si="127"/>
        <v>131559.87365928374</v>
      </c>
      <c r="AT161" s="1">
        <f t="shared" si="127"/>
        <v>29777.98223405542</v>
      </c>
      <c r="AU161" s="1">
        <f t="shared" si="134"/>
        <v>35180.602053936811</v>
      </c>
      <c r="AV161" s="1">
        <f t="shared" si="134"/>
        <v>26311.97473185675</v>
      </c>
      <c r="AW161" s="1">
        <f t="shared" si="134"/>
        <v>5955.5964468110842</v>
      </c>
      <c r="AX161" s="1">
        <f t="shared" si="135"/>
        <v>109473.84338871365</v>
      </c>
      <c r="AY161" s="1">
        <f t="shared" si="135"/>
        <v>29509.846489824944</v>
      </c>
      <c r="AZ161" s="1">
        <f t="shared" si="135"/>
        <v>3511.5028793485008</v>
      </c>
      <c r="BA161" s="1">
        <f t="shared" si="136"/>
        <v>11.603440926541522</v>
      </c>
      <c r="BB161" s="1">
        <f t="shared" si="136"/>
        <v>10.292479265952087</v>
      </c>
      <c r="BC161" s="1">
        <f t="shared" si="136"/>
        <v>8.1637993955755306</v>
      </c>
      <c r="BD161" s="1">
        <f t="shared" si="137"/>
        <v>6454.7619138019727</v>
      </c>
      <c r="BE161">
        <f t="shared" si="155"/>
        <v>0.21822387218499145</v>
      </c>
      <c r="BF161">
        <f t="shared" si="155"/>
        <v>0.3346263841173937</v>
      </c>
      <c r="BG161">
        <f t="shared" si="155"/>
        <v>2.453676962688749E-2</v>
      </c>
      <c r="BH161">
        <f t="shared" si="138"/>
        <v>0.27740846170278954</v>
      </c>
      <c r="BI161">
        <f t="shared" si="139"/>
        <v>4.7621658391411486E-3</v>
      </c>
      <c r="BJ161">
        <f t="shared" si="139"/>
        <v>1.1197481694748152E-2</v>
      </c>
      <c r="BK161">
        <f t="shared" si="139"/>
        <v>6.0205306372294847E-5</v>
      </c>
      <c r="BL161">
        <f t="shared" si="133"/>
        <v>837.679306508384</v>
      </c>
      <c r="BM161">
        <f t="shared" si="133"/>
        <v>1473.1392770632092</v>
      </c>
      <c r="BN161">
        <f t="shared" si="133"/>
        <v>1.7927925435500596</v>
      </c>
      <c r="BO161">
        <f t="shared" si="128"/>
        <v>593.75806783610528</v>
      </c>
      <c r="BP161">
        <f t="shared" si="149"/>
        <v>185.16733899266379</v>
      </c>
      <c r="BQ161">
        <f t="shared" si="149"/>
        <v>16.884512658977226</v>
      </c>
      <c r="BR161" s="7">
        <f t="shared" si="147"/>
        <v>9.9099666157675959E-3</v>
      </c>
      <c r="BS161" s="7">
        <f t="shared" si="131"/>
        <v>6.0320322250551152E-2</v>
      </c>
      <c r="BT161" s="7">
        <f t="shared" si="132"/>
        <v>1.1239980242762824E-2</v>
      </c>
      <c r="BU161" s="8">
        <f>MAX((BU$3*climlow!$I271+BU$4*climlow!$I271^2+BU$5*climlow!$I271^6)*(K161/K$66)^$BW$1,-99)</f>
        <v>2.6289304490073833</v>
      </c>
      <c r="BV161" s="8">
        <f>MAX((BV$3*climlow!$I271+BV$4*climlow!$I271^2+BV$5*climlow!$I271^6)*(L161/L$66)^$BW$1,-99)</f>
        <v>0.95953578420060026</v>
      </c>
      <c r="BW161" s="8">
        <f>MAX((BW$3*climlow!$I271+BW$4*climlow!$I271^2+BW$5*climlow!$I271^6)*(M161/M$66)^$BW$1,-99)</f>
        <v>0.11303886369417751</v>
      </c>
      <c r="BX161" s="8">
        <f>MAX((BX$3*climlow!$M271+BX$4*climlow!$M271^2+BX$5*climlow!$M271^6)*(K161/K$66)^$BW$1,-99)</f>
        <v>2.6328262835695591</v>
      </c>
      <c r="BY161" s="8">
        <f>MAX((BY$3*climlow!$M271+BY$4*climlow!$M271^2+BY$5*climlow!$M271^6)*(L161/L$66)^$BW$1,-99)</f>
        <v>0.96485740175009049</v>
      </c>
      <c r="BZ161" s="8">
        <f>MAX((BZ$3*climlow!$M271+BZ$4*climlow!$M271^2+BZ$5*climlow!$M271^6)*(M161/M$66)^$BW$1,-99)</f>
        <v>0.12042584203340959</v>
      </c>
      <c r="CA161" s="8">
        <f t="shared" si="140"/>
        <v>-9.0525833674840346</v>
      </c>
      <c r="CB161" s="8">
        <f t="shared" si="141"/>
        <v>-0.54605474592661651</v>
      </c>
      <c r="CC161" s="8">
        <f t="shared" si="142"/>
        <v>-0.1017508581964839</v>
      </c>
      <c r="CD161" s="8">
        <f>MAX((CD$3*climlow!$I271+CD$4*climlow!$I271^2+CD$5*climlow!$I271^6)*(K161/K$66)^$BW$1,-99)</f>
        <v>0.77950404629226278</v>
      </c>
      <c r="CE161" s="8">
        <f>MAX((CE$3*climlow!$I271+CE$4*climlow!$I271^2+CE$5*climlow!$I271^6)*(L161/L$66)^$BW$1,-99)</f>
        <v>0.27171088121683384</v>
      </c>
      <c r="CF161" s="8">
        <f>MAX((CF$3*climlow!$I271+CF$4*climlow!$I271^2+CF$5*climlow!$I271^6)*(M161/M$66)^$BW$1,-99)</f>
        <v>2.8143990395729238E-2</v>
      </c>
      <c r="CG161" s="8">
        <f>MAX((CG$3*climlow!$M271+CG$4*climlow!$M271^2+CG$5*climlow!$M271^6)*(K161/K$66)^$BW$1,-99)</f>
        <v>0.77431523876907904</v>
      </c>
      <c r="CH161" s="8">
        <f>MAX((CH$3*climlow!$M271+CH$4*climlow!$M271^2+CH$5*climlow!$M271^6)*(L161/L$66)^$BW$1,-99)</f>
        <v>0.27049566806937519</v>
      </c>
      <c r="CI161" s="8">
        <f>MAX((CI$3*climlow!$M271+CI$4*climlow!$M271^2+CI$5*climlow!$M271^6)*(M161/M$66)^$BW$1,-99)</f>
        <v>2.9058997810610887E-2</v>
      </c>
      <c r="CJ161" s="8">
        <f t="shared" si="143"/>
        <v>0.28416542518190435</v>
      </c>
      <c r="CK161" s="8">
        <f t="shared" si="144"/>
        <v>1.7140950019437353E-2</v>
      </c>
      <c r="CL161" s="8">
        <f t="shared" si="145"/>
        <v>3.1940137647209024E-3</v>
      </c>
    </row>
    <row r="162" spans="1:90">
      <c r="A162">
        <f t="shared" si="114"/>
        <v>2116</v>
      </c>
      <c r="B162" s="4">
        <f t="shared" si="150"/>
        <v>1285.4977728087356</v>
      </c>
      <c r="C162" s="4">
        <f t="shared" si="150"/>
        <v>3566.838472942135</v>
      </c>
      <c r="D162" s="4">
        <f t="shared" si="150"/>
        <v>6785.3744218675793</v>
      </c>
      <c r="E162" s="11">
        <f t="shared" si="151"/>
        <v>4.2449822542299117E-5</v>
      </c>
      <c r="F162" s="11">
        <f t="shared" si="151"/>
        <v>8.5102535901575597E-5</v>
      </c>
      <c r="G162" s="11">
        <f t="shared" si="151"/>
        <v>1.8789186949231854E-4</v>
      </c>
      <c r="H162" s="4">
        <f t="shared" si="123"/>
        <v>177309.82607217567</v>
      </c>
      <c r="I162" s="4">
        <f t="shared" si="123"/>
        <v>133190.24113831701</v>
      </c>
      <c r="J162" s="4">
        <f t="shared" si="123"/>
        <v>30048.39639613387</v>
      </c>
      <c r="K162" s="4">
        <f t="shared" si="115"/>
        <v>137930.8699110107</v>
      </c>
      <c r="L162" s="4">
        <f t="shared" si="115"/>
        <v>37341.259535213547</v>
      </c>
      <c r="M162" s="4">
        <f t="shared" si="115"/>
        <v>4428.4065296817425</v>
      </c>
      <c r="N162" s="11">
        <f t="shared" si="120"/>
        <v>7.9548914438194451E-3</v>
      </c>
      <c r="O162" s="11">
        <f t="shared" si="120"/>
        <v>1.2306439427636651E-2</v>
      </c>
      <c r="P162" s="11">
        <f t="shared" si="120"/>
        <v>8.8914477560348981E-3</v>
      </c>
      <c r="Q162" s="4">
        <f t="shared" si="116"/>
        <v>6312.0194985821381</v>
      </c>
      <c r="R162" s="4">
        <f t="shared" si="116"/>
        <v>18668.038131179477</v>
      </c>
      <c r="S162" s="4">
        <f t="shared" si="116"/>
        <v>4876.4900791866157</v>
      </c>
      <c r="T162" s="4">
        <f t="shared" si="152"/>
        <v>35.598813886449641</v>
      </c>
      <c r="U162" s="4">
        <f t="shared" si="152"/>
        <v>140.1607052561221</v>
      </c>
      <c r="V162" s="4">
        <f t="shared" si="152"/>
        <v>162.28786438047794</v>
      </c>
      <c r="W162" s="11">
        <f t="shared" si="117"/>
        <v>-1.219247815263802E-2</v>
      </c>
      <c r="X162" s="11">
        <f t="shared" si="117"/>
        <v>-1.3228699347321071E-2</v>
      </c>
      <c r="Y162" s="11">
        <f t="shared" si="117"/>
        <v>-1.2203590333800474E-2</v>
      </c>
      <c r="Z162" s="4">
        <f t="shared" si="129"/>
        <v>8927.7963683665548</v>
      </c>
      <c r="AA162" s="4">
        <f t="shared" si="129"/>
        <v>47606.226772201946</v>
      </c>
      <c r="AB162" s="4">
        <f t="shared" si="129"/>
        <v>8634.7721214596168</v>
      </c>
      <c r="AC162" s="12">
        <f t="shared" si="153"/>
        <v>1.8014632230274523</v>
      </c>
      <c r="AD162" s="12">
        <f t="shared" si="153"/>
        <v>3.8288202075973445</v>
      </c>
      <c r="AE162" s="12">
        <f t="shared" si="153"/>
        <v>1.8093646817917806</v>
      </c>
      <c r="AF162" s="11">
        <f t="shared" si="118"/>
        <v>-2.9039671966837322E-3</v>
      </c>
      <c r="AG162" s="11">
        <f t="shared" si="118"/>
        <v>2.0567434751257441E-3</v>
      </c>
      <c r="AH162" s="11">
        <f t="shared" si="118"/>
        <v>8.257041531207765E-4</v>
      </c>
      <c r="AI162" s="1">
        <f t="shared" si="156"/>
        <v>325945.26013181708</v>
      </c>
      <c r="AJ162" s="1">
        <f t="shared" si="156"/>
        <v>234609.5266611109</v>
      </c>
      <c r="AK162" s="1">
        <f t="shared" si="156"/>
        <v>54604.654443599778</v>
      </c>
      <c r="AL162" s="17">
        <f t="shared" si="154"/>
        <v>44.626918328025425</v>
      </c>
      <c r="AM162" s="17">
        <f t="shared" si="154"/>
        <v>16.190970225061786</v>
      </c>
      <c r="AN162" s="17">
        <f t="shared" si="154"/>
        <v>2.9150887883092969</v>
      </c>
      <c r="AO162" s="7">
        <f t="shared" si="157"/>
        <v>6.2983180497159473E-3</v>
      </c>
      <c r="AP162" s="7">
        <f t="shared" si="157"/>
        <v>9.6989364998274E-3</v>
      </c>
      <c r="AQ162" s="7">
        <f t="shared" si="157"/>
        <v>7.0204790472692532E-3</v>
      </c>
      <c r="AR162" s="1">
        <f t="shared" si="127"/>
        <v>177309.82607217567</v>
      </c>
      <c r="AS162" s="1">
        <f t="shared" si="127"/>
        <v>133190.24113831701</v>
      </c>
      <c r="AT162" s="1">
        <f t="shared" si="127"/>
        <v>30048.39639613387</v>
      </c>
      <c r="AU162" s="1">
        <f t="shared" si="134"/>
        <v>35461.965214435135</v>
      </c>
      <c r="AV162" s="1">
        <f t="shared" si="134"/>
        <v>26638.048227663403</v>
      </c>
      <c r="AW162" s="1">
        <f t="shared" si="134"/>
        <v>6009.6792792267743</v>
      </c>
      <c r="AX162" s="1">
        <f t="shared" si="135"/>
        <v>110344.69592880855</v>
      </c>
      <c r="AY162" s="1">
        <f t="shared" si="135"/>
        <v>29873.007628170835</v>
      </c>
      <c r="AZ162" s="1">
        <f t="shared" si="135"/>
        <v>3542.7252237453945</v>
      </c>
      <c r="BA162" s="1">
        <f t="shared" si="136"/>
        <v>11.611364344637597</v>
      </c>
      <c r="BB162" s="1">
        <f t="shared" si="136"/>
        <v>10.304710596739485</v>
      </c>
      <c r="BC162" s="1">
        <f t="shared" si="136"/>
        <v>8.1726515471713572</v>
      </c>
      <c r="BD162" s="1">
        <f t="shared" si="137"/>
        <v>6274.2576723554093</v>
      </c>
      <c r="BE162">
        <f t="shared" si="155"/>
        <v>0.21822387218499145</v>
      </c>
      <c r="BF162">
        <f t="shared" si="155"/>
        <v>0.3346263841173937</v>
      </c>
      <c r="BG162">
        <f t="shared" si="155"/>
        <v>2.453676962688749E-2</v>
      </c>
      <c r="BH162">
        <f t="shared" si="138"/>
        <v>0.2775933966774482</v>
      </c>
      <c r="BI162">
        <f t="shared" si="139"/>
        <v>4.7621658391411486E-3</v>
      </c>
      <c r="BJ162">
        <f t="shared" si="139"/>
        <v>1.1197481694748152E-2</v>
      </c>
      <c r="BK162">
        <f t="shared" si="139"/>
        <v>6.0205306372294847E-5</v>
      </c>
      <c r="BL162">
        <f t="shared" si="133"/>
        <v>844.37879666497349</v>
      </c>
      <c r="BM162">
        <f t="shared" si="133"/>
        <v>1491.395287065397</v>
      </c>
      <c r="BN162">
        <f t="shared" si="133"/>
        <v>1.8090729110254</v>
      </c>
      <c r="BO162">
        <f t="shared" si="128"/>
        <v>599.64219046620372</v>
      </c>
      <c r="BP162">
        <f t="shared" si="149"/>
        <v>187.24008103017027</v>
      </c>
      <c r="BQ162">
        <f t="shared" si="149"/>
        <v>17.077244648923102</v>
      </c>
      <c r="BR162" s="7">
        <f t="shared" si="147"/>
        <v>9.8078192042256873E-3</v>
      </c>
      <c r="BS162" s="7">
        <f t="shared" si="131"/>
        <v>5.8563419660729275E-2</v>
      </c>
      <c r="BT162" s="7">
        <f t="shared" si="132"/>
        <v>1.0808609017703396E-2</v>
      </c>
      <c r="BU162" s="8">
        <f>MAX((BU$3*climlow!$I272+BU$4*climlow!$I272^2+BU$5*climlow!$I272^6)*(K162/K$66)^$BW$1,-99)</f>
        <v>2.616659551434787</v>
      </c>
      <c r="BV162" s="8">
        <f>MAX((BV$3*climlow!$I272+BV$4*climlow!$I272^2+BV$5*climlow!$I272^6)*(L162/L$66)^$BW$1,-99)</f>
        <v>0.94718308055703859</v>
      </c>
      <c r="BW162" s="8">
        <f>MAX((BW$3*climlow!$I272+BW$4*climlow!$I272^2+BW$5*climlow!$I272^6)*(M162/M$66)^$BW$1,-99)</f>
        <v>9.9800564466439992E-2</v>
      </c>
      <c r="BX162" s="8">
        <f>MAX((BX$3*climlow!$M272+BX$4*climlow!$M272^2+BX$5*climlow!$M272^6)*(K162/K$66)^$BW$1,-99)</f>
        <v>2.6209683618914532</v>
      </c>
      <c r="BY162" s="8">
        <f>MAX((BY$3*climlow!$M272+BY$4*climlow!$M272^2+BY$5*climlow!$M272^6)*(L162/L$66)^$BW$1,-99)</f>
        <v>0.95289486761782249</v>
      </c>
      <c r="BZ162" s="8">
        <f>MAX((BZ$3*climlow!$M272+BZ$4*climlow!$M272^2+BZ$5*climlow!$M272^6)*(M162/M$66)^$BW$1,-99)</f>
        <v>0.10765813951797641</v>
      </c>
      <c r="CA162" s="8">
        <f t="shared" si="140"/>
        <v>-10.001019625103943</v>
      </c>
      <c r="CB162" s="8">
        <f t="shared" si="141"/>
        <v>-0.58569390934015164</v>
      </c>
      <c r="CC162" s="8">
        <f t="shared" si="142"/>
        <v>-0.10809711090612711</v>
      </c>
      <c r="CD162" s="8">
        <f>MAX((CD$3*climlow!$I272+CD$4*climlow!$I272^2+CD$5*climlow!$I272^6)*(K162/K$66)^$BW$1,-99)</f>
        <v>0.78694530874036628</v>
      </c>
      <c r="CE162" s="8">
        <f>MAX((CE$3*climlow!$I272+CE$4*climlow!$I272^2+CE$5*climlow!$I272^6)*(L162/L$66)^$BW$1,-99)</f>
        <v>0.27293720771984142</v>
      </c>
      <c r="CF162" s="8">
        <f>MAX((CF$3*climlow!$I272+CF$4*climlow!$I272^2+CF$5*climlow!$I272^6)*(M162/M$66)^$BW$1,-99)</f>
        <v>2.6412707283867246E-2</v>
      </c>
      <c r="CG162" s="8">
        <f>MAX((CG$3*climlow!$M272+CG$4*climlow!$M272^2+CG$5*climlow!$M272^6)*(K162/K$66)^$BW$1,-99)</f>
        <v>0.7815318171866078</v>
      </c>
      <c r="CH162" s="8">
        <f>MAX((CH$3*climlow!$M272+CH$4*climlow!$M272^2+CH$5*climlow!$M272^6)*(L162/L$66)^$BW$1,-99)</f>
        <v>0.27170543075698089</v>
      </c>
      <c r="CI162" s="8">
        <f>MAX((CI$3*climlow!$M272+CI$4*climlow!$M272^2+CI$5*climlow!$M272^6)*(M162/M$66)^$BW$1,-99)</f>
        <v>2.7431611336085959E-2</v>
      </c>
      <c r="CJ162" s="8">
        <f t="shared" si="143"/>
        <v>0.29201388740445622</v>
      </c>
      <c r="CK162" s="8">
        <f t="shared" si="144"/>
        <v>1.7101331834828117E-2</v>
      </c>
      <c r="CL162" s="8">
        <f t="shared" si="145"/>
        <v>3.1562639366944298E-3</v>
      </c>
    </row>
    <row r="163" spans="1:90">
      <c r="A163">
        <f t="shared" si="114"/>
        <v>2117</v>
      </c>
      <c r="B163" s="4">
        <f t="shared" ref="B163:D178" si="158">B162*(1+E163)</f>
        <v>1285.549613503453</v>
      </c>
      <c r="C163" s="4">
        <f t="shared" si="158"/>
        <v>3567.126842591374</v>
      </c>
      <c r="D163" s="4">
        <f t="shared" si="158"/>
        <v>6786.5855927186431</v>
      </c>
      <c r="E163" s="11">
        <f t="shared" ref="E163:G178" si="159">E162*$E$5</f>
        <v>4.0327331415184157E-5</v>
      </c>
      <c r="F163" s="11">
        <f t="shared" si="159"/>
        <v>8.0847409106496815E-5</v>
      </c>
      <c r="G163" s="11">
        <f t="shared" si="159"/>
        <v>1.784972760177026E-4</v>
      </c>
      <c r="H163" s="4">
        <f t="shared" si="123"/>
        <v>178712.52426006109</v>
      </c>
      <c r="I163" s="4">
        <f t="shared" si="123"/>
        <v>134823.40500864506</v>
      </c>
      <c r="J163" s="4">
        <f t="shared" si="123"/>
        <v>30318.182472010343</v>
      </c>
      <c r="K163" s="4">
        <f t="shared" si="115"/>
        <v>139016.43498069557</v>
      </c>
      <c r="L163" s="4">
        <f t="shared" si="115"/>
        <v>37796.078176659757</v>
      </c>
      <c r="M163" s="4">
        <f t="shared" si="115"/>
        <v>4467.3690558826593</v>
      </c>
      <c r="N163" s="11">
        <f t="shared" si="120"/>
        <v>7.8703561456927584E-3</v>
      </c>
      <c r="O163" s="11">
        <f t="shared" si="120"/>
        <v>1.2180056246289928E-2</v>
      </c>
      <c r="P163" s="11">
        <f t="shared" si="120"/>
        <v>8.79831739470327E-3</v>
      </c>
      <c r="Q163" s="4">
        <f t="shared" si="116"/>
        <v>6284.3859064958178</v>
      </c>
      <c r="R163" s="4">
        <f t="shared" si="116"/>
        <v>18646.961546487993</v>
      </c>
      <c r="S163" s="4">
        <f t="shared" si="116"/>
        <v>4860.2280882170144</v>
      </c>
      <c r="T163" s="4">
        <f t="shared" ref="T163:V178" si="160">T162*(1+W163)</f>
        <v>35.164776125879278</v>
      </c>
      <c r="U163" s="4">
        <f t="shared" si="160"/>
        <v>138.30656142598036</v>
      </c>
      <c r="V163" s="4">
        <f t="shared" si="160"/>
        <v>160.30736976743123</v>
      </c>
      <c r="W163" s="11">
        <f t="shared" si="117"/>
        <v>-1.219247815263802E-2</v>
      </c>
      <c r="X163" s="11">
        <f t="shared" si="117"/>
        <v>-1.3228699347321071E-2</v>
      </c>
      <c r="Y163" s="11">
        <f t="shared" si="117"/>
        <v>-1.2203590333800474E-2</v>
      </c>
      <c r="Z163" s="4">
        <f t="shared" si="129"/>
        <v>8863.6607470083236</v>
      </c>
      <c r="AA163" s="4">
        <f t="shared" si="129"/>
        <v>47656.43414231205</v>
      </c>
      <c r="AB163" s="4">
        <f t="shared" si="129"/>
        <v>8613.9591543965471</v>
      </c>
      <c r="AC163" s="12">
        <f t="shared" ref="AC163:AE178" si="161">AC162*(1+AF163)</f>
        <v>1.7962318329217484</v>
      </c>
      <c r="AD163" s="12">
        <f t="shared" si="161"/>
        <v>3.83669510857675</v>
      </c>
      <c r="AE163" s="12">
        <f t="shared" si="161"/>
        <v>1.8108586817240462</v>
      </c>
      <c r="AF163" s="11">
        <f t="shared" si="118"/>
        <v>-2.9039671966837322E-3</v>
      </c>
      <c r="AG163" s="11">
        <f t="shared" si="118"/>
        <v>2.0567434751257441E-3</v>
      </c>
      <c r="AH163" s="11">
        <f t="shared" si="118"/>
        <v>8.257041531207765E-4</v>
      </c>
      <c r="AI163" s="1">
        <f t="shared" si="156"/>
        <v>328812.69933307049</v>
      </c>
      <c r="AJ163" s="1">
        <f t="shared" si="156"/>
        <v>237786.62222266322</v>
      </c>
      <c r="AK163" s="1">
        <f t="shared" si="156"/>
        <v>55153.868278466573</v>
      </c>
      <c r="AL163" s="17">
        <f t="shared" ref="AL163:AN178" si="162">AL162*(1+AO163)</f>
        <v>44.905182107981943</v>
      </c>
      <c r="AM163" s="17">
        <f t="shared" si="162"/>
        <v>16.346435065224423</v>
      </c>
      <c r="AN163" s="17">
        <f t="shared" si="162"/>
        <v>2.9353494548709596</v>
      </c>
      <c r="AO163" s="7">
        <f t="shared" si="157"/>
        <v>6.2353348692187876E-3</v>
      </c>
      <c r="AP163" s="7">
        <f t="shared" si="157"/>
        <v>9.6019471348291266E-3</v>
      </c>
      <c r="AQ163" s="7">
        <f t="shared" si="157"/>
        <v>6.9502742567965608E-3</v>
      </c>
      <c r="AR163" s="1">
        <f t="shared" si="127"/>
        <v>178712.52426006109</v>
      </c>
      <c r="AS163" s="1">
        <f t="shared" si="127"/>
        <v>134823.40500864506</v>
      </c>
      <c r="AT163" s="1">
        <f t="shared" si="127"/>
        <v>30318.182472010343</v>
      </c>
      <c r="AU163" s="1">
        <f t="shared" si="134"/>
        <v>35742.504852012222</v>
      </c>
      <c r="AV163" s="1">
        <f t="shared" si="134"/>
        <v>26964.681001729012</v>
      </c>
      <c r="AW163" s="1">
        <f t="shared" si="134"/>
        <v>6063.6364944020688</v>
      </c>
      <c r="AX163" s="1">
        <f t="shared" si="135"/>
        <v>111213.14798455648</v>
      </c>
      <c r="AY163" s="1">
        <f t="shared" si="135"/>
        <v>30236.862541327806</v>
      </c>
      <c r="AZ163" s="1">
        <f t="shared" si="135"/>
        <v>3573.8952447061274</v>
      </c>
      <c r="BA163" s="1">
        <f t="shared" si="136"/>
        <v>11.619203891080335</v>
      </c>
      <c r="BB163" s="1">
        <f t="shared" si="136"/>
        <v>10.316817072970647</v>
      </c>
      <c r="BC163" s="1">
        <f t="shared" si="136"/>
        <v>8.1814113849110051</v>
      </c>
      <c r="BD163" s="1">
        <f t="shared" si="137"/>
        <v>6098.6868813692054</v>
      </c>
      <c r="BE163">
        <f t="shared" si="155"/>
        <v>0.21822387218499145</v>
      </c>
      <c r="BF163">
        <f t="shared" si="155"/>
        <v>0.3346263841173937</v>
      </c>
      <c r="BG163">
        <f t="shared" si="155"/>
        <v>2.453676962688749E-2</v>
      </c>
      <c r="BH163">
        <f t="shared" si="138"/>
        <v>0.2777766807839131</v>
      </c>
      <c r="BI163">
        <f t="shared" si="139"/>
        <v>4.7621658391411486E-3</v>
      </c>
      <c r="BJ163">
        <f t="shared" si="139"/>
        <v>1.1197481694748152E-2</v>
      </c>
      <c r="BK163">
        <f t="shared" si="139"/>
        <v>6.0205306372294847E-5</v>
      </c>
      <c r="BL163">
        <f t="shared" si="133"/>
        <v>851.05867805794674</v>
      </c>
      <c r="BM163">
        <f t="shared" si="133"/>
        <v>1509.6826096079194</v>
      </c>
      <c r="BN163">
        <f t="shared" si="133"/>
        <v>1.8253154643785223</v>
      </c>
      <c r="BO163">
        <f t="shared" si="128"/>
        <v>605.52337265752215</v>
      </c>
      <c r="BP163">
        <f t="shared" si="149"/>
        <v>189.33631659353117</v>
      </c>
      <c r="BQ163">
        <f t="shared" si="149"/>
        <v>17.272203071498563</v>
      </c>
      <c r="BR163" s="7">
        <f t="shared" si="147"/>
        <v>9.7068361403864767E-3</v>
      </c>
      <c r="BS163" s="7">
        <f t="shared" si="131"/>
        <v>5.6857688990999293E-2</v>
      </c>
      <c r="BT163" s="7">
        <f t="shared" si="132"/>
        <v>1.0394814135919195E-2</v>
      </c>
      <c r="BU163" s="8">
        <f>MAX((BU$3*climlow!$I273+BU$4*climlow!$I273^2+BU$5*climlow!$I273^6)*(K163/K$66)^$BW$1,-99)</f>
        <v>2.604139080628721</v>
      </c>
      <c r="BV163" s="8">
        <f>MAX((BV$3*climlow!$I273+BV$4*climlow!$I273^2+BV$5*climlow!$I273^6)*(L163/L$66)^$BW$1,-99)</f>
        <v>0.93473713695726324</v>
      </c>
      <c r="BW163" s="8">
        <f>MAX((BW$3*climlow!$I273+BW$4*climlow!$I273^2+BW$5*climlow!$I273^6)*(M163/M$66)^$BW$1,-99)</f>
        <v>8.6488502605652481E-2</v>
      </c>
      <c r="BX163" s="8">
        <f>MAX((BX$3*climlow!$M273+BX$4*climlow!$M273^2+BX$5*climlow!$M273^6)*(K163/K$66)^$BW$1,-99)</f>
        <v>2.6088836858499067</v>
      </c>
      <c r="BY163" s="8">
        <f>MAX((BY$3*climlow!$M273+BY$4*climlow!$M273^2+BY$5*climlow!$M273^6)*(L163/L$66)^$BW$1,-99)</f>
        <v>0.94085482420102962</v>
      </c>
      <c r="BZ163" s="8">
        <f>MAX((BZ$3*climlow!$M273+BZ$4*climlow!$M273^2+BZ$5*climlow!$M273^6)*(M163/M$66)^$BW$1,-99)</f>
        <v>9.4832666337849994E-2</v>
      </c>
      <c r="CA163" s="8">
        <f t="shared" si="140"/>
        <v>-11.009002543046558</v>
      </c>
      <c r="CB163" s="8">
        <f t="shared" si="141"/>
        <v>-0.62594644269366151</v>
      </c>
      <c r="CC163" s="8">
        <f t="shared" si="142"/>
        <v>-0.11443653525683072</v>
      </c>
      <c r="CD163" s="8">
        <f>MAX((CD$3*climlow!$I273+CD$4*climlow!$I273^2+CD$5*climlow!$I273^6)*(K163/K$66)^$BW$1,-99)</f>
        <v>0.7942838319113682</v>
      </c>
      <c r="CE163" s="8">
        <f>MAX((CE$3*climlow!$I273+CE$4*climlow!$I273^2+CE$5*climlow!$I273^6)*(L163/L$66)^$BW$1,-99)</f>
        <v>0.27408257005403319</v>
      </c>
      <c r="CF163" s="8">
        <f>MAX((CF$3*climlow!$I273+CF$4*climlow!$I273^2+CF$5*climlow!$I273^6)*(M163/M$66)^$BW$1,-99)</f>
        <v>2.4594685719026028E-2</v>
      </c>
      <c r="CG163" s="8">
        <f>MAX((CG$3*climlow!$M273+CG$4*climlow!$M273^2+CG$5*climlow!$M273^6)*(K163/K$66)^$BW$1,-99)</f>
        <v>0.78864597126092051</v>
      </c>
      <c r="CH163" s="8">
        <f>MAX((CH$3*climlow!$M273+CH$4*climlow!$M273^2+CH$5*climlow!$M273^6)*(L163/L$66)^$BW$1,-99)</f>
        <v>0.27283865110993871</v>
      </c>
      <c r="CI163" s="8">
        <f>MAX((CI$3*climlow!$M273+CI$4*climlow!$M273^2+CI$5*climlow!$M273^6)*(M163/M$66)^$BW$1,-99)</f>
        <v>2.572543044587083E-2</v>
      </c>
      <c r="CJ163" s="8">
        <f t="shared" si="143"/>
        <v>0.29934814732446424</v>
      </c>
      <c r="CK163" s="8">
        <f t="shared" si="144"/>
        <v>1.7020243860606226E-2</v>
      </c>
      <c r="CL163" s="8">
        <f t="shared" si="145"/>
        <v>3.1116683533695625E-3</v>
      </c>
    </row>
    <row r="164" spans="1:90">
      <c r="A164">
        <f t="shared" si="114"/>
        <v>2118</v>
      </c>
      <c r="B164" s="4">
        <f t="shared" si="158"/>
        <v>1285.5988641495019</v>
      </c>
      <c r="C164" s="4">
        <f t="shared" si="158"/>
        <v>3567.4008159063933</v>
      </c>
      <c r="D164" s="4">
        <f t="shared" si="158"/>
        <v>6787.7364104083163</v>
      </c>
      <c r="E164" s="11">
        <f t="shared" si="159"/>
        <v>3.8310964844424948E-5</v>
      </c>
      <c r="F164" s="11">
        <f t="shared" si="159"/>
        <v>7.6805038651171965E-5</v>
      </c>
      <c r="G164" s="11">
        <f t="shared" si="159"/>
        <v>1.6957241221681745E-4</v>
      </c>
      <c r="H164" s="4">
        <f t="shared" si="123"/>
        <v>180111.01063282535</v>
      </c>
      <c r="I164" s="4">
        <f t="shared" si="123"/>
        <v>136459.18195595476</v>
      </c>
      <c r="J164" s="4">
        <f t="shared" si="123"/>
        <v>30587.32538555736</v>
      </c>
      <c r="K164" s="4">
        <f t="shared" si="115"/>
        <v>140098.91860940558</v>
      </c>
      <c r="L164" s="4">
        <f t="shared" si="115"/>
        <v>38251.710137954789</v>
      </c>
      <c r="M164" s="4">
        <f t="shared" si="115"/>
        <v>4506.2629919828278</v>
      </c>
      <c r="N164" s="11">
        <f t="shared" si="120"/>
        <v>7.7867313232447E-3</v>
      </c>
      <c r="O164" s="11">
        <f t="shared" si="120"/>
        <v>1.2055006320110806E-2</v>
      </c>
      <c r="P164" s="11">
        <f t="shared" si="120"/>
        <v>8.7062285684573748E-3</v>
      </c>
      <c r="Q164" s="4">
        <f t="shared" si="116"/>
        <v>6256.3415337322158</v>
      </c>
      <c r="R164" s="4">
        <f t="shared" si="116"/>
        <v>18623.532339748224</v>
      </c>
      <c r="S164" s="4">
        <f t="shared" si="116"/>
        <v>4843.5349171255102</v>
      </c>
      <c r="T164" s="4">
        <f t="shared" si="160"/>
        <v>34.736030361222092</v>
      </c>
      <c r="U164" s="4">
        <f t="shared" si="160"/>
        <v>136.47694550711427</v>
      </c>
      <c r="V164" s="4">
        <f t="shared" si="160"/>
        <v>158.35104429930041</v>
      </c>
      <c r="W164" s="11">
        <f t="shared" si="117"/>
        <v>-1.219247815263802E-2</v>
      </c>
      <c r="X164" s="11">
        <f t="shared" si="117"/>
        <v>-1.3228699347321071E-2</v>
      </c>
      <c r="Y164" s="11">
        <f t="shared" si="117"/>
        <v>-1.2203590333800474E-2</v>
      </c>
      <c r="Z164" s="4">
        <f t="shared" si="129"/>
        <v>8799.2291500273823</v>
      </c>
      <c r="AA164" s="4">
        <f t="shared" si="129"/>
        <v>47700.535481300103</v>
      </c>
      <c r="AB164" s="4">
        <f t="shared" si="129"/>
        <v>8592.3224127672875</v>
      </c>
      <c r="AC164" s="12">
        <f t="shared" si="161"/>
        <v>1.7910156346013044</v>
      </c>
      <c r="AD164" s="12">
        <f t="shared" si="161"/>
        <v>3.8445862062073619</v>
      </c>
      <c r="AE164" s="12">
        <f t="shared" si="161"/>
        <v>1.8123539152582606</v>
      </c>
      <c r="AF164" s="11">
        <f t="shared" si="118"/>
        <v>-2.9039671966837322E-3</v>
      </c>
      <c r="AG164" s="11">
        <f t="shared" si="118"/>
        <v>2.0567434751257441E-3</v>
      </c>
      <c r="AH164" s="11">
        <f t="shared" si="118"/>
        <v>8.257041531207765E-4</v>
      </c>
      <c r="AI164" s="1">
        <f t="shared" si="156"/>
        <v>331673.93425177567</v>
      </c>
      <c r="AJ164" s="1">
        <f t="shared" si="156"/>
        <v>240972.64100212592</v>
      </c>
      <c r="AK164" s="1">
        <f t="shared" si="156"/>
        <v>55702.117945021986</v>
      </c>
      <c r="AL164" s="17">
        <f t="shared" si="162"/>
        <v>45.182380967310401</v>
      </c>
      <c r="AM164" s="17">
        <f t="shared" si="162"/>
        <v>16.501823094510232</v>
      </c>
      <c r="AN164" s="17">
        <f t="shared" si="162"/>
        <v>2.9555469237843419</v>
      </c>
      <c r="AO164" s="7">
        <f t="shared" si="157"/>
        <v>6.1729815205265994E-3</v>
      </c>
      <c r="AP164" s="7">
        <f t="shared" si="157"/>
        <v>9.5059276634808353E-3</v>
      </c>
      <c r="AQ164" s="7">
        <f t="shared" si="157"/>
        <v>6.8807715142285954E-3</v>
      </c>
      <c r="AR164" s="1">
        <f t="shared" si="127"/>
        <v>180111.01063282535</v>
      </c>
      <c r="AS164" s="1">
        <f t="shared" si="127"/>
        <v>136459.18195595476</v>
      </c>
      <c r="AT164" s="1">
        <f t="shared" si="127"/>
        <v>30587.32538555736</v>
      </c>
      <c r="AU164" s="1">
        <f t="shared" si="134"/>
        <v>36022.202126565069</v>
      </c>
      <c r="AV164" s="1">
        <f t="shared" si="134"/>
        <v>27291.836391190955</v>
      </c>
      <c r="AW164" s="1">
        <f t="shared" si="134"/>
        <v>6117.4650771114721</v>
      </c>
      <c r="AX164" s="1">
        <f t="shared" si="135"/>
        <v>112079.13488752447</v>
      </c>
      <c r="AY164" s="1">
        <f t="shared" si="135"/>
        <v>30601.36811036383</v>
      </c>
      <c r="AZ164" s="1">
        <f t="shared" si="135"/>
        <v>3605.0103935862621</v>
      </c>
      <c r="BA164" s="1">
        <f t="shared" si="136"/>
        <v>11.626960462275928</v>
      </c>
      <c r="BB164" s="1">
        <f t="shared" si="136"/>
        <v>10.328799996430046</v>
      </c>
      <c r="BC164" s="1">
        <f t="shared" si="136"/>
        <v>8.1900799328178788</v>
      </c>
      <c r="BD164" s="1">
        <f t="shared" si="137"/>
        <v>5927.9208538987532</v>
      </c>
      <c r="BE164">
        <f t="shared" ref="BE164:BG179" si="163">BE163</f>
        <v>0.21822387218499145</v>
      </c>
      <c r="BF164">
        <f t="shared" si="163"/>
        <v>0.3346263841173937</v>
      </c>
      <c r="BG164">
        <f t="shared" si="163"/>
        <v>2.453676962688749E-2</v>
      </c>
      <c r="BH164">
        <f t="shared" si="138"/>
        <v>0.27795832370958434</v>
      </c>
      <c r="BI164">
        <f t="shared" si="139"/>
        <v>4.7621658391411486E-3</v>
      </c>
      <c r="BJ164">
        <f t="shared" si="139"/>
        <v>1.1197481694748152E-2</v>
      </c>
      <c r="BK164">
        <f t="shared" si="139"/>
        <v>6.0205306372294847E-5</v>
      </c>
      <c r="BL164">
        <f t="shared" si="133"/>
        <v>857.71850208882904</v>
      </c>
      <c r="BM164">
        <f t="shared" si="133"/>
        <v>1527.9991920321106</v>
      </c>
      <c r="BN164">
        <f t="shared" si="133"/>
        <v>1.8415192959465525</v>
      </c>
      <c r="BO164">
        <f t="shared" si="128"/>
        <v>611.40108881508286</v>
      </c>
      <c r="BP164">
        <f t="shared" si="149"/>
        <v>191.45631040322266</v>
      </c>
      <c r="BQ164">
        <f t="shared" si="149"/>
        <v>17.469413283954136</v>
      </c>
      <c r="BR164" s="7">
        <f t="shared" si="147"/>
        <v>9.6069993663823183E-3</v>
      </c>
      <c r="BS164" s="7">
        <f t="shared" si="131"/>
        <v>5.5201639797086692E-2</v>
      </c>
      <c r="BT164" s="7">
        <f t="shared" si="132"/>
        <v>9.997831864323372E-3</v>
      </c>
      <c r="BU164" s="8">
        <f>MAX((BU$3*climlow!$I274+BU$4*climlow!$I274^2+BU$5*climlow!$I274^6)*(K164/K$66)^$BW$1,-99)</f>
        <v>2.591375968125158</v>
      </c>
      <c r="BV164" s="8">
        <f>MAX((BV$3*climlow!$I274+BV$4*climlow!$I274^2+BV$5*climlow!$I274^6)*(L164/L$66)^$BW$1,-99)</f>
        <v>0.92220234246974564</v>
      </c>
      <c r="BW164" s="8">
        <f>MAX((BW$3*climlow!$I274+BW$4*climlow!$I274^2+BW$5*climlow!$I274^6)*(M164/M$66)^$BW$1,-99)</f>
        <v>7.3106603582162172E-2</v>
      </c>
      <c r="BX164" s="8">
        <f>MAX((BX$3*climlow!$M274+BX$4*climlow!$M274^2+BX$5*climlow!$M274^6)*(K164/K$66)^$BW$1,-99)</f>
        <v>2.5965794492330589</v>
      </c>
      <c r="BY164" s="8">
        <f>MAX((BY$3*climlow!$M274+BY$4*climlow!$M274^2+BY$5*climlow!$M274^6)*(L164/L$66)^$BW$1,-99)</f>
        <v>0.92874175002656401</v>
      </c>
      <c r="BZ164" s="8">
        <f>MAX((BZ$3*climlow!$M274+BZ$4*climlow!$M274^2+BZ$5*climlow!$M274^6)*(M164/M$66)^$BW$1,-99)</f>
        <v>8.1953413491577212E-2</v>
      </c>
      <c r="CA164" s="8">
        <f t="shared" si="140"/>
        <v>-12.078044944762997</v>
      </c>
      <c r="CB164" s="8">
        <f t="shared" si="141"/>
        <v>-0.66672788649383075</v>
      </c>
      <c r="CC164" s="8">
        <f t="shared" si="142"/>
        <v>-0.12075426260748132</v>
      </c>
      <c r="CD164" s="8">
        <f>MAX((CD$3*climlow!$I274+CD$4*climlow!$I274^2+CD$5*climlow!$I274^6)*(K164/K$66)^$BW$1,-99)</f>
        <v>0.80151651453951378</v>
      </c>
      <c r="CE164" s="8">
        <f>MAX((CE$3*climlow!$I274+CE$4*climlow!$I274^2+CE$5*climlow!$I274^6)*(L164/L$66)^$BW$1,-99)</f>
        <v>0.27514561184796171</v>
      </c>
      <c r="CF164" s="8">
        <f>MAX((CF$3*climlow!$I274+CF$4*climlow!$I274^2+CF$5*climlow!$I274^6)*(M164/M$66)^$BW$1,-99)</f>
        <v>2.2688838480125841E-2</v>
      </c>
      <c r="CG164" s="8">
        <f>MAX((CG$3*climlow!$M274+CG$4*climlow!$M274^2+CG$5*climlow!$M274^6)*(K164/K$66)^$BW$1,-99)</f>
        <v>0.79565502462264603</v>
      </c>
      <c r="CH164" s="8">
        <f>MAX((CH$3*climlow!$M274+CH$4*climlow!$M274^2+CH$5*climlow!$M274^6)*(L164/L$66)^$BW$1,-99)</f>
        <v>0.27389428753370981</v>
      </c>
      <c r="CI164" s="8">
        <f>MAX((CI$3*climlow!$M274+CI$4*climlow!$M274^2+CI$5*climlow!$M274^6)*(M164/M$66)^$BW$1,-99)</f>
        <v>2.3939716441435433E-2</v>
      </c>
      <c r="CJ164" s="8">
        <f t="shared" si="143"/>
        <v>0.30612811733786488</v>
      </c>
      <c r="CK164" s="8">
        <f t="shared" si="144"/>
        <v>1.6898774065045107E-2</v>
      </c>
      <c r="CL164" s="8">
        <f t="shared" si="145"/>
        <v>3.0606174460858296E-3</v>
      </c>
    </row>
    <row r="165" spans="1:90">
      <c r="A165">
        <f t="shared" si="114"/>
        <v>2119</v>
      </c>
      <c r="B165" s="4">
        <f t="shared" si="158"/>
        <v>1285.645654055746</v>
      </c>
      <c r="C165" s="4">
        <f t="shared" si="158"/>
        <v>3567.6611105460656</v>
      </c>
      <c r="D165" s="4">
        <f t="shared" si="158"/>
        <v>6788.8298726030907</v>
      </c>
      <c r="E165" s="11">
        <f t="shared" si="159"/>
        <v>3.6395416602203696E-5</v>
      </c>
      <c r="F165" s="11">
        <f t="shared" si="159"/>
        <v>7.2964786718613365E-5</v>
      </c>
      <c r="G165" s="11">
        <f t="shared" si="159"/>
        <v>1.6109379160597658E-4</v>
      </c>
      <c r="H165" s="4">
        <f t="shared" si="123"/>
        <v>181505.19304735094</v>
      </c>
      <c r="I165" s="4">
        <f t="shared" si="123"/>
        <v>138097.38953693977</v>
      </c>
      <c r="J165" s="4">
        <f t="shared" si="123"/>
        <v>30855.810210866151</v>
      </c>
      <c r="K165" s="4">
        <f t="shared" si="115"/>
        <v>141178.24182329545</v>
      </c>
      <c r="L165" s="4">
        <f t="shared" si="115"/>
        <v>38708.101822990298</v>
      </c>
      <c r="M165" s="4">
        <f t="shared" si="115"/>
        <v>4545.085204651753</v>
      </c>
      <c r="N165" s="11">
        <f t="shared" si="120"/>
        <v>7.7040081722472564E-3</v>
      </c>
      <c r="O165" s="11">
        <f t="shared" si="120"/>
        <v>1.1931275317875523E-2</v>
      </c>
      <c r="P165" s="11">
        <f t="shared" si="120"/>
        <v>8.6151679868651243E-3</v>
      </c>
      <c r="Q165" s="4">
        <f t="shared" si="116"/>
        <v>6227.8991271928426</v>
      </c>
      <c r="R165" s="4">
        <f t="shared" si="116"/>
        <v>18597.787155988557</v>
      </c>
      <c r="S165" s="4">
        <f t="shared" si="116"/>
        <v>4826.4224198530146</v>
      </c>
      <c r="T165" s="4">
        <f t="shared" si="160"/>
        <v>34.312512069933518</v>
      </c>
      <c r="U165" s="4">
        <f t="shared" si="160"/>
        <v>134.67153302715994</v>
      </c>
      <c r="V165" s="4">
        <f t="shared" si="160"/>
        <v>156.41859302574227</v>
      </c>
      <c r="W165" s="11">
        <f t="shared" si="117"/>
        <v>-1.219247815263802E-2</v>
      </c>
      <c r="X165" s="11">
        <f t="shared" si="117"/>
        <v>-1.3228699347321071E-2</v>
      </c>
      <c r="Y165" s="11">
        <f t="shared" si="117"/>
        <v>-1.2203590333800474E-2</v>
      </c>
      <c r="Z165" s="4">
        <f t="shared" si="129"/>
        <v>8734.523526192188</v>
      </c>
      <c r="AA165" s="4">
        <f t="shared" si="129"/>
        <v>47738.58604665201</v>
      </c>
      <c r="AB165" s="4">
        <f t="shared" si="129"/>
        <v>8569.8811610403809</v>
      </c>
      <c r="AC165" s="12">
        <f t="shared" si="161"/>
        <v>1.7858145839496746</v>
      </c>
      <c r="AD165" s="12">
        <f t="shared" si="161"/>
        <v>3.8524935338015371</v>
      </c>
      <c r="AE165" s="12">
        <f t="shared" si="161"/>
        <v>1.813850383413014</v>
      </c>
      <c r="AF165" s="11">
        <f t="shared" si="118"/>
        <v>-2.9039671966837322E-3</v>
      </c>
      <c r="AG165" s="11">
        <f t="shared" si="118"/>
        <v>2.0567434751257441E-3</v>
      </c>
      <c r="AH165" s="11">
        <f t="shared" si="118"/>
        <v>8.257041531207765E-4</v>
      </c>
      <c r="AI165" s="1">
        <f t="shared" si="156"/>
        <v>334528.74295316322</v>
      </c>
      <c r="AJ165" s="1">
        <f t="shared" si="156"/>
        <v>244167.21329310432</v>
      </c>
      <c r="AK165" s="1">
        <f t="shared" si="156"/>
        <v>56249.371227631258</v>
      </c>
      <c r="AL165" s="17">
        <f t="shared" si="162"/>
        <v>45.45850187004735</v>
      </c>
      <c r="AM165" s="17">
        <f t="shared" si="162"/>
        <v>16.657119579795687</v>
      </c>
      <c r="AN165" s="17">
        <f t="shared" si="162"/>
        <v>2.9756800024356616</v>
      </c>
      <c r="AO165" s="7">
        <f t="shared" si="157"/>
        <v>6.1112517053213333E-3</v>
      </c>
      <c r="AP165" s="7">
        <f t="shared" si="157"/>
        <v>9.4108683868460268E-3</v>
      </c>
      <c r="AQ165" s="7">
        <f t="shared" si="157"/>
        <v>6.8119637990863091E-3</v>
      </c>
      <c r="AR165" s="1">
        <f t="shared" si="127"/>
        <v>181505.19304735094</v>
      </c>
      <c r="AS165" s="1">
        <f t="shared" si="127"/>
        <v>138097.38953693977</v>
      </c>
      <c r="AT165" s="1">
        <f t="shared" si="127"/>
        <v>30855.810210866151</v>
      </c>
      <c r="AU165" s="1">
        <f t="shared" si="134"/>
        <v>36301.03860947019</v>
      </c>
      <c r="AV165" s="1">
        <f t="shared" si="134"/>
        <v>27619.477907387954</v>
      </c>
      <c r="AW165" s="1">
        <f t="shared" si="134"/>
        <v>6171.1620421732305</v>
      </c>
      <c r="AX165" s="1">
        <f t="shared" si="135"/>
        <v>112942.59345863636</v>
      </c>
      <c r="AY165" s="1">
        <f t="shared" si="135"/>
        <v>30966.481458392242</v>
      </c>
      <c r="AZ165" s="1">
        <f t="shared" si="135"/>
        <v>3636.0681637214025</v>
      </c>
      <c r="BA165" s="1">
        <f t="shared" si="136"/>
        <v>11.634634946117387</v>
      </c>
      <c r="BB165" s="1">
        <f t="shared" si="136"/>
        <v>10.340660655224402</v>
      </c>
      <c r="BC165" s="1">
        <f t="shared" si="136"/>
        <v>8.1986582020197236</v>
      </c>
      <c r="BD165" s="1">
        <f t="shared" si="137"/>
        <v>5761.8338887444997</v>
      </c>
      <c r="BE165">
        <f t="shared" si="163"/>
        <v>0.21822387218499145</v>
      </c>
      <c r="BF165">
        <f t="shared" si="163"/>
        <v>0.3346263841173937</v>
      </c>
      <c r="BG165">
        <f t="shared" si="163"/>
        <v>2.453676962688749E-2</v>
      </c>
      <c r="BH165">
        <f t="shared" si="138"/>
        <v>0.27813833547476224</v>
      </c>
      <c r="BI165">
        <f t="shared" si="139"/>
        <v>4.7621658391411486E-3</v>
      </c>
      <c r="BJ165">
        <f t="shared" si="139"/>
        <v>1.1197481694748152E-2</v>
      </c>
      <c r="BK165">
        <f t="shared" si="139"/>
        <v>6.0205306372294847E-5</v>
      </c>
      <c r="BL165">
        <f t="shared" si="133"/>
        <v>864.35782995681416</v>
      </c>
      <c r="BM165">
        <f t="shared" si="133"/>
        <v>1546.3429914323879</v>
      </c>
      <c r="BN165">
        <f t="shared" si="133"/>
        <v>1.8576835071105804</v>
      </c>
      <c r="BO165">
        <f t="shared" si="128"/>
        <v>617.27481868793484</v>
      </c>
      <c r="BP165">
        <f t="shared" si="149"/>
        <v>193.60033023030104</v>
      </c>
      <c r="BQ165">
        <f t="shared" si="149"/>
        <v>17.668900946651483</v>
      </c>
      <c r="BR165" s="7">
        <f t="shared" si="147"/>
        <v>9.5082913372581679E-3</v>
      </c>
      <c r="BS165" s="7">
        <f t="shared" si="131"/>
        <v>5.3593825045715235E-2</v>
      </c>
      <c r="BT165" s="7">
        <f t="shared" si="132"/>
        <v>9.616933966794021E-3</v>
      </c>
      <c r="BU165" s="8">
        <f>MAX((BU$3*climlow!$I275+BU$4*climlow!$I275^2+BU$5*climlow!$I275^6)*(K165/K$66)^$BW$1,-99)</f>
        <v>2.5783771508123308</v>
      </c>
      <c r="BV165" s="8">
        <f>MAX((BV$3*climlow!$I275+BV$4*climlow!$I275^2+BV$5*climlow!$I275^6)*(L165/L$66)^$BW$1,-99)</f>
        <v>0.90958305915017768</v>
      </c>
      <c r="BW165" s="8">
        <f>MAX((BW$3*climlow!$I275+BW$4*climlow!$I275^2+BW$5*climlow!$I275^6)*(M165/M$66)^$BW$1,-99)</f>
        <v>5.965877249080994E-2</v>
      </c>
      <c r="BX165" s="8">
        <f>MAX((BX$3*climlow!$M275+BX$4*climlow!$M275^2+BX$5*climlow!$M275^6)*(K165/K$66)^$BW$1,-99)</f>
        <v>2.5840628312439344</v>
      </c>
      <c r="BY165" s="8">
        <f>MAX((BY$3*climlow!$M275+BY$4*climlow!$M275^2+BY$5*climlow!$M275^6)*(L165/L$66)^$BW$1,-99)</f>
        <v>0.91656008378595377</v>
      </c>
      <c r="BZ165" s="8">
        <f>MAX((BZ$3*climlow!$M275+BZ$4*climlow!$M275^2+BZ$5*climlow!$M275^6)*(M165/M$66)^$BW$1,-99)</f>
        <v>6.902433979645578E-2</v>
      </c>
      <c r="CA165" s="8">
        <f t="shared" si="140"/>
        <v>-13.209626916438703</v>
      </c>
      <c r="CB165" s="8">
        <f t="shared" si="141"/>
        <v>-0.70795443387878665</v>
      </c>
      <c r="CC165" s="8">
        <f t="shared" si="142"/>
        <v>-0.12703610978137592</v>
      </c>
      <c r="CD165" s="8">
        <f>MAX((CD$3*climlow!$I275+CD$4*climlow!$I275^2+CD$5*climlow!$I275^6)*(K165/K$66)^$BW$1,-99)</f>
        <v>0.80864033946172664</v>
      </c>
      <c r="CE165" s="8">
        <f>MAX((CE$3*climlow!$I275+CE$4*climlow!$I275^2+CE$5*climlow!$I275^6)*(L165/L$66)^$BW$1,-99)</f>
        <v>0.27612503490124257</v>
      </c>
      <c r="CF165" s="8">
        <f>MAX((CF$3*climlow!$I275+CF$4*climlow!$I275^2+CF$5*climlow!$I275^6)*(M165/M$66)^$BW$1,-99)</f>
        <v>2.0694133392703123E-2</v>
      </c>
      <c r="CG165" s="8">
        <f>MAX((CG$3*climlow!$M275+CG$4*climlow!$M275^2+CG$5*climlow!$M275^6)*(K165/K$66)^$BW$1,-99)</f>
        <v>0.80255639471805884</v>
      </c>
      <c r="CH165" s="8">
        <f>MAX((CH$3*climlow!$M275+CH$4*climlow!$M275^2+CH$5*climlow!$M275^6)*(L165/L$66)^$BW$1,-99)</f>
        <v>0.27487136058959522</v>
      </c>
      <c r="CI165" s="8">
        <f>MAX((CI$3*climlow!$M275+CI$4*climlow!$M275^2+CI$5*climlow!$M275^6)*(M165/M$66)^$BW$1,-99)</f>
        <v>2.2073788939476001E-2</v>
      </c>
      <c r="CJ165" s="8">
        <f t="shared" si="143"/>
        <v>0.31231393696359</v>
      </c>
      <c r="CK165" s="8">
        <f t="shared" si="144"/>
        <v>1.6738098496965177E-2</v>
      </c>
      <c r="CL165" s="8">
        <f t="shared" si="145"/>
        <v>3.0035025086883153E-3</v>
      </c>
    </row>
    <row r="166" spans="1:90">
      <c r="A166">
        <f t="shared" si="114"/>
        <v>2120</v>
      </c>
      <c r="B166" s="4">
        <f t="shared" si="158"/>
        <v>1285.6901060844691</v>
      </c>
      <c r="C166" s="4">
        <f t="shared" si="158"/>
        <v>3567.9084084964798</v>
      </c>
      <c r="D166" s="4">
        <f t="shared" si="158"/>
        <v>6789.868829030599</v>
      </c>
      <c r="E166" s="11">
        <f t="shared" si="159"/>
        <v>3.4575645772093508E-5</v>
      </c>
      <c r="F166" s="11">
        <f t="shared" si="159"/>
        <v>6.931654738268269E-5</v>
      </c>
      <c r="G166" s="11">
        <f t="shared" si="159"/>
        <v>1.5303910202567775E-4</v>
      </c>
      <c r="H166" s="4">
        <f t="shared" si="123"/>
        <v>182894.98142084005</v>
      </c>
      <c r="I166" s="4">
        <f t="shared" si="123"/>
        <v>139737.84624056713</v>
      </c>
      <c r="J166" s="4">
        <f t="shared" si="123"/>
        <v>31123.622177924288</v>
      </c>
      <c r="K166" s="4">
        <f t="shared" si="115"/>
        <v>142254.32750497028</v>
      </c>
      <c r="L166" s="4">
        <f t="shared" si="115"/>
        <v>39165.199955189659</v>
      </c>
      <c r="M166" s="4">
        <f t="shared" si="115"/>
        <v>4583.8326132093862</v>
      </c>
      <c r="N166" s="11">
        <f t="shared" si="120"/>
        <v>7.6221779487926078E-3</v>
      </c>
      <c r="O166" s="11">
        <f t="shared" si="120"/>
        <v>1.1808849069624872E-2</v>
      </c>
      <c r="P166" s="11">
        <f t="shared" si="120"/>
        <v>8.5251225913161033E-3</v>
      </c>
      <c r="Q166" s="4">
        <f t="shared" si="116"/>
        <v>6199.0713091928765</v>
      </c>
      <c r="R166" s="4">
        <f t="shared" si="116"/>
        <v>18569.7629187653</v>
      </c>
      <c r="S166" s="4">
        <f t="shared" si="116"/>
        <v>4808.9022911368893</v>
      </c>
      <c r="T166" s="4">
        <f t="shared" si="160"/>
        <v>33.894157516158728</v>
      </c>
      <c r="U166" s="4">
        <f t="shared" si="160"/>
        <v>132.89000380610082</v>
      </c>
      <c r="V166" s="4">
        <f t="shared" si="160"/>
        <v>154.50972459586666</v>
      </c>
      <c r="W166" s="11">
        <f t="shared" si="117"/>
        <v>-1.219247815263802E-2</v>
      </c>
      <c r="X166" s="11">
        <f t="shared" si="117"/>
        <v>-1.3228699347321071E-2</v>
      </c>
      <c r="Y166" s="11">
        <f t="shared" si="117"/>
        <v>-1.2203590333800474E-2</v>
      </c>
      <c r="Z166" s="4">
        <f t="shared" si="129"/>
        <v>8669.5654201553898</v>
      </c>
      <c r="AA166" s="4">
        <f t="shared" si="129"/>
        <v>47770.642485801589</v>
      </c>
      <c r="AB166" s="4">
        <f t="shared" si="129"/>
        <v>8546.6544464795879</v>
      </c>
      <c r="AC166" s="12">
        <f t="shared" si="161"/>
        <v>1.7806286369785254</v>
      </c>
      <c r="AD166" s="12">
        <f t="shared" si="161"/>
        <v>3.8604171247401475</v>
      </c>
      <c r="AE166" s="12">
        <f t="shared" si="161"/>
        <v>1.8153480872077379</v>
      </c>
      <c r="AF166" s="11">
        <f t="shared" si="118"/>
        <v>-2.9039671966837322E-3</v>
      </c>
      <c r="AG166" s="11">
        <f t="shared" si="118"/>
        <v>2.0567434751257441E-3</v>
      </c>
      <c r="AH166" s="11">
        <f t="shared" si="118"/>
        <v>8.257041531207765E-4</v>
      </c>
      <c r="AI166" s="1">
        <f t="shared" si="156"/>
        <v>337376.90726731712</v>
      </c>
      <c r="AJ166" s="1">
        <f t="shared" si="156"/>
        <v>247369.96987118185</v>
      </c>
      <c r="AK166" s="1">
        <f t="shared" si="156"/>
        <v>56795.59614704136</v>
      </c>
      <c r="AL166" s="17">
        <f t="shared" si="162"/>
        <v>45.733532133651281</v>
      </c>
      <c r="AM166" s="17">
        <f t="shared" si="162"/>
        <v>16.812309960264404</v>
      </c>
      <c r="AN166" s="17">
        <f t="shared" si="162"/>
        <v>2.9957475246453757</v>
      </c>
      <c r="AO166" s="7">
        <f t="shared" si="157"/>
        <v>6.0501391882681202E-3</v>
      </c>
      <c r="AP166" s="7">
        <f t="shared" si="157"/>
        <v>9.3167597029775659E-3</v>
      </c>
      <c r="AQ166" s="7">
        <f t="shared" si="157"/>
        <v>6.7438441610954457E-3</v>
      </c>
      <c r="AR166" s="1">
        <f t="shared" si="127"/>
        <v>182894.98142084005</v>
      </c>
      <c r="AS166" s="1">
        <f t="shared" si="127"/>
        <v>139737.84624056713</v>
      </c>
      <c r="AT166" s="1">
        <f t="shared" si="127"/>
        <v>31123.622177924288</v>
      </c>
      <c r="AU166" s="1">
        <f t="shared" si="134"/>
        <v>36578.99628416801</v>
      </c>
      <c r="AV166" s="1">
        <f t="shared" si="134"/>
        <v>27947.569248113428</v>
      </c>
      <c r="AW166" s="1">
        <f t="shared" si="134"/>
        <v>6224.7244355848579</v>
      </c>
      <c r="AX166" s="1">
        <f t="shared" si="135"/>
        <v>113803.46200397622</v>
      </c>
      <c r="AY166" s="1">
        <f t="shared" si="135"/>
        <v>31332.159964151724</v>
      </c>
      <c r="AZ166" s="1">
        <f t="shared" si="135"/>
        <v>3667.066090567509</v>
      </c>
      <c r="BA166" s="1">
        <f t="shared" si="136"/>
        <v>11.642228222039192</v>
      </c>
      <c r="BB166" s="1">
        <f t="shared" si="136"/>
        <v>10.352400323930235</v>
      </c>
      <c r="BC166" s="1">
        <f t="shared" si="136"/>
        <v>8.2071471909706819</v>
      </c>
      <c r="BD166" s="1">
        <f t="shared" si="137"/>
        <v>5600.3032263781288</v>
      </c>
      <c r="BE166">
        <f t="shared" si="163"/>
        <v>0.21822387218499145</v>
      </c>
      <c r="BF166">
        <f t="shared" si="163"/>
        <v>0.3346263841173937</v>
      </c>
      <c r="BG166">
        <f t="shared" si="163"/>
        <v>2.453676962688749E-2</v>
      </c>
      <c r="BH166">
        <f t="shared" si="138"/>
        <v>0.27831672640665173</v>
      </c>
      <c r="BI166">
        <f t="shared" si="139"/>
        <v>4.7621658391411486E-3</v>
      </c>
      <c r="BJ166">
        <f t="shared" si="139"/>
        <v>1.1197481694748152E-2</v>
      </c>
      <c r="BK166">
        <f t="shared" si="139"/>
        <v>6.0205306372294847E-5</v>
      </c>
      <c r="BL166">
        <f t="shared" si="133"/>
        <v>870.97623267267954</v>
      </c>
      <c r="BM166">
        <f t="shared" si="133"/>
        <v>1564.7119753422824</v>
      </c>
      <c r="BN166">
        <f t="shared" si="133"/>
        <v>1.8738072086374824</v>
      </c>
      <c r="BO166">
        <f t="shared" si="128"/>
        <v>623.14404749917298</v>
      </c>
      <c r="BP166">
        <f t="shared" si="149"/>
        <v>195.76864692883854</v>
      </c>
      <c r="BQ166">
        <f t="shared" si="149"/>
        <v>17.870692026131362</v>
      </c>
      <c r="BR166" s="7">
        <f t="shared" si="147"/>
        <v>9.4106949982570853E-3</v>
      </c>
      <c r="BS166" s="7">
        <f t="shared" si="131"/>
        <v>5.2032839850208963E-2</v>
      </c>
      <c r="BT166" s="7">
        <f t="shared" si="132"/>
        <v>9.2514259356435494E-3</v>
      </c>
      <c r="BU166" s="8">
        <f>MAX((BU$3*climlow!$I276+BU$4*climlow!$I276^2+BU$5*climlow!$I276^6)*(K166/K$66)^$BW$1,-99)</f>
        <v>2.5651495655556755</v>
      </c>
      <c r="BV166" s="8">
        <f>MAX((BV$3*climlow!$I276+BV$4*climlow!$I276^2+BV$5*climlow!$I276^6)*(L166/L$66)^$BW$1,-99)</f>
        <v>0.89688361945692985</v>
      </c>
      <c r="BW166" s="8">
        <f>MAX((BW$3*climlow!$I276+BW$4*climlow!$I276^2+BW$5*climlow!$I276^6)*(M166/M$66)^$BW$1,-99)</f>
        <v>4.6148891677786179E-2</v>
      </c>
      <c r="BX166" s="8">
        <f>MAX((BX$3*climlow!$M276+BX$4*climlow!$M276^2+BX$5*climlow!$M276^6)*(K166/K$66)^$BW$1,-99)</f>
        <v>2.5713409910653966</v>
      </c>
      <c r="BY166" s="8">
        <f>MAX((BY$3*climlow!$M276+BY$4*climlow!$M276^2+BY$5*climlow!$M276^6)*(L166/L$66)^$BW$1,-99)</f>
        <v>0.90431422181363474</v>
      </c>
      <c r="BZ166" s="8">
        <f>MAX((BZ$3*climlow!$M276+BZ$4*climlow!$M276^2+BZ$5*climlow!$M276^6)*(M166/M$66)^$BW$1,-99)</f>
        <v>5.6049369561734091E-2</v>
      </c>
      <c r="CA166" s="8">
        <f t="shared" si="140"/>
        <v>-14.405193866098408</v>
      </c>
      <c r="CB166" s="8">
        <f t="shared" si="141"/>
        <v>-0.74954314544591094</v>
      </c>
      <c r="CC166" s="8">
        <f t="shared" si="142"/>
        <v>-0.13326858414079618</v>
      </c>
      <c r="CD166" s="8">
        <f>MAX((CD$3*climlow!$I276+CD$4*climlow!$I276^2+CD$5*climlow!$I276^6)*(K166/K$66)^$BW$1,-99)</f>
        <v>0.81565237620516462</v>
      </c>
      <c r="CE166" s="8">
        <f>MAX((CE$3*climlow!$I276+CE$4*climlow!$I276^2+CE$5*climlow!$I276^6)*(L166/L$66)^$BW$1,-99)</f>
        <v>0.27701960052391372</v>
      </c>
      <c r="CF166" s="8">
        <f>MAX((CF$3*climlow!$I276+CF$4*climlow!$I276^2+CF$5*climlow!$I276^6)*(M166/M$66)^$BW$1,-99)</f>
        <v>1.8609594858901946E-2</v>
      </c>
      <c r="CG166" s="8">
        <f>MAX((CG$3*climlow!$M276+CG$4*climlow!$M276^2+CG$5*climlow!$M276^6)*(K166/K$66)^$BW$1,-99)</f>
        <v>0.80934759476671247</v>
      </c>
      <c r="CH166" s="8">
        <f>MAX((CH$3*climlow!$M276+CH$4*climlow!$M276^2+CH$5*climlow!$M276^6)*(L166/L$66)^$BW$1,-99)</f>
        <v>0.27576895386911721</v>
      </c>
      <c r="CI166" s="8">
        <f>MAX((CI$3*climlow!$M276+CI$4*climlow!$M276^2+CI$5*climlow!$M276^6)*(M166/M$66)^$BW$1,-99)</f>
        <v>2.012702691296887E-2</v>
      </c>
      <c r="CJ166" s="8">
        <f t="shared" si="143"/>
        <v>0.317866072443935</v>
      </c>
      <c r="CK166" s="8">
        <f t="shared" si="144"/>
        <v>1.653947444129019E-2</v>
      </c>
      <c r="CL166" s="8">
        <f t="shared" si="145"/>
        <v>2.9407144266689715E-3</v>
      </c>
    </row>
    <row r="167" spans="1:90">
      <c r="A167">
        <f t="shared" si="114"/>
        <v>2121</v>
      </c>
      <c r="B167" s="4">
        <f t="shared" si="158"/>
        <v>1285.7323369718658</v>
      </c>
      <c r="C167" s="4">
        <f t="shared" si="158"/>
        <v>3568.1433578341216</v>
      </c>
      <c r="D167" s="4">
        <f t="shared" si="158"/>
        <v>6790.8559886876428</v>
      </c>
      <c r="E167" s="11">
        <f t="shared" si="159"/>
        <v>3.284686348348883E-5</v>
      </c>
      <c r="F167" s="11">
        <f t="shared" si="159"/>
        <v>6.5850720013548554E-5</v>
      </c>
      <c r="G167" s="11">
        <f t="shared" si="159"/>
        <v>1.4538714692439384E-4</v>
      </c>
      <c r="H167" s="4">
        <f t="shared" si="123"/>
        <v>184280.28773222005</v>
      </c>
      <c r="I167" s="4">
        <f t="shared" si="123"/>
        <v>141380.37154774833</v>
      </c>
      <c r="J167" s="4">
        <f t="shared" si="123"/>
        <v>31390.746678144871</v>
      </c>
      <c r="K167" s="4">
        <f t="shared" si="115"/>
        <v>143327.1003871877</v>
      </c>
      <c r="L167" s="4">
        <f t="shared" si="115"/>
        <v>39622.951593953563</v>
      </c>
      <c r="M167" s="4">
        <f t="shared" si="115"/>
        <v>4622.5021897734641</v>
      </c>
      <c r="N167" s="11">
        <f t="shared" si="120"/>
        <v>7.541231968355655E-3</v>
      </c>
      <c r="O167" s="11">
        <f t="shared" si="120"/>
        <v>1.1687713564277447E-2</v>
      </c>
      <c r="P167" s="11">
        <f t="shared" si="120"/>
        <v>8.4360795489439866E-3</v>
      </c>
      <c r="Q167" s="4">
        <f t="shared" si="116"/>
        <v>6169.8705749522069</v>
      </c>
      <c r="R167" s="4">
        <f t="shared" si="116"/>
        <v>18539.496805564169</v>
      </c>
      <c r="S167" s="4">
        <f t="shared" si="116"/>
        <v>4790.9860677352926</v>
      </c>
      <c r="T167" s="4">
        <f t="shared" si="160"/>
        <v>33.480903741140892</v>
      </c>
      <c r="U167" s="4">
        <f t="shared" si="160"/>
        <v>131.13204189948556</v>
      </c>
      <c r="V167" s="4">
        <f t="shared" si="160"/>
        <v>152.62415121431036</v>
      </c>
      <c r="W167" s="11">
        <f t="shared" si="117"/>
        <v>-1.219247815263802E-2</v>
      </c>
      <c r="X167" s="11">
        <f t="shared" si="117"/>
        <v>-1.3228699347321071E-2</v>
      </c>
      <c r="Y167" s="11">
        <f t="shared" si="117"/>
        <v>-1.2203590333800474E-2</v>
      </c>
      <c r="Z167" s="4">
        <f t="shared" si="129"/>
        <v>8604.3759729290741</v>
      </c>
      <c r="AA167" s="4">
        <f t="shared" si="129"/>
        <v>47796.762783381018</v>
      </c>
      <c r="AB167" s="4">
        <f t="shared" si="129"/>
        <v>8522.6611003453108</v>
      </c>
      <c r="AC167" s="12">
        <f t="shared" si="161"/>
        <v>1.7754577498272641</v>
      </c>
      <c r="AD167" s="12">
        <f t="shared" si="161"/>
        <v>3.8683570124727207</v>
      </c>
      <c r="AE167" s="12">
        <f t="shared" si="161"/>
        <v>1.8168470276627051</v>
      </c>
      <c r="AF167" s="11">
        <f t="shared" si="118"/>
        <v>-2.9039671966837322E-3</v>
      </c>
      <c r="AG167" s="11">
        <f t="shared" si="118"/>
        <v>2.0567434751257441E-3</v>
      </c>
      <c r="AH167" s="11">
        <f t="shared" si="118"/>
        <v>8.257041531207765E-4</v>
      </c>
      <c r="AI167" s="1">
        <f t="shared" si="156"/>
        <v>340218.21282475337</v>
      </c>
      <c r="AJ167" s="1">
        <f t="shared" si="156"/>
        <v>250580.5421321771</v>
      </c>
      <c r="AK167" s="1">
        <f t="shared" si="156"/>
        <v>57340.760967922084</v>
      </c>
      <c r="AL167" s="17">
        <f t="shared" si="162"/>
        <v>46.007459426281208</v>
      </c>
      <c r="AM167" s="17">
        <f t="shared" si="162"/>
        <v>16.967379849696645</v>
      </c>
      <c r="AN167" s="17">
        <f t="shared" si="162"/>
        <v>3.01574835055305</v>
      </c>
      <c r="AO167" s="7">
        <f t="shared" si="157"/>
        <v>5.9896377963854393E-3</v>
      </c>
      <c r="AP167" s="7">
        <f t="shared" si="157"/>
        <v>9.2235921059477897E-3</v>
      </c>
      <c r="AQ167" s="7">
        <f t="shared" si="157"/>
        <v>6.6764057194844909E-3</v>
      </c>
      <c r="AR167" s="1">
        <f t="shared" si="127"/>
        <v>184280.28773222005</v>
      </c>
      <c r="AS167" s="1">
        <f t="shared" si="127"/>
        <v>141380.37154774833</v>
      </c>
      <c r="AT167" s="1">
        <f t="shared" si="127"/>
        <v>31390.746678144871</v>
      </c>
      <c r="AU167" s="1">
        <f t="shared" si="134"/>
        <v>36856.057546444012</v>
      </c>
      <c r="AV167" s="1">
        <f t="shared" si="134"/>
        <v>28276.074309549669</v>
      </c>
      <c r="AW167" s="1">
        <f t="shared" si="134"/>
        <v>6278.1493356289748</v>
      </c>
      <c r="AX167" s="1">
        <f t="shared" si="135"/>
        <v>114661.68030975017</v>
      </c>
      <c r="AY167" s="1">
        <f t="shared" si="135"/>
        <v>31698.36127516285</v>
      </c>
      <c r="AZ167" s="1">
        <f t="shared" si="135"/>
        <v>3698.001751818771</v>
      </c>
      <c r="BA167" s="1">
        <f t="shared" si="136"/>
        <v>11.649741161071113</v>
      </c>
      <c r="BB167" s="1">
        <f t="shared" si="136"/>
        <v>10.364020263739334</v>
      </c>
      <c r="BC167" s="1">
        <f t="shared" si="136"/>
        <v>8.2155478856675561</v>
      </c>
      <c r="BD167" s="1">
        <f t="shared" si="137"/>
        <v>5443.2090035127367</v>
      </c>
      <c r="BE167">
        <f t="shared" si="163"/>
        <v>0.21822387218499145</v>
      </c>
      <c r="BF167">
        <f t="shared" si="163"/>
        <v>0.3346263841173937</v>
      </c>
      <c r="BG167">
        <f t="shared" si="163"/>
        <v>2.453676962688749E-2</v>
      </c>
      <c r="BH167">
        <f t="shared" si="138"/>
        <v>0.27849350711473203</v>
      </c>
      <c r="BI167">
        <f t="shared" si="139"/>
        <v>4.7621658391411486E-3</v>
      </c>
      <c r="BJ167">
        <f t="shared" si="139"/>
        <v>1.1197481694748152E-2</v>
      </c>
      <c r="BK167">
        <f t="shared" si="139"/>
        <v>6.0205306372294847E-5</v>
      </c>
      <c r="BL167">
        <f t="shared" si="133"/>
        <v>877.57329106548002</v>
      </c>
      <c r="BM167">
        <f t="shared" si="133"/>
        <v>1583.1041224026044</v>
      </c>
      <c r="BN167">
        <f t="shared" si="133"/>
        <v>1.8898895210128086</v>
      </c>
      <c r="BO167">
        <f t="shared" si="128"/>
        <v>629.00826607016711</v>
      </c>
      <c r="BP167">
        <f t="shared" si="149"/>
        <v>197.96153446879995</v>
      </c>
      <c r="BQ167">
        <f t="shared" si="149"/>
        <v>18.074812798233111</v>
      </c>
      <c r="BR167" s="7">
        <f t="shared" si="147"/>
        <v>9.3141937631899818E-3</v>
      </c>
      <c r="BS167" s="7">
        <f t="shared" si="131"/>
        <v>5.0517320242921319E-2</v>
      </c>
      <c r="BT167" s="7">
        <f t="shared" si="132"/>
        <v>8.9006453177384922E-3</v>
      </c>
      <c r="BU167" s="8">
        <f>MAX((BU$3*climlow!$I277+BU$4*climlow!$I277^2+BU$5*climlow!$I277^6)*(K167/K$66)^$BW$1,-99)</f>
        <v>2.5517001440004035</v>
      </c>
      <c r="BV167" s="8">
        <f>MAX((BV$3*climlow!$I277+BV$4*climlow!$I277^2+BV$5*climlow!$I277^6)*(L167/L$66)^$BW$1,-99)</f>
        <v>0.88410832378633375</v>
      </c>
      <c r="BW167" s="8">
        <f>MAX((BW$3*climlow!$I277+BW$4*climlow!$I277^2+BW$5*climlow!$I277^6)*(M167/M$66)^$BW$1,-99)</f>
        <v>3.2580818469179131E-2</v>
      </c>
      <c r="BX167" s="8">
        <f>MAX((BX$3*climlow!$M277+BX$4*climlow!$M277^2+BX$5*climlow!$M277^6)*(K167/K$66)^$BW$1,-99)</f>
        <v>2.5584210626320445</v>
      </c>
      <c r="BY167" s="8">
        <f>MAX((BY$3*climlow!$M277+BY$4*climlow!$M277^2+BY$5*climlow!$M277^6)*(L167/L$66)^$BW$1,-99)</f>
        <v>0.89200851570093886</v>
      </c>
      <c r="BZ167" s="8">
        <f>MAX((BZ$3*climlow!$M277+BZ$4*climlow!$M277^2+BZ$5*climlow!$M277^6)*(M167/M$66)^$BW$1,-99)</f>
        <v>4.3032390378174003E-2</v>
      </c>
      <c r="CA167" s="8">
        <f t="shared" si="140"/>
        <v>-15.666154654473221</v>
      </c>
      <c r="CB167" s="8">
        <f t="shared" si="141"/>
        <v>-0.7914121516551561</v>
      </c>
      <c r="CC167" s="8">
        <f t="shared" si="142"/>
        <v>-0.13943888607230417</v>
      </c>
      <c r="CD167" s="8">
        <f>MAX((CD$3*climlow!$I277+CD$4*climlow!$I277^2+CD$5*climlow!$I277^6)*(K167/K$66)^$BW$1,-99)</f>
        <v>0.82254978343068264</v>
      </c>
      <c r="CE167" s="8">
        <f>MAX((CE$3*climlow!$I277+CE$4*climlow!$I277^2+CE$5*climlow!$I277^6)*(L167/L$66)^$BW$1,-99)</f>
        <v>0.27782813078298779</v>
      </c>
      <c r="CF167" s="8">
        <f>MAX((CF$3*climlow!$I277+CF$4*climlow!$I277^2+CF$5*climlow!$I277^6)*(M167/M$66)^$BW$1,-99)</f>
        <v>1.6434305300692949E-2</v>
      </c>
      <c r="CG167" s="8">
        <f>MAX((CG$3*climlow!$M277+CG$4*climlow!$M277^2+CG$5*climlow!$M277^6)*(K167/K$66)^$BW$1,-99)</f>
        <v>0.81602623555321951</v>
      </c>
      <c r="CH167" s="8">
        <f>MAX((CH$3*climlow!$M277+CH$4*climlow!$M277^2+CH$5*climlow!$M277^6)*(L167/L$66)^$BW$1,-99)</f>
        <v>0.27658621476414219</v>
      </c>
      <c r="CI167" s="8">
        <f>MAX((CI$3*climlow!$M277+CI$4*climlow!$M277^2+CI$5*climlow!$M277^6)*(M167/M$66)^$BW$1,-99)</f>
        <v>1.8098869632404778E-2</v>
      </c>
      <c r="CJ167" s="8">
        <f t="shared" si="143"/>
        <v>0.32274541571371151</v>
      </c>
      <c r="CK167" s="8">
        <f t="shared" si="144"/>
        <v>1.6304233522544335E-2</v>
      </c>
      <c r="CL167" s="8">
        <f t="shared" si="145"/>
        <v>2.8726424731938096E-3</v>
      </c>
    </row>
    <row r="168" spans="1:90">
      <c r="A168">
        <f t="shared" si="114"/>
        <v>2122</v>
      </c>
      <c r="B168" s="4">
        <f t="shared" si="158"/>
        <v>1285.7724576326871</v>
      </c>
      <c r="C168" s="4">
        <f t="shared" si="158"/>
        <v>3568.3665744028849</v>
      </c>
      <c r="D168" s="4">
        <f t="shared" si="158"/>
        <v>6791.7939267061447</v>
      </c>
      <c r="E168" s="11">
        <f t="shared" si="159"/>
        <v>3.1204520309314386E-5</v>
      </c>
      <c r="F168" s="11">
        <f t="shared" si="159"/>
        <v>6.2558184012871123E-5</v>
      </c>
      <c r="G168" s="11">
        <f t="shared" si="159"/>
        <v>1.3811778957817416E-4</v>
      </c>
      <c r="H168" s="4">
        <f t="shared" si="123"/>
        <v>185661.02602208784</v>
      </c>
      <c r="I168" s="4">
        <f t="shared" si="123"/>
        <v>143024.78598939718</v>
      </c>
      <c r="J168" s="4">
        <f t="shared" si="123"/>
        <v>31657.169269735325</v>
      </c>
      <c r="K168" s="4">
        <f t="shared" si="115"/>
        <v>144396.48704555354</v>
      </c>
      <c r="L168" s="4">
        <f t="shared" si="115"/>
        <v>40081.304150577729</v>
      </c>
      <c r="M168" s="4">
        <f t="shared" si="115"/>
        <v>4661.0909593790166</v>
      </c>
      <c r="N168" s="11">
        <f t="shared" si="120"/>
        <v>7.4611616050068719E-3</v>
      </c>
      <c r="O168" s="11">
        <f t="shared" si="120"/>
        <v>1.156785494733592E-2</v>
      </c>
      <c r="P168" s="11">
        <f t="shared" si="120"/>
        <v>8.3480262466772981E-3</v>
      </c>
      <c r="Q168" s="4">
        <f t="shared" si="116"/>
        <v>6140.3092901975269</v>
      </c>
      <c r="R168" s="4">
        <f t="shared" si="116"/>
        <v>18507.026223549539</v>
      </c>
      <c r="S168" s="4">
        <f t="shared" si="116"/>
        <v>4772.6851296162386</v>
      </c>
      <c r="T168" s="4">
        <f t="shared" si="160"/>
        <v>33.072688553746453</v>
      </c>
      <c r="U168" s="4">
        <f t="shared" si="160"/>
        <v>129.39733554239695</v>
      </c>
      <c r="V168" s="4">
        <f t="shared" si="160"/>
        <v>150.7615885978469</v>
      </c>
      <c r="W168" s="11">
        <f t="shared" si="117"/>
        <v>-1.219247815263802E-2</v>
      </c>
      <c r="X168" s="11">
        <f t="shared" si="117"/>
        <v>-1.3228699347321071E-2</v>
      </c>
      <c r="Y168" s="11">
        <f t="shared" si="117"/>
        <v>-1.2203590333800474E-2</v>
      </c>
      <c r="Z168" s="4">
        <f t="shared" si="129"/>
        <v>8538.9759225445305</v>
      </c>
      <c r="AA168" s="4">
        <f t="shared" si="129"/>
        <v>47817.006208602994</v>
      </c>
      <c r="AB168" s="4">
        <f t="shared" si="129"/>
        <v>8497.9197390401514</v>
      </c>
      <c r="AC168" s="12">
        <f t="shared" si="161"/>
        <v>1.7703018787626679</v>
      </c>
      <c r="AD168" s="12">
        <f t="shared" si="161"/>
        <v>3.8763132305175807</v>
      </c>
      <c r="AE168" s="12">
        <f t="shared" si="161"/>
        <v>1.8183472057990313</v>
      </c>
      <c r="AF168" s="11">
        <f t="shared" si="118"/>
        <v>-2.9039671966837322E-3</v>
      </c>
      <c r="AG168" s="11">
        <f t="shared" si="118"/>
        <v>2.0567434751257441E-3</v>
      </c>
      <c r="AH168" s="11">
        <f t="shared" si="118"/>
        <v>8.257041531207765E-4</v>
      </c>
      <c r="AI168" s="1">
        <f t="shared" ref="AI168:AK183" si="164">(1-$AI$5)*AI167+AU167</f>
        <v>343052.44908872206</v>
      </c>
      <c r="AJ168" s="1">
        <f t="shared" si="164"/>
        <v>253798.56222850908</v>
      </c>
      <c r="AK168" s="1">
        <f t="shared" si="164"/>
        <v>57884.834206758846</v>
      </c>
      <c r="AL168" s="17">
        <f t="shared" si="162"/>
        <v>46.280271763997582</v>
      </c>
      <c r="AM168" s="17">
        <f t="shared" si="162"/>
        <v>17.122315038628521</v>
      </c>
      <c r="AN168" s="17">
        <f t="shared" si="162"/>
        <v>3.0356813664938467</v>
      </c>
      <c r="AO168" s="7">
        <f t="shared" si="157"/>
        <v>5.9297414184215852E-3</v>
      </c>
      <c r="AP168" s="7">
        <f t="shared" si="157"/>
        <v>9.1313561848883115E-3</v>
      </c>
      <c r="AQ168" s="7">
        <f t="shared" si="157"/>
        <v>6.6096416622896462E-3</v>
      </c>
      <c r="AR168" s="1">
        <f t="shared" si="127"/>
        <v>185661.02602208784</v>
      </c>
      <c r="AS168" s="1">
        <f t="shared" si="127"/>
        <v>143024.78598939718</v>
      </c>
      <c r="AT168" s="1">
        <f t="shared" si="127"/>
        <v>31657.169269735325</v>
      </c>
      <c r="AU168" s="1">
        <f t="shared" si="134"/>
        <v>37132.205204417573</v>
      </c>
      <c r="AV168" s="1">
        <f t="shared" si="134"/>
        <v>28604.957197879437</v>
      </c>
      <c r="AW168" s="1">
        <f t="shared" si="134"/>
        <v>6331.4338539470655</v>
      </c>
      <c r="AX168" s="1">
        <f t="shared" si="135"/>
        <v>115517.18963644282</v>
      </c>
      <c r="AY168" s="1">
        <f t="shared" si="135"/>
        <v>32065.04332046218</v>
      </c>
      <c r="AZ168" s="1">
        <f t="shared" si="135"/>
        <v>3728.8727675032133</v>
      </c>
      <c r="BA168" s="1">
        <f t="shared" si="136"/>
        <v>11.657174625891344</v>
      </c>
      <c r="BB168" s="1">
        <f t="shared" si="136"/>
        <v>10.375521722602235</v>
      </c>
      <c r="BC168" s="1">
        <f t="shared" si="136"/>
        <v>8.2238612598603957</v>
      </c>
      <c r="BD168" s="1">
        <f t="shared" si="137"/>
        <v>5290.4342065293113</v>
      </c>
      <c r="BE168">
        <f t="shared" si="163"/>
        <v>0.21822387218499145</v>
      </c>
      <c r="BF168">
        <f t="shared" si="163"/>
        <v>0.3346263841173937</v>
      </c>
      <c r="BG168">
        <f t="shared" si="163"/>
        <v>2.453676962688749E-2</v>
      </c>
      <c r="BH168">
        <f t="shared" si="138"/>
        <v>0.27866868846742787</v>
      </c>
      <c r="BI168">
        <f t="shared" si="139"/>
        <v>4.7621658391411486E-3</v>
      </c>
      <c r="BJ168">
        <f t="shared" si="139"/>
        <v>1.1197481694748152E-2</v>
      </c>
      <c r="BK168">
        <f t="shared" si="139"/>
        <v>6.0205306372294847E-5</v>
      </c>
      <c r="BL168">
        <f t="shared" si="133"/>
        <v>884.14859578228254</v>
      </c>
      <c r="BM168">
        <f t="shared" si="133"/>
        <v>1601.5174230115467</v>
      </c>
      <c r="BN168">
        <f t="shared" si="133"/>
        <v>1.9059295747640128</v>
      </c>
      <c r="BO168">
        <f t="shared" si="128"/>
        <v>634.86697093899284</v>
      </c>
      <c r="BP168">
        <f t="shared" si="149"/>
        <v>200.17926996937484</v>
      </c>
      <c r="BQ168">
        <f t="shared" si="149"/>
        <v>18.281289851264567</v>
      </c>
      <c r="BR168" s="7">
        <f t="shared" si="147"/>
        <v>9.2187714939100385E-3</v>
      </c>
      <c r="BS168" s="7">
        <f t="shared" si="131"/>
        <v>4.9045941983418759E-2</v>
      </c>
      <c r="BT168" s="7">
        <f t="shared" si="132"/>
        <v>8.5639601298147221E-3</v>
      </c>
      <c r="BU168" s="8">
        <f>MAX((BU$3*climlow!$I278+BU$4*climlow!$I278^2+BU$5*climlow!$I278^6)*(K168/K$66)^$BW$1,-99)</f>
        <v>2.5380358075525344</v>
      </c>
      <c r="BV168" s="8">
        <f>MAX((BV$3*climlow!$I278+BV$4*climlow!$I278^2+BV$5*climlow!$I278^6)*(L168/L$66)^$BW$1,-99)</f>
        <v>0.87126143812648937</v>
      </c>
      <c r="BW168" s="8">
        <f>MAX((BW$3*climlow!$I278+BW$4*climlow!$I278^2+BW$5*climlow!$I278^6)*(M168/M$66)^$BW$1,-99)</f>
        <v>1.8958383000235689E-2</v>
      </c>
      <c r="BX168" s="8">
        <f>MAX((BX$3*climlow!$M278+BX$4*climlow!$M278^2+BX$5*climlow!$M278^6)*(K168/K$66)^$BW$1,-99)</f>
        <v>2.5453101496091017</v>
      </c>
      <c r="BY168" s="8">
        <f>MAX((BY$3*climlow!$M278+BY$4*climlow!$M278^2+BY$5*climlow!$M278^6)*(L168/L$66)^$BW$1,-99)</f>
        <v>0.87964727004393861</v>
      </c>
      <c r="BZ168" s="8">
        <f>MAX((BZ$3*climlow!$M278+BZ$4*climlow!$M278^2+BZ$5*climlow!$M278^6)*(M168/M$66)^$BW$1,-99)</f>
        <v>2.9977251022508929E-2</v>
      </c>
      <c r="CA168" s="8">
        <f t="shared" si="140"/>
        <v>-16.993879799998862</v>
      </c>
      <c r="CB168" s="8">
        <f t="shared" si="141"/>
        <v>-0.83348084274393619</v>
      </c>
      <c r="CC168" s="8">
        <f t="shared" si="142"/>
        <v>-0.14553490905805402</v>
      </c>
      <c r="CD168" s="8">
        <f>MAX((CD$3*climlow!$I278+CD$4*climlow!$I278^2+CD$5*climlow!$I278^6)*(K168/K$66)^$BW$1,-99)</f>
        <v>0.82932981123073723</v>
      </c>
      <c r="CE168" s="8">
        <f>MAX((CE$3*climlow!$I278+CE$4*climlow!$I278^2+CE$5*climlow!$I278^6)*(L168/L$66)^$BW$1,-99)</f>
        <v>0.27854950965530229</v>
      </c>
      <c r="CF168" s="8">
        <f>MAX((CF$3*climlow!$I278+CF$4*climlow!$I278^2+CF$5*climlow!$I278^6)*(M168/M$66)^$BW$1,-99)</f>
        <v>1.4167406514280396E-2</v>
      </c>
      <c r="CG168" s="8">
        <f>MAX((CG$3*climlow!$M278+CG$4*climlow!$M278^2+CG$5*climlow!$M278^6)*(K168/K$66)^$BW$1,-99)</f>
        <v>0.82259002705336592</v>
      </c>
      <c r="CH168" s="8">
        <f>MAX((CH$3*climlow!$M278+CH$4*climlow!$M278^2+CH$5*climlow!$M278^6)*(L168/L$66)^$BW$1,-99)</f>
        <v>0.27732235513303866</v>
      </c>
      <c r="CI168" s="8">
        <f>MAX((CI$3*climlow!$M278+CI$4*climlow!$M278^2+CI$5*climlow!$M278^6)*(M168/M$66)^$BW$1,-99)</f>
        <v>1.5988817506391632E-2</v>
      </c>
      <c r="CJ168" s="8">
        <f t="shared" si="143"/>
        <v>0.32691338241270501</v>
      </c>
      <c r="CK168" s="8">
        <f t="shared" si="144"/>
        <v>1.6033774787416719E-2</v>
      </c>
      <c r="CL168" s="8">
        <f t="shared" si="145"/>
        <v>2.7996731728852789E-3</v>
      </c>
    </row>
    <row r="169" spans="1:90">
      <c r="A169">
        <f t="shared" si="114"/>
        <v>2123</v>
      </c>
      <c r="B169" s="4">
        <f t="shared" si="158"/>
        <v>1285.8105734498158</v>
      </c>
      <c r="C169" s="4">
        <f t="shared" si="158"/>
        <v>3568.5786434090323</v>
      </c>
      <c r="D169" s="4">
        <f t="shared" si="158"/>
        <v>6792.6850908923507</v>
      </c>
      <c r="E169" s="11">
        <f t="shared" si="159"/>
        <v>2.9644294293848666E-5</v>
      </c>
      <c r="F169" s="11">
        <f t="shared" si="159"/>
        <v>5.9430274812227565E-5</v>
      </c>
      <c r="G169" s="11">
        <f t="shared" si="159"/>
        <v>1.3121190009926544E-4</v>
      </c>
      <c r="H169" s="4">
        <f t="shared" si="123"/>
        <v>187037.11239122952</v>
      </c>
      <c r="I169" s="4">
        <f t="shared" si="123"/>
        <v>144670.91120284924</v>
      </c>
      <c r="J169" s="4">
        <f t="shared" si="123"/>
        <v>31922.875682896884</v>
      </c>
      <c r="K169" s="4">
        <f t="shared" si="115"/>
        <v>145462.41589024346</v>
      </c>
      <c r="L169" s="4">
        <f t="shared" si="115"/>
        <v>40540.205403641143</v>
      </c>
      <c r="M169" s="4">
        <f t="shared" si="115"/>
        <v>4699.5960000705991</v>
      </c>
      <c r="N169" s="11">
        <f t="shared" si="120"/>
        <v>7.3819582906724523E-3</v>
      </c>
      <c r="O169" s="11">
        <f t="shared" si="120"/>
        <v>1.1449259518587773E-2</v>
      </c>
      <c r="P169" s="11">
        <f t="shared" si="120"/>
        <v>8.2609502854911199E-3</v>
      </c>
      <c r="Q169" s="4">
        <f t="shared" si="116"/>
        <v>6110.3996888757947</v>
      </c>
      <c r="R169" s="4">
        <f t="shared" si="116"/>
        <v>18472.388785674095</v>
      </c>
      <c r="S169" s="4">
        <f t="shared" si="116"/>
        <v>4754.010701112732</v>
      </c>
      <c r="T169" s="4">
        <f t="shared" si="160"/>
        <v>32.669450521105894</v>
      </c>
      <c r="U169" s="4">
        <f t="shared" si="160"/>
        <v>127.68557709416216</v>
      </c>
      <c r="V169" s="4">
        <f t="shared" si="160"/>
        <v>148.9217559325258</v>
      </c>
      <c r="W169" s="11">
        <f t="shared" si="117"/>
        <v>-1.219247815263802E-2</v>
      </c>
      <c r="X169" s="11">
        <f t="shared" si="117"/>
        <v>-1.3228699347321071E-2</v>
      </c>
      <c r="Y169" s="11">
        <f t="shared" si="117"/>
        <v>-1.2203590333800474E-2</v>
      </c>
      <c r="Z169" s="4">
        <f t="shared" si="129"/>
        <v>8473.3856048946418</v>
      </c>
      <c r="AA169" s="4">
        <f t="shared" si="129"/>
        <v>47831.433262818711</v>
      </c>
      <c r="AB169" s="4">
        <f t="shared" si="129"/>
        <v>8472.4487651999243</v>
      </c>
      <c r="AC169" s="12">
        <f t="shared" si="161"/>
        <v>1.7651609801785135</v>
      </c>
      <c r="AD169" s="12">
        <f t="shared" si="161"/>
        <v>3.8842858124619912</v>
      </c>
      <c r="AE169" s="12">
        <f t="shared" si="161"/>
        <v>1.8198486226386752</v>
      </c>
      <c r="AF169" s="11">
        <f t="shared" si="118"/>
        <v>-2.9039671966837322E-3</v>
      </c>
      <c r="AG169" s="11">
        <f t="shared" si="118"/>
        <v>2.0567434751257441E-3</v>
      </c>
      <c r="AH169" s="11">
        <f t="shared" si="118"/>
        <v>8.257041531207765E-4</v>
      </c>
      <c r="AI169" s="1">
        <f t="shared" si="164"/>
        <v>345879.40938426746</v>
      </c>
      <c r="AJ169" s="1">
        <f t="shared" si="164"/>
        <v>257023.66320353761</v>
      </c>
      <c r="AK169" s="1">
        <f t="shared" si="164"/>
        <v>58427.784640030026</v>
      </c>
      <c r="AL169" s="17">
        <f t="shared" si="162"/>
        <v>46.551957507889021</v>
      </c>
      <c r="AM169" s="17">
        <f t="shared" si="162"/>
        <v>17.277101496382834</v>
      </c>
      <c r="AN169" s="17">
        <f t="shared" si="162"/>
        <v>3.055545484866927</v>
      </c>
      <c r="AO169" s="7">
        <f t="shared" si="157"/>
        <v>5.870444004237369E-3</v>
      </c>
      <c r="AP169" s="7">
        <f t="shared" si="157"/>
        <v>9.0400426230394289E-3</v>
      </c>
      <c r="AQ169" s="7">
        <f t="shared" si="157"/>
        <v>6.5435452456667495E-3</v>
      </c>
      <c r="AR169" s="1">
        <f t="shared" si="127"/>
        <v>187037.11239122952</v>
      </c>
      <c r="AS169" s="1">
        <f t="shared" si="127"/>
        <v>144670.91120284924</v>
      </c>
      <c r="AT169" s="1">
        <f t="shared" si="127"/>
        <v>31922.875682896884</v>
      </c>
      <c r="AU169" s="1">
        <f t="shared" si="134"/>
        <v>37407.422478245906</v>
      </c>
      <c r="AV169" s="1">
        <f t="shared" si="134"/>
        <v>28934.182240569848</v>
      </c>
      <c r="AW169" s="1">
        <f t="shared" si="134"/>
        <v>6384.5751365793767</v>
      </c>
      <c r="AX169" s="1">
        <f t="shared" si="135"/>
        <v>116369.93271219476</v>
      </c>
      <c r="AY169" s="1">
        <f t="shared" si="135"/>
        <v>32432.164322912919</v>
      </c>
      <c r="AZ169" s="1">
        <f t="shared" si="135"/>
        <v>3759.6768000564789</v>
      </c>
      <c r="BA169" s="1">
        <f t="shared" si="136"/>
        <v>11.664529470879001</v>
      </c>
      <c r="BB169" s="1">
        <f t="shared" si="136"/>
        <v>10.386905935369651</v>
      </c>
      <c r="BC169" s="1">
        <f t="shared" si="136"/>
        <v>8.2320882752576008</v>
      </c>
      <c r="BD169" s="1">
        <f t="shared" si="137"/>
        <v>5141.8646239539976</v>
      </c>
      <c r="BE169">
        <f t="shared" si="163"/>
        <v>0.21822387218499145</v>
      </c>
      <c r="BF169">
        <f t="shared" si="163"/>
        <v>0.3346263841173937</v>
      </c>
      <c r="BG169">
        <f t="shared" si="163"/>
        <v>2.453676962688749E-2</v>
      </c>
      <c r="BH169">
        <f t="shared" si="138"/>
        <v>0.27884228157002161</v>
      </c>
      <c r="BI169">
        <f t="shared" si="139"/>
        <v>4.7621658391411486E-3</v>
      </c>
      <c r="BJ169">
        <f t="shared" si="139"/>
        <v>1.1197481694748152E-2</v>
      </c>
      <c r="BK169">
        <f t="shared" si="139"/>
        <v>6.0205306372294847E-5</v>
      </c>
      <c r="BL169">
        <f t="shared" si="133"/>
        <v>890.70174728111681</v>
      </c>
      <c r="BM169">
        <f t="shared" si="133"/>
        <v>1619.9498799564396</v>
      </c>
      <c r="BN169">
        <f t="shared" si="133"/>
        <v>1.921926510773488</v>
      </c>
      <c r="BO169">
        <f t="shared" si="128"/>
        <v>640.71966447311024</v>
      </c>
      <c r="BP169">
        <f t="shared" si="149"/>
        <v>202.42213373275425</v>
      </c>
      <c r="BQ169">
        <f t="shared" si="149"/>
        <v>18.490150089223384</v>
      </c>
      <c r="BR169" s="7">
        <f t="shared" si="147"/>
        <v>9.1244124807561278E-3</v>
      </c>
      <c r="BS169" s="7">
        <f t="shared" si="131"/>
        <v>4.7617419401377432E-2</v>
      </c>
      <c r="BT169" s="7">
        <f t="shared" si="132"/>
        <v>8.2407673578718723E-3</v>
      </c>
      <c r="BU169" s="8">
        <f>MAX((BU$3*climlow!$I279+BU$4*climlow!$I279^2+BU$5*climlow!$I279^6)*(K169/K$66)^$BW$1,-99)</f>
        <v>2.5241634625387395</v>
      </c>
      <c r="BV169" s="8">
        <f>MAX((BV$3*climlow!$I279+BV$4*climlow!$I279^2+BV$5*climlow!$I279^6)*(L169/L$66)^$BW$1,-99)</f>
        <v>0.85834719182809827</v>
      </c>
      <c r="BW169" s="8">
        <f>MAX((BW$3*climlow!$I279+BW$4*climlow!$I279^2+BW$5*climlow!$I279^6)*(M169/M$66)^$BW$1,-99)</f>
        <v>5.2853861441839673E-3</v>
      </c>
      <c r="BX169" s="8">
        <f>MAX((BX$3*climlow!$M279+BX$4*climlow!$M279^2+BX$5*climlow!$M279^6)*(K169/K$66)^$BW$1,-99)</f>
        <v>2.5320153205777691</v>
      </c>
      <c r="BY169" s="8">
        <f>MAX((BY$3*climlow!$M279+BY$4*climlow!$M279^2+BY$5*climlow!$M279^6)*(L169/L$66)^$BW$1,-99)</f>
        <v>0.86723474032303816</v>
      </c>
      <c r="BZ169" s="8">
        <f>MAX((BZ$3*climlow!$M279+BZ$4*climlow!$M279^2+BZ$5*climlow!$M279^6)*(M169/M$66)^$BW$1,-99)</f>
        <v>1.6887759475136998E-2</v>
      </c>
      <c r="CA169" s="8">
        <f t="shared" si="140"/>
        <v>-18.38969975996541</v>
      </c>
      <c r="CB169" s="8">
        <f t="shared" si="141"/>
        <v>-0.87567004613568278</v>
      </c>
      <c r="CC169" s="8">
        <f t="shared" si="142"/>
        <v>-0.15154523750298715</v>
      </c>
      <c r="CD169" s="8">
        <f>MAX((CD$3*climlow!$I279+CD$4*climlow!$I279^2+CD$5*climlow!$I279^6)*(K169/K$66)^$BW$1,-99)</f>
        <v>0.83598980328056061</v>
      </c>
      <c r="CE169" s="8">
        <f>MAX((CE$3*climlow!$I279+CE$4*climlow!$I279^2+CE$5*climlow!$I279^6)*(L169/L$66)^$BW$1,-99)</f>
        <v>0.27918268408597874</v>
      </c>
      <c r="CF169" s="8">
        <f>MAX((CF$3*climlow!$I279+CF$4*climlow!$I279^2+CF$5*climlow!$I279^6)*(M169/M$66)^$BW$1,-99)</f>
        <v>1.1808100933897109E-2</v>
      </c>
      <c r="CG169" s="8">
        <f>MAX((CG$3*climlow!$M279+CG$4*climlow!$M279^2+CG$5*climlow!$M279^6)*(K169/K$66)^$BW$1,-99)</f>
        <v>0.82903677989508795</v>
      </c>
      <c r="CH169" s="8">
        <f>MAX((CH$3*climlow!$M279+CH$4*climlow!$M279^2+CH$5*climlow!$M279^6)*(L169/L$66)^$BW$1,-99)</f>
        <v>0.27797665186339143</v>
      </c>
      <c r="CI169" s="8">
        <f>MAX((CI$3*climlow!$M279+CI$4*climlow!$M279^2+CI$5*climlow!$M279^6)*(M169/M$66)^$BW$1,-99)</f>
        <v>1.3796432821085973E-2</v>
      </c>
      <c r="CJ169" s="8">
        <f t="shared" si="143"/>
        <v>0.33033200862278711</v>
      </c>
      <c r="CK169" s="8">
        <f t="shared" si="144"/>
        <v>1.5729557796290681E-2</v>
      </c>
      <c r="CL169" s="8">
        <f t="shared" si="145"/>
        <v>2.722189233918914E-3</v>
      </c>
    </row>
    <row r="170" spans="1:90">
      <c r="A170">
        <f t="shared" si="114"/>
        <v>2124</v>
      </c>
      <c r="B170" s="4">
        <f t="shared" si="158"/>
        <v>1285.846784549509</v>
      </c>
      <c r="C170" s="4">
        <f t="shared" si="158"/>
        <v>3568.7801209380259</v>
      </c>
      <c r="D170" s="4">
        <f t="shared" si="158"/>
        <v>6793.5318079540248</v>
      </c>
      <c r="E170" s="11">
        <f t="shared" si="159"/>
        <v>2.8162079579156232E-5</v>
      </c>
      <c r="F170" s="11">
        <f t="shared" si="159"/>
        <v>5.6458761071616184E-5</v>
      </c>
      <c r="G170" s="11">
        <f t="shared" si="159"/>
        <v>1.2465130509430215E-4</v>
      </c>
      <c r="H170" s="4">
        <f t="shared" si="123"/>
        <v>188408.46499777245</v>
      </c>
      <c r="I170" s="4">
        <f t="shared" si="123"/>
        <v>146318.56998663174</v>
      </c>
      <c r="J170" s="4">
        <f t="shared" si="123"/>
        <v>32187.851824845875</v>
      </c>
      <c r="K170" s="4">
        <f t="shared" si="115"/>
        <v>146524.81715679722</v>
      </c>
      <c r="L170" s="4">
        <f t="shared" si="115"/>
        <v>40999.60351386766</v>
      </c>
      <c r="M170" s="4">
        <f t="shared" si="115"/>
        <v>4738.0144429675875</v>
      </c>
      <c r="N170" s="11">
        <f t="shared" si="120"/>
        <v>7.3036135145410075E-3</v>
      </c>
      <c r="O170" s="11">
        <f t="shared" si="120"/>
        <v>1.1331913729900833E-2</v>
      </c>
      <c r="P170" s="11">
        <f t="shared" si="120"/>
        <v>8.1748394747997999E-3</v>
      </c>
      <c r="Q170" s="4">
        <f t="shared" si="116"/>
        <v>6080.1538709798042</v>
      </c>
      <c r="R170" s="4">
        <f t="shared" si="116"/>
        <v>18435.622287162365</v>
      </c>
      <c r="S170" s="4">
        <f t="shared" si="116"/>
        <v>4734.9738520454503</v>
      </c>
      <c r="T170" s="4">
        <f t="shared" si="160"/>
        <v>32.271128959368625</v>
      </c>
      <c r="U170" s="4">
        <f t="shared" si="160"/>
        <v>125.9964629837943</v>
      </c>
      <c r="V170" s="4">
        <f t="shared" si="160"/>
        <v>147.10437583133503</v>
      </c>
      <c r="W170" s="11">
        <f t="shared" si="117"/>
        <v>-1.219247815263802E-2</v>
      </c>
      <c r="X170" s="11">
        <f t="shared" si="117"/>
        <v>-1.3228699347321071E-2</v>
      </c>
      <c r="Y170" s="11">
        <f t="shared" si="117"/>
        <v>-1.2203590333800474E-2</v>
      </c>
      <c r="Z170" s="4">
        <f t="shared" si="129"/>
        <v>8407.6249547558036</v>
      </c>
      <c r="AA170" s="4">
        <f t="shared" si="129"/>
        <v>47840.1056272926</v>
      </c>
      <c r="AB170" s="4">
        <f t="shared" si="129"/>
        <v>8446.2663687322165</v>
      </c>
      <c r="AC170" s="12">
        <f t="shared" si="161"/>
        <v>1.7600350105952089</v>
      </c>
      <c r="AD170" s="12">
        <f t="shared" si="161"/>
        <v>3.8922747919622958</v>
      </c>
      <c r="AE170" s="12">
        <f t="shared" si="161"/>
        <v>1.8213512792044391</v>
      </c>
      <c r="AF170" s="11">
        <f t="shared" si="118"/>
        <v>-2.9039671966837322E-3</v>
      </c>
      <c r="AG170" s="11">
        <f t="shared" si="118"/>
        <v>2.0567434751257441E-3</v>
      </c>
      <c r="AH170" s="11">
        <f t="shared" si="118"/>
        <v>8.257041531207765E-4</v>
      </c>
      <c r="AI170" s="1">
        <f t="shared" si="164"/>
        <v>348698.89092408662</v>
      </c>
      <c r="AJ170" s="1">
        <f t="shared" si="164"/>
        <v>260255.4791237537</v>
      </c>
      <c r="AK170" s="1">
        <f t="shared" si="164"/>
        <v>58969.581312606402</v>
      </c>
      <c r="AL170" s="17">
        <f t="shared" si="162"/>
        <v>46.822505361128343</v>
      </c>
      <c r="AM170" s="17">
        <f t="shared" si="162"/>
        <v>17.431725372973411</v>
      </c>
      <c r="AN170" s="17">
        <f t="shared" si="162"/>
        <v>3.0753396439960423</v>
      </c>
      <c r="AO170" s="7">
        <f t="shared" ref="AO170:AQ185" si="165">AO$5*AO169</f>
        <v>5.8117395641949952E-3</v>
      </c>
      <c r="AP170" s="7">
        <f t="shared" si="165"/>
        <v>8.9496421968090351E-3</v>
      </c>
      <c r="AQ170" s="7">
        <f t="shared" si="165"/>
        <v>6.4781097932100819E-3</v>
      </c>
      <c r="AR170" s="1">
        <f t="shared" si="127"/>
        <v>188408.46499777245</v>
      </c>
      <c r="AS170" s="1">
        <f t="shared" si="127"/>
        <v>146318.56998663174</v>
      </c>
      <c r="AT170" s="1">
        <f t="shared" si="127"/>
        <v>32187.851824845875</v>
      </c>
      <c r="AU170" s="1">
        <f t="shared" si="134"/>
        <v>37681.692999554492</v>
      </c>
      <c r="AV170" s="1">
        <f t="shared" si="134"/>
        <v>29263.713997326351</v>
      </c>
      <c r="AW170" s="1">
        <f t="shared" si="134"/>
        <v>6437.570364969175</v>
      </c>
      <c r="AX170" s="1">
        <f t="shared" si="135"/>
        <v>117219.85372543779</v>
      </c>
      <c r="AY170" s="1">
        <f t="shared" si="135"/>
        <v>32799.682811094128</v>
      </c>
      <c r="AZ170" s="1">
        <f t="shared" si="135"/>
        <v>3790.41155437407</v>
      </c>
      <c r="BA170" s="1">
        <f t="shared" si="136"/>
        <v>11.671806542166118</v>
      </c>
      <c r="BB170" s="1">
        <f t="shared" si="136"/>
        <v>10.398174123932005</v>
      </c>
      <c r="BC170" s="1">
        <f t="shared" si="136"/>
        <v>8.2402298817256643</v>
      </c>
      <c r="BD170" s="1">
        <f t="shared" si="137"/>
        <v>4997.3887981641437</v>
      </c>
      <c r="BE170">
        <f t="shared" si="163"/>
        <v>0.21822387218499145</v>
      </c>
      <c r="BF170">
        <f t="shared" si="163"/>
        <v>0.3346263841173937</v>
      </c>
      <c r="BG170">
        <f t="shared" si="163"/>
        <v>2.453676962688749E-2</v>
      </c>
      <c r="BH170">
        <f t="shared" si="138"/>
        <v>0.27901429774374426</v>
      </c>
      <c r="BI170">
        <f t="shared" si="139"/>
        <v>4.7621658391411486E-3</v>
      </c>
      <c r="BJ170">
        <f t="shared" si="139"/>
        <v>1.1197481694748152E-2</v>
      </c>
      <c r="BK170">
        <f t="shared" si="139"/>
        <v>6.0205306372294847E-5</v>
      </c>
      <c r="BL170">
        <f t="shared" si="133"/>
        <v>897.23235581741278</v>
      </c>
      <c r="BM170">
        <f t="shared" si="133"/>
        <v>1638.3995090270353</v>
      </c>
      <c r="BN170">
        <f t="shared" si="133"/>
        <v>1.9378794805808757</v>
      </c>
      <c r="BO170">
        <f t="shared" si="128"/>
        <v>646.56585497629453</v>
      </c>
      <c r="BP170">
        <f t="shared" si="149"/>
        <v>204.69040927836798</v>
      </c>
      <c r="BQ170">
        <f t="shared" si="149"/>
        <v>18.701420735069242</v>
      </c>
      <c r="BR170" s="7">
        <f t="shared" si="147"/>
        <v>9.0311014240105347E-3</v>
      </c>
      <c r="BS170" s="7">
        <f t="shared" si="131"/>
        <v>4.6230504273181969E-2</v>
      </c>
      <c r="BT170" s="7">
        <f t="shared" si="132"/>
        <v>7.9304915358482022E-3</v>
      </c>
      <c r="BU170" s="8">
        <f>MAX((BU$3*climlow!$I280+BU$4*climlow!$I280^2+BU$5*climlow!$I280^6)*(K170/K$66)^$BW$1,-99)</f>
        <v>2.5100899955448264</v>
      </c>
      <c r="BV170" s="8">
        <f>MAX((BV$3*climlow!$I280+BV$4*climlow!$I280^2+BV$5*climlow!$I280^6)*(L170/L$66)^$BW$1,-99)</f>
        <v>0.84536977549059944</v>
      </c>
      <c r="BW170" s="8">
        <f>MAX((BW$3*climlow!$I280+BW$4*climlow!$I280^2+BW$5*climlow!$I280^6)*(M170/M$66)^$BW$1,-99)</f>
        <v>-8.434402460673009E-3</v>
      </c>
      <c r="BX170" s="8">
        <f>MAX((BX$3*climlow!$M280+BX$4*climlow!$M280^2+BX$5*climlow!$M280^6)*(K170/K$66)^$BW$1,-99)</f>
        <v>2.5185436044260201</v>
      </c>
      <c r="BY170" s="8">
        <f>MAX((BY$3*climlow!$M280+BY$4*climlow!$M280^2+BY$5*climlow!$M280^6)*(L170/L$66)^$BW$1,-99)</f>
        <v>0.85477513091196278</v>
      </c>
      <c r="BZ170" s="8">
        <f>MAX((BZ$3*climlow!$M280+BZ$4*climlow!$M280^2+BZ$5*climlow!$M280^6)*(M170/M$66)^$BW$1,-99)</f>
        <v>3.7676810492419969E-3</v>
      </c>
      <c r="CA170" s="8">
        <f t="shared" si="140"/>
        <v>-19.854903289687869</v>
      </c>
      <c r="CB170" s="8">
        <f t="shared" si="141"/>
        <v>-0.91790219137752971</v>
      </c>
      <c r="CC170" s="8">
        <f t="shared" si="142"/>
        <v>-0.15745914248395426</v>
      </c>
      <c r="CD170" s="8">
        <f>MAX((CD$3*climlow!$I280+CD$4*climlow!$I280^2+CD$5*climlow!$I280^6)*(K170/K$66)^$BW$1,-99)</f>
        <v>0.84252719884169291</v>
      </c>
      <c r="CE170" s="8">
        <f>MAX((CE$3*climlow!$I280+CE$4*climlow!$I280^2+CE$5*climlow!$I280^6)*(L170/L$66)^$BW$1,-99)</f>
        <v>0.27972666495199644</v>
      </c>
      <c r="CF170" s="8">
        <f>MAX((CF$3*climlow!$I280+CF$4*climlow!$I280^2+CF$5*climlow!$I280^6)*(M170/M$66)^$BW$1,-99)</f>
        <v>9.355652803427681E-3</v>
      </c>
      <c r="CG170" s="8">
        <f>MAX((CG$3*climlow!$M280+CG$4*climlow!$M280^2+CG$5*climlow!$M280^6)*(K170/K$66)^$BW$1,-99)</f>
        <v>0.83536440665514666</v>
      </c>
      <c r="CH170" s="8">
        <f>MAX((CH$3*climlow!$M280+CH$4*climlow!$M280^2+CH$5*climlow!$M280^6)*(L170/L$66)^$BW$1,-99)</f>
        <v>0.27854844733201178</v>
      </c>
      <c r="CI170" s="8">
        <f>MAX((CI$3*climlow!$M280+CI$4*climlow!$M280^2+CI$5*climlow!$M280^6)*(M170/M$66)^$BW$1,-99)</f>
        <v>1.1521340378181288E-2</v>
      </c>
      <c r="CJ170" s="8">
        <f t="shared" si="143"/>
        <v>0.33296404601895035</v>
      </c>
      <c r="CK170" s="8">
        <f t="shared" si="144"/>
        <v>1.5393095752295041E-2</v>
      </c>
      <c r="CL170" s="8">
        <f t="shared" si="145"/>
        <v>2.6405685486950571E-3</v>
      </c>
    </row>
    <row r="171" spans="1:90">
      <c r="A171">
        <f t="shared" si="114"/>
        <v>2125</v>
      </c>
      <c r="B171" s="4">
        <f t="shared" si="158"/>
        <v>1285.8811860630085</v>
      </c>
      <c r="C171" s="4">
        <f t="shared" si="158"/>
        <v>3568.9715353969832</v>
      </c>
      <c r="D171" s="4">
        <f t="shared" si="158"/>
        <v>6794.3362894297825</v>
      </c>
      <c r="E171" s="11">
        <f t="shared" si="159"/>
        <v>2.6753975600198419E-5</v>
      </c>
      <c r="F171" s="11">
        <f t="shared" si="159"/>
        <v>5.3635823018035373E-5</v>
      </c>
      <c r="G171" s="11">
        <f t="shared" si="159"/>
        <v>1.1841873983958704E-4</v>
      </c>
      <c r="H171" s="4">
        <f t="shared" si="123"/>
        <v>189775.00405300778</v>
      </c>
      <c r="I171" s="4">
        <f t="shared" si="123"/>
        <v>147967.58635356769</v>
      </c>
      <c r="J171" s="4">
        <f t="shared" si="123"/>
        <v>32452.0837846502</v>
      </c>
      <c r="K171" s="4">
        <f t="shared" si="115"/>
        <v>147583.62289601829</v>
      </c>
      <c r="L171" s="4">
        <f t="shared" si="115"/>
        <v>41459.447038461454</v>
      </c>
      <c r="M171" s="4">
        <f t="shared" si="115"/>
        <v>4776.3434723031278</v>
      </c>
      <c r="N171" s="11">
        <f t="shared" si="120"/>
        <v>7.2261188225066775E-3</v>
      </c>
      <c r="O171" s="11">
        <f t="shared" si="120"/>
        <v>1.1215804183039468E-2</v>
      </c>
      <c r="P171" s="11">
        <f t="shared" si="120"/>
        <v>8.0896818270426163E-3</v>
      </c>
      <c r="Q171" s="4">
        <f t="shared" si="116"/>
        <v>6049.5838004857978</v>
      </c>
      <c r="R171" s="4">
        <f t="shared" si="116"/>
        <v>18396.764682379853</v>
      </c>
      <c r="S171" s="4">
        <f t="shared" si="116"/>
        <v>4715.5854988146548</v>
      </c>
      <c r="T171" s="4">
        <f t="shared" si="160"/>
        <v>31.877663924570559</v>
      </c>
      <c r="U171" s="4">
        <f t="shared" si="160"/>
        <v>124.32969365615583</v>
      </c>
      <c r="V171" s="4">
        <f t="shared" si="160"/>
        <v>145.30917429237999</v>
      </c>
      <c r="W171" s="11">
        <f t="shared" si="117"/>
        <v>-1.219247815263802E-2</v>
      </c>
      <c r="X171" s="11">
        <f t="shared" si="117"/>
        <v>-1.3228699347321071E-2</v>
      </c>
      <c r="Y171" s="11">
        <f t="shared" si="117"/>
        <v>-1.2203590333800474E-2</v>
      </c>
      <c r="Z171" s="4">
        <f t="shared" si="129"/>
        <v>8341.7135069868782</v>
      </c>
      <c r="AA171" s="4">
        <f t="shared" si="129"/>
        <v>47843.086111236218</v>
      </c>
      <c r="AB171" s="4">
        <f t="shared" si="129"/>
        <v>8419.3905278047841</v>
      </c>
      <c r="AC171" s="12">
        <f t="shared" si="161"/>
        <v>1.7549239266594256</v>
      </c>
      <c r="AD171" s="12">
        <f t="shared" si="161"/>
        <v>3.9002802027440606</v>
      </c>
      <c r="AE171" s="12">
        <f t="shared" si="161"/>
        <v>1.8228551765199701</v>
      </c>
      <c r="AF171" s="11">
        <f t="shared" si="118"/>
        <v>-2.9039671966837322E-3</v>
      </c>
      <c r="AG171" s="11">
        <f t="shared" si="118"/>
        <v>2.0567434751257441E-3</v>
      </c>
      <c r="AH171" s="11">
        <f t="shared" si="118"/>
        <v>8.257041531207765E-4</v>
      </c>
      <c r="AI171" s="1">
        <f t="shared" si="164"/>
        <v>351510.69483123248</v>
      </c>
      <c r="AJ171" s="1">
        <f t="shared" si="164"/>
        <v>263493.64520870469</v>
      </c>
      <c r="AK171" s="1">
        <f t="shared" si="164"/>
        <v>59510.193546314942</v>
      </c>
      <c r="AL171" s="17">
        <f t="shared" si="162"/>
        <v>47.091904365961327</v>
      </c>
      <c r="AM171" s="17">
        <f t="shared" si="162"/>
        <v>17.586173000884948</v>
      </c>
      <c r="AN171" s="17">
        <f t="shared" si="162"/>
        <v>3.0950628079826079</v>
      </c>
      <c r="AO171" s="7">
        <f t="shared" si="165"/>
        <v>5.7536221685530456E-3</v>
      </c>
      <c r="AP171" s="7">
        <f t="shared" si="165"/>
        <v>8.8601457748409447E-3</v>
      </c>
      <c r="AQ171" s="7">
        <f t="shared" si="165"/>
        <v>6.4133286952779813E-3</v>
      </c>
      <c r="AR171" s="1">
        <f t="shared" si="127"/>
        <v>189775.00405300778</v>
      </c>
      <c r="AS171" s="1">
        <f t="shared" si="127"/>
        <v>147967.58635356769</v>
      </c>
      <c r="AT171" s="1">
        <f t="shared" si="127"/>
        <v>32452.0837846502</v>
      </c>
      <c r="AU171" s="1">
        <f t="shared" si="134"/>
        <v>37955.000810601559</v>
      </c>
      <c r="AV171" s="1">
        <f t="shared" si="134"/>
        <v>29593.517270713539</v>
      </c>
      <c r="AW171" s="1">
        <f t="shared" si="134"/>
        <v>6490.4167569300407</v>
      </c>
      <c r="AX171" s="1">
        <f t="shared" si="135"/>
        <v>118066.89831681464</v>
      </c>
      <c r="AY171" s="1">
        <f t="shared" si="135"/>
        <v>33167.557630769166</v>
      </c>
      <c r="AZ171" s="1">
        <f t="shared" si="135"/>
        <v>3821.0747778425025</v>
      </c>
      <c r="BA171" s="1">
        <f t="shared" si="136"/>
        <v>11.679006677689193</v>
      </c>
      <c r="BB171" s="1">
        <f t="shared" si="136"/>
        <v>10.409327497357035</v>
      </c>
      <c r="BC171" s="1">
        <f t="shared" si="136"/>
        <v>8.248287017483749</v>
      </c>
      <c r="BD171" s="1">
        <f t="shared" si="137"/>
        <v>4856.8979764857604</v>
      </c>
      <c r="BE171">
        <f t="shared" si="163"/>
        <v>0.21822387218499145</v>
      </c>
      <c r="BF171">
        <f t="shared" si="163"/>
        <v>0.3346263841173937</v>
      </c>
      <c r="BG171">
        <f t="shared" si="163"/>
        <v>2.453676962688749E-2</v>
      </c>
      <c r="BH171">
        <f t="shared" si="138"/>
        <v>0.27918474850599295</v>
      </c>
      <c r="BI171">
        <f t="shared" si="139"/>
        <v>4.7621658391411486E-3</v>
      </c>
      <c r="BJ171">
        <f t="shared" si="139"/>
        <v>1.1197481694748152E-2</v>
      </c>
      <c r="BK171">
        <f t="shared" si="139"/>
        <v>6.0205306372294847E-5</v>
      </c>
      <c r="BL171">
        <f t="shared" si="133"/>
        <v>903.74004142410672</v>
      </c>
      <c r="BM171">
        <f t="shared" si="133"/>
        <v>1656.8643396101406</v>
      </c>
      <c r="BN171">
        <f t="shared" si="133"/>
        <v>1.953787646674247</v>
      </c>
      <c r="BO171">
        <f t="shared" si="128"/>
        <v>652.40505678988757</v>
      </c>
      <c r="BP171">
        <f t="shared" si="149"/>
        <v>206.98438337757631</v>
      </c>
      <c r="BQ171">
        <f t="shared" si="149"/>
        <v>18.915129334047585</v>
      </c>
      <c r="BR171" s="7">
        <f t="shared" si="147"/>
        <v>8.9388234162344204E-3</v>
      </c>
      <c r="BS171" s="7">
        <f t="shared" si="131"/>
        <v>4.4883984731244629E-2</v>
      </c>
      <c r="BT171" s="7">
        <f t="shared" si="132"/>
        <v>7.6325833990718113E-3</v>
      </c>
      <c r="BU171" s="8">
        <f>MAX((BU$3*climlow!$I281+BU$4*climlow!$I281^2+BU$5*climlow!$I281^6)*(K171/K$66)^$BW$1,-99)</f>
        <v>2.4958222689323093</v>
      </c>
      <c r="BV171" s="8">
        <f>MAX((BV$3*climlow!$I281+BV$4*climlow!$I281^2+BV$5*climlow!$I281^6)*(L171/L$66)^$BW$1,-99)</f>
        <v>0.83233333896174477</v>
      </c>
      <c r="BW171" s="8">
        <f>MAX((BW$3*climlow!$I281+BW$4*climlow!$I281^2+BW$5*climlow!$I281^6)*(M171/M$66)^$BW$1,-99)</f>
        <v>-2.2197246287027149E-2</v>
      </c>
      <c r="BX171" s="8">
        <f>MAX((BX$3*climlow!$M281+BX$4*climlow!$M281^2+BX$5*climlow!$M281^6)*(K171/K$66)^$BW$1,-99)</f>
        <v>2.5049019859433934</v>
      </c>
      <c r="BY171" s="8">
        <f>MAX((BY$3*climlow!$M281+BY$4*climlow!$M281^2+BY$5*climlow!$M281^6)*(L171/L$66)^$BW$1,-99)</f>
        <v>0.84227259321366044</v>
      </c>
      <c r="BZ171" s="8">
        <f>MAX((BZ$3*climlow!$M281+BZ$4*climlow!$M281^2+BZ$5*climlow!$M281^6)*(M171/M$66)^$BW$1,-99)</f>
        <v>-9.3792633706053247E-3</v>
      </c>
      <c r="CA171" s="8">
        <f t="shared" si="140"/>
        <v>-21.390735881325885</v>
      </c>
      <c r="CB171" s="8">
        <f t="shared" si="141"/>
        <v>-0.96010146268751762</v>
      </c>
      <c r="CC171" s="8">
        <f t="shared" si="142"/>
        <v>-0.16326657558173768</v>
      </c>
      <c r="CD171" s="8">
        <f>MAX((CD$3*climlow!$I281+CD$4*climlow!$I281^2+CD$5*climlow!$I281^6)*(K171/K$66)^$BW$1,-99)</f>
        <v>0.84893953461726146</v>
      </c>
      <c r="CE171" s="8">
        <f>MAX((CE$3*climlow!$I281+CE$4*climlow!$I281^2+CE$5*climlow!$I281^6)*(L171/L$66)^$BW$1,-99)</f>
        <v>0.28018052793059134</v>
      </c>
      <c r="CF171" s="8">
        <f>MAX((CF$3*climlow!$I281+CF$4*climlow!$I281^2+CF$5*climlow!$I281^6)*(M171/M$66)^$BW$1,-99)</f>
        <v>6.8093892545384605E-3</v>
      </c>
      <c r="CG171" s="8">
        <f>MAX((CG$3*climlow!$M281+CG$4*climlow!$M281^2+CG$5*climlow!$M281^6)*(K171/K$66)^$BW$1,-99)</f>
        <v>0.84157092299265368</v>
      </c>
      <c r="CH171" s="8">
        <f>MAX((CH$3*climlow!$M281+CH$4*climlow!$M281^2+CH$5*climlow!$M281^6)*(L171/L$66)^$BW$1,-99)</f>
        <v>0.27903714976319721</v>
      </c>
      <c r="CI171" s="8">
        <f>MAX((CI$3*climlow!$M281+CI$4*climlow!$M281^2+CI$5*climlow!$M281^6)*(M171/M$66)^$BW$1,-99)</f>
        <v>9.1632280314451441E-3</v>
      </c>
      <c r="CJ171" s="8">
        <f t="shared" si="143"/>
        <v>0.33477305513369776</v>
      </c>
      <c r="CK171" s="8">
        <f t="shared" si="144"/>
        <v>1.5025948695053007E-2</v>
      </c>
      <c r="CL171" s="8">
        <f t="shared" si="145"/>
        <v>2.5551832630700136E-3</v>
      </c>
    </row>
    <row r="172" spans="1:90">
      <c r="A172">
        <f t="shared" si="114"/>
        <v>2126</v>
      </c>
      <c r="B172" s="4">
        <f t="shared" si="158"/>
        <v>1285.9138683751914</v>
      </c>
      <c r="C172" s="4">
        <f t="shared" si="158"/>
        <v>3569.153388886331</v>
      </c>
      <c r="D172" s="4">
        <f t="shared" si="158"/>
        <v>6795.1006373341506</v>
      </c>
      <c r="E172" s="11">
        <f t="shared" si="159"/>
        <v>2.5416276820188498E-5</v>
      </c>
      <c r="F172" s="11">
        <f t="shared" si="159"/>
        <v>5.09540318671336E-5</v>
      </c>
      <c r="G172" s="11">
        <f t="shared" si="159"/>
        <v>1.1249780284760769E-4</v>
      </c>
      <c r="H172" s="4">
        <f t="shared" si="123"/>
        <v>191136.65181593661</v>
      </c>
      <c r="I172" s="4">
        <f t="shared" si="123"/>
        <v>149617.7855822049</v>
      </c>
      <c r="J172" s="4">
        <f t="shared" si="123"/>
        <v>32715.557837874356</v>
      </c>
      <c r="K172" s="4">
        <f t="shared" si="115"/>
        <v>148638.76696302075</v>
      </c>
      <c r="L172" s="4">
        <f t="shared" si="115"/>
        <v>41919.684944918983</v>
      </c>
      <c r="M172" s="4">
        <f t="shared" si="115"/>
        <v>4814.5803254371376</v>
      </c>
      <c r="N172" s="11">
        <f t="shared" si="120"/>
        <v>7.149465816717937E-3</v>
      </c>
      <c r="O172" s="11">
        <f t="shared" si="120"/>
        <v>1.110091762754517E-2</v>
      </c>
      <c r="P172" s="11">
        <f t="shared" si="120"/>
        <v>8.0054655524117724E-3</v>
      </c>
      <c r="Q172" s="4">
        <f t="shared" si="116"/>
        <v>6018.7013034033462</v>
      </c>
      <c r="R172" s="4">
        <f t="shared" si="116"/>
        <v>18355.854062099392</v>
      </c>
      <c r="S172" s="4">
        <f t="shared" si="116"/>
        <v>4695.8564054630606</v>
      </c>
      <c r="T172" s="4">
        <f t="shared" si="160"/>
        <v>31.488996203613095</v>
      </c>
      <c r="U172" s="4">
        <f t="shared" si="160"/>
        <v>122.68497351883401</v>
      </c>
      <c r="V172" s="4">
        <f t="shared" si="160"/>
        <v>143.53588065757299</v>
      </c>
      <c r="W172" s="11">
        <f t="shared" si="117"/>
        <v>-1.219247815263802E-2</v>
      </c>
      <c r="X172" s="11">
        <f t="shared" si="117"/>
        <v>-1.3228699347321071E-2</v>
      </c>
      <c r="Y172" s="11">
        <f t="shared" si="117"/>
        <v>-1.2203590333800474E-2</v>
      </c>
      <c r="Z172" s="4">
        <f t="shared" si="129"/>
        <v>8275.6703979016056</v>
      </c>
      <c r="AA172" s="4">
        <f t="shared" si="129"/>
        <v>47840.438600141162</v>
      </c>
      <c r="AB172" s="4">
        <f t="shared" si="129"/>
        <v>8391.8390097864776</v>
      </c>
      <c r="AC172" s="12">
        <f t="shared" si="161"/>
        <v>1.7498276851437313</v>
      </c>
      <c r="AD172" s="12">
        <f t="shared" si="161"/>
        <v>3.9083020786022167</v>
      </c>
      <c r="AE172" s="12">
        <f t="shared" si="161"/>
        <v>1.8243603156097603</v>
      </c>
      <c r="AF172" s="11">
        <f t="shared" si="118"/>
        <v>-2.9039671966837322E-3</v>
      </c>
      <c r="AG172" s="11">
        <f t="shared" si="118"/>
        <v>2.0567434751257441E-3</v>
      </c>
      <c r="AH172" s="11">
        <f t="shared" si="118"/>
        <v>8.257041531207765E-4</v>
      </c>
      <c r="AI172" s="1">
        <f t="shared" si="164"/>
        <v>354314.6261587108</v>
      </c>
      <c r="AJ172" s="1">
        <f t="shared" si="164"/>
        <v>266737.79795854777</v>
      </c>
      <c r="AK172" s="1">
        <f t="shared" si="164"/>
        <v>60049.590948613491</v>
      </c>
      <c r="AL172" s="17">
        <f t="shared" si="162"/>
        <v>47.360143900631506</v>
      </c>
      <c r="AM172" s="17">
        <f t="shared" si="162"/>
        <v>17.740430896730267</v>
      </c>
      <c r="AN172" s="17">
        <f t="shared" si="162"/>
        <v>3.1147139665515291</v>
      </c>
      <c r="AO172" s="7">
        <f t="shared" si="165"/>
        <v>5.696085946867515E-3</v>
      </c>
      <c r="AP172" s="7">
        <f t="shared" si="165"/>
        <v>8.7715443170925354E-3</v>
      </c>
      <c r="AQ172" s="7">
        <f t="shared" si="165"/>
        <v>6.3491954083252011E-3</v>
      </c>
      <c r="AR172" s="1">
        <f t="shared" si="127"/>
        <v>191136.65181593661</v>
      </c>
      <c r="AS172" s="1">
        <f t="shared" si="127"/>
        <v>149617.7855822049</v>
      </c>
      <c r="AT172" s="1">
        <f t="shared" si="127"/>
        <v>32715.557837874356</v>
      </c>
      <c r="AU172" s="1">
        <f t="shared" si="134"/>
        <v>38227.33036318732</v>
      </c>
      <c r="AV172" s="1">
        <f t="shared" si="134"/>
        <v>29923.557116440981</v>
      </c>
      <c r="AW172" s="1">
        <f t="shared" si="134"/>
        <v>6543.1115675748715</v>
      </c>
      <c r="AX172" s="1">
        <f t="shared" si="135"/>
        <v>118911.01357041659</v>
      </c>
      <c r="AY172" s="1">
        <f t="shared" si="135"/>
        <v>33535.747955935185</v>
      </c>
      <c r="AZ172" s="1">
        <f t="shared" si="135"/>
        <v>3851.6642603497103</v>
      </c>
      <c r="BA172" s="1">
        <f t="shared" si="136"/>
        <v>11.686130707240361</v>
      </c>
      <c r="BB172" s="1">
        <f t="shared" si="136"/>
        <v>10.420367252025539</v>
      </c>
      <c r="BC172" s="1">
        <f t="shared" si="136"/>
        <v>8.2562606092932374</v>
      </c>
      <c r="BD172" s="1">
        <f t="shared" si="137"/>
        <v>4720.286061830865</v>
      </c>
      <c r="BE172">
        <f t="shared" si="163"/>
        <v>0.21822387218499145</v>
      </c>
      <c r="BF172">
        <f t="shared" si="163"/>
        <v>0.3346263841173937</v>
      </c>
      <c r="BG172">
        <f t="shared" si="163"/>
        <v>2.453676962688749E-2</v>
      </c>
      <c r="BH172">
        <f t="shared" si="138"/>
        <v>0.27935364555161718</v>
      </c>
      <c r="BI172">
        <f t="shared" si="139"/>
        <v>4.7621658391411486E-3</v>
      </c>
      <c r="BJ172">
        <f t="shared" si="139"/>
        <v>1.1197481694748152E-2</v>
      </c>
      <c r="BK172">
        <f t="shared" si="139"/>
        <v>6.0205306372294847E-5</v>
      </c>
      <c r="BL172">
        <f t="shared" si="133"/>
        <v>910.22443388566933</v>
      </c>
      <c r="BM172">
        <f t="shared" si="133"/>
        <v>1675.3424152654934</v>
      </c>
      <c r="BN172">
        <f t="shared" si="133"/>
        <v>1.9696501827697577</v>
      </c>
      <c r="BO172">
        <f t="shared" si="128"/>
        <v>658.23679038839077</v>
      </c>
      <c r="BP172">
        <f t="shared" si="149"/>
        <v>209.30434608882129</v>
      </c>
      <c r="BQ172">
        <f t="shared" si="149"/>
        <v>19.131303757064362</v>
      </c>
      <c r="BR172" s="7">
        <f t="shared" si="147"/>
        <v>8.8475639255098937E-3</v>
      </c>
      <c r="BS172" s="7">
        <f t="shared" si="131"/>
        <v>4.3576684205091872E-2</v>
      </c>
      <c r="BT172" s="7">
        <f t="shared" si="132"/>
        <v>7.3465186082606691E-3</v>
      </c>
      <c r="BU172" s="8">
        <f>MAX((BU$3*climlow!$I282+BU$4*climlow!$I282^2+BU$5*climlow!$I282^6)*(K172/K$66)^$BW$1,-99)</f>
        <v>2.481367116532093</v>
      </c>
      <c r="BV172" s="8">
        <f>MAX((BV$3*climlow!$I282+BV$4*climlow!$I282^2+BV$5*climlow!$I282^6)*(L172/L$66)^$BW$1,-99)</f>
        <v>0.81924198944855309</v>
      </c>
      <c r="BW172" s="8">
        <f>MAX((BW$3*climlow!$I282+BW$4*climlow!$I282^2+BW$5*climlow!$I282^6)*(M172/M$66)^$BW$1,-99)</f>
        <v>-3.5999443699345664E-2</v>
      </c>
      <c r="BX172" s="8">
        <f>MAX((BX$3*climlow!$M282+BX$4*climlow!$M282^2+BX$5*climlow!$M282^6)*(K172/K$66)^$BW$1,-99)</f>
        <v>2.491097401617921</v>
      </c>
      <c r="BY172" s="8">
        <f>MAX((BY$3*climlow!$M282+BY$4*climlow!$M282^2+BY$5*climlow!$M282^6)*(L172/L$66)^$BW$1,-99)</f>
        <v>0.82973122392044041</v>
      </c>
      <c r="BZ172" s="8">
        <f>MAX((BZ$3*climlow!$M282+BZ$4*climlow!$M282^2+BZ$5*climlow!$M282^6)*(M172/M$66)^$BW$1,-99)</f>
        <v>-2.2549398982447864E-2</v>
      </c>
      <c r="CA172" s="8">
        <f t="shared" si="140"/>
        <v>-22.998398283773874</v>
      </c>
      <c r="CB172" s="8">
        <f t="shared" si="141"/>
        <v>-1.002193939234941</v>
      </c>
      <c r="CC172" s="8">
        <f t="shared" si="142"/>
        <v>-0.168958160951935</v>
      </c>
      <c r="CD172" s="8">
        <f>MAX((CD$3*climlow!$I282+CD$4*climlow!$I282^2+CD$5*climlow!$I282^6)*(K172/K$66)^$BW$1,-99)</f>
        <v>0.85522444645865725</v>
      </c>
      <c r="CE172" s="8">
        <f>MAX((CE$3*climlow!$I282+CE$4*climlow!$I282^2+CE$5*climlow!$I282^6)*(L172/L$66)^$BW$1,-99)</f>
        <v>0.28054341427238172</v>
      </c>
      <c r="CF172" s="8">
        <f>MAX((CF$3*climlow!$I282+CF$4*climlow!$I282^2+CF$5*climlow!$I282^6)*(M172/M$66)^$BW$1,-99)</f>
        <v>4.1687012902309369E-3</v>
      </c>
      <c r="CG172" s="8">
        <f>MAX((CG$3*climlow!$M282+CG$4*climlow!$M282^2+CG$5*climlow!$M282^6)*(K172/K$66)^$BW$1,-99)</f>
        <v>0.84765444862090633</v>
      </c>
      <c r="CH172" s="8">
        <f>MAX((CH$3*climlow!$M282+CH$4*climlow!$M282^2+CH$5*climlow!$M282^6)*(L172/L$66)^$BW$1,-99)</f>
        <v>0.27944223348639718</v>
      </c>
      <c r="CI172" s="8">
        <f>MAX((CI$3*climlow!$M282+CI$4*climlow!$M282^2+CI$5*climlow!$M282^6)*(M172/M$66)^$BW$1,-99)</f>
        <v>6.7218471220498698E-3</v>
      </c>
      <c r="CJ172" s="8">
        <f t="shared" si="143"/>
        <v>0.33572349644403721</v>
      </c>
      <c r="CK172" s="8">
        <f t="shared" si="144"/>
        <v>1.4629716784771093E-2</v>
      </c>
      <c r="CL172" s="8">
        <f t="shared" si="145"/>
        <v>2.4663989138564539E-3</v>
      </c>
    </row>
    <row r="173" spans="1:90">
      <c r="A173">
        <f t="shared" si="114"/>
        <v>2127</v>
      </c>
      <c r="B173" s="4">
        <f t="shared" si="158"/>
        <v>1285.9449173608948</v>
      </c>
      <c r="C173" s="4">
        <f t="shared" si="158"/>
        <v>3569.3261585040709</v>
      </c>
      <c r="D173" s="4">
        <f t="shared" si="158"/>
        <v>6795.8268495313869</v>
      </c>
      <c r="E173" s="11">
        <f t="shared" si="159"/>
        <v>2.4145462979179073E-5</v>
      </c>
      <c r="F173" s="11">
        <f t="shared" si="159"/>
        <v>4.8406330273776918E-5</v>
      </c>
      <c r="G173" s="11">
        <f t="shared" si="159"/>
        <v>1.068729127052273E-4</v>
      </c>
      <c r="H173" s="4">
        <f t="shared" si="123"/>
        <v>192493.3325865854</v>
      </c>
      <c r="I173" s="4">
        <f t="shared" si="123"/>
        <v>151268.99426656307</v>
      </c>
      <c r="J173" s="4">
        <f t="shared" si="123"/>
        <v>32978.260451028313</v>
      </c>
      <c r="K173" s="4">
        <f t="shared" si="115"/>
        <v>149690.18500546162</v>
      </c>
      <c r="L173" s="4">
        <f t="shared" si="115"/>
        <v>42380.266624320182</v>
      </c>
      <c r="M173" s="4">
        <f t="shared" si="115"/>
        <v>4852.7222928439332</v>
      </c>
      <c r="N173" s="11">
        <f t="shared" si="120"/>
        <v>7.0736461551947905E-3</v>
      </c>
      <c r="O173" s="11">
        <f t="shared" si="120"/>
        <v>1.0987240958666211E-2</v>
      </c>
      <c r="P173" s="11">
        <f t="shared" si="120"/>
        <v>7.9221790537542525E-3</v>
      </c>
      <c r="Q173" s="4">
        <f t="shared" si="116"/>
        <v>5987.5180659372536</v>
      </c>
      <c r="R173" s="4">
        <f t="shared" si="116"/>
        <v>18312.92863117555</v>
      </c>
      <c r="S173" s="4">
        <f t="shared" si="116"/>
        <v>4675.7971847115705</v>
      </c>
      <c r="T173" s="4">
        <f t="shared" si="160"/>
        <v>31.105067305352041</v>
      </c>
      <c r="U173" s="4">
        <f t="shared" si="160"/>
        <v>121.06201088971932</v>
      </c>
      <c r="V173" s="4">
        <f t="shared" si="160"/>
        <v>141.7842275718267</v>
      </c>
      <c r="W173" s="11">
        <f t="shared" si="117"/>
        <v>-1.219247815263802E-2</v>
      </c>
      <c r="X173" s="11">
        <f t="shared" si="117"/>
        <v>-1.3228699347321071E-2</v>
      </c>
      <c r="Y173" s="11">
        <f t="shared" si="117"/>
        <v>-1.2203590333800474E-2</v>
      </c>
      <c r="Z173" s="4">
        <f t="shared" si="129"/>
        <v>8209.5143668113487</v>
      </c>
      <c r="AA173" s="4">
        <f t="shared" si="129"/>
        <v>47832.228004449942</v>
      </c>
      <c r="AB173" s="4">
        <f t="shared" si="129"/>
        <v>8363.6293721434904</v>
      </c>
      <c r="AC173" s="12">
        <f t="shared" si="161"/>
        <v>1.7447462429462248</v>
      </c>
      <c r="AD173" s="12">
        <f t="shared" si="161"/>
        <v>3.9163404534012023</v>
      </c>
      <c r="AE173" s="12">
        <f t="shared" si="161"/>
        <v>1.825866697499148</v>
      </c>
      <c r="AF173" s="11">
        <f t="shared" si="118"/>
        <v>-2.9039671966837322E-3</v>
      </c>
      <c r="AG173" s="11">
        <f t="shared" si="118"/>
        <v>2.0567434751257441E-3</v>
      </c>
      <c r="AH173" s="11">
        <f t="shared" si="118"/>
        <v>8.257041531207765E-4</v>
      </c>
      <c r="AI173" s="1">
        <f t="shared" si="164"/>
        <v>357110.49390602706</v>
      </c>
      <c r="AJ173" s="1">
        <f t="shared" si="164"/>
        <v>269987.57527913398</v>
      </c>
      <c r="AK173" s="1">
        <f t="shared" si="164"/>
        <v>60587.743421327017</v>
      </c>
      <c r="AL173" s="17">
        <f t="shared" si="162"/>
        <v>47.627213676244374</v>
      </c>
      <c r="AM173" s="17">
        <f t="shared" si="162"/>
        <v>17.894485762787106</v>
      </c>
      <c r="AN173" s="17">
        <f t="shared" si="162"/>
        <v>3.1342921348900572</v>
      </c>
      <c r="AO173" s="7">
        <f t="shared" si="165"/>
        <v>5.6391250873988399E-3</v>
      </c>
      <c r="AP173" s="7">
        <f t="shared" si="165"/>
        <v>8.6838288739216098E-3</v>
      </c>
      <c r="AQ173" s="7">
        <f t="shared" si="165"/>
        <v>6.2857034542419489E-3</v>
      </c>
      <c r="AR173" s="1">
        <f t="shared" si="127"/>
        <v>192493.3325865854</v>
      </c>
      <c r="AS173" s="1">
        <f t="shared" si="127"/>
        <v>151268.99426656307</v>
      </c>
      <c r="AT173" s="1">
        <f t="shared" si="127"/>
        <v>32978.260451028313</v>
      </c>
      <c r="AU173" s="1">
        <f t="shared" si="134"/>
        <v>38498.666517317084</v>
      </c>
      <c r="AV173" s="1">
        <f t="shared" si="134"/>
        <v>30253.798853312615</v>
      </c>
      <c r="AW173" s="1">
        <f t="shared" si="134"/>
        <v>6595.6520902056627</v>
      </c>
      <c r="AX173" s="1">
        <f t="shared" si="135"/>
        <v>119752.14800436929</v>
      </c>
      <c r="AY173" s="1">
        <f t="shared" si="135"/>
        <v>33904.213299456147</v>
      </c>
      <c r="AZ173" s="1">
        <f t="shared" si="135"/>
        <v>3882.1778342751463</v>
      </c>
      <c r="BA173" s="1">
        <f t="shared" si="136"/>
        <v>11.693179452518295</v>
      </c>
      <c r="BB173" s="1">
        <f t="shared" si="136"/>
        <v>10.431294571765312</v>
      </c>
      <c r="BC173" s="1">
        <f t="shared" si="136"/>
        <v>8.2641515726423975</v>
      </c>
      <c r="BD173" s="1">
        <f t="shared" si="137"/>
        <v>4587.4495630100555</v>
      </c>
      <c r="BE173">
        <f t="shared" si="163"/>
        <v>0.21822387218499145</v>
      </c>
      <c r="BF173">
        <f t="shared" si="163"/>
        <v>0.3346263841173937</v>
      </c>
      <c r="BG173">
        <f t="shared" si="163"/>
        <v>2.453676962688749E-2</v>
      </c>
      <c r="BH173">
        <f t="shared" si="138"/>
        <v>0.27952100073522468</v>
      </c>
      <c r="BI173">
        <f t="shared" si="139"/>
        <v>4.7621658391411486E-3</v>
      </c>
      <c r="BJ173">
        <f t="shared" si="139"/>
        <v>1.1197481694748152E-2</v>
      </c>
      <c r="BK173">
        <f t="shared" si="139"/>
        <v>6.0205306372294847E-5</v>
      </c>
      <c r="BL173">
        <f t="shared" si="133"/>
        <v>916.68517270627262</v>
      </c>
      <c r="BM173">
        <f t="shared" si="133"/>
        <v>1693.831794282803</v>
      </c>
      <c r="BN173">
        <f t="shared" si="133"/>
        <v>1.9854662740794939</v>
      </c>
      <c r="BO173">
        <f t="shared" si="128"/>
        <v>664.06058246947453</v>
      </c>
      <c r="BP173">
        <f t="shared" si="149"/>
        <v>211.65059079324345</v>
      </c>
      <c r="BQ173">
        <f t="shared" si="149"/>
        <v>19.349972204112483</v>
      </c>
      <c r="BR173" s="7">
        <f t="shared" si="147"/>
        <v>8.7573087795020932E-3</v>
      </c>
      <c r="BS173" s="7">
        <f t="shared" si="131"/>
        <v>4.2307460393293077E-2</v>
      </c>
      <c r="BT173" s="7">
        <f t="shared" si="132"/>
        <v>7.0717965401008998E-3</v>
      </c>
      <c r="BU173" s="8">
        <f>MAX((BU$3*climlow!$I283+BU$4*climlow!$I283^2+BU$5*climlow!$I283^6)*(K173/K$66)^$BW$1,-99)</f>
        <v>2.4667313395139461</v>
      </c>
      <c r="BV173" s="8">
        <f>MAX((BV$3*climlow!$I283+BV$4*climlow!$I283^2+BV$5*climlow!$I283^6)*(L173/L$66)^$BW$1,-99)</f>
        <v>0.80609978973750185</v>
      </c>
      <c r="BW173" s="8">
        <f>MAX((BW$3*climlow!$I283+BW$4*climlow!$I283^2+BW$5*climlow!$I283^6)*(M173/M$66)^$BW$1,-99)</f>
        <v>-4.983732964101651E-2</v>
      </c>
      <c r="BX173" s="8">
        <f>MAX((BX$3*climlow!$M283+BX$4*climlow!$M283^2+BX$5*climlow!$M283^6)*(K173/K$66)^$BW$1,-99)</f>
        <v>2.4771367356329268</v>
      </c>
      <c r="BY173" s="8">
        <f>MAX((BY$3*climlow!$M283+BY$4*climlow!$M283^2+BY$5*climlow!$M283^6)*(L173/L$66)^$BW$1,-99)</f>
        <v>0.81715506339556609</v>
      </c>
      <c r="BZ173" s="8">
        <f>MAX((BZ$3*climlow!$M283+BZ$4*climlow!$M283^2+BZ$5*climlow!$M283^6)*(M173/M$66)^$BW$1,-99)</f>
        <v>-3.5739098615722345E-2</v>
      </c>
      <c r="CA173" s="8">
        <f t="shared" si="140"/>
        <v>-24.679045104770406</v>
      </c>
      <c r="CB173" s="8">
        <f t="shared" si="141"/>
        <v>-1.0441077233143674</v>
      </c>
      <c r="CC173" s="8">
        <f t="shared" si="142"/>
        <v>-0.17452518578490941</v>
      </c>
      <c r="CD173" s="8">
        <f>MAX((CD$3*climlow!$I283+CD$4*climlow!$I283^2+CD$5*climlow!$I283^6)*(K173/K$66)^$BW$1,-99)</f>
        <v>0.86137967092353152</v>
      </c>
      <c r="CE173" s="8">
        <f>MAX((CE$3*climlow!$I283+CE$4*climlow!$I283^2+CE$5*climlow!$I283^6)*(L173/L$66)^$BW$1,-99)</f>
        <v>0.28081453147931745</v>
      </c>
      <c r="CF173" s="8">
        <f>MAX((CF$3*climlow!$I283+CF$4*climlow!$I283^2+CF$5*climlow!$I283^6)*(M173/M$66)^$BW$1,-99)</f>
        <v>1.4330446729695495E-3</v>
      </c>
      <c r="CG173" s="8">
        <f>MAX((CG$3*climlow!$M283+CG$4*climlow!$M283^2+CG$5*climlow!$M283^6)*(K173/K$66)^$BW$1,-99)</f>
        <v>0.85361320811926289</v>
      </c>
      <c r="CH173" s="8">
        <f>MAX((CH$3*climlow!$M283+CH$4*climlow!$M283^2+CH$5*climlow!$M283^6)*(L173/L$66)^$BW$1,-99)</f>
        <v>0.27976323909464201</v>
      </c>
      <c r="CI173" s="8">
        <f>MAX((CI$3*climlow!$M283+CI$4*climlow!$M283^2+CI$5*climlow!$M283^6)*(M173/M$66)^$BW$1,-99)</f>
        <v>4.1970128131929045E-3</v>
      </c>
      <c r="CJ173" s="8">
        <f t="shared" si="143"/>
        <v>0.33578081900299261</v>
      </c>
      <c r="CK173" s="8">
        <f t="shared" si="144"/>
        <v>1.4206033700796622E-2</v>
      </c>
      <c r="CL173" s="8">
        <f t="shared" si="145"/>
        <v>2.3745736340576094E-3</v>
      </c>
    </row>
    <row r="174" spans="1:90">
      <c r="A174">
        <f t="shared" si="114"/>
        <v>2128</v>
      </c>
      <c r="B174" s="4">
        <f t="shared" si="158"/>
        <v>1285.9744146095204</v>
      </c>
      <c r="C174" s="4">
        <f t="shared" si="158"/>
        <v>3569.49029758591</v>
      </c>
      <c r="D174" s="4">
        <f t="shared" si="158"/>
        <v>6796.5168248505533</v>
      </c>
      <c r="E174" s="11">
        <f t="shared" si="159"/>
        <v>2.2938189830220119E-5</v>
      </c>
      <c r="F174" s="11">
        <f t="shared" si="159"/>
        <v>4.598601376008807E-5</v>
      </c>
      <c r="G174" s="11">
        <f t="shared" si="159"/>
        <v>1.0152926706996594E-4</v>
      </c>
      <c r="H174" s="4">
        <f t="shared" si="123"/>
        <v>193844.97269813431</v>
      </c>
      <c r="I174" s="4">
        <f t="shared" si="123"/>
        <v>152921.04036419277</v>
      </c>
      <c r="J174" s="4">
        <f t="shared" si="123"/>
        <v>33240.17828581568</v>
      </c>
      <c r="K174" s="4">
        <f t="shared" si="115"/>
        <v>150737.81445099306</v>
      </c>
      <c r="L174" s="4">
        <f t="shared" si="115"/>
        <v>42841.141904101867</v>
      </c>
      <c r="M174" s="4">
        <f t="shared" si="115"/>
        <v>4890.7667180749741</v>
      </c>
      <c r="N174" s="11">
        <f t="shared" si="120"/>
        <v>6.9986515514908199E-3</v>
      </c>
      <c r="O174" s="11">
        <f t="shared" si="120"/>
        <v>1.0874761215334372E-2</v>
      </c>
      <c r="P174" s="11">
        <f t="shared" si="120"/>
        <v>7.8398109216228917E-3</v>
      </c>
      <c r="Q174" s="4">
        <f t="shared" si="116"/>
        <v>5956.0456327610445</v>
      </c>
      <c r="R174" s="4">
        <f t="shared" si="116"/>
        <v>18268.026686637095</v>
      </c>
      <c r="S174" s="4">
        <f t="shared" si="116"/>
        <v>4655.4182989697529</v>
      </c>
      <c r="T174" s="4">
        <f t="shared" si="160"/>
        <v>30.7258194517952</v>
      </c>
      <c r="U174" s="4">
        <f t="shared" si="160"/>
        <v>119.46051794527712</v>
      </c>
      <c r="V174" s="4">
        <f t="shared" si="160"/>
        <v>140.05395094274579</v>
      </c>
      <c r="W174" s="11">
        <f t="shared" si="117"/>
        <v>-1.219247815263802E-2</v>
      </c>
      <c r="X174" s="11">
        <f t="shared" si="117"/>
        <v>-1.3228699347321071E-2</v>
      </c>
      <c r="Y174" s="11">
        <f t="shared" si="117"/>
        <v>-1.2203590333800474E-2</v>
      </c>
      <c r="Z174" s="4">
        <f t="shared" si="129"/>
        <v>8143.2637577344003</v>
      </c>
      <c r="AA174" s="4">
        <f t="shared" si="129"/>
        <v>47818.520208603331</v>
      </c>
      <c r="AB174" s="4">
        <f t="shared" si="129"/>
        <v>8334.7789632940185</v>
      </c>
      <c r="AC174" s="12">
        <f t="shared" si="161"/>
        <v>1.7396795570901717</v>
      </c>
      <c r="AD174" s="12">
        <f t="shared" si="161"/>
        <v>3.9243953610751063</v>
      </c>
      <c r="AE174" s="12">
        <f t="shared" si="161"/>
        <v>1.827374323214318</v>
      </c>
      <c r="AF174" s="11">
        <f t="shared" si="118"/>
        <v>-2.9039671966837322E-3</v>
      </c>
      <c r="AG174" s="11">
        <f t="shared" si="118"/>
        <v>2.0567434751257441E-3</v>
      </c>
      <c r="AH174" s="11">
        <f t="shared" si="118"/>
        <v>8.257041531207765E-4</v>
      </c>
      <c r="AI174" s="1">
        <f t="shared" si="164"/>
        <v>359898.11103274144</v>
      </c>
      <c r="AJ174" s="1">
        <f t="shared" si="164"/>
        <v>273242.61660453316</v>
      </c>
      <c r="AK174" s="1">
        <f t="shared" si="164"/>
        <v>61124.621169399979</v>
      </c>
      <c r="AL174" s="17">
        <f t="shared" si="162"/>
        <v>47.893103733574144</v>
      </c>
      <c r="AM174" s="17">
        <f t="shared" si="162"/>
        <v>18.048324488416466</v>
      </c>
      <c r="AN174" s="17">
        <f t="shared" si="162"/>
        <v>3.1537963534799505</v>
      </c>
      <c r="AO174" s="7">
        <f t="shared" si="165"/>
        <v>5.5827338365248514E-3</v>
      </c>
      <c r="AP174" s="7">
        <f t="shared" si="165"/>
        <v>8.5969905851823944E-3</v>
      </c>
      <c r="AQ174" s="7">
        <f t="shared" si="165"/>
        <v>6.2228464196995292E-3</v>
      </c>
      <c r="AR174" s="1">
        <f t="shared" si="127"/>
        <v>193844.97269813431</v>
      </c>
      <c r="AS174" s="1">
        <f t="shared" si="127"/>
        <v>152921.04036419277</v>
      </c>
      <c r="AT174" s="1">
        <f t="shared" si="127"/>
        <v>33240.17828581568</v>
      </c>
      <c r="AU174" s="1">
        <f t="shared" si="134"/>
        <v>38768.994539626867</v>
      </c>
      <c r="AV174" s="1">
        <f t="shared" si="134"/>
        <v>30584.208072838555</v>
      </c>
      <c r="AW174" s="1">
        <f t="shared" si="134"/>
        <v>6648.0356571631364</v>
      </c>
      <c r="AX174" s="1">
        <f t="shared" si="135"/>
        <v>120590.25156079444</v>
      </c>
      <c r="AY174" s="1">
        <f t="shared" si="135"/>
        <v>34272.913523281495</v>
      </c>
      <c r="AZ174" s="1">
        <f t="shared" si="135"/>
        <v>3912.6133744599788</v>
      </c>
      <c r="BA174" s="1">
        <f t="shared" si="136"/>
        <v>11.70015372717884</v>
      </c>
      <c r="BB174" s="1">
        <f t="shared" si="136"/>
        <v>10.442110627983315</v>
      </c>
      <c r="BC174" s="1">
        <f t="shared" si="136"/>
        <v>8.271960811926327</v>
      </c>
      <c r="BD174" s="1">
        <f t="shared" si="137"/>
        <v>4458.2875448434679</v>
      </c>
      <c r="BE174">
        <f t="shared" si="163"/>
        <v>0.21822387218499145</v>
      </c>
      <c r="BF174">
        <f t="shared" si="163"/>
        <v>0.3346263841173937</v>
      </c>
      <c r="BG174">
        <f t="shared" si="163"/>
        <v>2.453676962688749E-2</v>
      </c>
      <c r="BH174">
        <f t="shared" si="138"/>
        <v>0.27968682605445649</v>
      </c>
      <c r="BI174">
        <f t="shared" si="139"/>
        <v>4.7621658391411486E-3</v>
      </c>
      <c r="BJ174">
        <f t="shared" si="139"/>
        <v>1.1197481694748152E-2</v>
      </c>
      <c r="BK174">
        <f t="shared" si="139"/>
        <v>6.0205306372294847E-5</v>
      </c>
      <c r="BL174">
        <f t="shared" si="133"/>
        <v>923.12190707230377</v>
      </c>
      <c r="BM174">
        <f t="shared" si="133"/>
        <v>1712.3305502198918</v>
      </c>
      <c r="BN174">
        <f t="shared" si="133"/>
        <v>2.0012351175672354</v>
      </c>
      <c r="BO174">
        <f t="shared" si="128"/>
        <v>669.87596603845577</v>
      </c>
      <c r="BP174">
        <f t="shared" si="149"/>
        <v>214.02341423076189</v>
      </c>
      <c r="BQ174">
        <f t="shared" si="149"/>
        <v>19.571163207749624</v>
      </c>
      <c r="BR174" s="7">
        <f t="shared" si="147"/>
        <v>8.6680441503090844E-3</v>
      </c>
      <c r="BS174" s="7">
        <f t="shared" si="131"/>
        <v>4.1075204265333086E-2</v>
      </c>
      <c r="BT174" s="7">
        <f t="shared" si="132"/>
        <v>6.8079391406737485E-3</v>
      </c>
      <c r="BU174" s="8">
        <f>MAX((BU$3*climlow!$I284+BU$4*climlow!$I284^2+BU$5*climlow!$I284^6)*(K174/K$66)^$BW$1,-99)</f>
        <v>2.4519217024301314</v>
      </c>
      <c r="BV174" s="8">
        <f>MAX((BV$3*climlow!$I284+BV$4*climlow!$I284^2+BV$5*climlow!$I284^6)*(L174/L$66)^$BW$1,-99)</f>
        <v>0.79291075652163634</v>
      </c>
      <c r="BW174" s="8">
        <f>MAX((BW$3*climlow!$I284+BW$4*climlow!$I284^2+BW$5*climlow!$I284^6)*(M174/M$66)^$BW$1,-99)</f>
        <v>-6.3707277229605563E-2</v>
      </c>
      <c r="BX174" s="8">
        <f>MAX((BX$3*climlow!$M284+BX$4*climlow!$M284^2+BX$5*climlow!$M284^6)*(K174/K$66)^$BW$1,-99)</f>
        <v>2.4630268160611766</v>
      </c>
      <c r="BY174" s="8">
        <f>MAX((BY$3*climlow!$M284+BY$4*climlow!$M284^2+BY$5*climlow!$M284^6)*(L174/L$66)^$BW$1,-99)</f>
        <v>0.80454809417338158</v>
      </c>
      <c r="BZ174" s="8">
        <f>MAX((BZ$3*climlow!$M284+BZ$4*climlow!$M284^2+BZ$5*climlow!$M284^6)*(M174/M$66)^$BW$1,-99)</f>
        <v>-4.8944784177109207E-2</v>
      </c>
      <c r="CA174" s="8">
        <f t="shared" si="140"/>
        <v>-26.433783496277226</v>
      </c>
      <c r="CB174" s="8">
        <f t="shared" si="141"/>
        <v>-1.0857730566151775</v>
      </c>
      <c r="CC174" s="8">
        <f t="shared" si="142"/>
        <v>-0.17995958930040148</v>
      </c>
      <c r="CD174" s="8">
        <f>MAX((CD$3*climlow!$I284+CD$4*climlow!$I284^2+CD$5*climlow!$I284^6)*(K174/K$66)^$BW$1,-99)</f>
        <v>0.8674030466853121</v>
      </c>
      <c r="CE174" s="8">
        <f>MAX((CE$3*climlow!$I284+CE$4*climlow!$I284^2+CE$5*climlow!$I284^6)*(L174/L$66)^$BW$1,-99)</f>
        <v>0.28099315388773605</v>
      </c>
      <c r="CF174" s="8">
        <f>MAX((CF$3*climlow!$I284+CF$4*climlow!$I284^2+CF$5*climlow!$I284^6)*(M174/M$66)^$BW$1,-99)</f>
        <v>-1.3980592832322678E-3</v>
      </c>
      <c r="CG174" s="8">
        <f>MAX((CG$3*climlow!$M284+CG$4*climlow!$M284^2+CG$5*climlow!$M284^6)*(K174/K$66)^$BW$1,-99)</f>
        <v>0.85944553158709724</v>
      </c>
      <c r="CH174" s="8">
        <f>MAX((CH$3*climlow!$M284+CH$4*climlow!$M284^2+CH$5*climlow!$M284^6)*(L174/L$66)^$BW$1,-99)</f>
        <v>0.27999977350527655</v>
      </c>
      <c r="CI174" s="8">
        <f>MAX((CI$3*climlow!$M284+CI$4*climlow!$M284^2+CI$5*climlow!$M284^6)*(M174/M$66)^$BW$1,-99)</f>
        <v>1.588604324739129E-3</v>
      </c>
      <c r="CJ174" s="8">
        <f t="shared" si="143"/>
        <v>0.33491154634935572</v>
      </c>
      <c r="CK174" s="8">
        <f t="shared" si="144"/>
        <v>1.3756560177118356E-2</v>
      </c>
      <c r="CL174" s="8">
        <f t="shared" si="145"/>
        <v>2.2800574250553493E-3</v>
      </c>
    </row>
    <row r="175" spans="1:90">
      <c r="A175">
        <f t="shared" si="114"/>
        <v>2129</v>
      </c>
      <c r="B175" s="4">
        <f t="shared" si="158"/>
        <v>1286.0024376384974</v>
      </c>
      <c r="C175" s="4">
        <f t="shared" si="158"/>
        <v>3569.6462368843536</v>
      </c>
      <c r="D175" s="4">
        <f t="shared" si="158"/>
        <v>6797.1723679538154</v>
      </c>
      <c r="E175" s="11">
        <f t="shared" si="159"/>
        <v>2.1791280338709114E-5</v>
      </c>
      <c r="F175" s="11">
        <f t="shared" si="159"/>
        <v>4.3686713072083661E-5</v>
      </c>
      <c r="G175" s="11">
        <f t="shared" si="159"/>
        <v>9.6452803716467637E-5</v>
      </c>
      <c r="H175" s="4">
        <f t="shared" si="123"/>
        <v>195191.50050791207</v>
      </c>
      <c r="I175" s="4">
        <f t="shared" si="123"/>
        <v>154573.75324254576</v>
      </c>
      <c r="J175" s="4">
        <f t="shared" si="123"/>
        <v>33501.298203179038</v>
      </c>
      <c r="K175" s="4">
        <f t="shared" si="115"/>
        <v>151781.59449397677</v>
      </c>
      <c r="L175" s="4">
        <f t="shared" si="115"/>
        <v>43302.26106031736</v>
      </c>
      <c r="M175" s="4">
        <f t="shared" si="115"/>
        <v>4928.710997697427</v>
      </c>
      <c r="N175" s="11">
        <f t="shared" si="120"/>
        <v>6.9244737744493801E-3</v>
      </c>
      <c r="O175" s="11">
        <f t="shared" si="120"/>
        <v>1.0763465578197851E-2</v>
      </c>
      <c r="P175" s="11">
        <f t="shared" si="120"/>
        <v>7.7583499295152958E-3</v>
      </c>
      <c r="Q175" s="4">
        <f t="shared" si="116"/>
        <v>5924.2954054017009</v>
      </c>
      <c r="R175" s="4">
        <f t="shared" si="116"/>
        <v>18221.18659620719</v>
      </c>
      <c r="S175" s="4">
        <f t="shared" si="116"/>
        <v>4634.7300613231982</v>
      </c>
      <c r="T175" s="4">
        <f t="shared" si="160"/>
        <v>30.351195569407288</v>
      </c>
      <c r="U175" s="4">
        <f t="shared" si="160"/>
        <v>117.8802106695038</v>
      </c>
      <c r="V175" s="4">
        <f t="shared" si="160"/>
        <v>138.34478990081033</v>
      </c>
      <c r="W175" s="11">
        <f t="shared" si="117"/>
        <v>-1.219247815263802E-2</v>
      </c>
      <c r="X175" s="11">
        <f t="shared" si="117"/>
        <v>-1.3228699347321071E-2</v>
      </c>
      <c r="Y175" s="11">
        <f t="shared" si="117"/>
        <v>-1.2203590333800474E-2</v>
      </c>
      <c r="Z175" s="4">
        <f t="shared" si="129"/>
        <v>8076.9365212679304</v>
      </c>
      <c r="AA175" s="4">
        <f t="shared" si="129"/>
        <v>47799.382020500198</v>
      </c>
      <c r="AB175" s="4">
        <f t="shared" si="129"/>
        <v>8305.3049234244609</v>
      </c>
      <c r="AC175" s="12">
        <f t="shared" si="161"/>
        <v>1.7346275847236405</v>
      </c>
      <c r="AD175" s="12">
        <f t="shared" si="161"/>
        <v>3.9324668356278112</v>
      </c>
      <c r="AE175" s="12">
        <f t="shared" si="161"/>
        <v>1.8288831937823025</v>
      </c>
      <c r="AF175" s="11">
        <f t="shared" si="118"/>
        <v>-2.9039671966837322E-3</v>
      </c>
      <c r="AG175" s="11">
        <f t="shared" si="118"/>
        <v>2.0567434751257441E-3</v>
      </c>
      <c r="AH175" s="11">
        <f t="shared" si="118"/>
        <v>8.257041531207765E-4</v>
      </c>
      <c r="AI175" s="1">
        <f t="shared" si="164"/>
        <v>362677.29446909419</v>
      </c>
      <c r="AJ175" s="1">
        <f t="shared" si="164"/>
        <v>276502.56301691843</v>
      </c>
      <c r="AK175" s="1">
        <f t="shared" si="164"/>
        <v>61660.194709623116</v>
      </c>
      <c r="AL175" s="17">
        <f t="shared" si="162"/>
        <v>48.157804439816267</v>
      </c>
      <c r="AM175" s="17">
        <f t="shared" si="162"/>
        <v>18.201934151364647</v>
      </c>
      <c r="AN175" s="17">
        <f t="shared" si="162"/>
        <v>3.1732256879231975</v>
      </c>
      <c r="AO175" s="7">
        <f t="shared" si="165"/>
        <v>5.5269064981596028E-3</v>
      </c>
      <c r="AP175" s="7">
        <f t="shared" si="165"/>
        <v>8.5110206793305703E-3</v>
      </c>
      <c r="AQ175" s="7">
        <f t="shared" si="165"/>
        <v>6.160617955502534E-3</v>
      </c>
      <c r="AR175" s="1">
        <f t="shared" si="127"/>
        <v>195191.50050791207</v>
      </c>
      <c r="AS175" s="1">
        <f t="shared" si="127"/>
        <v>154573.75324254576</v>
      </c>
      <c r="AT175" s="1">
        <f t="shared" si="127"/>
        <v>33501.298203179038</v>
      </c>
      <c r="AU175" s="1">
        <f t="shared" si="134"/>
        <v>39038.300101582419</v>
      </c>
      <c r="AV175" s="1">
        <f t="shared" si="134"/>
        <v>30914.750648509154</v>
      </c>
      <c r="AW175" s="1">
        <f t="shared" si="134"/>
        <v>6700.259640635808</v>
      </c>
      <c r="AX175" s="1">
        <f t="shared" si="135"/>
        <v>121425.27559518142</v>
      </c>
      <c r="AY175" s="1">
        <f t="shared" si="135"/>
        <v>34641.808848253888</v>
      </c>
      <c r="AZ175" s="1">
        <f t="shared" si="135"/>
        <v>3942.9687981579423</v>
      </c>
      <c r="BA175" s="1">
        <f t="shared" si="136"/>
        <v>11.707054336885502</v>
      </c>
      <c r="BB175" s="1">
        <f t="shared" si="136"/>
        <v>10.452816579796114</v>
      </c>
      <c r="BC175" s="1">
        <f t="shared" si="136"/>
        <v>8.2796892206223625</v>
      </c>
      <c r="BD175" s="1">
        <f t="shared" si="137"/>
        <v>4332.7015781820855</v>
      </c>
      <c r="BE175">
        <f t="shared" si="163"/>
        <v>0.21822387218499145</v>
      </c>
      <c r="BF175">
        <f t="shared" si="163"/>
        <v>0.3346263841173937</v>
      </c>
      <c r="BG175">
        <f t="shared" si="163"/>
        <v>2.453676962688749E-2</v>
      </c>
      <c r="BH175">
        <f t="shared" si="138"/>
        <v>0.27985113363418457</v>
      </c>
      <c r="BI175">
        <f t="shared" si="139"/>
        <v>4.7621658391411486E-3</v>
      </c>
      <c r="BJ175">
        <f t="shared" si="139"/>
        <v>1.1197481694748152E-2</v>
      </c>
      <c r="BK175">
        <f t="shared" si="139"/>
        <v>6.0205306372294847E-5</v>
      </c>
      <c r="BL175">
        <f t="shared" si="133"/>
        <v>929.53429580948102</v>
      </c>
      <c r="BM175">
        <f t="shared" si="133"/>
        <v>1730.836772421924</v>
      </c>
      <c r="BN175">
        <f t="shared" si="133"/>
        <v>2.0169559221920048</v>
      </c>
      <c r="BO175">
        <f t="shared" si="128"/>
        <v>675.68248048730811</v>
      </c>
      <c r="BP175">
        <f t="shared" si="149"/>
        <v>216.42311653662705</v>
      </c>
      <c r="BQ175">
        <f t="shared" si="149"/>
        <v>19.794905636628435</v>
      </c>
      <c r="BR175" s="7">
        <f t="shared" si="147"/>
        <v>8.5797565400904663E-3</v>
      </c>
      <c r="BS175" s="7">
        <f t="shared" si="131"/>
        <v>3.9878839092556392E-2</v>
      </c>
      <c r="BT175" s="7">
        <f t="shared" si="132"/>
        <v>6.5544898382264554E-3</v>
      </c>
      <c r="BU175" s="8">
        <f>MAX((BU$3*climlow!$I285+BU$4*climlow!$I285^2+BU$5*climlow!$I285^6)*(K175/K$66)^$BW$1,-99)</f>
        <v>2.4369449294312582</v>
      </c>
      <c r="BV175" s="8">
        <f>MAX((BV$3*climlow!$I285+BV$4*climlow!$I285^2+BV$5*climlow!$I285^6)*(L175/L$66)^$BW$1,-99)</f>
        <v>0.77967885883224841</v>
      </c>
      <c r="BW175" s="8">
        <f>MAX((BW$3*climlow!$I285+BW$4*climlow!$I285^2+BW$5*climlow!$I285^6)*(M175/M$66)^$BW$1,-99)</f>
        <v>-7.7605699262053476E-2</v>
      </c>
      <c r="BX175" s="8">
        <f>MAX((BX$3*climlow!$M285+BX$4*climlow!$M285^2+BX$5*climlow!$M285^6)*(K175/K$66)^$BW$1,-99)</f>
        <v>2.4487744112534746</v>
      </c>
      <c r="BY175" s="8">
        <f>MAX((BY$3*climlow!$M285+BY$4*climlow!$M285^2+BY$5*climlow!$M285^6)*(L175/L$66)^$BW$1,-99)</f>
        <v>0.79191423957497575</v>
      </c>
      <c r="BZ175" s="8">
        <f>MAX((BZ$3*climlow!$M285+BZ$4*climlow!$M285^2+BZ$5*climlow!$M285^6)*(M175/M$66)^$BW$1,-99)</f>
        <v>-6.2162927995806035E-2</v>
      </c>
      <c r="CA175" s="8">
        <f t="shared" si="140"/>
        <v>-28.263671923835364</v>
      </c>
      <c r="CB175" s="8">
        <f t="shared" si="141"/>
        <v>-1.1271224248154343</v>
      </c>
      <c r="CC175" s="8">
        <f t="shared" si="142"/>
        <v>-0.18525395041574527</v>
      </c>
      <c r="CD175" s="8">
        <f>MAX((CD$3*climlow!$I285+CD$4*climlow!$I285^2+CD$5*climlow!$I285^6)*(K175/K$66)^$BW$1,-99)</f>
        <v>0.87329251579468803</v>
      </c>
      <c r="CE175" s="8">
        <f>MAX((CE$3*climlow!$I285+CE$4*climlow!$I285^2+CE$5*climlow!$I285^6)*(L175/L$66)^$BW$1,-99)</f>
        <v>0.28107862315699234</v>
      </c>
      <c r="CF175" s="8">
        <f>MAX((CF$3*climlow!$I285+CF$4*climlow!$I285^2+CF$5*climlow!$I285^6)*(M175/M$66)^$BW$1,-99)</f>
        <v>-4.325023017156847E-3</v>
      </c>
      <c r="CG175" s="8">
        <f>MAX((CG$3*climlow!$M285+CG$4*climlow!$M285^2+CG$5*climlow!$M285^6)*(K175/K$66)^$BW$1,-99)</f>
        <v>0.86514985514211262</v>
      </c>
      <c r="CH175" s="8">
        <f>MAX((CH$3*climlow!$M285+CH$4*climlow!$M285^2+CH$5*climlow!$M285^6)*(L175/L$66)^$BW$1,-99)</f>
        <v>0.28015150992472199</v>
      </c>
      <c r="CI175" s="8">
        <f>MAX((CI$3*climlow!$M285+CI$4*climlow!$M285^2+CI$5*climlow!$M285^6)*(M175/M$66)^$BW$1,-99)</f>
        <v>-1.1034349311472766E-3</v>
      </c>
      <c r="CJ175" s="8">
        <f t="shared" si="143"/>
        <v>0.33308335944368478</v>
      </c>
      <c r="CK175" s="8">
        <f t="shared" si="144"/>
        <v>1.3282977695662829E-2</v>
      </c>
      <c r="CL175" s="8">
        <f t="shared" si="145"/>
        <v>2.1831914947559616E-3</v>
      </c>
    </row>
    <row r="176" spans="1:90">
      <c r="A176">
        <f t="shared" si="114"/>
        <v>2130</v>
      </c>
      <c r="B176" s="4">
        <f t="shared" si="158"/>
        <v>1286.0290600961507</v>
      </c>
      <c r="C176" s="4">
        <f t="shared" si="158"/>
        <v>3569.7943856897273</v>
      </c>
      <c r="D176" s="4">
        <f t="shared" si="158"/>
        <v>6797.7951939694376</v>
      </c>
      <c r="E176" s="11">
        <f t="shared" si="159"/>
        <v>2.0701716321773657E-5</v>
      </c>
      <c r="F176" s="11">
        <f t="shared" si="159"/>
        <v>4.1502377418479475E-5</v>
      </c>
      <c r="G176" s="11">
        <f t="shared" si="159"/>
        <v>9.1630163530644255E-5</v>
      </c>
      <c r="H176" s="4">
        <f t="shared" si="123"/>
        <v>196532.84638729534</v>
      </c>
      <c r="I176" s="4">
        <f t="shared" si="123"/>
        <v>156226.96372365404</v>
      </c>
      <c r="J176" s="4">
        <f t="shared" si="123"/>
        <v>33761.607267138097</v>
      </c>
      <c r="K176" s="4">
        <f t="shared" si="115"/>
        <v>152821.46608149077</v>
      </c>
      <c r="L176" s="4">
        <f t="shared" si="115"/>
        <v>43763.574829385892</v>
      </c>
      <c r="M176" s="4">
        <f t="shared" si="115"/>
        <v>4966.5525812088608</v>
      </c>
      <c r="N176" s="11">
        <f t="shared" si="120"/>
        <v>6.8511046479702298E-3</v>
      </c>
      <c r="O176" s="11">
        <f t="shared" si="120"/>
        <v>1.0653341367693248E-2</v>
      </c>
      <c r="P176" s="11">
        <f t="shared" si="120"/>
        <v>7.6777850292120142E-3</v>
      </c>
      <c r="Q176" s="4">
        <f t="shared" si="116"/>
        <v>5892.2786407347094</v>
      </c>
      <c r="R176" s="4">
        <f t="shared" si="116"/>
        <v>18172.446777259564</v>
      </c>
      <c r="S176" s="4">
        <f t="shared" si="116"/>
        <v>4613.7426364995008</v>
      </c>
      <c r="T176" s="4">
        <f t="shared" si="160"/>
        <v>29.981139280520846</v>
      </c>
      <c r="U176" s="4">
        <f t="shared" si="160"/>
        <v>116.32080880355807</v>
      </c>
      <c r="V176" s="4">
        <f t="shared" si="160"/>
        <v>136.65648676004514</v>
      </c>
      <c r="W176" s="11">
        <f t="shared" si="117"/>
        <v>-1.219247815263802E-2</v>
      </c>
      <c r="X176" s="11">
        <f t="shared" si="117"/>
        <v>-1.3228699347321071E-2</v>
      </c>
      <c r="Y176" s="11">
        <f t="shared" si="117"/>
        <v>-1.2203590333800474E-2</v>
      </c>
      <c r="Z176" s="4">
        <f t="shared" si="129"/>
        <v>8010.5502166187644</v>
      </c>
      <c r="AA176" s="4">
        <f t="shared" si="129"/>
        <v>47774.881121406353</v>
      </c>
      <c r="AB176" s="4">
        <f t="shared" si="129"/>
        <v>8275.224185270723</v>
      </c>
      <c r="AC176" s="12">
        <f t="shared" si="161"/>
        <v>1.7295902831191403</v>
      </c>
      <c r="AD176" s="12">
        <f t="shared" si="161"/>
        <v>3.9405549111331371</v>
      </c>
      <c r="AE176" s="12">
        <f t="shared" si="161"/>
        <v>1.8303933102309813</v>
      </c>
      <c r="AF176" s="11">
        <f t="shared" si="118"/>
        <v>-2.9039671966837322E-3</v>
      </c>
      <c r="AG176" s="11">
        <f t="shared" si="118"/>
        <v>2.0567434751257441E-3</v>
      </c>
      <c r="AH176" s="11">
        <f t="shared" si="118"/>
        <v>8.257041531207765E-4</v>
      </c>
      <c r="AI176" s="1">
        <f t="shared" si="164"/>
        <v>365447.86512376723</v>
      </c>
      <c r="AJ176" s="1">
        <f t="shared" si="164"/>
        <v>279767.05736373574</v>
      </c>
      <c r="AK176" s="1">
        <f t="shared" si="164"/>
        <v>62194.434879296612</v>
      </c>
      <c r="AL176" s="17">
        <f t="shared" si="162"/>
        <v>48.421306485288831</v>
      </c>
      <c r="AM176" s="17">
        <f t="shared" si="162"/>
        <v>18.355302018951065</v>
      </c>
      <c r="AN176" s="17">
        <f t="shared" si="162"/>
        <v>3.1925792287615797</v>
      </c>
      <c r="AO176" s="7">
        <f t="shared" si="165"/>
        <v>5.471637433178007E-3</v>
      </c>
      <c r="AP176" s="7">
        <f t="shared" si="165"/>
        <v>8.4259104725372645E-3</v>
      </c>
      <c r="AQ176" s="7">
        <f t="shared" si="165"/>
        <v>6.099011775947509E-3</v>
      </c>
      <c r="AR176" s="1">
        <f t="shared" si="127"/>
        <v>196532.84638729534</v>
      </c>
      <c r="AS176" s="1">
        <f t="shared" si="127"/>
        <v>156226.96372365404</v>
      </c>
      <c r="AT176" s="1">
        <f t="shared" si="127"/>
        <v>33761.607267138097</v>
      </c>
      <c r="AU176" s="1">
        <f t="shared" si="134"/>
        <v>39306.569277459072</v>
      </c>
      <c r="AV176" s="1">
        <f t="shared" si="134"/>
        <v>31245.392744730809</v>
      </c>
      <c r="AW176" s="1">
        <f t="shared" si="134"/>
        <v>6752.3214534276194</v>
      </c>
      <c r="AX176" s="1">
        <f t="shared" si="135"/>
        <v>122257.17286519261</v>
      </c>
      <c r="AY176" s="1">
        <f t="shared" si="135"/>
        <v>35010.859863508718</v>
      </c>
      <c r="AZ176" s="1">
        <f t="shared" si="135"/>
        <v>3973.2420649670885</v>
      </c>
      <c r="BA176" s="1">
        <f t="shared" si="136"/>
        <v>11.713882079359788</v>
      </c>
      <c r="BB176" s="1">
        <f t="shared" si="136"/>
        <v>10.463413574158638</v>
      </c>
      <c r="BC176" s="1">
        <f t="shared" si="136"/>
        <v>8.2873376814610076</v>
      </c>
      <c r="BD176" s="1">
        <f t="shared" si="137"/>
        <v>4210.5956899408948</v>
      </c>
      <c r="BE176">
        <f t="shared" si="163"/>
        <v>0.21822387218499145</v>
      </c>
      <c r="BF176">
        <f t="shared" si="163"/>
        <v>0.3346263841173937</v>
      </c>
      <c r="BG176">
        <f t="shared" si="163"/>
        <v>2.453676962688749E-2</v>
      </c>
      <c r="BH176">
        <f t="shared" si="138"/>
        <v>0.28001393571158645</v>
      </c>
      <c r="BI176">
        <f t="shared" si="139"/>
        <v>4.7621658391411486E-3</v>
      </c>
      <c r="BJ176">
        <f t="shared" si="139"/>
        <v>1.1197481694748152E-2</v>
      </c>
      <c r="BK176">
        <f t="shared" si="139"/>
        <v>6.0205306372294847E-5</v>
      </c>
      <c r="BL176">
        <f t="shared" si="133"/>
        <v>935.92200733475272</v>
      </c>
      <c r="BM176">
        <f t="shared" si="133"/>
        <v>1749.3485665216997</v>
      </c>
      <c r="BN176">
        <f t="shared" si="133"/>
        <v>2.0326279091391455</v>
      </c>
      <c r="BO176">
        <f t="shared" si="128"/>
        <v>681.47967166829369</v>
      </c>
      <c r="BP176">
        <f t="shared" si="149"/>
        <v>218.85000127844043</v>
      </c>
      <c r="BQ176">
        <f t="shared" si="149"/>
        <v>20.021228699077646</v>
      </c>
      <c r="BR176" s="7">
        <f t="shared" si="147"/>
        <v>8.4924327673767674E-3</v>
      </c>
      <c r="BS176" s="7">
        <f t="shared" si="131"/>
        <v>3.8717319507336305E-2</v>
      </c>
      <c r="BT176" s="7">
        <f t="shared" si="132"/>
        <v>6.3110125119923265E-3</v>
      </c>
      <c r="BU176" s="8">
        <f>MAX((BU$3*climlow!$I286+BU$4*climlow!$I286^2+BU$5*climlow!$I286^6)*(K176/K$66)^$BW$1,-99)</f>
        <v>2.4218077006521819</v>
      </c>
      <c r="BV176" s="8">
        <f>MAX((BV$3*climlow!$I286+BV$4*climlow!$I286^2+BV$5*climlow!$I286^6)*(L176/L$66)^$BW$1,-99)</f>
        <v>0.76640801657263102</v>
      </c>
      <c r="BW176" s="8">
        <f>MAX((BW$3*climlow!$I286+BW$4*climlow!$I286^2+BW$5*climlow!$I286^6)*(M176/M$66)^$BW$1,-99)</f>
        <v>-9.1529049631707257E-2</v>
      </c>
      <c r="BX176" s="8">
        <f>MAX((BX$3*climlow!$M286+BX$4*climlow!$M286^2+BX$5*climlow!$M286^6)*(K176/K$66)^$BW$1,-99)</f>
        <v>2.4343862264186016</v>
      </c>
      <c r="BY176" s="8">
        <f>MAX((BY$3*climlow!$M286+BY$4*climlow!$M286^2+BY$5*climlow!$M286^6)*(L176/L$66)^$BW$1,-99)</f>
        <v>0.77925736243629362</v>
      </c>
      <c r="BZ176" s="8">
        <f>MAX((BZ$3*climlow!$M286+BZ$4*climlow!$M286^2+BZ$5*climlow!$M286^6)*(M176/M$66)^$BW$1,-99)</f>
        <v>-7.5390054070667289E-2</v>
      </c>
      <c r="CA176" s="8">
        <f t="shared" si="140"/>
        <v>-30.169719020483182</v>
      </c>
      <c r="CB176" s="8">
        <f t="shared" si="141"/>
        <v>-1.1680906507626088</v>
      </c>
      <c r="CC176" s="8">
        <f t="shared" si="142"/>
        <v>-0.19040147422156223</v>
      </c>
      <c r="CD176" s="8">
        <f>MAX((CD$3*climlow!$I286+CD$4*climlow!$I286^2+CD$5*climlow!$I286^6)*(K176/K$66)^$BW$1,-99)</f>
        <v>0.87904612479377853</v>
      </c>
      <c r="CE176" s="8">
        <f>MAX((CE$3*climlow!$I286+CE$4*climlow!$I286^2+CE$5*climlow!$I286^6)*(L176/L$66)^$BW$1,-99)</f>
        <v>0.28107034866430913</v>
      </c>
      <c r="CF176" s="8">
        <f>MAX((CF$3*climlow!$I286+CF$4*climlow!$I286^2+CF$5*climlow!$I286^6)*(M176/M$66)^$BW$1,-99)</f>
        <v>-7.348192121322367E-3</v>
      </c>
      <c r="CG176" s="8">
        <f>MAX((CG$3*climlow!$M286+CG$4*climlow!$M286^2+CG$5*climlow!$M286^6)*(K176/K$66)^$BW$1,-99)</f>
        <v>0.87072472126556921</v>
      </c>
      <c r="CH176" s="8">
        <f>MAX((CH$3*climlow!$M286+CH$4*climlow!$M286^2+CH$5*climlow!$M286^6)*(L176/L$66)^$BW$1,-99)</f>
        <v>0.28021818771916152</v>
      </c>
      <c r="CI176" s="8">
        <f>MAX((CI$3*climlow!$M286+CI$4*climlow!$M286^2+CI$5*climlow!$M286^6)*(M176/M$66)^$BW$1,-99)</f>
        <v>-3.8790973121961376E-3</v>
      </c>
      <c r="CJ176" s="8">
        <f t="shared" si="143"/>
        <v>0.33026517639277414</v>
      </c>
      <c r="CK176" s="8">
        <f t="shared" si="144"/>
        <v>1.2786982356545819E-2</v>
      </c>
      <c r="CL176" s="8">
        <f t="shared" si="145"/>
        <v>2.0843076604901505E-3</v>
      </c>
    </row>
    <row r="177" spans="1:90">
      <c r="A177">
        <f t="shared" si="114"/>
        <v>2131</v>
      </c>
      <c r="B177" s="4">
        <f t="shared" si="158"/>
        <v>1286.0543519544951</v>
      </c>
      <c r="C177" s="4">
        <f t="shared" si="158"/>
        <v>3569.9351328959333</v>
      </c>
      <c r="D177" s="4">
        <f t="shared" si="158"/>
        <v>6798.3869329004456</v>
      </c>
      <c r="E177" s="11">
        <f t="shared" si="159"/>
        <v>1.9666630505684973E-5</v>
      </c>
      <c r="F177" s="11">
        <f t="shared" si="159"/>
        <v>3.9427258547555497E-5</v>
      </c>
      <c r="G177" s="11">
        <f t="shared" si="159"/>
        <v>8.704865535411204E-5</v>
      </c>
      <c r="H177" s="4">
        <f t="shared" si="123"/>
        <v>197868.94271056642</v>
      </c>
      <c r="I177" s="4">
        <f t="shared" si="123"/>
        <v>157880.5041271238</v>
      </c>
      <c r="J177" s="4">
        <f t="shared" si="123"/>
        <v>34021.09274842131</v>
      </c>
      <c r="K177" s="4">
        <f t="shared" si="115"/>
        <v>153857.37189867051</v>
      </c>
      <c r="L177" s="4">
        <f t="shared" si="115"/>
        <v>44225.034419337208</v>
      </c>
      <c r="M177" s="4">
        <f t="shared" si="115"/>
        <v>5004.2889709289675</v>
      </c>
      <c r="N177" s="11">
        <f t="shared" si="120"/>
        <v>6.778536050866979E-3</v>
      </c>
      <c r="O177" s="11">
        <f t="shared" si="120"/>
        <v>1.0544376042184167E-2</v>
      </c>
      <c r="P177" s="11">
        <f t="shared" si="120"/>
        <v>7.5981053463289872E-3</v>
      </c>
      <c r="Q177" s="4">
        <f t="shared" si="116"/>
        <v>5860.0064495887937</v>
      </c>
      <c r="R177" s="4">
        <f t="shared" si="116"/>
        <v>18121.845676219298</v>
      </c>
      <c r="S177" s="4">
        <f t="shared" si="116"/>
        <v>4592.4660418151998</v>
      </c>
      <c r="T177" s="4">
        <f t="shared" si="160"/>
        <v>29.615594894851899</v>
      </c>
      <c r="U177" s="4">
        <f t="shared" si="160"/>
        <v>114.78203579605858</v>
      </c>
      <c r="V177" s="4">
        <f t="shared" si="160"/>
        <v>134.98878697916913</v>
      </c>
      <c r="W177" s="11">
        <f t="shared" si="117"/>
        <v>-1.219247815263802E-2</v>
      </c>
      <c r="X177" s="11">
        <f t="shared" si="117"/>
        <v>-1.3228699347321071E-2</v>
      </c>
      <c r="Y177" s="11">
        <f t="shared" si="117"/>
        <v>-1.2203590333800474E-2</v>
      </c>
      <c r="Z177" s="4">
        <f t="shared" si="129"/>
        <v>7944.122013788492</v>
      </c>
      <c r="AA177" s="4">
        <f t="shared" si="129"/>
        <v>47745.086016344896</v>
      </c>
      <c r="AB177" s="4">
        <f t="shared" si="129"/>
        <v>8244.5534748675291</v>
      </c>
      <c r="AC177" s="12">
        <f t="shared" si="161"/>
        <v>1.7245676096732594</v>
      </c>
      <c r="AD177" s="12">
        <f t="shared" si="161"/>
        <v>3.948659621734985</v>
      </c>
      <c r="AE177" s="12">
        <f t="shared" si="161"/>
        <v>1.8319046735890836</v>
      </c>
      <c r="AF177" s="11">
        <f t="shared" si="118"/>
        <v>-2.9039671966837322E-3</v>
      </c>
      <c r="AG177" s="11">
        <f t="shared" si="118"/>
        <v>2.0567434751257441E-3</v>
      </c>
      <c r="AH177" s="11">
        <f t="shared" si="118"/>
        <v>8.257041531207765E-4</v>
      </c>
      <c r="AI177" s="1">
        <f t="shared" si="164"/>
        <v>368209.64788884955</v>
      </c>
      <c r="AJ177" s="1">
        <f t="shared" si="164"/>
        <v>283035.744372093</v>
      </c>
      <c r="AK177" s="1">
        <f t="shared" si="164"/>
        <v>62727.312844794571</v>
      </c>
      <c r="AL177" s="17">
        <f t="shared" si="162"/>
        <v>48.683600880085834</v>
      </c>
      <c r="AM177" s="17">
        <f t="shared" si="162"/>
        <v>18.508415549144047</v>
      </c>
      <c r="AN177" s="17">
        <f t="shared" si="162"/>
        <v>3.2118560912903238</v>
      </c>
      <c r="AO177" s="7">
        <f t="shared" si="165"/>
        <v>5.4169210588462273E-3</v>
      </c>
      <c r="AP177" s="7">
        <f t="shared" si="165"/>
        <v>8.3416513678118923E-3</v>
      </c>
      <c r="AQ177" s="7">
        <f t="shared" si="165"/>
        <v>6.0380216581880338E-3</v>
      </c>
      <c r="AR177" s="1">
        <f t="shared" si="127"/>
        <v>197868.94271056642</v>
      </c>
      <c r="AS177" s="1">
        <f t="shared" si="127"/>
        <v>157880.5041271238</v>
      </c>
      <c r="AT177" s="1">
        <f t="shared" si="127"/>
        <v>34021.09274842131</v>
      </c>
      <c r="AU177" s="1">
        <f t="shared" si="134"/>
        <v>39573.788542113289</v>
      </c>
      <c r="AV177" s="1">
        <f t="shared" si="134"/>
        <v>31576.100825424761</v>
      </c>
      <c r="AW177" s="1">
        <f t="shared" si="134"/>
        <v>6804.2185496842621</v>
      </c>
      <c r="AX177" s="1">
        <f t="shared" si="135"/>
        <v>123085.89751893638</v>
      </c>
      <c r="AY177" s="1">
        <f t="shared" si="135"/>
        <v>35380.027535469766</v>
      </c>
      <c r="AZ177" s="1">
        <f t="shared" si="135"/>
        <v>4003.4311767431736</v>
      </c>
      <c r="BA177" s="1">
        <f t="shared" si="136"/>
        <v>11.720637744431491</v>
      </c>
      <c r="BB177" s="1">
        <f t="shared" si="136"/>
        <v>10.473902745991307</v>
      </c>
      <c r="BC177" s="1">
        <f t="shared" si="136"/>
        <v>8.2949070665926445</v>
      </c>
      <c r="BD177" s="1">
        <f t="shared" si="137"/>
        <v>4091.8763132358731</v>
      </c>
      <c r="BE177">
        <f t="shared" si="163"/>
        <v>0.21822387218499145</v>
      </c>
      <c r="BF177">
        <f t="shared" si="163"/>
        <v>0.3346263841173937</v>
      </c>
      <c r="BG177">
        <f t="shared" si="163"/>
        <v>2.453676962688749E-2</v>
      </c>
      <c r="BH177">
        <f t="shared" si="138"/>
        <v>0.28017524462205518</v>
      </c>
      <c r="BI177">
        <f t="shared" si="139"/>
        <v>4.7621658391411486E-3</v>
      </c>
      <c r="BJ177">
        <f t="shared" si="139"/>
        <v>1.1197481694748152E-2</v>
      </c>
      <c r="BK177">
        <f t="shared" si="139"/>
        <v>6.0205306372294847E-5</v>
      </c>
      <c r="BL177">
        <f t="shared" si="133"/>
        <v>942.28471960323634</v>
      </c>
      <c r="BM177">
        <f t="shared" si="133"/>
        <v>1767.8640549210788</v>
      </c>
      <c r="BN177">
        <f t="shared" si="133"/>
        <v>2.0482503120389635</v>
      </c>
      <c r="BO177">
        <f t="shared" si="128"/>
        <v>687.26709196227068</v>
      </c>
      <c r="BP177">
        <f t="shared" si="149"/>
        <v>221.30437549365692</v>
      </c>
      <c r="BQ177">
        <f t="shared" si="149"/>
        <v>20.250161946736576</v>
      </c>
      <c r="BR177" s="7">
        <f t="shared" si="147"/>
        <v>8.4060599541002645E-3</v>
      </c>
      <c r="BS177" s="7">
        <f t="shared" si="131"/>
        <v>3.75896305896469E-2</v>
      </c>
      <c r="BT177" s="7">
        <f t="shared" si="132"/>
        <v>6.0770905139623669E-3</v>
      </c>
      <c r="BU177" s="8">
        <f>MAX((BU$3*climlow!$I287+BU$4*climlow!$I287^2+BU$5*climlow!$I287^6)*(K177/K$66)^$BW$1,-99)</f>
        <v>2.4065166487655025</v>
      </c>
      <c r="BV177" s="8">
        <f>MAX((BV$3*climlow!$I287+BV$4*climlow!$I287^2+BV$5*climlow!$I287^6)*(L177/L$66)^$BW$1,-99)</f>
        <v>0.75310209915137449</v>
      </c>
      <c r="BW177" s="8">
        <f>MAX((BW$3*climlow!$I287+BW$4*climlow!$I287^2+BW$5*climlow!$I287^6)*(M177/M$66)^$BW$1,-99)</f>
        <v>-0.10547382465915767</v>
      </c>
      <c r="BX177" s="8">
        <f>MAX((BX$3*climlow!$M287+BX$4*climlow!$M287^2+BX$5*climlow!$M287^6)*(K177/K$66)^$BW$1,-99)</f>
        <v>2.419868900391227</v>
      </c>
      <c r="BY177" s="8">
        <f>MAX((BY$3*climlow!$M287+BY$4*climlow!$M287^2+BY$5*climlow!$M287^6)*(L177/L$66)^$BW$1,-99)</f>
        <v>0.76658126394554627</v>
      </c>
      <c r="BZ177" s="8">
        <f>MAX((BZ$3*climlow!$M287+BZ$4*climlow!$M287^2+BZ$5*climlow!$M287^6)*(M177/M$66)^$BW$1,-99)</f>
        <v>-8.8622739221698207E-2</v>
      </c>
      <c r="CA177" s="8">
        <f t="shared" si="140"/>
        <v>-32.152882525669298</v>
      </c>
      <c r="CB177" s="8">
        <f t="shared" si="141"/>
        <v>-1.2086149765322218</v>
      </c>
      <c r="CC177" s="8">
        <f t="shared" si="142"/>
        <v>-0.19539597739329123</v>
      </c>
      <c r="CD177" s="8">
        <f>MAX((CD$3*climlow!$I287+CD$4*climlow!$I287^2+CD$5*climlow!$I287^6)*(K177/K$66)^$BW$1,-99)</f>
        <v>0.88466202568394336</v>
      </c>
      <c r="CE177" s="8">
        <f>MAX((CE$3*climlow!$I287+CE$4*climlow!$I287^2+CE$5*climlow!$I287^6)*(L177/L$66)^$BW$1,-99)</f>
        <v>0.28096780780666503</v>
      </c>
      <c r="CF177" s="8">
        <f>MAX((CF$3*climlow!$I287+CF$4*climlow!$I287^2+CF$5*climlow!$I287^6)*(M177/M$66)^$BW$1,-99)</f>
        <v>-1.0467844839465328E-2</v>
      </c>
      <c r="CG177" s="8">
        <f>MAX((CG$3*climlow!$M287+CG$4*climlow!$M287^2+CG$5*climlow!$M287^6)*(K177/K$66)^$BW$1,-99)</f>
        <v>0.87616877899721302</v>
      </c>
      <c r="CH177" s="8">
        <f>MAX((CH$3*climlow!$M287+CH$4*climlow!$M287^2+CH$5*climlow!$M287^6)*(L177/L$66)^$BW$1,-99)</f>
        <v>0.28019961219319867</v>
      </c>
      <c r="CI177" s="8">
        <f>MAX((CI$3*climlow!$M287+CI$4*climlow!$M287^2+CI$5*climlow!$M287^6)*(M177/M$66)^$BW$1,-99)</f>
        <v>-6.7383110046488927E-3</v>
      </c>
      <c r="CJ177" s="8">
        <f t="shared" si="143"/>
        <v>0.32642722873993207</v>
      </c>
      <c r="CK177" s="8">
        <f t="shared" si="144"/>
        <v>1.2270278942736216E-2</v>
      </c>
      <c r="CL177" s="8">
        <f t="shared" si="145"/>
        <v>1.9837278152744649E-3</v>
      </c>
    </row>
    <row r="178" spans="1:90">
      <c r="A178">
        <f t="shared" si="114"/>
        <v>2132</v>
      </c>
      <c r="B178" s="4">
        <f t="shared" si="158"/>
        <v>1286.0783796924577</v>
      </c>
      <c r="C178" s="4">
        <f t="shared" si="158"/>
        <v>3570.0688480136419</v>
      </c>
      <c r="D178" s="4">
        <f t="shared" si="158"/>
        <v>6798.9491338194775</v>
      </c>
      <c r="E178" s="11">
        <f t="shared" si="159"/>
        <v>1.8683298980400723E-5</v>
      </c>
      <c r="F178" s="11">
        <f t="shared" si="159"/>
        <v>3.7455895620177718E-5</v>
      </c>
      <c r="G178" s="11">
        <f t="shared" si="159"/>
        <v>8.2696222586406428E-5</v>
      </c>
      <c r="H178" s="4">
        <f t="shared" si="123"/>
        <v>199199.7238427682</v>
      </c>
      <c r="I178" s="4">
        <f t="shared" si="123"/>
        <v>159534.20831144453</v>
      </c>
      <c r="J178" s="4">
        <f t="shared" si="123"/>
        <v>34279.742127887759</v>
      </c>
      <c r="K178" s="4">
        <f t="shared" si="115"/>
        <v>154889.25635341386</v>
      </c>
      <c r="L178" s="4">
        <f t="shared" si="115"/>
        <v>44686.591520555157</v>
      </c>
      <c r="M178" s="4">
        <f t="shared" si="115"/>
        <v>5041.9177218686254</v>
      </c>
      <c r="N178" s="11">
        <f t="shared" si="120"/>
        <v>6.7067599167296432E-3</v>
      </c>
      <c r="O178" s="11">
        <f t="shared" si="120"/>
        <v>1.0436557196123575E-2</v>
      </c>
      <c r="P178" s="11">
        <f t="shared" si="120"/>
        <v>7.5193001759594758E-3</v>
      </c>
      <c r="Q178" s="4">
        <f t="shared" si="116"/>
        <v>5827.4897954591306</v>
      </c>
      <c r="R178" s="4">
        <f t="shared" si="116"/>
        <v>18069.421748414905</v>
      </c>
      <c r="S178" s="4">
        <f t="shared" si="116"/>
        <v>4570.9101481053813</v>
      </c>
      <c r="T178" s="4">
        <f t="shared" si="160"/>
        <v>29.254507401119039</v>
      </c>
      <c r="U178" s="4">
        <f t="shared" si="160"/>
        <v>113.26361875403907</v>
      </c>
      <c r="V178" s="4">
        <f t="shared" si="160"/>
        <v>133.34143912321869</v>
      </c>
      <c r="W178" s="11">
        <f t="shared" si="117"/>
        <v>-1.219247815263802E-2</v>
      </c>
      <c r="X178" s="11">
        <f t="shared" si="117"/>
        <v>-1.3228699347321071E-2</v>
      </c>
      <c r="Y178" s="11">
        <f t="shared" si="117"/>
        <v>-1.2203590333800474E-2</v>
      </c>
      <c r="Z178" s="4">
        <f t="shared" si="129"/>
        <v>7877.6686959088447</v>
      </c>
      <c r="AA178" s="4">
        <f t="shared" si="129"/>
        <v>47710.065985002657</v>
      </c>
      <c r="AB178" s="4">
        <f t="shared" si="129"/>
        <v>8213.3093122696828</v>
      </c>
      <c r="AC178" s="12">
        <f t="shared" si="161"/>
        <v>1.7195595219063049</v>
      </c>
      <c r="AD178" s="12">
        <f t="shared" si="161"/>
        <v>3.9567810016474807</v>
      </c>
      <c r="AE178" s="12">
        <f t="shared" si="161"/>
        <v>1.8334172848861874</v>
      </c>
      <c r="AF178" s="11">
        <f t="shared" si="118"/>
        <v>-2.9039671966837322E-3</v>
      </c>
      <c r="AG178" s="11">
        <f t="shared" si="118"/>
        <v>2.0567434751257441E-3</v>
      </c>
      <c r="AH178" s="11">
        <f t="shared" si="118"/>
        <v>8.257041531207765E-4</v>
      </c>
      <c r="AI178" s="1">
        <f t="shared" si="164"/>
        <v>370962.47164207784</v>
      </c>
      <c r="AJ178" s="1">
        <f t="shared" si="164"/>
        <v>286308.27076030849</v>
      </c>
      <c r="AK178" s="1">
        <f t="shared" si="164"/>
        <v>63258.800109999378</v>
      </c>
      <c r="AL178" s="17">
        <f t="shared" si="162"/>
        <v>48.944678950685358</v>
      </c>
      <c r="AM178" s="17">
        <f t="shared" si="162"/>
        <v>18.66126239152678</v>
      </c>
      <c r="AN178" s="17">
        <f t="shared" si="162"/>
        <v>3.2310554153660962</v>
      </c>
      <c r="AO178" s="7">
        <f t="shared" si="165"/>
        <v>5.362751848257765E-3</v>
      </c>
      <c r="AP178" s="7">
        <f t="shared" si="165"/>
        <v>8.2582348541337738E-3</v>
      </c>
      <c r="AQ178" s="7">
        <f t="shared" si="165"/>
        <v>5.9776414416061532E-3</v>
      </c>
      <c r="AR178" s="1">
        <f t="shared" si="127"/>
        <v>199199.7238427682</v>
      </c>
      <c r="AS178" s="1">
        <f t="shared" si="127"/>
        <v>159534.20831144453</v>
      </c>
      <c r="AT178" s="1">
        <f t="shared" si="127"/>
        <v>34279.742127887759</v>
      </c>
      <c r="AU178" s="1">
        <f t="shared" si="134"/>
        <v>39839.944768553643</v>
      </c>
      <c r="AV178" s="1">
        <f t="shared" si="134"/>
        <v>31906.841662288905</v>
      </c>
      <c r="AW178" s="1">
        <f t="shared" si="134"/>
        <v>6855.9484255775524</v>
      </c>
      <c r="AX178" s="1">
        <f t="shared" si="135"/>
        <v>123911.4050827311</v>
      </c>
      <c r="AY178" s="1">
        <f t="shared" si="135"/>
        <v>35749.273216444126</v>
      </c>
      <c r="AZ178" s="1">
        <f t="shared" si="135"/>
        <v>4033.5341774948993</v>
      </c>
      <c r="BA178" s="1">
        <f t="shared" si="136"/>
        <v>11.727322114088908</v>
      </c>
      <c r="BB178" s="1">
        <f t="shared" si="136"/>
        <v>10.484285218305549</v>
      </c>
      <c r="BC178" s="1">
        <f t="shared" si="136"/>
        <v>8.3023982377500545</v>
      </c>
      <c r="BD178" s="1">
        <f t="shared" si="137"/>
        <v>3976.4522377078192</v>
      </c>
      <c r="BE178">
        <f t="shared" si="163"/>
        <v>0.21822387218499145</v>
      </c>
      <c r="BF178">
        <f t="shared" si="163"/>
        <v>0.3346263841173937</v>
      </c>
      <c r="BG178">
        <f t="shared" si="163"/>
        <v>2.453676962688749E-2</v>
      </c>
      <c r="BH178">
        <f t="shared" si="138"/>
        <v>0.28033507278590147</v>
      </c>
      <c r="BI178">
        <f t="shared" si="139"/>
        <v>4.7621658391411486E-3</v>
      </c>
      <c r="BJ178">
        <f t="shared" si="139"/>
        <v>1.1197481694748152E-2</v>
      </c>
      <c r="BK178">
        <f t="shared" si="139"/>
        <v>6.0205306372294847E-5</v>
      </c>
      <c r="BL178">
        <f t="shared" si="133"/>
        <v>948.62212005038134</v>
      </c>
      <c r="BM178">
        <f t="shared" si="133"/>
        <v>1786.3813772535386</v>
      </c>
      <c r="BN178">
        <f t="shared" si="133"/>
        <v>2.0638223771727451</v>
      </c>
      <c r="BO178">
        <f t="shared" si="128"/>
        <v>693.04430034178563</v>
      </c>
      <c r="BP178">
        <f t="shared" si="149"/>
        <v>223.78654972755962</v>
      </c>
      <c r="BQ178">
        <f t="shared" si="149"/>
        <v>20.48173527824089</v>
      </c>
      <c r="BR178" s="7">
        <f t="shared" si="147"/>
        <v>8.3206255132386442E-3</v>
      </c>
      <c r="BS178" s="7">
        <f t="shared" si="131"/>
        <v>3.649478698023971E-2</v>
      </c>
      <c r="BT178" s="7">
        <f t="shared" si="132"/>
        <v>5.852325740694336E-3</v>
      </c>
      <c r="BU178" s="8">
        <f>MAX((BU$3*climlow!$I288+BU$4*climlow!$I288^2+BU$5*climlow!$I288^6)*(K178/K$66)^$BW$1,-99)</f>
        <v>2.3910783557000865</v>
      </c>
      <c r="BV178" s="8">
        <f>MAX((BV$3*climlow!$I288+BV$4*climlow!$I288^2+BV$5*climlow!$I288^6)*(L178/L$66)^$BW$1,-99)</f>
        <v>0.73976492421263063</v>
      </c>
      <c r="BW178" s="8">
        <f>MAX((BW$3*climlow!$I288+BW$4*climlow!$I288^2+BW$5*climlow!$I288^6)*(M178/M$66)^$BW$1,-99)</f>
        <v>-0.11943656433886776</v>
      </c>
      <c r="BX178" s="8">
        <f>MAX((BX$3*climlow!$M288+BX$4*climlow!$M288^2+BX$5*climlow!$M288^6)*(K178/K$66)^$BW$1,-99)</f>
        <v>2.4052290025842145</v>
      </c>
      <c r="BY178" s="8">
        <f>MAX((BY$3*climlow!$M288+BY$4*climlow!$M288^2+BY$5*climlow!$M288^6)*(L178/L$66)^$BW$1,-99)</f>
        <v>0.75388968258670896</v>
      </c>
      <c r="BZ178" s="8">
        <f>MAX((BZ$3*climlow!$M288+BZ$4*climlow!$M288^2+BZ$5*climlow!$M288^6)*(M178/M$66)^$BW$1,-99)</f>
        <v>-0.10185761414845401</v>
      </c>
      <c r="CA178" s="8">
        <f t="shared" si="140"/>
        <v>-34.214068309211783</v>
      </c>
      <c r="CB178" s="8">
        <f t="shared" si="141"/>
        <v>-1.2486351346720543</v>
      </c>
      <c r="CC178" s="8">
        <f t="shared" si="142"/>
        <v>-0.20023187265987447</v>
      </c>
      <c r="CD178" s="8">
        <f>MAX((CD$3*climlow!$I288+CD$4*climlow!$I288^2+CD$5*climlow!$I288^6)*(K178/K$66)^$BW$1,-99)</f>
        <v>0.89013847674844326</v>
      </c>
      <c r="CE178" s="8">
        <f>MAX((CE$3*climlow!$I288+CE$4*climlow!$I288^2+CE$5*climlow!$I288^6)*(L178/L$66)^$BW$1,-99)</f>
        <v>0.28077054621070785</v>
      </c>
      <c r="CF178" s="8">
        <f>MAX((CF$3*climlow!$I288+CF$4*climlow!$I288^2+CF$5*climlow!$I288^6)*(M178/M$66)^$BW$1,-99)</f>
        <v>-1.3684191660296781E-2</v>
      </c>
      <c r="CG178" s="8">
        <f>MAX((CG$3*climlow!$M288+CG$4*climlow!$M288^2+CG$5*climlow!$M288^6)*(K178/K$66)^$BW$1,-99)</f>
        <v>0.8814807839829345</v>
      </c>
      <c r="CH178" s="8">
        <f>MAX((CH$3*climlow!$M288+CH$4*climlow!$M288^2+CH$5*climlow!$M288^6)*(L178/L$66)^$BW$1,-99)</f>
        <v>0.28009565427869854</v>
      </c>
      <c r="CI178" s="8">
        <f>MAX((CI$3*climlow!$M288+CI$4*climlow!$M288^2+CI$5*climlow!$M288^6)*(M178/M$66)^$BW$1,-99)</f>
        <v>-9.6809401767005664E-3</v>
      </c>
      <c r="CJ178" s="8">
        <f t="shared" si="143"/>
        <v>0.32154113411434793</v>
      </c>
      <c r="CK178" s="8">
        <f t="shared" si="144"/>
        <v>1.1734575194887815E-2</v>
      </c>
      <c r="CL178" s="8">
        <f t="shared" si="145"/>
        <v>1.8817634558694481E-3</v>
      </c>
    </row>
    <row r="179" spans="1:90">
      <c r="A179">
        <f t="shared" si="114"/>
        <v>2133</v>
      </c>
      <c r="B179" s="4">
        <f t="shared" ref="B179:D194" si="166">B178*(1+E179)</f>
        <v>1286.1012064699937</v>
      </c>
      <c r="C179" s="4">
        <f t="shared" si="166"/>
        <v>3570.1958821334633</v>
      </c>
      <c r="D179" s="4">
        <f t="shared" si="166"/>
        <v>6799.4832688598553</v>
      </c>
      <c r="E179" s="11">
        <f t="shared" ref="E179:G194" si="167">E178*$E$5</f>
        <v>1.7749134031380686E-5</v>
      </c>
      <c r="F179" s="11">
        <f t="shared" si="167"/>
        <v>3.5583100839168831E-5</v>
      </c>
      <c r="G179" s="11">
        <f t="shared" si="167"/>
        <v>7.8561411457086103E-5</v>
      </c>
      <c r="H179" s="4">
        <f t="shared" si="123"/>
        <v>200525.12612660779</v>
      </c>
      <c r="I179" s="4">
        <f t="shared" si="123"/>
        <v>161187.91171362394</v>
      </c>
      <c r="J179" s="4">
        <f t="shared" si="123"/>
        <v>34537.543099741037</v>
      </c>
      <c r="K179" s="4">
        <f t="shared" si="115"/>
        <v>155917.06556049039</v>
      </c>
      <c r="L179" s="4">
        <f t="shared" si="115"/>
        <v>45148.198316026828</v>
      </c>
      <c r="M179" s="4">
        <f t="shared" si="115"/>
        <v>5079.4364415771743</v>
      </c>
      <c r="N179" s="11">
        <f t="shared" si="120"/>
        <v>6.6357682338622492E-3</v>
      </c>
      <c r="O179" s="11">
        <f t="shared" si="120"/>
        <v>1.0329872558289432E-2</v>
      </c>
      <c r="P179" s="11">
        <f t="shared" si="120"/>
        <v>7.4413589785125023E-3</v>
      </c>
      <c r="Q179" s="4">
        <f t="shared" si="116"/>
        <v>5794.7394933281121</v>
      </c>
      <c r="R179" s="4">
        <f t="shared" si="116"/>
        <v>18015.213438388811</v>
      </c>
      <c r="S179" s="4">
        <f t="shared" si="116"/>
        <v>4549.0846806382133</v>
      </c>
      <c r="T179" s="4">
        <f t="shared" ref="T179:V194" si="168">T178*(1+W179)</f>
        <v>28.897822458764708</v>
      </c>
      <c r="U179" s="4">
        <f t="shared" si="168"/>
        <v>111.76528839455229</v>
      </c>
      <c r="V179" s="4">
        <f t="shared" si="168"/>
        <v>131.71419482563954</v>
      </c>
      <c r="W179" s="11">
        <f t="shared" si="117"/>
        <v>-1.219247815263802E-2</v>
      </c>
      <c r="X179" s="11">
        <f t="shared" si="117"/>
        <v>-1.3228699347321071E-2</v>
      </c>
      <c r="Y179" s="11">
        <f t="shared" si="117"/>
        <v>-1.2203590333800474E-2</v>
      </c>
      <c r="Z179" s="4">
        <f t="shared" si="129"/>
        <v>7811.2066617225892</v>
      </c>
      <c r="AA179" s="4">
        <f t="shared" si="129"/>
        <v>47669.891033182314</v>
      </c>
      <c r="AB179" s="4">
        <f t="shared" si="129"/>
        <v>8181.5080122482268</v>
      </c>
      <c r="AC179" s="12">
        <f t="shared" ref="AC179:AE194" si="169">AC178*(1+AF179)</f>
        <v>1.7145659774619437</v>
      </c>
      <c r="AD179" s="12">
        <f t="shared" si="169"/>
        <v>3.9649190851551208</v>
      </c>
      <c r="AE179" s="12">
        <f t="shared" si="169"/>
        <v>1.8349311451527213</v>
      </c>
      <c r="AF179" s="11">
        <f t="shared" si="118"/>
        <v>-2.9039671966837322E-3</v>
      </c>
      <c r="AG179" s="11">
        <f t="shared" si="118"/>
        <v>2.0567434751257441E-3</v>
      </c>
      <c r="AH179" s="11">
        <f t="shared" si="118"/>
        <v>8.257041531207765E-4</v>
      </c>
      <c r="AI179" s="1">
        <f t="shared" si="164"/>
        <v>373706.1692464237</v>
      </c>
      <c r="AJ179" s="1">
        <f t="shared" si="164"/>
        <v>289584.28534656658</v>
      </c>
      <c r="AK179" s="1">
        <f t="shared" si="164"/>
        <v>63788.868524576996</v>
      </c>
      <c r="AL179" s="17">
        <f t="shared" ref="AL179:AN194" si="170">AL178*(1+AO179)</f>
        <v>49.204532336515477</v>
      </c>
      <c r="AM179" s="17">
        <f t="shared" si="170"/>
        <v>18.813830388155584</v>
      </c>
      <c r="AN179" s="17">
        <f t="shared" si="170"/>
        <v>3.2501763652096041</v>
      </c>
      <c r="AO179" s="7">
        <f t="shared" si="165"/>
        <v>5.3091243297751873E-3</v>
      </c>
      <c r="AP179" s="7">
        <f t="shared" si="165"/>
        <v>8.1756525055924362E-3</v>
      </c>
      <c r="AQ179" s="7">
        <f t="shared" si="165"/>
        <v>5.9178650271900918E-3</v>
      </c>
      <c r="AR179" s="1">
        <f t="shared" si="127"/>
        <v>200525.12612660779</v>
      </c>
      <c r="AS179" s="1">
        <f t="shared" si="127"/>
        <v>161187.91171362394</v>
      </c>
      <c r="AT179" s="1">
        <f t="shared" si="127"/>
        <v>34537.543099741037</v>
      </c>
      <c r="AU179" s="1">
        <f t="shared" si="134"/>
        <v>40105.025225321559</v>
      </c>
      <c r="AV179" s="1">
        <f t="shared" si="134"/>
        <v>32237.582342724789</v>
      </c>
      <c r="AW179" s="1">
        <f t="shared" si="134"/>
        <v>6907.5086199482075</v>
      </c>
      <c r="AX179" s="1">
        <f t="shared" si="135"/>
        <v>124733.6524483923</v>
      </c>
      <c r="AY179" s="1">
        <f t="shared" si="135"/>
        <v>36118.558652821463</v>
      </c>
      <c r="AZ179" s="1">
        <f t="shared" si="135"/>
        <v>4063.5491532617393</v>
      </c>
      <c r="BA179" s="1">
        <f t="shared" si="136"/>
        <v>11.73393596252909</v>
      </c>
      <c r="BB179" s="1">
        <f t="shared" si="136"/>
        <v>10.494562102327784</v>
      </c>
      <c r="BC179" s="1">
        <f t="shared" si="136"/>
        <v>8.3098120464069805</v>
      </c>
      <c r="BD179" s="1">
        <f t="shared" si="137"/>
        <v>3864.234560107941</v>
      </c>
      <c r="BE179">
        <f t="shared" si="163"/>
        <v>0.21822387218499145</v>
      </c>
      <c r="BF179">
        <f t="shared" si="163"/>
        <v>0.3346263841173937</v>
      </c>
      <c r="BG179">
        <f t="shared" si="163"/>
        <v>2.453676962688749E-2</v>
      </c>
      <c r="BH179">
        <f t="shared" si="138"/>
        <v>0.28049343269581156</v>
      </c>
      <c r="BI179">
        <f t="shared" si="139"/>
        <v>4.7621658391411486E-3</v>
      </c>
      <c r="BJ179">
        <f t="shared" si="139"/>
        <v>1.1197481694748152E-2</v>
      </c>
      <c r="BK179">
        <f t="shared" si="139"/>
        <v>6.0205306372294847E-5</v>
      </c>
      <c r="BL179">
        <f t="shared" si="133"/>
        <v>954.93390552960182</v>
      </c>
      <c r="BM179">
        <f t="shared" si="133"/>
        <v>1804.8986908279853</v>
      </c>
      <c r="BN179">
        <f t="shared" si="133"/>
        <v>2.0793433636662471</v>
      </c>
      <c r="BO179">
        <f t="shared" si="128"/>
        <v>698.81086242901415</v>
      </c>
      <c r="BP179">
        <f t="shared" si="149"/>
        <v>226.29683807172293</v>
      </c>
      <c r="BQ179">
        <f t="shared" si="149"/>
        <v>20.715978942961943</v>
      </c>
      <c r="BR179" s="7">
        <f t="shared" si="147"/>
        <v>8.2361171371072572E-3</v>
      </c>
      <c r="BS179" s="7">
        <f t="shared" si="131"/>
        <v>3.5431832019650202E-2</v>
      </c>
      <c r="BT179" s="7">
        <f t="shared" si="132"/>
        <v>5.6363377524178042E-3</v>
      </c>
      <c r="BU179" s="8">
        <f>MAX((BU$3*climlow!$I289+BU$4*climlow!$I289^2+BU$5*climlow!$I289^6)*(K179/K$66)^$BW$1,-99)</f>
        <v>2.3754993495217405</v>
      </c>
      <c r="BV179" s="8">
        <f>MAX((BV$3*climlow!$I289+BV$4*climlow!$I289^2+BV$5*climlow!$I289^6)*(L179/L$66)^$BW$1,-99)</f>
        <v>0.72640025646067885</v>
      </c>
      <c r="BW179" s="8">
        <f>MAX((BW$3*climlow!$I289+BW$4*climlow!$I289^2+BW$5*climlow!$I289^6)*(M179/M$66)^$BW$1,-99)</f>
        <v>-0.13341385350367022</v>
      </c>
      <c r="BX179" s="8">
        <f>MAX((BX$3*climlow!$M289+BX$4*climlow!$M289^2+BX$5*climlow!$M289^6)*(K179/K$66)^$BW$1,-99)</f>
        <v>2.39047303012158</v>
      </c>
      <c r="BY179" s="8">
        <f>MAX((BY$3*climlow!$M289+BY$4*climlow!$M289^2+BY$5*climlow!$M289^6)*(L179/L$66)^$BW$1,-99)</f>
        <v>0.74118629318589446</v>
      </c>
      <c r="BZ179" s="8">
        <f>MAX((BZ$3*climlow!$M289+BZ$4*climlow!$M289^2+BZ$5*climlow!$M289^6)*(M179/M$66)^$BW$1,-99)</f>
        <v>-0.11509136439791176</v>
      </c>
      <c r="CA179" s="8">
        <f t="shared" si="140"/>
        <v>-36.354129480470242</v>
      </c>
      <c r="CB179" s="8">
        <f t="shared" si="141"/>
        <v>-1.2880934089726348</v>
      </c>
      <c r="CC179" s="8">
        <f t="shared" si="142"/>
        <v>-0.20490415244705948</v>
      </c>
      <c r="CD179" s="8">
        <f>MAX((CD$3*climlow!$I289+CD$4*climlow!$I289^2+CD$5*climlow!$I289^6)*(K179/K$66)^$BW$1,-99)</f>
        <v>0.89547384323137946</v>
      </c>
      <c r="CE179" s="8">
        <f>MAX((CE$3*climlow!$I289+CE$4*climlow!$I289^2+CE$5*climlow!$I289^6)*(L179/L$66)^$BW$1,-99)</f>
        <v>0.2804781778518376</v>
      </c>
      <c r="CF179" s="8">
        <f>MAX((CF$3*climlow!$I289+CF$4*climlow!$I289^2+CF$5*climlow!$I289^6)*(M179/M$66)^$BW$1,-99)</f>
        <v>-1.6997375007061985E-2</v>
      </c>
      <c r="CG179" s="8">
        <f>MAX((CG$3*climlow!$M289+CG$4*climlow!$M289^2+CG$5*climlow!$M289^6)*(K179/K$66)^$BW$1,-99)</f>
        <v>0.88665959837838115</v>
      </c>
      <c r="CH179" s="8">
        <f>MAX((CH$3*climlow!$M289+CH$4*climlow!$M289^2+CH$5*climlow!$M289^6)*(L179/L$66)^$BW$1,-99)</f>
        <v>0.27990625013615261</v>
      </c>
      <c r="CI179" s="8">
        <f>MAX((CI$3*climlow!$M289+CI$4*climlow!$M289^2+CI$5*climlow!$M289^6)*(M179/M$66)^$BW$1,-99)</f>
        <v>-1.2706785224972539E-2</v>
      </c>
      <c r="CJ179" s="8">
        <f t="shared" si="143"/>
        <v>0.31557996504927394</v>
      </c>
      <c r="CK179" s="8">
        <f t="shared" si="144"/>
        <v>1.1181576310392956E-2</v>
      </c>
      <c r="CL179" s="8">
        <f t="shared" si="145"/>
        <v>1.7787152709139139E-3</v>
      </c>
    </row>
    <row r="180" spans="1:90">
      <c r="A180">
        <f t="shared" si="114"/>
        <v>2134</v>
      </c>
      <c r="B180" s="4">
        <f t="shared" si="166"/>
        <v>1286.1228922935506</v>
      </c>
      <c r="C180" s="4">
        <f t="shared" si="166"/>
        <v>3570.3165688415484</v>
      </c>
      <c r="D180" s="4">
        <f t="shared" si="166"/>
        <v>6799.9907370124974</v>
      </c>
      <c r="E180" s="11">
        <f t="shared" si="167"/>
        <v>1.686167732981165E-5</v>
      </c>
      <c r="F180" s="11">
        <f t="shared" si="167"/>
        <v>3.3803945797210388E-5</v>
      </c>
      <c r="G180" s="11">
        <f t="shared" si="167"/>
        <v>7.46333408842318E-5</v>
      </c>
      <c r="H180" s="4">
        <f t="shared" si="123"/>
        <v>201845.08786844608</v>
      </c>
      <c r="I180" s="4">
        <f t="shared" si="123"/>
        <v>162841.45138715292</v>
      </c>
      <c r="J180" s="4">
        <f t="shared" si="123"/>
        <v>34794.483574533253</v>
      </c>
      <c r="K180" s="4">
        <f t="shared" si="115"/>
        <v>156940.74732508222</v>
      </c>
      <c r="L180" s="4">
        <f t="shared" si="115"/>
        <v>45609.807491101463</v>
      </c>
      <c r="M180" s="4">
        <f t="shared" si="115"/>
        <v>5116.8427899682456</v>
      </c>
      <c r="N180" s="11">
        <f t="shared" si="120"/>
        <v>6.5655530452159994E-3</v>
      </c>
      <c r="O180" s="11">
        <f t="shared" si="120"/>
        <v>1.0224309990034985E-2</v>
      </c>
      <c r="P180" s="11">
        <f t="shared" si="120"/>
        <v>7.3642713756363332E-3</v>
      </c>
      <c r="Q180" s="4">
        <f t="shared" si="116"/>
        <v>5761.766208592152</v>
      </c>
      <c r="R180" s="4">
        <f t="shared" si="116"/>
        <v>17959.259160671671</v>
      </c>
      <c r="S180" s="4">
        <f t="shared" si="116"/>
        <v>4526.9992200160777</v>
      </c>
      <c r="T180" s="4">
        <f t="shared" si="168"/>
        <v>28.545486389777405</v>
      </c>
      <c r="U180" s="4">
        <f t="shared" si="168"/>
        <v>110.28677899691412</v>
      </c>
      <c r="V180" s="4">
        <f t="shared" si="168"/>
        <v>130.10680875084105</v>
      </c>
      <c r="W180" s="11">
        <f t="shared" si="117"/>
        <v>-1.219247815263802E-2</v>
      </c>
      <c r="X180" s="11">
        <f t="shared" si="117"/>
        <v>-1.3228699347321071E-2</v>
      </c>
      <c r="Y180" s="11">
        <f t="shared" si="117"/>
        <v>-1.2203590333800474E-2</v>
      </c>
      <c r="Z180" s="4">
        <f t="shared" si="129"/>
        <v>7744.7519282055919</v>
      </c>
      <c r="AA180" s="4">
        <f t="shared" si="129"/>
        <v>47624.6318448315</v>
      </c>
      <c r="AB180" s="4">
        <f t="shared" si="129"/>
        <v>8149.1656849653027</v>
      </c>
      <c r="AC180" s="12">
        <f t="shared" si="169"/>
        <v>1.7095869341068444</v>
      </c>
      <c r="AD180" s="12">
        <f t="shared" si="169"/>
        <v>3.9730739066129153</v>
      </c>
      <c r="AE180" s="12">
        <f t="shared" si="169"/>
        <v>1.8364462554199645</v>
      </c>
      <c r="AF180" s="11">
        <f t="shared" si="118"/>
        <v>-2.9039671966837322E-3</v>
      </c>
      <c r="AG180" s="11">
        <f t="shared" si="118"/>
        <v>2.0567434751257441E-3</v>
      </c>
      <c r="AH180" s="11">
        <f t="shared" si="118"/>
        <v>8.257041531207765E-4</v>
      </c>
      <c r="AI180" s="1">
        <f t="shared" si="164"/>
        <v>376440.57754710293</v>
      </c>
      <c r="AJ180" s="1">
        <f t="shared" si="164"/>
        <v>292863.43915463472</v>
      </c>
      <c r="AK180" s="1">
        <f t="shared" si="164"/>
        <v>64317.490292067509</v>
      </c>
      <c r="AL180" s="17">
        <f t="shared" si="170"/>
        <v>49.463152986480857</v>
      </c>
      <c r="AM180" s="17">
        <f t="shared" si="170"/>
        <v>18.966107574312772</v>
      </c>
      <c r="AN180" s="17">
        <f t="shared" si="170"/>
        <v>3.2692181292030389</v>
      </c>
      <c r="AO180" s="7">
        <f t="shared" si="165"/>
        <v>5.2560330864774357E-3</v>
      </c>
      <c r="AP180" s="7">
        <f t="shared" si="165"/>
        <v>8.0938959805365116E-3</v>
      </c>
      <c r="AQ180" s="7">
        <f t="shared" si="165"/>
        <v>5.8586863769181912E-3</v>
      </c>
      <c r="AR180" s="1">
        <f t="shared" si="127"/>
        <v>201845.08786844608</v>
      </c>
      <c r="AS180" s="1">
        <f t="shared" si="127"/>
        <v>162841.45138715292</v>
      </c>
      <c r="AT180" s="1">
        <f t="shared" si="127"/>
        <v>34794.483574533253</v>
      </c>
      <c r="AU180" s="1">
        <f t="shared" si="134"/>
        <v>40369.01757368922</v>
      </c>
      <c r="AV180" s="1">
        <f t="shared" si="134"/>
        <v>32568.290277430584</v>
      </c>
      <c r="AW180" s="1">
        <f t="shared" si="134"/>
        <v>6958.8967149066511</v>
      </c>
      <c r="AX180" s="1">
        <f t="shared" si="135"/>
        <v>125552.59786006577</v>
      </c>
      <c r="AY180" s="1">
        <f t="shared" si="135"/>
        <v>36487.845992881172</v>
      </c>
      <c r="AZ180" s="1">
        <f t="shared" si="135"/>
        <v>4093.4742319745965</v>
      </c>
      <c r="BA180" s="1">
        <f t="shared" si="136"/>
        <v>11.740480056208105</v>
      </c>
      <c r="BB180" s="1">
        <f t="shared" si="136"/>
        <v>10.504734497621863</v>
      </c>
      <c r="BC180" s="1">
        <f t="shared" si="136"/>
        <v>8.3171493339327824</v>
      </c>
      <c r="BD180" s="1">
        <f t="shared" si="137"/>
        <v>3755.1366352124746</v>
      </c>
      <c r="BE180">
        <f t="shared" ref="BE180:BG195" si="171">BE179</f>
        <v>0.21822387218499145</v>
      </c>
      <c r="BF180">
        <f t="shared" si="171"/>
        <v>0.3346263841173937</v>
      </c>
      <c r="BG180">
        <f t="shared" si="171"/>
        <v>2.453676962688749E-2</v>
      </c>
      <c r="BH180">
        <f t="shared" si="138"/>
        <v>0.2806503369050205</v>
      </c>
      <c r="BI180">
        <f t="shared" si="139"/>
        <v>4.7621658391411486E-3</v>
      </c>
      <c r="BJ180">
        <f t="shared" si="139"/>
        <v>1.1197481694748152E-2</v>
      </c>
      <c r="BK180">
        <f t="shared" si="139"/>
        <v>6.0205306372294847E-5</v>
      </c>
      <c r="BL180">
        <f t="shared" si="133"/>
        <v>961.21978224555733</v>
      </c>
      <c r="BM180">
        <f t="shared" si="133"/>
        <v>1823.4141710538659</v>
      </c>
      <c r="BN180">
        <f t="shared" si="133"/>
        <v>2.0948125436705554</v>
      </c>
      <c r="BO180">
        <f t="shared" si="128"/>
        <v>704.56635054866251</v>
      </c>
      <c r="BP180">
        <f t="shared" si="149"/>
        <v>228.8355582029555</v>
      </c>
      <c r="BQ180">
        <f t="shared" si="149"/>
        <v>20.952923544797905</v>
      </c>
      <c r="BR180" s="7">
        <f t="shared" si="147"/>
        <v>8.1525227862035976E-3</v>
      </c>
      <c r="BS180" s="7">
        <f t="shared" si="131"/>
        <v>3.4399836912281746E-2</v>
      </c>
      <c r="BT180" s="7">
        <f t="shared" si="132"/>
        <v>5.4287629368546435E-3</v>
      </c>
      <c r="BU180" s="8">
        <f>MAX((BU$3*climlow!$I290+BU$4*climlow!$I290^2+BU$5*climlow!$I290^6)*(K180/K$66)^$BW$1,-99)</f>
        <v>2.3597861014731389</v>
      </c>
      <c r="BV180" s="8">
        <f>MAX((BV$3*climlow!$I290+BV$4*climlow!$I290^2+BV$5*climlow!$I290^6)*(L180/L$66)^$BW$1,-99)</f>
        <v>0.71301180657615348</v>
      </c>
      <c r="BW180" s="8">
        <f>MAX((BW$3*climlow!$I290+BW$4*climlow!$I290^2+BW$5*climlow!$I290^6)*(M180/M$66)^$BW$1,-99)</f>
        <v>-0.14740232290919444</v>
      </c>
      <c r="BX180" s="8">
        <f>MAX((BX$3*climlow!$M290+BX$4*climlow!$M290^2+BX$5*climlow!$M290^6)*(K180/K$66)^$BW$1,-99)</f>
        <v>2.375607405148187</v>
      </c>
      <c r="BY180" s="8">
        <f>MAX((BY$3*climlow!$M290+BY$4*climlow!$M290^2+BY$5*climlow!$M290^6)*(L180/L$66)^$BW$1,-99)</f>
        <v>0.72847470605730402</v>
      </c>
      <c r="BZ180" s="8">
        <f>MAX((BZ$3*climlow!$M290+BZ$4*climlow!$M290^2+BZ$5*climlow!$M290^6)*(M180/M$66)^$BW$1,-99)</f>
        <v>-0.12832073124444676</v>
      </c>
      <c r="CA180" s="8">
        <f t="shared" si="140"/>
        <v>-38.573865582384627</v>
      </c>
      <c r="CB180" s="8">
        <f t="shared" si="141"/>
        <v>-1.3269346851103092</v>
      </c>
      <c r="CC180" s="8">
        <f t="shared" si="142"/>
        <v>-0.20940837180486263</v>
      </c>
      <c r="CD180" s="8">
        <f>MAX((CD$3*climlow!$I290+CD$4*climlow!$I290^2+CD$5*climlow!$I290^6)*(K180/K$66)^$BW$1,-99)</f>
        <v>0.90066659787459025</v>
      </c>
      <c r="CE180" s="8">
        <f>MAX((CE$3*climlow!$I290+CE$4*climlow!$I290^2+CE$5*climlow!$I290^6)*(L180/L$66)^$BW$1,-99)</f>
        <v>0.28009038508376272</v>
      </c>
      <c r="CF180" s="8">
        <f>MAX((CF$3*climlow!$I290+CF$4*climlow!$I290^2+CF$5*climlow!$I290^6)*(M180/M$66)^$BW$1,-99)</f>
        <v>-2.0407469022226111E-2</v>
      </c>
      <c r="CG180" s="8">
        <f>MAX((CG$3*climlow!$M290+CG$4*climlow!$M290^2+CG$5*climlow!$M290^6)*(K180/K$66)^$BW$1,-99)</f>
        <v>0.89170419061198658</v>
      </c>
      <c r="CH180" s="8">
        <f>MAX((CH$3*climlow!$M290+CH$4*climlow!$M290^2+CH$5*climlow!$M290^6)*(L180/L$66)^$BW$1,-99)</f>
        <v>0.27963140067104497</v>
      </c>
      <c r="CI180" s="8">
        <f>MAX((CI$3*climlow!$M290+CI$4*climlow!$M290^2+CI$5*climlow!$M290^6)*(M180/M$66)^$BW$1,-99)</f>
        <v>-1.581558311204477E-2</v>
      </c>
      <c r="CJ180" s="8">
        <f t="shared" si="143"/>
        <v>0.30851831379516953</v>
      </c>
      <c r="CK180" s="8">
        <f t="shared" si="144"/>
        <v>1.0612979679005995E-2</v>
      </c>
      <c r="CL180" s="8">
        <f t="shared" si="145"/>
        <v>1.6748727872721071E-3</v>
      </c>
    </row>
    <row r="181" spans="1:90">
      <c r="A181">
        <f t="shared" si="114"/>
        <v>2135</v>
      </c>
      <c r="B181" s="4">
        <f t="shared" si="166"/>
        <v>1286.143494173306</v>
      </c>
      <c r="C181" s="4">
        <f t="shared" si="166"/>
        <v>3570.4312250899316</v>
      </c>
      <c r="D181" s="4">
        <f t="shared" si="166"/>
        <v>6800.4728677378489</v>
      </c>
      <c r="E181" s="11">
        <f t="shared" si="167"/>
        <v>1.6018593463321066E-5</v>
      </c>
      <c r="F181" s="11">
        <f t="shared" si="167"/>
        <v>3.2113748507349867E-5</v>
      </c>
      <c r="G181" s="11">
        <f t="shared" si="167"/>
        <v>7.0901673840020204E-5</v>
      </c>
      <c r="H181" s="4">
        <f t="shared" si="123"/>
        <v>203159.54932342467</v>
      </c>
      <c r="I181" s="4">
        <f t="shared" si="123"/>
        <v>164494.66603831551</v>
      </c>
      <c r="J181" s="4">
        <f t="shared" si="123"/>
        <v>35050.551681962286</v>
      </c>
      <c r="K181" s="4">
        <f t="shared" si="115"/>
        <v>157960.25112579638</v>
      </c>
      <c r="L181" s="4">
        <f t="shared" si="115"/>
        <v>46071.372242766629</v>
      </c>
      <c r="M181" s="4">
        <f t="shared" si="115"/>
        <v>5154.1344791250849</v>
      </c>
      <c r="N181" s="11">
        <f t="shared" si="120"/>
        <v>6.4961064483934905E-3</v>
      </c>
      <c r="O181" s="11">
        <f t="shared" si="120"/>
        <v>1.0119857483617212E-2</v>
      </c>
      <c r="P181" s="11">
        <f t="shared" si="120"/>
        <v>7.2880271463393598E-3</v>
      </c>
      <c r="Q181" s="4">
        <f t="shared" si="116"/>
        <v>5728.5804560933893</v>
      </c>
      <c r="R181" s="4">
        <f t="shared" si="116"/>
        <v>17901.597281026174</v>
      </c>
      <c r="S181" s="4">
        <f t="shared" si="116"/>
        <v>4504.663203065511</v>
      </c>
      <c r="T181" s="4">
        <f t="shared" si="168"/>
        <v>28.197446170613617</v>
      </c>
      <c r="U181" s="4">
        <f t="shared" si="168"/>
        <v>108.8278283555795</v>
      </c>
      <c r="V181" s="4">
        <f t="shared" si="168"/>
        <v>128.51903855720767</v>
      </c>
      <c r="W181" s="11">
        <f t="shared" si="117"/>
        <v>-1.219247815263802E-2</v>
      </c>
      <c r="X181" s="11">
        <f t="shared" si="117"/>
        <v>-1.3228699347321071E-2</v>
      </c>
      <c r="Y181" s="11">
        <f t="shared" si="117"/>
        <v>-1.2203590333800474E-2</v>
      </c>
      <c r="Z181" s="4">
        <f t="shared" si="129"/>
        <v>7678.3201333250445</v>
      </c>
      <c r="AA181" s="4">
        <f t="shared" si="129"/>
        <v>47574.359734675905</v>
      </c>
      <c r="AB181" s="4">
        <f t="shared" si="129"/>
        <v>8116.2982366306596</v>
      </c>
      <c r="AC181" s="12">
        <f t="shared" si="169"/>
        <v>1.704622349730319</v>
      </c>
      <c r="AD181" s="12">
        <f t="shared" si="169"/>
        <v>3.9812455004465339</v>
      </c>
      <c r="AE181" s="12">
        <f t="shared" si="169"/>
        <v>1.8379626167200478</v>
      </c>
      <c r="AF181" s="11">
        <f t="shared" si="118"/>
        <v>-2.9039671966837322E-3</v>
      </c>
      <c r="AG181" s="11">
        <f t="shared" si="118"/>
        <v>2.0567434751257441E-3</v>
      </c>
      <c r="AH181" s="11">
        <f t="shared" si="118"/>
        <v>8.257041531207765E-4</v>
      </c>
      <c r="AI181" s="1">
        <f t="shared" si="164"/>
        <v>379165.5373660819</v>
      </c>
      <c r="AJ181" s="1">
        <f t="shared" si="164"/>
        <v>296145.38551660185</v>
      </c>
      <c r="AK181" s="1">
        <f t="shared" si="164"/>
        <v>64844.637977767408</v>
      </c>
      <c r="AL181" s="17">
        <f t="shared" si="170"/>
        <v>49.720533155452713</v>
      </c>
      <c r="AM181" s="17">
        <f t="shared" si="170"/>
        <v>19.118082179156307</v>
      </c>
      <c r="AN181" s="17">
        <f t="shared" si="170"/>
        <v>3.2881799196826078</v>
      </c>
      <c r="AO181" s="7">
        <f t="shared" si="165"/>
        <v>5.2034727556126616E-3</v>
      </c>
      <c r="AP181" s="7">
        <f t="shared" si="165"/>
        <v>8.0129570207311471E-3</v>
      </c>
      <c r="AQ181" s="7">
        <f t="shared" si="165"/>
        <v>5.8000995131490089E-3</v>
      </c>
      <c r="AR181" s="1">
        <f t="shared" si="127"/>
        <v>203159.54932342467</v>
      </c>
      <c r="AS181" s="1">
        <f t="shared" si="127"/>
        <v>164494.66603831551</v>
      </c>
      <c r="AT181" s="1">
        <f t="shared" si="127"/>
        <v>35050.551681962286</v>
      </c>
      <c r="AU181" s="1">
        <f t="shared" si="134"/>
        <v>40631.909864684938</v>
      </c>
      <c r="AV181" s="1">
        <f t="shared" si="134"/>
        <v>32898.933207663104</v>
      </c>
      <c r="AW181" s="1">
        <f t="shared" si="134"/>
        <v>7010.1103363924576</v>
      </c>
      <c r="AX181" s="1">
        <f t="shared" si="135"/>
        <v>126368.20090063711</v>
      </c>
      <c r="AY181" s="1">
        <f t="shared" si="135"/>
        <v>36857.097794213303</v>
      </c>
      <c r="AZ181" s="1">
        <f t="shared" si="135"/>
        <v>4123.3075833000676</v>
      </c>
      <c r="BA181" s="1">
        <f t="shared" si="136"/>
        <v>11.746955153891369</v>
      </c>
      <c r="BB181" s="1">
        <f t="shared" si="136"/>
        <v>10.514803492210071</v>
      </c>
      <c r="BC181" s="1">
        <f t="shared" si="136"/>
        <v>8.3244109317434027</v>
      </c>
      <c r="BD181" s="1">
        <f t="shared" si="137"/>
        <v>3649.07402712671</v>
      </c>
      <c r="BE181">
        <f t="shared" si="171"/>
        <v>0.21822387218499145</v>
      </c>
      <c r="BF181">
        <f t="shared" si="171"/>
        <v>0.3346263841173937</v>
      </c>
      <c r="BG181">
        <f t="shared" si="171"/>
        <v>2.453676962688749E-2</v>
      </c>
      <c r="BH181">
        <f t="shared" si="138"/>
        <v>0.28080579801616895</v>
      </c>
      <c r="BI181">
        <f t="shared" si="139"/>
        <v>4.7621658391411486E-3</v>
      </c>
      <c r="BJ181">
        <f t="shared" si="139"/>
        <v>1.1197481694748152E-2</v>
      </c>
      <c r="BK181">
        <f t="shared" si="139"/>
        <v>6.0205306372294847E-5</v>
      </c>
      <c r="BL181">
        <f t="shared" si="133"/>
        <v>967.47946568332418</v>
      </c>
      <c r="BM181">
        <f t="shared" si="133"/>
        <v>1841.9260118477484</v>
      </c>
      <c r="BN181">
        <f t="shared" si="133"/>
        <v>2.1102292025304941</v>
      </c>
      <c r="BO181">
        <f t="shared" si="128"/>
        <v>710.31034377590277</v>
      </c>
      <c r="BP181">
        <f t="shared" si="149"/>
        <v>231.40303142274018</v>
      </c>
      <c r="BQ181">
        <f t="shared" si="149"/>
        <v>21.192600046019205</v>
      </c>
      <c r="BR181" s="7">
        <f t="shared" si="147"/>
        <v>8.0698306786428642E-3</v>
      </c>
      <c r="BS181" s="7">
        <f t="shared" si="131"/>
        <v>3.3397899914836646E-2</v>
      </c>
      <c r="BT181" s="7">
        <f t="shared" si="132"/>
        <v>5.2292537153258347E-3</v>
      </c>
      <c r="BU181" s="8">
        <f>MAX((BU$3*climlow!$I291+BU$4*climlow!$I291^2+BU$5*climlow!$I291^6)*(K181/K$66)^$BW$1,-99)</f>
        <v>2.3439450231698395</v>
      </c>
      <c r="BV181" s="8">
        <f>MAX((BV$3*climlow!$I291+BV$4*climlow!$I291^2+BV$5*climlow!$I291^6)*(L181/L$66)^$BW$1,-99)</f>
        <v>0.69960323022121118</v>
      </c>
      <c r="BW181" s="8">
        <f>MAX((BW$3*climlow!$I291+BW$4*climlow!$I291^2+BW$5*climlow!$I291^6)*(M181/M$66)^$BW$1,-99)</f>
        <v>-0.16139865024035357</v>
      </c>
      <c r="BX181" s="8">
        <f>MAX((BX$3*climlow!$M291+BX$4*climlow!$M291^2+BX$5*climlow!$M291^6)*(K181/K$66)^$BW$1,-99)</f>
        <v>2.3606384723121265</v>
      </c>
      <c r="BY181" s="8">
        <f>MAX((BY$3*climlow!$M291+BY$4*climlow!$M291^2+BY$5*climlow!$M291^6)*(L181/L$66)^$BW$1,-99)</f>
        <v>0.71575846624550366</v>
      </c>
      <c r="BZ181" s="8">
        <f>MAX((BZ$3*climlow!$M291+BZ$4*climlow!$M291^2+BZ$5*climlow!$M291^6)*(M181/M$66)^$BW$1,-99)</f>
        <v>-0.14154251248451991</v>
      </c>
      <c r="CA181" s="8">
        <f t="shared" si="140"/>
        <v>-40.874021870155453</v>
      </c>
      <c r="CB181" s="8">
        <f t="shared" si="141"/>
        <v>-1.365106491536296</v>
      </c>
      <c r="CC181" s="8">
        <f t="shared" si="142"/>
        <v>-0.21374063072481983</v>
      </c>
      <c r="CD181" s="8">
        <f>MAX((CD$3*climlow!$I291+CD$4*climlow!$I291^2+CD$5*climlow!$I291^6)*(K181/K$66)^$BW$1,-99)</f>
        <v>0.90571532131437138</v>
      </c>
      <c r="CE181" s="8">
        <f>MAX((CE$3*climlow!$I291+CE$4*climlow!$I291^2+CE$5*climlow!$I291^6)*(L181/L$66)^$BW$1,-99)</f>
        <v>0.27960691857997316</v>
      </c>
      <c r="CF181" s="8">
        <f>MAX((CF$3*climlow!$I291+CF$4*climlow!$I291^2+CF$5*climlow!$I291^6)*(M181/M$66)^$BW$1,-99)</f>
        <v>-2.3914479446422523E-2</v>
      </c>
      <c r="CG181" s="8">
        <f>MAX((CG$3*climlow!$M291+CG$4*climlow!$M291^2+CG$5*climlow!$M291^6)*(K181/K$66)^$BW$1,-99)</f>
        <v>0.89661363501102331</v>
      </c>
      <c r="CH181" s="8">
        <f>MAX((CH$3*climlow!$M291+CH$4*climlow!$M291^2+CH$5*climlow!$M291^6)*(L181/L$66)^$BW$1,-99)</f>
        <v>0.27927117096781406</v>
      </c>
      <c r="CI181" s="8">
        <f>MAX((CI$3*climlow!$M291+CI$4*climlow!$M291^2+CI$5*climlow!$M291^6)*(M181/M$66)^$BW$1,-99)</f>
        <v>-1.9007007792903798E-2</v>
      </c>
      <c r="CJ181" s="8">
        <f t="shared" si="143"/>
        <v>0.3003323529715976</v>
      </c>
      <c r="CK181" s="8">
        <f t="shared" si="144"/>
        <v>1.0030469865732809E-2</v>
      </c>
      <c r="CL181" s="8">
        <f t="shared" si="145"/>
        <v>1.5705140726092767E-3</v>
      </c>
    </row>
    <row r="182" spans="1:90">
      <c r="A182">
        <f t="shared" si="114"/>
        <v>2136</v>
      </c>
      <c r="B182" s="4">
        <f t="shared" si="166"/>
        <v>1286.1630662725863</v>
      </c>
      <c r="C182" s="4">
        <f t="shared" si="166"/>
        <v>3570.5401520238361</v>
      </c>
      <c r="D182" s="4">
        <f t="shared" si="166"/>
        <v>6800.9309244016149</v>
      </c>
      <c r="E182" s="11">
        <f t="shared" si="167"/>
        <v>1.5217663790155012E-5</v>
      </c>
      <c r="F182" s="11">
        <f t="shared" si="167"/>
        <v>3.0508061081982371E-5</v>
      </c>
      <c r="G182" s="11">
        <f t="shared" si="167"/>
        <v>6.7356590148019195E-5</v>
      </c>
      <c r="H182" s="4">
        <f t="shared" si="123"/>
        <v>204468.45267976614</v>
      </c>
      <c r="I182" s="4">
        <f t="shared" si="123"/>
        <v>166147.39606085137</v>
      </c>
      <c r="J182" s="4">
        <f t="shared" si="123"/>
        <v>35305.735773461187</v>
      </c>
      <c r="K182" s="4">
        <f t="shared" si="115"/>
        <v>158975.52809717489</v>
      </c>
      <c r="L182" s="4">
        <f t="shared" si="115"/>
        <v>46532.846288446453</v>
      </c>
      <c r="M182" s="4">
        <f t="shared" si="115"/>
        <v>5191.3092730856679</v>
      </c>
      <c r="N182" s="11">
        <f t="shared" si="120"/>
        <v>6.4274205956407204E-3</v>
      </c>
      <c r="O182" s="11">
        <f t="shared" si="120"/>
        <v>1.0016503160534374E-2</v>
      </c>
      <c r="P182" s="11">
        <f t="shared" si="120"/>
        <v>7.2126162231789248E-3</v>
      </c>
      <c r="Q182" s="4">
        <f t="shared" si="116"/>
        <v>5695.1925992545584</v>
      </c>
      <c r="R182" s="4">
        <f t="shared" si="116"/>
        <v>17842.266098164462</v>
      </c>
      <c r="S182" s="4">
        <f t="shared" si="116"/>
        <v>4482.0859237174964</v>
      </c>
      <c r="T182" s="4">
        <f t="shared" si="168"/>
        <v>27.853649424218222</v>
      </c>
      <c r="U182" s="4">
        <f t="shared" si="168"/>
        <v>107.38817773364167</v>
      </c>
      <c r="V182" s="4">
        <f t="shared" si="168"/>
        <v>126.9506448605616</v>
      </c>
      <c r="W182" s="11">
        <f t="shared" si="117"/>
        <v>-1.219247815263802E-2</v>
      </c>
      <c r="X182" s="11">
        <f t="shared" si="117"/>
        <v>-1.3228699347321071E-2</v>
      </c>
      <c r="Y182" s="11">
        <f t="shared" si="117"/>
        <v>-1.2203590333800474E-2</v>
      </c>
      <c r="Z182" s="4">
        <f t="shared" si="129"/>
        <v>7611.926538929386</v>
      </c>
      <c r="AA182" s="4">
        <f t="shared" si="129"/>
        <v>47519.146601484717</v>
      </c>
      <c r="AB182" s="4">
        <f t="shared" si="129"/>
        <v>8082.921370143582</v>
      </c>
      <c r="AC182" s="12">
        <f t="shared" si="169"/>
        <v>1.6996721823439682</v>
      </c>
      <c r="AD182" s="12">
        <f t="shared" si="169"/>
        <v>3.9894339011524509</v>
      </c>
      <c r="AE182" s="12">
        <f t="shared" si="169"/>
        <v>1.8394802300859543</v>
      </c>
      <c r="AF182" s="11">
        <f t="shared" si="118"/>
        <v>-2.9039671966837322E-3</v>
      </c>
      <c r="AG182" s="11">
        <f t="shared" si="118"/>
        <v>2.0567434751257441E-3</v>
      </c>
      <c r="AH182" s="11">
        <f t="shared" si="118"/>
        <v>8.257041531207765E-4</v>
      </c>
      <c r="AI182" s="1">
        <f t="shared" si="164"/>
        <v>381880.89349415863</v>
      </c>
      <c r="AJ182" s="1">
        <f t="shared" si="164"/>
        <v>299429.78017260478</v>
      </c>
      <c r="AK182" s="1">
        <f t="shared" si="164"/>
        <v>65370.284516383123</v>
      </c>
      <c r="AL182" s="17">
        <f t="shared" si="170"/>
        <v>49.976665400724961</v>
      </c>
      <c r="AM182" s="17">
        <f t="shared" si="170"/>
        <v>19.269742626268492</v>
      </c>
      <c r="AN182" s="17">
        <f t="shared" si="170"/>
        <v>3.3070609727263922</v>
      </c>
      <c r="AO182" s="7">
        <f t="shared" si="165"/>
        <v>5.1514380280565349E-3</v>
      </c>
      <c r="AP182" s="7">
        <f t="shared" si="165"/>
        <v>7.9328274505238352E-3</v>
      </c>
      <c r="AQ182" s="7">
        <f t="shared" si="165"/>
        <v>5.7420985180175188E-3</v>
      </c>
      <c r="AR182" s="1">
        <f t="shared" si="127"/>
        <v>204468.45267976614</v>
      </c>
      <c r="AS182" s="1">
        <f t="shared" si="127"/>
        <v>166147.39606085137</v>
      </c>
      <c r="AT182" s="1">
        <f t="shared" si="127"/>
        <v>35305.735773461187</v>
      </c>
      <c r="AU182" s="1">
        <f t="shared" si="134"/>
        <v>40893.690535953232</v>
      </c>
      <c r="AV182" s="1">
        <f t="shared" si="134"/>
        <v>33229.479212170278</v>
      </c>
      <c r="AW182" s="1">
        <f t="shared" si="134"/>
        <v>7061.1471546922376</v>
      </c>
      <c r="AX182" s="1">
        <f t="shared" si="135"/>
        <v>127180.42247773989</v>
      </c>
      <c r="AY182" s="1">
        <f t="shared" si="135"/>
        <v>37226.277030757163</v>
      </c>
      <c r="AZ182" s="1">
        <f t="shared" si="135"/>
        <v>4153.0474184685345</v>
      </c>
      <c r="BA182" s="1">
        <f t="shared" si="136"/>
        <v>11.753362006704071</v>
      </c>
      <c r="BB182" s="1">
        <f t="shared" si="136"/>
        <v>10.524770162692651</v>
      </c>
      <c r="BC182" s="1">
        <f t="shared" si="136"/>
        <v>8.3315976614486758</v>
      </c>
      <c r="BD182" s="1">
        <f t="shared" si="137"/>
        <v>3545.9644610323212</v>
      </c>
      <c r="BE182">
        <f t="shared" si="171"/>
        <v>0.21822387218499145</v>
      </c>
      <c r="BF182">
        <f t="shared" si="171"/>
        <v>0.3346263841173937</v>
      </c>
      <c r="BG182">
        <f t="shared" si="171"/>
        <v>2.453676962688749E-2</v>
      </c>
      <c r="BH182">
        <f t="shared" si="138"/>
        <v>0.28095982867080505</v>
      </c>
      <c r="BI182">
        <f t="shared" si="139"/>
        <v>4.7621658391411486E-3</v>
      </c>
      <c r="BJ182">
        <f t="shared" si="139"/>
        <v>1.1197481694748152E-2</v>
      </c>
      <c r="BK182">
        <f t="shared" si="139"/>
        <v>6.0205306372294847E-5</v>
      </c>
      <c r="BL182">
        <f t="shared" si="133"/>
        <v>973.71268053363076</v>
      </c>
      <c r="BM182">
        <f t="shared" si="133"/>
        <v>1860.4324260214544</v>
      </c>
      <c r="BN182">
        <f t="shared" si="133"/>
        <v>2.1255926389405211</v>
      </c>
      <c r="BO182">
        <f t="shared" si="128"/>
        <v>716.0424279794629</v>
      </c>
      <c r="BP182">
        <f t="shared" si="149"/>
        <v>233.99958269716103</v>
      </c>
      <c r="BQ182">
        <f t="shared" si="149"/>
        <v>21.435039771166032</v>
      </c>
      <c r="BR182" s="7">
        <f t="shared" si="147"/>
        <v>7.988029280088238E-3</v>
      </c>
      <c r="BS182" s="7">
        <f t="shared" si="131"/>
        <v>3.242514554838509E-2</v>
      </c>
      <c r="BT182" s="7">
        <f t="shared" si="132"/>
        <v>5.0374777888566383E-3</v>
      </c>
      <c r="BU182" s="8">
        <f>MAX((BU$3*climlow!$I292+BU$4*climlow!$I292^2+BU$5*climlow!$I292^6)*(K182/K$66)^$BW$1,-99)</f>
        <v>2.3279824639492017</v>
      </c>
      <c r="BV182" s="8">
        <f>MAX((BV$3*climlow!$I292+BV$4*climlow!$I292^2+BV$5*climlow!$I292^6)*(L182/L$66)^$BW$1,-99)</f>
        <v>0.68617812713095117</v>
      </c>
      <c r="BW182" s="8">
        <f>MAX((BW$3*climlow!$I292+BW$4*climlow!$I292^2+BW$5*climlow!$I292^6)*(M182/M$66)^$BW$1,-99)</f>
        <v>-0.17539956104200166</v>
      </c>
      <c r="BX182" s="8">
        <f>MAX((BX$3*climlow!$M292+BX$4*climlow!$M292^2+BX$5*climlow!$M292^6)*(K182/K$66)^$BW$1,-99)</f>
        <v>2.3455724964156266</v>
      </c>
      <c r="BY182" s="8">
        <f>MAX((BY$3*climlow!$M292+BY$4*climlow!$M292^2+BY$5*climlow!$M292^6)*(L182/L$66)^$BW$1,-99)</f>
        <v>0.70304105286073049</v>
      </c>
      <c r="BZ182" s="8">
        <f>MAX((BZ$3*climlow!$M292+BZ$4*climlow!$M292^2+BZ$5*climlow!$M292^6)*(M182/M$66)^$BW$1,-99)</f>
        <v>-0.15475356314875172</v>
      </c>
      <c r="CA182" s="8">
        <f t="shared" si="140"/>
        <v>-43.255288673952634</v>
      </c>
      <c r="CB182" s="8">
        <f t="shared" si="141"/>
        <v>-1.4025590309903273</v>
      </c>
      <c r="CC182" s="8">
        <f t="shared" si="142"/>
        <v>-0.21789755594561849</v>
      </c>
      <c r="CD182" s="8">
        <f>MAX((CD$3*climlow!$I292+CD$4*climlow!$I292^2+CD$5*climlow!$I292^6)*(K182/K$66)^$BW$1,-99)</f>
        <v>0.91061870234012487</v>
      </c>
      <c r="CE182" s="8">
        <f>MAX((CE$3*climlow!$I292+CE$4*climlow!$I292^2+CE$5*climlow!$I292^6)*(L182/L$66)^$BW$1,-99)</f>
        <v>0.27902759718872266</v>
      </c>
      <c r="CF182" s="8">
        <f>MAX((CF$3*climlow!$I292+CF$4*climlow!$I292^2+CF$5*climlow!$I292^6)*(M182/M$66)^$BW$1,-99)</f>
        <v>-2.7518343590608382E-2</v>
      </c>
      <c r="CG182" s="8">
        <f>MAX((CG$3*climlow!$M292+CG$4*climlow!$M292^2+CG$5*climlow!$M292^6)*(K182/K$66)^$BW$1,-99)</f>
        <v>0.90138711129450366</v>
      </c>
      <c r="CH182" s="8">
        <f>MAX((CH$3*climlow!$M292+CH$4*climlow!$M292^2+CH$5*climlow!$M292^6)*(L182/L$66)^$BW$1,-99)</f>
        <v>0.27882568964411664</v>
      </c>
      <c r="CI182" s="8">
        <f>MAX((CI$3*climlow!$M292+CI$4*climlow!$M292^2+CI$5*climlow!$M292^6)*(M182/M$66)^$BW$1,-99)</f>
        <v>-2.2280670728008555E-2</v>
      </c>
      <c r="CJ182" s="8">
        <f t="shared" si="143"/>
        <v>0.29099989191870768</v>
      </c>
      <c r="CK182" s="8">
        <f t="shared" si="144"/>
        <v>9.4357138500284262E-3</v>
      </c>
      <c r="CL182" s="8">
        <f t="shared" si="145"/>
        <v>1.4659054921001722E-3</v>
      </c>
    </row>
    <row r="183" spans="1:90">
      <c r="A183">
        <f t="shared" si="114"/>
        <v>2137</v>
      </c>
      <c r="B183" s="4">
        <f t="shared" si="166"/>
        <v>1286.1816600498521</v>
      </c>
      <c r="C183" s="4">
        <f t="shared" si="166"/>
        <v>3570.6436357680373</v>
      </c>
      <c r="D183" s="4">
        <f t="shared" si="166"/>
        <v>6801.3661075426699</v>
      </c>
      <c r="E183" s="11">
        <f t="shared" si="167"/>
        <v>1.445678060064726E-5</v>
      </c>
      <c r="F183" s="11">
        <f t="shared" si="167"/>
        <v>2.8982658027883252E-5</v>
      </c>
      <c r="G183" s="11">
        <f t="shared" si="167"/>
        <v>6.3988760640618238E-5</v>
      </c>
      <c r="H183" s="4">
        <f t="shared" si="123"/>
        <v>205771.74204229697</v>
      </c>
      <c r="I183" s="4">
        <f t="shared" si="123"/>
        <v>167799.48356898758</v>
      </c>
      <c r="J183" s="4">
        <f t="shared" si="123"/>
        <v>35560.024424583578</v>
      </c>
      <c r="K183" s="4">
        <f t="shared" si="115"/>
        <v>159986.53101174007</v>
      </c>
      <c r="L183" s="4">
        <f t="shared" si="115"/>
        <v>46994.183874329508</v>
      </c>
      <c r="M183" s="4">
        <f t="shared" si="115"/>
        <v>5228.3649876085547</v>
      </c>
      <c r="N183" s="11">
        <f t="shared" si="120"/>
        <v>6.3594876938997125E-3</v>
      </c>
      <c r="O183" s="11">
        <f t="shared" si="120"/>
        <v>9.9142352699279623E-3</v>
      </c>
      <c r="P183" s="11">
        <f t="shared" si="120"/>
        <v>7.1380286886397748E-3</v>
      </c>
      <c r="Q183" s="4">
        <f t="shared" si="116"/>
        <v>5661.6128493156275</v>
      </c>
      <c r="R183" s="4">
        <f t="shared" si="116"/>
        <v>17781.303825943251</v>
      </c>
      <c r="S183" s="4">
        <f t="shared" si="116"/>
        <v>4459.2765338801828</v>
      </c>
      <c r="T183" s="4">
        <f t="shared" si="168"/>
        <v>27.514044412142201</v>
      </c>
      <c r="U183" s="4">
        <f t="shared" si="168"/>
        <v>105.96757181694664</v>
      </c>
      <c r="V183" s="4">
        <f t="shared" si="168"/>
        <v>125.40139119807151</v>
      </c>
      <c r="W183" s="11">
        <f t="shared" si="117"/>
        <v>-1.219247815263802E-2</v>
      </c>
      <c r="X183" s="11">
        <f t="shared" si="117"/>
        <v>-1.3228699347321071E-2</v>
      </c>
      <c r="Y183" s="11">
        <f t="shared" si="117"/>
        <v>-1.2203590333800474E-2</v>
      </c>
      <c r="Z183" s="4">
        <f t="shared" si="129"/>
        <v>7545.5860337647255</v>
      </c>
      <c r="AA183" s="4">
        <f t="shared" si="129"/>
        <v>47459.064881992745</v>
      </c>
      <c r="AB183" s="4">
        <f t="shared" si="129"/>
        <v>8049.05058572297</v>
      </c>
      <c r="AC183" s="12">
        <f t="shared" si="169"/>
        <v>1.6947363900813255</v>
      </c>
      <c r="AD183" s="12">
        <f t="shared" si="169"/>
        <v>3.9976391432980916</v>
      </c>
      <c r="AE183" s="12">
        <f t="shared" si="169"/>
        <v>1.8409990965515197</v>
      </c>
      <c r="AF183" s="11">
        <f t="shared" si="118"/>
        <v>-2.9039671966837322E-3</v>
      </c>
      <c r="AG183" s="11">
        <f t="shared" si="118"/>
        <v>2.0567434751257441E-3</v>
      </c>
      <c r="AH183" s="11">
        <f t="shared" si="118"/>
        <v>8.257041531207765E-4</v>
      </c>
      <c r="AI183" s="1">
        <f t="shared" si="164"/>
        <v>384586.49468069599</v>
      </c>
      <c r="AJ183" s="1">
        <f t="shared" si="164"/>
        <v>302716.28136751457</v>
      </c>
      <c r="AK183" s="1">
        <f t="shared" si="164"/>
        <v>65894.403219437052</v>
      </c>
      <c r="AL183" s="17">
        <f t="shared" si="170"/>
        <v>50.231542578439111</v>
      </c>
      <c r="AM183" s="17">
        <f t="shared" si="170"/>
        <v>19.421077534105983</v>
      </c>
      <c r="AN183" s="17">
        <f t="shared" si="170"/>
        <v>3.3258605479377734</v>
      </c>
      <c r="AO183" s="7">
        <f t="shared" si="165"/>
        <v>5.0999236477759693E-3</v>
      </c>
      <c r="AP183" s="7">
        <f t="shared" si="165"/>
        <v>7.8534991760185972E-3</v>
      </c>
      <c r="AQ183" s="7">
        <f t="shared" si="165"/>
        <v>5.6846775328373437E-3</v>
      </c>
      <c r="AR183" s="1">
        <f t="shared" si="127"/>
        <v>205771.74204229697</v>
      </c>
      <c r="AS183" s="1">
        <f t="shared" si="127"/>
        <v>167799.48356898758</v>
      </c>
      <c r="AT183" s="1">
        <f t="shared" si="127"/>
        <v>35560.024424583578</v>
      </c>
      <c r="AU183" s="1">
        <f t="shared" si="134"/>
        <v>41154.348408459395</v>
      </c>
      <c r="AV183" s="1">
        <f t="shared" si="134"/>
        <v>33559.89671379752</v>
      </c>
      <c r="AW183" s="1">
        <f t="shared" si="134"/>
        <v>7112.004884916716</v>
      </c>
      <c r="AX183" s="1">
        <f t="shared" si="135"/>
        <v>127989.22480939204</v>
      </c>
      <c r="AY183" s="1">
        <f t="shared" si="135"/>
        <v>37595.347099463601</v>
      </c>
      <c r="AZ183" s="1">
        <f t="shared" si="135"/>
        <v>4182.6919900868443</v>
      </c>
      <c r="BA183" s="1">
        <f t="shared" si="136"/>
        <v>11.759701358181696</v>
      </c>
      <c r="BB183" s="1">
        <f t="shared" si="136"/>
        <v>10.534635574365959</v>
      </c>
      <c r="BC183" s="1">
        <f t="shared" si="136"/>
        <v>8.3387103349961862</v>
      </c>
      <c r="BD183" s="1">
        <f t="shared" si="137"/>
        <v>3445.7277754260122</v>
      </c>
      <c r="BE183">
        <f t="shared" si="171"/>
        <v>0.21822387218499145</v>
      </c>
      <c r="BF183">
        <f t="shared" si="171"/>
        <v>0.3346263841173937</v>
      </c>
      <c r="BG183">
        <f t="shared" si="171"/>
        <v>2.453676962688749E-2</v>
      </c>
      <c r="BH183">
        <f t="shared" si="138"/>
        <v>0.28111244153950293</v>
      </c>
      <c r="BI183">
        <f t="shared" si="139"/>
        <v>4.7621658391411486E-3</v>
      </c>
      <c r="BJ183">
        <f t="shared" si="139"/>
        <v>1.1197481694748152E-2</v>
      </c>
      <c r="BK183">
        <f t="shared" si="139"/>
        <v>6.0205306372294847E-5</v>
      </c>
      <c r="BL183">
        <f t="shared" si="133"/>
        <v>979.9191606143911</v>
      </c>
      <c r="BM183">
        <f t="shared" si="133"/>
        <v>1878.9316456519316</v>
      </c>
      <c r="BN183">
        <f t="shared" si="133"/>
        <v>2.1409021650883422</v>
      </c>
      <c r="BO183">
        <f t="shared" si="128"/>
        <v>721.76219585994829</v>
      </c>
      <c r="BP183">
        <f t="shared" si="149"/>
        <v>236.62554069733145</v>
      </c>
      <c r="BQ183">
        <f t="shared" si="149"/>
        <v>21.680274411000706</v>
      </c>
      <c r="BR183" s="7">
        <f t="shared" si="147"/>
        <v>7.90710729421229E-3</v>
      </c>
      <c r="BS183" s="7">
        <f t="shared" si="131"/>
        <v>3.148072383338358E-2</v>
      </c>
      <c r="BT183" s="7">
        <f t="shared" si="132"/>
        <v>4.8531174221252381E-3</v>
      </c>
      <c r="BU183" s="8">
        <f>MAX((BU$3*climlow!$I293+BU$4*climlow!$I293^2+BU$5*climlow!$I293^6)*(K183/K$66)^$BW$1,-99)</f>
        <v>2.311904708368866</v>
      </c>
      <c r="BV183" s="8">
        <f>MAX((BV$3*climlow!$I293+BV$4*climlow!$I293^2+BV$5*climlow!$I293^6)*(L183/L$66)^$BW$1,-99)</f>
        <v>0.67274004028836698</v>
      </c>
      <c r="BW183" s="8">
        <f>MAX((BW$3*climlow!$I293+BW$4*climlow!$I293^2+BW$5*climlow!$I293^6)*(M183/M$66)^$BW$1,-99)</f>
        <v>-0.189401829575922</v>
      </c>
      <c r="BX183" s="8">
        <f>MAX((BX$3*climlow!$M293+BX$4*climlow!$M293^2+BX$5*climlow!$M293^6)*(K183/K$66)^$BW$1,-99)</f>
        <v>2.3304156602302366</v>
      </c>
      <c r="BY183" s="8">
        <f>MAX((BY$3*climlow!$M293+BY$4*climlow!$M293^2+BY$5*climlow!$M293^6)*(L183/L$66)^$BW$1,-99)</f>
        <v>0.69032587850395433</v>
      </c>
      <c r="BZ183" s="8">
        <f>MAX((BZ$3*climlow!$M293+BZ$4*climlow!$M293^2+BZ$5*climlow!$M293^6)*(M183/M$66)^$BW$1,-99)</f>
        <v>-0.16795079613400973</v>
      </c>
      <c r="CA183" s="8">
        <f t="shared" si="140"/>
        <v>-45.718300845022959</v>
      </c>
      <c r="CB183" s="8">
        <f t="shared" si="141"/>
        <v>-1.4392452030337148</v>
      </c>
      <c r="CC183" s="8">
        <f t="shared" si="142"/>
        <v>-0.22187628234094392</v>
      </c>
      <c r="CD183" s="8">
        <f>MAX((CD$3*climlow!$I293+CD$4*climlow!$I293^2+CD$5*climlow!$I293^6)*(K183/K$66)^$BW$1,-99)</f>
        <v>0.91537553801721561</v>
      </c>
      <c r="CE183" s="8">
        <f>MAX((CE$3*climlow!$I293+CE$4*climlow!$I293^2+CE$5*climlow!$I293^6)*(L183/L$66)^$BW$1,-99)</f>
        <v>0.27835230770323888</v>
      </c>
      <c r="CF183" s="8">
        <f>MAX((CF$3*climlow!$I293+CF$4*climlow!$I293^2+CF$5*climlow!$I293^6)*(M183/M$66)^$BW$1,-99)</f>
        <v>-3.1218930400198439E-2</v>
      </c>
      <c r="CG183" s="8">
        <f>MAX((CG$3*climlow!$M293+CG$4*climlow!$M293^2+CG$5*climlow!$M293^6)*(K183/K$66)^$BW$1,-99)</f>
        <v>0.90602390393688192</v>
      </c>
      <c r="CH183" s="8">
        <f>MAX((CH$3*climlow!$M293+CH$4*climlow!$M293^2+CH$5*climlow!$M293^6)*(L183/L$66)^$BW$1,-99)</f>
        <v>0.27829514812819639</v>
      </c>
      <c r="CI183" s="8">
        <f>MAX((CI$3*climlow!$M293+CI$4*climlow!$M293^2+CI$5*climlow!$M293^6)*(M183/M$66)^$BW$1,-99)</f>
        <v>-2.5636121480525968E-2</v>
      </c>
      <c r="CJ183" s="8">
        <f t="shared" si="143"/>
        <v>0.28050042862682673</v>
      </c>
      <c r="CK183" s="8">
        <f t="shared" si="144"/>
        <v>8.8303565287468546E-3</v>
      </c>
      <c r="CL183" s="8">
        <f t="shared" si="145"/>
        <v>1.3613015170824496E-3</v>
      </c>
    </row>
    <row r="184" spans="1:90">
      <c r="A184">
        <f t="shared" si="114"/>
        <v>2138</v>
      </c>
      <c r="B184" s="4">
        <f t="shared" si="166"/>
        <v>1286.1993243936206</v>
      </c>
      <c r="C184" s="4">
        <f t="shared" si="166"/>
        <v>3570.7419481743004</v>
      </c>
      <c r="D184" s="4">
        <f t="shared" si="166"/>
        <v>6801.77955798116</v>
      </c>
      <c r="E184" s="11">
        <f t="shared" si="167"/>
        <v>1.3733941570614897E-5</v>
      </c>
      <c r="F184" s="11">
        <f t="shared" si="167"/>
        <v>2.7533525126489088E-5</v>
      </c>
      <c r="G184" s="11">
        <f t="shared" si="167"/>
        <v>6.0789322608587322E-5</v>
      </c>
      <c r="H184" s="4">
        <f t="shared" si="123"/>
        <v>207069.36341522698</v>
      </c>
      <c r="I184" s="4">
        <f t="shared" si="123"/>
        <v>169450.77242885355</v>
      </c>
      <c r="J184" s="4">
        <f t="shared" si="123"/>
        <v>35813.406437185389</v>
      </c>
      <c r="K184" s="4">
        <f t="shared" si="115"/>
        <v>160993.21426159976</v>
      </c>
      <c r="L184" s="4">
        <f t="shared" si="115"/>
        <v>47455.339783232652</v>
      </c>
      <c r="M184" s="4">
        <f t="shared" si="115"/>
        <v>5265.2994899198384</v>
      </c>
      <c r="N184" s="11">
        <f t="shared" si="120"/>
        <v>6.2923000048411559E-3</v>
      </c>
      <c r="O184" s="11">
        <f t="shared" si="120"/>
        <v>9.8130421870150641E-3</v>
      </c>
      <c r="P184" s="11">
        <f t="shared" si="120"/>
        <v>7.0642547715815684E-3</v>
      </c>
      <c r="Q184" s="4">
        <f t="shared" si="116"/>
        <v>5627.8512646702602</v>
      </c>
      <c r="R184" s="4">
        <f t="shared" si="116"/>
        <v>17718.748576039725</v>
      </c>
      <c r="S184" s="4">
        <f t="shared" si="116"/>
        <v>4436.244044305512</v>
      </c>
      <c r="T184" s="4">
        <f t="shared" si="168"/>
        <v>27.178580026756446</v>
      </c>
      <c r="U184" s="4">
        <f t="shared" si="168"/>
        <v>104.56575866881461</v>
      </c>
      <c r="V184" s="4">
        <f t="shared" si="168"/>
        <v>123.87104399260159</v>
      </c>
      <c r="W184" s="11">
        <f t="shared" si="117"/>
        <v>-1.219247815263802E-2</v>
      </c>
      <c r="X184" s="11">
        <f t="shared" si="117"/>
        <v>-1.3228699347321071E-2</v>
      </c>
      <c r="Y184" s="11">
        <f t="shared" si="117"/>
        <v>-1.2203590333800474E-2</v>
      </c>
      <c r="Z184" s="4">
        <f t="shared" si="129"/>
        <v>7479.3131366131538</v>
      </c>
      <c r="AA184" s="4">
        <f t="shared" si="129"/>
        <v>47394.187505503891</v>
      </c>
      <c r="AB184" s="4">
        <f t="shared" si="129"/>
        <v>8014.7011815291635</v>
      </c>
      <c r="AC184" s="12">
        <f t="shared" si="169"/>
        <v>1.689814931197503</v>
      </c>
      <c r="AD184" s="12">
        <f t="shared" si="169"/>
        <v>4.0058612615219769</v>
      </c>
      <c r="AE184" s="12">
        <f t="shared" si="169"/>
        <v>1.842519217151434</v>
      </c>
      <c r="AF184" s="11">
        <f t="shared" si="118"/>
        <v>-2.9039671966837322E-3</v>
      </c>
      <c r="AG184" s="11">
        <f t="shared" si="118"/>
        <v>2.0567434751257441E-3</v>
      </c>
      <c r="AH184" s="11">
        <f t="shared" si="118"/>
        <v>8.257041531207765E-4</v>
      </c>
      <c r="AI184" s="1">
        <f t="shared" ref="AI184:AK199" si="172">(1-$AI$5)*AI183+AU183</f>
        <v>387282.19362108578</v>
      </c>
      <c r="AJ184" s="1">
        <f t="shared" si="172"/>
        <v>306004.54994456063</v>
      </c>
      <c r="AK184" s="1">
        <f t="shared" si="172"/>
        <v>66416.967782410065</v>
      </c>
      <c r="AL184" s="17">
        <f t="shared" si="170"/>
        <v>50.485157839980552</v>
      </c>
      <c r="AM184" s="17">
        <f t="shared" si="170"/>
        <v>19.572075716353361</v>
      </c>
      <c r="AN184" s="17">
        <f t="shared" si="170"/>
        <v>3.3445779282246435</v>
      </c>
      <c r="AO184" s="7">
        <f t="shared" si="165"/>
        <v>5.0489244112982097E-3</v>
      </c>
      <c r="AP184" s="7">
        <f t="shared" si="165"/>
        <v>7.7749641842584111E-3</v>
      </c>
      <c r="AQ184" s="7">
        <f t="shared" si="165"/>
        <v>5.6278307575089699E-3</v>
      </c>
      <c r="AR184" s="1">
        <f t="shared" si="127"/>
        <v>207069.36341522698</v>
      </c>
      <c r="AS184" s="1">
        <f t="shared" si="127"/>
        <v>169450.77242885355</v>
      </c>
      <c r="AT184" s="1">
        <f t="shared" si="127"/>
        <v>35813.406437185389</v>
      </c>
      <c r="AU184" s="1">
        <f t="shared" si="134"/>
        <v>41413.872683045396</v>
      </c>
      <c r="AV184" s="1">
        <f t="shared" si="134"/>
        <v>33890.154485770712</v>
      </c>
      <c r="AW184" s="1">
        <f t="shared" si="134"/>
        <v>7162.681287437078</v>
      </c>
      <c r="AX184" s="1">
        <f t="shared" si="135"/>
        <v>128794.5714092798</v>
      </c>
      <c r="AY184" s="1">
        <f t="shared" si="135"/>
        <v>37964.271826586126</v>
      </c>
      <c r="AZ184" s="1">
        <f t="shared" si="135"/>
        <v>4212.2395919358714</v>
      </c>
      <c r="BA184" s="1">
        <f t="shared" si="136"/>
        <v>11.765973944320683</v>
      </c>
      <c r="BB184" s="1">
        <f t="shared" si="136"/>
        <v>10.544400781339229</v>
      </c>
      <c r="BC184" s="1">
        <f t="shared" si="136"/>
        <v>8.3457497548117381</v>
      </c>
      <c r="BD184" s="1">
        <f t="shared" si="137"/>
        <v>3348.2858748920407</v>
      </c>
      <c r="BE184">
        <f t="shared" si="171"/>
        <v>0.21822387218499145</v>
      </c>
      <c r="BF184">
        <f t="shared" si="171"/>
        <v>0.3346263841173937</v>
      </c>
      <c r="BG184">
        <f t="shared" si="171"/>
        <v>2.453676962688749E-2</v>
      </c>
      <c r="BH184">
        <f t="shared" si="138"/>
        <v>0.28126364931256514</v>
      </c>
      <c r="BI184">
        <f t="shared" si="139"/>
        <v>4.7621658391411486E-3</v>
      </c>
      <c r="BJ184">
        <f t="shared" si="139"/>
        <v>1.1197481694748152E-2</v>
      </c>
      <c r="BK184">
        <f t="shared" si="139"/>
        <v>6.0205306372294847E-5</v>
      </c>
      <c r="BL184">
        <f t="shared" si="133"/>
        <v>986.0986487886978</v>
      </c>
      <c r="BM184">
        <f t="shared" si="133"/>
        <v>1897.4219224330225</v>
      </c>
      <c r="BN184">
        <f t="shared" si="133"/>
        <v>2.1561571067862628</v>
      </c>
      <c r="BO184">
        <f t="shared" si="128"/>
        <v>727.46924698351916</v>
      </c>
      <c r="BP184">
        <f t="shared" si="149"/>
        <v>239.28123784032266</v>
      </c>
      <c r="BQ184">
        <f t="shared" si="149"/>
        <v>21.928336026512902</v>
      </c>
      <c r="BR184" s="7">
        <f t="shared" si="147"/>
        <v>7.827053653606475E-3</v>
      </c>
      <c r="BS184" s="7">
        <f t="shared" si="131"/>
        <v>3.0563809546974349E-2</v>
      </c>
      <c r="BT184" s="7">
        <f t="shared" si="132"/>
        <v>4.6758687632240479E-3</v>
      </c>
      <c r="BU184" s="8">
        <f>MAX((BU$3*climlow!$I294+BU$4*climlow!$I294^2+BU$5*climlow!$I294^6)*(K184/K$66)^$BW$1,-99)</f>
        <v>2.2957179738513704</v>
      </c>
      <c r="BV184" s="8">
        <f>MAX((BV$3*climlow!$I294+BV$4*climlow!$I294^2+BV$5*climlow!$I294^6)*(L184/L$66)^$BW$1,-99)</f>
        <v>0.65929245518011226</v>
      </c>
      <c r="BW184" s="8">
        <f>MAX((BW$3*climlow!$I294+BW$4*climlow!$I294^2+BW$5*climlow!$I294^6)*(M184/M$66)^$BW$1,-99)</f>
        <v>-0.20340227960628693</v>
      </c>
      <c r="BX184" s="8">
        <f>MAX((BX$3*climlow!$M294+BX$4*climlow!$M294^2+BX$5*climlow!$M294^6)*(K184/K$66)^$BW$1,-99)</f>
        <v>2.3151740624719528</v>
      </c>
      <c r="BY184" s="8">
        <f>MAX((BY$3*climlow!$M294+BY$4*climlow!$M294^2+BY$5*climlow!$M294^6)*(L184/L$66)^$BW$1,-99)</f>
        <v>0.67761628877842162</v>
      </c>
      <c r="BZ184" s="8">
        <f>MAX((BZ$3*climlow!$M294+BZ$4*climlow!$M294^2+BZ$5*climlow!$M294^6)*(M184/M$66)^$BW$1,-99)</f>
        <v>-0.18113118275818144</v>
      </c>
      <c r="CA184" s="8">
        <f t="shared" si="140"/>
        <v>-48.26363728437348</v>
      </c>
      <c r="CB184" s="8">
        <f t="shared" si="141"/>
        <v>-1.4751206180038412</v>
      </c>
      <c r="CC184" s="8">
        <f t="shared" si="142"/>
        <v>-0.22567443397757747</v>
      </c>
      <c r="CD184" s="8">
        <f>MAX((CD$3*climlow!$I294+CD$4*climlow!$I294^2+CD$5*climlow!$I294^6)*(K184/K$66)^$BW$1,-99)</f>
        <v>0.91998473367652656</v>
      </c>
      <c r="CE184" s="8">
        <f>MAX((CE$3*climlow!$I294+CE$4*climlow!$I294^2+CE$5*climlow!$I294^6)*(L184/L$66)^$BW$1,-99)</f>
        <v>0.27758100454900636</v>
      </c>
      <c r="CF184" s="8">
        <f>MAX((CF$3*climlow!$I294+CF$4*climlow!$I294^2+CF$5*climlow!$I294^6)*(M184/M$66)^$BW$1,-99)</f>
        <v>-3.5016040609776568E-2</v>
      </c>
      <c r="CG184" s="8">
        <f>MAX((CG$3*climlow!$M294+CG$4*climlow!$M294^2+CG$5*climlow!$M294^6)*(K184/K$66)^$BW$1,-99)</f>
        <v>0.91052340140667953</v>
      </c>
      <c r="CH184" s="8">
        <f>MAX((CH$3*climlow!$M294+CH$4*climlow!$M294^2+CH$5*climlow!$M294^6)*(L184/L$66)^$BW$1,-99)</f>
        <v>0.2776797998622525</v>
      </c>
      <c r="CI184" s="8">
        <f>MAX((CI$3*climlow!$M294+CI$4*climlow!$M294^2+CI$5*climlow!$M294^6)*(M184/M$66)^$BW$1,-99)</f>
        <v>-2.9072848395156361E-2</v>
      </c>
      <c r="CJ184" s="8">
        <f t="shared" si="143"/>
        <v>0.26881519714052332</v>
      </c>
      <c r="CK184" s="8">
        <f t="shared" si="144"/>
        <v>8.2160164887353174E-3</v>
      </c>
      <c r="CL184" s="8">
        <f t="shared" si="145"/>
        <v>1.2569445833892875E-3</v>
      </c>
    </row>
    <row r="185" spans="1:90">
      <c r="A185">
        <f t="shared" si="114"/>
        <v>2139</v>
      </c>
      <c r="B185" s="4">
        <f t="shared" si="166"/>
        <v>1286.2161057506717</v>
      </c>
      <c r="C185" s="4">
        <f t="shared" si="166"/>
        <v>3570.8353475317931</v>
      </c>
      <c r="D185" s="4">
        <f t="shared" si="166"/>
        <v>6802.1723597744303</v>
      </c>
      <c r="E185" s="11">
        <f t="shared" si="167"/>
        <v>1.3047244492084151E-5</v>
      </c>
      <c r="F185" s="11">
        <f t="shared" si="167"/>
        <v>2.6156848870164632E-5</v>
      </c>
      <c r="G185" s="11">
        <f t="shared" si="167"/>
        <v>5.7749856478157953E-5</v>
      </c>
      <c r="H185" s="4">
        <f t="shared" si="123"/>
        <v>208361.26468423437</v>
      </c>
      <c r="I185" s="4">
        <f t="shared" si="123"/>
        <v>171101.10828829484</v>
      </c>
      <c r="J185" s="4">
        <f t="shared" si="123"/>
        <v>36065.870841407064</v>
      </c>
      <c r="K185" s="4">
        <f t="shared" si="115"/>
        <v>161995.53383964891</v>
      </c>
      <c r="L185" s="4">
        <f t="shared" si="115"/>
        <v>47916.269342007639</v>
      </c>
      <c r="M185" s="4">
        <f t="shared" si="115"/>
        <v>5302.1106984420876</v>
      </c>
      <c r="N185" s="11">
        <f t="shared" si="120"/>
        <v>6.2258498449534461E-3</v>
      </c>
      <c r="O185" s="11">
        <f t="shared" si="120"/>
        <v>9.7129124115522547E-3</v>
      </c>
      <c r="P185" s="11">
        <f t="shared" si="120"/>
        <v>6.9912848438578035E-3</v>
      </c>
      <c r="Q185" s="4">
        <f t="shared" si="116"/>
        <v>5593.9177503005558</v>
      </c>
      <c r="R185" s="4">
        <f t="shared" si="116"/>
        <v>17654.638341110702</v>
      </c>
      <c r="S185" s="4">
        <f t="shared" si="116"/>
        <v>4412.9973254516135</v>
      </c>
      <c r="T185" s="4">
        <f t="shared" si="168"/>
        <v>26.847205783560494</v>
      </c>
      <c r="U185" s="4">
        <f t="shared" si="168"/>
        <v>103.18248968536032</v>
      </c>
      <c r="V185" s="4">
        <f t="shared" si="168"/>
        <v>122.3593725174957</v>
      </c>
      <c r="W185" s="11">
        <f t="shared" si="117"/>
        <v>-1.219247815263802E-2</v>
      </c>
      <c r="X185" s="11">
        <f t="shared" si="117"/>
        <v>-1.3228699347321071E-2</v>
      </c>
      <c r="Y185" s="11">
        <f t="shared" si="117"/>
        <v>-1.2203590333800474E-2</v>
      </c>
      <c r="Z185" s="4">
        <f t="shared" si="129"/>
        <v>7413.1219995476276</v>
      </c>
      <c r="AA185" s="4">
        <f t="shared" si="129"/>
        <v>47324.587849198164</v>
      </c>
      <c r="AB185" s="4">
        <f t="shared" si="129"/>
        <v>7979.888254280163</v>
      </c>
      <c r="AC185" s="12">
        <f t="shared" si="169"/>
        <v>1.684907764068839</v>
      </c>
      <c r="AD185" s="12">
        <f t="shared" si="169"/>
        <v>4.0141002905338707</v>
      </c>
      <c r="AE185" s="12">
        <f t="shared" si="169"/>
        <v>1.8440405929212407</v>
      </c>
      <c r="AF185" s="11">
        <f t="shared" si="118"/>
        <v>-2.9039671966837322E-3</v>
      </c>
      <c r="AG185" s="11">
        <f t="shared" si="118"/>
        <v>2.0567434751257441E-3</v>
      </c>
      <c r="AH185" s="11">
        <f t="shared" si="118"/>
        <v>8.257041531207765E-4</v>
      </c>
      <c r="AI185" s="1">
        <f t="shared" si="172"/>
        <v>389967.84694202262</v>
      </c>
      <c r="AJ185" s="1">
        <f t="shared" si="172"/>
        <v>309294.24943587533</v>
      </c>
      <c r="AK185" s="1">
        <f t="shared" si="172"/>
        <v>66937.95229160614</v>
      </c>
      <c r="AL185" s="17">
        <f t="shared" si="170"/>
        <v>50.737504628348809</v>
      </c>
      <c r="AM185" s="17">
        <f t="shared" si="170"/>
        <v>19.722726182182541</v>
      </c>
      <c r="AN185" s="17">
        <f t="shared" si="170"/>
        <v>3.363212419574638</v>
      </c>
      <c r="AO185" s="7">
        <f t="shared" si="165"/>
        <v>4.9984351671852273E-3</v>
      </c>
      <c r="AP185" s="7">
        <f t="shared" si="165"/>
        <v>7.6972145424158266E-3</v>
      </c>
      <c r="AQ185" s="7">
        <f t="shared" si="165"/>
        <v>5.5715524499338805E-3</v>
      </c>
      <c r="AR185" s="1">
        <f t="shared" si="127"/>
        <v>208361.26468423437</v>
      </c>
      <c r="AS185" s="1">
        <f t="shared" si="127"/>
        <v>171101.10828829484</v>
      </c>
      <c r="AT185" s="1">
        <f t="shared" si="127"/>
        <v>36065.870841407064</v>
      </c>
      <c r="AU185" s="1">
        <f t="shared" si="134"/>
        <v>41672.252936846875</v>
      </c>
      <c r="AV185" s="1">
        <f t="shared" si="134"/>
        <v>34220.221657658971</v>
      </c>
      <c r="AW185" s="1">
        <f t="shared" si="134"/>
        <v>7213.1741682814136</v>
      </c>
      <c r="AX185" s="1">
        <f t="shared" si="135"/>
        <v>129596.42707171912</v>
      </c>
      <c r="AY185" s="1">
        <f t="shared" si="135"/>
        <v>38333.015473606109</v>
      </c>
      <c r="AZ185" s="1">
        <f t="shared" si="135"/>
        <v>4241.6885587536699</v>
      </c>
      <c r="BA185" s="1">
        <f t="shared" si="136"/>
        <v>11.772180493629227</v>
      </c>
      <c r="BB185" s="1">
        <f t="shared" si="136"/>
        <v>10.554066826650015</v>
      </c>
      <c r="BC185" s="1">
        <f t="shared" si="136"/>
        <v>8.352716713936589</v>
      </c>
      <c r="BD185" s="1">
        <f t="shared" si="137"/>
        <v>3253.5626834461541</v>
      </c>
      <c r="BE185">
        <f t="shared" si="171"/>
        <v>0.21822387218499145</v>
      </c>
      <c r="BF185">
        <f t="shared" si="171"/>
        <v>0.3346263841173937</v>
      </c>
      <c r="BG185">
        <f t="shared" si="171"/>
        <v>2.453676962688749E-2</v>
      </c>
      <c r="BH185">
        <f t="shared" si="138"/>
        <v>0.2814134646912792</v>
      </c>
      <c r="BI185">
        <f t="shared" si="139"/>
        <v>4.7621658391411486E-3</v>
      </c>
      <c r="BJ185">
        <f t="shared" si="139"/>
        <v>1.1197481694748152E-2</v>
      </c>
      <c r="BK185">
        <f t="shared" si="139"/>
        <v>6.0205306372294847E-5</v>
      </c>
      <c r="BL185">
        <f t="shared" si="133"/>
        <v>992.25089687950788</v>
      </c>
      <c r="BM185">
        <f t="shared" si="133"/>
        <v>1915.9015280093026</v>
      </c>
      <c r="BN185">
        <f t="shared" si="133"/>
        <v>2.1713568035905277</v>
      </c>
      <c r="BO185">
        <f t="shared" si="128"/>
        <v>733.1631878110079</v>
      </c>
      <c r="BP185">
        <f t="shared" si="149"/>
        <v>241.96701033059634</v>
      </c>
      <c r="BQ185">
        <f t="shared" si="149"/>
        <v>22.179257052980155</v>
      </c>
      <c r="BR185" s="7">
        <f t="shared" si="147"/>
        <v>7.7478575111677994E-3</v>
      </c>
      <c r="BS185" s="7">
        <f t="shared" si="131"/>
        <v>2.9673601501916842E-2</v>
      </c>
      <c r="BT185" s="7">
        <f t="shared" si="132"/>
        <v>4.5054411973198608E-3</v>
      </c>
      <c r="BU185" s="8">
        <f>MAX((BU$3*climlow!$I295+BU$4*climlow!$I295^2+BU$5*climlow!$I295^6)*(K185/K$66)^$BW$1,-99)</f>
        <v>2.2794284084714329</v>
      </c>
      <c r="BV185" s="8">
        <f>MAX((BV$3*climlow!$I295+BV$4*climlow!$I295^2+BV$5*climlow!$I295^6)*(L185/L$66)^$BW$1,-99)</f>
        <v>0.64583879913039421</v>
      </c>
      <c r="BW185" s="8">
        <f>MAX((BW$3*climlow!$I295+BW$4*climlow!$I295^2+BW$5*climlow!$I295^6)*(M185/M$66)^$BW$1,-99)</f>
        <v>-0.21739778511574018</v>
      </c>
      <c r="BX185" s="8">
        <f>MAX((BX$3*climlow!$M295+BX$4*climlow!$M295^2+BX$5*climlow!$M295^6)*(K185/K$66)^$BW$1,-99)</f>
        <v>2.2998537159318859</v>
      </c>
      <c r="BY185" s="8">
        <f>MAX((BY$3*climlow!$M295+BY$4*climlow!$M295^2+BY$5*climlow!$M295^6)*(L185/L$66)^$BW$1,-99)</f>
        <v>0.66491556188444678</v>
      </c>
      <c r="BZ185" s="8">
        <f>MAX((BZ$3*climlow!$M295+BZ$4*climlow!$M295^2+BZ$5*climlow!$M295^6)*(M185/M$66)^$BW$1,-99)</f>
        <v>-0.19429175324026485</v>
      </c>
      <c r="CA185" s="8">
        <f t="shared" si="140"/>
        <v>-50.891820553026456</v>
      </c>
      <c r="CB185" s="8">
        <f t="shared" si="141"/>
        <v>-1.5101436027975683</v>
      </c>
      <c r="CC185" s="8">
        <f t="shared" si="142"/>
        <v>-0.22929010492621502</v>
      </c>
      <c r="CD185" s="8">
        <f>MAX((CD$3*climlow!$I295+CD$4*climlow!$I295^2+CD$5*climlow!$I295^6)*(K185/K$66)^$BW$1,-99)</f>
        <v>0.92444530277336134</v>
      </c>
      <c r="CE185" s="8">
        <f>MAX((CE$3*climlow!$I295+CE$4*climlow!$I295^2+CE$5*climlow!$I295^6)*(L185/L$66)^$BW$1,-99)</f>
        <v>0.27671370939008977</v>
      </c>
      <c r="CF185" s="8">
        <f>MAX((CF$3*climlow!$I295+CF$4*climlow!$I295^2+CF$5*climlow!$I295^6)*(M185/M$66)^$BW$1,-99)</f>
        <v>-3.8909406986822055E-2</v>
      </c>
      <c r="CG185" s="8">
        <f>MAX((CG$3*climlow!$M295+CG$4*climlow!$M295^2+CG$5*climlow!$M295^6)*(K185/K$66)^$BW$1,-99)</f>
        <v>0.91488509528426798</v>
      </c>
      <c r="CH185" s="8">
        <f>MAX((CH$3*climlow!$M295+CH$4*climlow!$M295^2+CH$5*climlow!$M295^6)*(L185/L$66)^$BW$1,-99)</f>
        <v>0.27697995943477988</v>
      </c>
      <c r="CI185" s="8">
        <f>MAX((CI$3*climlow!$M295+CI$4*climlow!$M295^2+CI$5*climlow!$M295^6)*(M185/M$66)^$BW$1,-99)</f>
        <v>-3.2590279355843133E-2</v>
      </c>
      <c r="CJ185" s="8">
        <f t="shared" si="143"/>
        <v>0.25592721035098298</v>
      </c>
      <c r="CK185" s="8">
        <f t="shared" si="144"/>
        <v>7.5942820534523163E-3</v>
      </c>
      <c r="CL185" s="8">
        <f t="shared" si="145"/>
        <v>1.1530649970304646E-3</v>
      </c>
    </row>
    <row r="186" spans="1:90">
      <c r="A186">
        <f t="shared" ref="A186:A249" si="173">1+A185</f>
        <v>2140</v>
      </c>
      <c r="B186" s="4">
        <f t="shared" si="166"/>
        <v>1286.2320482478729</v>
      </c>
      <c r="C186" s="4">
        <f t="shared" si="166"/>
        <v>3570.9240792422929</v>
      </c>
      <c r="D186" s="4">
        <f t="shared" si="166"/>
        <v>6802.5455430280708</v>
      </c>
      <c r="E186" s="11">
        <f t="shared" si="167"/>
        <v>1.2394882267479943E-5</v>
      </c>
      <c r="F186" s="11">
        <f t="shared" si="167"/>
        <v>2.48490064266564E-5</v>
      </c>
      <c r="G186" s="11">
        <f t="shared" si="167"/>
        <v>5.4862363654250055E-5</v>
      </c>
      <c r="H186" s="4">
        <f t="shared" si="123"/>
        <v>209647.3955978892</v>
      </c>
      <c r="I186" s="4">
        <f t="shared" si="123"/>
        <v>172750.33860510658</v>
      </c>
      <c r="J186" s="4">
        <f t="shared" si="123"/>
        <v>36317.406897457571</v>
      </c>
      <c r="K186" s="4">
        <f t="shared" ref="K186:M249" si="174">H186/B186*1000</f>
        <v>162993.44732039172</v>
      </c>
      <c r="L186" s="4">
        <f t="shared" si="174"/>
        <v>48376.92842849857</v>
      </c>
      <c r="M186" s="4">
        <f t="shared" si="174"/>
        <v>5338.796582505689</v>
      </c>
      <c r="N186" s="11">
        <f t="shared" si="120"/>
        <v>6.1601295856130722E-3</v>
      </c>
      <c r="O186" s="11">
        <f t="shared" si="120"/>
        <v>9.613834566354118E-3</v>
      </c>
      <c r="P186" s="11">
        <f t="shared" si="120"/>
        <v>6.9191094170064638E-3</v>
      </c>
      <c r="Q186" s="4">
        <f t="shared" ref="Q186:S249" si="175">T186*H186/1000</f>
        <v>5559.822057307977</v>
      </c>
      <c r="R186" s="4">
        <f t="shared" si="175"/>
        <v>17589.010978437207</v>
      </c>
      <c r="S186" s="4">
        <f t="shared" si="175"/>
        <v>4389.5451083423532</v>
      </c>
      <c r="T186" s="4">
        <f t="shared" si="168"/>
        <v>26.519871813585056</v>
      </c>
      <c r="U186" s="4">
        <f t="shared" si="168"/>
        <v>101.81751955140463</v>
      </c>
      <c r="V186" s="4">
        <f t="shared" si="168"/>
        <v>120.8661488617913</v>
      </c>
      <c r="W186" s="11">
        <f t="shared" ref="W186:Y249" si="176">T$5-1</f>
        <v>-1.219247815263802E-2</v>
      </c>
      <c r="X186" s="11">
        <f t="shared" si="176"/>
        <v>-1.3228699347321071E-2</v>
      </c>
      <c r="Y186" s="11">
        <f t="shared" si="176"/>
        <v>-1.2203590333800474E-2</v>
      </c>
      <c r="Z186" s="4">
        <f t="shared" si="129"/>
        <v>7347.0264112987616</v>
      </c>
      <c r="AA186" s="4">
        <f t="shared" si="129"/>
        <v>47250.339694163318</v>
      </c>
      <c r="AB186" s="4">
        <f t="shared" si="129"/>
        <v>7944.6266998655228</v>
      </c>
      <c r="AC186" s="12">
        <f t="shared" si="169"/>
        <v>1.6800148471925453</v>
      </c>
      <c r="AD186" s="12">
        <f t="shared" si="169"/>
        <v>4.0223562651149267</v>
      </c>
      <c r="AE186" s="12">
        <f t="shared" si="169"/>
        <v>1.845563224897339</v>
      </c>
      <c r="AF186" s="11">
        <f t="shared" ref="AF186:AH249" si="177">AC$5-1</f>
        <v>-2.9039671966837322E-3</v>
      </c>
      <c r="AG186" s="11">
        <f t="shared" si="177"/>
        <v>2.0567434751257441E-3</v>
      </c>
      <c r="AH186" s="11">
        <f t="shared" si="177"/>
        <v>8.257041531207765E-4</v>
      </c>
      <c r="AI186" s="1">
        <f t="shared" si="172"/>
        <v>392643.31518466724</v>
      </c>
      <c r="AJ186" s="1">
        <f t="shared" si="172"/>
        <v>312585.04614994681</v>
      </c>
      <c r="AK186" s="1">
        <f t="shared" si="172"/>
        <v>67457.331230726937</v>
      </c>
      <c r="AL186" s="17">
        <f t="shared" si="170"/>
        <v>50.988576674504074</v>
      </c>
      <c r="AM186" s="17">
        <f t="shared" si="170"/>
        <v>19.873018136420267</v>
      </c>
      <c r="AN186" s="17">
        <f t="shared" si="170"/>
        <v>3.3817633508266076</v>
      </c>
      <c r="AO186" s="7">
        <f t="shared" ref="AO186:AQ201" si="178">AO$5*AO185</f>
        <v>4.9484508155133748E-3</v>
      </c>
      <c r="AP186" s="7">
        <f t="shared" si="178"/>
        <v>7.620242396991668E-3</v>
      </c>
      <c r="AQ186" s="7">
        <f t="shared" si="178"/>
        <v>5.515836925434542E-3</v>
      </c>
      <c r="AR186" s="1">
        <f t="shared" si="127"/>
        <v>209647.3955978892</v>
      </c>
      <c r="AS186" s="1">
        <f t="shared" si="127"/>
        <v>172750.33860510658</v>
      </c>
      <c r="AT186" s="1">
        <f t="shared" si="127"/>
        <v>36317.406897457571</v>
      </c>
      <c r="AU186" s="1">
        <f t="shared" si="134"/>
        <v>41929.479119577845</v>
      </c>
      <c r="AV186" s="1">
        <f t="shared" si="134"/>
        <v>34550.067721021318</v>
      </c>
      <c r="AW186" s="1">
        <f t="shared" si="134"/>
        <v>7263.4813794915144</v>
      </c>
      <c r="AX186" s="1">
        <f t="shared" si="135"/>
        <v>130394.75785631336</v>
      </c>
      <c r="AY186" s="1">
        <f t="shared" si="135"/>
        <v>38701.542742798862</v>
      </c>
      <c r="AZ186" s="1">
        <f t="shared" si="135"/>
        <v>4271.0372660045514</v>
      </c>
      <c r="BA186" s="1">
        <f t="shared" si="136"/>
        <v>11.778321727178234</v>
      </c>
      <c r="BB186" s="1">
        <f t="shared" si="136"/>
        <v>10.563634742378328</v>
      </c>
      <c r="BC186" s="1">
        <f t="shared" si="136"/>
        <v>8.3596119961615258</v>
      </c>
      <c r="BD186" s="1">
        <f t="shared" si="137"/>
        <v>3161.4840984838834</v>
      </c>
      <c r="BE186">
        <f t="shared" si="171"/>
        <v>0.21822387218499145</v>
      </c>
      <c r="BF186">
        <f t="shared" si="171"/>
        <v>0.3346263841173937</v>
      </c>
      <c r="BG186">
        <f t="shared" si="171"/>
        <v>2.453676962688749E-2</v>
      </c>
      <c r="BH186">
        <f t="shared" si="138"/>
        <v>0.28156190037970158</v>
      </c>
      <c r="BI186">
        <f t="shared" si="139"/>
        <v>4.7621658391411486E-3</v>
      </c>
      <c r="BJ186">
        <f t="shared" si="139"/>
        <v>1.1197481694748152E-2</v>
      </c>
      <c r="BK186">
        <f t="shared" si="139"/>
        <v>6.0205306372294847E-5</v>
      </c>
      <c r="BL186">
        <f t="shared" si="133"/>
        <v>998.3756655811784</v>
      </c>
      <c r="BM186">
        <f t="shared" si="133"/>
        <v>1934.368754292226</v>
      </c>
      <c r="BN186">
        <f t="shared" si="133"/>
        <v>2.1865006089087271</v>
      </c>
      <c r="BO186">
        <f t="shared" si="128"/>
        <v>738.84363172260112</v>
      </c>
      <c r="BP186">
        <f t="shared" si="149"/>
        <v>244.68319820195038</v>
      </c>
      <c r="BQ186">
        <f t="shared" si="149"/>
        <v>22.433070304082001</v>
      </c>
      <c r="BR186" s="7">
        <f t="shared" si="147"/>
        <v>7.6695082318980479E-3</v>
      </c>
      <c r="BS186" s="7">
        <f t="shared" si="131"/>
        <v>2.8809321846521206E-2</v>
      </c>
      <c r="BT186" s="7">
        <f t="shared" si="132"/>
        <v>4.3415567324082624E-3</v>
      </c>
      <c r="BU186" s="8">
        <f>MAX((BU$3*climlow!$I296+BU$4*climlow!$I296^2+BU$5*climlow!$I296^6)*(K186/K$66)^$BW$1,-99)</f>
        <v>2.263042088882353</v>
      </c>
      <c r="BV186" s="8">
        <f>MAX((BV$3*climlow!$I296+BV$4*climlow!$I296^2+BV$5*climlow!$I296^6)*(L186/L$66)^$BW$1,-99)</f>
        <v>0.63238244071028438</v>
      </c>
      <c r="BW186" s="8">
        <f>MAX((BW$3*climlow!$I296+BW$4*climlow!$I296^2+BW$5*climlow!$I296^6)*(M186/M$66)^$BW$1,-99)</f>
        <v>-0.23138527095425673</v>
      </c>
      <c r="BX186" s="8">
        <f>MAX((BX$3*climlow!$M296+BX$4*climlow!$M296^2+BX$5*climlow!$M296^6)*(K186/K$66)^$BW$1,-99)</f>
        <v>2.2844605457580363</v>
      </c>
      <c r="BY186" s="8">
        <f>MAX((BY$3*climlow!$M296+BY$4*climlow!$M296^2+BY$5*climlow!$M296^6)*(L186/L$66)^$BW$1,-99)</f>
        <v>0.6522269082942147</v>
      </c>
      <c r="BZ186" s="8">
        <f>MAX((BZ$3*climlow!$M296+BZ$4*climlow!$M296^2+BZ$5*climlow!$M296^6)*(M186/M$66)^$BW$1,-99)</f>
        <v>-0.20742959710842218</v>
      </c>
      <c r="CA186" s="8">
        <f t="shared" si="140"/>
        <v>-53.603316562746457</v>
      </c>
      <c r="CB186" s="8">
        <f t="shared" si="141"/>
        <v>-1.5442751988971235</v>
      </c>
      <c r="CC186" s="8">
        <f t="shared" si="142"/>
        <v>-0.23272183990240319</v>
      </c>
      <c r="CD186" s="8">
        <f>MAX((CD$3*climlow!$I296+CD$4*climlow!$I296^2+CD$5*climlow!$I296^6)*(K186/K$66)^$BW$1,-99)</f>
        <v>0.92875636661852956</v>
      </c>
      <c r="CE186" s="8">
        <f>MAX((CE$3*climlow!$I296+CE$4*climlow!$I296^2+CE$5*climlow!$I296^6)*(L186/L$66)^$BW$1,-99)</f>
        <v>0.27575051065656597</v>
      </c>
      <c r="CF186" s="8">
        <f>MAX((CF$3*climlow!$I296+CF$4*climlow!$I296^2+CF$5*climlow!$I296^6)*(M186/M$66)^$BW$1,-99)</f>
        <v>-4.2898694662736832E-2</v>
      </c>
      <c r="CG186" s="8">
        <f>MAX((CG$3*climlow!$M296+CG$4*climlow!$M296^2+CG$5*climlow!$M296^6)*(K186/K$66)^$BW$1,-99)</f>
        <v>0.91910857926318157</v>
      </c>
      <c r="CH186" s="8">
        <f>MAX((CH$3*climlow!$M296+CH$4*climlow!$M296^2+CH$5*climlow!$M296^6)*(L186/L$66)^$BW$1,-99)</f>
        <v>0.27619600164491909</v>
      </c>
      <c r="CI186" s="8">
        <f>MAX((CI$3*climlow!$M296+CI$4*climlow!$M296^2+CI$5*climlow!$M296^6)*(M186/M$66)^$BW$1,-99)</f>
        <v>-3.6187782619550482E-2</v>
      </c>
      <c r="CJ186" s="8">
        <f t="shared" si="143"/>
        <v>0.24182129810796332</v>
      </c>
      <c r="CK186" s="8">
        <f t="shared" si="144"/>
        <v>6.9667076065358649E-3</v>
      </c>
      <c r="CL186" s="8">
        <f t="shared" si="145"/>
        <v>1.0498808848403336E-3</v>
      </c>
    </row>
    <row r="187" spans="1:90">
      <c r="A187">
        <f t="shared" si="173"/>
        <v>2141</v>
      </c>
      <c r="B187" s="4">
        <f t="shared" si="166"/>
        <v>1286.2471938079391</v>
      </c>
      <c r="C187" s="4">
        <f t="shared" si="166"/>
        <v>3571.0083764619171</v>
      </c>
      <c r="D187" s="4">
        <f t="shared" si="166"/>
        <v>6802.9000865690587</v>
      </c>
      <c r="E187" s="11">
        <f t="shared" si="167"/>
        <v>1.1775138154105945E-5</v>
      </c>
      <c r="F187" s="11">
        <f t="shared" si="167"/>
        <v>2.3606556105323578E-5</v>
      </c>
      <c r="G187" s="11">
        <f t="shared" si="167"/>
        <v>5.2119245471537547E-5</v>
      </c>
      <c r="H187" s="4">
        <f t="shared" si="123"/>
        <v>210927.70774846009</v>
      </c>
      <c r="I187" s="4">
        <f t="shared" si="123"/>
        <v>174398.31267370045</v>
      </c>
      <c r="J187" s="4">
        <f t="shared" si="123"/>
        <v>36568.004097204735</v>
      </c>
      <c r="K187" s="4">
        <f t="shared" si="174"/>
        <v>163986.91384041656</v>
      </c>
      <c r="L187" s="4">
        <f t="shared" si="174"/>
        <v>48837.273478056297</v>
      </c>
      <c r="M187" s="4">
        <f t="shared" si="174"/>
        <v>5375.3551620434373</v>
      </c>
      <c r="N187" s="11">
        <f t="shared" si="120"/>
        <v>6.0951316531885347E-3</v>
      </c>
      <c r="O187" s="11">
        <f t="shared" si="120"/>
        <v>9.5157973958210906E-3</v>
      </c>
      <c r="P187" s="11">
        <f t="shared" si="120"/>
        <v>6.8477191390929892E-3</v>
      </c>
      <c r="Q187" s="4">
        <f t="shared" si="175"/>
        <v>5525.5737825386686</v>
      </c>
      <c r="R187" s="4">
        <f t="shared" si="175"/>
        <v>17521.904194055245</v>
      </c>
      <c r="S187" s="4">
        <f t="shared" si="175"/>
        <v>4365.8959854257073</v>
      </c>
      <c r="T187" s="4">
        <f t="shared" si="168"/>
        <v>26.196528855887159</v>
      </c>
      <c r="U187" s="4">
        <f t="shared" si="168"/>
        <v>100.47060619696911</v>
      </c>
      <c r="V187" s="4">
        <f t="shared" si="168"/>
        <v>119.39114789585786</v>
      </c>
      <c r="W187" s="11">
        <f t="shared" si="176"/>
        <v>-1.219247815263802E-2</v>
      </c>
      <c r="X187" s="11">
        <f t="shared" si="176"/>
        <v>-1.3228699347321071E-2</v>
      </c>
      <c r="Y187" s="11">
        <f t="shared" si="176"/>
        <v>-1.2203590333800474E-2</v>
      </c>
      <c r="Z187" s="4">
        <f t="shared" si="129"/>
        <v>7281.0398007282283</v>
      </c>
      <c r="AA187" s="4">
        <f t="shared" si="129"/>
        <v>47171.517182171126</v>
      </c>
      <c r="AB187" s="4">
        <f t="shared" si="129"/>
        <v>7908.9312139603844</v>
      </c>
      <c r="AC187" s="12">
        <f t="shared" si="169"/>
        <v>1.6751361391863566</v>
      </c>
      <c r="AD187" s="12">
        <f t="shared" si="169"/>
        <v>4.0306292201178326</v>
      </c>
      <c r="AE187" s="12">
        <f t="shared" si="169"/>
        <v>1.8470871141169838</v>
      </c>
      <c r="AF187" s="11">
        <f t="shared" si="177"/>
        <v>-2.9039671966837322E-3</v>
      </c>
      <c r="AG187" s="11">
        <f t="shared" si="177"/>
        <v>2.0567434751257441E-3</v>
      </c>
      <c r="AH187" s="11">
        <f t="shared" si="177"/>
        <v>8.257041531207765E-4</v>
      </c>
      <c r="AI187" s="1">
        <f t="shared" si="172"/>
        <v>395308.46278577839</v>
      </c>
      <c r="AJ187" s="1">
        <f t="shared" si="172"/>
        <v>315876.60925597342</v>
      </c>
      <c r="AK187" s="1">
        <f t="shared" si="172"/>
        <v>67975.079487145762</v>
      </c>
      <c r="AL187" s="17">
        <f t="shared" si="170"/>
        <v>51.23836799369262</v>
      </c>
      <c r="AM187" s="17">
        <f t="shared" si="170"/>
        <v>20.022940979626007</v>
      </c>
      <c r="AN187" s="17">
        <f t="shared" si="170"/>
        <v>3.4002300734385424</v>
      </c>
      <c r="AO187" s="7">
        <f t="shared" si="178"/>
        <v>4.8989663073582407E-3</v>
      </c>
      <c r="AP187" s="7">
        <f t="shared" si="178"/>
        <v>7.5440399730217515E-3</v>
      </c>
      <c r="AQ187" s="7">
        <f t="shared" si="178"/>
        <v>5.4606785561801966E-3</v>
      </c>
      <c r="AR187" s="1">
        <f t="shared" si="127"/>
        <v>210927.70774846009</v>
      </c>
      <c r="AS187" s="1">
        <f t="shared" si="127"/>
        <v>174398.31267370045</v>
      </c>
      <c r="AT187" s="1">
        <f t="shared" si="127"/>
        <v>36568.004097204735</v>
      </c>
      <c r="AU187" s="1">
        <f t="shared" si="134"/>
        <v>42185.541549692018</v>
      </c>
      <c r="AV187" s="1">
        <f t="shared" si="134"/>
        <v>34879.662534740091</v>
      </c>
      <c r="AW187" s="1">
        <f t="shared" si="134"/>
        <v>7313.6008194409478</v>
      </c>
      <c r="AX187" s="1">
        <f t="shared" si="135"/>
        <v>131189.53107233325</v>
      </c>
      <c r="AY187" s="1">
        <f t="shared" si="135"/>
        <v>39069.818782445043</v>
      </c>
      <c r="AZ187" s="1">
        <f t="shared" si="135"/>
        <v>4300.2841296347497</v>
      </c>
      <c r="BA187" s="1">
        <f t="shared" si="136"/>
        <v>11.784398358652446</v>
      </c>
      <c r="BB187" s="1">
        <f t="shared" si="136"/>
        <v>10.573105549759502</v>
      </c>
      <c r="BC187" s="1">
        <f t="shared" si="136"/>
        <v>8.3664363761579317</v>
      </c>
      <c r="BD187" s="1">
        <f t="shared" si="137"/>
        <v>3071.977945361913</v>
      </c>
      <c r="BE187">
        <f t="shared" si="171"/>
        <v>0.21822387218499145</v>
      </c>
      <c r="BF187">
        <f t="shared" si="171"/>
        <v>0.3346263841173937</v>
      </c>
      <c r="BG187">
        <f t="shared" si="171"/>
        <v>2.453676962688749E-2</v>
      </c>
      <c r="BH187">
        <f t="shared" si="138"/>
        <v>0.28170896907694176</v>
      </c>
      <c r="BI187">
        <f t="shared" si="139"/>
        <v>4.7621658391411486E-3</v>
      </c>
      <c r="BJ187">
        <f t="shared" si="139"/>
        <v>1.1197481694748152E-2</v>
      </c>
      <c r="BK187">
        <f t="shared" si="139"/>
        <v>6.0205306372294847E-5</v>
      </c>
      <c r="BL187">
        <f t="shared" si="133"/>
        <v>1004.4727243680644</v>
      </c>
      <c r="BM187">
        <f t="shared" si="133"/>
        <v>1952.8219137587255</v>
      </c>
      <c r="BN187">
        <f t="shared" si="133"/>
        <v>2.2015878900955443</v>
      </c>
      <c r="BO187">
        <f t="shared" si="128"/>
        <v>744.51019903818303</v>
      </c>
      <c r="BP187">
        <f t="shared" si="149"/>
        <v>247.4301453599717</v>
      </c>
      <c r="BQ187">
        <f t="shared" si="149"/>
        <v>22.689808976069944</v>
      </c>
      <c r="BR187" s="7">
        <f t="shared" si="147"/>
        <v>7.5919953851137922E-3</v>
      </c>
      <c r="BS187" s="7">
        <f t="shared" si="131"/>
        <v>2.7970215384972043E-2</v>
      </c>
      <c r="BT187" s="7">
        <f t="shared" si="132"/>
        <v>4.1839494154607198E-3</v>
      </c>
      <c r="BU187" s="8">
        <f>MAX((BU$3*climlow!$I297+BU$4*climlow!$I297^2+BU$5*climlow!$I297^6)*(K187/K$66)^$BW$1,-99)</f>
        <v>2.2465650183779426</v>
      </c>
      <c r="BV187" s="8">
        <f>MAX((BV$3*climlow!$I297+BV$4*climlow!$I297^2+BV$5*climlow!$I297^6)*(L187/L$66)^$BW$1,-99)</f>
        <v>0.61892668921979599</v>
      </c>
      <c r="BW187" s="8">
        <f>MAX((BW$3*climlow!$I297+BW$4*climlow!$I297^2+BW$5*climlow!$I297^6)*(M187/M$66)^$BW$1,-99)</f>
        <v>-0.24536171342291352</v>
      </c>
      <c r="BX187" s="8">
        <f>MAX((BX$3*climlow!$M297+BX$4*climlow!$M297^2+BX$5*climlow!$M297^6)*(K187/K$66)^$BW$1,-99)</f>
        <v>2.2690003878837137</v>
      </c>
      <c r="BY187" s="8">
        <f>MAX((BY$3*climlow!$M297+BY$4*climlow!$M297^2+BY$5*climlow!$M297^6)*(L187/L$66)^$BW$1,-99)</f>
        <v>0.63955347050342881</v>
      </c>
      <c r="BZ187" s="8">
        <f>MAX((BZ$3*climlow!$M297+BZ$4*climlow!$M297^2+BZ$5*climlow!$M297^6)*(M187/M$66)^$BW$1,-99)</f>
        <v>-0.22054186353860528</v>
      </c>
      <c r="CA187" s="8">
        <f t="shared" si="140"/>
        <v>-56.398534346033848</v>
      </c>
      <c r="CB187" s="8">
        <f t="shared" si="141"/>
        <v>-1.5774791530553101</v>
      </c>
      <c r="CC187" s="8">
        <f t="shared" si="142"/>
        <v>-0.23596861480992964</v>
      </c>
      <c r="CD187" s="8">
        <f>MAX((CD$3*climlow!$I297+CD$4*climlow!$I297^2+CD$5*climlow!$I297^6)*(K187/K$66)^$BW$1,-99)</f>
        <v>0.93291715398460007</v>
      </c>
      <c r="CE187" s="8">
        <f>MAX((CE$3*climlow!$I297+CE$4*climlow!$I297^2+CE$5*climlow!$I297^6)*(L187/L$66)^$BW$1,-99)</f>
        <v>0.27469156299524505</v>
      </c>
      <c r="CF187" s="8">
        <f>MAX((CF$3*climlow!$I297+CF$4*climlow!$I297^2+CF$5*climlow!$I297^6)*(M187/M$66)^$BW$1,-99)</f>
        <v>-4.6983501549313099E-2</v>
      </c>
      <c r="CG187" s="8">
        <f>MAX((CG$3*climlow!$M297+CG$4*climlow!$M297^2+CG$5*climlow!$M297^6)*(K187/K$66)^$BW$1,-99)</f>
        <v>0.92319354803941811</v>
      </c>
      <c r="CH187" s="8">
        <f>MAX((CH$3*climlow!$M297+CH$4*climlow!$M297^2+CH$5*climlow!$M297^6)*(L187/L$66)^$BW$1,-99)</f>
        <v>0.27532836050192094</v>
      </c>
      <c r="CI187" s="8">
        <f>MAX((CI$3*climlow!$M297+CI$4*climlow!$M297^2+CI$5*climlow!$M297^6)*(M187/M$66)^$BW$1,-99)</f>
        <v>-3.9864667723192207E-2</v>
      </c>
      <c r="CJ187" s="8">
        <f t="shared" si="143"/>
        <v>0.22648414060060623</v>
      </c>
      <c r="CK187" s="8">
        <f t="shared" si="144"/>
        <v>6.3348101938792475E-3</v>
      </c>
      <c r="CL187" s="8">
        <f t="shared" si="145"/>
        <v>9.4759818767702997E-4</v>
      </c>
    </row>
    <row r="188" spans="1:90">
      <c r="A188">
        <f t="shared" si="173"/>
        <v>2142</v>
      </c>
      <c r="B188" s="4">
        <f t="shared" si="166"/>
        <v>1286.2615822594262</v>
      </c>
      <c r="C188" s="4">
        <f t="shared" si="166"/>
        <v>3571.0884607110288</v>
      </c>
      <c r="D188" s="4">
        <f t="shared" si="166"/>
        <v>6803.2369204876122</v>
      </c>
      <c r="E188" s="11">
        <f t="shared" si="167"/>
        <v>1.1186381246400648E-5</v>
      </c>
      <c r="F188" s="11">
        <f t="shared" si="167"/>
        <v>2.2426228300057399E-5</v>
      </c>
      <c r="G188" s="11">
        <f t="shared" si="167"/>
        <v>4.9513283197960666E-5</v>
      </c>
      <c r="H188" s="4">
        <f t="shared" si="123"/>
        <v>212202.15455213812</v>
      </c>
      <c r="I188" s="4">
        <f t="shared" si="123"/>
        <v>176044.88165023216</v>
      </c>
      <c r="J188" s="4">
        <f t="shared" si="123"/>
        <v>36817.652165573971</v>
      </c>
      <c r="K188" s="4">
        <f t="shared" si="174"/>
        <v>164975.89407854914</v>
      </c>
      <c r="L188" s="4">
        <f t="shared" si="174"/>
        <v>49297.261489618875</v>
      </c>
      <c r="M188" s="4">
        <f t="shared" si="174"/>
        <v>5411.7845072688015</v>
      </c>
      <c r="N188" s="11">
        <f t="shared" si="120"/>
        <v>6.0308485291393765E-3</v>
      </c>
      <c r="O188" s="11">
        <f t="shared" si="120"/>
        <v>9.418789764528146E-3</v>
      </c>
      <c r="P188" s="11">
        <f t="shared" si="120"/>
        <v>6.7771047916238558E-3</v>
      </c>
      <c r="Q188" s="4">
        <f t="shared" si="175"/>
        <v>5491.1823683010289</v>
      </c>
      <c r="R188" s="4">
        <f t="shared" si="175"/>
        <v>17453.355527374115</v>
      </c>
      <c r="S188" s="4">
        <f t="shared" si="175"/>
        <v>4342.058411432191</v>
      </c>
      <c r="T188" s="4">
        <f t="shared" si="168"/>
        <v>25.877128250136803</v>
      </c>
      <c r="U188" s="4">
        <f t="shared" si="168"/>
        <v>99.141510754346314</v>
      </c>
      <c r="V188" s="4">
        <f t="shared" si="168"/>
        <v>117.93414723745462</v>
      </c>
      <c r="W188" s="11">
        <f t="shared" si="176"/>
        <v>-1.219247815263802E-2</v>
      </c>
      <c r="X188" s="11">
        <f t="shared" si="176"/>
        <v>-1.3228699347321071E-2</v>
      </c>
      <c r="Y188" s="11">
        <f t="shared" si="176"/>
        <v>-1.2203590333800474E-2</v>
      </c>
      <c r="Z188" s="4">
        <f t="shared" si="129"/>
        <v>7215.1752404039198</v>
      </c>
      <c r="AA188" s="4">
        <f t="shared" si="129"/>
        <v>47088.194773215444</v>
      </c>
      <c r="AB188" s="4">
        <f t="shared" si="129"/>
        <v>7872.8162926426776</v>
      </c>
      <c r="AC188" s="12">
        <f t="shared" si="169"/>
        <v>1.67027159878818</v>
      </c>
      <c r="AD188" s="12">
        <f t="shared" si="169"/>
        <v>4.0389191904669612</v>
      </c>
      <c r="AE188" s="12">
        <f t="shared" si="169"/>
        <v>1.8486122616182861</v>
      </c>
      <c r="AF188" s="11">
        <f t="shared" si="177"/>
        <v>-2.9039671966837322E-3</v>
      </c>
      <c r="AG188" s="11">
        <f t="shared" si="177"/>
        <v>2.0567434751257441E-3</v>
      </c>
      <c r="AH188" s="11">
        <f t="shared" si="177"/>
        <v>8.257041531207765E-4</v>
      </c>
      <c r="AI188" s="1">
        <f t="shared" si="172"/>
        <v>397963.15805689257</v>
      </c>
      <c r="AJ188" s="1">
        <f t="shared" si="172"/>
        <v>319168.61086511618</v>
      </c>
      <c r="AK188" s="1">
        <f t="shared" si="172"/>
        <v>68491.172357872128</v>
      </c>
      <c r="AL188" s="17">
        <f t="shared" si="170"/>
        <v>51.486872881753293</v>
      </c>
      <c r="AM188" s="17">
        <f t="shared" si="170"/>
        <v>20.172484308082481</v>
      </c>
      <c r="AN188" s="17">
        <f t="shared" si="170"/>
        <v>3.4186119612521662</v>
      </c>
      <c r="AO188" s="7">
        <f t="shared" si="178"/>
        <v>4.8499766442846584E-3</v>
      </c>
      <c r="AP188" s="7">
        <f t="shared" si="178"/>
        <v>7.4685995732915343E-3</v>
      </c>
      <c r="AQ188" s="7">
        <f t="shared" si="178"/>
        <v>5.4060717706183948E-3</v>
      </c>
      <c r="AR188" s="1">
        <f t="shared" si="127"/>
        <v>212202.15455213812</v>
      </c>
      <c r="AS188" s="1">
        <f t="shared" si="127"/>
        <v>176044.88165023216</v>
      </c>
      <c r="AT188" s="1">
        <f t="shared" si="127"/>
        <v>36817.652165573971</v>
      </c>
      <c r="AU188" s="1">
        <f t="shared" si="134"/>
        <v>42440.430910427625</v>
      </c>
      <c r="AV188" s="1">
        <f t="shared" si="134"/>
        <v>35208.976330046433</v>
      </c>
      <c r="AW188" s="1">
        <f t="shared" si="134"/>
        <v>7363.5304331147945</v>
      </c>
      <c r="AX188" s="1">
        <f t="shared" si="135"/>
        <v>131980.71526283931</v>
      </c>
      <c r="AY188" s="1">
        <f t="shared" si="135"/>
        <v>39437.809191695102</v>
      </c>
      <c r="AZ188" s="1">
        <f t="shared" si="135"/>
        <v>4329.4276058150417</v>
      </c>
      <c r="BA188" s="1">
        <f t="shared" si="136"/>
        <v>11.790411094401733</v>
      </c>
      <c r="BB188" s="1">
        <f t="shared" si="136"/>
        <v>10.582480259295817</v>
      </c>
      <c r="BC188" s="1">
        <f t="shared" si="136"/>
        <v>8.3731906196059018</v>
      </c>
      <c r="BD188" s="1">
        <f t="shared" si="137"/>
        <v>2984.973932637331</v>
      </c>
      <c r="BE188">
        <f t="shared" si="171"/>
        <v>0.21822387218499145</v>
      </c>
      <c r="BF188">
        <f t="shared" si="171"/>
        <v>0.3346263841173937</v>
      </c>
      <c r="BG188">
        <f t="shared" si="171"/>
        <v>2.453676962688749E-2</v>
      </c>
      <c r="BH188">
        <f t="shared" si="138"/>
        <v>0.28185468346991965</v>
      </c>
      <c r="BI188">
        <f t="shared" si="139"/>
        <v>4.7621658391411486E-3</v>
      </c>
      <c r="BJ188">
        <f t="shared" si="139"/>
        <v>1.1197481694748152E-2</v>
      </c>
      <c r="BK188">
        <f t="shared" si="139"/>
        <v>6.0205306372294847E-5</v>
      </c>
      <c r="BL188">
        <f t="shared" si="133"/>
        <v>1010.5418514003426</v>
      </c>
      <c r="BM188">
        <f t="shared" si="133"/>
        <v>1971.2593397325793</v>
      </c>
      <c r="BN188">
        <f t="shared" si="133"/>
        <v>2.2166180285369657</v>
      </c>
      <c r="BO188">
        <f t="shared" si="128"/>
        <v>750.16251703345108</v>
      </c>
      <c r="BP188">
        <f t="shared" si="149"/>
        <v>250.20819962501633</v>
      </c>
      <c r="BQ188">
        <f t="shared" si="149"/>
        <v>22.949506651991825</v>
      </c>
      <c r="BR188" s="7">
        <f t="shared" si="147"/>
        <v>7.5153087370487537E-3</v>
      </c>
      <c r="BS188" s="7">
        <f t="shared" si="131"/>
        <v>2.7155548917448584E-2</v>
      </c>
      <c r="BT188" s="7">
        <f t="shared" si="132"/>
        <v>4.0323647773591398E-3</v>
      </c>
      <c r="BU188" s="8">
        <f>MAX((BU$3*climlow!$I298+BU$4*climlow!$I298^2+BU$5*climlow!$I298^6)*(K188/K$66)^$BW$1,-99)</f>
        <v>2.2300031250863639</v>
      </c>
      <c r="BV188" s="8">
        <f>MAX((BV$3*climlow!$I298+BV$4*climlow!$I298^2+BV$5*climlow!$I298^6)*(L188/L$66)^$BW$1,-99)</f>
        <v>0.60547479424008144</v>
      </c>
      <c r="BW188" s="8">
        <f>MAX((BW$3*climlow!$I298+BW$4*climlow!$I298^2+BW$5*climlow!$I298^6)*(M188/M$66)^$BW$1,-99)</f>
        <v>-0.2593241407947085</v>
      </c>
      <c r="BX188" s="8">
        <f>MAX((BX$3*climlow!$M298+BX$4*climlow!$M298^2+BX$5*climlow!$M298^6)*(K188/K$66)^$BW$1,-99)</f>
        <v>2.2534789875980956</v>
      </c>
      <c r="BY188" s="8">
        <f>MAX((BY$3*climlow!$M298+BY$4*climlow!$M298^2+BY$5*climlow!$M298^6)*(L188/L$66)^$BW$1,-99)</f>
        <v>0.62689832285663105</v>
      </c>
      <c r="BZ188" s="8">
        <f>MAX((BZ$3*climlow!$M298+BZ$4*climlow!$M298^2+BZ$5*climlow!$M298^6)*(M188/M$66)^$BW$1,-99)</f>
        <v>-0.23362576162635421</v>
      </c>
      <c r="CA188" s="8">
        <f t="shared" si="140"/>
        <v>-59.277825903987413</v>
      </c>
      <c r="CB188" s="8">
        <f t="shared" si="141"/>
        <v>-1.6097219010557311</v>
      </c>
      <c r="CC188" s="8">
        <f t="shared" si="142"/>
        <v>-0.23902981725366607</v>
      </c>
      <c r="CD188" s="8">
        <f>MAX((CD$3*climlow!$I298+CD$4*climlow!$I298^2+CD$5*climlow!$I298^6)*(K188/K$66)^$BW$1,-99)</f>
        <v>0.93692700059045853</v>
      </c>
      <c r="CE188" s="8">
        <f>MAX((CE$3*climlow!$I298+CE$4*climlow!$I298^2+CE$5*climlow!$I298^6)*(L188/L$66)^$BW$1,-99)</f>
        <v>0.27353708664594689</v>
      </c>
      <c r="CF188" s="8">
        <f>MAX((CF$3*climlow!$I298+CF$4*climlow!$I298^2+CF$5*climlow!$I298^6)*(M188/M$66)^$BW$1,-99)</f>
        <v>-5.1163358838646866E-2</v>
      </c>
      <c r="CG188" s="8">
        <f>MAX((CG$3*climlow!$M298+CG$4*climlow!$M298^2+CG$5*climlow!$M298^6)*(K188/K$66)^$BW$1,-99)</f>
        <v>0.92713979609329189</v>
      </c>
      <c r="CH188" s="8">
        <f>MAX((CH$3*climlow!$M298+CH$4*climlow!$M298^2+CH$5*climlow!$M298^6)*(L188/L$66)^$BW$1,-99)</f>
        <v>0.27437752816286737</v>
      </c>
      <c r="CI188" s="8">
        <f>MAX((CI$3*climlow!$M298+CI$4*climlow!$M298^2+CI$5*climlow!$M298^6)*(M188/M$66)^$BW$1,-99)</f>
        <v>-4.3620186460705028E-2</v>
      </c>
      <c r="CJ188" s="8">
        <f t="shared" si="143"/>
        <v>0.20990429697272645</v>
      </c>
      <c r="CK188" s="8">
        <f t="shared" si="144"/>
        <v>5.7000664044255279E-3</v>
      </c>
      <c r="CL188" s="8">
        <f t="shared" si="145"/>
        <v>8.4641069372915487E-4</v>
      </c>
    </row>
    <row r="189" spans="1:90">
      <c r="A189">
        <f t="shared" si="173"/>
        <v>2143</v>
      </c>
      <c r="B189" s="4">
        <f t="shared" si="166"/>
        <v>1286.2752514412457</v>
      </c>
      <c r="C189" s="4">
        <f t="shared" si="166"/>
        <v>3571.1645424538738</v>
      </c>
      <c r="D189" s="4">
        <f t="shared" si="166"/>
        <v>6803.5569285541033</v>
      </c>
      <c r="E189" s="11">
        <f t="shared" si="167"/>
        <v>1.0627062184080615E-5</v>
      </c>
      <c r="F189" s="11">
        <f t="shared" si="167"/>
        <v>2.1304916885054529E-5</v>
      </c>
      <c r="G189" s="11">
        <f t="shared" si="167"/>
        <v>4.7037619038062629E-5</v>
      </c>
      <c r="H189" s="4">
        <f t="shared" si="123"/>
        <v>213470.69122871791</v>
      </c>
      <c r="I189" s="4">
        <f t="shared" si="123"/>
        <v>177689.89857620464</v>
      </c>
      <c r="J189" s="4">
        <f t="shared" si="123"/>
        <v>37066.34106176046</v>
      </c>
      <c r="K189" s="4">
        <f t="shared" si="174"/>
        <v>165960.35023571222</v>
      </c>
      <c r="L189" s="4">
        <f t="shared" si="174"/>
        <v>49756.850031364731</v>
      </c>
      <c r="M189" s="4">
        <f t="shared" si="174"/>
        <v>5448.0827383387277</v>
      </c>
      <c r="N189" s="11">
        <f t="shared" si="120"/>
        <v>5.9672727501289824E-3</v>
      </c>
      <c r="O189" s="11">
        <f t="shared" si="120"/>
        <v>9.3228006558261356E-3</v>
      </c>
      <c r="P189" s="11">
        <f t="shared" si="120"/>
        <v>6.7072572866071489E-3</v>
      </c>
      <c r="Q189" s="4">
        <f t="shared" si="175"/>
        <v>5456.6571021735435</v>
      </c>
      <c r="R189" s="4">
        <f t="shared" si="175"/>
        <v>17383.402336281815</v>
      </c>
      <c r="S189" s="4">
        <f t="shared" si="175"/>
        <v>4318.0407042348597</v>
      </c>
      <c r="T189" s="4">
        <f t="shared" si="168"/>
        <v>25.561621929293999</v>
      </c>
      <c r="U189" s="4">
        <f t="shared" si="168"/>
        <v>97.829997515737873</v>
      </c>
      <c r="V189" s="4">
        <f t="shared" si="168"/>
        <v>116.49492721820262</v>
      </c>
      <c r="W189" s="11">
        <f t="shared" si="176"/>
        <v>-1.219247815263802E-2</v>
      </c>
      <c r="X189" s="11">
        <f t="shared" si="176"/>
        <v>-1.3228699347321071E-2</v>
      </c>
      <c r="Y189" s="11">
        <f t="shared" si="176"/>
        <v>-1.2203590333800474E-2</v>
      </c>
      <c r="Z189" s="4">
        <f t="shared" si="129"/>
        <v>7149.4454502716926</v>
      </c>
      <c r="AA189" s="4">
        <f t="shared" si="129"/>
        <v>47000.447203830226</v>
      </c>
      <c r="AB189" s="4">
        <f t="shared" si="129"/>
        <v>7836.2962330156779</v>
      </c>
      <c r="AC189" s="12">
        <f t="shared" si="169"/>
        <v>1.6654211848557465</v>
      </c>
      <c r="AD189" s="12">
        <f t="shared" si="169"/>
        <v>4.047226211158514</v>
      </c>
      <c r="AE189" s="12">
        <f t="shared" si="169"/>
        <v>1.8501386684402144</v>
      </c>
      <c r="AF189" s="11">
        <f t="shared" si="177"/>
        <v>-2.9039671966837322E-3</v>
      </c>
      <c r="AG189" s="11">
        <f t="shared" si="177"/>
        <v>2.0567434751257441E-3</v>
      </c>
      <c r="AH189" s="11">
        <f t="shared" si="177"/>
        <v>8.257041531207765E-4</v>
      </c>
      <c r="AI189" s="1">
        <f t="shared" si="172"/>
        <v>400607.27316163096</v>
      </c>
      <c r="AJ189" s="1">
        <f t="shared" si="172"/>
        <v>322460.72610865097</v>
      </c>
      <c r="AK189" s="1">
        <f t="shared" si="172"/>
        <v>69005.585555199708</v>
      </c>
      <c r="AL189" s="17">
        <f t="shared" si="170"/>
        <v>51.734085911407405</v>
      </c>
      <c r="AM189" s="17">
        <f t="shared" si="170"/>
        <v>20.321637913701103</v>
      </c>
      <c r="AN189" s="17">
        <f t="shared" si="170"/>
        <v>3.4369084102544054</v>
      </c>
      <c r="AO189" s="7">
        <f t="shared" si="178"/>
        <v>4.8014768778418121E-3</v>
      </c>
      <c r="AP189" s="7">
        <f t="shared" si="178"/>
        <v>7.3939135775586192E-3</v>
      </c>
      <c r="AQ189" s="7">
        <f t="shared" si="178"/>
        <v>5.3520110529122105E-3</v>
      </c>
      <c r="AR189" s="1">
        <f t="shared" si="127"/>
        <v>213470.69122871791</v>
      </c>
      <c r="AS189" s="1">
        <f t="shared" si="127"/>
        <v>177689.89857620464</v>
      </c>
      <c r="AT189" s="1">
        <f t="shared" si="127"/>
        <v>37066.34106176046</v>
      </c>
      <c r="AU189" s="1">
        <f t="shared" si="134"/>
        <v>42694.138245743583</v>
      </c>
      <c r="AV189" s="1">
        <f t="shared" si="134"/>
        <v>35537.97971524093</v>
      </c>
      <c r="AW189" s="1">
        <f t="shared" si="134"/>
        <v>7413.2682123520926</v>
      </c>
      <c r="AX189" s="1">
        <f t="shared" si="135"/>
        <v>132768.28018856977</v>
      </c>
      <c r="AY189" s="1">
        <f t="shared" si="135"/>
        <v>39805.480025091791</v>
      </c>
      <c r="AZ189" s="1">
        <f t="shared" si="135"/>
        <v>4358.4661906709816</v>
      </c>
      <c r="BA189" s="1">
        <f t="shared" si="136"/>
        <v>11.796360633492577</v>
      </c>
      <c r="BB189" s="1">
        <f t="shared" si="136"/>
        <v>10.591759870866916</v>
      </c>
      <c r="BC189" s="1">
        <f t="shared" si="136"/>
        <v>8.3798754833195552</v>
      </c>
      <c r="BD189" s="1">
        <f t="shared" si="137"/>
        <v>2900.4036079860412</v>
      </c>
      <c r="BE189">
        <f t="shared" si="171"/>
        <v>0.21822387218499145</v>
      </c>
      <c r="BF189">
        <f t="shared" si="171"/>
        <v>0.3346263841173937</v>
      </c>
      <c r="BG189">
        <f t="shared" si="171"/>
        <v>2.453676962688749E-2</v>
      </c>
      <c r="BH189">
        <f t="shared" si="138"/>
        <v>0.28199905622657517</v>
      </c>
      <c r="BI189">
        <f t="shared" si="139"/>
        <v>4.7621658391411486E-3</v>
      </c>
      <c r="BJ189">
        <f t="shared" si="139"/>
        <v>1.1197481694748152E-2</v>
      </c>
      <c r="BK189">
        <f t="shared" si="139"/>
        <v>6.0205306372294847E-5</v>
      </c>
      <c r="BL189">
        <f t="shared" si="133"/>
        <v>1016.5828334272485</v>
      </c>
      <c r="BM189">
        <f t="shared" si="133"/>
        <v>1989.6793866487071</v>
      </c>
      <c r="BN189">
        <f t="shared" si="133"/>
        <v>2.2315904197232612</v>
      </c>
      <c r="BO189">
        <f t="shared" si="128"/>
        <v>755.80021995191908</v>
      </c>
      <c r="BP189">
        <f t="shared" si="149"/>
        <v>253.01771277570401</v>
      </c>
      <c r="BQ189">
        <f t="shared" si="149"/>
        <v>23.212197305972804</v>
      </c>
      <c r="BR189" s="7">
        <f t="shared" si="147"/>
        <v>7.4394382438125461E-3</v>
      </c>
      <c r="BS189" s="7">
        <f t="shared" si="131"/>
        <v>2.6364610599464645E-2</v>
      </c>
      <c r="BT189" s="7">
        <f t="shared" si="132"/>
        <v>3.8865593051033384E-3</v>
      </c>
      <c r="BU189" s="8">
        <f>MAX((BU$3*climlow!$I299+BU$4*climlow!$I299^2+BU$5*climlow!$I299^6)*(K189/K$66)^$BW$1,-99)</f>
        <v>2.2133622602922514</v>
      </c>
      <c r="BV189" s="8">
        <f>MAX((BV$3*climlow!$I299+BV$4*climlow!$I299^2+BV$5*climlow!$I299^6)*(L189/L$66)^$BW$1,-99)</f>
        <v>0.5920299452531268</v>
      </c>
      <c r="BW189" s="8">
        <f>MAX((BW$3*climlow!$I299+BW$4*climlow!$I299^2+BW$5*climlow!$I299^6)*(M189/M$66)^$BW$1,-99)</f>
        <v>-0.2732696337745314</v>
      </c>
      <c r="BX189" s="8">
        <f>MAX((BX$3*climlow!$M299+BX$4*climlow!$M299^2+BX$5*climlow!$M299^6)*(K189/K$66)^$BW$1,-99)</f>
        <v>2.2379019982544479</v>
      </c>
      <c r="BY189" s="8">
        <f>MAX((BY$3*climlow!$M299+BY$4*climlow!$M299^2+BY$5*climlow!$M299^6)*(L189/L$66)^$BW$1,-99)</f>
        <v>0.61426447144311624</v>
      </c>
      <c r="BZ189" s="8">
        <f>MAX((BZ$3*climlow!$M299+BZ$4*climlow!$M299^2+BZ$5*climlow!$M299^6)*(M189/M$66)^$BW$1,-99)</f>
        <v>-0.2466785605943341</v>
      </c>
      <c r="CA189" s="8">
        <f t="shared" si="140"/>
        <v>-62.24148613057131</v>
      </c>
      <c r="CB189" s="8">
        <f t="shared" si="141"/>
        <v>-1.6409725449644921</v>
      </c>
      <c r="CC189" s="8">
        <f t="shared" si="142"/>
        <v>-0.24190522708423232</v>
      </c>
      <c r="CD189" s="8">
        <f>MAX((CD$3*climlow!$I299+CD$4*climlow!$I299^2+CD$5*climlow!$I299^6)*(K189/K$66)^$BW$1,-99)</f>
        <v>0.94078534846744355</v>
      </c>
      <c r="CE189" s="8">
        <f>MAX((CE$3*climlow!$I299+CE$4*climlow!$I299^2+CE$5*climlow!$I299^6)*(L189/L$66)^$BW$1,-99)</f>
        <v>0.27228736674569054</v>
      </c>
      <c r="CF189" s="8">
        <f>MAX((CF$3*climlow!$I299+CF$4*climlow!$I299^2+CF$5*climlow!$I299^6)*(M189/M$66)^$BW$1,-99)</f>
        <v>-5.5437731584375927E-2</v>
      </c>
      <c r="CG189" s="8">
        <f>MAX((CG$3*climlow!$M299+CG$4*climlow!$M299^2+CG$5*climlow!$M299^6)*(K189/K$66)^$BW$1,-99)</f>
        <v>0.93094721636846356</v>
      </c>
      <c r="CH189" s="8">
        <f>MAX((CH$3*climlow!$M299+CH$4*climlow!$M299^2+CH$5*climlow!$M299^6)*(L189/L$66)^$BW$1,-99)</f>
        <v>0.27334405381183974</v>
      </c>
      <c r="CI189" s="8">
        <f>MAX((CI$3*climlow!$M299+CI$4*climlow!$M299^2+CI$5*climlow!$M299^6)*(M189/M$66)^$BW$1,-99)</f>
        <v>-4.7453533927182497E-2</v>
      </c>
      <c r="CJ189" s="8">
        <f t="shared" si="143"/>
        <v>0.19207222915602834</v>
      </c>
      <c r="CK189" s="8">
        <f t="shared" si="144"/>
        <v>5.0639095286698268E-3</v>
      </c>
      <c r="CL189" s="8">
        <f t="shared" si="145"/>
        <v>7.4650010947830271E-4</v>
      </c>
    </row>
    <row r="190" spans="1:90">
      <c r="A190">
        <f t="shared" si="173"/>
        <v>2144</v>
      </c>
      <c r="B190" s="4">
        <f t="shared" si="166"/>
        <v>1286.2882373019745</v>
      </c>
      <c r="C190" s="4">
        <f t="shared" si="166"/>
        <v>3571.2368216494451</v>
      </c>
      <c r="D190" s="4">
        <f t="shared" si="166"/>
        <v>6803.8609505170671</v>
      </c>
      <c r="E190" s="11">
        <f t="shared" si="167"/>
        <v>1.0095709074876584E-5</v>
      </c>
      <c r="F190" s="11">
        <f t="shared" si="167"/>
        <v>2.02396710408018E-5</v>
      </c>
      <c r="G190" s="11">
        <f t="shared" si="167"/>
        <v>4.4685738086159496E-5</v>
      </c>
      <c r="H190" s="4">
        <f t="shared" si="123"/>
        <v>214733.27478077184</v>
      </c>
      <c r="I190" s="4">
        <f t="shared" si="123"/>
        <v>179333.21840057248</v>
      </c>
      <c r="J190" s="4">
        <f t="shared" si="123"/>
        <v>37314.060980257062</v>
      </c>
      <c r="K190" s="4">
        <f t="shared" si="174"/>
        <v>166940.24601451762</v>
      </c>
      <c r="L190" s="4">
        <f t="shared" si="174"/>
        <v>50215.997245946841</v>
      </c>
      <c r="M190" s="4">
        <f t="shared" si="174"/>
        <v>5484.2480250013541</v>
      </c>
      <c r="N190" s="11">
        <f t="shared" si="120"/>
        <v>5.9043969081389314E-3</v>
      </c>
      <c r="O190" s="11">
        <f t="shared" si="120"/>
        <v>9.2278191704797674E-3</v>
      </c>
      <c r="P190" s="11">
        <f t="shared" si="120"/>
        <v>6.63816766366776E-3</v>
      </c>
      <c r="Q190" s="4">
        <f t="shared" si="175"/>
        <v>5422.0071169007015</v>
      </c>
      <c r="R190" s="4">
        <f t="shared" si="175"/>
        <v>17312.081782737328</v>
      </c>
      <c r="S190" s="4">
        <f t="shared" si="175"/>
        <v>4293.8510457119173</v>
      </c>
      <c r="T190" s="4">
        <f t="shared" si="168"/>
        <v>25.249962412375091</v>
      </c>
      <c r="U190" s="4">
        <f t="shared" si="168"/>
        <v>96.535833891453009</v>
      </c>
      <c r="V190" s="4">
        <f t="shared" si="168"/>
        <v>115.07327085046578</v>
      </c>
      <c r="W190" s="11">
        <f t="shared" si="176"/>
        <v>-1.219247815263802E-2</v>
      </c>
      <c r="X190" s="11">
        <f t="shared" si="176"/>
        <v>-1.3228699347321071E-2</v>
      </c>
      <c r="Y190" s="11">
        <f t="shared" si="176"/>
        <v>-1.2203590333800474E-2</v>
      </c>
      <c r="Z190" s="4">
        <f t="shared" si="129"/>
        <v>7083.8628014187807</v>
      </c>
      <c r="AA190" s="4">
        <f t="shared" si="129"/>
        <v>46908.349446201639</v>
      </c>
      <c r="AB190" s="4">
        <f t="shared" si="129"/>
        <v>7799.385133838714</v>
      </c>
      <c r="AC190" s="12">
        <f t="shared" si="169"/>
        <v>1.6605848563662633</v>
      </c>
      <c r="AD190" s="12">
        <f t="shared" si="169"/>
        <v>4.0555503172606722</v>
      </c>
      <c r="AE190" s="12">
        <f t="shared" si="169"/>
        <v>1.8516663356225949</v>
      </c>
      <c r="AF190" s="11">
        <f t="shared" si="177"/>
        <v>-2.9039671966837322E-3</v>
      </c>
      <c r="AG190" s="11">
        <f t="shared" si="177"/>
        <v>2.0567434751257441E-3</v>
      </c>
      <c r="AH190" s="11">
        <f t="shared" si="177"/>
        <v>8.257041531207765E-4</v>
      </c>
      <c r="AI190" s="1">
        <f t="shared" si="172"/>
        <v>403240.68409121147</v>
      </c>
      <c r="AJ190" s="1">
        <f t="shared" si="172"/>
        <v>325752.6332130268</v>
      </c>
      <c r="AK190" s="1">
        <f t="shared" si="172"/>
        <v>69518.295212031822</v>
      </c>
      <c r="AL190" s="17">
        <f t="shared" si="170"/>
        <v>51.980001928534314</v>
      </c>
      <c r="AM190" s="17">
        <f t="shared" si="170"/>
        <v>20.470391783844565</v>
      </c>
      <c r="AN190" s="17">
        <f t="shared" si="170"/>
        <v>3.4551188383359381</v>
      </c>
      <c r="AO190" s="7">
        <f t="shared" si="178"/>
        <v>4.7534621090633937E-3</v>
      </c>
      <c r="AP190" s="7">
        <f t="shared" si="178"/>
        <v>7.3199744417830328E-3</v>
      </c>
      <c r="AQ190" s="7">
        <f t="shared" si="178"/>
        <v>5.2984909423830885E-3</v>
      </c>
      <c r="AR190" s="1">
        <f t="shared" si="127"/>
        <v>214733.27478077184</v>
      </c>
      <c r="AS190" s="1">
        <f t="shared" si="127"/>
        <v>179333.21840057248</v>
      </c>
      <c r="AT190" s="1">
        <f t="shared" si="127"/>
        <v>37314.060980257062</v>
      </c>
      <c r="AU190" s="1">
        <f t="shared" si="134"/>
        <v>42946.654956154372</v>
      </c>
      <c r="AV190" s="1">
        <f t="shared" si="134"/>
        <v>35866.643680114496</v>
      </c>
      <c r="AW190" s="1">
        <f t="shared" si="134"/>
        <v>7462.8121960514127</v>
      </c>
      <c r="AX190" s="1">
        <f t="shared" si="135"/>
        <v>133552.19681161409</v>
      </c>
      <c r="AY190" s="1">
        <f t="shared" si="135"/>
        <v>40172.79779675747</v>
      </c>
      <c r="AZ190" s="1">
        <f t="shared" si="135"/>
        <v>4387.3984200010837</v>
      </c>
      <c r="BA190" s="1">
        <f t="shared" si="136"/>
        <v>11.802247667759719</v>
      </c>
      <c r="BB190" s="1">
        <f t="shared" si="136"/>
        <v>10.60094537383902</v>
      </c>
      <c r="BC190" s="1">
        <f t="shared" si="136"/>
        <v>8.3864917153696013</v>
      </c>
      <c r="BD190" s="1">
        <f t="shared" si="137"/>
        <v>2818.2003148183239</v>
      </c>
      <c r="BE190">
        <f t="shared" si="171"/>
        <v>0.21822387218499145</v>
      </c>
      <c r="BF190">
        <f t="shared" si="171"/>
        <v>0.3346263841173937</v>
      </c>
      <c r="BG190">
        <f t="shared" si="171"/>
        <v>2.453676962688749E-2</v>
      </c>
      <c r="BH190">
        <f t="shared" si="138"/>
        <v>0.28214209998950379</v>
      </c>
      <c r="BI190">
        <f t="shared" si="139"/>
        <v>4.7621658391411486E-3</v>
      </c>
      <c r="BJ190">
        <f t="shared" si="139"/>
        <v>1.1197481694748152E-2</v>
      </c>
      <c r="BK190">
        <f t="shared" si="139"/>
        <v>6.0205306372294847E-5</v>
      </c>
      <c r="BL190">
        <f t="shared" si="133"/>
        <v>1022.5954656879012</v>
      </c>
      <c r="BM190">
        <f t="shared" si="133"/>
        <v>2008.0804303006828</v>
      </c>
      <c r="BN190">
        <f t="shared" si="133"/>
        <v>2.246504473310869</v>
      </c>
      <c r="BO190">
        <f t="shared" si="128"/>
        <v>761.42294901291132</v>
      </c>
      <c r="BP190">
        <f t="shared" si="149"/>
        <v>255.85904059294356</v>
      </c>
      <c r="BQ190">
        <f t="shared" si="149"/>
        <v>23.477915307551278</v>
      </c>
      <c r="BR190" s="7">
        <f t="shared" si="147"/>
        <v>7.3643740447053574E-3</v>
      </c>
      <c r="BS190" s="7">
        <f t="shared" si="131"/>
        <v>2.5596709319868585E-2</v>
      </c>
      <c r="BT190" s="7">
        <f t="shared" si="132"/>
        <v>3.7462999398620734E-3</v>
      </c>
      <c r="BU190" s="8">
        <f>MAX((BU$3*climlow!$I300+BU$4*climlow!$I300^2+BU$5*climlow!$I300^6)*(K190/K$66)^$BW$1,-99)</f>
        <v>2.196648196883435</v>
      </c>
      <c r="BV190" s="8">
        <f>MAX((BV$3*climlow!$I300+BV$4*climlow!$I300^2+BV$5*climlow!$I300^6)*(L190/L$66)^$BW$1,-99)</f>
        <v>0.57859527132637745</v>
      </c>
      <c r="BW190" s="8">
        <f>MAX((BW$3*climlow!$I300+BW$4*climlow!$I300^2+BW$5*climlow!$I300^6)*(M190/M$66)^$BW$1,-99)</f>
        <v>-0.28719532590039476</v>
      </c>
      <c r="BX190" s="8">
        <f>MAX((BX$3*climlow!$M300+BX$4*climlow!$M300^2+BX$5*climlow!$M300^6)*(K190/K$66)^$BW$1,-99)</f>
        <v>2.2222749801115071</v>
      </c>
      <c r="BY190" s="8">
        <f>MAX((BY$3*climlow!$M300+BY$4*climlow!$M300^2+BY$5*climlow!$M300^6)*(L190/L$66)^$BW$1,-99)</f>
        <v>0.60165485406035324</v>
      </c>
      <c r="BZ190" s="8">
        <f>MAX((BZ$3*climlow!$M300+BZ$4*climlow!$M300^2+BZ$5*climlow!$M300^6)*(M190/M$66)^$BW$1,-99)</f>
        <v>-0.2596975899381585</v>
      </c>
      <c r="CA190" s="8">
        <f t="shared" si="140"/>
        <v>-65.289752811747746</v>
      </c>
      <c r="CB190" s="8">
        <f t="shared" si="141"/>
        <v>-1.6712028242883796</v>
      </c>
      <c r="CC190" s="8">
        <f t="shared" si="142"/>
        <v>-0.24459499703226023</v>
      </c>
      <c r="CD190" s="8">
        <f>MAX((CD$3*climlow!$I300+CD$4*climlow!$I300^2+CD$5*climlow!$I300^6)*(K190/K$66)^$BW$1,-99)</f>
        <v>0.94449174521045964</v>
      </c>
      <c r="CE190" s="8">
        <f>MAX((CE$3*climlow!$I300+CE$4*climlow!$I300^2+CE$5*climlow!$I300^6)*(L190/L$66)^$BW$1,-99)</f>
        <v>0.27094275256323147</v>
      </c>
      <c r="CF190" s="8">
        <f>MAX((CF$3*climlow!$I300+CF$4*climlow!$I300^2+CF$5*climlow!$I300^6)*(M190/M$66)^$BW$1,-99)</f>
        <v>-5.9806019362002659E-2</v>
      </c>
      <c r="CG190" s="8">
        <f>MAX((CG$3*climlow!$M300+CG$4*climlow!$M300^2+CG$5*climlow!$M300^6)*(K190/K$66)^$BW$1,-99)</f>
        <v>0.93461579885285018</v>
      </c>
      <c r="CH190" s="8">
        <f>MAX((CH$3*climlow!$M300+CH$4*climlow!$M300^2+CH$5*climlow!$M300^6)*(L190/L$66)^$BW$1,-99)</f>
        <v>0.272228542483751</v>
      </c>
      <c r="CI190" s="8">
        <f>MAX((CI$3*climlow!$M300+CI$4*climlow!$M300^2+CI$5*climlow!$M300^6)*(M190/M$66)^$BW$1,-99)</f>
        <v>-5.1363849626919394E-2</v>
      </c>
      <c r="CJ190" s="8">
        <f t="shared" si="143"/>
        <v>0.17298032092023313</v>
      </c>
      <c r="CK190" s="8">
        <f t="shared" si="144"/>
        <v>4.4277269926527906E-3</v>
      </c>
      <c r="CL190" s="8">
        <f t="shared" si="145"/>
        <v>6.4803616586079152E-4</v>
      </c>
    </row>
    <row r="191" spans="1:90">
      <c r="A191">
        <f t="shared" si="173"/>
        <v>2145</v>
      </c>
      <c r="B191" s="4">
        <f t="shared" si="166"/>
        <v>1286.3005739942132</v>
      </c>
      <c r="C191" s="4">
        <f t="shared" si="166"/>
        <v>3571.3054882750007</v>
      </c>
      <c r="D191" s="4">
        <f t="shared" si="166"/>
        <v>6804.1497842880563</v>
      </c>
      <c r="E191" s="11">
        <f t="shared" si="167"/>
        <v>9.5909236211327546E-6</v>
      </c>
      <c r="F191" s="11">
        <f t="shared" si="167"/>
        <v>1.9227687488761711E-5</v>
      </c>
      <c r="G191" s="11">
        <f t="shared" si="167"/>
        <v>4.245145118185152E-5</v>
      </c>
      <c r="H191" s="4">
        <f t="shared" si="123"/>
        <v>215989.86397235154</v>
      </c>
      <c r="I191" s="4">
        <f t="shared" si="123"/>
        <v>180974.69800036892</v>
      </c>
      <c r="J191" s="4">
        <f t="shared" si="123"/>
        <v>37560.802351703722</v>
      </c>
      <c r="K191" s="4">
        <f t="shared" si="174"/>
        <v>167915.54659861577</v>
      </c>
      <c r="L191" s="4">
        <f t="shared" si="174"/>
        <v>50674.661855315739</v>
      </c>
      <c r="M191" s="4">
        <f t="shared" si="174"/>
        <v>5520.2785862295432</v>
      </c>
      <c r="N191" s="11">
        <f t="shared" si="120"/>
        <v>5.8422136505857925E-3</v>
      </c>
      <c r="O191" s="11">
        <f t="shared" si="120"/>
        <v>9.133834525329787E-3</v>
      </c>
      <c r="P191" s="11">
        <f t="shared" si="120"/>
        <v>6.5698270873115749E-3</v>
      </c>
      <c r="Q191" s="4">
        <f t="shared" si="175"/>
        <v>5387.2413903748065</v>
      </c>
      <c r="R191" s="4">
        <f t="shared" si="175"/>
        <v>17239.430818848705</v>
      </c>
      <c r="S191" s="4">
        <f t="shared" si="175"/>
        <v>4269.4974826132975</v>
      </c>
      <c r="T191" s="4">
        <f t="shared" si="168"/>
        <v>24.942102797307275</v>
      </c>
      <c r="U191" s="4">
        <f t="shared" si="168"/>
        <v>95.258790368660044</v>
      </c>
      <c r="V191" s="4">
        <f t="shared" si="168"/>
        <v>113.66896379463623</v>
      </c>
      <c r="W191" s="11">
        <f t="shared" si="176"/>
        <v>-1.219247815263802E-2</v>
      </c>
      <c r="X191" s="11">
        <f t="shared" si="176"/>
        <v>-1.3228699347321071E-2</v>
      </c>
      <c r="Y191" s="11">
        <f t="shared" si="176"/>
        <v>-1.2203590333800474E-2</v>
      </c>
      <c r="Z191" s="4">
        <f t="shared" si="129"/>
        <v>7018.4393199238102</v>
      </c>
      <c r="AA191" s="4">
        <f t="shared" si="129"/>
        <v>46811.97666808861</v>
      </c>
      <c r="AB191" s="4">
        <f t="shared" si="129"/>
        <v>7762.0968961679009</v>
      </c>
      <c r="AC191" s="12">
        <f t="shared" si="169"/>
        <v>1.6557625724160658</v>
      </c>
      <c r="AD191" s="12">
        <f t="shared" si="169"/>
        <v>4.0638915439137424</v>
      </c>
      <c r="AE191" s="12">
        <f t="shared" si="169"/>
        <v>1.8531952642061125</v>
      </c>
      <c r="AF191" s="11">
        <f t="shared" si="177"/>
        <v>-2.9039671966837322E-3</v>
      </c>
      <c r="AG191" s="11">
        <f t="shared" si="177"/>
        <v>2.0567434751257441E-3</v>
      </c>
      <c r="AH191" s="11">
        <f t="shared" si="177"/>
        <v>8.257041531207765E-4</v>
      </c>
      <c r="AI191" s="1">
        <f t="shared" si="172"/>
        <v>405863.27063824469</v>
      </c>
      <c r="AJ191" s="1">
        <f t="shared" si="172"/>
        <v>329044.01357183862</v>
      </c>
      <c r="AK191" s="1">
        <f t="shared" si="172"/>
        <v>70029.277886880052</v>
      </c>
      <c r="AL191" s="17">
        <f t="shared" si="170"/>
        <v>52.224616048434683</v>
      </c>
      <c r="AM191" s="17">
        <f t="shared" si="170"/>
        <v>20.618736101068883</v>
      </c>
      <c r="AN191" s="17">
        <f t="shared" si="170"/>
        <v>3.4732426850470204</v>
      </c>
      <c r="AO191" s="7">
        <f t="shared" si="178"/>
        <v>4.7059274879727598E-3</v>
      </c>
      <c r="AP191" s="7">
        <f t="shared" si="178"/>
        <v>7.2467746973652021E-3</v>
      </c>
      <c r="AQ191" s="7">
        <f t="shared" si="178"/>
        <v>5.2455060329592573E-3</v>
      </c>
      <c r="AR191" s="1">
        <f t="shared" si="127"/>
        <v>215989.86397235154</v>
      </c>
      <c r="AS191" s="1">
        <f t="shared" si="127"/>
        <v>180974.69800036892</v>
      </c>
      <c r="AT191" s="1">
        <f t="shared" si="127"/>
        <v>37560.802351703722</v>
      </c>
      <c r="AU191" s="1">
        <f t="shared" si="134"/>
        <v>43197.972794470312</v>
      </c>
      <c r="AV191" s="1">
        <f t="shared" si="134"/>
        <v>36194.939600073783</v>
      </c>
      <c r="AW191" s="1">
        <f t="shared" si="134"/>
        <v>7512.1604703407447</v>
      </c>
      <c r="AX191" s="1">
        <f t="shared" si="135"/>
        <v>134332.43727889264</v>
      </c>
      <c r="AY191" s="1">
        <f t="shared" si="135"/>
        <v>40539.729484252588</v>
      </c>
      <c r="AZ191" s="1">
        <f t="shared" si="135"/>
        <v>4416.2228689836347</v>
      </c>
      <c r="BA191" s="1">
        <f t="shared" si="136"/>
        <v>11.808072881858012</v>
      </c>
      <c r="BB191" s="1">
        <f t="shared" si="136"/>
        <v>10.610037747172987</v>
      </c>
      <c r="BC191" s="1">
        <f t="shared" si="136"/>
        <v>8.3930400552032829</v>
      </c>
      <c r="BD191" s="1">
        <f t="shared" si="137"/>
        <v>2738.2991496065611</v>
      </c>
      <c r="BE191">
        <f t="shared" si="171"/>
        <v>0.21822387218499145</v>
      </c>
      <c r="BF191">
        <f t="shared" si="171"/>
        <v>0.3346263841173937</v>
      </c>
      <c r="BG191">
        <f t="shared" si="171"/>
        <v>2.453676962688749E-2</v>
      </c>
      <c r="BH191">
        <f t="shared" si="138"/>
        <v>0.28228382736999763</v>
      </c>
      <c r="BI191">
        <f t="shared" si="139"/>
        <v>4.7621658391411486E-3</v>
      </c>
      <c r="BJ191">
        <f t="shared" si="139"/>
        <v>1.1197481694748152E-2</v>
      </c>
      <c r="BK191">
        <f t="shared" si="139"/>
        <v>6.0205306372294847E-5</v>
      </c>
      <c r="BL191">
        <f t="shared" si="133"/>
        <v>1028.579551809876</v>
      </c>
      <c r="BM191">
        <f t="shared" si="133"/>
        <v>2026.460868071706</v>
      </c>
      <c r="BN191">
        <f t="shared" si="133"/>
        <v>2.2613596131735352</v>
      </c>
      <c r="BO191">
        <f t="shared" si="128"/>
        <v>767.03035241566499</v>
      </c>
      <c r="BP191">
        <f t="shared" si="149"/>
        <v>258.73254290448858</v>
      </c>
      <c r="BQ191">
        <f t="shared" si="149"/>
        <v>23.746695426072471</v>
      </c>
      <c r="BR191" s="7">
        <f t="shared" si="147"/>
        <v>7.2901064558525963E-3</v>
      </c>
      <c r="BS191" s="7">
        <f t="shared" si="131"/>
        <v>2.4851174096959791E-2</v>
      </c>
      <c r="BT191" s="7">
        <f t="shared" si="132"/>
        <v>3.6113635995182404E-3</v>
      </c>
      <c r="BU191" s="8">
        <f>MAX((BU$3*climlow!$I301+BU$4*climlow!$I301^2+BU$5*climlow!$I301^6)*(K191/K$66)^$BW$1,-99)</f>
        <v>2.1798666279186505</v>
      </c>
      <c r="BV191" s="8">
        <f>MAX((BV$3*climlow!$I301+BV$4*climlow!$I301^2+BV$5*climlow!$I301^6)*(L191/L$66)^$BW$1,-99)</f>
        <v>0.56517384085974998</v>
      </c>
      <c r="BW191" s="8">
        <f>MAX((BW$3*climlow!$I301+BW$4*climlow!$I301^2+BW$5*climlow!$I301^6)*(M191/M$66)^$BW$1,-99)</f>
        <v>-0.30109840388797876</v>
      </c>
      <c r="BX191" s="8">
        <f>MAX((BX$3*climlow!$M301+BX$4*climlow!$M301^2+BX$5*climlow!$M301^6)*(K191/K$66)^$BW$1,-99)</f>
        <v>2.2066033993035603</v>
      </c>
      <c r="BY191" s="8">
        <f>MAX((BY$3*climlow!$M301+BY$4*climlow!$M301^2+BY$5*climlow!$M301^6)*(L191/L$66)^$BW$1,-99)</f>
        <v>0.58907234024193766</v>
      </c>
      <c r="BZ191" s="8">
        <f>MAX((BZ$3*climlow!$M301+BZ$4*climlow!$M301^2+BZ$5*climlow!$M301^6)*(M191/M$66)^$BW$1,-99)</f>
        <v>-0.27268023951298848</v>
      </c>
      <c r="CA191" s="8">
        <f t="shared" si="140"/>
        <v>-68.422806697737713</v>
      </c>
      <c r="CB191" s="8">
        <f t="shared" si="141"/>
        <v>-1.7003870814481064</v>
      </c>
      <c r="CC191" s="8">
        <f t="shared" si="142"/>
        <v>-0.24709963348508285</v>
      </c>
      <c r="CD191" s="8">
        <f>MAX((CD$3*climlow!$I301+CD$4*climlow!$I301^2+CD$5*climlow!$I301^6)*(K191/K$66)^$BW$1,-99)</f>
        <v>0.94804584311758733</v>
      </c>
      <c r="CE191" s="8">
        <f>MAX((CE$3*climlow!$I301+CE$4*climlow!$I301^2+CE$5*climlow!$I301^6)*(L191/L$66)^$BW$1,-99)</f>
        <v>0.2695036566664501</v>
      </c>
      <c r="CF191" s="8">
        <f>MAX((CF$3*climlow!$I301+CF$4*climlow!$I301^2+CF$5*climlow!$I301^6)*(M191/M$66)^$BW$1,-99)</f>
        <v>-6.4267557005953449E-2</v>
      </c>
      <c r="CG191" s="8">
        <f>MAX((CG$3*climlow!$M301+CG$4*climlow!$M301^2+CG$5*climlow!$M301^6)*(K191/K$66)^$BW$1,-99)</f>
        <v>0.93814562906615817</v>
      </c>
      <c r="CH191" s="8">
        <f>MAX((CH$3*climlow!$M301+CH$4*climlow!$M301^2+CH$5*climlow!$M301^6)*(L191/L$66)^$BW$1,-99)</f>
        <v>0.27103165383607913</v>
      </c>
      <c r="CI191" s="8">
        <f>MAX((CI$3*climlow!$M301+CI$4*climlow!$M301^2+CI$5*climlow!$M301^6)*(M191/M$66)^$BW$1,-99)</f>
        <v>-5.5350218642156543E-2</v>
      </c>
      <c r="CJ191" s="8">
        <f t="shared" si="143"/>
        <v>0.15262289215587535</v>
      </c>
      <c r="CK191" s="8">
        <f t="shared" si="144"/>
        <v>3.7928580641471772E-3</v>
      </c>
      <c r="CL191" s="8">
        <f t="shared" si="145"/>
        <v>5.5117675718492621E-4</v>
      </c>
    </row>
    <row r="192" spans="1:90">
      <c r="A192">
        <f t="shared" si="173"/>
        <v>2146</v>
      </c>
      <c r="B192" s="4">
        <f t="shared" si="166"/>
        <v>1286.3122939642442</v>
      </c>
      <c r="C192" s="4">
        <f t="shared" si="166"/>
        <v>3571.3707228235635</v>
      </c>
      <c r="D192" s="4">
        <f t="shared" si="166"/>
        <v>6804.4241880188383</v>
      </c>
      <c r="E192" s="11">
        <f t="shared" si="167"/>
        <v>9.1113774400761161E-6</v>
      </c>
      <c r="F192" s="11">
        <f t="shared" si="167"/>
        <v>1.8266303114323623E-5</v>
      </c>
      <c r="G192" s="11">
        <f t="shared" si="167"/>
        <v>4.0328878622758944E-5</v>
      </c>
      <c r="H192" s="4">
        <f t="shared" si="123"/>
        <v>217240.41930725533</v>
      </c>
      <c r="I192" s="4">
        <f t="shared" si="123"/>
        <v>182614.19619988243</v>
      </c>
      <c r="J192" s="4">
        <f t="shared" si="123"/>
        <v>37806.555843561036</v>
      </c>
      <c r="K192" s="4">
        <f t="shared" si="174"/>
        <v>168886.2186318294</v>
      </c>
      <c r="L192" s="4">
        <f t="shared" si="174"/>
        <v>51132.803165140387</v>
      </c>
      <c r="M192" s="4">
        <f t="shared" si="174"/>
        <v>5556.172689840595</v>
      </c>
      <c r="N192" s="11">
        <f t="shared" si="120"/>
        <v>5.7807156804481341E-3</v>
      </c>
      <c r="O192" s="11">
        <f t="shared" si="120"/>
        <v>9.0408360520040087E-3</v>
      </c>
      <c r="P192" s="11">
        <f t="shared" si="120"/>
        <v>6.5022268442376241E-3</v>
      </c>
      <c r="Q192" s="4">
        <f t="shared" si="175"/>
        <v>5352.3687457015703</v>
      </c>
      <c r="R192" s="4">
        <f t="shared" si="175"/>
        <v>17165.486173435613</v>
      </c>
      <c r="S192" s="4">
        <f t="shared" si="175"/>
        <v>4244.9879274321129</v>
      </c>
      <c r="T192" s="4">
        <f t="shared" si="168"/>
        <v>24.637996753870254</v>
      </c>
      <c r="U192" s="4">
        <f t="shared" si="168"/>
        <v>93.998640470683554</v>
      </c>
      <c r="V192" s="4">
        <f t="shared" si="168"/>
        <v>112.28179432681888</v>
      </c>
      <c r="W192" s="11">
        <f t="shared" si="176"/>
        <v>-1.219247815263802E-2</v>
      </c>
      <c r="X192" s="11">
        <f t="shared" si="176"/>
        <v>-1.3228699347321071E-2</v>
      </c>
      <c r="Y192" s="11">
        <f t="shared" si="176"/>
        <v>-1.2203590333800474E-2</v>
      </c>
      <c r="Z192" s="4">
        <f t="shared" si="129"/>
        <v>6953.1866907884569</v>
      </c>
      <c r="AA192" s="4">
        <f t="shared" si="129"/>
        <v>46711.404193564413</v>
      </c>
      <c r="AB192" s="4">
        <f t="shared" si="129"/>
        <v>7724.4452240094424</v>
      </c>
      <c r="AC192" s="12">
        <f t="shared" si="169"/>
        <v>1.6509542922202729</v>
      </c>
      <c r="AD192" s="12">
        <f t="shared" si="169"/>
        <v>4.072249926330306</v>
      </c>
      <c r="AE192" s="12">
        <f t="shared" si="169"/>
        <v>1.8547254552323111</v>
      </c>
      <c r="AF192" s="11">
        <f t="shared" si="177"/>
        <v>-2.9039671966837322E-3</v>
      </c>
      <c r="AG192" s="11">
        <f t="shared" si="177"/>
        <v>2.0567434751257441E-3</v>
      </c>
      <c r="AH192" s="11">
        <f t="shared" si="177"/>
        <v>8.257041531207765E-4</v>
      </c>
      <c r="AI192" s="1">
        <f t="shared" si="172"/>
        <v>408474.91636889055</v>
      </c>
      <c r="AJ192" s="1">
        <f t="shared" si="172"/>
        <v>332334.55181472853</v>
      </c>
      <c r="AK192" s="1">
        <f t="shared" si="172"/>
        <v>70538.510568532802</v>
      </c>
      <c r="AL192" s="17">
        <f t="shared" si="170"/>
        <v>52.467923652083726</v>
      </c>
      <c r="AM192" s="17">
        <f t="shared" si="170"/>
        <v>20.76666124278707</v>
      </c>
      <c r="AN192" s="17">
        <f t="shared" si="170"/>
        <v>3.4912794113507828</v>
      </c>
      <c r="AO192" s="7">
        <f t="shared" si="178"/>
        <v>4.658868213093032E-3</v>
      </c>
      <c r="AP192" s="7">
        <f t="shared" si="178"/>
        <v>7.1743069503915503E-3</v>
      </c>
      <c r="AQ192" s="7">
        <f t="shared" si="178"/>
        <v>5.1930509726296646E-3</v>
      </c>
      <c r="AR192" s="1">
        <f t="shared" si="127"/>
        <v>217240.41930725533</v>
      </c>
      <c r="AS192" s="1">
        <f t="shared" si="127"/>
        <v>182614.19619988243</v>
      </c>
      <c r="AT192" s="1">
        <f t="shared" si="127"/>
        <v>37806.555843561036</v>
      </c>
      <c r="AU192" s="1">
        <f t="shared" si="134"/>
        <v>43448.083861451072</v>
      </c>
      <c r="AV192" s="1">
        <f t="shared" si="134"/>
        <v>36522.839239976485</v>
      </c>
      <c r="AW192" s="1">
        <f t="shared" si="134"/>
        <v>7561.3111687122073</v>
      </c>
      <c r="AX192" s="1">
        <f t="shared" si="135"/>
        <v>135108.97490546349</v>
      </c>
      <c r="AY192" s="1">
        <f t="shared" si="135"/>
        <v>40906.242532112308</v>
      </c>
      <c r="AZ192" s="1">
        <f t="shared" si="135"/>
        <v>4444.9381518724758</v>
      </c>
      <c r="BA192" s="1">
        <f t="shared" si="136"/>
        <v>11.81383695331445</v>
      </c>
      <c r="BB192" s="1">
        <f t="shared" si="136"/>
        <v>10.61903795953125</v>
      </c>
      <c r="BC192" s="1">
        <f t="shared" si="136"/>
        <v>8.3995212337617708</v>
      </c>
      <c r="BD192" s="1">
        <f t="shared" si="137"/>
        <v>2660.6369199373976</v>
      </c>
      <c r="BE192">
        <f t="shared" si="171"/>
        <v>0.21822387218499145</v>
      </c>
      <c r="BF192">
        <f t="shared" si="171"/>
        <v>0.3346263841173937</v>
      </c>
      <c r="BG192">
        <f t="shared" si="171"/>
        <v>2.453676962688749E-2</v>
      </c>
      <c r="BH192">
        <f t="shared" si="138"/>
        <v>0.28242425094247142</v>
      </c>
      <c r="BI192">
        <f t="shared" si="139"/>
        <v>4.7621658391411486E-3</v>
      </c>
      <c r="BJ192">
        <f t="shared" si="139"/>
        <v>1.1197481694748152E-2</v>
      </c>
      <c r="BK192">
        <f t="shared" si="139"/>
        <v>6.0205306372294847E-5</v>
      </c>
      <c r="BL192">
        <f t="shared" si="133"/>
        <v>1034.5349037057106</v>
      </c>
      <c r="BM192">
        <f t="shared" si="133"/>
        <v>2044.8191191493311</v>
      </c>
      <c r="BN192">
        <f t="shared" si="133"/>
        <v>2.2761552774428662</v>
      </c>
      <c r="BO192">
        <f t="shared" si="128"/>
        <v>772.62208533964531</v>
      </c>
      <c r="BP192">
        <f t="shared" si="149"/>
        <v>261.63858363003334</v>
      </c>
      <c r="BQ192">
        <f t="shared" si="149"/>
        <v>24.018572835137764</v>
      </c>
      <c r="BR192" s="7">
        <f t="shared" si="147"/>
        <v>7.2166259641710528E-3</v>
      </c>
      <c r="BS192" s="7">
        <f t="shared" si="131"/>
        <v>2.412735349219397E-2</v>
      </c>
      <c r="BT192" s="7">
        <f t="shared" si="132"/>
        <v>3.4815367244341311E-3</v>
      </c>
      <c r="BU192" s="8">
        <f>MAX((BU$3*climlow!$I302+BU$4*climlow!$I302^2+BU$5*climlow!$I302^6)*(K192/K$66)^$BW$1,-99)</f>
        <v>2.1630231653125414</v>
      </c>
      <c r="BV192" s="8">
        <f>MAX((BV$3*climlow!$I302+BV$4*climlow!$I302^2+BV$5*climlow!$I302^6)*(L192/L$66)^$BW$1,-99)</f>
        <v>0.55176866139251923</v>
      </c>
      <c r="BW192" s="8">
        <f>MAX((BW$3*climlow!$I302+BW$4*climlow!$I302^2+BW$5*climlow!$I302^6)*(M192/M$66)^$BW$1,-99)</f>
        <v>-0.31497610792056036</v>
      </c>
      <c r="BX192" s="8">
        <f>MAX((BX$3*climlow!$M302+BX$4*climlow!$M302^2+BX$5*climlow!$M302^6)*(K192/K$66)^$BW$1,-99)</f>
        <v>2.1908926269347528</v>
      </c>
      <c r="BY192" s="8">
        <f>MAX((BY$3*climlow!$M302+BY$4*climlow!$M302^2+BY$5*climlow!$M302^6)*(L192/L$66)^$BW$1,-99)</f>
        <v>0.576519731347095</v>
      </c>
      <c r="BZ192" s="8">
        <f>MAX((BZ$3*climlow!$M302+BZ$4*climlow!$M302^2+BZ$5*climlow!$M302^6)*(M192/M$66)^$BW$1,-99)</f>
        <v>-0.28562395956340147</v>
      </c>
      <c r="CA192" s="8">
        <f t="shared" si="140"/>
        <v>-71.640771646700998</v>
      </c>
      <c r="CB192" s="8">
        <f t="shared" si="141"/>
        <v>-1.728502221973502</v>
      </c>
      <c r="CC192" s="8">
        <f t="shared" si="142"/>
        <v>-0.24941997745478897</v>
      </c>
      <c r="CD192" s="8">
        <f>MAX((CD$3*climlow!$I302+CD$4*climlow!$I302^2+CD$5*climlow!$I302^6)*(K192/K$66)^$BW$1,-99)</f>
        <v>0.95144739822180824</v>
      </c>
      <c r="CE192" s="8">
        <f>MAX((CE$3*climlow!$I302+CE$4*climlow!$I302^2+CE$5*climlow!$I302^6)*(L192/L$66)^$BW$1,-99)</f>
        <v>0.26797055402516068</v>
      </c>
      <c r="CF192" s="8">
        <f>MAX((CF$3*climlow!$I302+CF$4*climlow!$I302^2+CF$5*climlow!$I302^6)*(M192/M$66)^$BW$1,-99)</f>
        <v>-6.8821615420928003E-2</v>
      </c>
      <c r="CG192" s="8">
        <f>MAX((CG$3*climlow!$M302+CG$4*climlow!$M302^2+CG$5*climlow!$M302^6)*(K192/K$66)^$BW$1,-99)</f>
        <v>0.94153688645882005</v>
      </c>
      <c r="CH192" s="8">
        <f>MAX((CH$3*climlow!$M302+CH$4*climlow!$M302^2+CH$5*climlow!$M302^6)*(L192/L$66)^$BW$1,-99)</f>
        <v>0.2697541008717515</v>
      </c>
      <c r="CI192" s="8">
        <f>MAX((CI$3*climlow!$M302+CI$4*climlow!$M302^2+CI$5*climlow!$M302^6)*(M192/M$66)^$BW$1,-99)</f>
        <v>-5.9411672859277585E-2</v>
      </c>
      <c r="CJ192" s="8">
        <f t="shared" si="143"/>
        <v>0.1309962084209009</v>
      </c>
      <c r="CK192" s="8">
        <f t="shared" si="144"/>
        <v>3.1605918267081927E-3</v>
      </c>
      <c r="CL192" s="8">
        <f t="shared" si="145"/>
        <v>4.5606811037899404E-4</v>
      </c>
    </row>
    <row r="193" spans="1:90">
      <c r="A193">
        <f t="shared" si="173"/>
        <v>2147</v>
      </c>
      <c r="B193" s="4">
        <f t="shared" si="166"/>
        <v>1286.3234280372196</v>
      </c>
      <c r="C193" s="4">
        <f t="shared" si="166"/>
        <v>3571.4326967767124</v>
      </c>
      <c r="D193" s="4">
        <f t="shared" si="166"/>
        <v>6804.6848820761561</v>
      </c>
      <c r="E193" s="11">
        <f t="shared" si="167"/>
        <v>8.6558085680723103E-6</v>
      </c>
      <c r="F193" s="11">
        <f t="shared" si="167"/>
        <v>1.735298795860744E-5</v>
      </c>
      <c r="G193" s="11">
        <f t="shared" si="167"/>
        <v>3.8312434691620998E-5</v>
      </c>
      <c r="H193" s="4">
        <f t="shared" si="123"/>
        <v>218484.90300688785</v>
      </c>
      <c r="I193" s="4">
        <f t="shared" si="123"/>
        <v>184251.57378840324</v>
      </c>
      <c r="J193" s="4">
        <f t="shared" si="123"/>
        <v>38051.31236061317</v>
      </c>
      <c r="K193" s="4">
        <f t="shared" si="174"/>
        <v>169852.23019709007</v>
      </c>
      <c r="L193" s="4">
        <f t="shared" si="174"/>
        <v>51590.381068833769</v>
      </c>
      <c r="M193" s="4">
        <f t="shared" si="174"/>
        <v>5591.9286521029107</v>
      </c>
      <c r="N193" s="11">
        <f t="shared" ref="N193:P256" si="179">K193/K192-1</f>
        <v>5.719895756364668E-3</v>
      </c>
      <c r="O193" s="11">
        <f t="shared" si="179"/>
        <v>8.9488131956225736E-3</v>
      </c>
      <c r="P193" s="11">
        <f t="shared" si="179"/>
        <v>6.4353583407685822E-3</v>
      </c>
      <c r="Q193" s="4">
        <f t="shared" si="175"/>
        <v>5317.3978513470038</v>
      </c>
      <c r="R193" s="4">
        <f t="shared" si="175"/>
        <v>17090.284339074038</v>
      </c>
      <c r="S193" s="4">
        <f t="shared" si="175"/>
        <v>4220.3301592820444</v>
      </c>
      <c r="T193" s="4">
        <f t="shared" si="168"/>
        <v>24.337598516723926</v>
      </c>
      <c r="U193" s="4">
        <f t="shared" si="168"/>
        <v>92.755160716839953</v>
      </c>
      <c r="V193" s="4">
        <f t="shared" si="168"/>
        <v>110.91155330691035</v>
      </c>
      <c r="W193" s="11">
        <f t="shared" si="176"/>
        <v>-1.219247815263802E-2</v>
      </c>
      <c r="X193" s="11">
        <f t="shared" si="176"/>
        <v>-1.3228699347321071E-2</v>
      </c>
      <c r="Y193" s="11">
        <f t="shared" si="176"/>
        <v>-1.2203590333800474E-2</v>
      </c>
      <c r="Z193" s="4">
        <f t="shared" si="129"/>
        <v>6888.1162619459228</v>
      </c>
      <c r="AA193" s="4">
        <f t="shared" si="129"/>
        <v>46606.707464590931</v>
      </c>
      <c r="AB193" s="4">
        <f t="shared" si="129"/>
        <v>7686.4436249871515</v>
      </c>
      <c r="AC193" s="12">
        <f t="shared" si="169"/>
        <v>1.6461599751124409</v>
      </c>
      <c r="AD193" s="12">
        <f t="shared" si="169"/>
        <v>4.0806254997953673</v>
      </c>
      <c r="AE193" s="12">
        <f t="shared" si="169"/>
        <v>1.8562569097435953</v>
      </c>
      <c r="AF193" s="11">
        <f t="shared" si="177"/>
        <v>-2.9039671966837322E-3</v>
      </c>
      <c r="AG193" s="11">
        <f t="shared" si="177"/>
        <v>2.0567434751257441E-3</v>
      </c>
      <c r="AH193" s="11">
        <f t="shared" si="177"/>
        <v>8.257041531207765E-4</v>
      </c>
      <c r="AI193" s="1">
        <f t="shared" si="172"/>
        <v>411075.50859345257</v>
      </c>
      <c r="AJ193" s="1">
        <f t="shared" si="172"/>
        <v>335623.9358732322</v>
      </c>
      <c r="AK193" s="1">
        <f t="shared" si="172"/>
        <v>71045.970680391736</v>
      </c>
      <c r="AL193" s="17">
        <f t="shared" si="170"/>
        <v>52.70992038237631</v>
      </c>
      <c r="AM193" s="17">
        <f t="shared" si="170"/>
        <v>20.914157780856719</v>
      </c>
      <c r="AN193" s="17">
        <f t="shared" si="170"/>
        <v>3.5092284993741911</v>
      </c>
      <c r="AO193" s="7">
        <f t="shared" si="178"/>
        <v>4.6122795309621019E-3</v>
      </c>
      <c r="AP193" s="7">
        <f t="shared" si="178"/>
        <v>7.1025638808876346E-3</v>
      </c>
      <c r="AQ193" s="7">
        <f t="shared" si="178"/>
        <v>5.1411204629033683E-3</v>
      </c>
      <c r="AR193" s="1">
        <f t="shared" si="127"/>
        <v>218484.90300688785</v>
      </c>
      <c r="AS193" s="1">
        <f t="shared" si="127"/>
        <v>184251.57378840324</v>
      </c>
      <c r="AT193" s="1">
        <f t="shared" si="127"/>
        <v>38051.31236061317</v>
      </c>
      <c r="AU193" s="1">
        <f t="shared" si="134"/>
        <v>43696.980601377574</v>
      </c>
      <c r="AV193" s="1">
        <f t="shared" si="134"/>
        <v>36850.314757680651</v>
      </c>
      <c r="AW193" s="1">
        <f t="shared" si="134"/>
        <v>7610.2624721226348</v>
      </c>
      <c r="AX193" s="1">
        <f t="shared" si="135"/>
        <v>135881.78415767205</v>
      </c>
      <c r="AY193" s="1">
        <f t="shared" si="135"/>
        <v>41272.304855067021</v>
      </c>
      <c r="AZ193" s="1">
        <f t="shared" si="135"/>
        <v>4473.5429216823277</v>
      </c>
      <c r="BA193" s="1">
        <f t="shared" si="136"/>
        <v>11.819540552580369</v>
      </c>
      <c r="BB193" s="1">
        <f t="shared" si="136"/>
        <v>10.627946969383613</v>
      </c>
      <c r="BC193" s="1">
        <f t="shared" si="136"/>
        <v>8.4059359735950991</v>
      </c>
      <c r="BD193" s="1">
        <f t="shared" si="137"/>
        <v>2585.1521032981173</v>
      </c>
      <c r="BE193">
        <f t="shared" si="171"/>
        <v>0.21822387218499145</v>
      </c>
      <c r="BF193">
        <f t="shared" si="171"/>
        <v>0.3346263841173937</v>
      </c>
      <c r="BG193">
        <f t="shared" si="171"/>
        <v>2.453676962688749E-2</v>
      </c>
      <c r="BH193">
        <f t="shared" si="138"/>
        <v>0.28256338323925212</v>
      </c>
      <c r="BI193">
        <f t="shared" si="139"/>
        <v>4.7621658391411486E-3</v>
      </c>
      <c r="BJ193">
        <f t="shared" si="139"/>
        <v>1.1197481694748152E-2</v>
      </c>
      <c r="BK193">
        <f t="shared" si="139"/>
        <v>6.0205306372294847E-5</v>
      </c>
      <c r="BL193">
        <f t="shared" si="133"/>
        <v>1040.4613414674686</v>
      </c>
      <c r="BM193">
        <f t="shared" si="133"/>
        <v>2063.1536247241838</v>
      </c>
      <c r="BN193">
        <f t="shared" si="133"/>
        <v>2.2908909185386057</v>
      </c>
      <c r="BO193">
        <f t="shared" si="128"/>
        <v>778.19780994119935</v>
      </c>
      <c r="BP193">
        <f t="shared" si="149"/>
        <v>264.57753082684405</v>
      </c>
      <c r="BQ193">
        <f t="shared" si="149"/>
        <v>24.293583117111915</v>
      </c>
      <c r="BR193" s="7">
        <f t="shared" si="147"/>
        <v>7.1439232216012893E-3</v>
      </c>
      <c r="BS193" s="7">
        <f t="shared" si="131"/>
        <v>2.3424615040965019E-2</v>
      </c>
      <c r="BT193" s="7">
        <f t="shared" si="132"/>
        <v>3.3566148452332995E-3</v>
      </c>
      <c r="BU193" s="8">
        <f>MAX((BU$3*climlow!$I303+BU$4*climlow!$I303^2+BU$5*climlow!$I303^6)*(K193/K$66)^$BW$1,-99)</f>
        <v>2.1461233386343617</v>
      </c>
      <c r="BV193" s="8">
        <f>MAX((BV$3*climlow!$I303+BV$4*climlow!$I303^2+BV$5*climlow!$I303^6)*(L193/L$66)^$BW$1,-99)</f>
        <v>0.53838267946763552</v>
      </c>
      <c r="BW193" s="8">
        <f>MAX((BW$3*climlow!$I303+BW$4*climlow!$I303^2+BW$5*climlow!$I303^6)*(M193/M$66)^$BW$1,-99)</f>
        <v>-0.32882573188632602</v>
      </c>
      <c r="BX193" s="8">
        <f>MAX((BX$3*climlow!$M303+BX$4*climlow!$M303^2+BX$5*climlow!$M303^6)*(K193/K$66)^$BW$1,-99)</f>
        <v>2.1751479382932319</v>
      </c>
      <c r="BY193" s="8">
        <f>MAX((BY$3*climlow!$M303+BY$4*climlow!$M303^2+BY$5*climlow!$M303^6)*(L193/L$66)^$BW$1,-99)</f>
        <v>0.56399976070886382</v>
      </c>
      <c r="BZ193" s="8">
        <f>MAX((BZ$3*climlow!$M303+BZ$4*climlow!$M303^2+BZ$5*climlow!$M303^6)*(M193/M$66)^$BW$1,-99)</f>
        <v>-0.29852626069893906</v>
      </c>
      <c r="CA193" s="8">
        <f t="shared" si="140"/>
        <v>-74.943714837946828</v>
      </c>
      <c r="CB193" s="8">
        <f t="shared" si="141"/>
        <v>-1.7555276698187625</v>
      </c>
      <c r="CC193" s="8">
        <f t="shared" si="142"/>
        <v>-0.25155718578198344</v>
      </c>
      <c r="CD193" s="8">
        <f>MAX((CD$3*climlow!$I303+CD$4*climlow!$I303^2+CD$5*climlow!$I303^6)*(K193/K$66)^$BW$1,-99)</f>
        <v>0.95469626921857076</v>
      </c>
      <c r="CE193" s="8">
        <f>MAX((CE$3*climlow!$I303+CE$4*climlow!$I303^2+CE$5*climlow!$I303^6)*(L193/L$66)^$BW$1,-99)</f>
        <v>0.26634398105196322</v>
      </c>
      <c r="CF193" s="8">
        <f>MAX((CF$3*climlow!$I303+CF$4*climlow!$I303^2+CF$5*climlow!$I303^6)*(M193/M$66)^$BW$1,-99)</f>
        <v>-7.3467402464999221E-2</v>
      </c>
      <c r="CG193" s="8">
        <f>MAX((CG$3*climlow!$M303+CG$4*climlow!$M303^2+CG$5*climlow!$M303^6)*(K193/K$66)^$BW$1,-99)</f>
        <v>0.94478984272715172</v>
      </c>
      <c r="CH193" s="8">
        <f>MAX((CH$3*climlow!$M303+CH$4*climlow!$M303^2+CH$5*climlow!$M303^6)*(L193/L$66)^$BW$1,-99)</f>
        <v>0.2683966486164337</v>
      </c>
      <c r="CI193" s="8">
        <f>MAX((CI$3*climlow!$M303+CI$4*climlow!$M303^2+CI$5*climlow!$M303^6)*(M193/M$66)^$BW$1,-99)</f>
        <v>-6.354719224916415E-2</v>
      </c>
      <c r="CJ193" s="8">
        <f t="shared" si="143"/>
        <v>0.10809848579692051</v>
      </c>
      <c r="CK193" s="8">
        <f t="shared" si="144"/>
        <v>2.5321654163040878E-3</v>
      </c>
      <c r="CL193" s="8">
        <f t="shared" si="145"/>
        <v>3.6284498217318439E-4</v>
      </c>
    </row>
    <row r="194" spans="1:90">
      <c r="A194">
        <f t="shared" si="173"/>
        <v>2148</v>
      </c>
      <c r="B194" s="4">
        <f t="shared" si="166"/>
        <v>1286.334005498102</v>
      </c>
      <c r="C194" s="4">
        <f t="shared" si="166"/>
        <v>3571.4915730538655</v>
      </c>
      <c r="D194" s="4">
        <f t="shared" si="166"/>
        <v>6804.9325509190412</v>
      </c>
      <c r="E194" s="11">
        <f t="shared" si="167"/>
        <v>8.2230181396686941E-6</v>
      </c>
      <c r="F194" s="11">
        <f t="shared" si="167"/>
        <v>1.6485338560677068E-5</v>
      </c>
      <c r="G194" s="11">
        <f t="shared" si="167"/>
        <v>3.6396812957039945E-5</v>
      </c>
      <c r="H194" s="4">
        <f t="shared" si="123"/>
        <v>219723.27898775419</v>
      </c>
      <c r="I194" s="4">
        <f t="shared" si="123"/>
        <v>185886.69353656814</v>
      </c>
      <c r="J194" s="4">
        <f t="shared" si="123"/>
        <v>38295.063045304771</v>
      </c>
      <c r="K194" s="4">
        <f t="shared" si="174"/>
        <v>170813.5507952086</v>
      </c>
      <c r="L194" s="4">
        <f t="shared" si="174"/>
        <v>52047.356051192502</v>
      </c>
      <c r="M194" s="4">
        <f t="shared" si="174"/>
        <v>5627.5448373302133</v>
      </c>
      <c r="N194" s="11">
        <f t="shared" si="179"/>
        <v>5.6597466927754692E-3</v>
      </c>
      <c r="O194" s="11">
        <f t="shared" si="179"/>
        <v>8.857755513552501E-3</v>
      </c>
      <c r="P194" s="11">
        <f t="shared" si="179"/>
        <v>6.3692131003689756E-3</v>
      </c>
      <c r="Q194" s="4">
        <f t="shared" si="175"/>
        <v>5282.3372213636339</v>
      </c>
      <c r="R194" s="4">
        <f t="shared" si="175"/>
        <v>17013.861559620756</v>
      </c>
      <c r="S194" s="4">
        <f t="shared" si="175"/>
        <v>4195.5318247815967</v>
      </c>
      <c r="T194" s="4">
        <f t="shared" si="168"/>
        <v>24.040862878521093</v>
      </c>
      <c r="U194" s="4">
        <f t="shared" si="168"/>
        <v>91.528130582804437</v>
      </c>
      <c r="V194" s="4">
        <f t="shared" si="168"/>
        <v>109.55803414706735</v>
      </c>
      <c r="W194" s="11">
        <f t="shared" si="176"/>
        <v>-1.219247815263802E-2</v>
      </c>
      <c r="X194" s="11">
        <f t="shared" si="176"/>
        <v>-1.3228699347321071E-2</v>
      </c>
      <c r="Y194" s="11">
        <f t="shared" si="176"/>
        <v>-1.2203590333800474E-2</v>
      </c>
      <c r="Z194" s="4">
        <f t="shared" si="129"/>
        <v>6823.2390483410691</v>
      </c>
      <c r="AA194" s="4">
        <f t="shared" si="129"/>
        <v>46497.962003434892</v>
      </c>
      <c r="AB194" s="4">
        <f t="shared" si="129"/>
        <v>7648.1054110262266</v>
      </c>
      <c r="AC194" s="12">
        <f t="shared" si="169"/>
        <v>1.6413795805442206</v>
      </c>
      <c r="AD194" s="12">
        <f t="shared" si="169"/>
        <v>4.0890182996665034</v>
      </c>
      <c r="AE194" s="12">
        <f t="shared" si="169"/>
        <v>1.8577896287832296</v>
      </c>
      <c r="AF194" s="11">
        <f t="shared" si="177"/>
        <v>-2.9039671966837322E-3</v>
      </c>
      <c r="AG194" s="11">
        <f t="shared" si="177"/>
        <v>2.0567434751257441E-3</v>
      </c>
      <c r="AH194" s="11">
        <f t="shared" si="177"/>
        <v>8.257041531207765E-4</v>
      </c>
      <c r="AI194" s="1">
        <f t="shared" si="172"/>
        <v>413664.93833548488</v>
      </c>
      <c r="AJ194" s="1">
        <f t="shared" si="172"/>
        <v>338911.85704358964</v>
      </c>
      <c r="AK194" s="1">
        <f t="shared" si="172"/>
        <v>71551.636084475205</v>
      </c>
      <c r="AL194" s="17">
        <f t="shared" si="170"/>
        <v>52.950602140366009</v>
      </c>
      <c r="AM194" s="17">
        <f t="shared" si="170"/>
        <v>21.06121648109368</v>
      </c>
      <c r="AN194" s="17">
        <f t="shared" si="170"/>
        <v>3.5270894521568557</v>
      </c>
      <c r="AO194" s="7">
        <f t="shared" si="178"/>
        <v>4.5661567356524808E-3</v>
      </c>
      <c r="AP194" s="7">
        <f t="shared" si="178"/>
        <v>7.0315382420787585E-3</v>
      </c>
      <c r="AQ194" s="7">
        <f t="shared" si="178"/>
        <v>5.0897092582743346E-3</v>
      </c>
      <c r="AR194" s="1">
        <f t="shared" si="127"/>
        <v>219723.27898775419</v>
      </c>
      <c r="AS194" s="1">
        <f t="shared" si="127"/>
        <v>185886.69353656814</v>
      </c>
      <c r="AT194" s="1">
        <f t="shared" si="127"/>
        <v>38295.063045304771</v>
      </c>
      <c r="AU194" s="1">
        <f t="shared" si="134"/>
        <v>43944.65579755084</v>
      </c>
      <c r="AV194" s="1">
        <f t="shared" si="134"/>
        <v>37177.338707313633</v>
      </c>
      <c r="AW194" s="1">
        <f t="shared" si="134"/>
        <v>7659.0126090609547</v>
      </c>
      <c r="AX194" s="1">
        <f t="shared" si="135"/>
        <v>136650.84063616689</v>
      </c>
      <c r="AY194" s="1">
        <f t="shared" si="135"/>
        <v>41637.884840954001</v>
      </c>
      <c r="AZ194" s="1">
        <f t="shared" si="135"/>
        <v>4502.0358698641703</v>
      </c>
      <c r="BA194" s="1">
        <f t="shared" si="136"/>
        <v>11.825184343083848</v>
      </c>
      <c r="BB194" s="1">
        <f t="shared" si="136"/>
        <v>10.636765725111974</v>
      </c>
      <c r="BC194" s="1">
        <f t="shared" si="136"/>
        <v>8.4122849889747346</v>
      </c>
      <c r="BD194" s="1">
        <f t="shared" si="137"/>
        <v>2511.7848066047395</v>
      </c>
      <c r="BE194">
        <f t="shared" si="171"/>
        <v>0.21822387218499145</v>
      </c>
      <c r="BF194">
        <f t="shared" si="171"/>
        <v>0.3346263841173937</v>
      </c>
      <c r="BG194">
        <f t="shared" si="171"/>
        <v>2.453676962688749E-2</v>
      </c>
      <c r="BH194">
        <f t="shared" si="138"/>
        <v>0.28270123674571523</v>
      </c>
      <c r="BI194">
        <f t="shared" si="139"/>
        <v>4.7621658391411486E-3</v>
      </c>
      <c r="BJ194">
        <f t="shared" si="139"/>
        <v>1.1197481694748152E-2</v>
      </c>
      <c r="BK194">
        <f t="shared" si="139"/>
        <v>6.0205306372294847E-5</v>
      </c>
      <c r="BL194">
        <f t="shared" si="133"/>
        <v>1046.3586932595631</v>
      </c>
      <c r="BM194">
        <f t="shared" si="133"/>
        <v>2081.4628481729815</v>
      </c>
      <c r="BN194">
        <f t="shared" si="133"/>
        <v>2.30556600318892</v>
      </c>
      <c r="BO194">
        <f t="shared" si="128"/>
        <v>783.75719534663756</v>
      </c>
      <c r="BP194">
        <f t="shared" si="149"/>
        <v>267.54975673593987</v>
      </c>
      <c r="BQ194">
        <f t="shared" si="149"/>
        <v>24.571762267688062</v>
      </c>
      <c r="BR194" s="7">
        <f t="shared" si="147"/>
        <v>7.0719890396517826E-3</v>
      </c>
      <c r="BS194" s="7">
        <f t="shared" si="131"/>
        <v>2.2742344699966038E-2</v>
      </c>
      <c r="BT194" s="7">
        <f t="shared" si="132"/>
        <v>3.2364021714622808E-3</v>
      </c>
      <c r="BU194" s="8">
        <f>MAX((BU$3*climlow!$I304+BU$4*climlow!$I304^2+BU$5*climlow!$I304^6)*(K194/K$66)^$BW$1,-99)</f>
        <v>2.1291725940167363</v>
      </c>
      <c r="BV194" s="8">
        <f>MAX((BV$3*climlow!$I304+BV$4*climlow!$I304^2+BV$5*climlow!$I304^6)*(L194/L$66)^$BW$1,-99)</f>
        <v>0.52501878055105311</v>
      </c>
      <c r="BW194" s="8">
        <f>MAX((BW$3*climlow!$I304+BW$4*climlow!$I304^2+BW$5*climlow!$I304^6)*(M194/M$66)^$BW$1,-99)</f>
        <v>-0.34264462356507625</v>
      </c>
      <c r="BX194" s="8">
        <f>MAX((BX$3*climlow!$M304+BX$4*climlow!$M304^2+BX$5*climlow!$M304^6)*(K194/K$66)^$BW$1,-99)</f>
        <v>2.159374512180726</v>
      </c>
      <c r="BY194" s="8">
        <f>MAX((BY$3*climlow!$M304+BY$4*climlow!$M304^2+BY$5*climlow!$M304^6)*(L194/L$66)^$BW$1,-99)</f>
        <v>0.5515150938381147</v>
      </c>
      <c r="BZ194" s="8">
        <f>MAX((BZ$3*climlow!$M304+BZ$4*climlow!$M304^2+BZ$5*climlow!$M304^6)*(M194/M$66)^$BW$1,-99)</f>
        <v>-0.31138471381773564</v>
      </c>
      <c r="CA194" s="8">
        <f t="shared" si="140"/>
        <v>-78.331647052765632</v>
      </c>
      <c r="CB194" s="8">
        <f t="shared" si="141"/>
        <v>-1.7814453181900747</v>
      </c>
      <c r="CC194" s="8">
        <f t="shared" si="142"/>
        <v>-0.25351271261578767</v>
      </c>
      <c r="CD194" s="8">
        <f>MAX((CD$3*climlow!$I304+CD$4*climlow!$I304^2+CD$5*climlow!$I304^6)*(K194/K$66)^$BW$1,-99)</f>
        <v>0.95779241629299017</v>
      </c>
      <c r="CE194" s="8">
        <f>MAX((CE$3*climlow!$I304+CE$4*climlow!$I304^2+CE$5*climlow!$I304^6)*(L194/L$66)^$BW$1,-99)</f>
        <v>0.26462453458381058</v>
      </c>
      <c r="CF194" s="8">
        <f>MAX((CF$3*climlow!$I304+CF$4*climlow!$I304^2+CF$5*climlow!$I304^6)*(M194/M$66)^$BW$1,-99)</f>
        <v>-7.820406390184409E-2</v>
      </c>
      <c r="CG194" s="8">
        <f>MAX((CG$3*climlow!$M304+CG$4*climlow!$M304^2+CG$5*climlow!$M304^6)*(K194/K$66)^$BW$1,-99)</f>
        <v>0.94790486004954022</v>
      </c>
      <c r="CH194" s="8">
        <f>MAX((CH$3*climlow!$M304+CH$4*climlow!$M304^2+CH$5*climlow!$M304^6)*(L194/L$66)^$BW$1,-99)</f>
        <v>0.26696011275347281</v>
      </c>
      <c r="CI194" s="8">
        <f>MAX((CI$3*climlow!$M304+CI$4*climlow!$M304^2+CI$5*climlow!$M304^6)*(M194/M$66)^$BW$1,-99)</f>
        <v>-6.7755706198400226E-2</v>
      </c>
      <c r="CJ194" s="8">
        <f t="shared" si="143"/>
        <v>8.3929891116013525E-2</v>
      </c>
      <c r="CK194" s="8">
        <f t="shared" si="144"/>
        <v>1.9087625143909969E-3</v>
      </c>
      <c r="CL194" s="8">
        <f t="shared" si="145"/>
        <v>2.7163088185845895E-4</v>
      </c>
    </row>
    <row r="195" spans="1:90">
      <c r="A195">
        <f t="shared" si="173"/>
        <v>2149</v>
      </c>
      <c r="B195" s="4">
        <f t="shared" ref="B195:D210" si="180">B194*(1+E195)</f>
        <v>1286.3440541685698</v>
      </c>
      <c r="C195" s="4">
        <f t="shared" si="180"/>
        <v>3571.5475064392267</v>
      </c>
      <c r="D195" s="4">
        <f t="shared" si="180"/>
        <v>6805.16784488342</v>
      </c>
      <c r="E195" s="11">
        <f t="shared" ref="E195:G210" si="181">E194*$E$5</f>
        <v>7.8118672326852584E-6</v>
      </c>
      <c r="F195" s="11">
        <f t="shared" si="181"/>
        <v>1.5661071632643215E-5</v>
      </c>
      <c r="G195" s="11">
        <f t="shared" si="181"/>
        <v>3.4576972309187945E-5</v>
      </c>
      <c r="H195" s="4">
        <f t="shared" ref="H195:J258" si="182">AR195</f>
        <v>220955.51283861138</v>
      </c>
      <c r="I195" s="4">
        <f t="shared" si="182"/>
        <v>187519.42021132965</v>
      </c>
      <c r="J195" s="4">
        <f t="shared" si="182"/>
        <v>38537.799277915328</v>
      </c>
      <c r="K195" s="4">
        <f t="shared" si="174"/>
        <v>171770.15132349354</v>
      </c>
      <c r="L195" s="4">
        <f t="shared" si="174"/>
        <v>52503.689191658937</v>
      </c>
      <c r="M195" s="4">
        <f t="shared" si="174"/>
        <v>5663.0196574637939</v>
      </c>
      <c r="N195" s="11">
        <f t="shared" si="179"/>
        <v>5.6002613600125706E-3</v>
      </c>
      <c r="O195" s="11">
        <f t="shared" si="179"/>
        <v>8.767652674183779E-3</v>
      </c>
      <c r="P195" s="11">
        <f t="shared" si="179"/>
        <v>6.3037827612246744E-3</v>
      </c>
      <c r="Q195" s="4">
        <f t="shared" si="175"/>
        <v>5247.1952156934422</v>
      </c>
      <c r="R195" s="4">
        <f t="shared" si="175"/>
        <v>16936.253818214787</v>
      </c>
      <c r="S195" s="4">
        <f t="shared" si="175"/>
        <v>4170.6004389459167</v>
      </c>
      <c r="T195" s="4">
        <f t="shared" ref="T195:V210" si="183">T194*(1+W195)</f>
        <v>23.747745183104158</v>
      </c>
      <c r="U195" s="4">
        <f t="shared" si="183"/>
        <v>90.317332461502176</v>
      </c>
      <c r="V195" s="4">
        <f t="shared" si="183"/>
        <v>108.22103278056001</v>
      </c>
      <c r="W195" s="11">
        <f t="shared" si="176"/>
        <v>-1.219247815263802E-2</v>
      </c>
      <c r="X195" s="11">
        <f t="shared" si="176"/>
        <v>-1.3228699347321071E-2</v>
      </c>
      <c r="Y195" s="11">
        <f t="shared" si="176"/>
        <v>-1.2203590333800474E-2</v>
      </c>
      <c r="Z195" s="4">
        <f t="shared" si="129"/>
        <v>6758.5657360777786</v>
      </c>
      <c r="AA195" s="4">
        <f t="shared" si="129"/>
        <v>46385.243375935002</v>
      </c>
      <c r="AB195" s="4">
        <f t="shared" si="129"/>
        <v>7609.4436990550385</v>
      </c>
      <c r="AC195" s="12">
        <f t="shared" ref="AC195:AE210" si="184">AC194*(1+AF195)</f>
        <v>1.6366130680850137</v>
      </c>
      <c r="AD195" s="12">
        <f t="shared" si="184"/>
        <v>4.0974283613740123</v>
      </c>
      <c r="AE195" s="12">
        <f t="shared" si="184"/>
        <v>1.8593236133953406</v>
      </c>
      <c r="AF195" s="11">
        <f t="shared" si="177"/>
        <v>-2.9039671966837322E-3</v>
      </c>
      <c r="AG195" s="11">
        <f t="shared" si="177"/>
        <v>2.0567434751257441E-3</v>
      </c>
      <c r="AH195" s="11">
        <f t="shared" si="177"/>
        <v>8.257041531207765E-4</v>
      </c>
      <c r="AI195" s="1">
        <f t="shared" si="172"/>
        <v>416243.10029948724</v>
      </c>
      <c r="AJ195" s="1">
        <f t="shared" si="172"/>
        <v>342198.01004654431</v>
      </c>
      <c r="AK195" s="1">
        <f t="shared" si="172"/>
        <v>72055.485085088643</v>
      </c>
      <c r="AL195" s="17">
        <f t="shared" ref="AL195:AN210" si="185">AL194*(1+AO195)</f>
        <v>53.189965081499899</v>
      </c>
      <c r="AM195" s="17">
        <f t="shared" si="185"/>
        <v>21.207828302714077</v>
      </c>
      <c r="AN195" s="17">
        <f t="shared" si="185"/>
        <v>3.5448617933978666</v>
      </c>
      <c r="AO195" s="7">
        <f t="shared" si="178"/>
        <v>4.5204951682959555E-3</v>
      </c>
      <c r="AP195" s="7">
        <f t="shared" si="178"/>
        <v>6.9612228596579711E-3</v>
      </c>
      <c r="AQ195" s="7">
        <f t="shared" si="178"/>
        <v>5.0388121656915908E-3</v>
      </c>
      <c r="AR195" s="1">
        <f t="shared" ref="AR195:AT258" si="186">AL195*AI195^$AR$5*B195^(1-$AR$5)*(1-BI194+0.01*BU194)</f>
        <v>220955.51283861138</v>
      </c>
      <c r="AS195" s="1">
        <f t="shared" si="186"/>
        <v>187519.42021132965</v>
      </c>
      <c r="AT195" s="1">
        <f t="shared" si="186"/>
        <v>38537.799277915328</v>
      </c>
      <c r="AU195" s="1">
        <f t="shared" si="134"/>
        <v>44191.102567722279</v>
      </c>
      <c r="AV195" s="1">
        <f t="shared" si="134"/>
        <v>37503.884042265934</v>
      </c>
      <c r="AW195" s="1">
        <f t="shared" si="134"/>
        <v>7707.5598555830657</v>
      </c>
      <c r="AX195" s="1">
        <f t="shared" si="135"/>
        <v>137416.12105879482</v>
      </c>
      <c r="AY195" s="1">
        <f t="shared" si="135"/>
        <v>42002.951353327146</v>
      </c>
      <c r="AZ195" s="1">
        <f t="shared" si="135"/>
        <v>4530.4157259710346</v>
      </c>
      <c r="BA195" s="1">
        <f t="shared" si="136"/>
        <v>11.830768981282262</v>
      </c>
      <c r="BB195" s="1">
        <f t="shared" si="136"/>
        <v>10.645495165113974</v>
      </c>
      <c r="BC195" s="1">
        <f t="shared" si="136"/>
        <v>8.4185689860038462</v>
      </c>
      <c r="BD195" s="1">
        <f t="shared" si="137"/>
        <v>2440.4767264772495</v>
      </c>
      <c r="BE195">
        <f t="shared" si="171"/>
        <v>0.21822387218499145</v>
      </c>
      <c r="BF195">
        <f t="shared" si="171"/>
        <v>0.3346263841173937</v>
      </c>
      <c r="BG195">
        <f t="shared" si="171"/>
        <v>2.453676962688749E-2</v>
      </c>
      <c r="BH195">
        <f t="shared" si="138"/>
        <v>0.28283782389574713</v>
      </c>
      <c r="BI195">
        <f t="shared" si="139"/>
        <v>4.7621658391411486E-3</v>
      </c>
      <c r="BJ195">
        <f t="shared" si="139"/>
        <v>1.1197481694748152E-2</v>
      </c>
      <c r="BK195">
        <f t="shared" si="139"/>
        <v>6.0205306372294847E-5</v>
      </c>
      <c r="BL195">
        <f t="shared" si="133"/>
        <v>1052.2267952099485</v>
      </c>
      <c r="BM195">
        <f t="shared" si="133"/>
        <v>2099.7452752261502</v>
      </c>
      <c r="BN195">
        <f t="shared" si="133"/>
        <v>2.3201800124408956</v>
      </c>
      <c r="BO195">
        <f t="shared" ref="BO195:BO258" si="187">IF(BE194=0.99,2*BI$5*BE195*AR195/Z195*1000,BO194*(1+BR194))</f>
        <v>789.29991764187719</v>
      </c>
      <c r="BP195">
        <f t="shared" si="149"/>
        <v>270.55563782882712</v>
      </c>
      <c r="BQ195">
        <f t="shared" si="149"/>
        <v>24.853146700510205</v>
      </c>
      <c r="BR195" s="7">
        <f t="shared" si="147"/>
        <v>7.000814384187759E-3</v>
      </c>
      <c r="BS195" s="7">
        <f t="shared" si="131"/>
        <v>2.2079946310646636E-2</v>
      </c>
      <c r="BT195" s="7">
        <f t="shared" si="132"/>
        <v>3.1207112000578188E-3</v>
      </c>
      <c r="BU195" s="8">
        <f>MAX((BU$3*climlow!$I305+BU$4*climlow!$I305^2+BU$5*climlow!$I305^6)*(K195/K$66)^$BW$1,-99)</f>
        <v>2.1121762931708958</v>
      </c>
      <c r="BV195" s="8">
        <f>MAX((BV$3*climlow!$I305+BV$4*climlow!$I305^2+BV$5*climlow!$I305^6)*(L195/L$66)^$BW$1,-99)</f>
        <v>0.51167978900370215</v>
      </c>
      <c r="BW195" s="8">
        <f>MAX((BW$3*climlow!$I305+BW$4*climlow!$I305^2+BW$5*climlow!$I305^6)*(M195/M$66)^$BW$1,-99)</f>
        <v>-0.35643018476627042</v>
      </c>
      <c r="BX195" s="8">
        <f>MAX((BX$3*climlow!$M305+BX$4*climlow!$M305^2+BX$5*climlow!$M305^6)*(K195/K$66)^$BW$1,-99)</f>
        <v>2.1435774303532447</v>
      </c>
      <c r="BY195" s="8">
        <f>MAX((BY$3*climlow!$M305+BY$4*climlow!$M305^2+BY$5*climlow!$M305^6)*(L195/L$66)^$BW$1,-99)</f>
        <v>0.53906832868063437</v>
      </c>
      <c r="BZ195" s="8">
        <f>MAX((BZ$3*climlow!$M305+BZ$4*climlow!$M305^2+BZ$5*climlow!$M305^6)*(M195/M$66)^$BW$1,-99)</f>
        <v>-0.32419694998056781</v>
      </c>
      <c r="CA195" s="8">
        <f t="shared" si="140"/>
        <v>-81.804523020907979</v>
      </c>
      <c r="CB195" s="8">
        <f t="shared" si="141"/>
        <v>-1.8062394762697049</v>
      </c>
      <c r="CC195" s="8">
        <f t="shared" si="142"/>
        <v>-0.25528829120673519</v>
      </c>
      <c r="CD195" s="8">
        <f>MAX((CD$3*climlow!$I305+CD$4*climlow!$I305^2+CD$5*climlow!$I305^6)*(K195/K$66)^$BW$1,-99)</f>
        <v>0.96073589985056518</v>
      </c>
      <c r="CE195" s="8">
        <f>MAX((CE$3*climlow!$I305+CE$4*climlow!$I305^2+CE$5*climlow!$I305^6)*(L195/L$66)^$BW$1,-99)</f>
        <v>0.26281287080699883</v>
      </c>
      <c r="CF195" s="8">
        <f>MAX((CF$3*climlow!$I305+CF$4*climlow!$I305^2+CF$5*climlow!$I305^6)*(M195/M$66)^$BW$1,-99)</f>
        <v>-8.303068441941161E-2</v>
      </c>
      <c r="CG195" s="8">
        <f>MAX((CG$3*climlow!$M305+CG$4*climlow!$M305^2+CG$5*climlow!$M305^6)*(K195/K$66)^$BW$1,-99)</f>
        <v>0.95088238924849466</v>
      </c>
      <c r="CH195" s="8">
        <f>MAX((CH$3*climlow!$M305+CH$4*climlow!$M305^2+CH$5*climlow!$M305^6)*(L195/L$66)^$BW$1,-99)</f>
        <v>0.26544535821972864</v>
      </c>
      <c r="CI195" s="8">
        <f>MAX((CI$3*climlow!$M305+CI$4*climlow!$M305^2+CI$5*climlow!$M305^6)*(M195/M$66)^$BW$1,-99)</f>
        <v>-7.2036094887992272E-2</v>
      </c>
      <c r="CJ195" s="8">
        <f t="shared" si="143"/>
        <v>5.8492537632013397E-2</v>
      </c>
      <c r="CK195" s="8">
        <f t="shared" si="144"/>
        <v>1.2915120904883337E-3</v>
      </c>
      <c r="CL195" s="8">
        <f t="shared" si="145"/>
        <v>1.8253831730802766E-4</v>
      </c>
    </row>
    <row r="196" spans="1:90">
      <c r="A196">
        <f t="shared" si="173"/>
        <v>2150</v>
      </c>
      <c r="B196" s="4">
        <f t="shared" si="180"/>
        <v>1286.3536004800881</v>
      </c>
      <c r="C196" s="4">
        <f t="shared" si="180"/>
        <v>3571.6006439874977</v>
      </c>
      <c r="D196" s="4">
        <f t="shared" si="180"/>
        <v>6805.3913818785459</v>
      </c>
      <c r="E196" s="11">
        <f t="shared" si="181"/>
        <v>7.421273871050995E-6</v>
      </c>
      <c r="F196" s="11">
        <f t="shared" si="181"/>
        <v>1.4878018051011053E-5</v>
      </c>
      <c r="G196" s="11">
        <f t="shared" si="181"/>
        <v>3.2848123693728547E-5</v>
      </c>
      <c r="H196" s="4">
        <f t="shared" si="182"/>
        <v>222181.5717973148</v>
      </c>
      <c r="I196" s="4">
        <f t="shared" si="182"/>
        <v>189149.62058957352</v>
      </c>
      <c r="J196" s="4">
        <f t="shared" si="182"/>
        <v>38779.512676577084</v>
      </c>
      <c r="K196" s="4">
        <f t="shared" si="174"/>
        <v>172722.00405424531</v>
      </c>
      <c r="L196" s="4">
        <f t="shared" si="174"/>
        <v>52959.34216721337</v>
      </c>
      <c r="M196" s="4">
        <f t="shared" si="174"/>
        <v>5698.3515716435504</v>
      </c>
      <c r="N196" s="11">
        <f t="shared" si="179"/>
        <v>5.5414326844198669E-3</v>
      </c>
      <c r="O196" s="11">
        <f t="shared" si="179"/>
        <v>8.6784944557156685E-3</v>
      </c>
      <c r="P196" s="11">
        <f t="shared" si="179"/>
        <v>6.239059073932296E-3</v>
      </c>
      <c r="Q196" s="4">
        <f t="shared" si="175"/>
        <v>5211.9800405454371</v>
      </c>
      <c r="R196" s="4">
        <f t="shared" si="175"/>
        <v>16857.496825752052</v>
      </c>
      <c r="S196" s="4">
        <f t="shared" si="175"/>
        <v>4145.5433860870653</v>
      </c>
      <c r="T196" s="4">
        <f t="shared" si="183"/>
        <v>23.458201318784745</v>
      </c>
      <c r="U196" s="4">
        <f t="shared" si="183"/>
        <v>89.122551624516916</v>
      </c>
      <c r="V196" s="4">
        <f t="shared" si="183"/>
        <v>106.90034763100526</v>
      </c>
      <c r="W196" s="11">
        <f t="shared" si="176"/>
        <v>-1.219247815263802E-2</v>
      </c>
      <c r="X196" s="11">
        <f t="shared" si="176"/>
        <v>-1.3228699347321071E-2</v>
      </c>
      <c r="Y196" s="11">
        <f t="shared" si="176"/>
        <v>-1.2203590333800474E-2</v>
      </c>
      <c r="Z196" s="4">
        <f t="shared" ref="Z196:AB259" si="188">Q195*AC196*(1-BE195)</f>
        <v>6694.1066866283763</v>
      </c>
      <c r="AA196" s="4">
        <f t="shared" si="188"/>
        <v>46268.62715562799</v>
      </c>
      <c r="AB196" s="4">
        <f t="shared" si="188"/>
        <v>7570.4714117262611</v>
      </c>
      <c r="AC196" s="12">
        <f t="shared" si="184"/>
        <v>1.631860397421631</v>
      </c>
      <c r="AD196" s="12">
        <f t="shared" si="184"/>
        <v>4.1058557204210633</v>
      </c>
      <c r="AE196" s="12">
        <f t="shared" si="184"/>
        <v>1.8608588646249167</v>
      </c>
      <c r="AF196" s="11">
        <f t="shared" si="177"/>
        <v>-2.9039671966837322E-3</v>
      </c>
      <c r="AG196" s="11">
        <f t="shared" si="177"/>
        <v>2.0567434751257441E-3</v>
      </c>
      <c r="AH196" s="11">
        <f t="shared" si="177"/>
        <v>8.257041531207765E-4</v>
      </c>
      <c r="AI196" s="1">
        <f t="shared" si="172"/>
        <v>418809.89283726079</v>
      </c>
      <c r="AJ196" s="1">
        <f t="shared" si="172"/>
        <v>345482.09308415581</v>
      </c>
      <c r="AK196" s="1">
        <f t="shared" si="172"/>
        <v>72557.49643216285</v>
      </c>
      <c r="AL196" s="17">
        <f t="shared" si="185"/>
        <v>53.42800561185112</v>
      </c>
      <c r="AM196" s="17">
        <f t="shared" si="185"/>
        <v>21.353984397706789</v>
      </c>
      <c r="AN196" s="17">
        <f t="shared" si="185"/>
        <v>3.5625450672008325</v>
      </c>
      <c r="AO196" s="7">
        <f t="shared" si="178"/>
        <v>4.4752902166129956E-3</v>
      </c>
      <c r="AP196" s="7">
        <f t="shared" si="178"/>
        <v>6.8916106310613909E-3</v>
      </c>
      <c r="AQ196" s="7">
        <f t="shared" si="178"/>
        <v>4.9884240440346752E-3</v>
      </c>
      <c r="AR196" s="1">
        <f t="shared" si="186"/>
        <v>222181.5717973148</v>
      </c>
      <c r="AS196" s="1">
        <f t="shared" si="186"/>
        <v>189149.62058957352</v>
      </c>
      <c r="AT196" s="1">
        <f t="shared" si="186"/>
        <v>38779.512676577084</v>
      </c>
      <c r="AU196" s="1">
        <f t="shared" si="134"/>
        <v>44436.314359462966</v>
      </c>
      <c r="AV196" s="1">
        <f t="shared" si="134"/>
        <v>37829.924117914707</v>
      </c>
      <c r="AW196" s="1">
        <f t="shared" si="134"/>
        <v>7755.9025353154175</v>
      </c>
      <c r="AX196" s="1">
        <f t="shared" si="135"/>
        <v>138177.60324339621</v>
      </c>
      <c r="AY196" s="1">
        <f t="shared" si="135"/>
        <v>42367.473733770705</v>
      </c>
      <c r="AZ196" s="1">
        <f t="shared" si="135"/>
        <v>4558.68125731484</v>
      </c>
      <c r="BA196" s="1">
        <f t="shared" si="136"/>
        <v>11.836295116715025</v>
      </c>
      <c r="BB196" s="1">
        <f t="shared" si="136"/>
        <v>10.654136217905588</v>
      </c>
      <c r="BC196" s="1">
        <f t="shared" si="136"/>
        <v>8.4247886627253656</v>
      </c>
      <c r="BD196" s="1">
        <f t="shared" si="137"/>
        <v>2371.1711102655049</v>
      </c>
      <c r="BE196">
        <f t="shared" ref="BE196:BG211" si="189">BE195</f>
        <v>0.21822387218499145</v>
      </c>
      <c r="BF196">
        <f t="shared" si="189"/>
        <v>0.3346263841173937</v>
      </c>
      <c r="BG196">
        <f t="shared" si="189"/>
        <v>2.453676962688749E-2</v>
      </c>
      <c r="BH196">
        <f t="shared" si="138"/>
        <v>0.28297315706751908</v>
      </c>
      <c r="BI196">
        <f t="shared" si="139"/>
        <v>4.7621658391411486E-3</v>
      </c>
      <c r="BJ196">
        <f t="shared" si="139"/>
        <v>1.1197481694748152E-2</v>
      </c>
      <c r="BK196">
        <f t="shared" si="139"/>
        <v>6.0205306372294847E-5</v>
      </c>
      <c r="BL196">
        <f t="shared" si="133"/>
        <v>1058.0654912998589</v>
      </c>
      <c r="BM196">
        <f t="shared" si="133"/>
        <v>2117.9994141203074</v>
      </c>
      <c r="BN196">
        <f t="shared" si="133"/>
        <v>2.3347324416616151</v>
      </c>
      <c r="BO196">
        <f t="shared" si="187"/>
        <v>794.82565985874271</v>
      </c>
      <c r="BP196">
        <f t="shared" si="149"/>
        <v>273.59555485478438</v>
      </c>
      <c r="BQ196">
        <f t="shared" si="149"/>
        <v>25.137773251855215</v>
      </c>
      <c r="BR196" s="7">
        <f t="shared" si="147"/>
        <v>6.930390370484707E-3</v>
      </c>
      <c r="BS196" s="7">
        <f t="shared" ref="BS196:BS259" si="190">BS195/(1+BS$5)</f>
        <v>2.1436841078297703E-2</v>
      </c>
      <c r="BT196" s="7">
        <f t="shared" ref="BT196:BT259" si="191">BT195/(1+BT$5+BR195)</f>
        <v>3.0093623426043505E-3</v>
      </c>
      <c r="BU196" s="8">
        <f>MAX((BU$3*climlow!$I306+BU$4*climlow!$I306^2+BU$5*climlow!$I306^6)*(K196/K$66)^$BW$1,-99)</f>
        <v>2.095139712504841</v>
      </c>
      <c r="BV196" s="8">
        <f>MAX((BV$3*climlow!$I306+BV$4*climlow!$I306^2+BV$5*climlow!$I306^6)*(L196/L$66)^$BW$1,-99)</f>
        <v>0.49836846810379148</v>
      </c>
      <c r="BW196" s="8">
        <f>MAX((BW$3*climlow!$I306+BW$4*climlow!$I306^2+BW$5*climlow!$I306^6)*(M196/M$66)^$BW$1,-99)</f>
        <v>-0.37017987142034597</v>
      </c>
      <c r="BX196" s="8">
        <f>MAX((BX$3*climlow!$M306+BX$4*climlow!$M306^2+BX$5*climlow!$M306^6)*(K196/K$66)^$BW$1,-99)</f>
        <v>2.1277616770686039</v>
      </c>
      <c r="BY196" s="8">
        <f>MAX((BY$3*climlow!$M306+BY$4*climlow!$M306^2+BY$5*climlow!$M306^6)*(L196/L$66)^$BW$1,-99)</f>
        <v>0.5266619959245662</v>
      </c>
      <c r="BZ196" s="8">
        <f>MAX((BZ$3*climlow!$M306+BZ$4*climlow!$M306^2+BZ$5*climlow!$M306^6)*(M196/M$66)^$BW$1,-99)</f>
        <v>-0.33696066023762727</v>
      </c>
      <c r="CA196" s="8">
        <f t="shared" si="140"/>
        <v>-85.362241830592723</v>
      </c>
      <c r="CB196" s="8">
        <f t="shared" si="141"/>
        <v>-1.8298968122096326</v>
      </c>
      <c r="CC196" s="8">
        <f t="shared" si="142"/>
        <v>-0.25688591604527161</v>
      </c>
      <c r="CD196" s="8">
        <f>MAX((CD$3*climlow!$I306+CD$4*climlow!$I306^2+CD$5*climlow!$I306^6)*(K196/K$66)^$BW$1,-99)</f>
        <v>0.96352687915535096</v>
      </c>
      <c r="CE196" s="8">
        <f>MAX((CE$3*climlow!$I306+CE$4*climlow!$I306^2+CE$5*climlow!$I306^6)*(L196/L$66)^$BW$1,-99)</f>
        <v>0.26090970412832881</v>
      </c>
      <c r="CF196" s="8">
        <f>MAX((CF$3*climlow!$I306+CF$4*climlow!$I306^2+CF$5*climlow!$I306^6)*(M196/M$66)^$BW$1,-99)</f>
        <v>-8.7946288712271128E-2</v>
      </c>
      <c r="CG196" s="8">
        <f>MAX((CG$3*climlow!$M306+CG$4*climlow!$M306^2+CG$5*climlow!$M306^6)*(K196/K$66)^$BW$1,-99)</f>
        <v>0.95372296788336675</v>
      </c>
      <c r="CH196" s="8">
        <f>MAX((CH$3*climlow!$M306+CH$4*climlow!$M306^2+CH$5*climlow!$M306^6)*(L196/L$66)^$BW$1,-99)</f>
        <v>0.26385329776551303</v>
      </c>
      <c r="CI196" s="8">
        <f>MAX((CI$3*climlow!$M306+CI$4*climlow!$M306^2+CI$5*climlow!$M306^6)*(M196/M$66)^$BW$1,-99)</f>
        <v>-7.6387190716271022E-2</v>
      </c>
      <c r="CJ196" s="8">
        <f t="shared" si="143"/>
        <v>3.1790476224096482E-2</v>
      </c>
      <c r="CK196" s="8">
        <f t="shared" si="144"/>
        <v>6.8148738661935799E-4</v>
      </c>
      <c r="CL196" s="8">
        <f t="shared" si="145"/>
        <v>9.5669062002254901E-5</v>
      </c>
    </row>
    <row r="197" spans="1:90">
      <c r="A197">
        <f t="shared" si="173"/>
        <v>2151</v>
      </c>
      <c r="B197" s="4">
        <f t="shared" si="180"/>
        <v>1286.3626695433341</v>
      </c>
      <c r="C197" s="4">
        <f t="shared" si="180"/>
        <v>3571.6511254094075</v>
      </c>
      <c r="D197" s="4">
        <f t="shared" si="180"/>
        <v>6805.6037489995479</v>
      </c>
      <c r="E197" s="11">
        <f t="shared" si="181"/>
        <v>7.0502101774984448E-6</v>
      </c>
      <c r="F197" s="11">
        <f t="shared" si="181"/>
        <v>1.41341171484605E-5</v>
      </c>
      <c r="G197" s="11">
        <f t="shared" si="181"/>
        <v>3.120571750904212E-5</v>
      </c>
      <c r="H197" s="4">
        <f t="shared" si="182"/>
        <v>223401.42472738511</v>
      </c>
      <c r="I197" s="4">
        <f t="shared" si="182"/>
        <v>190777.16347041551</v>
      </c>
      <c r="J197" s="4">
        <f t="shared" si="182"/>
        <v>39020.195097139986</v>
      </c>
      <c r="K197" s="4">
        <f t="shared" si="174"/>
        <v>173669.08261314349</v>
      </c>
      <c r="L197" s="4">
        <f t="shared" si="174"/>
        <v>53414.277254906105</v>
      </c>
      <c r="M197" s="4">
        <f t="shared" si="174"/>
        <v>5733.5390857682714</v>
      </c>
      <c r="N197" s="11">
        <f t="shared" si="179"/>
        <v>5.4832536484508143E-3</v>
      </c>
      <c r="O197" s="11">
        <f t="shared" si="179"/>
        <v>8.5902707449863058E-3</v>
      </c>
      <c r="P197" s="11">
        <f t="shared" si="179"/>
        <v>6.1750338992461185E-3</v>
      </c>
      <c r="Q197" s="4">
        <f t="shared" si="175"/>
        <v>5176.6997488453653</v>
      </c>
      <c r="R197" s="4">
        <f t="shared" si="175"/>
        <v>16777.626009829833</v>
      </c>
      <c r="S197" s="4">
        <f t="shared" si="175"/>
        <v>4120.3679207232799</v>
      </c>
      <c r="T197" s="4">
        <f t="shared" si="183"/>
        <v>23.172187711705277</v>
      </c>
      <c r="U197" s="4">
        <f t="shared" si="183"/>
        <v>87.943576184010084</v>
      </c>
      <c r="V197" s="4">
        <f t="shared" si="183"/>
        <v>105.59577958197562</v>
      </c>
      <c r="W197" s="11">
        <f t="shared" si="176"/>
        <v>-1.219247815263802E-2</v>
      </c>
      <c r="X197" s="11">
        <f t="shared" si="176"/>
        <v>-1.3228699347321071E-2</v>
      </c>
      <c r="Y197" s="11">
        <f t="shared" si="176"/>
        <v>-1.2203590333800474E-2</v>
      </c>
      <c r="Z197" s="4">
        <f t="shared" si="188"/>
        <v>6629.871941100756</v>
      </c>
      <c r="AA197" s="4">
        <f t="shared" si="188"/>
        <v>46148.188888738929</v>
      </c>
      <c r="AB197" s="4">
        <f t="shared" si="188"/>
        <v>7531.2012781590975</v>
      </c>
      <c r="AC197" s="12">
        <f t="shared" si="184"/>
        <v>1.6271215283579514</v>
      </c>
      <c r="AD197" s="12">
        <f t="shared" si="184"/>
        <v>4.1143004123838471</v>
      </c>
      <c r="AE197" s="12">
        <f t="shared" si="184"/>
        <v>1.8623953835178091</v>
      </c>
      <c r="AF197" s="11">
        <f t="shared" si="177"/>
        <v>-2.9039671966837322E-3</v>
      </c>
      <c r="AG197" s="11">
        <f t="shared" si="177"/>
        <v>2.0567434751257441E-3</v>
      </c>
      <c r="AH197" s="11">
        <f t="shared" si="177"/>
        <v>8.257041531207765E-4</v>
      </c>
      <c r="AI197" s="1">
        <f t="shared" si="172"/>
        <v>421365.2179129977</v>
      </c>
      <c r="AJ197" s="1">
        <f t="shared" si="172"/>
        <v>348763.80789365491</v>
      </c>
      <c r="AK197" s="1">
        <f t="shared" si="172"/>
        <v>73057.649324261991</v>
      </c>
      <c r="AL197" s="17">
        <f t="shared" si="185"/>
        <v>53.6647203843509</v>
      </c>
      <c r="AM197" s="17">
        <f t="shared" si="185"/>
        <v>21.499676110138633</v>
      </c>
      <c r="AN197" s="17">
        <f t="shared" si="185"/>
        <v>3.5801388378173025</v>
      </c>
      <c r="AO197" s="7">
        <f t="shared" si="178"/>
        <v>4.4305373144468653E-3</v>
      </c>
      <c r="AP197" s="7">
        <f t="shared" si="178"/>
        <v>6.8226945247507774E-3</v>
      </c>
      <c r="AQ197" s="7">
        <f t="shared" si="178"/>
        <v>4.9385398035943287E-3</v>
      </c>
      <c r="AR197" s="1">
        <f t="shared" si="186"/>
        <v>223401.42472738511</v>
      </c>
      <c r="AS197" s="1">
        <f t="shared" si="186"/>
        <v>190777.16347041551</v>
      </c>
      <c r="AT197" s="1">
        <f t="shared" si="186"/>
        <v>39020.195097139986</v>
      </c>
      <c r="AU197" s="1">
        <f t="shared" si="134"/>
        <v>44680.284945477026</v>
      </c>
      <c r="AV197" s="1">
        <f t="shared" si="134"/>
        <v>38155.432694083102</v>
      </c>
      <c r="AW197" s="1">
        <f t="shared" si="134"/>
        <v>7804.0390194279971</v>
      </c>
      <c r="AX197" s="1">
        <f t="shared" si="135"/>
        <v>138935.26609051481</v>
      </c>
      <c r="AY197" s="1">
        <f t="shared" si="135"/>
        <v>42731.421803924881</v>
      </c>
      <c r="AZ197" s="1">
        <f t="shared" si="135"/>
        <v>4586.8312686146164</v>
      </c>
      <c r="BA197" s="1">
        <f t="shared" si="136"/>
        <v>11.84176339205648</v>
      </c>
      <c r="BB197" s="1">
        <f t="shared" si="136"/>
        <v>10.662689802222689</v>
      </c>
      <c r="BC197" s="1">
        <f t="shared" si="136"/>
        <v>8.4309447092279051</v>
      </c>
      <c r="BD197" s="1">
        <f t="shared" si="137"/>
        <v>2303.8127178276272</v>
      </c>
      <c r="BE197">
        <f t="shared" si="189"/>
        <v>0.21822387218499145</v>
      </c>
      <c r="BF197">
        <f t="shared" si="189"/>
        <v>0.3346263841173937</v>
      </c>
      <c r="BG197">
        <f t="shared" si="189"/>
        <v>2.453676962688749E-2</v>
      </c>
      <c r="BH197">
        <f t="shared" si="138"/>
        <v>0.28310724857955477</v>
      </c>
      <c r="BI197">
        <f t="shared" si="139"/>
        <v>4.7621658391411486E-3</v>
      </c>
      <c r="BJ197">
        <f t="shared" si="139"/>
        <v>1.1197481694748152E-2</v>
      </c>
      <c r="BK197">
        <f t="shared" si="139"/>
        <v>6.0205306372294847E-5</v>
      </c>
      <c r="BL197">
        <f t="shared" si="133"/>
        <v>1063.874633252216</v>
      </c>
      <c r="BM197">
        <f t="shared" si="133"/>
        <v>2136.2237957359534</v>
      </c>
      <c r="BN197">
        <f t="shared" si="133"/>
        <v>2.34922280053003</v>
      </c>
      <c r="BO197">
        <f t="shared" si="187"/>
        <v>800.33411195804194</v>
      </c>
      <c r="BP197">
        <f t="shared" si="149"/>
        <v>276.66989288871565</v>
      </c>
      <c r="BQ197">
        <f t="shared" si="149"/>
        <v>25.425679185373188</v>
      </c>
      <c r="BR197" s="7">
        <f t="shared" si="147"/>
        <v>6.860708258515702E-3</v>
      </c>
      <c r="BS197" s="7">
        <f t="shared" si="190"/>
        <v>2.0812467066308449E-2</v>
      </c>
      <c r="BT197" s="7">
        <f t="shared" si="191"/>
        <v>2.9021835704218638E-3</v>
      </c>
      <c r="BU197" s="8">
        <f>MAX((BU$3*climlow!$I307+BU$4*climlow!$I307^2+BU$5*climlow!$I307^6)*(K197/K$66)^$BW$1,-99)</f>
        <v>2.0780680423409077</v>
      </c>
      <c r="BV197" s="8">
        <f>MAX((BV$3*climlow!$I307+BV$4*climlow!$I307^2+BV$5*climlow!$I307^6)*(L197/L$66)^$BW$1,-99)</f>
        <v>0.48508752011718348</v>
      </c>
      <c r="BW197" s="8">
        <f>MAX((BW$3*climlow!$I307+BW$4*climlow!$I307^2+BW$5*climlow!$I307^6)*(M197/M$66)^$BW$1,-99)</f>
        <v>-0.38389119362519614</v>
      </c>
      <c r="BX197" s="8">
        <f>MAX((BX$3*climlow!$M307+BX$4*climlow!$M307^2+BX$5*climlow!$M307^6)*(K197/K$66)^$BW$1,-99)</f>
        <v>2.1119321387365781</v>
      </c>
      <c r="BY197" s="8">
        <f>MAX((BY$3*climlow!$M307+BY$4*climlow!$M307^2+BY$5*climlow!$M307^6)*(L197/L$66)^$BW$1,-99)</f>
        <v>0.51429855935558155</v>
      </c>
      <c r="BZ197" s="8">
        <f>MAX((BZ$3*climlow!$M307+BZ$4*climlow!$M307^2+BZ$5*climlow!$M307^6)*(M197/M$66)^$BW$1,-99)</f>
        <v>-0.34967359541026494</v>
      </c>
      <c r="CA197" s="8">
        <f t="shared" si="140"/>
        <v>-89.004647400004501</v>
      </c>
      <c r="CB197" s="8">
        <f t="shared" si="141"/>
        <v>-1.8524062927609897</v>
      </c>
      <c r="CC197" s="8">
        <f t="shared" si="142"/>
        <v>-0.25830782537548413</v>
      </c>
      <c r="CD197" s="8">
        <f>MAX((CD$3*climlow!$I307+CD$4*climlow!$I307^2+CD$5*climlow!$I307^6)*(K197/K$66)^$BW$1,-99)</f>
        <v>0.96616561087957986</v>
      </c>
      <c r="CE197" s="8">
        <f>MAX((CE$3*climlow!$I307+CE$4*climlow!$I307^2+CE$5*climlow!$I307^6)*(L197/L$66)^$BW$1,-99)</f>
        <v>0.25891580599520647</v>
      </c>
      <c r="CF197" s="8">
        <f>MAX((CF$3*climlow!$I307+CF$4*climlow!$I307^2+CF$5*climlow!$I307^6)*(M197/M$66)^$BW$1,-99)</f>
        <v>-9.294984262482564E-2</v>
      </c>
      <c r="CG197" s="8">
        <f>MAX((CG$3*climlow!$M307+CG$4*climlow!$M307^2+CG$5*climlow!$M307^6)*(K197/K$66)^$BW$1,-99)</f>
        <v>0.95642721827853738</v>
      </c>
      <c r="CH197" s="8">
        <f>MAX((CH$3*climlow!$M307+CH$4*climlow!$M307^2+CH$5*climlow!$M307^6)*(L197/L$66)^$BW$1,-99)</f>
        <v>0.26218489048182259</v>
      </c>
      <c r="CI197" s="8">
        <f>MAX((CI$3*climlow!$M307+CI$4*climlow!$M307^2+CI$5*climlow!$M307^6)*(M197/M$66)^$BW$1,-99)</f>
        <v>-8.0807779762638879E-2</v>
      </c>
      <c r="CJ197" s="8">
        <f t="shared" si="143"/>
        <v>3.8296822321433411E-3</v>
      </c>
      <c r="CK197" s="8">
        <f t="shared" si="144"/>
        <v>7.9705135330909914E-5</v>
      </c>
      <c r="CL197" s="8">
        <f t="shared" si="145"/>
        <v>1.1114440854062935E-5</v>
      </c>
    </row>
    <row r="198" spans="1:90">
      <c r="A198">
        <f t="shared" si="173"/>
        <v>2152</v>
      </c>
      <c r="B198" s="4">
        <f t="shared" si="180"/>
        <v>1286.3712852141596</v>
      </c>
      <c r="C198" s="4">
        <f t="shared" si="180"/>
        <v>3571.6990834380567</v>
      </c>
      <c r="D198" s="4">
        <f t="shared" si="180"/>
        <v>6805.8055040602139</v>
      </c>
      <c r="E198" s="11">
        <f t="shared" si="181"/>
        <v>6.6976996686235225E-6</v>
      </c>
      <c r="F198" s="11">
        <f t="shared" si="181"/>
        <v>1.3427411291037474E-5</v>
      </c>
      <c r="G198" s="11">
        <f t="shared" si="181"/>
        <v>2.9645431633590013E-5</v>
      </c>
      <c r="H198" s="4">
        <f t="shared" si="182"/>
        <v>224615.04209432637</v>
      </c>
      <c r="I198" s="4">
        <f t="shared" si="182"/>
        <v>192401.91968619952</v>
      </c>
      <c r="J198" s="4">
        <f t="shared" si="182"/>
        <v>39259.838632889288</v>
      </c>
      <c r="K198" s="4">
        <f t="shared" si="174"/>
        <v>174611.36195754842</v>
      </c>
      <c r="L198" s="4">
        <f t="shared" si="174"/>
        <v>53868.457334036299</v>
      </c>
      <c r="M198" s="4">
        <f t="shared" si="174"/>
        <v>5768.5807520458256</v>
      </c>
      <c r="N198" s="11">
        <f t="shared" si="179"/>
        <v>5.4257172907621332E-3</v>
      </c>
      <c r="O198" s="11">
        <f t="shared" si="179"/>
        <v>8.5029715362943126E-3</v>
      </c>
      <c r="P198" s="11">
        <f t="shared" si="179"/>
        <v>6.1116992059118136E-3</v>
      </c>
      <c r="Q198" s="4">
        <f t="shared" si="175"/>
        <v>5141.3622407552839</v>
      </c>
      <c r="R198" s="4">
        <f t="shared" si="175"/>
        <v>16696.676504156305</v>
      </c>
      <c r="S198" s="4">
        <f t="shared" si="175"/>
        <v>4095.0811684978826</v>
      </c>
      <c r="T198" s="4">
        <f t="shared" si="183"/>
        <v>22.889661319281483</v>
      </c>
      <c r="U198" s="4">
        <f t="shared" si="183"/>
        <v>86.780197055143589</v>
      </c>
      <c r="V198" s="4">
        <f t="shared" si="183"/>
        <v>104.3071319469789</v>
      </c>
      <c r="W198" s="11">
        <f t="shared" si="176"/>
        <v>-1.219247815263802E-2</v>
      </c>
      <c r="X198" s="11">
        <f t="shared" si="176"/>
        <v>-1.3228699347321071E-2</v>
      </c>
      <c r="Y198" s="11">
        <f t="shared" si="176"/>
        <v>-1.2203590333800474E-2</v>
      </c>
      <c r="Z198" s="4">
        <f t="shared" si="188"/>
        <v>6565.8712245583201</v>
      </c>
      <c r="AA198" s="4">
        <f t="shared" si="188"/>
        <v>46024.004060041858</v>
      </c>
      <c r="AB198" s="4">
        <f t="shared" si="188"/>
        <v>7491.6458347036532</v>
      </c>
      <c r="AC198" s="12">
        <f t="shared" si="184"/>
        <v>1.622396420814582</v>
      </c>
      <c r="AD198" s="12">
        <f t="shared" si="184"/>
        <v>4.1227624729117247</v>
      </c>
      <c r="AE198" s="12">
        <f t="shared" si="184"/>
        <v>1.8639331711207328</v>
      </c>
      <c r="AF198" s="11">
        <f t="shared" si="177"/>
        <v>-2.9039671966837322E-3</v>
      </c>
      <c r="AG198" s="11">
        <f t="shared" si="177"/>
        <v>2.0567434751257441E-3</v>
      </c>
      <c r="AH198" s="11">
        <f t="shared" si="177"/>
        <v>8.257041531207765E-4</v>
      </c>
      <c r="AI198" s="1">
        <f t="shared" si="172"/>
        <v>423908.98106717499</v>
      </c>
      <c r="AJ198" s="1">
        <f t="shared" si="172"/>
        <v>352042.85979837249</v>
      </c>
      <c r="AK198" s="1">
        <f t="shared" si="172"/>
        <v>73555.923411263793</v>
      </c>
      <c r="AL198" s="17">
        <f t="shared" si="185"/>
        <v>53.9001062950218</v>
      </c>
      <c r="AM198" s="17">
        <f t="shared" si="185"/>
        <v>21.644894975394386</v>
      </c>
      <c r="AN198" s="17">
        <f t="shared" si="185"/>
        <v>3.5976426893887279</v>
      </c>
      <c r="AO198" s="7">
        <f t="shared" si="178"/>
        <v>4.3862319413023963E-3</v>
      </c>
      <c r="AP198" s="7">
        <f t="shared" si="178"/>
        <v>6.7544675795032693E-3</v>
      </c>
      <c r="AQ198" s="7">
        <f t="shared" si="178"/>
        <v>4.8891544055583852E-3</v>
      </c>
      <c r="AR198" s="1">
        <f t="shared" si="186"/>
        <v>224615.04209432637</v>
      </c>
      <c r="AS198" s="1">
        <f t="shared" si="186"/>
        <v>192401.91968619952</v>
      </c>
      <c r="AT198" s="1">
        <f t="shared" si="186"/>
        <v>39259.838632889288</v>
      </c>
      <c r="AU198" s="1">
        <f t="shared" si="134"/>
        <v>44923.008418865276</v>
      </c>
      <c r="AV198" s="1">
        <f t="shared" si="134"/>
        <v>38480.383937239902</v>
      </c>
      <c r="AW198" s="1">
        <f t="shared" si="134"/>
        <v>7851.9677265778582</v>
      </c>
      <c r="AX198" s="1">
        <f t="shared" si="135"/>
        <v>139689.08956603875</v>
      </c>
      <c r="AY198" s="1">
        <f t="shared" si="135"/>
        <v>43094.765867229034</v>
      </c>
      <c r="AZ198" s="1">
        <f t="shared" si="135"/>
        <v>4614.8646016366602</v>
      </c>
      <c r="BA198" s="1">
        <f t="shared" si="136"/>
        <v>11.847174443168958</v>
      </c>
      <c r="BB198" s="1">
        <f t="shared" si="136"/>
        <v>10.671156827121598</v>
      </c>
      <c r="BC198" s="1">
        <f t="shared" si="136"/>
        <v>8.4370378077496095</v>
      </c>
      <c r="BD198" s="1">
        <f t="shared" si="137"/>
        <v>2238.3477840611322</v>
      </c>
      <c r="BE198">
        <f t="shared" si="189"/>
        <v>0.21822387218499145</v>
      </c>
      <c r="BF198">
        <f t="shared" si="189"/>
        <v>0.3346263841173937</v>
      </c>
      <c r="BG198">
        <f t="shared" si="189"/>
        <v>2.453676962688749E-2</v>
      </c>
      <c r="BH198">
        <f t="shared" si="138"/>
        <v>0.28324011068707644</v>
      </c>
      <c r="BI198">
        <f t="shared" si="139"/>
        <v>4.7621658391411486E-3</v>
      </c>
      <c r="BJ198">
        <f t="shared" si="139"/>
        <v>1.1197481694748152E-2</v>
      </c>
      <c r="BK198">
        <f t="shared" si="139"/>
        <v>6.0205306372294847E-5</v>
      </c>
      <c r="BL198">
        <f t="shared" ref="BL198:BN261" si="192">BI198*AR198</f>
        <v>1069.6540804188521</v>
      </c>
      <c r="BM198">
        <f t="shared" si="192"/>
        <v>2154.416973720623</v>
      </c>
      <c r="BN198">
        <f t="shared" si="192"/>
        <v>2.3636506130199568</v>
      </c>
      <c r="BO198">
        <f t="shared" si="187"/>
        <v>805.8249708095243</v>
      </c>
      <c r="BP198">
        <f t="shared" si="149"/>
        <v>279.77904137956307</v>
      </c>
      <c r="BQ198">
        <f t="shared" si="149"/>
        <v>25.71690219688789</v>
      </c>
      <c r="BR198" s="7">
        <f t="shared" si="147"/>
        <v>6.7917594484612209E-3</v>
      </c>
      <c r="BS198" s="7">
        <f t="shared" si="190"/>
        <v>2.0206278705153832E-2</v>
      </c>
      <c r="BT198" s="7">
        <f t="shared" si="191"/>
        <v>2.7990100765765305E-3</v>
      </c>
      <c r="BU198" s="8">
        <f>MAX((BU$3*climlow!$I308+BU$4*climlow!$I308^2+BU$5*climlow!$I308^6)*(K198/K$66)^$BW$1,-99)</f>
        <v>2.0609663862292549</v>
      </c>
      <c r="BV198" s="8">
        <f>MAX((BV$3*climlow!$I308+BV$4*climlow!$I308^2+BV$5*climlow!$I308^6)*(L198/L$66)^$BW$1,-99)</f>
        <v>0.47183958641361073</v>
      </c>
      <c r="BW198" s="8">
        <f>MAX((BW$3*climlow!$I308+BW$4*climlow!$I308^2+BW$5*climlow!$I308^6)*(M198/M$66)^$BW$1,-99)</f>
        <v>-0.39756171564967535</v>
      </c>
      <c r="BX198" s="8">
        <f>MAX((BX$3*climlow!$M308+BX$4*climlow!$M308^2+BX$5*climlow!$M308^6)*(K198/K$66)^$BW$1,-99)</f>
        <v>2.0960936036675015</v>
      </c>
      <c r="BY198" s="8">
        <f>MAX((BY$3*climlow!$M308+BY$4*climlow!$M308^2+BY$5*climlow!$M308^6)*(L198/L$66)^$BW$1,-99)</f>
        <v>0.50198041625718426</v>
      </c>
      <c r="BZ198" s="8">
        <f>MAX((BZ$3*climlow!$M308+BZ$4*climlow!$M308^2+BZ$5*climlow!$M308^6)*(M198/M$66)^$BW$1,-99)</f>
        <v>-0.36233356582991311</v>
      </c>
      <c r="CA198" s="8">
        <f t="shared" si="140"/>
        <v>-92.731529008074389</v>
      </c>
      <c r="CB198" s="8">
        <f t="shared" si="141"/>
        <v>-1.8737591198922083</v>
      </c>
      <c r="CC198" s="8">
        <f t="shared" si="142"/>
        <v>-0.25955648410994908</v>
      </c>
      <c r="CD198" s="8">
        <f>MAX((CD$3*climlow!$I308+CD$4*climlow!$I308^2+CD$5*climlow!$I308^6)*(K198/K$66)^$BW$1,-99)</f>
        <v>0.96865244756877489</v>
      </c>
      <c r="CE198" s="8">
        <f>MAX((CE$3*climlow!$I308+CE$4*climlow!$I308^2+CE$5*climlow!$I308^6)*(L198/L$66)^$BW$1,-99)</f>
        <v>0.25683200366747311</v>
      </c>
      <c r="CF198" s="8">
        <f>MAX((CF$3*climlow!$I308+CF$4*climlow!$I308^2+CF$5*climlow!$I308^6)*(M198/M$66)^$BW$1,-99)</f>
        <v>-9.8040254352531317E-2</v>
      </c>
      <c r="CG198" s="8">
        <f>MAX((CG$3*climlow!$M308+CG$4*climlow!$M308^2+CG$5*climlow!$M308^6)*(K198/K$66)^$BW$1,-99)</f>
        <v>0.95899584549182826</v>
      </c>
      <c r="CH198" s="8">
        <f>MAX((CH$3*climlow!$M308+CH$4*climlow!$M308^2+CH$5*climlow!$M308^6)*(L198/L$66)^$BW$1,-99)</f>
        <v>0.26044114029802501</v>
      </c>
      <c r="CI198" s="8">
        <f>MAX((CI$3*climlow!$M308+CI$4*climlow!$M308^2+CI$5*climlow!$M308^6)*(M198/M$66)^$BW$1,-99)</f>
        <v>-8.5296603288840644E-2</v>
      </c>
      <c r="CJ198" s="8">
        <f t="shared" si="143"/>
        <v>-2.5381961964152353E-2</v>
      </c>
      <c r="CK198" s="8">
        <f t="shared" si="144"/>
        <v>-5.1287499753127619E-4</v>
      </c>
      <c r="CL198" s="8">
        <f t="shared" si="145"/>
        <v>-7.1044367300944657E-5</v>
      </c>
    </row>
    <row r="199" spans="1:90">
      <c r="A199">
        <f t="shared" si="173"/>
        <v>2153</v>
      </c>
      <c r="B199" s="4">
        <f t="shared" si="180"/>
        <v>1286.3794701562638</v>
      </c>
      <c r="C199" s="4">
        <f t="shared" si="180"/>
        <v>3571.744644177028</v>
      </c>
      <c r="D199" s="4">
        <f t="shared" si="180"/>
        <v>6805.997177049906</v>
      </c>
      <c r="E199" s="11">
        <f t="shared" si="181"/>
        <v>6.362814685192346E-6</v>
      </c>
      <c r="F199" s="11">
        <f t="shared" si="181"/>
        <v>1.2756040726485601E-5</v>
      </c>
      <c r="G199" s="11">
        <f t="shared" si="181"/>
        <v>2.8163160051910511E-5</v>
      </c>
      <c r="H199" s="4">
        <f t="shared" si="182"/>
        <v>225822.3959417232</v>
      </c>
      <c r="I199" s="4">
        <f t="shared" si="182"/>
        <v>194023.76211223018</v>
      </c>
      <c r="J199" s="4">
        <f t="shared" si="182"/>
        <v>39498.435614119575</v>
      </c>
      <c r="K199" s="4">
        <f t="shared" si="174"/>
        <v>175548.81835473576</v>
      </c>
      <c r="L199" s="4">
        <f t="shared" si="174"/>
        <v>54321.845887987758</v>
      </c>
      <c r="M199" s="4">
        <f t="shared" si="174"/>
        <v>5803.4751685336978</v>
      </c>
      <c r="N199" s="11">
        <f t="shared" si="179"/>
        <v>5.3688167062992953E-3</v>
      </c>
      <c r="O199" s="11">
        <f t="shared" si="179"/>
        <v>8.4165869302701424E-3</v>
      </c>
      <c r="P199" s="11">
        <f t="shared" si="179"/>
        <v>6.0490470685525821E-3</v>
      </c>
      <c r="Q199" s="4">
        <f t="shared" si="175"/>
        <v>5105.9752642606545</v>
      </c>
      <c r="R199" s="4">
        <f t="shared" si="175"/>
        <v>16614.683138421053</v>
      </c>
      <c r="S199" s="4">
        <f t="shared" si="175"/>
        <v>4069.690127108257</v>
      </c>
      <c r="T199" s="4">
        <f t="shared" si="183"/>
        <v>22.61057962372486</v>
      </c>
      <c r="U199" s="4">
        <f t="shared" si="183"/>
        <v>85.632207918999811</v>
      </c>
      <c r="V199" s="4">
        <f t="shared" si="183"/>
        <v>103.0342104398043</v>
      </c>
      <c r="W199" s="11">
        <f t="shared" si="176"/>
        <v>-1.219247815263802E-2</v>
      </c>
      <c r="X199" s="11">
        <f t="shared" si="176"/>
        <v>-1.3228699347321071E-2</v>
      </c>
      <c r="Y199" s="11">
        <f t="shared" si="176"/>
        <v>-1.2203590333800474E-2</v>
      </c>
      <c r="Z199" s="4">
        <f t="shared" si="188"/>
        <v>6502.1139503883405</v>
      </c>
      <c r="AA199" s="4">
        <f t="shared" si="188"/>
        <v>45896.148059593492</v>
      </c>
      <c r="AB199" s="4">
        <f t="shared" si="188"/>
        <v>7451.8174257287837</v>
      </c>
      <c r="AC199" s="12">
        <f t="shared" si="184"/>
        <v>1.6176850348285194</v>
      </c>
      <c r="AD199" s="12">
        <f t="shared" si="184"/>
        <v>4.1312419377273795</v>
      </c>
      <c r="AE199" s="12">
        <f t="shared" si="184"/>
        <v>1.8654722284812668</v>
      </c>
      <c r="AF199" s="11">
        <f t="shared" si="177"/>
        <v>-2.9039671966837322E-3</v>
      </c>
      <c r="AG199" s="11">
        <f t="shared" si="177"/>
        <v>2.0567434751257441E-3</v>
      </c>
      <c r="AH199" s="11">
        <f t="shared" si="177"/>
        <v>8.257041531207765E-4</v>
      </c>
      <c r="AI199" s="1">
        <f t="shared" si="172"/>
        <v>426441.09137932275</v>
      </c>
      <c r="AJ199" s="1">
        <f t="shared" si="172"/>
        <v>355318.95775577513</v>
      </c>
      <c r="AK199" s="1">
        <f t="shared" si="172"/>
        <v>74052.298796715273</v>
      </c>
      <c r="AL199" s="17">
        <f t="shared" si="185"/>
        <v>54.134160479213911</v>
      </c>
      <c r="AM199" s="17">
        <f t="shared" si="185"/>
        <v>21.789632719353712</v>
      </c>
      <c r="AN199" s="17">
        <f t="shared" si="185"/>
        <v>3.615056225687133</v>
      </c>
      <c r="AO199" s="7">
        <f t="shared" si="178"/>
        <v>4.342369621889372E-3</v>
      </c>
      <c r="AP199" s="7">
        <f t="shared" si="178"/>
        <v>6.6869229037082364E-3</v>
      </c>
      <c r="AQ199" s="7">
        <f t="shared" si="178"/>
        <v>4.8402628615028011E-3</v>
      </c>
      <c r="AR199" s="1">
        <f t="shared" si="186"/>
        <v>225822.3959417232</v>
      </c>
      <c r="AS199" s="1">
        <f t="shared" si="186"/>
        <v>194023.76211223018</v>
      </c>
      <c r="AT199" s="1">
        <f t="shared" si="186"/>
        <v>39498.435614119575</v>
      </c>
      <c r="AU199" s="1">
        <f t="shared" ref="AU199:AW262" si="193">$AU$5*AR199</f>
        <v>45164.479188344645</v>
      </c>
      <c r="AV199" s="1">
        <f t="shared" si="193"/>
        <v>38804.752422446036</v>
      </c>
      <c r="AW199" s="1">
        <f t="shared" si="193"/>
        <v>7899.6871228239152</v>
      </c>
      <c r="AX199" s="1">
        <f t="shared" ref="AX199:AZ262" si="194">(AR199-AU199)/B199*1000</f>
        <v>140439.05468378862</v>
      </c>
      <c r="AY199" s="1">
        <f t="shared" si="194"/>
        <v>43457.476710390205</v>
      </c>
      <c r="AZ199" s="1">
        <f t="shared" si="194"/>
        <v>4642.7801348269586</v>
      </c>
      <c r="BA199" s="1">
        <f t="shared" ref="BA199:BC262" si="195">LN(AX199)</f>
        <v>11.85252889915596</v>
      </c>
      <c r="BB199" s="1">
        <f t="shared" si="195"/>
        <v>10.679538192078626</v>
      </c>
      <c r="BC199" s="1">
        <f t="shared" si="195"/>
        <v>8.4430686327799975</v>
      </c>
      <c r="BD199" s="1">
        <f t="shared" ref="BD199:BD262" si="196">SUMPRODUCT(BA199:BC199,B199:D199)*BS199</f>
        <v>2174.7239821856479</v>
      </c>
      <c r="BE199">
        <f t="shared" si="189"/>
        <v>0.21822387218499145</v>
      </c>
      <c r="BF199">
        <f t="shared" si="189"/>
        <v>0.3346263841173937</v>
      </c>
      <c r="BG199">
        <f t="shared" si="189"/>
        <v>2.453676962688749E-2</v>
      </c>
      <c r="BH199">
        <f t="shared" ref="BH199:BH262" si="197">(BE199*Z199+BF199*AA199+BG199*AB199)/(Z199+AA199+AB199)</f>
        <v>0.28337175557861422</v>
      </c>
      <c r="BI199">
        <f t="shared" ref="BI199:BK262" si="198">BI$5*BE199^2</f>
        <v>4.7621658391411486E-3</v>
      </c>
      <c r="BJ199">
        <f t="shared" si="198"/>
        <v>1.1197481694748152E-2</v>
      </c>
      <c r="BK199">
        <f t="shared" si="198"/>
        <v>6.0205306372294847E-5</v>
      </c>
      <c r="BL199">
        <f t="shared" si="192"/>
        <v>1075.403699666681</v>
      </c>
      <c r="BM199">
        <f t="shared" si="192"/>
        <v>2172.5775245978675</v>
      </c>
      <c r="BN199">
        <f t="shared" si="192"/>
        <v>2.378015417374431</v>
      </c>
      <c r="BO199">
        <f t="shared" si="187"/>
        <v>811.2979401688259</v>
      </c>
      <c r="BP199">
        <f t="shared" si="149"/>
        <v>282.92339419929971</v>
      </c>
      <c r="BQ199">
        <f t="shared" si="149"/>
        <v>26.011480419256692</v>
      </c>
      <c r="BR199" s="7">
        <f t="shared" si="147"/>
        <v>6.723535476443665E-3</v>
      </c>
      <c r="BS199" s="7">
        <f t="shared" si="190"/>
        <v>1.9617746315683332E-2</v>
      </c>
      <c r="BT199" s="7">
        <f t="shared" si="191"/>
        <v>2.6996839539557209E-3</v>
      </c>
      <c r="BU199" s="8">
        <f>MAX((BU$3*climlow!$I309+BU$4*climlow!$I309^2+BU$5*climlow!$I309^6)*(K199/K$66)^$BW$1,-99)</f>
        <v>2.0438397603538636</v>
      </c>
      <c r="BV199" s="8">
        <f>MAX((BV$3*climlow!$I309+BV$4*climlow!$I309^2+BV$5*climlow!$I309^6)*(L199/L$66)^$BW$1,-99)</f>
        <v>0.45862724762659524</v>
      </c>
      <c r="BW199" s="8">
        <f>MAX((BW$3*climlow!$I309+BW$4*climlow!$I309^2+BW$5*climlow!$I309^6)*(M199/M$66)^$BW$1,-99)</f>
        <v>-0.41118905589593235</v>
      </c>
      <c r="BX199" s="8">
        <f>MAX((BX$3*climlow!$M309+BX$4*climlow!$M309^2+BX$5*climlow!$M309^6)*(K199/K$66)^$BW$1,-99)</f>
        <v>2.0802507619152544</v>
      </c>
      <c r="BY199" s="8">
        <f>MAX((BY$3*climlow!$M309+BY$4*climlow!$M309^2+BY$5*climlow!$M309^6)*(L199/L$66)^$BW$1,-99)</f>
        <v>0.48970989785366459</v>
      </c>
      <c r="BZ199" s="8">
        <f>MAX((BZ$3*climlow!$M309+BZ$4*climlow!$M309^2+BZ$5*climlow!$M309^6)*(M199/M$66)^$BW$1,-99)</f>
        <v>-0.37493844103633822</v>
      </c>
      <c r="CA199" s="8">
        <f t="shared" ref="CA199:CA262" si="199">((BU199-BX199)*H199+(BY199-BY199)*I199+(BW199-BZ199)*J199)/100</f>
        <v>-96.542621882350119</v>
      </c>
      <c r="CB199" s="8">
        <f t="shared" ref="CB199:CB262" si="200">CA199*BS199</f>
        <v>-1.893948664738883</v>
      </c>
      <c r="CC199" s="8">
        <f t="shared" ref="CC199:CC262" si="201">CA199*BT199</f>
        <v>-0.26063456716859507</v>
      </c>
      <c r="CD199" s="8">
        <f>MAX((CD$3*climlow!$I309+CD$4*climlow!$I309^2+CD$5*climlow!$I309^6)*(K199/K$66)^$BW$1,-99)</f>
        <v>0.97098783602642325</v>
      </c>
      <c r="CE199" s="8">
        <f>MAX((CE$3*climlow!$I309+CE$4*climlow!$I309^2+CE$5*climlow!$I309^6)*(L199/L$66)^$BW$1,-99)</f>
        <v>0.2546591789437665</v>
      </c>
      <c r="CF199" s="8">
        <f>MAX((CF$3*climlow!$I309+CF$4*climlow!$I309^2+CF$5*climlow!$I309^6)*(M199/M$66)^$BW$1,-99)</f>
        <v>-0.10321637569821915</v>
      </c>
      <c r="CG199" s="8">
        <f>MAX((CG$3*climlow!$M309+CG$4*climlow!$M309^2+CG$5*climlow!$M309^6)*(K199/K$66)^$BW$1,-99)</f>
        <v>0.96142963522786451</v>
      </c>
      <c r="CH199" s="8">
        <f>MAX((CH$3*climlow!$M309+CH$4*climlow!$M309^2+CH$5*climlow!$M309^6)*(L199/L$66)^$BW$1,-99)</f>
        <v>0.25862309445311038</v>
      </c>
      <c r="CI199" s="8">
        <f>MAX((CI$3*climlow!$M309+CI$4*climlow!$M309^2+CI$5*climlow!$M309^6)*(M199/M$66)^$BW$1,-99)</f>
        <v>-8.9852359274451024E-2</v>
      </c>
      <c r="CJ199" s="8">
        <f t="shared" ref="CJ199:CJ262" si="202">((CD199-CG199)*Q199+(CH199-CH199)*R199+(CF199-CI199)*S199)/100</f>
        <v>-5.5834688500443902E-2</v>
      </c>
      <c r="CK199" s="8">
        <f t="shared" ref="CK199:CK262" si="203">CJ199*BS199</f>
        <v>-1.0953507546169099E-3</v>
      </c>
      <c r="CL199" s="8">
        <f t="shared" ref="CL199:CL262" si="204">CJ199*BT199</f>
        <v>-1.5073601261876441E-4</v>
      </c>
    </row>
    <row r="200" spans="1:90">
      <c r="A200">
        <f t="shared" si="173"/>
        <v>2154</v>
      </c>
      <c r="B200" s="4">
        <f t="shared" si="180"/>
        <v>1286.387245900738</v>
      </c>
      <c r="C200" s="4">
        <f t="shared" si="180"/>
        <v>3571.7879274311663</v>
      </c>
      <c r="D200" s="4">
        <f t="shared" si="180"/>
        <v>6806.1792715183265</v>
      </c>
      <c r="E200" s="11">
        <f t="shared" si="181"/>
        <v>6.0446739509327286E-6</v>
      </c>
      <c r="F200" s="11">
        <f t="shared" si="181"/>
        <v>1.211823869016132E-5</v>
      </c>
      <c r="G200" s="11">
        <f t="shared" si="181"/>
        <v>2.6755002049314986E-5</v>
      </c>
      <c r="H200" s="4">
        <f t="shared" si="182"/>
        <v>227023.45986714511</v>
      </c>
      <c r="I200" s="4">
        <f t="shared" si="182"/>
        <v>195642.56567526737</v>
      </c>
      <c r="J200" s="4">
        <f t="shared" si="182"/>
        <v>39735.978607571626</v>
      </c>
      <c r="K200" s="4">
        <f t="shared" si="174"/>
        <v>176481.42936008479</v>
      </c>
      <c r="L200" s="4">
        <f t="shared" si="174"/>
        <v>54774.407005729961</v>
      </c>
      <c r="M200" s="4">
        <f t="shared" si="174"/>
        <v>5838.2209786706517</v>
      </c>
      <c r="N200" s="11">
        <f t="shared" si="179"/>
        <v>5.3125450463840096E-3</v>
      </c>
      <c r="O200" s="11">
        <f t="shared" si="179"/>
        <v>8.3311071327618613E-3</v>
      </c>
      <c r="P200" s="11">
        <f t="shared" si="179"/>
        <v>5.9870696656625366E-3</v>
      </c>
      <c r="Q200" s="4">
        <f t="shared" si="175"/>
        <v>5070.5464158225905</v>
      </c>
      <c r="R200" s="4">
        <f t="shared" si="175"/>
        <v>16531.680428621483</v>
      </c>
      <c r="S200" s="4">
        <f t="shared" si="175"/>
        <v>4044.2016672454733</v>
      </c>
      <c r="T200" s="4">
        <f t="shared" si="183"/>
        <v>22.334900625644114</v>
      </c>
      <c r="U200" s="4">
        <f t="shared" si="183"/>
        <v>84.499405185992075</v>
      </c>
      <c r="V200" s="4">
        <f t="shared" si="183"/>
        <v>101.77682314523034</v>
      </c>
      <c r="W200" s="11">
        <f t="shared" si="176"/>
        <v>-1.219247815263802E-2</v>
      </c>
      <c r="X200" s="11">
        <f t="shared" si="176"/>
        <v>-1.3228699347321071E-2</v>
      </c>
      <c r="Y200" s="11">
        <f t="shared" si="176"/>
        <v>-1.2203590333800474E-2</v>
      </c>
      <c r="Z200" s="4">
        <f t="shared" si="188"/>
        <v>6438.6092247142351</v>
      </c>
      <c r="AA200" s="4">
        <f t="shared" si="188"/>
        <v>45764.696150344273</v>
      </c>
      <c r="AB200" s="4">
        <f t="shared" si="188"/>
        <v>7411.7282044342955</v>
      </c>
      <c r="AC200" s="12">
        <f t="shared" si="184"/>
        <v>1.6129873305528113</v>
      </c>
      <c r="AD200" s="12">
        <f t="shared" si="184"/>
        <v>4.1397388426269659</v>
      </c>
      <c r="AE200" s="12">
        <f t="shared" si="184"/>
        <v>1.8670125566478553</v>
      </c>
      <c r="AF200" s="11">
        <f t="shared" si="177"/>
        <v>-2.9039671966837322E-3</v>
      </c>
      <c r="AG200" s="11">
        <f t="shared" si="177"/>
        <v>2.0567434751257441E-3</v>
      </c>
      <c r="AH200" s="11">
        <f t="shared" si="177"/>
        <v>8.257041531207765E-4</v>
      </c>
      <c r="AI200" s="1">
        <f t="shared" ref="AI200:AK215" si="205">(1-$AI$5)*AI199+AU199</f>
        <v>428961.46142973518</v>
      </c>
      <c r="AJ200" s="1">
        <f t="shared" si="205"/>
        <v>358591.81440264365</v>
      </c>
      <c r="AK200" s="1">
        <f t="shared" si="205"/>
        <v>74546.756039867672</v>
      </c>
      <c r="AL200" s="17">
        <f t="shared" si="185"/>
        <v>54.366880307845612</v>
      </c>
      <c r="AM200" s="17">
        <f t="shared" si="185"/>
        <v>21.933881257507206</v>
      </c>
      <c r="AN200" s="17">
        <f t="shared" si="185"/>
        <v>3.6323790698546565</v>
      </c>
      <c r="AO200" s="7">
        <f t="shared" si="178"/>
        <v>4.298945925670478E-3</v>
      </c>
      <c r="AP200" s="7">
        <f t="shared" si="178"/>
        <v>6.6200536746711539E-3</v>
      </c>
      <c r="AQ200" s="7">
        <f t="shared" si="178"/>
        <v>4.7918602328877727E-3</v>
      </c>
      <c r="AR200" s="1">
        <f t="shared" si="186"/>
        <v>227023.45986714511</v>
      </c>
      <c r="AS200" s="1">
        <f t="shared" si="186"/>
        <v>195642.56567526737</v>
      </c>
      <c r="AT200" s="1">
        <f t="shared" si="186"/>
        <v>39735.978607571626</v>
      </c>
      <c r="AU200" s="1">
        <f t="shared" si="193"/>
        <v>45404.691973429028</v>
      </c>
      <c r="AV200" s="1">
        <f t="shared" si="193"/>
        <v>39128.513135053472</v>
      </c>
      <c r="AW200" s="1">
        <f t="shared" si="193"/>
        <v>7947.1957215143257</v>
      </c>
      <c r="AX200" s="1">
        <f t="shared" si="194"/>
        <v>141185.14348806784</v>
      </c>
      <c r="AY200" s="1">
        <f t="shared" si="194"/>
        <v>43819.525604583963</v>
      </c>
      <c r="AZ200" s="1">
        <f t="shared" si="194"/>
        <v>4670.5767829365204</v>
      </c>
      <c r="BA200" s="1">
        <f t="shared" si="195"/>
        <v>11.857827382415506</v>
      </c>
      <c r="BB200" s="1">
        <f t="shared" si="195"/>
        <v>10.687834787088665</v>
      </c>
      <c r="BC200" s="1">
        <f t="shared" si="195"/>
        <v>8.4490378511598951</v>
      </c>
      <c r="BD200" s="1">
        <f t="shared" si="196"/>
        <v>2112.8903877747948</v>
      </c>
      <c r="BE200">
        <f t="shared" si="189"/>
        <v>0.21822387218499145</v>
      </c>
      <c r="BF200">
        <f t="shared" si="189"/>
        <v>0.3346263841173937</v>
      </c>
      <c r="BG200">
        <f t="shared" si="189"/>
        <v>2.453676962688749E-2</v>
      </c>
      <c r="BH200">
        <f t="shared" si="197"/>
        <v>0.28350219537286653</v>
      </c>
      <c r="BI200">
        <f t="shared" si="198"/>
        <v>4.7621658391411486E-3</v>
      </c>
      <c r="BJ200">
        <f t="shared" si="198"/>
        <v>1.1197481694748152E-2</v>
      </c>
      <c r="BK200">
        <f t="shared" si="198"/>
        <v>6.0205306372294847E-5</v>
      </c>
      <c r="BL200">
        <f t="shared" si="192"/>
        <v>1081.1233652629498</v>
      </c>
      <c r="BM200">
        <f t="shared" si="192"/>
        <v>2190.7040478623694</v>
      </c>
      <c r="BN200">
        <f t="shared" si="192"/>
        <v>2.3923167660718039</v>
      </c>
      <c r="BO200">
        <f t="shared" si="187"/>
        <v>816.75273065151669</v>
      </c>
      <c r="BP200">
        <f t="shared" si="149"/>
        <v>286.10334969249857</v>
      </c>
      <c r="BQ200">
        <f t="shared" si="149"/>
        <v>26.309452427292065</v>
      </c>
      <c r="BR200" s="7">
        <f t="shared" ref="BR200:BR263" si="206">SUM(H200:J200)/SUM(H199:J199)-1+BR$5</f>
        <v>6.6560280104668301E-3</v>
      </c>
      <c r="BS200" s="7">
        <f t="shared" si="190"/>
        <v>1.9046355646294498E-2</v>
      </c>
      <c r="BT200" s="7">
        <f t="shared" si="191"/>
        <v>2.6040538885953196E-3</v>
      </c>
      <c r="BU200" s="8">
        <f>MAX((BU$3*climlow!$I310+BU$4*climlow!$I310^2+BU$5*climlow!$I310^6)*(K200/K$66)^$BW$1,-99)</f>
        <v>2.0266930930276383</v>
      </c>
      <c r="BV200" s="8">
        <f>MAX((BV$3*climlow!$I310+BV$4*climlow!$I310^2+BV$5*climlow!$I310^6)*(L200/L$66)^$BW$1,-99)</f>
        <v>0.44545302385494473</v>
      </c>
      <c r="BW200" s="8">
        <f>MAX((BW$3*climlow!$I310+BW$4*climlow!$I310^2+BW$5*climlow!$I310^6)*(M200/M$66)^$BW$1,-99)</f>
        <v>-0.42477088682237568</v>
      </c>
      <c r="BX200" s="8">
        <f>MAX((BX$3*climlow!$M310+BX$4*climlow!$M310^2+BX$5*climlow!$M310^6)*(K200/K$66)^$BW$1,-99)</f>
        <v>2.064408205210595</v>
      </c>
      <c r="BY200" s="8">
        <f>MAX((BY$3*climlow!$M310+BY$4*climlow!$M310^2+BY$5*climlow!$M310^6)*(L200/L$66)^$BW$1,-99)</f>
        <v>0.47748926979325007</v>
      </c>
      <c r="BZ200" s="8">
        <f>MAX((BZ$3*climlow!$M310+BZ$4*climlow!$M310^2+BZ$5*climlow!$M310^6)*(M200/M$66)^$BW$1,-99)</f>
        <v>-0.38748614943732146</v>
      </c>
      <c r="CA200" s="8">
        <f t="shared" si="199"/>
        <v>-100.43760784173776</v>
      </c>
      <c r="CB200" s="8">
        <f t="shared" si="200"/>
        <v>-1.9129703992167946</v>
      </c>
      <c r="CC200" s="8">
        <f t="shared" si="201"/>
        <v>-0.26154494326148897</v>
      </c>
      <c r="CD200" s="8">
        <f>MAX((CD$3*climlow!$I310+CD$4*climlow!$I310^2+CD$5*climlow!$I310^6)*(K200/K$66)^$BW$1,-99)</f>
        <v>0.97317231562231155</v>
      </c>
      <c r="CE200" s="8">
        <f>MAX((CE$3*climlow!$I310+CE$4*climlow!$I310^2+CE$5*climlow!$I310^6)*(L200/L$66)^$BW$1,-99)</f>
        <v>0.25239826684521993</v>
      </c>
      <c r="CF200" s="8">
        <f>MAX((CF$3*climlow!$I310+CF$4*climlow!$I310^2+CF$5*climlow!$I310^6)*(M200/M$66)^$BW$1,-99)</f>
        <v>-0.10847700338059124</v>
      </c>
      <c r="CG200" s="8">
        <f>MAX((CG$3*climlow!$M310+CG$4*climlow!$M310^2+CG$5*climlow!$M310^6)*(K200/K$66)^$BW$1,-99)</f>
        <v>0.96372945170105584</v>
      </c>
      <c r="CH200" s="8">
        <f>MAX((CH$3*climlow!$M310+CH$4*climlow!$M310^2+CH$5*climlow!$M310^6)*(L200/L$66)^$BW$1,-99)</f>
        <v>0.25673184194358029</v>
      </c>
      <c r="CI200" s="8">
        <f>MAX((CI$3*climlow!$M310+CI$4*climlow!$M310^2+CI$5*climlow!$M310^6)*(M200/M$66)^$BW$1,-99)</f>
        <v>-9.4473703983301821E-2</v>
      </c>
      <c r="CJ200" s="8">
        <f t="shared" si="202"/>
        <v>-8.7516869584318327E-2</v>
      </c>
      <c r="CK200" s="8">
        <f t="shared" si="203"/>
        <v>-1.6668774231533006E-3</v>
      </c>
      <c r="CL200" s="8">
        <f t="shared" si="204"/>
        <v>-2.278986445587336E-4</v>
      </c>
    </row>
    <row r="201" spans="1:90">
      <c r="A201">
        <f t="shared" si="173"/>
        <v>2155</v>
      </c>
      <c r="B201" s="4">
        <f t="shared" si="180"/>
        <v>1286.3946329026403</v>
      </c>
      <c r="C201" s="4">
        <f t="shared" si="180"/>
        <v>3571.829047020889</v>
      </c>
      <c r="D201" s="4">
        <f t="shared" si="180"/>
        <v>6806.3522658916663</v>
      </c>
      <c r="E201" s="11">
        <f t="shared" si="181"/>
        <v>5.7424402533860917E-6</v>
      </c>
      <c r="F201" s="11">
        <f t="shared" si="181"/>
        <v>1.1512326755653253E-5</v>
      </c>
      <c r="G201" s="11">
        <f t="shared" si="181"/>
        <v>2.5417251946849235E-5</v>
      </c>
      <c r="H201" s="4">
        <f t="shared" si="182"/>
        <v>228218.20899788063</v>
      </c>
      <c r="I201" s="4">
        <f t="shared" si="182"/>
        <v>197258.20736080309</v>
      </c>
      <c r="J201" s="4">
        <f t="shared" si="182"/>
        <v>39972.460415735011</v>
      </c>
      <c r="K201" s="4">
        <f t="shared" si="174"/>
        <v>177409.17379523389</v>
      </c>
      <c r="L201" s="4">
        <f t="shared" si="174"/>
        <v>55226.105382990769</v>
      </c>
      <c r="M201" s="4">
        <f t="shared" si="174"/>
        <v>5872.8168707997975</v>
      </c>
      <c r="N201" s="11">
        <f t="shared" si="179"/>
        <v>5.256895518769733E-3</v>
      </c>
      <c r="O201" s="11">
        <f t="shared" si="179"/>
        <v>8.2465224536991677E-3</v>
      </c>
      <c r="P201" s="11">
        <f t="shared" si="179"/>
        <v>5.9257592776187362E-3</v>
      </c>
      <c r="Q201" s="4">
        <f t="shared" si="175"/>
        <v>5035.0831410928877</v>
      </c>
      <c r="R201" s="4">
        <f t="shared" si="175"/>
        <v>16447.702567839206</v>
      </c>
      <c r="S201" s="4">
        <f t="shared" si="175"/>
        <v>4018.6225335447425</v>
      </c>
      <c r="T201" s="4">
        <f t="shared" si="183"/>
        <v>22.062582837724605</v>
      </c>
      <c r="U201" s="4">
        <f t="shared" si="183"/>
        <v>83.381587959759116</v>
      </c>
      <c r="V201" s="4">
        <f t="shared" si="183"/>
        <v>100.53478049009028</v>
      </c>
      <c r="W201" s="11">
        <f t="shared" si="176"/>
        <v>-1.219247815263802E-2</v>
      </c>
      <c r="X201" s="11">
        <f t="shared" si="176"/>
        <v>-1.3228699347321071E-2</v>
      </c>
      <c r="Y201" s="11">
        <f t="shared" si="176"/>
        <v>-1.2203590333800474E-2</v>
      </c>
      <c r="Z201" s="4">
        <f t="shared" si="188"/>
        <v>6375.3658508473991</v>
      </c>
      <c r="AA201" s="4">
        <f t="shared" si="188"/>
        <v>45629.723436628163</v>
      </c>
      <c r="AB201" s="4">
        <f t="shared" si="188"/>
        <v>7371.3901336886865</v>
      </c>
      <c r="AC201" s="12">
        <f t="shared" si="184"/>
        <v>1.6083032682562195</v>
      </c>
      <c r="AD201" s="12">
        <f t="shared" si="184"/>
        <v>4.1482532234802632</v>
      </c>
      <c r="AE201" s="12">
        <f t="shared" si="184"/>
        <v>1.8685541566698081</v>
      </c>
      <c r="AF201" s="11">
        <f t="shared" si="177"/>
        <v>-2.9039671966837322E-3</v>
      </c>
      <c r="AG201" s="11">
        <f t="shared" si="177"/>
        <v>2.0567434751257441E-3</v>
      </c>
      <c r="AH201" s="11">
        <f t="shared" si="177"/>
        <v>8.257041531207765E-4</v>
      </c>
      <c r="AI201" s="1">
        <f t="shared" si="205"/>
        <v>431470.00726019067</v>
      </c>
      <c r="AJ201" s="1">
        <f t="shared" si="205"/>
        <v>361861.14609743276</v>
      </c>
      <c r="AK201" s="1">
        <f t="shared" si="205"/>
        <v>75039.27615739523</v>
      </c>
      <c r="AL201" s="17">
        <f t="shared" si="185"/>
        <v>54.598263383650533</v>
      </c>
      <c r="AM201" s="17">
        <f t="shared" si="185"/>
        <v>22.07763269401358</v>
      </c>
      <c r="AN201" s="17">
        <f t="shared" si="185"/>
        <v>3.6496108641421103</v>
      </c>
      <c r="AO201" s="7">
        <f t="shared" si="178"/>
        <v>4.255956466413773E-3</v>
      </c>
      <c r="AP201" s="7">
        <f t="shared" si="178"/>
        <v>6.5538531379244419E-3</v>
      </c>
      <c r="AQ201" s="7">
        <f t="shared" si="178"/>
        <v>4.7439416305588948E-3</v>
      </c>
      <c r="AR201" s="1">
        <f t="shared" si="186"/>
        <v>228218.20899788063</v>
      </c>
      <c r="AS201" s="1">
        <f t="shared" si="186"/>
        <v>197258.20736080309</v>
      </c>
      <c r="AT201" s="1">
        <f t="shared" si="186"/>
        <v>39972.460415735011</v>
      </c>
      <c r="AU201" s="1">
        <f t="shared" si="193"/>
        <v>45643.641799576129</v>
      </c>
      <c r="AV201" s="1">
        <f t="shared" si="193"/>
        <v>39451.64147216062</v>
      </c>
      <c r="AW201" s="1">
        <f t="shared" si="193"/>
        <v>7994.4920831470026</v>
      </c>
      <c r="AX201" s="1">
        <f t="shared" si="194"/>
        <v>141927.33903618713</v>
      </c>
      <c r="AY201" s="1">
        <f t="shared" si="194"/>
        <v>44180.884306392611</v>
      </c>
      <c r="AZ201" s="1">
        <f t="shared" si="194"/>
        <v>4698.2534966398389</v>
      </c>
      <c r="BA201" s="1">
        <f t="shared" si="195"/>
        <v>11.863070508693587</v>
      </c>
      <c r="BB201" s="1">
        <f t="shared" si="195"/>
        <v>10.696047492762759</v>
      </c>
      <c r="BC201" s="1">
        <f t="shared" si="195"/>
        <v>8.4549461221794679</v>
      </c>
      <c r="BD201" s="1">
        <f t="shared" si="196"/>
        <v>2052.7974435336218</v>
      </c>
      <c r="BE201">
        <f t="shared" si="189"/>
        <v>0.21822387218499145</v>
      </c>
      <c r="BF201">
        <f t="shared" si="189"/>
        <v>0.3346263841173937</v>
      </c>
      <c r="BG201">
        <f t="shared" si="189"/>
        <v>2.453676962688749E-2</v>
      </c>
      <c r="BH201">
        <f t="shared" si="197"/>
        <v>0.28363144211579583</v>
      </c>
      <c r="BI201">
        <f t="shared" si="198"/>
        <v>4.7621658391411486E-3</v>
      </c>
      <c r="BJ201">
        <f t="shared" si="198"/>
        <v>1.1197481694748152E-2</v>
      </c>
      <c r="BK201">
        <f t="shared" si="198"/>
        <v>6.0205306372294847E-5</v>
      </c>
      <c r="BL201">
        <f t="shared" si="192"/>
        <v>1086.8129587596823</v>
      </c>
      <c r="BM201">
        <f t="shared" si="192"/>
        <v>2208.7951660614276</v>
      </c>
      <c r="BN201">
        <f t="shared" si="192"/>
        <v>2.4065542257837547</v>
      </c>
      <c r="BO201">
        <f t="shared" si="187"/>
        <v>822.18905970435844</v>
      </c>
      <c r="BP201">
        <f t="shared" si="149"/>
        <v>289.3193107264745</v>
      </c>
      <c r="BQ201">
        <f t="shared" si="149"/>
        <v>26.610857242743002</v>
      </c>
      <c r="BR201" s="7">
        <f t="shared" si="206"/>
        <v>6.5892288465219107E-3</v>
      </c>
      <c r="BS201" s="7">
        <f t="shared" si="190"/>
        <v>1.8491607423586891E-2</v>
      </c>
      <c r="BT201" s="7">
        <f t="shared" si="191"/>
        <v>2.5119748674909815E-3</v>
      </c>
      <c r="BU201" s="8">
        <f>MAX((BU$3*climlow!$I311+BU$4*climlow!$I311^2+BU$5*climlow!$I311^6)*(K201/K$66)^$BW$1,-99)</f>
        <v>2.009531224273311</v>
      </c>
      <c r="BV201" s="8">
        <f>MAX((BV$3*climlow!$I311+BV$4*climlow!$I311^2+BV$5*climlow!$I311^6)*(L201/L$66)^$BW$1,-99)</f>
        <v>0.43231937490379257</v>
      </c>
      <c r="BW201" s="8">
        <f>MAX((BW$3*climlow!$I311+BW$4*climlow!$I311^2+BW$5*climlow!$I311^6)*(M201/M$66)^$BW$1,-99)</f>
        <v>-0.43830493482898591</v>
      </c>
      <c r="BX201" s="8">
        <f>MAX((BX$3*climlow!$M311+BX$4*climlow!$M311^2+BX$5*climlow!$M311^6)*(K201/K$66)^$BW$1,-99)</f>
        <v>2.0485704269809148</v>
      </c>
      <c r="BY201" s="8">
        <f>MAX((BY$3*climlow!$M311+BY$4*climlow!$M311^2+BY$5*climlow!$M311^6)*(L201/L$66)^$BW$1,-99)</f>
        <v>0.46532073266909829</v>
      </c>
      <c r="BZ201" s="8">
        <f>MAX((BZ$3*climlow!$M311+BZ$4*climlow!$M311^2+BZ$5*climlow!$M311^6)*(M201/M$66)^$BW$1,-99)</f>
        <v>-0.39997467793181934</v>
      </c>
      <c r="CA201" s="8">
        <f t="shared" si="199"/>
        <v>-104.41611599181509</v>
      </c>
      <c r="CB201" s="8">
        <f t="shared" si="200"/>
        <v>-1.9308218256163578</v>
      </c>
      <c r="CC201" s="8">
        <f t="shared" si="201"/>
        <v>-0.26229065913246269</v>
      </c>
      <c r="CD201" s="8">
        <f>MAX((CD$3*climlow!$I311+CD$4*climlow!$I311^2+CD$5*climlow!$I311^6)*(K201/K$66)^$BW$1,-99)</f>
        <v>0.97520651652863699</v>
      </c>
      <c r="CE201" s="8">
        <f>MAX((CE$3*climlow!$I311+CE$4*climlow!$I311^2+CE$5*climlow!$I311^6)*(L201/L$66)^$BW$1,-99)</f>
        <v>0.25005025425931088</v>
      </c>
      <c r="CF201" s="8">
        <f>MAX((CF$3*climlow!$I311+CF$4*climlow!$I311^2+CF$5*climlow!$I311^6)*(M201/M$66)^$BW$1,-99)</f>
        <v>-0.11382088039192986</v>
      </c>
      <c r="CG201" s="8">
        <f>MAX((CG$3*climlow!$M311+CG$4*climlow!$M311^2+CG$5*climlow!$M311^6)*(K201/K$66)^$BW$1,-99)</f>
        <v>0.96589623545281555</v>
      </c>
      <c r="CH201" s="8">
        <f>MAX((CH$3*climlow!$M311+CH$4*climlow!$M311^2+CH$5*climlow!$M311^6)*(L201/L$66)^$BW$1,-99)</f>
        <v>0.25476851195099248</v>
      </c>
      <c r="CI201" s="8">
        <f>MAX((CI$3*climlow!$M311+CI$4*climlow!$M311^2+CI$5*climlow!$M311^6)*(M201/M$66)^$BW$1,-99)</f>
        <v>-9.9159253557603147E-2</v>
      </c>
      <c r="CJ201" s="8">
        <f t="shared" si="202"/>
        <v>-0.12041504691144944</v>
      </c>
      <c r="CK201" s="8">
        <f t="shared" si="203"/>
        <v>-2.2266677753793223E-3</v>
      </c>
      <c r="CL201" s="8">
        <f t="shared" si="204"/>
        <v>-3.0247957150930855E-4</v>
      </c>
    </row>
    <row r="202" spans="1:90">
      <c r="A202">
        <f t="shared" si="173"/>
        <v>2156</v>
      </c>
      <c r="B202" s="4">
        <f t="shared" si="180"/>
        <v>1286.4016505947459</v>
      </c>
      <c r="C202" s="4">
        <f t="shared" si="180"/>
        <v>3571.8681110808388</v>
      </c>
      <c r="D202" s="4">
        <f t="shared" si="180"/>
        <v>6806.5166147235286</v>
      </c>
      <c r="E202" s="11">
        <f t="shared" si="181"/>
        <v>5.4553182407167866E-6</v>
      </c>
      <c r="F202" s="11">
        <f t="shared" si="181"/>
        <v>1.093671041787059E-5</v>
      </c>
      <c r="G202" s="11">
        <f t="shared" si="181"/>
        <v>2.4146389349506773E-5</v>
      </c>
      <c r="H202" s="4">
        <f t="shared" si="182"/>
        <v>229406.61996653161</v>
      </c>
      <c r="I202" s="4">
        <f t="shared" si="182"/>
        <v>198870.56621916435</v>
      </c>
      <c r="J202" s="4">
        <f t="shared" si="182"/>
        <v>40207.874076022585</v>
      </c>
      <c r="K202" s="4">
        <f t="shared" si="174"/>
        <v>178332.03172622592</v>
      </c>
      <c r="L202" s="4">
        <f t="shared" si="174"/>
        <v>55676.906323113537</v>
      </c>
      <c r="M202" s="4">
        <f t="shared" si="174"/>
        <v>5907.261577683782</v>
      </c>
      <c r="N202" s="11">
        <f t="shared" si="179"/>
        <v>5.2018613877160558E-3</v>
      </c>
      <c r="O202" s="11">
        <f t="shared" si="179"/>
        <v>8.1628233060522248E-3</v>
      </c>
      <c r="P202" s="11">
        <f t="shared" si="179"/>
        <v>5.8651082847902547E-3</v>
      </c>
      <c r="Q202" s="4">
        <f t="shared" si="175"/>
        <v>4999.5927356895781</v>
      </c>
      <c r="R202" s="4">
        <f t="shared" si="175"/>
        <v>16362.783417462071</v>
      </c>
      <c r="S202" s="4">
        <f t="shared" si="175"/>
        <v>3992.9593455471281</v>
      </c>
      <c r="T202" s="4">
        <f t="shared" si="183"/>
        <v>21.79358527848488</v>
      </c>
      <c r="U202" s="4">
        <f t="shared" si="183"/>
        <v>82.278558001537263</v>
      </c>
      <c r="V202" s="4">
        <f t="shared" si="183"/>
        <v>99.30789521469066</v>
      </c>
      <c r="W202" s="11">
        <f t="shared" si="176"/>
        <v>-1.219247815263802E-2</v>
      </c>
      <c r="X202" s="11">
        <f t="shared" si="176"/>
        <v>-1.3228699347321071E-2</v>
      </c>
      <c r="Y202" s="11">
        <f t="shared" si="176"/>
        <v>-1.2203590333800474E-2</v>
      </c>
      <c r="Z202" s="4">
        <f t="shared" si="188"/>
        <v>6312.3923337742535</v>
      </c>
      <c r="AA202" s="4">
        <f t="shared" si="188"/>
        <v>45491.304833530259</v>
      </c>
      <c r="AB202" s="4">
        <f t="shared" si="188"/>
        <v>7330.814986892884</v>
      </c>
      <c r="AC202" s="12">
        <f t="shared" si="184"/>
        <v>1.6036328083228841</v>
      </c>
      <c r="AD202" s="12">
        <f t="shared" si="184"/>
        <v>4.1567851162308251</v>
      </c>
      <c r="AE202" s="12">
        <f t="shared" si="184"/>
        <v>1.8700970295973014</v>
      </c>
      <c r="AF202" s="11">
        <f t="shared" si="177"/>
        <v>-2.9039671966837322E-3</v>
      </c>
      <c r="AG202" s="11">
        <f t="shared" si="177"/>
        <v>2.0567434751257441E-3</v>
      </c>
      <c r="AH202" s="11">
        <f t="shared" si="177"/>
        <v>8.257041531207765E-4</v>
      </c>
      <c r="AI202" s="1">
        <f t="shared" si="205"/>
        <v>433966.64833374775</v>
      </c>
      <c r="AJ202" s="1">
        <f t="shared" si="205"/>
        <v>365126.67295985011</v>
      </c>
      <c r="AK202" s="1">
        <f t="shared" si="205"/>
        <v>75529.840624802717</v>
      </c>
      <c r="AL202" s="17">
        <f t="shared" si="185"/>
        <v>54.828307537432124</v>
      </c>
      <c r="AM202" s="17">
        <f t="shared" si="185"/>
        <v>22.220879320700085</v>
      </c>
      <c r="AN202" s="17">
        <f t="shared" si="185"/>
        <v>3.6667512696467166</v>
      </c>
      <c r="AO202" s="7">
        <f t="shared" ref="AO202:AQ217" si="207">AO$5*AO201</f>
        <v>4.2133969017496354E-3</v>
      </c>
      <c r="AP202" s="7">
        <f t="shared" si="207"/>
        <v>6.4883146065451971E-3</v>
      </c>
      <c r="AQ202" s="7">
        <f t="shared" si="207"/>
        <v>4.696502214253306E-3</v>
      </c>
      <c r="AR202" s="1">
        <f t="shared" si="186"/>
        <v>229406.61996653161</v>
      </c>
      <c r="AS202" s="1">
        <f t="shared" si="186"/>
        <v>198870.56621916435</v>
      </c>
      <c r="AT202" s="1">
        <f t="shared" si="186"/>
        <v>40207.874076022585</v>
      </c>
      <c r="AU202" s="1">
        <f t="shared" si="193"/>
        <v>45881.323993306323</v>
      </c>
      <c r="AV202" s="1">
        <f t="shared" si="193"/>
        <v>39774.113243832871</v>
      </c>
      <c r="AW202" s="1">
        <f t="shared" si="193"/>
        <v>8041.5748152045171</v>
      </c>
      <c r="AX202" s="1">
        <f t="shared" si="194"/>
        <v>142665.62538098075</v>
      </c>
      <c r="AY202" s="1">
        <f t="shared" si="194"/>
        <v>44541.525058490828</v>
      </c>
      <c r="AZ202" s="1">
        <f t="shared" si="194"/>
        <v>4725.8092621470259</v>
      </c>
      <c r="BA202" s="1">
        <f t="shared" si="195"/>
        <v>11.868258887137745</v>
      </c>
      <c r="BB202" s="1">
        <f t="shared" si="195"/>
        <v>10.704177180424791</v>
      </c>
      <c r="BC202" s="1">
        <f t="shared" si="195"/>
        <v>8.4607940976744676</v>
      </c>
      <c r="BD202" s="1">
        <f t="shared" si="196"/>
        <v>1994.3969248170104</v>
      </c>
      <c r="BE202">
        <f t="shared" si="189"/>
        <v>0.21822387218499145</v>
      </c>
      <c r="BF202">
        <f t="shared" si="189"/>
        <v>0.3346263841173937</v>
      </c>
      <c r="BG202">
        <f t="shared" si="189"/>
        <v>2.453676962688749E-2</v>
      </c>
      <c r="BH202">
        <f t="shared" si="197"/>
        <v>0.28375950777794812</v>
      </c>
      <c r="BI202">
        <f t="shared" si="198"/>
        <v>4.7621658391411486E-3</v>
      </c>
      <c r="BJ202">
        <f t="shared" si="198"/>
        <v>1.1197481694748152E-2</v>
      </c>
      <c r="BK202">
        <f t="shared" si="198"/>
        <v>6.0205306372294847E-5</v>
      </c>
      <c r="BL202">
        <f t="shared" si="192"/>
        <v>1092.4723688774525</v>
      </c>
      <c r="BM202">
        <f t="shared" si="192"/>
        <v>2226.849524863293</v>
      </c>
      <c r="BN202">
        <f t="shared" si="192"/>
        <v>2.4207273773255915</v>
      </c>
      <c r="BO202">
        <f t="shared" si="187"/>
        <v>827.60665157385711</v>
      </c>
      <c r="BP202">
        <f t="shared" si="149"/>
        <v>292.57168474203735</v>
      </c>
      <c r="BQ202">
        <f t="shared" si="149"/>
        <v>26.915734339338975</v>
      </c>
      <c r="BR202" s="7">
        <f t="shared" si="206"/>
        <v>6.5231299049224312E-3</v>
      </c>
      <c r="BS202" s="7">
        <f t="shared" si="190"/>
        <v>1.7953016916103778E-2</v>
      </c>
      <c r="BT202" s="7">
        <f t="shared" si="191"/>
        <v>2.4233079001662154E-3</v>
      </c>
      <c r="BU202" s="8">
        <f>MAX((BU$3*climlow!$I312+BU$4*climlow!$I312^2+BU$5*climlow!$I312^6)*(K202/K$66)^$BW$1,-99)</f>
        <v>1.9923589054868471</v>
      </c>
      <c r="BV202" s="8">
        <f>MAX((BV$3*climlow!$I312+BV$4*climlow!$I312^2+BV$5*climlow!$I312^6)*(L202/L$66)^$BW$1,-99)</f>
        <v>0.41922870056316169</v>
      </c>
      <c r="BW202" s="8">
        <f>MAX((BW$3*climlow!$I312+BW$4*climlow!$I312^2+BW$5*climlow!$I312^6)*(M202/M$66)^$BW$1,-99)</f>
        <v>-0.45178898010670671</v>
      </c>
      <c r="BX202" s="8">
        <f>MAX((BX$3*climlow!$M312+BX$4*climlow!$M312^2+BX$5*climlow!$M312^6)*(K202/K$66)^$BW$1,-99)</f>
        <v>2.0327418224525395</v>
      </c>
      <c r="BY202" s="8">
        <f>MAX((BY$3*climlow!$M312+BY$4*climlow!$M312^2+BY$5*climlow!$M312^6)*(L202/L$66)^$BW$1,-99)</f>
        <v>0.45320642257582266</v>
      </c>
      <c r="BZ202" s="8">
        <f>MAX((BZ$3*climlow!$M312+BZ$4*climlow!$M312^2+BZ$5*climlow!$M312^6)*(M202/M$66)^$BW$1,-99)</f>
        <v>-0.41240207149861102</v>
      </c>
      <c r="CA202" s="8">
        <f t="shared" si="199"/>
        <v>-108.47772347046721</v>
      </c>
      <c r="CB202" s="8">
        <f t="shared" si="200"/>
        <v>-1.9475024044857256</v>
      </c>
      <c r="CC202" s="8">
        <f t="shared" si="201"/>
        <v>-0.26287492427802928</v>
      </c>
      <c r="CD202" s="8">
        <f>MAX((CD$3*climlow!$I312+CD$4*climlow!$I312^2+CD$5*climlow!$I312^6)*(K202/K$66)^$BW$1,-99)</f>
        <v>0.97709115788801382</v>
      </c>
      <c r="CE202" s="8">
        <f>MAX((CE$3*climlow!$I312+CE$4*climlow!$I312^2+CE$5*climlow!$I312^6)*(L202/L$66)^$BW$1,-99)</f>
        <v>0.24761617854665444</v>
      </c>
      <c r="CF202" s="8">
        <f>MAX((CF$3*climlow!$I312+CF$4*climlow!$I312^2+CF$5*climlow!$I312^6)*(M202/M$66)^$BW$1,-99)</f>
        <v>-0.11924669740205325</v>
      </c>
      <c r="CG202" s="8">
        <f>MAX((CG$3*climlow!$M312+CG$4*climlow!$M312^2+CG$5*climlow!$M312^6)*(K202/K$66)^$BW$1,-99)</f>
        <v>0.96793100112755992</v>
      </c>
      <c r="CH202" s="8">
        <f>MAX((CH$3*climlow!$M312+CH$4*climlow!$M312^2+CH$5*climlow!$M312^6)*(L202/L$66)^$BW$1,-99)</f>
        <v>0.25273427225211959</v>
      </c>
      <c r="CI202" s="8">
        <f>MAX((CI$3*climlow!$M312+CI$4*climlow!$M312^2+CI$5*climlow!$M312^6)*(M202/M$66)^$BW$1,-99)</f>
        <v>-0.10390758563655567</v>
      </c>
      <c r="CJ202" s="8">
        <f t="shared" si="202"/>
        <v>-0.15451396479092402</v>
      </c>
      <c r="CK202" s="8">
        <f t="shared" si="203"/>
        <v>-2.7739918236657228E-3</v>
      </c>
      <c r="CL202" s="8">
        <f t="shared" si="204"/>
        <v>-3.7443491156385065E-4</v>
      </c>
    </row>
    <row r="203" spans="1:90">
      <c r="A203">
        <f t="shared" si="173"/>
        <v>2157</v>
      </c>
      <c r="B203" s="4">
        <f t="shared" si="180"/>
        <v>1286.4083174386158</v>
      </c>
      <c r="C203" s="4">
        <f t="shared" si="180"/>
        <v>3571.9052223436611</v>
      </c>
      <c r="D203" s="4">
        <f t="shared" si="180"/>
        <v>6806.6727498838072</v>
      </c>
      <c r="E203" s="11">
        <f t="shared" si="181"/>
        <v>5.1825523286809467E-6</v>
      </c>
      <c r="F203" s="11">
        <f t="shared" si="181"/>
        <v>1.038987489697706E-5</v>
      </c>
      <c r="G203" s="11">
        <f t="shared" si="181"/>
        <v>2.2939069882031434E-5</v>
      </c>
      <c r="H203" s="4">
        <f t="shared" si="182"/>
        <v>230588.67088648732</v>
      </c>
      <c r="I203" s="4">
        <f t="shared" si="182"/>
        <v>200479.52337045371</v>
      </c>
      <c r="J203" s="4">
        <f t="shared" si="182"/>
        <v>40442.212859821157</v>
      </c>
      <c r="K203" s="4">
        <f t="shared" si="174"/>
        <v>179249.9844416549</v>
      </c>
      <c r="L203" s="4">
        <f t="shared" si="174"/>
        <v>56126.77573760246</v>
      </c>
      <c r="M203" s="4">
        <f t="shared" si="174"/>
        <v>5941.5538760125528</v>
      </c>
      <c r="N203" s="11">
        <f t="shared" si="179"/>
        <v>5.1474359740275588E-3</v>
      </c>
      <c r="O203" s="11">
        <f t="shared" si="179"/>
        <v>8.0800002047198838E-3</v>
      </c>
      <c r="P203" s="11">
        <f t="shared" si="179"/>
        <v>5.8051091656952103E-3</v>
      </c>
      <c r="Q203" s="4">
        <f t="shared" si="175"/>
        <v>4964.0823460305946</v>
      </c>
      <c r="R203" s="4">
        <f t="shared" si="175"/>
        <v>16276.956498844449</v>
      </c>
      <c r="S203" s="4">
        <f t="shared" si="175"/>
        <v>3967.2185986727054</v>
      </c>
      <c r="T203" s="4">
        <f t="shared" si="183"/>
        <v>21.527867466109299</v>
      </c>
      <c r="U203" s="4">
        <f t="shared" si="183"/>
        <v>81.190119695003801</v>
      </c>
      <c r="V203" s="4">
        <f t="shared" si="183"/>
        <v>98.095982344578587</v>
      </c>
      <c r="W203" s="11">
        <f t="shared" si="176"/>
        <v>-1.219247815263802E-2</v>
      </c>
      <c r="X203" s="11">
        <f t="shared" si="176"/>
        <v>-1.3228699347321071E-2</v>
      </c>
      <c r="Y203" s="11">
        <f t="shared" si="176"/>
        <v>-1.2203590333800474E-2</v>
      </c>
      <c r="Z203" s="4">
        <f t="shared" si="188"/>
        <v>6249.6968846744348</v>
      </c>
      <c r="AA203" s="4">
        <f t="shared" si="188"/>
        <v>45349.515037135709</v>
      </c>
      <c r="AB203" s="4">
        <f t="shared" si="188"/>
        <v>7290.01434887091</v>
      </c>
      <c r="AC203" s="12">
        <f t="shared" si="184"/>
        <v>1.5989759112519886</v>
      </c>
      <c r="AD203" s="12">
        <f t="shared" si="184"/>
        <v>4.1653345568961324</v>
      </c>
      <c r="AE203" s="12">
        <f t="shared" si="184"/>
        <v>1.8716411764813787</v>
      </c>
      <c r="AF203" s="11">
        <f t="shared" si="177"/>
        <v>-2.9039671966837322E-3</v>
      </c>
      <c r="AG203" s="11">
        <f t="shared" si="177"/>
        <v>2.0567434751257441E-3</v>
      </c>
      <c r="AH203" s="11">
        <f t="shared" si="177"/>
        <v>8.257041531207765E-4</v>
      </c>
      <c r="AI203" s="1">
        <f t="shared" si="205"/>
        <v>436451.30749367928</v>
      </c>
      <c r="AJ203" s="1">
        <f t="shared" si="205"/>
        <v>368388.11890769802</v>
      </c>
      <c r="AK203" s="1">
        <f t="shared" si="205"/>
        <v>76018.431377526955</v>
      </c>
      <c r="AL203" s="17">
        <f t="shared" si="185"/>
        <v>55.057010824327456</v>
      </c>
      <c r="AM203" s="17">
        <f t="shared" si="185"/>
        <v>22.363613616008191</v>
      </c>
      <c r="AN203" s="17">
        <f t="shared" si="185"/>
        <v>3.683799966049158</v>
      </c>
      <c r="AO203" s="7">
        <f t="shared" si="207"/>
        <v>4.1712629327321392E-3</v>
      </c>
      <c r="AP203" s="7">
        <f t="shared" si="207"/>
        <v>6.4234314604797449E-3</v>
      </c>
      <c r="AQ203" s="7">
        <f t="shared" si="207"/>
        <v>4.6495371921107731E-3</v>
      </c>
      <c r="AR203" s="1">
        <f t="shared" si="186"/>
        <v>230588.67088648732</v>
      </c>
      <c r="AS203" s="1">
        <f t="shared" si="186"/>
        <v>200479.52337045371</v>
      </c>
      <c r="AT203" s="1">
        <f t="shared" si="186"/>
        <v>40442.212859821157</v>
      </c>
      <c r="AU203" s="1">
        <f t="shared" si="193"/>
        <v>46117.734177297469</v>
      </c>
      <c r="AV203" s="1">
        <f t="shared" si="193"/>
        <v>40095.904674090743</v>
      </c>
      <c r="AW203" s="1">
        <f t="shared" si="193"/>
        <v>8088.4425719642313</v>
      </c>
      <c r="AX203" s="1">
        <f t="shared" si="194"/>
        <v>143399.98755332391</v>
      </c>
      <c r="AY203" s="1">
        <f t="shared" si="194"/>
        <v>44901.420590081972</v>
      </c>
      <c r="AZ203" s="1">
        <f t="shared" si="194"/>
        <v>4753.2431008100421</v>
      </c>
      <c r="BA203" s="1">
        <f t="shared" si="195"/>
        <v>11.873393120350748</v>
      </c>
      <c r="BB203" s="1">
        <f t="shared" si="195"/>
        <v>10.712224712207171</v>
      </c>
      <c r="BC203" s="1">
        <f t="shared" si="195"/>
        <v>8.4665824221207071</v>
      </c>
      <c r="BD203" s="1">
        <f t="shared" si="196"/>
        <v>1937.6419058834733</v>
      </c>
      <c r="BE203">
        <f t="shared" si="189"/>
        <v>0.21822387218499145</v>
      </c>
      <c r="BF203">
        <f t="shared" si="189"/>
        <v>0.3346263841173937</v>
      </c>
      <c r="BG203">
        <f t="shared" si="189"/>
        <v>2.453676962688749E-2</v>
      </c>
      <c r="BH203">
        <f t="shared" si="197"/>
        <v>0.28388640425198508</v>
      </c>
      <c r="BI203">
        <f t="shared" si="198"/>
        <v>4.7621658391411486E-3</v>
      </c>
      <c r="BJ203">
        <f t="shared" si="198"/>
        <v>1.1197481694748152E-2</v>
      </c>
      <c r="BK203">
        <f t="shared" si="198"/>
        <v>6.0205306372294847E-5</v>
      </c>
      <c r="BL203">
        <f t="shared" si="192"/>
        <v>1098.1014913885911</v>
      </c>
      <c r="BM203">
        <f t="shared" si="192"/>
        <v>2244.8657931124899</v>
      </c>
      <c r="BN203">
        <f t="shared" si="192"/>
        <v>2.4348358155990955</v>
      </c>
      <c r="BO203">
        <f t="shared" si="187"/>
        <v>833.00523727225129</v>
      </c>
      <c r="BP203">
        <f t="shared" si="149"/>
        <v>295.86088380481442</v>
      </c>
      <c r="BQ203">
        <f t="shared" si="149"/>
        <v>27.224123647895727</v>
      </c>
      <c r="BR203" s="7">
        <f t="shared" si="206"/>
        <v>6.4577232267633011E-3</v>
      </c>
      <c r="BS203" s="7">
        <f t="shared" si="190"/>
        <v>1.7430113510780366E-2</v>
      </c>
      <c r="BT203" s="7">
        <f t="shared" si="191"/>
        <v>2.3379197533088328E-3</v>
      </c>
      <c r="BU203" s="8">
        <f>MAX((BU$3*climlow!$I313+BU$4*climlow!$I313^2+BU$5*climlow!$I313^6)*(K203/K$66)^$BW$1,-99)</f>
        <v>1.975180799180182</v>
      </c>
      <c r="BV203" s="8">
        <f>MAX((BV$3*climlow!$I313+BV$4*climlow!$I313^2+BV$5*climlow!$I313^6)*(L203/L$66)^$BW$1,-99)</f>
        <v>0.40618334092213454</v>
      </c>
      <c r="BW203" s="8">
        <f>MAX((BW$3*climlow!$I313+BW$4*climlow!$I313^2+BW$5*climlow!$I313^6)*(M203/M$66)^$BW$1,-99)</f>
        <v>-0.46522085645254896</v>
      </c>
      <c r="BX203" s="8">
        <f>MAX((BX$3*climlow!$M313+BX$4*climlow!$M313^2+BX$5*climlow!$M313^6)*(K203/K$66)^$BW$1,-99)</f>
        <v>2.0169266888318171</v>
      </c>
      <c r="BY203" s="8">
        <f>MAX((BY$3*climlow!$M313+BY$4*climlow!$M313^2+BY$5*climlow!$M313^6)*(L203/L$66)^$BW$1,-99)</f>
        <v>0.44114841169932967</v>
      </c>
      <c r="BZ203" s="8">
        <f>MAX((BZ$3*climlow!$M313+BZ$4*climlow!$M313^2+BZ$5*climlow!$M313^6)*(M203/M$66)^$BW$1,-99)</f>
        <v>-0.42476643275235187</v>
      </c>
      <c r="CA203" s="8">
        <f t="shared" si="199"/>
        <v>-112.62195624149282</v>
      </c>
      <c r="CB203" s="8">
        <f t="shared" si="200"/>
        <v>-1.9630134810953592</v>
      </c>
      <c r="CC203" s="8">
        <f t="shared" si="201"/>
        <v>-0.26330109615326908</v>
      </c>
      <c r="CD203" s="8">
        <f>MAX((CD$3*climlow!$I313+CD$4*climlow!$I313^2+CD$5*climlow!$I313^6)*(K203/K$66)^$BW$1,-99)</f>
        <v>0.97882704591750092</v>
      </c>
      <c r="CE203" s="8">
        <f>MAX((CE$3*climlow!$I313+CE$4*climlow!$I313^2+CE$5*climlow!$I313^6)*(L203/L$66)^$BW$1,-99)</f>
        <v>0.24509712611353807</v>
      </c>
      <c r="CF203" s="8">
        <f>MAX((CF$3*climlow!$I313+CF$4*climlow!$I313^2+CF$5*climlow!$I313^6)*(M203/M$66)^$BW$1,-99)</f>
        <v>-0.12475309420553163</v>
      </c>
      <c r="CG203" s="8">
        <f>MAX((CG$3*climlow!$M313+CG$4*climlow!$M313^2+CG$5*climlow!$M313^6)*(K203/K$66)^$BW$1,-99)</f>
        <v>0.96983483521197</v>
      </c>
      <c r="CH203" s="8">
        <f>MAX((CH$3*climlow!$M313+CH$4*climlow!$M313^2+CH$5*climlow!$M313^6)*(L203/L$66)^$BW$1,-99)</f>
        <v>0.25063032761462678</v>
      </c>
      <c r="CI203" s="8">
        <f>MAX((CI$3*climlow!$M313+CI$4*climlow!$M313^2+CI$5*climlow!$M313^6)*(M203/M$66)^$BW$1,-99)</f>
        <v>-0.10871724099629361</v>
      </c>
      <c r="CJ203" s="8">
        <f t="shared" si="202"/>
        <v>-0.1897966068216114</v>
      </c>
      <c r="CK203" s="8">
        <f t="shared" si="203"/>
        <v>-3.3081764008616381E-3</v>
      </c>
      <c r="CL203" s="8">
        <f t="shared" si="204"/>
        <v>-4.4372923619923527E-4</v>
      </c>
    </row>
    <row r="204" spans="1:90">
      <c r="A204">
        <f t="shared" si="173"/>
        <v>2158</v>
      </c>
      <c r="B204" s="4">
        <f t="shared" si="180"/>
        <v>1286.4146509731158</v>
      </c>
      <c r="C204" s="4">
        <f t="shared" si="180"/>
        <v>3571.940478409645</v>
      </c>
      <c r="D204" s="4">
        <f t="shared" si="180"/>
        <v>6806.8210816885867</v>
      </c>
      <c r="E204" s="11">
        <f t="shared" si="181"/>
        <v>4.9234247122468991E-6</v>
      </c>
      <c r="F204" s="11">
        <f t="shared" si="181"/>
        <v>9.8703811521282059E-6</v>
      </c>
      <c r="G204" s="11">
        <f t="shared" si="181"/>
        <v>2.1792116387929863E-5</v>
      </c>
      <c r="H204" s="4">
        <f t="shared" si="182"/>
        <v>231764.34132730437</v>
      </c>
      <c r="I204" s="4">
        <f t="shared" si="182"/>
        <v>202084.96200837183</v>
      </c>
      <c r="J204" s="4">
        <f t="shared" si="182"/>
        <v>40675.470271423452</v>
      </c>
      <c r="K204" s="4">
        <f t="shared" si="174"/>
        <v>180163.01443083293</v>
      </c>
      <c r="L204" s="4">
        <f t="shared" si="174"/>
        <v>56575.680146368861</v>
      </c>
      <c r="M204" s="4">
        <f t="shared" si="174"/>
        <v>5975.6925859042822</v>
      </c>
      <c r="N204" s="11">
        <f t="shared" si="179"/>
        <v>5.0936126550973349E-3</v>
      </c>
      <c r="O204" s="11">
        <f t="shared" si="179"/>
        <v>7.9980437655116088E-3</v>
      </c>
      <c r="P204" s="11">
        <f t="shared" si="179"/>
        <v>5.7457544952264072E-3</v>
      </c>
      <c r="Q204" s="4">
        <f t="shared" si="175"/>
        <v>4928.5589702232919</v>
      </c>
      <c r="R204" s="4">
        <f t="shared" si="175"/>
        <v>16190.25498540095</v>
      </c>
      <c r="S204" s="4">
        <f t="shared" si="175"/>
        <v>3941.4066652053657</v>
      </c>
      <c r="T204" s="4">
        <f t="shared" si="183"/>
        <v>21.265389412355876</v>
      </c>
      <c r="U204" s="4">
        <f t="shared" si="183"/>
        <v>80.116080011585581</v>
      </c>
      <c r="V204" s="4">
        <f t="shared" si="183"/>
        <v>96.898859162653622</v>
      </c>
      <c r="W204" s="11">
        <f t="shared" si="176"/>
        <v>-1.219247815263802E-2</v>
      </c>
      <c r="X204" s="11">
        <f t="shared" si="176"/>
        <v>-1.3228699347321071E-2</v>
      </c>
      <c r="Y204" s="11">
        <f t="shared" si="176"/>
        <v>-1.2203590333800474E-2</v>
      </c>
      <c r="Z204" s="4">
        <f t="shared" si="188"/>
        <v>6187.2874254659118</v>
      </c>
      <c r="AA204" s="4">
        <f t="shared" si="188"/>
        <v>45204.428495654523</v>
      </c>
      <c r="AB204" s="4">
        <f t="shared" si="188"/>
        <v>7248.9996167879372</v>
      </c>
      <c r="AC204" s="12">
        <f t="shared" si="184"/>
        <v>1.5943325376574253</v>
      </c>
      <c r="AD204" s="12">
        <f t="shared" si="184"/>
        <v>4.173901581567744</v>
      </c>
      <c r="AE204" s="12">
        <f t="shared" si="184"/>
        <v>1.8731865983739513</v>
      </c>
      <c r="AF204" s="11">
        <f t="shared" si="177"/>
        <v>-2.9039671966837322E-3</v>
      </c>
      <c r="AG204" s="11">
        <f t="shared" si="177"/>
        <v>2.0567434751257441E-3</v>
      </c>
      <c r="AH204" s="11">
        <f t="shared" si="177"/>
        <v>8.257041531207765E-4</v>
      </c>
      <c r="AI204" s="1">
        <f t="shared" si="205"/>
        <v>438923.9109216088</v>
      </c>
      <c r="AJ204" s="1">
        <f t="shared" si="205"/>
        <v>371645.21169101895</v>
      </c>
      <c r="AK204" s="1">
        <f t="shared" si="205"/>
        <v>76505.030811738499</v>
      </c>
      <c r="AL204" s="17">
        <f t="shared" si="185"/>
        <v>55.284371520081621</v>
      </c>
      <c r="AM204" s="17">
        <f t="shared" si="185"/>
        <v>22.505828243886562</v>
      </c>
      <c r="AN204" s="17">
        <f t="shared" si="185"/>
        <v>3.7007566513500958</v>
      </c>
      <c r="AO204" s="7">
        <f t="shared" si="207"/>
        <v>4.1295503034048178E-3</v>
      </c>
      <c r="AP204" s="7">
        <f t="shared" si="207"/>
        <v>6.3591971458749471E-3</v>
      </c>
      <c r="AQ204" s="7">
        <f t="shared" si="207"/>
        <v>4.6030418201896649E-3</v>
      </c>
      <c r="AR204" s="1">
        <f t="shared" si="186"/>
        <v>231764.34132730437</v>
      </c>
      <c r="AS204" s="1">
        <f t="shared" si="186"/>
        <v>202084.96200837183</v>
      </c>
      <c r="AT204" s="1">
        <f t="shared" si="186"/>
        <v>40675.470271423452</v>
      </c>
      <c r="AU204" s="1">
        <f t="shared" si="193"/>
        <v>46352.868265460878</v>
      </c>
      <c r="AV204" s="1">
        <f t="shared" si="193"/>
        <v>40416.992401674368</v>
      </c>
      <c r="AW204" s="1">
        <f t="shared" si="193"/>
        <v>8135.0940542846911</v>
      </c>
      <c r="AX204" s="1">
        <f t="shared" si="194"/>
        <v>144130.41154466633</v>
      </c>
      <c r="AY204" s="1">
        <f t="shared" si="194"/>
        <v>45260.544117095087</v>
      </c>
      <c r="AZ204" s="1">
        <f t="shared" si="194"/>
        <v>4780.5540687234252</v>
      </c>
      <c r="BA204" s="1">
        <f t="shared" si="195"/>
        <v>11.878473804444377</v>
      </c>
      <c r="BB204" s="1">
        <f t="shared" si="195"/>
        <v>10.720190941145646</v>
      </c>
      <c r="BC204" s="1">
        <f t="shared" si="195"/>
        <v>8.4723117327268742</v>
      </c>
      <c r="BD204" s="1">
        <f t="shared" si="196"/>
        <v>1882.4867268779885</v>
      </c>
      <c r="BE204">
        <f t="shared" si="189"/>
        <v>0.21822387218499145</v>
      </c>
      <c r="BF204">
        <f t="shared" si="189"/>
        <v>0.3346263841173937</v>
      </c>
      <c r="BG204">
        <f t="shared" si="189"/>
        <v>2.453676962688749E-2</v>
      </c>
      <c r="BH204">
        <f t="shared" si="197"/>
        <v>0.28401214335041519</v>
      </c>
      <c r="BI204">
        <f t="shared" si="198"/>
        <v>4.7621658391411486E-3</v>
      </c>
      <c r="BJ204">
        <f t="shared" si="198"/>
        <v>1.1197481694748152E-2</v>
      </c>
      <c r="BK204">
        <f t="shared" si="198"/>
        <v>6.0205306372294847E-5</v>
      </c>
      <c r="BL204">
        <f t="shared" si="192"/>
        <v>1103.700228999938</v>
      </c>
      <c r="BM204">
        <f t="shared" si="192"/>
        <v>2262.8426628726193</v>
      </c>
      <c r="BN204">
        <f t="shared" si="192"/>
        <v>2.4488791495282198</v>
      </c>
      <c r="BO204">
        <f t="shared" si="187"/>
        <v>838.38455454099983</v>
      </c>
      <c r="BP204">
        <f t="shared" si="149"/>
        <v>299.18732465719779</v>
      </c>
      <c r="BQ204">
        <f t="shared" si="149"/>
        <v>27.536065561484079</v>
      </c>
      <c r="BR204" s="7">
        <f t="shared" si="206"/>
        <v>6.3930009705830404E-3</v>
      </c>
      <c r="BS204" s="7">
        <f t="shared" si="190"/>
        <v>1.6922440301728511E-2</v>
      </c>
      <c r="BT204" s="7">
        <f t="shared" si="191"/>
        <v>2.2556826978241606E-3</v>
      </c>
      <c r="BU204" s="8">
        <f>MAX((BU$3*climlow!$I314+BU$4*climlow!$I314^2+BU$5*climlow!$I314^6)*(K204/K$66)^$BW$1,-99)</f>
        <v>1.9580014788000881</v>
      </c>
      <c r="BV204" s="8">
        <f>MAX((BV$3*climlow!$I314+BV$4*climlow!$I314^2+BV$5*climlow!$I314^6)*(L204/L$66)^$BW$1,-99)</f>
        <v>0.39318557671671367</v>
      </c>
      <c r="BW204" s="8">
        <f>MAX((BW$3*climlow!$I314+BW$4*climlow!$I314^2+BW$5*climlow!$I314^6)*(M204/M$66)^$BW$1,-99)</f>
        <v>-0.47859845105205545</v>
      </c>
      <c r="BX204" s="8">
        <f>MAX((BX$3*climlow!$M314+BX$4*climlow!$M314^2+BX$5*climlow!$M314^6)*(K204/K$66)^$BW$1,-99)</f>
        <v>2.0011292255612703</v>
      </c>
      <c r="BY204" s="8">
        <f>MAX((BY$3*climlow!$M314+BY$4*climlow!$M314^2+BY$5*climlow!$M314^6)*(L204/L$66)^$BW$1,-99)</f>
        <v>0.42914870893780327</v>
      </c>
      <c r="BZ204" s="8">
        <f>MAX((BZ$3*climlow!$M314+BZ$4*climlow!$M314^2+BZ$5*climlow!$M314^6)*(M204/M$66)^$BW$1,-99)</f>
        <v>-0.4370659214689519</v>
      </c>
      <c r="CA204" s="8">
        <f t="shared" si="199"/>
        <v>-116.84828993390707</v>
      </c>
      <c r="CB204" s="8">
        <f t="shared" si="200"/>
        <v>-1.9773582107656069</v>
      </c>
      <c r="CC204" s="8">
        <f t="shared" si="201"/>
        <v>-0.26357266587425521</v>
      </c>
      <c r="CD204" s="8">
        <f>MAX((CD$3*climlow!$I314+CD$4*climlow!$I314^2+CD$5*climlow!$I314^6)*(K204/K$66)^$BW$1,-99)</f>
        <v>0.98041507195275646</v>
      </c>
      <c r="CE204" s="8">
        <f>MAX((CE$3*climlow!$I314+CE$4*climlow!$I314^2+CE$5*climlow!$I314^6)*(L204/L$66)^$BW$1,-99)</f>
        <v>0.24249423095296418</v>
      </c>
      <c r="CF204" s="8">
        <f>MAX((CF$3*climlow!$I314+CF$4*climlow!$I314^2+CF$5*climlow!$I314^6)*(M204/M$66)^$BW$1,-99)</f>
        <v>-0.13033866120918486</v>
      </c>
      <c r="CG204" s="8">
        <f>MAX((CG$3*climlow!$M314+CG$4*climlow!$M314^2+CG$5*climlow!$M314^6)*(K204/K$66)^$BW$1,-99)</f>
        <v>0.97160889374190051</v>
      </c>
      <c r="CH204" s="8">
        <f>MAX((CH$3*climlow!$M314+CH$4*climlow!$M314^2+CH$5*climlow!$M314^6)*(L204/L$66)^$BW$1,-99)</f>
        <v>0.24845791818109755</v>
      </c>
      <c r="CI204" s="8">
        <f>MAX((CI$3*climlow!$M314+CI$4*climlow!$M314^2+CI$5*climlow!$M314^6)*(M204/M$66)^$BW$1,-99)</f>
        <v>-0.11358672520805875</v>
      </c>
      <c r="CJ204" s="8">
        <f t="shared" si="202"/>
        <v>-0.22624423595433213</v>
      </c>
      <c r="CK204" s="8">
        <f t="shared" si="203"/>
        <v>-3.8286045765473647E-3</v>
      </c>
      <c r="CL204" s="8">
        <f t="shared" si="204"/>
        <v>-5.1033520852463387E-4</v>
      </c>
    </row>
    <row r="205" spans="1:90">
      <c r="A205">
        <f t="shared" si="173"/>
        <v>2159</v>
      </c>
      <c r="B205" s="4">
        <f t="shared" si="180"/>
        <v>1286.4206678605144</v>
      </c>
      <c r="C205" s="4">
        <f t="shared" si="180"/>
        <v>3571.9739720029211</v>
      </c>
      <c r="D205" s="4">
        <f t="shared" si="180"/>
        <v>6806.961999973968</v>
      </c>
      <c r="E205" s="11">
        <f t="shared" si="181"/>
        <v>4.6772534766345542E-6</v>
      </c>
      <c r="F205" s="11">
        <f t="shared" si="181"/>
        <v>9.376862094521795E-6</v>
      </c>
      <c r="G205" s="11">
        <f t="shared" si="181"/>
        <v>2.0702510568533371E-5</v>
      </c>
      <c r="H205" s="4">
        <f t="shared" si="182"/>
        <v>232933.61229001373</v>
      </c>
      <c r="I205" s="4">
        <f t="shared" si="182"/>
        <v>203686.76740293708</v>
      </c>
      <c r="J205" s="4">
        <f t="shared" si="182"/>
        <v>40907.640046845372</v>
      </c>
      <c r="K205" s="4">
        <f t="shared" si="174"/>
        <v>181071.10536199075</v>
      </c>
      <c r="L205" s="4">
        <f t="shared" si="174"/>
        <v>57023.586677683248</v>
      </c>
      <c r="M205" s="4">
        <f t="shared" si="174"/>
        <v>6009.676570399808</v>
      </c>
      <c r="N205" s="11">
        <f t="shared" si="179"/>
        <v>5.0403848649327454E-3</v>
      </c>
      <c r="O205" s="11">
        <f t="shared" si="179"/>
        <v>7.9169447040776664E-3</v>
      </c>
      <c r="P205" s="11">
        <f t="shared" si="179"/>
        <v>5.6870369429125045E-3</v>
      </c>
      <c r="Q205" s="4">
        <f t="shared" si="175"/>
        <v>4893.0294590075064</v>
      </c>
      <c r="R205" s="4">
        <f t="shared" si="175"/>
        <v>16102.711695125927</v>
      </c>
      <c r="S205" s="4">
        <f t="shared" si="175"/>
        <v>3915.529795289312</v>
      </c>
      <c r="T205" s="4">
        <f t="shared" si="183"/>
        <v>21.006111616538387</v>
      </c>
      <c r="U205" s="4">
        <f t="shared" si="183"/>
        <v>79.056248476226401</v>
      </c>
      <c r="V205" s="4">
        <f t="shared" si="183"/>
        <v>95.716345181619971</v>
      </c>
      <c r="W205" s="11">
        <f t="shared" si="176"/>
        <v>-1.219247815263802E-2</v>
      </c>
      <c r="X205" s="11">
        <f t="shared" si="176"/>
        <v>-1.3228699347321071E-2</v>
      </c>
      <c r="Y205" s="11">
        <f t="shared" si="176"/>
        <v>-1.2203590333800474E-2</v>
      </c>
      <c r="Z205" s="4">
        <f t="shared" si="188"/>
        <v>6125.171593373133</v>
      </c>
      <c r="AA205" s="4">
        <f t="shared" si="188"/>
        <v>45056.119381424134</v>
      </c>
      <c r="AB205" s="4">
        <f t="shared" si="188"/>
        <v>7207.7820010962632</v>
      </c>
      <c r="AC205" s="12">
        <f t="shared" si="184"/>
        <v>1.5897026482674625</v>
      </c>
      <c r="AD205" s="12">
        <f t="shared" si="184"/>
        <v>4.1824862264114504</v>
      </c>
      <c r="AE205" s="12">
        <f t="shared" si="184"/>
        <v>1.8747332963277989</v>
      </c>
      <c r="AF205" s="11">
        <f t="shared" si="177"/>
        <v>-2.9039671966837322E-3</v>
      </c>
      <c r="AG205" s="11">
        <f t="shared" si="177"/>
        <v>2.0567434751257441E-3</v>
      </c>
      <c r="AH205" s="11">
        <f t="shared" si="177"/>
        <v>8.257041531207765E-4</v>
      </c>
      <c r="AI205" s="1">
        <f t="shared" si="205"/>
        <v>441384.38809490879</v>
      </c>
      <c r="AJ205" s="1">
        <f t="shared" si="205"/>
        <v>374897.68292359146</v>
      </c>
      <c r="AK205" s="1">
        <f t="shared" si="205"/>
        <v>76989.62178484934</v>
      </c>
      <c r="AL205" s="17">
        <f t="shared" si="185"/>
        <v>55.510388117334067</v>
      </c>
      <c r="AM205" s="17">
        <f t="shared" si="185"/>
        <v>22.6475160526333</v>
      </c>
      <c r="AN205" s="17">
        <f t="shared" si="185"/>
        <v>3.71762104160628</v>
      </c>
      <c r="AO205" s="7">
        <f t="shared" si="207"/>
        <v>4.08825480037077E-3</v>
      </c>
      <c r="AP205" s="7">
        <f t="shared" si="207"/>
        <v>6.2956051744161978E-3</v>
      </c>
      <c r="AQ205" s="7">
        <f t="shared" si="207"/>
        <v>4.5570114019877683E-3</v>
      </c>
      <c r="AR205" s="1">
        <f t="shared" si="186"/>
        <v>232933.61229001373</v>
      </c>
      <c r="AS205" s="1">
        <f t="shared" si="186"/>
        <v>203686.76740293708</v>
      </c>
      <c r="AT205" s="1">
        <f t="shared" si="186"/>
        <v>40907.640046845372</v>
      </c>
      <c r="AU205" s="1">
        <f t="shared" si="193"/>
        <v>46586.722458002747</v>
      </c>
      <c r="AV205" s="1">
        <f t="shared" si="193"/>
        <v>40737.353480587422</v>
      </c>
      <c r="AW205" s="1">
        <f t="shared" si="193"/>
        <v>8181.5280093690744</v>
      </c>
      <c r="AX205" s="1">
        <f t="shared" si="194"/>
        <v>144856.88428959262</v>
      </c>
      <c r="AY205" s="1">
        <f t="shared" si="194"/>
        <v>45618.869342146594</v>
      </c>
      <c r="AZ205" s="1">
        <f t="shared" si="194"/>
        <v>4807.7412563198459</v>
      </c>
      <c r="BA205" s="1">
        <f t="shared" si="195"/>
        <v>11.883501529093271</v>
      </c>
      <c r="BB205" s="1">
        <f t="shared" si="195"/>
        <v>10.728076711273168</v>
      </c>
      <c r="BC205" s="1">
        <f t="shared" si="195"/>
        <v>8.4779826595256544</v>
      </c>
      <c r="BD205" s="1">
        <f t="shared" si="196"/>
        <v>1828.8869615367303</v>
      </c>
      <c r="BE205">
        <f t="shared" si="189"/>
        <v>0.21822387218499145</v>
      </c>
      <c r="BF205">
        <f t="shared" si="189"/>
        <v>0.3346263841173937</v>
      </c>
      <c r="BG205">
        <f t="shared" si="189"/>
        <v>2.453676962688749E-2</v>
      </c>
      <c r="BH205">
        <f t="shared" si="197"/>
        <v>0.28413673680351531</v>
      </c>
      <c r="BI205">
        <f t="shared" si="198"/>
        <v>4.7621658391411486E-3</v>
      </c>
      <c r="BJ205">
        <f t="shared" si="198"/>
        <v>1.1197481694748152E-2</v>
      </c>
      <c r="BK205">
        <f t="shared" si="198"/>
        <v>6.0205306372294847E-5</v>
      </c>
      <c r="BL205">
        <f t="shared" si="192"/>
        <v>1109.2684912352522</v>
      </c>
      <c r="BM205">
        <f t="shared" si="192"/>
        <v>2280.7788494568126</v>
      </c>
      <c r="BN205">
        <f t="shared" si="192"/>
        <v>2.4628570019878837</v>
      </c>
      <c r="BO205">
        <f t="shared" si="187"/>
        <v>843.74434781190223</v>
      </c>
      <c r="BP205">
        <f t="shared" ref="BP205:BQ268" si="208">2*BJ$5*BF205*AS205/AA205*1000</f>
        <v>302.55142877087735</v>
      </c>
      <c r="BQ205">
        <f t="shared" si="208"/>
        <v>27.851600940661594</v>
      </c>
      <c r="BR205" s="7">
        <f t="shared" si="206"/>
        <v>6.3289554091503497E-3</v>
      </c>
      <c r="BS205" s="7">
        <f t="shared" si="190"/>
        <v>1.6429553690998553E-2</v>
      </c>
      <c r="BT205" s="7">
        <f t="shared" si="191"/>
        <v>2.1764742676877512E-3</v>
      </c>
      <c r="BU205" s="8">
        <f>MAX((BU$3*climlow!$I315+BU$4*climlow!$I315^2+BU$5*climlow!$I315^6)*(K205/K$66)^$BW$1,-99)</f>
        <v>1.9408254286201243</v>
      </c>
      <c r="BV205" s="8">
        <f>MAX((BV$3*climlow!$I315+BV$4*climlow!$I315^2+BV$5*climlow!$I315^6)*(L205/L$66)^$BW$1,-99)</f>
        <v>0.38023762970957081</v>
      </c>
      <c r="BW205" s="8">
        <f>MAX((BW$3*climlow!$I315+BW$4*climlow!$I315^2+BW$5*climlow!$I315^6)*(M205/M$66)^$BW$1,-99)</f>
        <v>-0.49191970423068648</v>
      </c>
      <c r="BX205" s="8">
        <f>MAX((BX$3*climlow!$M315+BX$4*climlow!$M315^2+BX$5*climlow!$M315^6)*(K205/K$66)^$BW$1,-99)</f>
        <v>1.9853535346472129</v>
      </c>
      <c r="BY205" s="8">
        <f>MAX((BY$3*climlow!$M315+BY$4*climlow!$M315^2+BY$5*climlow!$M315^6)*(L205/L$66)^$BW$1,-99)</f>
        <v>0.41720926055175839</v>
      </c>
      <c r="BZ205" s="8">
        <f>MAX((BZ$3*climlow!$M315+BZ$4*climlow!$M315^2+BZ$5*climlow!$M315^6)*(M205/M$66)^$BW$1,-99)</f>
        <v>-0.4492987540820948</v>
      </c>
      <c r="CA205" s="8">
        <f t="shared" si="199"/>
        <v>-121.15615072455601</v>
      </c>
      <c r="CB205" s="8">
        <f t="shared" si="200"/>
        <v>-1.9905414833238062</v>
      </c>
      <c r="CC205" s="8">
        <f t="shared" si="201"/>
        <v>-0.26369324442409486</v>
      </c>
      <c r="CD205" s="8">
        <f>MAX((CD$3*climlow!$I315+CD$4*climlow!$I315^2+CD$5*climlow!$I315^6)*(K205/K$66)^$BW$1,-99)</f>
        <v>0.98185621043641558</v>
      </c>
      <c r="CE205" s="8">
        <f>MAX((CE$3*climlow!$I315+CE$4*climlow!$I315^2+CE$5*climlow!$I315^6)*(L205/L$66)^$BW$1,-99)</f>
        <v>0.239808673156955</v>
      </c>
      <c r="CF205" s="8">
        <f>MAX((CF$3*climlow!$I315+CF$4*climlow!$I315^2+CF$5*climlow!$I315^6)*(M205/M$66)^$BW$1,-99)</f>
        <v>-0.13600194095687829</v>
      </c>
      <c r="CG205" s="8">
        <f>MAX((CG$3*climlow!$M315+CG$4*climlow!$M315^2+CG$5*climlow!$M315^6)*(K205/K$66)^$BW$1,-99)</f>
        <v>0.9732543999812493</v>
      </c>
      <c r="CH205" s="8">
        <f>MAX((CH$3*climlow!$M315+CH$4*climlow!$M315^2+CH$5*climlow!$M315^6)*(L205/L$66)^$BW$1,-99)</f>
        <v>0.24621831784417519</v>
      </c>
      <c r="CI205" s="8">
        <f>MAX((CI$3*climlow!$M315+CI$4*climlow!$M315^2+CI$5*climlow!$M315^6)*(M205/M$66)^$BW$1,-99)</f>
        <v>-0.11851451031155585</v>
      </c>
      <c r="CJ205" s="8">
        <f t="shared" si="202"/>
        <v>-0.26383643776888005</v>
      </c>
      <c r="CK205" s="8">
        <f t="shared" si="203"/>
        <v>-4.3347149199656132E-3</v>
      </c>
      <c r="CL205" s="8">
        <f t="shared" si="204"/>
        <v>-5.7423321768236817E-4</v>
      </c>
    </row>
    <row r="206" spans="1:90">
      <c r="A206">
        <f t="shared" si="173"/>
        <v>2160</v>
      </c>
      <c r="B206" s="4">
        <f t="shared" si="180"/>
        <v>1286.4263839302787</v>
      </c>
      <c r="C206" s="4">
        <f t="shared" si="180"/>
        <v>3572.0057912148945</v>
      </c>
      <c r="D206" s="4">
        <f t="shared" si="180"/>
        <v>6807.0958751165745</v>
      </c>
      <c r="E206" s="11">
        <f t="shared" si="181"/>
        <v>4.4433908028028263E-6</v>
      </c>
      <c r="F206" s="11">
        <f t="shared" si="181"/>
        <v>8.9080189897957047E-6</v>
      </c>
      <c r="G206" s="11">
        <f t="shared" si="181"/>
        <v>1.9667385040106701E-5</v>
      </c>
      <c r="H206" s="4">
        <f t="shared" si="182"/>
        <v>234096.46618237731</v>
      </c>
      <c r="I206" s="4">
        <f t="shared" si="182"/>
        <v>205284.82690214275</v>
      </c>
      <c r="J206" s="4">
        <f t="shared" si="182"/>
        <v>41138.71615253378</v>
      </c>
      <c r="K206" s="4">
        <f t="shared" si="174"/>
        <v>181974.24206052723</v>
      </c>
      <c r="L206" s="4">
        <f t="shared" si="174"/>
        <v>57470.463067844634</v>
      </c>
      <c r="M206" s="4">
        <f t="shared" si="174"/>
        <v>6043.504734951197</v>
      </c>
      <c r="N206" s="11">
        <f t="shared" si="179"/>
        <v>4.9877460941709639E-3</v>
      </c>
      <c r="O206" s="11">
        <f t="shared" si="179"/>
        <v>7.8366938349088144E-3</v>
      </c>
      <c r="P206" s="11">
        <f t="shared" si="179"/>
        <v>5.6289492712480182E-3</v>
      </c>
      <c r="Q206" s="4">
        <f t="shared" si="175"/>
        <v>4857.500516749903</v>
      </c>
      <c r="R206" s="4">
        <f t="shared" si="175"/>
        <v>16014.359083533063</v>
      </c>
      <c r="S206" s="4">
        <f t="shared" si="175"/>
        <v>3889.5941179373631</v>
      </c>
      <c r="T206" s="4">
        <f t="shared" si="183"/>
        <v>20.749995059581867</v>
      </c>
      <c r="U206" s="4">
        <f t="shared" si="183"/>
        <v>78.010437133607297</v>
      </c>
      <c r="V206" s="4">
        <f t="shared" si="183"/>
        <v>94.54826211677485</v>
      </c>
      <c r="W206" s="11">
        <f t="shared" si="176"/>
        <v>-1.219247815263802E-2</v>
      </c>
      <c r="X206" s="11">
        <f t="shared" si="176"/>
        <v>-1.3228699347321071E-2</v>
      </c>
      <c r="Y206" s="11">
        <f t="shared" si="176"/>
        <v>-1.2203590333800474E-2</v>
      </c>
      <c r="Z206" s="4">
        <f t="shared" si="188"/>
        <v>6063.3567455142738</v>
      </c>
      <c r="AA206" s="4">
        <f t="shared" si="188"/>
        <v>44904.661563783498</v>
      </c>
      <c r="AB206" s="4">
        <f t="shared" si="188"/>
        <v>7166.3725265094081</v>
      </c>
      <c r="AC206" s="12">
        <f t="shared" si="184"/>
        <v>1.5850862039244127</v>
      </c>
      <c r="AD206" s="12">
        <f t="shared" si="184"/>
        <v>4.191088527667425</v>
      </c>
      <c r="AE206" s="12">
        <f t="shared" si="184"/>
        <v>1.8762812713965706</v>
      </c>
      <c r="AF206" s="11">
        <f t="shared" si="177"/>
        <v>-2.9039671966837322E-3</v>
      </c>
      <c r="AG206" s="11">
        <f t="shared" si="177"/>
        <v>2.0567434751257441E-3</v>
      </c>
      <c r="AH206" s="11">
        <f t="shared" si="177"/>
        <v>8.257041531207765E-4</v>
      </c>
      <c r="AI206" s="1">
        <f t="shared" si="205"/>
        <v>443832.67174342065</v>
      </c>
      <c r="AJ206" s="1">
        <f t="shared" si="205"/>
        <v>378145.26811181975</v>
      </c>
      <c r="AK206" s="1">
        <f t="shared" si="205"/>
        <v>77472.187615733477</v>
      </c>
      <c r="AL206" s="17">
        <f t="shared" si="185"/>
        <v>55.735059321918293</v>
      </c>
      <c r="AM206" s="17">
        <f t="shared" si="185"/>
        <v>22.788670073689445</v>
      </c>
      <c r="AN206" s="17">
        <f t="shared" si="185"/>
        <v>3.7343928706664009</v>
      </c>
      <c r="AO206" s="7">
        <f t="shared" si="207"/>
        <v>4.0473722523670626E-3</v>
      </c>
      <c r="AP206" s="7">
        <f t="shared" si="207"/>
        <v>6.2326491226720356E-3</v>
      </c>
      <c r="AQ206" s="7">
        <f t="shared" si="207"/>
        <v>4.5114412879678906E-3</v>
      </c>
      <c r="AR206" s="1">
        <f t="shared" si="186"/>
        <v>234096.46618237731</v>
      </c>
      <c r="AS206" s="1">
        <f t="shared" si="186"/>
        <v>205284.82690214275</v>
      </c>
      <c r="AT206" s="1">
        <f t="shared" si="186"/>
        <v>41138.71615253378</v>
      </c>
      <c r="AU206" s="1">
        <f t="shared" si="193"/>
        <v>46819.293236475467</v>
      </c>
      <c r="AV206" s="1">
        <f t="shared" si="193"/>
        <v>41056.965380428555</v>
      </c>
      <c r="AW206" s="1">
        <f t="shared" si="193"/>
        <v>8227.7432305067559</v>
      </c>
      <c r="AX206" s="1">
        <f t="shared" si="194"/>
        <v>145579.3936484218</v>
      </c>
      <c r="AY206" s="1">
        <f t="shared" si="194"/>
        <v>45976.370454275704</v>
      </c>
      <c r="AZ206" s="1">
        <f t="shared" si="194"/>
        <v>4834.8037879609574</v>
      </c>
      <c r="BA206" s="1">
        <f t="shared" si="195"/>
        <v>11.888476877588852</v>
      </c>
      <c r="BB206" s="1">
        <f t="shared" si="195"/>
        <v>10.735882857712879</v>
      </c>
      <c r="BC206" s="1">
        <f t="shared" si="195"/>
        <v>8.4835958254633095</v>
      </c>
      <c r="BD206" s="1">
        <f t="shared" si="196"/>
        <v>1776.7993856059368</v>
      </c>
      <c r="BE206">
        <f t="shared" si="189"/>
        <v>0.21822387218499145</v>
      </c>
      <c r="BF206">
        <f t="shared" si="189"/>
        <v>0.3346263841173937</v>
      </c>
      <c r="BG206">
        <f t="shared" si="189"/>
        <v>2.453676962688749E-2</v>
      </c>
      <c r="BH206">
        <f t="shared" si="197"/>
        <v>0.28426019625743038</v>
      </c>
      <c r="BI206">
        <f t="shared" si="198"/>
        <v>4.7621658391411486E-3</v>
      </c>
      <c r="BJ206">
        <f t="shared" si="198"/>
        <v>1.1197481694748152E-2</v>
      </c>
      <c r="BK206">
        <f t="shared" si="198"/>
        <v>6.0205306372294847E-5</v>
      </c>
      <c r="BL206">
        <f t="shared" si="192"/>
        <v>1114.8061943173784</v>
      </c>
      <c r="BM206">
        <f t="shared" si="192"/>
        <v>2298.6730914462864</v>
      </c>
      <c r="BN206">
        <f t="shared" si="192"/>
        <v>2.476769009726171</v>
      </c>
      <c r="BO206">
        <f t="shared" si="187"/>
        <v>849.08436816592643</v>
      </c>
      <c r="BP206">
        <f t="shared" si="208"/>
        <v>305.95362240000475</v>
      </c>
      <c r="BQ206">
        <f t="shared" si="208"/>
        <v>28.170771118768506</v>
      </c>
      <c r="BR206" s="7">
        <f t="shared" si="206"/>
        <v>6.2655789264218775E-3</v>
      </c>
      <c r="BS206" s="7">
        <f t="shared" si="190"/>
        <v>1.5951023000969469E-2</v>
      </c>
      <c r="BT206" s="7">
        <f t="shared" si="191"/>
        <v>2.100177030013084E-3</v>
      </c>
      <c r="BU206" s="8">
        <f>MAX((BU$3*climlow!$I316+BU$4*climlow!$I316^2+BU$5*climlow!$I316^6)*(K206/K$66)^$BW$1,-99)</f>
        <v>1.923657043702601</v>
      </c>
      <c r="BV206" s="8">
        <f>MAX((BV$3*climlow!$I316+BV$4*climlow!$I316^2+BV$5*climlow!$I316^6)*(L206/L$66)^$BW$1,-99)</f>
        <v>0.36734166309987365</v>
      </c>
      <c r="BW206" s="8">
        <f>MAX((BW$3*climlow!$I316+BW$4*climlow!$I316^2+BW$5*climlow!$I316^6)*(M206/M$66)^$BW$1,-99)</f>
        <v>-0.50518260917568381</v>
      </c>
      <c r="BX206" s="8">
        <f>MAX((BX$3*climlow!$M316+BX$4*climlow!$M316^2+BX$5*climlow!$M316^6)*(K206/K$66)^$BW$1,-99)</f>
        <v>1.9696036210553081</v>
      </c>
      <c r="BY206" s="8">
        <f>MAX((BY$3*climlow!$M316+BY$4*climlow!$M316^2+BY$5*climlow!$M316^6)*(L206/L$66)^$BW$1,-99)</f>
        <v>0.40533195084111762</v>
      </c>
      <c r="BZ206" s="8">
        <f>MAX((BZ$3*climlow!$M316+BZ$4*climlow!$M316^2+BZ$5*climlow!$M316^6)*(M206/M$66)^$BW$1,-99)</f>
        <v>-0.46146320315269546</v>
      </c>
      <c r="CA206" s="8">
        <f t="shared" si="199"/>
        <v>-125.54491626181054</v>
      </c>
      <c r="CB206" s="8">
        <f t="shared" si="200"/>
        <v>-2.0025698469469257</v>
      </c>
      <c r="CC206" s="8">
        <f t="shared" si="201"/>
        <v>-0.26366654936797057</v>
      </c>
      <c r="CD206" s="8">
        <f>MAX((CD$3*climlow!$I316+CD$4*climlow!$I316^2+CD$5*climlow!$I316^6)*(K206/K$66)^$BW$1,-99)</f>
        <v>0.98315151685476065</v>
      </c>
      <c r="CE206" s="8">
        <f>MAX((CE$3*climlow!$I316+CE$4*climlow!$I316^2+CE$5*climlow!$I316^6)*(L206/L$66)^$BW$1,-99)</f>
        <v>0.23704167740283699</v>
      </c>
      <c r="CF206" s="8">
        <f>MAX((CF$3*climlow!$I316+CF$4*climlow!$I316^2+CF$5*climlow!$I316^6)*(M206/M$66)^$BW$1,-99)</f>
        <v>-0.1417414296886535</v>
      </c>
      <c r="CG206" s="8">
        <f>MAX((CG$3*climlow!$M316+CG$4*climlow!$M316^2+CG$5*climlow!$M316^6)*(K206/K$66)^$BW$1,-99)</f>
        <v>0.97477264207699377</v>
      </c>
      <c r="CH206" s="8">
        <f>MAX((CH$3*climlow!$M316+CH$4*climlow!$M316^2+CH$5*climlow!$M316^6)*(L206/L$66)^$BW$1,-99)</f>
        <v>0.24391283261550684</v>
      </c>
      <c r="CI206" s="8">
        <f>MAX((CI$3*climlow!$M316+CI$4*climlow!$M316^2+CI$5*climlow!$M316^6)*(M206/M$66)^$BW$1,-99)</f>
        <v>-0.12349903650051142</v>
      </c>
      <c r="CJ206" s="8">
        <f t="shared" si="202"/>
        <v>-0.3025511667891268</v>
      </c>
      <c r="CK206" s="8">
        <f t="shared" si="203"/>
        <v>-4.8260006204235116E-3</v>
      </c>
      <c r="CL206" s="8">
        <f t="shared" si="204"/>
        <v>-6.354110108941815E-4</v>
      </c>
    </row>
    <row r="207" spans="1:90">
      <c r="A207">
        <f t="shared" si="173"/>
        <v>2161</v>
      </c>
      <c r="B207" s="4">
        <f t="shared" si="180"/>
        <v>1286.4318142206835</v>
      </c>
      <c r="C207" s="4">
        <f t="shared" si="180"/>
        <v>3572.0360197355435</v>
      </c>
      <c r="D207" s="4">
        <f t="shared" si="180"/>
        <v>6807.223059003376</v>
      </c>
      <c r="E207" s="11">
        <f t="shared" si="181"/>
        <v>4.2212212626626845E-6</v>
      </c>
      <c r="F207" s="11">
        <f t="shared" si="181"/>
        <v>8.462618040305919E-6</v>
      </c>
      <c r="G207" s="11">
        <f t="shared" si="181"/>
        <v>1.8684015788101366E-5</v>
      </c>
      <c r="H207" s="4">
        <f t="shared" si="182"/>
        <v>235252.88679411539</v>
      </c>
      <c r="I207" s="4">
        <f t="shared" si="182"/>
        <v>206879.02993257571</v>
      </c>
      <c r="J207" s="4">
        <f t="shared" si="182"/>
        <v>41368.69278397</v>
      </c>
      <c r="K207" s="4">
        <f t="shared" si="174"/>
        <v>182872.41048732217</v>
      </c>
      <c r="L207" s="4">
        <f t="shared" si="174"/>
        <v>57916.277660574109</v>
      </c>
      <c r="M207" s="4">
        <f t="shared" si="174"/>
        <v>6077.1760269049646</v>
      </c>
      <c r="N207" s="11">
        <f t="shared" si="179"/>
        <v>4.9356898900900781E-3</v>
      </c>
      <c r="O207" s="11">
        <f t="shared" si="179"/>
        <v>7.7572820703251111E-3</v>
      </c>
      <c r="P207" s="11">
        <f t="shared" si="179"/>
        <v>5.5714843340881615E-3</v>
      </c>
      <c r="Q207" s="4">
        <f t="shared" si="175"/>
        <v>4821.9787024873622</v>
      </c>
      <c r="R207" s="4">
        <f t="shared" si="175"/>
        <v>15925.229237007745</v>
      </c>
      <c r="S207" s="4">
        <f t="shared" si="175"/>
        <v>3863.6056420511109</v>
      </c>
      <c r="T207" s="4">
        <f t="shared" si="183"/>
        <v>20.497001198150567</v>
      </c>
      <c r="U207" s="4">
        <f t="shared" si="183"/>
        <v>76.978460514813719</v>
      </c>
      <c r="V207" s="4">
        <f t="shared" si="183"/>
        <v>93.394433859128938</v>
      </c>
      <c r="W207" s="11">
        <f t="shared" si="176"/>
        <v>-1.219247815263802E-2</v>
      </c>
      <c r="X207" s="11">
        <f t="shared" si="176"/>
        <v>-1.3228699347321071E-2</v>
      </c>
      <c r="Y207" s="11">
        <f t="shared" si="176"/>
        <v>-1.2203590333800474E-2</v>
      </c>
      <c r="Z207" s="4">
        <f t="shared" si="188"/>
        <v>6001.8499635038334</v>
      </c>
      <c r="AA207" s="4">
        <f t="shared" si="188"/>
        <v>44750.128582817539</v>
      </c>
      <c r="AB207" s="4">
        <f t="shared" si="188"/>
        <v>7124.7820330047261</v>
      </c>
      <c r="AC207" s="12">
        <f t="shared" si="184"/>
        <v>1.5804831655843004</v>
      </c>
      <c r="AD207" s="12">
        <f t="shared" si="184"/>
        <v>4.1997085216503791</v>
      </c>
      <c r="AE207" s="12">
        <f t="shared" si="184"/>
        <v>1.8778305246347855</v>
      </c>
      <c r="AF207" s="11">
        <f t="shared" si="177"/>
        <v>-2.9039671966837322E-3</v>
      </c>
      <c r="AG207" s="11">
        <f t="shared" si="177"/>
        <v>2.0567434751257441E-3</v>
      </c>
      <c r="AH207" s="11">
        <f t="shared" si="177"/>
        <v>8.257041531207765E-4</v>
      </c>
      <c r="AI207" s="1">
        <f t="shared" si="205"/>
        <v>446268.69780555402</v>
      </c>
      <c r="AJ207" s="1">
        <f t="shared" si="205"/>
        <v>381387.70668106631</v>
      </c>
      <c r="AK207" s="1">
        <f t="shared" si="205"/>
        <v>77952.712084666884</v>
      </c>
      <c r="AL207" s="17">
        <f t="shared" si="185"/>
        <v>55.958384049176018</v>
      </c>
      <c r="AM207" s="17">
        <f t="shared" si="185"/>
        <v>22.929283520385674</v>
      </c>
      <c r="AN207" s="17">
        <f t="shared" si="185"/>
        <v>3.7510718899067959</v>
      </c>
      <c r="AO207" s="7">
        <f t="shared" si="207"/>
        <v>4.0068985298433923E-3</v>
      </c>
      <c r="AP207" s="7">
        <f t="shared" si="207"/>
        <v>6.1703226314453151E-3</v>
      </c>
      <c r="AQ207" s="7">
        <f t="shared" si="207"/>
        <v>4.4663268750882116E-3</v>
      </c>
      <c r="AR207" s="1">
        <f t="shared" si="186"/>
        <v>235252.88679411539</v>
      </c>
      <c r="AS207" s="1">
        <f t="shared" si="186"/>
        <v>206879.02993257571</v>
      </c>
      <c r="AT207" s="1">
        <f t="shared" si="186"/>
        <v>41368.69278397</v>
      </c>
      <c r="AU207" s="1">
        <f t="shared" si="193"/>
        <v>47050.57735882308</v>
      </c>
      <c r="AV207" s="1">
        <f t="shared" si="193"/>
        <v>41375.805986515144</v>
      </c>
      <c r="AW207" s="1">
        <f t="shared" si="193"/>
        <v>8273.738556794</v>
      </c>
      <c r="AX207" s="1">
        <f t="shared" si="194"/>
        <v>146297.92838985773</v>
      </c>
      <c r="AY207" s="1">
        <f t="shared" si="194"/>
        <v>46333.022128459292</v>
      </c>
      <c r="AZ207" s="1">
        <f t="shared" si="194"/>
        <v>4861.740821523973</v>
      </c>
      <c r="BA207" s="1">
        <f t="shared" si="195"/>
        <v>11.893400426893319</v>
      </c>
      <c r="BB207" s="1">
        <f t="shared" si="195"/>
        <v>10.743610206770205</v>
      </c>
      <c r="BC207" s="1">
        <f t="shared" si="195"/>
        <v>8.4891518464876938</v>
      </c>
      <c r="BD207" s="1">
        <f t="shared" si="196"/>
        <v>1726.1819459665421</v>
      </c>
      <c r="BE207">
        <f t="shared" si="189"/>
        <v>0.21822387218499145</v>
      </c>
      <c r="BF207">
        <f t="shared" si="189"/>
        <v>0.3346263841173937</v>
      </c>
      <c r="BG207">
        <f t="shared" si="189"/>
        <v>2.453676962688749E-2</v>
      </c>
      <c r="BH207">
        <f t="shared" si="197"/>
        <v>0.28438253327244339</v>
      </c>
      <c r="BI207">
        <f t="shared" si="198"/>
        <v>4.7621658391411486E-3</v>
      </c>
      <c r="BJ207">
        <f t="shared" si="198"/>
        <v>1.1197481694748152E-2</v>
      </c>
      <c r="BK207">
        <f t="shared" si="198"/>
        <v>6.0205306372294847E-5</v>
      </c>
      <c r="BL207">
        <f t="shared" si="192"/>
        <v>1120.3132610502762</v>
      </c>
      <c r="BM207">
        <f t="shared" si="192"/>
        <v>2316.5241506972716</v>
      </c>
      <c r="BN207">
        <f t="shared" si="192"/>
        <v>2.4906148232802567</v>
      </c>
      <c r="BO207">
        <f t="shared" si="187"/>
        <v>854.40437328986116</v>
      </c>
      <c r="BP207">
        <f t="shared" si="208"/>
        <v>309.39433663496851</v>
      </c>
      <c r="BQ207">
        <f t="shared" si="208"/>
        <v>28.493617907288517</v>
      </c>
      <c r="BR207" s="7">
        <f t="shared" si="206"/>
        <v>6.2028640146321035E-3</v>
      </c>
      <c r="BS207" s="7">
        <f t="shared" si="190"/>
        <v>1.548643009802861E-2</v>
      </c>
      <c r="BT207" s="7">
        <f t="shared" si="191"/>
        <v>2.026678365780403E-3</v>
      </c>
      <c r="BU207" s="8">
        <f>MAX((BU$3*climlow!$I317+BU$4*climlow!$I317^2+BU$5*climlow!$I317^6)*(K207/K$66)^$BW$1,-99)</f>
        <v>1.906500629927647</v>
      </c>
      <c r="BV207" s="8">
        <f>MAX((BV$3*climlow!$I317+BV$4*climlow!$I317^2+BV$5*climlow!$I317^6)*(L207/L$66)^$BW$1,-99)</f>
        <v>0.35449978196149134</v>
      </c>
      <c r="BW207" s="8">
        <f>MAX((BW$3*climlow!$I317+BW$4*climlow!$I317^2+BW$5*climlow!$I317^6)*(M207/M$66)^$BW$1,-99)</f>
        <v>-0.51838521162989537</v>
      </c>
      <c r="BX207" s="8">
        <f>MAX((BX$3*climlow!$M317+BX$4*climlow!$M317^2+BX$5*climlow!$M317^6)*(K207/K$66)^$BW$1,-99)</f>
        <v>1.9538833931706145</v>
      </c>
      <c r="BY207" s="8">
        <f>MAX((BY$3*climlow!$M317+BY$4*climlow!$M317^2+BY$5*climlow!$M317^6)*(L207/L$66)^$BW$1,-99)</f>
        <v>0.39351860284738682</v>
      </c>
      <c r="BZ207" s="8">
        <f>MAX((BZ$3*climlow!$M317+BZ$4*climlow!$M317^2+BZ$5*climlow!$M317^6)*(M207/M$66)^$BW$1,-99)</f>
        <v>-0.47355759681301046</v>
      </c>
      <c r="CA207" s="8">
        <f t="shared" si="199"/>
        <v>-130.01391662788063</v>
      </c>
      <c r="CB207" s="8">
        <f t="shared" si="200"/>
        <v>-2.0134514316285932</v>
      </c>
      <c r="CC207" s="8">
        <f t="shared" si="201"/>
        <v>-0.26349639208010267</v>
      </c>
      <c r="CD207" s="8">
        <f>MAX((CD$3*climlow!$I317+CD$4*climlow!$I317^2+CD$5*climlow!$I317^6)*(K207/K$66)^$BW$1,-99)</f>
        <v>0.98430212562671926</v>
      </c>
      <c r="CE207" s="8">
        <f>MAX((CE$3*climlow!$I317+CE$4*climlow!$I317^2+CE$5*climlow!$I317^6)*(L207/L$66)^$BW$1,-99)</f>
        <v>0.23419451141619815</v>
      </c>
      <c r="CF207" s="8">
        <f>MAX((CF$3*climlow!$I317+CF$4*climlow!$I317^2+CF$5*climlow!$I317^6)*(M207/M$66)^$BW$1,-99)</f>
        <v>-0.14755557893124036</v>
      </c>
      <c r="CG207" s="8">
        <f>MAX((CG$3*climlow!$M317+CG$4*climlow!$M317^2+CG$5*climlow!$M317^6)*(K207/K$66)^$BW$1,-99)</f>
        <v>0.97616497069450892</v>
      </c>
      <c r="CH207" s="8">
        <f>MAX((CH$3*climlow!$M317+CH$4*climlow!$M317^2+CH$5*climlow!$M317^6)*(L207/L$66)^$BW$1,-99)</f>
        <v>0.24154279899110581</v>
      </c>
      <c r="CI207" s="8">
        <f>MAX((CI$3*climlow!$M317+CI$4*climlow!$M317^2+CI$5*climlow!$M317^6)*(M207/M$66)^$BW$1,-99)</f>
        <v>-0.1285387138175183</v>
      </c>
      <c r="CJ207" s="8">
        <f t="shared" si="202"/>
        <v>-0.34236479565543187</v>
      </c>
      <c r="CK207" s="8">
        <f t="shared" si="203"/>
        <v>-5.3020084759436946E-3</v>
      </c>
      <c r="CL207" s="8">
        <f t="shared" si="204"/>
        <v>-6.9386332455969224E-4</v>
      </c>
    </row>
    <row r="208" spans="1:90">
      <c r="A208">
        <f t="shared" si="173"/>
        <v>2162</v>
      </c>
      <c r="B208" s="4">
        <f t="shared" si="180"/>
        <v>1286.4369730183441</v>
      </c>
      <c r="C208" s="4">
        <f t="shared" si="180"/>
        <v>3572.0647370731813</v>
      </c>
      <c r="D208" s="4">
        <f t="shared" si="180"/>
        <v>6807.343885953328</v>
      </c>
      <c r="E208" s="11">
        <f t="shared" si="181"/>
        <v>4.0101601995295501E-6</v>
      </c>
      <c r="F208" s="11">
        <f t="shared" si="181"/>
        <v>8.0394871382906234E-6</v>
      </c>
      <c r="G208" s="11">
        <f t="shared" si="181"/>
        <v>1.7749814998696296E-5</v>
      </c>
      <c r="H208" s="4">
        <f t="shared" si="182"/>
        <v>236402.85927212241</v>
      </c>
      <c r="I208" s="4">
        <f t="shared" si="182"/>
        <v>208469.2679990209</v>
      </c>
      <c r="J208" s="4">
        <f t="shared" si="182"/>
        <v>41597.564364172162</v>
      </c>
      <c r="K208" s="4">
        <f t="shared" si="174"/>
        <v>183765.59771712296</v>
      </c>
      <c r="L208" s="4">
        <f t="shared" si="174"/>
        <v>58360.99940613981</v>
      </c>
      <c r="M208" s="4">
        <f t="shared" si="174"/>
        <v>6110.6894349802151</v>
      </c>
      <c r="N208" s="11">
        <f t="shared" si="179"/>
        <v>4.8842098565913261E-3</v>
      </c>
      <c r="O208" s="11">
        <f t="shared" si="179"/>
        <v>7.6787004194580621E-3</v>
      </c>
      <c r="P208" s="11">
        <f t="shared" si="179"/>
        <v>5.5146350750545636E-3</v>
      </c>
      <c r="Q208" s="4">
        <f t="shared" si="175"/>
        <v>4786.470431017151</v>
      </c>
      <c r="R208" s="4">
        <f t="shared" si="175"/>
        <v>15835.353866564727</v>
      </c>
      <c r="S208" s="4">
        <f t="shared" si="175"/>
        <v>3837.5702574527631</v>
      </c>
      <c r="T208" s="4">
        <f t="shared" si="183"/>
        <v>20.24709195884752</v>
      </c>
      <c r="U208" s="4">
        <f t="shared" si="183"/>
        <v>75.960135604443622</v>
      </c>
      <c r="V208" s="4">
        <f t="shared" si="183"/>
        <v>92.254686448854898</v>
      </c>
      <c r="W208" s="11">
        <f t="shared" si="176"/>
        <v>-1.219247815263802E-2</v>
      </c>
      <c r="X208" s="11">
        <f t="shared" si="176"/>
        <v>-1.3228699347321071E-2</v>
      </c>
      <c r="Y208" s="11">
        <f t="shared" si="176"/>
        <v>-1.2203590333800474E-2</v>
      </c>
      <c r="Z208" s="4">
        <f t="shared" si="188"/>
        <v>5940.6580580669215</v>
      </c>
      <c r="AA208" s="4">
        <f t="shared" si="188"/>
        <v>44592.593623966495</v>
      </c>
      <c r="AB208" s="4">
        <f t="shared" si="188"/>
        <v>7083.0211768547197</v>
      </c>
      <c r="AC208" s="12">
        <f t="shared" si="184"/>
        <v>1.5758934943165326</v>
      </c>
      <c r="AD208" s="12">
        <f t="shared" si="184"/>
        <v>4.2083462447497135</v>
      </c>
      <c r="AE208" s="12">
        <f t="shared" si="184"/>
        <v>1.8793810570978333</v>
      </c>
      <c r="AF208" s="11">
        <f t="shared" si="177"/>
        <v>-2.9039671966837322E-3</v>
      </c>
      <c r="AG208" s="11">
        <f t="shared" si="177"/>
        <v>2.0567434751257441E-3</v>
      </c>
      <c r="AH208" s="11">
        <f t="shared" si="177"/>
        <v>8.257041531207765E-4</v>
      </c>
      <c r="AI208" s="1">
        <f t="shared" si="205"/>
        <v>448692.40538382175</v>
      </c>
      <c r="AJ208" s="1">
        <f t="shared" si="205"/>
        <v>384624.74199947482</v>
      </c>
      <c r="AK208" s="1">
        <f t="shared" si="205"/>
        <v>78431.179432994191</v>
      </c>
      <c r="AL208" s="17">
        <f t="shared" si="185"/>
        <v>56.180361420287284</v>
      </c>
      <c r="AM208" s="17">
        <f t="shared" si="185"/>
        <v>23.06934978664405</v>
      </c>
      <c r="AN208" s="17">
        <f t="shared" si="185"/>
        <v>3.7676578679671513</v>
      </c>
      <c r="AO208" s="7">
        <f t="shared" si="207"/>
        <v>3.9668295445449584E-3</v>
      </c>
      <c r="AP208" s="7">
        <f t="shared" si="207"/>
        <v>6.108619405130862E-3</v>
      </c>
      <c r="AQ208" s="7">
        <f t="shared" si="207"/>
        <v>4.4216636063373295E-3</v>
      </c>
      <c r="AR208" s="1">
        <f t="shared" si="186"/>
        <v>236402.85927212241</v>
      </c>
      <c r="AS208" s="1">
        <f t="shared" si="186"/>
        <v>208469.2679990209</v>
      </c>
      <c r="AT208" s="1">
        <f t="shared" si="186"/>
        <v>41597.564364172162</v>
      </c>
      <c r="AU208" s="1">
        <f t="shared" si="193"/>
        <v>47280.571854424488</v>
      </c>
      <c r="AV208" s="1">
        <f t="shared" si="193"/>
        <v>41693.853599804184</v>
      </c>
      <c r="AW208" s="1">
        <f t="shared" si="193"/>
        <v>8319.5128728344334</v>
      </c>
      <c r="AX208" s="1">
        <f t="shared" si="194"/>
        <v>147012.47817369839</v>
      </c>
      <c r="AY208" s="1">
        <f t="shared" si="194"/>
        <v>46688.799524911854</v>
      </c>
      <c r="AZ208" s="1">
        <f t="shared" si="194"/>
        <v>4888.5515479841715</v>
      </c>
      <c r="BA208" s="1">
        <f t="shared" si="195"/>
        <v>11.898272747693664</v>
      </c>
      <c r="BB208" s="1">
        <f t="shared" si="195"/>
        <v>10.751259576024065</v>
      </c>
      <c r="BC208" s="1">
        <f t="shared" si="195"/>
        <v>8.4946513316347705</v>
      </c>
      <c r="BD208" s="1">
        <f t="shared" si="196"/>
        <v>1676.9937304557066</v>
      </c>
      <c r="BE208">
        <f t="shared" si="189"/>
        <v>0.21822387218499145</v>
      </c>
      <c r="BF208">
        <f t="shared" si="189"/>
        <v>0.3346263841173937</v>
      </c>
      <c r="BG208">
        <f t="shared" si="189"/>
        <v>2.453676962688749E-2</v>
      </c>
      <c r="BH208">
        <f t="shared" si="197"/>
        <v>0.28450375932140382</v>
      </c>
      <c r="BI208">
        <f t="shared" si="198"/>
        <v>4.7621658391411486E-3</v>
      </c>
      <c r="BJ208">
        <f t="shared" si="198"/>
        <v>1.1197481694748152E-2</v>
      </c>
      <c r="BK208">
        <f t="shared" si="198"/>
        <v>6.0205306372294847E-5</v>
      </c>
      <c r="BL208">
        <f t="shared" si="192"/>
        <v>1125.7896207009937</v>
      </c>
      <c r="BM208">
        <f t="shared" si="192"/>
        <v>2334.3308123365832</v>
      </c>
      <c r="BN208">
        <f t="shared" si="192"/>
        <v>2.5043941068862394</v>
      </c>
      <c r="BO208">
        <f t="shared" si="187"/>
        <v>859.70412743088514</v>
      </c>
      <c r="BP208">
        <f t="shared" si="208"/>
        <v>312.874007456789</v>
      </c>
      <c r="BQ208">
        <f t="shared" si="208"/>
        <v>28.820183601273794</v>
      </c>
      <c r="BR208" s="7">
        <f t="shared" si="206"/>
        <v>6.1408032714982408E-3</v>
      </c>
      <c r="BS208" s="7">
        <f t="shared" si="190"/>
        <v>1.5035369027212243E-2</v>
      </c>
      <c r="BT208" s="7">
        <f t="shared" si="191"/>
        <v>1.9558702607019472E-3</v>
      </c>
      <c r="BU208" s="8">
        <f>MAX((BU$3*climlow!$I318+BU$4*climlow!$I318^2+BU$5*climlow!$I318^6)*(K208/K$66)^$BW$1,-99)</f>
        <v>1.8893604040864391</v>
      </c>
      <c r="BV208" s="8">
        <f>MAX((BV$3*climlow!$I318+BV$4*climlow!$I318^2+BV$5*climlow!$I318^6)*(L208/L$66)^$BW$1,-99)</f>
        <v>0.34171403370789671</v>
      </c>
      <c r="BW208" s="8">
        <f>MAX((BW$3*climlow!$I318+BW$4*climlow!$I318^2+BW$5*climlow!$I318^6)*(M208/M$66)^$BW$1,-99)</f>
        <v>-0.53152560955904038</v>
      </c>
      <c r="BX208" s="8">
        <f>MAX((BX$3*climlow!$M318+BX$4*climlow!$M318^2+BX$5*climlow!$M318^6)*(K208/K$66)^$BW$1,-99)</f>
        <v>1.9381966633187881</v>
      </c>
      <c r="BY208" s="8">
        <f>MAX((BY$3*climlow!$M318+BY$4*climlow!$M318^2+BY$5*climlow!$M318^6)*(L208/L$66)^$BW$1,-99)</f>
        <v>0.38177097907902841</v>
      </c>
      <c r="BZ208" s="8">
        <f>MAX((BZ$3*climlow!$M318+BZ$4*climlow!$M318^2+BZ$5*climlow!$M318^6)*(M208/M$66)^$BW$1,-99)</f>
        <v>-0.48558031818709468</v>
      </c>
      <c r="CA208" s="8">
        <f t="shared" si="199"/>
        <v>-134.56243533757049</v>
      </c>
      <c r="CB208" s="8">
        <f t="shared" si="200"/>
        <v>-2.0231958725007577</v>
      </c>
      <c r="CC208" s="8">
        <f t="shared" si="201"/>
        <v>-0.26318666548438291</v>
      </c>
      <c r="CD208" s="8">
        <f>MAX((CD$3*climlow!$I318+CD$4*climlow!$I318^2+CD$5*climlow!$I318^6)*(K208/K$66)^$BW$1,-99)</f>
        <v>0.98530924794918839</v>
      </c>
      <c r="CE208" s="8">
        <f>MAX((CE$3*climlow!$I318+CE$4*climlow!$I318^2+CE$5*climlow!$I318^6)*(L208/L$66)^$BW$1,-99)</f>
        <v>0.23126848441317016</v>
      </c>
      <c r="CF208" s="8">
        <f>MAX((CF$3*climlow!$I318+CF$4*climlow!$I318^2+CF$5*climlow!$I318^6)*(M208/M$66)^$BW$1,-99)</f>
        <v>-0.15344279711702519</v>
      </c>
      <c r="CG208" s="8">
        <f>MAX((CG$3*climlow!$M318+CG$4*climlow!$M318^2+CG$5*climlow!$M318^6)*(K208/K$66)^$BW$1,-99)</f>
        <v>0.97743279663717786</v>
      </c>
      <c r="CH208" s="8">
        <f>MAX((CH$3*climlow!$M318+CH$4*climlow!$M318^2+CH$5*climlow!$M318^6)*(L208/L$66)^$BW$1,-99)</f>
        <v>0.23910958231566609</v>
      </c>
      <c r="CI208" s="8">
        <f>MAX((CI$3*climlow!$M318+CI$4*climlow!$M318^2+CI$5*climlow!$M318^6)*(M208/M$66)^$BW$1,-99)</f>
        <v>-0.13363192385533007</v>
      </c>
      <c r="CJ208" s="8">
        <f t="shared" si="202"/>
        <v>-0.38325216696962722</v>
      </c>
      <c r="CK208" s="8">
        <f t="shared" si="203"/>
        <v>-5.7623377608671082E-3</v>
      </c>
      <c r="CL208" s="8">
        <f t="shared" si="204"/>
        <v>-7.4959151572547098E-4</v>
      </c>
    </row>
    <row r="209" spans="1:90">
      <c r="A209">
        <f t="shared" si="173"/>
        <v>2163</v>
      </c>
      <c r="B209" s="4">
        <f t="shared" si="180"/>
        <v>1286.441873895775</v>
      </c>
      <c r="C209" s="4">
        <f t="shared" si="180"/>
        <v>3572.0920187632664</v>
      </c>
      <c r="D209" s="4">
        <f t="shared" si="180"/>
        <v>6807.4586735932053</v>
      </c>
      <c r="E209" s="11">
        <f t="shared" si="181"/>
        <v>3.8096521895530725E-6</v>
      </c>
      <c r="F209" s="11">
        <f t="shared" si="181"/>
        <v>7.6375127813760918E-6</v>
      </c>
      <c r="G209" s="11">
        <f t="shared" si="181"/>
        <v>1.6862324248761479E-5</v>
      </c>
      <c r="H209" s="4">
        <f t="shared" si="182"/>
        <v>237546.3700956924</v>
      </c>
      <c r="I209" s="4">
        <f t="shared" si="182"/>
        <v>210055.43468309205</v>
      </c>
      <c r="J209" s="4">
        <f t="shared" si="182"/>
        <v>41825.325542102211</v>
      </c>
      <c r="K209" s="4">
        <f t="shared" si="174"/>
        <v>184653.79191702051</v>
      </c>
      <c r="L209" s="4">
        <f t="shared" si="174"/>
        <v>58804.597860224691</v>
      </c>
      <c r="M209" s="4">
        <f t="shared" si="174"/>
        <v>6144.0439887423363</v>
      </c>
      <c r="N209" s="11">
        <f t="shared" si="179"/>
        <v>4.8332996541864404E-3</v>
      </c>
      <c r="O209" s="11">
        <f t="shared" si="179"/>
        <v>7.6009399872993821E-3</v>
      </c>
      <c r="P209" s="11">
        <f t="shared" si="179"/>
        <v>5.4583945260227029E-3</v>
      </c>
      <c r="Q209" s="4">
        <f t="shared" si="175"/>
        <v>4750.9819740317098</v>
      </c>
      <c r="R209" s="4">
        <f t="shared" si="175"/>
        <v>15744.764302004758</v>
      </c>
      <c r="S209" s="4">
        <f t="shared" si="175"/>
        <v>3811.4937359286942</v>
      </c>
      <c r="T209" s="4">
        <f t="shared" si="183"/>
        <v>20.000229732484819</v>
      </c>
      <c r="U209" s="4">
        <f t="shared" si="183"/>
        <v>74.955281808150701</v>
      </c>
      <c r="V209" s="4">
        <f t="shared" si="183"/>
        <v>91.128848049059854</v>
      </c>
      <c r="W209" s="11">
        <f t="shared" si="176"/>
        <v>-1.219247815263802E-2</v>
      </c>
      <c r="X209" s="11">
        <f t="shared" si="176"/>
        <v>-1.3228699347321071E-2</v>
      </c>
      <c r="Y209" s="11">
        <f t="shared" si="176"/>
        <v>-1.2203590333800474E-2</v>
      </c>
      <c r="Z209" s="4">
        <f t="shared" si="188"/>
        <v>5879.7875736616197</v>
      </c>
      <c r="AA209" s="4">
        <f t="shared" si="188"/>
        <v>44432.129493493703</v>
      </c>
      <c r="AB209" s="4">
        <f t="shared" si="188"/>
        <v>7041.100431686933</v>
      </c>
      <c r="AC209" s="12">
        <f t="shared" si="184"/>
        <v>1.57131715130357</v>
      </c>
      <c r="AD209" s="12">
        <f t="shared" si="184"/>
        <v>4.2170017334296723</v>
      </c>
      <c r="AE209" s="12">
        <f t="shared" si="184"/>
        <v>1.8809328698419756</v>
      </c>
      <c r="AF209" s="11">
        <f t="shared" si="177"/>
        <v>-2.9039671966837322E-3</v>
      </c>
      <c r="AG209" s="11">
        <f t="shared" si="177"/>
        <v>2.0567434751257441E-3</v>
      </c>
      <c r="AH209" s="11">
        <f t="shared" si="177"/>
        <v>8.257041531207765E-4</v>
      </c>
      <c r="AI209" s="1">
        <f t="shared" si="205"/>
        <v>451103.73669986409</v>
      </c>
      <c r="AJ209" s="1">
        <f t="shared" si="205"/>
        <v>387856.12139933149</v>
      </c>
      <c r="AK209" s="1">
        <f t="shared" si="205"/>
        <v>78907.574362529209</v>
      </c>
      <c r="AL209" s="17">
        <f t="shared" si="185"/>
        <v>56.400990758617439</v>
      </c>
      <c r="AM209" s="17">
        <f t="shared" si="185"/>
        <v>23.208862445636793</v>
      </c>
      <c r="AN209" s="17">
        <f t="shared" si="185"/>
        <v>3.7841505904863131</v>
      </c>
      <c r="AO209" s="7">
        <f t="shared" si="207"/>
        <v>3.9271612490995086E-3</v>
      </c>
      <c r="AP209" s="7">
        <f t="shared" si="207"/>
        <v>6.047533211079553E-3</v>
      </c>
      <c r="AQ209" s="7">
        <f t="shared" si="207"/>
        <v>4.3774469702739559E-3</v>
      </c>
      <c r="AR209" s="1">
        <f t="shared" si="186"/>
        <v>237546.3700956924</v>
      </c>
      <c r="AS209" s="1">
        <f t="shared" si="186"/>
        <v>210055.43468309205</v>
      </c>
      <c r="AT209" s="1">
        <f t="shared" si="186"/>
        <v>41825.325542102211</v>
      </c>
      <c r="AU209" s="1">
        <f t="shared" si="193"/>
        <v>47509.27401913848</v>
      </c>
      <c r="AV209" s="1">
        <f t="shared" si="193"/>
        <v>42011.086936618412</v>
      </c>
      <c r="AW209" s="1">
        <f t="shared" si="193"/>
        <v>8365.0651084204419</v>
      </c>
      <c r="AX209" s="1">
        <f t="shared" si="194"/>
        <v>147723.03353361643</v>
      </c>
      <c r="AY209" s="1">
        <f t="shared" si="194"/>
        <v>47043.678288179748</v>
      </c>
      <c r="AZ209" s="1">
        <f t="shared" si="194"/>
        <v>4915.2351909938689</v>
      </c>
      <c r="BA209" s="1">
        <f t="shared" si="195"/>
        <v>11.903094404455729</v>
      </c>
      <c r="BB209" s="1">
        <f t="shared" si="195"/>
        <v>10.758831774417226</v>
      </c>
      <c r="BC209" s="1">
        <f t="shared" si="195"/>
        <v>8.5000948831137002</v>
      </c>
      <c r="BD209" s="1">
        <f t="shared" si="196"/>
        <v>1629.1949383759254</v>
      </c>
      <c r="BE209">
        <f t="shared" si="189"/>
        <v>0.21822387218499145</v>
      </c>
      <c r="BF209">
        <f t="shared" si="189"/>
        <v>0.3346263841173937</v>
      </c>
      <c r="BG209">
        <f t="shared" si="189"/>
        <v>2.453676962688749E-2</v>
      </c>
      <c r="BH209">
        <f t="shared" si="197"/>
        <v>0.28462388578830816</v>
      </c>
      <c r="BI209">
        <f t="shared" si="198"/>
        <v>4.7621658391411486E-3</v>
      </c>
      <c r="BJ209">
        <f t="shared" si="198"/>
        <v>1.1197481694748152E-2</v>
      </c>
      <c r="BK209">
        <f t="shared" si="198"/>
        <v>6.0205306372294847E-5</v>
      </c>
      <c r="BL209">
        <f t="shared" si="192"/>
        <v>1131.2352088816867</v>
      </c>
      <c r="BM209">
        <f t="shared" si="192"/>
        <v>2352.0918847462895</v>
      </c>
      <c r="BN209">
        <f t="shared" si="192"/>
        <v>2.5181065383832326</v>
      </c>
      <c r="BO209">
        <f t="shared" si="187"/>
        <v>864.98340134913326</v>
      </c>
      <c r="BP209">
        <f t="shared" si="208"/>
        <v>316.39307579216165</v>
      </c>
      <c r="BQ209">
        <f t="shared" si="208"/>
        <v>29.150510984836508</v>
      </c>
      <c r="BR209" s="7">
        <f t="shared" si="206"/>
        <v>6.0793893975787938E-3</v>
      </c>
      <c r="BS209" s="7">
        <f t="shared" si="190"/>
        <v>1.4597445657487614E-2</v>
      </c>
      <c r="BT209" s="7">
        <f t="shared" si="191"/>
        <v>1.8876491057262742E-3</v>
      </c>
      <c r="BU209" s="8">
        <f>MAX((BU$3*climlow!$I319+BU$4*climlow!$I319^2+BU$5*climlow!$I319^6)*(K209/K$66)^$BW$1,-99)</f>
        <v>1.8722404940357893</v>
      </c>
      <c r="BV209" s="8">
        <f>MAX((BV$3*climlow!$I319+BV$4*climlow!$I319^2+BV$5*climlow!$I319^6)*(L209/L$66)^$BW$1,-99)</f>
        <v>0.32898640858214351</v>
      </c>
      <c r="BW209" s="8">
        <f>MAX((BW$3*climlow!$I319+BW$4*climlow!$I319^2+BW$5*climlow!$I319^6)*(M209/M$66)^$BW$1,-99)</f>
        <v>-0.54460195279381396</v>
      </c>
      <c r="BX209" s="8">
        <f>MAX((BX$3*climlow!$M319+BX$4*climlow!$M319^2+BX$5*climlow!$M319^6)*(K209/K$66)^$BW$1,-99)</f>
        <v>1.9225471483451666</v>
      </c>
      <c r="BY209" s="8">
        <f>MAX((BY$3*climlow!$M319+BY$4*climlow!$M319^2+BY$5*climlow!$M319^6)*(L209/L$66)^$BW$1,-99)</f>
        <v>0.37009078225821257</v>
      </c>
      <c r="BZ209" s="8">
        <f>MAX((BZ$3*climlow!$M319+BZ$4*climlow!$M319^2+BZ$5*climlow!$M319^6)*(M209/M$66)^$BW$1,-99)</f>
        <v>-0.49752980478920894</v>
      </c>
      <c r="CA209" s="8">
        <f t="shared" si="199"/>
        <v>-139.18971037110023</v>
      </c>
      <c r="CB209" s="8">
        <f t="shared" si="200"/>
        <v>-2.0318142332235758</v>
      </c>
      <c r="CC209" s="8">
        <f t="shared" si="201"/>
        <v>-0.26274133230830649</v>
      </c>
      <c r="CD209" s="8">
        <f>MAX((CD$3*climlow!$I319+CD$4*climlow!$I319^2+CD$5*climlow!$I319^6)*(K209/K$66)^$BW$1,-99)</f>
        <v>0.98617416960263904</v>
      </c>
      <c r="CE209" s="8">
        <f>MAX((CE$3*climlow!$I319+CE$4*climlow!$I319^2+CE$5*climlow!$I319^6)*(L209/L$66)^$BW$1,-99)</f>
        <v>0.22826494552464532</v>
      </c>
      <c r="CF209" s="8">
        <f>MAX((CF$3*climlow!$I319+CF$4*climlow!$I319^2+CF$5*climlow!$I319^6)*(M209/M$66)^$BW$1,-99)</f>
        <v>-0.15940145122857521</v>
      </c>
      <c r="CG209" s="8">
        <f>MAX((CG$3*climlow!$M319+CG$4*climlow!$M319^2+CG$5*climlow!$M319^6)*(K209/K$66)^$BW$1,-99)</f>
        <v>0.97857758845418974</v>
      </c>
      <c r="CH209" s="8">
        <f>MAX((CH$3*climlow!$M319+CH$4*climlow!$M319^2+CH$5*climlow!$M319^6)*(L209/L$66)^$BW$1,-99)</f>
        <v>0.23661457514827591</v>
      </c>
      <c r="CI209" s="8">
        <f>MAX((CI$3*climlow!$M319+CI$4*climlow!$M319^2+CI$5*climlow!$M319^6)*(M209/M$66)^$BW$1,-99)</f>
        <v>-0.13877702146183984</v>
      </c>
      <c r="CJ209" s="8">
        <f t="shared" si="202"/>
        <v>-0.42518664762461439</v>
      </c>
      <c r="CK209" s="8">
        <f t="shared" si="203"/>
        <v>-6.2066389829896432E-3</v>
      </c>
      <c r="CL209" s="8">
        <f t="shared" si="204"/>
        <v>-8.0260319515535578E-4</v>
      </c>
    </row>
    <row r="210" spans="1:90">
      <c r="A210">
        <f t="shared" si="173"/>
        <v>2164</v>
      </c>
      <c r="B210" s="4">
        <f t="shared" si="180"/>
        <v>1286.4465297470715</v>
      </c>
      <c r="C210" s="4">
        <f t="shared" si="180"/>
        <v>3572.1179365667931</v>
      </c>
      <c r="D210" s="4">
        <f t="shared" si="180"/>
        <v>6807.5677236898964</v>
      </c>
      <c r="E210" s="11">
        <f t="shared" si="181"/>
        <v>3.6191695800754187E-6</v>
      </c>
      <c r="F210" s="11">
        <f t="shared" si="181"/>
        <v>7.2556371423072865E-6</v>
      </c>
      <c r="G210" s="11">
        <f t="shared" si="181"/>
        <v>1.6019208036323405E-5</v>
      </c>
      <c r="H210" s="4">
        <f t="shared" si="182"/>
        <v>238683.40705177211</v>
      </c>
      <c r="I210" s="4">
        <f t="shared" si="182"/>
        <v>211637.42564090493</v>
      </c>
      <c r="J210" s="4">
        <f t="shared" si="182"/>
        <v>42051.971190981596</v>
      </c>
      <c r="K210" s="4">
        <f t="shared" si="174"/>
        <v>185536.98232502499</v>
      </c>
      <c r="L210" s="4">
        <f t="shared" si="174"/>
        <v>59247.043182541805</v>
      </c>
      <c r="M210" s="4">
        <f t="shared" si="174"/>
        <v>6177.2387580726445</v>
      </c>
      <c r="N210" s="11">
        <f t="shared" si="179"/>
        <v>4.7829529999652287E-3</v>
      </c>
      <c r="O210" s="11">
        <f t="shared" si="179"/>
        <v>7.5239919737022376E-3</v>
      </c>
      <c r="P210" s="11">
        <f t="shared" si="179"/>
        <v>5.4027558056437552E-3</v>
      </c>
      <c r="Q210" s="4">
        <f t="shared" si="175"/>
        <v>4715.5194612959058</v>
      </c>
      <c r="R210" s="4">
        <f t="shared" si="175"/>
        <v>15653.491486461713</v>
      </c>
      <c r="S210" s="4">
        <f t="shared" si="175"/>
        <v>3785.3817322845321</v>
      </c>
      <c r="T210" s="4">
        <f t="shared" si="183"/>
        <v>19.756377368423756</v>
      </c>
      <c r="U210" s="4">
        <f t="shared" si="183"/>
        <v>73.96372092061695</v>
      </c>
      <c r="V210" s="4">
        <f t="shared" si="183"/>
        <v>90.016748919877969</v>
      </c>
      <c r="W210" s="11">
        <f t="shared" si="176"/>
        <v>-1.219247815263802E-2</v>
      </c>
      <c r="X210" s="11">
        <f t="shared" si="176"/>
        <v>-1.3228699347321071E-2</v>
      </c>
      <c r="Y210" s="11">
        <f t="shared" si="176"/>
        <v>-1.2203590333800474E-2</v>
      </c>
      <c r="Z210" s="4">
        <f t="shared" si="188"/>
        <v>5819.2447931059987</v>
      </c>
      <c r="AA210" s="4">
        <f t="shared" si="188"/>
        <v>44268.808594808492</v>
      </c>
      <c r="AB210" s="4">
        <f t="shared" si="188"/>
        <v>6999.0300895725941</v>
      </c>
      <c r="AC210" s="12">
        <f t="shared" si="184"/>
        <v>1.5667540978405978</v>
      </c>
      <c r="AD210" s="12">
        <f t="shared" si="184"/>
        <v>4.2256750242294974</v>
      </c>
      <c r="AE210" s="12">
        <f t="shared" si="184"/>
        <v>1.8824859639243454</v>
      </c>
      <c r="AF210" s="11">
        <f t="shared" si="177"/>
        <v>-2.9039671966837322E-3</v>
      </c>
      <c r="AG210" s="11">
        <f t="shared" si="177"/>
        <v>2.0567434751257441E-3</v>
      </c>
      <c r="AH210" s="11">
        <f t="shared" si="177"/>
        <v>8.257041531207765E-4</v>
      </c>
      <c r="AI210" s="1">
        <f t="shared" si="205"/>
        <v>453502.63704901619</v>
      </c>
      <c r="AJ210" s="1">
        <f t="shared" si="205"/>
        <v>391081.59619601676</v>
      </c>
      <c r="AK210" s="1">
        <f t="shared" si="205"/>
        <v>79381.88203469674</v>
      </c>
      <c r="AL210" s="17">
        <f t="shared" si="185"/>
        <v>56.620271586082325</v>
      </c>
      <c r="AM210" s="17">
        <f t="shared" si="185"/>
        <v>23.347815248403844</v>
      </c>
      <c r="AN210" s="17">
        <f t="shared" si="185"/>
        <v>3.8005498598383238</v>
      </c>
      <c r="AO210" s="7">
        <f t="shared" si="207"/>
        <v>3.8878896366085136E-3</v>
      </c>
      <c r="AP210" s="7">
        <f t="shared" si="207"/>
        <v>5.9870578789687576E-3</v>
      </c>
      <c r="AQ210" s="7">
        <f t="shared" si="207"/>
        <v>4.3336725005712166E-3</v>
      </c>
      <c r="AR210" s="1">
        <f t="shared" si="186"/>
        <v>238683.40705177211</v>
      </c>
      <c r="AS210" s="1">
        <f t="shared" si="186"/>
        <v>211637.42564090493</v>
      </c>
      <c r="AT210" s="1">
        <f t="shared" si="186"/>
        <v>42051.971190981596</v>
      </c>
      <c r="AU210" s="1">
        <f t="shared" si="193"/>
        <v>47736.681410354424</v>
      </c>
      <c r="AV210" s="1">
        <f t="shared" si="193"/>
        <v>42327.48512818099</v>
      </c>
      <c r="AW210" s="1">
        <f t="shared" si="193"/>
        <v>8410.3942381963188</v>
      </c>
      <c r="AX210" s="1">
        <f t="shared" si="194"/>
        <v>148429.58586001999</v>
      </c>
      <c r="AY210" s="1">
        <f t="shared" si="194"/>
        <v>47397.634546033441</v>
      </c>
      <c r="AZ210" s="1">
        <f t="shared" si="194"/>
        <v>4941.7910064581156</v>
      </c>
      <c r="BA210" s="1">
        <f t="shared" si="195"/>
        <v>11.907865955478288</v>
      </c>
      <c r="BB210" s="1">
        <f t="shared" si="195"/>
        <v>10.766327602345795</v>
      </c>
      <c r="BC210" s="1">
        <f t="shared" si="195"/>
        <v>8.5054830963905026</v>
      </c>
      <c r="BD210" s="1">
        <f t="shared" si="196"/>
        <v>1582.7468516820086</v>
      </c>
      <c r="BE210">
        <f t="shared" si="189"/>
        <v>0.21822387218499145</v>
      </c>
      <c r="BF210">
        <f t="shared" si="189"/>
        <v>0.3346263841173937</v>
      </c>
      <c r="BG210">
        <f t="shared" si="189"/>
        <v>2.453676962688749E-2</v>
      </c>
      <c r="BH210">
        <f t="shared" si="197"/>
        <v>0.28474292396702305</v>
      </c>
      <c r="BI210">
        <f t="shared" si="198"/>
        <v>4.7621658391411486E-3</v>
      </c>
      <c r="BJ210">
        <f t="shared" si="198"/>
        <v>1.1197481694748152E-2</v>
      </c>
      <c r="BK210">
        <f t="shared" si="198"/>
        <v>6.0205306372294847E-5</v>
      </c>
      <c r="BL210">
        <f t="shared" si="192"/>
        <v>1136.6499674317706</v>
      </c>
      <c r="BM210">
        <f t="shared" si="192"/>
        <v>2369.8061995376561</v>
      </c>
      <c r="BN210">
        <f t="shared" si="192"/>
        <v>2.5317518091119635</v>
      </c>
      <c r="BO210">
        <f t="shared" si="187"/>
        <v>870.2419722683768</v>
      </c>
      <c r="BP210">
        <f t="shared" si="208"/>
        <v>319.95198756912094</v>
      </c>
      <c r="BQ210">
        <f t="shared" si="208"/>
        <v>29.484643336706515</v>
      </c>
      <c r="BR210" s="7">
        <f t="shared" si="206"/>
        <v>6.0186151937278165E-3</v>
      </c>
      <c r="BS210" s="7">
        <f t="shared" si="190"/>
        <v>1.4172277337366614E-2</v>
      </c>
      <c r="BT210" s="7">
        <f t="shared" si="191"/>
        <v>1.8219155067101902E-3</v>
      </c>
      <c r="BU210" s="8">
        <f>MAX((BU$3*climlow!$I320+BU$4*climlow!$I320^2+BU$5*climlow!$I320^6)*(K210/K$66)^$BW$1,-99)</f>
        <v>1.8551449389113435</v>
      </c>
      <c r="BV210" s="8">
        <f>MAX((BV$3*climlow!$I320+BV$4*climlow!$I320^2+BV$5*climlow!$I320^6)*(L210/L$66)^$BW$1,-99)</f>
        <v>0.31631884017037154</v>
      </c>
      <c r="BW210" s="8">
        <f>MAX((BW$3*climlow!$I320+BW$4*climlow!$I320^2+BW$5*climlow!$I320^6)*(M210/M$66)^$BW$1,-99)</f>
        <v>-0.55761244264821519</v>
      </c>
      <c r="BX210" s="8">
        <f>MAX((BX$3*climlow!$M320+BX$4*climlow!$M320^2+BX$5*climlow!$M320^6)*(K210/K$66)^$BW$1,-99)</f>
        <v>1.9069384702485568</v>
      </c>
      <c r="BY210" s="8">
        <f>MAX((BY$3*climlow!$M320+BY$4*climlow!$M320^2+BY$5*climlow!$M320^6)*(L210/L$66)^$BW$1,-99)</f>
        <v>0.35847965608720328</v>
      </c>
      <c r="BZ210" s="8">
        <f>MAX((BZ$3*climlow!$M320+BZ$4*climlow!$M320^2+BZ$5*climlow!$M320^6)*(M210/M$66)^$BW$1,-99)</f>
        <v>-0.5094045479017687</v>
      </c>
      <c r="CA210" s="8">
        <f t="shared" si="199"/>
        <v>-143.8949352386424</v>
      </c>
      <c r="CB210" s="8">
        <f t="shared" si="200"/>
        <v>-2.0393189296444483</v>
      </c>
      <c r="CC210" s="8">
        <f t="shared" si="201"/>
        <v>-0.26216441384834116</v>
      </c>
      <c r="CD210" s="8">
        <f>MAX((CD$3*climlow!$I320+CD$4*climlow!$I320^2+CD$5*climlow!$I320^6)*(K210/K$66)^$BW$1,-99)</f>
        <v>0.98689824872089882</v>
      </c>
      <c r="CE210" s="8">
        <f>MAX((CE$3*climlow!$I320+CE$4*climlow!$I320^2+CE$5*climlow!$I320^6)*(L210/L$66)^$BW$1,-99)</f>
        <v>0.22518528220499856</v>
      </c>
      <c r="CF210" s="8">
        <f>MAX((CF$3*climlow!$I320+CF$4*climlow!$I320^2+CF$5*climlow!$I320^6)*(M210/M$66)^$BW$1,-99)</f>
        <v>-0.16542986846585397</v>
      </c>
      <c r="CG210" s="8">
        <f>MAX((CG$3*climlow!$M320+CG$4*climlow!$M320^2+CG$5*climlow!$M320^6)*(K210/K$66)^$BW$1,-99)</f>
        <v>0.97960087004031449</v>
      </c>
      <c r="CH210" s="8">
        <f>MAX((CH$3*climlow!$M320+CH$4*climlow!$M320^2+CH$5*climlow!$M320^6)*(L210/L$66)^$BW$1,-99)</f>
        <v>0.23405919563190097</v>
      </c>
      <c r="CI210" s="8">
        <f>MAX((CI$3*climlow!$M320+CI$4*climlow!$M320^2+CI$5*climlow!$M320^6)*(M210/M$66)^$BW$1,-99)</f>
        <v>-0.14397233644605939</v>
      </c>
      <c r="CJ210" s="8">
        <f t="shared" si="202"/>
        <v>-0.46814018542899577</v>
      </c>
      <c r="CK210" s="8">
        <f t="shared" si="203"/>
        <v>-6.6346125406659615E-3</v>
      </c>
      <c r="CL210" s="8">
        <f t="shared" si="204"/>
        <v>-8.5291186314727125E-4</v>
      </c>
    </row>
    <row r="211" spans="1:90">
      <c r="A211">
        <f t="shared" si="173"/>
        <v>2165</v>
      </c>
      <c r="B211" s="4">
        <f t="shared" ref="B211:D226" si="209">B210*(1+E211)</f>
        <v>1286.4509528218111</v>
      </c>
      <c r="C211" s="4">
        <f t="shared" si="209"/>
        <v>3572.1425586587916</v>
      </c>
      <c r="D211" s="4">
        <f t="shared" si="209"/>
        <v>6807.6713229413044</v>
      </c>
      <c r="E211" s="11">
        <f t="shared" ref="E211:G226" si="210">E210*$E$5</f>
        <v>3.4382111010716474E-6</v>
      </c>
      <c r="F211" s="11">
        <f t="shared" si="210"/>
        <v>6.8928552851919216E-6</v>
      </c>
      <c r="G211" s="11">
        <f t="shared" si="210"/>
        <v>1.5218247634507234E-5</v>
      </c>
      <c r="H211" s="4">
        <f t="shared" si="182"/>
        <v>239813.95921025888</v>
      </c>
      <c r="I211" s="4">
        <f t="shared" si="182"/>
        <v>213215.13859983085</v>
      </c>
      <c r="J211" s="4">
        <f t="shared" si="182"/>
        <v>42277.496406520033</v>
      </c>
      <c r="K211" s="4">
        <f t="shared" si="174"/>
        <v>186415.15922875295</v>
      </c>
      <c r="L211" s="4">
        <f t="shared" si="174"/>
        <v>59688.306135207917</v>
      </c>
      <c r="M211" s="4">
        <f t="shared" si="174"/>
        <v>6210.2728526343917</v>
      </c>
      <c r="N211" s="11">
        <f t="shared" si="179"/>
        <v>4.7331636675516098E-3</v>
      </c>
      <c r="O211" s="11">
        <f t="shared" si="179"/>
        <v>7.4478476724411102E-3</v>
      </c>
      <c r="P211" s="11">
        <f t="shared" si="179"/>
        <v>5.3477121179066334E-3</v>
      </c>
      <c r="Q211" s="4">
        <f t="shared" si="175"/>
        <v>4680.0888818646054</v>
      </c>
      <c r="R211" s="4">
        <f t="shared" si="175"/>
        <v>15561.565971333386</v>
      </c>
      <c r="S211" s="4">
        <f t="shared" si="175"/>
        <v>3759.2397854116034</v>
      </c>
      <c r="T211" s="4">
        <f t="shared" ref="T211:V226" si="211">T210*(1+W211)</f>
        <v>19.515498168983978</v>
      </c>
      <c r="U211" s="4">
        <f t="shared" si="211"/>
        <v>72.985277093948952</v>
      </c>
      <c r="V211" s="4">
        <f t="shared" si="211"/>
        <v>88.918221392879204</v>
      </c>
      <c r="W211" s="11">
        <f t="shared" si="176"/>
        <v>-1.219247815263802E-2</v>
      </c>
      <c r="X211" s="11">
        <f t="shared" si="176"/>
        <v>-1.3228699347321071E-2</v>
      </c>
      <c r="Y211" s="11">
        <f t="shared" si="176"/>
        <v>-1.2203590333800474E-2</v>
      </c>
      <c r="Z211" s="4">
        <f t="shared" si="188"/>
        <v>5759.0357422064762</v>
      </c>
      <c r="AA211" s="4">
        <f t="shared" si="188"/>
        <v>44102.702905634666</v>
      </c>
      <c r="AB211" s="4">
        <f t="shared" si="188"/>
        <v>6956.820262143835</v>
      </c>
      <c r="AC211" s="12">
        <f t="shared" ref="AC211:AE226" si="212">AC210*(1+AF211)</f>
        <v>1.5622042953351989</v>
      </c>
      <c r="AD211" s="12">
        <f t="shared" si="212"/>
        <v>4.2343661537635828</v>
      </c>
      <c r="AE211" s="12">
        <f t="shared" si="212"/>
        <v>1.8840403404029493</v>
      </c>
      <c r="AF211" s="11">
        <f t="shared" si="177"/>
        <v>-2.9039671966837322E-3</v>
      </c>
      <c r="AG211" s="11">
        <f t="shared" si="177"/>
        <v>2.0567434751257441E-3</v>
      </c>
      <c r="AH211" s="11">
        <f t="shared" si="177"/>
        <v>8.257041531207765E-4</v>
      </c>
      <c r="AI211" s="1">
        <f t="shared" si="205"/>
        <v>455889.05475446902</v>
      </c>
      <c r="AJ211" s="1">
        <f t="shared" si="205"/>
        <v>394300.92170459608</v>
      </c>
      <c r="AK211" s="1">
        <f t="shared" si="205"/>
        <v>79854.088069423378</v>
      </c>
      <c r="AL211" s="17">
        <f t="shared" ref="AL211:AN226" si="213">AL210*(1+AO211)</f>
        <v>56.838203619532599</v>
      </c>
      <c r="AM211" s="17">
        <f t="shared" si="213"/>
        <v>23.486202122431113</v>
      </c>
      <c r="AN211" s="17">
        <f t="shared" si="213"/>
        <v>3.8168554948688085</v>
      </c>
      <c r="AO211" s="7">
        <f t="shared" si="207"/>
        <v>3.8490107402424285E-3</v>
      </c>
      <c r="AP211" s="7">
        <f t="shared" si="207"/>
        <v>5.9271873001790704E-3</v>
      </c>
      <c r="AQ211" s="7">
        <f t="shared" si="207"/>
        <v>4.2903357755655043E-3</v>
      </c>
      <c r="AR211" s="1">
        <f t="shared" si="186"/>
        <v>239813.95921025888</v>
      </c>
      <c r="AS211" s="1">
        <f t="shared" si="186"/>
        <v>213215.13859983085</v>
      </c>
      <c r="AT211" s="1">
        <f t="shared" si="186"/>
        <v>42277.496406520033</v>
      </c>
      <c r="AU211" s="1">
        <f t="shared" si="193"/>
        <v>47962.791842051782</v>
      </c>
      <c r="AV211" s="1">
        <f t="shared" si="193"/>
        <v>42643.027719966172</v>
      </c>
      <c r="AW211" s="1">
        <f t="shared" si="193"/>
        <v>8455.4992813040062</v>
      </c>
      <c r="AX211" s="1">
        <f t="shared" si="194"/>
        <v>149132.12738300237</v>
      </c>
      <c r="AY211" s="1">
        <f t="shared" si="194"/>
        <v>47750.644908166338</v>
      </c>
      <c r="AZ211" s="1">
        <f t="shared" si="194"/>
        <v>4968.218282107513</v>
      </c>
      <c r="BA211" s="1">
        <f t="shared" si="195"/>
        <v>11.912587952947122</v>
      </c>
      <c r="BB211" s="1">
        <f t="shared" si="195"/>
        <v>10.773747851747856</v>
      </c>
      <c r="BC211" s="1">
        <f t="shared" si="195"/>
        <v>8.5108165602703707</v>
      </c>
      <c r="BD211" s="1">
        <f t="shared" si="196"/>
        <v>1537.611806835896</v>
      </c>
      <c r="BE211">
        <f t="shared" si="189"/>
        <v>0.21822387218499145</v>
      </c>
      <c r="BF211">
        <f t="shared" si="189"/>
        <v>0.3346263841173937</v>
      </c>
      <c r="BG211">
        <f t="shared" si="189"/>
        <v>2.453676962688749E-2</v>
      </c>
      <c r="BH211">
        <f t="shared" si="197"/>
        <v>0.28486088506014223</v>
      </c>
      <c r="BI211">
        <f t="shared" si="198"/>
        <v>4.7621658391411486E-3</v>
      </c>
      <c r="BJ211">
        <f t="shared" si="198"/>
        <v>1.1197481694748152E-2</v>
      </c>
      <c r="BK211">
        <f t="shared" si="198"/>
        <v>6.0205306372294847E-5</v>
      </c>
      <c r="BL211">
        <f t="shared" si="192"/>
        <v>1142.0338443002836</v>
      </c>
      <c r="BM211">
        <f t="shared" si="192"/>
        <v>2387.472611514796</v>
      </c>
      <c r="BN211">
        <f t="shared" si="192"/>
        <v>2.5453296238081329</v>
      </c>
      <c r="BO211">
        <f t="shared" si="187"/>
        <v>875.47962382489095</v>
      </c>
      <c r="BP211">
        <f t="shared" si="208"/>
        <v>323.5511937733632</v>
      </c>
      <c r="BQ211">
        <f t="shared" si="208"/>
        <v>29.822624435856042</v>
      </c>
      <c r="BR211" s="7">
        <f t="shared" si="206"/>
        <v>5.9584735586744042E-3</v>
      </c>
      <c r="BS211" s="7">
        <f t="shared" si="190"/>
        <v>1.3759492560550111E-2</v>
      </c>
      <c r="BT211" s="7">
        <f t="shared" si="191"/>
        <v>1.7585741028113722E-3</v>
      </c>
      <c r="BU211" s="8">
        <f>MAX((BU$3*climlow!$I321+BU$4*climlow!$I321^2+BU$5*climlow!$I321^6)*(K211/K$66)^$BW$1,-99)</f>
        <v>1.8380776893966422</v>
      </c>
      <c r="BV211" s="8">
        <f>MAX((BV$3*climlow!$I321+BV$4*climlow!$I321^2+BV$5*climlow!$I321^6)*(L211/L$66)^$BW$1,-99)</f>
        <v>0.303713205937305</v>
      </c>
      <c r="BW211" s="8">
        <f>MAX((BW$3*climlow!$I321+BW$4*climlow!$I321^2+BW$5*climlow!$I321^6)*(M211/M$66)^$BW$1,-99)</f>
        <v>-0.5705553315154448</v>
      </c>
      <c r="BX211" s="8">
        <f>MAX((BX$3*climlow!$M321+BX$4*climlow!$M321^2+BX$5*climlow!$M321^6)*(K211/K$66)^$BW$1,-99)</f>
        <v>1.8913741568666678</v>
      </c>
      <c r="BY211" s="8">
        <f>MAX((BY$3*climlow!$M321+BY$4*climlow!$M321^2+BY$5*climlow!$M321^6)*(L211/L$66)^$BW$1,-99)</f>
        <v>0.34693918603268231</v>
      </c>
      <c r="BZ211" s="8">
        <f>MAX((BZ$3*climlow!$M321+BZ$4*climlow!$M321^2+BZ$5*climlow!$M321^6)*(M211/M$66)^$BW$1,-99)</f>
        <v>-0.52120309193432723</v>
      </c>
      <c r="CA211" s="8">
        <f t="shared" si="199"/>
        <v>-148.67726007452018</v>
      </c>
      <c r="CB211" s="8">
        <f t="shared" si="200"/>
        <v>-2.0457236539183343</v>
      </c>
      <c r="CC211" s="8">
        <f t="shared" si="201"/>
        <v>-0.26145997924400238</v>
      </c>
      <c r="CD211" s="8">
        <f>MAX((CD$3*climlow!$I321+CD$4*climlow!$I321^2+CD$5*climlow!$I321^6)*(K211/K$66)^$BW$1,-99)</f>
        <v>0.98748291352895856</v>
      </c>
      <c r="CE211" s="8">
        <f>MAX((CE$3*climlow!$I321+CE$4*climlow!$I321^2+CE$5*climlow!$I321^6)*(L211/L$66)^$BW$1,-99)</f>
        <v>0.22203091862782989</v>
      </c>
      <c r="CF211" s="8">
        <f>MAX((CF$3*climlow!$I321+CF$4*climlow!$I321^2+CF$5*climlow!$I321^6)*(M211/M$66)^$BW$1,-99)</f>
        <v>-0.17152633793330399</v>
      </c>
      <c r="CG211" s="8">
        <f>MAX((CG$3*climlow!$M321+CG$4*climlow!$M321^2+CG$5*climlow!$M321^6)*(K211/K$66)^$BW$1,-99)</f>
        <v>0.98050421823132294</v>
      </c>
      <c r="CH211" s="8">
        <f>MAX((CH$3*climlow!$M321+CH$4*climlow!$M321^2+CH$5*climlow!$M321^6)*(L211/L$66)^$BW$1,-99)</f>
        <v>0.2314448858689146</v>
      </c>
      <c r="CI211" s="8">
        <f>MAX((CI$3*climlow!$M321+CI$4*climlow!$M321^2+CI$5*climlow!$M321^6)*(M211/M$66)^$BW$1,-99)</f>
        <v>-0.14921617528250145</v>
      </c>
      <c r="CJ211" s="8">
        <f t="shared" si="202"/>
        <v>-0.51208336783515673</v>
      </c>
      <c r="CK211" s="8">
        <f t="shared" si="203"/>
        <v>-7.0460072901092855E-3</v>
      </c>
      <c r="CL211" s="8">
        <f t="shared" si="204"/>
        <v>-9.0053654915533661E-4</v>
      </c>
    </row>
    <row r="212" spans="1:90">
      <c r="A212">
        <f t="shared" si="173"/>
        <v>2166</v>
      </c>
      <c r="B212" s="4">
        <f t="shared" si="209"/>
        <v>1286.4551547572607</v>
      </c>
      <c r="C212" s="4">
        <f t="shared" si="209"/>
        <v>3572.1659498074205</v>
      </c>
      <c r="D212" s="4">
        <f t="shared" si="209"/>
        <v>6807.7697437279103</v>
      </c>
      <c r="E212" s="11">
        <f t="shared" si="210"/>
        <v>3.2663005460180647E-6</v>
      </c>
      <c r="F212" s="11">
        <f t="shared" si="210"/>
        <v>6.5482125209323249E-6</v>
      </c>
      <c r="G212" s="11">
        <f t="shared" si="210"/>
        <v>1.4457335252781871E-5</v>
      </c>
      <c r="H212" s="4">
        <f t="shared" si="182"/>
        <v>240938.01689935901</v>
      </c>
      <c r="I212" s="4">
        <f t="shared" si="182"/>
        <v>214788.4733543522</v>
      </c>
      <c r="J212" s="4">
        <f t="shared" si="182"/>
        <v>42501.896505061392</v>
      </c>
      <c r="K212" s="4">
        <f t="shared" si="174"/>
        <v>187288.31394423635</v>
      </c>
      <c r="L212" s="4">
        <f t="shared" si="174"/>
        <v>60128.358080881349</v>
      </c>
      <c r="M212" s="4">
        <f t="shared" si="174"/>
        <v>6243.14542133552</v>
      </c>
      <c r="N212" s="11">
        <f t="shared" si="179"/>
        <v>4.6839254870465474E-3</v>
      </c>
      <c r="O212" s="11">
        <f t="shared" si="179"/>
        <v>7.372498470246569E-3</v>
      </c>
      <c r="P212" s="11">
        <f t="shared" si="179"/>
        <v>5.2932567507373296E-3</v>
      </c>
      <c r="Q212" s="4">
        <f t="shared" si="175"/>
        <v>4644.6960853384462</v>
      </c>
      <c r="R212" s="4">
        <f t="shared" si="175"/>
        <v>15469.017911587636</v>
      </c>
      <c r="S212" s="4">
        <f t="shared" si="175"/>
        <v>3733.0733193645046</v>
      </c>
      <c r="T212" s="4">
        <f t="shared" si="211"/>
        <v>19.277555883920794</v>
      </c>
      <c r="U212" s="4">
        <f t="shared" si="211"/>
        <v>72.019776806492175</v>
      </c>
      <c r="V212" s="4">
        <f t="shared" si="211"/>
        <v>87.833099845790329</v>
      </c>
      <c r="W212" s="11">
        <f t="shared" si="176"/>
        <v>-1.219247815263802E-2</v>
      </c>
      <c r="X212" s="11">
        <f t="shared" si="176"/>
        <v>-1.3228699347321071E-2</v>
      </c>
      <c r="Y212" s="11">
        <f t="shared" si="176"/>
        <v>-1.2203590333800474E-2</v>
      </c>
      <c r="Z212" s="4">
        <f t="shared" si="188"/>
        <v>5699.166194384251</v>
      </c>
      <c r="AA212" s="4">
        <f t="shared" si="188"/>
        <v>43933.883956019461</v>
      </c>
      <c r="AB212" s="4">
        <f t="shared" si="188"/>
        <v>6914.4808817393287</v>
      </c>
      <c r="AC212" s="12">
        <f t="shared" si="212"/>
        <v>1.5576677053070271</v>
      </c>
      <c r="AD212" s="12">
        <f t="shared" si="212"/>
        <v>4.2430751587216298</v>
      </c>
      <c r="AE212" s="12">
        <f t="shared" si="212"/>
        <v>1.8855960003366672</v>
      </c>
      <c r="AF212" s="11">
        <f t="shared" si="177"/>
        <v>-2.9039671966837322E-3</v>
      </c>
      <c r="AG212" s="11">
        <f t="shared" si="177"/>
        <v>2.0567434751257441E-3</v>
      </c>
      <c r="AH212" s="11">
        <f t="shared" si="177"/>
        <v>8.257041531207765E-4</v>
      </c>
      <c r="AI212" s="1">
        <f t="shared" si="205"/>
        <v>458262.94112107391</v>
      </c>
      <c r="AJ212" s="1">
        <f t="shared" si="205"/>
        <v>397513.85725410265</v>
      </c>
      <c r="AK212" s="1">
        <f t="shared" si="205"/>
        <v>80324.178543785049</v>
      </c>
      <c r="AL212" s="17">
        <f t="shared" si="213"/>
        <v>57.05478676715839</v>
      </c>
      <c r="AM212" s="17">
        <f t="shared" si="213"/>
        <v>23.624017170191131</v>
      </c>
      <c r="AN212" s="17">
        <f t="shared" si="213"/>
        <v>3.8330673306318102</v>
      </c>
      <c r="AO212" s="7">
        <f t="shared" si="207"/>
        <v>3.8105206328400043E-3</v>
      </c>
      <c r="AP212" s="7">
        <f t="shared" si="207"/>
        <v>5.8679154271772793E-3</v>
      </c>
      <c r="AQ212" s="7">
        <f t="shared" si="207"/>
        <v>4.247432417809849E-3</v>
      </c>
      <c r="AR212" s="1">
        <f t="shared" si="186"/>
        <v>240938.01689935901</v>
      </c>
      <c r="AS212" s="1">
        <f t="shared" si="186"/>
        <v>214788.4733543522</v>
      </c>
      <c r="AT212" s="1">
        <f t="shared" si="186"/>
        <v>42501.896505061392</v>
      </c>
      <c r="AU212" s="1">
        <f t="shared" si="193"/>
        <v>48187.603379871805</v>
      </c>
      <c r="AV212" s="1">
        <f t="shared" si="193"/>
        <v>42957.694670870442</v>
      </c>
      <c r="AW212" s="1">
        <f t="shared" si="193"/>
        <v>8500.379301012279</v>
      </c>
      <c r="AX212" s="1">
        <f t="shared" si="194"/>
        <v>149830.65115538906</v>
      </c>
      <c r="AY212" s="1">
        <f t="shared" si="194"/>
        <v>48102.686464705082</v>
      </c>
      <c r="AZ212" s="1">
        <f t="shared" si="194"/>
        <v>4994.5163370684168</v>
      </c>
      <c r="BA212" s="1">
        <f t="shared" si="195"/>
        <v>11.917260942989095</v>
      </c>
      <c r="BB212" s="1">
        <f t="shared" si="195"/>
        <v>10.781093306191277</v>
      </c>
      <c r="BC212" s="1">
        <f t="shared" si="195"/>
        <v>8.5160958569786516</v>
      </c>
      <c r="BD212" s="1">
        <f t="shared" si="196"/>
        <v>1493.7531673189724</v>
      </c>
      <c r="BE212">
        <f t="shared" ref="BE212:BG227" si="214">BE211</f>
        <v>0.21822387218499145</v>
      </c>
      <c r="BF212">
        <f t="shared" si="214"/>
        <v>0.3346263841173937</v>
      </c>
      <c r="BG212">
        <f t="shared" si="214"/>
        <v>2.453676962688749E-2</v>
      </c>
      <c r="BH212">
        <f t="shared" si="197"/>
        <v>0.2849777801779711</v>
      </c>
      <c r="BI212">
        <f t="shared" si="198"/>
        <v>4.7621658391411486E-3</v>
      </c>
      <c r="BJ212">
        <f t="shared" si="198"/>
        <v>1.1197481694748152E-2</v>
      </c>
      <c r="BK212">
        <f t="shared" si="198"/>
        <v>6.0205306372294847E-5</v>
      </c>
      <c r="BL212">
        <f t="shared" si="192"/>
        <v>1147.3867934285402</v>
      </c>
      <c r="BM212">
        <f t="shared" si="192"/>
        <v>2405.0899986282598</v>
      </c>
      <c r="BN212">
        <f t="shared" si="192"/>
        <v>2.5588397004907888</v>
      </c>
      <c r="BO212">
        <f t="shared" si="187"/>
        <v>880.69614601460978</v>
      </c>
      <c r="BP212">
        <f t="shared" si="208"/>
        <v>327.19115050521037</v>
      </c>
      <c r="BQ212">
        <f t="shared" si="208"/>
        <v>30.164498567191821</v>
      </c>
      <c r="BR212" s="7">
        <f t="shared" si="206"/>
        <v>5.8989574866938899E-3</v>
      </c>
      <c r="BS212" s="7">
        <f t="shared" si="190"/>
        <v>1.3358730641310787E-2</v>
      </c>
      <c r="BT212" s="7">
        <f t="shared" si="191"/>
        <v>1.6975333931778206E-3</v>
      </c>
      <c r="BU212" s="8">
        <f>MAX((BU$3*climlow!$I322+BU$4*climlow!$I322^2+BU$5*climlow!$I322^6)*(K212/K$66)^$BW$1,-99)</f>
        <v>1.8210426080455142</v>
      </c>
      <c r="BV212" s="8">
        <f>MAX((BV$3*climlow!$I322+BV$4*climlow!$I322^2+BV$5*climlow!$I322^6)*(L212/L$66)^$BW$1,-99)</f>
        <v>0.29117132778229948</v>
      </c>
      <c r="BW212" s="8">
        <f>MAX((BW$3*climlow!$I322+BW$4*climlow!$I322^2+BW$5*climlow!$I322^6)*(M212/M$66)^$BW$1,-99)</f>
        <v>-0.5834289224426501</v>
      </c>
      <c r="BX212" s="8">
        <f>MAX((BX$3*climlow!$M322+BX$4*climlow!$M322^2+BX$5*climlow!$M322^6)*(K212/K$66)^$BW$1,-99)</f>
        <v>1.8758576426101754</v>
      </c>
      <c r="BY212" s="8">
        <f>MAX((BY$3*climlow!$M322+BY$4*climlow!$M322^2+BY$5*climlow!$M322^6)*(L212/L$66)^$BW$1,-99)</f>
        <v>0.33547090012639669</v>
      </c>
      <c r="BZ212" s="8">
        <f>MAX((BZ$3*climlow!$M322+BZ$4*climlow!$M322^2+BZ$5*climlow!$M322^6)*(M212/M$66)^$BW$1,-99)</f>
        <v>-0.53292403376508835</v>
      </c>
      <c r="CA212" s="8">
        <f t="shared" si="199"/>
        <v>-153.53579275852661</v>
      </c>
      <c r="CB212" s="8">
        <f t="shared" si="200"/>
        <v>-2.0510432992612722</v>
      </c>
      <c r="CC212" s="8">
        <f t="shared" si="201"/>
        <v>-0.26063213525562834</v>
      </c>
      <c r="CD212" s="8">
        <f>MAX((CD$3*climlow!$I322+CD$4*climlow!$I322^2+CD$5*climlow!$I322^6)*(K212/K$66)^$BW$1,-99)</f>
        <v>0.98792966005258132</v>
      </c>
      <c r="CE212" s="8">
        <f>MAX((CE$3*climlow!$I322+CE$4*climlow!$I322^2+CE$5*climlow!$I322^6)*(L212/L$66)^$BW$1,-99)</f>
        <v>0.21880331407119738</v>
      </c>
      <c r="CF212" s="8">
        <f>MAX((CF$3*climlow!$I322+CF$4*climlow!$I322^2+CF$5*climlow!$I322^6)*(M212/M$66)^$BW$1,-99)</f>
        <v>-0.17768911234401003</v>
      </c>
      <c r="CG212" s="8">
        <f>MAX((CG$3*climlow!$M322+CG$4*climlow!$M322^2+CG$5*climlow!$M322^6)*(K212/K$66)^$BW$1,-99)</f>
        <v>0.9812892603986022</v>
      </c>
      <c r="CH212" s="8">
        <f>MAX((CH$3*climlow!$M322+CH$4*climlow!$M322^2+CH$5*climlow!$M322^6)*(L212/L$66)^$BW$1,-99)</f>
        <v>0.2287731103048655</v>
      </c>
      <c r="CI212" s="8">
        <f>MAX((CI$3*climlow!$M322+CI$4*climlow!$M322^2+CI$5*climlow!$M322^6)*(M212/M$66)^$BW$1,-99)</f>
        <v>-0.1545068228114507</v>
      </c>
      <c r="CJ212" s="8">
        <f t="shared" si="202"/>
        <v>-0.55698548257860703</v>
      </c>
      <c r="CK212" s="8">
        <f t="shared" si="203"/>
        <v>-7.4406190328881131E-3</v>
      </c>
      <c r="CL212" s="8">
        <f t="shared" si="204"/>
        <v>-9.4550145619244868E-4</v>
      </c>
    </row>
    <row r="213" spans="1:90">
      <c r="A213">
        <f t="shared" si="173"/>
        <v>2167</v>
      </c>
      <c r="B213" s="4">
        <f t="shared" si="209"/>
        <v>1286.4591466089764</v>
      </c>
      <c r="C213" s="4">
        <f t="shared" si="209"/>
        <v>3572.18817154413</v>
      </c>
      <c r="D213" s="4">
        <f t="shared" si="209"/>
        <v>6807.8632448269427</v>
      </c>
      <c r="E213" s="11">
        <f t="shared" si="210"/>
        <v>3.1029855187171612E-6</v>
      </c>
      <c r="F213" s="11">
        <f t="shared" si="210"/>
        <v>6.2208018948857086E-6</v>
      </c>
      <c r="G213" s="11">
        <f t="shared" si="210"/>
        <v>1.3734468490142777E-5</v>
      </c>
      <c r="H213" s="4">
        <f t="shared" si="182"/>
        <v>242055.57168102404</v>
      </c>
      <c r="I213" s="4">
        <f t="shared" si="182"/>
        <v>216357.33176105589</v>
      </c>
      <c r="J213" s="4">
        <f t="shared" si="182"/>
        <v>42725.167021651701</v>
      </c>
      <c r="K213" s="4">
        <f t="shared" si="174"/>
        <v>188156.43879486335</v>
      </c>
      <c r="L213" s="4">
        <f t="shared" si="174"/>
        <v>60567.170980674375</v>
      </c>
      <c r="M213" s="4">
        <f t="shared" si="174"/>
        <v>6275.8556517886955</v>
      </c>
      <c r="N213" s="11">
        <f t="shared" si="179"/>
        <v>4.6352323449581068E-3</v>
      </c>
      <c r="O213" s="11">
        <f t="shared" si="179"/>
        <v>7.2979358458908905E-3</v>
      </c>
      <c r="P213" s="11">
        <f t="shared" si="179"/>
        <v>5.2393830746582104E-3</v>
      </c>
      <c r="Q213" s="4">
        <f t="shared" si="175"/>
        <v>4609.3467831557791</v>
      </c>
      <c r="R213" s="4">
        <f t="shared" si="175"/>
        <v>15375.877061436715</v>
      </c>
      <c r="S213" s="4">
        <f t="shared" si="175"/>
        <v>3706.8876444496159</v>
      </c>
      <c r="T213" s="4">
        <f t="shared" si="211"/>
        <v>19.042514704969832</v>
      </c>
      <c r="U213" s="4">
        <f t="shared" si="211"/>
        <v>71.067048832057921</v>
      </c>
      <c r="V213" s="4">
        <f t="shared" si="211"/>
        <v>86.761220677524506</v>
      </c>
      <c r="W213" s="11">
        <f t="shared" si="176"/>
        <v>-1.219247815263802E-2</v>
      </c>
      <c r="X213" s="11">
        <f t="shared" si="176"/>
        <v>-1.3228699347321071E-2</v>
      </c>
      <c r="Y213" s="11">
        <f t="shared" si="176"/>
        <v>-1.2203590333800474E-2</v>
      </c>
      <c r="Z213" s="4">
        <f t="shared" si="188"/>
        <v>5639.641675296677</v>
      </c>
      <c r="AA213" s="4">
        <f t="shared" si="188"/>
        <v>43762.422807173272</v>
      </c>
      <c r="AB213" s="4">
        <f t="shared" si="188"/>
        <v>6872.0217025780212</v>
      </c>
      <c r="AC213" s="12">
        <f t="shared" si="212"/>
        <v>1.5531442893874818</v>
      </c>
      <c r="AD213" s="12">
        <f t="shared" si="212"/>
        <v>4.2518020758687989</v>
      </c>
      <c r="AE213" s="12">
        <f t="shared" si="212"/>
        <v>1.8871529447852531</v>
      </c>
      <c r="AF213" s="11">
        <f t="shared" si="177"/>
        <v>-2.9039671966837322E-3</v>
      </c>
      <c r="AG213" s="11">
        <f t="shared" si="177"/>
        <v>2.0567434751257441E-3</v>
      </c>
      <c r="AH213" s="11">
        <f t="shared" si="177"/>
        <v>8.257041531207765E-4</v>
      </c>
      <c r="AI213" s="1">
        <f t="shared" si="205"/>
        <v>460624.25038883835</v>
      </c>
      <c r="AJ213" s="1">
        <f t="shared" si="205"/>
        <v>400720.16619956284</v>
      </c>
      <c r="AK213" s="1">
        <f t="shared" si="205"/>
        <v>80792.139990418815</v>
      </c>
      <c r="AL213" s="17">
        <f t="shared" si="213"/>
        <v>57.270021124915147</v>
      </c>
      <c r="AM213" s="17">
        <f t="shared" si="213"/>
        <v>23.761254667647947</v>
      </c>
      <c r="AN213" s="17">
        <f t="shared" si="213"/>
        <v>3.8491852181271864</v>
      </c>
      <c r="AO213" s="7">
        <f t="shared" si="207"/>
        <v>3.7724154265116041E-3</v>
      </c>
      <c r="AP213" s="7">
        <f t="shared" si="207"/>
        <v>5.8092362729055061E-3</v>
      </c>
      <c r="AQ213" s="7">
        <f t="shared" si="207"/>
        <v>4.2049580936317507E-3</v>
      </c>
      <c r="AR213" s="1">
        <f t="shared" si="186"/>
        <v>242055.57168102404</v>
      </c>
      <c r="AS213" s="1">
        <f t="shared" si="186"/>
        <v>216357.33176105589</v>
      </c>
      <c r="AT213" s="1">
        <f t="shared" si="186"/>
        <v>42725.167021651701</v>
      </c>
      <c r="AU213" s="1">
        <f t="shared" si="193"/>
        <v>48411.11433620481</v>
      </c>
      <c r="AV213" s="1">
        <f t="shared" si="193"/>
        <v>43271.46635221118</v>
      </c>
      <c r="AW213" s="1">
        <f t="shared" si="193"/>
        <v>8545.033404330341</v>
      </c>
      <c r="AX213" s="1">
        <f t="shared" si="194"/>
        <v>150525.15103589071</v>
      </c>
      <c r="AY213" s="1">
        <f t="shared" si="194"/>
        <v>48453.736784539498</v>
      </c>
      <c r="AZ213" s="1">
        <f t="shared" si="194"/>
        <v>5020.6845214309569</v>
      </c>
      <c r="BA213" s="1">
        <f t="shared" si="195"/>
        <v>11.921885465726204</v>
      </c>
      <c r="BB213" s="1">
        <f t="shared" si="195"/>
        <v>10.78836474096069</v>
      </c>
      <c r="BC213" s="1">
        <f t="shared" si="195"/>
        <v>8.5213215622405407</v>
      </c>
      <c r="BD213" s="1">
        <f t="shared" si="196"/>
        <v>1451.1352967913369</v>
      </c>
      <c r="BE213">
        <f t="shared" si="214"/>
        <v>0.21822387218499145</v>
      </c>
      <c r="BF213">
        <f t="shared" si="214"/>
        <v>0.3346263841173937</v>
      </c>
      <c r="BG213">
        <f t="shared" si="214"/>
        <v>2.453676962688749E-2</v>
      </c>
      <c r="BH213">
        <f t="shared" si="197"/>
        <v>0.28509362033763069</v>
      </c>
      <c r="BI213">
        <f t="shared" si="198"/>
        <v>4.7621658391411486E-3</v>
      </c>
      <c r="BJ213">
        <f t="shared" si="198"/>
        <v>1.1197481694748152E-2</v>
      </c>
      <c r="BK213">
        <f t="shared" si="198"/>
        <v>6.0205306372294847E-5</v>
      </c>
      <c r="BL213">
        <f t="shared" si="192"/>
        <v>1152.7087746331542</v>
      </c>
      <c r="BM213">
        <f t="shared" si="192"/>
        <v>2422.657261918976</v>
      </c>
      <c r="BN213">
        <f t="shared" si="192"/>
        <v>2.572281770346009</v>
      </c>
      <c r="BO213">
        <f t="shared" si="187"/>
        <v>885.8913351386451</v>
      </c>
      <c r="BP213">
        <f t="shared" si="208"/>
        <v>330.87231903724626</v>
      </c>
      <c r="BQ213">
        <f t="shared" si="208"/>
        <v>30.510310527316218</v>
      </c>
      <c r="BR213" s="7">
        <f t="shared" si="206"/>
        <v>5.8400600654007206E-3</v>
      </c>
      <c r="BS213" s="7">
        <f t="shared" si="190"/>
        <v>1.2969641399330861E-2</v>
      </c>
      <c r="BT213" s="7">
        <f t="shared" si="191"/>
        <v>1.6387055715321784E-3</v>
      </c>
      <c r="BU213" s="8">
        <f>MAX((BU$3*climlow!$I323+BU$4*climlow!$I323^2+BU$5*climlow!$I323^6)*(K213/K$66)^$BW$1,-99)</f>
        <v>1.8040434696551406</v>
      </c>
      <c r="BV213" s="8">
        <f>MAX((BV$3*climlow!$I323+BV$4*climlow!$I323^2+BV$5*climlow!$I323^6)*(L213/L$66)^$BW$1,-99)</f>
        <v>0.27869497261452014</v>
      </c>
      <c r="BW213" s="8">
        <f>MAX((BW$3*climlow!$I323+BW$4*climlow!$I323^2+BW$5*climlow!$I323^6)*(M213/M$66)^$BW$1,-99)</f>
        <v>-0.59623156868579685</v>
      </c>
      <c r="BX213" s="8">
        <f>MAX((BX$3*climlow!$M323+BX$4*climlow!$M323^2+BX$5*climlow!$M323^6)*(K213/K$66)^$BW$1,-99)</f>
        <v>1.8603922692425232</v>
      </c>
      <c r="BY213" s="8">
        <f>MAX((BY$3*climlow!$M323+BY$4*climlow!$M323^2+BY$5*climlow!$M323^6)*(L213/L$66)^$BW$1,-99)</f>
        <v>0.32407626978055926</v>
      </c>
      <c r="BZ213" s="8">
        <f>MAX((BZ$3*climlow!$M323+BZ$4*climlow!$M323^2+BZ$5*climlow!$M323^6)*(M213/M$66)^$BW$1,-99)</f>
        <v>-0.54456602206633553</v>
      </c>
      <c r="CA213" s="8">
        <f t="shared" si="199"/>
        <v>-158.4696000624476</v>
      </c>
      <c r="CB213" s="8">
        <f t="shared" si="200"/>
        <v>-2.0552938855053249</v>
      </c>
      <c r="CC213" s="8">
        <f t="shared" si="201"/>
        <v>-0.25968501654080894</v>
      </c>
      <c r="CD213" s="8">
        <f>MAX((CD$3*climlow!$I323+CD$4*climlow!$I323^2+CD$5*climlow!$I323^6)*(K213/K$66)^$BW$1,-99)</f>
        <v>0.98824004980342983</v>
      </c>
      <c r="CE213" s="8">
        <f>MAX((CE$3*climlow!$I323+CE$4*climlow!$I323^2+CE$5*climlow!$I323^6)*(L213/L$66)^$BW$1,-99)</f>
        <v>0.21550396129474808</v>
      </c>
      <c r="CF213" s="8">
        <f>MAX((CF$3*climlow!$I323+CF$4*climlow!$I323^2+CF$5*climlow!$I323^6)*(M213/M$66)^$BW$1,-99)</f>
        <v>-0.18391640973821227</v>
      </c>
      <c r="CG213" s="8">
        <f>MAX((CG$3*climlow!$M323+CG$4*climlow!$M323^2+CG$5*climlow!$M323^6)*(K213/K$66)^$BW$1,-99)</f>
        <v>0.98195767204639439</v>
      </c>
      <c r="CH213" s="8">
        <f>MAX((CH$3*climlow!$M323+CH$4*climlow!$M323^2+CH$5*climlow!$M323^6)*(L213/L$66)^$BW$1,-99)</f>
        <v>0.22604535412258475</v>
      </c>
      <c r="CI213" s="8">
        <f>MAX((CI$3*climlow!$M323+CI$4*climlow!$M323^2+CI$5*climlow!$M323^6)*(M213/M$66)^$BW$1,-99)</f>
        <v>-0.1598425439326995</v>
      </c>
      <c r="CJ213" s="8">
        <f t="shared" si="202"/>
        <v>-0.60281458003632649</v>
      </c>
      <c r="CK213" s="8">
        <f t="shared" si="203"/>
        <v>-7.8182889333593859E-3</v>
      </c>
      <c r="CL213" s="8">
        <f t="shared" si="204"/>
        <v>-9.8783561090635854E-4</v>
      </c>
    </row>
    <row r="214" spans="1:90">
      <c r="A214">
        <f t="shared" si="173"/>
        <v>2168</v>
      </c>
      <c r="B214" s="4">
        <f t="shared" si="209"/>
        <v>1286.4629388798737</v>
      </c>
      <c r="C214" s="4">
        <f t="shared" si="209"/>
        <v>3572.2092823253292</v>
      </c>
      <c r="D214" s="4">
        <f t="shared" si="209"/>
        <v>6807.9520720910032</v>
      </c>
      <c r="E214" s="11">
        <f t="shared" si="210"/>
        <v>2.9478362427813031E-6</v>
      </c>
      <c r="F214" s="11">
        <f t="shared" si="210"/>
        <v>5.9097618001414232E-6</v>
      </c>
      <c r="G214" s="11">
        <f t="shared" si="210"/>
        <v>1.3047745065635638E-5</v>
      </c>
      <c r="H214" s="4">
        <f t="shared" si="182"/>
        <v>243166.61632648003</v>
      </c>
      <c r="I214" s="4">
        <f t="shared" si="182"/>
        <v>217921.61773278413</v>
      </c>
      <c r="J214" s="4">
        <f t="shared" si="182"/>
        <v>42947.303708032516</v>
      </c>
      <c r="K214" s="4">
        <f t="shared" si="174"/>
        <v>189019.5270904623</v>
      </c>
      <c r="L214" s="4">
        <f t="shared" si="174"/>
        <v>61004.717391845552</v>
      </c>
      <c r="M214" s="4">
        <f t="shared" si="174"/>
        <v>6308.402769768858</v>
      </c>
      <c r="N214" s="11">
        <f t="shared" si="179"/>
        <v>4.5870781841270691E-3</v>
      </c>
      <c r="O214" s="11">
        <f t="shared" si="179"/>
        <v>7.2241513692423709E-3</v>
      </c>
      <c r="P214" s="11">
        <f t="shared" si="179"/>
        <v>5.1860845414579693E-3</v>
      </c>
      <c r="Q214" s="4">
        <f t="shared" si="175"/>
        <v>4574.046549918763</v>
      </c>
      <c r="R214" s="4">
        <f t="shared" si="175"/>
        <v>15282.172770371059</v>
      </c>
      <c r="S214" s="4">
        <f t="shared" si="175"/>
        <v>3680.6879583241948</v>
      </c>
      <c r="T214" s="4">
        <f t="shared" si="211"/>
        <v>18.8103392604582</v>
      </c>
      <c r="U214" s="4">
        <f t="shared" si="211"/>
        <v>70.126924209557245</v>
      </c>
      <c r="V214" s="4">
        <f t="shared" si="211"/>
        <v>85.702422283515531</v>
      </c>
      <c r="W214" s="11">
        <f t="shared" si="176"/>
        <v>-1.219247815263802E-2</v>
      </c>
      <c r="X214" s="11">
        <f t="shared" si="176"/>
        <v>-1.3228699347321071E-2</v>
      </c>
      <c r="Y214" s="11">
        <f t="shared" si="176"/>
        <v>-1.2203590333800474E-2</v>
      </c>
      <c r="Z214" s="4">
        <f t="shared" si="188"/>
        <v>5580.4674674505968</v>
      </c>
      <c r="AA214" s="4">
        <f t="shared" si="188"/>
        <v>43588.390031133757</v>
      </c>
      <c r="AB214" s="4">
        <f t="shared" si="188"/>
        <v>6829.4523019608159</v>
      </c>
      <c r="AC214" s="12">
        <f t="shared" si="212"/>
        <v>1.548634009319384</v>
      </c>
      <c r="AD214" s="12">
        <f t="shared" si="212"/>
        <v>4.2605469420458677</v>
      </c>
      <c r="AE214" s="12">
        <f t="shared" si="212"/>
        <v>1.8887111748093364</v>
      </c>
      <c r="AF214" s="11">
        <f t="shared" si="177"/>
        <v>-2.9039671966837322E-3</v>
      </c>
      <c r="AG214" s="11">
        <f t="shared" si="177"/>
        <v>2.0567434751257441E-3</v>
      </c>
      <c r="AH214" s="11">
        <f t="shared" si="177"/>
        <v>8.257041531207765E-4</v>
      </c>
      <c r="AI214" s="1">
        <f t="shared" si="205"/>
        <v>462972.93968615937</v>
      </c>
      <c r="AJ214" s="1">
        <f t="shared" si="205"/>
        <v>403919.61593181774</v>
      </c>
      <c r="AK214" s="1">
        <f t="shared" si="205"/>
        <v>81257.959395707279</v>
      </c>
      <c r="AL214" s="17">
        <f t="shared" si="213"/>
        <v>57.483906972971738</v>
      </c>
      <c r="AM214" s="17">
        <f t="shared" si="213"/>
        <v>23.897909062727944</v>
      </c>
      <c r="AN214" s="17">
        <f t="shared" si="213"/>
        <v>3.8652090240386698</v>
      </c>
      <c r="AO214" s="7">
        <f t="shared" si="207"/>
        <v>3.734691272246488E-3</v>
      </c>
      <c r="AP214" s="7">
        <f t="shared" si="207"/>
        <v>5.7511439101764509E-3</v>
      </c>
      <c r="AQ214" s="7">
        <f t="shared" si="207"/>
        <v>4.1629085126954329E-3</v>
      </c>
      <c r="AR214" s="1">
        <f t="shared" si="186"/>
        <v>243166.61632648003</v>
      </c>
      <c r="AS214" s="1">
        <f t="shared" si="186"/>
        <v>217921.61773278413</v>
      </c>
      <c r="AT214" s="1">
        <f t="shared" si="186"/>
        <v>42947.303708032516</v>
      </c>
      <c r="AU214" s="1">
        <f t="shared" si="193"/>
        <v>48633.323265296007</v>
      </c>
      <c r="AV214" s="1">
        <f t="shared" si="193"/>
        <v>43584.323546556829</v>
      </c>
      <c r="AW214" s="1">
        <f t="shared" si="193"/>
        <v>8589.4607416065028</v>
      </c>
      <c r="AX214" s="1">
        <f t="shared" si="194"/>
        <v>151215.62167236986</v>
      </c>
      <c r="AY214" s="1">
        <f t="shared" si="194"/>
        <v>48803.773913476449</v>
      </c>
      <c r="AZ214" s="1">
        <f t="shared" si="194"/>
        <v>5046.7222158150853</v>
      </c>
      <c r="BA214" s="1">
        <f t="shared" si="195"/>
        <v>11.926462055329592</v>
      </c>
      <c r="BB214" s="1">
        <f t="shared" si="195"/>
        <v>10.795562923143647</v>
      </c>
      <c r="BC214" s="1">
        <f t="shared" si="195"/>
        <v>8.5264942453595332</v>
      </c>
      <c r="BD214" s="1">
        <f t="shared" si="196"/>
        <v>1409.7235328872484</v>
      </c>
      <c r="BE214">
        <f t="shared" si="214"/>
        <v>0.21822387218499145</v>
      </c>
      <c r="BF214">
        <f t="shared" si="214"/>
        <v>0.3346263841173937</v>
      </c>
      <c r="BG214">
        <f t="shared" si="214"/>
        <v>2.453676962688749E-2</v>
      </c>
      <c r="BH214">
        <f t="shared" si="197"/>
        <v>0.28520841646227546</v>
      </c>
      <c r="BI214">
        <f t="shared" si="198"/>
        <v>4.7621658391411486E-3</v>
      </c>
      <c r="BJ214">
        <f t="shared" si="198"/>
        <v>1.1197481694748152E-2</v>
      </c>
      <c r="BK214">
        <f t="shared" si="198"/>
        <v>6.0205306372294847E-5</v>
      </c>
      <c r="BL214">
        <f t="shared" si="192"/>
        <v>1157.9997534895056</v>
      </c>
      <c r="BM214">
        <f t="shared" si="192"/>
        <v>2440.1733254527544</v>
      </c>
      <c r="BN214">
        <f t="shared" si="192"/>
        <v>2.5856555776060923</v>
      </c>
      <c r="BO214">
        <f t="shared" si="187"/>
        <v>891.06499374727287</v>
      </c>
      <c r="BP214">
        <f t="shared" si="208"/>
        <v>334.59516587260254</v>
      </c>
      <c r="BQ214">
        <f t="shared" si="208"/>
        <v>30.860105630356621</v>
      </c>
      <c r="BR214" s="7">
        <f t="shared" si="206"/>
        <v>5.7817744736174959E-3</v>
      </c>
      <c r="BS214" s="7">
        <f t="shared" si="190"/>
        <v>1.2591884853719282E-2</v>
      </c>
      <c r="BT214" s="7">
        <f t="shared" si="191"/>
        <v>1.5820063682695513E-3</v>
      </c>
      <c r="BU214" s="8">
        <f>MAX((BU$3*climlow!$I324+BU$4*climlow!$I324^2+BU$5*climlow!$I324^6)*(K214/K$66)^$BW$1,-99)</f>
        <v>1.787083961687393</v>
      </c>
      <c r="BV214" s="8">
        <f>MAX((BV$3*climlow!$I324+BV$4*climlow!$I324^2+BV$5*climlow!$I324^6)*(L214/L$66)^$BW$1,-99)</f>
        <v>0.26628585294589635</v>
      </c>
      <c r="BW214" s="8">
        <f>MAX((BW$3*climlow!$I324+BW$4*climlow!$I324^2+BW$5*climlow!$I324^6)*(M214/M$66)^$BW$1,-99)</f>
        <v>-0.60896167324586292</v>
      </c>
      <c r="BX214" s="8">
        <f>MAX((BX$3*climlow!$M324+BX$4*climlow!$M324^2+BX$5*climlow!$M324^6)*(K214/K$66)^$BW$1,-99)</f>
        <v>1.8449812867026345</v>
      </c>
      <c r="BY214" s="8">
        <f>MAX((BY$3*climlow!$M324+BY$4*climlow!$M324^2+BY$5*climlow!$M324^6)*(L214/L$66)^$BW$1,-99)</f>
        <v>0.3127567106165115</v>
      </c>
      <c r="BZ214" s="8">
        <f>MAX((BZ$3*climlow!$M324+BZ$4*climlow!$M324^2+BZ$5*climlow!$M324^6)*(M214/M$66)^$BW$1,-99)</f>
        <v>-0.55612775661515856</v>
      </c>
      <c r="CA214" s="8">
        <f t="shared" si="199"/>
        <v>-163.47770881934468</v>
      </c>
      <c r="CB214" s="8">
        <f t="shared" si="200"/>
        <v>-2.0584924856030375</v>
      </c>
      <c r="CC214" s="8">
        <f t="shared" si="201"/>
        <v>-0.25862277642231868</v>
      </c>
      <c r="CD214" s="8">
        <f>MAX((CD$3*climlow!$I324+CD$4*climlow!$I324^2+CD$5*climlow!$I324^6)*(K214/K$66)^$BW$1,-99)</f>
        <v>0.98841570744334806</v>
      </c>
      <c r="CE214" s="8">
        <f>MAX((CE$3*climlow!$I324+CE$4*climlow!$I324^2+CE$5*climlow!$I324^6)*(L214/L$66)^$BW$1,-99)</f>
        <v>0.21213438491110548</v>
      </c>
      <c r="CF214" s="8">
        <f>MAX((CF$3*climlow!$I324+CF$4*climlow!$I324^2+CF$5*climlow!$I324^6)*(M214/M$66)^$BW$1,-99)</f>
        <v>-0.19020641521348283</v>
      </c>
      <c r="CG214" s="8">
        <f>MAX((CG$3*climlow!$M324+CG$4*climlow!$M324^2+CG$5*climlow!$M324^6)*(K214/K$66)^$BW$1,-99)</f>
        <v>0.98251117441495772</v>
      </c>
      <c r="CH214" s="8">
        <f>MAX((CH$3*climlow!$M324+CH$4*climlow!$M324^2+CH$5*climlow!$M324^6)*(L214/L$66)^$BW$1,-99)</f>
        <v>0.22326312164864437</v>
      </c>
      <c r="CI214" s="8">
        <f>MAX((CI$3*climlow!$M324+CI$4*climlow!$M324^2+CI$5*climlow!$M324^6)*(M214/M$66)^$BW$1,-99)</f>
        <v>-0.16522158529041389</v>
      </c>
      <c r="CJ214" s="8">
        <f t="shared" si="202"/>
        <v>-0.6495375371122768</v>
      </c>
      <c r="CK214" s="8">
        <f t="shared" si="203"/>
        <v>-8.1789018754862049E-3</v>
      </c>
      <c r="CL214" s="8">
        <f t="shared" si="204"/>
        <v>-1.027572520141742E-3</v>
      </c>
    </row>
    <row r="215" spans="1:90">
      <c r="A215">
        <f t="shared" si="173"/>
        <v>2169</v>
      </c>
      <c r="B215" s="4">
        <f t="shared" si="209"/>
        <v>1286.466541547846</v>
      </c>
      <c r="C215" s="4">
        <f t="shared" si="209"/>
        <v>3572.2293376859902</v>
      </c>
      <c r="D215" s="4">
        <f t="shared" si="209"/>
        <v>6808.0364590929066</v>
      </c>
      <c r="E215" s="11">
        <f t="shared" si="210"/>
        <v>2.8004444306422377E-6</v>
      </c>
      <c r="F215" s="11">
        <f t="shared" si="210"/>
        <v>5.6142737101343516E-6</v>
      </c>
      <c r="G215" s="11">
        <f t="shared" si="210"/>
        <v>1.2395357812353855E-5</v>
      </c>
      <c r="H215" s="4">
        <f t="shared" si="182"/>
        <v>244271.14479186325</v>
      </c>
      <c r="I215" s="4">
        <f t="shared" si="182"/>
        <v>219481.23723197583</v>
      </c>
      <c r="J215" s="4">
        <f t="shared" si="182"/>
        <v>43168.302530564099</v>
      </c>
      <c r="K215" s="4">
        <f t="shared" si="174"/>
        <v>189877.57310653568</v>
      </c>
      <c r="L215" s="4">
        <f t="shared" si="174"/>
        <v>61440.970465281171</v>
      </c>
      <c r="M215" s="4">
        <f t="shared" si="174"/>
        <v>6340.7860386687444</v>
      </c>
      <c r="N215" s="11">
        <f t="shared" si="179"/>
        <v>4.5394570036285664E-3</v>
      </c>
      <c r="O215" s="11">
        <f t="shared" si="179"/>
        <v>7.1511367003551651E-3</v>
      </c>
      <c r="P215" s="11">
        <f t="shared" si="179"/>
        <v>5.1333546829117616E-3</v>
      </c>
      <c r="Q215" s="4">
        <f t="shared" si="175"/>
        <v>4538.8008247515854</v>
      </c>
      <c r="R215" s="4">
        <f t="shared" si="175"/>
        <v>15187.933979545027</v>
      </c>
      <c r="S215" s="4">
        <f t="shared" si="175"/>
        <v>3654.4793471057751</v>
      </c>
      <c r="T215" s="4">
        <f t="shared" si="211"/>
        <v>18.580994609981353</v>
      </c>
      <c r="U215" s="4">
        <f t="shared" si="211"/>
        <v>69.199236213036642</v>
      </c>
      <c r="V215" s="4">
        <f t="shared" si="211"/>
        <v>84.656545031353133</v>
      </c>
      <c r="W215" s="11">
        <f t="shared" si="176"/>
        <v>-1.219247815263802E-2</v>
      </c>
      <c r="X215" s="11">
        <f t="shared" si="176"/>
        <v>-1.3228699347321071E-2</v>
      </c>
      <c r="Y215" s="11">
        <f t="shared" si="176"/>
        <v>-1.2203590333800474E-2</v>
      </c>
      <c r="Z215" s="4">
        <f t="shared" si="188"/>
        <v>5521.6486148047588</v>
      </c>
      <c r="AA215" s="4">
        <f t="shared" si="188"/>
        <v>43411.85569124297</v>
      </c>
      <c r="AB215" s="4">
        <f t="shared" si="188"/>
        <v>6786.7820814996321</v>
      </c>
      <c r="AC215" s="12">
        <f t="shared" si="212"/>
        <v>1.5441368269566518</v>
      </c>
      <c r="AD215" s="12">
        <f t="shared" si="212"/>
        <v>4.2693097941693878</v>
      </c>
      <c r="AE215" s="12">
        <f t="shared" si="212"/>
        <v>1.8902706914704221</v>
      </c>
      <c r="AF215" s="11">
        <f t="shared" si="177"/>
        <v>-2.9039671966837322E-3</v>
      </c>
      <c r="AG215" s="11">
        <f t="shared" si="177"/>
        <v>2.0567434751257441E-3</v>
      </c>
      <c r="AH215" s="11">
        <f t="shared" si="177"/>
        <v>8.257041531207765E-4</v>
      </c>
      <c r="AI215" s="1">
        <f t="shared" si="205"/>
        <v>465308.96898283943</v>
      </c>
      <c r="AJ215" s="1">
        <f t="shared" si="205"/>
        <v>407111.97788519278</v>
      </c>
      <c r="AK215" s="1">
        <f t="shared" si="205"/>
        <v>81721.624197743047</v>
      </c>
      <c r="AL215" s="17">
        <f t="shared" si="213"/>
        <v>57.696444772181664</v>
      </c>
      <c r="AM215" s="17">
        <f t="shared" si="213"/>
        <v>24.033974973758284</v>
      </c>
      <c r="AN215" s="17">
        <f t="shared" si="213"/>
        <v>3.8811386304726923</v>
      </c>
      <c r="AO215" s="7">
        <f t="shared" si="207"/>
        <v>3.6973443595240229E-3</v>
      </c>
      <c r="AP215" s="7">
        <f t="shared" si="207"/>
        <v>5.6936324710746868E-3</v>
      </c>
      <c r="AQ215" s="7">
        <f t="shared" si="207"/>
        <v>4.1212794275684783E-3</v>
      </c>
      <c r="AR215" s="1">
        <f t="shared" si="186"/>
        <v>244271.14479186325</v>
      </c>
      <c r="AS215" s="1">
        <f t="shared" si="186"/>
        <v>219481.23723197583</v>
      </c>
      <c r="AT215" s="1">
        <f t="shared" si="186"/>
        <v>43168.302530564099</v>
      </c>
      <c r="AU215" s="1">
        <f t="shared" si="193"/>
        <v>48854.228958372652</v>
      </c>
      <c r="AV215" s="1">
        <f t="shared" si="193"/>
        <v>43896.247446395166</v>
      </c>
      <c r="AW215" s="1">
        <f t="shared" si="193"/>
        <v>8633.6605061128193</v>
      </c>
      <c r="AX215" s="1">
        <f t="shared" si="194"/>
        <v>151902.05848522857</v>
      </c>
      <c r="AY215" s="1">
        <f t="shared" si="194"/>
        <v>49152.776372224936</v>
      </c>
      <c r="AZ215" s="1">
        <f t="shared" si="194"/>
        <v>5072.6288309349957</v>
      </c>
      <c r="BA215" s="1">
        <f t="shared" si="195"/>
        <v>11.930991240073533</v>
      </c>
      <c r="BB215" s="1">
        <f t="shared" si="195"/>
        <v>10.802688611715951</v>
      </c>
      <c r="BC215" s="1">
        <f t="shared" si="195"/>
        <v>8.5316144692946487</v>
      </c>
      <c r="BD215" s="1">
        <f t="shared" si="196"/>
        <v>1369.4841616358424</v>
      </c>
      <c r="BE215">
        <f t="shared" si="214"/>
        <v>0.21822387218499145</v>
      </c>
      <c r="BF215">
        <f t="shared" si="214"/>
        <v>0.3346263841173937</v>
      </c>
      <c r="BG215">
        <f t="shared" si="214"/>
        <v>2.453676962688749E-2</v>
      </c>
      <c r="BH215">
        <f t="shared" si="197"/>
        <v>0.28532217938041649</v>
      </c>
      <c r="BI215">
        <f t="shared" si="198"/>
        <v>4.7621658391411486E-3</v>
      </c>
      <c r="BJ215">
        <f t="shared" si="198"/>
        <v>1.1197481694748152E-2</v>
      </c>
      <c r="BK215">
        <f t="shared" si="198"/>
        <v>6.0205306372294847E-5</v>
      </c>
      <c r="BL215">
        <f t="shared" si="192"/>
        <v>1163.2597012157125</v>
      </c>
      <c r="BM215">
        <f t="shared" si="192"/>
        <v>2457.6371362457257</v>
      </c>
      <c r="BN215">
        <f t="shared" si="192"/>
        <v>2.5989608794245225</v>
      </c>
      <c r="BO215">
        <f t="shared" si="187"/>
        <v>896.21693058245501</v>
      </c>
      <c r="BP215">
        <f t="shared" si="208"/>
        <v>338.36016280392784</v>
      </c>
      <c r="BQ215">
        <f t="shared" si="208"/>
        <v>31.213929713864882</v>
      </c>
      <c r="BR215" s="7">
        <f t="shared" si="206"/>
        <v>5.7240939793383738E-3</v>
      </c>
      <c r="BS215" s="7">
        <f t="shared" si="190"/>
        <v>1.222513092594105E-2</v>
      </c>
      <c r="BT215" s="7">
        <f t="shared" si="191"/>
        <v>1.5273548997070587E-3</v>
      </c>
      <c r="BU215" s="8">
        <f>MAX((BU$3*climlow!$I325+BU$4*climlow!$I325^2+BU$5*climlow!$I325^6)*(K215/K$66)^$BW$1,-99)</f>
        <v>1.7701676847359678</v>
      </c>
      <c r="BV215" s="8">
        <f>MAX((BV$3*climlow!$I325+BV$4*climlow!$I325^2+BV$5*climlow!$I325^6)*(L215/L$66)^$BW$1,-99)</f>
        <v>0.25394562750052652</v>
      </c>
      <c r="BW215" s="8">
        <f>MAX((BW$3*climlow!$I325+BW$4*climlow!$I325^2+BW$5*climlow!$I325^6)*(M215/M$66)^$BW$1,-99)</f>
        <v>-0.62161768838755893</v>
      </c>
      <c r="BX215" s="8">
        <f>MAX((BX$3*climlow!$M325+BX$4*climlow!$M325^2+BX$5*climlow!$M325^6)*(K215/K$66)^$BW$1,-99)</f>
        <v>1.8296278539678354</v>
      </c>
      <c r="BY215" s="8">
        <f>MAX((BY$3*climlow!$M325+BY$4*climlow!$M325^2+BY$5*climlow!$M325^6)*(L215/L$66)^$BW$1,-99)</f>
        <v>0.30151358330521255</v>
      </c>
      <c r="BZ215" s="8">
        <f>MAX((BZ$3*climlow!$M325+BZ$4*climlow!$M325^2+BZ$5*climlow!$M325^6)*(M215/M$66)^$BW$1,-99)</f>
        <v>-0.56760798759079345</v>
      </c>
      <c r="CA215" s="8">
        <f t="shared" si="199"/>
        <v>-168.55910711366269</v>
      </c>
      <c r="CB215" s="8">
        <f t="shared" si="200"/>
        <v>-2.0606571532242479</v>
      </c>
      <c r="CC215" s="8">
        <f t="shared" si="201"/>
        <v>-0.25744957814029967</v>
      </c>
      <c r="CD215" s="8">
        <f>MAX((CD$3*climlow!$I325+CD$4*climlow!$I325^2+CD$5*climlow!$I325^6)*(K215/K$66)^$BW$1,-99)</f>
        <v>0.98845831843136234</v>
      </c>
      <c r="CE215" s="8">
        <f>MAX((CE$3*climlow!$I325+CE$4*climlow!$I325^2+CE$5*climlow!$I325^6)*(L215/L$66)^$BW$1,-99)</f>
        <v>0.20869613975380275</v>
      </c>
      <c r="CF215" s="8">
        <f>MAX((CF$3*climlow!$I325+CF$4*climlow!$I325^2+CF$5*climlow!$I325^6)*(M215/M$66)^$BW$1,-99)</f>
        <v>-0.19655728266394268</v>
      </c>
      <c r="CG215" s="8">
        <f>MAX((CG$3*climlow!$M325+CG$4*climlow!$M325^2+CG$5*climlow!$M325^6)*(K215/K$66)^$BW$1,-99)</f>
        <v>0.98295153209283104</v>
      </c>
      <c r="CH215" s="8">
        <f>MAX((CH$3*climlow!$M325+CH$4*climlow!$M325^2+CH$5*climlow!$M325^6)*(L215/L$66)^$BW$1,-99)</f>
        <v>0.22042793477408579</v>
      </c>
      <c r="CI215" s="8">
        <f>MAX((CI$3*climlow!$M325+CI$4*climlow!$M325^2+CI$5*climlow!$M325^6)*(M215/M$66)^$BW$1,-99)</f>
        <v>-0.17064217694689063</v>
      </c>
      <c r="CJ215" s="8">
        <f t="shared" si="202"/>
        <v>-0.69712012245972887</v>
      </c>
      <c r="CK215" s="8">
        <f t="shared" si="203"/>
        <v>-8.5223847681782441E-3</v>
      </c>
      <c r="CL215" s="8">
        <f t="shared" si="204"/>
        <v>-1.0647498347232517E-3</v>
      </c>
    </row>
    <row r="216" spans="1:90">
      <c r="A216">
        <f t="shared" si="173"/>
        <v>2170</v>
      </c>
      <c r="B216" s="4">
        <f t="shared" si="209"/>
        <v>1286.4699640920046</v>
      </c>
      <c r="C216" s="4">
        <f t="shared" si="209"/>
        <v>3572.2483903855841</v>
      </c>
      <c r="D216" s="4">
        <f t="shared" si="209"/>
        <v>6808.1166277384218</v>
      </c>
      <c r="E216" s="11">
        <f t="shared" si="210"/>
        <v>2.6604222091101257E-6</v>
      </c>
      <c r="F216" s="11">
        <f t="shared" si="210"/>
        <v>5.3335600246276335E-6</v>
      </c>
      <c r="G216" s="11">
        <f t="shared" si="210"/>
        <v>1.1775589921736162E-5</v>
      </c>
      <c r="H216" s="4">
        <f t="shared" si="182"/>
        <v>245369.15219397549</v>
      </c>
      <c r="I216" s="4">
        <f t="shared" si="182"/>
        <v>221036.09826322456</v>
      </c>
      <c r="J216" s="4">
        <f t="shared" si="182"/>
        <v>43388.159668083339</v>
      </c>
      <c r="K216" s="4">
        <f t="shared" si="174"/>
        <v>190730.57206365326</v>
      </c>
      <c r="L216" s="4">
        <f t="shared" si="174"/>
        <v>61875.903942773191</v>
      </c>
      <c r="M216" s="4">
        <f t="shared" si="174"/>
        <v>6373.0047589529013</v>
      </c>
      <c r="N216" s="11">
        <f t="shared" si="179"/>
        <v>4.4923628586668318E-3</v>
      </c>
      <c r="O216" s="11">
        <f t="shared" si="179"/>
        <v>7.0788835885622348E-3</v>
      </c>
      <c r="P216" s="11">
        <f t="shared" si="179"/>
        <v>5.0811871095592931E-3</v>
      </c>
      <c r="Q216" s="4">
        <f t="shared" si="175"/>
        <v>4503.6149126888786</v>
      </c>
      <c r="R216" s="4">
        <f t="shared" si="175"/>
        <v>15093.189218506304</v>
      </c>
      <c r="S216" s="4">
        <f t="shared" si="175"/>
        <v>3628.2667864916025</v>
      </c>
      <c r="T216" s="4">
        <f t="shared" si="211"/>
        <v>18.35444623914487</v>
      </c>
      <c r="U216" s="4">
        <f t="shared" si="211"/>
        <v>68.283820322110131</v>
      </c>
      <c r="V216" s="4">
        <f t="shared" si="211"/>
        <v>83.623431236715561</v>
      </c>
      <c r="W216" s="11">
        <f t="shared" si="176"/>
        <v>-1.219247815263802E-2</v>
      </c>
      <c r="X216" s="11">
        <f t="shared" si="176"/>
        <v>-1.3228699347321071E-2</v>
      </c>
      <c r="Y216" s="11">
        <f t="shared" si="176"/>
        <v>-1.2203590333800474E-2</v>
      </c>
      <c r="Z216" s="4">
        <f t="shared" si="188"/>
        <v>5463.1899273584595</v>
      </c>
      <c r="AA216" s="4">
        <f t="shared" si="188"/>
        <v>43232.889323429466</v>
      </c>
      <c r="AB216" s="4">
        <f t="shared" si="188"/>
        <v>6744.020268373496</v>
      </c>
      <c r="AC216" s="12">
        <f t="shared" si="212"/>
        <v>1.5396527042639783</v>
      </c>
      <c r="AD216" s="12">
        <f t="shared" si="212"/>
        <v>4.2780906692318359</v>
      </c>
      <c r="AE216" s="12">
        <f t="shared" si="212"/>
        <v>1.8918314958308917</v>
      </c>
      <c r="AF216" s="11">
        <f t="shared" si="177"/>
        <v>-2.9039671966837322E-3</v>
      </c>
      <c r="AG216" s="11">
        <f t="shared" si="177"/>
        <v>2.0567434751257441E-3</v>
      </c>
      <c r="AH216" s="11">
        <f t="shared" si="177"/>
        <v>8.257041531207765E-4</v>
      </c>
      <c r="AI216" s="1">
        <f t="shared" ref="AI216:AK231" si="215">(1-$AI$5)*AI215+AU215</f>
        <v>467632.30104292819</v>
      </c>
      <c r="AJ216" s="1">
        <f t="shared" si="215"/>
        <v>410297.02754306869</v>
      </c>
      <c r="AK216" s="1">
        <f t="shared" si="215"/>
        <v>82183.122284081561</v>
      </c>
      <c r="AL216" s="17">
        <f t="shared" si="213"/>
        <v>57.907635160578252</v>
      </c>
      <c r="AM216" s="17">
        <f t="shared" si="213"/>
        <v>24.169447187874674</v>
      </c>
      <c r="AN216" s="17">
        <f t="shared" si="213"/>
        <v>3.8969739346980674</v>
      </c>
      <c r="AO216" s="7">
        <f t="shared" si="207"/>
        <v>3.6603709159287825E-3</v>
      </c>
      <c r="AP216" s="7">
        <f t="shared" si="207"/>
        <v>5.6366961463639401E-3</v>
      </c>
      <c r="AQ216" s="7">
        <f t="shared" si="207"/>
        <v>4.0800666332927935E-3</v>
      </c>
      <c r="AR216" s="1">
        <f t="shared" si="186"/>
        <v>245369.15219397549</v>
      </c>
      <c r="AS216" s="1">
        <f t="shared" si="186"/>
        <v>221036.09826322456</v>
      </c>
      <c r="AT216" s="1">
        <f t="shared" si="186"/>
        <v>43388.159668083339</v>
      </c>
      <c r="AU216" s="1">
        <f t="shared" si="193"/>
        <v>49073.830438795099</v>
      </c>
      <c r="AV216" s="1">
        <f t="shared" si="193"/>
        <v>44207.219652644912</v>
      </c>
      <c r="AW216" s="1">
        <f t="shared" si="193"/>
        <v>8677.6319336166689</v>
      </c>
      <c r="AX216" s="1">
        <f t="shared" si="194"/>
        <v>152584.45765092262</v>
      </c>
      <c r="AY216" s="1">
        <f t="shared" si="194"/>
        <v>49500.723154218555</v>
      </c>
      <c r="AZ216" s="1">
        <f t="shared" si="194"/>
        <v>5098.4038071623199</v>
      </c>
      <c r="BA216" s="1">
        <f t="shared" si="195"/>
        <v>11.935473542389326</v>
      </c>
      <c r="BB216" s="1">
        <f t="shared" si="195"/>
        <v>10.809742557626201</v>
      </c>
      <c r="BC216" s="1">
        <f t="shared" si="195"/>
        <v>8.5366827907364922</v>
      </c>
      <c r="BD216" s="1">
        <f t="shared" si="196"/>
        <v>1330.3843924960713</v>
      </c>
      <c r="BE216">
        <f t="shared" si="214"/>
        <v>0.21822387218499145</v>
      </c>
      <c r="BF216">
        <f t="shared" si="214"/>
        <v>0.3346263841173937</v>
      </c>
      <c r="BG216">
        <f t="shared" si="214"/>
        <v>2.453676962688749E-2</v>
      </c>
      <c r="BH216">
        <f t="shared" si="197"/>
        <v>0.28543491982534563</v>
      </c>
      <c r="BI216">
        <f t="shared" si="198"/>
        <v>4.7621658391411486E-3</v>
      </c>
      <c r="BJ216">
        <f t="shared" si="198"/>
        <v>1.1197481694748152E-2</v>
      </c>
      <c r="BK216">
        <f t="shared" si="198"/>
        <v>6.0205306372294847E-5</v>
      </c>
      <c r="BL216">
        <f t="shared" si="192"/>
        <v>1168.4885945571755</v>
      </c>
      <c r="BM216">
        <f t="shared" si="192"/>
        <v>2475.0476641810105</v>
      </c>
      <c r="BN216">
        <f t="shared" si="192"/>
        <v>2.6121974457470043</v>
      </c>
      <c r="BO216">
        <f t="shared" si="187"/>
        <v>901.34696051898311</v>
      </c>
      <c r="BP216">
        <f t="shared" si="208"/>
        <v>342.16778697303363</v>
      </c>
      <c r="BQ216">
        <f t="shared" si="208"/>
        <v>31.571829144787866</v>
      </c>
      <c r="BR216" s="7">
        <f t="shared" si="206"/>
        <v>5.6670119377857375E-3</v>
      </c>
      <c r="BS216" s="7">
        <f t="shared" si="190"/>
        <v>1.1869059151399077E-2</v>
      </c>
      <c r="BT216" s="7">
        <f t="shared" si="191"/>
        <v>1.4746735241417757E-3</v>
      </c>
      <c r="BU216" s="8">
        <f>MAX((BU$3*climlow!$I326+BU$4*climlow!$I326^2+BU$5*climlow!$I326^6)*(K216/K$66)^$BW$1,-99)</f>
        <v>1.7532981530369955</v>
      </c>
      <c r="BV216" s="8">
        <f>MAX((BV$3*climlow!$I326+BV$4*climlow!$I326^2+BV$5*climlow!$I326^6)*(L216/L$66)^$BW$1,-99)</f>
        <v>0.24167590183928939</v>
      </c>
      <c r="BW216" s="8">
        <f>MAX((BW$3*climlow!$I326+BW$4*climlow!$I326^2+BW$5*climlow!$I326^6)*(M216/M$66)^$BW$1,-99)</f>
        <v>-0.63419811514168689</v>
      </c>
      <c r="BX216" s="8">
        <f>MAX((BX$3*climlow!$M326+BX$4*climlow!$M326^2+BX$5*climlow!$M326^6)*(K216/K$66)^$BW$1,-99)</f>
        <v>1.814335039954321</v>
      </c>
      <c r="BY216" s="8">
        <f>MAX((BY$3*climlow!$M326+BY$4*climlow!$M326^2+BY$5*climlow!$M326^6)*(L216/L$66)^$BW$1,-99)</f>
        <v>0.29034819441816029</v>
      </c>
      <c r="BZ216" s="8">
        <f>MAX((BZ$3*climlow!$M326+BZ$4*climlow!$M326^2+BZ$5*climlow!$M326^6)*(M216/M$66)^$BW$1,-99)</f>
        <v>-0.57900551485982399</v>
      </c>
      <c r="CA216" s="8">
        <f t="shared" si="199"/>
        <v>-173.71274548989871</v>
      </c>
      <c r="CB216" s="8">
        <f t="shared" si="200"/>
        <v>-2.0618068515715411</v>
      </c>
      <c r="CC216" s="8">
        <f t="shared" si="201"/>
        <v>-0.25616958657993227</v>
      </c>
      <c r="CD216" s="8">
        <f>MAX((CD$3*climlow!$I326+CD$4*climlow!$I326^2+CD$5*climlow!$I326^6)*(K216/K$66)^$BW$1,-99)</f>
        <v>0.98836962665688632</v>
      </c>
      <c r="CE216" s="8">
        <f>MAX((CE$3*climlow!$I326+CE$4*climlow!$I326^2+CE$5*climlow!$I326^6)*(L216/L$66)^$BW$1,-99)</f>
        <v>0.20519080924399527</v>
      </c>
      <c r="CF216" s="8">
        <f>MAX((CF$3*climlow!$I326+CF$4*climlow!$I326^2+CF$5*climlow!$I326^6)*(M216/M$66)^$BW$1,-99)</f>
        <v>-0.20296713652594425</v>
      </c>
      <c r="CG216" s="8">
        <f>MAX((CG$3*climlow!$M326+CG$4*climlow!$M326^2+CG$5*climlow!$M326^6)*(K216/K$66)^$BW$1,-99)</f>
        <v>0.98328055064124265</v>
      </c>
      <c r="CH216" s="8">
        <f>MAX((CH$3*climlow!$M326+CH$4*climlow!$M326^2+CH$5*climlow!$M326^6)*(L216/L$66)^$BW$1,-99)</f>
        <v>0.21754133139124546</v>
      </c>
      <c r="CI216" s="8">
        <f>MAX((CI$3*climlow!$M326+CI$4*climlow!$M326^2+CI$5*climlow!$M326^6)*(M216/M$66)^$BW$1,-99)</f>
        <v>-0.17610253404305617</v>
      </c>
      <c r="CJ216" s="8">
        <f t="shared" si="202"/>
        <v>-0.74552706285102488</v>
      </c>
      <c r="CK216" s="8">
        <f t="shared" si="203"/>
        <v>-8.8487048079476313E-3</v>
      </c>
      <c r="CL216" s="8">
        <f t="shared" si="204"/>
        <v>-1.0994090211175879E-3</v>
      </c>
    </row>
    <row r="217" spans="1:90">
      <c r="A217">
        <f t="shared" si="173"/>
        <v>2171</v>
      </c>
      <c r="B217" s="4">
        <f t="shared" si="209"/>
        <v>1286.4732155176052</v>
      </c>
      <c r="C217" s="4">
        <f t="shared" si="209"/>
        <v>3572.2664905467359</v>
      </c>
      <c r="D217" s="4">
        <f t="shared" si="209"/>
        <v>6808.1927888484915</v>
      </c>
      <c r="E217" s="11">
        <f t="shared" si="210"/>
        <v>2.5274010986546194E-6</v>
      </c>
      <c r="F217" s="11">
        <f t="shared" si="210"/>
        <v>5.0668820233962516E-6</v>
      </c>
      <c r="G217" s="11">
        <f t="shared" si="210"/>
        <v>1.1186810425649353E-5</v>
      </c>
      <c r="H217" s="4">
        <f t="shared" si="182"/>
        <v>246460.63478617481</v>
      </c>
      <c r="I217" s="4">
        <f t="shared" si="182"/>
        <v>222586.1108650823</v>
      </c>
      <c r="J217" s="4">
        <f t="shared" si="182"/>
        <v>43606.87150969803</v>
      </c>
      <c r="K217" s="4">
        <f t="shared" si="174"/>
        <v>191578.52010701425</v>
      </c>
      <c r="L217" s="4">
        <f t="shared" si="174"/>
        <v>62309.49215410171</v>
      </c>
      <c r="M217" s="4">
        <f t="shared" si="174"/>
        <v>6405.0582676101785</v>
      </c>
      <c r="N217" s="11">
        <f t="shared" si="179"/>
        <v>4.4457898604635115E-3</v>
      </c>
      <c r="O217" s="11">
        <f t="shared" si="179"/>
        <v>7.0073838715880576E-3</v>
      </c>
      <c r="P217" s="11">
        <f t="shared" si="179"/>
        <v>5.0295755094562633E-3</v>
      </c>
      <c r="Q217" s="4">
        <f t="shared" si="175"/>
        <v>4468.4939860924542</v>
      </c>
      <c r="R217" s="4">
        <f t="shared" si="175"/>
        <v>14997.966602260925</v>
      </c>
      <c r="S217" s="4">
        <f t="shared" si="175"/>
        <v>3602.0551428875656</v>
      </c>
      <c r="T217" s="4">
        <f t="shared" si="211"/>
        <v>18.130660054370328</v>
      </c>
      <c r="U217" s="4">
        <f t="shared" si="211"/>
        <v>67.380514192782442</v>
      </c>
      <c r="V217" s="4">
        <f t="shared" si="211"/>
        <v>82.602925139595953</v>
      </c>
      <c r="W217" s="11">
        <f t="shared" si="176"/>
        <v>-1.219247815263802E-2</v>
      </c>
      <c r="X217" s="11">
        <f t="shared" si="176"/>
        <v>-1.3228699347321071E-2</v>
      </c>
      <c r="Y217" s="11">
        <f t="shared" si="176"/>
        <v>-1.2203590333800474E-2</v>
      </c>
      <c r="Z217" s="4">
        <f t="shared" si="188"/>
        <v>5405.0959857237785</v>
      </c>
      <c r="AA217" s="4">
        <f t="shared" si="188"/>
        <v>43051.559918284955</v>
      </c>
      <c r="AB217" s="4">
        <f t="shared" si="188"/>
        <v>6701.1759166113034</v>
      </c>
      <c r="AC217" s="12">
        <f t="shared" si="212"/>
        <v>1.5351816033165102</v>
      </c>
      <c r="AD217" s="12">
        <f t="shared" si="212"/>
        <v>4.2868896043017752</v>
      </c>
      <c r="AE217" s="12">
        <f t="shared" si="212"/>
        <v>1.8933935889540039</v>
      </c>
      <c r="AF217" s="11">
        <f t="shared" si="177"/>
        <v>-2.9039671966837322E-3</v>
      </c>
      <c r="AG217" s="11">
        <f t="shared" si="177"/>
        <v>2.0567434751257441E-3</v>
      </c>
      <c r="AH217" s="11">
        <f t="shared" si="177"/>
        <v>8.257041531207765E-4</v>
      </c>
      <c r="AI217" s="1">
        <f t="shared" si="215"/>
        <v>469942.90137743048</v>
      </c>
      <c r="AJ217" s="1">
        <f t="shared" si="215"/>
        <v>413474.54444140673</v>
      </c>
      <c r="AK217" s="1">
        <f t="shared" si="215"/>
        <v>82642.441989290077</v>
      </c>
      <c r="AL217" s="17">
        <f t="shared" si="213"/>
        <v>58.117478949894732</v>
      </c>
      <c r="AM217" s="17">
        <f t="shared" si="213"/>
        <v>24.30432065940008</v>
      </c>
      <c r="AN217" s="17">
        <f t="shared" si="213"/>
        <v>3.912714848886623</v>
      </c>
      <c r="AO217" s="7">
        <f t="shared" si="207"/>
        <v>3.6237672067694947E-3</v>
      </c>
      <c r="AP217" s="7">
        <f t="shared" si="207"/>
        <v>5.580329184900301E-3</v>
      </c>
      <c r="AQ217" s="7">
        <f t="shared" si="207"/>
        <v>4.0392659669598657E-3</v>
      </c>
      <c r="AR217" s="1">
        <f t="shared" si="186"/>
        <v>246460.63478617481</v>
      </c>
      <c r="AS217" s="1">
        <f t="shared" si="186"/>
        <v>222586.1108650823</v>
      </c>
      <c r="AT217" s="1">
        <f t="shared" si="186"/>
        <v>43606.87150969803</v>
      </c>
      <c r="AU217" s="1">
        <f t="shared" si="193"/>
        <v>49292.126957234963</v>
      </c>
      <c r="AV217" s="1">
        <f t="shared" si="193"/>
        <v>44517.22217301646</v>
      </c>
      <c r="AW217" s="1">
        <f t="shared" si="193"/>
        <v>8721.3743019396061</v>
      </c>
      <c r="AX217" s="1">
        <f t="shared" si="194"/>
        <v>153262.81608561141</v>
      </c>
      <c r="AY217" s="1">
        <f t="shared" si="194"/>
        <v>49847.593723281374</v>
      </c>
      <c r="AZ217" s="1">
        <f t="shared" si="194"/>
        <v>5124.0466140881426</v>
      </c>
      <c r="BA217" s="1">
        <f t="shared" si="195"/>
        <v>11.939909478919146</v>
      </c>
      <c r="BB217" s="1">
        <f t="shared" si="195"/>
        <v>10.816725503879525</v>
      </c>
      <c r="BC217" s="1">
        <f t="shared" si="195"/>
        <v>8.5416997601821425</v>
      </c>
      <c r="BD217" s="1">
        <f t="shared" si="196"/>
        <v>1292.3923339947328</v>
      </c>
      <c r="BE217">
        <f t="shared" si="214"/>
        <v>0.21822387218499145</v>
      </c>
      <c r="BF217">
        <f t="shared" si="214"/>
        <v>0.3346263841173937</v>
      </c>
      <c r="BG217">
        <f t="shared" si="214"/>
        <v>2.453676962688749E-2</v>
      </c>
      <c r="BH217">
        <f t="shared" si="197"/>
        <v>0.28554664843465372</v>
      </c>
      <c r="BI217">
        <f t="shared" si="198"/>
        <v>4.7621658391411486E-3</v>
      </c>
      <c r="BJ217">
        <f t="shared" si="198"/>
        <v>1.1197481694748152E-2</v>
      </c>
      <c r="BK217">
        <f t="shared" si="198"/>
        <v>6.0205306372294847E-5</v>
      </c>
      <c r="BL217">
        <f t="shared" si="192"/>
        <v>1173.6864156717643</v>
      </c>
      <c r="BM217">
        <f t="shared" si="192"/>
        <v>2492.4039019169418</v>
      </c>
      <c r="BN217">
        <f t="shared" si="192"/>
        <v>2.6253650591786655</v>
      </c>
      <c r="BO217">
        <f t="shared" si="187"/>
        <v>906.45490450433113</v>
      </c>
      <c r="BP217">
        <f t="shared" si="208"/>
        <v>346.01852093122949</v>
      </c>
      <c r="BQ217">
        <f t="shared" si="208"/>
        <v>31.933850825507495</v>
      </c>
      <c r="BR217" s="7">
        <f t="shared" si="206"/>
        <v>5.6105217895399129E-3</v>
      </c>
      <c r="BS217" s="7">
        <f t="shared" si="190"/>
        <v>1.1523358399416579E-2</v>
      </c>
      <c r="BT217" s="7">
        <f t="shared" si="191"/>
        <v>1.4238877043911888E-3</v>
      </c>
      <c r="BU217" s="8">
        <f>MAX((BU$3*climlow!$I327+BU$4*climlow!$I327^2+BU$5*climlow!$I327^6)*(K217/K$66)^$BW$1,-99)</f>
        <v>1.736478795020832</v>
      </c>
      <c r="BV217" s="8">
        <f>MAX((BV$3*climlow!$I327+BV$4*climlow!$I327^2+BV$5*climlow!$I327^6)*(L217/L$66)^$BW$1,-99)</f>
        <v>0.22947822899842857</v>
      </c>
      <c r="BW217" s="8">
        <f>MAX((BW$3*climlow!$I327+BW$4*climlow!$I327^2+BW$5*climlow!$I327^6)*(M217/M$66)^$BW$1,-99)</f>
        <v>-0.6467015027922719</v>
      </c>
      <c r="BX217" s="8">
        <f>MAX((BX$3*climlow!$M327+BX$4*climlow!$M327^2+BX$5*climlow!$M327^6)*(K217/K$66)^$BW$1,-99)</f>
        <v>1.7991058244526275</v>
      </c>
      <c r="BY217" s="8">
        <f>MAX((BY$3*climlow!$M327+BY$4*climlow!$M327^2+BY$5*climlow!$M327^6)*(L217/L$66)^$BW$1,-99)</f>
        <v>0.27926179728744671</v>
      </c>
      <c r="BZ217" s="8">
        <f>MAX((BZ$3*climlow!$M327+BZ$4*climlow!$M327^2+BZ$5*climlow!$M327^6)*(M217/M$66)^$BW$1,-99)</f>
        <v>-0.59031918725048305</v>
      </c>
      <c r="CA217" s="8">
        <f t="shared" si="199"/>
        <v>-178.93753817782792</v>
      </c>
      <c r="CB217" s="8">
        <f t="shared" si="200"/>
        <v>-2.061961383532398</v>
      </c>
      <c r="CC217" s="8">
        <f t="shared" si="201"/>
        <v>-0.25478696046543808</v>
      </c>
      <c r="CD217" s="8">
        <f>MAX((CD$3*climlow!$I327+CD$4*climlow!$I327^2+CD$5*climlow!$I327^6)*(K217/K$66)^$BW$1,-99)</f>
        <v>0.98815143206251688</v>
      </c>
      <c r="CE217" s="8">
        <f>MAX((CE$3*climlow!$I327+CE$4*climlow!$I327^2+CE$5*climlow!$I327^6)*(L217/L$66)^$BW$1,-99)</f>
        <v>0.20162000375811603</v>
      </c>
      <c r="CF217" s="8">
        <f>MAX((CF$3*climlow!$I327+CF$4*climlow!$I327^2+CF$5*climlow!$I327^6)*(M217/M$66)^$BW$1,-99)</f>
        <v>-0.20943407352772037</v>
      </c>
      <c r="CG217" s="8">
        <f>MAX((CG$3*climlow!$M327+CG$4*climlow!$M327^2+CG$5*climlow!$M327^6)*(K217/K$66)^$BW$1,-99)</f>
        <v>0.98350007423358488</v>
      </c>
      <c r="CH217" s="8">
        <f>MAX((CH$3*climlow!$M327+CH$4*climlow!$M327^2+CH$5*climlow!$M327^6)*(L217/L$66)^$BW$1,-99)</f>
        <v>0.21460486384841498</v>
      </c>
      <c r="CI217" s="8">
        <f>MAX((CI$3*climlow!$M327+CI$4*climlow!$M327^2+CI$5*climlow!$M327^6)*(M217/M$66)^$BW$1,-99)</f>
        <v>-0.18160085844365681</v>
      </c>
      <c r="CJ217" s="8">
        <f t="shared" si="202"/>
        <v>-0.79472211050900199</v>
      </c>
      <c r="CK217" s="8">
        <f t="shared" si="203"/>
        <v>-9.1578677073359781E-3</v>
      </c>
      <c r="CL217" s="8">
        <f t="shared" si="204"/>
        <v>-1.1315950415615836E-3</v>
      </c>
    </row>
    <row r="218" spans="1:90">
      <c r="A218">
        <f t="shared" si="173"/>
        <v>2172</v>
      </c>
      <c r="B218" s="4">
        <f t="shared" si="209"/>
        <v>1286.4763043797327</v>
      </c>
      <c r="C218" s="4">
        <f t="shared" si="209"/>
        <v>3572.2836857869565</v>
      </c>
      <c r="D218" s="4">
        <f t="shared" si="209"/>
        <v>6808.2651427124574</v>
      </c>
      <c r="E218" s="11">
        <f t="shared" si="210"/>
        <v>2.4010310437218881E-6</v>
      </c>
      <c r="F218" s="11">
        <f t="shared" si="210"/>
        <v>4.8135379222264389E-6</v>
      </c>
      <c r="G218" s="11">
        <f t="shared" si="210"/>
        <v>1.0627469904366886E-5</v>
      </c>
      <c r="H218" s="4">
        <f t="shared" si="182"/>
        <v>247545.58993441195</v>
      </c>
      <c r="I218" s="4">
        <f t="shared" si="182"/>
        <v>224131.18710113209</v>
      </c>
      <c r="J218" s="4">
        <f t="shared" si="182"/>
        <v>43824.434652523974</v>
      </c>
      <c r="K218" s="4">
        <f t="shared" si="174"/>
        <v>192421.41428618436</v>
      </c>
      <c r="L218" s="4">
        <f t="shared" si="174"/>
        <v>62741.71001392827</v>
      </c>
      <c r="M218" s="4">
        <f t="shared" si="174"/>
        <v>6436.9459376054847</v>
      </c>
      <c r="N218" s="11">
        <f t="shared" si="179"/>
        <v>4.3997321761295449E-3</v>
      </c>
      <c r="O218" s="11">
        <f t="shared" si="179"/>
        <v>6.9366294746491253E-3</v>
      </c>
      <c r="P218" s="11">
        <f t="shared" si="179"/>
        <v>4.978513647027949E-3</v>
      </c>
      <c r="Q218" s="4">
        <f t="shared" si="175"/>
        <v>4433.4430860944631</v>
      </c>
      <c r="R218" s="4">
        <f t="shared" si="175"/>
        <v>14902.293828665459</v>
      </c>
      <c r="S218" s="4">
        <f t="shared" si="175"/>
        <v>3575.8491745464416</v>
      </c>
      <c r="T218" s="4">
        <f t="shared" si="211"/>
        <v>17.909602377764511</v>
      </c>
      <c r="U218" s="4">
        <f t="shared" si="211"/>
        <v>66.489157628658219</v>
      </c>
      <c r="V218" s="4">
        <f t="shared" si="211"/>
        <v>81.594872880818741</v>
      </c>
      <c r="W218" s="11">
        <f t="shared" si="176"/>
        <v>-1.219247815263802E-2</v>
      </c>
      <c r="X218" s="11">
        <f t="shared" si="176"/>
        <v>-1.3228699347321071E-2</v>
      </c>
      <c r="Y218" s="11">
        <f t="shared" si="176"/>
        <v>-1.2203590333800474E-2</v>
      </c>
      <c r="Z218" s="4">
        <f t="shared" si="188"/>
        <v>5347.3711456788469</v>
      </c>
      <c r="AA218" s="4">
        <f t="shared" si="188"/>
        <v>42867.935903925318</v>
      </c>
      <c r="AB218" s="4">
        <f t="shared" si="188"/>
        <v>6658.2579084003728</v>
      </c>
      <c r="AC218" s="12">
        <f t="shared" si="212"/>
        <v>1.5307234862995267</v>
      </c>
      <c r="AD218" s="12">
        <f t="shared" si="212"/>
        <v>4.2957066365240069</v>
      </c>
      <c r="AE218" s="12">
        <f t="shared" si="212"/>
        <v>1.8949569719038954</v>
      </c>
      <c r="AF218" s="11">
        <f t="shared" si="177"/>
        <v>-2.9039671966837322E-3</v>
      </c>
      <c r="AG218" s="11">
        <f t="shared" si="177"/>
        <v>2.0567434751257441E-3</v>
      </c>
      <c r="AH218" s="11">
        <f t="shared" si="177"/>
        <v>8.257041531207765E-4</v>
      </c>
      <c r="AI218" s="1">
        <f t="shared" si="215"/>
        <v>472240.73819692241</v>
      </c>
      <c r="AJ218" s="1">
        <f t="shared" si="215"/>
        <v>416644.31217028253</v>
      </c>
      <c r="AK218" s="1">
        <f t="shared" si="215"/>
        <v>83099.572092300674</v>
      </c>
      <c r="AL218" s="17">
        <f t="shared" si="213"/>
        <v>58.32597712210989</v>
      </c>
      <c r="AM218" s="17">
        <f t="shared" si="213"/>
        <v>24.438590508195954</v>
      </c>
      <c r="AN218" s="17">
        <f t="shared" si="213"/>
        <v>3.9283612998548736</v>
      </c>
      <c r="AO218" s="7">
        <f t="shared" ref="AO218:AQ233" si="216">AO$5*AO217</f>
        <v>3.5875295347017997E-3</v>
      </c>
      <c r="AP218" s="7">
        <f t="shared" si="216"/>
        <v>5.5245258930512976E-3</v>
      </c>
      <c r="AQ218" s="7">
        <f t="shared" si="216"/>
        <v>3.998873307290267E-3</v>
      </c>
      <c r="AR218" s="1">
        <f t="shared" si="186"/>
        <v>247545.58993441195</v>
      </c>
      <c r="AS218" s="1">
        <f t="shared" si="186"/>
        <v>224131.18710113209</v>
      </c>
      <c r="AT218" s="1">
        <f t="shared" si="186"/>
        <v>43824.434652523974</v>
      </c>
      <c r="AU218" s="1">
        <f t="shared" si="193"/>
        <v>49509.117986882397</v>
      </c>
      <c r="AV218" s="1">
        <f t="shared" si="193"/>
        <v>44826.237420226418</v>
      </c>
      <c r="AW218" s="1">
        <f t="shared" si="193"/>
        <v>8764.8869305047956</v>
      </c>
      <c r="AX218" s="1">
        <f t="shared" si="194"/>
        <v>153937.13142894747</v>
      </c>
      <c r="AY218" s="1">
        <f t="shared" si="194"/>
        <v>50193.368011142615</v>
      </c>
      <c r="AZ218" s="1">
        <f t="shared" si="194"/>
        <v>5149.5567500843881</v>
      </c>
      <c r="BA218" s="1">
        <f t="shared" si="195"/>
        <v>11.944299560569796</v>
      </c>
      <c r="BB218" s="1">
        <f t="shared" si="195"/>
        <v>10.823638185620529</v>
      </c>
      <c r="BC218" s="1">
        <f t="shared" si="195"/>
        <v>8.5466659220089447</v>
      </c>
      <c r="BD218" s="1">
        <f t="shared" si="196"/>
        <v>1255.4769699563922</v>
      </c>
      <c r="BE218">
        <f t="shared" si="214"/>
        <v>0.21822387218499145</v>
      </c>
      <c r="BF218">
        <f t="shared" si="214"/>
        <v>0.3346263841173937</v>
      </c>
      <c r="BG218">
        <f t="shared" si="214"/>
        <v>2.453676962688749E-2</v>
      </c>
      <c r="BH218">
        <f t="shared" si="197"/>
        <v>0.28565737574983863</v>
      </c>
      <c r="BI218">
        <f t="shared" si="198"/>
        <v>4.7621658391411486E-3</v>
      </c>
      <c r="BJ218">
        <f t="shared" si="198"/>
        <v>1.1197481694748152E-2</v>
      </c>
      <c r="BK218">
        <f t="shared" si="198"/>
        <v>6.0205306372294847E-5</v>
      </c>
      <c r="BL218">
        <f t="shared" si="192"/>
        <v>1178.8531520156996</v>
      </c>
      <c r="BM218">
        <f t="shared" si="192"/>
        <v>2509.7048647870997</v>
      </c>
      <c r="BN218">
        <f t="shared" si="192"/>
        <v>2.6384635148478206</v>
      </c>
      <c r="BO218">
        <f t="shared" si="187"/>
        <v>911.54058949728801</v>
      </c>
      <c r="BP218">
        <f t="shared" si="208"/>
        <v>349.91285270034791</v>
      </c>
      <c r="BQ218">
        <f t="shared" si="208"/>
        <v>32.300042199954554</v>
      </c>
      <c r="BR218" s="7">
        <f t="shared" si="206"/>
        <v>5.5546170587514876E-3</v>
      </c>
      <c r="BS218" s="7">
        <f t="shared" si="190"/>
        <v>1.118772660137532E-2</v>
      </c>
      <c r="BT218" s="7">
        <f t="shared" si="191"/>
        <v>1.3749258765068397E-3</v>
      </c>
      <c r="BU218" s="8">
        <f>MAX((BU$3*climlow!$I328+BU$4*climlow!$I328^2+BU$5*climlow!$I328^6)*(K218/K$66)^$BW$1,-99)</f>
        <v>1.7197129539028015</v>
      </c>
      <c r="BV218" s="8">
        <f>MAX((BV$3*climlow!$I328+BV$4*climlow!$I328^2+BV$5*climlow!$I328^6)*(L218/L$66)^$BW$1,-99)</f>
        <v>0.21735411014094613</v>
      </c>
      <c r="BW218" s="8">
        <f>MAX((BW$3*climlow!$I328+BW$4*climlow!$I328^2+BW$5*climlow!$I328^6)*(M218/M$66)^$BW$1,-99)</f>
        <v>-0.65912644834950451</v>
      </c>
      <c r="BX218" s="8">
        <f>MAX((BX$3*climlow!$M328+BX$4*climlow!$M328^2+BX$5*climlow!$M328^6)*(K218/K$66)^$BW$1,-99)</f>
        <v>1.7839430990956486</v>
      </c>
      <c r="BY218" s="8">
        <f>MAX((BY$3*climlow!$M328+BY$4*climlow!$M328^2+BY$5*climlow!$M328^6)*(L218/L$66)^$BW$1,-99)</f>
        <v>0.26825559287366341</v>
      </c>
      <c r="BZ218" s="8">
        <f>MAX((BZ$3*climlow!$M328+BZ$4*climlow!$M328^2+BZ$5*climlow!$M328^6)*(M218/M$66)^$BW$1,-99)</f>
        <v>-0.60154790181721296</v>
      </c>
      <c r="CA218" s="8">
        <f t="shared" si="199"/>
        <v>-184.2323643322799</v>
      </c>
      <c r="CB218" s="8">
        <f t="shared" si="200"/>
        <v>-2.0611413232745175</v>
      </c>
      <c r="CC218" s="8">
        <f t="shared" si="201"/>
        <v>-0.25330584501048736</v>
      </c>
      <c r="CD218" s="8">
        <f>MAX((CD$3*climlow!$I328+CD$4*climlow!$I328^2+CD$5*climlow!$I328^6)*(K218/K$66)^$BW$1,-99)</f>
        <v>0.98780558825974629</v>
      </c>
      <c r="CE218" s="8">
        <f>MAX((CE$3*climlow!$I328+CE$4*climlow!$I328^2+CE$5*climlow!$I328^6)*(L218/L$66)^$BW$1,-99)</f>
        <v>0.19798535899857359</v>
      </c>
      <c r="CF218" s="8">
        <f>MAX((CF$3*climlow!$I328+CF$4*climlow!$I328^2+CF$5*climlow!$I328^6)*(M218/M$66)^$BW$1,-99)</f>
        <v>-0.2159561644405544</v>
      </c>
      <c r="CG218" s="8">
        <f>MAX((CG$3*climlow!$M328+CG$4*climlow!$M328^2+CG$5*climlow!$M328^6)*(K218/K$66)^$BW$1,-99)</f>
        <v>0.98361198331274158</v>
      </c>
      <c r="CH218" s="8">
        <f>MAX((CH$3*climlow!$M328+CH$4*climlow!$M328^2+CH$5*climlow!$M328^6)*(L218/L$66)^$BW$1,-99)</f>
        <v>0.21162009742397911</v>
      </c>
      <c r="CI218" s="8">
        <f>MAX((CI$3*climlow!$M328+CI$4*climlow!$M328^2+CI$5*climlow!$M328^6)*(M218/M$66)^$BW$1,-99)</f>
        <v>-0.18713534036518295</v>
      </c>
      <c r="CJ218" s="8">
        <f t="shared" si="202"/>
        <v>-0.84466811121555641</v>
      </c>
      <c r="CK218" s="8">
        <f t="shared" si="203"/>
        <v>-9.4499158971797278E-3</v>
      </c>
      <c r="CL218" s="8">
        <f t="shared" si="204"/>
        <v>-1.1613560431704257E-3</v>
      </c>
    </row>
    <row r="219" spans="1:90">
      <c r="A219">
        <f t="shared" si="173"/>
        <v>2173</v>
      </c>
      <c r="B219" s="4">
        <f t="shared" si="209"/>
        <v>1286.4792388057992</v>
      </c>
      <c r="C219" s="4">
        <f t="shared" si="209"/>
        <v>3572.3000213437972</v>
      </c>
      <c r="D219" s="4">
        <f t="shared" si="209"/>
        <v>6808.3338796137168</v>
      </c>
      <c r="E219" s="11">
        <f t="shared" si="210"/>
        <v>2.2809794915357937E-6</v>
      </c>
      <c r="F219" s="11">
        <f t="shared" si="210"/>
        <v>4.5728610261151166E-6</v>
      </c>
      <c r="G219" s="11">
        <f t="shared" si="210"/>
        <v>1.0096096409148541E-5</v>
      </c>
      <c r="H219" s="4">
        <f t="shared" si="182"/>
        <v>248624.01609342251</v>
      </c>
      <c r="I219" s="4">
        <f t="shared" si="182"/>
        <v>225671.24105035694</v>
      </c>
      <c r="J219" s="4">
        <f t="shared" si="182"/>
        <v>44040.845899366555</v>
      </c>
      <c r="K219" s="4">
        <f t="shared" si="174"/>
        <v>193259.25253501398</v>
      </c>
      <c r="L219" s="4">
        <f t="shared" si="174"/>
        <v>63172.53301850774</v>
      </c>
      <c r="M219" s="4">
        <f t="shared" si="174"/>
        <v>6468.6671773308062</v>
      </c>
      <c r="N219" s="11">
        <f t="shared" si="179"/>
        <v>4.3541840285172828E-3</v>
      </c>
      <c r="O219" s="11">
        <f t="shared" si="179"/>
        <v>6.8666124095730918E-3</v>
      </c>
      <c r="P219" s="11">
        <f t="shared" si="179"/>
        <v>4.9279953619001393E-3</v>
      </c>
      <c r="Q219" s="4">
        <f t="shared" si="175"/>
        <v>4398.4671240651332</v>
      </c>
      <c r="R219" s="4">
        <f t="shared" si="175"/>
        <v>14806.198176138167</v>
      </c>
      <c r="S219" s="4">
        <f t="shared" si="175"/>
        <v>3549.6535327148822</v>
      </c>
      <c r="T219" s="4">
        <f t="shared" si="211"/>
        <v>17.691239942051183</v>
      </c>
      <c r="U219" s="4">
        <f t="shared" si="211"/>
        <v>65.609592552532064</v>
      </c>
      <c r="V219" s="4">
        <f t="shared" si="211"/>
        <v>80.599122478842702</v>
      </c>
      <c r="W219" s="11">
        <f t="shared" si="176"/>
        <v>-1.219247815263802E-2</v>
      </c>
      <c r="X219" s="11">
        <f t="shared" si="176"/>
        <v>-1.3228699347321071E-2</v>
      </c>
      <c r="Y219" s="11">
        <f t="shared" si="176"/>
        <v>-1.2203590333800474E-2</v>
      </c>
      <c r="Z219" s="4">
        <f t="shared" si="188"/>
        <v>5290.0195426996606</v>
      </c>
      <c r="AA219" s="4">
        <f t="shared" si="188"/>
        <v>42682.085129624567</v>
      </c>
      <c r="AB219" s="4">
        <f t="shared" si="188"/>
        <v>6615.2749554205893</v>
      </c>
      <c r="AC219" s="12">
        <f t="shared" si="212"/>
        <v>1.5262783155081194</v>
      </c>
      <c r="AD219" s="12">
        <f t="shared" si="212"/>
        <v>4.304541803119732</v>
      </c>
      <c r="AE219" s="12">
        <f t="shared" si="212"/>
        <v>1.8965216457455816</v>
      </c>
      <c r="AF219" s="11">
        <f t="shared" si="177"/>
        <v>-2.9039671966837322E-3</v>
      </c>
      <c r="AG219" s="11">
        <f t="shared" si="177"/>
        <v>2.0567434751257441E-3</v>
      </c>
      <c r="AH219" s="11">
        <f t="shared" si="177"/>
        <v>8.257041531207765E-4</v>
      </c>
      <c r="AI219" s="1">
        <f t="shared" si="215"/>
        <v>474525.78236411256</v>
      </c>
      <c r="AJ219" s="1">
        <f t="shared" si="215"/>
        <v>419806.11837348074</v>
      </c>
      <c r="AK219" s="1">
        <f t="shared" si="215"/>
        <v>83554.501813575407</v>
      </c>
      <c r="AL219" s="17">
        <f t="shared" si="213"/>
        <v>58.533130826020141</v>
      </c>
      <c r="AM219" s="17">
        <f t="shared" si="213"/>
        <v>24.572252017987637</v>
      </c>
      <c r="AN219" s="17">
        <f t="shared" si="213"/>
        <v>3.9439132288068213</v>
      </c>
      <c r="AO219" s="7">
        <f t="shared" si="216"/>
        <v>3.5516542393547817E-3</v>
      </c>
      <c r="AP219" s="7">
        <f t="shared" si="216"/>
        <v>5.4692806341207845E-3</v>
      </c>
      <c r="AQ219" s="7">
        <f t="shared" si="216"/>
        <v>3.9588845742173639E-3</v>
      </c>
      <c r="AR219" s="1">
        <f t="shared" si="186"/>
        <v>248624.01609342251</v>
      </c>
      <c r="AS219" s="1">
        <f t="shared" si="186"/>
        <v>225671.24105035694</v>
      </c>
      <c r="AT219" s="1">
        <f t="shared" si="186"/>
        <v>44040.845899366555</v>
      </c>
      <c r="AU219" s="1">
        <f t="shared" si="193"/>
        <v>49724.803218684508</v>
      </c>
      <c r="AV219" s="1">
        <f t="shared" si="193"/>
        <v>45134.24821007139</v>
      </c>
      <c r="AW219" s="1">
        <f t="shared" si="193"/>
        <v>8808.1691798733118</v>
      </c>
      <c r="AX219" s="1">
        <f t="shared" si="194"/>
        <v>154607.40202801119</v>
      </c>
      <c r="AY219" s="1">
        <f t="shared" si="194"/>
        <v>50538.026414806198</v>
      </c>
      <c r="AZ219" s="1">
        <f t="shared" si="194"/>
        <v>5174.9337418646446</v>
      </c>
      <c r="BA219" s="1">
        <f t="shared" si="195"/>
        <v>11.948644292566362</v>
      </c>
      <c r="BB219" s="1">
        <f t="shared" si="195"/>
        <v>10.830481330215454</v>
      </c>
      <c r="BC219" s="1">
        <f t="shared" si="195"/>
        <v>8.5515818145471876</v>
      </c>
      <c r="BD219" s="1">
        <f t="shared" si="196"/>
        <v>1219.6081363139585</v>
      </c>
      <c r="BE219">
        <f t="shared" si="214"/>
        <v>0.21822387218499145</v>
      </c>
      <c r="BF219">
        <f t="shared" si="214"/>
        <v>0.3346263841173937</v>
      </c>
      <c r="BG219">
        <f t="shared" si="214"/>
        <v>2.453676962688749E-2</v>
      </c>
      <c r="BH219">
        <f t="shared" si="197"/>
        <v>0.28576711221599588</v>
      </c>
      <c r="BI219">
        <f t="shared" si="198"/>
        <v>4.7621658391411486E-3</v>
      </c>
      <c r="BJ219">
        <f t="shared" si="198"/>
        <v>1.1197481694748152E-2</v>
      </c>
      <c r="BK219">
        <f t="shared" si="198"/>
        <v>6.0205306372294847E-5</v>
      </c>
      <c r="BL219">
        <f t="shared" si="192"/>
        <v>1183.9887962301759</v>
      </c>
      <c r="BM219">
        <f t="shared" si="192"/>
        <v>2526.9495906924694</v>
      </c>
      <c r="BN219">
        <f t="shared" si="192"/>
        <v>2.6514926202663887</v>
      </c>
      <c r="BO219">
        <f t="shared" si="187"/>
        <v>916.60384840545407</v>
      </c>
      <c r="BP219">
        <f t="shared" si="208"/>
        <v>353.85127583447064</v>
      </c>
      <c r="BQ219">
        <f t="shared" si="208"/>
        <v>32.670451259793651</v>
      </c>
      <c r="BR219" s="7">
        <f t="shared" si="206"/>
        <v>5.4992913514106956E-3</v>
      </c>
      <c r="BS219" s="7">
        <f t="shared" si="190"/>
        <v>1.0861870486772155E-2</v>
      </c>
      <c r="BT219" s="7">
        <f t="shared" si="191"/>
        <v>1.3277193243674506E-3</v>
      </c>
      <c r="BU219" s="8">
        <f>MAX((BU$3*climlow!$I329+BU$4*climlow!$I329^2+BU$5*climlow!$I329^6)*(K219/K$66)^$BW$1,-99)</f>
        <v>1.703003888310781</v>
      </c>
      <c r="BV219" s="8">
        <f>MAX((BV$3*climlow!$I329+BV$4*climlow!$I329^2+BV$5*climlow!$I329^6)*(L219/L$66)^$BW$1,-99)</f>
        <v>0.20530499521968204</v>
      </c>
      <c r="BW219" s="8">
        <f>MAX((BW$3*climlow!$I329+BW$4*climlow!$I329^2+BW$5*climlow!$I329^6)*(M219/M$66)^$BW$1,-99)</f>
        <v>-0.67147159600954487</v>
      </c>
      <c r="BX219" s="8">
        <f>MAX((BX$3*climlow!$M329+BX$4*climlow!$M329^2+BX$5*climlow!$M329^6)*(K219/K$66)^$BW$1,-99)</f>
        <v>1.7688496683567951</v>
      </c>
      <c r="BY219" s="8">
        <f>MAX((BY$3*climlow!$M329+BY$4*climlow!$M329^2+BY$5*climlow!$M329^6)*(L219/L$66)^$BW$1,-99)</f>
        <v>0.25733073064046358</v>
      </c>
      <c r="BZ219" s="8">
        <f>MAX((BZ$3*climlow!$M329+BZ$4*climlow!$M329^2+BZ$5*climlow!$M329^6)*(M219/M$66)^$BW$1,-99)</f>
        <v>-0.61269060309660195</v>
      </c>
      <c r="CA219" s="8">
        <f t="shared" si="199"/>
        <v>-189.59606928534859</v>
      </c>
      <c r="CB219" s="8">
        <f t="shared" si="200"/>
        <v>-2.0593679493785366</v>
      </c>
      <c r="CC219" s="8">
        <f t="shared" si="201"/>
        <v>-0.25173036501426738</v>
      </c>
      <c r="CD219" s="8">
        <f>MAX((CD$3*climlow!$I329+CD$4*climlow!$I329^2+CD$5*climlow!$I329^6)*(K219/K$66)^$BW$1,-99)</f>
        <v>0.98733400014079198</v>
      </c>
      <c r="CE219" s="8">
        <f>MAX((CE$3*climlow!$I329+CE$4*climlow!$I329^2+CE$5*climlow!$I329^6)*(L219/L$66)^$BW$1,-99)</f>
        <v>0.19428853436952448</v>
      </c>
      <c r="CF219" s="8">
        <f>MAX((CF$3*climlow!$I329+CF$4*climlow!$I329^2+CF$5*climlow!$I329^6)*(M219/M$66)^$BW$1,-99)</f>
        <v>-0.22253145582909906</v>
      </c>
      <c r="CG219" s="8">
        <f>MAX((CG$3*climlow!$M329+CG$4*climlow!$M329^2+CG$5*climlow!$M329^6)*(K219/K$66)^$BW$1,-99)</f>
        <v>0.98361819226892744</v>
      </c>
      <c r="CH219" s="8">
        <f>MAX((CH$3*climlow!$M329+CH$4*climlow!$M329^2+CH$5*climlow!$M329^6)*(L219/L$66)^$BW$1,-99)</f>
        <v>0.20858860882158423</v>
      </c>
      <c r="CI219" s="8">
        <f>MAX((CI$3*climlow!$M329+CI$4*climlow!$M329^2+CI$5*climlow!$M329^6)*(M219/M$66)^$BW$1,-99)</f>
        <v>-0.19270415998466719</v>
      </c>
      <c r="CJ219" s="8">
        <f t="shared" si="202"/>
        <v>-0.89532707301780878</v>
      </c>
      <c r="CK219" s="8">
        <f t="shared" si="203"/>
        <v>-9.7249267104202348E-3</v>
      </c>
      <c r="CL219" s="8">
        <f t="shared" si="204"/>
        <v>-1.1887430564750923E-3</v>
      </c>
    </row>
    <row r="220" spans="1:90">
      <c r="A220">
        <f t="shared" si="173"/>
        <v>2174</v>
      </c>
      <c r="B220" s="4">
        <f t="shared" si="209"/>
        <v>1286.4820265169212</v>
      </c>
      <c r="C220" s="4">
        <f t="shared" si="209"/>
        <v>3572.3155401937615</v>
      </c>
      <c r="D220" s="4">
        <f t="shared" si="209"/>
        <v>6808.3991803291892</v>
      </c>
      <c r="E220" s="11">
        <f t="shared" si="210"/>
        <v>2.166930516959004E-6</v>
      </c>
      <c r="F220" s="11">
        <f t="shared" si="210"/>
        <v>4.3442179748093603E-6</v>
      </c>
      <c r="G220" s="11">
        <f t="shared" si="210"/>
        <v>9.5912915886911132E-6</v>
      </c>
      <c r="H220" s="4">
        <f t="shared" si="182"/>
        <v>249695.9127830893</v>
      </c>
      <c r="I220" s="4">
        <f t="shared" si="182"/>
        <v>227206.18879683668</v>
      </c>
      <c r="J220" s="4">
        <f t="shared" si="182"/>
        <v>44256.102256351805</v>
      </c>
      <c r="K220" s="4">
        <f t="shared" si="174"/>
        <v>194092.03365174652</v>
      </c>
      <c r="L220" s="4">
        <f t="shared" si="174"/>
        <v>63601.937242227228</v>
      </c>
      <c r="M220" s="4">
        <f t="shared" si="174"/>
        <v>6500.2214300560445</v>
      </c>
      <c r="N220" s="11">
        <f t="shared" si="179"/>
        <v>4.3091396960757145E-3</v>
      </c>
      <c r="O220" s="11">
        <f t="shared" si="179"/>
        <v>6.7973247739439024E-3</v>
      </c>
      <c r="P220" s="11">
        <f t="shared" si="179"/>
        <v>4.8780145677951303E-3</v>
      </c>
      <c r="Q220" s="4">
        <f t="shared" si="175"/>
        <v>4363.570883103348</v>
      </c>
      <c r="R220" s="4">
        <f t="shared" si="175"/>
        <v>14709.706501681158</v>
      </c>
      <c r="S220" s="4">
        <f t="shared" si="175"/>
        <v>3523.4727627888365</v>
      </c>
      <c r="T220" s="4">
        <f t="shared" si="211"/>
        <v>17.475539885564647</v>
      </c>
      <c r="U220" s="4">
        <f t="shared" si="211"/>
        <v>64.741662978354384</v>
      </c>
      <c r="V220" s="4">
        <f t="shared" si="211"/>
        <v>79.615523806847094</v>
      </c>
      <c r="W220" s="11">
        <f t="shared" si="176"/>
        <v>-1.219247815263802E-2</v>
      </c>
      <c r="X220" s="11">
        <f t="shared" si="176"/>
        <v>-1.3228699347321071E-2</v>
      </c>
      <c r="Y220" s="11">
        <f t="shared" si="176"/>
        <v>-1.2203590333800474E-2</v>
      </c>
      <c r="Z220" s="4">
        <f t="shared" si="188"/>
        <v>5233.0450964680713</v>
      </c>
      <c r="AA220" s="4">
        <f t="shared" si="188"/>
        <v>42494.074850210491</v>
      </c>
      <c r="AB220" s="4">
        <f t="shared" si="188"/>
        <v>6572.2356002032038</v>
      </c>
      <c r="AC220" s="12">
        <f t="shared" si="212"/>
        <v>1.5218460533468741</v>
      </c>
      <c r="AD220" s="12">
        <f t="shared" si="212"/>
        <v>4.3133951413867049</v>
      </c>
      <c r="AE220" s="12">
        <f t="shared" si="212"/>
        <v>1.8980876115449572</v>
      </c>
      <c r="AF220" s="11">
        <f t="shared" si="177"/>
        <v>-2.9039671966837322E-3</v>
      </c>
      <c r="AG220" s="11">
        <f t="shared" si="177"/>
        <v>2.0567434751257441E-3</v>
      </c>
      <c r="AH220" s="11">
        <f t="shared" si="177"/>
        <v>8.257041531207765E-4</v>
      </c>
      <c r="AI220" s="1">
        <f t="shared" si="215"/>
        <v>476798.0073463858</v>
      </c>
      <c r="AJ220" s="1">
        <f t="shared" si="215"/>
        <v>422959.75474620407</v>
      </c>
      <c r="AK220" s="1">
        <f t="shared" si="215"/>
        <v>84007.220812091182</v>
      </c>
      <c r="AL220" s="17">
        <f t="shared" si="213"/>
        <v>58.738941373838678</v>
      </c>
      <c r="AM220" s="17">
        <f t="shared" si="213"/>
        <v>24.705300634665367</v>
      </c>
      <c r="AN220" s="17">
        <f t="shared" si="213"/>
        <v>3.9593705910779611</v>
      </c>
      <c r="AO220" s="7">
        <f t="shared" si="216"/>
        <v>3.5161376969612339E-3</v>
      </c>
      <c r="AP220" s="7">
        <f t="shared" si="216"/>
        <v>5.4145878277795769E-3</v>
      </c>
      <c r="AQ220" s="7">
        <f t="shared" si="216"/>
        <v>3.9192957284751905E-3</v>
      </c>
      <c r="AR220" s="1">
        <f t="shared" si="186"/>
        <v>249695.9127830893</v>
      </c>
      <c r="AS220" s="1">
        <f t="shared" si="186"/>
        <v>227206.18879683668</v>
      </c>
      <c r="AT220" s="1">
        <f t="shared" si="186"/>
        <v>44256.102256351805</v>
      </c>
      <c r="AU220" s="1">
        <f t="shared" si="193"/>
        <v>49939.18255661786</v>
      </c>
      <c r="AV220" s="1">
        <f t="shared" si="193"/>
        <v>45441.237759367337</v>
      </c>
      <c r="AW220" s="1">
        <f t="shared" si="193"/>
        <v>8851.2204512703611</v>
      </c>
      <c r="AX220" s="1">
        <f t="shared" si="194"/>
        <v>155273.62692139717</v>
      </c>
      <c r="AY220" s="1">
        <f t="shared" si="194"/>
        <v>50881.549793781785</v>
      </c>
      <c r="AZ220" s="1">
        <f t="shared" si="194"/>
        <v>5200.1771440448356</v>
      </c>
      <c r="BA220" s="1">
        <f t="shared" si="195"/>
        <v>11.95294417450576</v>
      </c>
      <c r="BB220" s="1">
        <f t="shared" si="195"/>
        <v>10.837255657333561</v>
      </c>
      <c r="BC220" s="1">
        <f t="shared" si="195"/>
        <v>8.5564479701517477</v>
      </c>
      <c r="BD220" s="1">
        <f t="shared" si="196"/>
        <v>1184.7564984886728</v>
      </c>
      <c r="BE220">
        <f t="shared" si="214"/>
        <v>0.21822387218499145</v>
      </c>
      <c r="BF220">
        <f t="shared" si="214"/>
        <v>0.3346263841173937</v>
      </c>
      <c r="BG220">
        <f t="shared" si="214"/>
        <v>2.453676962688749E-2</v>
      </c>
      <c r="BH220">
        <f t="shared" si="197"/>
        <v>0.28587586818158844</v>
      </c>
      <c r="BI220">
        <f t="shared" si="198"/>
        <v>4.7621658391411486E-3</v>
      </c>
      <c r="BJ220">
        <f t="shared" si="198"/>
        <v>1.1197481694748152E-2</v>
      </c>
      <c r="BK220">
        <f t="shared" si="198"/>
        <v>6.0205306372294847E-5</v>
      </c>
      <c r="BL220">
        <f t="shared" si="192"/>
        <v>1189.0933460287954</v>
      </c>
      <c r="BM220">
        <f t="shared" si="192"/>
        <v>2544.1371399860714</v>
      </c>
      <c r="BN220">
        <f t="shared" si="192"/>
        <v>2.6644521951872697</v>
      </c>
      <c r="BO220">
        <f t="shared" si="187"/>
        <v>921.6445200216599</v>
      </c>
      <c r="BP220">
        <f t="shared" si="208"/>
        <v>357.83428948237355</v>
      </c>
      <c r="BQ220">
        <f t="shared" si="208"/>
        <v>33.045126550682554</v>
      </c>
      <c r="BR220" s="7">
        <f t="shared" si="206"/>
        <v>5.4445383537116143E-3</v>
      </c>
      <c r="BS220" s="7">
        <f t="shared" si="190"/>
        <v>1.0545505326963257E-2</v>
      </c>
      <c r="BT220" s="7">
        <f t="shared" si="191"/>
        <v>1.2822020598726523E-3</v>
      </c>
      <c r="BU220" s="8">
        <f>MAX((BU$3*climlow!$I330+BU$4*climlow!$I330^2+BU$5*climlow!$I330^6)*(K220/K$66)^$BW$1,-99)</f>
        <v>1.6863547729474793</v>
      </c>
      <c r="BV220" s="8">
        <f>MAX((BV$3*climlow!$I330+BV$4*climlow!$I330^2+BV$5*climlow!$I330^6)*(L220/L$66)^$BW$1,-99)</f>
        <v>0.1933322836509882</v>
      </c>
      <c r="BW220" s="8">
        <f>MAX((BW$3*climlow!$I330+BW$4*climlow!$I330^2+BW$5*climlow!$I330^6)*(M220/M$66)^$BW$1,-99)</f>
        <v>-0.68373563660216974</v>
      </c>
      <c r="BX220" s="8">
        <f>MAX((BX$3*climlow!$M330+BX$4*climlow!$M330^2+BX$5*climlow!$M330^6)*(K220/K$66)^$BW$1,-99)</f>
        <v>1.7538282505760341</v>
      </c>
      <c r="BY220" s="8">
        <f>MAX((BY$3*climlow!$M330+BY$4*climlow!$M330^2+BY$5*climlow!$M330^6)*(L220/L$66)^$BW$1,-99)</f>
        <v>0.24648830943461358</v>
      </c>
      <c r="BZ220" s="8">
        <f>MAX((BZ$3*climlow!$M330+BZ$4*climlow!$M330^2+BZ$5*climlow!$M330^6)*(M220/M$66)^$BW$1,-99)</f>
        <v>-0.6237462823557941</v>
      </c>
      <c r="CA220" s="8">
        <f t="shared" si="199"/>
        <v>-195.02746580931463</v>
      </c>
      <c r="CB220" s="8">
        <f t="shared" si="200"/>
        <v>-2.056663179596272</v>
      </c>
      <c r="CC220" s="8">
        <f t="shared" si="201"/>
        <v>-0.25006461839244648</v>
      </c>
      <c r="CD220" s="8">
        <f>MAX((CD$3*climlow!$I330+CD$4*climlow!$I330^2+CD$5*climlow!$I330^6)*(K220/K$66)^$BW$1,-99)</f>
        <v>0.98673862148967995</v>
      </c>
      <c r="CE220" s="8">
        <f>MAX((CE$3*climlow!$I330+CE$4*climlow!$I330^2+CE$5*climlow!$I330^6)*(L220/L$66)^$BW$1,-99)</f>
        <v>0.19053121135967671</v>
      </c>
      <c r="CF220" s="8">
        <f>MAX((CF$3*climlow!$I330+CF$4*climlow!$I330^2+CF$5*climlow!$I330^6)*(M220/M$66)^$BW$1,-99)</f>
        <v>-0.22915797179854341</v>
      </c>
      <c r="CG220" s="8">
        <f>MAX((CG$3*climlow!$M330+CG$4*climlow!$M330^2+CG$5*climlow!$M330^6)*(K220/K$66)^$BW$1,-99)</f>
        <v>0.98352064714056042</v>
      </c>
      <c r="CH220" s="8">
        <f>MAX((CH$3*climlow!$M330+CH$4*climlow!$M330^2+CH$5*climlow!$M330^6)*(L220/L$66)^$BW$1,-99)</f>
        <v>0.20551198468779799</v>
      </c>
      <c r="CI220" s="8">
        <f>MAX((CI$3*climlow!$M330+CI$4*climlow!$M330^2+CI$5*climlow!$M330^6)*(M220/M$66)^$BW$1,-99)</f>
        <v>-0.19830548902759318</v>
      </c>
      <c r="CJ220" s="8">
        <f t="shared" si="202"/>
        <v>-0.94666023535463606</v>
      </c>
      <c r="CK220" s="8">
        <f t="shared" si="203"/>
        <v>-9.9830105547566057E-3</v>
      </c>
      <c r="CL220" s="8">
        <f t="shared" si="204"/>
        <v>-1.2138097037712441E-3</v>
      </c>
    </row>
    <row r="221" spans="1:90">
      <c r="A221">
        <f t="shared" si="173"/>
        <v>2175</v>
      </c>
      <c r="B221" s="4">
        <f t="shared" si="209"/>
        <v>1286.4846748482257</v>
      </c>
      <c r="C221" s="4">
        <f t="shared" si="209"/>
        <v>3572.3302831652741</v>
      </c>
      <c r="D221" s="4">
        <f t="shared" si="209"/>
        <v>6808.4612166038914</v>
      </c>
      <c r="E221" s="11">
        <f t="shared" si="210"/>
        <v>2.0585839911110538E-6</v>
      </c>
      <c r="F221" s="11">
        <f t="shared" si="210"/>
        <v>4.127007076068892E-6</v>
      </c>
      <c r="G221" s="11">
        <f t="shared" si="210"/>
        <v>9.1117270092565574E-6</v>
      </c>
      <c r="H221" s="4">
        <f t="shared" si="182"/>
        <v>250761.28056498407</v>
      </c>
      <c r="I221" s="4">
        <f t="shared" si="182"/>
        <v>228735.94841879018</v>
      </c>
      <c r="J221" s="4">
        <f t="shared" si="182"/>
        <v>44470.200930509054</v>
      </c>
      <c r="K221" s="4">
        <f t="shared" si="174"/>
        <v>194919.75727932234</v>
      </c>
      <c r="L221" s="4">
        <f t="shared" si="174"/>
        <v>64029.899333977039</v>
      </c>
      <c r="M221" s="4">
        <f t="shared" si="174"/>
        <v>6531.6081733797564</v>
      </c>
      <c r="N221" s="11">
        <f t="shared" si="179"/>
        <v>4.264593512688819E-3</v>
      </c>
      <c r="O221" s="11">
        <f t="shared" si="179"/>
        <v>6.7287587502236068E-3</v>
      </c>
      <c r="P221" s="11">
        <f t="shared" si="179"/>
        <v>4.8285652514212796E-3</v>
      </c>
      <c r="Q221" s="4">
        <f t="shared" si="175"/>
        <v>4328.7590195483344</v>
      </c>
      <c r="R221" s="4">
        <f t="shared" si="175"/>
        <v>14612.845239204766</v>
      </c>
      <c r="S221" s="4">
        <f t="shared" si="175"/>
        <v>3497.3113054768323</v>
      </c>
      <c r="T221" s="4">
        <f t="shared" si="211"/>
        <v>17.262469747304344</v>
      </c>
      <c r="U221" s="4">
        <f t="shared" si="211"/>
        <v>63.885214983568147</v>
      </c>
      <c r="V221" s="4">
        <f t="shared" si="211"/>
        <v>78.643928570097387</v>
      </c>
      <c r="W221" s="11">
        <f t="shared" si="176"/>
        <v>-1.219247815263802E-2</v>
      </c>
      <c r="X221" s="11">
        <f t="shared" si="176"/>
        <v>-1.3228699347321071E-2</v>
      </c>
      <c r="Y221" s="11">
        <f t="shared" si="176"/>
        <v>-1.2203590333800474E-2</v>
      </c>
      <c r="Z221" s="4">
        <f t="shared" si="188"/>
        <v>5176.4515153537204</v>
      </c>
      <c r="AA221" s="4">
        <f t="shared" si="188"/>
        <v>42303.971711211467</v>
      </c>
      <c r="AB221" s="4">
        <f t="shared" si="188"/>
        <v>6529.1482175138408</v>
      </c>
      <c r="AC221" s="12">
        <f t="shared" si="212"/>
        <v>1.517426662329552</v>
      </c>
      <c r="AD221" s="12">
        <f t="shared" si="212"/>
        <v>4.3222666886993908</v>
      </c>
      <c r="AE221" s="12">
        <f t="shared" si="212"/>
        <v>1.899654870368797</v>
      </c>
      <c r="AF221" s="11">
        <f t="shared" si="177"/>
        <v>-2.9039671966837322E-3</v>
      </c>
      <c r="AG221" s="11">
        <f t="shared" si="177"/>
        <v>2.0567434751257441E-3</v>
      </c>
      <c r="AH221" s="11">
        <f t="shared" si="177"/>
        <v>8.257041531207765E-4</v>
      </c>
      <c r="AI221" s="1">
        <f t="shared" si="215"/>
        <v>479057.38916836504</v>
      </c>
      <c r="AJ221" s="1">
        <f t="shared" si="215"/>
        <v>426105.01703095098</v>
      </c>
      <c r="AK221" s="1">
        <f t="shared" si="215"/>
        <v>84457.719182152432</v>
      </c>
      <c r="AL221" s="17">
        <f t="shared" si="213"/>
        <v>58.943410237822391</v>
      </c>
      <c r="AM221" s="17">
        <f t="shared" si="213"/>
        <v>24.837731964562479</v>
      </c>
      <c r="AN221" s="17">
        <f t="shared" si="213"/>
        <v>3.9747333558805722</v>
      </c>
      <c r="AO221" s="7">
        <f t="shared" si="216"/>
        <v>3.4809763199916215E-3</v>
      </c>
      <c r="AP221" s="7">
        <f t="shared" si="216"/>
        <v>5.3604419495017807E-3</v>
      </c>
      <c r="AQ221" s="7">
        <f t="shared" si="216"/>
        <v>3.8801027711904386E-3</v>
      </c>
      <c r="AR221" s="1">
        <f t="shared" si="186"/>
        <v>250761.28056498407</v>
      </c>
      <c r="AS221" s="1">
        <f t="shared" si="186"/>
        <v>228735.94841879018</v>
      </c>
      <c r="AT221" s="1">
        <f t="shared" si="186"/>
        <v>44470.200930509054</v>
      </c>
      <c r="AU221" s="1">
        <f t="shared" si="193"/>
        <v>50152.256112996816</v>
      </c>
      <c r="AV221" s="1">
        <f t="shared" si="193"/>
        <v>45747.189683758043</v>
      </c>
      <c r="AW221" s="1">
        <f t="shared" si="193"/>
        <v>8894.0401861018108</v>
      </c>
      <c r="AX221" s="1">
        <f t="shared" si="194"/>
        <v>155935.80582345789</v>
      </c>
      <c r="AY221" s="1">
        <f t="shared" si="194"/>
        <v>51223.919467181629</v>
      </c>
      <c r="AZ221" s="1">
        <f t="shared" si="194"/>
        <v>5225.2865387038046</v>
      </c>
      <c r="BA221" s="1">
        <f t="shared" si="195"/>
        <v>11.95719970041017</v>
      </c>
      <c r="BB221" s="1">
        <f t="shared" si="195"/>
        <v>10.843961879027749</v>
      </c>
      <c r="BC221" s="1">
        <f t="shared" si="195"/>
        <v>8.5612649152726696</v>
      </c>
      <c r="BD221" s="1">
        <f t="shared" si="196"/>
        <v>1150.8935293282609</v>
      </c>
      <c r="BE221">
        <f t="shared" si="214"/>
        <v>0.21822387218499145</v>
      </c>
      <c r="BF221">
        <f t="shared" si="214"/>
        <v>0.3346263841173937</v>
      </c>
      <c r="BG221">
        <f t="shared" si="214"/>
        <v>2.453676962688749E-2</v>
      </c>
      <c r="BH221">
        <f t="shared" si="197"/>
        <v>0.28598365389829067</v>
      </c>
      <c r="BI221">
        <f t="shared" si="198"/>
        <v>4.7621658391411486E-3</v>
      </c>
      <c r="BJ221">
        <f t="shared" si="198"/>
        <v>1.1197481694748152E-2</v>
      </c>
      <c r="BK221">
        <f t="shared" si="198"/>
        <v>6.0205306372294847E-5</v>
      </c>
      <c r="BL221">
        <f t="shared" si="192"/>
        <v>1194.1668040858563</v>
      </c>
      <c r="BM221">
        <f t="shared" si="192"/>
        <v>2561.2665953502606</v>
      </c>
      <c r="BN221">
        <f t="shared" si="192"/>
        <v>2.677342071458809</v>
      </c>
      <c r="BO221">
        <f t="shared" si="187"/>
        <v>926.66244895940599</v>
      </c>
      <c r="BP221">
        <f t="shared" si="208"/>
        <v>361.86239845067502</v>
      </c>
      <c r="BQ221">
        <f t="shared" si="208"/>
        <v>33.424117178604561</v>
      </c>
      <c r="BR221" s="7">
        <f t="shared" si="206"/>
        <v>5.390351830454998E-3</v>
      </c>
      <c r="BS221" s="7">
        <f t="shared" si="190"/>
        <v>1.0238354686372094E-2</v>
      </c>
      <c r="BT221" s="7">
        <f t="shared" si="191"/>
        <v>1.2383107084723908E-3</v>
      </c>
      <c r="BU221" s="8">
        <f>MAX((BU$3*climlow!$I331+BU$4*climlow!$I331^2+BU$5*climlow!$I331^6)*(K221/K$66)^$BW$1,-99)</f>
        <v>1.6697686992854521</v>
      </c>
      <c r="BV221" s="8">
        <f>MAX((BV$3*climlow!$I331+BV$4*climlow!$I331^2+BV$5*climlow!$I331^6)*(L221/L$66)^$BW$1,-99)</f>
        <v>0.18143732499796908</v>
      </c>
      <c r="BW221" s="8">
        <f>MAX((BW$3*climlow!$I331+BW$4*climlow!$I331^2+BW$5*climlow!$I331^6)*(M221/M$66)^$BW$1,-99)</f>
        <v>-0.69591730702722554</v>
      </c>
      <c r="BX221" s="8">
        <f>MAX((BX$3*climlow!$M331+BX$4*climlow!$M331^2+BX$5*climlow!$M331^6)*(K221/K$66)^$BW$1,-99)</f>
        <v>1.7388814790115494</v>
      </c>
      <c r="BY221" s="8">
        <f>MAX((BY$3*climlow!$M331+BY$4*climlow!$M331^2+BY$5*climlow!$M331^6)*(L221/L$66)^$BW$1,-99)</f>
        <v>0.23572937837044405</v>
      </c>
      <c r="BZ221" s="8">
        <f>MAX((BZ$3*climlow!$M331+BZ$4*climlow!$M331^2+BZ$5*climlow!$M331^6)*(M221/M$66)^$BW$1,-99)</f>
        <v>-0.6347139768343838</v>
      </c>
      <c r="CA221" s="8">
        <f t="shared" si="199"/>
        <v>-200.52533538813796</v>
      </c>
      <c r="CB221" s="8">
        <f t="shared" si="200"/>
        <v>-2.0530495073074784</v>
      </c>
      <c r="CC221" s="8">
        <f t="shared" si="201"/>
        <v>-0.24831267013114891</v>
      </c>
      <c r="CD221" s="8">
        <f>MAX((CD$3*climlow!$I331+CD$4*climlow!$I331^2+CD$5*climlow!$I331^6)*(K221/K$66)^$BW$1,-99)</f>
        <v>0.98602145259560281</v>
      </c>
      <c r="CE221" s="8">
        <f>MAX((CE$3*climlow!$I331+CE$4*climlow!$I331^2+CE$5*climlow!$I331^6)*(L221/L$66)^$BW$1,-99)</f>
        <v>0.18671509193401858</v>
      </c>
      <c r="CF221" s="8">
        <f>MAX((CF$3*climlow!$I331+CF$4*climlow!$I331^2+CF$5*climlow!$I331^6)*(M221/M$66)^$BW$1,-99)</f>
        <v>-0.23583371573639331</v>
      </c>
      <c r="CG221" s="8">
        <f>MAX((CG$3*climlow!$M331+CG$4*climlow!$M331^2+CG$5*climlow!$M331^6)*(K221/K$66)^$BW$1,-99)</f>
        <v>0.98332132334057287</v>
      </c>
      <c r="CH221" s="8">
        <f>MAX((CH$3*climlow!$M331+CH$4*climlow!$M331^2+CH$5*climlow!$M331^6)*(L221/L$66)^$BW$1,-99)</f>
        <v>0.20239182015363277</v>
      </c>
      <c r="CI221" s="8">
        <f>MAX((CI$3*climlow!$M331+CI$4*climlow!$M331^2+CI$5*climlow!$M331^6)*(M221/M$66)^$BW$1,-99)</f>
        <v>-0.20393749233324704</v>
      </c>
      <c r="CJ221" s="8">
        <f t="shared" si="202"/>
        <v>-0.99862813843180998</v>
      </c>
      <c r="CK221" s="8">
        <f t="shared" si="203"/>
        <v>-1.0224309081056362E-2</v>
      </c>
      <c r="CL221" s="8">
        <f t="shared" si="204"/>
        <v>-1.2366119176019594E-3</v>
      </c>
    </row>
    <row r="222" spans="1:90">
      <c r="A222">
        <f t="shared" si="173"/>
        <v>2176</v>
      </c>
      <c r="B222" s="4">
        <f t="shared" si="209"/>
        <v>1286.4871907681445</v>
      </c>
      <c r="C222" s="4">
        <f t="shared" si="209"/>
        <v>3572.3442890460124</v>
      </c>
      <c r="D222" s="4">
        <f t="shared" si="209"/>
        <v>6808.5201516018515</v>
      </c>
      <c r="E222" s="11">
        <f t="shared" si="210"/>
        <v>1.9556547915555009E-6</v>
      </c>
      <c r="F222" s="11">
        <f t="shared" si="210"/>
        <v>3.9206567222654473E-6</v>
      </c>
      <c r="G222" s="11">
        <f t="shared" si="210"/>
        <v>8.6561406587937299E-6</v>
      </c>
      <c r="H222" s="4">
        <f t="shared" si="182"/>
        <v>251820.12101909705</v>
      </c>
      <c r="I222" s="4">
        <f t="shared" si="182"/>
        <v>230260.43997699654</v>
      </c>
      <c r="J222" s="4">
        <f t="shared" si="182"/>
        <v>44683.139327310695</v>
      </c>
      <c r="K222" s="4">
        <f t="shared" si="174"/>
        <v>195742.42388588306</v>
      </c>
      <c r="L222" s="4">
        <f t="shared" si="174"/>
        <v>64456.396513362706</v>
      </c>
      <c r="M222" s="4">
        <f t="shared" si="174"/>
        <v>6562.8269186804155</v>
      </c>
      <c r="N222" s="11">
        <f t="shared" si="179"/>
        <v>4.2205398674997063E-3</v>
      </c>
      <c r="O222" s="11">
        <f t="shared" si="179"/>
        <v>6.6609066049139187E-3</v>
      </c>
      <c r="P222" s="11">
        <f t="shared" si="179"/>
        <v>4.7796414714365021E-3</v>
      </c>
      <c r="Q222" s="4">
        <f t="shared" si="175"/>
        <v>4294.0360645107066</v>
      </c>
      <c r="R222" s="4">
        <f t="shared" si="175"/>
        <v>14515.640398146328</v>
      </c>
      <c r="S222" s="4">
        <f t="shared" si="175"/>
        <v>3471.1734979708449</v>
      </c>
      <c r="T222" s="4">
        <f t="shared" si="211"/>
        <v>17.051997462049762</v>
      </c>
      <c r="U222" s="4">
        <f t="shared" si="211"/>
        <v>63.040096681811555</v>
      </c>
      <c r="V222" s="4">
        <f t="shared" si="211"/>
        <v>77.684190283587256</v>
      </c>
      <c r="W222" s="11">
        <f t="shared" si="176"/>
        <v>-1.219247815263802E-2</v>
      </c>
      <c r="X222" s="11">
        <f t="shared" si="176"/>
        <v>-1.3228699347321071E-2</v>
      </c>
      <c r="Y222" s="11">
        <f t="shared" si="176"/>
        <v>-1.2203590333800474E-2</v>
      </c>
      <c r="Z222" s="4">
        <f t="shared" si="188"/>
        <v>5120.2423008678124</v>
      </c>
      <c r="AA222" s="4">
        <f t="shared" si="188"/>
        <v>42111.841734740985</v>
      </c>
      <c r="AB222" s="4">
        <f t="shared" si="188"/>
        <v>6486.021015758758</v>
      </c>
      <c r="AC222" s="12">
        <f t="shared" si="212"/>
        <v>1.5130201050787737</v>
      </c>
      <c r="AD222" s="12">
        <f t="shared" si="212"/>
        <v>4.3311564825091269</v>
      </c>
      <c r="AE222" s="12">
        <f t="shared" si="212"/>
        <v>1.9012234232847567</v>
      </c>
      <c r="AF222" s="11">
        <f t="shared" si="177"/>
        <v>-2.9039671966837322E-3</v>
      </c>
      <c r="AG222" s="11">
        <f t="shared" si="177"/>
        <v>2.0567434751257441E-3</v>
      </c>
      <c r="AH222" s="11">
        <f t="shared" si="177"/>
        <v>8.257041531207765E-4</v>
      </c>
      <c r="AI222" s="1">
        <f t="shared" si="215"/>
        <v>481303.90636452538</v>
      </c>
      <c r="AJ222" s="1">
        <f t="shared" si="215"/>
        <v>429241.7050116139</v>
      </c>
      <c r="AK222" s="1">
        <f t="shared" si="215"/>
        <v>84905.987450039014</v>
      </c>
      <c r="AL222" s="17">
        <f t="shared" si="213"/>
        <v>59.146539046927231</v>
      </c>
      <c r="AM222" s="17">
        <f t="shared" si="213"/>
        <v>24.969541772712265</v>
      </c>
      <c r="AN222" s="17">
        <f t="shared" si="213"/>
        <v>3.9900015060503788</v>
      </c>
      <c r="AO222" s="7">
        <f t="shared" si="216"/>
        <v>3.4461665567917053E-3</v>
      </c>
      <c r="AP222" s="7">
        <f t="shared" si="216"/>
        <v>5.3068375300067624E-3</v>
      </c>
      <c r="AQ222" s="7">
        <f t="shared" si="216"/>
        <v>3.841301743478534E-3</v>
      </c>
      <c r="AR222" s="1">
        <f t="shared" si="186"/>
        <v>251820.12101909705</v>
      </c>
      <c r="AS222" s="1">
        <f t="shared" si="186"/>
        <v>230260.43997699654</v>
      </c>
      <c r="AT222" s="1">
        <f t="shared" si="186"/>
        <v>44683.139327310695</v>
      </c>
      <c r="AU222" s="1">
        <f t="shared" si="193"/>
        <v>50364.024203819412</v>
      </c>
      <c r="AV222" s="1">
        <f t="shared" si="193"/>
        <v>46052.087995399314</v>
      </c>
      <c r="AW222" s="1">
        <f t="shared" si="193"/>
        <v>8936.6278654621401</v>
      </c>
      <c r="AX222" s="1">
        <f t="shared" si="194"/>
        <v>156593.93910870646</v>
      </c>
      <c r="AY222" s="1">
        <f t="shared" si="194"/>
        <v>51565.117210690158</v>
      </c>
      <c r="AZ222" s="1">
        <f t="shared" si="194"/>
        <v>5250.2615349443322</v>
      </c>
      <c r="BA222" s="1">
        <f t="shared" si="195"/>
        <v>11.961411358780321</v>
      </c>
      <c r="BB222" s="1">
        <f t="shared" si="195"/>
        <v>10.850600699814398</v>
      </c>
      <c r="BC222" s="1">
        <f t="shared" si="195"/>
        <v>8.5660331705247579</v>
      </c>
      <c r="BD222" s="1">
        <f t="shared" si="196"/>
        <v>1117.9914875920449</v>
      </c>
      <c r="BE222">
        <f t="shared" si="214"/>
        <v>0.21822387218499145</v>
      </c>
      <c r="BF222">
        <f t="shared" si="214"/>
        <v>0.3346263841173937</v>
      </c>
      <c r="BG222">
        <f t="shared" si="214"/>
        <v>2.453676962688749E-2</v>
      </c>
      <c r="BH222">
        <f t="shared" si="197"/>
        <v>0.28609047952090166</v>
      </c>
      <c r="BI222">
        <f t="shared" si="198"/>
        <v>4.7621658391411486E-3</v>
      </c>
      <c r="BJ222">
        <f t="shared" si="198"/>
        <v>1.1197481694748152E-2</v>
      </c>
      <c r="BK222">
        <f t="shared" si="198"/>
        <v>6.0205306372294847E-5</v>
      </c>
      <c r="BL222">
        <f t="shared" si="192"/>
        <v>1199.2091779255338</v>
      </c>
      <c r="BM222">
        <f t="shared" si="192"/>
        <v>2578.3370616670741</v>
      </c>
      <c r="BN222">
        <f t="shared" si="192"/>
        <v>2.690162092876677</v>
      </c>
      <c r="BO222">
        <f t="shared" si="187"/>
        <v>931.65748558736823</v>
      </c>
      <c r="BP222">
        <f t="shared" si="208"/>
        <v>365.93611326772071</v>
      </c>
      <c r="BQ222">
        <f t="shared" si="208"/>
        <v>33.807472816277347</v>
      </c>
      <c r="BR222" s="7">
        <f t="shared" si="206"/>
        <v>5.3367256235341554E-3</v>
      </c>
      <c r="BS222" s="7">
        <f t="shared" si="190"/>
        <v>9.9401501809437808E-3</v>
      </c>
      <c r="BT222" s="7">
        <f t="shared" si="191"/>
        <v>1.195984399780426E-3</v>
      </c>
      <c r="BU222" s="8">
        <f>MAX((BU$3*climlow!$I332+BU$4*climlow!$I332^2+BU$5*climlow!$I332^6)*(K222/K$66)^$BW$1,-99)</f>
        <v>1.6532486762928555</v>
      </c>
      <c r="BV222" s="8">
        <f>MAX((BV$3*climlow!$I332+BV$4*climlow!$I332^2+BV$5*climlow!$I332^6)*(L222/L$66)^$BW$1,-99)</f>
        <v>0.16962141966228841</v>
      </c>
      <c r="BW222" s="8">
        <f>MAX((BW$3*climlow!$I332+BW$4*climlow!$I332^2+BW$5*climlow!$I332^6)*(M222/M$66)^$BW$1,-99)</f>
        <v>-0.70801538968081057</v>
      </c>
      <c r="BX222" s="8">
        <f>MAX((BX$3*climlow!$M332+BX$4*climlow!$M332^2+BX$5*climlow!$M332^6)*(K222/K$66)^$BW$1,-99)</f>
        <v>1.7240119029149301</v>
      </c>
      <c r="BY222" s="8">
        <f>MAX((BY$3*climlow!$M332+BY$4*climlow!$M332^2+BY$5*climlow!$M332^6)*(L222/L$66)^$BW$1,-99)</f>
        <v>0.22505493771764754</v>
      </c>
      <c r="BZ222" s="8">
        <f>MAX((BZ$3*climlow!$M332+BZ$4*climlow!$M332^2+BZ$5*climlow!$M332^6)*(M222/M$66)^$BW$1,-99)</f>
        <v>-0.64559276898079809</v>
      </c>
      <c r="CA222" s="8">
        <f t="shared" si="199"/>
        <v>-206.08842949587134</v>
      </c>
      <c r="CB222" s="8">
        <f t="shared" si="200"/>
        <v>-2.0485499397438049</v>
      </c>
      <c r="CC222" s="8">
        <f t="shared" si="201"/>
        <v>-0.24647854665231031</v>
      </c>
      <c r="CD222" s="8">
        <f>MAX((CD$3*climlow!$I332+CD$4*climlow!$I332^2+CD$5*climlow!$I332^6)*(K222/K$66)^$BW$1,-99)</f>
        <v>0.9851845378714833</v>
      </c>
      <c r="CE222" s="8">
        <f>MAX((CE$3*climlow!$I332+CE$4*climlow!$I332^2+CE$5*climlow!$I332^6)*(L222/L$66)^$BW$1,-99)</f>
        <v>0.1828418969362868</v>
      </c>
      <c r="CF222" s="8">
        <f>MAX((CF$3*climlow!$I332+CF$4*climlow!$I332^2+CF$5*climlow!$I332^6)*(M222/M$66)^$BW$1,-99)</f>
        <v>-0.24255667204671</v>
      </c>
      <c r="CG222" s="8">
        <f>MAX((CG$3*climlow!$M332+CG$4*climlow!$M332^2+CG$5*climlow!$M332^6)*(K222/K$66)^$BW$1,-99)</f>
        <v>0.9830222234104169</v>
      </c>
      <c r="CH222" s="8">
        <f>MAX((CH$3*climlow!$M332+CH$4*climlow!$M332^2+CH$5*climlow!$M332^6)*(L222/L$66)^$BW$1,-99)</f>
        <v>0.19922971740121298</v>
      </c>
      <c r="CI222" s="8">
        <f>MAX((CI$3*climlow!$M332+CI$4*climlow!$M332^2+CI$5*climlow!$M332^6)*(M222/M$66)^$BW$1,-99)</f>
        <v>-0.20959832939593853</v>
      </c>
      <c r="CJ222" s="8">
        <f t="shared" si="202"/>
        <v>-1.0511906926776791</v>
      </c>
      <c r="CK222" s="8">
        <f t="shared" si="203"/>
        <v>-1.0448993354026451E-2</v>
      </c>
      <c r="CL222" s="8">
        <f t="shared" si="204"/>
        <v>-1.2572076696368841E-3</v>
      </c>
    </row>
    <row r="223" spans="1:90">
      <c r="A223">
        <f t="shared" si="173"/>
        <v>2177</v>
      </c>
      <c r="B223" s="4">
        <f t="shared" si="209"/>
        <v>1286.4895808967415</v>
      </c>
      <c r="C223" s="4">
        <f t="shared" si="209"/>
        <v>3572.357594684881</v>
      </c>
      <c r="D223" s="4">
        <f t="shared" si="209"/>
        <v>6808.5761403345559</v>
      </c>
      <c r="E223" s="11">
        <f t="shared" si="210"/>
        <v>1.8578720519777259E-6</v>
      </c>
      <c r="F223" s="11">
        <f t="shared" si="210"/>
        <v>3.7246238861521749E-6</v>
      </c>
      <c r="G223" s="11">
        <f t="shared" si="210"/>
        <v>8.2233336258540438E-6</v>
      </c>
      <c r="H223" s="4">
        <f t="shared" si="182"/>
        <v>252872.43672076438</v>
      </c>
      <c r="I223" s="4">
        <f t="shared" si="182"/>
        <v>231779.58550261261</v>
      </c>
      <c r="J223" s="4">
        <f t="shared" si="182"/>
        <v>44894.915048169642</v>
      </c>
      <c r="K223" s="4">
        <f t="shared" si="174"/>
        <v>196560.03474548223</v>
      </c>
      <c r="L223" s="4">
        <f t="shared" si="174"/>
        <v>64881.406566762809</v>
      </c>
      <c r="M223" s="4">
        <f t="shared" si="174"/>
        <v>6593.8772105680855</v>
      </c>
      <c r="N223" s="11">
        <f t="shared" si="179"/>
        <v>4.1769732047245434E-3</v>
      </c>
      <c r="O223" s="11">
        <f t="shared" si="179"/>
        <v>6.5937606876920185E-3</v>
      </c>
      <c r="P223" s="11">
        <f t="shared" si="179"/>
        <v>4.7312373573784594E-3</v>
      </c>
      <c r="Q223" s="4">
        <f t="shared" si="175"/>
        <v>4259.406425421269</v>
      </c>
      <c r="R223" s="4">
        <f t="shared" si="175"/>
        <v>14418.117562374613</v>
      </c>
      <c r="S223" s="4">
        <f t="shared" si="175"/>
        <v>3445.0635751240475</v>
      </c>
      <c r="T223" s="4">
        <f t="shared" si="211"/>
        <v>16.844091355534882</v>
      </c>
      <c r="U223" s="4">
        <f t="shared" si="211"/>
        <v>62.206158195981814</v>
      </c>
      <c r="V223" s="4">
        <f t="shared" si="211"/>
        <v>76.736164249953347</v>
      </c>
      <c r="W223" s="11">
        <f t="shared" si="176"/>
        <v>-1.219247815263802E-2</v>
      </c>
      <c r="X223" s="11">
        <f t="shared" si="176"/>
        <v>-1.3228699347321071E-2</v>
      </c>
      <c r="Y223" s="11">
        <f t="shared" si="176"/>
        <v>-1.2203590333800474E-2</v>
      </c>
      <c r="Z223" s="4">
        <f t="shared" si="188"/>
        <v>5064.4207520865857</v>
      </c>
      <c r="AA223" s="4">
        <f t="shared" si="188"/>
        <v>41917.750306109068</v>
      </c>
      <c r="AB223" s="4">
        <f t="shared" si="188"/>
        <v>6442.8620384139713</v>
      </c>
      <c r="AC223" s="12">
        <f t="shared" si="212"/>
        <v>1.508626344325702</v>
      </c>
      <c r="AD223" s="12">
        <f t="shared" si="212"/>
        <v>4.3400645603442758</v>
      </c>
      <c r="AE223" s="12">
        <f t="shared" si="212"/>
        <v>1.9027932713613733</v>
      </c>
      <c r="AF223" s="11">
        <f t="shared" si="177"/>
        <v>-2.9039671966837322E-3</v>
      </c>
      <c r="AG223" s="11">
        <f t="shared" si="177"/>
        <v>2.0567434751257441E-3</v>
      </c>
      <c r="AH223" s="11">
        <f t="shared" si="177"/>
        <v>8.257041531207765E-4</v>
      </c>
      <c r="AI223" s="1">
        <f t="shared" si="215"/>
        <v>483537.53993189224</v>
      </c>
      <c r="AJ223" s="1">
        <f t="shared" si="215"/>
        <v>432369.62250585185</v>
      </c>
      <c r="AK223" s="1">
        <f t="shared" si="215"/>
        <v>85352.016570497261</v>
      </c>
      <c r="AL223" s="17">
        <f t="shared" si="213"/>
        <v>59.3483295834926</v>
      </c>
      <c r="AM223" s="17">
        <f t="shared" si="213"/>
        <v>25.100725981084903</v>
      </c>
      <c r="AN223" s="17">
        <f t="shared" si="213"/>
        <v>4.0051750377946354</v>
      </c>
      <c r="AO223" s="7">
        <f t="shared" si="216"/>
        <v>3.4117048912237881E-3</v>
      </c>
      <c r="AP223" s="7">
        <f t="shared" si="216"/>
        <v>5.2537691547066947E-3</v>
      </c>
      <c r="AQ223" s="7">
        <f t="shared" si="216"/>
        <v>3.8028887260437485E-3</v>
      </c>
      <c r="AR223" s="1">
        <f t="shared" si="186"/>
        <v>252872.43672076438</v>
      </c>
      <c r="AS223" s="1">
        <f t="shared" si="186"/>
        <v>231779.58550261261</v>
      </c>
      <c r="AT223" s="1">
        <f t="shared" si="186"/>
        <v>44894.915048169642</v>
      </c>
      <c r="AU223" s="1">
        <f t="shared" si="193"/>
        <v>50574.487344152876</v>
      </c>
      <c r="AV223" s="1">
        <f t="shared" si="193"/>
        <v>46355.917100522522</v>
      </c>
      <c r="AW223" s="1">
        <f t="shared" si="193"/>
        <v>8978.9830096339283</v>
      </c>
      <c r="AX223" s="1">
        <f t="shared" si="194"/>
        <v>157248.02779638581</v>
      </c>
      <c r="AY223" s="1">
        <f t="shared" si="194"/>
        <v>51905.125253410239</v>
      </c>
      <c r="AZ223" s="1">
        <f t="shared" si="194"/>
        <v>5275.1017684544686</v>
      </c>
      <c r="BA223" s="1">
        <f t="shared" si="195"/>
        <v>11.965579632648653</v>
      </c>
      <c r="BB223" s="1">
        <f t="shared" si="195"/>
        <v>10.857172816752461</v>
      </c>
      <c r="BC223" s="1">
        <f t="shared" si="195"/>
        <v>8.5707532507561712</v>
      </c>
      <c r="BD223" s="1">
        <f t="shared" si="196"/>
        <v>1086.0233969718461</v>
      </c>
      <c r="BE223">
        <f t="shared" si="214"/>
        <v>0.21822387218499145</v>
      </c>
      <c r="BF223">
        <f t="shared" si="214"/>
        <v>0.3346263841173937</v>
      </c>
      <c r="BG223">
        <f t="shared" si="214"/>
        <v>2.453676962688749E-2</v>
      </c>
      <c r="BH223">
        <f t="shared" si="197"/>
        <v>0.28619635510732333</v>
      </c>
      <c r="BI223">
        <f t="shared" si="198"/>
        <v>4.7621658391411486E-3</v>
      </c>
      <c r="BJ223">
        <f t="shared" si="198"/>
        <v>1.1197481694748152E-2</v>
      </c>
      <c r="BK223">
        <f t="shared" si="198"/>
        <v>6.0205306372294847E-5</v>
      </c>
      <c r="BL223">
        <f t="shared" si="192"/>
        <v>1204.2204798120058</v>
      </c>
      <c r="BM223">
        <f t="shared" si="192"/>
        <v>2595.347665881819</v>
      </c>
      <c r="BN223">
        <f t="shared" si="192"/>
        <v>2.7029121150332034</v>
      </c>
      <c r="BO223">
        <f t="shared" si="187"/>
        <v>936.62948596305978</v>
      </c>
      <c r="BP223">
        <f t="shared" si="208"/>
        <v>370.05595024818911</v>
      </c>
      <c r="BQ223">
        <f t="shared" si="208"/>
        <v>34.195243709635484</v>
      </c>
      <c r="BR223" s="7">
        <f t="shared" si="206"/>
        <v>5.283653650457687E-3</v>
      </c>
      <c r="BS223" s="7">
        <f t="shared" si="190"/>
        <v>9.6506312436347389E-3</v>
      </c>
      <c r="BT223" s="7">
        <f t="shared" si="191"/>
        <v>1.1551646630328324E-3</v>
      </c>
      <c r="BU223" s="8">
        <f>MAX((BU$3*climlow!$I333+BU$4*climlow!$I333^2+BU$5*climlow!$I333^6)*(K223/K$66)^$BW$1,-99)</f>
        <v>1.6367976311880421</v>
      </c>
      <c r="BV223" s="8">
        <f>MAX((BV$3*climlow!$I333+BV$4*climlow!$I333^2+BV$5*climlow!$I333^6)*(L223/L$66)^$BW$1,-99)</f>
        <v>0.15788581958357684</v>
      </c>
      <c r="BW223" s="8">
        <f>MAX((BW$3*climlow!$I333+BW$4*climlow!$I333^2+BW$5*climlow!$I333^6)*(M223/M$66)^$BW$1,-99)</f>
        <v>-0.72002871187207962</v>
      </c>
      <c r="BX223" s="8">
        <f>MAX((BX$3*climlow!$M333+BX$4*climlow!$M333^2+BX$5*climlow!$M333^6)*(K223/K$66)^$BW$1,-99)</f>
        <v>1.7092219886278046</v>
      </c>
      <c r="BY223" s="8">
        <f>MAX((BY$3*climlow!$M333+BY$4*climlow!$M333^2+BY$5*climlow!$M333^6)*(L223/L$66)^$BW$1,-99)</f>
        <v>0.21446593979141421</v>
      </c>
      <c r="BZ223" s="8">
        <f>MAX((BZ$3*climlow!$M333+BZ$4*climlow!$M333^2+BZ$5*climlow!$M333^6)*(M223/M$66)^$BW$1,-99)</f>
        <v>-0.65638178568411343</v>
      </c>
      <c r="CA223" s="8">
        <f t="shared" si="199"/>
        <v>-211.71547088014231</v>
      </c>
      <c r="CB223" s="8">
        <f t="shared" si="200"/>
        <v>-2.0431879380367421</v>
      </c>
      <c r="CC223" s="8">
        <f t="shared" si="201"/>
        <v>-0.24456623057809701</v>
      </c>
      <c r="CD223" s="8">
        <f>MAX((CD$3*climlow!$I333+CD$4*climlow!$I333^2+CD$5*climlow!$I333^6)*(K223/K$66)^$BW$1,-99)</f>
        <v>0.98422996348057901</v>
      </c>
      <c r="CE223" s="8">
        <f>MAX((CE$3*climlow!$I333+CE$4*climlow!$I333^2+CE$5*climlow!$I333^6)*(L223/L$66)^$BW$1,-99)</f>
        <v>0.17891336450392026</v>
      </c>
      <c r="CF223" s="8">
        <f>MAX((CF$3*climlow!$I333+CF$4*climlow!$I333^2+CF$5*climlow!$I333^6)*(M223/M$66)^$BW$1,-99)</f>
        <v>-0.24932480787472894</v>
      </c>
      <c r="CG223" s="8">
        <f>MAX((CG$3*climlow!$M333+CG$4*climlow!$M333^2+CG$5*climlow!$M333^6)*(K223/K$66)^$BW$1,-99)</f>
        <v>0.98262537480391632</v>
      </c>
      <c r="CH223" s="8">
        <f>MAX((CH$3*climlow!$M333+CH$4*climlow!$M333^2+CH$5*climlow!$M333^6)*(L223/L$66)^$BW$1,-99)</f>
        <v>0.19602728425678104</v>
      </c>
      <c r="CI223" s="8">
        <f>MAX((CI$3*climlow!$M333+CI$4*climlow!$M333^2+CI$5*climlow!$M333^6)*(M223/M$66)^$BW$1,-99)</f>
        <v>-0.21528615588061975</v>
      </c>
      <c r="CJ223" s="8">
        <f t="shared" si="202"/>
        <v>-1.1043072481169383</v>
      </c>
      <c r="CK223" s="8">
        <f t="shared" si="203"/>
        <v>-1.0657262031249623E-2</v>
      </c>
      <c r="CL223" s="8">
        <f t="shared" si="204"/>
        <v>-1.2756567101557174E-3</v>
      </c>
    </row>
    <row r="224" spans="1:90">
      <c r="A224">
        <f t="shared" si="173"/>
        <v>2178</v>
      </c>
      <c r="B224" s="4">
        <f t="shared" si="209"/>
        <v>1286.491851523127</v>
      </c>
      <c r="C224" s="4">
        <f t="shared" si="209"/>
        <v>3572.3702350888861</v>
      </c>
      <c r="D224" s="4">
        <f t="shared" si="209"/>
        <v>6808.6293300680181</v>
      </c>
      <c r="E224" s="11">
        <f t="shared" si="210"/>
        <v>1.7649784493788394E-6</v>
      </c>
      <c r="F224" s="11">
        <f t="shared" si="210"/>
        <v>3.5383926918445661E-6</v>
      </c>
      <c r="G224" s="11">
        <f t="shared" si="210"/>
        <v>7.8121669445613405E-6</v>
      </c>
      <c r="H224" s="4">
        <f t="shared" si="182"/>
        <v>253918.23121780262</v>
      </c>
      <c r="I224" s="4">
        <f t="shared" si="182"/>
        <v>233293.30898442073</v>
      </c>
      <c r="J224" s="4">
        <f t="shared" si="182"/>
        <v>45105.525887900789</v>
      </c>
      <c r="K224" s="4">
        <f t="shared" si="174"/>
        <v>197372.59191900757</v>
      </c>
      <c r="L224" s="4">
        <f t="shared" si="174"/>
        <v>65304.907843242079</v>
      </c>
      <c r="M224" s="4">
        <f t="shared" si="174"/>
        <v>6624.7586263372314</v>
      </c>
      <c r="N224" s="11">
        <f t="shared" si="179"/>
        <v>4.1338880234604858E-3</v>
      </c>
      <c r="O224" s="11">
        <f t="shared" si="179"/>
        <v>6.5273134305972036E-3</v>
      </c>
      <c r="P224" s="11">
        <f t="shared" si="179"/>
        <v>4.6833471086862311E-3</v>
      </c>
      <c r="Q224" s="4">
        <f t="shared" si="175"/>
        <v>4224.8743875959526</v>
      </c>
      <c r="R224" s="4">
        <f t="shared" si="175"/>
        <v>14320.301889372202</v>
      </c>
      <c r="S224" s="4">
        <f t="shared" si="175"/>
        <v>3418.9856706352175</v>
      </c>
      <c r="T224" s="4">
        <f t="shared" si="211"/>
        <v>16.638720139681485</v>
      </c>
      <c r="U224" s="4">
        <f t="shared" si="211"/>
        <v>61.383251631655277</v>
      </c>
      <c r="V224" s="4">
        <f t="shared" si="211"/>
        <v>75.799707537659685</v>
      </c>
      <c r="W224" s="11">
        <f t="shared" si="176"/>
        <v>-1.219247815263802E-2</v>
      </c>
      <c r="X224" s="11">
        <f t="shared" si="176"/>
        <v>-1.3228699347321071E-2</v>
      </c>
      <c r="Y224" s="11">
        <f t="shared" si="176"/>
        <v>-1.2203590333800474E-2</v>
      </c>
      <c r="Z224" s="4">
        <f t="shared" si="188"/>
        <v>5008.9899700426158</v>
      </c>
      <c r="AA224" s="4">
        <f t="shared" si="188"/>
        <v>41721.76216114674</v>
      </c>
      <c r="AB224" s="4">
        <f t="shared" si="188"/>
        <v>6399.6791654760391</v>
      </c>
      <c r="AC224" s="12">
        <f t="shared" si="212"/>
        <v>1.5042453429097273</v>
      </c>
      <c r="AD224" s="12">
        <f t="shared" si="212"/>
        <v>4.3489909598103882</v>
      </c>
      <c r="AE224" s="12">
        <f t="shared" si="212"/>
        <v>1.9043644156680666</v>
      </c>
      <c r="AF224" s="11">
        <f t="shared" si="177"/>
        <v>-2.9039671966837322E-3</v>
      </c>
      <c r="AG224" s="11">
        <f t="shared" si="177"/>
        <v>2.0567434751257441E-3</v>
      </c>
      <c r="AH224" s="11">
        <f t="shared" si="177"/>
        <v>8.257041531207765E-4</v>
      </c>
      <c r="AI224" s="1">
        <f t="shared" si="215"/>
        <v>485758.27328285592</v>
      </c>
      <c r="AJ224" s="1">
        <f t="shared" si="215"/>
        <v>435488.57735578914</v>
      </c>
      <c r="AK224" s="1">
        <f t="shared" si="215"/>
        <v>85795.797923081467</v>
      </c>
      <c r="AL224" s="17">
        <f t="shared" si="213"/>
        <v>59.548783779955301</v>
      </c>
      <c r="AM224" s="17">
        <f t="shared" si="213"/>
        <v>25.231280666805869</v>
      </c>
      <c r="AN224" s="17">
        <f t="shared" si="213"/>
        <v>4.0202539604417264</v>
      </c>
      <c r="AO224" s="7">
        <f t="shared" si="216"/>
        <v>3.3775878423115504E-3</v>
      </c>
      <c r="AP224" s="7">
        <f t="shared" si="216"/>
        <v>5.2012314631596276E-3</v>
      </c>
      <c r="AQ224" s="7">
        <f t="shared" si="216"/>
        <v>3.7648598387833108E-3</v>
      </c>
      <c r="AR224" s="1">
        <f t="shared" si="186"/>
        <v>253918.23121780262</v>
      </c>
      <c r="AS224" s="1">
        <f t="shared" si="186"/>
        <v>233293.30898442073</v>
      </c>
      <c r="AT224" s="1">
        <f t="shared" si="186"/>
        <v>45105.525887900789</v>
      </c>
      <c r="AU224" s="1">
        <f t="shared" si="193"/>
        <v>50783.646243560528</v>
      </c>
      <c r="AV224" s="1">
        <f t="shared" si="193"/>
        <v>46658.661796884146</v>
      </c>
      <c r="AW224" s="1">
        <f t="shared" si="193"/>
        <v>9021.1051775801589</v>
      </c>
      <c r="AX224" s="1">
        <f t="shared" si="194"/>
        <v>157898.07353520603</v>
      </c>
      <c r="AY224" s="1">
        <f t="shared" si="194"/>
        <v>52243.926274593665</v>
      </c>
      <c r="AZ224" s="1">
        <f t="shared" si="194"/>
        <v>5299.8069010697845</v>
      </c>
      <c r="BA224" s="1">
        <f t="shared" si="195"/>
        <v>11.969704999632295</v>
      </c>
      <c r="BB224" s="1">
        <f t="shared" si="195"/>
        <v>10.863678919521806</v>
      </c>
      <c r="BC224" s="1">
        <f t="shared" si="195"/>
        <v>8.5754256651160699</v>
      </c>
      <c r="BD224" s="1">
        <f t="shared" si="196"/>
        <v>1054.9630256375722</v>
      </c>
      <c r="BE224">
        <f t="shared" si="214"/>
        <v>0.21822387218499145</v>
      </c>
      <c r="BF224">
        <f t="shared" si="214"/>
        <v>0.3346263841173937</v>
      </c>
      <c r="BG224">
        <f t="shared" si="214"/>
        <v>2.453676962688749E-2</v>
      </c>
      <c r="BH224">
        <f t="shared" si="197"/>
        <v>0.2863012906186006</v>
      </c>
      <c r="BI224">
        <f t="shared" si="198"/>
        <v>4.7621658391411486E-3</v>
      </c>
      <c r="BJ224">
        <f t="shared" si="198"/>
        <v>1.1197481694748152E-2</v>
      </c>
      <c r="BK224">
        <f t="shared" si="198"/>
        <v>6.0205306372294847E-5</v>
      </c>
      <c r="BL224">
        <f t="shared" si="192"/>
        <v>1209.2007266405633</v>
      </c>
      <c r="BM224">
        <f t="shared" si="192"/>
        <v>2612.2975568602756</v>
      </c>
      <c r="BN224">
        <f t="shared" si="192"/>
        <v>2.7155920051645435</v>
      </c>
      <c r="BO224">
        <f t="shared" si="187"/>
        <v>941.57831176569482</v>
      </c>
      <c r="BP224">
        <f t="shared" si="208"/>
        <v>374.22243155845132</v>
      </c>
      <c r="BQ224">
        <f t="shared" si="208"/>
        <v>34.587480684391672</v>
      </c>
      <c r="BR224" s="7">
        <f t="shared" si="206"/>
        <v>5.2311299029512703E-3</v>
      </c>
      <c r="BS224" s="7">
        <f t="shared" si="190"/>
        <v>9.3695448967327562E-3</v>
      </c>
      <c r="BT224" s="7">
        <f t="shared" si="191"/>
        <v>1.1157953271643658E-3</v>
      </c>
      <c r="BU224" s="8">
        <f>MAX((BU$3*climlow!$I334+BU$4*climlow!$I334^2+BU$5*climlow!$I334^6)*(K224/K$66)^$BW$1,-99)</f>
        <v>1.6204184102212138</v>
      </c>
      <c r="BV224" s="8">
        <f>MAX((BV$3*climlow!$I334+BV$4*climlow!$I334^2+BV$5*climlow!$I334^6)*(L224/L$66)^$BW$1,-99)</f>
        <v>0.1462317289455444</v>
      </c>
      <c r="BW224" s="8">
        <f>MAX((BW$3*climlow!$I334+BW$4*climlow!$I334^2+BW$5*climlow!$I334^6)*(M224/M$66)^$BW$1,-99)</f>
        <v>-0.73195614523151853</v>
      </c>
      <c r="BX224" s="8">
        <f>MAX((BX$3*climlow!$M334+BX$4*climlow!$M334^2+BX$5*climlow!$M334^6)*(K224/K$66)^$BW$1,-99)</f>
        <v>1.694514120697949</v>
      </c>
      <c r="BY224" s="8">
        <f>MAX((BY$3*climlow!$M334+BY$4*climlow!$M334^2+BY$5*climlow!$M334^6)*(L224/L$66)^$BW$1,-99)</f>
        <v>0.20396328984396328</v>
      </c>
      <c r="BZ224" s="8">
        <f>MAX((BZ$3*climlow!$M334+BZ$4*climlow!$M334^2+BZ$5*climlow!$M334^6)*(M224/M$66)^$BW$1,-99)</f>
        <v>-0.66708019750220238</v>
      </c>
      <c r="CA224" s="8">
        <f t="shared" si="199"/>
        <v>-217.40515484885785</v>
      </c>
      <c r="CB224" s="8">
        <f t="shared" si="200"/>
        <v>-2.0369873591375107</v>
      </c>
      <c r="CC224" s="8">
        <f t="shared" si="201"/>
        <v>-0.24257965588180097</v>
      </c>
      <c r="CD224" s="8">
        <f>MAX((CD$3*climlow!$I334+CD$4*climlow!$I334^2+CD$5*climlow!$I334^6)*(K224/K$66)^$BW$1,-99)</f>
        <v>0.98315985497384495</v>
      </c>
      <c r="CE224" s="8">
        <f>MAX((CE$3*climlow!$I334+CE$4*climlow!$I334^2+CE$5*climlow!$I334^6)*(L224/L$66)^$BW$1,-99)</f>
        <v>0.17493124849717001</v>
      </c>
      <c r="CF224" s="8">
        <f>MAX((CF$3*climlow!$I334+CF$4*climlow!$I334^2+CF$5*climlow!$I334^6)*(M224/M$66)^$BW$1,-99)</f>
        <v>-0.25613607481984724</v>
      </c>
      <c r="CG224" s="8">
        <f>MAX((CG$3*climlow!$M334+CG$4*climlow!$M334^2+CG$5*climlow!$M334^6)*(K224/K$66)^$BW$1,-99)</f>
        <v>0.98213282770296273</v>
      </c>
      <c r="CH224" s="8">
        <f>MAX((CH$3*climlow!$M334+CH$4*climlow!$M334^2+CH$5*climlow!$M334^6)*(L224/L$66)^$BW$1,-99)</f>
        <v>0.19278613281114595</v>
      </c>
      <c r="CI224" s="8">
        <f>MAX((CI$3*climlow!$M334+CI$4*climlow!$M334^2+CI$5*climlow!$M334^6)*(M224/M$66)^$BW$1,-99)</f>
        <v>-0.22099912511151606</v>
      </c>
      <c r="CJ224" s="8">
        <f t="shared" si="202"/>
        <v>-1.157936663505017</v>
      </c>
      <c r="CK224" s="8">
        <f t="shared" si="203"/>
        <v>-1.0849339556283187E-2</v>
      </c>
      <c r="CL224" s="8">
        <f t="shared" si="204"/>
        <v>-1.2920203182911947E-3</v>
      </c>
    </row>
    <row r="225" spans="1:90">
      <c r="A225">
        <f t="shared" si="173"/>
        <v>2179</v>
      </c>
      <c r="B225" s="4">
        <f t="shared" si="209"/>
        <v>1286.4940086220008</v>
      </c>
      <c r="C225" s="4">
        <f t="shared" si="209"/>
        <v>3572.3822435151819</v>
      </c>
      <c r="D225" s="4">
        <f t="shared" si="209"/>
        <v>6808.6798607095579</v>
      </c>
      <c r="E225" s="11">
        <f t="shared" si="210"/>
        <v>1.6767295269098973E-6</v>
      </c>
      <c r="F225" s="11">
        <f t="shared" si="210"/>
        <v>3.3614730572523378E-6</v>
      </c>
      <c r="G225" s="11">
        <f t="shared" si="210"/>
        <v>7.4215585973332734E-6</v>
      </c>
      <c r="H225" s="4">
        <f t="shared" si="182"/>
        <v>254957.50900785881</v>
      </c>
      <c r="I225" s="4">
        <f t="shared" si="182"/>
        <v>234801.53635552025</v>
      </c>
      <c r="J225" s="4">
        <f t="shared" si="182"/>
        <v>45314.969832146809</v>
      </c>
      <c r="K225" s="4">
        <f t="shared" si="174"/>
        <v>198180.09823532007</v>
      </c>
      <c r="L225" s="4">
        <f t="shared" si="174"/>
        <v>65726.879250322978</v>
      </c>
      <c r="M225" s="4">
        <f t="shared" si="174"/>
        <v>6655.4707754205338</v>
      </c>
      <c r="N225" s="11">
        <f t="shared" si="179"/>
        <v>4.0912788774840614E-3</v>
      </c>
      <c r="O225" s="11">
        <f t="shared" si="179"/>
        <v>6.46155734717202E-3</v>
      </c>
      <c r="P225" s="11">
        <f t="shared" si="179"/>
        <v>4.6359649936835723E-3</v>
      </c>
      <c r="Q225" s="4">
        <f t="shared" si="175"/>
        <v>4190.4441158153495</v>
      </c>
      <c r="R225" s="4">
        <f t="shared" si="175"/>
        <v>14222.218109686923</v>
      </c>
      <c r="S225" s="4">
        <f t="shared" si="175"/>
        <v>3392.9438182390727</v>
      </c>
      <c r="T225" s="4">
        <f t="shared" si="211"/>
        <v>16.43585290789056</v>
      </c>
      <c r="U225" s="4">
        <f t="shared" si="211"/>
        <v>60.571231050859154</v>
      </c>
      <c r="V225" s="4">
        <f t="shared" si="211"/>
        <v>74.874678959448204</v>
      </c>
      <c r="W225" s="11">
        <f t="shared" si="176"/>
        <v>-1.219247815263802E-2</v>
      </c>
      <c r="X225" s="11">
        <f t="shared" si="176"/>
        <v>-1.3228699347321071E-2</v>
      </c>
      <c r="Y225" s="11">
        <f t="shared" si="176"/>
        <v>-1.2203590333800474E-2</v>
      </c>
      <c r="Z225" s="4">
        <f t="shared" si="188"/>
        <v>4953.9528620820693</v>
      </c>
      <c r="AA225" s="4">
        <f t="shared" si="188"/>
        <v>41523.941374232469</v>
      </c>
      <c r="AB225" s="4">
        <f t="shared" si="188"/>
        <v>6356.4801149341911</v>
      </c>
      <c r="AC225" s="12">
        <f t="shared" si="212"/>
        <v>1.4998770637781531</v>
      </c>
      <c r="AD225" s="12">
        <f t="shared" si="212"/>
        <v>4.3579357185903591</v>
      </c>
      <c r="AE225" s="12">
        <f t="shared" si="212"/>
        <v>1.9059368572751392</v>
      </c>
      <c r="AF225" s="11">
        <f t="shared" si="177"/>
        <v>-2.9039671966837322E-3</v>
      </c>
      <c r="AG225" s="11">
        <f t="shared" si="177"/>
        <v>2.0567434751257441E-3</v>
      </c>
      <c r="AH225" s="11">
        <f t="shared" si="177"/>
        <v>8.257041531207765E-4</v>
      </c>
      <c r="AI225" s="1">
        <f t="shared" si="215"/>
        <v>487966.09219813085</v>
      </c>
      <c r="AJ225" s="1">
        <f t="shared" si="215"/>
        <v>438598.38141709438</v>
      </c>
      <c r="AK225" s="1">
        <f t="shared" si="215"/>
        <v>86237.323308353487</v>
      </c>
      <c r="AL225" s="17">
        <f t="shared" si="213"/>
        <v>59.747903715593722</v>
      </c>
      <c r="AM225" s="17">
        <f t="shared" si="213"/>
        <v>25.361202060357272</v>
      </c>
      <c r="AN225" s="17">
        <f t="shared" si="213"/>
        <v>4.035238296192329</v>
      </c>
      <c r="AO225" s="7">
        <f t="shared" si="216"/>
        <v>3.3438119638884347E-3</v>
      </c>
      <c r="AP225" s="7">
        <f t="shared" si="216"/>
        <v>5.149219148528031E-3</v>
      </c>
      <c r="AQ225" s="7">
        <f t="shared" si="216"/>
        <v>3.7272112403954776E-3</v>
      </c>
      <c r="AR225" s="1">
        <f t="shared" si="186"/>
        <v>254957.50900785881</v>
      </c>
      <c r="AS225" s="1">
        <f t="shared" si="186"/>
        <v>234801.53635552025</v>
      </c>
      <c r="AT225" s="1">
        <f t="shared" si="186"/>
        <v>45314.969832146809</v>
      </c>
      <c r="AU225" s="1">
        <f t="shared" si="193"/>
        <v>50991.501801571765</v>
      </c>
      <c r="AV225" s="1">
        <f t="shared" si="193"/>
        <v>46960.307271104051</v>
      </c>
      <c r="AW225" s="1">
        <f t="shared" si="193"/>
        <v>9062.9939664293615</v>
      </c>
      <c r="AX225" s="1">
        <f t="shared" si="194"/>
        <v>158544.07858825603</v>
      </c>
      <c r="AY225" s="1">
        <f t="shared" si="194"/>
        <v>52581.503400258385</v>
      </c>
      <c r="AZ225" s="1">
        <f t="shared" si="194"/>
        <v>5324.3766203364266</v>
      </c>
      <c r="BA225" s="1">
        <f t="shared" si="195"/>
        <v>11.973787931985912</v>
      </c>
      <c r="BB225" s="1">
        <f t="shared" si="195"/>
        <v>10.870119690500793</v>
      </c>
      <c r="BC225" s="1">
        <f t="shared" si="195"/>
        <v>8.5800509171213086</v>
      </c>
      <c r="BD225" s="1">
        <f t="shared" si="196"/>
        <v>1024.7848662964623</v>
      </c>
      <c r="BE225">
        <f t="shared" si="214"/>
        <v>0.21822387218499145</v>
      </c>
      <c r="BF225">
        <f t="shared" si="214"/>
        <v>0.3346263841173937</v>
      </c>
      <c r="BG225">
        <f t="shared" si="214"/>
        <v>2.453676962688749E-2</v>
      </c>
      <c r="BH225">
        <f t="shared" si="197"/>
        <v>0.28640529591901775</v>
      </c>
      <c r="BI225">
        <f t="shared" si="198"/>
        <v>4.7621658391411486E-3</v>
      </c>
      <c r="BJ225">
        <f t="shared" si="198"/>
        <v>1.1197481694748152E-2</v>
      </c>
      <c r="BK225">
        <f t="shared" si="198"/>
        <v>6.0205306372294847E-5</v>
      </c>
      <c r="BL225">
        <f t="shared" si="192"/>
        <v>1214.1499398297469</v>
      </c>
      <c r="BM225">
        <f t="shared" si="192"/>
        <v>2629.1859052396808</v>
      </c>
      <c r="BN225">
        <f t="shared" si="192"/>
        <v>2.7282016419956969</v>
      </c>
      <c r="BO225">
        <f t="shared" si="187"/>
        <v>946.50383022834274</v>
      </c>
      <c r="BP225">
        <f t="shared" si="208"/>
        <v>378.43608528266213</v>
      </c>
      <c r="BQ225">
        <f t="shared" si="208"/>
        <v>34.984235152673151</v>
      </c>
      <c r="BR225" s="7">
        <f t="shared" si="206"/>
        <v>5.1791484455898651E-3</v>
      </c>
      <c r="BS225" s="7">
        <f t="shared" si="190"/>
        <v>9.0966455308085017E-3</v>
      </c>
      <c r="BT225" s="7">
        <f t="shared" si="191"/>
        <v>1.0778224252867734E-3</v>
      </c>
      <c r="BU225" s="8">
        <f>MAX((BU$3*climlow!$I335+BU$4*climlow!$I335^2+BU$5*climlow!$I335^6)*(K225/K$66)^$BW$1,-99)</f>
        <v>1.6041137794812872</v>
      </c>
      <c r="BV225" s="8">
        <f>MAX((BV$3*climlow!$I335+BV$4*climlow!$I335^2+BV$5*climlow!$I335^6)*(L225/L$66)^$BW$1,-99)</f>
        <v>0.1346603048878979</v>
      </c>
      <c r="BW225" s="8">
        <f>MAX((BW$3*climlow!$I335+BW$4*climlow!$I335^2+BW$5*climlow!$I335^6)*(M225/M$66)^$BW$1,-99)</f>
        <v>-0.74379660511153034</v>
      </c>
      <c r="BX225" s="8">
        <f>MAX((BX$3*climlow!$M335+BX$4*climlow!$M335^2+BX$5*climlow!$M335^6)*(K225/K$66)^$BW$1,-99)</f>
        <v>1.6798906030129792</v>
      </c>
      <c r="BY225" s="8">
        <f>MAX((BY$3*climlow!$M335+BY$4*climlow!$M335^2+BY$5*climlow!$M335^6)*(L225/L$66)^$BW$1,-99)</f>
        <v>0.19354784695656874</v>
      </c>
      <c r="BZ225" s="8">
        <f>MAX((BZ$3*climlow!$M335+BZ$4*climlow!$M335^2+BZ$5*climlow!$M335^6)*(M225/M$66)^$BW$1,-99)</f>
        <v>-0.67768721788708719</v>
      </c>
      <c r="CA225" s="8">
        <f t="shared" si="199"/>
        <v>-223.15615055865649</v>
      </c>
      <c r="CB225" s="8">
        <f t="shared" si="200"/>
        <v>-2.0299723996518315</v>
      </c>
      <c r="CC225" s="8">
        <f t="shared" si="201"/>
        <v>-0.2405227034127915</v>
      </c>
      <c r="CD225" s="8">
        <f>MAX((CD$3*climlow!$I335+CD$4*climlow!$I335^2+CD$5*climlow!$I335^6)*(K225/K$66)^$BW$1,-99)</f>
        <v>0.98197637494068923</v>
      </c>
      <c r="CE225" s="8">
        <f>MAX((CE$3*climlow!$I335+CE$4*climlow!$I335^2+CE$5*climlow!$I335^6)*(L225/L$66)^$BW$1,-99)</f>
        <v>0.17089731694396407</v>
      </c>
      <c r="CF225" s="8">
        <f>MAX((CF$3*climlow!$I335+CF$4*climlow!$I335^2+CF$5*climlow!$I335^6)*(M225/M$66)^$BW$1,-99)</f>
        <v>-0.26298841063506123</v>
      </c>
      <c r="CG225" s="8">
        <f>MAX((CG$3*climlow!$M335+CG$4*climlow!$M335^2+CG$5*climlow!$M335^6)*(K225/K$66)^$BW$1,-99)</f>
        <v>0.98154665286694931</v>
      </c>
      <c r="CH225" s="8">
        <f>MAX((CH$3*climlow!$M335+CH$4*climlow!$M335^2+CH$5*climlow!$M335^6)*(L225/L$66)^$BW$1,-99)</f>
        <v>0.18950787806859876</v>
      </c>
      <c r="CI225" s="8">
        <f>MAX((CI$3*climlow!$M335+CI$4*climlow!$M335^2+CI$5*climlow!$M335^6)*(M225/M$66)^$BW$1,-99)</f>
        <v>-0.22673538953248304</v>
      </c>
      <c r="CJ225" s="8">
        <f t="shared" si="202"/>
        <v>-1.212037375071439</v>
      </c>
      <c r="CK225" s="8">
        <f t="shared" si="203"/>
        <v>-1.1025474371116473E-2</v>
      </c>
      <c r="CL225" s="8">
        <f t="shared" si="204"/>
        <v>-1.3063610631377132E-3</v>
      </c>
    </row>
    <row r="226" spans="1:90">
      <c r="A226">
        <f t="shared" si="173"/>
        <v>2180</v>
      </c>
      <c r="B226" s="4">
        <f t="shared" si="209"/>
        <v>1286.4960578693667</v>
      </c>
      <c r="C226" s="4">
        <f t="shared" si="209"/>
        <v>3572.393651558511</v>
      </c>
      <c r="D226" s="4">
        <f t="shared" si="209"/>
        <v>6808.7278651752868</v>
      </c>
      <c r="E226" s="11">
        <f t="shared" si="210"/>
        <v>1.5928930505644024E-6</v>
      </c>
      <c r="F226" s="11">
        <f t="shared" si="210"/>
        <v>3.1933994043897209E-6</v>
      </c>
      <c r="G226" s="11">
        <f t="shared" si="210"/>
        <v>7.0504806674666092E-6</v>
      </c>
      <c r="H226" s="4">
        <f t="shared" si="182"/>
        <v>255990.27551597988</v>
      </c>
      <c r="I226" s="4">
        <f t="shared" si="182"/>
        <v>236304.19547949865</v>
      </c>
      <c r="J226" s="4">
        <f t="shared" si="182"/>
        <v>45523.245054773186</v>
      </c>
      <c r="K226" s="4">
        <f t="shared" si="174"/>
        <v>198982.55727261127</v>
      </c>
      <c r="L226" s="4">
        <f t="shared" si="174"/>
        <v>66147.300249626001</v>
      </c>
      <c r="M226" s="4">
        <f t="shared" si="174"/>
        <v>6686.0132988442201</v>
      </c>
      <c r="N226" s="11">
        <f t="shared" si="179"/>
        <v>4.0491403750257948E-3</v>
      </c>
      <c r="O226" s="11">
        <f t="shared" si="179"/>
        <v>6.3964850316693411E-3</v>
      </c>
      <c r="P226" s="11">
        <f t="shared" si="179"/>
        <v>4.5890853486252325E-3</v>
      </c>
      <c r="Q226" s="4">
        <f t="shared" si="175"/>
        <v>4156.1196559172568</v>
      </c>
      <c r="R226" s="4">
        <f t="shared" si="175"/>
        <v>14123.890526644873</v>
      </c>
      <c r="S226" s="4">
        <f t="shared" si="175"/>
        <v>3366.9419529021961</v>
      </c>
      <c r="T226" s="4">
        <f t="shared" si="211"/>
        <v>16.235459130391131</v>
      </c>
      <c r="U226" s="4">
        <f t="shared" si="211"/>
        <v>59.769952446190217</v>
      </c>
      <c r="V226" s="4">
        <f t="shared" si="211"/>
        <v>73.960939051052264</v>
      </c>
      <c r="W226" s="11">
        <f t="shared" si="176"/>
        <v>-1.219247815263802E-2</v>
      </c>
      <c r="X226" s="11">
        <f t="shared" si="176"/>
        <v>-1.3228699347321071E-2</v>
      </c>
      <c r="Y226" s="11">
        <f t="shared" si="176"/>
        <v>-1.2203590333800474E-2</v>
      </c>
      <c r="Z226" s="4">
        <f t="shared" si="188"/>
        <v>4899.3121461862074</v>
      </c>
      <c r="AA226" s="4">
        <f t="shared" si="188"/>
        <v>41324.351347005686</v>
      </c>
      <c r="AB226" s="4">
        <f t="shared" si="188"/>
        <v>6313.2724442625304</v>
      </c>
      <c r="AC226" s="12">
        <f t="shared" si="212"/>
        <v>1.495521469985883</v>
      </c>
      <c r="AD226" s="12">
        <f t="shared" si="212"/>
        <v>4.3668988744445869</v>
      </c>
      <c r="AE226" s="12">
        <f t="shared" si="212"/>
        <v>1.9075105972537771</v>
      </c>
      <c r="AF226" s="11">
        <f t="shared" si="177"/>
        <v>-2.9039671966837322E-3</v>
      </c>
      <c r="AG226" s="11">
        <f t="shared" si="177"/>
        <v>2.0567434751257441E-3</v>
      </c>
      <c r="AH226" s="11">
        <f t="shared" si="177"/>
        <v>8.257041531207765E-4</v>
      </c>
      <c r="AI226" s="1">
        <f t="shared" si="215"/>
        <v>490160.98477988952</v>
      </c>
      <c r="AJ226" s="1">
        <f t="shared" si="215"/>
        <v>441698.850546489</v>
      </c>
      <c r="AK226" s="1">
        <f t="shared" si="215"/>
        <v>86676.584943947499</v>
      </c>
      <c r="AL226" s="17">
        <f t="shared" si="213"/>
        <v>59.945691613302557</v>
      </c>
      <c r="AM226" s="17">
        <f t="shared" si="213"/>
        <v>25.49048654376336</v>
      </c>
      <c r="AN226" s="17">
        <f t="shared" si="213"/>
        <v>4.0501280798722181</v>
      </c>
      <c r="AO226" s="7">
        <f t="shared" si="216"/>
        <v>3.3103738442495502E-3</v>
      </c>
      <c r="AP226" s="7">
        <f t="shared" si="216"/>
        <v>5.0977269570427509E-3</v>
      </c>
      <c r="AQ226" s="7">
        <f t="shared" si="216"/>
        <v>3.6899391279915229E-3</v>
      </c>
      <c r="AR226" s="1">
        <f t="shared" si="186"/>
        <v>255990.27551597988</v>
      </c>
      <c r="AS226" s="1">
        <f t="shared" si="186"/>
        <v>236304.19547949865</v>
      </c>
      <c r="AT226" s="1">
        <f t="shared" si="186"/>
        <v>45523.245054773186</v>
      </c>
      <c r="AU226" s="1">
        <f t="shared" si="193"/>
        <v>51198.055103195977</v>
      </c>
      <c r="AV226" s="1">
        <f t="shared" si="193"/>
        <v>47260.839095899733</v>
      </c>
      <c r="AW226" s="1">
        <f t="shared" si="193"/>
        <v>9104.6490109546376</v>
      </c>
      <c r="AX226" s="1">
        <f t="shared" si="194"/>
        <v>159186.04581808901</v>
      </c>
      <c r="AY226" s="1">
        <f t="shared" si="194"/>
        <v>52917.840199700804</v>
      </c>
      <c r="AZ226" s="1">
        <f t="shared" si="194"/>
        <v>5348.8106390753765</v>
      </c>
      <c r="BA226" s="1">
        <f t="shared" si="195"/>
        <v>11.977828896654342</v>
      </c>
      <c r="BB226" s="1">
        <f t="shared" si="195"/>
        <v>10.876495804843142</v>
      </c>
      <c r="BC226" s="1">
        <f t="shared" si="195"/>
        <v>8.5846295047222192</v>
      </c>
      <c r="BD226" s="1">
        <f t="shared" si="196"/>
        <v>995.46411675504794</v>
      </c>
      <c r="BE226">
        <f t="shared" si="214"/>
        <v>0.21822387218499145</v>
      </c>
      <c r="BF226">
        <f t="shared" si="214"/>
        <v>0.3346263841173937</v>
      </c>
      <c r="BG226">
        <f t="shared" si="214"/>
        <v>2.453676962688749E-2</v>
      </c>
      <c r="BH226">
        <f t="shared" si="197"/>
        <v>0.28650838077624952</v>
      </c>
      <c r="BI226">
        <f t="shared" si="198"/>
        <v>4.7621658391411486E-3</v>
      </c>
      <c r="BJ226">
        <f t="shared" si="198"/>
        <v>1.1197481694748152E-2</v>
      </c>
      <c r="BK226">
        <f t="shared" si="198"/>
        <v>6.0205306372294847E-5</v>
      </c>
      <c r="BL226">
        <f t="shared" si="192"/>
        <v>1219.0681452145302</v>
      </c>
      <c r="BM226">
        <f t="shared" si="192"/>
        <v>2646.0119032738753</v>
      </c>
      <c r="BN226">
        <f t="shared" si="192"/>
        <v>2.7407409155836762</v>
      </c>
      <c r="BO226">
        <f t="shared" si="187"/>
        <v>951.40591406941473</v>
      </c>
      <c r="BP226">
        <f t="shared" si="208"/>
        <v>382.69744548962655</v>
      </c>
      <c r="BQ226">
        <f t="shared" si="208"/>
        <v>35.385559119737742</v>
      </c>
      <c r="BR226" s="7">
        <f t="shared" si="206"/>
        <v>5.1277034144954214E-3</v>
      </c>
      <c r="BS226" s="7">
        <f t="shared" si="190"/>
        <v>8.831694690105342E-3</v>
      </c>
      <c r="BT226" s="7">
        <f t="shared" si="191"/>
        <v>1.0411941033638633E-3</v>
      </c>
      <c r="BU226" s="8">
        <f>MAX((BU$3*climlow!$I336+BU$4*climlow!$I336^2+BU$5*climlow!$I336^6)*(K226/K$66)^$BW$1,-99)</f>
        <v>1.5878864257263292</v>
      </c>
      <c r="BV226" s="8">
        <f>MAX((BV$3*climlow!$I336+BV$4*climlow!$I336^2+BV$5*climlow!$I336^6)*(L226/L$66)^$BW$1,-99)</f>
        <v>0.12317265822324173</v>
      </c>
      <c r="BW226" s="8">
        <f>MAX((BW$3*climlow!$I336+BW$4*climlow!$I336^2+BW$5*climlow!$I336^6)*(M226/M$66)^$BW$1,-99)</f>
        <v>-0.75554904998010342</v>
      </c>
      <c r="BX226" s="8">
        <f>MAX((BX$3*climlow!$M336+BX$4*climlow!$M336^2+BX$5*climlow!$M336^6)*(K226/K$66)^$BW$1,-99)</f>
        <v>1.6653536599497989</v>
      </c>
      <c r="BY226" s="8">
        <f>MAX((BY$3*climlow!$M336+BY$4*climlow!$M336^2+BY$5*climlow!$M336^6)*(L226/L$66)^$BW$1,-99)</f>
        <v>0.18322042493120222</v>
      </c>
      <c r="BZ226" s="8">
        <f>MAX((BZ$3*climlow!$M336+BZ$4*climlow!$M336^2+BZ$5*climlow!$M336^6)*(M226/M$66)^$BW$1,-99)</f>
        <v>-0.68820210240831858</v>
      </c>
      <c r="CA226" s="8">
        <f t="shared" si="199"/>
        <v>-228.96710230328273</v>
      </c>
      <c r="CB226" s="8">
        <f t="shared" si="200"/>
        <v>-2.0221675416207088</v>
      </c>
      <c r="CC226" s="8">
        <f t="shared" si="201"/>
        <v>-0.23839919678248842</v>
      </c>
      <c r="CD226" s="8">
        <f>MAX((CD$3*climlow!$I336+CD$4*climlow!$I336^2+CD$5*climlow!$I336^6)*(K226/K$66)^$BW$1,-99)</f>
        <v>0.98068172067564008</v>
      </c>
      <c r="CE226" s="8">
        <f>MAX((CE$3*climlow!$I336+CE$4*climlow!$I336^2+CE$5*climlow!$I336^6)*(L226/L$66)^$BW$1,-99)</f>
        <v>0.16681335050204879</v>
      </c>
      <c r="CF226" s="8">
        <f>MAX((CF$3*climlow!$I336+CF$4*climlow!$I336^2+CF$5*climlow!$I336^6)*(M226/M$66)^$BW$1,-99)</f>
        <v>-0.26987974091100025</v>
      </c>
      <c r="CG226" s="8">
        <f>MAX((CG$3*climlow!$M336+CG$4*climlow!$M336^2+CG$5*climlow!$M336^6)*(K226/K$66)^$BW$1,-99)</f>
        <v>0.98086893951769971</v>
      </c>
      <c r="CH226" s="8">
        <f>MAX((CH$3*climlow!$M336+CH$4*climlow!$M336^2+CH$5*climlow!$M336^6)*(L226/L$66)^$BW$1,-99)</f>
        <v>0.18619413662522694</v>
      </c>
      <c r="CI226" s="8">
        <f>MAX((CI$3*climlow!$M336+CI$4*climlow!$M336^2+CI$5*climlow!$M336^6)*(M226/M$66)^$BW$1,-99)</f>
        <v>-0.23249310213789615</v>
      </c>
      <c r="CJ226" s="8">
        <f t="shared" si="202"/>
        <v>-1.2665674647260621</v>
      </c>
      <c r="CK226" s="8">
        <f t="shared" si="203"/>
        <v>-1.1185937152881348E-2</v>
      </c>
      <c r="CL226" s="8">
        <f t="shared" si="204"/>
        <v>-1.3187425757852937E-3</v>
      </c>
    </row>
    <row r="227" spans="1:90">
      <c r="A227">
        <f t="shared" si="173"/>
        <v>2181</v>
      </c>
      <c r="B227" s="4">
        <f t="shared" ref="B227:D242" si="217">B226*(1+E227)</f>
        <v>1286.4980046574656</v>
      </c>
      <c r="C227" s="4">
        <f t="shared" si="217"/>
        <v>3572.4044892342818</v>
      </c>
      <c r="D227" s="4">
        <f t="shared" si="217"/>
        <v>6808.7734697392607</v>
      </c>
      <c r="E227" s="11">
        <f t="shared" ref="E227:G242" si="218">E226*$E$5</f>
        <v>1.5132483980361823E-6</v>
      </c>
      <c r="F227" s="11">
        <f t="shared" si="218"/>
        <v>3.0337294341702347E-6</v>
      </c>
      <c r="G227" s="11">
        <f t="shared" si="218"/>
        <v>6.6979566340932788E-6</v>
      </c>
      <c r="H227" s="4">
        <f t="shared" si="182"/>
        <v>257016.53707241439</v>
      </c>
      <c r="I227" s="4">
        <f t="shared" si="182"/>
        <v>237801.21613609433</v>
      </c>
      <c r="J227" s="4">
        <f t="shared" si="182"/>
        <v>45730.349915234685</v>
      </c>
      <c r="K227" s="4">
        <f t="shared" si="174"/>
        <v>199779.97333998655</v>
      </c>
      <c r="L227" s="4">
        <f t="shared" si="174"/>
        <v>66566.150852381572</v>
      </c>
      <c r="M227" s="4">
        <f t="shared" si="174"/>
        <v>6716.3858686850845</v>
      </c>
      <c r="N227" s="11">
        <f t="shared" si="179"/>
        <v>4.0074671785568228E-3</v>
      </c>
      <c r="O227" s="11">
        <f t="shared" si="179"/>
        <v>6.3320891582108185E-3</v>
      </c>
      <c r="P227" s="11">
        <f t="shared" si="179"/>
        <v>4.5427025767530438E-3</v>
      </c>
      <c r="Q227" s="4">
        <f t="shared" si="175"/>
        <v>4121.9049364008533</v>
      </c>
      <c r="R227" s="4">
        <f t="shared" si="175"/>
        <v>14025.343016316188</v>
      </c>
      <c r="S227" s="4">
        <f t="shared" si="175"/>
        <v>3340.9839120239794</v>
      </c>
      <c r="T227" s="4">
        <f t="shared" ref="T227:V242" si="219">T226*(1+W227)</f>
        <v>16.03750864964579</v>
      </c>
      <c r="U227" s="4">
        <f t="shared" si="219"/>
        <v>58.979273715275887</v>
      </c>
      <c r="V227" s="4">
        <f t="shared" si="219"/>
        <v>73.058350050170034</v>
      </c>
      <c r="W227" s="11">
        <f t="shared" si="176"/>
        <v>-1.219247815263802E-2</v>
      </c>
      <c r="X227" s="11">
        <f t="shared" si="176"/>
        <v>-1.3228699347321071E-2</v>
      </c>
      <c r="Y227" s="11">
        <f t="shared" si="176"/>
        <v>-1.2203590333800474E-2</v>
      </c>
      <c r="Z227" s="4">
        <f t="shared" si="188"/>
        <v>4845.0703552553887</v>
      </c>
      <c r="AA227" s="4">
        <f t="shared" si="188"/>
        <v>41123.054797756391</v>
      </c>
      <c r="AB227" s="4">
        <f t="shared" si="188"/>
        <v>6270.0635519318103</v>
      </c>
      <c r="AC227" s="12">
        <f t="shared" ref="AC227:AE242" si="220">AC226*(1+AF227)</f>
        <v>1.4911785246951077</v>
      </c>
      <c r="AD227" s="12">
        <f t="shared" si="220"/>
        <v>4.3758804652111349</v>
      </c>
      <c r="AE227" s="12">
        <f t="shared" si="220"/>
        <v>1.9090856366760516</v>
      </c>
      <c r="AF227" s="11">
        <f t="shared" si="177"/>
        <v>-2.9039671966837322E-3</v>
      </c>
      <c r="AG227" s="11">
        <f t="shared" si="177"/>
        <v>2.0567434751257441E-3</v>
      </c>
      <c r="AH227" s="11">
        <f t="shared" si="177"/>
        <v>8.257041531207765E-4</v>
      </c>
      <c r="AI227" s="1">
        <f t="shared" si="215"/>
        <v>492342.94140509656</v>
      </c>
      <c r="AJ227" s="1">
        <f t="shared" si="215"/>
        <v>444789.80458773981</v>
      </c>
      <c r="AK227" s="1">
        <f t="shared" si="215"/>
        <v>87113.575460507389</v>
      </c>
      <c r="AL227" s="17">
        <f t="shared" ref="AL227:AN242" si="221">AL226*(1+AO227)</f>
        <v>60.142149836398758</v>
      </c>
      <c r="AM227" s="17">
        <f t="shared" si="221"/>
        <v>25.619130648761619</v>
      </c>
      <c r="AN227" s="17">
        <f t="shared" si="221"/>
        <v>4.0649233586867632</v>
      </c>
      <c r="AO227" s="7">
        <f t="shared" si="216"/>
        <v>3.2772701058070546E-3</v>
      </c>
      <c r="AP227" s="7">
        <f t="shared" si="216"/>
        <v>5.0467496874723235E-3</v>
      </c>
      <c r="AQ227" s="7">
        <f t="shared" si="216"/>
        <v>3.6530397367116078E-3</v>
      </c>
      <c r="AR227" s="1">
        <f t="shared" si="186"/>
        <v>257016.53707241439</v>
      </c>
      <c r="AS227" s="1">
        <f t="shared" si="186"/>
        <v>237801.21613609433</v>
      </c>
      <c r="AT227" s="1">
        <f t="shared" si="186"/>
        <v>45730.349915234685</v>
      </c>
      <c r="AU227" s="1">
        <f t="shared" si="193"/>
        <v>51403.307414482879</v>
      </c>
      <c r="AV227" s="1">
        <f t="shared" si="193"/>
        <v>47560.243227218867</v>
      </c>
      <c r="AW227" s="1">
        <f t="shared" si="193"/>
        <v>9146.0699830469366</v>
      </c>
      <c r="AX227" s="1">
        <f t="shared" si="194"/>
        <v>159823.97867198926</v>
      </c>
      <c r="AY227" s="1">
        <f t="shared" si="194"/>
        <v>53252.920681905256</v>
      </c>
      <c r="AZ227" s="1">
        <f t="shared" si="194"/>
        <v>5373.1086949480678</v>
      </c>
      <c r="BA227" s="1">
        <f t="shared" si="195"/>
        <v>11.981828355325064</v>
      </c>
      <c r="BB227" s="1">
        <f t="shared" si="195"/>
        <v>10.882807930554032</v>
      </c>
      <c r="BC227" s="1">
        <f t="shared" si="195"/>
        <v>8.5891619203675038</v>
      </c>
      <c r="BD227" s="1">
        <f t="shared" si="196"/>
        <v>966.97666097299509</v>
      </c>
      <c r="BE227">
        <f t="shared" si="214"/>
        <v>0.21822387218499145</v>
      </c>
      <c r="BF227">
        <f t="shared" si="214"/>
        <v>0.3346263841173937</v>
      </c>
      <c r="BG227">
        <f t="shared" si="214"/>
        <v>2.453676962688749E-2</v>
      </c>
      <c r="BH227">
        <f t="shared" si="197"/>
        <v>0.28661055486156267</v>
      </c>
      <c r="BI227">
        <f t="shared" si="198"/>
        <v>4.7621658391411486E-3</v>
      </c>
      <c r="BJ227">
        <f t="shared" si="198"/>
        <v>1.1197481694748152E-2</v>
      </c>
      <c r="BK227">
        <f t="shared" si="198"/>
        <v>6.0205306372294847E-5</v>
      </c>
      <c r="BL227">
        <f t="shared" si="192"/>
        <v>1223.9553729406064</v>
      </c>
      <c r="BM227">
        <f t="shared" si="192"/>
        <v>2662.7747646727653</v>
      </c>
      <c r="BN227">
        <f t="shared" si="192"/>
        <v>2.7532097271589517</v>
      </c>
      <c r="BO227">
        <f t="shared" si="187"/>
        <v>956.28444142355966</v>
      </c>
      <c r="BP227">
        <f t="shared" si="208"/>
        <v>387.00705230041194</v>
      </c>
      <c r="BQ227">
        <f t="shared" si="208"/>
        <v>35.791505190768142</v>
      </c>
      <c r="BR227" s="7">
        <f t="shared" si="206"/>
        <v>5.0767890160698936E-3</v>
      </c>
      <c r="BS227" s="7">
        <f t="shared" si="190"/>
        <v>8.5744608641799436E-3</v>
      </c>
      <c r="BT227" s="7">
        <f t="shared" si="191"/>
        <v>1.0058605328882196E-3</v>
      </c>
      <c r="BU227" s="8">
        <f>MAX((BU$3*climlow!$I337+BU$4*climlow!$I337^2+BU$5*climlow!$I337^6)*(K227/K$66)^$BW$1,-99)</f>
        <v>1.5717389572358673</v>
      </c>
      <c r="BV227" s="8">
        <f>MAX((BV$3*climlow!$I337+BV$4*climlow!$I337^2+BV$5*climlow!$I337^6)*(L227/L$66)^$BW$1,-99)</f>
        <v>0.11176985415815004</v>
      </c>
      <c r="BW227" s="8">
        <f>MAX((BW$3*climlow!$I337+BW$4*climlow!$I337^2+BW$5*climlow!$I337^6)*(M227/M$66)^$BW$1,-99)</f>
        <v>-0.76721248080834126</v>
      </c>
      <c r="BX227" s="8">
        <f>MAX((BX$3*climlow!$M337+BX$4*climlow!$M337^2+BX$5*climlow!$M337^6)*(K227/K$66)^$BW$1,-99)</f>
        <v>1.6509054375380385</v>
      </c>
      <c r="BY227" s="8">
        <f>MAX((BY$3*climlow!$M337+BY$4*climlow!$M337^2+BY$5*climlow!$M337^6)*(L227/L$66)^$BW$1,-99)</f>
        <v>0.17298179318100937</v>
      </c>
      <c r="BZ227" s="8">
        <f>MAX((BZ$3*climlow!$M337+BZ$4*climlow!$M337^2+BZ$5*climlow!$M337^6)*(M227/M$66)^$BW$1,-99)</f>
        <v>-0.69862414797516803</v>
      </c>
      <c r="CA227" s="8">
        <f t="shared" si="199"/>
        <v>-234.83663080039142</v>
      </c>
      <c r="CB227" s="8">
        <f t="shared" si="200"/>
        <v>-2.0135975002738307</v>
      </c>
      <c r="CC227" s="8">
        <f t="shared" si="201"/>
        <v>-0.23621289859855579</v>
      </c>
      <c r="CD227" s="8">
        <f>MAX((CD$3*climlow!$I337+CD$4*climlow!$I337^2+CD$5*climlow!$I337^6)*(K227/K$66)^$BW$1,-99)</f>
        <v>0.97927812186333996</v>
      </c>
      <c r="CE227" s="8">
        <f>MAX((CE$3*climlow!$I337+CE$4*climlow!$I337^2+CE$5*climlow!$I337^6)*(L227/L$66)^$BW$1,-99)</f>
        <v>0.16268114093985883</v>
      </c>
      <c r="CF227" s="8">
        <f>MAX((CF$3*climlow!$I337+CF$4*climlow!$I337^2+CF$5*climlow!$I337^6)*(M227/M$66)^$BW$1,-99)</f>
        <v>-0.27680798074279145</v>
      </c>
      <c r="CG227" s="8">
        <f>MAX((CG$3*climlow!$M337+CG$4*climlow!$M337^2+CG$5*climlow!$M337^6)*(K227/K$66)^$BW$1,-99)</f>
        <v>0.98010179326152735</v>
      </c>
      <c r="CH227" s="8">
        <f>MAX((CH$3*climlow!$M337+CH$4*climlow!$M337^2+CH$5*climlow!$M337^6)*(L227/L$66)^$BW$1,-99)</f>
        <v>0.18284652537748466</v>
      </c>
      <c r="CI227" s="8">
        <f>MAX((CI$3*climlow!$M337+CI$4*climlow!$M337^2+CI$5*climlow!$M337^6)*(M227/M$66)^$BW$1,-99)</f>
        <v>-0.23827041787296652</v>
      </c>
      <c r="CJ227" s="8">
        <f t="shared" si="202"/>
        <v>-1.3214847275885859</v>
      </c>
      <c r="CK227" s="8">
        <f t="shared" si="203"/>
        <v>-1.1331019079319824E-2</v>
      </c>
      <c r="CL227" s="8">
        <f t="shared" si="204"/>
        <v>-1.3292293322958988E-3</v>
      </c>
    </row>
    <row r="228" spans="1:90">
      <c r="A228">
        <f t="shared" si="173"/>
        <v>2182</v>
      </c>
      <c r="B228" s="4">
        <f t="shared" si="217"/>
        <v>1286.4998541089578</v>
      </c>
      <c r="C228" s="4">
        <f t="shared" si="217"/>
        <v>3572.4147850574991</v>
      </c>
      <c r="D228" s="4">
        <f t="shared" si="217"/>
        <v>6808.8167943652206</v>
      </c>
      <c r="E228" s="11">
        <f t="shared" si="218"/>
        <v>1.4375859781343731E-6</v>
      </c>
      <c r="F228" s="11">
        <f t="shared" si="218"/>
        <v>2.8820429624617226E-6</v>
      </c>
      <c r="G228" s="11">
        <f t="shared" si="218"/>
        <v>6.3630588023886149E-6</v>
      </c>
      <c r="H228" s="4">
        <f t="shared" si="182"/>
        <v>258036.3008906485</v>
      </c>
      <c r="I228" s="4">
        <f t="shared" si="182"/>
        <v>239292.5300063832</v>
      </c>
      <c r="J228" s="4">
        <f t="shared" si="182"/>
        <v>45936.282955916438</v>
      </c>
      <c r="K228" s="4">
        <f t="shared" si="174"/>
        <v>200572.35145927547</v>
      </c>
      <c r="L228" s="4">
        <f t="shared" si="174"/>
        <v>66983.411614822238</v>
      </c>
      <c r="M228" s="4">
        <f t="shared" si="174"/>
        <v>6746.5881875294353</v>
      </c>
      <c r="N228" s="11">
        <f t="shared" si="179"/>
        <v>3.9662540045515282E-3</v>
      </c>
      <c r="O228" s="11">
        <f t="shared" si="179"/>
        <v>6.2683624799937387E-3</v>
      </c>
      <c r="P228" s="11">
        <f t="shared" si="179"/>
        <v>4.4968111473713268E-3</v>
      </c>
      <c r="Q228" s="4">
        <f t="shared" si="175"/>
        <v>4087.8037700410187</v>
      </c>
      <c r="R228" s="4">
        <f t="shared" si="175"/>
        <v>13926.599027726023</v>
      </c>
      <c r="S228" s="4">
        <f t="shared" si="175"/>
        <v>3315.0734366421011</v>
      </c>
      <c r="T228" s="4">
        <f t="shared" si="219"/>
        <v>15.841971675812241</v>
      </c>
      <c r="U228" s="4">
        <f t="shared" si="219"/>
        <v>58.199054635573148</v>
      </c>
      <c r="V228" s="4">
        <f t="shared" si="219"/>
        <v>72.16677587569437</v>
      </c>
      <c r="W228" s="11">
        <f t="shared" si="176"/>
        <v>-1.219247815263802E-2</v>
      </c>
      <c r="X228" s="11">
        <f t="shared" si="176"/>
        <v>-1.3228699347321071E-2</v>
      </c>
      <c r="Y228" s="11">
        <f t="shared" si="176"/>
        <v>-1.2203590333800474E-2</v>
      </c>
      <c r="Z228" s="4">
        <f t="shared" si="188"/>
        <v>4791.2298413541239</v>
      </c>
      <c r="AA228" s="4">
        <f t="shared" si="188"/>
        <v>40920.113751475525</v>
      </c>
      <c r="AB228" s="4">
        <f t="shared" si="188"/>
        <v>6226.8606789397536</v>
      </c>
      <c r="AC228" s="12">
        <f t="shared" si="220"/>
        <v>1.4868481911749938</v>
      </c>
      <c r="AD228" s="12">
        <f t="shared" si="220"/>
        <v>4.3848805288058879</v>
      </c>
      <c r="AE228" s="12">
        <f t="shared" si="220"/>
        <v>1.9106619766149182</v>
      </c>
      <c r="AF228" s="11">
        <f t="shared" si="177"/>
        <v>-2.9039671966837322E-3</v>
      </c>
      <c r="AG228" s="11">
        <f t="shared" si="177"/>
        <v>2.0567434751257441E-3</v>
      </c>
      <c r="AH228" s="11">
        <f t="shared" si="177"/>
        <v>8.257041531207765E-4</v>
      </c>
      <c r="AI228" s="1">
        <f t="shared" si="215"/>
        <v>494511.95467906981</v>
      </c>
      <c r="AJ228" s="1">
        <f t="shared" si="215"/>
        <v>447871.06735618471</v>
      </c>
      <c r="AK228" s="1">
        <f t="shared" si="215"/>
        <v>87548.287897503586</v>
      </c>
      <c r="AL228" s="17">
        <f t="shared" si="221"/>
        <v>60.337280885458981</v>
      </c>
      <c r="AM228" s="17">
        <f t="shared" si="221"/>
        <v>25.747131054960619</v>
      </c>
      <c r="AN228" s="17">
        <f t="shared" si="221"/>
        <v>4.0796241919771736</v>
      </c>
      <c r="AO228" s="7">
        <f t="shared" si="216"/>
        <v>3.2444974047489842E-3</v>
      </c>
      <c r="AP228" s="7">
        <f t="shared" si="216"/>
        <v>4.9962821905976005E-3</v>
      </c>
      <c r="AQ228" s="7">
        <f t="shared" si="216"/>
        <v>3.6165093393444917E-3</v>
      </c>
      <c r="AR228" s="1">
        <f t="shared" si="186"/>
        <v>258036.3008906485</v>
      </c>
      <c r="AS228" s="1">
        <f t="shared" si="186"/>
        <v>239292.5300063832</v>
      </c>
      <c r="AT228" s="1">
        <f t="shared" si="186"/>
        <v>45936.282955916438</v>
      </c>
      <c r="AU228" s="1">
        <f t="shared" si="193"/>
        <v>51607.260178129705</v>
      </c>
      <c r="AV228" s="1">
        <f t="shared" si="193"/>
        <v>47858.506001276641</v>
      </c>
      <c r="AW228" s="1">
        <f t="shared" si="193"/>
        <v>9187.256591183288</v>
      </c>
      <c r="AX228" s="1">
        <f t="shared" si="194"/>
        <v>160457.88116742036</v>
      </c>
      <c r="AY228" s="1">
        <f t="shared" si="194"/>
        <v>53586.729291857802</v>
      </c>
      <c r="AZ228" s="1">
        <f t="shared" si="194"/>
        <v>5397.2705500235488</v>
      </c>
      <c r="BA228" s="1">
        <f t="shared" si="195"/>
        <v>11.985786764480469</v>
      </c>
      <c r="BB228" s="1">
        <f t="shared" si="195"/>
        <v>10.889056728565491</v>
      </c>
      <c r="BC228" s="1">
        <f t="shared" si="195"/>
        <v>8.5936486510682411</v>
      </c>
      <c r="BD228" s="1">
        <f t="shared" si="196"/>
        <v>939.29905059809153</v>
      </c>
      <c r="BE228">
        <f t="shared" ref="BE228:BG243" si="222">BE227</f>
        <v>0.21822387218499145</v>
      </c>
      <c r="BF228">
        <f t="shared" si="222"/>
        <v>0.3346263841173937</v>
      </c>
      <c r="BG228">
        <f t="shared" si="222"/>
        <v>2.453676962688749E-2</v>
      </c>
      <c r="BH228">
        <f t="shared" si="197"/>
        <v>0.28671182775006315</v>
      </c>
      <c r="BI228">
        <f t="shared" si="198"/>
        <v>4.7621658391411486E-3</v>
      </c>
      <c r="BJ228">
        <f t="shared" si="198"/>
        <v>1.1197481694748152E-2</v>
      </c>
      <c r="BK228">
        <f t="shared" si="198"/>
        <v>6.0205306372294847E-5</v>
      </c>
      <c r="BL228">
        <f t="shared" si="192"/>
        <v>1228.8116573597931</v>
      </c>
      <c r="BM228">
        <f t="shared" si="192"/>
        <v>2679.4737244364487</v>
      </c>
      <c r="BN228">
        <f t="shared" si="192"/>
        <v>2.7656079889653751</v>
      </c>
      <c r="BO228">
        <f t="shared" si="187"/>
        <v>961.13929577201736</v>
      </c>
      <c r="BP228">
        <f t="shared" si="208"/>
        <v>391.36545195674881</v>
      </c>
      <c r="BQ228">
        <f t="shared" si="208"/>
        <v>36.202126577746263</v>
      </c>
      <c r="BR228" s="7">
        <f t="shared" si="206"/>
        <v>5.0263995257842087E-3</v>
      </c>
      <c r="BS228" s="7">
        <f t="shared" si="190"/>
        <v>8.3247192856115964E-3</v>
      </c>
      <c r="BT228" s="7">
        <f t="shared" si="191"/>
        <v>9.7177382737408027E-4</v>
      </c>
      <c r="BU228" s="8">
        <f>MAX((BU$3*climlow!$I338+BU$4*climlow!$I338^2+BU$5*climlow!$I338^6)*(K228/K$66)^$BW$1,-99)</f>
        <v>1.5556739046834891</v>
      </c>
      <c r="BV228" s="8">
        <f>MAX((BV$3*climlow!$I338+BV$4*climlow!$I338^2+BV$5*climlow!$I338^6)*(L228/L$66)^$BW$1,-99)</f>
        <v>0.10045291301764779</v>
      </c>
      <c r="BW228" s="8">
        <f>MAX((BW$3*climlow!$I338+BW$4*climlow!$I338^2+BW$5*climlow!$I338^6)*(M228/M$66)^$BW$1,-99)</f>
        <v>-0.77878594045258065</v>
      </c>
      <c r="BX228" s="8">
        <f>MAX((BX$3*climlow!$M338+BX$4*climlow!$M338^2+BX$5*climlow!$M338^6)*(K228/K$66)^$BW$1,-99)</f>
        <v>1.6365480046358165</v>
      </c>
      <c r="BY228" s="8">
        <f>MAX((BY$3*climlow!$M338+BY$4*climlow!$M338^2+BY$5*climlow!$M338^6)*(L228/L$66)^$BW$1,-99)</f>
        <v>0.16283267761881501</v>
      </c>
      <c r="BZ228" s="8">
        <f>MAX((BZ$3*climlow!$M338+BZ$4*climlow!$M338^2+BZ$5*climlow!$M338^6)*(M228/M$66)^$BW$1,-99)</f>
        <v>-0.70895269205837641</v>
      </c>
      <c r="CA228" s="8">
        <f t="shared" si="199"/>
        <v>-240.76333447526105</v>
      </c>
      <c r="CB228" s="8">
        <f t="shared" si="200"/>
        <v>-2.0042871737743608</v>
      </c>
      <c r="CC228" s="8">
        <f t="shared" si="201"/>
        <v>-0.23396750703437028</v>
      </c>
      <c r="CD228" s="8">
        <f>MAX((CD$3*climlow!$I338+CD$4*climlow!$I338^2+CD$5*climlow!$I338^6)*(K228/K$66)^$BW$1,-99)</f>
        <v>0.97776783828418146</v>
      </c>
      <c r="CE228" s="8">
        <f>MAX((CE$3*climlow!$I338+CE$4*climlow!$I338^2+CE$5*climlow!$I338^6)*(L228/L$66)^$BW$1,-99)</f>
        <v>0.15850248963748773</v>
      </c>
      <c r="CF228" s="8">
        <f>MAX((CF$3*climlow!$I338+CF$4*climlow!$I338^2+CF$5*climlow!$I338^6)*(M228/M$66)^$BW$1,-99)</f>
        <v>-0.28377103637806822</v>
      </c>
      <c r="CG228" s="8">
        <f>MAX((CG$3*climlow!$M338+CG$4*climlow!$M338^2+CG$5*climlow!$M338^6)*(K228/K$66)^$BW$1,-99)</f>
        <v>0.97924733404994624</v>
      </c>
      <c r="CH228" s="8">
        <f>MAX((CH$3*climlow!$M338+CH$4*climlow!$M338^2+CH$5*climlow!$M338^6)*(L228/L$66)^$BW$1,-99)</f>
        <v>0.17946666026179317</v>
      </c>
      <c r="CI228" s="8">
        <f>MAX((CI$3*climlow!$M338+CI$4*climlow!$M338^2+CI$5*climlow!$M338^6)*(M228/M$66)^$BW$1,-99)</f>
        <v>-0.24406549500246891</v>
      </c>
      <c r="CJ228" s="8">
        <f t="shared" si="202"/>
        <v>-1.3767467387079615</v>
      </c>
      <c r="CK228" s="8">
        <f t="shared" si="203"/>
        <v>-1.1461030127125037E-2</v>
      </c>
      <c r="CL228" s="8">
        <f t="shared" si="204"/>
        <v>-1.3378864475990185E-3</v>
      </c>
    </row>
    <row r="229" spans="1:90">
      <c r="A229">
        <f t="shared" si="173"/>
        <v>2183</v>
      </c>
      <c r="B229" s="4">
        <f t="shared" si="217"/>
        <v>1286.5016110904014</v>
      </c>
      <c r="C229" s="4">
        <f t="shared" si="217"/>
        <v>3572.4245661177447</v>
      </c>
      <c r="D229" s="4">
        <f t="shared" si="217"/>
        <v>6808.8579530217767</v>
      </c>
      <c r="E229" s="11">
        <f t="shared" si="218"/>
        <v>1.3657066792276544E-6</v>
      </c>
      <c r="F229" s="11">
        <f t="shared" si="218"/>
        <v>2.7379408143386363E-6</v>
      </c>
      <c r="G229" s="11">
        <f t="shared" si="218"/>
        <v>6.0449058622691835E-6</v>
      </c>
      <c r="H229" s="4">
        <f t="shared" si="182"/>
        <v>259049.57504568313</v>
      </c>
      <c r="I229" s="4">
        <f t="shared" si="182"/>
        <v>240778.07065750749</v>
      </c>
      <c r="J229" s="4">
        <f t="shared" si="182"/>
        <v>46141.042899452128</v>
      </c>
      <c r="K229" s="4">
        <f t="shared" si="174"/>
        <v>201359.69734707152</v>
      </c>
      <c r="L229" s="4">
        <f t="shared" si="174"/>
        <v>67399.063633460522</v>
      </c>
      <c r="M229" s="4">
        <f t="shared" si="174"/>
        <v>6776.6199879342021</v>
      </c>
      <c r="N229" s="11">
        <f t="shared" si="179"/>
        <v>3.9254956232386284E-3</v>
      </c>
      <c r="O229" s="11">
        <f t="shared" si="179"/>
        <v>6.2052978284896643E-3</v>
      </c>
      <c r="P229" s="11">
        <f t="shared" si="179"/>
        <v>4.4514055949462783E-3</v>
      </c>
      <c r="Q229" s="4">
        <f t="shared" si="175"/>
        <v>4053.8198555114063</v>
      </c>
      <c r="R229" s="4">
        <f t="shared" si="175"/>
        <v>13827.681583302412</v>
      </c>
      <c r="S229" s="4">
        <f t="shared" si="175"/>
        <v>3289.2141726420068</v>
      </c>
      <c r="T229" s="4">
        <f t="shared" si="219"/>
        <v>15.648818782260189</v>
      </c>
      <c r="U229" s="4">
        <f t="shared" si="219"/>
        <v>57.429156839500841</v>
      </c>
      <c r="V229" s="4">
        <f t="shared" si="219"/>
        <v>71.286082107196208</v>
      </c>
      <c r="W229" s="11">
        <f t="shared" si="176"/>
        <v>-1.219247815263802E-2</v>
      </c>
      <c r="X229" s="11">
        <f t="shared" si="176"/>
        <v>-1.3228699347321071E-2</v>
      </c>
      <c r="Y229" s="11">
        <f t="shared" si="176"/>
        <v>-1.2203590333800474E-2</v>
      </c>
      <c r="Z229" s="4">
        <f t="shared" si="188"/>
        <v>4737.792779915655</v>
      </c>
      <c r="AA229" s="4">
        <f t="shared" si="188"/>
        <v>40715.589530554294</v>
      </c>
      <c r="AB229" s="4">
        <f t="shared" si="188"/>
        <v>6183.6709103591447</v>
      </c>
      <c r="AC229" s="12">
        <f t="shared" si="220"/>
        <v>1.4825304328013731</v>
      </c>
      <c r="AD229" s="12">
        <f t="shared" si="220"/>
        <v>4.393899103222715</v>
      </c>
      <c r="AE229" s="12">
        <f t="shared" si="220"/>
        <v>1.9122396181442192</v>
      </c>
      <c r="AF229" s="11">
        <f t="shared" si="177"/>
        <v>-2.9039671966837322E-3</v>
      </c>
      <c r="AG229" s="11">
        <f t="shared" si="177"/>
        <v>2.0567434751257441E-3</v>
      </c>
      <c r="AH229" s="11">
        <f t="shared" si="177"/>
        <v>8.257041531207765E-4</v>
      </c>
      <c r="AI229" s="1">
        <f t="shared" si="215"/>
        <v>496668.01938929257</v>
      </c>
      <c r="AJ229" s="1">
        <f t="shared" si="215"/>
        <v>450942.46662184293</v>
      </c>
      <c r="AK229" s="1">
        <f t="shared" si="215"/>
        <v>87980.715698936518</v>
      </c>
      <c r="AL229" s="17">
        <f t="shared" si="221"/>
        <v>60.53108739518904</v>
      </c>
      <c r="AM229" s="17">
        <f t="shared" si="221"/>
        <v>25.874484587986011</v>
      </c>
      <c r="AN229" s="17">
        <f t="shared" si="221"/>
        <v>4.0942306509785613</v>
      </c>
      <c r="AO229" s="7">
        <f t="shared" si="216"/>
        <v>3.2120524307014944E-3</v>
      </c>
      <c r="AP229" s="7">
        <f t="shared" si="216"/>
        <v>4.9463193686916243E-3</v>
      </c>
      <c r="AQ229" s="7">
        <f t="shared" si="216"/>
        <v>3.5803442459510469E-3</v>
      </c>
      <c r="AR229" s="1">
        <f t="shared" si="186"/>
        <v>259049.57504568313</v>
      </c>
      <c r="AS229" s="1">
        <f t="shared" si="186"/>
        <v>240778.07065750749</v>
      </c>
      <c r="AT229" s="1">
        <f t="shared" si="186"/>
        <v>46141.042899452128</v>
      </c>
      <c r="AU229" s="1">
        <f t="shared" si="193"/>
        <v>51809.915009136632</v>
      </c>
      <c r="AV229" s="1">
        <f t="shared" si="193"/>
        <v>48155.614131501497</v>
      </c>
      <c r="AW229" s="1">
        <f t="shared" si="193"/>
        <v>9228.2085798904263</v>
      </c>
      <c r="AX229" s="1">
        <f t="shared" si="194"/>
        <v>161087.75787765719</v>
      </c>
      <c r="AY229" s="1">
        <f t="shared" si="194"/>
        <v>53919.250906768415</v>
      </c>
      <c r="AZ229" s="1">
        <f t="shared" si="194"/>
        <v>5421.295990347362</v>
      </c>
      <c r="BA229" s="1">
        <f t="shared" si="195"/>
        <v>11.989704575449915</v>
      </c>
      <c r="BB229" s="1">
        <f t="shared" si="195"/>
        <v>10.895242852811057</v>
      </c>
      <c r="BC229" s="1">
        <f t="shared" si="195"/>
        <v>8.5980901784610424</v>
      </c>
      <c r="BD229" s="1">
        <f t="shared" si="196"/>
        <v>912.40848697177466</v>
      </c>
      <c r="BE229">
        <f t="shared" si="222"/>
        <v>0.21822387218499145</v>
      </c>
      <c r="BF229">
        <f t="shared" si="222"/>
        <v>0.3346263841173937</v>
      </c>
      <c r="BG229">
        <f t="shared" si="222"/>
        <v>2.453676962688749E-2</v>
      </c>
      <c r="BH229">
        <f t="shared" si="197"/>
        <v>0.2868122089209888</v>
      </c>
      <c r="BI229">
        <f t="shared" si="198"/>
        <v>4.7621658391411486E-3</v>
      </c>
      <c r="BJ229">
        <f t="shared" si="198"/>
        <v>1.1197481694748152E-2</v>
      </c>
      <c r="BK229">
        <f t="shared" si="198"/>
        <v>6.0205306372294847E-5</v>
      </c>
      <c r="BL229">
        <f t="shared" si="192"/>
        <v>1233.6370369265835</v>
      </c>
      <c r="BM229">
        <f t="shared" si="192"/>
        <v>2696.1080386842173</v>
      </c>
      <c r="BN229">
        <f t="shared" si="192"/>
        <v>2.7779356240987152</v>
      </c>
      <c r="BO229">
        <f t="shared" si="187"/>
        <v>965.97036587249841</v>
      </c>
      <c r="BP229">
        <f t="shared" si="208"/>
        <v>395.77319689020453</v>
      </c>
      <c r="BQ229">
        <f t="shared" si="208"/>
        <v>36.617477106408131</v>
      </c>
      <c r="BR229" s="7">
        <f t="shared" si="206"/>
        <v>4.9765292869998756E-3</v>
      </c>
      <c r="BS229" s="7">
        <f t="shared" si="190"/>
        <v>8.0822517336034908E-3</v>
      </c>
      <c r="BT229" s="7">
        <f t="shared" si="191"/>
        <v>9.3888796248995754E-4</v>
      </c>
      <c r="BU229" s="8">
        <f>MAX((BU$3*climlow!$I339+BU$4*climlow!$I339^2+BU$5*climlow!$I339^6)*(K229/K$66)^$BW$1,-99)</f>
        <v>1.5396937220281961</v>
      </c>
      <c r="BV229" s="8">
        <f>MAX((BV$3*climlow!$I339+BV$4*climlow!$I339^2+BV$5*climlow!$I339^6)*(L229/L$66)^$BW$1,-99)</f>
        <v>8.92228109723604E-2</v>
      </c>
      <c r="BW229" s="8">
        <f>MAX((BW$3*climlow!$I339+BW$4*climlow!$I339^2+BW$5*climlow!$I339^6)*(M229/M$66)^$BW$1,-99)</f>
        <v>-0.79026851303179779</v>
      </c>
      <c r="BX229" s="8">
        <f>MAX((BX$3*climlow!$M339+BX$4*climlow!$M339^2+BX$5*climlow!$M339^6)*(K229/K$66)^$BW$1,-99)</f>
        <v>1.6222833541162209</v>
      </c>
      <c r="BY229" s="8">
        <f>MAX((BY$3*climlow!$M339+BY$4*climlow!$M339^2+BY$5*climlow!$M339^6)*(L229/L$66)^$BW$1,-99)</f>
        <v>0.1527737615429568</v>
      </c>
      <c r="BZ229" s="8">
        <f>MAX((BZ$3*climlow!$M339+BZ$4*climlow!$M339^2+BZ$5*climlow!$M339^6)*(M229/M$66)^$BW$1,-99)</f>
        <v>-0.71918711191218487</v>
      </c>
      <c r="CA229" s="8">
        <f t="shared" si="199"/>
        <v>-246.74579073995375</v>
      </c>
      <c r="CB229" s="8">
        <f t="shared" si="200"/>
        <v>-1.9942615949673554</v>
      </c>
      <c r="CC229" s="8">
        <f t="shared" si="201"/>
        <v>-0.23166665272080861</v>
      </c>
      <c r="CD229" s="8">
        <f>MAX((CD$3*climlow!$I339+CD$4*climlow!$I339^2+CD$5*climlow!$I339^6)*(K229/K$66)^$BW$1,-99)</f>
        <v>0.97615315754279164</v>
      </c>
      <c r="CE229" s="8">
        <f>MAX((CE$3*climlow!$I339+CE$4*climlow!$I339^2+CE$5*climlow!$I339^6)*(L229/L$66)^$BW$1,-99)</f>
        <v>0.15427920610906484</v>
      </c>
      <c r="CF229" s="8">
        <f>MAX((CF$3*climlow!$I339+CF$4*climlow!$I339^2+CF$5*climlow!$I339^6)*(M229/M$66)^$BW$1,-99)</f>
        <v>-0.29076680684451406</v>
      </c>
      <c r="CG229" s="8">
        <f>MAX((CG$3*climlow!$M339+CG$4*climlow!$M339^2+CG$5*climlow!$M339^6)*(K229/K$66)^$BW$1,-99)</f>
        <v>0.97830769418042818</v>
      </c>
      <c r="CH229" s="8">
        <f>MAX((CH$3*climlow!$M339+CH$4*climlow!$M339^2+CH$5*climlow!$M339^6)*(L229/L$66)^$BW$1,-99)</f>
        <v>0.17605615502586103</v>
      </c>
      <c r="CI229" s="8">
        <f>MAX((CI$3*climlow!$M339+CI$4*climlow!$M339^2+CI$5*climlow!$M339^6)*(M229/M$66)^$BW$1,-99)</f>
        <v>-0.24987649644695964</v>
      </c>
      <c r="CJ229" s="8">
        <f t="shared" si="202"/>
        <v>-1.4323109188444461</v>
      </c>
      <c r="CK229" s="8">
        <f t="shared" si="203"/>
        <v>-1.1576297406889733E-2</v>
      </c>
      <c r="CL229" s="8">
        <f t="shared" si="204"/>
        <v>-1.3447794802459809E-3</v>
      </c>
    </row>
    <row r="230" spans="1:90">
      <c r="A230">
        <f t="shared" si="173"/>
        <v>2184</v>
      </c>
      <c r="B230" s="4">
        <f t="shared" si="217"/>
        <v>1286.5032802250523</v>
      </c>
      <c r="C230" s="4">
        <f t="shared" si="217"/>
        <v>3572.4338581504194</v>
      </c>
      <c r="D230" s="4">
        <f t="shared" si="217"/>
        <v>6808.8970539818638</v>
      </c>
      <c r="E230" s="11">
        <f t="shared" si="218"/>
        <v>1.2974213452662717E-6</v>
      </c>
      <c r="F230" s="11">
        <f t="shared" si="218"/>
        <v>2.6010437736217044E-6</v>
      </c>
      <c r="G230" s="11">
        <f t="shared" si="218"/>
        <v>5.7426605691557241E-6</v>
      </c>
      <c r="H230" s="4">
        <f t="shared" si="182"/>
        <v>260056.36845255844</v>
      </c>
      <c r="I230" s="4">
        <f t="shared" si="182"/>
        <v>242257.77352696814</v>
      </c>
      <c r="J230" s="4">
        <f t="shared" si="182"/>
        <v>46344.628646021694</v>
      </c>
      <c r="K230" s="4">
        <f t="shared" si="174"/>
        <v>202142.01739700651</v>
      </c>
      <c r="L230" s="4">
        <f t="shared" si="174"/>
        <v>67813.088540257508</v>
      </c>
      <c r="M230" s="4">
        <f t="shared" si="174"/>
        <v>6806.4810318903574</v>
      </c>
      <c r="N230" s="11">
        <f t="shared" si="179"/>
        <v>3.8851868583540394E-3</v>
      </c>
      <c r="O230" s="11">
        <f t="shared" si="179"/>
        <v>6.1428881126390777E-3</v>
      </c>
      <c r="P230" s="11">
        <f t="shared" si="179"/>
        <v>4.4064805182115752E-3</v>
      </c>
      <c r="Q230" s="4">
        <f t="shared" si="175"/>
        <v>4019.9567790149649</v>
      </c>
      <c r="R230" s="4">
        <f t="shared" si="175"/>
        <v>13728.613279553072</v>
      </c>
      <c r="S230" s="4">
        <f t="shared" si="175"/>
        <v>3263.4096719698628</v>
      </c>
      <c r="T230" s="4">
        <f t="shared" si="219"/>
        <v>15.458020901142891</v>
      </c>
      <c r="U230" s="4">
        <f t="shared" si="219"/>
        <v>56.669443789900939</v>
      </c>
      <c r="V230" s="4">
        <f t="shared" si="219"/>
        <v>70.416135964658324</v>
      </c>
      <c r="W230" s="11">
        <f t="shared" si="176"/>
        <v>-1.219247815263802E-2</v>
      </c>
      <c r="X230" s="11">
        <f t="shared" si="176"/>
        <v>-1.3228699347321071E-2</v>
      </c>
      <c r="Y230" s="11">
        <f t="shared" si="176"/>
        <v>-1.2203590333800474E-2</v>
      </c>
      <c r="Z230" s="4">
        <f t="shared" si="188"/>
        <v>4684.7611739046642</v>
      </c>
      <c r="AA230" s="4">
        <f t="shared" si="188"/>
        <v>40509.542746118052</v>
      </c>
      <c r="AB230" s="4">
        <f t="shared" si="188"/>
        <v>6140.5011769027406</v>
      </c>
      <c r="AC230" s="12">
        <f t="shared" si="220"/>
        <v>1.4782252130564326</v>
      </c>
      <c r="AD230" s="12">
        <f t="shared" si="220"/>
        <v>4.4029362265336296</v>
      </c>
      <c r="AE230" s="12">
        <f t="shared" si="220"/>
        <v>1.913818562338683</v>
      </c>
      <c r="AF230" s="11">
        <f t="shared" si="177"/>
        <v>-2.9039671966837322E-3</v>
      </c>
      <c r="AG230" s="11">
        <f t="shared" si="177"/>
        <v>2.0567434751257441E-3</v>
      </c>
      <c r="AH230" s="11">
        <f t="shared" si="177"/>
        <v>8.257041531207765E-4</v>
      </c>
      <c r="AI230" s="1">
        <f t="shared" si="215"/>
        <v>498811.13245949999</v>
      </c>
      <c r="AJ230" s="1">
        <f t="shared" si="215"/>
        <v>454003.8340911601</v>
      </c>
      <c r="AK230" s="1">
        <f t="shared" si="215"/>
        <v>88410.852708933293</v>
      </c>
      <c r="AL230" s="17">
        <f t="shared" si="221"/>
        <v>60.72357213132576</v>
      </c>
      <c r="AM230" s="17">
        <f t="shared" si="221"/>
        <v>26.001188217615752</v>
      </c>
      <c r="AN230" s="17">
        <f t="shared" si="221"/>
        <v>4.1087428185798602</v>
      </c>
      <c r="AO230" s="7">
        <f t="shared" si="216"/>
        <v>3.1799319063944794E-3</v>
      </c>
      <c r="AP230" s="7">
        <f t="shared" si="216"/>
        <v>4.8968561750047084E-3</v>
      </c>
      <c r="AQ230" s="7">
        <f t="shared" si="216"/>
        <v>3.5445408034915364E-3</v>
      </c>
      <c r="AR230" s="1">
        <f t="shared" si="186"/>
        <v>260056.36845255844</v>
      </c>
      <c r="AS230" s="1">
        <f t="shared" si="186"/>
        <v>242257.77352696814</v>
      </c>
      <c r="AT230" s="1">
        <f t="shared" si="186"/>
        <v>46344.628646021694</v>
      </c>
      <c r="AU230" s="1">
        <f t="shared" si="193"/>
        <v>52011.273690511691</v>
      </c>
      <c r="AV230" s="1">
        <f t="shared" si="193"/>
        <v>48451.554705393632</v>
      </c>
      <c r="AW230" s="1">
        <f t="shared" si="193"/>
        <v>9268.9257292043385</v>
      </c>
      <c r="AX230" s="1">
        <f t="shared" si="194"/>
        <v>161713.61391760519</v>
      </c>
      <c r="AY230" s="1">
        <f t="shared" si="194"/>
        <v>54250.470832206011</v>
      </c>
      <c r="AZ230" s="1">
        <f t="shared" si="194"/>
        <v>5445.1848255122859</v>
      </c>
      <c r="BA230" s="1">
        <f t="shared" si="195"/>
        <v>11.993582234461567</v>
      </c>
      <c r="BB230" s="1">
        <f t="shared" si="195"/>
        <v>10.901366950299717</v>
      </c>
      <c r="BC230" s="1">
        <f t="shared" si="195"/>
        <v>8.6024869788703651</v>
      </c>
      <c r="BD230" s="1">
        <f t="shared" si="196"/>
        <v>886.28280359471705</v>
      </c>
      <c r="BE230">
        <f t="shared" si="222"/>
        <v>0.21822387218499145</v>
      </c>
      <c r="BF230">
        <f t="shared" si="222"/>
        <v>0.3346263841173937</v>
      </c>
      <c r="BG230">
        <f t="shared" si="222"/>
        <v>2.453676962688749E-2</v>
      </c>
      <c r="BH230">
        <f t="shared" si="197"/>
        <v>0.28691170775804264</v>
      </c>
      <c r="BI230">
        <f t="shared" si="198"/>
        <v>4.7621658391411486E-3</v>
      </c>
      <c r="BJ230">
        <f t="shared" si="198"/>
        <v>1.1197481694748152E-2</v>
      </c>
      <c r="BK230">
        <f t="shared" si="198"/>
        <v>6.0205306372294847E-5</v>
      </c>
      <c r="BL230">
        <f t="shared" si="192"/>
        <v>1238.4315540958776</v>
      </c>
      <c r="BM230">
        <f t="shared" si="192"/>
        <v>2712.6769844786691</v>
      </c>
      <c r="BN230">
        <f t="shared" si="192"/>
        <v>2.7901925663439684</v>
      </c>
      <c r="BO230">
        <f t="shared" si="187"/>
        <v>970.77754568863691</v>
      </c>
      <c r="BP230">
        <f t="shared" si="208"/>
        <v>400.23084579214708</v>
      </c>
      <c r="BQ230">
        <f t="shared" si="208"/>
        <v>37.037611223280003</v>
      </c>
      <c r="BR230" s="7">
        <f t="shared" si="206"/>
        <v>4.9271727098316731E-3</v>
      </c>
      <c r="BS230" s="7">
        <f t="shared" si="190"/>
        <v>7.84684634330436E-3</v>
      </c>
      <c r="BT230" s="7">
        <f t="shared" si="191"/>
        <v>9.0715869966322984E-4</v>
      </c>
      <c r="BU230" s="8">
        <f>MAX((BU$3*climlow!$I340+BU$4*climlow!$I340^2+BU$5*climlow!$I340^6)*(K230/K$66)^$BW$1,-99)</f>
        <v>1.5238007874230337</v>
      </c>
      <c r="BV230" s="8">
        <f>MAX((BV$3*climlow!$I340+BV$4*climlow!$I340^2+BV$5*climlow!$I340^6)*(L230/L$66)^$BW$1,-99)</f>
        <v>7.8080480767648425E-2</v>
      </c>
      <c r="BW230" s="8">
        <f>MAX((BW$3*climlow!$I340+BW$4*climlow!$I340^2+BW$5*climlow!$I340^6)*(M230/M$66)^$BW$1,-99)</f>
        <v>-0.80165932330097511</v>
      </c>
      <c r="BX230" s="8">
        <f>MAX((BX$3*climlow!$M340+BX$4*climlow!$M340^2+BX$5*climlow!$M340^6)*(K230/K$66)^$BW$1,-99)</f>
        <v>1.6081134040629559</v>
      </c>
      <c r="BY230" s="8">
        <f>MAX((BY$3*climlow!$M340+BY$4*climlow!$M340^2+BY$5*climlow!$M340^6)*(L230/L$66)^$BW$1,-99)</f>
        <v>0.1428056865197373</v>
      </c>
      <c r="BZ230" s="8">
        <f>MAX((BZ$3*climlow!$M340+BZ$4*climlow!$M340^2+BZ$5*climlow!$M340^6)*(M230/M$66)^$BW$1,-99)</f>
        <v>-0.72932682379731539</v>
      </c>
      <c r="CA230" s="8">
        <f t="shared" si="199"/>
        <v>-252.78255726646569</v>
      </c>
      <c r="CB230" s="8">
        <f t="shared" si="200"/>
        <v>-1.9835458851374912</v>
      </c>
      <c r="CC230" s="8">
        <f t="shared" si="201"/>
        <v>-0.22931389594739293</v>
      </c>
      <c r="CD230" s="8">
        <f>MAX((CD$3*climlow!$I340+CD$4*climlow!$I340^2+CD$5*climlow!$I340^6)*(K230/K$66)^$BW$1,-99)</f>
        <v>0.97443639282147099</v>
      </c>
      <c r="CE230" s="8">
        <f>MAX((CE$3*climlow!$I340+CE$4*climlow!$I340^2+CE$5*climlow!$I340^6)*(L230/L$66)^$BW$1,-99)</f>
        <v>0.15001310654776301</v>
      </c>
      <c r="CF230" s="8">
        <f>MAX((CF$3*climlow!$I340+CF$4*climlow!$I340^2+CF$5*climlow!$I340^6)*(M230/M$66)^$BW$1,-99)</f>
        <v>-0.29779318555541234</v>
      </c>
      <c r="CG230" s="8">
        <f>MAX((CG$3*climlow!$M340+CG$4*climlow!$M340^2+CG$5*climlow!$M340^6)*(K230/K$66)^$BW$1,-99)</f>
        <v>0.97728501633849174</v>
      </c>
      <c r="CH230" s="8">
        <f>MAX((CH$3*climlow!$M340+CH$4*climlow!$M340^2+CH$5*climlow!$M340^6)*(L230/L$66)^$BW$1,-99)</f>
        <v>0.1726166200323484</v>
      </c>
      <c r="CI230" s="8">
        <f>MAX((CI$3*climlow!$M340+CI$4*climlow!$M340^2+CI$5*climlow!$M340^6)*(M230/M$66)^$BW$1,-99)</f>
        <v>-0.25570159108563967</v>
      </c>
      <c r="CJ230" s="8">
        <f t="shared" si="202"/>
        <v>-1.4881345991939836</v>
      </c>
      <c r="CK230" s="8">
        <f t="shared" si="203"/>
        <v>-1.167716353803001E-2</v>
      </c>
      <c r="CL230" s="8">
        <f t="shared" si="204"/>
        <v>-1.3499742479286759E-3</v>
      </c>
    </row>
    <row r="231" spans="1:90">
      <c r="A231">
        <f t="shared" si="173"/>
        <v>2185</v>
      </c>
      <c r="B231" s="4">
        <f t="shared" si="217"/>
        <v>1286.5048659050281</v>
      </c>
      <c r="C231" s="4">
        <f t="shared" si="217"/>
        <v>3572.4426856044206</v>
      </c>
      <c r="D231" s="4">
        <f t="shared" si="217"/>
        <v>6808.9342001072628</v>
      </c>
      <c r="E231" s="11">
        <f t="shared" si="218"/>
        <v>1.232550278002958E-6</v>
      </c>
      <c r="F231" s="11">
        <f t="shared" si="218"/>
        <v>2.4709915849406192E-6</v>
      </c>
      <c r="G231" s="11">
        <f t="shared" si="218"/>
        <v>5.4555275406979374E-6</v>
      </c>
      <c r="H231" s="4">
        <f t="shared" si="182"/>
        <v>261056.69084513228</v>
      </c>
      <c r="I231" s="4">
        <f t="shared" si="182"/>
        <v>243731.5759065068</v>
      </c>
      <c r="J231" s="4">
        <f t="shared" si="182"/>
        <v>46547.039270632704</v>
      </c>
      <c r="K231" s="4">
        <f t="shared" si="174"/>
        <v>202919.31866226142</v>
      </c>
      <c r="L231" s="4">
        <f t="shared" si="174"/>
        <v>68225.468497689813</v>
      </c>
      <c r="M231" s="4">
        <f t="shared" si="174"/>
        <v>6836.1711102891013</v>
      </c>
      <c r="N231" s="11">
        <f t="shared" si="179"/>
        <v>3.8453225868835261E-3</v>
      </c>
      <c r="O231" s="11">
        <f t="shared" si="179"/>
        <v>6.0811263180777786E-3</v>
      </c>
      <c r="P231" s="11">
        <f t="shared" si="179"/>
        <v>4.3620305793312664E-3</v>
      </c>
      <c r="Q231" s="4">
        <f t="shared" si="175"/>
        <v>3986.2180159206055</v>
      </c>
      <c r="R231" s="4">
        <f t="shared" si="175"/>
        <v>13629.416287963439</v>
      </c>
      <c r="S231" s="4">
        <f t="shared" si="175"/>
        <v>3237.6633938485738</v>
      </c>
      <c r="T231" s="4">
        <f t="shared" si="219"/>
        <v>15.269549319022685</v>
      </c>
      <c r="U231" s="4">
        <f t="shared" si="219"/>
        <v>55.919780755824426</v>
      </c>
      <c r="V231" s="4">
        <f t="shared" si="219"/>
        <v>69.556806288456443</v>
      </c>
      <c r="W231" s="11">
        <f t="shared" si="176"/>
        <v>-1.219247815263802E-2</v>
      </c>
      <c r="X231" s="11">
        <f t="shared" si="176"/>
        <v>-1.3228699347321071E-2</v>
      </c>
      <c r="Y231" s="11">
        <f t="shared" si="176"/>
        <v>-1.2203590333800474E-2</v>
      </c>
      <c r="Z231" s="4">
        <f t="shared" si="188"/>
        <v>4632.1368579368655</v>
      </c>
      <c r="AA231" s="4">
        <f t="shared" si="188"/>
        <v>40302.033289981002</v>
      </c>
      <c r="AB231" s="4">
        <f t="shared" si="188"/>
        <v>6097.3582565041152</v>
      </c>
      <c r="AC231" s="12">
        <f t="shared" si="220"/>
        <v>1.4739324955284059</v>
      </c>
      <c r="AD231" s="12">
        <f t="shared" si="220"/>
        <v>4.4119919368889473</v>
      </c>
      <c r="AE231" s="12">
        <f t="shared" si="220"/>
        <v>1.9153988102739257</v>
      </c>
      <c r="AF231" s="11">
        <f t="shared" si="177"/>
        <v>-2.9039671966837322E-3</v>
      </c>
      <c r="AG231" s="11">
        <f t="shared" si="177"/>
        <v>2.0567434751257441E-3</v>
      </c>
      <c r="AH231" s="11">
        <f t="shared" si="177"/>
        <v>8.257041531207765E-4</v>
      </c>
      <c r="AI231" s="1">
        <f t="shared" si="215"/>
        <v>500941.29290406173</v>
      </c>
      <c r="AJ231" s="1">
        <f t="shared" si="215"/>
        <v>457055.0053874377</v>
      </c>
      <c r="AK231" s="1">
        <f t="shared" si="215"/>
        <v>88838.693167244302</v>
      </c>
      <c r="AL231" s="17">
        <f t="shared" si="221"/>
        <v>60.914737987571506</v>
      </c>
      <c r="AM231" s="17">
        <f t="shared" si="221"/>
        <v>26.127239055905836</v>
      </c>
      <c r="AN231" s="17">
        <f t="shared" si="221"/>
        <v>4.1231607890856541</v>
      </c>
      <c r="AO231" s="7">
        <f t="shared" si="216"/>
        <v>3.1481325873305346E-3</v>
      </c>
      <c r="AP231" s="7">
        <f t="shared" si="216"/>
        <v>4.847887613254661E-3</v>
      </c>
      <c r="AQ231" s="7">
        <f t="shared" si="216"/>
        <v>3.5090953954566208E-3</v>
      </c>
      <c r="AR231" s="1">
        <f t="shared" si="186"/>
        <v>261056.69084513228</v>
      </c>
      <c r="AS231" s="1">
        <f t="shared" si="186"/>
        <v>243731.5759065068</v>
      </c>
      <c r="AT231" s="1">
        <f t="shared" si="186"/>
        <v>46547.039270632704</v>
      </c>
      <c r="AU231" s="1">
        <f t="shared" si="193"/>
        <v>52211.338169026458</v>
      </c>
      <c r="AV231" s="1">
        <f t="shared" si="193"/>
        <v>48746.315181301361</v>
      </c>
      <c r="AW231" s="1">
        <f t="shared" si="193"/>
        <v>9309.4078541265408</v>
      </c>
      <c r="AX231" s="1">
        <f t="shared" si="194"/>
        <v>162335.45492980914</v>
      </c>
      <c r="AY231" s="1">
        <f t="shared" si="194"/>
        <v>54580.374798151854</v>
      </c>
      <c r="AZ231" s="1">
        <f t="shared" si="194"/>
        <v>5468.936888231282</v>
      </c>
      <c r="BA231" s="1">
        <f t="shared" si="195"/>
        <v>11.997420182694022</v>
      </c>
      <c r="BB231" s="1">
        <f t="shared" si="195"/>
        <v>10.907429661189134</v>
      </c>
      <c r="BC231" s="1">
        <f t="shared" si="195"/>
        <v>8.6068395233700183</v>
      </c>
      <c r="BD231" s="1">
        <f t="shared" si="196"/>
        <v>860.90044904212095</v>
      </c>
      <c r="BE231">
        <f t="shared" si="222"/>
        <v>0.21822387218499145</v>
      </c>
      <c r="BF231">
        <f t="shared" si="222"/>
        <v>0.3346263841173937</v>
      </c>
      <c r="BG231">
        <f t="shared" si="222"/>
        <v>2.453676962688749E-2</v>
      </c>
      <c r="BH231">
        <f t="shared" si="197"/>
        <v>0.28701033354976413</v>
      </c>
      <c r="BI231">
        <f t="shared" si="198"/>
        <v>4.7621658391411486E-3</v>
      </c>
      <c r="BJ231">
        <f t="shared" si="198"/>
        <v>1.1197481694748152E-2</v>
      </c>
      <c r="BK231">
        <f t="shared" si="198"/>
        <v>6.0205306372294847E-5</v>
      </c>
      <c r="BL231">
        <f t="shared" si="192"/>
        <v>1243.1952552219207</v>
      </c>
      <c r="BM231">
        <f t="shared" si="192"/>
        <v>2729.1798596452295</v>
      </c>
      <c r="BN231">
        <f t="shared" si="192"/>
        <v>2.8023787600116816</v>
      </c>
      <c r="BO231">
        <f t="shared" si="187"/>
        <v>975.56073431907134</v>
      </c>
      <c r="BP231">
        <f t="shared" si="208"/>
        <v>404.73896368451392</v>
      </c>
      <c r="BQ231">
        <f t="shared" si="208"/>
        <v>37.462584002798103</v>
      </c>
      <c r="BR231" s="7">
        <f t="shared" si="206"/>
        <v>4.8783242700591867E-3</v>
      </c>
      <c r="BS231" s="7">
        <f t="shared" si="190"/>
        <v>7.6182974206838441E-3</v>
      </c>
      <c r="BT231" s="7">
        <f t="shared" si="191"/>
        <v>8.7654351299709763E-4</v>
      </c>
      <c r="BU231" s="8">
        <f>MAX((BU$3*climlow!$I341+BU$4*climlow!$I341^2+BU$5*climlow!$I341^6)*(K231/K$66)^$BW$1,-99)</f>
        <v>1.507997404139545</v>
      </c>
      <c r="BV231" s="8">
        <f>MAX((BV$3*climlow!$I341+BV$4*climlow!$I341^2+BV$5*climlow!$I341^6)*(L231/L$66)^$BW$1,-99)</f>
        <v>6.70268124540499E-2</v>
      </c>
      <c r="BW231" s="8">
        <f>MAX((BW$3*climlow!$I341+BW$4*climlow!$I341^2+BW$5*climlow!$I341^6)*(M231/M$66)^$BW$1,-99)</f>
        <v>-0.81295753602106968</v>
      </c>
      <c r="BX231" s="8">
        <f>MAX((BX$3*climlow!$M341+BX$4*climlow!$M341^2+BX$5*climlow!$M341^6)*(K231/K$66)^$BW$1,-99)</f>
        <v>1.5940399989736727</v>
      </c>
      <c r="BY231" s="8">
        <f>MAX((BY$3*climlow!$M341+BY$4*climlow!$M341^2+BY$5*climlow!$M341^6)*(L231/L$66)^$BW$1,-99)</f>
        <v>0.13292905326185986</v>
      </c>
      <c r="BZ231" s="8">
        <f>MAX((BZ$3*climlow!$M341+BZ$4*climlow!$M341^2+BZ$5*climlow!$M341^6)*(M231/M$66)^$BW$1,-99)</f>
        <v>-0.73937128220553749</v>
      </c>
      <c r="CA231" s="8">
        <f t="shared" si="199"/>
        <v>-258.87217325256165</v>
      </c>
      <c r="CB231" s="8">
        <f t="shared" si="200"/>
        <v>-1.9721652097768116</v>
      </c>
      <c r="CC231" s="8">
        <f t="shared" si="201"/>
        <v>-0.2269127241599937</v>
      </c>
      <c r="CD231" s="8">
        <f>MAX((CD$3*climlow!$I341+CD$4*climlow!$I341^2+CD$5*climlow!$I341^6)*(K231/K$66)^$BW$1,-99)</f>
        <v>0.97261988066057403</v>
      </c>
      <c r="CE231" s="8">
        <f>MAX((CE$3*climlow!$I341+CE$4*climlow!$I341^2+CE$5*climlow!$I341^6)*(L231/L$66)^$BW$1,-99)</f>
        <v>0.14570601239460007</v>
      </c>
      <c r="CF231" s="8">
        <f>MAX((CF$3*climlow!$I341+CF$4*climlow!$I341^2+CF$5*climlow!$I341^6)*(M231/M$66)^$BW$1,-99)</f>
        <v>-0.30484806189175201</v>
      </c>
      <c r="CG231" s="8">
        <f>MAX((CG$3*climlow!$M341+CG$4*climlow!$M341^2+CG$5*climlow!$M341^6)*(K231/K$66)^$BW$1,-99)</f>
        <v>0.97618145168228843</v>
      </c>
      <c r="CH231" s="8">
        <f>MAX((CH$3*climlow!$M341+CH$4*climlow!$M341^2+CH$5*climlow!$M341^6)*(L231/L$66)^$BW$1,-99)</f>
        <v>0.16914966109541485</v>
      </c>
      <c r="CI231" s="8">
        <f>MAX((CI$3*climlow!$M341+CI$4*climlow!$M341^2+CI$5*climlow!$M341^6)*(M231/M$66)^$BW$1,-99)</f>
        <v>-0.26153895502510816</v>
      </c>
      <c r="CJ231" s="8">
        <f t="shared" si="202"/>
        <v>-1.5441750849414739</v>
      </c>
      <c r="CK231" s="8">
        <f t="shared" si="203"/>
        <v>-1.1763985066693886E-2</v>
      </c>
      <c r="CL231" s="8">
        <f t="shared" si="204"/>
        <v>-1.3535366536371913E-3</v>
      </c>
    </row>
    <row r="232" spans="1:90">
      <c r="A232">
        <f t="shared" si="173"/>
        <v>2186</v>
      </c>
      <c r="B232" s="4">
        <f t="shared" si="217"/>
        <v>1286.5063723028616</v>
      </c>
      <c r="C232" s="4">
        <f t="shared" si="217"/>
        <v>3572.4510717064436</v>
      </c>
      <c r="D232" s="4">
        <f t="shared" si="217"/>
        <v>6808.969489118911</v>
      </c>
      <c r="E232" s="11">
        <f t="shared" si="218"/>
        <v>1.17092276410281E-6</v>
      </c>
      <c r="F232" s="11">
        <f t="shared" si="218"/>
        <v>2.3474420056935882E-6</v>
      </c>
      <c r="G232" s="11">
        <f t="shared" si="218"/>
        <v>5.1827511636630402E-6</v>
      </c>
      <c r="H232" s="4">
        <f t="shared" si="182"/>
        <v>262050.55275511337</v>
      </c>
      <c r="I232" s="4">
        <f t="shared" si="182"/>
        <v>245199.41692559322</v>
      </c>
      <c r="J232" s="4">
        <f t="shared" si="182"/>
        <v>46748.274020385419</v>
      </c>
      <c r="K232" s="4">
        <f t="shared" si="174"/>
        <v>203691.60883831439</v>
      </c>
      <c r="L232" s="4">
        <f t="shared" si="174"/>
        <v>68636.186193718662</v>
      </c>
      <c r="M232" s="4">
        <f t="shared" si="174"/>
        <v>6865.6900423906436</v>
      </c>
      <c r="N232" s="11">
        <f t="shared" si="179"/>
        <v>3.8058977387873671E-3</v>
      </c>
      <c r="O232" s="11">
        <f t="shared" si="179"/>
        <v>6.0200055063419633E-3</v>
      </c>
      <c r="P232" s="11">
        <f t="shared" si="179"/>
        <v>4.318050503024029E-3</v>
      </c>
      <c r="Q232" s="4">
        <f t="shared" si="175"/>
        <v>3952.6069324047239</v>
      </c>
      <c r="R232" s="4">
        <f t="shared" si="175"/>
        <v>13530.112356107868</v>
      </c>
      <c r="S232" s="4">
        <f t="shared" si="175"/>
        <v>3211.9787059961864</v>
      </c>
      <c r="T232" s="4">
        <f t="shared" si="219"/>
        <v>15.083375672549872</v>
      </c>
      <c r="U232" s="4">
        <f t="shared" si="219"/>
        <v>55.180034788637514</v>
      </c>
      <c r="V232" s="4">
        <f t="shared" si="219"/>
        <v>68.707963519584609</v>
      </c>
      <c r="W232" s="11">
        <f t="shared" si="176"/>
        <v>-1.219247815263802E-2</v>
      </c>
      <c r="X232" s="11">
        <f t="shared" si="176"/>
        <v>-1.3228699347321071E-2</v>
      </c>
      <c r="Y232" s="11">
        <f t="shared" si="176"/>
        <v>-1.2203590333800474E-2</v>
      </c>
      <c r="Z232" s="4">
        <f t="shared" si="188"/>
        <v>4579.9215023542647</v>
      </c>
      <c r="AA232" s="4">
        <f t="shared" si="188"/>
        <v>40093.120327208751</v>
      </c>
      <c r="AB232" s="4">
        <f t="shared" si="188"/>
        <v>6054.2487759137093</v>
      </c>
      <c r="AC232" s="12">
        <f t="shared" si="220"/>
        <v>1.4696522439112651</v>
      </c>
      <c r="AD232" s="12">
        <f t="shared" si="220"/>
        <v>4.421066272517451</v>
      </c>
      <c r="AE232" s="12">
        <f t="shared" si="220"/>
        <v>1.9169803630264515</v>
      </c>
      <c r="AF232" s="11">
        <f t="shared" si="177"/>
        <v>-2.9039671966837322E-3</v>
      </c>
      <c r="AG232" s="11">
        <f t="shared" si="177"/>
        <v>2.0567434751257441E-3</v>
      </c>
      <c r="AH232" s="11">
        <f t="shared" si="177"/>
        <v>8.257041531207765E-4</v>
      </c>
      <c r="AI232" s="1">
        <f t="shared" ref="AI232:AK247" si="223">(1-$AI$5)*AI231+AU231</f>
        <v>503058.50178268203</v>
      </c>
      <c r="AJ232" s="1">
        <f t="shared" si="223"/>
        <v>460095.82002999535</v>
      </c>
      <c r="AK232" s="1">
        <f t="shared" si="223"/>
        <v>89264.231704646401</v>
      </c>
      <c r="AL232" s="17">
        <f t="shared" si="221"/>
        <v>61.10458798256181</v>
      </c>
      <c r="AM232" s="17">
        <f t="shared" si="221"/>
        <v>26.252634355307631</v>
      </c>
      <c r="AN232" s="17">
        <f t="shared" si="221"/>
        <v>4.1374846679799644</v>
      </c>
      <c r="AO232" s="7">
        <f t="shared" si="216"/>
        <v>3.1166512614572294E-3</v>
      </c>
      <c r="AP232" s="7">
        <f t="shared" si="216"/>
        <v>4.799408737122114E-3</v>
      </c>
      <c r="AQ232" s="7">
        <f t="shared" si="216"/>
        <v>3.4740044415020547E-3</v>
      </c>
      <c r="AR232" s="1">
        <f t="shared" si="186"/>
        <v>262050.55275511337</v>
      </c>
      <c r="AS232" s="1">
        <f t="shared" si="186"/>
        <v>245199.41692559322</v>
      </c>
      <c r="AT232" s="1">
        <f t="shared" si="186"/>
        <v>46748.274020385419</v>
      </c>
      <c r="AU232" s="1">
        <f t="shared" si="193"/>
        <v>52410.110551022677</v>
      </c>
      <c r="AV232" s="1">
        <f t="shared" si="193"/>
        <v>49039.88338511865</v>
      </c>
      <c r="AW232" s="1">
        <f t="shared" si="193"/>
        <v>9349.6548040770849</v>
      </c>
      <c r="AX232" s="1">
        <f t="shared" si="194"/>
        <v>162953.28707065154</v>
      </c>
      <c r="AY232" s="1">
        <f t="shared" si="194"/>
        <v>54908.948954974927</v>
      </c>
      <c r="AZ232" s="1">
        <f t="shared" si="194"/>
        <v>5492.5520339125151</v>
      </c>
      <c r="BA232" s="1">
        <f t="shared" si="195"/>
        <v>12.001218856327679</v>
      </c>
      <c r="BB232" s="1">
        <f t="shared" si="195"/>
        <v>10.91343161885816</v>
      </c>
      <c r="BC232" s="1">
        <f t="shared" si="195"/>
        <v>8.611148277843844</v>
      </c>
      <c r="BD232" s="1">
        <f t="shared" si="196"/>
        <v>836.24047031851535</v>
      </c>
      <c r="BE232">
        <f t="shared" si="222"/>
        <v>0.21822387218499145</v>
      </c>
      <c r="BF232">
        <f t="shared" si="222"/>
        <v>0.3346263841173937</v>
      </c>
      <c r="BG232">
        <f t="shared" si="222"/>
        <v>2.453676962688749E-2</v>
      </c>
      <c r="BH232">
        <f t="shared" si="197"/>
        <v>0.28710809548993615</v>
      </c>
      <c r="BI232">
        <f t="shared" si="198"/>
        <v>4.7621658391411486E-3</v>
      </c>
      <c r="BJ232">
        <f t="shared" si="198"/>
        <v>1.1197481694748152E-2</v>
      </c>
      <c r="BK232">
        <f t="shared" si="198"/>
        <v>6.0205306372294847E-5</v>
      </c>
      <c r="BL232">
        <f t="shared" si="192"/>
        <v>1247.9281904584564</v>
      </c>
      <c r="BM232">
        <f t="shared" si="192"/>
        <v>2745.6159825872501</v>
      </c>
      <c r="BN232">
        <f t="shared" si="192"/>
        <v>2.8144941597732958</v>
      </c>
      <c r="BO232">
        <f t="shared" si="187"/>
        <v>980.3198359262168</v>
      </c>
      <c r="BP232">
        <f t="shared" si="208"/>
        <v>409.29812199137854</v>
      </c>
      <c r="BQ232">
        <f t="shared" si="208"/>
        <v>37.892451154509857</v>
      </c>
      <c r="BR232" s="7">
        <f t="shared" si="206"/>
        <v>4.8299785080565538E-3</v>
      </c>
      <c r="BS232" s="7">
        <f t="shared" si="190"/>
        <v>7.3964052627998487E-3</v>
      </c>
      <c r="BT232" s="7">
        <f t="shared" si="191"/>
        <v>8.4700151934804374E-4</v>
      </c>
      <c r="BU232" s="8">
        <f>MAX((BU$3*climlow!$I342+BU$4*climlow!$I342^2+BU$5*climlow!$I342^6)*(K232/K$66)^$BW$1,-99)</f>
        <v>1.492285801506704</v>
      </c>
      <c r="BV232" s="8">
        <f>MAX((BV$3*climlow!$I342+BV$4*climlow!$I342^2+BV$5*climlow!$I342^6)*(L232/L$66)^$BW$1,-99)</f>
        <v>5.6062654118390585E-2</v>
      </c>
      <c r="BW232" s="8">
        <f>MAX((BW$3*climlow!$I342+BW$4*climlow!$I342^2+BW$5*climlow!$I342^6)*(M232/M$66)^$BW$1,-99)</f>
        <v>-0.82416235532622684</v>
      </c>
      <c r="BX232" s="8">
        <f>MAX((BX$3*climlow!$M342+BX$4*climlow!$M342^2+BX$5*climlow!$M342^6)*(K232/K$66)^$BW$1,-99)</f>
        <v>1.5800649109696085</v>
      </c>
      <c r="BY232" s="8">
        <f>MAX((BY$3*climlow!$M342+BY$4*climlow!$M342^2+BY$5*climlow!$M342^6)*(L232/L$66)^$BW$1,-99)</f>
        <v>0.12314442250222774</v>
      </c>
      <c r="BZ232" s="8">
        <f>MAX((BZ$3*climlow!$M342+BZ$4*climlow!$M342^2+BZ$5*climlow!$M342^6)*(M232/M$66)^$BW$1,-99)</f>
        <v>-0.74931997908644787</v>
      </c>
      <c r="CA232" s="8">
        <f t="shared" si="199"/>
        <v>-265.01316067899717</v>
      </c>
      <c r="CB232" s="8">
        <f t="shared" si="200"/>
        <v>-1.9601447363573565</v>
      </c>
      <c r="CC232" s="8">
        <f t="shared" si="201"/>
        <v>-0.22446654974233785</v>
      </c>
      <c r="CD232" s="8">
        <f>MAX((CD$3*climlow!$I342+CD$4*climlow!$I342^2+CD$5*climlow!$I342^6)*(K232/K$66)^$BW$1,-99)</f>
        <v>0.97070597876774478</v>
      </c>
      <c r="CE232" s="8">
        <f>MAX((CE$3*climlow!$I342+CE$4*climlow!$I342^2+CE$5*climlow!$I342^6)*(L232/L$66)^$BW$1,-99)</f>
        <v>0.14135974893210668</v>
      </c>
      <c r="CF232" s="8">
        <f>MAX((CF$3*climlow!$I342+CF$4*climlow!$I342^2+CF$5*climlow!$I342^6)*(M232/M$66)^$BW$1,-99)</f>
        <v>-0.3119293227595345</v>
      </c>
      <c r="CG232" s="8">
        <f>MAX((CG$3*climlow!$M342+CG$4*climlow!$M342^2+CG$5*climlow!$M342^6)*(K232/K$66)^$BW$1,-99)</f>
        <v>0.97499915797074577</v>
      </c>
      <c r="CH232" s="8">
        <f>MAX((CH$3*climlow!$M342+CH$4*climlow!$M342^2+CH$5*climlow!$M342^6)*(L232/L$66)^$BW$1,-99)</f>
        <v>0.16565687835062076</v>
      </c>
      <c r="CI232" s="8">
        <f>MAX((CI$3*climlow!$M342+CI$4*climlow!$M342^2+CI$5*climlow!$M342^6)*(M232/M$66)^$BW$1,-99)</f>
        <v>-0.26738677283333934</v>
      </c>
      <c r="CJ232" s="8">
        <f t="shared" si="202"/>
        <v>-1.6003897175354838</v>
      </c>
      <c r="CK232" s="8">
        <f t="shared" si="203"/>
        <v>-1.1837130929310215E-2</v>
      </c>
      <c r="CL232" s="8">
        <f t="shared" si="204"/>
        <v>-1.3555325223015412E-3</v>
      </c>
    </row>
    <row r="233" spans="1:90">
      <c r="A233">
        <f t="shared" si="173"/>
        <v>2187</v>
      </c>
      <c r="B233" s="4">
        <f t="shared" si="217"/>
        <v>1286.5078033824793</v>
      </c>
      <c r="C233" s="4">
        <f t="shared" si="217"/>
        <v>3572.4590385220672</v>
      </c>
      <c r="D233" s="4">
        <f t="shared" si="217"/>
        <v>6809.0030138537268</v>
      </c>
      <c r="E233" s="11">
        <f t="shared" si="218"/>
        <v>1.1123766258976694E-6</v>
      </c>
      <c r="F233" s="11">
        <f t="shared" si="218"/>
        <v>2.2300699054089086E-6</v>
      </c>
      <c r="G233" s="11">
        <f t="shared" si="218"/>
        <v>4.9236136054798881E-6</v>
      </c>
      <c r="H233" s="4">
        <f t="shared" si="182"/>
        <v>263037.96549135674</v>
      </c>
      <c r="I233" s="4">
        <f t="shared" si="182"/>
        <v>246661.23753454501</v>
      </c>
      <c r="J233" s="4">
        <f t="shared" si="182"/>
        <v>46948.332311725637</v>
      </c>
      <c r="K233" s="4">
        <f t="shared" si="174"/>
        <v>204458.8962459293</v>
      </c>
      <c r="L233" s="4">
        <f t="shared" si="174"/>
        <v>69045.224836668582</v>
      </c>
      <c r="M233" s="4">
        <f t="shared" si="174"/>
        <v>6895.0376752960265</v>
      </c>
      <c r="N233" s="11">
        <f t="shared" si="179"/>
        <v>3.7669072967259076E-3</v>
      </c>
      <c r="O233" s="11">
        <f t="shared" si="179"/>
        <v>5.9595188141055022E-3</v>
      </c>
      <c r="P233" s="11">
        <f t="shared" si="179"/>
        <v>4.2745350757436018E-3</v>
      </c>
      <c r="Q233" s="4">
        <f t="shared" si="175"/>
        <v>3919.126787096412</v>
      </c>
      <c r="R233" s="4">
        <f t="shared" si="175"/>
        <v>13430.722808966593</v>
      </c>
      <c r="S233" s="4">
        <f t="shared" si="175"/>
        <v>3186.3588858462726</v>
      </c>
      <c r="T233" s="4">
        <f t="shared" si="219"/>
        <v>14.899471944194277</v>
      </c>
      <c r="U233" s="4">
        <f t="shared" si="219"/>
        <v>54.450074698443913</v>
      </c>
      <c r="V233" s="4">
        <f t="shared" si="219"/>
        <v>67.869479680121884</v>
      </c>
      <c r="W233" s="11">
        <f t="shared" si="176"/>
        <v>-1.219247815263802E-2</v>
      </c>
      <c r="X233" s="11">
        <f t="shared" si="176"/>
        <v>-1.3228699347321071E-2</v>
      </c>
      <c r="Y233" s="11">
        <f t="shared" si="176"/>
        <v>-1.2203590333800474E-2</v>
      </c>
      <c r="Z233" s="4">
        <f t="shared" si="188"/>
        <v>4528.1166172549292</v>
      </c>
      <c r="AA233" s="4">
        <f t="shared" si="188"/>
        <v>39882.862289273922</v>
      </c>
      <c r="AB233" s="4">
        <f t="shared" si="188"/>
        <v>6011.1792123089072</v>
      </c>
      <c r="AC233" s="12">
        <f t="shared" si="220"/>
        <v>1.4653844220044141</v>
      </c>
      <c r="AD233" s="12">
        <f t="shared" si="220"/>
        <v>4.4301592717265494</v>
      </c>
      <c r="AE233" s="12">
        <f t="shared" si="220"/>
        <v>1.9185632216736535</v>
      </c>
      <c r="AF233" s="11">
        <f t="shared" si="177"/>
        <v>-2.9039671966837322E-3</v>
      </c>
      <c r="AG233" s="11">
        <f t="shared" si="177"/>
        <v>2.0567434751257441E-3</v>
      </c>
      <c r="AH233" s="11">
        <f t="shared" si="177"/>
        <v>8.257041531207765E-4</v>
      </c>
      <c r="AI233" s="1">
        <f t="shared" si="223"/>
        <v>505162.7621554365</v>
      </c>
      <c r="AJ233" s="1">
        <f t="shared" si="223"/>
        <v>463126.12141211447</v>
      </c>
      <c r="AK233" s="1">
        <f t="shared" si="223"/>
        <v>89687.463338258851</v>
      </c>
      <c r="AL233" s="17">
        <f t="shared" si="221"/>
        <v>61.293125256866318</v>
      </c>
      <c r="AM233" s="17">
        <f t="shared" si="221"/>
        <v>26.377371506777994</v>
      </c>
      <c r="AN233" s="17">
        <f t="shared" si="221"/>
        <v>4.1517145716920414</v>
      </c>
      <c r="AO233" s="7">
        <f t="shared" si="216"/>
        <v>3.085484748842657E-3</v>
      </c>
      <c r="AP233" s="7">
        <f t="shared" si="216"/>
        <v>4.7514146497508927E-3</v>
      </c>
      <c r="AQ233" s="7">
        <f t="shared" si="216"/>
        <v>3.4392643970870343E-3</v>
      </c>
      <c r="AR233" s="1">
        <f t="shared" si="186"/>
        <v>263037.96549135674</v>
      </c>
      <c r="AS233" s="1">
        <f t="shared" si="186"/>
        <v>246661.23753454501</v>
      </c>
      <c r="AT233" s="1">
        <f t="shared" si="186"/>
        <v>46948.332311725637</v>
      </c>
      <c r="AU233" s="1">
        <f t="shared" si="193"/>
        <v>52607.593098271347</v>
      </c>
      <c r="AV233" s="1">
        <f t="shared" si="193"/>
        <v>49332.247506909007</v>
      </c>
      <c r="AW233" s="1">
        <f t="shared" si="193"/>
        <v>9389.666462345127</v>
      </c>
      <c r="AX233" s="1">
        <f t="shared" si="194"/>
        <v>163567.11699674343</v>
      </c>
      <c r="AY233" s="1">
        <f t="shared" si="194"/>
        <v>55236.179869334868</v>
      </c>
      <c r="AZ233" s="1">
        <f t="shared" si="194"/>
        <v>5516.0301402368214</v>
      </c>
      <c r="BA233" s="1">
        <f t="shared" si="195"/>
        <v>12.004978686595885</v>
      </c>
      <c r="BB233" s="1">
        <f t="shared" si="195"/>
        <v>10.919373449978657</v>
      </c>
      <c r="BC233" s="1">
        <f t="shared" si="195"/>
        <v>8.6154137030456219</v>
      </c>
      <c r="BD233" s="1">
        <f t="shared" si="196"/>
        <v>812.28249664199632</v>
      </c>
      <c r="BE233">
        <f t="shared" si="222"/>
        <v>0.21822387218499145</v>
      </c>
      <c r="BF233">
        <f t="shared" si="222"/>
        <v>0.3346263841173937</v>
      </c>
      <c r="BG233">
        <f t="shared" si="222"/>
        <v>2.453676962688749E-2</v>
      </c>
      <c r="BH233">
        <f t="shared" si="197"/>
        <v>0.28720500267802551</v>
      </c>
      <c r="BI233">
        <f t="shared" si="198"/>
        <v>4.7621658391411486E-3</v>
      </c>
      <c r="BJ233">
        <f t="shared" si="198"/>
        <v>1.1197481694748152E-2</v>
      </c>
      <c r="BK233">
        <f t="shared" si="198"/>
        <v>6.0205306372294847E-5</v>
      </c>
      <c r="BL233">
        <f t="shared" si="192"/>
        <v>1252.6304136601273</v>
      </c>
      <c r="BM233">
        <f t="shared" si="192"/>
        <v>2761.9846920969935</v>
      </c>
      <c r="BN233">
        <f t="shared" si="192"/>
        <v>2.8265387304957517</v>
      </c>
      <c r="BO233">
        <f t="shared" si="187"/>
        <v>985.05475966476195</v>
      </c>
      <c r="BP233">
        <f t="shared" si="208"/>
        <v>413.90889861134394</v>
      </c>
      <c r="BQ233">
        <f t="shared" si="208"/>
        <v>38.327269030360512</v>
      </c>
      <c r="BR233" s="7">
        <f t="shared" si="206"/>
        <v>4.7821300277708367E-3</v>
      </c>
      <c r="BS233" s="7">
        <f t="shared" si="190"/>
        <v>7.1809759833008236E-3</v>
      </c>
      <c r="BT233" s="7">
        <f t="shared" si="191"/>
        <v>8.1849341141932276E-4</v>
      </c>
      <c r="BU233" s="8">
        <f>MAX((BU$3*climlow!$I343+BU$4*climlow!$I343^2+BU$5*climlow!$I343^6)*(K233/K$66)^$BW$1,-99)</f>
        <v>1.4766681358629772</v>
      </c>
      <c r="BV233" s="8">
        <f>MAX((BV$3*climlow!$I343+BV$4*climlow!$I343^2+BV$5*climlow!$I343^6)*(L233/L$66)^$BW$1,-99)</f>
        <v>4.5188812614983212E-2</v>
      </c>
      <c r="BW233" s="8">
        <f>MAX((BW$3*climlow!$I343+BW$4*climlow!$I343^2+BW$5*climlow!$I343^6)*(M233/M$66)^$BW$1,-99)</f>
        <v>-0.83527302408878346</v>
      </c>
      <c r="BX233" s="8">
        <f>MAX((BX$3*climlow!$M343+BX$4*climlow!$M343^2+BX$5*climlow!$M343^6)*(K233/K$66)^$BW$1,-99)</f>
        <v>1.5661898410101458</v>
      </c>
      <c r="BY233" s="8">
        <f>MAX((BY$3*climlow!$M343+BY$4*climlow!$M343^2+BY$5*climlow!$M343^6)*(L233/L$66)^$BW$1,-99)</f>
        <v>0.11345231586252877</v>
      </c>
      <c r="BZ233" s="8">
        <f>MAX((BZ$3*climlow!$M343+BZ$4*climlow!$M343^2+BZ$5*climlow!$M343^6)*(M233/M$66)^$BW$1,-99)</f>
        <v>-0.75917244307702836</v>
      </c>
      <c r="CA233" s="8">
        <f t="shared" si="199"/>
        <v>-271.20402555683626</v>
      </c>
      <c r="CB233" s="8">
        <f t="shared" si="200"/>
        <v>-1.9475095940981439</v>
      </c>
      <c r="CC233" s="8">
        <f t="shared" si="201"/>
        <v>-0.2219787080686681</v>
      </c>
      <c r="CD233" s="8">
        <f>MAX((CD$3*climlow!$I343+CD$4*climlow!$I343^2+CD$5*climlow!$I343^6)*(K233/K$66)^$BW$1,-99)</f>
        <v>0.96869706385777565</v>
      </c>
      <c r="CE233" s="8">
        <f>MAX((CE$3*climlow!$I343+CE$4*climlow!$I343^2+CE$5*climlow!$I343^6)*(L233/L$66)^$BW$1,-99)</f>
        <v>0.13697614390388643</v>
      </c>
      <c r="CF233" s="8">
        <f>MAX((CF$3*climlow!$I343+CF$4*climlow!$I343^2+CF$5*climlow!$I343^6)*(M233/M$66)^$BW$1,-99)</f>
        <v>-0.31903485412097449</v>
      </c>
      <c r="CG233" s="8">
        <f>MAX((CG$3*climlow!$M343+CG$4*climlow!$M343^2+CG$5*climlow!$M343^6)*(K233/K$66)^$BW$1,-99)</f>
        <v>0.9737402977362194</v>
      </c>
      <c r="CH233" s="8">
        <f>MAX((CH$3*climlow!$M343+CH$4*climlow!$M343^2+CH$5*climlow!$M343^6)*(L233/L$66)^$BW$1,-99)</f>
        <v>0.16213986515858639</v>
      </c>
      <c r="CI233" s="8">
        <f>MAX((CI$3*climlow!$M343+CI$4*climlow!$M343^2+CI$5*climlow!$M343^6)*(M233/M$66)^$BW$1,-99)</f>
        <v>-0.2732432387382816</v>
      </c>
      <c r="CJ233" s="8">
        <f t="shared" si="202"/>
        <v>-1.6567359355849935</v>
      </c>
      <c r="CK233" s="8">
        <f t="shared" si="203"/>
        <v>-1.1896980964107259E-2</v>
      </c>
      <c r="CL233" s="8">
        <f t="shared" si="204"/>
        <v>-1.3560274477379447E-3</v>
      </c>
    </row>
    <row r="234" spans="1:90">
      <c r="A234">
        <f t="shared" si="173"/>
        <v>2188</v>
      </c>
      <c r="B234" s="4">
        <f t="shared" si="217"/>
        <v>1286.5091629096285</v>
      </c>
      <c r="C234" s="4">
        <f t="shared" si="217"/>
        <v>3572.4666070137878</v>
      </c>
      <c r="D234" s="4">
        <f t="shared" si="217"/>
        <v>6809.0348625086117</v>
      </c>
      <c r="E234" s="11">
        <f t="shared" si="218"/>
        <v>1.0567577946027859E-6</v>
      </c>
      <c r="F234" s="11">
        <f t="shared" si="218"/>
        <v>2.118566410138463E-6</v>
      </c>
      <c r="G234" s="11">
        <f t="shared" si="218"/>
        <v>4.6774329252058936E-6</v>
      </c>
      <c r="H234" s="4">
        <f t="shared" si="182"/>
        <v>264018.94111942389</v>
      </c>
      <c r="I234" s="4">
        <f t="shared" si="182"/>
        <v>248116.9804872947</v>
      </c>
      <c r="J234" s="4">
        <f t="shared" si="182"/>
        <v>47147.213727688133</v>
      </c>
      <c r="K234" s="4">
        <f t="shared" si="174"/>
        <v>205221.18981438616</v>
      </c>
      <c r="L234" s="4">
        <f t="shared" si="174"/>
        <v>69452.568150019681</v>
      </c>
      <c r="M234" s="4">
        <f t="shared" si="174"/>
        <v>6924.2138834222342</v>
      </c>
      <c r="N234" s="11">
        <f t="shared" si="179"/>
        <v>3.7283462957755642E-3</v>
      </c>
      <c r="O234" s="11">
        <f t="shared" si="179"/>
        <v>5.8996594524052259E-3</v>
      </c>
      <c r="P234" s="11">
        <f t="shared" si="179"/>
        <v>4.2314791448845313E-3</v>
      </c>
      <c r="Q234" s="4">
        <f t="shared" si="175"/>
        <v>3885.7807327251589</v>
      </c>
      <c r="R234" s="4">
        <f t="shared" si="175"/>
        <v>13331.268550440534</v>
      </c>
      <c r="S234" s="4">
        <f t="shared" si="175"/>
        <v>3160.8071217698362</v>
      </c>
      <c r="T234" s="4">
        <f t="shared" si="219"/>
        <v>14.717810458028845</v>
      </c>
      <c r="U234" s="4">
        <f t="shared" si="219"/>
        <v>53.729771030819023</v>
      </c>
      <c r="V234" s="4">
        <f t="shared" si="219"/>
        <v>67.041228353937484</v>
      </c>
      <c r="W234" s="11">
        <f t="shared" si="176"/>
        <v>-1.219247815263802E-2</v>
      </c>
      <c r="X234" s="11">
        <f t="shared" si="176"/>
        <v>-1.3228699347321071E-2</v>
      </c>
      <c r="Y234" s="11">
        <f t="shared" si="176"/>
        <v>-1.2203590333800474E-2</v>
      </c>
      <c r="Z234" s="4">
        <f t="shared" si="188"/>
        <v>4476.7235564762568</v>
      </c>
      <c r="AA234" s="4">
        <f t="shared" si="188"/>
        <v>39671.316867791938</v>
      </c>
      <c r="AB234" s="4">
        <f t="shared" si="188"/>
        <v>5968.1558949174032</v>
      </c>
      <c r="AC234" s="12">
        <f t="shared" si="220"/>
        <v>1.4611289937123819</v>
      </c>
      <c r="AD234" s="12">
        <f t="shared" si="220"/>
        <v>4.4392709729024409</v>
      </c>
      <c r="AE234" s="12">
        <f t="shared" si="220"/>
        <v>1.9201473872938142</v>
      </c>
      <c r="AF234" s="11">
        <f t="shared" si="177"/>
        <v>-2.9039671966837322E-3</v>
      </c>
      <c r="AG234" s="11">
        <f t="shared" si="177"/>
        <v>2.0567434751257441E-3</v>
      </c>
      <c r="AH234" s="11">
        <f t="shared" si="177"/>
        <v>8.257041531207765E-4</v>
      </c>
      <c r="AI234" s="1">
        <f t="shared" si="223"/>
        <v>507254.07903816423</v>
      </c>
      <c r="AJ234" s="1">
        <f t="shared" si="223"/>
        <v>466145.75677781203</v>
      </c>
      <c r="AK234" s="1">
        <f t="shared" si="223"/>
        <v>90108.38346677809</v>
      </c>
      <c r="AL234" s="17">
        <f t="shared" si="221"/>
        <v>61.480353070023398</v>
      </c>
      <c r="AM234" s="17">
        <f t="shared" si="221"/>
        <v>26.501448037883229</v>
      </c>
      <c r="AN234" s="17">
        <f t="shared" si="221"/>
        <v>4.165850627364196</v>
      </c>
      <c r="AO234" s="7">
        <f t="shared" ref="AO234:AQ249" si="224">AO$5*AO233</f>
        <v>3.0546299013542305E-3</v>
      </c>
      <c r="AP234" s="7">
        <f t="shared" si="224"/>
        <v>4.7039005032533839E-3</v>
      </c>
      <c r="AQ234" s="7">
        <f t="shared" si="224"/>
        <v>3.4048717531161639E-3</v>
      </c>
      <c r="AR234" s="1">
        <f t="shared" si="186"/>
        <v>264018.94111942389</v>
      </c>
      <c r="AS234" s="1">
        <f t="shared" si="186"/>
        <v>248116.9804872947</v>
      </c>
      <c r="AT234" s="1">
        <f t="shared" si="186"/>
        <v>47147.213727688133</v>
      </c>
      <c r="AU234" s="1">
        <f t="shared" si="193"/>
        <v>52803.788223884781</v>
      </c>
      <c r="AV234" s="1">
        <f t="shared" si="193"/>
        <v>49623.396097458943</v>
      </c>
      <c r="AW234" s="1">
        <f t="shared" si="193"/>
        <v>9429.4427455376263</v>
      </c>
      <c r="AX234" s="1">
        <f t="shared" si="194"/>
        <v>164176.95185150893</v>
      </c>
      <c r="AY234" s="1">
        <f t="shared" si="194"/>
        <v>55562.054520015758</v>
      </c>
      <c r="AZ234" s="1">
        <f t="shared" si="194"/>
        <v>5539.3711067377872</v>
      </c>
      <c r="BA234" s="1">
        <f t="shared" si="195"/>
        <v>12.008700099835822</v>
      </c>
      <c r="BB234" s="1">
        <f t="shared" si="195"/>
        <v>10.925255774586608</v>
      </c>
      <c r="BC234" s="1">
        <f t="shared" si="195"/>
        <v>8.6196362546582126</v>
      </c>
      <c r="BD234" s="1">
        <f t="shared" si="196"/>
        <v>789.00672364799902</v>
      </c>
      <c r="BE234">
        <f t="shared" si="222"/>
        <v>0.21822387218499145</v>
      </c>
      <c r="BF234">
        <f t="shared" si="222"/>
        <v>0.3346263841173937</v>
      </c>
      <c r="BG234">
        <f t="shared" si="222"/>
        <v>2.453676962688749E-2</v>
      </c>
      <c r="BH234">
        <f t="shared" si="197"/>
        <v>0.28730106411965456</v>
      </c>
      <c r="BI234">
        <f t="shared" si="198"/>
        <v>4.7621658391411486E-3</v>
      </c>
      <c r="BJ234">
        <f t="shared" si="198"/>
        <v>1.1197481694748152E-2</v>
      </c>
      <c r="BK234">
        <f t="shared" si="198"/>
        <v>6.0205306372294847E-5</v>
      </c>
      <c r="BL234">
        <f t="shared" si="192"/>
        <v>1257.3019822851388</v>
      </c>
      <c r="BM234">
        <f t="shared" si="192"/>
        <v>2778.2853471626668</v>
      </c>
      <c r="BN234">
        <f t="shared" si="192"/>
        <v>2.8385124470755296</v>
      </c>
      <c r="BO234">
        <f t="shared" si="187"/>
        <v>989.76541960995337</v>
      </c>
      <c r="BP234">
        <f t="shared" si="208"/>
        <v>418.57187799075211</v>
      </c>
      <c r="BQ234">
        <f t="shared" si="208"/>
        <v>38.767094632065451</v>
      </c>
      <c r="BR234" s="7">
        <f t="shared" si="206"/>
        <v>4.7347734957288168E-3</v>
      </c>
      <c r="BS234" s="7">
        <f t="shared" si="190"/>
        <v>6.9718213430105085E-3</v>
      </c>
      <c r="BT234" s="7">
        <f t="shared" si="191"/>
        <v>7.909813937329557E-4</v>
      </c>
      <c r="BU234" s="8">
        <f>MAX((BU$3*climlow!$I344+BU$4*climlow!$I344^2+BU$5*climlow!$I344^6)*(K234/K$66)^$BW$1,-99)</f>
        <v>1.4611464915202403</v>
      </c>
      <c r="BV234" s="8">
        <f>MAX((BV$3*climlow!$I344+BV$4*climlow!$I344^2+BV$5*climlow!$I344^6)*(L234/L$66)^$BW$1,-99)</f>
        <v>3.4406054296302772E-2</v>
      </c>
      <c r="BW234" s="8">
        <f>MAX((BW$3*climlow!$I344+BW$4*climlow!$I344^2+BW$5*climlow!$I344^6)*(M234/M$66)^$BW$1,-99)</f>
        <v>-0.84628882328267974</v>
      </c>
      <c r="BX234" s="8">
        <f>MAX((BX$3*climlow!$M344+BX$4*climlow!$M344^2+BX$5*climlow!$M344^6)*(K234/K$66)^$BW$1,-99)</f>
        <v>1.5524164201110364</v>
      </c>
      <c r="BY234" s="8">
        <f>MAX((BY$3*climlow!$M344+BY$4*climlow!$M344^2+BY$5*climlow!$M344^6)*(L234/L$66)^$BW$1,-99)</f>
        <v>0.1038532167160735</v>
      </c>
      <c r="BZ234" s="8">
        <f>MAX((BZ$3*climlow!$M344+BZ$4*climlow!$M344^2+BZ$5*climlow!$M344^6)*(M234/M$66)^$BW$1,-99)</f>
        <v>-0.76892823873452154</v>
      </c>
      <c r="CA234" s="8">
        <f t="shared" si="199"/>
        <v>-277.44325916378318</v>
      </c>
      <c r="CB234" s="8">
        <f t="shared" si="200"/>
        <v>-1.9342848357124593</v>
      </c>
      <c r="CC234" s="8">
        <f t="shared" si="201"/>
        <v>-0.21945245581518286</v>
      </c>
      <c r="CD234" s="8">
        <f>MAX((CD$3*climlow!$I344+CD$4*climlow!$I344^2+CD$5*climlow!$I344^6)*(K234/K$66)^$BW$1,-99)</f>
        <v>0.96659552952479555</v>
      </c>
      <c r="CE234" s="8">
        <f>MAX((CE$3*climlow!$I344+CE$4*climlow!$I344^2+CE$5*climlow!$I344^6)*(L234/L$66)^$BW$1,-99)</f>
        <v>0.13255702616099865</v>
      </c>
      <c r="CF234" s="8">
        <f>MAX((CF$3*climlow!$I344+CF$4*climlow!$I344^2+CF$5*climlow!$I344^6)*(M234/M$66)^$BW$1,-99)</f>
        <v>-0.3261625424984036</v>
      </c>
      <c r="CG234" s="8">
        <f>MAX((CG$3*climlow!$M344+CG$4*climlow!$M344^2+CG$5*climlow!$M344^6)*(K234/K$66)^$BW$1,-99)</f>
        <v>0.97240703650249782</v>
      </c>
      <c r="CH234" s="8">
        <f>MAX((CH$3*climlow!$M344+CH$4*climlow!$M344^2+CH$5*climlow!$M344^6)*(L234/L$66)^$BW$1,-99)</f>
        <v>0.15860020704273708</v>
      </c>
      <c r="CI234" s="8">
        <f>MAX((CI$3*climlow!$M344+CI$4*climlow!$M344^2+CI$5*climlow!$M344^6)*(M234/M$66)^$BW$1,-99)</f>
        <v>-0.27910655779056959</v>
      </c>
      <c r="CJ234" s="8">
        <f t="shared" si="202"/>
        <v>-1.7131713342846757</v>
      </c>
      <c r="CK234" s="8">
        <f t="shared" si="203"/>
        <v>-1.1943924472599692E-2</v>
      </c>
      <c r="CL234" s="8">
        <f t="shared" si="204"/>
        <v>-1.3550866496958402E-3</v>
      </c>
    </row>
    <row r="235" spans="1:90">
      <c r="A235">
        <f t="shared" si="173"/>
        <v>2189</v>
      </c>
      <c r="B235" s="4">
        <f t="shared" si="217"/>
        <v>1286.5104544617848</v>
      </c>
      <c r="C235" s="4">
        <f t="shared" si="217"/>
        <v>3572.4737970961546</v>
      </c>
      <c r="D235" s="4">
        <f t="shared" si="217"/>
        <v>6809.0651188722741</v>
      </c>
      <c r="E235" s="11">
        <f t="shared" si="218"/>
        <v>1.0039199048726466E-6</v>
      </c>
      <c r="F235" s="11">
        <f t="shared" si="218"/>
        <v>2.0126380896315397E-6</v>
      </c>
      <c r="G235" s="11">
        <f t="shared" si="218"/>
        <v>4.4435612789455984E-6</v>
      </c>
      <c r="H235" s="4">
        <f t="shared" si="182"/>
        <v>264993.49244141154</v>
      </c>
      <c r="I235" s="4">
        <f t="shared" si="182"/>
        <v>249566.59032382909</v>
      </c>
      <c r="J235" s="4">
        <f t="shared" si="182"/>
        <v>47344.918015130512</v>
      </c>
      <c r="K235" s="4">
        <f t="shared" si="174"/>
        <v>205978.49906495499</v>
      </c>
      <c r="L235" s="4">
        <f t="shared" si="174"/>
        <v>69858.200367119978</v>
      </c>
      <c r="M235" s="4">
        <f t="shared" si="174"/>
        <v>6953.2185679804215</v>
      </c>
      <c r="N235" s="11">
        <f t="shared" si="179"/>
        <v>3.6902098231366143E-3</v>
      </c>
      <c r="O235" s="11">
        <f t="shared" si="179"/>
        <v>5.8404207058855295E-3</v>
      </c>
      <c r="P235" s="11">
        <f t="shared" si="179"/>
        <v>4.1888776179530574E-3</v>
      </c>
      <c r="Q235" s="4">
        <f t="shared" si="175"/>
        <v>3852.5718177699346</v>
      </c>
      <c r="R235" s="4">
        <f t="shared" si="175"/>
        <v>13231.770065056706</v>
      </c>
      <c r="S235" s="4">
        <f t="shared" si="175"/>
        <v>3135.3265142980486</v>
      </c>
      <c r="T235" s="4">
        <f t="shared" si="219"/>
        <v>14.538363875564661</v>
      </c>
      <c r="U235" s="4">
        <f t="shared" si="219"/>
        <v>53.018996043851914</v>
      </c>
      <c r="V235" s="4">
        <f t="shared" si="219"/>
        <v>66.223084667631255</v>
      </c>
      <c r="W235" s="11">
        <f t="shared" si="176"/>
        <v>-1.219247815263802E-2</v>
      </c>
      <c r="X235" s="11">
        <f t="shared" si="176"/>
        <v>-1.3228699347321071E-2</v>
      </c>
      <c r="Y235" s="11">
        <f t="shared" si="176"/>
        <v>-1.2203590333800474E-2</v>
      </c>
      <c r="Z235" s="4">
        <f t="shared" si="188"/>
        <v>4425.7435215307723</v>
      </c>
      <c r="AA235" s="4">
        <f t="shared" si="188"/>
        <v>39458.541008822336</v>
      </c>
      <c r="AB235" s="4">
        <f t="shared" si="188"/>
        <v>5925.1850066530897</v>
      </c>
      <c r="AC235" s="12">
        <f t="shared" si="220"/>
        <v>1.4568859230445177</v>
      </c>
      <c r="AD235" s="12">
        <f t="shared" si="220"/>
        <v>4.4484014145102728</v>
      </c>
      <c r="AE235" s="12">
        <f t="shared" si="220"/>
        <v>1.9217328609661066</v>
      </c>
      <c r="AF235" s="11">
        <f t="shared" si="177"/>
        <v>-2.9039671966837322E-3</v>
      </c>
      <c r="AG235" s="11">
        <f t="shared" si="177"/>
        <v>2.0567434751257441E-3</v>
      </c>
      <c r="AH235" s="11">
        <f t="shared" si="177"/>
        <v>8.257041531207765E-4</v>
      </c>
      <c r="AI235" s="1">
        <f t="shared" si="223"/>
        <v>509332.45935823256</v>
      </c>
      <c r="AJ235" s="1">
        <f t="shared" si="223"/>
        <v>469154.57719748979</v>
      </c>
      <c r="AK235" s="1">
        <f t="shared" si="223"/>
        <v>90526.987865637915</v>
      </c>
      <c r="AL235" s="17">
        <f t="shared" si="221"/>
        <v>61.666274797608573</v>
      </c>
      <c r="AM235" s="17">
        <f t="shared" si="221"/>
        <v>26.624861610897945</v>
      </c>
      <c r="AN235" s="17">
        <f t="shared" si="221"/>
        <v>4.1798929726217207</v>
      </c>
      <c r="AO235" s="7">
        <f t="shared" si="224"/>
        <v>3.0240836023406881E-3</v>
      </c>
      <c r="AP235" s="7">
        <f t="shared" si="224"/>
        <v>4.65686149822085E-3</v>
      </c>
      <c r="AQ235" s="7">
        <f t="shared" si="224"/>
        <v>3.3708230355850022E-3</v>
      </c>
      <c r="AR235" s="1">
        <f t="shared" si="186"/>
        <v>264993.49244141154</v>
      </c>
      <c r="AS235" s="1">
        <f t="shared" si="186"/>
        <v>249566.59032382909</v>
      </c>
      <c r="AT235" s="1">
        <f t="shared" si="186"/>
        <v>47344.918015130512</v>
      </c>
      <c r="AU235" s="1">
        <f t="shared" si="193"/>
        <v>52998.698488282309</v>
      </c>
      <c r="AV235" s="1">
        <f t="shared" si="193"/>
        <v>49913.318064765823</v>
      </c>
      <c r="AW235" s="1">
        <f t="shared" si="193"/>
        <v>9468.9836030261031</v>
      </c>
      <c r="AX235" s="1">
        <f t="shared" si="194"/>
        <v>164782.79925196397</v>
      </c>
      <c r="AY235" s="1">
        <f t="shared" si="194"/>
        <v>55886.560293695977</v>
      </c>
      <c r="AZ235" s="1">
        <f t="shared" si="194"/>
        <v>5562.5748543843374</v>
      </c>
      <c r="BA235" s="1">
        <f t="shared" si="195"/>
        <v>12.012383517539126</v>
      </c>
      <c r="BB235" s="1">
        <f t="shared" si="195"/>
        <v>10.931079206152537</v>
      </c>
      <c r="BC235" s="1">
        <f t="shared" si="195"/>
        <v>8.6238163833519224</v>
      </c>
      <c r="BD235" s="1">
        <f t="shared" si="196"/>
        <v>766.39389800284619</v>
      </c>
      <c r="BE235">
        <f t="shared" si="222"/>
        <v>0.21822387218499145</v>
      </c>
      <c r="BF235">
        <f t="shared" si="222"/>
        <v>0.3346263841173937</v>
      </c>
      <c r="BG235">
        <f t="shared" si="222"/>
        <v>2.453676962688749E-2</v>
      </c>
      <c r="BH235">
        <f t="shared" si="197"/>
        <v>0.28739628872710021</v>
      </c>
      <c r="BI235">
        <f t="shared" si="198"/>
        <v>4.7621658391411486E-3</v>
      </c>
      <c r="BJ235">
        <f t="shared" si="198"/>
        <v>1.1197481694748152E-2</v>
      </c>
      <c r="BK235">
        <f t="shared" si="198"/>
        <v>6.0205306372294847E-5</v>
      </c>
      <c r="BL235">
        <f t="shared" si="192"/>
        <v>1261.9429572991983</v>
      </c>
      <c r="BM235">
        <f t="shared" si="192"/>
        <v>2794.5173267717873</v>
      </c>
      <c r="BN235">
        <f t="shared" si="192"/>
        <v>2.8504152942721142</v>
      </c>
      <c r="BO235">
        <f t="shared" si="187"/>
        <v>994.45173468571147</v>
      </c>
      <c r="BP235">
        <f t="shared" si="208"/>
        <v>423.28765119773658</v>
      </c>
      <c r="BQ235">
        <f t="shared" si="208"/>
        <v>39.211985618566459</v>
      </c>
      <c r="BR235" s="7">
        <f t="shared" si="206"/>
        <v>4.6879036400708785E-3</v>
      </c>
      <c r="BS235" s="7">
        <f t="shared" si="190"/>
        <v>6.768758585447095E-3</v>
      </c>
      <c r="BT235" s="7">
        <f t="shared" si="191"/>
        <v>7.6442912134934708E-4</v>
      </c>
      <c r="BU235" s="8">
        <f>MAX((BU$3*climlow!$I345+BU$4*climlow!$I345^2+BU$5*climlow!$I345^6)*(K235/K$66)^$BW$1,-99)</f>
        <v>1.4457228817383494</v>
      </c>
      <c r="BV235" s="8">
        <f>MAX((BV$3*climlow!$I345+BV$4*climlow!$I345^2+BV$5*climlow!$I345^6)*(L235/L$66)^$BW$1,-99)</f>
        <v>2.3715105742641435E-2</v>
      </c>
      <c r="BW235" s="8">
        <f>MAX((BW$3*climlow!$I345+BW$4*climlow!$I345^2+BW$5*climlow!$I345^6)*(M235/M$66)^$BW$1,-99)</f>
        <v>-0.85720907134577073</v>
      </c>
      <c r="BX235" s="8">
        <f>MAX((BX$3*climlow!$M345+BX$4*climlow!$M345^2+BX$5*climlow!$M345^6)*(K235/K$66)^$BW$1,-99)</f>
        <v>1.5387462105650673</v>
      </c>
      <c r="BY235" s="8">
        <f>MAX((BY$3*climlow!$M345+BY$4*climlow!$M345^2+BY$5*climlow!$M345^6)*(L235/L$66)^$BW$1,-99)</f>
        <v>9.4347571044384487E-2</v>
      </c>
      <c r="BZ235" s="8">
        <f>MAX((BZ$3*climlow!$M345+BZ$4*climlow!$M345^2+BZ$5*climlow!$M345^6)*(M235/M$66)^$BW$1,-99)</f>
        <v>-0.77858696577314968</v>
      </c>
      <c r="CA235" s="8">
        <f t="shared" si="199"/>
        <v>-283.72933926830495</v>
      </c>
      <c r="CB235" s="8">
        <f t="shared" si="200"/>
        <v>-1.9204954011155708</v>
      </c>
      <c r="CC235" s="8">
        <f t="shared" si="201"/>
        <v>-0.21689096951790116</v>
      </c>
      <c r="CD235" s="8">
        <f>MAX((CD$3*climlow!$I345+CD$4*climlow!$I345^2+CD$5*climlow!$I345^6)*(K235/K$66)^$BW$1,-99)</f>
        <v>0.96440378414836003</v>
      </c>
      <c r="CE235" s="8">
        <f>MAX((CE$3*climlow!$I345+CE$4*climlow!$I345^2+CE$5*climlow!$I345^6)*(L235/L$66)^$BW$1,-99)</f>
        <v>0.12810422433604801</v>
      </c>
      <c r="CF235" s="8">
        <f>MAX((CF$3*climlow!$I345+CF$4*climlow!$I345^2+CF$5*climlow!$I345^6)*(M235/M$66)^$BW$1,-99)</f>
        <v>-0.33331027644972883</v>
      </c>
      <c r="CG235" s="8">
        <f>MAX((CG$3*climlow!$M345+CG$4*climlow!$M345^2+CG$5*climlow!$M345^6)*(K235/K$66)^$BW$1,-99)</f>
        <v>0.97100154104889669</v>
      </c>
      <c r="CH235" s="8">
        <f>MAX((CH$3*climlow!$M345+CH$4*climlow!$M345^2+CH$5*climlow!$M345^6)*(L235/L$66)^$BW$1,-99)</f>
        <v>0.15503948066140683</v>
      </c>
      <c r="CI235" s="8">
        <f>MAX((CI$3*climlow!$M345+CI$4*climlow!$M345^2+CI$5*climlow!$M345^6)*(M235/M$66)^$BW$1,-99)</f>
        <v>-0.28497494698990306</v>
      </c>
      <c r="CJ235" s="8">
        <f t="shared" si="202"/>
        <v>-1.7696537232822793</v>
      </c>
      <c r="CK235" s="8">
        <f t="shared" si="203"/>
        <v>-1.1978358832735346E-2</v>
      </c>
      <c r="CL235" s="8">
        <f t="shared" si="204"/>
        <v>-1.3527748407812733E-3</v>
      </c>
    </row>
    <row r="236" spans="1:90">
      <c r="A236">
        <f t="shared" si="173"/>
        <v>2190</v>
      </c>
      <c r="B236" s="4">
        <f t="shared" si="217"/>
        <v>1286.5116814375651</v>
      </c>
      <c r="C236" s="4">
        <f t="shared" si="217"/>
        <v>3572.4806276881509</v>
      </c>
      <c r="D236" s="4">
        <f t="shared" si="217"/>
        <v>6809.0938625454764</v>
      </c>
      <c r="E236" s="11">
        <f t="shared" si="218"/>
        <v>9.5372390962901417E-7</v>
      </c>
      <c r="F236" s="11">
        <f t="shared" si="218"/>
        <v>1.9120061851499625E-6</v>
      </c>
      <c r="G236" s="11">
        <f t="shared" si="218"/>
        <v>4.2213832149983184E-6</v>
      </c>
      <c r="H236" s="4">
        <f t="shared" si="182"/>
        <v>265961.63297605165</v>
      </c>
      <c r="I236" s="4">
        <f t="shared" si="182"/>
        <v>251010.01335231526</v>
      </c>
      <c r="J236" s="4">
        <f t="shared" si="182"/>
        <v>47541.445081962403</v>
      </c>
      <c r="K236" s="4">
        <f t="shared" si="174"/>
        <v>206730.83409461359</v>
      </c>
      <c r="L236" s="4">
        <f t="shared" si="174"/>
        <v>70262.106225821772</v>
      </c>
      <c r="M236" s="4">
        <f t="shared" si="174"/>
        <v>6982.0516564578174</v>
      </c>
      <c r="N236" s="11">
        <f t="shared" si="179"/>
        <v>3.6524930178336579E-3</v>
      </c>
      <c r="O236" s="11">
        <f t="shared" si="179"/>
        <v>5.7817959320334289E-3</v>
      </c>
      <c r="P236" s="11">
        <f t="shared" si="179"/>
        <v>4.14672546181305E-3</v>
      </c>
      <c r="Q236" s="4">
        <f t="shared" si="175"/>
        <v>3819.5029881085602</v>
      </c>
      <c r="R236" s="4">
        <f t="shared" si="175"/>
        <v>13132.2474198565</v>
      </c>
      <c r="S236" s="4">
        <f t="shared" si="175"/>
        <v>3109.9200773455286</v>
      </c>
      <c r="T236" s="4">
        <f t="shared" si="219"/>
        <v>14.361105191636737</v>
      </c>
      <c r="U236" s="4">
        <f t="shared" si="219"/>
        <v>52.317623685490993</v>
      </c>
      <c r="V236" s="4">
        <f t="shared" si="219"/>
        <v>65.414925271706906</v>
      </c>
      <c r="W236" s="11">
        <f t="shared" si="176"/>
        <v>-1.219247815263802E-2</v>
      </c>
      <c r="X236" s="11">
        <f t="shared" si="176"/>
        <v>-1.3228699347321071E-2</v>
      </c>
      <c r="Y236" s="11">
        <f t="shared" si="176"/>
        <v>-1.2203590333800474E-2</v>
      </c>
      <c r="Z236" s="4">
        <f t="shared" si="188"/>
        <v>4375.1775654935554</v>
      </c>
      <c r="AA236" s="4">
        <f t="shared" si="188"/>
        <v>39244.590907722501</v>
      </c>
      <c r="AB236" s="4">
        <f t="shared" si="188"/>
        <v>5882.2725857631749</v>
      </c>
      <c r="AC236" s="12">
        <f t="shared" si="220"/>
        <v>1.452655174114686</v>
      </c>
      <c r="AD236" s="12">
        <f t="shared" si="220"/>
        <v>4.4575506350943073</v>
      </c>
      <c r="AE236" s="12">
        <f t="shared" si="220"/>
        <v>1.9233196437705951</v>
      </c>
      <c r="AF236" s="11">
        <f t="shared" si="177"/>
        <v>-2.9039671966837322E-3</v>
      </c>
      <c r="AG236" s="11">
        <f t="shared" si="177"/>
        <v>2.0567434751257441E-3</v>
      </c>
      <c r="AH236" s="11">
        <f t="shared" si="177"/>
        <v>8.257041531207765E-4</v>
      </c>
      <c r="AI236" s="1">
        <f t="shared" si="223"/>
        <v>511397.91191069165</v>
      </c>
      <c r="AJ236" s="1">
        <f t="shared" si="223"/>
        <v>472152.43754250667</v>
      </c>
      <c r="AK236" s="1">
        <f t="shared" si="223"/>
        <v>90943.272682100229</v>
      </c>
      <c r="AL236" s="17">
        <f t="shared" si="221"/>
        <v>61.850893928337122</v>
      </c>
      <c r="AM236" s="17">
        <f t="shared" si="221"/>
        <v>26.747610020899877</v>
      </c>
      <c r="AN236" s="17">
        <f t="shared" si="221"/>
        <v>4.1938417553449305</v>
      </c>
      <c r="AO236" s="7">
        <f t="shared" si="224"/>
        <v>2.9938427663172814E-3</v>
      </c>
      <c r="AP236" s="7">
        <f t="shared" si="224"/>
        <v>4.6102928832386413E-3</v>
      </c>
      <c r="AQ236" s="7">
        <f t="shared" si="224"/>
        <v>3.337114805229152E-3</v>
      </c>
      <c r="AR236" s="1">
        <f t="shared" si="186"/>
        <v>265961.63297605165</v>
      </c>
      <c r="AS236" s="1">
        <f t="shared" si="186"/>
        <v>251010.01335231526</v>
      </c>
      <c r="AT236" s="1">
        <f t="shared" si="186"/>
        <v>47541.445081962403</v>
      </c>
      <c r="AU236" s="1">
        <f t="shared" si="193"/>
        <v>53192.326595210332</v>
      </c>
      <c r="AV236" s="1">
        <f t="shared" si="193"/>
        <v>50202.002670463058</v>
      </c>
      <c r="AW236" s="1">
        <f t="shared" si="193"/>
        <v>9508.2890163924803</v>
      </c>
      <c r="AX236" s="1">
        <f t="shared" si="194"/>
        <v>165384.66727569088</v>
      </c>
      <c r="AY236" s="1">
        <f t="shared" si="194"/>
        <v>56209.68498065741</v>
      </c>
      <c r="AZ236" s="1">
        <f t="shared" si="194"/>
        <v>5585.6413251662534</v>
      </c>
      <c r="BA236" s="1">
        <f t="shared" si="195"/>
        <v>12.016029356402251</v>
      </c>
      <c r="BB236" s="1">
        <f t="shared" si="195"/>
        <v>10.936844351651247</v>
      </c>
      <c r="BC236" s="1">
        <f t="shared" si="195"/>
        <v>8.6279545348421394</v>
      </c>
      <c r="BD236" s="1">
        <f t="shared" si="196"/>
        <v>744.42530241747488</v>
      </c>
      <c r="BE236">
        <f t="shared" si="222"/>
        <v>0.21822387218499145</v>
      </c>
      <c r="BF236">
        <f t="shared" si="222"/>
        <v>0.3346263841173937</v>
      </c>
      <c r="BG236">
        <f t="shared" si="222"/>
        <v>2.453676962688749E-2</v>
      </c>
      <c r="BH236">
        <f t="shared" si="197"/>
        <v>0.28749068531982108</v>
      </c>
      <c r="BI236">
        <f t="shared" si="198"/>
        <v>4.7621658391411486E-3</v>
      </c>
      <c r="BJ236">
        <f t="shared" si="198"/>
        <v>1.1197481694748152E-2</v>
      </c>
      <c r="BK236">
        <f t="shared" si="198"/>
        <v>6.0205306372294847E-5</v>
      </c>
      <c r="BL236">
        <f t="shared" si="192"/>
        <v>1266.5534030807491</v>
      </c>
      <c r="BM236">
        <f t="shared" si="192"/>
        <v>2810.6800297110394</v>
      </c>
      <c r="BN236">
        <f t="shared" si="192"/>
        <v>2.8622472665411767</v>
      </c>
      <c r="BO236">
        <f t="shared" si="187"/>
        <v>999.11362859261942</v>
      </c>
      <c r="BP236">
        <f t="shared" si="208"/>
        <v>428.05681599710925</v>
      </c>
      <c r="BQ236">
        <f t="shared" si="208"/>
        <v>39.66200031357743</v>
      </c>
      <c r="BR236" s="7">
        <f t="shared" si="206"/>
        <v>4.6415152496170897E-3</v>
      </c>
      <c r="BS236" s="7">
        <f t="shared" si="190"/>
        <v>6.5716102771331015E-3</v>
      </c>
      <c r="BT236" s="7">
        <f t="shared" si="191"/>
        <v>7.3880164120993072E-4</v>
      </c>
      <c r="BU236" s="8">
        <f>MAX((BU$3*climlow!$I346+BU$4*climlow!$I346^2+BU$5*climlow!$I346^6)*(K236/K$66)^$BW$1,-99)</f>
        <v>1.4303992497091673</v>
      </c>
      <c r="BV236" s="8">
        <f>MAX((BV$3*climlow!$I346+BV$4*climlow!$I346^2+BV$5*climlow!$I346^6)*(L236/L$66)^$BW$1,-99)</f>
        <v>1.3116654490181619E-2</v>
      </c>
      <c r="BW236" s="8">
        <f>MAX((BW$3*climlow!$I346+BW$4*climlow!$I346^2+BW$5*climlow!$I346^6)*(M236/M$66)^$BW$1,-99)</f>
        <v>-0.86803312354158846</v>
      </c>
      <c r="BX236" s="8">
        <f>MAX((BX$3*climlow!$M346+BX$4*climlow!$M346^2+BX$5*climlow!$M346^6)*(K236/K$66)^$BW$1,-99)</f>
        <v>1.5251807071639678</v>
      </c>
      <c r="BY236" s="8">
        <f>MAX((BY$3*climlow!$M346+BY$4*climlow!$M346^2+BY$5*climlow!$M346^6)*(L236/L$66)^$BW$1,-99)</f>
        <v>8.4935788287031272E-2</v>
      </c>
      <c r="BZ236" s="8">
        <f>MAX((BZ$3*climlow!$M346+BZ$4*climlow!$M346^2+BZ$5*climlow!$M346^6)*(M236/M$66)^$BW$1,-99)</f>
        <v>-0.78814825830516366</v>
      </c>
      <c r="CA236" s="8">
        <f t="shared" si="199"/>
        <v>-290.06073134046363</v>
      </c>
      <c r="CB236" s="8">
        <f t="shared" si="200"/>
        <v>-1.9061660830697342</v>
      </c>
      <c r="CC236" s="8">
        <f t="shared" si="201"/>
        <v>-0.21429734436488732</v>
      </c>
      <c r="CD236" s="8">
        <f>MAX((CD$3*climlow!$I346+CD$4*climlow!$I346^2+CD$5*climlow!$I346^6)*(K236/K$66)^$BW$1,-99)</f>
        <v>0.96212424883493908</v>
      </c>
      <c r="CE236" s="8">
        <f>MAX((CE$3*climlow!$I346+CE$4*climlow!$I346^2+CE$5*climlow!$I346^6)*(L236/L$66)^$BW$1,-99)</f>
        <v>0.12361956554577802</v>
      </c>
      <c r="CF236" s="8">
        <f>MAX((CF$3*climlow!$I346+CF$4*climlow!$I346^2+CF$5*climlow!$I346^6)*(M236/M$66)^$BW$1,-99)</f>
        <v>-0.34047594801440439</v>
      </c>
      <c r="CG236" s="8">
        <f>MAX((CG$3*climlow!$M346+CG$4*climlow!$M346^2+CG$5*climlow!$M346^6)*(K236/K$66)^$BW$1,-99)</f>
        <v>0.9695259777210985</v>
      </c>
      <c r="CH236" s="8">
        <f>MAX((CH$3*climlow!$M346+CH$4*climlow!$M346^2+CH$5*climlow!$M346^6)*(L236/L$66)^$BW$1,-99)</f>
        <v>0.15145925281449524</v>
      </c>
      <c r="CI236" s="8">
        <f>MAX((CI$3*climlow!$M346+CI$4*climlow!$M346^2+CI$5*climlow!$M346^6)*(M236/M$66)^$BW$1,-99)</f>
        <v>-0.29084663637474173</v>
      </c>
      <c r="CJ236" s="8">
        <f t="shared" si="202"/>
        <v>-1.8261411829088041</v>
      </c>
      <c r="CK236" s="8">
        <f t="shared" si="203"/>
        <v>-1.2000688165099496E-2</v>
      </c>
      <c r="CL236" s="8">
        <f t="shared" si="204"/>
        <v>-1.3491561030140689E-3</v>
      </c>
    </row>
    <row r="237" spans="1:90">
      <c r="A237">
        <f t="shared" si="173"/>
        <v>2191</v>
      </c>
      <c r="B237" s="4">
        <f t="shared" si="217"/>
        <v>1286.5128470656682</v>
      </c>
      <c r="C237" s="4">
        <f t="shared" si="217"/>
        <v>3572.4871167629549</v>
      </c>
      <c r="D237" s="4">
        <f t="shared" si="217"/>
        <v>6809.1211691502895</v>
      </c>
      <c r="E237" s="11">
        <f t="shared" si="218"/>
        <v>9.0603771414756341E-7</v>
      </c>
      <c r="F237" s="11">
        <f t="shared" si="218"/>
        <v>1.8164058758924643E-6</v>
      </c>
      <c r="G237" s="11">
        <f t="shared" si="218"/>
        <v>4.0103140542484025E-6</v>
      </c>
      <c r="H237" s="4">
        <f t="shared" si="182"/>
        <v>266923.37693908584</v>
      </c>
      <c r="I237" s="4">
        <f t="shared" si="182"/>
        <v>252447.19763093669</v>
      </c>
      <c r="J237" s="4">
        <f t="shared" si="182"/>
        <v>47736.794994370626</v>
      </c>
      <c r="K237" s="4">
        <f t="shared" si="174"/>
        <v>207478.20556001109</v>
      </c>
      <c r="L237" s="4">
        <f t="shared" si="174"/>
        <v>70664.27096304833</v>
      </c>
      <c r="M237" s="4">
        <f t="shared" si="174"/>
        <v>7010.7131021032637</v>
      </c>
      <c r="N237" s="11">
        <f t="shared" si="179"/>
        <v>3.6151910704111945E-3</v>
      </c>
      <c r="O237" s="11">
        <f t="shared" si="179"/>
        <v>5.72377856043782E-3</v>
      </c>
      <c r="P237" s="11">
        <f t="shared" si="179"/>
        <v>4.1050177019152922E-3</v>
      </c>
      <c r="Q237" s="4">
        <f t="shared" si="175"/>
        <v>3786.5770886663213</v>
      </c>
      <c r="R237" s="4">
        <f t="shared" si="175"/>
        <v>13032.720266459804</v>
      </c>
      <c r="S237" s="4">
        <f t="shared" si="175"/>
        <v>3084.5907394335554</v>
      </c>
      <c r="T237" s="4">
        <f t="shared" si="219"/>
        <v>14.18600773033997</v>
      </c>
      <c r="U237" s="4">
        <f t="shared" si="219"/>
        <v>51.625529571189347</v>
      </c>
      <c r="V237" s="4">
        <f t="shared" si="219"/>
        <v>64.616628321974829</v>
      </c>
      <c r="W237" s="11">
        <f t="shared" si="176"/>
        <v>-1.219247815263802E-2</v>
      </c>
      <c r="X237" s="11">
        <f t="shared" si="176"/>
        <v>-1.3228699347321071E-2</v>
      </c>
      <c r="Y237" s="11">
        <f t="shared" si="176"/>
        <v>-1.2203590333800474E-2</v>
      </c>
      <c r="Z237" s="4">
        <f t="shared" si="188"/>
        <v>4325.0265968405056</v>
      </c>
      <c r="AA237" s="4">
        <f t="shared" si="188"/>
        <v>39029.522004539052</v>
      </c>
      <c r="AB237" s="4">
        <f t="shared" si="188"/>
        <v>5839.4245274860596</v>
      </c>
      <c r="AC237" s="12">
        <f t="shared" si="220"/>
        <v>1.4484367111409642</v>
      </c>
      <c r="AD237" s="12">
        <f t="shared" si="220"/>
        <v>4.4667186732780797</v>
      </c>
      <c r="AE237" s="12">
        <f t="shared" si="220"/>
        <v>1.9249077367882352</v>
      </c>
      <c r="AF237" s="11">
        <f t="shared" si="177"/>
        <v>-2.9039671966837322E-3</v>
      </c>
      <c r="AG237" s="11">
        <f t="shared" si="177"/>
        <v>2.0567434751257441E-3</v>
      </c>
      <c r="AH237" s="11">
        <f t="shared" si="177"/>
        <v>8.257041531207765E-4</v>
      </c>
      <c r="AI237" s="1">
        <f t="shared" si="223"/>
        <v>513450.44731483283</v>
      </c>
      <c r="AJ237" s="1">
        <f t="shared" si="223"/>
        <v>475139.19645871909</v>
      </c>
      <c r="AK237" s="1">
        <f t="shared" si="223"/>
        <v>91357.234430282682</v>
      </c>
      <c r="AL237" s="17">
        <f t="shared" si="221"/>
        <v>62.034214061200949</v>
      </c>
      <c r="AM237" s="17">
        <f t="shared" si="221"/>
        <v>26.869691193861645</v>
      </c>
      <c r="AN237" s="17">
        <f t="shared" si="221"/>
        <v>4.2076971334433546</v>
      </c>
      <c r="AO237" s="7">
        <f t="shared" si="224"/>
        <v>2.9639043386541085E-3</v>
      </c>
      <c r="AP237" s="7">
        <f t="shared" si="224"/>
        <v>4.5641899544062552E-3</v>
      </c>
      <c r="AQ237" s="7">
        <f t="shared" si="224"/>
        <v>3.3037436571768603E-3</v>
      </c>
      <c r="AR237" s="1">
        <f t="shared" si="186"/>
        <v>266923.37693908584</v>
      </c>
      <c r="AS237" s="1">
        <f t="shared" si="186"/>
        <v>252447.19763093669</v>
      </c>
      <c r="AT237" s="1">
        <f t="shared" si="186"/>
        <v>47736.794994370626</v>
      </c>
      <c r="AU237" s="1">
        <f t="shared" si="193"/>
        <v>53384.675387817173</v>
      </c>
      <c r="AV237" s="1">
        <f t="shared" si="193"/>
        <v>50489.439526187343</v>
      </c>
      <c r="AW237" s="1">
        <f t="shared" si="193"/>
        <v>9547.358998874126</v>
      </c>
      <c r="AX237" s="1">
        <f t="shared" si="194"/>
        <v>165982.56444800887</v>
      </c>
      <c r="AY237" s="1">
        <f t="shared" si="194"/>
        <v>56531.416770438656</v>
      </c>
      <c r="AZ237" s="1">
        <f t="shared" si="194"/>
        <v>5608.570481682611</v>
      </c>
      <c r="BA237" s="1">
        <f t="shared" si="195"/>
        <v>12.019638028376551</v>
      </c>
      <c r="BB237" s="1">
        <f t="shared" si="195"/>
        <v>10.942551811630866</v>
      </c>
      <c r="BC237" s="1">
        <f t="shared" si="195"/>
        <v>8.632051149946248</v>
      </c>
      <c r="BD237" s="1">
        <f t="shared" si="196"/>
        <v>723.08274105190412</v>
      </c>
      <c r="BE237">
        <f t="shared" si="222"/>
        <v>0.21822387218499145</v>
      </c>
      <c r="BF237">
        <f t="shared" si="222"/>
        <v>0.3346263841173937</v>
      </c>
      <c r="BG237">
        <f t="shared" si="222"/>
        <v>2.453676962688749E-2</v>
      </c>
      <c r="BH237">
        <f t="shared" si="197"/>
        <v>0.28758426262500819</v>
      </c>
      <c r="BI237">
        <f t="shared" si="198"/>
        <v>4.7621658391411486E-3</v>
      </c>
      <c r="BJ237">
        <f t="shared" si="198"/>
        <v>1.1197481694748152E-2</v>
      </c>
      <c r="BK237">
        <f t="shared" si="198"/>
        <v>6.0205306372294847E-5</v>
      </c>
      <c r="BL237">
        <f t="shared" si="192"/>
        <v>1271.1333873275107</v>
      </c>
      <c r="BM237">
        <f t="shared" si="192"/>
        <v>2826.7728743628827</v>
      </c>
      <c r="BN237">
        <f t="shared" si="192"/>
        <v>2.8740083678675146</v>
      </c>
      <c r="BO237">
        <f t="shared" si="187"/>
        <v>1003.7510297358323</v>
      </c>
      <c r="BP237">
        <f t="shared" si="208"/>
        <v>432.87997692610793</v>
      </c>
      <c r="BQ237">
        <f t="shared" si="208"/>
        <v>40.117197713216754</v>
      </c>
      <c r="BR237" s="7">
        <f t="shared" si="206"/>
        <v>4.5956031729619262E-3</v>
      </c>
      <c r="BS237" s="7">
        <f t="shared" si="190"/>
        <v>6.3802041525564089E-3</v>
      </c>
      <c r="BT237" s="7">
        <f t="shared" si="191"/>
        <v>7.1406533598421067E-4</v>
      </c>
      <c r="BU237" s="8">
        <f>MAX((BU$3*climlow!$I347+BU$4*climlow!$I347^2+BU$5*climlow!$I347^6)*(K237/K$66)^$BW$1,-99)</f>
        <v>1.4151774695489161</v>
      </c>
      <c r="BV237" s="8">
        <f>MAX((BV$3*climlow!$I347+BV$4*climlow!$I347^2+BV$5*climlow!$I347^6)*(L237/L$66)^$BW$1,-99)</f>
        <v>2.6113497570194062E-3</v>
      </c>
      <c r="BW237" s="8">
        <f>MAX((BW$3*climlow!$I347+BW$4*climlow!$I347^2+BW$5*climlow!$I347^6)*(M237/M$66)^$BW$1,-99)</f>
        <v>-0.87876037132103191</v>
      </c>
      <c r="BX237" s="8">
        <f>MAX((BX$3*climlow!$M347+BX$4*climlow!$M347^2+BX$5*climlow!$M347^6)*(K237/K$66)^$BW$1,-99)</f>
        <v>1.511721338420501</v>
      </c>
      <c r="BY237" s="8">
        <f>MAX((BY$3*climlow!$M347+BY$4*climlow!$M347^2+BY$5*climlow!$M347^6)*(L237/L$66)^$BW$1,-99)</f>
        <v>7.5618242184317758E-2</v>
      </c>
      <c r="BZ237" s="8">
        <f>MAX((BZ$3*climlow!$M347+BZ$4*climlow!$M347^2+BZ$5*climlow!$M347^6)*(M237/M$66)^$BW$1,-99)</f>
        <v>-0.797611784086667</v>
      </c>
      <c r="CA237" s="8">
        <f t="shared" si="199"/>
        <v>-296.43588974857425</v>
      </c>
      <c r="CB237" s="8">
        <f t="shared" si="200"/>
        <v>-1.8913214947406072</v>
      </c>
      <c r="CC237" s="8">
        <f t="shared" si="201"/>
        <v>-0.21167459321109411</v>
      </c>
      <c r="CD237" s="8">
        <f>MAX((CD$3*climlow!$I347+CD$4*climlow!$I347^2+CD$5*climlow!$I347^6)*(K237/K$66)^$BW$1,-99)</f>
        <v>0.9597593553961794</v>
      </c>
      <c r="CE237" s="8">
        <f>MAX((CE$3*climlow!$I347+CE$4*climlow!$I347^2+CE$5*climlow!$I347^6)*(L237/L$66)^$BW$1,-99)</f>
        <v>0.11910487412290835</v>
      </c>
      <c r="CF237" s="8">
        <f>MAX((CF$3*climlow!$I347+CF$4*climlow!$I347^2+CF$5*climlow!$I347^6)*(M237/M$66)^$BW$1,-99)</f>
        <v>-0.34765745412893451</v>
      </c>
      <c r="CG237" s="8">
        <f>MAX((CG$3*climlow!$M347+CG$4*climlow!$M347^2+CG$5*climlow!$M347^6)*(K237/K$66)^$BW$1,-99)</f>
        <v>0.96798251078927289</v>
      </c>
      <c r="CH237" s="8">
        <f>MAX((CH$3*climlow!$M347+CH$4*climlow!$M347^2+CH$5*climlow!$M347^6)*(L237/L$66)^$BW$1,-99)</f>
        <v>0.14786107948483077</v>
      </c>
      <c r="CI237" s="8">
        <f>MAX((CI$3*climlow!$M347+CI$4*climlow!$M347^2+CI$5*climlow!$M347^6)*(M237/M$66)^$BW$1,-99)</f>
        <v>-0.29671987007499984</v>
      </c>
      <c r="CJ237" s="8">
        <f t="shared" si="202"/>
        <v>-1.8825921186991592</v>
      </c>
      <c r="CK237" s="8">
        <f t="shared" si="203"/>
        <v>-1.2011322053294344E-2</v>
      </c>
      <c r="CL237" s="8">
        <f t="shared" si="204"/>
        <v>-1.3442937737601422E-3</v>
      </c>
    </row>
    <row r="238" spans="1:90">
      <c r="A238">
        <f t="shared" si="173"/>
        <v>2192</v>
      </c>
      <c r="B238" s="4">
        <f t="shared" si="217"/>
        <v>1286.5139544133694</v>
      </c>
      <c r="C238" s="4">
        <f t="shared" si="217"/>
        <v>3572.4932813952159</v>
      </c>
      <c r="D238" s="4">
        <f t="shared" si="217"/>
        <v>6809.1471105288947</v>
      </c>
      <c r="E238" s="11">
        <f t="shared" si="218"/>
        <v>8.6073582844018515E-7</v>
      </c>
      <c r="F238" s="11">
        <f t="shared" si="218"/>
        <v>1.725585582097841E-6</v>
      </c>
      <c r="G238" s="11">
        <f t="shared" si="218"/>
        <v>3.8097983515359821E-6</v>
      </c>
      <c r="H238" s="4">
        <f t="shared" si="182"/>
        <v>267878.73922391573</v>
      </c>
      <c r="I238" s="4">
        <f t="shared" si="182"/>
        <v>253878.0929494575</v>
      </c>
      <c r="J238" s="4">
        <f t="shared" si="182"/>
        <v>47930.967974041851</v>
      </c>
      <c r="K238" s="4">
        <f t="shared" si="174"/>
        <v>208220.62466167676</v>
      </c>
      <c r="L238" s="4">
        <f t="shared" si="174"/>
        <v>71064.680309295625</v>
      </c>
      <c r="M238" s="4">
        <f t="shared" si="174"/>
        <v>7039.2028834164594</v>
      </c>
      <c r="N238" s="11">
        <f t="shared" si="179"/>
        <v>3.5782992226185417E-3</v>
      </c>
      <c r="O238" s="11">
        <f t="shared" si="179"/>
        <v>5.6663620920489599E-3</v>
      </c>
      <c r="P238" s="11">
        <f t="shared" si="179"/>
        <v>4.0637494215314263E-3</v>
      </c>
      <c r="Q238" s="4">
        <f t="shared" si="175"/>
        <v>3753.7968650628218</v>
      </c>
      <c r="R238" s="4">
        <f t="shared" si="175"/>
        <v>12933.207843297694</v>
      </c>
      <c r="S238" s="4">
        <f t="shared" si="175"/>
        <v>3059.3413449127052</v>
      </c>
      <c r="T238" s="4">
        <f t="shared" si="219"/>
        <v>14.013045141014645</v>
      </c>
      <c r="U238" s="4">
        <f t="shared" si="219"/>
        <v>50.942590961845852</v>
      </c>
      <c r="V238" s="4">
        <f t="shared" si="219"/>
        <v>63.828073461182001</v>
      </c>
      <c r="W238" s="11">
        <f t="shared" si="176"/>
        <v>-1.219247815263802E-2</v>
      </c>
      <c r="X238" s="11">
        <f t="shared" si="176"/>
        <v>-1.3228699347321071E-2</v>
      </c>
      <c r="Y238" s="11">
        <f t="shared" si="176"/>
        <v>-1.2203590333800474E-2</v>
      </c>
      <c r="Z238" s="4">
        <f t="shared" si="188"/>
        <v>4275.2913832366676</v>
      </c>
      <c r="AA238" s="4">
        <f t="shared" si="188"/>
        <v>38813.38897992386</v>
      </c>
      <c r="AB238" s="4">
        <f t="shared" si="188"/>
        <v>5796.6465857188423</v>
      </c>
      <c r="AC238" s="12">
        <f t="shared" si="220"/>
        <v>1.4442304984453382</v>
      </c>
      <c r="AD238" s="12">
        <f t="shared" si="220"/>
        <v>4.4759055677645669</v>
      </c>
      <c r="AE238" s="12">
        <f t="shared" si="220"/>
        <v>1.9264971411008756</v>
      </c>
      <c r="AF238" s="11">
        <f t="shared" si="177"/>
        <v>-2.9039671966837322E-3</v>
      </c>
      <c r="AG238" s="11">
        <f t="shared" si="177"/>
        <v>2.0567434751257441E-3</v>
      </c>
      <c r="AH238" s="11">
        <f t="shared" si="177"/>
        <v>8.257041531207765E-4</v>
      </c>
      <c r="AI238" s="1">
        <f t="shared" si="223"/>
        <v>515490.0779711667</v>
      </c>
      <c r="AJ238" s="1">
        <f t="shared" si="223"/>
        <v>478114.71633903449</v>
      </c>
      <c r="AK238" s="1">
        <f t="shared" si="223"/>
        <v>91768.869986128542</v>
      </c>
      <c r="AL238" s="17">
        <f t="shared" si="221"/>
        <v>62.21623890263993</v>
      </c>
      <c r="AM238" s="17">
        <f t="shared" si="221"/>
        <v>26.991103184740414</v>
      </c>
      <c r="AN238" s="17">
        <f t="shared" si="221"/>
        <v>4.2214592746321298</v>
      </c>
      <c r="AO238" s="7">
        <f t="shared" si="224"/>
        <v>2.9342652952675675E-3</v>
      </c>
      <c r="AP238" s="7">
        <f t="shared" si="224"/>
        <v>4.5185480548621927E-3</v>
      </c>
      <c r="AQ238" s="7">
        <f t="shared" si="224"/>
        <v>3.2707062206050914E-3</v>
      </c>
      <c r="AR238" s="1">
        <f t="shared" si="186"/>
        <v>267878.73922391573</v>
      </c>
      <c r="AS238" s="1">
        <f t="shared" si="186"/>
        <v>253878.0929494575</v>
      </c>
      <c r="AT238" s="1">
        <f t="shared" si="186"/>
        <v>47930.967974041851</v>
      </c>
      <c r="AU238" s="1">
        <f t="shared" si="193"/>
        <v>53575.747844783153</v>
      </c>
      <c r="AV238" s="1">
        <f t="shared" si="193"/>
        <v>50775.618589891499</v>
      </c>
      <c r="AW238" s="1">
        <f t="shared" si="193"/>
        <v>9586.1935948083701</v>
      </c>
      <c r="AX238" s="1">
        <f t="shared" si="194"/>
        <v>166576.49972934142</v>
      </c>
      <c r="AY238" s="1">
        <f t="shared" si="194"/>
        <v>56851.744247436494</v>
      </c>
      <c r="AZ238" s="1">
        <f t="shared" si="194"/>
        <v>5631.3623067331682</v>
      </c>
      <c r="BA238" s="1">
        <f t="shared" si="195"/>
        <v>12.023209940718088</v>
      </c>
      <c r="BB238" s="1">
        <f t="shared" si="195"/>
        <v>10.948202180281214</v>
      </c>
      <c r="BC238" s="1">
        <f t="shared" si="195"/>
        <v>8.6361066646398079</v>
      </c>
      <c r="BD238" s="1">
        <f t="shared" si="196"/>
        <v>702.34852530116552</v>
      </c>
      <c r="BE238">
        <f t="shared" si="222"/>
        <v>0.21822387218499145</v>
      </c>
      <c r="BF238">
        <f t="shared" si="222"/>
        <v>0.3346263841173937</v>
      </c>
      <c r="BG238">
        <f t="shared" si="222"/>
        <v>2.453676962688749E-2</v>
      </c>
      <c r="BH238">
        <f t="shared" si="197"/>
        <v>0.28767702927815841</v>
      </c>
      <c r="BI238">
        <f t="shared" si="198"/>
        <v>4.7621658391411486E-3</v>
      </c>
      <c r="BJ238">
        <f t="shared" si="198"/>
        <v>1.1197481694748152E-2</v>
      </c>
      <c r="BK238">
        <f t="shared" si="198"/>
        <v>6.0205306372294847E-5</v>
      </c>
      <c r="BL238">
        <f t="shared" si="192"/>
        <v>1275.6829809643316</v>
      </c>
      <c r="BM238">
        <f t="shared" si="192"/>
        <v>2842.7952984991202</v>
      </c>
      <c r="BN238">
        <f t="shared" si="192"/>
        <v>2.8856986115978422</v>
      </c>
      <c r="BO238">
        <f t="shared" si="187"/>
        <v>1008.3638711529501</v>
      </c>
      <c r="BP238">
        <f t="shared" si="208"/>
        <v>437.7577453710058</v>
      </c>
      <c r="BQ238">
        <f t="shared" si="208"/>
        <v>40.577637493728368</v>
      </c>
      <c r="BR238" s="7">
        <f t="shared" si="206"/>
        <v>4.5501623175940864E-3</v>
      </c>
      <c r="BS238" s="7">
        <f t="shared" si="190"/>
        <v>6.1943729636469991E-3</v>
      </c>
      <c r="BT238" s="7">
        <f t="shared" si="191"/>
        <v>6.9018787030823518E-4</v>
      </c>
      <c r="BU238" s="8">
        <f>MAX((BU$3*climlow!$I348+BU$4*climlow!$I348^2+BU$5*climlow!$I348^6)*(K238/K$66)^$BW$1,-99)</f>
        <v>1.4000593472977794</v>
      </c>
      <c r="BV238" s="8">
        <f>MAX((BV$3*climlow!$I348+BV$4*climlow!$I348^2+BV$5*climlow!$I348^6)*(L238/L$66)^$BW$1,-99)</f>
        <v>-7.8001968333258559E-3</v>
      </c>
      <c r="BW238" s="8">
        <f>MAX((BW$3*climlow!$I348+BW$4*climlow!$I348^2+BW$5*climlow!$I348^6)*(M238/M$66)^$BW$1,-99)</f>
        <v>-0.88939024168445591</v>
      </c>
      <c r="BX238" s="8">
        <f>MAX((BX$3*climlow!$M348+BX$4*climlow!$M348^2+BX$5*climlow!$M348^6)*(K238/K$66)^$BW$1,-99)</f>
        <v>1.4983694677896433</v>
      </c>
      <c r="BY238" s="8">
        <f>MAX((BY$3*climlow!$M348+BY$4*climlow!$M348^2+BY$5*climlow!$M348^6)*(L238/L$66)^$BW$1,-99)</f>
        <v>6.6395271612367066E-2</v>
      </c>
      <c r="BZ238" s="8">
        <f>MAX((BZ$3*climlow!$M348+BZ$4*climlow!$M348^2+BZ$5*climlow!$M348^6)*(M238/M$66)^$BW$1,-99)</f>
        <v>-0.80697724376865443</v>
      </c>
      <c r="CA238" s="8">
        <f t="shared" si="199"/>
        <v>-302.85325894058815</v>
      </c>
      <c r="CB238" s="8">
        <f t="shared" si="200"/>
        <v>-1.8759860391339631</v>
      </c>
      <c r="CC238" s="8">
        <f t="shared" si="201"/>
        <v>-0.20902564580411301</v>
      </c>
      <c r="CD238" s="8">
        <f>MAX((CD$3*climlow!$I348+CD$4*climlow!$I348^2+CD$5*climlow!$I348^6)*(K238/K$66)^$BW$1,-99)</f>
        <v>0.95731154436524069</v>
      </c>
      <c r="CE238" s="8">
        <f>MAX((CE$3*climlow!$I348+CE$4*climlow!$I348^2+CE$5*climlow!$I348^6)*(L238/L$66)^$BW$1,-99)</f>
        <v>0.11456197037789445</v>
      </c>
      <c r="CF238" s="8">
        <f>MAX((CF$3*climlow!$I348+CF$4*climlow!$I348^2+CF$5*climlow!$I348^6)*(M238/M$66)^$BW$1,-99)</f>
        <v>-0.35485269801099867</v>
      </c>
      <c r="CG238" s="8">
        <f>MAX((CG$3*climlow!$M348+CG$4*climlow!$M348^2+CG$5*climlow!$M348^6)*(K238/K$66)^$BW$1,-99)</f>
        <v>0.96637330085394413</v>
      </c>
      <c r="CH238" s="8">
        <f>MAX((CH$3*climlow!$M348+CH$4*climlow!$M348^2+CH$5*climlow!$M348^6)*(L238/L$66)^$BW$1,-99)</f>
        <v>0.14424650491431415</v>
      </c>
      <c r="CI238" s="8">
        <f>MAX((CI$3*climlow!$M348+CI$4*climlow!$M348^2+CI$5*climlow!$M348^6)*(M238/M$66)^$BW$1,-99)</f>
        <v>-0.30259290732753447</v>
      </c>
      <c r="CJ238" s="8">
        <f t="shared" si="202"/>
        <v>-1.9389653141366352</v>
      </c>
      <c r="CK238" s="8">
        <f t="shared" si="203"/>
        <v>-1.2010674319337283E-2</v>
      </c>
      <c r="CL238" s="8">
        <f t="shared" si="204"/>
        <v>-1.3382503407655024E-3</v>
      </c>
    </row>
    <row r="239" spans="1:90">
      <c r="A239">
        <f t="shared" si="173"/>
        <v>2193</v>
      </c>
      <c r="B239" s="4">
        <f t="shared" si="217"/>
        <v>1286.515006394591</v>
      </c>
      <c r="C239" s="4">
        <f t="shared" si="217"/>
        <v>3572.4991378059694</v>
      </c>
      <c r="D239" s="4">
        <f t="shared" si="217"/>
        <v>6809.1717549324603</v>
      </c>
      <c r="E239" s="11">
        <f t="shared" si="218"/>
        <v>8.1769903701817587E-7</v>
      </c>
      <c r="F239" s="11">
        <f t="shared" si="218"/>
        <v>1.6393063029929489E-6</v>
      </c>
      <c r="G239" s="11">
        <f t="shared" si="218"/>
        <v>3.6193084339591829E-6</v>
      </c>
      <c r="H239" s="4">
        <f t="shared" si="182"/>
        <v>268827.735382532</v>
      </c>
      <c r="I239" s="4">
        <f t="shared" si="182"/>
        <v>255302.65081052939</v>
      </c>
      <c r="J239" s="4">
        <f t="shared" si="182"/>
        <v>48123.964395385978</v>
      </c>
      <c r="K239" s="4">
        <f t="shared" si="174"/>
        <v>208958.10312847531</v>
      </c>
      <c r="L239" s="4">
        <f t="shared" si="174"/>
        <v>71463.320483072835</v>
      </c>
      <c r="M239" s="4">
        <f t="shared" si="174"/>
        <v>7067.5210036412591</v>
      </c>
      <c r="N239" s="11">
        <f t="shared" si="179"/>
        <v>3.5418127670918675E-3</v>
      </c>
      <c r="O239" s="11">
        <f t="shared" si="179"/>
        <v>5.6095400984315091E-3</v>
      </c>
      <c r="P239" s="11">
        <f t="shared" si="179"/>
        <v>4.0229157610323085E-3</v>
      </c>
      <c r="Q239" s="4">
        <f t="shared" si="175"/>
        <v>3721.1649652561055</v>
      </c>
      <c r="R239" s="4">
        <f t="shared" si="175"/>
        <v>12833.728978006424</v>
      </c>
      <c r="S239" s="4">
        <f t="shared" si="175"/>
        <v>3034.1746551845176</v>
      </c>
      <c r="T239" s="4">
        <f t="shared" si="219"/>
        <v>13.842191394280894</v>
      </c>
      <c r="U239" s="4">
        <f t="shared" si="219"/>
        <v>50.268686742038035</v>
      </c>
      <c r="V239" s="4">
        <f t="shared" si="219"/>
        <v>63.04914180086601</v>
      </c>
      <c r="W239" s="11">
        <f t="shared" si="176"/>
        <v>-1.219247815263802E-2</v>
      </c>
      <c r="X239" s="11">
        <f t="shared" si="176"/>
        <v>-1.3228699347321071E-2</v>
      </c>
      <c r="Y239" s="11">
        <f t="shared" si="176"/>
        <v>-1.2203590333800474E-2</v>
      </c>
      <c r="Z239" s="4">
        <f t="shared" si="188"/>
        <v>4225.9725552739783</v>
      </c>
      <c r="AA239" s="4">
        <f t="shared" si="188"/>
        <v>38596.245751560731</v>
      </c>
      <c r="AB239" s="4">
        <f t="shared" si="188"/>
        <v>5753.9443746935412</v>
      </c>
      <c r="AC239" s="12">
        <f t="shared" si="220"/>
        <v>1.4400365004534028</v>
      </c>
      <c r="AD239" s="12">
        <f t="shared" si="220"/>
        <v>4.4851113573363461</v>
      </c>
      <c r="AE239" s="12">
        <f t="shared" si="220"/>
        <v>1.9280878577912579</v>
      </c>
      <c r="AF239" s="11">
        <f t="shared" si="177"/>
        <v>-2.9039671966837322E-3</v>
      </c>
      <c r="AG239" s="11">
        <f t="shared" si="177"/>
        <v>2.0567434751257441E-3</v>
      </c>
      <c r="AH239" s="11">
        <f t="shared" si="177"/>
        <v>8.257041531207765E-4</v>
      </c>
      <c r="AI239" s="1">
        <f t="shared" si="223"/>
        <v>517516.81801883318</v>
      </c>
      <c r="AJ239" s="1">
        <f t="shared" si="223"/>
        <v>481078.86329502251</v>
      </c>
      <c r="AK239" s="1">
        <f t="shared" si="223"/>
        <v>92178.176582324057</v>
      </c>
      <c r="AL239" s="17">
        <f t="shared" si="221"/>
        <v>62.396972263747877</v>
      </c>
      <c r="AM239" s="17">
        <f t="shared" si="221"/>
        <v>27.111844175566468</v>
      </c>
      <c r="AN239" s="17">
        <f t="shared" si="221"/>
        <v>4.2351283562106046</v>
      </c>
      <c r="AO239" s="7">
        <f t="shared" si="224"/>
        <v>2.9049226423148917E-3</v>
      </c>
      <c r="AP239" s="7">
        <f t="shared" si="224"/>
        <v>4.4733625743135705E-3</v>
      </c>
      <c r="AQ239" s="7">
        <f t="shared" si="224"/>
        <v>3.2379991583990405E-3</v>
      </c>
      <c r="AR239" s="1">
        <f t="shared" si="186"/>
        <v>268827.735382532</v>
      </c>
      <c r="AS239" s="1">
        <f t="shared" si="186"/>
        <v>255302.65081052939</v>
      </c>
      <c r="AT239" s="1">
        <f t="shared" si="186"/>
        <v>48123.964395385978</v>
      </c>
      <c r="AU239" s="1">
        <f t="shared" si="193"/>
        <v>53765.547076506402</v>
      </c>
      <c r="AV239" s="1">
        <f t="shared" si="193"/>
        <v>51060.530162105882</v>
      </c>
      <c r="AW239" s="1">
        <f t="shared" si="193"/>
        <v>9624.7928790771966</v>
      </c>
      <c r="AX239" s="1">
        <f t="shared" si="194"/>
        <v>167166.48250278024</v>
      </c>
      <c r="AY239" s="1">
        <f t="shared" si="194"/>
        <v>57170.656386458271</v>
      </c>
      <c r="AZ239" s="1">
        <f t="shared" si="194"/>
        <v>5654.0168029130064</v>
      </c>
      <c r="BA239" s="1">
        <f t="shared" si="195"/>
        <v>12.026745496037128</v>
      </c>
      <c r="BB239" s="1">
        <f t="shared" si="195"/>
        <v>10.953796045501505</v>
      </c>
      <c r="BC239" s="1">
        <f t="shared" si="195"/>
        <v>8.6401215101120492</v>
      </c>
      <c r="BD239" s="1">
        <f t="shared" si="196"/>
        <v>682.20545995359009</v>
      </c>
      <c r="BE239">
        <f t="shared" si="222"/>
        <v>0.21822387218499145</v>
      </c>
      <c r="BF239">
        <f t="shared" si="222"/>
        <v>0.3346263841173937</v>
      </c>
      <c r="BG239">
        <f t="shared" si="222"/>
        <v>2.453676962688749E-2</v>
      </c>
      <c r="BH239">
        <f t="shared" si="197"/>
        <v>0.28776899382366933</v>
      </c>
      <c r="BI239">
        <f t="shared" si="198"/>
        <v>4.7621658391411486E-3</v>
      </c>
      <c r="BJ239">
        <f t="shared" si="198"/>
        <v>1.1197481694748152E-2</v>
      </c>
      <c r="BK239">
        <f t="shared" si="198"/>
        <v>6.0205306372294847E-5</v>
      </c>
      <c r="BL239">
        <f t="shared" si="192"/>
        <v>1280.2022580523701</v>
      </c>
      <c r="BM239">
        <f t="shared" si="192"/>
        <v>2858.7467590715823</v>
      </c>
      <c r="BN239">
        <f t="shared" si="192"/>
        <v>2.8973180202736217</v>
      </c>
      <c r="BO239">
        <f t="shared" si="187"/>
        <v>1012.9520904418936</v>
      </c>
      <c r="BP239">
        <f t="shared" si="208"/>
        <v>442.69073964458551</v>
      </c>
      <c r="BQ239">
        <f t="shared" si="208"/>
        <v>41.043380019293707</v>
      </c>
      <c r="BR239" s="7">
        <f t="shared" si="206"/>
        <v>4.5051876490389553E-3</v>
      </c>
      <c r="BS239" s="7">
        <f t="shared" si="190"/>
        <v>6.0139543336378632E-3</v>
      </c>
      <c r="BT239" s="7">
        <f t="shared" si="191"/>
        <v>6.6713813930692326E-4</v>
      </c>
      <c r="BU239" s="8">
        <f>MAX((BU$3*climlow!$I349+BU$4*climlow!$I349^2+BU$5*climlow!$I349^6)*(K239/K$66)^$BW$1,-99)</f>
        <v>1.38504662192571</v>
      </c>
      <c r="BV239" s="8">
        <f>MAX((BV$3*climlow!$I349+BV$4*climlow!$I349^2+BV$5*climlow!$I349^6)*(L239/L$66)^$BW$1,-99)</f>
        <v>-1.8117410531363957E-2</v>
      </c>
      <c r="BW239" s="8">
        <f>MAX((BW$3*climlow!$I349+BW$4*climlow!$I349^2+BW$5*climlow!$I349^6)*(M239/M$66)^$BW$1,-99)</f>
        <v>-0.89992219654460504</v>
      </c>
      <c r="BX239" s="8">
        <f>MAX((BX$3*climlow!$M349+BX$4*climlow!$M349^2+BX$5*climlow!$M349^6)*(K239/K$66)^$BW$1,-99)</f>
        <v>1.4851263948878699</v>
      </c>
      <c r="BY239" s="8">
        <f>MAX((BY$3*climlow!$M349+BY$4*climlow!$M349^2+BY$5*climlow!$M349^6)*(L239/L$66)^$BW$1,-99)</f>
        <v>5.7267181410246275E-2</v>
      </c>
      <c r="BZ239" s="8">
        <f>MAX((BZ$3*climlow!$M349+BZ$4*climlow!$M349^2+BZ$5*climlow!$M349^6)*(M239/M$66)^$BW$1,-99)</f>
        <v>-0.81624437015366524</v>
      </c>
      <c r="CA239" s="8">
        <f t="shared" si="199"/>
        <v>-309.31127460936273</v>
      </c>
      <c r="CB239" s="8">
        <f t="shared" si="200"/>
        <v>-1.8601838803800281</v>
      </c>
      <c r="CC239" s="8">
        <f t="shared" si="201"/>
        <v>-0.20635334820954301</v>
      </c>
      <c r="CD239" s="8">
        <f>MAX((CD$3*climlow!$I349+CD$4*climlow!$I349^2+CD$5*climlow!$I349^6)*(K239/K$66)^$BW$1,-99)</f>
        <v>0.95478326305238526</v>
      </c>
      <c r="CE239" s="8">
        <f>MAX((CE$3*climlow!$I349+CE$4*climlow!$I349^2+CE$5*climlow!$I349^6)*(L239/L$66)^$BW$1,-99)</f>
        <v>0.1099926693912078</v>
      </c>
      <c r="CF239" s="8">
        <f>MAX((CF$3*climlow!$I349+CF$4*climlow!$I349^2+CF$5*climlow!$I349^6)*(M239/M$66)^$BW$1,-99)</f>
        <v>-0.36205959051138226</v>
      </c>
      <c r="CG239" s="8">
        <f>MAX((CG$3*climlow!$M349+CG$4*climlow!$M349^2+CG$5*climlow!$M349^6)*(K239/K$66)^$BW$1,-99)</f>
        <v>0.96470050329995982</v>
      </c>
      <c r="CH239" s="8">
        <f>MAX((CH$3*climlow!$M349+CH$4*climlow!$M349^2+CH$5*climlow!$M349^6)*(L239/L$66)^$BW$1,-99)</f>
        <v>0.14061706071487889</v>
      </c>
      <c r="CI239" s="8">
        <f>MAX((CI$3*climlow!$M349+CI$4*climlow!$M349^2+CI$5*climlow!$M349^6)*(M239/M$66)^$BW$1,-99)</f>
        <v>-0.30846402345425156</v>
      </c>
      <c r="CJ239" s="8">
        <f t="shared" si="202"/>
        <v>-1.995219981562905</v>
      </c>
      <c r="CK239" s="8">
        <f t="shared" si="203"/>
        <v>-1.1999161854681091E-2</v>
      </c>
      <c r="CL239" s="8">
        <f t="shared" si="204"/>
        <v>-1.3310873460078703E-3</v>
      </c>
    </row>
    <row r="240" spans="1:90">
      <c r="A240">
        <f t="shared" si="173"/>
        <v>2194</v>
      </c>
      <c r="B240" s="4">
        <f t="shared" si="217"/>
        <v>1286.5160057775686</v>
      </c>
      <c r="C240" s="4">
        <f t="shared" si="217"/>
        <v>3572.5047014053062</v>
      </c>
      <c r="D240" s="4">
        <f t="shared" si="217"/>
        <v>6809.1951672005835</v>
      </c>
      <c r="E240" s="11">
        <f t="shared" si="218"/>
        <v>7.7681408516726706E-7</v>
      </c>
      <c r="F240" s="11">
        <f t="shared" si="218"/>
        <v>1.5573409878433014E-6</v>
      </c>
      <c r="G240" s="11">
        <f t="shared" si="218"/>
        <v>3.4383430122612236E-6</v>
      </c>
      <c r="H240" s="4">
        <f t="shared" si="182"/>
        <v>269770.38160672539</v>
      </c>
      <c r="I240" s="4">
        <f t="shared" si="182"/>
        <v>256720.82441076386</v>
      </c>
      <c r="J240" s="4">
        <f t="shared" si="182"/>
        <v>48315.784782761119</v>
      </c>
      <c r="K240" s="4">
        <f t="shared" si="174"/>
        <v>209690.65320231015</v>
      </c>
      <c r="L240" s="4">
        <f t="shared" si="174"/>
        <v>71860.178185287848</v>
      </c>
      <c r="M240" s="4">
        <f t="shared" si="174"/>
        <v>7095.6674902630002</v>
      </c>
      <c r="N240" s="11">
        <f t="shared" si="179"/>
        <v>3.5057270470360002E-3</v>
      </c>
      <c r="O240" s="11">
        <f t="shared" si="179"/>
        <v>5.5533062210426642E-3</v>
      </c>
      <c r="P240" s="11">
        <f t="shared" si="179"/>
        <v>3.9825119171545964E-3</v>
      </c>
      <c r="Q240" s="4">
        <f t="shared" si="175"/>
        <v>3688.6839411831625</v>
      </c>
      <c r="R240" s="4">
        <f t="shared" si="175"/>
        <v>12734.302089976009</v>
      </c>
      <c r="S240" s="4">
        <f t="shared" si="175"/>
        <v>3009.0933499216553</v>
      </c>
      <c r="T240" s="4">
        <f t="shared" si="219"/>
        <v>13.673420778121489</v>
      </c>
      <c r="U240" s="4">
        <f t="shared" si="219"/>
        <v>49.603697398542948</v>
      </c>
      <c r="V240" s="4">
        <f t="shared" si="219"/>
        <v>62.279715903430549</v>
      </c>
      <c r="W240" s="11">
        <f t="shared" si="176"/>
        <v>-1.219247815263802E-2</v>
      </c>
      <c r="X240" s="11">
        <f t="shared" si="176"/>
        <v>-1.3228699347321071E-2</v>
      </c>
      <c r="Y240" s="11">
        <f t="shared" si="176"/>
        <v>-1.2203590333800474E-2</v>
      </c>
      <c r="Z240" s="4">
        <f t="shared" si="188"/>
        <v>4177.0706101578016</v>
      </c>
      <c r="AA240" s="4">
        <f t="shared" si="188"/>
        <v>38378.145471088414</v>
      </c>
      <c r="AB240" s="4">
        <f t="shared" si="188"/>
        <v>5711.3233706612982</v>
      </c>
      <c r="AC240" s="12">
        <f t="shared" si="220"/>
        <v>1.4358546816940589</v>
      </c>
      <c r="AD240" s="12">
        <f t="shared" si="220"/>
        <v>4.49433608085576</v>
      </c>
      <c r="AE240" s="12">
        <f t="shared" si="220"/>
        <v>1.9296798879430179</v>
      </c>
      <c r="AF240" s="11">
        <f t="shared" si="177"/>
        <v>-2.9039671966837322E-3</v>
      </c>
      <c r="AG240" s="11">
        <f t="shared" si="177"/>
        <v>2.0567434751257441E-3</v>
      </c>
      <c r="AH240" s="11">
        <f t="shared" si="177"/>
        <v>8.257041531207765E-4</v>
      </c>
      <c r="AI240" s="1">
        <f t="shared" si="223"/>
        <v>519530.68329345627</v>
      </c>
      <c r="AJ240" s="1">
        <f t="shared" si="223"/>
        <v>484031.50712762616</v>
      </c>
      <c r="AK240" s="1">
        <f t="shared" si="223"/>
        <v>92585.151803168847</v>
      </c>
      <c r="AL240" s="17">
        <f t="shared" si="221"/>
        <v>62.57641805751333</v>
      </c>
      <c r="AM240" s="17">
        <f t="shared" si="221"/>
        <v>27.231912473531512</v>
      </c>
      <c r="AN240" s="17">
        <f t="shared" si="221"/>
        <v>4.2487045648431954</v>
      </c>
      <c r="AO240" s="7">
        <f t="shared" si="224"/>
        <v>2.8758734158917426E-3</v>
      </c>
      <c r="AP240" s="7">
        <f t="shared" si="224"/>
        <v>4.4286289485704344E-3</v>
      </c>
      <c r="AQ240" s="7">
        <f t="shared" si="224"/>
        <v>3.2056191668150499E-3</v>
      </c>
      <c r="AR240" s="1">
        <f t="shared" si="186"/>
        <v>269770.38160672539</v>
      </c>
      <c r="AS240" s="1">
        <f t="shared" si="186"/>
        <v>256720.82441076386</v>
      </c>
      <c r="AT240" s="1">
        <f t="shared" si="186"/>
        <v>48315.784782761119</v>
      </c>
      <c r="AU240" s="1">
        <f t="shared" si="193"/>
        <v>53954.076321345085</v>
      </c>
      <c r="AV240" s="1">
        <f t="shared" si="193"/>
        <v>51344.164882152778</v>
      </c>
      <c r="AW240" s="1">
        <f t="shared" si="193"/>
        <v>9663.1569565522241</v>
      </c>
      <c r="AX240" s="1">
        <f t="shared" si="194"/>
        <v>167752.52256184813</v>
      </c>
      <c r="AY240" s="1">
        <f t="shared" si="194"/>
        <v>57488.14254823028</v>
      </c>
      <c r="AZ240" s="1">
        <f t="shared" si="194"/>
        <v>5676.5339922104013</v>
      </c>
      <c r="BA240" s="1">
        <f t="shared" si="195"/>
        <v>12.03024509234738</v>
      </c>
      <c r="BB240" s="1">
        <f t="shared" si="195"/>
        <v>10.959333988967368</v>
      </c>
      <c r="BC240" s="1">
        <f t="shared" si="195"/>
        <v>8.6440961128206766</v>
      </c>
      <c r="BD240" s="1">
        <f t="shared" si="196"/>
        <v>662.63682971249966</v>
      </c>
      <c r="BE240">
        <f t="shared" si="222"/>
        <v>0.21822387218499145</v>
      </c>
      <c r="BF240">
        <f t="shared" si="222"/>
        <v>0.3346263841173937</v>
      </c>
      <c r="BG240">
        <f t="shared" si="222"/>
        <v>2.453676962688749E-2</v>
      </c>
      <c r="BH240">
        <f t="shared" si="197"/>
        <v>0.28786016471545245</v>
      </c>
      <c r="BI240">
        <f t="shared" si="198"/>
        <v>4.7621658391411486E-3</v>
      </c>
      <c r="BJ240">
        <f t="shared" si="198"/>
        <v>1.1197481694748152E-2</v>
      </c>
      <c r="BK240">
        <f t="shared" si="198"/>
        <v>6.0205306372294847E-5</v>
      </c>
      <c r="BL240">
        <f t="shared" si="192"/>
        <v>1284.6912956996193</v>
      </c>
      <c r="BM240">
        <f t="shared" si="192"/>
        <v>2874.626732000183</v>
      </c>
      <c r="BN240">
        <f t="shared" si="192"/>
        <v>2.9088666254639945</v>
      </c>
      <c r="BO240">
        <f t="shared" si="187"/>
        <v>1017.5156296888206</v>
      </c>
      <c r="BP240">
        <f t="shared" si="208"/>
        <v>447.67958506450452</v>
      </c>
      <c r="BQ240">
        <f t="shared" si="208"/>
        <v>41.514486349933939</v>
      </c>
      <c r="BR240" s="7">
        <f t="shared" si="206"/>
        <v>4.4606741900314884E-3</v>
      </c>
      <c r="BS240" s="7">
        <f t="shared" si="190"/>
        <v>5.8387906151823911E-3</v>
      </c>
      <c r="BT240" s="7">
        <f t="shared" si="191"/>
        <v>6.4488621929777428E-4</v>
      </c>
      <c r="BU240" s="8">
        <f>MAX((BU$3*climlow!$I350+BU$4*climlow!$I350^2+BU$5*climlow!$I350^6)*(K240/K$66)^$BW$1,-99)</f>
        <v>1.3701409663434525</v>
      </c>
      <c r="BV240" s="8">
        <f>MAX((BV$3*climlow!$I350+BV$4*climlow!$I350^2+BV$5*climlow!$I350^6)*(L240/L$66)^$BW$1,-99)</f>
        <v>-2.8339752744458789E-2</v>
      </c>
      <c r="BW240" s="8">
        <f>MAX((BW$3*climlow!$I350+BW$4*climlow!$I350^2+BW$5*climlow!$I350^6)*(M240/M$66)^$BW$1,-99)</f>
        <v>-0.91035573209082155</v>
      </c>
      <c r="BX240" s="8">
        <f>MAX((BX$3*climlow!$M350+BX$4*climlow!$M350^2+BX$5*climlow!$M350^6)*(K240/K$66)^$BW$1,-99)</f>
        <v>1.4719933567095977</v>
      </c>
      <c r="BY240" s="8">
        <f>MAX((BY$3*climlow!$M350+BY$4*climlow!$M350^2+BY$5*climlow!$M350^6)*(L240/L$66)^$BW$1,-99)</f>
        <v>4.8234243198764154E-2</v>
      </c>
      <c r="BZ240" s="8">
        <f>MAX((BZ$3*climlow!$M350+BZ$4*climlow!$M350^2+BZ$5*climlow!$M350^6)*(M240/M$66)^$BW$1,-99)</f>
        <v>-0.82541292745842254</v>
      </c>
      <c r="CA240" s="8">
        <f t="shared" si="199"/>
        <v>-315.80836484095278</v>
      </c>
      <c r="CB240" s="8">
        <f t="shared" si="200"/>
        <v>-1.8439389168294518</v>
      </c>
      <c r="CC240" s="8">
        <f t="shared" si="201"/>
        <v>-0.20366046242489419</v>
      </c>
      <c r="CD240" s="8">
        <f>MAX((CD$3*climlow!$I350+CD$4*climlow!$I350^2+CD$5*climlow!$I350^6)*(K240/K$66)^$BW$1,-99)</f>
        <v>0.95217696364093063</v>
      </c>
      <c r="CE240" s="8">
        <f>MAX((CE$3*climlow!$I350+CE$4*climlow!$I350^2+CE$5*climlow!$I350^6)*(L240/L$66)^$BW$1,-99)</f>
        <v>0.10539877983669257</v>
      </c>
      <c r="CF240" s="8">
        <f>MAX((CF$3*climlow!$I350+CF$4*climlow!$I350^2+CF$5*climlow!$I350^6)*(M240/M$66)^$BW$1,-99)</f>
        <v>-0.36927605143294062</v>
      </c>
      <c r="CG240" s="8">
        <f>MAX((CG$3*climlow!$M350+CG$4*climlow!$M350^2+CG$5*climlow!$M350^6)*(K240/K$66)^$BW$1,-99)</f>
        <v>0.96296626679885111</v>
      </c>
      <c r="CH240" s="8">
        <f>MAX((CH$3*climlow!$M350+CH$4*climlow!$M350^2+CH$5*climlow!$M350^6)*(L240/L$66)^$BW$1,-99)</f>
        <v>0.13697426501423704</v>
      </c>
      <c r="CI240" s="8">
        <f>MAX((CI$3*climlow!$M350+CI$4*climlow!$M350^2+CI$5*climlow!$M350^6)*(M240/M$66)^$BW$1,-99)</f>
        <v>-0.31433151080274269</v>
      </c>
      <c r="CJ240" s="8">
        <f t="shared" si="202"/>
        <v>-2.0513158112000687</v>
      </c>
      <c r="CK240" s="8">
        <f t="shared" si="203"/>
        <v>-1.1977203507210215E-2</v>
      </c>
      <c r="CL240" s="8">
        <f t="shared" si="204"/>
        <v>-1.3228652980705592E-3</v>
      </c>
    </row>
    <row r="241" spans="1:90">
      <c r="A241">
        <f t="shared" si="173"/>
        <v>2195</v>
      </c>
      <c r="B241" s="4">
        <f t="shared" si="217"/>
        <v>1286.5169551921349</v>
      </c>
      <c r="C241" s="4">
        <f t="shared" si="217"/>
        <v>3572.5099868329071</v>
      </c>
      <c r="D241" s="4">
        <f t="shared" si="217"/>
        <v>6809.2174089317741</v>
      </c>
      <c r="E241" s="11">
        <f t="shared" si="218"/>
        <v>7.3797338090890369E-7</v>
      </c>
      <c r="F241" s="11">
        <f t="shared" si="218"/>
        <v>1.4794739384511362E-6</v>
      </c>
      <c r="G241" s="11">
        <f t="shared" si="218"/>
        <v>3.2664258616481622E-6</v>
      </c>
      <c r="H241" s="4">
        <f t="shared" si="182"/>
        <v>270706.69470957579</v>
      </c>
      <c r="I241" s="4">
        <f t="shared" si="182"/>
        <v>258132.56862158477</v>
      </c>
      <c r="J241" s="4">
        <f t="shared" si="182"/>
        <v>48506.429807702625</v>
      </c>
      <c r="K241" s="4">
        <f t="shared" si="174"/>
        <v>210418.28762307068</v>
      </c>
      <c r="L241" s="4">
        <f t="shared" si="174"/>
        <v>72255.240593581606</v>
      </c>
      <c r="M241" s="4">
        <f t="shared" si="174"/>
        <v>7123.6423945101033</v>
      </c>
      <c r="N241" s="11">
        <f t="shared" si="179"/>
        <v>3.4700374558827018E-3</v>
      </c>
      <c r="O241" s="11">
        <f t="shared" si="179"/>
        <v>5.4976541705074045E-3</v>
      </c>
      <c r="P241" s="11">
        <f t="shared" si="179"/>
        <v>3.9425331422999754E-3</v>
      </c>
      <c r="Q241" s="4">
        <f t="shared" si="175"/>
        <v>3656.3562503958369</v>
      </c>
      <c r="R241" s="4">
        <f t="shared" si="175"/>
        <v>12634.94519304642</v>
      </c>
      <c r="S241" s="4">
        <f t="shared" si="175"/>
        <v>2984.1000282861328</v>
      </c>
      <c r="T241" s="4">
        <f t="shared" si="219"/>
        <v>13.506707894012417</v>
      </c>
      <c r="U241" s="4">
        <f t="shared" si="219"/>
        <v>48.947504999142133</v>
      </c>
      <c r="V241" s="4">
        <f t="shared" si="219"/>
        <v>61.519679764439601</v>
      </c>
      <c r="W241" s="11">
        <f t="shared" si="176"/>
        <v>-1.219247815263802E-2</v>
      </c>
      <c r="X241" s="11">
        <f t="shared" si="176"/>
        <v>-1.3228699347321071E-2</v>
      </c>
      <c r="Y241" s="11">
        <f t="shared" si="176"/>
        <v>-1.2203590333800474E-2</v>
      </c>
      <c r="Z241" s="4">
        <f t="shared" si="188"/>
        <v>4128.5859153417596</v>
      </c>
      <c r="AA241" s="4">
        <f t="shared" si="188"/>
        <v>38159.140521507106</v>
      </c>
      <c r="AB241" s="4">
        <f t="shared" si="188"/>
        <v>5668.7889135835831</v>
      </c>
      <c r="AC241" s="12">
        <f t="shared" si="220"/>
        <v>1.4316850067992146</v>
      </c>
      <c r="AD241" s="12">
        <f t="shared" si="220"/>
        <v>4.5035797772650819</v>
      </c>
      <c r="AE241" s="12">
        <f t="shared" si="220"/>
        <v>1.9312732326406861</v>
      </c>
      <c r="AF241" s="11">
        <f t="shared" si="177"/>
        <v>-2.9039671966837322E-3</v>
      </c>
      <c r="AG241" s="11">
        <f t="shared" si="177"/>
        <v>2.0567434751257441E-3</v>
      </c>
      <c r="AH241" s="11">
        <f t="shared" si="177"/>
        <v>8.257041531207765E-4</v>
      </c>
      <c r="AI241" s="1">
        <f t="shared" si="223"/>
        <v>521531.69128545572</v>
      </c>
      <c r="AJ241" s="1">
        <f t="shared" si="223"/>
        <v>486972.5212970163</v>
      </c>
      <c r="AK241" s="1">
        <f t="shared" si="223"/>
        <v>92989.793579404184</v>
      </c>
      <c r="AL241" s="17">
        <f t="shared" si="221"/>
        <v>62.754580296095128</v>
      </c>
      <c r="AM241" s="17">
        <f t="shared" si="221"/>
        <v>27.351306509077681</v>
      </c>
      <c r="AN241" s="17">
        <f t="shared" si="221"/>
        <v>4.2621880963425189</v>
      </c>
      <c r="AO241" s="7">
        <f t="shared" si="224"/>
        <v>2.8471146817328251E-3</v>
      </c>
      <c r="AP241" s="7">
        <f t="shared" si="224"/>
        <v>4.3843426590847298E-3</v>
      </c>
      <c r="AQ241" s="7">
        <f t="shared" si="224"/>
        <v>3.1735629751468994E-3</v>
      </c>
      <c r="AR241" s="1">
        <f t="shared" si="186"/>
        <v>270706.69470957579</v>
      </c>
      <c r="AS241" s="1">
        <f t="shared" si="186"/>
        <v>258132.56862158477</v>
      </c>
      <c r="AT241" s="1">
        <f t="shared" si="186"/>
        <v>48506.429807702625</v>
      </c>
      <c r="AU241" s="1">
        <f t="shared" si="193"/>
        <v>54141.338941915164</v>
      </c>
      <c r="AV241" s="1">
        <f t="shared" si="193"/>
        <v>51626.513724316959</v>
      </c>
      <c r="AW241" s="1">
        <f t="shared" si="193"/>
        <v>9701.285961540525</v>
      </c>
      <c r="AX241" s="1">
        <f t="shared" si="194"/>
        <v>168334.63009845655</v>
      </c>
      <c r="AY241" s="1">
        <f t="shared" si="194"/>
        <v>57804.192474865289</v>
      </c>
      <c r="AZ241" s="1">
        <f t="shared" si="194"/>
        <v>5698.9139156080828</v>
      </c>
      <c r="BA241" s="1">
        <f t="shared" si="195"/>
        <v>12.033709123114903</v>
      </c>
      <c r="BB241" s="1">
        <f t="shared" si="195"/>
        <v>10.964816586197212</v>
      </c>
      <c r="BC241" s="1">
        <f t="shared" si="195"/>
        <v>8.6480308945459861</v>
      </c>
      <c r="BD241" s="1">
        <f t="shared" si="196"/>
        <v>643.62638607252552</v>
      </c>
      <c r="BE241">
        <f t="shared" si="222"/>
        <v>0.21822387218499145</v>
      </c>
      <c r="BF241">
        <f t="shared" si="222"/>
        <v>0.3346263841173937</v>
      </c>
      <c r="BG241">
        <f t="shared" si="222"/>
        <v>2.453676962688749E-2</v>
      </c>
      <c r="BH241">
        <f t="shared" si="197"/>
        <v>0.28795055031756522</v>
      </c>
      <c r="BI241">
        <f t="shared" si="198"/>
        <v>4.7621658391411486E-3</v>
      </c>
      <c r="BJ241">
        <f t="shared" si="198"/>
        <v>1.1197481694748152E-2</v>
      </c>
      <c r="BK241">
        <f t="shared" si="198"/>
        <v>6.0205306372294847E-5</v>
      </c>
      <c r="BL241">
        <f t="shared" si="192"/>
        <v>1289.1501739727537</v>
      </c>
      <c r="BM241">
        <f t="shared" si="192"/>
        <v>2890.4347119585168</v>
      </c>
      <c r="BN241">
        <f t="shared" si="192"/>
        <v>2.9203444675989516</v>
      </c>
      <c r="BO241">
        <f t="shared" si="187"/>
        <v>1022.0544353961271</v>
      </c>
      <c r="BP241">
        <f t="shared" si="208"/>
        <v>452.72491403254702</v>
      </c>
      <c r="BQ241">
        <f t="shared" si="208"/>
        <v>41.991018249504599</v>
      </c>
      <c r="BR241" s="7">
        <f t="shared" si="206"/>
        <v>4.4166170197030841E-3</v>
      </c>
      <c r="BS241" s="7">
        <f t="shared" si="190"/>
        <v>5.6687287526042632E-3</v>
      </c>
      <c r="BT241" s="7">
        <f t="shared" si="191"/>
        <v>6.2340332057834037E-4</v>
      </c>
      <c r="BU241" s="8">
        <f>MAX((BU$3*climlow!$I351+BU$4*climlow!$I351^2+BU$5*climlow!$I351^6)*(K241/K$66)^$BW$1,-99)</f>
        <v>1.3553439884178187</v>
      </c>
      <c r="BV241" s="8">
        <f>MAX((BV$3*climlow!$I351+BV$4*climlow!$I351^2+BV$5*climlow!$I351^6)*(L241/L$66)^$BW$1,-99)</f>
        <v>-3.8466720323413868E-2</v>
      </c>
      <c r="BW241" s="8">
        <f>MAX((BW$3*climlow!$I351+BW$4*climlow!$I351^2+BW$5*climlow!$I351^6)*(M241/M$66)^$BW$1,-99)</f>
        <v>-0.92069037815492494</v>
      </c>
      <c r="BX241" s="8">
        <f>MAX((BX$3*climlow!$M351+BX$4*climlow!$M351^2+BX$5*climlow!$M351^6)*(K241/K$66)^$BW$1,-99)</f>
        <v>1.4589715288398801</v>
      </c>
      <c r="BY241" s="8">
        <f>MAX((BY$3*climlow!$M351+BY$4*climlow!$M351^2+BY$5*climlow!$M351^6)*(L241/L$66)^$BW$1,-99)</f>
        <v>3.9296696190620331E-2</v>
      </c>
      <c r="BZ241" s="8">
        <f>MAX((BZ$3*climlow!$M351+BZ$4*climlow!$M351^2+BZ$5*climlow!$M351^6)*(M241/M$66)^$BW$1,-99)</f>
        <v>-0.83448271058282697</v>
      </c>
      <c r="CA241" s="8">
        <f t="shared" si="199"/>
        <v>-322.34295124510948</v>
      </c>
      <c r="CB241" s="8">
        <f t="shared" si="200"/>
        <v>-1.8272747559224662</v>
      </c>
      <c r="CC241" s="8">
        <f t="shared" si="201"/>
        <v>-0.20094966617122331</v>
      </c>
      <c r="CD241" s="8">
        <f>MAX((CD$3*climlow!$I351+CD$4*climlow!$I351^2+CD$5*climlow!$I351^6)*(K241/K$66)^$BW$1,-99)</f>
        <v>0.94949510132456394</v>
      </c>
      <c r="CE241" s="8">
        <f>MAX((CE$3*climlow!$I351+CE$4*climlow!$I351^2+CE$5*climlow!$I351^6)*(L241/L$66)^$BW$1,-99)</f>
        <v>0.10078210283647547</v>
      </c>
      <c r="CF241" s="8">
        <f>MAX((CF$3*climlow!$I351+CF$4*climlow!$I351^2+CF$5*climlow!$I351^6)*(M241/M$66)^$BW$1,-99)</f>
        <v>-0.37650001081592388</v>
      </c>
      <c r="CG241" s="8">
        <f>MAX((CG$3*climlow!$M351+CG$4*climlow!$M351^2+CG$5*climlow!$M351^6)*(K241/K$66)^$BW$1,-99)</f>
        <v>0.9611727318597737</v>
      </c>
      <c r="CH241" s="8">
        <f>MAX((CH$3*climlow!$M351+CH$4*climlow!$M351^2+CH$5*climlow!$M351^6)*(L241/L$66)^$BW$1,-99)</f>
        <v>0.13331962163633401</v>
      </c>
      <c r="CI241" s="8">
        <f>MAX((CI$3*climlow!$M351+CI$4*climlow!$M351^2+CI$5*climlow!$M351^6)*(M241/M$66)^$BW$1,-99)</f>
        <v>-0.32019367964941198</v>
      </c>
      <c r="CJ241" s="8">
        <f t="shared" si="202"/>
        <v>-2.1072130182390403</v>
      </c>
      <c r="CK241" s="8">
        <f t="shared" si="203"/>
        <v>-1.194521902435366E-2</v>
      </c>
      <c r="CL241" s="8">
        <f t="shared" si="204"/>
        <v>-1.3136435927361247E-3</v>
      </c>
    </row>
    <row r="242" spans="1:90">
      <c r="A242">
        <f t="shared" si="173"/>
        <v>2196</v>
      </c>
      <c r="B242" s="4">
        <f t="shared" si="217"/>
        <v>1286.5178571366384</v>
      </c>
      <c r="C242" s="4">
        <f t="shared" si="217"/>
        <v>3572.5150079965565</v>
      </c>
      <c r="D242" s="4">
        <f t="shared" si="217"/>
        <v>6809.2385386454243</v>
      </c>
      <c r="E242" s="11">
        <f t="shared" si="218"/>
        <v>7.0107471186345851E-7</v>
      </c>
      <c r="F242" s="11">
        <f t="shared" si="218"/>
        <v>1.4055002415285793E-6</v>
      </c>
      <c r="G242" s="11">
        <f t="shared" si="218"/>
        <v>3.1031045685657541E-6</v>
      </c>
      <c r="H242" s="4">
        <f t="shared" si="182"/>
        <v>271636.69210722676</v>
      </c>
      <c r="I242" s="4">
        <f t="shared" si="182"/>
        <v>259537.83996987849</v>
      </c>
      <c r="J242" s="4">
        <f t="shared" si="182"/>
        <v>48695.900286156415</v>
      </c>
      <c r="K242" s="4">
        <f t="shared" si="174"/>
        <v>211141.01961382787</v>
      </c>
      <c r="L242" s="4">
        <f t="shared" si="174"/>
        <v>72648.495356615909</v>
      </c>
      <c r="M242" s="4">
        <f t="shared" si="174"/>
        <v>7151.4457908598379</v>
      </c>
      <c r="N242" s="11">
        <f t="shared" si="179"/>
        <v>3.4347394369631523E-3</v>
      </c>
      <c r="O242" s="11">
        <f t="shared" si="179"/>
        <v>5.4425777259017316E-3</v>
      </c>
      <c r="P242" s="11">
        <f t="shared" si="179"/>
        <v>3.9029747438139584E-3</v>
      </c>
      <c r="Q242" s="4">
        <f t="shared" si="175"/>
        <v>3624.1842576913946</v>
      </c>
      <c r="R242" s="4">
        <f t="shared" si="175"/>
        <v>12535.675898344713</v>
      </c>
      <c r="S242" s="4">
        <f t="shared" si="175"/>
        <v>2959.1972101450792</v>
      </c>
      <c r="T242" s="4">
        <f t="shared" si="219"/>
        <v>13.342027653100606</v>
      </c>
      <c r="U242" s="4">
        <f t="shared" si="219"/>
        <v>48.299993171706987</v>
      </c>
      <c r="V242" s="4">
        <f t="shared" si="219"/>
        <v>60.768918795127789</v>
      </c>
      <c r="W242" s="11">
        <f t="shared" si="176"/>
        <v>-1.219247815263802E-2</v>
      </c>
      <c r="X242" s="11">
        <f t="shared" si="176"/>
        <v>-1.3228699347321071E-2</v>
      </c>
      <c r="Y242" s="11">
        <f t="shared" si="176"/>
        <v>-1.2203590333800474E-2</v>
      </c>
      <c r="Z242" s="4">
        <f t="shared" si="188"/>
        <v>4080.518712110289</v>
      </c>
      <c r="AA242" s="4">
        <f t="shared" si="188"/>
        <v>37939.282515054416</v>
      </c>
      <c r="AB242" s="4">
        <f t="shared" si="188"/>
        <v>5626.3462088296073</v>
      </c>
      <c r="AC242" s="12">
        <f t="shared" si="220"/>
        <v>1.4275274405034857</v>
      </c>
      <c r="AD242" s="12">
        <f t="shared" si="220"/>
        <v>4.5128424855866802</v>
      </c>
      <c r="AE242" s="12">
        <f t="shared" si="220"/>
        <v>1.9328678929696885</v>
      </c>
      <c r="AF242" s="11">
        <f t="shared" si="177"/>
        <v>-2.9039671966837322E-3</v>
      </c>
      <c r="AG242" s="11">
        <f t="shared" si="177"/>
        <v>2.0567434751257441E-3</v>
      </c>
      <c r="AH242" s="11">
        <f t="shared" si="177"/>
        <v>8.257041531207765E-4</v>
      </c>
      <c r="AI242" s="1">
        <f t="shared" si="223"/>
        <v>523519.86109882535</v>
      </c>
      <c r="AJ242" s="1">
        <f t="shared" si="223"/>
        <v>489901.78289163165</v>
      </c>
      <c r="AK242" s="1">
        <f t="shared" si="223"/>
        <v>93392.100183004281</v>
      </c>
      <c r="AL242" s="17">
        <f t="shared" si="221"/>
        <v>62.931463088133057</v>
      </c>
      <c r="AM242" s="17">
        <f t="shared" si="221"/>
        <v>27.470024833988035</v>
      </c>
      <c r="AN242" s="17">
        <f t="shared" si="221"/>
        <v>4.2755791554548264</v>
      </c>
      <c r="AO242" s="7">
        <f t="shared" si="224"/>
        <v>2.8186435349154969E-3</v>
      </c>
      <c r="AP242" s="7">
        <f t="shared" si="224"/>
        <v>4.3404992324938821E-3</v>
      </c>
      <c r="AQ242" s="7">
        <f t="shared" si="224"/>
        <v>3.1418273453954304E-3</v>
      </c>
      <c r="AR242" s="1">
        <f t="shared" si="186"/>
        <v>271636.69210722676</v>
      </c>
      <c r="AS242" s="1">
        <f t="shared" si="186"/>
        <v>259537.83996987849</v>
      </c>
      <c r="AT242" s="1">
        <f t="shared" si="186"/>
        <v>48695.900286156415</v>
      </c>
      <c r="AU242" s="1">
        <f t="shared" si="193"/>
        <v>54327.338421445354</v>
      </c>
      <c r="AV242" s="1">
        <f t="shared" si="193"/>
        <v>51907.567993975703</v>
      </c>
      <c r="AW242" s="1">
        <f t="shared" si="193"/>
        <v>9739.1800572312841</v>
      </c>
      <c r="AX242" s="1">
        <f t="shared" si="194"/>
        <v>168912.81569106228</v>
      </c>
      <c r="AY242" s="1">
        <f t="shared" si="194"/>
        <v>58118.796285292723</v>
      </c>
      <c r="AZ242" s="1">
        <f t="shared" si="194"/>
        <v>5721.1566326878701</v>
      </c>
      <c r="BA242" s="1">
        <f t="shared" si="195"/>
        <v>12.037137977306704</v>
      </c>
      <c r="BB242" s="1">
        <f t="shared" si="195"/>
        <v>10.970244406617935</v>
      </c>
      <c r="BC242" s="1">
        <f t="shared" si="195"/>
        <v>8.6519262724443227</v>
      </c>
      <c r="BD242" s="1">
        <f t="shared" si="196"/>
        <v>625.15833454194023</v>
      </c>
      <c r="BE242">
        <f t="shared" si="222"/>
        <v>0.21822387218499145</v>
      </c>
      <c r="BF242">
        <f t="shared" si="222"/>
        <v>0.3346263841173937</v>
      </c>
      <c r="BG242">
        <f t="shared" si="222"/>
        <v>2.453676962688749E-2</v>
      </c>
      <c r="BH242">
        <f t="shared" si="197"/>
        <v>0.28804015890485818</v>
      </c>
      <c r="BI242">
        <f t="shared" si="198"/>
        <v>4.7621658391411486E-3</v>
      </c>
      <c r="BJ242">
        <f t="shared" si="198"/>
        <v>1.1197481694748152E-2</v>
      </c>
      <c r="BK242">
        <f t="shared" si="198"/>
        <v>6.0205306372294847E-5</v>
      </c>
      <c r="BL242">
        <f t="shared" si="192"/>
        <v>1293.5789758103374</v>
      </c>
      <c r="BM242">
        <f t="shared" si="192"/>
        <v>2906.1702121571898</v>
      </c>
      <c r="BN242">
        <f t="shared" si="192"/>
        <v>2.9317515958027673</v>
      </c>
      <c r="BO242">
        <f t="shared" si="187"/>
        <v>1026.5684584105607</v>
      </c>
      <c r="BP242">
        <f t="shared" si="208"/>
        <v>457.82736611477884</v>
      </c>
      <c r="BQ242">
        <f t="shared" si="208"/>
        <v>42.473038193782081</v>
      </c>
      <c r="BR242" s="7">
        <f t="shared" si="206"/>
        <v>4.3730112727995429E-3</v>
      </c>
      <c r="BS242" s="7">
        <f t="shared" si="190"/>
        <v>5.5036201481594785E-3</v>
      </c>
      <c r="BT242" s="7">
        <f t="shared" si="191"/>
        <v>6.0266174220446238E-4</v>
      </c>
      <c r="BU242" s="8">
        <f>MAX((BU$3*climlow!$I352+BU$4*climlow!$I352^2+BU$5*climlow!$I352^6)*(K242/K$66)^$BW$1,-99)</f>
        <v>1.3406572319903007</v>
      </c>
      <c r="BV242" s="8">
        <f>MAX((BV$3*climlow!$I352+BV$4*climlow!$I352^2+BV$5*climlow!$I352^6)*(L242/L$66)^$BW$1,-99)</f>
        <v>-4.8497844853190246E-2</v>
      </c>
      <c r="BW242" s="8">
        <f>MAX((BW$3*climlow!$I352+BW$4*climlow!$I352^2+BW$5*climlow!$I352^6)*(M242/M$66)^$BW$1,-99)</f>
        <v>-0.93092569757914756</v>
      </c>
      <c r="BX242" s="8">
        <f>MAX((BX$3*climlow!$M352+BX$4*climlow!$M352^2+BX$5*climlow!$M352^6)*(K242/K$66)^$BW$1,-99)</f>
        <v>1.4460620266625004</v>
      </c>
      <c r="BY242" s="8">
        <f>MAX((BY$3*climlow!$M352+BY$4*climlow!$M352^2+BY$5*climlow!$M352^6)*(L242/L$66)^$BW$1,-99)</f>
        <v>3.0454747991594536E-2</v>
      </c>
      <c r="BZ242" s="8">
        <f>MAX((BZ$3*climlow!$M352+BZ$4*climlow!$M352^2+BZ$5*climlow!$M352^6)*(M242/M$66)^$BW$1,-99)</f>
        <v>-0.8434535443856106</v>
      </c>
      <c r="CA242" s="8">
        <f t="shared" si="199"/>
        <v>-328.91345006725629</v>
      </c>
      <c r="CB242" s="8">
        <f t="shared" si="200"/>
        <v>-1.8102146907907983</v>
      </c>
      <c r="CC242" s="8">
        <f t="shared" si="201"/>
        <v>-0.19822355285201312</v>
      </c>
      <c r="CD242" s="8">
        <f>MAX((CD$3*climlow!$I352+CD$4*climlow!$I352^2+CD$5*climlow!$I352^6)*(K242/K$66)^$BW$1,-99)</f>
        <v>0.94674013248693523</v>
      </c>
      <c r="CE242" s="8">
        <f>MAX((CE$3*climlow!$I352+CE$4*climlow!$I352^2+CE$5*climlow!$I352^6)*(L242/L$66)^$BW$1,-99)</f>
        <v>9.614443084785948E-2</v>
      </c>
      <c r="CF242" s="8">
        <f>MAX((CF$3*climlow!$I352+CF$4*climlow!$I352^2+CF$5*climlow!$I352^6)*(M242/M$66)^$BW$1,-99)</f>
        <v>-0.38372941018903584</v>
      </c>
      <c r="CG242" s="8">
        <f>MAX((CG$3*climlow!$M352+CG$4*climlow!$M352^2+CG$5*climlow!$M352^6)*(K242/K$66)^$BW$1,-99)</f>
        <v>0.95932202942915124</v>
      </c>
      <c r="CH242" s="8">
        <f>MAX((CH$3*climlow!$M352+CH$4*climlow!$M352^2+CH$5*climlow!$M352^6)*(L242/L$66)^$BW$1,-99)</f>
        <v>0.12965461931638816</v>
      </c>
      <c r="CI242" s="8">
        <f>MAX((CI$3*climlow!$M352+CI$4*climlow!$M352^2+CI$5*climlow!$M352^6)*(M242/M$66)^$BW$1,-99)</f>
        <v>-0.32604885906511749</v>
      </c>
      <c r="CJ242" s="8">
        <f t="shared" si="202"/>
        <v>-2.1628723879540455</v>
      </c>
      <c r="CK242" s="8">
        <f t="shared" si="203"/>
        <v>-1.1903628052241688E-2</v>
      </c>
      <c r="CL242" s="8">
        <f t="shared" si="204"/>
        <v>-1.303480441490311E-3</v>
      </c>
    </row>
    <row r="243" spans="1:90">
      <c r="A243">
        <f t="shared" si="173"/>
        <v>2197</v>
      </c>
      <c r="B243" s="4">
        <f t="shared" ref="B243:D258" si="225">B242*(1+E243)</f>
        <v>1286.5187139845177</v>
      </c>
      <c r="C243" s="4">
        <f t="shared" si="225"/>
        <v>3572.5197781087281</v>
      </c>
      <c r="D243" s="4">
        <f t="shared" si="225"/>
        <v>6809.258611935682</v>
      </c>
      <c r="E243" s="11">
        <f t="shared" ref="E243:G258" si="226">E242*$E$5</f>
        <v>6.6602097627028559E-7</v>
      </c>
      <c r="F243" s="11">
        <f t="shared" si="226"/>
        <v>1.3352252294521503E-6</v>
      </c>
      <c r="G243" s="11">
        <f t="shared" si="226"/>
        <v>2.9479493401374663E-6</v>
      </c>
      <c r="H243" s="4">
        <f t="shared" si="182"/>
        <v>272560.39180094289</v>
      </c>
      <c r="I243" s="4">
        <f t="shared" si="182"/>
        <v>260936.59661845502</v>
      </c>
      <c r="J243" s="4">
        <f t="shared" si="182"/>
        <v>48884.197175720619</v>
      </c>
      <c r="K243" s="4">
        <f t="shared" si="174"/>
        <v>211858.86286627539</v>
      </c>
      <c r="L243" s="4">
        <f t="shared" si="174"/>
        <v>73039.930588318079</v>
      </c>
      <c r="M243" s="4">
        <f t="shared" si="174"/>
        <v>7179.0777765487464</v>
      </c>
      <c r="N243" s="11">
        <f t="shared" si="179"/>
        <v>3.3998284831646686E-3</v>
      </c>
      <c r="O243" s="11">
        <f t="shared" si="179"/>
        <v>5.3880707340283607E-3</v>
      </c>
      <c r="P243" s="11">
        <f t="shared" si="179"/>
        <v>3.8638320833284112E-3</v>
      </c>
      <c r="Q243" s="4">
        <f t="shared" si="175"/>
        <v>3592.1702367368762</v>
      </c>
      <c r="R243" s="4">
        <f t="shared" si="175"/>
        <v>12436.511417256301</v>
      </c>
      <c r="S243" s="4">
        <f t="shared" si="175"/>
        <v>2934.3873372837238</v>
      </c>
      <c r="T243" s="4">
        <f t="shared" ref="T243:V258" si="227">T242*(1+W243)</f>
        <v>13.179355272428285</v>
      </c>
      <c r="U243" s="4">
        <f t="shared" si="227"/>
        <v>47.661047083560817</v>
      </c>
      <c r="V243" s="4">
        <f t="shared" si="227"/>
        <v>60.027319805124058</v>
      </c>
      <c r="W243" s="11">
        <f t="shared" si="176"/>
        <v>-1.219247815263802E-2</v>
      </c>
      <c r="X243" s="11">
        <f t="shared" si="176"/>
        <v>-1.3228699347321071E-2</v>
      </c>
      <c r="Y243" s="11">
        <f t="shared" si="176"/>
        <v>-1.2203590333800474E-2</v>
      </c>
      <c r="Z243" s="4">
        <f t="shared" si="188"/>
        <v>4032.86911910861</v>
      </c>
      <c r="AA243" s="4">
        <f t="shared" si="188"/>
        <v>37718.6222915373</v>
      </c>
      <c r="AB243" s="4">
        <f t="shared" si="188"/>
        <v>5584.0003288789558</v>
      </c>
      <c r="AC243" s="12">
        <f t="shared" ref="AC243:AE258" si="228">AC242*(1+AF243)</f>
        <v>1.4233819476438976</v>
      </c>
      <c r="AD243" s="12">
        <f t="shared" si="228"/>
        <v>4.5221242449231811</v>
      </c>
      <c r="AE243" s="12">
        <f t="shared" si="228"/>
        <v>1.9344638700163475</v>
      </c>
      <c r="AF243" s="11">
        <f t="shared" si="177"/>
        <v>-2.9039671966837322E-3</v>
      </c>
      <c r="AG243" s="11">
        <f t="shared" si="177"/>
        <v>2.0567434751257441E-3</v>
      </c>
      <c r="AH243" s="11">
        <f t="shared" si="177"/>
        <v>8.257041531207765E-4</v>
      </c>
      <c r="AI243" s="1">
        <f t="shared" si="223"/>
        <v>525495.21341038821</v>
      </c>
      <c r="AJ243" s="1">
        <f t="shared" si="223"/>
        <v>492819.1725964442</v>
      </c>
      <c r="AK243" s="1">
        <f t="shared" si="223"/>
        <v>93792.070221935137</v>
      </c>
      <c r="AL243" s="17">
        <f t="shared" ref="AL243:AN258" si="229">AL242*(1+AO243)</f>
        <v>63.107070636093432</v>
      </c>
      <c r="AM243" s="17">
        <f t="shared" si="229"/>
        <v>27.588066119479464</v>
      </c>
      <c r="AN243" s="17">
        <f t="shared" si="229"/>
        <v>4.2888779556477568</v>
      </c>
      <c r="AO243" s="7">
        <f t="shared" si="224"/>
        <v>2.7904570995663418E-3</v>
      </c>
      <c r="AP243" s="7">
        <f t="shared" si="224"/>
        <v>4.2970942401689433E-3</v>
      </c>
      <c r="AQ243" s="7">
        <f t="shared" si="224"/>
        <v>3.110409071941476E-3</v>
      </c>
      <c r="AR243" s="1">
        <f t="shared" si="186"/>
        <v>272560.39180094289</v>
      </c>
      <c r="AS243" s="1">
        <f t="shared" si="186"/>
        <v>260936.59661845502</v>
      </c>
      <c r="AT243" s="1">
        <f t="shared" si="186"/>
        <v>48884.197175720619</v>
      </c>
      <c r="AU243" s="1">
        <f t="shared" si="193"/>
        <v>54512.078360188578</v>
      </c>
      <c r="AV243" s="1">
        <f t="shared" si="193"/>
        <v>52187.319323691008</v>
      </c>
      <c r="AW243" s="1">
        <f t="shared" si="193"/>
        <v>9776.8394351441239</v>
      </c>
      <c r="AX243" s="1">
        <f t="shared" si="194"/>
        <v>169487.0902930203</v>
      </c>
      <c r="AY243" s="1">
        <f t="shared" si="194"/>
        <v>58431.944470654467</v>
      </c>
      <c r="AZ243" s="1">
        <f t="shared" si="194"/>
        <v>5743.2622212389979</v>
      </c>
      <c r="BA243" s="1">
        <f t="shared" si="195"/>
        <v>12.040532039439052</v>
      </c>
      <c r="BB243" s="1">
        <f t="shared" si="195"/>
        <v>10.975618013629957</v>
      </c>
      <c r="BC243" s="1">
        <f t="shared" si="195"/>
        <v>8.6557826591008915</v>
      </c>
      <c r="BD243" s="1">
        <f t="shared" si="196"/>
        <v>607.2173222025524</v>
      </c>
      <c r="BE243">
        <f t="shared" si="222"/>
        <v>0.21822387218499145</v>
      </c>
      <c r="BF243">
        <f t="shared" si="222"/>
        <v>0.3346263841173937</v>
      </c>
      <c r="BG243">
        <f t="shared" si="222"/>
        <v>2.453676962688749E-2</v>
      </c>
      <c r="BH243">
        <f t="shared" si="197"/>
        <v>0.28812899866363723</v>
      </c>
      <c r="BI243">
        <f t="shared" si="198"/>
        <v>4.7621658391411486E-3</v>
      </c>
      <c r="BJ243">
        <f t="shared" si="198"/>
        <v>1.1197481694748152E-2</v>
      </c>
      <c r="BK243">
        <f t="shared" si="198"/>
        <v>6.0205306372294847E-5</v>
      </c>
      <c r="BL243">
        <f t="shared" si="192"/>
        <v>1297.9777869373775</v>
      </c>
      <c r="BM243">
        <f t="shared" si="192"/>
        <v>2921.8327641250326</v>
      </c>
      <c r="BN243">
        <f t="shared" si="192"/>
        <v>2.9430880677279303</v>
      </c>
      <c r="BO243">
        <f t="shared" si="187"/>
        <v>1031.0576538514904</v>
      </c>
      <c r="BP243">
        <f t="shared" si="208"/>
        <v>462.98758812260854</v>
      </c>
      <c r="BQ243">
        <f t="shared" si="208"/>
        <v>42.960609378646105</v>
      </c>
      <c r="BR243" s="7">
        <f t="shared" si="206"/>
        <v>4.3298521389067979E-3</v>
      </c>
      <c r="BS243" s="7">
        <f t="shared" si="190"/>
        <v>5.343320532193668E-3</v>
      </c>
      <c r="BT243" s="7">
        <f t="shared" si="191"/>
        <v>5.8263482867064085E-4</v>
      </c>
      <c r="BU243" s="8">
        <f>MAX((BU$3*climlow!$I353+BU$4*climlow!$I353^2+BU$5*climlow!$I353^6)*(K243/K$66)^$BW$1,-99)</f>
        <v>1.326082177898168</v>
      </c>
      <c r="BV243" s="8">
        <f>MAX((BV$3*climlow!$I353+BV$4*climlow!$I353^2+BV$5*climlow!$I353^6)*(L243/L$66)^$BW$1,-99)</f>
        <v>-5.8432691948116178E-2</v>
      </c>
      <c r="BW243" s="8">
        <f>MAX((BW$3*climlow!$I353+BW$4*climlow!$I353^2+BW$5*climlow!$I353^6)*(M243/M$66)^$BW$1,-99)</f>
        <v>-0.94106128558650659</v>
      </c>
      <c r="BX243" s="8">
        <f>MAX((BX$3*climlow!$M353+BX$4*climlow!$M353^2+BX$5*climlow!$M353^6)*(K243/K$66)^$BW$1,-99)</f>
        <v>1.4332659065626829</v>
      </c>
      <c r="BY243" s="8">
        <f>MAX((BY$3*climlow!$M353+BY$4*climlow!$M353^2+BY$5*climlow!$M353^6)*(L243/L$66)^$BW$1,-99)</f>
        <v>2.170857539251542E-2</v>
      </c>
      <c r="BZ243" s="8">
        <f>MAX((BZ$3*climlow!$M353+BZ$4*climlow!$M353^2+BZ$5*climlow!$M353^6)*(M243/M$66)^$BW$1,-99)</f>
        <v>-0.85232528296697985</v>
      </c>
      <c r="CA243" s="8">
        <f t="shared" si="199"/>
        <v>-335.51827328124358</v>
      </c>
      <c r="CB243" s="8">
        <f t="shared" si="200"/>
        <v>-1.7927816785498349</v>
      </c>
      <c r="CC243" s="8">
        <f t="shared" si="201"/>
        <v>-0.19548463166908661</v>
      </c>
      <c r="CD243" s="8">
        <f>MAX((CD$3*climlow!$I353+CD$4*climlow!$I353^2+CD$5*climlow!$I353^6)*(K243/K$66)^$BW$1,-99)</f>
        <v>0.94391451292435413</v>
      </c>
      <c r="CE243" s="8">
        <f>MAX((CE$3*climlow!$I353+CE$4*climlow!$I353^2+CE$5*climlow!$I353^6)*(L243/L$66)^$BW$1,-99)</f>
        <v>9.1487546582562237E-2</v>
      </c>
      <c r="CF243" s="8">
        <f>MAX((CF$3*climlow!$I353+CF$4*climlow!$I353^2+CF$5*climlow!$I353^6)*(M243/M$66)^$BW$1,-99)</f>
        <v>-0.39096220378568936</v>
      </c>
      <c r="CG243" s="8">
        <f>MAX((CG$3*climlow!$M353+CG$4*climlow!$M353^2+CG$5*climlow!$M353^6)*(K243/K$66)^$BW$1,-99)</f>
        <v>0.9574162795390595</v>
      </c>
      <c r="CH243" s="8">
        <f>MAX((CH$3*climlow!$M353+CH$4*climlow!$M353^2+CH$5*climlow!$M353^6)*(L243/L$66)^$BW$1,-99)</f>
        <v>0.12598073095034354</v>
      </c>
      <c r="CI243" s="8">
        <f>MAX((CI$3*climlow!$M353+CI$4*climlow!$M353^2+CI$5*climlow!$M353^6)*(M243/M$66)^$BW$1,-99)</f>
        <v>-0.33189539774340088</v>
      </c>
      <c r="CJ243" s="8">
        <f t="shared" si="202"/>
        <v>-2.2182553188099727</v>
      </c>
      <c r="CK243" s="8">
        <f t="shared" si="203"/>
        <v>-1.1852849190645139E-2</v>
      </c>
      <c r="CL243" s="8">
        <f t="shared" si="204"/>
        <v>-1.2924328076225863E-3</v>
      </c>
    </row>
    <row r="244" spans="1:90">
      <c r="A244">
        <f t="shared" si="173"/>
        <v>2198</v>
      </c>
      <c r="B244" s="4">
        <f t="shared" si="225"/>
        <v>1286.5195279905452</v>
      </c>
      <c r="C244" s="4">
        <f t="shared" si="225"/>
        <v>3572.524309721342</v>
      </c>
      <c r="D244" s="4">
        <f t="shared" si="225"/>
        <v>6809.277681617642</v>
      </c>
      <c r="E244" s="11">
        <f t="shared" si="226"/>
        <v>6.3271992745677127E-7</v>
      </c>
      <c r="F244" s="11">
        <f t="shared" si="226"/>
        <v>1.2684639679795426E-6</v>
      </c>
      <c r="G244" s="11">
        <f t="shared" si="226"/>
        <v>2.8005518731305927E-6</v>
      </c>
      <c r="H244" s="4">
        <f t="shared" si="182"/>
        <v>273477.81235945172</v>
      </c>
      <c r="I244" s="4">
        <f t="shared" si="182"/>
        <v>262328.79834634362</v>
      </c>
      <c r="J244" s="4">
        <f t="shared" si="182"/>
        <v>49071.32157289426</v>
      </c>
      <c r="K244" s="4">
        <f t="shared" si="174"/>
        <v>212571.83152641705</v>
      </c>
      <c r="L244" s="4">
        <f t="shared" si="174"/>
        <v>73429.534862088971</v>
      </c>
      <c r="M244" s="4">
        <f t="shared" si="174"/>
        <v>7206.538471087385</v>
      </c>
      <c r="N244" s="11">
        <f t="shared" si="179"/>
        <v>3.365300136589866E-3</v>
      </c>
      <c r="O244" s="11">
        <f t="shared" si="179"/>
        <v>5.3341271087297137E-3</v>
      </c>
      <c r="P244" s="11">
        <f t="shared" si="179"/>
        <v>3.8251005760574497E-3</v>
      </c>
      <c r="Q244" s="4">
        <f t="shared" si="175"/>
        <v>3560.3163716864724</v>
      </c>
      <c r="R244" s="4">
        <f t="shared" si="175"/>
        <v>12337.468564524324</v>
      </c>
      <c r="S244" s="4">
        <f t="shared" si="175"/>
        <v>2909.6727746150113</v>
      </c>
      <c r="T244" s="4">
        <f t="shared" si="227"/>
        <v>13.018666271203349</v>
      </c>
      <c r="U244" s="4">
        <f t="shared" si="227"/>
        <v>47.030553421113879</v>
      </c>
      <c r="V244" s="4">
        <f t="shared" si="227"/>
        <v>59.294770985386293</v>
      </c>
      <c r="W244" s="11">
        <f t="shared" si="176"/>
        <v>-1.219247815263802E-2</v>
      </c>
      <c r="X244" s="11">
        <f t="shared" si="176"/>
        <v>-1.3228699347321071E-2</v>
      </c>
      <c r="Y244" s="11">
        <f t="shared" si="176"/>
        <v>-1.2203590333800474E-2</v>
      </c>
      <c r="Z244" s="4">
        <f t="shared" si="188"/>
        <v>3985.6371358196907</v>
      </c>
      <c r="AA244" s="4">
        <f t="shared" si="188"/>
        <v>37497.20991710628</v>
      </c>
      <c r="AB244" s="4">
        <f t="shared" si="188"/>
        <v>5541.7562150288359</v>
      </c>
      <c r="AC244" s="12">
        <f t="shared" si="228"/>
        <v>1.4192484931595879</v>
      </c>
      <c r="AD244" s="12">
        <f t="shared" si="228"/>
        <v>4.5314250944576351</v>
      </c>
      <c r="AE244" s="12">
        <f t="shared" si="228"/>
        <v>1.936061164867882</v>
      </c>
      <c r="AF244" s="11">
        <f t="shared" si="177"/>
        <v>-2.9039671966837322E-3</v>
      </c>
      <c r="AG244" s="11">
        <f t="shared" si="177"/>
        <v>2.0567434751257441E-3</v>
      </c>
      <c r="AH244" s="11">
        <f t="shared" si="177"/>
        <v>8.257041531207765E-4</v>
      </c>
      <c r="AI244" s="1">
        <f t="shared" si="223"/>
        <v>527457.77042953798</v>
      </c>
      <c r="AJ244" s="1">
        <f t="shared" si="223"/>
        <v>495724.57466049079</v>
      </c>
      <c r="AK244" s="1">
        <f t="shared" si="223"/>
        <v>94189.702634885747</v>
      </c>
      <c r="AL244" s="17">
        <f t="shared" si="229"/>
        <v>63.281407233649858</v>
      </c>
      <c r="AM244" s="17">
        <f t="shared" si="229"/>
        <v>27.705429154298688</v>
      </c>
      <c r="AN244" s="17">
        <f t="shared" si="229"/>
        <v>4.3020847189004368</v>
      </c>
      <c r="AO244" s="7">
        <f t="shared" si="224"/>
        <v>2.7625525285706783E-3</v>
      </c>
      <c r="AP244" s="7">
        <f t="shared" si="224"/>
        <v>4.2541232977672538E-3</v>
      </c>
      <c r="AQ244" s="7">
        <f t="shared" si="224"/>
        <v>3.0793049812220612E-3</v>
      </c>
      <c r="AR244" s="1">
        <f t="shared" si="186"/>
        <v>273477.81235945172</v>
      </c>
      <c r="AS244" s="1">
        <f t="shared" si="186"/>
        <v>262328.79834634362</v>
      </c>
      <c r="AT244" s="1">
        <f t="shared" si="186"/>
        <v>49071.32157289426</v>
      </c>
      <c r="AU244" s="1">
        <f t="shared" si="193"/>
        <v>54695.562471890349</v>
      </c>
      <c r="AV244" s="1">
        <f t="shared" si="193"/>
        <v>52465.759669268729</v>
      </c>
      <c r="AW244" s="1">
        <f t="shared" si="193"/>
        <v>9814.2643145788516</v>
      </c>
      <c r="AX244" s="1">
        <f t="shared" si="194"/>
        <v>170057.46522113361</v>
      </c>
      <c r="AY244" s="1">
        <f t="shared" si="194"/>
        <v>58743.627889671174</v>
      </c>
      <c r="AZ244" s="1">
        <f t="shared" si="194"/>
        <v>5765.2307768699084</v>
      </c>
      <c r="BA244" s="1">
        <f t="shared" si="195"/>
        <v>12.04389168962544</v>
      </c>
      <c r="BB244" s="1">
        <f t="shared" si="195"/>
        <v>10.980937964671631</v>
      </c>
      <c r="BC244" s="1">
        <f t="shared" si="195"/>
        <v>8.6596004625819027</v>
      </c>
      <c r="BD244" s="1">
        <f t="shared" si="196"/>
        <v>589.78842559888574</v>
      </c>
      <c r="BE244">
        <f t="shared" ref="BE244:BG259" si="230">BE243</f>
        <v>0.21822387218499145</v>
      </c>
      <c r="BF244">
        <f t="shared" si="230"/>
        <v>0.3346263841173937</v>
      </c>
      <c r="BG244">
        <f t="shared" si="230"/>
        <v>2.453676962688749E-2</v>
      </c>
      <c r="BH244">
        <f t="shared" si="197"/>
        <v>0.28821707769233917</v>
      </c>
      <c r="BI244">
        <f t="shared" si="198"/>
        <v>4.7621658391411486E-3</v>
      </c>
      <c r="BJ244">
        <f t="shared" si="198"/>
        <v>1.1197481694748152E-2</v>
      </c>
      <c r="BK244">
        <f t="shared" si="198"/>
        <v>6.0205306372294847E-5</v>
      </c>
      <c r="BL244">
        <f t="shared" si="192"/>
        <v>1302.3466957812341</v>
      </c>
      <c r="BM244">
        <f t="shared" si="192"/>
        <v>2937.421917488462</v>
      </c>
      <c r="BN244">
        <f t="shared" si="192"/>
        <v>2.9543539493895006</v>
      </c>
      <c r="BO244">
        <f t="shared" si="187"/>
        <v>1035.5219810393555</v>
      </c>
      <c r="BP244">
        <f t="shared" si="208"/>
        <v>468.20623419478244</v>
      </c>
      <c r="BQ244">
        <f t="shared" si="208"/>
        <v>43.453795728354883</v>
      </c>
      <c r="BR244" s="7">
        <f t="shared" si="206"/>
        <v>4.2871348617137262E-3</v>
      </c>
      <c r="BS244" s="7">
        <f t="shared" si="190"/>
        <v>5.1876898370812313E-3</v>
      </c>
      <c r="BT244" s="7">
        <f t="shared" si="191"/>
        <v>5.6329692840809066E-4</v>
      </c>
      <c r="BU244" s="8">
        <f>MAX((BU$3*climlow!$I354+BU$4*climlow!$I354^2+BU$5*climlow!$I354^6)*(K244/K$66)^$BW$1,-99)</f>
        <v>1.3116202449971708</v>
      </c>
      <c r="BV244" s="8">
        <f>MAX((BV$3*climlow!$I354+BV$4*climlow!$I354^2+BV$5*climlow!$I354^6)*(L244/L$66)^$BW$1,-99)</f>
        <v>-6.827086055188844E-2</v>
      </c>
      <c r="BW244" s="8">
        <f>MAX((BW$3*climlow!$I354+BW$4*climlow!$I354^2+BW$5*climlow!$I354^6)*(M244/M$66)^$BW$1,-99)</f>
        <v>-0.95109676915393171</v>
      </c>
      <c r="BX244" s="8">
        <f>MAX((BX$3*climlow!$M354+BX$4*climlow!$M354^2+BX$5*climlow!$M354^6)*(K244/K$66)^$BW$1,-99)</f>
        <v>1.4205841671236255</v>
      </c>
      <c r="BY244" s="8">
        <f>MAX((BY$3*climlow!$M354+BY$4*climlow!$M354^2+BY$5*climlow!$M354^6)*(L244/L$66)^$BW$1,-99)</f>
        <v>1.3058325151735982E-2</v>
      </c>
      <c r="BZ244" s="8">
        <f>MAX((BZ$3*climlow!$M354+BZ$4*climlow!$M354^2+BZ$5*climlow!$M354^6)*(M244/M$66)^$BW$1,-99)</f>
        <v>-0.86109780895851018</v>
      </c>
      <c r="CA244" s="8">
        <f t="shared" si="199"/>
        <v>-342.15582966224122</v>
      </c>
      <c r="CB244" s="8">
        <f t="shared" si="200"/>
        <v>-1.7749983202369057</v>
      </c>
      <c r="CC244" s="8">
        <f t="shared" si="201"/>
        <v>-0.19273532788566236</v>
      </c>
      <c r="CD244" s="8">
        <f>MAX((CD$3*climlow!$I354+CD$4*climlow!$I354^2+CD$5*climlow!$I354^6)*(K244/K$66)^$BW$1,-99)</f>
        <v>0.94102069611232952</v>
      </c>
      <c r="CE244" s="8">
        <f>MAX((CE$3*climlow!$I354+CE$4*climlow!$I354^2+CE$5*climlow!$I354^6)*(L244/L$66)^$BW$1,-99)</f>
        <v>8.6813221958612727E-2</v>
      </c>
      <c r="CF244" s="8">
        <f>MAX((CF$3*climlow!$I354+CF$4*climlow!$I354^2+CF$5*climlow!$I354^6)*(M244/M$66)^$BW$1,-99)</f>
        <v>-0.39819635972496731</v>
      </c>
      <c r="CG244" s="8">
        <f>MAX((CG$3*climlow!$M354+CG$4*climlow!$M354^2+CG$5*climlow!$M354^6)*(K244/K$66)^$BW$1,-99)</f>
        <v>0.95545759000431851</v>
      </c>
      <c r="CH244" s="8">
        <f>MAX((CH$3*climlow!$M354+CH$4*climlow!$M354^2+CH$5*climlow!$M354^6)*(L244/L$66)^$BW$1,-99)</f>
        <v>0.12229941287851392</v>
      </c>
      <c r="CI244" s="8">
        <f>MAX((CI$3*climlow!$M354+CI$4*climlow!$M354^2+CI$5*climlow!$M354^6)*(M244/M$66)^$BW$1,-99)</f>
        <v>-0.33773166479144484</v>
      </c>
      <c r="CJ244" s="8">
        <f t="shared" si="202"/>
        <v>-2.2733238635342139</v>
      </c>
      <c r="CK244" s="8">
        <f t="shared" si="203"/>
        <v>-1.1793299103250681E-2</v>
      </c>
      <c r="CL244" s="8">
        <f t="shared" si="204"/>
        <v>-1.2805563496056361E-3</v>
      </c>
    </row>
    <row r="245" spans="1:90">
      <c r="A245">
        <f t="shared" si="173"/>
        <v>2199</v>
      </c>
      <c r="B245" s="4">
        <f t="shared" si="225"/>
        <v>1286.5203012967604</v>
      </c>
      <c r="C245" s="4">
        <f t="shared" si="225"/>
        <v>3572.5286147587858</v>
      </c>
      <c r="D245" s="4">
        <f t="shared" si="225"/>
        <v>6809.2957978662398</v>
      </c>
      <c r="E245" s="11">
        <f t="shared" si="226"/>
        <v>6.0108393108393271E-7</v>
      </c>
      <c r="F245" s="11">
        <f t="shared" si="226"/>
        <v>1.2050407695805654E-6</v>
      </c>
      <c r="G245" s="11">
        <f t="shared" si="226"/>
        <v>2.660524279474063E-6</v>
      </c>
      <c r="H245" s="4">
        <f t="shared" si="182"/>
        <v>274388.97290156898</v>
      </c>
      <c r="I245" s="4">
        <f t="shared" si="182"/>
        <v>263714.40652892855</v>
      </c>
      <c r="J245" s="4">
        <f t="shared" si="182"/>
        <v>49257.274710337078</v>
      </c>
      <c r="K245" s="4">
        <f t="shared" si="174"/>
        <v>213279.94018049774</v>
      </c>
      <c r="L245" s="4">
        <f t="shared" si="174"/>
        <v>73817.297204975461</v>
      </c>
      <c r="M245" s="4">
        <f t="shared" si="174"/>
        <v>7233.828015779889</v>
      </c>
      <c r="N245" s="11">
        <f t="shared" si="179"/>
        <v>3.3311499881991669E-3</v>
      </c>
      <c r="O245" s="11">
        <f t="shared" si="179"/>
        <v>5.2807408301682734E-3</v>
      </c>
      <c r="P245" s="11">
        <f t="shared" si="179"/>
        <v>3.7867756901581728E-3</v>
      </c>
      <c r="Q245" s="4">
        <f t="shared" si="175"/>
        <v>3528.6247587911762</v>
      </c>
      <c r="R245" s="4">
        <f t="shared" si="175"/>
        <v>12238.563761470234</v>
      </c>
      <c r="S245" s="4">
        <f t="shared" si="175"/>
        <v>2885.0558113855636</v>
      </c>
      <c r="T245" s="4">
        <f t="shared" si="227"/>
        <v>12.859936467115217</v>
      </c>
      <c r="U245" s="4">
        <f t="shared" si="227"/>
        <v>46.40840036976784</v>
      </c>
      <c r="V245" s="4">
        <f t="shared" si="227"/>
        <v>58.571161891344119</v>
      </c>
      <c r="W245" s="11">
        <f t="shared" si="176"/>
        <v>-1.219247815263802E-2</v>
      </c>
      <c r="X245" s="11">
        <f t="shared" si="176"/>
        <v>-1.3228699347321071E-2</v>
      </c>
      <c r="Y245" s="11">
        <f t="shared" si="176"/>
        <v>-1.2203590333800474E-2</v>
      </c>
      <c r="Z245" s="4">
        <f t="shared" si="188"/>
        <v>3938.8226459879156</v>
      </c>
      <c r="AA245" s="4">
        <f t="shared" si="188"/>
        <v>37275.094683459589</v>
      </c>
      <c r="AB245" s="4">
        <f t="shared" si="188"/>
        <v>5499.6186791048394</v>
      </c>
      <c r="AC245" s="12">
        <f t="shared" si="228"/>
        <v>1.4151270420915096</v>
      </c>
      <c r="AD245" s="12">
        <f t="shared" si="228"/>
        <v>4.5407450734536816</v>
      </c>
      <c r="AE245" s="12">
        <f t="shared" si="228"/>
        <v>1.9376597786124092</v>
      </c>
      <c r="AF245" s="11">
        <f t="shared" si="177"/>
        <v>-2.9039671966837322E-3</v>
      </c>
      <c r="AG245" s="11">
        <f t="shared" si="177"/>
        <v>2.0567434751257441E-3</v>
      </c>
      <c r="AH245" s="11">
        <f t="shared" si="177"/>
        <v>8.257041531207765E-4</v>
      </c>
      <c r="AI245" s="1">
        <f t="shared" si="223"/>
        <v>529407.55585847457</v>
      </c>
      <c r="AJ245" s="1">
        <f t="shared" si="223"/>
        <v>498617.87686371047</v>
      </c>
      <c r="AK245" s="1">
        <f t="shared" si="223"/>
        <v>94584.996685976017</v>
      </c>
      <c r="AL245" s="17">
        <f t="shared" si="229"/>
        <v>63.454477263099044</v>
      </c>
      <c r="AM245" s="17">
        <f t="shared" si="229"/>
        <v>27.822112842822232</v>
      </c>
      <c r="AN245" s="17">
        <f t="shared" si="229"/>
        <v>4.3151996754959407</v>
      </c>
      <c r="AO245" s="7">
        <f t="shared" si="224"/>
        <v>2.7349270032849715E-3</v>
      </c>
      <c r="AP245" s="7">
        <f t="shared" si="224"/>
        <v>4.211582064789581E-3</v>
      </c>
      <c r="AQ245" s="7">
        <f t="shared" si="224"/>
        <v>3.0485119314098406E-3</v>
      </c>
      <c r="AR245" s="1">
        <f t="shared" si="186"/>
        <v>274388.97290156898</v>
      </c>
      <c r="AS245" s="1">
        <f t="shared" si="186"/>
        <v>263714.40652892855</v>
      </c>
      <c r="AT245" s="1">
        <f t="shared" si="186"/>
        <v>49257.274710337078</v>
      </c>
      <c r="AU245" s="1">
        <f t="shared" si="193"/>
        <v>54877.794580313799</v>
      </c>
      <c r="AV245" s="1">
        <f t="shared" si="193"/>
        <v>52742.881305785711</v>
      </c>
      <c r="AW245" s="1">
        <f t="shared" si="193"/>
        <v>9851.4549420674157</v>
      </c>
      <c r="AX245" s="1">
        <f t="shared" si="194"/>
        <v>170623.95214439821</v>
      </c>
      <c r="AY245" s="1">
        <f t="shared" si="194"/>
        <v>59053.837763980358</v>
      </c>
      <c r="AZ245" s="1">
        <f t="shared" si="194"/>
        <v>5787.0624126239118</v>
      </c>
      <c r="BA245" s="1">
        <f t="shared" si="195"/>
        <v>12.047217303624251</v>
      </c>
      <c r="BB245" s="1">
        <f t="shared" si="195"/>
        <v>10.986204811282988</v>
      </c>
      <c r="BC245" s="1">
        <f t="shared" si="195"/>
        <v>8.6633800864861179</v>
      </c>
      <c r="BD245" s="1">
        <f t="shared" si="196"/>
        <v>572.85713894852495</v>
      </c>
      <c r="BE245">
        <f t="shared" si="230"/>
        <v>0.21822387218499145</v>
      </c>
      <c r="BF245">
        <f t="shared" si="230"/>
        <v>0.3346263841173937</v>
      </c>
      <c r="BG245">
        <f t="shared" si="230"/>
        <v>2.453676962688749E-2</v>
      </c>
      <c r="BH245">
        <f t="shared" si="197"/>
        <v>0.28830440400221963</v>
      </c>
      <c r="BI245">
        <f t="shared" si="198"/>
        <v>4.7621658391411486E-3</v>
      </c>
      <c r="BJ245">
        <f t="shared" si="198"/>
        <v>1.1197481694748152E-2</v>
      </c>
      <c r="BK245">
        <f t="shared" si="198"/>
        <v>6.0205306372294847E-5</v>
      </c>
      <c r="BL245">
        <f t="shared" si="192"/>
        <v>1306.6857933888782</v>
      </c>
      <c r="BM245">
        <f t="shared" si="192"/>
        <v>2952.9372397490501</v>
      </c>
      <c r="BN245">
        <f t="shared" si="192"/>
        <v>2.9655493150001346</v>
      </c>
      <c r="BO245">
        <f t="shared" si="187"/>
        <v>1039.9614034243402</v>
      </c>
      <c r="BP245">
        <f t="shared" si="208"/>
        <v>473.48396588029522</v>
      </c>
      <c r="BQ245">
        <f t="shared" si="208"/>
        <v>43.95266190391861</v>
      </c>
      <c r="BR245" s="7">
        <f t="shared" si="206"/>
        <v>4.2448547382738511E-3</v>
      </c>
      <c r="BS245" s="7">
        <f t="shared" si="190"/>
        <v>5.0365920748361472E-3</v>
      </c>
      <c r="BT245" s="7">
        <f t="shared" si="191"/>
        <v>5.4462335401996909E-4</v>
      </c>
      <c r="BU245" s="8">
        <f>MAX((BU$3*climlow!$I355+BU$4*climlow!$I355^2+BU$5*climlow!$I355^6)*(K245/K$66)^$BW$1,-99)</f>
        <v>1.2972727911851165</v>
      </c>
      <c r="BV245" s="8">
        <f>MAX((BV$3*climlow!$I355+BV$4*climlow!$I355^2+BV$5*climlow!$I355^6)*(L245/L$66)^$BW$1,-99)</f>
        <v>-7.8011982242695899E-2</v>
      </c>
      <c r="BW245" s="8">
        <f>MAX((BW$3*climlow!$I355+BW$4*climlow!$I355^2+BW$5*climlow!$I355^6)*(M245/M$66)^$BW$1,-99)</f>
        <v>-0.96103180638848817</v>
      </c>
      <c r="BX245" s="8">
        <f>MAX((BX$3*climlow!$M355+BX$4*climlow!$M355^2+BX$5*climlow!$M355^6)*(K245/K$66)^$BW$1,-99)</f>
        <v>1.408017750316175</v>
      </c>
      <c r="BY245" s="8">
        <f>MAX((BY$3*climlow!$M355+BY$4*climlow!$M355^2+BY$5*climlow!$M355^6)*(L245/L$66)^$BW$1,-99)</f>
        <v>4.5041147678941277E-3</v>
      </c>
      <c r="BZ245" s="8">
        <f>MAX((BZ$3*climlow!$M355+BZ$4*climlow!$M355^2+BZ$5*climlow!$M355^6)*(M245/M$66)^$BW$1,-99)</f>
        <v>-0.86977103282057611</v>
      </c>
      <c r="CA245" s="8">
        <f t="shared" si="199"/>
        <v>-348.82452583909895</v>
      </c>
      <c r="CB245" s="8">
        <f t="shared" si="200"/>
        <v>-1.7568868423496826</v>
      </c>
      <c r="CC245" s="8">
        <f t="shared" si="201"/>
        <v>-0.18997798322691545</v>
      </c>
      <c r="CD245" s="8">
        <f>MAX((CD$3*climlow!$I355+CD$4*climlow!$I355^2+CD$5*climlow!$I355^6)*(K245/K$66)^$BW$1,-99)</f>
        <v>0.93806113151661141</v>
      </c>
      <c r="CE245" s="8">
        <f>MAX((CE$3*climlow!$I355+CE$4*climlow!$I355^2+CE$5*climlow!$I355^6)*(L245/L$66)^$BW$1,-99)</f>
        <v>8.2123217085164582E-2</v>
      </c>
      <c r="CF245" s="8">
        <f>MAX((CF$3*climlow!$I355+CF$4*climlow!$I355^2+CF$5*climlow!$I355^6)*(M245/M$66)^$BW$1,-99)</f>
        <v>-0.40542986115686958</v>
      </c>
      <c r="CG245" s="8">
        <f>MAX((CG$3*climlow!$M355+CG$4*climlow!$M355^2+CG$5*climlow!$M355^6)*(K245/K$66)^$BW$1,-99)</f>
        <v>0.95344805516819575</v>
      </c>
      <c r="CH245" s="8">
        <f>MAX((CH$3*climlow!$M355+CH$4*climlow!$M355^2+CH$5*climlow!$M355^6)*(L245/L$66)^$BW$1,-99)</f>
        <v>0.11861210420316552</v>
      </c>
      <c r="CI245" s="8">
        <f>MAX((CI$3*climlow!$M355+CI$4*climlow!$M355^2+CI$5*climlow!$M355^6)*(M245/M$66)^$BW$1,-99)</f>
        <v>-0.34355605048393162</v>
      </c>
      <c r="CJ245" s="8">
        <f t="shared" si="202"/>
        <v>-2.3280407681313977</v>
      </c>
      <c r="CK245" s="8">
        <f t="shared" si="203"/>
        <v>-1.1725391682666054E-2</v>
      </c>
      <c r="CL245" s="8">
        <f t="shared" si="204"/>
        <v>-1.267905371434947E-3</v>
      </c>
    </row>
    <row r="246" spans="1:90">
      <c r="A246">
        <f t="shared" si="173"/>
        <v>2200</v>
      </c>
      <c r="B246" s="4">
        <f t="shared" si="225"/>
        <v>1286.5210359381067</v>
      </c>
      <c r="C246" s="4">
        <f t="shared" si="225"/>
        <v>3572.5327045492859</v>
      </c>
      <c r="D246" s="4">
        <f t="shared" si="225"/>
        <v>6809.3130083481965</v>
      </c>
      <c r="E246" s="11">
        <f t="shared" si="226"/>
        <v>5.7102973452973609E-7</v>
      </c>
      <c r="F246" s="11">
        <f t="shared" si="226"/>
        <v>1.1447887311015369E-6</v>
      </c>
      <c r="G246" s="11">
        <f t="shared" si="226"/>
        <v>2.5274980655003597E-6</v>
      </c>
      <c r="H246" s="4">
        <f t="shared" si="182"/>
        <v>275293.89307910873</v>
      </c>
      <c r="I246" s="4">
        <f t="shared" si="182"/>
        <v>265093.38411795185</v>
      </c>
      <c r="J246" s="4">
        <f t="shared" si="182"/>
        <v>49442.057954139578</v>
      </c>
      <c r="K246" s="4">
        <f t="shared" si="174"/>
        <v>213983.20384117906</v>
      </c>
      <c r="L246" s="4">
        <f t="shared" si="174"/>
        <v>74203.207091814795</v>
      </c>
      <c r="M246" s="4">
        <f t="shared" si="174"/>
        <v>7260.9465732481049</v>
      </c>
      <c r="N246" s="11">
        <f t="shared" si="179"/>
        <v>3.2973736774595253E-3</v>
      </c>
      <c r="O246" s="11">
        <f t="shared" si="179"/>
        <v>5.2279059441548981E-3</v>
      </c>
      <c r="P246" s="11">
        <f t="shared" si="179"/>
        <v>3.7488529460556475E-3</v>
      </c>
      <c r="Q246" s="4">
        <f t="shared" si="175"/>
        <v>3497.097408000001</v>
      </c>
      <c r="R246" s="4">
        <f t="shared" si="175"/>
        <v>12139.81303933</v>
      </c>
      <c r="S246" s="4">
        <f t="shared" si="175"/>
        <v>2860.5386623774471</v>
      </c>
      <c r="T246" s="4">
        <f t="shared" si="227"/>
        <v>12.703141972695601</v>
      </c>
      <c r="U246" s="4">
        <f t="shared" si="227"/>
        <v>45.794477594086075</v>
      </c>
      <c r="V246" s="4">
        <f t="shared" si="227"/>
        <v>57.856383426247447</v>
      </c>
      <c r="W246" s="11">
        <f t="shared" si="176"/>
        <v>-1.219247815263802E-2</v>
      </c>
      <c r="X246" s="11">
        <f t="shared" si="176"/>
        <v>-1.3228699347321071E-2</v>
      </c>
      <c r="Y246" s="11">
        <f t="shared" si="176"/>
        <v>-1.2203590333800474E-2</v>
      </c>
      <c r="Z246" s="4">
        <f t="shared" si="188"/>
        <v>3892.4254209892133</v>
      </c>
      <c r="AA246" s="4">
        <f t="shared" si="188"/>
        <v>37052.325107462682</v>
      </c>
      <c r="AB246" s="4">
        <f t="shared" si="188"/>
        <v>5457.5924051746561</v>
      </c>
      <c r="AC246" s="12">
        <f t="shared" si="228"/>
        <v>1.4110175595821357</v>
      </c>
      <c r="AD246" s="12">
        <f t="shared" si="228"/>
        <v>4.5500842212557169</v>
      </c>
      <c r="AE246" s="12">
        <f t="shared" si="228"/>
        <v>1.9392597123389446</v>
      </c>
      <c r="AF246" s="11">
        <f t="shared" si="177"/>
        <v>-2.9039671966837322E-3</v>
      </c>
      <c r="AG246" s="11">
        <f t="shared" si="177"/>
        <v>2.0567434751257441E-3</v>
      </c>
      <c r="AH246" s="11">
        <f t="shared" si="177"/>
        <v>8.257041531207765E-4</v>
      </c>
      <c r="AI246" s="1">
        <f t="shared" si="223"/>
        <v>531344.59485294099</v>
      </c>
      <c r="AJ246" s="1">
        <f t="shared" si="223"/>
        <v>501498.97048312519</v>
      </c>
      <c r="AK246" s="1">
        <f t="shared" si="223"/>
        <v>94977.95195944584</v>
      </c>
      <c r="AL246" s="17">
        <f t="shared" si="229"/>
        <v>63.626285192811764</v>
      </c>
      <c r="AM246" s="17">
        <f t="shared" si="229"/>
        <v>27.93811620316108</v>
      </c>
      <c r="AN246" s="17">
        <f t="shared" si="229"/>
        <v>4.328223063816135</v>
      </c>
      <c r="AO246" s="7">
        <f t="shared" si="224"/>
        <v>2.7075777332521219E-3</v>
      </c>
      <c r="AP246" s="7">
        <f t="shared" si="224"/>
        <v>4.1694662441416853E-3</v>
      </c>
      <c r="AQ246" s="7">
        <f t="shared" si="224"/>
        <v>3.0180268120957423E-3</v>
      </c>
      <c r="AR246" s="1">
        <f t="shared" si="186"/>
        <v>275293.89307910873</v>
      </c>
      <c r="AS246" s="1">
        <f t="shared" si="186"/>
        <v>265093.38411795185</v>
      </c>
      <c r="AT246" s="1">
        <f t="shared" si="186"/>
        <v>49442.057954139578</v>
      </c>
      <c r="AU246" s="1">
        <f t="shared" si="193"/>
        <v>55058.77861582175</v>
      </c>
      <c r="AV246" s="1">
        <f t="shared" si="193"/>
        <v>53018.676823590373</v>
      </c>
      <c r="AW246" s="1">
        <f t="shared" si="193"/>
        <v>9888.4115908279164</v>
      </c>
      <c r="AX246" s="1">
        <f t="shared" si="194"/>
        <v>171186.56307294325</v>
      </c>
      <c r="AY246" s="1">
        <f t="shared" si="194"/>
        <v>59362.565673451842</v>
      </c>
      <c r="AZ246" s="1">
        <f t="shared" si="194"/>
        <v>5808.7572585984835</v>
      </c>
      <c r="BA246" s="1">
        <f t="shared" si="195"/>
        <v>12.050509252886073</v>
      </c>
      <c r="BB246" s="1">
        <f t="shared" si="195"/>
        <v>10.991419099168862</v>
      </c>
      <c r="BC246" s="1">
        <f t="shared" si="195"/>
        <v>8.6671219299957354</v>
      </c>
      <c r="BD246" s="1">
        <f t="shared" si="196"/>
        <v>556.40936266567803</v>
      </c>
      <c r="BE246">
        <f t="shared" si="230"/>
        <v>0.21822387218499145</v>
      </c>
      <c r="BF246">
        <f t="shared" si="230"/>
        <v>0.3346263841173937</v>
      </c>
      <c r="BG246">
        <f t="shared" si="230"/>
        <v>2.453676962688749E-2</v>
      </c>
      <c r="BH246">
        <f t="shared" si="197"/>
        <v>0.2883909855180512</v>
      </c>
      <c r="BI246">
        <f t="shared" si="198"/>
        <v>4.7621658391411486E-3</v>
      </c>
      <c r="BJ246">
        <f t="shared" si="198"/>
        <v>1.1197481694748152E-2</v>
      </c>
      <c r="BK246">
        <f t="shared" si="198"/>
        <v>6.0205306372294847E-5</v>
      </c>
      <c r="BL246">
        <f t="shared" si="192"/>
        <v>1310.9951733455075</v>
      </c>
      <c r="BM246">
        <f t="shared" si="192"/>
        <v>2968.3783160596063</v>
      </c>
      <c r="BN246">
        <f t="shared" si="192"/>
        <v>2.9766742468057306</v>
      </c>
      <c r="BO246">
        <f t="shared" si="187"/>
        <v>1044.3758885152879</v>
      </c>
      <c r="BP246">
        <f t="shared" si="208"/>
        <v>478.82145222226342</v>
      </c>
      <c r="BQ246">
        <f t="shared" si="208"/>
        <v>44.457273311568215</v>
      </c>
      <c r="BR246" s="7">
        <f t="shared" si="206"/>
        <v>4.2030071183039031E-3</v>
      </c>
      <c r="BS246" s="7">
        <f t="shared" si="190"/>
        <v>4.8898952182875217E-3</v>
      </c>
      <c r="BT246" s="7">
        <f t="shared" si="191"/>
        <v>5.2659034417704847E-4</v>
      </c>
      <c r="BU246" s="8">
        <f>MAX((BU$3*climlow!$I356+BU$4*climlow!$I356^2+BU$5*climlow!$I356^6)*(K246/K$66)^$BW$1,-99)</f>
        <v>1.2830411144254887</v>
      </c>
      <c r="BV246" s="8">
        <f>MAX((BV$3*climlow!$I356+BV$4*climlow!$I356^2+BV$5*climlow!$I356^6)*(L246/L$66)^$BW$1,-99)</f>
        <v>-8.765572054374253E-2</v>
      </c>
      <c r="BW246" s="8">
        <f>MAX((BW$3*climlow!$I356+BW$4*climlow!$I356^2+BW$5*climlow!$I356^6)*(M246/M$66)^$BW$1,-99)</f>
        <v>-0.97086608590701173</v>
      </c>
      <c r="BX246" s="8">
        <f>MAX((BX$3*climlow!$M356+BX$4*climlow!$M356^2+BX$5*climlow!$M356^6)*(K246/K$66)^$BW$1,-99)</f>
        <v>1.3955675426809584</v>
      </c>
      <c r="BY246" s="8">
        <f>MAX((BY$3*climlow!$M356+BY$4*climlow!$M356^2+BY$5*climlow!$M356^6)*(L246/L$66)^$BW$1,-99)</f>
        <v>-3.9539667572443546E-3</v>
      </c>
      <c r="BZ246" s="8">
        <f>MAX((BZ$3*climlow!$M356+BZ$4*climlow!$M356^2+BZ$5*climlow!$M356^6)*(M246/M$66)^$BW$1,-99)</f>
        <v>-0.87834489214753664</v>
      </c>
      <c r="CA246" s="8">
        <f t="shared" si="199"/>
        <v>-355.52276732577411</v>
      </c>
      <c r="CB246" s="8">
        <f t="shared" si="200"/>
        <v>-1.73846907993865</v>
      </c>
      <c r="CC246" s="8">
        <f t="shared" si="201"/>
        <v>-0.1872148564088561</v>
      </c>
      <c r="CD246" s="8">
        <f>MAX((CD$3*climlow!$I356+CD$4*climlow!$I356^2+CD$5*climlow!$I356^6)*(K246/K$66)^$BW$1,-99)</f>
        <v>0.93503826294929893</v>
      </c>
      <c r="CE246" s="8">
        <f>MAX((CE$3*climlow!$I356+CE$4*climlow!$I356^2+CE$5*climlow!$I356^6)*(L246/L$66)^$BW$1,-99)</f>
        <v>7.7419279280418182E-2</v>
      </c>
      <c r="CF246" s="8">
        <f>MAX((CF$3*climlow!$I356+CF$4*climlow!$I356^2+CF$5*climlow!$I356^6)*(M246/M$66)^$BW$1,-99)</f>
        <v>-0.41266070737150823</v>
      </c>
      <c r="CG246" s="8">
        <f>MAX((CG$3*climlow!$M356+CG$4*climlow!$M356^2+CG$5*climlow!$M356^6)*(K246/K$66)^$BW$1,-99)</f>
        <v>0.95138975469654796</v>
      </c>
      <c r="CH246" s="8">
        <f>MAX((CH$3*climlow!$M356+CH$4*climlow!$M356^2+CH$5*climlow!$M356^6)*(L246/L$66)^$BW$1,-99)</f>
        <v>0.11492022613973787</v>
      </c>
      <c r="CI246" s="8">
        <f>MAX((CI$3*climlow!$M356+CI$4*climlow!$M356^2+CI$5*climlow!$M356^6)*(M246/M$66)^$BW$1,-99)</f>
        <v>-0.34936696698003883</v>
      </c>
      <c r="CJ246" s="8">
        <f t="shared" si="202"/>
        <v>-2.3823695088251728</v>
      </c>
      <c r="CK246" s="8">
        <f t="shared" si="203"/>
        <v>-1.1649537269398205E-2</v>
      </c>
      <c r="CL246" s="8">
        <f t="shared" si="204"/>
        <v>-1.2545327796091538E-3</v>
      </c>
    </row>
    <row r="247" spans="1:90">
      <c r="A247">
        <f t="shared" si="173"/>
        <v>2201</v>
      </c>
      <c r="B247" s="4">
        <f t="shared" si="225"/>
        <v>1286.5217338477842</v>
      </c>
      <c r="C247" s="4">
        <f t="shared" si="225"/>
        <v>3572.5365898547088</v>
      </c>
      <c r="D247" s="4">
        <f t="shared" si="225"/>
        <v>6809.3293583473805</v>
      </c>
      <c r="E247" s="11">
        <f t="shared" si="226"/>
        <v>5.4247824780324925E-7</v>
      </c>
      <c r="F247" s="11">
        <f t="shared" si="226"/>
        <v>1.08754929454646E-6</v>
      </c>
      <c r="G247" s="11">
        <f t="shared" si="226"/>
        <v>2.4011231622253418E-6</v>
      </c>
      <c r="H247" s="4">
        <f t="shared" si="182"/>
        <v>276192.59306007816</v>
      </c>
      <c r="I247" s="4">
        <f t="shared" si="182"/>
        <v>266465.69562138314</v>
      </c>
      <c r="J247" s="4">
        <f t="shared" si="182"/>
        <v>49625.672801106477</v>
      </c>
      <c r="K247" s="4">
        <f t="shared" si="174"/>
        <v>214681.63793395823</v>
      </c>
      <c r="L247" s="4">
        <f t="shared" si="174"/>
        <v>74587.25443935061</v>
      </c>
      <c r="M247" s="4">
        <f t="shared" si="174"/>
        <v>7287.8943269606498</v>
      </c>
      <c r="N247" s="11">
        <f t="shared" si="179"/>
        <v>3.2639668919882681E-3</v>
      </c>
      <c r="O247" s="11">
        <f t="shared" si="179"/>
        <v>5.1756165614327276E-3</v>
      </c>
      <c r="P247" s="11">
        <f t="shared" si="179"/>
        <v>3.7113279158160761E-3</v>
      </c>
      <c r="Q247" s="4">
        <f t="shared" si="175"/>
        <v>3465.7362445521153</v>
      </c>
      <c r="R247" s="4">
        <f t="shared" si="175"/>
        <v>12041.232042699119</v>
      </c>
      <c r="S247" s="4">
        <f t="shared" si="175"/>
        <v>2836.1234691054387</v>
      </c>
      <c r="T247" s="4">
        <f t="shared" si="227"/>
        <v>12.54825919172365</v>
      </c>
      <c r="U247" s="4">
        <f t="shared" si="227"/>
        <v>45.188676218226277</v>
      </c>
      <c r="V247" s="4">
        <f t="shared" si="227"/>
        <v>57.150327824718239</v>
      </c>
      <c r="W247" s="11">
        <f t="shared" si="176"/>
        <v>-1.219247815263802E-2</v>
      </c>
      <c r="X247" s="11">
        <f t="shared" si="176"/>
        <v>-1.3228699347321071E-2</v>
      </c>
      <c r="Y247" s="11">
        <f t="shared" si="176"/>
        <v>-1.2203590333800474E-2</v>
      </c>
      <c r="Z247" s="4">
        <f t="shared" si="188"/>
        <v>3846.4451231474372</v>
      </c>
      <c r="AA247" s="4">
        <f t="shared" si="188"/>
        <v>36828.948931171763</v>
      </c>
      <c r="AB247" s="4">
        <f t="shared" si="188"/>
        <v>5415.6819512637276</v>
      </c>
      <c r="AC247" s="12">
        <f t="shared" si="228"/>
        <v>1.4069200108751645</v>
      </c>
      <c r="AD247" s="12">
        <f t="shared" si="228"/>
        <v>4.5594425772890572</v>
      </c>
      <c r="AE247" s="12">
        <f t="shared" si="228"/>
        <v>1.9408609671374026</v>
      </c>
      <c r="AF247" s="11">
        <f t="shared" si="177"/>
        <v>-2.9039671966837322E-3</v>
      </c>
      <c r="AG247" s="11">
        <f t="shared" si="177"/>
        <v>2.0567434751257441E-3</v>
      </c>
      <c r="AH247" s="11">
        <f t="shared" si="177"/>
        <v>8.257041531207765E-4</v>
      </c>
      <c r="AI247" s="1">
        <f t="shared" si="223"/>
        <v>533268.91398346866</v>
      </c>
      <c r="AJ247" s="1">
        <f t="shared" si="223"/>
        <v>504367.75025840302</v>
      </c>
      <c r="AK247" s="1">
        <f t="shared" si="223"/>
        <v>95368.568354329182</v>
      </c>
      <c r="AL247" s="17">
        <f t="shared" si="229"/>
        <v>63.79683557471899</v>
      </c>
      <c r="AM247" s="17">
        <f t="shared" si="229"/>
        <v>28.053438365270729</v>
      </c>
      <c r="AN247" s="17">
        <f t="shared" si="229"/>
        <v>4.34115513013891</v>
      </c>
      <c r="AO247" s="7">
        <f t="shared" si="224"/>
        <v>2.6805019559196005E-3</v>
      </c>
      <c r="AP247" s="7">
        <f t="shared" si="224"/>
        <v>4.1277715817002684E-3</v>
      </c>
      <c r="AQ247" s="7">
        <f t="shared" si="224"/>
        <v>2.9878465439747847E-3</v>
      </c>
      <c r="AR247" s="1">
        <f t="shared" si="186"/>
        <v>276192.59306007816</v>
      </c>
      <c r="AS247" s="1">
        <f t="shared" si="186"/>
        <v>266465.69562138314</v>
      </c>
      <c r="AT247" s="1">
        <f t="shared" si="186"/>
        <v>49625.672801106477</v>
      </c>
      <c r="AU247" s="1">
        <f t="shared" si="193"/>
        <v>55238.518612015636</v>
      </c>
      <c r="AV247" s="1">
        <f t="shared" si="193"/>
        <v>53293.139124276633</v>
      </c>
      <c r="AW247" s="1">
        <f t="shared" si="193"/>
        <v>9925.1345602212969</v>
      </c>
      <c r="AX247" s="1">
        <f t="shared" si="194"/>
        <v>171745.31034716655</v>
      </c>
      <c r="AY247" s="1">
        <f t="shared" si="194"/>
        <v>59669.803551480494</v>
      </c>
      <c r="AZ247" s="1">
        <f t="shared" si="194"/>
        <v>5830.3154615685198</v>
      </c>
      <c r="BA247" s="1">
        <f t="shared" si="195"/>
        <v>12.053767904600692</v>
      </c>
      <c r="BB247" s="1">
        <f t="shared" si="195"/>
        <v>10.996581368261344</v>
      </c>
      <c r="BC247" s="1">
        <f t="shared" si="195"/>
        <v>8.6708263879267005</v>
      </c>
      <c r="BD247" s="1">
        <f t="shared" si="196"/>
        <v>540.43139219016814</v>
      </c>
      <c r="BE247">
        <f t="shared" si="230"/>
        <v>0.21822387218499145</v>
      </c>
      <c r="BF247">
        <f t="shared" si="230"/>
        <v>0.3346263841173937</v>
      </c>
      <c r="BG247">
        <f t="shared" si="230"/>
        <v>2.453676962688749E-2</v>
      </c>
      <c r="BH247">
        <f t="shared" si="197"/>
        <v>0.2884768300788329</v>
      </c>
      <c r="BI247">
        <f t="shared" si="198"/>
        <v>4.7621658391411486E-3</v>
      </c>
      <c r="BJ247">
        <f t="shared" si="198"/>
        <v>1.1197481694748152E-2</v>
      </c>
      <c r="BK247">
        <f t="shared" si="198"/>
        <v>6.0205306372294847E-5</v>
      </c>
      <c r="BL247">
        <f t="shared" si="192"/>
        <v>1315.2749316945169</v>
      </c>
      <c r="BM247">
        <f t="shared" si="192"/>
        <v>2983.7447489987703</v>
      </c>
      <c r="BN247">
        <f t="shared" si="192"/>
        <v>2.9877288349218749</v>
      </c>
      <c r="BO247">
        <f t="shared" si="187"/>
        <v>1048.7654078089026</v>
      </c>
      <c r="BP247">
        <f t="shared" si="208"/>
        <v>484.21936984272509</v>
      </c>
      <c r="BQ247">
        <f t="shared" si="208"/>
        <v>44.967696111323953</v>
      </c>
      <c r="BR247" s="7">
        <f t="shared" si="206"/>
        <v>4.1615874034788281E-3</v>
      </c>
      <c r="BS247" s="7">
        <f t="shared" si="190"/>
        <v>4.7474710857160407E-3</v>
      </c>
      <c r="BT247" s="7">
        <f t="shared" si="191"/>
        <v>5.0917502710066194E-4</v>
      </c>
      <c r="BU247" s="8">
        <f>MAX((BU$3*climlow!$I357+BU$4*climlow!$I357^2+BU$5*climlow!$I357^6)*(K247/K$66)^$BW$1,-99)</f>
        <v>1.2689264537704401</v>
      </c>
      <c r="BV247" s="8">
        <f>MAX((BV$3*climlow!$I357+BV$4*climlow!$I357^2+BV$5*climlow!$I357^6)*(L247/L$66)^$BW$1,-99)</f>
        <v>-9.720177023943638E-2</v>
      </c>
      <c r="BW247" s="8">
        <f>MAX((BW$3*climlow!$I357+BW$4*climlow!$I357^2+BW$5*climlow!$I357^6)*(M247/M$66)^$BW$1,-99)</f>
        <v>-0.98059932621943247</v>
      </c>
      <c r="BX247" s="8">
        <f>MAX((BX$3*climlow!$M357+BX$4*climlow!$M357^2+BX$5*climlow!$M357^6)*(K247/K$66)^$BW$1,-99)</f>
        <v>1.3832343765023287</v>
      </c>
      <c r="BY247" s="8">
        <f>MAX((BY$3*climlow!$M357+BY$4*climlow!$M357^2+BY$5*climlow!$M357^6)*(L247/L$66)^$BW$1,-99)</f>
        <v>-1.2315858166066295E-2</v>
      </c>
      <c r="BZ247" s="8">
        <f>MAX((BZ$3*climlow!$M357+BZ$4*climlow!$M357^2+BZ$5*climlow!$M357^6)*(M247/M$66)^$BW$1,-99)</f>
        <v>-0.88681935098091624</v>
      </c>
      <c r="CA247" s="8">
        <f t="shared" si="199"/>
        <v>-362.24895953113844</v>
      </c>
      <c r="CB247" s="8">
        <f t="shared" si="200"/>
        <v>-1.7197664612047998</v>
      </c>
      <c r="CC247" s="8">
        <f t="shared" si="201"/>
        <v>-0.184448123786454</v>
      </c>
      <c r="CD247" s="8">
        <f>MAX((CD$3*climlow!$I357+CD$4*climlow!$I357^2+CD$5*climlow!$I357^6)*(K247/K$66)^$BW$1,-99)</f>
        <v>0.93195452697051895</v>
      </c>
      <c r="CE247" s="8">
        <f>MAX((CE$3*climlow!$I357+CE$4*climlow!$I357^2+CE$5*climlow!$I357^6)*(L247/L$66)^$BW$1,-99)</f>
        <v>7.2703142122816297E-2</v>
      </c>
      <c r="CF247" s="8">
        <f>MAX((CF$3*climlow!$I357+CF$4*climlow!$I357^2+CF$5*climlow!$I357^6)*(M247/M$66)^$BW$1,-99)</f>
        <v>-0.41988691487193247</v>
      </c>
      <c r="CG247" s="8">
        <f>MAX((CG$3*climlow!$M357+CG$4*climlow!$M357^2+CG$5*climlow!$M357^6)*(K247/K$66)^$BW$1,-99)</f>
        <v>0.94928475242017252</v>
      </c>
      <c r="CH247" s="8">
        <f>MAX((CH$3*climlow!$M357+CH$4*climlow!$M357^2+CH$5*climlow!$M357^6)*(L247/L$66)^$BW$1,-99)</f>
        <v>0.11122518140136683</v>
      </c>
      <c r="CI247" s="8">
        <f>MAX((CI$3*climlow!$M357+CI$4*climlow!$M357^2+CI$5*climlow!$M357^6)*(M247/M$66)^$BW$1,-99)</f>
        <v>-0.35516284900384526</v>
      </c>
      <c r="CJ247" s="8">
        <f t="shared" si="202"/>
        <v>-2.4362743269153229</v>
      </c>
      <c r="CK247" s="8">
        <f t="shared" si="203"/>
        <v>-1.1566141923902803E-2</v>
      </c>
      <c r="CL247" s="8">
        <f t="shared" si="204"/>
        <v>-1.2404900464317564E-3</v>
      </c>
    </row>
    <row r="248" spans="1:90">
      <c r="A248">
        <f t="shared" si="173"/>
        <v>2202</v>
      </c>
      <c r="B248" s="4">
        <f t="shared" si="225"/>
        <v>1286.5223968623372</v>
      </c>
      <c r="C248" s="4">
        <f t="shared" si="225"/>
        <v>3572.5402808988747</v>
      </c>
      <c r="D248" s="4">
        <f t="shared" si="225"/>
        <v>6809.3448908839</v>
      </c>
      <c r="E248" s="11">
        <f t="shared" si="226"/>
        <v>5.1535433541308677E-7</v>
      </c>
      <c r="F248" s="11">
        <f t="shared" si="226"/>
        <v>1.0331718298191369E-6</v>
      </c>
      <c r="G248" s="11">
        <f t="shared" si="226"/>
        <v>2.2810670041140748E-6</v>
      </c>
      <c r="H248" s="4">
        <f t="shared" si="182"/>
        <v>277085.09351215581</v>
      </c>
      <c r="I248" s="4">
        <f t="shared" si="182"/>
        <v>267831.3070831853</v>
      </c>
      <c r="J248" s="4">
        <f t="shared" si="182"/>
        <v>49808.120876053305</v>
      </c>
      <c r="K248" s="4">
        <f t="shared" si="174"/>
        <v>215375.25828382836</v>
      </c>
      <c r="L248" s="4">
        <f t="shared" si="174"/>
        <v>74969.429600328309</v>
      </c>
      <c r="M248" s="4">
        <f t="shared" si="174"/>
        <v>7314.6714807667595</v>
      </c>
      <c r="N248" s="11">
        <f t="shared" si="179"/>
        <v>3.2309253671871652E-3</v>
      </c>
      <c r="O248" s="11">
        <f t="shared" si="179"/>
        <v>5.1238668570172674E-3</v>
      </c>
      <c r="P248" s="11">
        <f t="shared" si="179"/>
        <v>3.6741962225015357E-3</v>
      </c>
      <c r="Q248" s="4">
        <f t="shared" si="175"/>
        <v>3434.5431105592202</v>
      </c>
      <c r="R248" s="4">
        <f t="shared" si="175"/>
        <v>11942.836033081205</v>
      </c>
      <c r="S248" s="4">
        <f t="shared" si="175"/>
        <v>2811.8123010093163</v>
      </c>
      <c r="T248" s="4">
        <f t="shared" si="227"/>
        <v>12.395264815674921</v>
      </c>
      <c r="U248" s="4">
        <f t="shared" si="227"/>
        <v>44.590888806631924</v>
      </c>
      <c r="V248" s="4">
        <f t="shared" si="227"/>
        <v>56.452888636502976</v>
      </c>
      <c r="W248" s="11">
        <f t="shared" si="176"/>
        <v>-1.219247815263802E-2</v>
      </c>
      <c r="X248" s="11">
        <f t="shared" si="176"/>
        <v>-1.3228699347321071E-2</v>
      </c>
      <c r="Y248" s="11">
        <f t="shared" si="176"/>
        <v>-1.2203590333800474E-2</v>
      </c>
      <c r="Z248" s="4">
        <f t="shared" si="188"/>
        <v>3800.8813089968826</v>
      </c>
      <c r="AA248" s="4">
        <f t="shared" si="188"/>
        <v>36605.013122246324</v>
      </c>
      <c r="AB248" s="4">
        <f t="shared" si="188"/>
        <v>5373.8917510722249</v>
      </c>
      <c r="AC248" s="12">
        <f t="shared" si="228"/>
        <v>1.402834361315225</v>
      </c>
      <c r="AD248" s="12">
        <f t="shared" si="228"/>
        <v>4.568820181060107</v>
      </c>
      <c r="AE248" s="12">
        <f t="shared" si="228"/>
        <v>1.942463544098598</v>
      </c>
      <c r="AF248" s="11">
        <f t="shared" si="177"/>
        <v>-2.9039671966837322E-3</v>
      </c>
      <c r="AG248" s="11">
        <f t="shared" si="177"/>
        <v>2.0567434751257441E-3</v>
      </c>
      <c r="AH248" s="11">
        <f t="shared" si="177"/>
        <v>8.257041531207765E-4</v>
      </c>
      <c r="AI248" s="1">
        <f t="shared" ref="AI248:AK263" si="231">(1-$AI$5)*AI247+AU247</f>
        <v>535180.54119713744</v>
      </c>
      <c r="AJ248" s="1">
        <f t="shared" si="231"/>
        <v>507224.11435683939</v>
      </c>
      <c r="AK248" s="1">
        <f t="shared" si="231"/>
        <v>95756.84607911756</v>
      </c>
      <c r="AL248" s="17">
        <f t="shared" si="229"/>
        <v>63.96613304183311</v>
      </c>
      <c r="AM248" s="17">
        <f t="shared" si="229"/>
        <v>28.168078569067344</v>
      </c>
      <c r="AN248" s="17">
        <f t="shared" si="229"/>
        <v>4.3539961284378297</v>
      </c>
      <c r="AO248" s="7">
        <f t="shared" si="224"/>
        <v>2.6536969363604047E-3</v>
      </c>
      <c r="AP248" s="7">
        <f t="shared" si="224"/>
        <v>4.0864938658832653E-3</v>
      </c>
      <c r="AQ248" s="7">
        <f t="shared" si="224"/>
        <v>2.9579680785350366E-3</v>
      </c>
      <c r="AR248" s="1">
        <f t="shared" si="186"/>
        <v>277085.09351215581</v>
      </c>
      <c r="AS248" s="1">
        <f t="shared" si="186"/>
        <v>267831.3070831853</v>
      </c>
      <c r="AT248" s="1">
        <f t="shared" si="186"/>
        <v>49808.120876053305</v>
      </c>
      <c r="AU248" s="1">
        <f t="shared" si="193"/>
        <v>55417.018702431167</v>
      </c>
      <c r="AV248" s="1">
        <f t="shared" si="193"/>
        <v>53566.261416637062</v>
      </c>
      <c r="AW248" s="1">
        <f t="shared" si="193"/>
        <v>9961.6241752106616</v>
      </c>
      <c r="AX248" s="1">
        <f t="shared" si="194"/>
        <v>172300.20662706267</v>
      </c>
      <c r="AY248" s="1">
        <f t="shared" si="194"/>
        <v>59975.543680262643</v>
      </c>
      <c r="AZ248" s="1">
        <f t="shared" si="194"/>
        <v>5851.7371846134083</v>
      </c>
      <c r="BA248" s="1">
        <f t="shared" si="195"/>
        <v>12.056993621743755</v>
      </c>
      <c r="BB248" s="1">
        <f t="shared" si="195"/>
        <v>11.001692152781649</v>
      </c>
      <c r="BC248" s="1">
        <f t="shared" si="195"/>
        <v>8.6744938507783722</v>
      </c>
      <c r="BD248" s="1">
        <f t="shared" si="196"/>
        <v>524.90990711422921</v>
      </c>
      <c r="BE248">
        <f t="shared" si="230"/>
        <v>0.21822387218499145</v>
      </c>
      <c r="BF248">
        <f t="shared" si="230"/>
        <v>0.3346263841173937</v>
      </c>
      <c r="BG248">
        <f t="shared" si="230"/>
        <v>2.453676962688749E-2</v>
      </c>
      <c r="BH248">
        <f t="shared" si="197"/>
        <v>0.28856194543850616</v>
      </c>
      <c r="BI248">
        <f t="shared" si="198"/>
        <v>4.7621658391411486E-3</v>
      </c>
      <c r="BJ248">
        <f t="shared" si="198"/>
        <v>1.1197481694748152E-2</v>
      </c>
      <c r="BK248">
        <f t="shared" si="198"/>
        <v>6.0205306372294847E-5</v>
      </c>
      <c r="BL248">
        <f t="shared" si="192"/>
        <v>1319.5251668588191</v>
      </c>
      <c r="BM248">
        <f t="shared" si="192"/>
        <v>2999.0361583444383</v>
      </c>
      <c r="BN248">
        <f t="shared" si="192"/>
        <v>2.998713177171084</v>
      </c>
      <c r="BO248">
        <f t="shared" si="187"/>
        <v>1053.1299367192446</v>
      </c>
      <c r="BP248">
        <f t="shared" si="208"/>
        <v>489.67840302843041</v>
      </c>
      <c r="BQ248">
        <f t="shared" si="208"/>
        <v>45.483997225662023</v>
      </c>
      <c r="BR248" s="7">
        <f t="shared" si="206"/>
        <v>4.1205910467636553E-3</v>
      </c>
      <c r="BS248" s="7">
        <f t="shared" si="190"/>
        <v>4.6091952288505244E-3</v>
      </c>
      <c r="BT248" s="7">
        <f t="shared" si="191"/>
        <v>4.9235538556317209E-4</v>
      </c>
      <c r="BU248" s="8">
        <f>MAX((BU$3*climlow!$I358+BU$4*climlow!$I358^2+BU$5*climlow!$I358^6)*(K248/K$66)^$BW$1,-99)</f>
        <v>1.2549299903824187</v>
      </c>
      <c r="BV248" s="8">
        <f>MAX((BV$3*climlow!$I358+BV$4*climlow!$I358^2+BV$5*climlow!$I358^6)*(L248/L$66)^$BW$1,-99)</f>
        <v>-0.10664985669750046</v>
      </c>
      <c r="BW248" s="8">
        <f>MAX((BW$3*climlow!$I358+BW$4*climlow!$I358^2+BW$5*climlow!$I358^6)*(M248/M$66)^$BW$1,-99)</f>
        <v>-0.99023127511607001</v>
      </c>
      <c r="BX248" s="8">
        <f>MAX((BX$3*climlow!$M358+BX$4*climlow!$M358^2+BX$5*climlow!$M358^6)*(K248/K$66)^$BW$1,-99)</f>
        <v>1.3710190309735564</v>
      </c>
      <c r="BY248" s="8">
        <f>MAX((BY$3*climlow!$M358+BY$4*climlow!$M358^2+BY$5*climlow!$M358^6)*(L248/L$66)^$BW$1,-99)</f>
        <v>-2.0581525202667775E-2</v>
      </c>
      <c r="BZ248" s="8">
        <f>MAX((BZ$3*climlow!$M358+BZ$4*climlow!$M358^2+BZ$5*climlow!$M358^6)*(M248/M$66)^$BW$1,-99)</f>
        <v>-0.89519439913077503</v>
      </c>
      <c r="CA248" s="8">
        <f t="shared" si="199"/>
        <v>-369.00150874689893</v>
      </c>
      <c r="CB248" s="8">
        <f t="shared" si="200"/>
        <v>-1.7007999935548517</v>
      </c>
      <c r="CC248" s="8">
        <f t="shared" si="201"/>
        <v>-0.18167988011247163</v>
      </c>
      <c r="CD248" s="8">
        <f>MAX((CD$3*climlow!$I358+CD$4*climlow!$I358^2+CD$5*climlow!$I358^6)*(K248/K$66)^$BW$1,-99)</f>
        <v>0.92881235133608087</v>
      </c>
      <c r="CE248" s="8">
        <f>MAX((CE$3*climlow!$I358+CE$4*climlow!$I358^2+CE$5*climlow!$I358^6)*(L248/L$66)^$BW$1,-99)</f>
        <v>6.7976524535603045E-2</v>
      </c>
      <c r="CF248" s="8">
        <f>MAX((CF$3*climlow!$I358+CF$4*climlow!$I358^2+CF$5*climlow!$I358^6)*(M248/M$66)^$BW$1,-99)</f>
        <v>-0.42710651841037173</v>
      </c>
      <c r="CG248" s="8">
        <f>MAX((CG$3*climlow!$M358+CG$4*climlow!$M358^2+CG$5*climlow!$M358^6)*(K248/K$66)^$BW$1,-99)</f>
        <v>0.94713509522507622</v>
      </c>
      <c r="CH248" s="8">
        <f>MAX((CH$3*climlow!$M358+CH$4*climlow!$M358^2+CH$5*climlow!$M358^6)*(L248/L$66)^$BW$1,-99)</f>
        <v>0.10752835361634167</v>
      </c>
      <c r="CI248" s="8">
        <f>MAX((CI$3*climlow!$M358+CI$4*climlow!$M358^2+CI$5*climlow!$M358^6)*(M248/M$66)^$BW$1,-99)</f>
        <v>-0.36094215448846872</v>
      </c>
      <c r="CJ248" s="8">
        <f t="shared" si="202"/>
        <v>-2.4897202615455392</v>
      </c>
      <c r="CK248" s="8">
        <f t="shared" si="203"/>
        <v>-1.1475606750688179E-2</v>
      </c>
      <c r="CL248" s="8">
        <f t="shared" si="204"/>
        <v>-1.2258271793176955E-3</v>
      </c>
    </row>
    <row r="249" spans="1:90">
      <c r="A249">
        <f t="shared" si="173"/>
        <v>2203</v>
      </c>
      <c r="B249" s="4">
        <f t="shared" si="225"/>
        <v>1286.5230267264872</v>
      </c>
      <c r="C249" s="4">
        <f t="shared" si="225"/>
        <v>3572.5437873944547</v>
      </c>
      <c r="D249" s="4">
        <f t="shared" si="225"/>
        <v>6809.3596468272526</v>
      </c>
      <c r="E249" s="11">
        <f t="shared" si="226"/>
        <v>4.8958661864243245E-7</v>
      </c>
      <c r="F249" s="11">
        <f t="shared" si="226"/>
        <v>9.8151323832817995E-7</v>
      </c>
      <c r="G249" s="11">
        <f t="shared" si="226"/>
        <v>2.1670136539083709E-6</v>
      </c>
      <c r="H249" s="4">
        <f t="shared" si="182"/>
        <v>277971.4155864541</v>
      </c>
      <c r="I249" s="4">
        <f t="shared" si="182"/>
        <v>269190.18606298033</v>
      </c>
      <c r="J249" s="4">
        <f t="shared" si="182"/>
        <v>49989.403929119049</v>
      </c>
      <c r="K249" s="4">
        <f t="shared" si="174"/>
        <v>216064.08110218021</v>
      </c>
      <c r="L249" s="4">
        <f t="shared" si="174"/>
        <v>75349.72335757078</v>
      </c>
      <c r="M249" s="4">
        <f t="shared" si="174"/>
        <v>7341.2782584352217</v>
      </c>
      <c r="N249" s="11">
        <f t="shared" si="179"/>
        <v>3.1982448858822732E-3</v>
      </c>
      <c r="O249" s="11">
        <f t="shared" si="179"/>
        <v>5.0726510695073834E-3</v>
      </c>
      <c r="P249" s="11">
        <f t="shared" si="179"/>
        <v>3.6374535395637952E-3</v>
      </c>
      <c r="Q249" s="4">
        <f t="shared" si="175"/>
        <v>3403.519766577595</v>
      </c>
      <c r="R249" s="4">
        <f t="shared" si="175"/>
        <v>11844.639892533878</v>
      </c>
      <c r="S249" s="4">
        <f t="shared" si="175"/>
        <v>2787.6071566408818</v>
      </c>
      <c r="T249" s="4">
        <f t="shared" si="227"/>
        <v>12.244135820213641</v>
      </c>
      <c r="U249" s="4">
        <f t="shared" si="227"/>
        <v>44.001009344979167</v>
      </c>
      <c r="V249" s="4">
        <f t="shared" si="227"/>
        <v>55.763960710423433</v>
      </c>
      <c r="W249" s="11">
        <f t="shared" si="176"/>
        <v>-1.219247815263802E-2</v>
      </c>
      <c r="X249" s="11">
        <f t="shared" si="176"/>
        <v>-1.3228699347321071E-2</v>
      </c>
      <c r="Y249" s="11">
        <f t="shared" si="176"/>
        <v>-1.2203590333800474E-2</v>
      </c>
      <c r="Z249" s="4">
        <f t="shared" si="188"/>
        <v>3755.7334324908047</v>
      </c>
      <c r="AA249" s="4">
        <f t="shared" si="188"/>
        <v>36380.563874739993</v>
      </c>
      <c r="AB249" s="4">
        <f t="shared" si="188"/>
        <v>5332.2261156924378</v>
      </c>
      <c r="AC249" s="12">
        <f t="shared" si="228"/>
        <v>1.3987605763475848</v>
      </c>
      <c r="AD249" s="12">
        <f t="shared" si="228"/>
        <v>4.5782170721565256</v>
      </c>
      <c r="AE249" s="12">
        <f t="shared" si="228"/>
        <v>1.9440674443142458</v>
      </c>
      <c r="AF249" s="11">
        <f t="shared" si="177"/>
        <v>-2.9039671966837322E-3</v>
      </c>
      <c r="AG249" s="11">
        <f t="shared" si="177"/>
        <v>2.0567434751257441E-3</v>
      </c>
      <c r="AH249" s="11">
        <f t="shared" si="177"/>
        <v>8.257041531207765E-4</v>
      </c>
      <c r="AI249" s="1">
        <f t="shared" si="231"/>
        <v>537079.50577985484</v>
      </c>
      <c r="AJ249" s="1">
        <f t="shared" si="231"/>
        <v>510067.96433779248</v>
      </c>
      <c r="AK249" s="1">
        <f t="shared" si="231"/>
        <v>96142.785646416465</v>
      </c>
      <c r="AL249" s="17">
        <f t="shared" si="229"/>
        <v>64.134182305804202</v>
      </c>
      <c r="AM249" s="17">
        <f t="shared" si="229"/>
        <v>28.282036162550693</v>
      </c>
      <c r="AN249" s="17">
        <f t="shared" si="229"/>
        <v>4.3667463201841947</v>
      </c>
      <c r="AO249" s="7">
        <f t="shared" si="224"/>
        <v>2.6271599669968008E-3</v>
      </c>
      <c r="AP249" s="7">
        <f t="shared" si="224"/>
        <v>4.0456289272244325E-3</v>
      </c>
      <c r="AQ249" s="7">
        <f t="shared" si="224"/>
        <v>2.9283883977496861E-3</v>
      </c>
      <c r="AR249" s="1">
        <f t="shared" si="186"/>
        <v>277971.4155864541</v>
      </c>
      <c r="AS249" s="1">
        <f t="shared" si="186"/>
        <v>269190.18606298033</v>
      </c>
      <c r="AT249" s="1">
        <f t="shared" si="186"/>
        <v>49989.403929119049</v>
      </c>
      <c r="AU249" s="1">
        <f t="shared" si="193"/>
        <v>55594.283117290819</v>
      </c>
      <c r="AV249" s="1">
        <f t="shared" si="193"/>
        <v>53838.037212596071</v>
      </c>
      <c r="AW249" s="1">
        <f t="shared" si="193"/>
        <v>9997.8807858238106</v>
      </c>
      <c r="AX249" s="1">
        <f t="shared" si="194"/>
        <v>172851.2648817442</v>
      </c>
      <c r="AY249" s="1">
        <f t="shared" si="194"/>
        <v>60279.778686056627</v>
      </c>
      <c r="AZ249" s="1">
        <f t="shared" si="194"/>
        <v>5873.0226067481781</v>
      </c>
      <c r="BA249" s="1">
        <f t="shared" si="195"/>
        <v>12.060186763123077</v>
      </c>
      <c r="BB249" s="1">
        <f t="shared" si="195"/>
        <v>11.006751981301321</v>
      </c>
      <c r="BC249" s="1">
        <f t="shared" si="195"/>
        <v>8.6781247047826362</v>
      </c>
      <c r="BD249" s="1">
        <f t="shared" si="196"/>
        <v>509.831960599647</v>
      </c>
      <c r="BE249">
        <f t="shared" si="230"/>
        <v>0.21822387218499145</v>
      </c>
      <c r="BF249">
        <f t="shared" si="230"/>
        <v>0.3346263841173937</v>
      </c>
      <c r="BG249">
        <f t="shared" si="230"/>
        <v>2.453676962688749E-2</v>
      </c>
      <c r="BH249">
        <f t="shared" si="197"/>
        <v>0.28864633926668054</v>
      </c>
      <c r="BI249">
        <f t="shared" si="198"/>
        <v>4.7621658391411486E-3</v>
      </c>
      <c r="BJ249">
        <f t="shared" si="198"/>
        <v>1.1197481694748152E-2</v>
      </c>
      <c r="BK249">
        <f t="shared" si="198"/>
        <v>6.0205306372294847E-5</v>
      </c>
      <c r="BL249">
        <f t="shared" si="192"/>
        <v>1323.7459795635191</v>
      </c>
      <c r="BM249">
        <f t="shared" si="192"/>
        <v>3014.252180846071</v>
      </c>
      <c r="BN249">
        <f t="shared" si="192"/>
        <v>3.009627378921012</v>
      </c>
      <c r="BO249">
        <f t="shared" si="187"/>
        <v>1057.4694545075688</v>
      </c>
      <c r="BP249">
        <f t="shared" si="208"/>
        <v>495.19924381758818</v>
      </c>
      <c r="BQ249">
        <f t="shared" si="208"/>
        <v>46.006244348283282</v>
      </c>
      <c r="BR249" s="7">
        <f t="shared" si="206"/>
        <v>4.0800135517460312E-3</v>
      </c>
      <c r="BS249" s="7">
        <f t="shared" si="190"/>
        <v>4.4749468241267222E-3</v>
      </c>
      <c r="BT249" s="7">
        <f t="shared" si="191"/>
        <v>4.7611022333942429E-4</v>
      </c>
      <c r="BU249" s="8">
        <f>MAX((BU$3*climlow!$I359+BU$4*climlow!$I359^2+BU$5*climlow!$I359^6)*(K249/K$66)^$BW$1,-99)</f>
        <v>1.2410528485538246</v>
      </c>
      <c r="BV249" s="8">
        <f>MAX((BV$3*climlow!$I359+BV$4*climlow!$I359^2+BV$5*climlow!$I359^6)*(L249/L$66)^$BW$1,-99)</f>
        <v>-0.1159997351972322</v>
      </c>
      <c r="BW249" s="8">
        <f>MAX((BW$3*climlow!$I359+BW$4*climlow!$I359^2+BW$5*climlow!$I359^6)*(M249/M$66)^$BW$1,-99)</f>
        <v>-0.99976170905916595</v>
      </c>
      <c r="BX249" s="8">
        <f>MAX((BX$3*climlow!$M359+BX$4*climlow!$M359^2+BX$5*climlow!$M359^6)*(K249/K$66)^$BW$1,-99)</f>
        <v>1.3589222333526831</v>
      </c>
      <c r="BY249" s="8">
        <f>MAX((BY$3*climlow!$M359+BY$4*climlow!$M359^2+BY$5*climlow!$M359^6)*(L249/L$66)^$BW$1,-99)</f>
        <v>-2.8750959880841576E-2</v>
      </c>
      <c r="BZ249" s="8">
        <f>MAX((BZ$3*climlow!$M359+BZ$4*climlow!$M359^2+BZ$5*climlow!$M359^6)*(M249/M$66)^$BW$1,-99)</f>
        <v>-0.90347005150545689</v>
      </c>
      <c r="CA249" s="8">
        <f t="shared" si="199"/>
        <v>-375.77882311299953</v>
      </c>
      <c r="CB249" s="8">
        <f t="shared" si="200"/>
        <v>-1.6815902510635945</v>
      </c>
      <c r="CC249" s="8">
        <f t="shared" si="201"/>
        <v>-0.17891213939855621</v>
      </c>
      <c r="CD249" s="8">
        <f>MAX((CD$3*climlow!$I359+CD$4*climlow!$I359^2+CD$5*climlow!$I359^6)*(K249/K$66)^$BW$1,-99)</f>
        <v>0.92561415349145071</v>
      </c>
      <c r="CE249" s="8">
        <f>MAX((CE$3*climlow!$I359+CE$4*climlow!$I359^2+CE$5*climlow!$I359^6)*(L249/L$66)^$BW$1,-99)</f>
        <v>6.3241129904803059E-2</v>
      </c>
      <c r="CF249" s="8">
        <f>MAX((CF$3*climlow!$I359+CF$4*climlow!$I359^2+CF$5*climlow!$I359^6)*(M249/M$66)^$BW$1,-99)</f>
        <v>-0.43431757198770832</v>
      </c>
      <c r="CG249" s="8">
        <f>MAX((CG$3*climlow!$M359+CG$4*climlow!$M359^2+CG$5*climlow!$M359^6)*(K249/K$66)^$BW$1,-99)</f>
        <v>0.94494281199031704</v>
      </c>
      <c r="CH249" s="8">
        <f>MAX((CH$3*climlow!$M359+CH$4*climlow!$M359^2+CH$5*climlow!$M359^6)*(L249/L$66)^$BW$1,-99)</f>
        <v>0.10383110677809312</v>
      </c>
      <c r="CI249" s="8">
        <f>MAX((CI$3*climlow!$M359+CI$4*climlow!$M359^2+CI$5*climlow!$M359^6)*(M249/M$66)^$BW$1,-99)</f>
        <v>-0.36670336518429208</v>
      </c>
      <c r="CJ249" s="8">
        <f t="shared" si="202"/>
        <v>-2.5426731803811928</v>
      </c>
      <c r="CK249" s="8">
        <f t="shared" si="203"/>
        <v>-1.1378327273339012E-2</v>
      </c>
      <c r="CL249" s="8">
        <f t="shared" si="204"/>
        <v>-1.210592695790454E-3</v>
      </c>
    </row>
    <row r="250" spans="1:90">
      <c r="A250">
        <f t="shared" ref="A250:A313" si="232">1+A249</f>
        <v>2204</v>
      </c>
      <c r="B250" s="4">
        <f t="shared" si="225"/>
        <v>1286.5236250977227</v>
      </c>
      <c r="C250" s="4">
        <f t="shared" si="225"/>
        <v>3572.5471185685255</v>
      </c>
      <c r="D250" s="4">
        <f t="shared" si="225"/>
        <v>6809.3736650038154</v>
      </c>
      <c r="E250" s="11">
        <f t="shared" si="226"/>
        <v>4.6510728771031078E-7</v>
      </c>
      <c r="F250" s="11">
        <f t="shared" si="226"/>
        <v>9.3243757641177088E-7</v>
      </c>
      <c r="G250" s="11">
        <f t="shared" si="226"/>
        <v>2.058662971212952E-6</v>
      </c>
      <c r="H250" s="4">
        <f t="shared" si="182"/>
        <v>278851.58090156323</v>
      </c>
      <c r="I250" s="4">
        <f t="shared" si="182"/>
        <v>270542.30161563389</v>
      </c>
      <c r="J250" s="4">
        <f t="shared" si="182"/>
        <v>50169.523833093692</v>
      </c>
      <c r="K250" s="4">
        <f t="shared" ref="K250:M313" si="233">H250/B250*1000</f>
        <v>216748.12297394229</v>
      </c>
      <c r="L250" s="4">
        <f t="shared" si="233"/>
        <v>75728.126918039576</v>
      </c>
      <c r="M250" s="4">
        <f t="shared" si="233"/>
        <v>7367.7149031981608</v>
      </c>
      <c r="N250" s="11">
        <f t="shared" si="179"/>
        <v>3.1659212779497903E-3</v>
      </c>
      <c r="O250" s="11">
        <f t="shared" si="179"/>
        <v>5.0219635004244978E-3</v>
      </c>
      <c r="P250" s="11">
        <f t="shared" si="179"/>
        <v>3.6010955902077146E-3</v>
      </c>
      <c r="Q250" s="4">
        <f t="shared" ref="Q250:S313" si="234">T250*H250/1000</f>
        <v>3372.6678931692045</v>
      </c>
      <c r="R250" s="4">
        <f t="shared" si="234"/>
        <v>11746.658127406512</v>
      </c>
      <c r="S250" s="4">
        <f t="shared" si="234"/>
        <v>2763.5099648452147</v>
      </c>
      <c r="T250" s="4">
        <f t="shared" si="227"/>
        <v>12.094849461727753</v>
      </c>
      <c r="U250" s="4">
        <f t="shared" si="227"/>
        <v>43.418933221375774</v>
      </c>
      <c r="V250" s="4">
        <f t="shared" si="227"/>
        <v>55.083440178523283</v>
      </c>
      <c r="W250" s="11">
        <f t="shared" ref="W250:Y313" si="235">T$5-1</f>
        <v>-1.219247815263802E-2</v>
      </c>
      <c r="X250" s="11">
        <f t="shared" si="235"/>
        <v>-1.3228699347321071E-2</v>
      </c>
      <c r="Y250" s="11">
        <f t="shared" si="235"/>
        <v>-1.2203590333800474E-2</v>
      </c>
      <c r="Z250" s="4">
        <f t="shared" si="188"/>
        <v>3711.0008481559262</v>
      </c>
      <c r="AA250" s="4">
        <f t="shared" si="188"/>
        <v>36155.64661025571</v>
      </c>
      <c r="AB250" s="4">
        <f t="shared" si="188"/>
        <v>5290.6892353259973</v>
      </c>
      <c r="AC250" s="12">
        <f t="shared" si="228"/>
        <v>1.394698621517857</v>
      </c>
      <c r="AD250" s="12">
        <f t="shared" si="228"/>
        <v>4.5876332902473926</v>
      </c>
      <c r="AE250" s="12">
        <f t="shared" si="228"/>
        <v>1.945672668876963</v>
      </c>
      <c r="AF250" s="11">
        <f t="shared" ref="AF250:AH313" si="236">AC$5-1</f>
        <v>-2.9039671966837322E-3</v>
      </c>
      <c r="AG250" s="11">
        <f t="shared" si="236"/>
        <v>2.0567434751257441E-3</v>
      </c>
      <c r="AH250" s="11">
        <f t="shared" si="236"/>
        <v>8.257041531207765E-4</v>
      </c>
      <c r="AI250" s="1">
        <f t="shared" si="231"/>
        <v>538965.83831916016</v>
      </c>
      <c r="AJ250" s="1">
        <f t="shared" si="231"/>
        <v>512899.20511660934</v>
      </c>
      <c r="AK250" s="1">
        <f t="shared" si="231"/>
        <v>96526.387867598634</v>
      </c>
      <c r="AL250" s="17">
        <f t="shared" si="229"/>
        <v>64.300988154511387</v>
      </c>
      <c r="AM250" s="17">
        <f t="shared" si="229"/>
        <v>28.395310599934515</v>
      </c>
      <c r="AN250" s="17">
        <f t="shared" si="229"/>
        <v>4.3794059741515392</v>
      </c>
      <c r="AO250" s="7">
        <f t="shared" ref="AO250:AQ265" si="237">AO$5*AO249</f>
        <v>2.6008883673268326E-3</v>
      </c>
      <c r="AP250" s="7">
        <f t="shared" si="237"/>
        <v>4.005172637952188E-3</v>
      </c>
      <c r="AQ250" s="7">
        <f t="shared" si="237"/>
        <v>2.8991045137721893E-3</v>
      </c>
      <c r="AR250" s="1">
        <f t="shared" si="186"/>
        <v>278851.58090156323</v>
      </c>
      <c r="AS250" s="1">
        <f t="shared" si="186"/>
        <v>270542.30161563389</v>
      </c>
      <c r="AT250" s="1">
        <f t="shared" si="186"/>
        <v>50169.523833093692</v>
      </c>
      <c r="AU250" s="1">
        <f t="shared" si="193"/>
        <v>55770.31618031265</v>
      </c>
      <c r="AV250" s="1">
        <f t="shared" si="193"/>
        <v>54108.460323126783</v>
      </c>
      <c r="AW250" s="1">
        <f t="shared" si="193"/>
        <v>10033.90476661874</v>
      </c>
      <c r="AX250" s="1">
        <f t="shared" si="194"/>
        <v>173398.49837915381</v>
      </c>
      <c r="AY250" s="1">
        <f t="shared" si="194"/>
        <v>60582.501534431656</v>
      </c>
      <c r="AZ250" s="1">
        <f t="shared" si="194"/>
        <v>5894.1719225585284</v>
      </c>
      <c r="BA250" s="1">
        <f t="shared" si="195"/>
        <v>12.06334768342461</v>
      </c>
      <c r="BB250" s="1">
        <f t="shared" si="195"/>
        <v>11.011761376802838</v>
      </c>
      <c r="BC250" s="1">
        <f t="shared" si="195"/>
        <v>8.6817193319524026</v>
      </c>
      <c r="BD250" s="1">
        <f t="shared" si="196"/>
        <v>495.18496907793696</v>
      </c>
      <c r="BE250">
        <f t="shared" si="230"/>
        <v>0.21822387218499145</v>
      </c>
      <c r="BF250">
        <f t="shared" si="230"/>
        <v>0.3346263841173937</v>
      </c>
      <c r="BG250">
        <f t="shared" si="230"/>
        <v>2.453676962688749E-2</v>
      </c>
      <c r="BH250">
        <f t="shared" si="197"/>
        <v>0.28873001914936502</v>
      </c>
      <c r="BI250">
        <f t="shared" si="198"/>
        <v>4.7621658391411486E-3</v>
      </c>
      <c r="BJ250">
        <f t="shared" si="198"/>
        <v>1.1197481694748152E-2</v>
      </c>
      <c r="BK250">
        <f t="shared" si="198"/>
        <v>6.0205306372294847E-5</v>
      </c>
      <c r="BL250">
        <f t="shared" si="192"/>
        <v>1327.9374727599288</v>
      </c>
      <c r="BM250">
        <f t="shared" si="192"/>
        <v>3029.392469996094</v>
      </c>
      <c r="BN250">
        <f t="shared" si="192"/>
        <v>3.0204715529235537</v>
      </c>
      <c r="BO250">
        <f t="shared" si="187"/>
        <v>1061.7839442125171</v>
      </c>
      <c r="BP250">
        <f t="shared" si="208"/>
        <v>500.78259208760767</v>
      </c>
      <c r="BQ250">
        <f t="shared" si="208"/>
        <v>46.534505952981405</v>
      </c>
      <c r="BR250" s="7">
        <f t="shared" si="206"/>
        <v>4.0398504719927342E-3</v>
      </c>
      <c r="BS250" s="7">
        <f t="shared" si="190"/>
        <v>4.3446085671133223E-3</v>
      </c>
      <c r="BT250" s="7">
        <f t="shared" si="191"/>
        <v>4.6041913304574223E-4</v>
      </c>
      <c r="BU250" s="8">
        <f>MAX((BU$3*climlow!$I360+BU$4*climlow!$I360^2+BU$5*climlow!$I360^6)*(K250/K$66)^$BW$1,-99)</f>
        <v>1.2272960967240187</v>
      </c>
      <c r="BV250" s="8">
        <f>MAX((BV$3*climlow!$I360+BV$4*climlow!$I360^2+BV$5*climlow!$I360^6)*(L250/L$66)^$BW$1,-99)</f>
        <v>-0.12525119026413098</v>
      </c>
      <c r="BW250" s="8">
        <f>MAX((BW$3*climlow!$I360+BW$4*climlow!$I360^2+BW$5*climlow!$I360^6)*(M250/M$66)^$BW$1,-99)</f>
        <v>-1.0091904325788721</v>
      </c>
      <c r="BX250" s="8">
        <f>MAX((BX$3*climlow!$M360+BX$4*climlow!$M360^2+BX$5*climlow!$M360^6)*(K250/K$66)^$BW$1,-99)</f>
        <v>1.3469446601085648</v>
      </c>
      <c r="BY250" s="8">
        <f>MAX((BY$3*climlow!$M360+BY$4*climlow!$M360^2+BY$5*climlow!$M360^6)*(L250/L$66)^$BW$1,-99)</f>
        <v>-3.6824179762629104E-2</v>
      </c>
      <c r="BZ250" s="8">
        <f>MAX((BZ$3*climlow!$M360+BZ$4*climlow!$M360^2+BZ$5*climlow!$M360^6)*(M250/M$66)^$BW$1,-99)</f>
        <v>-0.91164634744988537</v>
      </c>
      <c r="CA250" s="8">
        <f t="shared" si="199"/>
        <v>-382.57931356037597</v>
      </c>
      <c r="CB250" s="8">
        <f t="shared" si="200"/>
        <v>-1.6621573632947435</v>
      </c>
      <c r="CC250" s="8">
        <f t="shared" si="201"/>
        <v>-0.17614683587070348</v>
      </c>
      <c r="CD250" s="8">
        <f>MAX((CD$3*climlow!$I360+CD$4*climlow!$I360^2+CD$5*climlow!$I360^6)*(K250/K$66)^$BW$1,-99)</f>
        <v>0.92236233911231968</v>
      </c>
      <c r="CE250" s="8">
        <f>MAX((CE$3*climlow!$I360+CE$4*climlow!$I360^2+CE$5*climlow!$I360^6)*(L250/L$66)^$BW$1,-99)</f>
        <v>5.8498645230637816E-2</v>
      </c>
      <c r="CF250" s="8">
        <f>MAX((CF$3*climlow!$I360+CF$4*climlow!$I360^2+CF$5*climlow!$I360^6)*(M250/M$66)^$BW$1,-99)</f>
        <v>-0.44151814981605253</v>
      </c>
      <c r="CG250" s="8">
        <f>MAX((CG$3*climlow!$M360+CG$4*climlow!$M360^2+CG$5*climlow!$M360^6)*(K250/K$66)^$BW$1,-99)</f>
        <v>0.9427099125730154</v>
      </c>
      <c r="CH250" s="8">
        <f>MAX((CH$3*climlow!$M360+CH$4*climlow!$M360^2+CH$5*climlow!$M360^6)*(L250/L$66)^$BW$1,-99)</f>
        <v>0.1001347847272771</v>
      </c>
      <c r="CI250" s="8">
        <f>MAX((CI$3*climlow!$M360+CI$4*climlow!$M360^2+CI$5*climlow!$M360^6)*(M250/M$66)^$BW$1,-99)</f>
        <v>-0.37244498723167885</v>
      </c>
      <c r="CJ250" s="8">
        <f t="shared" si="202"/>
        <v>-2.5950998082008052</v>
      </c>
      <c r="CK250" s="8">
        <f t="shared" si="203"/>
        <v>-1.1274692859223358E-2</v>
      </c>
      <c r="CL250" s="8">
        <f t="shared" si="204"/>
        <v>-1.1948336038589866E-3</v>
      </c>
    </row>
    <row r="251" spans="1:90">
      <c r="A251">
        <f t="shared" si="232"/>
        <v>2205</v>
      </c>
      <c r="B251" s="4">
        <f t="shared" si="225"/>
        <v>1286.5241935506608</v>
      </c>
      <c r="C251" s="4">
        <f t="shared" si="225"/>
        <v>3572.5502831868439</v>
      </c>
      <c r="D251" s="4">
        <f t="shared" si="225"/>
        <v>6809.3869822989664</v>
      </c>
      <c r="E251" s="11">
        <f t="shared" si="226"/>
        <v>4.4185192332479525E-7</v>
      </c>
      <c r="F251" s="11">
        <f t="shared" si="226"/>
        <v>8.8581569759118234E-7</v>
      </c>
      <c r="G251" s="11">
        <f t="shared" si="226"/>
        <v>1.9557298226523045E-6</v>
      </c>
      <c r="H251" s="4">
        <f t="shared" si="182"/>
        <v>279725.61152787716</v>
      </c>
      <c r="I251" s="4">
        <f t="shared" si="182"/>
        <v>271887.62427076645</v>
      </c>
      <c r="J251" s="4">
        <f t="shared" si="182"/>
        <v>50348.48258076427</v>
      </c>
      <c r="K251" s="4">
        <f t="shared" si="233"/>
        <v>217427.40084495902</v>
      </c>
      <c r="L251" s="4">
        <f t="shared" si="233"/>
        <v>76104.631906883296</v>
      </c>
      <c r="M251" s="4">
        <f t="shared" si="233"/>
        <v>7393.9816773000848</v>
      </c>
      <c r="N251" s="11">
        <f t="shared" si="179"/>
        <v>3.1339504199461299E-3</v>
      </c>
      <c r="O251" s="11">
        <f t="shared" si="179"/>
        <v>4.9717985135326881E-3</v>
      </c>
      <c r="P251" s="11">
        <f t="shared" si="179"/>
        <v>3.5651181468112636E-3</v>
      </c>
      <c r="Q251" s="4">
        <f t="shared" si="234"/>
        <v>3341.9890924513411</v>
      </c>
      <c r="R251" s="4">
        <f t="shared" si="234"/>
        <v>11648.904872164072</v>
      </c>
      <c r="S251" s="4">
        <f t="shared" si="234"/>
        <v>2739.5225859359462</v>
      </c>
      <c r="T251" s="4">
        <f t="shared" si="227"/>
        <v>11.947383273906192</v>
      </c>
      <c r="U251" s="4">
        <f t="shared" si="227"/>
        <v>42.844557207808784</v>
      </c>
      <c r="V251" s="4">
        <f t="shared" si="227"/>
        <v>54.411224440408176</v>
      </c>
      <c r="W251" s="11">
        <f t="shared" si="235"/>
        <v>-1.219247815263802E-2</v>
      </c>
      <c r="X251" s="11">
        <f t="shared" si="235"/>
        <v>-1.3228699347321071E-2</v>
      </c>
      <c r="Y251" s="11">
        <f t="shared" si="235"/>
        <v>-1.2203590333800474E-2</v>
      </c>
      <c r="Z251" s="4">
        <f t="shared" si="188"/>
        <v>3666.6828141928936</v>
      </c>
      <c r="AA251" s="4">
        <f t="shared" si="188"/>
        <v>35930.305979453587</v>
      </c>
      <c r="AB251" s="4">
        <f t="shared" si="188"/>
        <v>5249.285180999952</v>
      </c>
      <c r="AC251" s="12">
        <f t="shared" si="228"/>
        <v>1.390648462471709</v>
      </c>
      <c r="AD251" s="12">
        <f t="shared" si="228"/>
        <v>4.5970688750833784</v>
      </c>
      <c r="AE251" s="12">
        <f t="shared" si="228"/>
        <v>1.9472792188802683</v>
      </c>
      <c r="AF251" s="11">
        <f t="shared" si="236"/>
        <v>-2.9039671966837322E-3</v>
      </c>
      <c r="AG251" s="11">
        <f t="shared" si="236"/>
        <v>2.0567434751257441E-3</v>
      </c>
      <c r="AH251" s="11">
        <f t="shared" si="236"/>
        <v>8.257041531207765E-4</v>
      </c>
      <c r="AI251" s="1">
        <f t="shared" si="231"/>
        <v>540839.57066755684</v>
      </c>
      <c r="AJ251" s="1">
        <f t="shared" si="231"/>
        <v>515717.74492807523</v>
      </c>
      <c r="AK251" s="1">
        <f t="shared" si="231"/>
        <v>96907.653847457506</v>
      </c>
      <c r="AL251" s="17">
        <f t="shared" si="229"/>
        <v>64.466555449689082</v>
      </c>
      <c r="AM251" s="17">
        <f t="shared" si="229"/>
        <v>28.50790143978492</v>
      </c>
      <c r="AN251" s="17">
        <f t="shared" si="229"/>
        <v>4.3919753662225691</v>
      </c>
      <c r="AO251" s="7">
        <f t="shared" si="237"/>
        <v>2.5748794836535642E-3</v>
      </c>
      <c r="AP251" s="7">
        <f t="shared" si="237"/>
        <v>3.9651209115726662E-3</v>
      </c>
      <c r="AQ251" s="7">
        <f t="shared" si="237"/>
        <v>2.8701134686344673E-3</v>
      </c>
      <c r="AR251" s="1">
        <f t="shared" si="186"/>
        <v>279725.61152787716</v>
      </c>
      <c r="AS251" s="1">
        <f t="shared" si="186"/>
        <v>271887.62427076645</v>
      </c>
      <c r="AT251" s="1">
        <f t="shared" si="186"/>
        <v>50348.48258076427</v>
      </c>
      <c r="AU251" s="1">
        <f t="shared" si="193"/>
        <v>55945.122305575438</v>
      </c>
      <c r="AV251" s="1">
        <f t="shared" si="193"/>
        <v>54377.524854153293</v>
      </c>
      <c r="AW251" s="1">
        <f t="shared" si="193"/>
        <v>10069.696516152855</v>
      </c>
      <c r="AX251" s="1">
        <f t="shared" si="194"/>
        <v>173941.92067596721</v>
      </c>
      <c r="AY251" s="1">
        <f t="shared" si="194"/>
        <v>60883.705525506644</v>
      </c>
      <c r="AZ251" s="1">
        <f t="shared" si="194"/>
        <v>5915.1853418400669</v>
      </c>
      <c r="BA251" s="1">
        <f t="shared" si="195"/>
        <v>12.066476733258066</v>
      </c>
      <c r="BB251" s="1">
        <f t="shared" si="195"/>
        <v>11.016720856739589</v>
      </c>
      <c r="BC251" s="1">
        <f t="shared" si="195"/>
        <v>8.6852781101295378</v>
      </c>
      <c r="BD251" s="1">
        <f t="shared" si="196"/>
        <v>480.95670222641814</v>
      </c>
      <c r="BE251">
        <f t="shared" si="230"/>
        <v>0.21822387218499145</v>
      </c>
      <c r="BF251">
        <f t="shared" si="230"/>
        <v>0.3346263841173937</v>
      </c>
      <c r="BG251">
        <f t="shared" si="230"/>
        <v>2.453676962688749E-2</v>
      </c>
      <c r="BH251">
        <f t="shared" si="197"/>
        <v>0.28881299258970611</v>
      </c>
      <c r="BI251">
        <f t="shared" si="198"/>
        <v>4.7621658391411486E-3</v>
      </c>
      <c r="BJ251">
        <f t="shared" si="198"/>
        <v>1.1197481694748152E-2</v>
      </c>
      <c r="BK251">
        <f t="shared" si="198"/>
        <v>6.0205306372294847E-5</v>
      </c>
      <c r="BL251">
        <f t="shared" si="192"/>
        <v>1332.0997515509241</v>
      </c>
      <c r="BM251">
        <f t="shared" si="192"/>
        <v>3044.4566958004707</v>
      </c>
      <c r="BN251">
        <f t="shared" si="192"/>
        <v>3.0312458191550631</v>
      </c>
      <c r="BO251">
        <f t="shared" si="187"/>
        <v>1066.0733925806983</v>
      </c>
      <c r="BP251">
        <f t="shared" si="208"/>
        <v>506.42915564382685</v>
      </c>
      <c r="BQ251">
        <f t="shared" si="208"/>
        <v>47.068851302616324</v>
      </c>
      <c r="BR251" s="7">
        <f t="shared" si="206"/>
        <v>4.0000974104077436E-3</v>
      </c>
      <c r="BS251" s="7">
        <f t="shared" si="190"/>
        <v>4.2180665700129339E-3</v>
      </c>
      <c r="BT251" s="7">
        <f t="shared" si="191"/>
        <v>4.4526246530593726E-4</v>
      </c>
      <c r="BU251" s="8">
        <f>MAX((BU$3*climlow!$I361+BU$4*climlow!$I361^2+BU$5*climlow!$I361^6)*(K251/K$66)^$BW$1,-99)</f>
        <v>1.2136607484931152</v>
      </c>
      <c r="BV251" s="8">
        <f>MAX((BV$3*climlow!$I361+BV$4*climlow!$I361^2+BV$5*climlow!$I361^6)*(L251/L$66)^$BW$1,-99)</f>
        <v>-0.13440403501109707</v>
      </c>
      <c r="BW251" s="8">
        <f>MAX((BW$3*climlow!$I361+BW$4*climlow!$I361^2+BW$5*climlow!$I361^6)*(M251/M$66)^$BW$1,-99)</f>
        <v>-1.0185172776739586</v>
      </c>
      <c r="BX251" s="8">
        <f>MAX((BX$3*climlow!$M361+BX$4*climlow!$M361^2+BX$5*climlow!$M361^6)*(K251/K$66)^$BW$1,-99)</f>
        <v>1.3350869380565578</v>
      </c>
      <c r="BY251" s="8">
        <f>MAX((BY$3*climlow!$M361+BY$4*climlow!$M361^2+BY$5*climlow!$M361^6)*(L251/L$66)^$BW$1,-99)</f>
        <v>-4.4801227247552131E-2</v>
      </c>
      <c r="BZ251" s="8">
        <f>MAX((BZ$3*climlow!$M361+BZ$4*climlow!$M361^2+BZ$5*climlow!$M361^6)*(M251/M$66)^$BW$1,-99)</f>
        <v>-0.91972335009255146</v>
      </c>
      <c r="CA251" s="8">
        <f t="shared" si="199"/>
        <v>-389.40139473051664</v>
      </c>
      <c r="CB251" s="8">
        <f t="shared" si="200"/>
        <v>-1.642521005429203</v>
      </c>
      <c r="CC251" s="8">
        <f t="shared" si="201"/>
        <v>-0.17338582501128025</v>
      </c>
      <c r="CD251" s="8">
        <f>MAX((CD$3*climlow!$I361+CD$4*climlow!$I361^2+CD$5*climlow!$I361^6)*(K251/K$66)^$BW$1,-99)</f>
        <v>0.9190593006919503</v>
      </c>
      <c r="CE251" s="8">
        <f>MAX((CE$3*climlow!$I361+CE$4*climlow!$I361^2+CE$5*climlow!$I361^6)*(L251/L$66)^$BW$1,-99)</f>
        <v>5.3750740312325594E-2</v>
      </c>
      <c r="CF251" s="8">
        <f>MAX((CF$3*climlow!$I361+CF$4*climlow!$I361^2+CF$5*climlow!$I361^6)*(M251/M$66)^$BW$1,-99)</f>
        <v>-0.44870634724436848</v>
      </c>
      <c r="CG251" s="8">
        <f>MAX((CG$3*climlow!$M361+CG$4*climlow!$M361^2+CG$5*climlow!$M361^6)*(K251/K$66)^$BW$1,-99)</f>
        <v>0.94043838684008529</v>
      </c>
      <c r="CH251" s="8">
        <f>MAX((CH$3*climlow!$M361+CH$4*climlow!$M361^2+CH$5*climlow!$M361^6)*(L251/L$66)^$BW$1,-99)</f>
        <v>9.6440710665496046E-2</v>
      </c>
      <c r="CI251" s="8">
        <f>MAX((CI$3*climlow!$M361+CI$4*climlow!$M361^2+CI$5*climlow!$M361^6)*(M251/M$66)^$BW$1,-99)</f>
        <v>-0.37816555169861105</v>
      </c>
      <c r="CJ251" s="8">
        <f t="shared" si="202"/>
        <v>-2.6469677534113698</v>
      </c>
      <c r="CK251" s="8">
        <f t="shared" si="203"/>
        <v>-1.1165086192566738E-2</v>
      </c>
      <c r="CL251" s="8">
        <f t="shared" si="204"/>
        <v>-1.1785953874692647E-3</v>
      </c>
    </row>
    <row r="252" spans="1:90">
      <c r="A252">
        <f t="shared" si="232"/>
        <v>2206</v>
      </c>
      <c r="B252" s="4">
        <f t="shared" si="225"/>
        <v>1286.5247335811905</v>
      </c>
      <c r="C252" s="4">
        <f t="shared" si="225"/>
        <v>3572.5532895769088</v>
      </c>
      <c r="D252" s="4">
        <f t="shared" si="225"/>
        <v>6809.399633754103</v>
      </c>
      <c r="E252" s="11">
        <f t="shared" si="226"/>
        <v>4.1975932715855545E-7</v>
      </c>
      <c r="F252" s="11">
        <f t="shared" si="226"/>
        <v>8.4152491271162315E-7</v>
      </c>
      <c r="G252" s="11">
        <f t="shared" si="226"/>
        <v>1.8579433315196892E-6</v>
      </c>
      <c r="H252" s="4">
        <f t="shared" si="182"/>
        <v>280593.5299721997</v>
      </c>
      <c r="I252" s="4">
        <f t="shared" si="182"/>
        <v>273226.12601220876</v>
      </c>
      <c r="J252" s="4">
        <f t="shared" si="182"/>
        <v>50526.282282278422</v>
      </c>
      <c r="K252" s="4">
        <f t="shared" si="233"/>
        <v>218101.93200960479</v>
      </c>
      <c r="L252" s="4">
        <f t="shared" si="233"/>
        <v>76479.230361478083</v>
      </c>
      <c r="M252" s="4">
        <f t="shared" si="233"/>
        <v>7420.0788615519514</v>
      </c>
      <c r="N252" s="11">
        <f t="shared" si="179"/>
        <v>3.1023282347322212E-3</v>
      </c>
      <c r="O252" s="11">
        <f t="shared" si="179"/>
        <v>4.922150534189873E-3</v>
      </c>
      <c r="P252" s="11">
        <f t="shared" si="179"/>
        <v>3.5295170303148993E-3</v>
      </c>
      <c r="Q252" s="4">
        <f t="shared" si="234"/>
        <v>3311.4848896342687</v>
      </c>
      <c r="R252" s="4">
        <f t="shared" si="234"/>
        <v>11551.393893291883</v>
      </c>
      <c r="S252" s="4">
        <f t="shared" si="234"/>
        <v>2715.6468128640827</v>
      </c>
      <c r="T252" s="4">
        <f t="shared" si="227"/>
        <v>11.801715064357898</v>
      </c>
      <c r="U252" s="4">
        <f t="shared" si="227"/>
        <v>42.277779441837581</v>
      </c>
      <c r="V252" s="4">
        <f t="shared" si="227"/>
        <v>53.747212147776963</v>
      </c>
      <c r="W252" s="11">
        <f t="shared" si="235"/>
        <v>-1.219247815263802E-2</v>
      </c>
      <c r="X252" s="11">
        <f t="shared" si="235"/>
        <v>-1.3228699347321071E-2</v>
      </c>
      <c r="Y252" s="11">
        <f t="shared" si="235"/>
        <v>-1.2203590333800474E-2</v>
      </c>
      <c r="Z252" s="4">
        <f t="shared" si="188"/>
        <v>3622.7784955227366</v>
      </c>
      <c r="AA252" s="4">
        <f t="shared" si="188"/>
        <v>35704.585863898297</v>
      </c>
      <c r="AB252" s="4">
        <f t="shared" si="188"/>
        <v>5208.0179062812622</v>
      </c>
      <c r="AC252" s="12">
        <f t="shared" si="228"/>
        <v>1.3866100649545725</v>
      </c>
      <c r="AD252" s="12">
        <f t="shared" si="228"/>
        <v>4.6065238664969099</v>
      </c>
      <c r="AE252" s="12">
        <f t="shared" si="228"/>
        <v>1.9488870954185835</v>
      </c>
      <c r="AF252" s="11">
        <f t="shared" si="236"/>
        <v>-2.9039671966837322E-3</v>
      </c>
      <c r="AG252" s="11">
        <f t="shared" si="236"/>
        <v>2.0567434751257441E-3</v>
      </c>
      <c r="AH252" s="11">
        <f t="shared" si="236"/>
        <v>8.257041531207765E-4</v>
      </c>
      <c r="AI252" s="1">
        <f t="shared" si="231"/>
        <v>542700.73590637662</v>
      </c>
      <c r="AJ252" s="1">
        <f t="shared" si="231"/>
        <v>518523.495289421</v>
      </c>
      <c r="AK252" s="1">
        <f t="shared" si="231"/>
        <v>97286.584978864601</v>
      </c>
      <c r="AL252" s="17">
        <f t="shared" si="229"/>
        <v>64.630889124588208</v>
      </c>
      <c r="AM252" s="17">
        <f t="shared" si="229"/>
        <v>28.619808343167424</v>
      </c>
      <c r="AN252" s="17">
        <f t="shared" si="229"/>
        <v>4.4044547791985504</v>
      </c>
      <c r="AO252" s="7">
        <f t="shared" si="237"/>
        <v>2.5491306888170287E-3</v>
      </c>
      <c r="AP252" s="7">
        <f t="shared" si="237"/>
        <v>3.9254697024569398E-3</v>
      </c>
      <c r="AQ252" s="7">
        <f t="shared" si="237"/>
        <v>2.8414123339481224E-3</v>
      </c>
      <c r="AR252" s="1">
        <f t="shared" si="186"/>
        <v>280593.5299721997</v>
      </c>
      <c r="AS252" s="1">
        <f t="shared" si="186"/>
        <v>273226.12601220876</v>
      </c>
      <c r="AT252" s="1">
        <f t="shared" si="186"/>
        <v>50526.282282278422</v>
      </c>
      <c r="AU252" s="1">
        <f t="shared" si="193"/>
        <v>56118.705994439944</v>
      </c>
      <c r="AV252" s="1">
        <f t="shared" si="193"/>
        <v>54645.225202441754</v>
      </c>
      <c r="AW252" s="1">
        <f t="shared" si="193"/>
        <v>10105.256456455685</v>
      </c>
      <c r="AX252" s="1">
        <f t="shared" si="194"/>
        <v>174481.5456076838</v>
      </c>
      <c r="AY252" s="1">
        <f t="shared" si="194"/>
        <v>61183.384289182475</v>
      </c>
      <c r="AZ252" s="1">
        <f t="shared" si="194"/>
        <v>5936.063089241562</v>
      </c>
      <c r="BA252" s="1">
        <f t="shared" si="195"/>
        <v>12.069574259202184</v>
      </c>
      <c r="BB252" s="1">
        <f t="shared" si="195"/>
        <v>11.021630933095246</v>
      </c>
      <c r="BC252" s="1">
        <f t="shared" si="195"/>
        <v>8.6888014130322393</v>
      </c>
      <c r="BD252" s="1">
        <f t="shared" si="196"/>
        <v>467.13527321319549</v>
      </c>
      <c r="BE252">
        <f t="shared" si="230"/>
        <v>0.21822387218499145</v>
      </c>
      <c r="BF252">
        <f t="shared" si="230"/>
        <v>0.3346263841173937</v>
      </c>
      <c r="BG252">
        <f t="shared" si="230"/>
        <v>2.453676962688749E-2</v>
      </c>
      <c r="BH252">
        <f t="shared" si="197"/>
        <v>0.28889526700872981</v>
      </c>
      <c r="BI252">
        <f t="shared" si="198"/>
        <v>4.7621658391411486E-3</v>
      </c>
      <c r="BJ252">
        <f t="shared" si="198"/>
        <v>1.1197481694748152E-2</v>
      </c>
      <c r="BK252">
        <f t="shared" si="198"/>
        <v>6.0205306372294847E-5</v>
      </c>
      <c r="BL252">
        <f t="shared" si="192"/>
        <v>1336.2329231176375</v>
      </c>
      <c r="BM252">
        <f t="shared" si="192"/>
        <v>3059.4445445486595</v>
      </c>
      <c r="BN252">
        <f t="shared" si="192"/>
        <v>3.0419503046576253</v>
      </c>
      <c r="BO252">
        <f t="shared" si="187"/>
        <v>1070.3377899976649</v>
      </c>
      <c r="BP252">
        <f t="shared" si="208"/>
        <v>512.13965030925829</v>
      </c>
      <c r="BQ252">
        <f t="shared" si="208"/>
        <v>47.609350458189425</v>
      </c>
      <c r="BR252" s="7">
        <f t="shared" si="206"/>
        <v>3.9607500186187306E-3</v>
      </c>
      <c r="BS252" s="7">
        <f t="shared" si="190"/>
        <v>4.0952102621484793E-3</v>
      </c>
      <c r="BT252" s="7">
        <f t="shared" si="191"/>
        <v>4.3062129918659662E-4</v>
      </c>
      <c r="BU252" s="8">
        <f>MAX((BU$3*climlow!$I362+BU$4*climlow!$I362^2+BU$5*climlow!$I362^6)*(K252/K$66)^$BW$1,-99)</f>
        <v>1.2001477636319993</v>
      </c>
      <c r="BV252" s="8">
        <f>MAX((BV$3*climlow!$I362+BV$4*climlow!$I362^2+BV$5*climlow!$I362^6)*(L252/L$66)^$BW$1,-99)</f>
        <v>-0.14345811048638013</v>
      </c>
      <c r="BW252" s="8">
        <f>MAX((BW$3*climlow!$I362+BW$4*climlow!$I362^2+BW$5*climlow!$I362^6)*(M252/M$66)^$BW$1,-99)</f>
        <v>-1.027742103217429</v>
      </c>
      <c r="BX252" s="8">
        <f>MAX((BX$3*climlow!$M362+BX$4*climlow!$M362^2+BX$5*climlow!$M362^6)*(K252/K$66)^$BW$1,-99)</f>
        <v>1.3233496454834672</v>
      </c>
      <c r="BY252" s="8">
        <f>MAX((BY$3*climlow!$M362+BY$4*climlow!$M362^2+BY$5*climlow!$M362^6)*(L252/L$66)^$BW$1,-99)</f>
        <v>-5.2682168872617383E-2</v>
      </c>
      <c r="BZ252" s="8">
        <f>MAX((BZ$3*climlow!$M362+BZ$4*climlow!$M362^2+BZ$5*climlow!$M362^6)*(M252/M$66)^$BW$1,-99)</f>
        <v>-0.92770114570134454</v>
      </c>
      <c r="CA252" s="8">
        <f t="shared" si="199"/>
        <v>-396.2434858716839</v>
      </c>
      <c r="CB252" s="8">
        <f t="shared" si="200"/>
        <v>-1.622700389651206</v>
      </c>
      <c r="CC252" s="8">
        <f t="shared" si="201"/>
        <v>-0.17063088468029036</v>
      </c>
      <c r="CD252" s="8">
        <f>MAX((CD$3*climlow!$I362+CD$4*climlow!$I362^2+CD$5*climlow!$I362^6)*(K252/K$66)^$BW$1,-99)</f>
        <v>0.91570741617544371</v>
      </c>
      <c r="CE252" s="8">
        <f>MAX((CE$3*climlow!$I362+CE$4*climlow!$I362^2+CE$5*climlow!$I362^6)*(L252/L$66)^$BW$1,-99)</f>
        <v>4.8999066966201613E-2</v>
      </c>
      <c r="CF252" s="8">
        <f>MAX((CF$3*climlow!$I362+CF$4*climlow!$I362^2+CF$5*climlow!$I362^6)*(M252/M$66)^$BW$1,-99)</f>
        <v>-0.45588028164711925</v>
      </c>
      <c r="CG252" s="8">
        <f>MAX((CG$3*climlow!$M362+CG$4*climlow!$M362^2+CG$5*climlow!$M362^6)*(K252/K$66)^$BW$1,-99)</f>
        <v>0.93813020374618461</v>
      </c>
      <c r="CH252" s="8">
        <f>MAX((CH$3*climlow!$M362+CH$4*climlow!$M362^2+CH$5*climlow!$M362^6)*(L252/L$66)^$BW$1,-99)</f>
        <v>9.2750186700164272E-2</v>
      </c>
      <c r="CI252" s="8">
        <f>MAX((CI$3*climlow!$M362+CI$4*climlow!$M362^2+CI$5*climlow!$M362^6)*(M252/M$66)^$BW$1,-99)</f>
        <v>-0.38386361508371841</v>
      </c>
      <c r="CJ252" s="8">
        <f t="shared" si="202"/>
        <v>-2.6982455324998238</v>
      </c>
      <c r="CK252" s="8">
        <f t="shared" si="203"/>
        <v>-1.1049882794489567E-2</v>
      </c>
      <c r="CL252" s="8">
        <f t="shared" si="204"/>
        <v>-1.1619219967295043E-3</v>
      </c>
    </row>
    <row r="253" spans="1:90">
      <c r="A253">
        <f t="shared" si="232"/>
        <v>2207</v>
      </c>
      <c r="B253" s="4">
        <f t="shared" si="225"/>
        <v>1286.5252466104093</v>
      </c>
      <c r="C253" s="4">
        <f t="shared" si="225"/>
        <v>3572.556145649874</v>
      </c>
      <c r="D253" s="4">
        <f t="shared" si="225"/>
        <v>6809.4116526588123</v>
      </c>
      <c r="E253" s="11">
        <f t="shared" si="226"/>
        <v>3.9877136080062764E-7</v>
      </c>
      <c r="F253" s="11">
        <f t="shared" si="226"/>
        <v>7.9944866707604192E-7</v>
      </c>
      <c r="G253" s="11">
        <f t="shared" si="226"/>
        <v>1.7650461649437046E-6</v>
      </c>
      <c r="H253" s="4">
        <f t="shared" si="182"/>
        <v>281455.35916262964</v>
      </c>
      <c r="I253" s="4">
        <f t="shared" si="182"/>
        <v>274557.78025741252</v>
      </c>
      <c r="J253" s="4">
        <f t="shared" si="182"/>
        <v>50702.92516252755</v>
      </c>
      <c r="K253" s="4">
        <f t="shared" si="233"/>
        <v>218771.73409863215</v>
      </c>
      <c r="L253" s="4">
        <f t="shared" si="233"/>
        <v>76851.914725462892</v>
      </c>
      <c r="M253" s="4">
        <f t="shared" si="233"/>
        <v>7446.0067548904926</v>
      </c>
      <c r="N253" s="11">
        <f t="shared" si="179"/>
        <v>3.0710506910955893E-3</v>
      </c>
      <c r="O253" s="11">
        <f t="shared" si="179"/>
        <v>4.8730140486943352E-3</v>
      </c>
      <c r="P253" s="11">
        <f t="shared" si="179"/>
        <v>3.4942881096440281E-3</v>
      </c>
      <c r="Q253" s="4">
        <f t="shared" si="234"/>
        <v>3281.1567345464096</v>
      </c>
      <c r="R253" s="4">
        <f t="shared" si="234"/>
        <v>11454.138593275944</v>
      </c>
      <c r="S253" s="4">
        <f t="shared" si="234"/>
        <v>2691.8843723801083</v>
      </c>
      <c r="T253" s="4">
        <f t="shared" si="227"/>
        <v>11.657822911272056</v>
      </c>
      <c r="U253" s="4">
        <f t="shared" si="227"/>
        <v>41.718499408529162</v>
      </c>
      <c r="V253" s="4">
        <f t="shared" si="227"/>
        <v>53.091303189141627</v>
      </c>
      <c r="W253" s="11">
        <f t="shared" si="235"/>
        <v>-1.219247815263802E-2</v>
      </c>
      <c r="X253" s="11">
        <f t="shared" si="235"/>
        <v>-1.3228699347321071E-2</v>
      </c>
      <c r="Y253" s="11">
        <f t="shared" si="235"/>
        <v>-1.2203590333800474E-2</v>
      </c>
      <c r="Z253" s="4">
        <f t="shared" si="188"/>
        <v>3579.2869667793893</v>
      </c>
      <c r="AA253" s="4">
        <f t="shared" si="188"/>
        <v>35478.529378234765</v>
      </c>
      <c r="AB253" s="4">
        <f t="shared" si="188"/>
        <v>5166.8912489887744</v>
      </c>
      <c r="AC253" s="12">
        <f t="shared" si="228"/>
        <v>1.3825833948113528</v>
      </c>
      <c r="AD253" s="12">
        <f t="shared" si="228"/>
        <v>4.6159983044023383</v>
      </c>
      <c r="AE253" s="12">
        <f t="shared" si="228"/>
        <v>1.9504962995872341</v>
      </c>
      <c r="AF253" s="11">
        <f t="shared" si="236"/>
        <v>-2.9039671966837322E-3</v>
      </c>
      <c r="AG253" s="11">
        <f t="shared" si="236"/>
        <v>2.0567434751257441E-3</v>
      </c>
      <c r="AH253" s="11">
        <f t="shared" si="236"/>
        <v>8.257041531207765E-4</v>
      </c>
      <c r="AI253" s="1">
        <f t="shared" si="231"/>
        <v>544549.36831017886</v>
      </c>
      <c r="AJ253" s="1">
        <f t="shared" si="231"/>
        <v>521316.37096292066</v>
      </c>
      <c r="AK253" s="1">
        <f t="shared" si="231"/>
        <v>97663.182937433827</v>
      </c>
      <c r="AL253" s="17">
        <f t="shared" si="229"/>
        <v>64.79399418167209</v>
      </c>
      <c r="AM253" s="17">
        <f t="shared" si="229"/>
        <v>28.73103107180324</v>
      </c>
      <c r="AN253" s="17">
        <f t="shared" si="229"/>
        <v>4.4168445026111423</v>
      </c>
      <c r="AO253" s="7">
        <f t="shared" si="237"/>
        <v>2.5236393819288586E-3</v>
      </c>
      <c r="AP253" s="7">
        <f t="shared" si="237"/>
        <v>3.8862150054323704E-3</v>
      </c>
      <c r="AQ253" s="7">
        <f t="shared" si="237"/>
        <v>2.8129982106086414E-3</v>
      </c>
      <c r="AR253" s="1">
        <f t="shared" si="186"/>
        <v>281455.35916262964</v>
      </c>
      <c r="AS253" s="1">
        <f t="shared" si="186"/>
        <v>274557.78025741252</v>
      </c>
      <c r="AT253" s="1">
        <f t="shared" si="186"/>
        <v>50702.92516252755</v>
      </c>
      <c r="AU253" s="1">
        <f t="shared" si="193"/>
        <v>56291.071832525929</v>
      </c>
      <c r="AV253" s="1">
        <f t="shared" si="193"/>
        <v>54911.556051482505</v>
      </c>
      <c r="AW253" s="1">
        <f t="shared" si="193"/>
        <v>10140.585032505511</v>
      </c>
      <c r="AX253" s="1">
        <f t="shared" si="194"/>
        <v>175017.38727890575</v>
      </c>
      <c r="AY253" s="1">
        <f t="shared" si="194"/>
        <v>61481.531780370315</v>
      </c>
      <c r="AZ253" s="1">
        <f t="shared" si="194"/>
        <v>5956.8054039123945</v>
      </c>
      <c r="BA253" s="1">
        <f t="shared" si="195"/>
        <v>12.072640603849644</v>
      </c>
      <c r="BB253" s="1">
        <f t="shared" si="195"/>
        <v>11.026492112442519</v>
      </c>
      <c r="BC253" s="1">
        <f t="shared" si="195"/>
        <v>8.6922896103018292</v>
      </c>
      <c r="BD253" s="1">
        <f t="shared" si="196"/>
        <v>453.70912920421478</v>
      </c>
      <c r="BE253">
        <f t="shared" si="230"/>
        <v>0.21822387218499145</v>
      </c>
      <c r="BF253">
        <f t="shared" si="230"/>
        <v>0.3346263841173937</v>
      </c>
      <c r="BG253">
        <f t="shared" si="230"/>
        <v>2.453676962688749E-2</v>
      </c>
      <c r="BH253">
        <f t="shared" si="197"/>
        <v>0.28897684974608917</v>
      </c>
      <c r="BI253">
        <f t="shared" si="198"/>
        <v>4.7621658391411486E-3</v>
      </c>
      <c r="BJ253">
        <f t="shared" si="198"/>
        <v>1.1197481694748152E-2</v>
      </c>
      <c r="BK253">
        <f t="shared" si="198"/>
        <v>6.0205306372294847E-5</v>
      </c>
      <c r="BL253">
        <f t="shared" si="192"/>
        <v>1340.3370966474774</v>
      </c>
      <c r="BM253">
        <f t="shared" si="192"/>
        <v>3074.3557185830623</v>
      </c>
      <c r="BN253">
        <f t="shared" si="192"/>
        <v>3.0525851433815085</v>
      </c>
      <c r="BO253">
        <f t="shared" si="187"/>
        <v>1074.5771304193265</v>
      </c>
      <c r="BP253">
        <f t="shared" si="208"/>
        <v>517.91480001535001</v>
      </c>
      <c r="BQ253">
        <f t="shared" si="208"/>
        <v>48.15607428802528</v>
      </c>
      <c r="BR253" s="7">
        <f t="shared" si="206"/>
        <v>3.9218039963677676E-3</v>
      </c>
      <c r="BS253" s="7">
        <f t="shared" si="190"/>
        <v>3.9759322933480383E-3</v>
      </c>
      <c r="BT253" s="7">
        <f t="shared" si="191"/>
        <v>4.1647741384655301E-4</v>
      </c>
      <c r="BU253" s="8">
        <f>MAX((BU$3*climlow!$I363+BU$4*climlow!$I363^2+BU$5*climlow!$I363^6)*(K253/K$66)^$BW$1,-99)</f>
        <v>1.1867580490880099</v>
      </c>
      <c r="BV253" s="8">
        <f>MAX((BV$3*climlow!$I363+BV$4*climlow!$I363^2+BV$5*climlow!$I363^6)*(L253/L$66)^$BW$1,-99)</f>
        <v>-0.15241328502845555</v>
      </c>
      <c r="BW253" s="8">
        <f>MAX((BW$3*climlow!$I363+BW$4*climlow!$I363^2+BW$5*climlow!$I363^6)*(M253/M$66)^$BW$1,-99)</f>
        <v>-1.0368647943672507</v>
      </c>
      <c r="BX253" s="8">
        <f>MAX((BX$3*climlow!$M363+BX$4*climlow!$M363^2+BX$5*climlow!$M363^6)*(K253/K$66)^$BW$1,-99)</f>
        <v>1.3117333132612889</v>
      </c>
      <c r="BY253" s="8">
        <f>MAX((BY$3*climlow!$M363+BY$4*climlow!$M363^2+BY$5*climlow!$M363^6)*(L253/L$66)^$BW$1,-99)</f>
        <v>-6.0467094623172783E-2</v>
      </c>
      <c r="BZ253" s="8">
        <f>MAX((BZ$3*climlow!$M363+BZ$4*climlow!$M363^2+BZ$5*climlow!$M363^6)*(M253/M$66)^$BW$1,-99)</f>
        <v>-0.93557984304832287</v>
      </c>
      <c r="CA253" s="8">
        <f t="shared" si="199"/>
        <v>-403.10401171148624</v>
      </c>
      <c r="CB253" s="8">
        <f t="shared" si="200"/>
        <v>-1.6027142577418441</v>
      </c>
      <c r="CC253" s="8">
        <f t="shared" si="201"/>
        <v>-0.16788371630877041</v>
      </c>
      <c r="CD253" s="8">
        <f>MAX((CD$3*climlow!$I363+CD$4*climlow!$I363^2+CD$5*climlow!$I363^6)*(K253/K$66)^$BW$1,-99)</f>
        <v>0.9123090476409853</v>
      </c>
      <c r="CE253" s="8">
        <f>MAX((CE$3*climlow!$I363+CE$4*climlow!$I363^2+CE$5*climlow!$I363^6)*(L253/L$66)^$BW$1,-99)</f>
        <v>4.424525827703206E-2</v>
      </c>
      <c r="CF253" s="8">
        <f>MAX((CF$3*climlow!$I363+CF$4*climlow!$I363^2+CF$5*climlow!$I363^6)*(M253/M$66)^$BW$1,-99)</f>
        <v>-0.46303809327596868</v>
      </c>
      <c r="CG253" s="8">
        <f>MAX((CG$3*climlow!$M363+CG$4*climlow!$M363^2+CG$5*climlow!$M363^6)*(K253/K$66)^$BW$1,-99)</f>
        <v>0.93578731045734775</v>
      </c>
      <c r="CH253" s="8">
        <f>MAX((CH$3*climlow!$M363+CH$4*climlow!$M363^2+CH$5*climlow!$M363^6)*(L253/L$66)^$BW$1,-99)</f>
        <v>8.9064493420013296E-2</v>
      </c>
      <c r="CI253" s="8">
        <f>MAX((CI$3*climlow!$M363+CI$4*climlow!$M363^2+CI$5*climlow!$M363^6)*(M253/M$66)^$BW$1,-99)</f>
        <v>-0.38953775978519239</v>
      </c>
      <c r="CJ253" s="8">
        <f t="shared" si="202"/>
        <v>-2.7489025924390518</v>
      </c>
      <c r="CK253" s="8">
        <f t="shared" si="203"/>
        <v>-1.0929450588546568E-2</v>
      </c>
      <c r="CL253" s="8">
        <f t="shared" si="204"/>
        <v>-1.1448558426151014E-3</v>
      </c>
    </row>
    <row r="254" spans="1:90">
      <c r="A254">
        <f t="shared" si="232"/>
        <v>2208</v>
      </c>
      <c r="B254" s="4">
        <f t="shared" si="225"/>
        <v>1286.5257339883615</v>
      </c>
      <c r="C254" s="4">
        <f t="shared" si="225"/>
        <v>3572.5588589213603</v>
      </c>
      <c r="D254" s="4">
        <f t="shared" si="225"/>
        <v>6809.4230706384387</v>
      </c>
      <c r="E254" s="11">
        <f t="shared" si="226"/>
        <v>3.7883279276059623E-7</v>
      </c>
      <c r="F254" s="11">
        <f t="shared" si="226"/>
        <v>7.5947623372223976E-7</v>
      </c>
      <c r="G254" s="11">
        <f t="shared" si="226"/>
        <v>1.6767938566965194E-6</v>
      </c>
      <c r="H254" s="4">
        <f t="shared" si="182"/>
        <v>282311.12243372522</v>
      </c>
      <c r="I254" s="4">
        <f t="shared" si="182"/>
        <v>275882.56183682539</v>
      </c>
      <c r="J254" s="4">
        <f t="shared" si="182"/>
        <v>50878.413558549699</v>
      </c>
      <c r="K254" s="4">
        <f t="shared" si="233"/>
        <v>219436.82506725445</v>
      </c>
      <c r="L254" s="4">
        <f t="shared" si="233"/>
        <v>77222.677842772013</v>
      </c>
      <c r="M254" s="4">
        <f t="shared" si="233"/>
        <v>7471.7656739426875</v>
      </c>
      <c r="N254" s="11">
        <f t="shared" si="179"/>
        <v>3.0401138033784303E-3</v>
      </c>
      <c r="O254" s="11">
        <f t="shared" si="179"/>
        <v>4.8243836036303556E-3</v>
      </c>
      <c r="P254" s="11">
        <f t="shared" si="179"/>
        <v>3.4594273011203658E-3</v>
      </c>
      <c r="Q254" s="4">
        <f t="shared" si="234"/>
        <v>3251.0060031466014</v>
      </c>
      <c r="R254" s="4">
        <f t="shared" si="234"/>
        <v>11357.152014653582</v>
      </c>
      <c r="S254" s="4">
        <f t="shared" si="234"/>
        <v>2668.2369261890008</v>
      </c>
      <c r="T254" s="4">
        <f t="shared" si="227"/>
        <v>11.515685160119048</v>
      </c>
      <c r="U254" s="4">
        <f t="shared" si="227"/>
        <v>41.166617922632341</v>
      </c>
      <c r="V254" s="4">
        <f t="shared" si="227"/>
        <v>52.44339867473375</v>
      </c>
      <c r="W254" s="11">
        <f t="shared" si="235"/>
        <v>-1.219247815263802E-2</v>
      </c>
      <c r="X254" s="11">
        <f t="shared" si="235"/>
        <v>-1.3228699347321071E-2</v>
      </c>
      <c r="Y254" s="11">
        <f t="shared" si="235"/>
        <v>-1.2203590333800474E-2</v>
      </c>
      <c r="Z254" s="4">
        <f t="shared" si="188"/>
        <v>3536.2072152484211</v>
      </c>
      <c r="AA254" s="4">
        <f t="shared" si="188"/>
        <v>35252.17887267992</v>
      </c>
      <c r="AB254" s="4">
        <f t="shared" si="188"/>
        <v>5125.9089329021344</v>
      </c>
      <c r="AC254" s="12">
        <f t="shared" si="228"/>
        <v>1.378568417986141</v>
      </c>
      <c r="AD254" s="12">
        <f t="shared" si="228"/>
        <v>4.6254922287961096</v>
      </c>
      <c r="AE254" s="12">
        <f t="shared" si="228"/>
        <v>1.95210683248245</v>
      </c>
      <c r="AF254" s="11">
        <f t="shared" si="236"/>
        <v>-2.9039671966837322E-3</v>
      </c>
      <c r="AG254" s="11">
        <f t="shared" si="236"/>
        <v>2.0567434751257441E-3</v>
      </c>
      <c r="AH254" s="11">
        <f t="shared" si="236"/>
        <v>8.257041531207765E-4</v>
      </c>
      <c r="AI254" s="1">
        <f t="shared" si="231"/>
        <v>546385.50331168692</v>
      </c>
      <c r="AJ254" s="1">
        <f t="shared" si="231"/>
        <v>524096.28991811111</v>
      </c>
      <c r="AK254" s="1">
        <f t="shared" si="231"/>
        <v>98037.44967619596</v>
      </c>
      <c r="AL254" s="17">
        <f t="shared" si="229"/>
        <v>64.955875690347142</v>
      </c>
      <c r="AM254" s="17">
        <f t="shared" si="229"/>
        <v>28.841569486235297</v>
      </c>
      <c r="AN254" s="17">
        <f t="shared" si="229"/>
        <v>4.4291448325367</v>
      </c>
      <c r="AO254" s="7">
        <f t="shared" si="237"/>
        <v>2.4984029881095701E-3</v>
      </c>
      <c r="AP254" s="7">
        <f t="shared" si="237"/>
        <v>3.8473528553780467E-3</v>
      </c>
      <c r="AQ254" s="7">
        <f t="shared" si="237"/>
        <v>2.7848682285025548E-3</v>
      </c>
      <c r="AR254" s="1">
        <f t="shared" si="186"/>
        <v>282311.12243372522</v>
      </c>
      <c r="AS254" s="1">
        <f t="shared" si="186"/>
        <v>275882.56183682539</v>
      </c>
      <c r="AT254" s="1">
        <f t="shared" si="186"/>
        <v>50878.413558549699</v>
      </c>
      <c r="AU254" s="1">
        <f t="shared" si="193"/>
        <v>56462.22448674505</v>
      </c>
      <c r="AV254" s="1">
        <f t="shared" si="193"/>
        <v>55176.512367365081</v>
      </c>
      <c r="AW254" s="1">
        <f t="shared" si="193"/>
        <v>10175.68271170994</v>
      </c>
      <c r="AX254" s="1">
        <f t="shared" si="194"/>
        <v>175549.46005380354</v>
      </c>
      <c r="AY254" s="1">
        <f t="shared" si="194"/>
        <v>61778.142274217615</v>
      </c>
      <c r="AZ254" s="1">
        <f t="shared" si="194"/>
        <v>5977.4125391541502</v>
      </c>
      <c r="BA254" s="1">
        <f t="shared" si="195"/>
        <v>12.075676105851624</v>
      </c>
      <c r="BB254" s="1">
        <f t="shared" si="195"/>
        <v>11.031304896001322</v>
      </c>
      <c r="BC254" s="1">
        <f t="shared" si="195"/>
        <v>8.6957430675490084</v>
      </c>
      <c r="BD254" s="1">
        <f t="shared" si="196"/>
        <v>440.66704212571022</v>
      </c>
      <c r="BE254">
        <f t="shared" si="230"/>
        <v>0.21822387218499145</v>
      </c>
      <c r="BF254">
        <f t="shared" si="230"/>
        <v>0.3346263841173937</v>
      </c>
      <c r="BG254">
        <f t="shared" si="230"/>
        <v>2.453676962688749E-2</v>
      </c>
      <c r="BH254">
        <f t="shared" si="197"/>
        <v>0.28905774806081463</v>
      </c>
      <c r="BI254">
        <f t="shared" si="198"/>
        <v>4.7621658391411486E-3</v>
      </c>
      <c r="BJ254">
        <f t="shared" si="198"/>
        <v>1.1197481694748152E-2</v>
      </c>
      <c r="BK254">
        <f t="shared" si="198"/>
        <v>6.0205306372294847E-5</v>
      </c>
      <c r="BL254">
        <f t="shared" si="192"/>
        <v>1344.4123832634807</v>
      </c>
      <c r="BM254">
        <f t="shared" si="192"/>
        <v>3089.1899360680773</v>
      </c>
      <c r="BN254">
        <f t="shared" si="192"/>
        <v>3.0631504760288046</v>
      </c>
      <c r="BO254">
        <f t="shared" si="187"/>
        <v>1078.7914113038105</v>
      </c>
      <c r="BP254">
        <f t="shared" si="208"/>
        <v>523.75533689377346</v>
      </c>
      <c r="BQ254">
        <f t="shared" si="208"/>
        <v>48.709094477058585</v>
      </c>
      <c r="BR254" s="7">
        <f t="shared" si="206"/>
        <v>3.8832550909155827E-3</v>
      </c>
      <c r="BS254" s="7">
        <f t="shared" si="190"/>
        <v>3.8601284401437266E-3</v>
      </c>
      <c r="BT254" s="7">
        <f t="shared" si="191"/>
        <v>4.0281326134796949E-4</v>
      </c>
      <c r="BU254" s="8">
        <f>MAX((BU$3*climlow!$I364+BU$4*climlow!$I364^2+BU$5*climlow!$I364^6)*(K254/K$66)^$BW$1,-99)</f>
        <v>1.173492459985801</v>
      </c>
      <c r="BV254" s="8">
        <f>MAX((BV$3*climlow!$I364+BV$4*climlow!$I364^2+BV$5*climlow!$I364^6)*(L254/L$66)^$BW$1,-99)</f>
        <v>-0.16126945362798342</v>
      </c>
      <c r="BW254" s="8">
        <f>MAX((BW$3*climlow!$I364+BW$4*climlow!$I364^2+BW$5*climlow!$I364^6)*(M254/M$66)^$BW$1,-99)</f>
        <v>-1.0458852619823955</v>
      </c>
      <c r="BX254" s="8">
        <f>MAX((BX$3*climlow!$M364+BX$4*climlow!$M364^2+BX$5*climlow!$M364^6)*(K254/K$66)^$BW$1,-99)</f>
        <v>1.3002384259494011</v>
      </c>
      <c r="BY254" s="8">
        <f>MAX((BY$3*climlow!$M364+BY$4*climlow!$M364^2+BY$5*climlow!$M364^6)*(L254/L$66)^$BW$1,-99)</f>
        <v>-6.8156117254697321E-2</v>
      </c>
      <c r="BZ254" s="8">
        <f>MAX((BZ$3*climlow!$M364+BZ$4*climlow!$M364^2+BZ$5*climlow!$M364^6)*(M254/M$66)^$BW$1,-99)</f>
        <v>-0.94335957278355764</v>
      </c>
      <c r="CA254" s="8">
        <f t="shared" si="199"/>
        <v>-409.98140330564485</v>
      </c>
      <c r="CB254" s="8">
        <f t="shared" si="200"/>
        <v>-1.5825808748301549</v>
      </c>
      <c r="CC254" s="8">
        <f t="shared" si="201"/>
        <v>-0.16514594615756401</v>
      </c>
      <c r="CD254" s="8">
        <f>MAX((CD$3*climlow!$I364+CD$4*climlow!$I364^2+CD$5*climlow!$I364^6)*(K254/K$66)^$BW$1,-99)</f>
        <v>0.90886654002806522</v>
      </c>
      <c r="CE254" s="8">
        <f>MAX((CE$3*climlow!$I364+CE$4*climlow!$I364^2+CE$5*climlow!$I364^6)*(L254/L$66)^$BW$1,-99)</f>
        <v>3.9490927882360707E-2</v>
      </c>
      <c r="CF254" s="8">
        <f>MAX((CF$3*climlow!$I364+CF$4*climlow!$I364^2+CF$5*climlow!$I364^6)*(M254/M$66)^$BW$1,-99)</f>
        <v>-0.47017794607462654</v>
      </c>
      <c r="CG254" s="8">
        <f>MAX((CG$3*climlow!$M364+CG$4*climlow!$M364^2+CG$5*climlow!$M364^6)*(K254/K$66)^$BW$1,-99)</f>
        <v>0.93341163151970308</v>
      </c>
      <c r="CH254" s="8">
        <f>MAX((CH$3*climlow!$M364+CH$4*climlow!$M364^2+CH$5*climlow!$M364^6)*(L254/L$66)^$BW$1,-99)</f>
        <v>8.5384889500692104E-2</v>
      </c>
      <c r="CI254" s="8">
        <f>MAX((CI$3*climlow!$M364+CI$4*climlow!$M364^2+CI$5*climlow!$M364^6)*(M254/M$66)^$BW$1,-99)</f>
        <v>-0.39518659453612437</v>
      </c>
      <c r="CJ254" s="8">
        <f t="shared" si="202"/>
        <v>-2.798909331069491</v>
      </c>
      <c r="CK254" s="8">
        <f t="shared" si="203"/>
        <v>-1.0804149510244996E-2</v>
      </c>
      <c r="CL254" s="8">
        <f t="shared" si="204"/>
        <v>-1.1274377958653654E-3</v>
      </c>
    </row>
    <row r="255" spans="1:90">
      <c r="A255">
        <f t="shared" si="232"/>
        <v>2209</v>
      </c>
      <c r="B255" s="4">
        <f t="shared" si="225"/>
        <v>1286.5261969975913</v>
      </c>
      <c r="C255" s="4">
        <f t="shared" si="225"/>
        <v>3572.5614365312299</v>
      </c>
      <c r="D255" s="4">
        <f t="shared" si="225"/>
        <v>6809.4339177372731</v>
      </c>
      <c r="E255" s="11">
        <f t="shared" si="226"/>
        <v>3.5989115312256638E-7</v>
      </c>
      <c r="F255" s="11">
        <f t="shared" si="226"/>
        <v>7.2150242203612775E-7</v>
      </c>
      <c r="G255" s="11">
        <f t="shared" si="226"/>
        <v>1.5929541638616933E-6</v>
      </c>
      <c r="H255" s="4">
        <f t="shared" si="182"/>
        <v>283160.84351194138</v>
      </c>
      <c r="I255" s="4">
        <f t="shared" si="182"/>
        <v>277200.44697324419</v>
      </c>
      <c r="J255" s="4">
        <f t="shared" si="182"/>
        <v>51052.749916954243</v>
      </c>
      <c r="K255" s="4">
        <f t="shared" si="233"/>
        <v>220097.22318345573</v>
      </c>
      <c r="L255" s="4">
        <f t="shared" si="233"/>
        <v>77591.512951668468</v>
      </c>
      <c r="M255" s="4">
        <f t="shared" si="233"/>
        <v>7497.3559525956471</v>
      </c>
      <c r="N255" s="11">
        <f t="shared" si="179"/>
        <v>3.0095136310821502E-3</v>
      </c>
      <c r="O255" s="11">
        <f t="shared" si="179"/>
        <v>4.776253805228281E-3</v>
      </c>
      <c r="P255" s="11">
        <f t="shared" si="179"/>
        <v>3.4249305679117104E-3</v>
      </c>
      <c r="Q255" s="4">
        <f t="shared" si="234"/>
        <v>3221.0339990229672</v>
      </c>
      <c r="R255" s="4">
        <f t="shared" si="234"/>
        <v>11260.44684412953</v>
      </c>
      <c r="S255" s="4">
        <f t="shared" si="234"/>
        <v>2644.706072097913</v>
      </c>
      <c r="T255" s="4">
        <f t="shared" si="227"/>
        <v>11.375280420391638</v>
      </c>
      <c r="U255" s="4">
        <f t="shared" si="227"/>
        <v>40.622037110987797</v>
      </c>
      <c r="V255" s="4">
        <f t="shared" si="227"/>
        <v>51.803400921595127</v>
      </c>
      <c r="W255" s="11">
        <f t="shared" si="235"/>
        <v>-1.219247815263802E-2</v>
      </c>
      <c r="X255" s="11">
        <f t="shared" si="235"/>
        <v>-1.3228699347321071E-2</v>
      </c>
      <c r="Y255" s="11">
        <f t="shared" si="235"/>
        <v>-1.2203590333800474E-2</v>
      </c>
      <c r="Z255" s="4">
        <f t="shared" si="188"/>
        <v>3493.538143752106</v>
      </c>
      <c r="AA255" s="4">
        <f t="shared" si="188"/>
        <v>35025.575935818379</v>
      </c>
      <c r="AB255" s="4">
        <f t="shared" si="188"/>
        <v>5085.0745694668831</v>
      </c>
      <c r="AC255" s="12">
        <f t="shared" si="228"/>
        <v>1.374565100521925</v>
      </c>
      <c r="AD255" s="12">
        <f t="shared" si="228"/>
        <v>4.6350056797569303</v>
      </c>
      <c r="AE255" s="12">
        <f t="shared" si="228"/>
        <v>1.9537186952013661</v>
      </c>
      <c r="AF255" s="11">
        <f t="shared" si="236"/>
        <v>-2.9039671966837322E-3</v>
      </c>
      <c r="AG255" s="11">
        <f t="shared" si="236"/>
        <v>2.0567434751257441E-3</v>
      </c>
      <c r="AH255" s="11">
        <f t="shared" si="236"/>
        <v>8.257041531207765E-4</v>
      </c>
      <c r="AI255" s="1">
        <f t="shared" si="231"/>
        <v>548209.1774672633</v>
      </c>
      <c r="AJ255" s="1">
        <f t="shared" si="231"/>
        <v>526863.17329366505</v>
      </c>
      <c r="AK255" s="1">
        <f t="shared" si="231"/>
        <v>98409.387420286308</v>
      </c>
      <c r="AL255" s="17">
        <f t="shared" si="229"/>
        <v>65.116538784727979</v>
      </c>
      <c r="AM255" s="17">
        <f t="shared" si="229"/>
        <v>28.951423544004584</v>
      </c>
      <c r="AN255" s="17">
        <f t="shared" si="229"/>
        <v>4.4413560714130318</v>
      </c>
      <c r="AO255" s="7">
        <f t="shared" si="237"/>
        <v>2.4734189582284742E-3</v>
      </c>
      <c r="AP255" s="7">
        <f t="shared" si="237"/>
        <v>3.8088793268242663E-3</v>
      </c>
      <c r="AQ255" s="7">
        <f t="shared" si="237"/>
        <v>2.7570195462175294E-3</v>
      </c>
      <c r="AR255" s="1">
        <f t="shared" si="186"/>
        <v>283160.84351194138</v>
      </c>
      <c r="AS255" s="1">
        <f t="shared" si="186"/>
        <v>277200.44697324419</v>
      </c>
      <c r="AT255" s="1">
        <f t="shared" si="186"/>
        <v>51052.749916954243</v>
      </c>
      <c r="AU255" s="1">
        <f t="shared" si="193"/>
        <v>56632.168702388277</v>
      </c>
      <c r="AV255" s="1">
        <f t="shared" si="193"/>
        <v>55440.089394648843</v>
      </c>
      <c r="AW255" s="1">
        <f t="shared" si="193"/>
        <v>10210.549983390849</v>
      </c>
      <c r="AX255" s="1">
        <f t="shared" si="194"/>
        <v>176077.7785467646</v>
      </c>
      <c r="AY255" s="1">
        <f t="shared" si="194"/>
        <v>62073.210361334757</v>
      </c>
      <c r="AZ255" s="1">
        <f t="shared" si="194"/>
        <v>5997.8847620765182</v>
      </c>
      <c r="BA255" s="1">
        <f t="shared" si="195"/>
        <v>12.078681099961994</v>
      </c>
      <c r="BB255" s="1">
        <f t="shared" si="195"/>
        <v>11.036069779696325</v>
      </c>
      <c r="BC255" s="1">
        <f t="shared" si="195"/>
        <v>8.6991621463995656</v>
      </c>
      <c r="BD255" s="1">
        <f t="shared" si="196"/>
        <v>427.99809967551653</v>
      </c>
      <c r="BE255">
        <f t="shared" si="230"/>
        <v>0.21822387218499145</v>
      </c>
      <c r="BF255">
        <f t="shared" si="230"/>
        <v>0.3346263841173937</v>
      </c>
      <c r="BG255">
        <f t="shared" si="230"/>
        <v>2.453676962688749E-2</v>
      </c>
      <c r="BH255">
        <f t="shared" si="197"/>
        <v>0.28913796913206735</v>
      </c>
      <c r="BI255">
        <f t="shared" si="198"/>
        <v>4.7621658391411486E-3</v>
      </c>
      <c r="BJ255">
        <f t="shared" si="198"/>
        <v>1.1197481694748152E-2</v>
      </c>
      <c r="BK255">
        <f t="shared" si="198"/>
        <v>6.0205306372294847E-5</v>
      </c>
      <c r="BL255">
        <f t="shared" si="192"/>
        <v>1348.4588959549599</v>
      </c>
      <c r="BM255">
        <f t="shared" si="192"/>
        <v>3103.9469307589075</v>
      </c>
      <c r="BN255">
        <f t="shared" si="192"/>
        <v>3.0736464498983804</v>
      </c>
      <c r="BO255">
        <f t="shared" si="187"/>
        <v>1082.980633543792</v>
      </c>
      <c r="BP255">
        <f t="shared" si="208"/>
        <v>529.66200136925579</v>
      </c>
      <c r="BQ255">
        <f t="shared" si="208"/>
        <v>49.268483536230036</v>
      </c>
      <c r="BR255" s="7">
        <f t="shared" si="206"/>
        <v>3.8450990964562504E-3</v>
      </c>
      <c r="BS255" s="7">
        <f t="shared" si="190"/>
        <v>3.7476975147026472E-3</v>
      </c>
      <c r="BT255" s="7">
        <f t="shared" si="191"/>
        <v>3.8961194057886902E-4</v>
      </c>
      <c r="BU255" s="8">
        <f>MAX((BU$3*climlow!$I365+BU$4*climlow!$I365^2+BU$5*climlow!$I365^6)*(K255/K$66)^$BW$1,-99)</f>
        <v>1.1603518006228957</v>
      </c>
      <c r="BV255" s="8">
        <f>MAX((BV$3*climlow!$I365+BV$4*climlow!$I365^2+BV$5*climlow!$I365^6)*(L255/L$66)^$BW$1,-99)</f>
        <v>-0.17002653729698272</v>
      </c>
      <c r="BW255" s="8">
        <f>MAX((BW$3*climlow!$I365+BW$4*climlow!$I365^2+BW$5*climlow!$I365^6)*(M255/M$66)^$BW$1,-99)</f>
        <v>-1.0548034420443479</v>
      </c>
      <c r="BX255" s="8">
        <f>MAX((BX$3*climlow!$M365+BX$4*climlow!$M365^2+BX$5*climlow!$M365^6)*(K255/K$66)^$BW$1,-99)</f>
        <v>1.2888654228848051</v>
      </c>
      <c r="BY255" s="8">
        <f>MAX((BY$3*climlow!$M365+BY$4*climlow!$M365^2+BY$5*climlow!$M365^6)*(L255/L$66)^$BW$1,-99)</f>
        <v>-7.5749371625565123E-2</v>
      </c>
      <c r="BZ255" s="8">
        <f>MAX((BZ$3*climlow!$M365+BZ$4*climlow!$M365^2+BZ$5*climlow!$M365^6)*(M255/M$66)^$BW$1,-99)</f>
        <v>-0.95104048681812337</v>
      </c>
      <c r="CA255" s="8">
        <f t="shared" si="199"/>
        <v>-416.87409886265846</v>
      </c>
      <c r="CB255" s="8">
        <f t="shared" si="200"/>
        <v>-1.5623180242514907</v>
      </c>
      <c r="CC255" s="8">
        <f t="shared" si="201"/>
        <v>-0.16241912663494765</v>
      </c>
      <c r="CD255" s="8">
        <f>MAX((CD$3*climlow!$I365+CD$4*climlow!$I365^2+CD$5*climlow!$I365^6)*(K255/K$66)^$BW$1,-99)</f>
        <v>0.90538221991263046</v>
      </c>
      <c r="CE255" s="8">
        <f>MAX((CE$3*climlow!$I365+CE$4*climlow!$I365^2+CE$5*climlow!$I365^6)*(L255/L$66)^$BW$1,-99)</f>
        <v>3.4737669289703829E-2</v>
      </c>
      <c r="CF255" s="8">
        <f>MAX((CF$3*climlow!$I365+CF$4*climlow!$I365^2+CF$5*climlow!$I365^6)*(M255/M$66)^$BW$1,-99)</f>
        <v>-0.47729802845694769</v>
      </c>
      <c r="CG255" s="8">
        <f>MAX((CG$3*climlow!$M365+CG$4*climlow!$M365^2+CG$5*climlow!$M365^6)*(K255/K$66)^$BW$1,-99)</f>
        <v>0.93100506807267092</v>
      </c>
      <c r="CH255" s="8">
        <f>MAX((CH$3*climlow!$M365+CH$4*climlow!$M365^2+CH$5*climlow!$M365^6)*(L255/L$66)^$BW$1,-99)</f>
        <v>8.1712611339914684E-2</v>
      </c>
      <c r="CI255" s="8">
        <f>MAX((CI$3*climlow!$M365+CI$4*climlow!$M365^2+CI$5*climlow!$M365^6)*(M255/M$66)^$BW$1,-99)</f>
        <v>-0.40080875480681172</v>
      </c>
      <c r="CJ255" s="8">
        <f t="shared" si="202"/>
        <v>-2.8482371154816688</v>
      </c>
      <c r="CK255" s="8">
        <f t="shared" si="203"/>
        <v>-1.0674331158974487E-2</v>
      </c>
      <c r="CL255" s="8">
        <f t="shared" si="204"/>
        <v>-1.1097071897915732E-3</v>
      </c>
    </row>
    <row r="256" spans="1:90">
      <c r="A256">
        <f t="shared" si="232"/>
        <v>2210</v>
      </c>
      <c r="B256" s="4">
        <f t="shared" si="225"/>
        <v>1286.5266368565181</v>
      </c>
      <c r="C256" s="4">
        <f t="shared" si="225"/>
        <v>3572.5638852623729</v>
      </c>
      <c r="D256" s="4">
        <f t="shared" si="225"/>
        <v>6809.4442224975801</v>
      </c>
      <c r="E256" s="11">
        <f t="shared" si="226"/>
        <v>3.4189659546643806E-7</v>
      </c>
      <c r="F256" s="11">
        <f t="shared" si="226"/>
        <v>6.8542730093432135E-7</v>
      </c>
      <c r="G256" s="11">
        <f t="shared" si="226"/>
        <v>1.5133064556686086E-6</v>
      </c>
      <c r="H256" s="4">
        <f t="shared" si="182"/>
        <v>284004.54650134454</v>
      </c>
      <c r="I256" s="4">
        <f t="shared" si="182"/>
        <v>278511.4132611595</v>
      </c>
      <c r="J256" s="4">
        <f t="shared" si="182"/>
        <v>51225.936791367414</v>
      </c>
      <c r="K256" s="4">
        <f t="shared" si="233"/>
        <v>220752.94701653242</v>
      </c>
      <c r="L256" s="4">
        <f t="shared" si="233"/>
        <v>77958.413678781653</v>
      </c>
      <c r="M256" s="4">
        <f t="shared" si="233"/>
        <v>7522.7779415716659</v>
      </c>
      <c r="N256" s="11">
        <f t="shared" si="179"/>
        <v>2.9792462784963281E-3</v>
      </c>
      <c r="O256" s="11">
        <f t="shared" si="179"/>
        <v>4.728619318735694E-3</v>
      </c>
      <c r="P256" s="11">
        <f t="shared" si="179"/>
        <v>3.3907939194506298E-3</v>
      </c>
      <c r="Q256" s="4">
        <f t="shared" si="234"/>
        <v>3191.2419548780508</v>
      </c>
      <c r="R256" s="4">
        <f t="shared" si="234"/>
        <v>11164.035416752653</v>
      </c>
      <c r="S256" s="4">
        <f t="shared" si="234"/>
        <v>2621.2933451561194</v>
      </c>
      <c r="T256" s="4">
        <f t="shared" si="227"/>
        <v>11.236587562385882</v>
      </c>
      <c r="U256" s="4">
        <f t="shared" si="227"/>
        <v>40.084660395170822</v>
      </c>
      <c r="V256" s="4">
        <f t="shared" si="227"/>
        <v>51.171213438850359</v>
      </c>
      <c r="W256" s="11">
        <f t="shared" si="235"/>
        <v>-1.219247815263802E-2</v>
      </c>
      <c r="X256" s="11">
        <f t="shared" si="235"/>
        <v>-1.3228699347321071E-2</v>
      </c>
      <c r="Y256" s="11">
        <f t="shared" si="235"/>
        <v>-1.2203590333800474E-2</v>
      </c>
      <c r="Z256" s="4">
        <f t="shared" si="188"/>
        <v>3451.2785734809963</v>
      </c>
      <c r="AA256" s="4">
        <f t="shared" si="188"/>
        <v>34798.761397690971</v>
      </c>
      <c r="AB256" s="4">
        <f t="shared" si="188"/>
        <v>5044.3916594952134</v>
      </c>
      <c r="AC256" s="12">
        <f t="shared" si="228"/>
        <v>1.3705734085603032</v>
      </c>
      <c r="AD256" s="12">
        <f t="shared" si="228"/>
        <v>4.6445386974459408</v>
      </c>
      <c r="AE256" s="12">
        <f t="shared" si="228"/>
        <v>1.9553318888420235</v>
      </c>
      <c r="AF256" s="11">
        <f t="shared" si="236"/>
        <v>-2.9039671966837322E-3</v>
      </c>
      <c r="AG256" s="11">
        <f t="shared" si="236"/>
        <v>2.0567434751257441E-3</v>
      </c>
      <c r="AH256" s="11">
        <f t="shared" si="236"/>
        <v>8.257041531207765E-4</v>
      </c>
      <c r="AI256" s="1">
        <f t="shared" si="231"/>
        <v>550020.4284229253</v>
      </c>
      <c r="AJ256" s="1">
        <f t="shared" si="231"/>
        <v>529616.94535894739</v>
      </c>
      <c r="AK256" s="1">
        <f t="shared" si="231"/>
        <v>98778.99866164854</v>
      </c>
      <c r="AL256" s="17">
        <f t="shared" si="229"/>
        <v>65.275988661437111</v>
      </c>
      <c r="AM256" s="17">
        <f t="shared" si="229"/>
        <v>29.060593297837286</v>
      </c>
      <c r="AN256" s="17">
        <f t="shared" si="229"/>
        <v>4.4534785278586231</v>
      </c>
      <c r="AO256" s="7">
        <f t="shared" si="237"/>
        <v>2.4486847686461892E-3</v>
      </c>
      <c r="AP256" s="7">
        <f t="shared" si="237"/>
        <v>3.7707905335560236E-3</v>
      </c>
      <c r="AQ256" s="7">
        <f t="shared" si="237"/>
        <v>2.7294493507553541E-3</v>
      </c>
      <c r="AR256" s="1">
        <f t="shared" si="186"/>
        <v>284004.54650134454</v>
      </c>
      <c r="AS256" s="1">
        <f t="shared" si="186"/>
        <v>278511.4132611595</v>
      </c>
      <c r="AT256" s="1">
        <f t="shared" si="186"/>
        <v>51225.936791367414</v>
      </c>
      <c r="AU256" s="1">
        <f t="shared" si="193"/>
        <v>56800.909300268911</v>
      </c>
      <c r="AV256" s="1">
        <f t="shared" si="193"/>
        <v>55702.282652231901</v>
      </c>
      <c r="AW256" s="1">
        <f t="shared" si="193"/>
        <v>10245.187358273484</v>
      </c>
      <c r="AX256" s="1">
        <f t="shared" si="194"/>
        <v>176602.3576132259</v>
      </c>
      <c r="AY256" s="1">
        <f t="shared" si="194"/>
        <v>62366.730943025323</v>
      </c>
      <c r="AZ256" s="1">
        <f t="shared" si="194"/>
        <v>6018.2223532573316</v>
      </c>
      <c r="BA256" s="1">
        <f t="shared" si="195"/>
        <v>12.081655917081152</v>
      </c>
      <c r="BB256" s="1">
        <f t="shared" si="195"/>
        <v>11.040787254213935</v>
      </c>
      <c r="BC256" s="1">
        <f t="shared" si="195"/>
        <v>8.7025472045395542</v>
      </c>
      <c r="BD256" s="1">
        <f t="shared" si="196"/>
        <v>415.69169657686064</v>
      </c>
      <c r="BE256">
        <f t="shared" si="230"/>
        <v>0.21822387218499145</v>
      </c>
      <c r="BF256">
        <f t="shared" si="230"/>
        <v>0.3346263841173937</v>
      </c>
      <c r="BG256">
        <f t="shared" si="230"/>
        <v>2.453676962688749E-2</v>
      </c>
      <c r="BH256">
        <f t="shared" si="197"/>
        <v>0.28921752005989443</v>
      </c>
      <c r="BI256">
        <f t="shared" si="198"/>
        <v>4.7621658391411486E-3</v>
      </c>
      <c r="BJ256">
        <f t="shared" si="198"/>
        <v>1.1197481694748152E-2</v>
      </c>
      <c r="BK256">
        <f t="shared" si="198"/>
        <v>6.0205306372294847E-5</v>
      </c>
      <c r="BL256">
        <f t="shared" si="192"/>
        <v>1352.4767495094768</v>
      </c>
      <c r="BM256">
        <f t="shared" si="192"/>
        <v>3118.6264517702712</v>
      </c>
      <c r="BN256">
        <f t="shared" si="192"/>
        <v>3.0840732187320858</v>
      </c>
      <c r="BO256">
        <f t="shared" si="187"/>
        <v>1087.1448013993108</v>
      </c>
      <c r="BP256">
        <f t="shared" si="208"/>
        <v>535.63554225347195</v>
      </c>
      <c r="BQ256">
        <f t="shared" si="208"/>
        <v>49.834314811989074</v>
      </c>
      <c r="BR256" s="7">
        <f t="shared" si="206"/>
        <v>3.8073318535514211E-3</v>
      </c>
      <c r="BS256" s="7">
        <f t="shared" si="190"/>
        <v>3.6385412764103368E-3</v>
      </c>
      <c r="BT256" s="7">
        <f t="shared" si="191"/>
        <v>3.7685717223922226E-4</v>
      </c>
      <c r="BU256" s="8">
        <f>MAX((BU$3*climlow!$I366+BU$4*climlow!$I366^2+BU$5*climlow!$I366^6)*(K256/K$66)^$BW$1,-99)</f>
        <v>1.1473368254594742</v>
      </c>
      <c r="BV256" s="8">
        <f>MAX((BV$3*climlow!$I366+BV$4*climlow!$I366^2+BV$5*climlow!$I366^6)*(L256/L$66)^$BW$1,-99)</f>
        <v>-0.1786844824453718</v>
      </c>
      <c r="BW256" s="8">
        <f>MAX((BW$3*climlow!$I366+BW$4*climlow!$I366^2+BW$5*climlow!$I366^6)*(M256/M$66)^$BW$1,-99)</f>
        <v>-1.063619295084264</v>
      </c>
      <c r="BX256" s="8">
        <f>MAX((BX$3*climlow!$M366+BX$4*climlow!$M366^2+BX$5*climlow!$M366^6)*(K256/K$66)^$BW$1,-99)</f>
        <v>1.2776146992601471</v>
      </c>
      <c r="BY256" s="8">
        <f>MAX((BY$3*climlow!$M366+BY$4*climlow!$M366^2+BY$5*climlow!$M366^6)*(L256/L$66)^$BW$1,-99)</f>
        <v>-8.3247014040818634E-2</v>
      </c>
      <c r="BZ256" s="8">
        <f>MAX((BZ$3*climlow!$M366+BZ$4*climlow!$M366^2+BZ$5*climlow!$M366^6)*(M256/M$66)^$BW$1,-99)</f>
        <v>-0.95862275771631267</v>
      </c>
      <c r="CA256" s="8">
        <f t="shared" si="199"/>
        <v>-423.78054454442628</v>
      </c>
      <c r="CB256" s="8">
        <f t="shared" si="200"/>
        <v>-1.5419430034645443</v>
      </c>
      <c r="CC256" s="8">
        <f t="shared" si="201"/>
        <v>-0.15970473766701027</v>
      </c>
      <c r="CD256" s="8">
        <f>MAX((CD$3*climlow!$I366+CD$4*climlow!$I366^2+CD$5*climlow!$I366^6)*(K256/K$66)^$BW$1,-99)</f>
        <v>0.9018583943290327</v>
      </c>
      <c r="CE256" s="8">
        <f>MAX((CE$3*climlow!$I366+CE$4*climlow!$I366^2+CE$5*climlow!$I366^6)*(L256/L$66)^$BW$1,-99)</f>
        <v>2.9987055226349143E-2</v>
      </c>
      <c r="CF256" s="8">
        <f>MAX((CF$3*climlow!$I366+CF$4*climlow!$I366^2+CF$5*climlow!$I366^6)*(M256/M$66)^$BW$1,-99)</f>
        <v>-0.48439655404847604</v>
      </c>
      <c r="CG256" s="8">
        <f>MAX((CG$3*climlow!$M366+CG$4*climlow!$M366^2+CG$5*climlow!$M366^6)*(K256/K$66)^$BW$1,-99)</f>
        <v>0.92856949710596581</v>
      </c>
      <c r="CH256" s="8">
        <f>MAX((CH$3*climlow!$M366+CH$4*climlow!$M366^2+CH$5*climlow!$M366^6)*(L256/L$66)^$BW$1,-99)</f>
        <v>7.8048872721579149E-2</v>
      </c>
      <c r="CI256" s="8">
        <f>MAX((CI$3*climlow!$M366+CI$4*climlow!$M366^2+CI$5*climlow!$M366^6)*(M256/M$66)^$BW$1,-99)</f>
        <v>-0.40640290317461536</v>
      </c>
      <c r="CJ256" s="8">
        <f t="shared" si="202"/>
        <v>-2.8968582984288931</v>
      </c>
      <c r="CK256" s="8">
        <f t="shared" si="203"/>
        <v>-1.0540338490745342E-2</v>
      </c>
      <c r="CL256" s="8">
        <f t="shared" si="204"/>
        <v>-1.0917018267236377E-3</v>
      </c>
    </row>
    <row r="257" spans="1:90">
      <c r="A257">
        <f t="shared" si="232"/>
        <v>2211</v>
      </c>
      <c r="B257" s="4">
        <f t="shared" si="225"/>
        <v>1286.5270547226414</v>
      </c>
      <c r="C257" s="4">
        <f t="shared" si="225"/>
        <v>3572.5662115585528</v>
      </c>
      <c r="D257" s="4">
        <f t="shared" si="225"/>
        <v>6809.4540120346855</v>
      </c>
      <c r="E257" s="11">
        <f t="shared" si="226"/>
        <v>3.2480176569311615E-7</v>
      </c>
      <c r="F257" s="11">
        <f t="shared" si="226"/>
        <v>6.5115593588760523E-7</v>
      </c>
      <c r="G257" s="11">
        <f t="shared" si="226"/>
        <v>1.4376411328851782E-6</v>
      </c>
      <c r="H257" s="4">
        <f t="shared" si="182"/>
        <v>284842.25586959667</v>
      </c>
      <c r="I257" s="4">
        <f t="shared" si="182"/>
        <v>279815.43964609434</v>
      </c>
      <c r="J257" s="4">
        <f t="shared" si="182"/>
        <v>51397.976839901195</v>
      </c>
      <c r="K257" s="4">
        <f t="shared" si="233"/>
        <v>221404.01542585902</v>
      </c>
      <c r="L257" s="4">
        <f t="shared" si="233"/>
        <v>78323.37403315003</v>
      </c>
      <c r="M257" s="4">
        <f t="shared" si="233"/>
        <v>7548.0320080087195</v>
      </c>
      <c r="N257" s="11">
        <f t="shared" ref="N257:P320" si="238">K257/K256-1</f>
        <v>2.9493078943034767E-3</v>
      </c>
      <c r="O257" s="11">
        <f t="shared" si="238"/>
        <v>4.6814748677692641E-3</v>
      </c>
      <c r="P257" s="11">
        <f t="shared" si="238"/>
        <v>3.3570134108966698E-3</v>
      </c>
      <c r="Q257" s="4">
        <f t="shared" si="234"/>
        <v>3161.6310339997713</v>
      </c>
      <c r="R257" s="4">
        <f t="shared" si="234"/>
        <v>11067.929720148226</v>
      </c>
      <c r="S257" s="4">
        <f t="shared" si="234"/>
        <v>2598.0002187870409</v>
      </c>
      <c r="T257" s="4">
        <f t="shared" si="227"/>
        <v>11.099585714021288</v>
      </c>
      <c r="U257" s="4">
        <f t="shared" si="227"/>
        <v>39.554392474363638</v>
      </c>
      <c r="V257" s="4">
        <f t="shared" si="227"/>
        <v>50.546740913159162</v>
      </c>
      <c r="W257" s="11">
        <f t="shared" si="235"/>
        <v>-1.219247815263802E-2</v>
      </c>
      <c r="X257" s="11">
        <f t="shared" si="235"/>
        <v>-1.3228699347321071E-2</v>
      </c>
      <c r="Y257" s="11">
        <f t="shared" si="235"/>
        <v>-1.2203590333800474E-2</v>
      </c>
      <c r="Z257" s="4">
        <f t="shared" si="188"/>
        <v>3409.4272467722758</v>
      </c>
      <c r="AA257" s="4">
        <f t="shared" si="188"/>
        <v>34571.775333164856</v>
      </c>
      <c r="AB257" s="4">
        <f t="shared" si="188"/>
        <v>5003.8635948615947</v>
      </c>
      <c r="AC257" s="12">
        <f t="shared" si="228"/>
        <v>1.366593308341197</v>
      </c>
      <c r="AD257" s="12">
        <f t="shared" si="228"/>
        <v>4.6540913221068818</v>
      </c>
      <c r="AE257" s="12">
        <f t="shared" si="228"/>
        <v>1.9569464145033699</v>
      </c>
      <c r="AF257" s="11">
        <f t="shared" si="236"/>
        <v>-2.9039671966837322E-3</v>
      </c>
      <c r="AG257" s="11">
        <f t="shared" si="236"/>
        <v>2.0567434751257441E-3</v>
      </c>
      <c r="AH257" s="11">
        <f t="shared" si="236"/>
        <v>8.257041531207765E-4</v>
      </c>
      <c r="AI257" s="1">
        <f t="shared" si="231"/>
        <v>551819.2948809017</v>
      </c>
      <c r="AJ257" s="1">
        <f t="shared" si="231"/>
        <v>532357.53347528458</v>
      </c>
      <c r="AK257" s="1">
        <f t="shared" si="231"/>
        <v>99146.286153757173</v>
      </c>
      <c r="AL257" s="17">
        <f t="shared" si="229"/>
        <v>65.434230577438768</v>
      </c>
      <c r="AM257" s="17">
        <f t="shared" si="229"/>
        <v>29.169078893843224</v>
      </c>
      <c r="AN257" s="17">
        <f t="shared" si="229"/>
        <v>4.4655125164943259</v>
      </c>
      <c r="AO257" s="7">
        <f t="shared" si="237"/>
        <v>2.4241979209597272E-3</v>
      </c>
      <c r="AP257" s="7">
        <f t="shared" si="237"/>
        <v>3.7330826282204635E-3</v>
      </c>
      <c r="AQ257" s="7">
        <f t="shared" si="237"/>
        <v>2.7021548572478005E-3</v>
      </c>
      <c r="AR257" s="1">
        <f t="shared" si="186"/>
        <v>284842.25586959667</v>
      </c>
      <c r="AS257" s="1">
        <f t="shared" si="186"/>
        <v>279815.43964609434</v>
      </c>
      <c r="AT257" s="1">
        <f t="shared" si="186"/>
        <v>51397.976839901195</v>
      </c>
      <c r="AU257" s="1">
        <f t="shared" si="193"/>
        <v>56968.45117391934</v>
      </c>
      <c r="AV257" s="1">
        <f t="shared" si="193"/>
        <v>55963.087929218869</v>
      </c>
      <c r="AW257" s="1">
        <f t="shared" si="193"/>
        <v>10279.595367980241</v>
      </c>
      <c r="AX257" s="1">
        <f t="shared" si="194"/>
        <v>177123.21234068723</v>
      </c>
      <c r="AY257" s="1">
        <f t="shared" si="194"/>
        <v>62658.699226520032</v>
      </c>
      <c r="AZ257" s="1">
        <f t="shared" si="194"/>
        <v>6038.4256064069741</v>
      </c>
      <c r="BA257" s="1">
        <f t="shared" si="195"/>
        <v>12.084600884299494</v>
      </c>
      <c r="BB257" s="1">
        <f t="shared" si="195"/>
        <v>11.045457805058662</v>
      </c>
      <c r="BC257" s="1">
        <f t="shared" si="195"/>
        <v>8.7058985957599297</v>
      </c>
      <c r="BD257" s="1">
        <f t="shared" si="196"/>
        <v>403.73752606839946</v>
      </c>
      <c r="BE257">
        <f t="shared" si="230"/>
        <v>0.21822387218499145</v>
      </c>
      <c r="BF257">
        <f t="shared" si="230"/>
        <v>0.3346263841173937</v>
      </c>
      <c r="BG257">
        <f t="shared" si="230"/>
        <v>2.453676962688749E-2</v>
      </c>
      <c r="BH257">
        <f t="shared" si="197"/>
        <v>0.28929640786598687</v>
      </c>
      <c r="BI257">
        <f t="shared" si="198"/>
        <v>4.7621658391411486E-3</v>
      </c>
      <c r="BJ257">
        <f t="shared" si="198"/>
        <v>1.1197481694748152E-2</v>
      </c>
      <c r="BK257">
        <f t="shared" si="198"/>
        <v>6.0205306372294847E-5</v>
      </c>
      <c r="BL257">
        <f t="shared" si="192"/>
        <v>1356.4660604460955</v>
      </c>
      <c r="BM257">
        <f t="shared" si="192"/>
        <v>3133.2282633450477</v>
      </c>
      <c r="BN257">
        <f t="shared" si="192"/>
        <v>3.0944309425623664</v>
      </c>
      <c r="BO257">
        <f t="shared" si="187"/>
        <v>1091.2839224311012</v>
      </c>
      <c r="BP257">
        <f t="shared" si="208"/>
        <v>541.67671683998378</v>
      </c>
      <c r="BQ257">
        <f t="shared" si="208"/>
        <v>50.406662495908314</v>
      </c>
      <c r="BR257" s="7">
        <f t="shared" si="206"/>
        <v>3.7699492485563368E-3</v>
      </c>
      <c r="BS257" s="7">
        <f t="shared" si="190"/>
        <v>3.5325643460294531E-3</v>
      </c>
      <c r="BT257" s="7">
        <f t="shared" si="191"/>
        <v>3.6453327484487955E-4</v>
      </c>
      <c r="BU257" s="8">
        <f>MAX((BU$3*climlow!$I367+BU$4*climlow!$I367^2+BU$5*climlow!$I367^6)*(K257/K$66)^$BW$1,-99)</f>
        <v>1.134448240101974</v>
      </c>
      <c r="BV257" s="8">
        <f>MAX((BV$3*climlow!$I367+BV$4*climlow!$I367^2+BV$5*climlow!$I367^6)*(L257/L$66)^$BW$1,-99)</f>
        <v>-0.18724326026497062</v>
      </c>
      <c r="BW257" s="8">
        <f>MAX((BW$3*climlow!$I367+BW$4*climlow!$I367^2+BW$5*climlow!$I367^6)*(M257/M$66)^$BW$1,-99)</f>
        <v>-1.0723328056159096</v>
      </c>
      <c r="BX257" s="8">
        <f>MAX((BX$3*climlow!$M367+BX$4*climlow!$M367^2+BX$5*climlow!$M367^6)*(K257/K$66)^$BW$1,-99)</f>
        <v>1.2664866071891681</v>
      </c>
      <c r="BY257" s="8">
        <f>MAX((BY$3*climlow!$M367+BY$4*climlow!$M367^2+BY$5*climlow!$M367^6)*(L257/L$66)^$BW$1,-99)</f>
        <v>-9.0649221606997496E-2</v>
      </c>
      <c r="BZ257" s="8">
        <f>MAX((BZ$3*climlow!$M367+BZ$4*climlow!$M367^2+BZ$5*climlow!$M367^6)*(M257/M$66)^$BW$1,-99)</f>
        <v>-0.96610657809716449</v>
      </c>
      <c r="CA257" s="8">
        <f t="shared" si="199"/>
        <v>-430.69919524252799</v>
      </c>
      <c r="CB257" s="8">
        <f t="shared" si="200"/>
        <v>-1.5214726209773326</v>
      </c>
      <c r="CC257" s="8">
        <f t="shared" si="201"/>
        <v>-0.1570041881148129</v>
      </c>
      <c r="CD257" s="8">
        <f>MAX((CD$3*climlow!$I367+CD$4*climlow!$I367^2+CD$5*climlow!$I367^6)*(K257/K$66)^$BW$1,-99)</f>
        <v>0.89829734963861396</v>
      </c>
      <c r="CE257" s="8">
        <f>MAX((CE$3*climlow!$I367+CE$4*climlow!$I367^2+CE$5*climlow!$I367^6)*(L257/L$66)^$BW$1,-99)</f>
        <v>2.5240637021506685E-2</v>
      </c>
      <c r="CF257" s="8">
        <f>MAX((CF$3*climlow!$I367+CF$4*climlow!$I367^2+CF$5*climlow!$I367^6)*(M257/M$66)^$BW$1,-99)</f>
        <v>-0.49147176239162232</v>
      </c>
      <c r="CG257" s="8">
        <f>MAX((CG$3*climlow!$M367+CG$4*climlow!$M367^2+CG$5*climlow!$M367^6)*(K257/K$66)^$BW$1,-99)</f>
        <v>0.92610677075972314</v>
      </c>
      <c r="CH257" s="8">
        <f>MAX((CH$3*climlow!$M367+CH$4*climlow!$M367^2+CH$5*climlow!$M367^6)*(L257/L$66)^$BW$1,-99)</f>
        <v>7.4394864508264241E-2</v>
      </c>
      <c r="CI257" s="8">
        <f>MAX((CI$3*climlow!$M367+CI$4*climlow!$M367^2+CI$5*climlow!$M367^6)*(M257/M$66)^$BW$1,-99)</f>
        <v>-0.41196772966197676</v>
      </c>
      <c r="CJ257" s="8">
        <f t="shared" si="202"/>
        <v>-2.9447462328013874</v>
      </c>
      <c r="CK257" s="8">
        <f t="shared" si="203"/>
        <v>-1.0402505550098728E-2</v>
      </c>
      <c r="CL257" s="8">
        <f t="shared" si="204"/>
        <v>-1.0734579878302118E-3</v>
      </c>
    </row>
    <row r="258" spans="1:90">
      <c r="A258">
        <f t="shared" si="232"/>
        <v>2212</v>
      </c>
      <c r="B258" s="4">
        <f t="shared" si="225"/>
        <v>1286.5274516955874</v>
      </c>
      <c r="C258" s="4">
        <f t="shared" si="225"/>
        <v>3572.5684215413635</v>
      </c>
      <c r="D258" s="4">
        <f t="shared" si="225"/>
        <v>6809.463312108307</v>
      </c>
      <c r="E258" s="11">
        <f t="shared" si="226"/>
        <v>3.085616774084603E-7</v>
      </c>
      <c r="F258" s="11">
        <f t="shared" si="226"/>
        <v>6.1859813909322489E-7</v>
      </c>
      <c r="G258" s="11">
        <f t="shared" si="226"/>
        <v>1.3657590762409192E-6</v>
      </c>
      <c r="H258" s="4">
        <f t="shared" si="182"/>
        <v>285673.99643421179</v>
      </c>
      <c r="I258" s="4">
        <f t="shared" si="182"/>
        <v>281112.50640395697</v>
      </c>
      <c r="J258" s="4">
        <f t="shared" si="182"/>
        <v>51568.872822644931</v>
      </c>
      <c r="K258" s="4">
        <f t="shared" si="233"/>
        <v>222050.44754987999</v>
      </c>
      <c r="L258" s="4">
        <f t="shared" si="233"/>
        <v>78686.388400273849</v>
      </c>
      <c r="M258" s="4">
        <f t="shared" si="233"/>
        <v>7573.118535046262</v>
      </c>
      <c r="N258" s="11">
        <f t="shared" si="238"/>
        <v>2.9196946711991245E-3</v>
      </c>
      <c r="O258" s="11">
        <f t="shared" si="238"/>
        <v>4.6348152337023496E-3</v>
      </c>
      <c r="P258" s="11">
        <f t="shared" si="238"/>
        <v>3.3235851425807983E-3</v>
      </c>
      <c r="Q258" s="4">
        <f t="shared" si="234"/>
        <v>3132.2023317179096</v>
      </c>
      <c r="R258" s="4">
        <f t="shared" si="234"/>
        <v>10972.141398801608</v>
      </c>
      <c r="S258" s="4">
        <f t="shared" si="234"/>
        <v>2574.8281059119936</v>
      </c>
      <c r="T258" s="4">
        <f t="shared" si="227"/>
        <v>10.96425425769975</v>
      </c>
      <c r="U258" s="4">
        <f t="shared" si="227"/>
        <v>39.031139308454343</v>
      </c>
      <c r="V258" s="4">
        <f t="shared" si="227"/>
        <v>49.929889194346217</v>
      </c>
      <c r="W258" s="11">
        <f t="shared" si="235"/>
        <v>-1.219247815263802E-2</v>
      </c>
      <c r="X258" s="11">
        <f t="shared" si="235"/>
        <v>-1.3228699347321071E-2</v>
      </c>
      <c r="Y258" s="11">
        <f t="shared" si="235"/>
        <v>-1.2203590333800474E-2</v>
      </c>
      <c r="Z258" s="4">
        <f t="shared" si="188"/>
        <v>3367.9828298350749</v>
      </c>
      <c r="AA258" s="4">
        <f t="shared" si="188"/>
        <v>34344.657065573039</v>
      </c>
      <c r="AB258" s="4">
        <f t="shared" si="188"/>
        <v>4963.4936601928111</v>
      </c>
      <c r="AC258" s="12">
        <f t="shared" si="228"/>
        <v>1.3626247662025666</v>
      </c>
      <c r="AD258" s="12">
        <f t="shared" si="228"/>
        <v>4.6636635940662643</v>
      </c>
      <c r="AE258" s="12">
        <f t="shared" si="228"/>
        <v>1.9585622732852601</v>
      </c>
      <c r="AF258" s="11">
        <f t="shared" si="236"/>
        <v>-2.9039671966837322E-3</v>
      </c>
      <c r="AG258" s="11">
        <f t="shared" si="236"/>
        <v>2.0567434751257441E-3</v>
      </c>
      <c r="AH258" s="11">
        <f t="shared" si="236"/>
        <v>8.257041531207765E-4</v>
      </c>
      <c r="AI258" s="1">
        <f t="shared" si="231"/>
        <v>553605.81656673085</v>
      </c>
      <c r="AJ258" s="1">
        <f t="shared" si="231"/>
        <v>535084.86805697496</v>
      </c>
      <c r="AK258" s="1">
        <f t="shared" si="231"/>
        <v>99511.252906361711</v>
      </c>
      <c r="AL258" s="17">
        <f t="shared" si="229"/>
        <v>65.591269847906929</v>
      </c>
      <c r="AM258" s="17">
        <f t="shared" si="229"/>
        <v>29.276880569726025</v>
      </c>
      <c r="AN258" s="17">
        <f t="shared" si="229"/>
        <v>4.4774583577675067</v>
      </c>
      <c r="AO258" s="7">
        <f t="shared" si="237"/>
        <v>2.3999559417501298E-3</v>
      </c>
      <c r="AP258" s="7">
        <f t="shared" si="237"/>
        <v>3.695751801938259E-3</v>
      </c>
      <c r="AQ258" s="7">
        <f t="shared" si="237"/>
        <v>2.6751333086753224E-3</v>
      </c>
      <c r="AR258" s="1">
        <f t="shared" si="186"/>
        <v>285673.99643421179</v>
      </c>
      <c r="AS258" s="1">
        <f t="shared" si="186"/>
        <v>281112.50640395697</v>
      </c>
      <c r="AT258" s="1">
        <f t="shared" si="186"/>
        <v>51568.872822644931</v>
      </c>
      <c r="AU258" s="1">
        <f t="shared" si="193"/>
        <v>57134.799286842361</v>
      </c>
      <c r="AV258" s="1">
        <f t="shared" si="193"/>
        <v>56222.501280791395</v>
      </c>
      <c r="AW258" s="1">
        <f t="shared" si="193"/>
        <v>10313.774564528987</v>
      </c>
      <c r="AX258" s="1">
        <f t="shared" si="194"/>
        <v>177640.35803990398</v>
      </c>
      <c r="AY258" s="1">
        <f t="shared" si="194"/>
        <v>62949.110720219076</v>
      </c>
      <c r="AZ258" s="1">
        <f t="shared" si="194"/>
        <v>6058.4948280370099</v>
      </c>
      <c r="BA258" s="1">
        <f t="shared" si="195"/>
        <v>12.087516324940507</v>
      </c>
      <c r="BB258" s="1">
        <f t="shared" si="195"/>
        <v>11.050081912608913</v>
      </c>
      <c r="BC258" s="1">
        <f t="shared" si="195"/>
        <v>8.7092166700006697</v>
      </c>
      <c r="BD258" s="1">
        <f t="shared" si="196"/>
        <v>392.12557162441055</v>
      </c>
      <c r="BE258">
        <f t="shared" si="230"/>
        <v>0.21822387218499145</v>
      </c>
      <c r="BF258">
        <f t="shared" si="230"/>
        <v>0.3346263841173937</v>
      </c>
      <c r="BG258">
        <f t="shared" si="230"/>
        <v>2.453676962688749E-2</v>
      </c>
      <c r="BH258">
        <f t="shared" si="197"/>
        <v>0.28937463949443659</v>
      </c>
      <c r="BI258">
        <f t="shared" si="198"/>
        <v>4.7621658391411486E-3</v>
      </c>
      <c r="BJ258">
        <f t="shared" si="198"/>
        <v>1.1197481694748152E-2</v>
      </c>
      <c r="BK258">
        <f t="shared" si="198"/>
        <v>6.0205306372294847E-5</v>
      </c>
      <c r="BL258">
        <f t="shared" si="192"/>
        <v>1360.4269469499336</v>
      </c>
      <c r="BM258">
        <f t="shared" si="192"/>
        <v>3147.7521446230808</v>
      </c>
      <c r="BN258">
        <f t="shared" si="192"/>
        <v>3.1047197875612476</v>
      </c>
      <c r="BO258">
        <f t="shared" si="187"/>
        <v>1095.398007434432</v>
      </c>
      <c r="BP258">
        <f t="shared" si="208"/>
        <v>547.78629100027854</v>
      </c>
      <c r="BQ258">
        <f t="shared" si="208"/>
        <v>50.98560163440785</v>
      </c>
      <c r="BR258" s="7">
        <f t="shared" si="206"/>
        <v>3.7329472130791519E-3</v>
      </c>
      <c r="BS258" s="7">
        <f t="shared" si="190"/>
        <v>3.4296741223586924E-3</v>
      </c>
      <c r="BT258" s="7">
        <f t="shared" si="191"/>
        <v>3.5262514170571261E-4</v>
      </c>
      <c r="BU258" s="8">
        <f>MAX((BU$3*climlow!$I368+BU$4*climlow!$I368^2+BU$5*climlow!$I368^6)*(K258/K$66)^$BW$1,-99)</f>
        <v>1.1216867022800929</v>
      </c>
      <c r="BV258" s="8">
        <f>MAX((BV$3*climlow!$I368+BV$4*climlow!$I368^2+BV$5*climlow!$I368^6)*(L258/L$66)^$BW$1,-99)</f>
        <v>-0.19570286612108947</v>
      </c>
      <c r="BW258" s="8">
        <f>MAX((BW$3*climlow!$I368+BW$4*climlow!$I368^2+BW$5*climlow!$I368^6)*(M258/M$66)^$BW$1,-99)</f>
        <v>-1.0809439815745303</v>
      </c>
      <c r="BX258" s="8">
        <f>MAX((BX$3*climlow!$M368+BX$4*climlow!$M368^2+BX$5*climlow!$M368^6)*(K258/K$66)^$BW$1,-99)</f>
        <v>1.2554814567593391</v>
      </c>
      <c r="BY258" s="8">
        <f>MAX((BY$3*climlow!$M368+BY$4*climlow!$M368^2+BY$5*climlow!$M368^6)*(L258/L$66)^$BW$1,-99)</f>
        <v>-9.7956191598020728E-2</v>
      </c>
      <c r="BZ258" s="8">
        <f>MAX((BZ$3*climlow!$M368+BZ$4*climlow!$M368^2+BZ$5*climlow!$M368^6)*(M258/M$66)^$BW$1,-99)</f>
        <v>-0.97349216004532901</v>
      </c>
      <c r="CA258" s="8">
        <f t="shared" si="199"/>
        <v>-437.62851533021336</v>
      </c>
      <c r="CB258" s="8">
        <f t="shared" si="200"/>
        <v>-1.5009231942342871</v>
      </c>
      <c r="CC258" s="8">
        <f t="shared" si="201"/>
        <v>-0.1543188172327771</v>
      </c>
      <c r="CD258" s="8">
        <f>MAX((CD$3*climlow!$I368+CD$4*climlow!$I368^2+CD$5*climlow!$I368^6)*(K258/K$66)^$BW$1,-99)</f>
        <v>0.89470135044469912</v>
      </c>
      <c r="CE258" s="8">
        <f>MAX((CE$3*climlow!$I368+CE$4*climlow!$I368^2+CE$5*climlow!$I368^6)*(L258/L$66)^$BW$1,-99)</f>
        <v>2.0499944020508171E-2</v>
      </c>
      <c r="CF258" s="8">
        <f>MAX((CF$3*climlow!$I368+CF$4*climlow!$I368^2+CF$5*climlow!$I368^6)*(M258/M$66)^$BW$1,-99)</f>
        <v>-0.49852191961474507</v>
      </c>
      <c r="CG258" s="8">
        <f>MAX((CG$3*climlow!$M368+CG$4*climlow!$M368^2+CG$5*climlow!$M368^6)*(K258/K$66)^$BW$1,-99)</f>
        <v>0.92361871566701914</v>
      </c>
      <c r="CH258" s="8">
        <f>MAX((CH$3*climlow!$M368+CH$4*climlow!$M368^2+CH$5*climlow!$M368^6)*(L258/L$66)^$BW$1,-99)</f>
        <v>7.0751754361501926E-2</v>
      </c>
      <c r="CI258" s="8">
        <f>MAX((CI$3*climlow!$M368+CI$4*climlow!$M368^2+CI$5*climlow!$M368^6)*(M258/M$66)^$BW$1,-99)</f>
        <v>-0.41750195204321022</v>
      </c>
      <c r="CJ258" s="8">
        <f t="shared" si="202"/>
        <v>-2.9918752841975538</v>
      </c>
      <c r="CK258" s="8">
        <f t="shared" si="203"/>
        <v>-1.0261157239536909E-2</v>
      </c>
      <c r="CL258" s="8">
        <f t="shared" si="204"/>
        <v>-1.0550104460559815E-3</v>
      </c>
    </row>
    <row r="259" spans="1:90">
      <c r="A259">
        <f t="shared" si="232"/>
        <v>2213</v>
      </c>
      <c r="B259" s="4">
        <f t="shared" ref="B259:D274" si="239">B258*(1+E259)</f>
        <v>1286.5278288200027</v>
      </c>
      <c r="C259" s="4">
        <f t="shared" si="239"/>
        <v>3572.5705210263318</v>
      </c>
      <c r="D259" s="4">
        <f t="shared" si="239"/>
        <v>6809.4721471903131</v>
      </c>
      <c r="E259" s="11">
        <f t="shared" ref="E259:G274" si="240">E258*$E$5</f>
        <v>2.9313359353803728E-7</v>
      </c>
      <c r="F259" s="11">
        <f t="shared" si="240"/>
        <v>5.8766823213856364E-7</v>
      </c>
      <c r="G259" s="11">
        <f t="shared" si="240"/>
        <v>1.297471122428873E-6</v>
      </c>
      <c r="H259" s="4">
        <f t="shared" ref="H259:J322" si="241">AR259</f>
        <v>286499.79334908078</v>
      </c>
      <c r="I259" s="4">
        <f t="shared" si="241"/>
        <v>282402.59512041206</v>
      </c>
      <c r="J259" s="4">
        <f t="shared" si="241"/>
        <v>51738.62759918112</v>
      </c>
      <c r="K259" s="4">
        <f t="shared" si="233"/>
        <v>222692.26279532333</v>
      </c>
      <c r="L259" s="4">
        <f t="shared" si="233"/>
        <v>79047.451536179375</v>
      </c>
      <c r="M259" s="4">
        <f t="shared" si="233"/>
        <v>7598.0379214164532</v>
      </c>
      <c r="N259" s="11">
        <f t="shared" si="238"/>
        <v>2.890402845502793E-3</v>
      </c>
      <c r="O259" s="11">
        <f t="shared" si="238"/>
        <v>4.5886352550432719E-3</v>
      </c>
      <c r="P259" s="11">
        <f t="shared" si="238"/>
        <v>3.2905052594742745E-3</v>
      </c>
      <c r="Q259" s="4">
        <f t="shared" si="234"/>
        <v>3102.9568768457652</v>
      </c>
      <c r="R259" s="4">
        <f t="shared" si="234"/>
        <v>10876.681758388562</v>
      </c>
      <c r="S259" s="4">
        <f t="shared" si="234"/>
        <v>2551.7783600654379</v>
      </c>
      <c r="T259" s="4">
        <f t="shared" ref="T259:V274" si="242">T258*(1+W259)</f>
        <v>10.830572827202777</v>
      </c>
      <c r="U259" s="4">
        <f t="shared" si="242"/>
        <v>38.514808101359392</v>
      </c>
      <c r="V259" s="4">
        <f t="shared" si="242"/>
        <v>49.320565281206363</v>
      </c>
      <c r="W259" s="11">
        <f t="shared" si="235"/>
        <v>-1.219247815263802E-2</v>
      </c>
      <c r="X259" s="11">
        <f t="shared" si="235"/>
        <v>-1.3228699347321071E-2</v>
      </c>
      <c r="Y259" s="11">
        <f t="shared" si="235"/>
        <v>-1.2203590333800474E-2</v>
      </c>
      <c r="Z259" s="4">
        <f t="shared" si="188"/>
        <v>3326.9439154230968</v>
      </c>
      <c r="AA259" s="4">
        <f t="shared" si="188"/>
        <v>34117.445170613639</v>
      </c>
      <c r="AB259" s="4">
        <f t="shared" si="188"/>
        <v>4923.2850345517172</v>
      </c>
      <c r="AC259" s="12">
        <f t="shared" ref="AC259:AE274" si="243">AC258*(1+AF259)</f>
        <v>1.3586677485801255</v>
      </c>
      <c r="AD259" s="12">
        <f t="shared" si="243"/>
        <v>4.6732555537335418</v>
      </c>
      <c r="AE259" s="12">
        <f t="shared" si="243"/>
        <v>1.9601794662884575</v>
      </c>
      <c r="AF259" s="11">
        <f t="shared" si="236"/>
        <v>-2.9039671966837322E-3</v>
      </c>
      <c r="AG259" s="11">
        <f t="shared" si="236"/>
        <v>2.0567434751257441E-3</v>
      </c>
      <c r="AH259" s="11">
        <f t="shared" si="236"/>
        <v>8.257041531207765E-4</v>
      </c>
      <c r="AI259" s="1">
        <f t="shared" si="231"/>
        <v>555380.0341969002</v>
      </c>
      <c r="AJ259" s="1">
        <f t="shared" si="231"/>
        <v>537798.88253206888</v>
      </c>
      <c r="AK259" s="1">
        <f t="shared" si="231"/>
        <v>99873.902180254532</v>
      </c>
      <c r="AL259" s="17">
        <f t="shared" ref="AL259:AN274" si="244">AL258*(1+AO259)</f>
        <v>65.747111844127375</v>
      </c>
      <c r="AM259" s="17">
        <f t="shared" si="244"/>
        <v>29.383998653005513</v>
      </c>
      <c r="AN259" s="17">
        <f t="shared" si="244"/>
        <v>4.4893163777786658</v>
      </c>
      <c r="AO259" s="7">
        <f t="shared" si="237"/>
        <v>2.3759563823326285E-3</v>
      </c>
      <c r="AP259" s="7">
        <f t="shared" si="237"/>
        <v>3.6587942839188762E-3</v>
      </c>
      <c r="AQ259" s="7">
        <f t="shared" si="237"/>
        <v>2.6483819755885691E-3</v>
      </c>
      <c r="AR259" s="1">
        <f t="shared" ref="AR259:AT322" si="245">AL259*AI259^$AR$5*B259^(1-$AR$5)*(1-BI258+0.01*BU258)</f>
        <v>286499.79334908078</v>
      </c>
      <c r="AS259" s="1">
        <f t="shared" si="245"/>
        <v>282402.59512041206</v>
      </c>
      <c r="AT259" s="1">
        <f t="shared" si="245"/>
        <v>51738.62759918112</v>
      </c>
      <c r="AU259" s="1">
        <f t="shared" si="193"/>
        <v>57299.958669816158</v>
      </c>
      <c r="AV259" s="1">
        <f t="shared" si="193"/>
        <v>56480.519024082416</v>
      </c>
      <c r="AW259" s="1">
        <f t="shared" si="193"/>
        <v>10347.725519836225</v>
      </c>
      <c r="AX259" s="1">
        <f t="shared" si="194"/>
        <v>178153.81023625867</v>
      </c>
      <c r="AY259" s="1">
        <f t="shared" si="194"/>
        <v>63237.961228943503</v>
      </c>
      <c r="AZ259" s="1">
        <f t="shared" si="194"/>
        <v>6078.4303371331625</v>
      </c>
      <c r="BA259" s="1">
        <f t="shared" si="195"/>
        <v>12.090402558603518</v>
      </c>
      <c r="BB259" s="1">
        <f t="shared" si="195"/>
        <v>11.054660052172226</v>
      </c>
      <c r="BC259" s="1">
        <f t="shared" si="195"/>
        <v>8.7125017733943793</v>
      </c>
      <c r="BD259" s="1">
        <f t="shared" si="196"/>
        <v>380.84609889918755</v>
      </c>
      <c r="BE259">
        <f t="shared" si="230"/>
        <v>0.21822387218499145</v>
      </c>
      <c r="BF259">
        <f t="shared" si="230"/>
        <v>0.3346263841173937</v>
      </c>
      <c r="BG259">
        <f t="shared" si="230"/>
        <v>2.453676962688749E-2</v>
      </c>
      <c r="BH259">
        <f t="shared" si="197"/>
        <v>0.28945222181249564</v>
      </c>
      <c r="BI259">
        <f t="shared" si="198"/>
        <v>4.7621658391411486E-3</v>
      </c>
      <c r="BJ259">
        <f t="shared" si="198"/>
        <v>1.1197481694748152E-2</v>
      </c>
      <c r="BK259">
        <f t="shared" si="198"/>
        <v>6.0205306372294847E-5</v>
      </c>
      <c r="BL259">
        <f t="shared" si="192"/>
        <v>1364.359528807991</v>
      </c>
      <c r="BM259">
        <f t="shared" si="192"/>
        <v>3162.1978894101881</v>
      </c>
      <c r="BN259">
        <f t="shared" si="192"/>
        <v>3.1149399258907691</v>
      </c>
      <c r="BO259">
        <f t="shared" ref="BO259:BO322" si="246">IF(BE258=0.99,2*BI$5*BE259*AR259/Z259*1000,BO258*(1+BR258))</f>
        <v>1099.4870703734969</v>
      </c>
      <c r="BP259">
        <f t="shared" si="208"/>
        <v>553.96503928088327</v>
      </c>
      <c r="BQ259">
        <f t="shared" si="208"/>
        <v>51.571208138592873</v>
      </c>
      <c r="BR259" s="7">
        <f t="shared" si="206"/>
        <v>3.6963217234389223E-3</v>
      </c>
      <c r="BS259" s="7">
        <f t="shared" si="190"/>
        <v>3.3297807013191187E-3</v>
      </c>
      <c r="BT259" s="7">
        <f t="shared" si="191"/>
        <v>3.4111821883628851E-4</v>
      </c>
      <c r="BU259" s="8">
        <f>MAX((BU$3*climlow!$I369+BU$4*climlow!$I369^2+BU$5*climlow!$I369^6)*(K259/K$66)^$BW$1,-99)</f>
        <v>1.1090528228168168</v>
      </c>
      <c r="BV259" s="8">
        <f>MAX((BV$3*climlow!$I369+BV$4*climlow!$I369^2+BV$5*climlow!$I369^6)*(L259/L$66)^$BW$1,-99)</f>
        <v>-0.20406331895178242</v>
      </c>
      <c r="BW259" s="8">
        <f>MAX((BW$3*climlow!$I369+BW$4*climlow!$I369^2+BW$5*climlow!$I369^6)*(M259/M$66)^$BW$1,-99)</f>
        <v>-1.0894528537617767</v>
      </c>
      <c r="BX259" s="8">
        <f>MAX((BX$3*climlow!$M369+BX$4*climlow!$M369^2+BX$5*climlow!$M369^6)*(K259/K$66)^$BW$1,-99)</f>
        <v>1.2445995170714426</v>
      </c>
      <c r="BY259" s="8">
        <f>MAX((BY$3*climlow!$M369+BY$4*climlow!$M369^2+BY$5*climlow!$M369^6)*(L259/L$66)^$BW$1,-99)</f>
        <v>-0.10516814083212812</v>
      </c>
      <c r="BZ259" s="8">
        <f>MAX((BZ$3*climlow!$M369+BZ$4*climlow!$M369^2+BZ$5*climlow!$M369^6)*(M259/M$66)^$BW$1,-99)</f>
        <v>-0.98077973453133649</v>
      </c>
      <c r="CA259" s="8">
        <f t="shared" si="199"/>
        <v>-444.56697939006466</v>
      </c>
      <c r="CB259" s="8">
        <f t="shared" si="200"/>
        <v>-1.4803105484167718</v>
      </c>
      <c r="CC259" s="8">
        <f t="shared" si="201"/>
        <v>-0.15164989616296784</v>
      </c>
      <c r="CD259" s="8">
        <f>MAX((CD$3*climlow!$I369+CD$4*climlow!$I369^2+CD$5*climlow!$I369^6)*(K259/K$66)^$BW$1,-99)</f>
        <v>0.89107263855371788</v>
      </c>
      <c r="CE259" s="8">
        <f>MAX((CE$3*climlow!$I369+CE$4*climlow!$I369^2+CE$5*climlow!$I369^6)*(L259/L$66)^$BW$1,-99)</f>
        <v>1.5766483030734357E-2</v>
      </c>
      <c r="CF259" s="8">
        <f>MAX((CF$3*climlow!$I369+CF$4*climlow!$I369^2+CF$5*climlow!$I369^6)*(M259/M$66)^$BW$1,-99)</f>
        <v>-0.50554531906541023</v>
      </c>
      <c r="CG259" s="8">
        <f>MAX((CG$3*climlow!$M369+CG$4*climlow!$M369^2+CG$5*climlow!$M369^6)*(K259/K$66)^$BW$1,-99)</f>
        <v>0.92110713233804209</v>
      </c>
      <c r="CH259" s="8">
        <f>MAX((CH$3*climlow!$M369+CH$4*climlow!$M369^2+CH$5*climlow!$M369^6)*(L259/L$66)^$BW$1,-99)</f>
        <v>6.7120686489203801E-2</v>
      </c>
      <c r="CI259" s="8">
        <f>MAX((CI$3*climlow!$M369+CI$4*climlow!$M369^2+CI$5*climlow!$M369^6)*(M259/M$66)^$BW$1,-99)</f>
        <v>-0.42300431612071454</v>
      </c>
      <c r="CJ259" s="8">
        <f t="shared" si="202"/>
        <v>-3.0382208416302228</v>
      </c>
      <c r="CK259" s="8">
        <f t="shared" si="203"/>
        <v>-1.0116609124805847E-2</v>
      </c>
      <c r="CL259" s="8">
        <f t="shared" si="204"/>
        <v>-1.0363924819281911E-3</v>
      </c>
    </row>
    <row r="260" spans="1:90">
      <c r="A260">
        <f t="shared" si="232"/>
        <v>2214</v>
      </c>
      <c r="B260" s="4">
        <f t="shared" si="239"/>
        <v>1286.5281870883018</v>
      </c>
      <c r="C260" s="4">
        <f t="shared" si="239"/>
        <v>3572.5725155382243</v>
      </c>
      <c r="D260" s="4">
        <f t="shared" si="239"/>
        <v>6809.480540529109</v>
      </c>
      <c r="E260" s="11">
        <f t="shared" si="240"/>
        <v>2.7847691386113543E-7</v>
      </c>
      <c r="F260" s="11">
        <f t="shared" si="240"/>
        <v>5.5828482053163547E-7</v>
      </c>
      <c r="G260" s="11">
        <f t="shared" si="240"/>
        <v>1.2325975663074293E-6</v>
      </c>
      <c r="H260" s="4">
        <f t="shared" si="241"/>
        <v>287319.67209125933</v>
      </c>
      <c r="I260" s="4">
        <f t="shared" si="241"/>
        <v>283685.68867028161</v>
      </c>
      <c r="J260" s="4">
        <f t="shared" si="241"/>
        <v>51907.244126125668</v>
      </c>
      <c r="K260" s="4">
        <f t="shared" si="233"/>
        <v>223329.48082663261</v>
      </c>
      <c r="L260" s="4">
        <f t="shared" si="233"/>
        <v>79406.558561497266</v>
      </c>
      <c r="M260" s="4">
        <f t="shared" si="233"/>
        <v>7622.7905810407647</v>
      </c>
      <c r="N260" s="11">
        <f t="shared" si="238"/>
        <v>2.8614286967614255E-3</v>
      </c>
      <c r="O260" s="11">
        <f t="shared" si="238"/>
        <v>4.5429298268209184E-3</v>
      </c>
      <c r="P260" s="11">
        <f t="shared" si="238"/>
        <v>3.2577699506528557E-3</v>
      </c>
      <c r="Q260" s="4">
        <f t="shared" si="234"/>
        <v>3073.8956331066529</v>
      </c>
      <c r="R260" s="4">
        <f t="shared" si="234"/>
        <v>10781.561770147986</v>
      </c>
      <c r="S260" s="4">
        <f t="shared" si="234"/>
        <v>2528.8522765014618</v>
      </c>
      <c r="T260" s="4">
        <f t="shared" si="242"/>
        <v>10.698521304626553</v>
      </c>
      <c r="U260" s="4">
        <f t="shared" si="242"/>
        <v>38.00530728456674</v>
      </c>
      <c r="V260" s="4">
        <f t="shared" si="242"/>
        <v>48.718677307483055</v>
      </c>
      <c r="W260" s="11">
        <f t="shared" si="235"/>
        <v>-1.219247815263802E-2</v>
      </c>
      <c r="X260" s="11">
        <f t="shared" si="235"/>
        <v>-1.3228699347321071E-2</v>
      </c>
      <c r="Y260" s="11">
        <f t="shared" si="235"/>
        <v>-1.2203590333800474E-2</v>
      </c>
      <c r="Z260" s="4">
        <f t="shared" ref="Z260:AB323" si="247">Q259*AC260*(1-BE259)</f>
        <v>3286.3090254548279</v>
      </c>
      <c r="AA260" s="4">
        <f t="shared" si="247"/>
        <v>33890.177480497259</v>
      </c>
      <c r="AB260" s="4">
        <f t="shared" si="247"/>
        <v>4883.2407931142016</v>
      </c>
      <c r="AC260" s="12">
        <f t="shared" si="243"/>
        <v>1.3547222220070567</v>
      </c>
      <c r="AD260" s="12">
        <f t="shared" si="243"/>
        <v>4.6828672416012784</v>
      </c>
      <c r="AE260" s="12">
        <f t="shared" si="243"/>
        <v>1.961797994614634</v>
      </c>
      <c r="AF260" s="11">
        <f t="shared" si="236"/>
        <v>-2.9039671966837322E-3</v>
      </c>
      <c r="AG260" s="11">
        <f t="shared" si="236"/>
        <v>2.0567434751257441E-3</v>
      </c>
      <c r="AH260" s="11">
        <f t="shared" si="236"/>
        <v>8.257041531207765E-4</v>
      </c>
      <c r="AI260" s="1">
        <f t="shared" si="231"/>
        <v>557141.9894470264</v>
      </c>
      <c r="AJ260" s="1">
        <f t="shared" si="231"/>
        <v>540499.51330294448</v>
      </c>
      <c r="AK260" s="1">
        <f t="shared" si="231"/>
        <v>100234.23748206531</v>
      </c>
      <c r="AL260" s="17">
        <f t="shared" si="244"/>
        <v>65.901761991433318</v>
      </c>
      <c r="AM260" s="17">
        <f t="shared" si="244"/>
        <v>29.490433559252711</v>
      </c>
      <c r="AN260" s="17">
        <f t="shared" si="244"/>
        <v>4.5010869081105129</v>
      </c>
      <c r="AO260" s="7">
        <f t="shared" si="237"/>
        <v>2.352196818509302E-3</v>
      </c>
      <c r="AP260" s="7">
        <f t="shared" si="237"/>
        <v>3.6222063410796873E-3</v>
      </c>
      <c r="AQ260" s="7">
        <f t="shared" si="237"/>
        <v>2.6218981558326832E-3</v>
      </c>
      <c r="AR260" s="1">
        <f t="shared" si="245"/>
        <v>287319.67209125933</v>
      </c>
      <c r="AS260" s="1">
        <f t="shared" si="245"/>
        <v>283685.68867028161</v>
      </c>
      <c r="AT260" s="1">
        <f t="shared" si="245"/>
        <v>51907.244126125668</v>
      </c>
      <c r="AU260" s="1">
        <f t="shared" si="193"/>
        <v>57463.934418251869</v>
      </c>
      <c r="AV260" s="1">
        <f t="shared" si="193"/>
        <v>56737.137734056327</v>
      </c>
      <c r="AW260" s="1">
        <f t="shared" si="193"/>
        <v>10381.448825225134</v>
      </c>
      <c r="AX260" s="1">
        <f t="shared" si="194"/>
        <v>178663.58466130611</v>
      </c>
      <c r="AY260" s="1">
        <f t="shared" si="194"/>
        <v>63525.246849197814</v>
      </c>
      <c r="AZ260" s="1">
        <f t="shared" si="194"/>
        <v>6098.2324648326121</v>
      </c>
      <c r="BA260" s="1">
        <f t="shared" si="195"/>
        <v>12.093259901206043</v>
      </c>
      <c r="BB260" s="1">
        <f t="shared" si="195"/>
        <v>11.059192694039892</v>
      </c>
      <c r="BC260" s="1">
        <f t="shared" si="195"/>
        <v>8.7157542483093966</v>
      </c>
      <c r="BD260" s="1">
        <f t="shared" si="196"/>
        <v>369.88964788982668</v>
      </c>
      <c r="BE260">
        <f t="shared" ref="BE260:BG275" si="248">BE259</f>
        <v>0.21822387218499145</v>
      </c>
      <c r="BF260">
        <f t="shared" si="248"/>
        <v>0.3346263841173937</v>
      </c>
      <c r="BG260">
        <f t="shared" si="248"/>
        <v>2.453676962688749E-2</v>
      </c>
      <c r="BH260">
        <f t="shared" si="197"/>
        <v>0.28952916161133452</v>
      </c>
      <c r="BI260">
        <f t="shared" si="198"/>
        <v>4.7621658391411486E-3</v>
      </c>
      <c r="BJ260">
        <f t="shared" si="198"/>
        <v>1.1197481694748152E-2</v>
      </c>
      <c r="BK260">
        <f t="shared" si="198"/>
        <v>6.0205306372294847E-5</v>
      </c>
      <c r="BL260">
        <f t="shared" si="192"/>
        <v>1368.2639273462316</v>
      </c>
      <c r="BM260">
        <f t="shared" si="192"/>
        <v>3176.5653059475017</v>
      </c>
      <c r="BN260">
        <f t="shared" si="192"/>
        <v>3.125091535554898</v>
      </c>
      <c r="BO260">
        <f t="shared" si="246"/>
        <v>1103.5511283163587</v>
      </c>
      <c r="BP260">
        <f t="shared" si="208"/>
        <v>560.21374500158674</v>
      </c>
      <c r="BQ260">
        <f t="shared" si="208"/>
        <v>52.16355879420459</v>
      </c>
      <c r="BR260" s="7">
        <f t="shared" si="206"/>
        <v>3.6600688001280357E-3</v>
      </c>
      <c r="BS260" s="7">
        <f t="shared" ref="BS260:BS323" si="249">BS259/(1+BS$5)</f>
        <v>3.2327967973972025E-3</v>
      </c>
      <c r="BT260" s="7">
        <f t="shared" ref="BT260:BT323" si="250">BT259/(1+BT$5+BR259)</f>
        <v>3.2999848375928851E-4</v>
      </c>
      <c r="BU260" s="8">
        <f>MAX((BU$3*climlow!$I370+BU$4*climlow!$I370^2+BU$5*climlow!$I370^6)*(K260/K$66)^$BW$1,-99)</f>
        <v>1.0965471665911219</v>
      </c>
      <c r="BV260" s="8">
        <f>MAX((BV$3*climlow!$I370+BV$4*climlow!$I370^2+BV$5*climlow!$I370^6)*(L260/L$66)^$BW$1,-99)</f>
        <v>-0.21232466067486919</v>
      </c>
      <c r="BW260" s="8">
        <f>MAX((BW$3*climlow!$I370+BW$4*climlow!$I370^2+BW$5*climlow!$I370^6)*(M260/M$66)^$BW$1,-99)</f>
        <v>-1.0978594752968076</v>
      </c>
      <c r="BX260" s="8">
        <f>MAX((BX$3*climlow!$M370+BX$4*climlow!$M370^2+BX$5*climlow!$M370^6)*(K260/K$66)^$BW$1,-99)</f>
        <v>1.2338410172658441</v>
      </c>
      <c r="BY260" s="8">
        <f>MAX((BY$3*climlow!$M370+BY$4*climlow!$M370^2+BY$5*climlow!$M370^6)*(L260/L$66)^$BW$1,-99)</f>
        <v>-0.11228530505988353</v>
      </c>
      <c r="BZ260" s="8">
        <f>MAX((BZ$3*climlow!$M370+BZ$4*climlow!$M370^2+BZ$5*climlow!$M370^6)*(M260/M$66)^$BW$1,-99)</f>
        <v>-0.98796955084129134</v>
      </c>
      <c r="CA260" s="8">
        <f t="shared" si="199"/>
        <v>-451.51307291721469</v>
      </c>
      <c r="CB260" s="8">
        <f t="shared" si="200"/>
        <v>-1.4596500161097412</v>
      </c>
      <c r="CC260" s="8">
        <f t="shared" si="201"/>
        <v>-0.14899862946017792</v>
      </c>
      <c r="CD260" s="8">
        <f>MAX((CD$3*climlow!$I370+CD$4*climlow!$I370^2+CD$5*climlow!$I370^6)*(K260/K$66)^$BW$1,-99)</f>
        <v>0.88741343198213818</v>
      </c>
      <c r="CE260" s="8">
        <f>MAX((CE$3*climlow!$I370+CE$4*climlow!$I370^2+CE$5*climlow!$I370^6)*(L260/L$66)^$BW$1,-99)</f>
        <v>1.1041737798909343E-2</v>
      </c>
      <c r="CF260" s="8">
        <f>MAX((CF$3*climlow!$I370+CF$4*climlow!$I370^2+CF$5*climlow!$I370^6)*(M260/M$66)^$BW$1,-99)</f>
        <v>-0.51254028190816769</v>
      </c>
      <c r="CG260" s="8">
        <f>MAX((CG$3*climlow!$M370+CG$4*climlow!$M370^2+CG$5*climlow!$M370^6)*(K260/K$66)^$BW$1,-99)</f>
        <v>0.91857379458513277</v>
      </c>
      <c r="CH260" s="8">
        <f>MAX((CH$3*climlow!$M370+CH$4*climlow!$M370^2+CH$5*climlow!$M370^6)*(L260/L$66)^$BW$1,-99)</f>
        <v>6.3502781419611715E-2</v>
      </c>
      <c r="CI260" s="8">
        <f>MAX((CI$3*climlow!$M370+CI$4*climlow!$M370^2+CI$5*climlow!$M370^6)*(M260/M$66)^$BW$1,-99)</f>
        <v>-0.428473595971266</v>
      </c>
      <c r="CJ260" s="8">
        <f t="shared" si="202"/>
        <v>-3.0837593264083223</v>
      </c>
      <c r="CK260" s="8">
        <f t="shared" si="203"/>
        <v>-9.9691672743565784E-3</v>
      </c>
      <c r="CL260" s="8">
        <f t="shared" si="204"/>
        <v>-1.0176359019933112E-3</v>
      </c>
    </row>
    <row r="261" spans="1:90">
      <c r="A261">
        <f t="shared" si="232"/>
        <v>2215</v>
      </c>
      <c r="B261" s="4">
        <f t="shared" si="239"/>
        <v>1286.5285274432808</v>
      </c>
      <c r="C261" s="4">
        <f t="shared" si="239"/>
        <v>3572.5744103255793</v>
      </c>
      <c r="D261" s="4">
        <f t="shared" si="239"/>
        <v>6809.4885142107933</v>
      </c>
      <c r="E261" s="11">
        <f t="shared" si="240"/>
        <v>2.6455306816807864E-7</v>
      </c>
      <c r="F261" s="11">
        <f t="shared" si="240"/>
        <v>5.303705795050537E-7</v>
      </c>
      <c r="G261" s="11">
        <f t="shared" si="240"/>
        <v>1.1709676879920578E-6</v>
      </c>
      <c r="H261" s="4">
        <f t="shared" si="241"/>
        <v>288133.65844802355</v>
      </c>
      <c r="I261" s="4">
        <f t="shared" si="241"/>
        <v>284961.77119698282</v>
      </c>
      <c r="J261" s="4">
        <f t="shared" si="241"/>
        <v>52074.725454693325</v>
      </c>
      <c r="K261" s="4">
        <f t="shared" si="233"/>
        <v>223962.12155561897</v>
      </c>
      <c r="L261" s="4">
        <f t="shared" si="233"/>
        <v>79763.70495555707</v>
      </c>
      <c r="M261" s="4">
        <f t="shared" si="233"/>
        <v>7647.3769426320396</v>
      </c>
      <c r="N261" s="11">
        <f t="shared" si="238"/>
        <v>2.8327685473708009E-3</v>
      </c>
      <c r="O261" s="11">
        <f t="shared" si="238"/>
        <v>4.4976938999718996E-3</v>
      </c>
      <c r="P261" s="11">
        <f t="shared" si="238"/>
        <v>3.2253754487792108E-3</v>
      </c>
      <c r="Q261" s="4">
        <f t="shared" si="234"/>
        <v>3045.0195005450323</v>
      </c>
      <c r="R261" s="4">
        <f t="shared" si="234"/>
        <v>10686.792075292722</v>
      </c>
      <c r="S261" s="4">
        <f t="shared" si="234"/>
        <v>2506.0510932912603</v>
      </c>
      <c r="T261" s="4">
        <f t="shared" si="242"/>
        <v>10.568079817354361</v>
      </c>
      <c r="U261" s="4">
        <f t="shared" si="242"/>
        <v>37.502546500896656</v>
      </c>
      <c r="V261" s="4">
        <f t="shared" si="242"/>
        <v>48.124134528017912</v>
      </c>
      <c r="W261" s="11">
        <f t="shared" si="235"/>
        <v>-1.219247815263802E-2</v>
      </c>
      <c r="X261" s="11">
        <f t="shared" si="235"/>
        <v>-1.3228699347321071E-2</v>
      </c>
      <c r="Y261" s="11">
        <f t="shared" si="235"/>
        <v>-1.2203590333800474E-2</v>
      </c>
      <c r="Z261" s="4">
        <f t="shared" si="247"/>
        <v>3246.0766135816516</v>
      </c>
      <c r="AA261" s="4">
        <f t="shared" si="247"/>
        <v>33662.891088332275</v>
      </c>
      <c r="AB261" s="4">
        <f t="shared" si="247"/>
        <v>4843.3639088387772</v>
      </c>
      <c r="AC261" s="12">
        <f t="shared" si="243"/>
        <v>1.3507881531137298</v>
      </c>
      <c r="AD261" s="12">
        <f t="shared" si="243"/>
        <v>4.6924986982453216</v>
      </c>
      <c r="AE261" s="12">
        <f t="shared" si="243"/>
        <v>1.9634178593663714</v>
      </c>
      <c r="AF261" s="11">
        <f t="shared" si="236"/>
        <v>-2.9039671966837322E-3</v>
      </c>
      <c r="AG261" s="11">
        <f t="shared" si="236"/>
        <v>2.0567434751257441E-3</v>
      </c>
      <c r="AH261" s="11">
        <f t="shared" si="236"/>
        <v>8.257041531207765E-4</v>
      </c>
      <c r="AI261" s="1">
        <f t="shared" si="231"/>
        <v>558891.72492057562</v>
      </c>
      <c r="AJ261" s="1">
        <f t="shared" si="231"/>
        <v>543186.69970670633</v>
      </c>
      <c r="AK261" s="1">
        <f t="shared" si="231"/>
        <v>100592.26255908392</v>
      </c>
      <c r="AL261" s="17">
        <f t="shared" si="244"/>
        <v>66.055225767174818</v>
      </c>
      <c r="AM261" s="17">
        <f t="shared" si="244"/>
        <v>29.596185790337831</v>
      </c>
      <c r="AN261" s="17">
        <f t="shared" si="244"/>
        <v>4.512770285659494</v>
      </c>
      <c r="AO261" s="7">
        <f t="shared" si="237"/>
        <v>2.3286748503242088E-3</v>
      </c>
      <c r="AP261" s="7">
        <f t="shared" si="237"/>
        <v>3.5859842776688904E-3</v>
      </c>
      <c r="AQ261" s="7">
        <f t="shared" si="237"/>
        <v>2.5956791742743563E-3</v>
      </c>
      <c r="AR261" s="1">
        <f t="shared" si="245"/>
        <v>288133.65844802355</v>
      </c>
      <c r="AS261" s="1">
        <f t="shared" si="245"/>
        <v>284961.77119698282</v>
      </c>
      <c r="AT261" s="1">
        <f t="shared" si="245"/>
        <v>52074.725454693325</v>
      </c>
      <c r="AU261" s="1">
        <f t="shared" si="193"/>
        <v>57626.731689604712</v>
      </c>
      <c r="AV261" s="1">
        <f t="shared" si="193"/>
        <v>56992.354239396569</v>
      </c>
      <c r="AW261" s="1">
        <f t="shared" si="193"/>
        <v>10414.945090938665</v>
      </c>
      <c r="AX261" s="1">
        <f t="shared" si="194"/>
        <v>179169.69724449518</v>
      </c>
      <c r="AY261" s="1">
        <f t="shared" si="194"/>
        <v>63810.963964445662</v>
      </c>
      <c r="AZ261" s="1">
        <f t="shared" si="194"/>
        <v>6117.9015541056315</v>
      </c>
      <c r="BA261" s="1">
        <f t="shared" si="195"/>
        <v>12.096088665025787</v>
      </c>
      <c r="BB261" s="1">
        <f t="shared" si="195"/>
        <v>11.063680303541041</v>
      </c>
      <c r="BC261" s="1">
        <f t="shared" si="195"/>
        <v>8.7189744333923738</v>
      </c>
      <c r="BD261" s="1">
        <f t="shared" si="196"/>
        <v>359.2470253117333</v>
      </c>
      <c r="BE261">
        <f t="shared" si="248"/>
        <v>0.21822387218499145</v>
      </c>
      <c r="BF261">
        <f t="shared" si="248"/>
        <v>0.3346263841173937</v>
      </c>
      <c r="BG261">
        <f t="shared" si="248"/>
        <v>2.453676962688749E-2</v>
      </c>
      <c r="BH261">
        <f t="shared" si="197"/>
        <v>0.28960546560680012</v>
      </c>
      <c r="BI261">
        <f t="shared" si="198"/>
        <v>4.7621658391411486E-3</v>
      </c>
      <c r="BJ261">
        <f t="shared" si="198"/>
        <v>1.1197481694748152E-2</v>
      </c>
      <c r="BK261">
        <f t="shared" si="198"/>
        <v>6.0205306372294847E-5</v>
      </c>
      <c r="BL261">
        <f t="shared" si="192"/>
        <v>1372.1402653679411</v>
      </c>
      <c r="BM261">
        <f t="shared" si="192"/>
        <v>3190.8542166812263</v>
      </c>
      <c r="BN261">
        <f t="shared" si="192"/>
        <v>3.1351748002529529</v>
      </c>
      <c r="BO261">
        <f t="shared" si="246"/>
        <v>1107.5902013704556</v>
      </c>
      <c r="BP261">
        <f t="shared" si="208"/>
        <v>566.53320035476816</v>
      </c>
      <c r="BQ261">
        <f t="shared" si="208"/>
        <v>52.762731271686356</v>
      </c>
      <c r="BR261" s="7">
        <f t="shared" si="206"/>
        <v>3.6241845072955137E-3</v>
      </c>
      <c r="BS261" s="7">
        <f t="shared" si="249"/>
        <v>3.1386376673759246E-3</v>
      </c>
      <c r="BT261" s="7">
        <f t="shared" si="250"/>
        <v>3.1925242516367159E-4</v>
      </c>
      <c r="BU261" s="8">
        <f>MAX((BU$3*climlow!$I371+BU$4*climlow!$I371^2+BU$5*climlow!$I371^6)*(K261/K$66)^$BW$1,-99)</f>
        <v>1.0841702534929984</v>
      </c>
      <c r="BV261" s="8">
        <f>MAX((BV$3*climlow!$I371+BV$4*climlow!$I371^2+BV$5*climlow!$I371^6)*(L261/L$66)^$BW$1,-99)</f>
        <v>-0.22048695560277498</v>
      </c>
      <c r="BW261" s="8">
        <f>MAX((BW$3*climlow!$I371+BW$4*climlow!$I371^2+BW$5*climlow!$I371^6)*(M261/M$66)^$BW$1,-99)</f>
        <v>-1.1061639210736536</v>
      </c>
      <c r="BX261" s="8">
        <f>MAX((BX$3*climlow!$M371+BX$4*climlow!$M371^2+BX$5*climlow!$M371^6)*(K261/K$66)^$BW$1,-99)</f>
        <v>1.2232061475352975</v>
      </c>
      <c r="BY261" s="8">
        <f>MAX((BY$3*climlow!$M371+BY$4*climlow!$M371^2+BY$5*climlow!$M371^6)*(L261/L$66)^$BW$1,-99)</f>
        <v>-0.11930793836320604</v>
      </c>
      <c r="BZ261" s="8">
        <f>MAX((BZ$3*climlow!$M371+BZ$4*climlow!$M371^2+BZ$5*climlow!$M371^6)*(M261/M$66)^$BW$1,-99)</f>
        <v>-0.9950618760160127</v>
      </c>
      <c r="CA261" s="8">
        <f t="shared" si="199"/>
        <v>-458.46529299831019</v>
      </c>
      <c r="CB261" s="8">
        <f t="shared" si="200"/>
        <v>-1.438956437789036</v>
      </c>
      <c r="CC261" s="8">
        <f t="shared" si="201"/>
        <v>-0.14636615664308378</v>
      </c>
      <c r="CD261" s="8">
        <f>MAX((CD$3*climlow!$I371+CD$4*climlow!$I371^2+CD$5*climlow!$I371^6)*(K261/K$66)^$BW$1,-99)</f>
        <v>0.88372592400883498</v>
      </c>
      <c r="CE261" s="8">
        <f>MAX((CE$3*climlow!$I371+CE$4*climlow!$I371^2+CE$5*climlow!$I371^6)*(L261/L$66)^$BW$1,-99)</f>
        <v>6.3271685193917078E-3</v>
      </c>
      <c r="CF261" s="8">
        <f>MAX((CF$3*climlow!$I371+CF$4*climlow!$I371^2+CF$5*climlow!$I371^6)*(M261/M$66)^$BW$1,-99)</f>
        <v>-0.51950515768718597</v>
      </c>
      <c r="CG261" s="8">
        <f>MAX((CG$3*climlow!$M371+CG$4*climlow!$M371^2+CG$5*climlow!$M371^6)*(K261/K$66)^$BW$1,-99)</f>
        <v>0.91602044898789681</v>
      </c>
      <c r="CH261" s="8">
        <f>MAX((CH$3*climlow!$M371+CH$4*climlow!$M371^2+CH$5*climlow!$M371^6)*(L261/L$66)^$BW$1,-99)</f>
        <v>5.9899135801130411E-2</v>
      </c>
      <c r="CI261" s="8">
        <f>MAX((CI$3*climlow!$M371+CI$4*climlow!$M371^2+CI$5*climlow!$M371^6)*(M261/M$66)^$BW$1,-99)</f>
        <v>-0.4339085941630631</v>
      </c>
      <c r="CJ261" s="8">
        <f t="shared" si="202"/>
        <v>-3.1284681992368486</v>
      </c>
      <c r="CK261" s="8">
        <f t="shared" si="203"/>
        <v>-9.8191281313125024E-3</v>
      </c>
      <c r="CL261" s="8">
        <f t="shared" si="204"/>
        <v>-9.987710596537885E-4</v>
      </c>
    </row>
    <row r="262" spans="1:90">
      <c r="A262">
        <f t="shared" si="232"/>
        <v>2216</v>
      </c>
      <c r="B262" s="4">
        <f t="shared" si="239"/>
        <v>1286.5288507805965</v>
      </c>
      <c r="C262" s="4">
        <f t="shared" si="239"/>
        <v>3572.5762103745215</v>
      </c>
      <c r="D262" s="4">
        <f t="shared" si="239"/>
        <v>6809.4960892172639</v>
      </c>
      <c r="E262" s="11">
        <f t="shared" si="240"/>
        <v>2.5132541475967468E-7</v>
      </c>
      <c r="F262" s="11">
        <f t="shared" si="240"/>
        <v>5.0385205052980098E-7</v>
      </c>
      <c r="G262" s="11">
        <f t="shared" si="240"/>
        <v>1.1124193035924548E-6</v>
      </c>
      <c r="H262" s="4">
        <f t="shared" si="241"/>
        <v>288941.77850418328</v>
      </c>
      <c r="I262" s="4">
        <f t="shared" si="241"/>
        <v>286230.82809201331</v>
      </c>
      <c r="J262" s="4">
        <f t="shared" si="241"/>
        <v>52241.074728288419</v>
      </c>
      <c r="K262" s="4">
        <f t="shared" si="233"/>
        <v>224590.20513132602</v>
      </c>
      <c r="L262" s="4">
        <f t="shared" si="233"/>
        <v>80118.886550500509</v>
      </c>
      <c r="M262" s="4">
        <f t="shared" si="233"/>
        <v>7671.7974493019219</v>
      </c>
      <c r="N262" s="11">
        <f t="shared" si="238"/>
        <v>2.804418762174743E-3</v>
      </c>
      <c r="O262" s="11">
        <f t="shared" si="238"/>
        <v>4.4529224807365875E-3</v>
      </c>
      <c r="P262" s="11">
        <f t="shared" si="238"/>
        <v>3.1933180295775632E-3</v>
      </c>
      <c r="Q262" s="4">
        <f t="shared" si="234"/>
        <v>3016.3293169219264</v>
      </c>
      <c r="R262" s="4">
        <f t="shared" si="234"/>
        <v>10592.382989454456</v>
      </c>
      <c r="S262" s="4">
        <f t="shared" si="234"/>
        <v>2483.3759924113601</v>
      </c>
      <c r="T262" s="4">
        <f t="shared" si="242"/>
        <v>10.439228735065933</v>
      </c>
      <c r="U262" s="4">
        <f t="shared" si="242"/>
        <v>37.006436588477364</v>
      </c>
      <c r="V262" s="4">
        <f t="shared" si="242"/>
        <v>47.53684730506928</v>
      </c>
      <c r="W262" s="11">
        <f t="shared" si="235"/>
        <v>-1.219247815263802E-2</v>
      </c>
      <c r="X262" s="11">
        <f t="shared" si="235"/>
        <v>-1.3228699347321071E-2</v>
      </c>
      <c r="Y262" s="11">
        <f t="shared" si="235"/>
        <v>-1.2203590333800474E-2</v>
      </c>
      <c r="Z262" s="4">
        <f t="shared" si="247"/>
        <v>3206.2450677042907</v>
      </c>
      <c r="AA262" s="4">
        <f t="shared" si="247"/>
        <v>33435.622352737271</v>
      </c>
      <c r="AB262" s="4">
        <f t="shared" si="247"/>
        <v>4803.6572541282885</v>
      </c>
      <c r="AC262" s="12">
        <f t="shared" si="243"/>
        <v>1.3468655086274186</v>
      </c>
      <c r="AD262" s="12">
        <f t="shared" si="243"/>
        <v>4.702149964324974</v>
      </c>
      <c r="AE262" s="12">
        <f t="shared" si="243"/>
        <v>1.9650390616471616</v>
      </c>
      <c r="AF262" s="11">
        <f t="shared" si="236"/>
        <v>-2.9039671966837322E-3</v>
      </c>
      <c r="AG262" s="11">
        <f t="shared" si="236"/>
        <v>2.0567434751257441E-3</v>
      </c>
      <c r="AH262" s="11">
        <f t="shared" si="236"/>
        <v>8.257041531207765E-4</v>
      </c>
      <c r="AI262" s="1">
        <f t="shared" si="231"/>
        <v>560629.28411812277</v>
      </c>
      <c r="AJ262" s="1">
        <f t="shared" si="231"/>
        <v>545860.38397543225</v>
      </c>
      <c r="AK262" s="1">
        <f t="shared" si="231"/>
        <v>100947.98139411419</v>
      </c>
      <c r="AL262" s="17">
        <f t="shared" si="244"/>
        <v>66.207508698721554</v>
      </c>
      <c r="AM262" s="17">
        <f t="shared" si="244"/>
        <v>29.701255932691716</v>
      </c>
      <c r="AN262" s="17">
        <f t="shared" si="244"/>
        <v>4.5243668524697771</v>
      </c>
      <c r="AO262" s="7">
        <f t="shared" si="237"/>
        <v>2.3053881018209668E-3</v>
      </c>
      <c r="AP262" s="7">
        <f t="shared" si="237"/>
        <v>3.5501244348922017E-3</v>
      </c>
      <c r="AQ262" s="7">
        <f t="shared" si="237"/>
        <v>2.5697223825316127E-3</v>
      </c>
      <c r="AR262" s="1">
        <f t="shared" si="245"/>
        <v>288941.77850418328</v>
      </c>
      <c r="AS262" s="1">
        <f t="shared" si="245"/>
        <v>286230.82809201331</v>
      </c>
      <c r="AT262" s="1">
        <f t="shared" si="245"/>
        <v>52241.074728288419</v>
      </c>
      <c r="AU262" s="1">
        <f t="shared" si="193"/>
        <v>57788.355700836662</v>
      </c>
      <c r="AV262" s="1">
        <f t="shared" si="193"/>
        <v>57246.165618402665</v>
      </c>
      <c r="AW262" s="1">
        <f t="shared" si="193"/>
        <v>10448.214945657684</v>
      </c>
      <c r="AX262" s="1">
        <f t="shared" si="194"/>
        <v>179672.1641050608</v>
      </c>
      <c r="AY262" s="1">
        <f t="shared" si="194"/>
        <v>64095.109240400401</v>
      </c>
      <c r="AZ262" s="1">
        <f t="shared" si="194"/>
        <v>6137.4379594415377</v>
      </c>
      <c r="BA262" s="1">
        <f t="shared" si="195"/>
        <v>12.098889158742267</v>
      </c>
      <c r="BB262" s="1">
        <f t="shared" si="195"/>
        <v>11.068123341096141</v>
      </c>
      <c r="BC262" s="1">
        <f t="shared" si="195"/>
        <v>8.7221626636103888</v>
      </c>
      <c r="BD262" s="1">
        <f t="shared" si="196"/>
        <v>348.90929718130656</v>
      </c>
      <c r="BE262">
        <f t="shared" si="248"/>
        <v>0.21822387218499145</v>
      </c>
      <c r="BF262">
        <f t="shared" si="248"/>
        <v>0.3346263841173937</v>
      </c>
      <c r="BG262">
        <f t="shared" si="248"/>
        <v>2.453676962688749E-2</v>
      </c>
      <c r="BH262">
        <f t="shared" si="197"/>
        <v>0.28968114044017268</v>
      </c>
      <c r="BI262">
        <f t="shared" si="198"/>
        <v>4.7621658391411486E-3</v>
      </c>
      <c r="BJ262">
        <f t="shared" si="198"/>
        <v>1.1197481694748152E-2</v>
      </c>
      <c r="BK262">
        <f t="shared" si="198"/>
        <v>6.0205306372294847E-5</v>
      </c>
      <c r="BL262">
        <f t="shared" ref="BL262:BN325" si="251">BI262*AR262</f>
        <v>1375.9886670933099</v>
      </c>
      <c r="BM262">
        <f t="shared" si="251"/>
        <v>3205.064458032924</v>
      </c>
      <c r="BN262">
        <f t="shared" si="251"/>
        <v>3.1451899092345541</v>
      </c>
      <c r="BO262">
        <f t="shared" si="246"/>
        <v>1111.6043126186946</v>
      </c>
      <c r="BP262">
        <f t="shared" si="208"/>
        <v>572.92420650585848</v>
      </c>
      <c r="BQ262">
        <f t="shared" si="208"/>
        <v>53.368804136365803</v>
      </c>
      <c r="BR262" s="7">
        <f t="shared" si="206"/>
        <v>3.5886649522283154E-3</v>
      </c>
      <c r="BS262" s="7">
        <f t="shared" si="249"/>
        <v>3.0472210362873053E-3</v>
      </c>
      <c r="BT262" s="7">
        <f t="shared" si="250"/>
        <v>3.0886702338128025E-4</v>
      </c>
      <c r="BU262" s="8">
        <f>MAX((BU$3*climlow!$I372+BU$4*climlow!$I372^2+BU$5*climlow!$I372^6)*(K262/K$66)^$BW$1,-99)</f>
        <v>1.0719225593704977</v>
      </c>
      <c r="BV262" s="8">
        <f>MAX((BV$3*climlow!$I372+BV$4*climlow!$I372^2+BV$5*climlow!$I372^6)*(L262/L$66)^$BW$1,-99)</f>
        <v>-0.22855028986527989</v>
      </c>
      <c r="BW262" s="8">
        <f>MAX((BW$3*climlow!$I372+BW$4*climlow!$I372^2+BW$5*climlow!$I372^6)*(M262/M$66)^$BW$1,-99)</f>
        <v>-1.1143662872249858</v>
      </c>
      <c r="BX262" s="8">
        <f>MAX((BX$3*climlow!$M372+BX$4*climlow!$M372^2+BX$5*climlow!$M372^6)*(K262/K$66)^$BW$1,-99)</f>
        <v>1.2126950601240722</v>
      </c>
      <c r="BY262" s="8">
        <f>MAX((BY$3*climlow!$M372+BY$4*climlow!$M372^2+BY$5*climlow!$M372^6)*(L262/L$66)^$BW$1,-99)</f>
        <v>-0.1262363125654232</v>
      </c>
      <c r="BZ262" s="8">
        <f>MAX((BZ$3*climlow!$M372+BZ$4*climlow!$M372^2+BZ$5*climlow!$M372^6)*(M262/M$66)^$BW$1,-99)</f>
        <v>-1.0020569942996438</v>
      </c>
      <c r="CA262" s="8">
        <f t="shared" si="199"/>
        <v>-465.42214896613325</v>
      </c>
      <c r="CB262" s="8">
        <f t="shared" si="200"/>
        <v>-1.4182441630836451</v>
      </c>
      <c r="CC262" s="8">
        <f t="shared" si="201"/>
        <v>-0.14375355376688839</v>
      </c>
      <c r="CD262" s="8">
        <f>MAX((CD$3*climlow!$I372+CD$4*climlow!$I372^2+CD$5*climlow!$I372^6)*(K262/K$66)^$BW$1,-99)</f>
        <v>0.88001228227248851</v>
      </c>
      <c r="CE262" s="8">
        <f>MAX((CE$3*climlow!$I372+CE$4*climlow!$I372^2+CE$5*climlow!$I372^6)*(L262/L$66)^$BW$1,-99)</f>
        <v>1.6242113730431354E-3</v>
      </c>
      <c r="CF262" s="8">
        <f>MAX((CF$3*climlow!$I372+CF$4*climlow!$I372^2+CF$5*climlow!$I372^6)*(M262/M$66)^$BW$1,-99)</f>
        <v>-0.52643832485415709</v>
      </c>
      <c r="CG262" s="8">
        <f>MAX((CG$3*climlow!$M372+CG$4*climlow!$M372^2+CG$5*climlow!$M372^6)*(K262/K$66)^$BW$1,-99)</f>
        <v>0.91344881439757297</v>
      </c>
      <c r="CH262" s="8">
        <f>MAX((CH$3*climlow!$M372+CH$4*climlow!$M372^2+CH$5*climlow!$M372^6)*(L262/L$66)^$BW$1,-99)</f>
        <v>5.6310822227390624E-2</v>
      </c>
      <c r="CI262" s="8">
        <f>MAX((CI$3*climlow!$M372+CI$4*climlow!$M372^2+CI$5*climlow!$M372^6)*(M262/M$66)^$BW$1,-99)</f>
        <v>-0.43930814194421358</v>
      </c>
      <c r="CJ262" s="8">
        <f t="shared" si="202"/>
        <v>-3.1723259655805833</v>
      </c>
      <c r="CK262" s="8">
        <f t="shared" si="203"/>
        <v>-9.6667784162775914E-3</v>
      </c>
      <c r="CL262" s="8">
        <f t="shared" si="204"/>
        <v>-9.7982687818402056E-4</v>
      </c>
    </row>
    <row r="263" spans="1:90">
      <c r="A263">
        <f t="shared" si="232"/>
        <v>2217</v>
      </c>
      <c r="B263" s="4">
        <f t="shared" si="239"/>
        <v>1286.5291579511236</v>
      </c>
      <c r="C263" s="4">
        <f t="shared" si="239"/>
        <v>3572.5779204218784</v>
      </c>
      <c r="D263" s="4">
        <f t="shared" si="239"/>
        <v>6809.5032854814162</v>
      </c>
      <c r="E263" s="11">
        <f t="shared" si="240"/>
        <v>2.3875914402169095E-7</v>
      </c>
      <c r="F263" s="11">
        <f t="shared" si="240"/>
        <v>4.7865944800331088E-7</v>
      </c>
      <c r="G263" s="11">
        <f t="shared" si="240"/>
        <v>1.0567983384128321E-6</v>
      </c>
      <c r="H263" s="4">
        <f t="shared" si="241"/>
        <v>289744.05862965481</v>
      </c>
      <c r="I263" s="4">
        <f t="shared" si="241"/>
        <v>287492.84597449453</v>
      </c>
      <c r="J263" s="4">
        <f t="shared" si="241"/>
        <v>52406.295180122564</v>
      </c>
      <c r="K263" s="4">
        <f t="shared" si="233"/>
        <v>225213.7519301078</v>
      </c>
      <c r="L263" s="4">
        <f t="shared" si="233"/>
        <v>80472.099525416401</v>
      </c>
      <c r="M263" s="4">
        <f t="shared" si="233"/>
        <v>7696.0525581738611</v>
      </c>
      <c r="N263" s="11">
        <f t="shared" si="238"/>
        <v>2.7763757480749884E-3</v>
      </c>
      <c r="O263" s="11">
        <f t="shared" si="238"/>
        <v>4.4086106300698091E-3</v>
      </c>
      <c r="P263" s="11">
        <f t="shared" si="238"/>
        <v>3.1615940113416396E-3</v>
      </c>
      <c r="Q263" s="4">
        <f t="shared" si="234"/>
        <v>2987.8258590944374</v>
      </c>
      <c r="R263" s="4">
        <f t="shared" si="234"/>
        <v>10498.344507158821</v>
      </c>
      <c r="S263" s="4">
        <f t="shared" si="234"/>
        <v>2460.8281008224321</v>
      </c>
      <c r="T263" s="4">
        <f t="shared" si="242"/>
        <v>10.311948666783252</v>
      </c>
      <c r="U263" s="4">
        <f t="shared" si="242"/>
        <v>36.516889564932697</v>
      </c>
      <c r="V263" s="4">
        <f t="shared" si="242"/>
        <v>46.956727094797785</v>
      </c>
      <c r="W263" s="11">
        <f t="shared" si="235"/>
        <v>-1.219247815263802E-2</v>
      </c>
      <c r="X263" s="11">
        <f t="shared" si="235"/>
        <v>-1.3228699347321071E-2</v>
      </c>
      <c r="Y263" s="11">
        <f t="shared" si="235"/>
        <v>-1.2203590333800474E-2</v>
      </c>
      <c r="Z263" s="4">
        <f t="shared" si="247"/>
        <v>3166.8127124378934</v>
      </c>
      <c r="AA263" s="4">
        <f t="shared" si="247"/>
        <v>33208.406902670591</v>
      </c>
      <c r="AB263" s="4">
        <f t="shared" si="247"/>
        <v>4764.1236024831778</v>
      </c>
      <c r="AC263" s="12">
        <f t="shared" si="243"/>
        <v>1.3429542553720197</v>
      </c>
      <c r="AD263" s="12">
        <f t="shared" si="243"/>
        <v>4.711821080583162</v>
      </c>
      <c r="AE263" s="12">
        <f t="shared" si="243"/>
        <v>1.9666616025614081</v>
      </c>
      <c r="AF263" s="11">
        <f t="shared" si="236"/>
        <v>-2.9039671966837322E-3</v>
      </c>
      <c r="AG263" s="11">
        <f t="shared" si="236"/>
        <v>2.0567434751257441E-3</v>
      </c>
      <c r="AH263" s="11">
        <f t="shared" si="236"/>
        <v>8.257041531207765E-4</v>
      </c>
      <c r="AI263" s="1">
        <f t="shared" si="231"/>
        <v>562354.71140714712</v>
      </c>
      <c r="AJ263" s="1">
        <f t="shared" si="231"/>
        <v>548520.51119629177</v>
      </c>
      <c r="AK263" s="1">
        <f t="shared" si="231"/>
        <v>101301.39820036046</v>
      </c>
      <c r="AL263" s="17">
        <f t="shared" si="244"/>
        <v>66.358616361498733</v>
      </c>
      <c r="AM263" s="17">
        <f t="shared" si="244"/>
        <v>29.805644655581013</v>
      </c>
      <c r="AN263" s="17">
        <f t="shared" si="244"/>
        <v>4.5358769555696776</v>
      </c>
      <c r="AO263" s="7">
        <f t="shared" si="237"/>
        <v>2.2823342208027572E-3</v>
      </c>
      <c r="AP263" s="7">
        <f t="shared" si="237"/>
        <v>3.5146231905432796E-3</v>
      </c>
      <c r="AQ263" s="7">
        <f t="shared" si="237"/>
        <v>2.5440251587062965E-3</v>
      </c>
      <c r="AR263" s="1">
        <f t="shared" si="245"/>
        <v>289744.05862965481</v>
      </c>
      <c r="AS263" s="1">
        <f t="shared" si="245"/>
        <v>287492.84597449453</v>
      </c>
      <c r="AT263" s="1">
        <f t="shared" si="245"/>
        <v>52406.295180122564</v>
      </c>
      <c r="AU263" s="1">
        <f t="shared" ref="AU263:AW326" si="252">$AU$5*AR263</f>
        <v>57948.811725930966</v>
      </c>
      <c r="AV263" s="1">
        <f t="shared" si="252"/>
        <v>57498.569194898912</v>
      </c>
      <c r="AW263" s="1">
        <f t="shared" si="252"/>
        <v>10481.259036024514</v>
      </c>
      <c r="AX263" s="1">
        <f t="shared" ref="AX263:AZ326" si="253">(AR263-AU263)/B263*1000</f>
        <v>180171.00154408623</v>
      </c>
      <c r="AY263" s="1">
        <f t="shared" si="253"/>
        <v>64377.679620333111</v>
      </c>
      <c r="AZ263" s="1">
        <f t="shared" si="253"/>
        <v>6156.8420465390882</v>
      </c>
      <c r="BA263" s="1">
        <f t="shared" ref="BA263:BC326" si="254">LN(AX263)</f>
        <v>12.101661687478051</v>
      </c>
      <c r="BB263" s="1">
        <f t="shared" si="254"/>
        <v>11.072522262269956</v>
      </c>
      <c r="BC263" s="1">
        <f t="shared" si="254"/>
        <v>8.7253192702925588</v>
      </c>
      <c r="BD263" s="1">
        <f t="shared" ref="BD263:BD326" si="255">SUMPRODUCT(BA263:BC263,B263:D263)*BS263</f>
        <v>338.8677816003966</v>
      </c>
      <c r="BE263">
        <f t="shared" si="248"/>
        <v>0.21822387218499145</v>
      </c>
      <c r="BF263">
        <f t="shared" si="248"/>
        <v>0.3346263841173937</v>
      </c>
      <c r="BG263">
        <f t="shared" si="248"/>
        <v>2.453676962688749E-2</v>
      </c>
      <c r="BH263">
        <f t="shared" ref="BH263:BH326" si="256">(BE263*Z263+BF263*AA263+BG263*AB263)/(Z263+AA263+AB263)</f>
        <v>0.28975619267892117</v>
      </c>
      <c r="BI263">
        <f t="shared" ref="BI263:BK326" si="257">BI$5*BE263^2</f>
        <v>4.7621658391411486E-3</v>
      </c>
      <c r="BJ263">
        <f t="shared" si="257"/>
        <v>1.1197481694748152E-2</v>
      </c>
      <c r="BK263">
        <f t="shared" si="257"/>
        <v>6.0205306372294847E-5</v>
      </c>
      <c r="BL263">
        <f t="shared" si="251"/>
        <v>1379.8092581002522</v>
      </c>
      <c r="BM263">
        <f t="shared" si="251"/>
        <v>3219.1958801704523</v>
      </c>
      <c r="BN263">
        <f t="shared" si="251"/>
        <v>3.1551370571561979</v>
      </c>
      <c r="BO263">
        <f t="shared" si="246"/>
        <v>1115.5934880561351</v>
      </c>
      <c r="BP263">
        <f t="shared" si="208"/>
        <v>579.38757369494522</v>
      </c>
      <c r="BQ263">
        <f t="shared" si="208"/>
        <v>53.98185685875567</v>
      </c>
      <c r="BR263" s="7">
        <f t="shared" si="206"/>
        <v>3.5535062848490728E-3</v>
      </c>
      <c r="BS263" s="7">
        <f t="shared" si="249"/>
        <v>2.9584670255216558E-3</v>
      </c>
      <c r="BT263" s="7">
        <f t="shared" si="250"/>
        <v>2.9882973164721755E-4</v>
      </c>
      <c r="BU263" s="8">
        <f>MAX((BU$3*climlow!$I373+BU$4*climlow!$I373^2+BU$5*climlow!$I373^6)*(K263/K$66)^$BW$1,-99)</f>
        <v>1.0598045169685126</v>
      </c>
      <c r="BV263" s="8">
        <f>MAX((BV$3*climlow!$I373+BV$4*climlow!$I373^2+BV$5*climlow!$I373^6)*(L263/L$66)^$BW$1,-99)</f>
        <v>-0.23651477084020031</v>
      </c>
      <c r="BW263" s="8">
        <f>MAX((BW$3*climlow!$I373+BW$4*climlow!$I373^2+BW$5*climlow!$I373^6)*(M263/M$66)^$BW$1,-99)</f>
        <v>-1.1224666905923144</v>
      </c>
      <c r="BX263" s="8">
        <f>MAX((BX$3*climlow!$M373+BX$4*climlow!$M373^2+BX$5*climlow!$M373^6)*(K263/K$66)^$BW$1,-99)</f>
        <v>1.2023078703132679</v>
      </c>
      <c r="BY263" s="8">
        <f>MAX((BY$3*climlow!$M373+BY$4*climlow!$M373^2+BY$5*climlow!$M373^6)*(L263/L$66)^$BW$1,-99)</f>
        <v>-0.13307071665228482</v>
      </c>
      <c r="BZ263" s="8">
        <f>MAX((BZ$3*climlow!$M373+BZ$4*climlow!$M373^2+BZ$5*climlow!$M373^6)*(M263/M$66)^$BW$1,-99)</f>
        <v>-1.0089552065977172</v>
      </c>
      <c r="CA263" s="8">
        <f t="shared" ref="CA263:CA326" si="258">((BU263-BX263)*H263+(BY263-BY263)*I263+(BW263-BZ263)*J263)/100</f>
        <v>-472.38216302999814</v>
      </c>
      <c r="CB263" s="8">
        <f t="shared" ref="CB263:CB326" si="259">CA263*BS263</f>
        <v>-1.3975270527688444</v>
      </c>
      <c r="CC263" s="8">
        <f t="shared" ref="CC263:CC326" si="260">CA263*BT263</f>
        <v>-0.14116183501318652</v>
      </c>
      <c r="CD263" s="8">
        <f>MAX((CD$3*climlow!$I373+CD$4*climlow!$I373^2+CD$5*climlow!$I373^6)*(K263/K$66)^$BW$1,-99)</f>
        <v>0.87627464791355392</v>
      </c>
      <c r="CE263" s="8">
        <f>MAX((CE$3*climlow!$I373+CE$4*climlow!$I373^2+CE$5*climlow!$I373^6)*(L263/L$66)^$BW$1,-99)</f>
        <v>-3.0657219037414272E-3</v>
      </c>
      <c r="CF263" s="8">
        <f>MAX((CF$3*climlow!$I373+CF$4*climlow!$I373^2+CF$5*climlow!$I373^6)*(M263/M$66)^$BW$1,-99)</f>
        <v>-0.53333819126186921</v>
      </c>
      <c r="CG263" s="8">
        <f>MAX((CG$3*climlow!$M373+CG$4*climlow!$M373^2+CG$5*climlow!$M373^6)*(K263/K$66)^$BW$1,-99)</f>
        <v>0.91086058147981597</v>
      </c>
      <c r="CH263" s="8">
        <f>MAX((CH$3*climlow!$M373+CH$4*climlow!$M373^2+CH$5*climlow!$M373^6)*(L263/L$66)^$BW$1,-99)</f>
        <v>5.2738889086890804E-2</v>
      </c>
      <c r="CI263" s="8">
        <f>MAX((CI$3*climlow!$M373+CI$4*climlow!$M373^2+CI$5*climlow!$M373^6)*(M263/M$66)^$BW$1,-99)</f>
        <v>-0.44467109940335509</v>
      </c>
      <c r="CJ263" s="8">
        <f t="shared" ref="CJ263:CJ326" si="261">((CD263-CG263)*Q263+(CH263-CH263)*R263+(CF263-CI263)*S263)/100</f>
        <v>-3.2153121793383548</v>
      </c>
      <c r="CK263" s="8">
        <f t="shared" ref="CK263:CK326" si="262">CJ263*BS263</f>
        <v>-9.5123950593306947E-3</v>
      </c>
      <c r="CL263" s="8">
        <f t="shared" ref="CL263:CL326" si="263">CJ263*BT263</f>
        <v>-9.6083087571371083E-4</v>
      </c>
    </row>
    <row r="264" spans="1:90">
      <c r="A264">
        <f t="shared" si="232"/>
        <v>2218</v>
      </c>
      <c r="B264" s="4">
        <f t="shared" si="239"/>
        <v>1286.529449763194</v>
      </c>
      <c r="C264" s="4">
        <f t="shared" si="239"/>
        <v>3572.5795449676448</v>
      </c>
      <c r="D264" s="4">
        <f t="shared" si="239"/>
        <v>6809.5101219395856</v>
      </c>
      <c r="E264" s="11">
        <f t="shared" si="240"/>
        <v>2.268211868206064E-7</v>
      </c>
      <c r="F264" s="11">
        <f t="shared" si="240"/>
        <v>4.5472647560314529E-7</v>
      </c>
      <c r="G264" s="11">
        <f t="shared" si="240"/>
        <v>1.0039584214921904E-6</v>
      </c>
      <c r="H264" s="4">
        <f t="shared" si="241"/>
        <v>290540.52546729177</v>
      </c>
      <c r="I264" s="4">
        <f t="shared" si="241"/>
        <v>288747.81267077773</v>
      </c>
      <c r="J264" s="4">
        <f t="shared" si="241"/>
        <v>52570.390130857537</v>
      </c>
      <c r="K264" s="4">
        <f t="shared" si="233"/>
        <v>225832.78254591866</v>
      </c>
      <c r="L264" s="4">
        <f t="shared" si="233"/>
        <v>80823.340400498419</v>
      </c>
      <c r="M264" s="4">
        <f t="shared" si="233"/>
        <v>7720.1427400013408</v>
      </c>
      <c r="N264" s="11">
        <f t="shared" si="238"/>
        <v>2.7486359536470495E-3</v>
      </c>
      <c r="O264" s="11">
        <f t="shared" si="238"/>
        <v>4.3647534630444351E-3</v>
      </c>
      <c r="P264" s="11">
        <f t="shared" si="238"/>
        <v>3.130199754404428E-3</v>
      </c>
      <c r="Q264" s="4">
        <f t="shared" si="234"/>
        <v>2959.5098443791594</v>
      </c>
      <c r="R264" s="4">
        <f t="shared" si="234"/>
        <v>10404.686306326712</v>
      </c>
      <c r="S264" s="4">
        <f t="shared" si="234"/>
        <v>2438.4084915383705</v>
      </c>
      <c r="T264" s="4">
        <f t="shared" si="242"/>
        <v>10.186220457952372</v>
      </c>
      <c r="U264" s="4">
        <f t="shared" si="242"/>
        <v>36.033818611778877</v>
      </c>
      <c r="V264" s="4">
        <f t="shared" si="242"/>
        <v>46.3836864339168</v>
      </c>
      <c r="W264" s="11">
        <f t="shared" si="235"/>
        <v>-1.219247815263802E-2</v>
      </c>
      <c r="X264" s="11">
        <f t="shared" si="235"/>
        <v>-1.3228699347321071E-2</v>
      </c>
      <c r="Y264" s="11">
        <f t="shared" si="235"/>
        <v>-1.2203590333800474E-2</v>
      </c>
      <c r="Z264" s="4">
        <f t="shared" si="247"/>
        <v>3127.7778115262076</v>
      </c>
      <c r="AA264" s="4">
        <f t="shared" si="247"/>
        <v>32981.279642467569</v>
      </c>
      <c r="AB264" s="4">
        <f t="shared" si="247"/>
        <v>4724.7656301459201</v>
      </c>
      <c r="AC264" s="12">
        <f t="shared" si="243"/>
        <v>1.3390543602677725</v>
      </c>
      <c r="AD264" s="12">
        <f t="shared" si="243"/>
        <v>4.7215120878466115</v>
      </c>
      <c r="AE264" s="12">
        <f t="shared" si="243"/>
        <v>1.9682854832144263</v>
      </c>
      <c r="AF264" s="11">
        <f t="shared" si="236"/>
        <v>-2.9039671966837322E-3</v>
      </c>
      <c r="AG264" s="11">
        <f t="shared" si="236"/>
        <v>2.0567434751257441E-3</v>
      </c>
      <c r="AH264" s="11">
        <f t="shared" si="236"/>
        <v>8.257041531207765E-4</v>
      </c>
      <c r="AI264" s="1">
        <f t="shared" ref="AI264:AK279" si="264">(1-$AI$5)*AI263+AU263</f>
        <v>564068.05199236341</v>
      </c>
      <c r="AJ264" s="1">
        <f t="shared" si="264"/>
        <v>551167.02927156154</v>
      </c>
      <c r="AK264" s="1">
        <f t="shared" si="264"/>
        <v>101652.51741634893</v>
      </c>
      <c r="AL264" s="17">
        <f t="shared" si="244"/>
        <v>66.508554377056029</v>
      </c>
      <c r="AM264" s="17">
        <f t="shared" si="244"/>
        <v>29.909352709397456</v>
      </c>
      <c r="AN264" s="17">
        <f t="shared" si="244"/>
        <v>4.547300946810525</v>
      </c>
      <c r="AO264" s="7">
        <f t="shared" si="237"/>
        <v>2.2595108785947297E-3</v>
      </c>
      <c r="AP264" s="7">
        <f t="shared" si="237"/>
        <v>3.4794769586378466E-3</v>
      </c>
      <c r="AQ264" s="7">
        <f t="shared" si="237"/>
        <v>2.5185849071192334E-3</v>
      </c>
      <c r="AR264" s="1">
        <f t="shared" si="245"/>
        <v>290540.52546729177</v>
      </c>
      <c r="AS264" s="1">
        <f t="shared" si="245"/>
        <v>288747.81267077773</v>
      </c>
      <c r="AT264" s="1">
        <f t="shared" si="245"/>
        <v>52570.390130857537</v>
      </c>
      <c r="AU264" s="1">
        <f t="shared" si="252"/>
        <v>58108.105093458355</v>
      </c>
      <c r="AV264" s="1">
        <f t="shared" si="252"/>
        <v>57749.56253415555</v>
      </c>
      <c r="AW264" s="1">
        <f t="shared" si="252"/>
        <v>10514.078026171508</v>
      </c>
      <c r="AX264" s="1">
        <f t="shared" si="253"/>
        <v>180666.22603673494</v>
      </c>
      <c r="AY264" s="1">
        <f t="shared" si="253"/>
        <v>64658.672320398735</v>
      </c>
      <c r="AZ264" s="1">
        <f t="shared" si="253"/>
        <v>6176.1141920010732</v>
      </c>
      <c r="BA264" s="1">
        <f t="shared" si="254"/>
        <v>12.104406552839638</v>
      </c>
      <c r="BB264" s="1">
        <f t="shared" si="254"/>
        <v>11.076877517823931</v>
      </c>
      <c r="BC264" s="1">
        <f t="shared" si="254"/>
        <v>8.7284445811711606</v>
      </c>
      <c r="BD264" s="1">
        <f t="shared" si="255"/>
        <v>329.11404173725407</v>
      </c>
      <c r="BE264">
        <f t="shared" si="248"/>
        <v>0.21822387218499145</v>
      </c>
      <c r="BF264">
        <f t="shared" si="248"/>
        <v>0.3346263841173937</v>
      </c>
      <c r="BG264">
        <f t="shared" si="248"/>
        <v>2.453676962688749E-2</v>
      </c>
      <c r="BH264">
        <f t="shared" si="256"/>
        <v>0.28983062881745714</v>
      </c>
      <c r="BI264">
        <f t="shared" si="257"/>
        <v>4.7621658391411486E-3</v>
      </c>
      <c r="BJ264">
        <f t="shared" si="257"/>
        <v>1.1197481694748152E-2</v>
      </c>
      <c r="BK264">
        <f t="shared" si="257"/>
        <v>6.0205306372294847E-5</v>
      </c>
      <c r="BL264">
        <f t="shared" si="251"/>
        <v>1383.6021652664558</v>
      </c>
      <c r="BM264">
        <f t="shared" si="251"/>
        <v>3233.2483467796019</v>
      </c>
      <c r="BN264">
        <f t="shared" si="251"/>
        <v>3.1650164439393436</v>
      </c>
      <c r="BO264">
        <f t="shared" si="246"/>
        <v>1119.5577565272793</v>
      </c>
      <c r="BP264">
        <f t="shared" si="208"/>
        <v>585.92412133951916</v>
      </c>
      <c r="BQ264">
        <f t="shared" si="208"/>
        <v>54.601969824971555</v>
      </c>
      <c r="BR264" s="7">
        <f t="shared" ref="BR264:BR327" si="265">SUM(H264:J264)/SUM(H263:J263)-1+BR$5</f>
        <v>3.5187046972227076E-3</v>
      </c>
      <c r="BS264" s="7">
        <f t="shared" si="249"/>
        <v>2.8722980830307335E-3</v>
      </c>
      <c r="BT264" s="7">
        <f t="shared" si="250"/>
        <v>2.8912845811086591E-4</v>
      </c>
      <c r="BU264" s="8">
        <f>MAX((BU$3*climlow!$I374+BU$4*climlow!$I374^2+BU$5*climlow!$I374^6)*(K264/K$66)^$BW$1,-99)</f>
        <v>1.0478165168589859</v>
      </c>
      <c r="BV264" s="8">
        <f>MAX((BV$3*climlow!$I374+BV$4*climlow!$I374^2+BV$5*climlow!$I374^6)*(L264/L$66)^$BW$1,-99)</f>
        <v>-0.24438052659208837</v>
      </c>
      <c r="BW264" s="8">
        <f>MAX((BW$3*climlow!$I374+BW$4*climlow!$I374^2+BW$5*climlow!$I374^6)*(M264/M$66)^$BW$1,-99)</f>
        <v>-1.1304652682027667</v>
      </c>
      <c r="BX264" s="8">
        <f>MAX((BX$3*climlow!$M374+BX$4*climlow!$M374^2+BX$5*climlow!$M374^6)*(K264/K$66)^$BW$1,-99)</f>
        <v>1.192044657392177</v>
      </c>
      <c r="BY264" s="8">
        <f>MAX((BY$3*climlow!$M374+BY$4*climlow!$M374^2+BY$5*climlow!$M374^6)*(L264/L$66)^$BW$1,-99)</f>
        <v>-0.13981145620391561</v>
      </c>
      <c r="BZ264" s="8">
        <f>MAX((BZ$3*climlow!$M374+BZ$4*climlow!$M374^2+BZ$5*climlow!$M374^6)*(M264/M$66)^$BW$1,-99)</f>
        <v>-1.0157568299446811</v>
      </c>
      <c r="CA264" s="8">
        <f t="shared" si="258"/>
        <v>-479.34387088212696</v>
      </c>
      <c r="CB264" s="8">
        <f t="shared" si="259"/>
        <v>-1.3768184814472646</v>
      </c>
      <c r="CC264" s="8">
        <f t="shared" si="260"/>
        <v>-0.13859195429304336</v>
      </c>
      <c r="CD264" s="8">
        <f>MAX((CD$3*climlow!$I374+CD$4*climlow!$I374^2+CD$5*climlow!$I374^6)*(K264/K$66)^$BW$1,-99)</f>
        <v>0.87251513476030951</v>
      </c>
      <c r="CE264" s="8">
        <f>MAX((CE$3*climlow!$I374+CE$4*climlow!$I374^2+CE$5*climlow!$I374^6)*(L264/L$66)^$BW$1,-99)</f>
        <v>-7.7412444203066406E-3</v>
      </c>
      <c r="CF264" s="8">
        <f>MAX((CF$3*climlow!$I374+CF$4*climlow!$I374^2+CF$5*climlow!$I374^6)*(M264/M$66)^$BW$1,-99)</f>
        <v>-0.5402031946239243</v>
      </c>
      <c r="CG264" s="8">
        <f>MAX((CG$3*climlow!$M374+CG$4*climlow!$M374^2+CG$5*climlow!$M374^6)*(K264/K$66)^$BW$1,-99)</f>
        <v>0.90825741229503876</v>
      </c>
      <c r="CH264" s="8">
        <f>MAX((CH$3*climlow!$M374+CH$4*climlow!$M374^2+CH$5*climlow!$M374^6)*(L264/L$66)^$BW$1,-99)</f>
        <v>4.9184360436545727E-2</v>
      </c>
      <c r="CI264" s="8">
        <f>MAX((CI$3*climlow!$M374+CI$4*climlow!$M374^2+CI$5*climlow!$M374^6)*(M264/M$66)^$BW$1,-99)</f>
        <v>-0.44999635560313028</v>
      </c>
      <c r="CJ264" s="8">
        <f t="shared" si="261"/>
        <v>-3.2574074448770221</v>
      </c>
      <c r="CK264" s="8">
        <f t="shared" si="262"/>
        <v>-9.3562451595703092E-3</v>
      </c>
      <c r="CL264" s="8">
        <f t="shared" si="263"/>
        <v>-9.4180919197614879E-4</v>
      </c>
    </row>
    <row r="265" spans="1:90">
      <c r="A265">
        <f t="shared" si="232"/>
        <v>2219</v>
      </c>
      <c r="B265" s="4">
        <f t="shared" si="239"/>
        <v>1286.5297269847238</v>
      </c>
      <c r="C265" s="4">
        <f t="shared" si="239"/>
        <v>3572.581088286825</v>
      </c>
      <c r="D265" s="4">
        <f t="shared" si="239"/>
        <v>6809.5166165813671</v>
      </c>
      <c r="E265" s="11">
        <f t="shared" si="240"/>
        <v>2.1548012747957606E-7</v>
      </c>
      <c r="F265" s="11">
        <f t="shared" si="240"/>
        <v>4.3199015182298802E-7</v>
      </c>
      <c r="G265" s="11">
        <f t="shared" si="240"/>
        <v>9.5376050041758084E-7</v>
      </c>
      <c r="H265" s="4">
        <f t="shared" si="241"/>
        <v>291331.20592096512</v>
      </c>
      <c r="I265" s="4">
        <f t="shared" si="241"/>
        <v>289995.71719412069</v>
      </c>
      <c r="J265" s="4">
        <f t="shared" si="241"/>
        <v>52733.362986276392</v>
      </c>
      <c r="K265" s="4">
        <f t="shared" si="233"/>
        <v>226447.31778080738</v>
      </c>
      <c r="L265" s="4">
        <f t="shared" si="233"/>
        <v>81172.60603122758</v>
      </c>
      <c r="M265" s="4">
        <f t="shared" si="233"/>
        <v>7744.0684787917471</v>
      </c>
      <c r="N265" s="11">
        <f t="shared" si="238"/>
        <v>2.7211958687343163E-3</v>
      </c>
      <c r="O265" s="11">
        <f t="shared" si="238"/>
        <v>4.3213461482594084E-3</v>
      </c>
      <c r="P265" s="11">
        <f t="shared" si="238"/>
        <v>3.0991316606669983E-3</v>
      </c>
      <c r="Q265" s="4">
        <f t="shared" si="234"/>
        <v>2931.3819318992228</v>
      </c>
      <c r="R265" s="4">
        <f t="shared" si="234"/>
        <v>10311.417752798117</v>
      </c>
      <c r="S265" s="4">
        <f t="shared" si="234"/>
        <v>2416.1181846855784</v>
      </c>
      <c r="T265" s="4">
        <f t="shared" si="242"/>
        <v>10.062025187560833</v>
      </c>
      <c r="U265" s="4">
        <f t="shared" si="242"/>
        <v>35.55713805902775</v>
      </c>
      <c r="V265" s="4">
        <f t="shared" si="242"/>
        <v>45.817638926505822</v>
      </c>
      <c r="W265" s="11">
        <f t="shared" si="235"/>
        <v>-1.219247815263802E-2</v>
      </c>
      <c r="X265" s="11">
        <f t="shared" si="235"/>
        <v>-1.3228699347321071E-2</v>
      </c>
      <c r="Y265" s="11">
        <f t="shared" si="235"/>
        <v>-1.2203590333800474E-2</v>
      </c>
      <c r="Z265" s="4">
        <f t="shared" si="247"/>
        <v>3089.1385702053021</v>
      </c>
      <c r="AA265" s="4">
        <f t="shared" si="247"/>
        <v>32754.274757074887</v>
      </c>
      <c r="AB265" s="4">
        <f t="shared" si="247"/>
        <v>4685.585917735958</v>
      </c>
      <c r="AC265" s="12">
        <f t="shared" si="243"/>
        <v>1.3351657903309786</v>
      </c>
      <c r="AD265" s="12">
        <f t="shared" si="243"/>
        <v>4.7312230270260169</v>
      </c>
      <c r="AE265" s="12">
        <f t="shared" si="243"/>
        <v>1.9699107047124438</v>
      </c>
      <c r="AF265" s="11">
        <f t="shared" si="236"/>
        <v>-2.9039671966837322E-3</v>
      </c>
      <c r="AG265" s="11">
        <f t="shared" si="236"/>
        <v>2.0567434751257441E-3</v>
      </c>
      <c r="AH265" s="11">
        <f t="shared" si="236"/>
        <v>8.257041531207765E-4</v>
      </c>
      <c r="AI265" s="1">
        <f t="shared" si="264"/>
        <v>565769.35188658547</v>
      </c>
      <c r="AJ265" s="1">
        <f t="shared" si="264"/>
        <v>553799.88887856097</v>
      </c>
      <c r="AK265" s="1">
        <f t="shared" si="264"/>
        <v>102001.34370088555</v>
      </c>
      <c r="AL265" s="17">
        <f t="shared" si="244"/>
        <v>66.657328411169246</v>
      </c>
      <c r="AM265" s="17">
        <f t="shared" si="244"/>
        <v>30.012380923961576</v>
      </c>
      <c r="AN265" s="17">
        <f t="shared" si="244"/>
        <v>4.5586391827079629</v>
      </c>
      <c r="AO265" s="7">
        <f t="shared" si="237"/>
        <v>2.2369157698087822E-3</v>
      </c>
      <c r="AP265" s="7">
        <f t="shared" si="237"/>
        <v>3.4446821890514682E-3</v>
      </c>
      <c r="AQ265" s="7">
        <f t="shared" si="237"/>
        <v>2.4933990580480411E-3</v>
      </c>
      <c r="AR265" s="1">
        <f t="shared" si="245"/>
        <v>291331.20592096512</v>
      </c>
      <c r="AS265" s="1">
        <f t="shared" si="245"/>
        <v>289995.71719412069</v>
      </c>
      <c r="AT265" s="1">
        <f t="shared" si="245"/>
        <v>52733.362986276392</v>
      </c>
      <c r="AU265" s="1">
        <f t="shared" si="252"/>
        <v>58266.24118419303</v>
      </c>
      <c r="AV265" s="1">
        <f t="shared" si="252"/>
        <v>57999.14343882414</v>
      </c>
      <c r="AW265" s="1">
        <f t="shared" si="252"/>
        <v>10546.672597255279</v>
      </c>
      <c r="AX265" s="1">
        <f t="shared" si="253"/>
        <v>181157.85422464591</v>
      </c>
      <c r="AY265" s="1">
        <f t="shared" si="253"/>
        <v>64938.084824982056</v>
      </c>
      <c r="AZ265" s="1">
        <f t="shared" si="253"/>
        <v>6195.2547830333979</v>
      </c>
      <c r="BA265" s="1">
        <f t="shared" si="254"/>
        <v>12.10712405295795</v>
      </c>
      <c r="BB265" s="1">
        <f t="shared" si="254"/>
        <v>11.081189553768029</v>
      </c>
      <c r="BC265" s="1">
        <f t="shared" si="254"/>
        <v>8.7315389204222882</v>
      </c>
      <c r="BD265" s="1">
        <f t="shared" si="255"/>
        <v>319.6398789988246</v>
      </c>
      <c r="BE265">
        <f t="shared" si="248"/>
        <v>0.21822387218499145</v>
      </c>
      <c r="BF265">
        <f t="shared" si="248"/>
        <v>0.3346263841173937</v>
      </c>
      <c r="BG265">
        <f t="shared" si="248"/>
        <v>2.453676962688749E-2</v>
      </c>
      <c r="BH265">
        <f t="shared" si="256"/>
        <v>0.28990445527788639</v>
      </c>
      <c r="BI265">
        <f t="shared" si="257"/>
        <v>4.7621658391411486E-3</v>
      </c>
      <c r="BJ265">
        <f t="shared" si="257"/>
        <v>1.1197481694748152E-2</v>
      </c>
      <c r="BK265">
        <f t="shared" si="257"/>
        <v>6.0205306372294847E-5</v>
      </c>
      <c r="BL265">
        <f t="shared" si="251"/>
        <v>1387.3675167126155</v>
      </c>
      <c r="BM265">
        <f t="shared" si="251"/>
        <v>3247.2217348365284</v>
      </c>
      <c r="BN265">
        <f t="shared" si="251"/>
        <v>3.1748282746302032</v>
      </c>
      <c r="BO265">
        <f t="shared" si="246"/>
        <v>1123.4971496639839</v>
      </c>
      <c r="BP265">
        <f t="shared" si="208"/>
        <v>592.53467813839063</v>
      </c>
      <c r="BQ265">
        <f t="shared" si="208"/>
        <v>55.229224347272499</v>
      </c>
      <c r="BR265" s="7">
        <f t="shared" si="265"/>
        <v>3.4842564230561646E-3</v>
      </c>
      <c r="BS265" s="7">
        <f t="shared" si="249"/>
        <v>2.7886389155638187E-3</v>
      </c>
      <c r="BT265" s="7">
        <f t="shared" si="250"/>
        <v>2.7975154856589492E-4</v>
      </c>
      <c r="BU265" s="8">
        <f>MAX((BU$3*climlow!$I375+BU$4*climlow!$I375^2+BU$5*climlow!$I375^6)*(K265/K$66)^$BW$1,-99)</f>
        <v>1.0359589083623382</v>
      </c>
      <c r="BV265" s="8">
        <f>MAX((BV$3*climlow!$I375+BV$4*climlow!$I375^2+BV$5*climlow!$I375^6)*(L265/L$66)^$BW$1,-99)</f>
        <v>-0.25214770531894165</v>
      </c>
      <c r="BW265" s="8">
        <f>MAX((BW$3*climlow!$I375+BW$4*climlow!$I375^2+BW$5*climlow!$I375^6)*(M265/M$66)^$BW$1,-99)</f>
        <v>-1.1383621767524472</v>
      </c>
      <c r="BX265" s="8">
        <f>MAX((BX$3*climlow!$M375+BX$4*climlow!$M375^2+BX$5*climlow!$M375^6)*(K265/K$66)^$BW$1,-99)</f>
        <v>1.1819054656155656</v>
      </c>
      <c r="BY265" s="8">
        <f>MAX((BY$3*climlow!$M375+BY$4*climlow!$M375^2+BY$5*climlow!$M375^6)*(L265/L$66)^$BW$1,-99)</f>
        <v>-0.14645885283764665</v>
      </c>
      <c r="BZ265" s="8">
        <f>MAX((BZ$3*climlow!$M375+BZ$4*climlow!$M375^2+BZ$5*climlow!$M375^6)*(M265/M$66)^$BW$1,-99)</f>
        <v>-1.0224621969808796</v>
      </c>
      <c r="CA265" s="8">
        <f t="shared" si="258"/>
        <v>-486.30582227992107</v>
      </c>
      <c r="CB265" s="8">
        <f t="shared" si="259"/>
        <v>-1.3561313408750502</v>
      </c>
      <c r="CC265" s="8">
        <f t="shared" si="260"/>
        <v>-0.1360448068594188</v>
      </c>
      <c r="CD265" s="8">
        <f>MAX((CD$3*climlow!$I375+CD$4*climlow!$I375^2+CD$5*climlow!$I375^6)*(K265/K$66)^$BW$1,-99)</f>
        <v>0.8687358285584621</v>
      </c>
      <c r="CE265" s="8">
        <f>MAX((CE$3*climlow!$I375+CE$4*climlow!$I375^2+CE$5*climlow!$I375^6)*(L265/L$66)^$BW$1,-99)</f>
        <v>-1.2400994503772177E-2</v>
      </c>
      <c r="CF265" s="8">
        <f>MAX((CF$3*climlow!$I375+CF$4*climlow!$I375^2+CF$5*climlow!$I375^6)*(M265/M$66)^$BW$1,-99)</f>
        <v>-0.54703180294104869</v>
      </c>
      <c r="CG265" s="8">
        <f>MAX((CG$3*climlow!$M375+CG$4*climlow!$M375^2+CG$5*climlow!$M375^6)*(K265/K$66)^$BW$1,-99)</f>
        <v>0.90564093991544981</v>
      </c>
      <c r="CH265" s="8">
        <f>MAX((CH$3*climlow!$M375+CH$4*climlow!$M375^2+CH$5*climlow!$M375^6)*(L265/L$66)^$BW$1,-99)</f>
        <v>4.5648235898478808E-2</v>
      </c>
      <c r="CI265" s="8">
        <f>MAX((CI$3*climlow!$M375+CI$4*climlow!$M375^2+CI$5*climlow!$M375^6)*(M265/M$66)^$BW$1,-99)</f>
        <v>-0.4552828286872258</v>
      </c>
      <c r="CJ265" s="8">
        <f t="shared" si="261"/>
        <v>-3.2985934174751299</v>
      </c>
      <c r="CK265" s="8">
        <f t="shared" si="262"/>
        <v>-9.1985859705937967E-3</v>
      </c>
      <c r="CL265" s="8">
        <f t="shared" si="263"/>
        <v>-9.2278661662793511E-4</v>
      </c>
    </row>
    <row r="266" spans="1:90">
      <c r="A266">
        <f t="shared" si="232"/>
        <v>2220</v>
      </c>
      <c r="B266" s="4">
        <f t="shared" si="239"/>
        <v>1286.529990345234</v>
      </c>
      <c r="C266" s="4">
        <f t="shared" si="239"/>
        <v>3572.5825544406789</v>
      </c>
      <c r="D266" s="4">
        <f t="shared" si="239"/>
        <v>6809.5227864969447</v>
      </c>
      <c r="E266" s="11">
        <f t="shared" si="240"/>
        <v>2.0470612110559724E-7</v>
      </c>
      <c r="F266" s="11">
        <f t="shared" si="240"/>
        <v>4.103906442318386E-7</v>
      </c>
      <c r="G266" s="11">
        <f t="shared" si="240"/>
        <v>9.0607247539670173E-7</v>
      </c>
      <c r="H266" s="4">
        <f t="shared" si="241"/>
        <v>292116.12714389869</v>
      </c>
      <c r="I266" s="4">
        <f t="shared" si="241"/>
        <v>291236.54972444463</v>
      </c>
      <c r="J266" s="4">
        <f t="shared" si="241"/>
        <v>52895.217234981588</v>
      </c>
      <c r="K266" s="4">
        <f t="shared" si="233"/>
        <v>227057.37863562026</v>
      </c>
      <c r="L266" s="4">
        <f t="shared" si="233"/>
        <v>81519.893602581957</v>
      </c>
      <c r="M266" s="4">
        <f t="shared" si="233"/>
        <v>7767.8302714356178</v>
      </c>
      <c r="N266" s="11">
        <f t="shared" si="238"/>
        <v>2.6940520240712473E-3</v>
      </c>
      <c r="O266" s="11">
        <f t="shared" si="238"/>
        <v>4.2783839072602081E-3</v>
      </c>
      <c r="P266" s="11">
        <f t="shared" si="238"/>
        <v>3.068386173100901E-3</v>
      </c>
      <c r="Q266" s="4">
        <f t="shared" si="234"/>
        <v>2903.4427239148813</v>
      </c>
      <c r="R266" s="4">
        <f t="shared" si="234"/>
        <v>10218.547904874988</v>
      </c>
      <c r="S266" s="4">
        <f t="shared" si="234"/>
        <v>2393.9581485521858</v>
      </c>
      <c r="T266" s="4">
        <f t="shared" si="242"/>
        <v>9.9393441652902048</v>
      </c>
      <c r="U266" s="4">
        <f t="shared" si="242"/>
        <v>35.086763369993683</v>
      </c>
      <c r="V266" s="4">
        <f t="shared" si="242"/>
        <v>45.258499230984754</v>
      </c>
      <c r="W266" s="11">
        <f t="shared" si="235"/>
        <v>-1.219247815263802E-2</v>
      </c>
      <c r="X266" s="11">
        <f t="shared" si="235"/>
        <v>-1.3228699347321071E-2</v>
      </c>
      <c r="Y266" s="11">
        <f t="shared" si="235"/>
        <v>-1.2203590333800474E-2</v>
      </c>
      <c r="Z266" s="4">
        <f t="shared" si="247"/>
        <v>3050.8931375171996</v>
      </c>
      <c r="AA266" s="4">
        <f t="shared" si="247"/>
        <v>32527.425717472765</v>
      </c>
      <c r="AB266" s="4">
        <f t="shared" si="247"/>
        <v>4646.5869518749123</v>
      </c>
      <c r="AC266" s="12">
        <f t="shared" si="243"/>
        <v>1.3312885126737231</v>
      </c>
      <c r="AD266" s="12">
        <f t="shared" si="243"/>
        <v>4.740953939116217</v>
      </c>
      <c r="AE266" s="12">
        <f t="shared" si="243"/>
        <v>1.971537268162602</v>
      </c>
      <c r="AF266" s="11">
        <f t="shared" si="236"/>
        <v>-2.9039671966837322E-3</v>
      </c>
      <c r="AG266" s="11">
        <f t="shared" si="236"/>
        <v>2.0567434751257441E-3</v>
      </c>
      <c r="AH266" s="11">
        <f t="shared" si="236"/>
        <v>8.257041531207765E-4</v>
      </c>
      <c r="AI266" s="1">
        <f t="shared" si="264"/>
        <v>567458.65788211999</v>
      </c>
      <c r="AJ266" s="1">
        <f t="shared" si="264"/>
        <v>556419.04342952906</v>
      </c>
      <c r="AK266" s="1">
        <f t="shared" si="264"/>
        <v>102347.88192805229</v>
      </c>
      <c r="AL266" s="17">
        <f t="shared" si="244"/>
        <v>66.80494417197454</v>
      </c>
      <c r="AM266" s="17">
        <f t="shared" si="244"/>
        <v>30.114730206841177</v>
      </c>
      <c r="AN266" s="17">
        <f t="shared" si="244"/>
        <v>4.5698920242856662</v>
      </c>
      <c r="AO266" s="7">
        <f t="shared" ref="AO266:AQ281" si="266">AO$5*AO265</f>
        <v>2.2145466121106941E-3</v>
      </c>
      <c r="AP266" s="7">
        <f t="shared" si="266"/>
        <v>3.4102353671609533E-3</v>
      </c>
      <c r="AQ266" s="7">
        <f t="shared" si="266"/>
        <v>2.4684650674675606E-3</v>
      </c>
      <c r="AR266" s="1">
        <f t="shared" si="245"/>
        <v>292116.12714389869</v>
      </c>
      <c r="AS266" s="1">
        <f t="shared" si="245"/>
        <v>291236.54972444463</v>
      </c>
      <c r="AT266" s="1">
        <f t="shared" si="245"/>
        <v>52895.217234981588</v>
      </c>
      <c r="AU266" s="1">
        <f t="shared" si="252"/>
        <v>58423.22542877974</v>
      </c>
      <c r="AV266" s="1">
        <f t="shared" si="252"/>
        <v>58247.309944888926</v>
      </c>
      <c r="AW266" s="1">
        <f t="shared" si="252"/>
        <v>10579.043446996318</v>
      </c>
      <c r="AX266" s="1">
        <f t="shared" si="253"/>
        <v>181645.90290849624</v>
      </c>
      <c r="AY266" s="1">
        <f t="shared" si="253"/>
        <v>65215.914882065576</v>
      </c>
      <c r="AZ266" s="1">
        <f t="shared" si="253"/>
        <v>6214.2642171484949</v>
      </c>
      <c r="BA266" s="1">
        <f t="shared" si="254"/>
        <v>12.109814482528462</v>
      </c>
      <c r="BB266" s="1">
        <f t="shared" si="254"/>
        <v>11.085458811412041</v>
      </c>
      <c r="BC266" s="1">
        <f t="shared" si="254"/>
        <v>8.7346026087060409</v>
      </c>
      <c r="BD266" s="1">
        <f t="shared" si="255"/>
        <v>310.43732638935921</v>
      </c>
      <c r="BE266">
        <f t="shared" si="248"/>
        <v>0.21822387218499145</v>
      </c>
      <c r="BF266">
        <f t="shared" si="248"/>
        <v>0.3346263841173937</v>
      </c>
      <c r="BG266">
        <f t="shared" si="248"/>
        <v>2.453676962688749E-2</v>
      </c>
      <c r="BH266">
        <f t="shared" si="256"/>
        <v>0.28997767841075833</v>
      </c>
      <c r="BI266">
        <f t="shared" si="257"/>
        <v>4.7621658391411486E-3</v>
      </c>
      <c r="BJ266">
        <f t="shared" si="257"/>
        <v>1.1197481694748152E-2</v>
      </c>
      <c r="BK266">
        <f t="shared" si="257"/>
        <v>6.0205306372294847E-5</v>
      </c>
      <c r="BL266">
        <f t="shared" si="251"/>
        <v>1391.1054417468868</v>
      </c>
      <c r="BM266">
        <f t="shared" si="251"/>
        <v>3261.1159343810787</v>
      </c>
      <c r="BN266">
        <f t="shared" si="251"/>
        <v>3.1845727592611572</v>
      </c>
      <c r="BO266">
        <f t="shared" si="246"/>
        <v>1127.411701823986</v>
      </c>
      <c r="BP266">
        <f t="shared" si="208"/>
        <v>599.22008217678467</v>
      </c>
      <c r="BQ266">
        <f t="shared" si="208"/>
        <v>55.8637026747219</v>
      </c>
      <c r="BR266" s="7">
        <f t="shared" si="265"/>
        <v>3.4501577372296754E-3</v>
      </c>
      <c r="BS266" s="7">
        <f t="shared" si="249"/>
        <v>2.7074164228774937E-3</v>
      </c>
      <c r="BT266" s="7">
        <f t="shared" si="250"/>
        <v>2.7068776986901558E-4</v>
      </c>
      <c r="BU266" s="8">
        <f>MAX((BU$3*climlow!$I376+BU$4*climlow!$I376^2+BU$5*climlow!$I376^6)*(K266/K$66)^$BW$1,-99)</f>
        <v>1.0242320004598455</v>
      </c>
      <c r="BV266" s="8">
        <f>MAX((BV$3*climlow!$I376+BV$4*climlow!$I376^2+BV$5*climlow!$I376^6)*(L266/L$66)^$BW$1,-99)</f>
        <v>-0.25981647480698988</v>
      </c>
      <c r="BW266" s="8">
        <f>MAX((BW$3*climlow!$I376+BW$4*climlow!$I376^2+BW$5*climlow!$I376^6)*(M266/M$66)^$BW$1,-99)</f>
        <v>-1.1461575920964859</v>
      </c>
      <c r="BX266" s="8">
        <f>MAX((BX$3*climlow!$M376+BX$4*climlow!$M376^2+BX$5*climlow!$M376^6)*(K266/K$66)^$BW$1,-99)</f>
        <v>1.1718903051468001</v>
      </c>
      <c r="BY266" s="8">
        <f>MAX((BY$3*climlow!$M376+BY$4*climlow!$M376^2+BY$5*climlow!$M376^6)*(L266/L$66)^$BW$1,-99)</f>
        <v>-0.15301324366164679</v>
      </c>
      <c r="BZ266" s="8">
        <f>MAX((BZ$3*climlow!$M376+BZ$4*climlow!$M376^2+BZ$5*climlow!$M376^6)*(M266/M$66)^$BW$1,-99)</f>
        <v>-1.0290716554389343</v>
      </c>
      <c r="CA266" s="8">
        <f t="shared" si="258"/>
        <v>-493.26658160449455</v>
      </c>
      <c r="CB266" s="8">
        <f t="shared" si="259"/>
        <v>-1.3354780438926499</v>
      </c>
      <c r="CC266" s="8">
        <f t="shared" si="260"/>
        <v>-0.13352123092543342</v>
      </c>
      <c r="CD266" s="8">
        <f>MAX((CD$3*climlow!$I376+CD$4*climlow!$I376^2+CD$5*climlow!$I376^6)*(K266/K$66)^$BW$1,-99)</f>
        <v>0.86493878624373521</v>
      </c>
      <c r="CE266" s="8">
        <f>MAX((CE$3*climlow!$I376+CE$4*climlow!$I376^2+CE$5*climlow!$I376^6)*(L266/L$66)^$BW$1,-99)</f>
        <v>-1.7043636042328482E-2</v>
      </c>
      <c r="CF266" s="8">
        <f>MAX((CF$3*climlow!$I376+CF$4*climlow!$I376^2+CF$5*climlow!$I376^6)*(M266/M$66)^$BW$1,-99)</f>
        <v>-0.55382251489451662</v>
      </c>
      <c r="CG266" s="8">
        <f>MAX((CG$3*climlow!$M376+CG$4*climlow!$M376^2+CG$5*climlow!$M376^6)*(K266/K$66)^$BW$1,-99)</f>
        <v>0.90301276807790243</v>
      </c>
      <c r="CH266" s="8">
        <f>MAX((CH$3*climlow!$M376+CH$4*climlow!$M376^2+CH$5*climlow!$M376^6)*(L266/L$66)^$BW$1,-99)</f>
        <v>4.2131490579390349E-2</v>
      </c>
      <c r="CI266" s="8">
        <f>MAX((CI$3*climlow!$M376+CI$4*climlow!$M376^2+CI$5*climlow!$M376^6)*(M266/M$66)^$BW$1,-99)</f>
        <v>-0.46052946596169275</v>
      </c>
      <c r="CJ266" s="8">
        <f t="shared" si="261"/>
        <v>-3.3388528022289163</v>
      </c>
      <c r="CK266" s="8">
        <f t="shared" si="262"/>
        <v>-9.039664910325108E-3</v>
      </c>
      <c r="CL266" s="8">
        <f t="shared" si="263"/>
        <v>-9.0378661895625871E-4</v>
      </c>
    </row>
    <row r="267" spans="1:90">
      <c r="A267">
        <f t="shared" si="232"/>
        <v>2221</v>
      </c>
      <c r="B267" s="4">
        <f t="shared" si="239"/>
        <v>1286.5302405377697</v>
      </c>
      <c r="C267" s="4">
        <f t="shared" si="239"/>
        <v>3572.5839472874122</v>
      </c>
      <c r="D267" s="4">
        <f t="shared" si="239"/>
        <v>6809.5286479220531</v>
      </c>
      <c r="E267" s="11">
        <f t="shared" si="240"/>
        <v>1.9447081505031737E-7</v>
      </c>
      <c r="F267" s="11">
        <f t="shared" si="240"/>
        <v>3.8987111202024668E-7</v>
      </c>
      <c r="G267" s="11">
        <f t="shared" si="240"/>
        <v>8.607688516268666E-7</v>
      </c>
      <c r="H267" s="4">
        <f t="shared" si="241"/>
        <v>292895.31652724755</v>
      </c>
      <c r="I267" s="4">
        <f t="shared" si="241"/>
        <v>292470.30158818146</v>
      </c>
      <c r="J267" s="4">
        <f t="shared" si="241"/>
        <v>53055.956446120173</v>
      </c>
      <c r="K267" s="4">
        <f t="shared" si="233"/>
        <v>227662.98630090288</v>
      </c>
      <c r="L267" s="4">
        <f t="shared" si="233"/>
        <v>81865.2006232766</v>
      </c>
      <c r="M267" s="4">
        <f t="shared" si="233"/>
        <v>7791.4286273412399</v>
      </c>
      <c r="N267" s="11">
        <f t="shared" si="238"/>
        <v>2.6672009908759176E-3</v>
      </c>
      <c r="O267" s="11">
        <f t="shared" si="238"/>
        <v>4.2358620139772984E-3</v>
      </c>
      <c r="P267" s="11">
        <f t="shared" si="238"/>
        <v>3.0379597752541176E-3</v>
      </c>
      <c r="Q267" s="4">
        <f t="shared" si="234"/>
        <v>2875.6927671373905</v>
      </c>
      <c r="R267" s="4">
        <f t="shared" si="234"/>
        <v>10126.085517879708</v>
      </c>
      <c r="S267" s="4">
        <f t="shared" si="234"/>
        <v>2371.9293006270232</v>
      </c>
      <c r="T267" s="4">
        <f t="shared" si="242"/>
        <v>9.8181589287033546</v>
      </c>
      <c r="U267" s="4">
        <f t="shared" si="242"/>
        <v>34.622611126301436</v>
      </c>
      <c r="V267" s="4">
        <f t="shared" si="242"/>
        <v>44.706183047247194</v>
      </c>
      <c r="W267" s="11">
        <f t="shared" si="235"/>
        <v>-1.219247815263802E-2</v>
      </c>
      <c r="X267" s="11">
        <f t="shared" si="235"/>
        <v>-1.3228699347321071E-2</v>
      </c>
      <c r="Y267" s="11">
        <f t="shared" si="235"/>
        <v>-1.2203590333800474E-2</v>
      </c>
      <c r="Z267" s="4">
        <f t="shared" si="247"/>
        <v>3013.0396085739999</v>
      </c>
      <c r="AA267" s="4">
        <f t="shared" si="247"/>
        <v>32300.765286275826</v>
      </c>
      <c r="AB267" s="4">
        <f t="shared" si="247"/>
        <v>4607.77112680149</v>
      </c>
      <c r="AC267" s="12">
        <f t="shared" si="243"/>
        <v>1.3274224945035966</v>
      </c>
      <c r="AD267" s="12">
        <f t="shared" si="243"/>
        <v>4.7507048651963659</v>
      </c>
      <c r="AE267" s="12">
        <f t="shared" si="243"/>
        <v>1.9731651746729562</v>
      </c>
      <c r="AF267" s="11">
        <f t="shared" si="236"/>
        <v>-2.9039671966837322E-3</v>
      </c>
      <c r="AG267" s="11">
        <f t="shared" si="236"/>
        <v>2.0567434751257441E-3</v>
      </c>
      <c r="AH267" s="11">
        <f t="shared" si="236"/>
        <v>8.257041531207765E-4</v>
      </c>
      <c r="AI267" s="1">
        <f t="shared" si="264"/>
        <v>569136.01752268779</v>
      </c>
      <c r="AJ267" s="1">
        <f t="shared" si="264"/>
        <v>559024.4490314651</v>
      </c>
      <c r="AK267" s="1">
        <f t="shared" si="264"/>
        <v>102692.13718224339</v>
      </c>
      <c r="AL267" s="17">
        <f t="shared" si="244"/>
        <v>66.951407408134941</v>
      </c>
      <c r="AM267" s="17">
        <f t="shared" si="244"/>
        <v>30.216401541684821</v>
      </c>
      <c r="AN267" s="17">
        <f t="shared" si="244"/>
        <v>4.5810598369214741</v>
      </c>
      <c r="AO267" s="7">
        <f t="shared" si="266"/>
        <v>2.1924011459895872E-3</v>
      </c>
      <c r="AP267" s="7">
        <f t="shared" si="266"/>
        <v>3.3761330134893437E-3</v>
      </c>
      <c r="AQ267" s="7">
        <f t="shared" si="266"/>
        <v>2.4437804167928849E-3</v>
      </c>
      <c r="AR267" s="1">
        <f t="shared" si="245"/>
        <v>292895.31652724755</v>
      </c>
      <c r="AS267" s="1">
        <f t="shared" si="245"/>
        <v>292470.30158818146</v>
      </c>
      <c r="AT267" s="1">
        <f t="shared" si="245"/>
        <v>53055.956446120173</v>
      </c>
      <c r="AU267" s="1">
        <f t="shared" si="252"/>
        <v>58579.063305449512</v>
      </c>
      <c r="AV267" s="1">
        <f t="shared" si="252"/>
        <v>58494.060317636293</v>
      </c>
      <c r="AW267" s="1">
        <f t="shared" si="252"/>
        <v>10611.191289224036</v>
      </c>
      <c r="AX267" s="1">
        <f t="shared" si="253"/>
        <v>182130.38904072231</v>
      </c>
      <c r="AY267" s="1">
        <f t="shared" si="253"/>
        <v>65492.160498621291</v>
      </c>
      <c r="AZ267" s="1">
        <f t="shared" si="253"/>
        <v>6233.1429018729923</v>
      </c>
      <c r="BA267" s="1">
        <f t="shared" si="254"/>
        <v>12.112478132850937</v>
      </c>
      <c r="BB267" s="1">
        <f t="shared" si="254"/>
        <v>11.089685727416327</v>
      </c>
      <c r="BC267" s="1">
        <f t="shared" si="254"/>
        <v>8.7376359632062339</v>
      </c>
      <c r="BD267" s="1">
        <f t="shared" si="255"/>
        <v>301.49864205043878</v>
      </c>
      <c r="BE267">
        <f t="shared" si="248"/>
        <v>0.21822387218499145</v>
      </c>
      <c r="BF267">
        <f t="shared" si="248"/>
        <v>0.3346263841173937</v>
      </c>
      <c r="BG267">
        <f t="shared" si="248"/>
        <v>2.453676962688749E-2</v>
      </c>
      <c r="BH267">
        <f t="shared" si="256"/>
        <v>0.29005030449581104</v>
      </c>
      <c r="BI267">
        <f t="shared" si="257"/>
        <v>4.7621658391411486E-3</v>
      </c>
      <c r="BJ267">
        <f t="shared" si="257"/>
        <v>1.1197481694748152E-2</v>
      </c>
      <c r="BK267">
        <f t="shared" si="257"/>
        <v>6.0205306372294847E-5</v>
      </c>
      <c r="BL267">
        <f t="shared" si="251"/>
        <v>1394.8160708104922</v>
      </c>
      <c r="BM267">
        <f t="shared" si="251"/>
        <v>3274.9308482911333</v>
      </c>
      <c r="BN267">
        <f t="shared" si="251"/>
        <v>3.1942501127137968</v>
      </c>
      <c r="BO267">
        <f t="shared" si="246"/>
        <v>1131.3014500300774</v>
      </c>
      <c r="BP267">
        <f t="shared" si="208"/>
        <v>605.98118103263482</v>
      </c>
      <c r="BQ267">
        <f t="shared" si="208"/>
        <v>56.505488003970974</v>
      </c>
      <c r="BR267" s="7">
        <f t="shared" si="265"/>
        <v>3.4164049553166986E-3</v>
      </c>
      <c r="BS267" s="7">
        <f t="shared" si="249"/>
        <v>2.6285596338616441E-3</v>
      </c>
      <c r="BT267" s="7">
        <f t="shared" si="250"/>
        <v>2.6192629401856655E-4</v>
      </c>
      <c r="BU267" s="8">
        <f>MAX((BU$3*climlow!$I377+BU$4*climlow!$I377^2+BU$5*climlow!$I377^6)*(K267/K$66)^$BW$1,-99)</f>
        <v>1.0126360626967392</v>
      </c>
      <c r="BV267" s="8">
        <f>MAX((BV$3*climlow!$I377+BV$4*climlow!$I377^2+BV$5*climlow!$I377^6)*(L267/L$66)^$BW$1,-99)</f>
        <v>-0.26738702189356056</v>
      </c>
      <c r="BW267" s="8">
        <f>MAX((BW$3*climlow!$I377+BW$4*climlow!$I377^2+BW$5*climlow!$I377^6)*(M267/M$66)^$BW$1,-99)</f>
        <v>-1.1538517087458278</v>
      </c>
      <c r="BX267" s="8">
        <f>MAX((BX$3*climlow!$M377+BX$4*climlow!$M377^2+BX$5*climlow!$M377^6)*(K267/K$66)^$BW$1,-99)</f>
        <v>1.1619991529867184</v>
      </c>
      <c r="BY267" s="8">
        <f>MAX((BY$3*climlow!$M377+BY$4*climlow!$M377^2+BY$5*climlow!$M377^6)*(L267/L$66)^$BW$1,-99)</f>
        <v>-0.15947498073932803</v>
      </c>
      <c r="BZ267" s="8">
        <f>MAX((BZ$3*climlow!$M377+BZ$4*climlow!$M377^2+BZ$5*climlow!$M377^6)*(M267/M$66)^$BW$1,-99)</f>
        <v>-1.0355855676395445</v>
      </c>
      <c r="CA267" s="8">
        <f t="shared" si="258"/>
        <v>-500.22472839556974</v>
      </c>
      <c r="CB267" s="8">
        <f t="shared" si="259"/>
        <v>-1.3148705289199991</v>
      </c>
      <c r="CC267" s="8">
        <f t="shared" si="260"/>
        <v>-0.13102200928509558</v>
      </c>
      <c r="CD267" s="8">
        <f>MAX((CD$3*climlow!$I377+CD$4*climlow!$I377^2+CD$5*climlow!$I377^6)*(K267/K$66)^$BW$1,-99)</f>
        <v>0.8611260352568576</v>
      </c>
      <c r="CE267" s="8">
        <f>MAX((CE$3*climlow!$I377+CE$4*climlow!$I377^2+CE$5*climlow!$I377^6)*(L267/L$66)^$BW$1,-99)</f>
        <v>-2.166785880030413E-2</v>
      </c>
      <c r="CF267" s="8">
        <f>MAX((CF$3*climlow!$I377+CF$4*climlow!$I377^2+CF$5*climlow!$I377^6)*(M267/M$66)^$BW$1,-99)</f>
        <v>-0.56057386020721345</v>
      </c>
      <c r="CG267" s="8">
        <f>MAX((CG$3*climlow!$M377+CG$4*climlow!$M377^2+CG$5*climlow!$M377^6)*(K267/K$66)^$BW$1,-99)</f>
        <v>0.90037447087166533</v>
      </c>
      <c r="CH267" s="8">
        <f>MAX((CH$3*climlow!$M377+CH$4*climlow!$M377^2+CH$5*climlow!$M377^6)*(L267/L$66)^$BW$1,-99)</f>
        <v>3.8635075011817982E-2</v>
      </c>
      <c r="CI267" s="8">
        <f>MAX((CI$3*climlow!$M377+CI$4*climlow!$M377^2+CI$5*climlow!$M377^6)*(M267/M$66)^$BW$1,-99)</f>
        <v>-0.46573524395129612</v>
      </c>
      <c r="CJ267" s="8">
        <f t="shared" si="261"/>
        <v>-3.3781693514729279</v>
      </c>
      <c r="CK267" s="8">
        <f t="shared" si="262"/>
        <v>-8.8797195936303076E-3</v>
      </c>
      <c r="CL267" s="8">
        <f t="shared" si="263"/>
        <v>-8.8483137879840832E-4</v>
      </c>
    </row>
    <row r="268" spans="1:90">
      <c r="A268">
        <f t="shared" si="232"/>
        <v>2222</v>
      </c>
      <c r="B268" s="4">
        <f t="shared" si="239"/>
        <v>1286.5304782207249</v>
      </c>
      <c r="C268" s="4">
        <f t="shared" si="239"/>
        <v>3572.5852704923245</v>
      </c>
      <c r="D268" s="4">
        <f t="shared" si="239"/>
        <v>6809.5342162806992</v>
      </c>
      <c r="E268" s="11">
        <f t="shared" si="240"/>
        <v>1.8474727429780148E-7</v>
      </c>
      <c r="F268" s="11">
        <f t="shared" si="240"/>
        <v>3.7037755641923434E-7</v>
      </c>
      <c r="G268" s="11">
        <f t="shared" si="240"/>
        <v>8.1773040904552326E-7</v>
      </c>
      <c r="H268" s="4">
        <f t="shared" si="241"/>
        <v>293668.8016889256</v>
      </c>
      <c r="I268" s="4">
        <f t="shared" si="241"/>
        <v>293696.9652382083</v>
      </c>
      <c r="J268" s="4">
        <f t="shared" si="241"/>
        <v>53215.584267137761</v>
      </c>
      <c r="K268" s="4">
        <f t="shared" si="233"/>
        <v>228264.16214800472</v>
      </c>
      <c r="L268" s="4">
        <f t="shared" si="233"/>
        <v>82208.524920032214</v>
      </c>
      <c r="M268" s="4">
        <f t="shared" si="233"/>
        <v>7814.8640680747749</v>
      </c>
      <c r="N268" s="11">
        <f t="shared" si="238"/>
        <v>2.6406393804712103E-3</v>
      </c>
      <c r="O268" s="11">
        <f t="shared" si="238"/>
        <v>4.1937757941314935E-3</v>
      </c>
      <c r="P268" s="11">
        <f t="shared" si="238"/>
        <v>3.0078489907867656E-3</v>
      </c>
      <c r="Q268" s="4">
        <f t="shared" si="234"/>
        <v>2848.1325540261278</v>
      </c>
      <c r="R268" s="4">
        <f t="shared" si="234"/>
        <v>10034.039048725517</v>
      </c>
      <c r="S268" s="4">
        <f t="shared" si="234"/>
        <v>2350.0325086282505</v>
      </c>
      <c r="T268" s="4">
        <f t="shared" si="242"/>
        <v>9.6984512404660119</v>
      </c>
      <c r="U268" s="4">
        <f t="shared" si="242"/>
        <v>34.164599013092378</v>
      </c>
      <c r="V268" s="4">
        <f t="shared" si="242"/>
        <v>44.160607103950696</v>
      </c>
      <c r="W268" s="11">
        <f t="shared" si="235"/>
        <v>-1.219247815263802E-2</v>
      </c>
      <c r="X268" s="11">
        <f t="shared" si="235"/>
        <v>-1.3228699347321071E-2</v>
      </c>
      <c r="Y268" s="11">
        <f t="shared" si="235"/>
        <v>-1.2203590333800474E-2</v>
      </c>
      <c r="Z268" s="4">
        <f t="shared" si="247"/>
        <v>2975.5760267728715</v>
      </c>
      <c r="AA268" s="4">
        <f t="shared" si="247"/>
        <v>32074.325523503714</v>
      </c>
      <c r="AB268" s="4">
        <f t="shared" si="247"/>
        <v>4569.140745975631</v>
      </c>
      <c r="AC268" s="12">
        <f t="shared" si="243"/>
        <v>1.3235677031234181</v>
      </c>
      <c r="AD268" s="12">
        <f t="shared" si="243"/>
        <v>4.7604758464301069</v>
      </c>
      <c r="AE268" s="12">
        <f t="shared" si="243"/>
        <v>1.974794425352477</v>
      </c>
      <c r="AF268" s="11">
        <f t="shared" si="236"/>
        <v>-2.9039671966837322E-3</v>
      </c>
      <c r="AG268" s="11">
        <f t="shared" si="236"/>
        <v>2.0567434751257441E-3</v>
      </c>
      <c r="AH268" s="11">
        <f t="shared" si="236"/>
        <v>8.257041531207765E-4</v>
      </c>
      <c r="AI268" s="1">
        <f t="shared" si="264"/>
        <v>570801.4790758685</v>
      </c>
      <c r="AJ268" s="1">
        <f t="shared" si="264"/>
        <v>561616.06444595498</v>
      </c>
      <c r="AK268" s="1">
        <f t="shared" si="264"/>
        <v>103034.11475324309</v>
      </c>
      <c r="AL268" s="17">
        <f t="shared" si="244"/>
        <v>67.096723907038879</v>
      </c>
      <c r="AM268" s="17">
        <f t="shared" si="244"/>
        <v>30.317395986570617</v>
      </c>
      <c r="AN268" s="17">
        <f t="shared" si="244"/>
        <v>4.5921429901959225</v>
      </c>
      <c r="AO268" s="7">
        <f t="shared" si="266"/>
        <v>2.1704771345296913E-3</v>
      </c>
      <c r="AP268" s="7">
        <f t="shared" si="266"/>
        <v>3.3423716833544501E-3</v>
      </c>
      <c r="AQ268" s="7">
        <f t="shared" si="266"/>
        <v>2.4193426126249561E-3</v>
      </c>
      <c r="AR268" s="1">
        <f t="shared" si="245"/>
        <v>293668.8016889256</v>
      </c>
      <c r="AS268" s="1">
        <f t="shared" si="245"/>
        <v>293696.9652382083</v>
      </c>
      <c r="AT268" s="1">
        <f t="shared" si="245"/>
        <v>53215.584267137761</v>
      </c>
      <c r="AU268" s="1">
        <f t="shared" si="252"/>
        <v>58733.760337785119</v>
      </c>
      <c r="AV268" s="1">
        <f t="shared" si="252"/>
        <v>58739.393047641664</v>
      </c>
      <c r="AW268" s="1">
        <f t="shared" si="252"/>
        <v>10643.116853427553</v>
      </c>
      <c r="AX268" s="1">
        <f t="shared" si="253"/>
        <v>182611.32971840378</v>
      </c>
      <c r="AY268" s="1">
        <f t="shared" si="253"/>
        <v>65766.819936025771</v>
      </c>
      <c r="AZ268" s="1">
        <f t="shared" si="253"/>
        <v>6251.8912544598206</v>
      </c>
      <c r="BA268" s="1">
        <f t="shared" si="254"/>
        <v>12.115115291868815</v>
      </c>
      <c r="BB268" s="1">
        <f t="shared" si="254"/>
        <v>11.093870733842047</v>
      </c>
      <c r="BC268" s="1">
        <f t="shared" si="254"/>
        <v>8.7406392976696559</v>
      </c>
      <c r="BD268" s="1">
        <f t="shared" si="255"/>
        <v>292.81630297762894</v>
      </c>
      <c r="BE268">
        <f t="shared" si="248"/>
        <v>0.21822387218499145</v>
      </c>
      <c r="BF268">
        <f t="shared" si="248"/>
        <v>0.3346263841173937</v>
      </c>
      <c r="BG268">
        <f t="shared" si="248"/>
        <v>2.453676962688749E-2</v>
      </c>
      <c r="BH268">
        <f t="shared" si="256"/>
        <v>0.2901223397427159</v>
      </c>
      <c r="BI268">
        <f t="shared" si="257"/>
        <v>4.7621658391411486E-3</v>
      </c>
      <c r="BJ268">
        <f t="shared" si="257"/>
        <v>1.1197481694748152E-2</v>
      </c>
      <c r="BK268">
        <f t="shared" si="257"/>
        <v>6.0205306372294847E-5</v>
      </c>
      <c r="BL268">
        <f t="shared" si="251"/>
        <v>1398.4995354245179</v>
      </c>
      <c r="BM268">
        <f t="shared" si="251"/>
        <v>3288.6663920579217</v>
      </c>
      <c r="BN268">
        <f t="shared" si="251"/>
        <v>3.2038605545837027</v>
      </c>
      <c r="BO268">
        <f t="shared" si="246"/>
        <v>1135.166433909917</v>
      </c>
      <c r="BP268">
        <f t="shared" si="208"/>
        <v>612.81883188406209</v>
      </c>
      <c r="BQ268">
        <f t="shared" si="208"/>
        <v>57.154664490168521</v>
      </c>
      <c r="BR268" s="7">
        <f t="shared" si="265"/>
        <v>3.3829944331154049E-3</v>
      </c>
      <c r="BS268" s="7">
        <f t="shared" si="249"/>
        <v>2.5519996445258681E-3</v>
      </c>
      <c r="BT268" s="7">
        <f t="shared" si="250"/>
        <v>2.5345668286530813E-4</v>
      </c>
      <c r="BU268" s="8">
        <f>MAX((BU$3*climlow!$I378+BU$4*climlow!$I378^2+BU$5*climlow!$I378^6)*(K268/K$66)^$BW$1,-99)</f>
        <v>1.0011713260758803</v>
      </c>
      <c r="BV268" s="8">
        <f>MAX((BV$3*climlow!$I378+BV$4*climlow!$I378^2+BV$5*climlow!$I378^6)*(L268/L$66)^$BW$1,-99)</f>
        <v>-0.27485955193803774</v>
      </c>
      <c r="BW268" s="8">
        <f>MAX((BW$3*climlow!$I378+BW$4*climlow!$I378^2+BW$5*climlow!$I378^6)*(M268/M$66)^$BW$1,-99)</f>
        <v>-1.1614447393707739</v>
      </c>
      <c r="BX268" s="8">
        <f>MAX((BX$3*climlow!$M378+BX$4*climlow!$M378^2+BX$5*climlow!$M378^6)*(K268/K$66)^$BW$1,-99)</f>
        <v>1.1522319538881918</v>
      </c>
      <c r="BY268" s="8">
        <f>MAX((BY$3*climlow!$M378+BY$4*climlow!$M378^2+BY$5*climlow!$M378^6)*(L268/L$66)^$BW$1,-99)</f>
        <v>-0.16584443056440304</v>
      </c>
      <c r="BZ268" s="8">
        <f>MAX((BZ$3*climlow!$M378+BZ$4*climlow!$M378^2+BZ$5*climlow!$M378^6)*(M268/M$66)^$BW$1,-99)</f>
        <v>-1.0420043099966219</v>
      </c>
      <c r="CA268" s="8">
        <f t="shared" si="258"/>
        <v>-507.1788578628159</v>
      </c>
      <c r="CB268" s="8">
        <f t="shared" si="259"/>
        <v>-1.2943202649769421</v>
      </c>
      <c r="CC268" s="8">
        <f t="shared" si="260"/>
        <v>-0.12854787093332493</v>
      </c>
      <c r="CD268" s="8">
        <f>MAX((CD$3*climlow!$I378+CD$4*climlow!$I378^2+CD$5*climlow!$I378^6)*(K268/K$66)^$BW$1,-99)</f>
        <v>0.85729957290032055</v>
      </c>
      <c r="CE268" s="8">
        <f>MAX((CE$3*climlow!$I378+CE$4*climlow!$I378^2+CE$5*climlow!$I378^6)*(L268/L$66)^$BW$1,-99)</f>
        <v>-2.6272378705514569E-2</v>
      </c>
      <c r="CF268" s="8">
        <f>MAX((CF$3*climlow!$I378+CF$4*climlow!$I378^2+CF$5*climlow!$I378^6)*(M268/M$66)^$BW$1,-99)</f>
        <v>-0.5672843999728624</v>
      </c>
      <c r="CG268" s="8">
        <f>MAX((CG$3*climlow!$M378+CG$4*climlow!$M378^2+CG$5*climlow!$M378^6)*(K268/K$66)^$BW$1,-99)</f>
        <v>0.89772759246021483</v>
      </c>
      <c r="CH268" s="8">
        <f>MAX((CH$3*climlow!$M378+CH$4*climlow!$M378^2+CH$5*climlow!$M378^6)*(L268/L$66)^$BW$1,-99)</f>
        <v>3.5159915116624099E-2</v>
      </c>
      <c r="CI268" s="8">
        <f>MAX((CI$3*climlow!$M378+CI$4*climlow!$M378^2+CI$5*climlow!$M378^6)*(M268/M$66)^$BW$1,-99)</f>
        <v>-0.47089916843160884</v>
      </c>
      <c r="CJ268" s="8">
        <f t="shared" si="261"/>
        <v>-3.4165278607694685</v>
      </c>
      <c r="CK268" s="8">
        <f t="shared" si="262"/>
        <v>-8.7189778861964089E-3</v>
      </c>
      <c r="CL268" s="8">
        <f t="shared" si="263"/>
        <v>-8.6594181850753677E-4</v>
      </c>
    </row>
    <row r="269" spans="1:90">
      <c r="A269">
        <f t="shared" si="232"/>
        <v>2223</v>
      </c>
      <c r="B269" s="4">
        <f t="shared" si="239"/>
        <v>1286.5307040195742</v>
      </c>
      <c r="C269" s="4">
        <f t="shared" si="239"/>
        <v>3572.5865275374572</v>
      </c>
      <c r="D269" s="4">
        <f t="shared" si="239"/>
        <v>6809.5395062257394</v>
      </c>
      <c r="E269" s="11">
        <f t="shared" si="240"/>
        <v>1.755099105829114E-7</v>
      </c>
      <c r="F269" s="11">
        <f t="shared" si="240"/>
        <v>3.518586785982726E-7</v>
      </c>
      <c r="G269" s="11">
        <f t="shared" si="240"/>
        <v>7.7684388859324704E-7</v>
      </c>
      <c r="H269" s="4">
        <f t="shared" si="241"/>
        <v>294436.61046267074</v>
      </c>
      <c r="I269" s="4">
        <f t="shared" si="241"/>
        <v>294916.53423388785</v>
      </c>
      <c r="J269" s="4">
        <f t="shared" si="241"/>
        <v>53374.104421560616</v>
      </c>
      <c r="K269" s="4">
        <f t="shared" si="233"/>
        <v>228860.92772037795</v>
      </c>
      <c r="L269" s="4">
        <f t="shared" si="233"/>
        <v>82549.864631877907</v>
      </c>
      <c r="M269" s="4">
        <f t="shared" si="233"/>
        <v>7838.1371270057862</v>
      </c>
      <c r="N269" s="11">
        <f t="shared" si="238"/>
        <v>2.6143638438795858E-3</v>
      </c>
      <c r="O269" s="11">
        <f t="shared" si="238"/>
        <v>4.1521206246886155E-3</v>
      </c>
      <c r="P269" s="11">
        <f t="shared" si="238"/>
        <v>2.9780503829985872E-3</v>
      </c>
      <c r="Q269" s="4">
        <f t="shared" si="234"/>
        <v>2820.7625240687325</v>
      </c>
      <c r="R269" s="4">
        <f t="shared" si="234"/>
        <v>9942.4166604960519</v>
      </c>
      <c r="S269" s="4">
        <f t="shared" si="234"/>
        <v>2328.268591521442</v>
      </c>
      <c r="T269" s="4">
        <f t="shared" si="242"/>
        <v>9.5802030856022053</v>
      </c>
      <c r="U269" s="4">
        <f t="shared" si="242"/>
        <v>33.712645804426394</v>
      </c>
      <c r="V269" s="4">
        <f t="shared" si="242"/>
        <v>43.621689145962165</v>
      </c>
      <c r="W269" s="11">
        <f t="shared" si="235"/>
        <v>-1.219247815263802E-2</v>
      </c>
      <c r="X269" s="11">
        <f t="shared" si="235"/>
        <v>-1.3228699347321071E-2</v>
      </c>
      <c r="Y269" s="11">
        <f t="shared" si="235"/>
        <v>-1.2203590333800474E-2</v>
      </c>
      <c r="Z269" s="4">
        <f t="shared" si="247"/>
        <v>2938.5003859625099</v>
      </c>
      <c r="AA269" s="4">
        <f t="shared" si="247"/>
        <v>31848.137792511516</v>
      </c>
      <c r="AB269" s="4">
        <f t="shared" si="247"/>
        <v>4530.6980236716427</v>
      </c>
      <c r="AC269" s="12">
        <f t="shared" si="243"/>
        <v>1.3197241059309577</v>
      </c>
      <c r="AD269" s="12">
        <f t="shared" si="243"/>
        <v>4.770266924065746</v>
      </c>
      <c r="AE269" s="12">
        <f t="shared" si="243"/>
        <v>1.9764250213110504</v>
      </c>
      <c r="AF269" s="11">
        <f t="shared" si="236"/>
        <v>-2.9039671966837322E-3</v>
      </c>
      <c r="AG269" s="11">
        <f t="shared" si="236"/>
        <v>2.0567434751257441E-3</v>
      </c>
      <c r="AH269" s="11">
        <f t="shared" si="236"/>
        <v>8.257041531207765E-4</v>
      </c>
      <c r="AI269" s="1">
        <f t="shared" si="264"/>
        <v>572455.09150606673</v>
      </c>
      <c r="AJ269" s="1">
        <f t="shared" si="264"/>
        <v>564193.8510490011</v>
      </c>
      <c r="AK269" s="1">
        <f t="shared" si="264"/>
        <v>103373.82013134634</v>
      </c>
      <c r="AL269" s="17">
        <f t="shared" si="244"/>
        <v>67.24089949303054</v>
      </c>
      <c r="AM269" s="17">
        <f t="shared" si="244"/>
        <v>30.41771467237059</v>
      </c>
      <c r="AN269" s="17">
        <f t="shared" si="244"/>
        <v>4.603141857743176</v>
      </c>
      <c r="AO269" s="7">
        <f t="shared" si="266"/>
        <v>2.1487723631843942E-3</v>
      </c>
      <c r="AP269" s="7">
        <f t="shared" si="266"/>
        <v>3.3089479665209054E-3</v>
      </c>
      <c r="AQ269" s="7">
        <f t="shared" si="266"/>
        <v>2.3951491864987063E-3</v>
      </c>
      <c r="AR269" s="1">
        <f t="shared" si="245"/>
        <v>294436.61046267074</v>
      </c>
      <c r="AS269" s="1">
        <f t="shared" si="245"/>
        <v>294916.53423388785</v>
      </c>
      <c r="AT269" s="1">
        <f t="shared" si="245"/>
        <v>53374.104421560616</v>
      </c>
      <c r="AU269" s="1">
        <f t="shared" si="252"/>
        <v>58887.322092534152</v>
      </c>
      <c r="AV269" s="1">
        <f t="shared" si="252"/>
        <v>58983.306846777574</v>
      </c>
      <c r="AW269" s="1">
        <f t="shared" si="252"/>
        <v>10674.820884312125</v>
      </c>
      <c r="AX269" s="1">
        <f t="shared" si="253"/>
        <v>183088.74217630236</v>
      </c>
      <c r="AY269" s="1">
        <f t="shared" si="253"/>
        <v>66039.891705502334</v>
      </c>
      <c r="AZ269" s="1">
        <f t="shared" si="253"/>
        <v>6270.5097016046284</v>
      </c>
      <c r="BA269" s="1">
        <f t="shared" si="254"/>
        <v>12.117726244208189</v>
      </c>
      <c r="BB269" s="1">
        <f t="shared" si="254"/>
        <v>11.098014258200836</v>
      </c>
      <c r="BC269" s="1">
        <f t="shared" si="254"/>
        <v>8.7436129224448909</v>
      </c>
      <c r="BD269" s="1">
        <f t="shared" si="255"/>
        <v>284.3829989090986</v>
      </c>
      <c r="BE269">
        <f t="shared" si="248"/>
        <v>0.21822387218499145</v>
      </c>
      <c r="BF269">
        <f t="shared" si="248"/>
        <v>0.3346263841173937</v>
      </c>
      <c r="BG269">
        <f t="shared" si="248"/>
        <v>2.453676962688749E-2</v>
      </c>
      <c r="BH269">
        <f t="shared" si="256"/>
        <v>0.29019379029181636</v>
      </c>
      <c r="BI269">
        <f t="shared" si="257"/>
        <v>4.7621658391411486E-3</v>
      </c>
      <c r="BJ269">
        <f t="shared" si="257"/>
        <v>1.1197481694748152E-2</v>
      </c>
      <c r="BK269">
        <f t="shared" si="257"/>
        <v>6.0205306372294847E-5</v>
      </c>
      <c r="BL269">
        <f t="shared" si="251"/>
        <v>1402.1559681378399</v>
      </c>
      <c r="BM269">
        <f t="shared" si="251"/>
        <v>3302.3224935625258</v>
      </c>
      <c r="BN269">
        <f t="shared" si="251"/>
        <v>3.213404309046914</v>
      </c>
      <c r="BO269">
        <f t="shared" si="246"/>
        <v>1139.0066956364938</v>
      </c>
      <c r="BP269">
        <f t="shared" ref="BP269:BQ332" si="267">2*BJ$5*BF269*AS269/AA269*1000</f>
        <v>619.73390161809584</v>
      </c>
      <c r="BQ269">
        <f t="shared" si="267"/>
        <v>57.811317257995384</v>
      </c>
      <c r="BR269" s="7">
        <f t="shared" si="265"/>
        <v>3.3499225661921539E-3</v>
      </c>
      <c r="BS269" s="7">
        <f t="shared" si="249"/>
        <v>2.4776695577921051E-3</v>
      </c>
      <c r="BT269" s="7">
        <f t="shared" si="250"/>
        <v>2.4526887342901096E-4</v>
      </c>
      <c r="BU269" s="8">
        <f>MAX((BU$3*climlow!$I379+BU$4*climlow!$I379^2+BU$5*climlow!$I379^6)*(K269/K$66)^$BW$1,-99)</f>
        <v>0.98983798394174116</v>
      </c>
      <c r="BV269" s="8">
        <f>MAX((BV$3*climlow!$I379+BV$4*climlow!$I379^2+BV$5*climlow!$I379^6)*(L269/L$66)^$BW$1,-99)</f>
        <v>-0.28223428830093478</v>
      </c>
      <c r="BW269" s="8">
        <f>MAX((BW$3*climlow!$I379+BW$4*climlow!$I379^2+BW$5*climlow!$I379^6)*(M269/M$66)^$BW$1,-99)</f>
        <v>-1.1689369143113608</v>
      </c>
      <c r="BX269" s="8">
        <f>MAX((BX$3*climlow!$M379+BX$4*climlow!$M379^2+BX$5*climlow!$M379^6)*(K269/K$66)^$BW$1,-99)</f>
        <v>1.1425886212563241</v>
      </c>
      <c r="BY269" s="8">
        <f>MAX((BY$3*climlow!$M379+BY$4*climlow!$M379^2+BY$5*climlow!$M379^6)*(L269/L$66)^$BW$1,-99)</f>
        <v>-0.17212197354655376</v>
      </c>
      <c r="BZ269" s="8">
        <f>MAX((BZ$3*climlow!$M379+BZ$4*climlow!$M379^2+BZ$5*climlow!$M379^6)*(M269/M$66)^$BW$1,-99)</f>
        <v>-1.0483282725317513</v>
      </c>
      <c r="CA269" s="8">
        <f t="shared" si="258"/>
        <v>-514.12758137406024</v>
      </c>
      <c r="CB269" s="8">
        <f t="shared" si="259"/>
        <v>-1.2738382571917923</v>
      </c>
      <c r="CC269" s="8">
        <f t="shared" si="260"/>
        <v>-0.12609949268239792</v>
      </c>
      <c r="CD269" s="8">
        <f>MAX((CD$3*climlow!$I379+CD$4*climlow!$I379^2+CD$5*climlow!$I379^6)*(K269/K$66)^$BW$1,-99)</f>
        <v>0.85346136573625253</v>
      </c>
      <c r="CE269" s="8">
        <f>MAX((CE$3*climlow!$I379+CE$4*climlow!$I379^2+CE$5*climlow!$I379^6)*(L269/L$66)^$BW$1,-99)</f>
        <v>-3.0855938109452027E-2</v>
      </c>
      <c r="CF269" s="8">
        <f>MAX((CF$3*climlow!$I379+CF$4*climlow!$I379^2+CF$5*climlow!$I379^6)*(M269/M$66)^$BW$1,-99)</f>
        <v>-0.57395272695401134</v>
      </c>
      <c r="CG269" s="8">
        <f>MAX((CG$3*climlow!$M379+CG$4*climlow!$M379^2+CG$5*climlow!$M379^6)*(K269/K$66)^$BW$1,-99)</f>
        <v>0.89507364683614565</v>
      </c>
      <c r="CH269" s="8">
        <f>MAX((CH$3*climlow!$M379+CH$4*climlow!$M379^2+CH$5*climlow!$M379^6)*(L269/L$66)^$BW$1,-99)</f>
        <v>3.1706912186031305E-2</v>
      </c>
      <c r="CI269" s="8">
        <f>MAX((CI$3*climlow!$M379+CI$4*climlow!$M379^2+CI$5*climlow!$M379^6)*(M269/M$66)^$BW$1,-99)</f>
        <v>-0.47602027443759454</v>
      </c>
      <c r="CJ269" s="8">
        <f t="shared" si="261"/>
        <v>-3.4539141635223034</v>
      </c>
      <c r="CK269" s="8">
        <f t="shared" si="262"/>
        <v>-8.5576579781861933E-3</v>
      </c>
      <c r="CL269" s="8">
        <f t="shared" si="263"/>
        <v>-8.4713763580762007E-4</v>
      </c>
    </row>
    <row r="270" spans="1:90">
      <c r="A270">
        <f t="shared" si="232"/>
        <v>2224</v>
      </c>
      <c r="B270" s="4">
        <f t="shared" si="239"/>
        <v>1286.5309185285187</v>
      </c>
      <c r="C270" s="4">
        <f t="shared" si="239"/>
        <v>3572.5877217307529</v>
      </c>
      <c r="D270" s="4">
        <f t="shared" si="239"/>
        <v>6809.5445316774321</v>
      </c>
      <c r="E270" s="11">
        <f t="shared" si="240"/>
        <v>1.6673441505376583E-7</v>
      </c>
      <c r="F270" s="11">
        <f t="shared" si="240"/>
        <v>3.3426574466835898E-7</v>
      </c>
      <c r="G270" s="11">
        <f t="shared" si="240"/>
        <v>7.3800169416358469E-7</v>
      </c>
      <c r="H270" s="4">
        <f t="shared" si="241"/>
        <v>295198.77088735299</v>
      </c>
      <c r="I270" s="4">
        <f t="shared" si="241"/>
        <v>296129.0032212126</v>
      </c>
      <c r="J270" s="4">
        <f t="shared" si="241"/>
        <v>53531.52070680575</v>
      </c>
      <c r="K270" s="4">
        <f t="shared" si="233"/>
        <v>229453.30472507357</v>
      </c>
      <c r="L270" s="4">
        <f t="shared" si="233"/>
        <v>82889.218204487319</v>
      </c>
      <c r="M270" s="4">
        <f t="shared" si="233"/>
        <v>7861.2483489580818</v>
      </c>
      <c r="N270" s="11">
        <f t="shared" si="238"/>
        <v>2.5883710714456054E-3</v>
      </c>
      <c r="O270" s="11">
        <f t="shared" si="238"/>
        <v>4.1108919332906169E-3</v>
      </c>
      <c r="P270" s="11">
        <f t="shared" si="238"/>
        <v>2.9485605543526638E-3</v>
      </c>
      <c r="Q270" s="4">
        <f t="shared" si="234"/>
        <v>2793.5830650442613</v>
      </c>
      <c r="R270" s="4">
        <f t="shared" si="234"/>
        <v>9851.2262270305928</v>
      </c>
      <c r="S270" s="4">
        <f t="shared" si="234"/>
        <v>2306.638320526969</v>
      </c>
      <c r="T270" s="4">
        <f t="shared" si="242"/>
        <v>9.4633966687831652</v>
      </c>
      <c r="U270" s="4">
        <f t="shared" si="242"/>
        <v>33.266671348876912</v>
      </c>
      <c r="V270" s="4">
        <f t="shared" si="242"/>
        <v>43.089347921956453</v>
      </c>
      <c r="W270" s="11">
        <f t="shared" si="235"/>
        <v>-1.219247815263802E-2</v>
      </c>
      <c r="X270" s="11">
        <f t="shared" si="235"/>
        <v>-1.3228699347321071E-2</v>
      </c>
      <c r="Y270" s="11">
        <f t="shared" si="235"/>
        <v>-1.2203590333800474E-2</v>
      </c>
      <c r="Z270" s="4">
        <f t="shared" si="247"/>
        <v>2901.8106325614863</v>
      </c>
      <c r="AA270" s="4">
        <f t="shared" si="247"/>
        <v>31622.2327660726</v>
      </c>
      <c r="AB270" s="4">
        <f t="shared" si="247"/>
        <v>4492.4450865598237</v>
      </c>
      <c r="AC270" s="12">
        <f t="shared" si="243"/>
        <v>1.3158916704186614</v>
      </c>
      <c r="AD270" s="12">
        <f t="shared" si="243"/>
        <v>4.7800781394364265</v>
      </c>
      <c r="AE270" s="12">
        <f t="shared" si="243"/>
        <v>1.9780569636594787</v>
      </c>
      <c r="AF270" s="11">
        <f t="shared" si="236"/>
        <v>-2.9039671966837322E-3</v>
      </c>
      <c r="AG270" s="11">
        <f t="shared" si="236"/>
        <v>2.0567434751257441E-3</v>
      </c>
      <c r="AH270" s="11">
        <f t="shared" si="236"/>
        <v>8.257041531207765E-4</v>
      </c>
      <c r="AI270" s="1">
        <f t="shared" si="264"/>
        <v>574096.90444799419</v>
      </c>
      <c r="AJ270" s="1">
        <f t="shared" si="264"/>
        <v>566757.77279087855</v>
      </c>
      <c r="AK270" s="1">
        <f t="shared" si="264"/>
        <v>103711.25900252383</v>
      </c>
      <c r="AL270" s="17">
        <f t="shared" si="244"/>
        <v>67.383940025671762</v>
      </c>
      <c r="AM270" s="17">
        <f t="shared" si="244"/>
        <v>30.517358801130833</v>
      </c>
      <c r="AN270" s="17">
        <f t="shared" si="244"/>
        <v>4.6140568171043288</v>
      </c>
      <c r="AO270" s="7">
        <f t="shared" si="266"/>
        <v>2.1272846395525504E-3</v>
      </c>
      <c r="AP270" s="7">
        <f t="shared" si="266"/>
        <v>3.2758584868556964E-3</v>
      </c>
      <c r="AQ270" s="7">
        <f t="shared" si="266"/>
        <v>2.3711976946337193E-3</v>
      </c>
      <c r="AR270" s="1">
        <f t="shared" si="245"/>
        <v>295198.77088735299</v>
      </c>
      <c r="AS270" s="1">
        <f t="shared" si="245"/>
        <v>296129.0032212126</v>
      </c>
      <c r="AT270" s="1">
        <f t="shared" si="245"/>
        <v>53531.52070680575</v>
      </c>
      <c r="AU270" s="1">
        <f t="shared" si="252"/>
        <v>59039.754177470604</v>
      </c>
      <c r="AV270" s="1">
        <f t="shared" si="252"/>
        <v>59225.800644242525</v>
      </c>
      <c r="AW270" s="1">
        <f t="shared" si="252"/>
        <v>10706.30414136115</v>
      </c>
      <c r="AX270" s="1">
        <f t="shared" si="253"/>
        <v>183562.64378005886</v>
      </c>
      <c r="AY270" s="1">
        <f t="shared" si="253"/>
        <v>66311.374563589852</v>
      </c>
      <c r="AZ270" s="1">
        <f t="shared" si="253"/>
        <v>6288.998679166466</v>
      </c>
      <c r="BA270" s="1">
        <f t="shared" si="254"/>
        <v>12.12031127121644</v>
      </c>
      <c r="BB270" s="1">
        <f t="shared" si="254"/>
        <v>11.102116723503965</v>
      </c>
      <c r="BC270" s="1">
        <f t="shared" si="254"/>
        <v>8.7465571445206578</v>
      </c>
      <c r="BD270" s="1">
        <f t="shared" si="255"/>
        <v>276.19162638165091</v>
      </c>
      <c r="BE270">
        <f t="shared" si="248"/>
        <v>0.21822387218499145</v>
      </c>
      <c r="BF270">
        <f t="shared" si="248"/>
        <v>0.3346263841173937</v>
      </c>
      <c r="BG270">
        <f t="shared" si="248"/>
        <v>2.453676962688749E-2</v>
      </c>
      <c r="BH270">
        <f t="shared" si="256"/>
        <v>0.29026466221486424</v>
      </c>
      <c r="BI270">
        <f t="shared" si="257"/>
        <v>4.7621658391411486E-3</v>
      </c>
      <c r="BJ270">
        <f t="shared" si="257"/>
        <v>1.1197481694748152E-2</v>
      </c>
      <c r="BK270">
        <f t="shared" si="257"/>
        <v>6.0205306372294847E-5</v>
      </c>
      <c r="BL270">
        <f t="shared" si="251"/>
        <v>1405.7855024762071</v>
      </c>
      <c r="BM270">
        <f t="shared" si="251"/>
        <v>3315.8990928535445</v>
      </c>
      <c r="BN270">
        <f t="shared" si="251"/>
        <v>3.2228816047280859</v>
      </c>
      <c r="BO270">
        <f t="shared" si="246"/>
        <v>1142.8222798692505</v>
      </c>
      <c r="BP270">
        <f t="shared" si="267"/>
        <v>626.72726694060987</v>
      </c>
      <c r="BQ270">
        <f t="shared" si="267"/>
        <v>58.475532412826034</v>
      </c>
      <c r="BR270" s="7">
        <f t="shared" si="265"/>
        <v>3.3171857894269685E-3</v>
      </c>
      <c r="BS270" s="7">
        <f t="shared" si="249"/>
        <v>2.4055044250408785E-3</v>
      </c>
      <c r="BT270" s="7">
        <f t="shared" si="250"/>
        <v>2.3735316379558738E-4</v>
      </c>
      <c r="BU270" s="8">
        <f>MAX((BU$3*climlow!$I380+BU$4*climlow!$I380^2+BU$5*climlow!$I380^6)*(K270/K$66)^$BW$1,-99)</f>
        <v>0.9786361928545978</v>
      </c>
      <c r="BV270" s="8">
        <f>MAX((BV$3*climlow!$I380+BV$4*climlow!$I380^2+BV$5*climlow!$I380^6)*(L270/L$66)^$BW$1,-99)</f>
        <v>-0.28951147183106685</v>
      </c>
      <c r="BW270" s="8">
        <f>MAX((BW$3*climlow!$I380+BW$4*climlow!$I380^2+BW$5*climlow!$I380^6)*(M270/M$66)^$BW$1,-99)</f>
        <v>-1.1763284810945827</v>
      </c>
      <c r="BX270" s="8">
        <f>MAX((BX$3*climlow!$M380+BX$4*climlow!$M380^2+BX$5*climlow!$M380^6)*(K270/K$66)^$BW$1,-99)</f>
        <v>1.1330690380342745</v>
      </c>
      <c r="BY270" s="8">
        <f>MAX((BY$3*climlow!$M380+BY$4*climlow!$M380^2+BY$5*climlow!$M380^6)*(L270/L$66)^$BW$1,-99)</f>
        <v>-0.17830800350760204</v>
      </c>
      <c r="BZ270" s="8">
        <f>MAX((BZ$3*climlow!$M380+BZ$4*climlow!$M380^2+BZ$5*climlow!$M380^6)*(M270/M$66)^$BW$1,-99)</f>
        <v>-1.0545578583979092</v>
      </c>
      <c r="CA270" s="8">
        <f t="shared" si="258"/>
        <v>-521.06952692045047</v>
      </c>
      <c r="CB270" s="8">
        <f t="shared" si="259"/>
        <v>-1.2534350527611007</v>
      </c>
      <c r="CC270" s="8">
        <f t="shared" si="260"/>
        <v>-0.12367750077203891</v>
      </c>
      <c r="CD270" s="8">
        <f>MAX((CD$3*climlow!$I380+CD$4*climlow!$I380^2+CD$5*climlow!$I380^6)*(K270/K$66)^$BW$1,-99)</f>
        <v>0.84961334902473296</v>
      </c>
      <c r="CE270" s="8">
        <f>MAX((CE$3*climlow!$I380+CE$4*climlow!$I380^2+CE$5*climlow!$I380^6)*(L270/L$66)^$BW$1,-99)</f>
        <v>-3.5417306020848624E-2</v>
      </c>
      <c r="CF270" s="8">
        <f>MAX((CF$3*climlow!$I380+CF$4*climlow!$I380^2+CF$5*climlow!$I380^6)*(M270/M$66)^$BW$1,-99)</f>
        <v>-0.58057746584934067</v>
      </c>
      <c r="CG270" s="8">
        <f>MAX((CG$3*climlow!$M380+CG$4*climlow!$M380^2+CG$5*climlow!$M380^6)*(K270/K$66)^$BW$1,-99)</f>
        <v>0.89241411760828437</v>
      </c>
      <c r="CH270" s="8">
        <f>MAX((CH$3*climlow!$M380+CH$4*climlow!$M380^2+CH$5*climlow!$M380^6)*(L270/L$66)^$BW$1,-99)</f>
        <v>2.8276942886533842E-2</v>
      </c>
      <c r="CI270" s="8">
        <f>MAX((CI$3*climlow!$M380+CI$4*climlow!$M380^2+CI$5*climlow!$M380^6)*(M270/M$66)^$BW$1,-99)</f>
        <v>-0.48109762624941554</v>
      </c>
      <c r="CJ270" s="8">
        <f t="shared" si="261"/>
        <v>-3.4903151242695123</v>
      </c>
      <c r="CK270" s="8">
        <f t="shared" si="262"/>
        <v>-8.3959684762174164E-3</v>
      </c>
      <c r="CL270" s="8">
        <f t="shared" si="263"/>
        <v>-8.2843733738895749E-4</v>
      </c>
    </row>
    <row r="271" spans="1:90">
      <c r="A271">
        <f t="shared" si="232"/>
        <v>2225</v>
      </c>
      <c r="B271" s="4">
        <f t="shared" si="239"/>
        <v>1286.5311223120498</v>
      </c>
      <c r="C271" s="4">
        <f t="shared" si="239"/>
        <v>3572.5888562147634</v>
      </c>
      <c r="D271" s="4">
        <f t="shared" si="239"/>
        <v>6809.5493058600632</v>
      </c>
      <c r="E271" s="11">
        <f t="shared" si="240"/>
        <v>1.5839769430107753E-7</v>
      </c>
      <c r="F271" s="11">
        <f t="shared" si="240"/>
        <v>3.1755245743494099E-7</v>
      </c>
      <c r="G271" s="11">
        <f t="shared" si="240"/>
        <v>7.0110160945540542E-7</v>
      </c>
      <c r="H271" s="4">
        <f t="shared" si="241"/>
        <v>295955.31119651644</v>
      </c>
      <c r="I271" s="4">
        <f t="shared" si="241"/>
        <v>297334.36791306356</v>
      </c>
      <c r="J271" s="4">
        <f t="shared" si="241"/>
        <v>53687.836992020377</v>
      </c>
      <c r="K271" s="4">
        <f t="shared" si="233"/>
        <v>230041.31502442746</v>
      </c>
      <c r="L271" s="4">
        <f t="shared" si="233"/>
        <v>83226.584384550719</v>
      </c>
      <c r="M271" s="4">
        <f t="shared" si="233"/>
        <v>7884.1982898660381</v>
      </c>
      <c r="N271" s="11">
        <f t="shared" si="238"/>
        <v>2.5626577924360294E-3</v>
      </c>
      <c r="O271" s="11">
        <f t="shared" si="238"/>
        <v>4.070085197704687E-3</v>
      </c>
      <c r="P271" s="11">
        <f t="shared" si="238"/>
        <v>2.9193761460286627E-3</v>
      </c>
      <c r="Q271" s="4">
        <f t="shared" si="234"/>
        <v>2766.594514269183</v>
      </c>
      <c r="R271" s="4">
        <f t="shared" si="234"/>
        <v>9760.4753375121745</v>
      </c>
      <c r="S271" s="4">
        <f t="shared" si="234"/>
        <v>2285.1424201166064</v>
      </c>
      <c r="T271" s="4">
        <f t="shared" si="242"/>
        <v>9.3480144116492792</v>
      </c>
      <c r="U271" s="4">
        <f t="shared" si="242"/>
        <v>32.826596555316478</v>
      </c>
      <c r="V271" s="4">
        <f t="shared" si="242"/>
        <v>42.5635031721663</v>
      </c>
      <c r="W271" s="11">
        <f t="shared" si="235"/>
        <v>-1.219247815263802E-2</v>
      </c>
      <c r="X271" s="11">
        <f t="shared" si="235"/>
        <v>-1.3228699347321071E-2</v>
      </c>
      <c r="Y271" s="11">
        <f t="shared" si="235"/>
        <v>-1.2203590333800474E-2</v>
      </c>
      <c r="Z271" s="4">
        <f t="shared" si="247"/>
        <v>2865.5046676291136</v>
      </c>
      <c r="AA271" s="4">
        <f t="shared" si="247"/>
        <v>31396.640432604356</v>
      </c>
      <c r="AB271" s="4">
        <f t="shared" si="247"/>
        <v>4454.3839752762105</v>
      </c>
      <c r="AC271" s="12">
        <f t="shared" si="243"/>
        <v>1.3120703641733762</v>
      </c>
      <c r="AD271" s="12">
        <f t="shared" si="243"/>
        <v>4.7899095339603033</v>
      </c>
      <c r="AE271" s="12">
        <f t="shared" si="243"/>
        <v>1.9796902535094818</v>
      </c>
      <c r="AF271" s="11">
        <f t="shared" si="236"/>
        <v>-2.9039671966837322E-3</v>
      </c>
      <c r="AG271" s="11">
        <f t="shared" si="236"/>
        <v>2.0567434751257441E-3</v>
      </c>
      <c r="AH271" s="11">
        <f t="shared" si="236"/>
        <v>8.257041531207765E-4</v>
      </c>
      <c r="AI271" s="1">
        <f t="shared" si="264"/>
        <v>575726.9681806654</v>
      </c>
      <c r="AJ271" s="1">
        <f t="shared" si="264"/>
        <v>569307.79615603318</v>
      </c>
      <c r="AK271" s="1">
        <f t="shared" si="264"/>
        <v>104046.43724363259</v>
      </c>
      <c r="AL271" s="17">
        <f t="shared" si="244"/>
        <v>67.525851398035215</v>
      </c>
      <c r="AM271" s="17">
        <f t="shared" si="244"/>
        <v>30.61632964446769</v>
      </c>
      <c r="AN271" s="17">
        <f t="shared" si="244"/>
        <v>4.624888249583079</v>
      </c>
      <c r="AO271" s="7">
        <f t="shared" si="266"/>
        <v>2.1060117931570249E-3</v>
      </c>
      <c r="AP271" s="7">
        <f t="shared" si="266"/>
        <v>3.2430999019871392E-3</v>
      </c>
      <c r="AQ271" s="7">
        <f t="shared" si="266"/>
        <v>2.347485717687382E-3</v>
      </c>
      <c r="AR271" s="1">
        <f t="shared" si="245"/>
        <v>295955.31119651644</v>
      </c>
      <c r="AS271" s="1">
        <f t="shared" si="245"/>
        <v>297334.36791306356</v>
      </c>
      <c r="AT271" s="1">
        <f t="shared" si="245"/>
        <v>53687.836992020377</v>
      </c>
      <c r="AU271" s="1">
        <f t="shared" si="252"/>
        <v>59191.06223930329</v>
      </c>
      <c r="AV271" s="1">
        <f t="shared" si="252"/>
        <v>59466.873582612716</v>
      </c>
      <c r="AW271" s="1">
        <f t="shared" si="252"/>
        <v>10737.567398404077</v>
      </c>
      <c r="AX271" s="1">
        <f t="shared" si="253"/>
        <v>184033.05201954197</v>
      </c>
      <c r="AY271" s="1">
        <f t="shared" si="253"/>
        <v>66581.267507640572</v>
      </c>
      <c r="AZ271" s="1">
        <f t="shared" si="253"/>
        <v>6307.3586318928301</v>
      </c>
      <c r="BA271" s="1">
        <f t="shared" si="254"/>
        <v>12.122870651000477</v>
      </c>
      <c r="BB271" s="1">
        <f t="shared" si="254"/>
        <v>11.106178548310988</v>
      </c>
      <c r="BC271" s="1">
        <f t="shared" si="254"/>
        <v>8.7494722675637409</v>
      </c>
      <c r="BD271" s="1">
        <f t="shared" si="255"/>
        <v>268.23528294972971</v>
      </c>
      <c r="BE271">
        <f t="shared" si="248"/>
        <v>0.21822387218499145</v>
      </c>
      <c r="BF271">
        <f t="shared" si="248"/>
        <v>0.3346263841173937</v>
      </c>
      <c r="BG271">
        <f t="shared" si="248"/>
        <v>2.453676962688749E-2</v>
      </c>
      <c r="BH271">
        <f t="shared" si="256"/>
        <v>0.29033496151575217</v>
      </c>
      <c r="BI271">
        <f t="shared" si="257"/>
        <v>4.7621658391411486E-3</v>
      </c>
      <c r="BJ271">
        <f t="shared" si="257"/>
        <v>1.1197481694748152E-2</v>
      </c>
      <c r="BK271">
        <f t="shared" si="257"/>
        <v>6.0205306372294847E-5</v>
      </c>
      <c r="BL271">
        <f t="shared" si="251"/>
        <v>1409.3882728924384</v>
      </c>
      <c r="BM271">
        <f t="shared" si="251"/>
        <v>3329.3961419260413</v>
      </c>
      <c r="BN271">
        <f t="shared" si="251"/>
        <v>3.2322926745704113</v>
      </c>
      <c r="BO271">
        <f t="shared" si="246"/>
        <v>1146.6132336958733</v>
      </c>
      <c r="BP271">
        <f t="shared" si="267"/>
        <v>633.79981448751505</v>
      </c>
      <c r="BQ271">
        <f t="shared" si="267"/>
        <v>59.14739705202026</v>
      </c>
      <c r="BR271" s="7">
        <f t="shared" si="265"/>
        <v>3.2847805765681137E-3</v>
      </c>
      <c r="BS271" s="7">
        <f t="shared" si="249"/>
        <v>2.335441189360076E-3</v>
      </c>
      <c r="BT271" s="7">
        <f t="shared" si="250"/>
        <v>2.2970019957062443E-4</v>
      </c>
      <c r="BU271" s="8">
        <f>MAX((BU$3*climlow!$I381+BU$4*climlow!$I381^2+BU$5*climlow!$I381^6)*(K271/K$66)^$BW$1,-99)</f>
        <v>0.96756607345473589</v>
      </c>
      <c r="BV271" s="8">
        <f>MAX((BV$3*climlow!$I381+BV$4*climlow!$I381^2+BV$5*climlow!$I381^6)*(L271/L$66)^$BW$1,-99)</f>
        <v>-0.29669136036081678</v>
      </c>
      <c r="BW271" s="8">
        <f>MAX((BW$3*climlow!$I381+BW$4*climlow!$I381^2+BW$5*climlow!$I381^6)*(M271/M$66)^$BW$1,-99)</f>
        <v>-1.1836197039584806</v>
      </c>
      <c r="BX271" s="8">
        <f>MAX((BX$3*climlow!$M381+BX$4*climlow!$M381^2+BX$5*climlow!$M381^6)*(K271/K$66)^$BW$1,-99)</f>
        <v>1.1236730575746496</v>
      </c>
      <c r="BY271" s="8">
        <f>MAX((BY$3*climlow!$M381+BY$4*climlow!$M381^2+BY$5*climlow!$M381^6)*(L271/L$66)^$BW$1,-99)</f>
        <v>-0.18440292718810367</v>
      </c>
      <c r="BZ271" s="8">
        <f>MAX((BZ$3*climlow!$M381+BZ$4*climlow!$M381^2+BZ$5*climlow!$M381^6)*(M271/M$66)^$BW$1,-99)</f>
        <v>-1.0606934834123969</v>
      </c>
      <c r="CA271" s="8">
        <f t="shared" si="258"/>
        <v>-528.00333955882013</v>
      </c>
      <c r="CB271" s="8">
        <f t="shared" si="259"/>
        <v>-1.2331207473253429</v>
      </c>
      <c r="CC271" s="8">
        <f t="shared" si="260"/>
        <v>-0.12128247247061716</v>
      </c>
      <c r="CD271" s="8">
        <f>MAX((CD$3*climlow!$I381+CD$4*climlow!$I381^2+CD$5*climlow!$I381^6)*(K271/K$66)^$BW$1,-99)</f>
        <v>0.84575742620185212</v>
      </c>
      <c r="CE271" s="8">
        <f>MAX((CE$3*climlow!$I381+CE$4*climlow!$I381^2+CE$5*climlow!$I381^6)*(L271/L$66)^$BW$1,-99)</f>
        <v>-3.9955278313187716E-2</v>
      </c>
      <c r="CF271" s="8">
        <f>MAX((CF$3*climlow!$I381+CF$4*climlow!$I381^2+CF$5*climlow!$I381^6)*(M271/M$66)^$BW$1,-99)</f>
        <v>-0.58715727353090119</v>
      </c>
      <c r="CG271" s="8">
        <f>MAX((CG$3*climlow!$M381+CG$4*climlow!$M381^2+CG$5*climlow!$M381^6)*(K271/K$66)^$BW$1,-99)</f>
        <v>0.88975045782009765</v>
      </c>
      <c r="CH271" s="8">
        <f>MAX((CH$3*climlow!$M381+CH$4*climlow!$M381^2+CH$5*climlow!$M381^6)*(L271/L$66)^$BW$1,-99)</f>
        <v>2.4870859281012098E-2</v>
      </c>
      <c r="CI271" s="8">
        <f>MAX((CI$3*climlow!$M381+CI$4*climlow!$M381^2+CI$5*climlow!$M381^6)*(M271/M$66)^$BW$1,-99)</f>
        <v>-0.48613031735620549</v>
      </c>
      <c r="CJ271" s="8">
        <f t="shared" si="261"/>
        <v>-3.525718630711673</v>
      </c>
      <c r="CK271" s="8">
        <f t="shared" si="262"/>
        <v>-8.2341085122582484E-3</v>
      </c>
      <c r="CL271" s="8">
        <f t="shared" si="263"/>
        <v>-8.0985827310434003E-4</v>
      </c>
    </row>
    <row r="272" spans="1:90">
      <c r="A272">
        <f t="shared" si="232"/>
        <v>2226</v>
      </c>
      <c r="B272" s="4">
        <f t="shared" si="239"/>
        <v>1286.5313159064349</v>
      </c>
      <c r="C272" s="4">
        <f t="shared" si="239"/>
        <v>3572.5899339749158</v>
      </c>
      <c r="D272" s="4">
        <f t="shared" si="239"/>
        <v>6809.5538413367431</v>
      </c>
      <c r="E272" s="11">
        <f t="shared" si="240"/>
        <v>1.5047780958602364E-7</v>
      </c>
      <c r="F272" s="11">
        <f t="shared" si="240"/>
        <v>3.0167483456319394E-7</v>
      </c>
      <c r="G272" s="11">
        <f t="shared" si="240"/>
        <v>6.6604652898263516E-7</v>
      </c>
      <c r="H272" s="4">
        <f t="shared" si="241"/>
        <v>296706.25980815431</v>
      </c>
      <c r="I272" s="4">
        <f t="shared" si="241"/>
        <v>298532.62506958575</v>
      </c>
      <c r="J272" s="4">
        <f t="shared" si="241"/>
        <v>53843.05721594979</v>
      </c>
      <c r="K272" s="4">
        <f t="shared" si="233"/>
        <v>230624.98062793579</v>
      </c>
      <c r="L272" s="4">
        <f t="shared" si="233"/>
        <v>83561.962214183921</v>
      </c>
      <c r="M272" s="4">
        <f t="shared" si="233"/>
        <v>7906.9875164361983</v>
      </c>
      <c r="N272" s="11">
        <f t="shared" si="238"/>
        <v>2.537220774652349E-3</v>
      </c>
      <c r="O272" s="11">
        <f t="shared" si="238"/>
        <v>4.02969594527125E-3</v>
      </c>
      <c r="P272" s="11">
        <f t="shared" si="238"/>
        <v>2.890493837458763E-3</v>
      </c>
      <c r="Q272" s="4">
        <f t="shared" si="234"/>
        <v>2739.7971598261843</v>
      </c>
      <c r="R272" s="4">
        <f t="shared" si="234"/>
        <v>9670.1713010555613</v>
      </c>
      <c r="S272" s="4">
        <f t="shared" si="234"/>
        <v>2263.7815689991785</v>
      </c>
      <c r="T272" s="4">
        <f t="shared" si="242"/>
        <v>9.2340389501647007</v>
      </c>
      <c r="U272" s="4">
        <f t="shared" si="242"/>
        <v>32.392343378890388</v>
      </c>
      <c r="V272" s="4">
        <f t="shared" si="242"/>
        <v>42.044075616281766</v>
      </c>
      <c r="W272" s="11">
        <f t="shared" si="235"/>
        <v>-1.219247815263802E-2</v>
      </c>
      <c r="X272" s="11">
        <f t="shared" si="235"/>
        <v>-1.3228699347321071E-2</v>
      </c>
      <c r="Y272" s="11">
        <f t="shared" si="235"/>
        <v>-1.2203590333800474E-2</v>
      </c>
      <c r="Z272" s="4">
        <f t="shared" si="247"/>
        <v>2829.5803488892902</v>
      </c>
      <c r="AA272" s="4">
        <f t="shared" si="247"/>
        <v>31171.390102529054</v>
      </c>
      <c r="AB272" s="4">
        <f t="shared" si="247"/>
        <v>4416.5166459801731</v>
      </c>
      <c r="AC272" s="12">
        <f t="shared" si="243"/>
        <v>1.3082601548760757</v>
      </c>
      <c r="AD272" s="12">
        <f t="shared" si="243"/>
        <v>4.7997611491407186</v>
      </c>
      <c r="AE272" s="12">
        <f t="shared" si="243"/>
        <v>1.9813248919736972</v>
      </c>
      <c r="AF272" s="11">
        <f t="shared" si="236"/>
        <v>-2.9039671966837322E-3</v>
      </c>
      <c r="AG272" s="11">
        <f t="shared" si="236"/>
        <v>2.0567434751257441E-3</v>
      </c>
      <c r="AH272" s="11">
        <f t="shared" si="236"/>
        <v>8.257041531207765E-4</v>
      </c>
      <c r="AI272" s="1">
        <f t="shared" si="264"/>
        <v>577345.33360190212</v>
      </c>
      <c r="AJ272" s="1">
        <f t="shared" si="264"/>
        <v>571843.89012304251</v>
      </c>
      <c r="AK272" s="1">
        <f t="shared" si="264"/>
        <v>104379.36091767342</v>
      </c>
      <c r="AL272" s="17">
        <f t="shared" si="244"/>
        <v>67.66663953502858</v>
      </c>
      <c r="AM272" s="17">
        <f t="shared" si="244"/>
        <v>30.714628541980176</v>
      </c>
      <c r="AN272" s="17">
        <f t="shared" si="244"/>
        <v>4.6356365401037571</v>
      </c>
      <c r="AO272" s="7">
        <f t="shared" si="266"/>
        <v>2.0849516752254548E-3</v>
      </c>
      <c r="AP272" s="7">
        <f t="shared" si="266"/>
        <v>3.2106689029672677E-3</v>
      </c>
      <c r="AQ272" s="7">
        <f t="shared" si="266"/>
        <v>2.3240108605105084E-3</v>
      </c>
      <c r="AR272" s="1">
        <f t="shared" si="245"/>
        <v>296706.25980815431</v>
      </c>
      <c r="AS272" s="1">
        <f t="shared" si="245"/>
        <v>298532.62506958575</v>
      </c>
      <c r="AT272" s="1">
        <f t="shared" si="245"/>
        <v>53843.05721594979</v>
      </c>
      <c r="AU272" s="1">
        <f t="shared" si="252"/>
        <v>59341.251961630864</v>
      </c>
      <c r="AV272" s="1">
        <f t="shared" si="252"/>
        <v>59706.525013917155</v>
      </c>
      <c r="AW272" s="1">
        <f t="shared" si="252"/>
        <v>10768.611443189959</v>
      </c>
      <c r="AX272" s="1">
        <f t="shared" si="253"/>
        <v>184499.98450234864</v>
      </c>
      <c r="AY272" s="1">
        <f t="shared" si="253"/>
        <v>66849.569771347131</v>
      </c>
      <c r="AZ272" s="1">
        <f t="shared" si="253"/>
        <v>6325.5900131489589</v>
      </c>
      <c r="BA272" s="1">
        <f t="shared" si="254"/>
        <v>12.125404658464605</v>
      </c>
      <c r="BB272" s="1">
        <f t="shared" si="254"/>
        <v>11.110200146777849</v>
      </c>
      <c r="BC272" s="1">
        <f t="shared" si="254"/>
        <v>8.7523585919564564</v>
      </c>
      <c r="BD272" s="1">
        <f t="shared" si="255"/>
        <v>260.50726156307201</v>
      </c>
      <c r="BE272">
        <f t="shared" si="248"/>
        <v>0.21822387218499145</v>
      </c>
      <c r="BF272">
        <f t="shared" si="248"/>
        <v>0.3346263841173937</v>
      </c>
      <c r="BG272">
        <f t="shared" si="248"/>
        <v>2.453676962688749E-2</v>
      </c>
      <c r="BH272">
        <f t="shared" si="256"/>
        <v>0.29040469413124109</v>
      </c>
      <c r="BI272">
        <f t="shared" si="257"/>
        <v>4.7621658391411486E-3</v>
      </c>
      <c r="BJ272">
        <f t="shared" si="257"/>
        <v>1.1197481694748152E-2</v>
      </c>
      <c r="BK272">
        <f t="shared" si="257"/>
        <v>6.0205306372294847E-5</v>
      </c>
      <c r="BL272">
        <f t="shared" si="251"/>
        <v>1412.9644147177307</v>
      </c>
      <c r="BM272">
        <f t="shared" si="251"/>
        <v>3342.8136045017995</v>
      </c>
      <c r="BN272">
        <f t="shared" si="251"/>
        <v>3.241637755707258</v>
      </c>
      <c r="BO272">
        <f t="shared" si="246"/>
        <v>1150.3796065747536</v>
      </c>
      <c r="BP272">
        <f t="shared" si="267"/>
        <v>640.95244093720476</v>
      </c>
      <c r="BQ272">
        <f t="shared" si="267"/>
        <v>59.826999276343862</v>
      </c>
      <c r="BR272" s="7">
        <f t="shared" si="265"/>
        <v>3.2527034397884513E-3</v>
      </c>
      <c r="BS272" s="7">
        <f t="shared" si="249"/>
        <v>2.2674186304466755E-3</v>
      </c>
      <c r="BT272" s="7">
        <f t="shared" si="250"/>
        <v>2.2230096086623164E-4</v>
      </c>
      <c r="BU272" s="8">
        <f>MAX((BU$3*climlow!$I382+BU$4*climlow!$I382^2+BU$5*climlow!$I382^6)*(K272/K$66)^$BW$1,-99)</f>
        <v>0.95662771131653301</v>
      </c>
      <c r="BV272" s="8">
        <f>MAX((BV$3*climlow!$I382+BV$4*climlow!$I382^2+BV$5*climlow!$I382^6)*(L272/L$66)^$BW$1,-99)</f>
        <v>-0.30377422820951105</v>
      </c>
      <c r="BW272" s="8">
        <f>MAX((BW$3*climlow!$I382+BW$4*climlow!$I382^2+BW$5*climlow!$I382^6)*(M272/M$66)^$BW$1,-99)</f>
        <v>-1.1908108633831445</v>
      </c>
      <c r="BX272" s="8">
        <f>MAX((BX$3*climlow!$M382+BX$4*climlow!$M382^2+BX$5*climlow!$M382^6)*(K272/K$66)^$BW$1,-99)</f>
        <v>1.1144005044964935</v>
      </c>
      <c r="BY272" s="8">
        <f>MAX((BY$3*climlow!$M382+BY$4*climlow!$M382^2+BY$5*climlow!$M382^6)*(L272/L$66)^$BW$1,-99)</f>
        <v>-0.19040716376426534</v>
      </c>
      <c r="BZ272" s="8">
        <f>MAX((BZ$3*climlow!$M382+BZ$4*climlow!$M382^2+BZ$5*climlow!$M382^6)*(M272/M$66)^$BW$1,-99)</f>
        <v>-1.0667355755989221</v>
      </c>
      <c r="CA272" s="8">
        <f t="shared" si="258"/>
        <v>-534.92768183162889</v>
      </c>
      <c r="CB272" s="8">
        <f t="shared" si="259"/>
        <v>-1.212904991726687</v>
      </c>
      <c r="CC272" s="8">
        <f t="shared" si="260"/>
        <v>-0.11891493766511695</v>
      </c>
      <c r="CD272" s="8">
        <f>MAX((CD$3*climlow!$I382+CD$4*climlow!$I382^2+CD$5*climlow!$I382^6)*(K272/K$66)^$BW$1,-99)</f>
        <v>0.84189546839677698</v>
      </c>
      <c r="CE272" s="8">
        <f>MAX((CE$3*climlow!$I382+CE$4*climlow!$I382^2+CE$5*climlow!$I382^6)*(L272/L$66)^$BW$1,-99)</f>
        <v>-4.4468677906738106E-2</v>
      </c>
      <c r="CF272" s="8">
        <f>MAX((CF$3*climlow!$I382+CF$4*climlow!$I382^2+CF$5*climlow!$I382^6)*(M272/M$66)^$BW$1,-99)</f>
        <v>-0.59369083925190613</v>
      </c>
      <c r="CG272" s="8">
        <f>MAX((CG$3*climlow!$M382+CG$4*climlow!$M382^2+CG$5*climlow!$M382^6)*(K272/K$66)^$BW$1,-99)</f>
        <v>0.88708408979846864</v>
      </c>
      <c r="CH272" s="8">
        <f>MAX((CH$3*climlow!$M382+CH$4*climlow!$M382^2+CH$5*climlow!$M382^6)*(L272/L$66)^$BW$1,-99)</f>
        <v>2.1489488869380877E-2</v>
      </c>
      <c r="CI272" s="8">
        <f>MAX((CI$3*climlow!$M382+CI$4*climlow!$M382^2+CI$5*climlow!$M382^6)*(M272/M$66)^$BW$1,-99)</f>
        <v>-0.49111747039854275</v>
      </c>
      <c r="CJ272" s="8">
        <f t="shared" si="261"/>
        <v>-3.5601135845321399</v>
      </c>
      <c r="CK272" s="8">
        <f t="shared" si="262"/>
        <v>-8.0722678680744692E-3</v>
      </c>
      <c r="CL272" s="8">
        <f t="shared" si="263"/>
        <v>-7.9141667063441885E-4</v>
      </c>
    </row>
    <row r="273" spans="1:90">
      <c r="A273">
        <f t="shared" si="232"/>
        <v>2227</v>
      </c>
      <c r="B273" s="4">
        <f t="shared" si="239"/>
        <v>1286.5314998211286</v>
      </c>
      <c r="C273" s="4">
        <f t="shared" si="239"/>
        <v>3572.5909578473693</v>
      </c>
      <c r="D273" s="4">
        <f t="shared" si="239"/>
        <v>6809.5581500424587</v>
      </c>
      <c r="E273" s="11">
        <f t="shared" si="240"/>
        <v>1.4295391910672244E-7</v>
      </c>
      <c r="F273" s="11">
        <f t="shared" si="240"/>
        <v>2.8659109283503421E-7</v>
      </c>
      <c r="G273" s="11">
        <f t="shared" si="240"/>
        <v>6.3274420253350342E-7</v>
      </c>
      <c r="H273" s="4">
        <f t="shared" si="241"/>
        <v>297451.64531471278</v>
      </c>
      <c r="I273" s="4">
        <f t="shared" si="241"/>
        <v>299723.77247869025</v>
      </c>
      <c r="J273" s="4">
        <f t="shared" si="241"/>
        <v>53997.185384834622</v>
      </c>
      <c r="K273" s="4">
        <f t="shared" si="233"/>
        <v>231204.32368431601</v>
      </c>
      <c r="L273" s="4">
        <f t="shared" si="233"/>
        <v>83895.351025376251</v>
      </c>
      <c r="M273" s="4">
        <f t="shared" si="233"/>
        <v>7929.6166058142762</v>
      </c>
      <c r="N273" s="11">
        <f t="shared" si="238"/>
        <v>2.5120568240388774E-3</v>
      </c>
      <c r="O273" s="11">
        <f t="shared" si="238"/>
        <v>3.9897197523652839E-3</v>
      </c>
      <c r="P273" s="11">
        <f t="shared" si="238"/>
        <v>2.8619103458857875E-3</v>
      </c>
      <c r="Q273" s="4">
        <f t="shared" si="234"/>
        <v>2713.1912417756921</v>
      </c>
      <c r="R273" s="4">
        <f t="shared" si="234"/>
        <v>9580.3211512924172</v>
      </c>
      <c r="S273" s="4">
        <f t="shared" si="234"/>
        <v>2242.5564010951771</v>
      </c>
      <c r="T273" s="4">
        <f t="shared" si="242"/>
        <v>9.1214531320042092</v>
      </c>
      <c r="U273" s="4">
        <f t="shared" si="242"/>
        <v>31.963834807175861</v>
      </c>
      <c r="V273" s="4">
        <f t="shared" si="242"/>
        <v>41.530986941497332</v>
      </c>
      <c r="W273" s="11">
        <f t="shared" si="235"/>
        <v>-1.219247815263802E-2</v>
      </c>
      <c r="X273" s="11">
        <f t="shared" si="235"/>
        <v>-1.3228699347321071E-2</v>
      </c>
      <c r="Y273" s="11">
        <f t="shared" si="235"/>
        <v>-1.2203590333800474E-2</v>
      </c>
      <c r="Z273" s="4">
        <f t="shared" si="247"/>
        <v>2794.0354927079306</v>
      </c>
      <c r="AA273" s="4">
        <f t="shared" si="247"/>
        <v>30946.510414761469</v>
      </c>
      <c r="AB273" s="4">
        <f t="shared" si="247"/>
        <v>4378.8449718994461</v>
      </c>
      <c r="AC273" s="12">
        <f t="shared" si="243"/>
        <v>1.3044610103015872</v>
      </c>
      <c r="AD273" s="12">
        <f t="shared" si="243"/>
        <v>4.8096330265663756</v>
      </c>
      <c r="AE273" s="12">
        <f t="shared" si="243"/>
        <v>1.9829608801656815</v>
      </c>
      <c r="AF273" s="11">
        <f t="shared" si="236"/>
        <v>-2.9039671966837322E-3</v>
      </c>
      <c r="AG273" s="11">
        <f t="shared" si="236"/>
        <v>2.0567434751257441E-3</v>
      </c>
      <c r="AH273" s="11">
        <f t="shared" si="236"/>
        <v>8.257041531207765E-4</v>
      </c>
      <c r="AI273" s="1">
        <f t="shared" si="264"/>
        <v>578952.05220334278</v>
      </c>
      <c r="AJ273" s="1">
        <f t="shared" si="264"/>
        <v>574366.02612465539</v>
      </c>
      <c r="AK273" s="1">
        <f t="shared" si="264"/>
        <v>104710.03626909605</v>
      </c>
      <c r="AL273" s="17">
        <f t="shared" si="244"/>
        <v>67.806310391749463</v>
      </c>
      <c r="AM273" s="17">
        <f t="shared" si="244"/>
        <v>30.81225689967884</v>
      </c>
      <c r="AN273" s="17">
        <f t="shared" si="244"/>
        <v>4.6463020770716916</v>
      </c>
      <c r="AO273" s="7">
        <f t="shared" si="266"/>
        <v>2.0641021584732002E-3</v>
      </c>
      <c r="AP273" s="7">
        <f t="shared" si="266"/>
        <v>3.1785622139375949E-3</v>
      </c>
      <c r="AQ273" s="7">
        <f t="shared" si="266"/>
        <v>2.3007707519054031E-3</v>
      </c>
      <c r="AR273" s="1">
        <f t="shared" si="245"/>
        <v>297451.64531471278</v>
      </c>
      <c r="AS273" s="1">
        <f t="shared" si="245"/>
        <v>299723.77247869025</v>
      </c>
      <c r="AT273" s="1">
        <f t="shared" si="245"/>
        <v>53997.185384834622</v>
      </c>
      <c r="AU273" s="1">
        <f t="shared" si="252"/>
        <v>59490.329062942561</v>
      </c>
      <c r="AV273" s="1">
        <f t="shared" si="252"/>
        <v>59944.754495738052</v>
      </c>
      <c r="AW273" s="1">
        <f t="shared" si="252"/>
        <v>10799.437076966926</v>
      </c>
      <c r="AX273" s="1">
        <f t="shared" si="253"/>
        <v>184963.4589474528</v>
      </c>
      <c r="AY273" s="1">
        <f t="shared" si="253"/>
        <v>67116.280820301021</v>
      </c>
      <c r="AZ273" s="1">
        <f t="shared" si="253"/>
        <v>6343.693284651421</v>
      </c>
      <c r="BA273" s="1">
        <f t="shared" si="254"/>
        <v>12.127913565348017</v>
      </c>
      <c r="BB273" s="1">
        <f t="shared" si="254"/>
        <v>11.114181928704491</v>
      </c>
      <c r="BC273" s="1">
        <f t="shared" si="254"/>
        <v>8.7552164148337184</v>
      </c>
      <c r="BD273" s="1">
        <f t="shared" si="255"/>
        <v>253.00104509878702</v>
      </c>
      <c r="BE273">
        <f t="shared" si="248"/>
        <v>0.21822387218499145</v>
      </c>
      <c r="BF273">
        <f t="shared" si="248"/>
        <v>0.3346263841173937</v>
      </c>
      <c r="BG273">
        <f t="shared" si="248"/>
        <v>2.453676962688749E-2</v>
      </c>
      <c r="BH273">
        <f t="shared" si="256"/>
        <v>0.29047386593168473</v>
      </c>
      <c r="BI273">
        <f t="shared" si="257"/>
        <v>4.7621658391411486E-3</v>
      </c>
      <c r="BJ273">
        <f t="shared" si="257"/>
        <v>1.1197481694748152E-2</v>
      </c>
      <c r="BK273">
        <f t="shared" si="257"/>
        <v>6.0205306372294847E-5</v>
      </c>
      <c r="BL273">
        <f t="shared" si="251"/>
        <v>1416.5140641140545</v>
      </c>
      <c r="BM273">
        <f t="shared" si="251"/>
        <v>3356.1514558109939</v>
      </c>
      <c r="BN273">
        <f t="shared" si="251"/>
        <v>3.2509170893355699</v>
      </c>
      <c r="BO273">
        <f t="shared" si="246"/>
        <v>1154.1214502781218</v>
      </c>
      <c r="BP273">
        <f t="shared" si="267"/>
        <v>648.18605312428144</v>
      </c>
      <c r="BQ273">
        <f t="shared" si="267"/>
        <v>60.514428201522001</v>
      </c>
      <c r="BR273" s="7">
        <f t="shared" si="265"/>
        <v>3.220950929252675E-3</v>
      </c>
      <c r="BS273" s="7">
        <f t="shared" si="249"/>
        <v>2.2013773111132771E-3</v>
      </c>
      <c r="BT273" s="7">
        <f t="shared" si="250"/>
        <v>2.1514674979912691E-4</v>
      </c>
      <c r="BU273" s="8">
        <f>MAX((BU$3*climlow!$I383+BU$4*climlow!$I383^2+BU$5*climlow!$I383^6)*(K273/K$66)^$BW$1,-99)</f>
        <v>0.94582115779230302</v>
      </c>
      <c r="BV273" s="8">
        <f>MAX((BV$3*climlow!$I383+BV$4*climlow!$I383^2+BV$5*climlow!$I383^6)*(L273/L$66)^$BW$1,-99)</f>
        <v>-0.31076036569483761</v>
      </c>
      <c r="BW273" s="8">
        <f>MAX((BW$3*climlow!$I383+BW$4*climlow!$I383^2+BW$5*climlow!$I383^6)*(M273/M$66)^$BW$1,-99)</f>
        <v>-1.1979022556286105</v>
      </c>
      <c r="BX273" s="8">
        <f>MAX((BX$3*climlow!$M383+BX$4*climlow!$M383^2+BX$5*climlow!$M383^6)*(K273/K$66)^$BW$1,-99)</f>
        <v>1.1052511755278778</v>
      </c>
      <c r="BY273" s="8">
        <f>MAX((BY$3*climlow!$M383+BY$4*climlow!$M383^2+BY$5*climlow!$M383^6)*(L273/L$66)^$BW$1,-99)</f>
        <v>-0.19632114437508083</v>
      </c>
      <c r="BZ273" s="8">
        <f>MAX((BZ$3*climlow!$M383+BZ$4*climlow!$M383^2+BZ$5*climlow!$M383^6)*(M273/M$66)^$BW$1,-99)</f>
        <v>-1.0726845747387574</v>
      </c>
      <c r="CA273" s="8">
        <f t="shared" si="258"/>
        <v>-541.84123416469004</v>
      </c>
      <c r="CB273" s="8">
        <f t="shared" si="259"/>
        <v>-1.192796999115765</v>
      </c>
      <c r="CC273" s="8">
        <f t="shared" si="260"/>
        <v>-0.1165753804376807</v>
      </c>
      <c r="CD273" s="8">
        <f>MAX((CD$3*climlow!$I383+CD$4*climlow!$I383^2+CD$5*climlow!$I383^6)*(K273/K$66)^$BW$1,-99)</f>
        <v>0.83802931398709957</v>
      </c>
      <c r="CE273" s="8">
        <f>MAX((CE$3*climlow!$I383+CE$4*climlow!$I383^2+CE$5*climlow!$I383^6)*(L273/L$66)^$BW$1,-99)</f>
        <v>-4.8956354925688596E-2</v>
      </c>
      <c r="CF273" s="8">
        <f>MAX((CF$3*climlow!$I383+CF$4*climlow!$I383^2+CF$5*climlow!$I383^6)*(M273/M$66)^$BW$1,-99)</f>
        <v>-0.60017688482569131</v>
      </c>
      <c r="CG273" s="8">
        <f>MAX((CG$3*climlow!$M383+CG$4*climlow!$M383^2+CG$5*climlow!$M383^6)*(K273/K$66)^$BW$1,-99)</f>
        <v>0.88441640503194263</v>
      </c>
      <c r="CH273" s="8">
        <f>MAX((CH$3*climlow!$M383+CH$4*climlow!$M383^2+CH$5*climlow!$M383^6)*(L273/L$66)^$BW$1,-99)</f>
        <v>1.8133634647111735E-2</v>
      </c>
      <c r="CI273" s="8">
        <f>MAX((CI$3*climlow!$M383+CI$4*climlow!$M383^2+CI$5*climlow!$M383^6)*(M273/M$66)^$BW$1,-99)</f>
        <v>-0.49605823709035363</v>
      </c>
      <c r="CJ273" s="8">
        <f t="shared" si="261"/>
        <v>-3.5934898910657522</v>
      </c>
      <c r="CK273" s="8">
        <f t="shared" si="262"/>
        <v>-7.9106271139070695E-3</v>
      </c>
      <c r="CL273" s="8">
        <f t="shared" si="263"/>
        <v>-7.7312767049881519E-4</v>
      </c>
    </row>
    <row r="274" spans="1:90">
      <c r="A274">
        <f t="shared" si="232"/>
        <v>2228</v>
      </c>
      <c r="B274" s="4">
        <f t="shared" si="239"/>
        <v>1286.5316745401126</v>
      </c>
      <c r="C274" s="4">
        <f t="shared" si="239"/>
        <v>3572.5919305264788</v>
      </c>
      <c r="D274" s="4">
        <f t="shared" si="239"/>
        <v>6809.5622433154776</v>
      </c>
      <c r="E274" s="11">
        <f t="shared" si="240"/>
        <v>1.3580622315138631E-7</v>
      </c>
      <c r="F274" s="11">
        <f t="shared" si="240"/>
        <v>2.7226153819328249E-7</v>
      </c>
      <c r="G274" s="11">
        <f t="shared" si="240"/>
        <v>6.0110699240682824E-7</v>
      </c>
      <c r="H274" s="4">
        <f t="shared" si="241"/>
        <v>298191.49647332559</v>
      </c>
      <c r="I274" s="4">
        <f t="shared" si="241"/>
        <v>300907.80893668259</v>
      </c>
      <c r="J274" s="4">
        <f t="shared" si="241"/>
        <v>54150.225570337061</v>
      </c>
      <c r="K274" s="4">
        <f t="shared" si="233"/>
        <v>231779.36647375431</v>
      </c>
      <c r="L274" s="4">
        <f t="shared" si="233"/>
        <v>84226.750434477697</v>
      </c>
      <c r="M274" s="4">
        <f t="shared" si="233"/>
        <v>7952.0861452574227</v>
      </c>
      <c r="N274" s="11">
        <f t="shared" si="238"/>
        <v>2.4871627843061628E-3</v>
      </c>
      <c r="O274" s="11">
        <f t="shared" si="238"/>
        <v>3.9501522438496472E-3</v>
      </c>
      <c r="P274" s="11">
        <f t="shared" si="238"/>
        <v>2.8336224259153386E-3</v>
      </c>
      <c r="Q274" s="4">
        <f t="shared" si="234"/>
        <v>2686.7769533501296</v>
      </c>
      <c r="R274" s="4">
        <f t="shared" si="234"/>
        <v>9490.9316509508226</v>
      </c>
      <c r="S274" s="4">
        <f t="shared" si="234"/>
        <v>2221.4675065002207</v>
      </c>
      <c r="T274" s="4">
        <f t="shared" si="242"/>
        <v>9.0102400139719361</v>
      </c>
      <c r="U274" s="4">
        <f t="shared" si="242"/>
        <v>31.540994846524296</v>
      </c>
      <c r="V274" s="4">
        <f t="shared" si="242"/>
        <v>41.024159790704879</v>
      </c>
      <c r="W274" s="11">
        <f t="shared" si="235"/>
        <v>-1.219247815263802E-2</v>
      </c>
      <c r="X274" s="11">
        <f t="shared" si="235"/>
        <v>-1.3228699347321071E-2</v>
      </c>
      <c r="Y274" s="11">
        <f t="shared" si="235"/>
        <v>-1.2203590333800474E-2</v>
      </c>
      <c r="Z274" s="4">
        <f t="shared" si="247"/>
        <v>2758.8678760245016</v>
      </c>
      <c r="AA274" s="4">
        <f t="shared" si="247"/>
        <v>30722.029343315622</v>
      </c>
      <c r="AB274" s="4">
        <f t="shared" si="247"/>
        <v>4341.3707448623345</v>
      </c>
      <c r="AC274" s="12">
        <f t="shared" si="243"/>
        <v>1.3006728983183184</v>
      </c>
      <c r="AD274" s="12">
        <f t="shared" si="243"/>
        <v>4.8195252079115152</v>
      </c>
      <c r="AE274" s="12">
        <f t="shared" si="243"/>
        <v>1.9845982191999103</v>
      </c>
      <c r="AF274" s="11">
        <f t="shared" si="236"/>
        <v>-2.9039671966837322E-3</v>
      </c>
      <c r="AG274" s="11">
        <f t="shared" si="236"/>
        <v>2.0567434751257441E-3</v>
      </c>
      <c r="AH274" s="11">
        <f t="shared" si="236"/>
        <v>8.257041531207765E-4</v>
      </c>
      <c r="AI274" s="1">
        <f t="shared" si="264"/>
        <v>580547.17604595108</v>
      </c>
      <c r="AJ274" s="1">
        <f t="shared" si="264"/>
        <v>576874.17800792796</v>
      </c>
      <c r="AK274" s="1">
        <f t="shared" si="264"/>
        <v>105038.46971915336</v>
      </c>
      <c r="AL274" s="17">
        <f t="shared" si="244"/>
        <v>67.9448699518708</v>
      </c>
      <c r="AM274" s="17">
        <f t="shared" si="244"/>
        <v>30.909216188431223</v>
      </c>
      <c r="AN274" s="17">
        <f t="shared" si="244"/>
        <v>4.6568852522359014</v>
      </c>
      <c r="AO274" s="7">
        <f t="shared" si="266"/>
        <v>2.0434611368884683E-3</v>
      </c>
      <c r="AP274" s="7">
        <f t="shared" si="266"/>
        <v>3.1467765917982189E-3</v>
      </c>
      <c r="AQ274" s="7">
        <f t="shared" si="266"/>
        <v>2.2777630443863491E-3</v>
      </c>
      <c r="AR274" s="1">
        <f t="shared" si="245"/>
        <v>298191.49647332559</v>
      </c>
      <c r="AS274" s="1">
        <f t="shared" si="245"/>
        <v>300907.80893668259</v>
      </c>
      <c r="AT274" s="1">
        <f t="shared" si="245"/>
        <v>54150.225570337061</v>
      </c>
      <c r="AU274" s="1">
        <f t="shared" si="252"/>
        <v>59638.299294665121</v>
      </c>
      <c r="AV274" s="1">
        <f t="shared" si="252"/>
        <v>60181.561787336519</v>
      </c>
      <c r="AW274" s="1">
        <f t="shared" si="252"/>
        <v>10830.045114067412</v>
      </c>
      <c r="AX274" s="1">
        <f t="shared" si="253"/>
        <v>185423.49317900348</v>
      </c>
      <c r="AY274" s="1">
        <f t="shared" si="253"/>
        <v>67381.400347582152</v>
      </c>
      <c r="AZ274" s="1">
        <f t="shared" si="253"/>
        <v>6361.6689162059374</v>
      </c>
      <c r="BA274" s="1">
        <f t="shared" si="254"/>
        <v>12.130397640261931</v>
      </c>
      <c r="BB274" s="1">
        <f t="shared" si="254"/>
        <v>11.118124299581956</v>
      </c>
      <c r="BC274" s="1">
        <f t="shared" si="254"/>
        <v>8.7580460301196368</v>
      </c>
      <c r="BD274" s="1">
        <f t="shared" si="255"/>
        <v>245.71030104374776</v>
      </c>
      <c r="BE274">
        <f t="shared" si="248"/>
        <v>0.21822387218499145</v>
      </c>
      <c r="BF274">
        <f t="shared" si="248"/>
        <v>0.3346263841173937</v>
      </c>
      <c r="BG274">
        <f t="shared" si="248"/>
        <v>2.453676962688749E-2</v>
      </c>
      <c r="BH274">
        <f t="shared" si="256"/>
        <v>0.29054248272174821</v>
      </c>
      <c r="BI274">
        <f t="shared" si="257"/>
        <v>4.7621658391411486E-3</v>
      </c>
      <c r="BJ274">
        <f t="shared" si="257"/>
        <v>1.1197481694748152E-2</v>
      </c>
      <c r="BK274">
        <f t="shared" si="257"/>
        <v>6.0205306372294847E-5</v>
      </c>
      <c r="BL274">
        <f t="shared" si="251"/>
        <v>1420.0373580276494</v>
      </c>
      <c r="BM274">
        <f t="shared" si="251"/>
        <v>3369.4096823752775</v>
      </c>
      <c r="BN274">
        <f t="shared" si="251"/>
        <v>3.2601309205910174</v>
      </c>
      <c r="BO274">
        <f t="shared" si="246"/>
        <v>1157.8388188358656</v>
      </c>
      <c r="BP274">
        <f t="shared" si="267"/>
        <v>655.50156815456455</v>
      </c>
      <c r="BQ274">
        <f t="shared" si="267"/>
        <v>61.209773969925479</v>
      </c>
      <c r="BR274" s="7">
        <f t="shared" si="265"/>
        <v>3.1895196326909847E-3</v>
      </c>
      <c r="BS274" s="7">
        <f t="shared" si="249"/>
        <v>2.1372595253526961E-3</v>
      </c>
      <c r="BT274" s="7">
        <f t="shared" si="250"/>
        <v>2.0822917847884267E-4</v>
      </c>
      <c r="BU274" s="8">
        <f>MAX((BU$3*climlow!$I384+BU$4*climlow!$I384^2+BU$5*climlow!$I384^6)*(K274/K$66)^$BW$1,-99)</f>
        <v>0.93514643084578186</v>
      </c>
      <c r="BV274" s="8">
        <f>MAX((BV$3*climlow!$I384+BV$4*climlow!$I384^2+BV$5*climlow!$I384^6)*(L274/L$66)^$BW$1,-99)</f>
        <v>-0.31765007865233819</v>
      </c>
      <c r="BW274" s="8">
        <f>MAX((BW$3*climlow!$I384+BW$4*climlow!$I384^2+BW$5*climlow!$I384^6)*(M274/M$66)^$BW$1,-99)</f>
        <v>-1.2048941922796865</v>
      </c>
      <c r="BX274" s="8">
        <f>MAX((BX$3*climlow!$M384+BX$4*climlow!$M384^2+BX$5*climlow!$M384^6)*(K274/K$66)^$BW$1,-99)</f>
        <v>1.0962248403340891</v>
      </c>
      <c r="BY274" s="8">
        <f>MAX((BY$3*climlow!$M384+BY$4*climlow!$M384^2+BY$5*climlow!$M384^6)*(L274/L$66)^$BW$1,-99)</f>
        <v>-0.20214531165959357</v>
      </c>
      <c r="BZ274" s="8">
        <f>MAX((BZ$3*climlow!$M384+BZ$4*climlow!$M384^2+BZ$5*climlow!$M384^6)*(M274/M$66)^$BW$1,-99)</f>
        <v>-1.0785409319309223</v>
      </c>
      <c r="CA274" s="8">
        <f t="shared" si="258"/>
        <v>-548.74269524294573</v>
      </c>
      <c r="CB274" s="8">
        <f t="shared" si="259"/>
        <v>-1.1728055523756973</v>
      </c>
      <c r="CC274" s="8">
        <f t="shared" si="260"/>
        <v>-0.11426424062670451</v>
      </c>
      <c r="CD274" s="8">
        <f>MAX((CD$3*climlow!$I384+CD$4*climlow!$I384^2+CD$5*climlow!$I384^6)*(K274/K$66)^$BW$1,-99)</f>
        <v>0.83416076819168861</v>
      </c>
      <c r="CE274" s="8">
        <f>MAX((CE$3*climlow!$I384+CE$4*climlow!$I384^2+CE$5*climlow!$I384^6)*(L274/L$66)^$BW$1,-99)</f>
        <v>-5.3417186830980665E-2</v>
      </c>
      <c r="CF274" s="8">
        <f>MAX((CF$3*climlow!$I384+CF$4*climlow!$I384^2+CF$5*climlow!$I384^6)*(M274/M$66)^$BW$1,-99)</f>
        <v>-0.60661416477650187</v>
      </c>
      <c r="CG274" s="8">
        <f>MAX((CG$3*climlow!$M384+CG$4*climlow!$M384^2+CG$5*climlow!$M384^6)*(K274/K$66)^$BW$1,-99)</f>
        <v>0.88174876407750458</v>
      </c>
      <c r="CH274" s="8">
        <f>MAX((CH$3*climlow!$M384+CH$4*climlow!$M384^2+CH$5*climlow!$M384^6)*(L274/L$66)^$BW$1,-99)</f>
        <v>1.4804075180963414E-2</v>
      </c>
      <c r="CI274" s="8">
        <f>MAX((CI$3*climlow!$M384+CI$4*climlow!$M384^2+CI$5*climlow!$M384^6)*(M274/M$66)^$BW$1,-99)</f>
        <v>-0.50095179812098856</v>
      </c>
      <c r="CJ274" s="8">
        <f t="shared" si="261"/>
        <v>-3.6258384478726633</v>
      </c>
      <c r="CK274" s="8">
        <f t="shared" si="262"/>
        <v>-7.7493577601058846E-3</v>
      </c>
      <c r="CL274" s="8">
        <f t="shared" si="263"/>
        <v>-7.5500536129752673E-4</v>
      </c>
    </row>
    <row r="275" spans="1:90">
      <c r="A275">
        <f t="shared" si="232"/>
        <v>2229</v>
      </c>
      <c r="B275" s="4">
        <f t="shared" ref="B275:D290" si="268">B274*(1+E275)</f>
        <v>1286.5318405231699</v>
      </c>
      <c r="C275" s="4">
        <f t="shared" si="268"/>
        <v>3572.5928545718843</v>
      </c>
      <c r="D275" s="4">
        <f t="shared" si="268"/>
        <v>6809.566131927184</v>
      </c>
      <c r="E275" s="11">
        <f t="shared" ref="E275:G290" si="269">E274*$E$5</f>
        <v>1.29015911993817E-7</v>
      </c>
      <c r="F275" s="11">
        <f t="shared" si="269"/>
        <v>2.5864846128361837E-7</v>
      </c>
      <c r="G275" s="11">
        <f t="shared" si="269"/>
        <v>5.7105164278648676E-7</v>
      </c>
      <c r="H275" s="4">
        <f t="shared" si="241"/>
        <v>298925.84219626593</v>
      </c>
      <c r="I275" s="4">
        <f t="shared" si="241"/>
        <v>302084.73422903084</v>
      </c>
      <c r="J275" s="4">
        <f t="shared" si="241"/>
        <v>54302.18190749675</v>
      </c>
      <c r="K275" s="4">
        <f t="shared" si="233"/>
        <v>232350.13140032924</v>
      </c>
      <c r="L275" s="4">
        <f t="shared" si="233"/>
        <v>84556.160336728513</v>
      </c>
      <c r="M275" s="4">
        <f t="shared" si="233"/>
        <v>7974.396731811843</v>
      </c>
      <c r="N275" s="11">
        <f t="shared" si="238"/>
        <v>2.4625355365253121E-3</v>
      </c>
      <c r="O275" s="11">
        <f t="shared" si="238"/>
        <v>3.9109890925577151E-3</v>
      </c>
      <c r="P275" s="11">
        <f t="shared" si="238"/>
        <v>2.8056268690859199E-3</v>
      </c>
      <c r="Q275" s="4">
        <f t="shared" si="234"/>
        <v>2660.5544421307663</v>
      </c>
      <c r="R275" s="4">
        <f t="shared" si="234"/>
        <v>9402.0092964268588</v>
      </c>
      <c r="S275" s="4">
        <f t="shared" si="234"/>
        <v>2200.5154324372847</v>
      </c>
      <c r="T275" s="4">
        <f t="shared" ref="T275:V290" si="270">T274*(1+W275)</f>
        <v>8.9003828594515575</v>
      </c>
      <c r="U275" s="4">
        <f t="shared" si="270"/>
        <v>31.123748508584221</v>
      </c>
      <c r="V275" s="4">
        <f t="shared" si="270"/>
        <v>40.523517750830749</v>
      </c>
      <c r="W275" s="11">
        <f t="shared" si="235"/>
        <v>-1.219247815263802E-2</v>
      </c>
      <c r="X275" s="11">
        <f t="shared" si="235"/>
        <v>-1.3228699347321071E-2</v>
      </c>
      <c r="Y275" s="11">
        <f t="shared" si="235"/>
        <v>-1.2203590333800474E-2</v>
      </c>
      <c r="Z275" s="4">
        <f t="shared" si="247"/>
        <v>2724.0752382383212</v>
      </c>
      <c r="AA275" s="4">
        <f t="shared" si="247"/>
        <v>30497.974204022481</v>
      </c>
      <c r="AB275" s="4">
        <f t="shared" si="247"/>
        <v>4304.095676816778</v>
      </c>
      <c r="AC275" s="12">
        <f t="shared" ref="AC275:AE290" si="271">AC274*(1+AF275)</f>
        <v>1.2968957868879865</v>
      </c>
      <c r="AD275" s="12">
        <f t="shared" si="271"/>
        <v>4.8294377349360911</v>
      </c>
      <c r="AE275" s="12">
        <f t="shared" si="271"/>
        <v>1.9862369101917798</v>
      </c>
      <c r="AF275" s="11">
        <f t="shared" si="236"/>
        <v>-2.9039671966837322E-3</v>
      </c>
      <c r="AG275" s="11">
        <f t="shared" si="236"/>
        <v>2.0567434751257441E-3</v>
      </c>
      <c r="AH275" s="11">
        <f t="shared" si="236"/>
        <v>8.257041531207765E-4</v>
      </c>
      <c r="AI275" s="1">
        <f t="shared" si="264"/>
        <v>582130.75773602107</v>
      </c>
      <c r="AJ275" s="1">
        <f t="shared" si="264"/>
        <v>579368.32199447171</v>
      </c>
      <c r="AK275" s="1">
        <f t="shared" si="264"/>
        <v>105364.66786130544</v>
      </c>
      <c r="AL275" s="17">
        <f t="shared" ref="AL275:AN290" si="272">AL274*(1+AO275)</f>
        <v>68.082324226056414</v>
      </c>
      <c r="AM275" s="17">
        <f t="shared" si="272"/>
        <v>31.005507942424082</v>
      </c>
      <c r="AN275" s="17">
        <f t="shared" si="272"/>
        <v>4.6673864605540967</v>
      </c>
      <c r="AO275" s="7">
        <f t="shared" si="266"/>
        <v>2.0230265255195838E-3</v>
      </c>
      <c r="AP275" s="7">
        <f t="shared" si="266"/>
        <v>3.1153088258802368E-3</v>
      </c>
      <c r="AQ275" s="7">
        <f t="shared" si="266"/>
        <v>2.2549854139424855E-3</v>
      </c>
      <c r="AR275" s="1">
        <f t="shared" si="245"/>
        <v>298925.84219626593</v>
      </c>
      <c r="AS275" s="1">
        <f t="shared" si="245"/>
        <v>302084.73422903084</v>
      </c>
      <c r="AT275" s="1">
        <f t="shared" si="245"/>
        <v>54302.18190749675</v>
      </c>
      <c r="AU275" s="1">
        <f t="shared" si="252"/>
        <v>59785.16843925319</v>
      </c>
      <c r="AV275" s="1">
        <f t="shared" si="252"/>
        <v>60416.946845806175</v>
      </c>
      <c r="AW275" s="1">
        <f t="shared" si="252"/>
        <v>10860.43638149935</v>
      </c>
      <c r="AX275" s="1">
        <f t="shared" si="253"/>
        <v>185880.10512026341</v>
      </c>
      <c r="AY275" s="1">
        <f t="shared" si="253"/>
        <v>67644.928269382799</v>
      </c>
      <c r="AZ275" s="1">
        <f t="shared" si="253"/>
        <v>6379.5173854494751</v>
      </c>
      <c r="BA275" s="1">
        <f t="shared" si="254"/>
        <v>12.132857148726318</v>
      </c>
      <c r="BB275" s="1">
        <f t="shared" si="254"/>
        <v>11.122027660638979</v>
      </c>
      <c r="BC275" s="1">
        <f t="shared" si="254"/>
        <v>8.7608477285637392</v>
      </c>
      <c r="BD275" s="1">
        <f t="shared" si="255"/>
        <v>238.62887632328457</v>
      </c>
      <c r="BE275">
        <f t="shared" si="248"/>
        <v>0.21822387218499145</v>
      </c>
      <c r="BF275">
        <f t="shared" si="248"/>
        <v>0.3346263841173937</v>
      </c>
      <c r="BG275">
        <f t="shared" si="248"/>
        <v>2.453676962688749E-2</v>
      </c>
      <c r="BH275">
        <f t="shared" si="256"/>
        <v>0.29061055024112237</v>
      </c>
      <c r="BI275">
        <f t="shared" si="257"/>
        <v>4.7621658391411486E-3</v>
      </c>
      <c r="BJ275">
        <f t="shared" si="257"/>
        <v>1.1197481694748152E-2</v>
      </c>
      <c r="BK275">
        <f t="shared" si="257"/>
        <v>6.0205306372294847E-5</v>
      </c>
      <c r="BL275">
        <f t="shared" si="251"/>
        <v>1423.5344341435552</v>
      </c>
      <c r="BM275">
        <f t="shared" si="251"/>
        <v>3382.5882817924335</v>
      </c>
      <c r="BN275">
        <f t="shared" si="251"/>
        <v>3.269279498424928</v>
      </c>
      <c r="BO275">
        <f t="shared" si="246"/>
        <v>1161.5317684800343</v>
      </c>
      <c r="BP275">
        <f t="shared" si="267"/>
        <v>662.89991352141669</v>
      </c>
      <c r="BQ275">
        <f t="shared" si="267"/>
        <v>61.9131277623922</v>
      </c>
      <c r="BR275" s="7">
        <f t="shared" si="265"/>
        <v>3.1584061749756476E-3</v>
      </c>
      <c r="BS275" s="7">
        <f t="shared" si="249"/>
        <v>2.0750092479152387E-3</v>
      </c>
      <c r="BT275" s="7">
        <f t="shared" si="250"/>
        <v>2.0154015746585407E-4</v>
      </c>
      <c r="BU275" s="8">
        <f>MAX((BU$3*climlow!$I385+BU$4*climlow!$I385^2+BU$5*climlow!$I385^6)*(K275/K$66)^$BW$1,-99)</f>
        <v>0.92460351587513478</v>
      </c>
      <c r="BV275" s="8">
        <f>MAX((BV$3*climlow!$I385+BV$4*climlow!$I385^2+BV$5*climlow!$I385^6)*(L275/L$66)^$BW$1,-99)</f>
        <v>-0.32444368796291062</v>
      </c>
      <c r="BW275" s="8">
        <f>MAX((BW$3*climlow!$I385+BW$4*climlow!$I385^2+BW$5*climlow!$I385^6)*(M275/M$66)^$BW$1,-99)</f>
        <v>-1.2117869997976989</v>
      </c>
      <c r="BX275" s="8">
        <f>MAX((BX$3*climlow!$M385+BX$4*climlow!$M385^2+BX$5*climlow!$M385^6)*(K275/K$66)^$BW$1,-99)</f>
        <v>1.0873212423314804</v>
      </c>
      <c r="BY275" s="8">
        <f>MAX((BY$3*climlow!$M385+BY$4*climlow!$M385^2+BY$5*climlow!$M385^6)*(L275/L$66)^$BW$1,-99)</f>
        <v>-0.20788011930415995</v>
      </c>
      <c r="BZ275" s="8">
        <f>MAX((BZ$3*climlow!$M385+BZ$4*climlow!$M385^2+BZ$5*climlow!$M385^6)*(M275/M$66)^$BW$1,-99)</f>
        <v>-1.0843051091612921</v>
      </c>
      <c r="CA275" s="8">
        <f t="shared" si="258"/>
        <v>-555.63078236474507</v>
      </c>
      <c r="CB275" s="8">
        <f t="shared" si="259"/>
        <v>-1.1529390118332254</v>
      </c>
      <c r="CC275" s="8">
        <f t="shared" si="260"/>
        <v>-0.11198191537066642</v>
      </c>
      <c r="CD275" s="8">
        <f>MAX((CD$3*climlow!$I385+CD$4*climlow!$I385^2+CD$5*climlow!$I385^6)*(K275/K$66)^$BW$1,-99)</f>
        <v>0.83029160270028035</v>
      </c>
      <c r="CE275" s="8">
        <f>MAX((CE$3*climlow!$I385+CE$4*climlow!$I385^2+CE$5*climlow!$I385^6)*(L275/L$66)^$BW$1,-99)</f>
        <v>-5.7850078529441823E-2</v>
      </c>
      <c r="CF275" s="8">
        <f>MAX((CF$3*climlow!$I385+CF$4*climlow!$I385^2+CF$5*climlow!$I385^6)*(M275/M$66)^$BW$1,-99)</f>
        <v>-0.61300146646275366</v>
      </c>
      <c r="CG275" s="8">
        <f>MAX((CG$3*climlow!$M385+CG$4*climlow!$M385^2+CG$5*climlow!$M385^6)*(K275/K$66)^$BW$1,-99)</f>
        <v>0.87908249649499481</v>
      </c>
      <c r="CH275" s="8">
        <f>MAX((CH$3*climlow!$M385+CH$4*climlow!$M385^2+CH$5*climlow!$M385^6)*(L275/L$66)^$BW$1,-99)</f>
        <v>1.150156470126956E-2</v>
      </c>
      <c r="CI275" s="8">
        <f>MAX((CI$3*climlow!$M385+CI$4*climlow!$M385^2+CI$5*climlow!$M385^6)*(M275/M$66)^$BW$1,-99)</f>
        <v>-0.50579736303818723</v>
      </c>
      <c r="CJ275" s="8">
        <f t="shared" si="261"/>
        <v>-3.6571511322741923</v>
      </c>
      <c r="CK275" s="8">
        <f t="shared" si="262"/>
        <v>-7.5886224204926352E-3</v>
      </c>
      <c r="CL275" s="8">
        <f t="shared" si="263"/>
        <v>-7.3706281507496729E-4</v>
      </c>
    </row>
    <row r="276" spans="1:90">
      <c r="A276">
        <f t="shared" si="232"/>
        <v>2230</v>
      </c>
      <c r="B276" s="4">
        <f t="shared" si="268"/>
        <v>1286.5319982070948</v>
      </c>
      <c r="C276" s="4">
        <f t="shared" si="268"/>
        <v>3572.5937324152464</v>
      </c>
      <c r="D276" s="4">
        <f t="shared" si="268"/>
        <v>6809.5698261104135</v>
      </c>
      <c r="E276" s="11">
        <f t="shared" si="269"/>
        <v>1.2256511639412613E-7</v>
      </c>
      <c r="F276" s="11">
        <f t="shared" si="269"/>
        <v>2.4571603821943742E-7</v>
      </c>
      <c r="G276" s="11">
        <f t="shared" si="269"/>
        <v>5.4249906064716237E-7</v>
      </c>
      <c r="H276" s="4">
        <f t="shared" si="241"/>
        <v>299654.71154162404</v>
      </c>
      <c r="I276" s="4">
        <f t="shared" si="241"/>
        <v>303254.54911126627</v>
      </c>
      <c r="J276" s="4">
        <f t="shared" si="241"/>
        <v>54453.058592715446</v>
      </c>
      <c r="K276" s="4">
        <f t="shared" si="233"/>
        <v>232916.64098461717</v>
      </c>
      <c r="L276" s="4">
        <f t="shared" si="233"/>
        <v>84883.580900829591</v>
      </c>
      <c r="M276" s="4">
        <f t="shared" si="233"/>
        <v>7996.5489719955949</v>
      </c>
      <c r="N276" s="11">
        <f t="shared" si="238"/>
        <v>2.4381719987576211E-3</v>
      </c>
      <c r="O276" s="11">
        <f t="shared" si="238"/>
        <v>3.8722260187453728E-3</v>
      </c>
      <c r="P276" s="11">
        <f t="shared" si="238"/>
        <v>2.7779205034257348E-3</v>
      </c>
      <c r="Q276" s="4">
        <f t="shared" si="234"/>
        <v>2634.5238112072539</v>
      </c>
      <c r="R276" s="4">
        <f t="shared" si="234"/>
        <v>9313.5603223453836</v>
      </c>
      <c r="S276" s="4">
        <f t="shared" si="234"/>
        <v>2179.7006841975799</v>
      </c>
      <c r="T276" s="4">
        <f t="shared" si="270"/>
        <v>8.7918651358875799</v>
      </c>
      <c r="U276" s="4">
        <f t="shared" si="270"/>
        <v>30.712021797002528</v>
      </c>
      <c r="V276" s="4">
        <f t="shared" si="270"/>
        <v>40.028985341315121</v>
      </c>
      <c r="W276" s="11">
        <f t="shared" si="235"/>
        <v>-1.219247815263802E-2</v>
      </c>
      <c r="X276" s="11">
        <f t="shared" si="235"/>
        <v>-1.3228699347321071E-2</v>
      </c>
      <c r="Y276" s="11">
        <f t="shared" si="235"/>
        <v>-1.2203590333800474E-2</v>
      </c>
      <c r="Z276" s="4">
        <f t="shared" si="247"/>
        <v>2689.6552830500809</v>
      </c>
      <c r="AA276" s="4">
        <f t="shared" si="247"/>
        <v>30274.371661352041</v>
      </c>
      <c r="AB276" s="4">
        <f t="shared" si="247"/>
        <v>4267.0214013359973</v>
      </c>
      <c r="AC276" s="12">
        <f t="shared" si="271"/>
        <v>1.2931296440653464</v>
      </c>
      <c r="AD276" s="12">
        <f t="shared" si="271"/>
        <v>4.8393706494859465</v>
      </c>
      <c r="AE276" s="12">
        <f t="shared" si="271"/>
        <v>1.9878769542576069</v>
      </c>
      <c r="AF276" s="11">
        <f t="shared" si="236"/>
        <v>-2.9039671966837322E-3</v>
      </c>
      <c r="AG276" s="11">
        <f t="shared" si="236"/>
        <v>2.0567434751257441E-3</v>
      </c>
      <c r="AH276" s="11">
        <f t="shared" si="236"/>
        <v>8.257041531207765E-4</v>
      </c>
      <c r="AI276" s="1">
        <f t="shared" si="264"/>
        <v>583702.85040167219</v>
      </c>
      <c r="AJ276" s="1">
        <f t="shared" si="264"/>
        <v>581848.43664083071</v>
      </c>
      <c r="AK276" s="1">
        <f t="shared" si="264"/>
        <v>105688.63745667426</v>
      </c>
      <c r="AL276" s="17">
        <f t="shared" si="272"/>
        <v>68.218679250406467</v>
      </c>
      <c r="AM276" s="17">
        <f t="shared" si="272"/>
        <v>31.101133757642572</v>
      </c>
      <c r="AN276" s="17">
        <f t="shared" si="272"/>
        <v>4.6778061000599811</v>
      </c>
      <c r="AO276" s="7">
        <f t="shared" si="266"/>
        <v>2.002796260264388E-3</v>
      </c>
      <c r="AP276" s="7">
        <f t="shared" si="266"/>
        <v>3.0841557376214343E-3</v>
      </c>
      <c r="AQ276" s="7">
        <f t="shared" si="266"/>
        <v>2.2324355598030607E-3</v>
      </c>
      <c r="AR276" s="1">
        <f t="shared" si="245"/>
        <v>299654.71154162404</v>
      </c>
      <c r="AS276" s="1">
        <f t="shared" si="245"/>
        <v>303254.54911126627</v>
      </c>
      <c r="AT276" s="1">
        <f t="shared" si="245"/>
        <v>54453.058592715446</v>
      </c>
      <c r="AU276" s="1">
        <f t="shared" si="252"/>
        <v>59930.942308324811</v>
      </c>
      <c r="AV276" s="1">
        <f t="shared" si="252"/>
        <v>60650.909822253256</v>
      </c>
      <c r="AW276" s="1">
        <f t="shared" si="252"/>
        <v>10890.61171854309</v>
      </c>
      <c r="AX276" s="1">
        <f t="shared" si="253"/>
        <v>186333.31278769372</v>
      </c>
      <c r="AY276" s="1">
        <f t="shared" si="253"/>
        <v>67906.864720663667</v>
      </c>
      <c r="AZ276" s="1">
        <f t="shared" si="253"/>
        <v>6397.2391775964752</v>
      </c>
      <c r="BA276" s="1">
        <f t="shared" si="254"/>
        <v>12.135292353206296</v>
      </c>
      <c r="BB276" s="1">
        <f t="shared" si="254"/>
        <v>11.125892408888081</v>
      </c>
      <c r="BC276" s="1">
        <f t="shared" si="254"/>
        <v>8.7636217977767412</v>
      </c>
      <c r="BD276" s="1">
        <f t="shared" si="255"/>
        <v>231.75079227226996</v>
      </c>
      <c r="BE276">
        <f t="shared" ref="BE276:BG291" si="273">BE275</f>
        <v>0.21822387218499145</v>
      </c>
      <c r="BF276">
        <f t="shared" si="273"/>
        <v>0.3346263841173937</v>
      </c>
      <c r="BG276">
        <f t="shared" si="273"/>
        <v>2.453676962688749E-2</v>
      </c>
      <c r="BH276">
        <f t="shared" si="256"/>
        <v>0.290678074165235</v>
      </c>
      <c r="BI276">
        <f t="shared" si="257"/>
        <v>4.7621658391411486E-3</v>
      </c>
      <c r="BJ276">
        <f t="shared" si="257"/>
        <v>1.1197481694748152E-2</v>
      </c>
      <c r="BK276">
        <f t="shared" si="257"/>
        <v>6.0205306372294847E-5</v>
      </c>
      <c r="BL276">
        <f t="shared" si="251"/>
        <v>1427.0054308412168</v>
      </c>
      <c r="BM276">
        <f t="shared" si="251"/>
        <v>3395.6872625225083</v>
      </c>
      <c r="BN276">
        <f t="shared" si="251"/>
        <v>3.278363075482956</v>
      </c>
      <c r="BO276">
        <f t="shared" si="246"/>
        <v>1165.2003575900321</v>
      </c>
      <c r="BP276">
        <f t="shared" si="267"/>
        <v>670.38202722336348</v>
      </c>
      <c r="BQ276">
        <f t="shared" si="267"/>
        <v>62.62458181018421</v>
      </c>
      <c r="BR276" s="7">
        <f t="shared" si="265"/>
        <v>3.1276072176995573E-3</v>
      </c>
      <c r="BS276" s="7">
        <f t="shared" si="249"/>
        <v>2.0145720853546006E-3</v>
      </c>
      <c r="BT276" s="7">
        <f t="shared" si="250"/>
        <v>1.9507188468030645E-4</v>
      </c>
      <c r="BU276" s="8">
        <f>MAX((BU$3*climlow!$I386+BU$4*climlow!$I386^2+BU$5*climlow!$I386^6)*(K276/K$66)^$BW$1,-99)</f>
        <v>0.91419236652543967</v>
      </c>
      <c r="BV276" s="8">
        <f>MAX((BV$3*climlow!$I386+BV$4*climlow!$I386^2+BV$5*climlow!$I386^6)*(L276/L$66)^$BW$1,-99)</f>
        <v>-0.33114152908829891</v>
      </c>
      <c r="BW276" s="8">
        <f>MAX((BW$3*climlow!$I386+BW$4*climlow!$I386^2+BW$5*climlow!$I386^6)*(M276/M$66)^$BW$1,-99)</f>
        <v>-1.2185810190791522</v>
      </c>
      <c r="BX276" s="8">
        <f>MAX((BX$3*climlow!$M386+BX$4*climlow!$M386^2+BX$5*climlow!$M386^6)*(K276/K$66)^$BW$1,-99)</f>
        <v>1.0785400994869951</v>
      </c>
      <c r="BY276" s="8">
        <f>MAX((BY$3*climlow!$M386+BY$4*climlow!$M386^2+BY$5*climlow!$M386^6)*(L276/L$66)^$BW$1,-99)</f>
        <v>-0.21352603159962669</v>
      </c>
      <c r="BZ276" s="8">
        <f>MAX((BZ$3*climlow!$M386+BZ$4*climlow!$M386^2+BZ$5*climlow!$M386^6)*(M276/M$66)^$BW$1,-99)</f>
        <v>-1.0899775788805839</v>
      </c>
      <c r="CA276" s="8">
        <f t="shared" si="258"/>
        <v>-562.5042317747218</v>
      </c>
      <c r="CB276" s="8">
        <f t="shared" si="259"/>
        <v>-1.1332053232271888</v>
      </c>
      <c r="CC276" s="8">
        <f t="shared" si="260"/>
        <v>-0.1097287606329429</v>
      </c>
      <c r="CD276" s="8">
        <f>MAX((CD$3*climlow!$I386+CD$4*climlow!$I386^2+CD$5*climlow!$I386^6)*(K276/K$66)^$BW$1,-99)</f>
        <v>0.82642355533901324</v>
      </c>
      <c r="CE276" s="8">
        <f>MAX((CE$3*climlow!$I386+CE$4*climlow!$I386^2+CE$5*climlow!$I386^6)*(L276/L$66)^$BW$1,-99)</f>
        <v>-6.2253962459811601E-2</v>
      </c>
      <c r="CF276" s="8">
        <f>MAX((CF$3*climlow!$I386+CF$4*climlow!$I386^2+CF$5*climlow!$I386^6)*(M276/M$66)^$BW$1,-99)</f>
        <v>-0.61933761017342259</v>
      </c>
      <c r="CG276" s="8">
        <f>MAX((CG$3*climlow!$M386+CG$4*climlow!$M386^2+CG$5*climlow!$M386^6)*(K276/K$66)^$BW$1,-99)</f>
        <v>0.87641890080823825</v>
      </c>
      <c r="CH276" s="8">
        <f>MAX((CH$3*climlow!$M386+CH$4*climlow!$M386^2+CH$5*climlow!$M386^6)*(L276/L$66)^$BW$1,-99)</f>
        <v>8.2268332101305078E-3</v>
      </c>
      <c r="CI276" s="8">
        <f>MAX((CI$3*climlow!$M386+CI$4*climlow!$M386^2+CI$5*climlow!$M386^6)*(M276/M$66)^$BW$1,-99)</f>
        <v>-0.51059417011267072</v>
      </c>
      <c r="CJ276" s="8">
        <f t="shared" si="261"/>
        <v>-3.6874207879062535</v>
      </c>
      <c r="CK276" s="8">
        <f t="shared" si="262"/>
        <v>-7.4285749862722057E-3</v>
      </c>
      <c r="CL276" s="8">
        <f t="shared" si="263"/>
        <v>-7.1931212270621341E-4</v>
      </c>
    </row>
    <row r="277" spans="1:90">
      <c r="A277">
        <f t="shared" si="232"/>
        <v>2231</v>
      </c>
      <c r="B277" s="4">
        <f t="shared" si="268"/>
        <v>1286.5321480068417</v>
      </c>
      <c r="C277" s="4">
        <f t="shared" si="268"/>
        <v>3572.5945663666453</v>
      </c>
      <c r="D277" s="4">
        <f t="shared" si="268"/>
        <v>6809.5733355863858</v>
      </c>
      <c r="E277" s="11">
        <f t="shared" si="269"/>
        <v>1.1643686057441982E-7</v>
      </c>
      <c r="F277" s="11">
        <f t="shared" si="269"/>
        <v>2.3343023630846553E-7</v>
      </c>
      <c r="G277" s="11">
        <f t="shared" si="269"/>
        <v>5.1537410761480421E-7</v>
      </c>
      <c r="H277" s="4">
        <f t="shared" si="241"/>
        <v>300378.13370419946</v>
      </c>
      <c r="I277" s="4">
        <f t="shared" si="241"/>
        <v>304417.25529003126</v>
      </c>
      <c r="J277" s="4">
        <f t="shared" si="241"/>
        <v>54602.859881771801</v>
      </c>
      <c r="K277" s="4">
        <f t="shared" si="233"/>
        <v>233478.91785647167</v>
      </c>
      <c r="L277" s="4">
        <f t="shared" si="233"/>
        <v>85209.012563557088</v>
      </c>
      <c r="M277" s="4">
        <f t="shared" si="233"/>
        <v>8018.5434814866912</v>
      </c>
      <c r="N277" s="11">
        <f t="shared" si="238"/>
        <v>2.414069125664664E-3</v>
      </c>
      <c r="O277" s="11">
        <f t="shared" si="238"/>
        <v>3.8338587895778709E-3</v>
      </c>
      <c r="P277" s="11">
        <f t="shared" si="238"/>
        <v>2.7505001930361317E-3</v>
      </c>
      <c r="Q277" s="4">
        <f t="shared" si="234"/>
        <v>2608.6851203197662</v>
      </c>
      <c r="R277" s="4">
        <f t="shared" si="234"/>
        <v>9225.5907061079579</v>
      </c>
      <c r="S277" s="4">
        <f t="shared" si="234"/>
        <v>2159.0237260700546</v>
      </c>
      <c r="T277" s="4">
        <f t="shared" si="270"/>
        <v>8.6846705122973304</v>
      </c>
      <c r="U277" s="4">
        <f t="shared" si="270"/>
        <v>30.305741694301609</v>
      </c>
      <c r="V277" s="4">
        <f t="shared" si="270"/>
        <v>39.540488002732005</v>
      </c>
      <c r="W277" s="11">
        <f t="shared" si="235"/>
        <v>-1.219247815263802E-2</v>
      </c>
      <c r="X277" s="11">
        <f t="shared" si="235"/>
        <v>-1.3228699347321071E-2</v>
      </c>
      <c r="Y277" s="11">
        <f t="shared" si="235"/>
        <v>-1.2203590333800474E-2</v>
      </c>
      <c r="Z277" s="4">
        <f t="shared" si="247"/>
        <v>2655.6056802593093</v>
      </c>
      <c r="AA277" s="4">
        <f t="shared" si="247"/>
        <v>30051.247735331235</v>
      </c>
      <c r="AB277" s="4">
        <f t="shared" si="247"/>
        <v>4230.1494751104228</v>
      </c>
      <c r="AC277" s="12">
        <f t="shared" si="271"/>
        <v>1.2893744379979213</v>
      </c>
      <c r="AD277" s="12">
        <f t="shared" si="271"/>
        <v>4.8493239934929919</v>
      </c>
      <c r="AE277" s="12">
        <f t="shared" si="271"/>
        <v>1.9895183525146305</v>
      </c>
      <c r="AF277" s="11">
        <f t="shared" si="236"/>
        <v>-2.9039671966837322E-3</v>
      </c>
      <c r="AG277" s="11">
        <f t="shared" si="236"/>
        <v>2.0567434751257441E-3</v>
      </c>
      <c r="AH277" s="11">
        <f t="shared" si="236"/>
        <v>8.257041531207765E-4</v>
      </c>
      <c r="AI277" s="1">
        <f t="shared" si="264"/>
        <v>585263.50766982988</v>
      </c>
      <c r="AJ277" s="1">
        <f t="shared" si="264"/>
        <v>584314.50279900094</v>
      </c>
      <c r="AK277" s="1">
        <f t="shared" si="264"/>
        <v>106010.38542954993</v>
      </c>
      <c r="AL277" s="17">
        <f t="shared" si="272"/>
        <v>68.353941084932515</v>
      </c>
      <c r="AM277" s="17">
        <f t="shared" si="272"/>
        <v>31.196095290366483</v>
      </c>
      <c r="AN277" s="17">
        <f t="shared" si="272"/>
        <v>4.6881445717328223</v>
      </c>
      <c r="AO277" s="7">
        <f t="shared" si="266"/>
        <v>1.982768297661744E-3</v>
      </c>
      <c r="AP277" s="7">
        <f t="shared" si="266"/>
        <v>3.0533141802452199E-3</v>
      </c>
      <c r="AQ277" s="7">
        <f t="shared" si="266"/>
        <v>2.2101112042050299E-3</v>
      </c>
      <c r="AR277" s="1">
        <f t="shared" si="245"/>
        <v>300378.13370419946</v>
      </c>
      <c r="AS277" s="1">
        <f t="shared" si="245"/>
        <v>304417.25529003126</v>
      </c>
      <c r="AT277" s="1">
        <f t="shared" si="245"/>
        <v>54602.859881771801</v>
      </c>
      <c r="AU277" s="1">
        <f t="shared" si="252"/>
        <v>60075.626740839893</v>
      </c>
      <c r="AV277" s="1">
        <f t="shared" si="252"/>
        <v>60883.451058006256</v>
      </c>
      <c r="AW277" s="1">
        <f t="shared" si="252"/>
        <v>10920.57197635436</v>
      </c>
      <c r="AX277" s="1">
        <f t="shared" si="253"/>
        <v>186783.13428517734</v>
      </c>
      <c r="AY277" s="1">
        <f t="shared" si="253"/>
        <v>68167.210050845664</v>
      </c>
      <c r="AZ277" s="1">
        <f t="shared" si="253"/>
        <v>6414.8347851893532</v>
      </c>
      <c r="BA277" s="1">
        <f t="shared" si="254"/>
        <v>12.137703513148129</v>
      </c>
      <c r="BB277" s="1">
        <f t="shared" si="254"/>
        <v>11.129718937171161</v>
      </c>
      <c r="BC277" s="1">
        <f t="shared" si="254"/>
        <v>8.7663685222659193</v>
      </c>
      <c r="BD277" s="1">
        <f t="shared" si="255"/>
        <v>225.07023974478477</v>
      </c>
      <c r="BE277">
        <f t="shared" si="273"/>
        <v>0.21822387218499145</v>
      </c>
      <c r="BF277">
        <f t="shared" si="273"/>
        <v>0.3346263841173937</v>
      </c>
      <c r="BG277">
        <f t="shared" si="273"/>
        <v>2.453676962688749E-2</v>
      </c>
      <c r="BH277">
        <f t="shared" si="256"/>
        <v>0.29074506010595363</v>
      </c>
      <c r="BI277">
        <f t="shared" si="257"/>
        <v>4.7621658391411486E-3</v>
      </c>
      <c r="BJ277">
        <f t="shared" si="257"/>
        <v>1.1197481694748152E-2</v>
      </c>
      <c r="BK277">
        <f t="shared" si="257"/>
        <v>6.0205306372294847E-5</v>
      </c>
      <c r="BL277">
        <f t="shared" si="251"/>
        <v>1430.450487151111</v>
      </c>
      <c r="BM277">
        <f t="shared" si="251"/>
        <v>3408.7066436755999</v>
      </c>
      <c r="BN277">
        <f t="shared" si="251"/>
        <v>3.2873819079855586</v>
      </c>
      <c r="BO277">
        <f t="shared" si="246"/>
        <v>1168.8446466384969</v>
      </c>
      <c r="BP277">
        <f t="shared" si="267"/>
        <v>677.94885788306794</v>
      </c>
      <c r="BQ277">
        <f t="shared" si="267"/>
        <v>63.344229407083951</v>
      </c>
      <c r="BR277" s="7">
        <f t="shared" si="265"/>
        <v>3.0971194587685602E-3</v>
      </c>
      <c r="BS277" s="7">
        <f t="shared" si="249"/>
        <v>1.9558952284996121E-3</v>
      </c>
      <c r="BT277" s="7">
        <f t="shared" si="250"/>
        <v>1.8881683474285583E-4</v>
      </c>
      <c r="BU277" s="8">
        <f>MAX((BU$3*climlow!$I387+BU$4*climlow!$I387^2+BU$5*climlow!$I387^6)*(K277/K$66)^$BW$1,-99)</f>
        <v>0.90391290549050651</v>
      </c>
      <c r="BV277" s="8">
        <f>MAX((BV$3*climlow!$I387+BV$4*climlow!$I387^2+BV$5*climlow!$I387^6)*(L277/L$66)^$BW$1,-99)</f>
        <v>-0.33774395161454485</v>
      </c>
      <c r="BW277" s="8">
        <f>MAX((BW$3*climlow!$I387+BW$4*climlow!$I387^2+BW$5*climlow!$I387^6)*(M277/M$66)^$BW$1,-99)</f>
        <v>-1.2252766050213177</v>
      </c>
      <c r="BX277" s="8">
        <f>MAX((BX$3*climlow!$M387+BX$4*climlow!$M387^2+BX$5*climlow!$M387^6)*(K277/K$66)^$BW$1,-99)</f>
        <v>1.0698811051034496</v>
      </c>
      <c r="BY277" s="8">
        <f>MAX((BY$3*climlow!$M387+BY$4*climlow!$M387^2+BY$5*climlow!$M387^6)*(L277/L$66)^$BW$1,-99)</f>
        <v>-0.21908352300827061</v>
      </c>
      <c r="BZ277" s="8">
        <f>MAX((BZ$3*climlow!$M387+BZ$4*climlow!$M387^2+BZ$5*climlow!$M387^6)*(M277/M$66)^$BW$1,-99)</f>
        <v>-1.0955588235910998</v>
      </c>
      <c r="CA277" s="8">
        <f t="shared" si="258"/>
        <v>-569.36179897590375</v>
      </c>
      <c r="CB277" s="8">
        <f t="shared" si="259"/>
        <v>-1.1136120259069255</v>
      </c>
      <c r="CC277" s="8">
        <f t="shared" si="260"/>
        <v>-0.10750509270612832</v>
      </c>
      <c r="CD277" s="8">
        <f>MAX((CD$3*climlow!$I387+CD$4*climlow!$I387^2+CD$5*climlow!$I387^6)*(K277/K$66)^$BW$1,-99)</f>
        <v>0.82255832977109578</v>
      </c>
      <c r="CE277" s="8">
        <f>MAX((CE$3*climlow!$I387+CE$4*climlow!$I387^2+CE$5*climlow!$I387^6)*(L277/L$66)^$BW$1,-99)</f>
        <v>-6.6627798656287804E-2</v>
      </c>
      <c r="CF277" s="8">
        <f>MAX((CF$3*climlow!$I387+CF$4*climlow!$I387^2+CF$5*climlow!$I387^6)*(M277/M$66)^$BW$1,-99)</f>
        <v>-0.6256214491982518</v>
      </c>
      <c r="CG277" s="8">
        <f>MAX((CG$3*climlow!$M387+CG$4*climlow!$M387^2+CG$5*climlow!$M387^6)*(K277/K$66)^$BW$1,-99)</f>
        <v>0.87375924449199427</v>
      </c>
      <c r="CH277" s="8">
        <f>MAX((CH$3*climlow!$M387+CH$4*climlow!$M387^2+CH$5*climlow!$M387^6)*(L277/L$66)^$BW$1,-99)</f>
        <v>4.9805866048768912E-3</v>
      </c>
      <c r="CI277" s="8">
        <f>MAX((CI$3*climlow!$M387+CI$4*climlow!$M387^2+CI$5*climlow!$M387^6)*(M277/M$66)^$BW$1,-99)</f>
        <v>-0.51534148618505804</v>
      </c>
      <c r="CJ277" s="8">
        <f t="shared" si="261"/>
        <v>-3.7166412103478264</v>
      </c>
      <c r="CK277" s="8">
        <f t="shared" si="262"/>
        <v>-7.2693608093643367E-3</v>
      </c>
      <c r="CL277" s="8">
        <f t="shared" si="263"/>
        <v>-7.0176442921273318E-4</v>
      </c>
    </row>
    <row r="278" spans="1:90">
      <c r="A278">
        <f t="shared" si="232"/>
        <v>2232</v>
      </c>
      <c r="B278" s="4">
        <f t="shared" si="268"/>
        <v>1286.5322903166179</v>
      </c>
      <c r="C278" s="4">
        <f t="shared" si="268"/>
        <v>3572.5953586206592</v>
      </c>
      <c r="D278" s="4">
        <f t="shared" si="268"/>
        <v>6809.5766695902776</v>
      </c>
      <c r="E278" s="11">
        <f t="shared" si="269"/>
        <v>1.1061501754569883E-7</v>
      </c>
      <c r="F278" s="11">
        <f t="shared" si="269"/>
        <v>2.2175872449304223E-7</v>
      </c>
      <c r="G278" s="11">
        <f t="shared" si="269"/>
        <v>4.8960540223406395E-7</v>
      </c>
      <c r="H278" s="4">
        <f t="shared" si="241"/>
        <v>301096.13800660864</v>
      </c>
      <c r="I278" s="4">
        <f t="shared" si="241"/>
        <v>305572.85540427803</v>
      </c>
      <c r="J278" s="4">
        <f t="shared" si="241"/>
        <v>54751.590087865014</v>
      </c>
      <c r="K278" s="4">
        <f t="shared" si="233"/>
        <v>234036.98474797577</v>
      </c>
      <c r="L278" s="4">
        <f t="shared" si="233"/>
        <v>85532.45602442266</v>
      </c>
      <c r="M278" s="4">
        <f t="shared" si="233"/>
        <v>8040.3808848163453</v>
      </c>
      <c r="N278" s="11">
        <f t="shared" si="238"/>
        <v>2.3902239081268206E-3</v>
      </c>
      <c r="O278" s="11">
        <f t="shared" si="238"/>
        <v>3.7958832186244518E-3</v>
      </c>
      <c r="P278" s="11">
        <f t="shared" si="238"/>
        <v>2.7233628376615027E-3</v>
      </c>
      <c r="Q278" s="4">
        <f t="shared" si="234"/>
        <v>2583.0383869837815</v>
      </c>
      <c r="R278" s="4">
        <f t="shared" si="234"/>
        <v>9138.1061724256506</v>
      </c>
      <c r="S278" s="4">
        <f t="shared" si="234"/>
        <v>2138.4849822594024</v>
      </c>
      <c r="T278" s="4">
        <f t="shared" si="270"/>
        <v>8.5787828568132856</v>
      </c>
      <c r="U278" s="4">
        <f t="shared" si="270"/>
        <v>29.904836148930119</v>
      </c>
      <c r="V278" s="4">
        <f t="shared" si="270"/>
        <v>39.057952085548109</v>
      </c>
      <c r="W278" s="11">
        <f t="shared" si="235"/>
        <v>-1.219247815263802E-2</v>
      </c>
      <c r="X278" s="11">
        <f t="shared" si="235"/>
        <v>-1.3228699347321071E-2</v>
      </c>
      <c r="Y278" s="11">
        <f t="shared" si="235"/>
        <v>-1.2203590333800474E-2</v>
      </c>
      <c r="Z278" s="4">
        <f t="shared" si="247"/>
        <v>2621.9240675182923</v>
      </c>
      <c r="AA278" s="4">
        <f t="shared" si="247"/>
        <v>29828.627808551537</v>
      </c>
      <c r="AB278" s="4">
        <f t="shared" si="247"/>
        <v>4193.4813794257325</v>
      </c>
      <c r="AC278" s="12">
        <f t="shared" si="271"/>
        <v>1.2856301369257328</v>
      </c>
      <c r="AD278" s="12">
        <f t="shared" si="271"/>
        <v>4.8592978089753798</v>
      </c>
      <c r="AE278" s="12">
        <f t="shared" si="271"/>
        <v>1.9911611060810119</v>
      </c>
      <c r="AF278" s="11">
        <f t="shared" si="236"/>
        <v>-2.9039671966837322E-3</v>
      </c>
      <c r="AG278" s="11">
        <f t="shared" si="236"/>
        <v>2.0567434751257441E-3</v>
      </c>
      <c r="AH278" s="11">
        <f t="shared" si="236"/>
        <v>8.257041531207765E-4</v>
      </c>
      <c r="AI278" s="1">
        <f t="shared" si="264"/>
        <v>586812.78364368679</v>
      </c>
      <c r="AJ278" s="1">
        <f t="shared" si="264"/>
        <v>586766.5035771071</v>
      </c>
      <c r="AK278" s="1">
        <f t="shared" si="264"/>
        <v>106329.9188629493</v>
      </c>
      <c r="AL278" s="17">
        <f t="shared" si="272"/>
        <v>68.48811581206192</v>
      </c>
      <c r="AM278" s="17">
        <f t="shared" si="272"/>
        <v>31.290394255683655</v>
      </c>
      <c r="AN278" s="17">
        <f t="shared" si="272"/>
        <v>4.6984022793692928</v>
      </c>
      <c r="AO278" s="7">
        <f t="shared" si="266"/>
        <v>1.9629406146851264E-3</v>
      </c>
      <c r="AP278" s="7">
        <f t="shared" si="266"/>
        <v>3.0227810384427676E-3</v>
      </c>
      <c r="AQ278" s="7">
        <f t="shared" si="266"/>
        <v>2.1880100921629797E-3</v>
      </c>
      <c r="AR278" s="1">
        <f t="shared" si="245"/>
        <v>301096.13800660864</v>
      </c>
      <c r="AS278" s="1">
        <f t="shared" si="245"/>
        <v>305572.85540427803</v>
      </c>
      <c r="AT278" s="1">
        <f t="shared" si="245"/>
        <v>54751.590087865014</v>
      </c>
      <c r="AU278" s="1">
        <f t="shared" si="252"/>
        <v>60219.227601321734</v>
      </c>
      <c r="AV278" s="1">
        <f t="shared" si="252"/>
        <v>61114.57108085561</v>
      </c>
      <c r="AW278" s="1">
        <f t="shared" si="252"/>
        <v>10950.318017573003</v>
      </c>
      <c r="AX278" s="1">
        <f t="shared" si="253"/>
        <v>187229.58779838061</v>
      </c>
      <c r="AY278" s="1">
        <f t="shared" si="253"/>
        <v>68425.964819538116</v>
      </c>
      <c r="AZ278" s="1">
        <f t="shared" si="253"/>
        <v>6432.3047078530763</v>
      </c>
      <c r="BA278" s="1">
        <f t="shared" si="254"/>
        <v>12.140090885014864</v>
      </c>
      <c r="BB278" s="1">
        <f t="shared" si="254"/>
        <v>11.133507634204619</v>
      </c>
      <c r="BC278" s="1">
        <f t="shared" si="254"/>
        <v>8.7690881834700782</v>
      </c>
      <c r="BD278" s="1">
        <f t="shared" si="255"/>
        <v>218.58157435865164</v>
      </c>
      <c r="BE278">
        <f t="shared" si="273"/>
        <v>0.21822387218499145</v>
      </c>
      <c r="BF278">
        <f t="shared" si="273"/>
        <v>0.3346263841173937</v>
      </c>
      <c r="BG278">
        <f t="shared" si="273"/>
        <v>2.453676962688749E-2</v>
      </c>
      <c r="BH278">
        <f t="shared" si="256"/>
        <v>0.29081151361228624</v>
      </c>
      <c r="BI278">
        <f t="shared" si="257"/>
        <v>4.7621658391411486E-3</v>
      </c>
      <c r="BJ278">
        <f t="shared" si="257"/>
        <v>1.1197481694748152E-2</v>
      </c>
      <c r="BK278">
        <f t="shared" si="257"/>
        <v>6.0205306372294847E-5</v>
      </c>
      <c r="BL278">
        <f t="shared" si="251"/>
        <v>1433.8697427124005</v>
      </c>
      <c r="BM278">
        <f t="shared" si="251"/>
        <v>3421.6464548013273</v>
      </c>
      <c r="BN278">
        <f t="shared" si="251"/>
        <v>3.2963362556102149</v>
      </c>
      <c r="BO278">
        <f t="shared" si="246"/>
        <v>1172.4646981378785</v>
      </c>
      <c r="BP278">
        <f t="shared" si="267"/>
        <v>685.60136486765271</v>
      </c>
      <c r="BQ278">
        <f t="shared" si="267"/>
        <v>64.072164921628598</v>
      </c>
      <c r="BR278" s="7">
        <f t="shared" si="265"/>
        <v>3.0669396319999986E-3</v>
      </c>
      <c r="BS278" s="7">
        <f t="shared" si="249"/>
        <v>1.898927406310303E-3</v>
      </c>
      <c r="BT278" s="7">
        <f t="shared" si="250"/>
        <v>1.827677487299311E-4</v>
      </c>
      <c r="BU278" s="8">
        <f>MAX((BU$3*climlow!$I388+BU$4*climlow!$I388^2+BU$5*climlow!$I388^6)*(K278/K$66)^$BW$1,-99)</f>
        <v>0.89376502530402779</v>
      </c>
      <c r="BV278" s="8">
        <f>MAX((BV$3*climlow!$I388+BV$4*climlow!$I388^2+BV$5*climlow!$I388^6)*(L278/L$66)^$BW$1,-99)</f>
        <v>-0.34425131880334603</v>
      </c>
      <c r="BW278" s="8">
        <f>MAX((BW$3*climlow!$I388+BW$4*climlow!$I388^2+BW$5*climlow!$I388^6)*(M278/M$66)^$BW$1,-99)</f>
        <v>-1.2318741260947119</v>
      </c>
      <c r="BX278" s="8">
        <f>MAX((BX$3*climlow!$M388+BX$4*climlow!$M388^2+BX$5*climlow!$M388^6)*(K278/K$66)^$BW$1,-99)</f>
        <v>1.0613439285905999</v>
      </c>
      <c r="BY278" s="8">
        <f>MAX((BY$3*climlow!$M388+BY$4*climlow!$M388^2+BY$5*climlow!$M388^6)*(L278/L$66)^$BW$1,-99)</f>
        <v>-0.22455307774042346</v>
      </c>
      <c r="BZ278" s="8">
        <f>MAX((BZ$3*climlow!$M388+BZ$4*climlow!$M388^2+BZ$5*climlow!$M388^6)*(M278/M$66)^$BW$1,-99)</f>
        <v>-1.1010493354421802</v>
      </c>
      <c r="CA278" s="8">
        <f t="shared" si="258"/>
        <v>-576.20225902108007</v>
      </c>
      <c r="CB278" s="8">
        <f t="shared" si="259"/>
        <v>-1.094166261233037</v>
      </c>
      <c r="CC278" s="8">
        <f t="shared" si="260"/>
        <v>-0.10531118969438344</v>
      </c>
      <c r="CD278" s="8">
        <f>MAX((CD$3*climlow!$I388+CD$4*climlow!$I388^2+CD$5*climlow!$I388^6)*(K278/K$66)^$BW$1,-99)</f>
        <v>0.81869759523180019</v>
      </c>
      <c r="CE278" s="8">
        <f>MAX((CE$3*climlow!$I388+CE$4*climlow!$I388^2+CE$5*climlow!$I388^6)*(L278/L$66)^$BW$1,-99)</f>
        <v>-7.097057479019564E-2</v>
      </c>
      <c r="CF278" s="8">
        <f>MAX((CF$3*climlow!$I388+CF$4*climlow!$I388^2+CF$5*climlow!$I388^6)*(M278/M$66)^$BW$1,-99)</f>
        <v>-0.63185186987244213</v>
      </c>
      <c r="CG278" s="8">
        <f>MAX((CG$3*climlow!$M388+CG$4*climlow!$M388^2+CG$5*climlow!$M388^6)*(K278/K$66)^$BW$1,-99)</f>
        <v>0.8711047639838172</v>
      </c>
      <c r="CH278" s="8">
        <f>MAX((CH$3*climlow!$M388+CH$4*climlow!$M388^2+CH$5*climlow!$M388^6)*(L278/L$66)^$BW$1,-99)</f>
        <v>1.7635068161583932E-3</v>
      </c>
      <c r="CI278" s="8">
        <f>MAX((CI$3*climlow!$M388+CI$4*climlow!$M388^2+CI$5*climlow!$M388^6)*(M278/M$66)^$BW$1,-99)</f>
        <v>-0.52003860649584033</v>
      </c>
      <c r="CJ278" s="8">
        <f t="shared" si="261"/>
        <v>-3.7448071318787504</v>
      </c>
      <c r="CK278" s="8">
        <f t="shared" si="262"/>
        <v>-7.1111168940708406E-3</v>
      </c>
      <c r="CL278" s="8">
        <f t="shared" si="263"/>
        <v>-6.8442996892126946E-4</v>
      </c>
    </row>
    <row r="279" spans="1:90">
      <c r="A279">
        <f t="shared" si="232"/>
        <v>2233</v>
      </c>
      <c r="B279" s="4">
        <f t="shared" si="268"/>
        <v>1286.5324255109201</v>
      </c>
      <c r="C279" s="4">
        <f t="shared" si="268"/>
        <v>3572.5961112621399</v>
      </c>
      <c r="D279" s="4">
        <f t="shared" si="268"/>
        <v>6809.5798368955266</v>
      </c>
      <c r="E279" s="11">
        <f t="shared" si="269"/>
        <v>1.0508426666841388E-7</v>
      </c>
      <c r="F279" s="11">
        <f t="shared" si="269"/>
        <v>2.1067078826839011E-7</v>
      </c>
      <c r="G279" s="11">
        <f t="shared" si="269"/>
        <v>4.6512513212236075E-7</v>
      </c>
      <c r="H279" s="4">
        <f t="shared" si="241"/>
        <v>301808.75389060052</v>
      </c>
      <c r="I279" s="4">
        <f t="shared" si="241"/>
        <v>306721.35300661309</v>
      </c>
      <c r="J279" s="4">
        <f t="shared" si="241"/>
        <v>54899.25357968844</v>
      </c>
      <c r="K279" s="4">
        <f t="shared" si="233"/>
        <v>234590.86448656226</v>
      </c>
      <c r="L279" s="4">
        <f t="shared" si="233"/>
        <v>85853.912240377336</v>
      </c>
      <c r="M279" s="4">
        <f t="shared" si="233"/>
        <v>8062.0618150674181</v>
      </c>
      <c r="N279" s="11">
        <f t="shared" si="238"/>
        <v>2.3666333728531441E-3</v>
      </c>
      <c r="O279" s="11">
        <f t="shared" si="238"/>
        <v>3.7582951653216679E-3</v>
      </c>
      <c r="P279" s="11">
        <f t="shared" si="238"/>
        <v>2.6965053722785015E-3</v>
      </c>
      <c r="Q279" s="4">
        <f t="shared" si="234"/>
        <v>2557.5835875974922</v>
      </c>
      <c r="R279" s="4">
        <f t="shared" si="234"/>
        <v>9051.1121978342399</v>
      </c>
      <c r="S279" s="4">
        <f t="shared" si="234"/>
        <v>2118.0848377925577</v>
      </c>
      <c r="T279" s="4">
        <f t="shared" si="270"/>
        <v>8.4741862342553649</v>
      </c>
      <c r="U279" s="4">
        <f t="shared" si="270"/>
        <v>29.509234062485024</v>
      </c>
      <c r="V279" s="4">
        <f t="shared" si="270"/>
        <v>38.58130483901887</v>
      </c>
      <c r="W279" s="11">
        <f t="shared" si="235"/>
        <v>-1.219247815263802E-2</v>
      </c>
      <c r="X279" s="11">
        <f t="shared" si="235"/>
        <v>-1.3228699347321071E-2</v>
      </c>
      <c r="Y279" s="11">
        <f t="shared" si="235"/>
        <v>-1.2203590333800474E-2</v>
      </c>
      <c r="Z279" s="4">
        <f t="shared" si="247"/>
        <v>2588.6080520430942</v>
      </c>
      <c r="AA279" s="4">
        <f t="shared" si="247"/>
        <v>29606.536633259424</v>
      </c>
      <c r="AB279" s="4">
        <f t="shared" si="247"/>
        <v>4157.0185216266636</v>
      </c>
      <c r="AC279" s="12">
        <f t="shared" si="271"/>
        <v>1.2818967091810325</v>
      </c>
      <c r="AD279" s="12">
        <f t="shared" si="271"/>
        <v>4.8692921380376823</v>
      </c>
      <c r="AE279" s="12">
        <f t="shared" si="271"/>
        <v>1.9928052160758356</v>
      </c>
      <c r="AF279" s="11">
        <f t="shared" si="236"/>
        <v>-2.9039671966837322E-3</v>
      </c>
      <c r="AG279" s="11">
        <f t="shared" si="236"/>
        <v>2.0567434751257441E-3</v>
      </c>
      <c r="AH279" s="11">
        <f t="shared" si="236"/>
        <v>8.257041531207765E-4</v>
      </c>
      <c r="AI279" s="1">
        <f t="shared" si="264"/>
        <v>588350.73288063984</v>
      </c>
      <c r="AJ279" s="1">
        <f t="shared" si="264"/>
        <v>589204.42430025199</v>
      </c>
      <c r="AK279" s="1">
        <f t="shared" si="264"/>
        <v>106647.24499422738</v>
      </c>
      <c r="AL279" s="17">
        <f t="shared" si="272"/>
        <v>68.621209535171175</v>
      </c>
      <c r="AM279" s="17">
        <f t="shared" si="272"/>
        <v>31.38403242602072</v>
      </c>
      <c r="AN279" s="17">
        <f t="shared" si="272"/>
        <v>4.7085796294575522</v>
      </c>
      <c r="AO279" s="7">
        <f t="shared" si="266"/>
        <v>1.9433112085382751E-3</v>
      </c>
      <c r="AP279" s="7">
        <f t="shared" si="266"/>
        <v>2.9925532280583398E-3</v>
      </c>
      <c r="AQ279" s="7">
        <f t="shared" si="266"/>
        <v>2.16612999124135E-3</v>
      </c>
      <c r="AR279" s="1">
        <f t="shared" si="245"/>
        <v>301808.75389060052</v>
      </c>
      <c r="AS279" s="1">
        <f t="shared" si="245"/>
        <v>306721.35300661309</v>
      </c>
      <c r="AT279" s="1">
        <f t="shared" si="245"/>
        <v>54899.25357968844</v>
      </c>
      <c r="AU279" s="1">
        <f t="shared" si="252"/>
        <v>60361.750778120106</v>
      </c>
      <c r="AV279" s="1">
        <f t="shared" si="252"/>
        <v>61344.27060132262</v>
      </c>
      <c r="AW279" s="1">
        <f t="shared" si="252"/>
        <v>10979.85071593769</v>
      </c>
      <c r="AX279" s="1">
        <f t="shared" si="253"/>
        <v>187672.69158924982</v>
      </c>
      <c r="AY279" s="1">
        <f t="shared" si="253"/>
        <v>68683.129792301872</v>
      </c>
      <c r="AZ279" s="1">
        <f t="shared" si="253"/>
        <v>6449.6494520539336</v>
      </c>
      <c r="BA279" s="1">
        <f t="shared" si="254"/>
        <v>12.142454722321597</v>
      </c>
      <c r="BB279" s="1">
        <f t="shared" si="254"/>
        <v>11.137258884623973</v>
      </c>
      <c r="BC279" s="1">
        <f t="shared" si="254"/>
        <v>8.7717810597941135</v>
      </c>
      <c r="BD279" s="1">
        <f t="shared" si="255"/>
        <v>212.2793118712157</v>
      </c>
      <c r="BE279">
        <f t="shared" si="273"/>
        <v>0.21822387218499145</v>
      </c>
      <c r="BF279">
        <f t="shared" si="273"/>
        <v>0.3346263841173937</v>
      </c>
      <c r="BG279">
        <f t="shared" si="273"/>
        <v>2.453676962688749E-2</v>
      </c>
      <c r="BH279">
        <f t="shared" si="256"/>
        <v>0.29087744017107525</v>
      </c>
      <c r="BI279">
        <f t="shared" si="257"/>
        <v>4.7621658391411486E-3</v>
      </c>
      <c r="BJ279">
        <f t="shared" si="257"/>
        <v>1.1197481694748152E-2</v>
      </c>
      <c r="BK279">
        <f t="shared" si="257"/>
        <v>6.0205306372294847E-5</v>
      </c>
      <c r="BL279">
        <f t="shared" si="251"/>
        <v>1437.263337731576</v>
      </c>
      <c r="BM279">
        <f t="shared" si="251"/>
        <v>3434.5067356799359</v>
      </c>
      <c r="BN279">
        <f t="shared" si="251"/>
        <v>3.305226381375447</v>
      </c>
      <c r="BO279">
        <f t="shared" si="246"/>
        <v>1176.0605765877185</v>
      </c>
      <c r="BP279">
        <f t="shared" si="267"/>
        <v>693.3405184103641</v>
      </c>
      <c r="BQ279">
        <f t="shared" si="267"/>
        <v>64.808483809486887</v>
      </c>
      <c r="BR279" s="7">
        <f t="shared" si="265"/>
        <v>3.0370645067083757E-3</v>
      </c>
      <c r="BS279" s="7">
        <f t="shared" si="249"/>
        <v>1.843618841077964E-3</v>
      </c>
      <c r="BT279" s="7">
        <f t="shared" si="250"/>
        <v>1.7691762432649021E-4</v>
      </c>
      <c r="BU279" s="8">
        <f>MAX((BU$3*climlow!$I389+BU$4*climlow!$I389^2+BU$5*climlow!$I389^6)*(K279/K$66)^$BW$1,-99)</f>
        <v>0.88374858911995735</v>
      </c>
      <c r="BV279" s="8">
        <f>MAX((BV$3*climlow!$I389+BV$4*climlow!$I389^2+BV$5*climlow!$I389^6)*(L279/L$66)^$BW$1,-99)</f>
        <v>-0.35066400715128065</v>
      </c>
      <c r="BW279" s="8">
        <f>MAX((BW$3*climlow!$I389+BW$4*climlow!$I389^2+BW$5*climlow!$I389^6)*(M279/M$66)^$BW$1,-99)</f>
        <v>-1.2383739639224649</v>
      </c>
      <c r="BX279" s="8">
        <f>MAX((BX$3*climlow!$M389+BX$4*climlow!$M389^2+BX$5*climlow!$M389^6)*(K279/K$66)^$BW$1,-99)</f>
        <v>1.0529282162221014</v>
      </c>
      <c r="BY279" s="8">
        <f>MAX((BY$3*climlow!$M389+BY$4*climlow!$M389^2+BY$5*climlow!$M389^6)*(L279/L$66)^$BW$1,-99)</f>
        <v>-0.22993518934063328</v>
      </c>
      <c r="BZ279" s="8">
        <f>MAX((BZ$3*climlow!$M389+BZ$4*climlow!$M389^2+BZ$5*climlow!$M389^6)*(M279/M$66)^$BW$1,-99)</f>
        <v>-1.1064496158342516</v>
      </c>
      <c r="CA279" s="8">
        <f t="shared" si="258"/>
        <v>-583.0244067840448</v>
      </c>
      <c r="CB279" s="8">
        <f t="shared" si="259"/>
        <v>-1.0748747811553681</v>
      </c>
      <c r="CC279" s="8">
        <f t="shared" si="260"/>
        <v>-0.10314729297259445</v>
      </c>
      <c r="CD279" s="8">
        <f>MAX((CD$3*climlow!$I389+CD$4*climlow!$I389^2+CD$5*climlow!$I389^6)*(K279/K$66)^$BW$1,-99)</f>
        <v>0.81484298629695062</v>
      </c>
      <c r="CE279" s="8">
        <f>MAX((CE$3*climlow!$I389+CE$4*climlow!$I389^2+CE$5*climlow!$I389^6)*(L279/L$66)^$BW$1,-99)</f>
        <v>-7.5281306190400882E-2</v>
      </c>
      <c r="CF279" s="8">
        <f>MAX((CF$3*climlow!$I389+CF$4*climlow!$I389^2+CF$5*climlow!$I389^6)*(M279/M$66)^$BW$1,-99)</f>
        <v>-0.63802779159651335</v>
      </c>
      <c r="CG279" s="8">
        <f>MAX((CG$3*climlow!$M389+CG$4*climlow!$M389^2+CG$5*climlow!$M389^6)*(K279/K$66)^$BW$1,-99)</f>
        <v>0.86845666471994332</v>
      </c>
      <c r="CH279" s="8">
        <f>MAX((CH$3*climlow!$M389+CH$4*climlow!$M389^2+CH$5*climlow!$M389^6)*(L279/L$66)^$BW$1,-99)</f>
        <v>-1.4237480399604916E-3</v>
      </c>
      <c r="CI279" s="8">
        <f>MAX((CI$3*climlow!$M389+CI$4*climlow!$M389^2+CI$5*climlow!$M389^6)*(M279/M$66)^$BW$1,-99)</f>
        <v>-0.52468485449910041</v>
      </c>
      <c r="CJ279" s="8">
        <f t="shared" si="261"/>
        <v>-3.771914205422819</v>
      </c>
      <c r="CK279" s="8">
        <f t="shared" si="262"/>
        <v>-6.953972096047127E-3</v>
      </c>
      <c r="CL279" s="8">
        <f t="shared" si="263"/>
        <v>-6.6731810038674609E-4</v>
      </c>
    </row>
    <row r="280" spans="1:90">
      <c r="A280">
        <f t="shared" si="232"/>
        <v>2234</v>
      </c>
      <c r="B280" s="4">
        <f t="shared" si="268"/>
        <v>1286.5325539455207</v>
      </c>
      <c r="C280" s="4">
        <f t="shared" si="268"/>
        <v>3572.5968262716965</v>
      </c>
      <c r="D280" s="4">
        <f t="shared" si="268"/>
        <v>6809.5828458369115</v>
      </c>
      <c r="E280" s="11">
        <f t="shared" si="269"/>
        <v>9.9830053334993188E-8</v>
      </c>
      <c r="F280" s="11">
        <f t="shared" si="269"/>
        <v>2.0013724885497059E-7</v>
      </c>
      <c r="G280" s="11">
        <f t="shared" si="269"/>
        <v>4.4186887551624267E-7</v>
      </c>
      <c r="H280" s="4">
        <f t="shared" si="241"/>
        <v>302516.01090858493</v>
      </c>
      <c r="I280" s="4">
        <f t="shared" si="241"/>
        <v>307862.75254480273</v>
      </c>
      <c r="J280" s="4">
        <f t="shared" si="241"/>
        <v>55045.854779532368</v>
      </c>
      <c r="K280" s="4">
        <f t="shared" si="233"/>
        <v>235140.57998830493</v>
      </c>
      <c r="L280" s="4">
        <f t="shared" si="233"/>
        <v>86173.382420563605</v>
      </c>
      <c r="M280" s="4">
        <f t="shared" si="233"/>
        <v>8083.5869135779812</v>
      </c>
      <c r="N280" s="11">
        <f t="shared" si="238"/>
        <v>2.3432945820196505E-3</v>
      </c>
      <c r="O280" s="11">
        <f t="shared" si="238"/>
        <v>3.7210905344859935E-3</v>
      </c>
      <c r="P280" s="11">
        <f t="shared" si="238"/>
        <v>2.6699247666812642E-3</v>
      </c>
      <c r="Q280" s="4">
        <f t="shared" si="234"/>
        <v>2532.320658531929</v>
      </c>
      <c r="R280" s="4">
        <f t="shared" si="234"/>
        <v>8964.6140151901127</v>
      </c>
      <c r="S280" s="4">
        <f t="shared" si="234"/>
        <v>2097.8236394135965</v>
      </c>
      <c r="T280" s="4">
        <f t="shared" si="270"/>
        <v>8.3708649037328211</v>
      </c>
      <c r="U280" s="4">
        <f t="shared" si="270"/>
        <v>29.118865277102685</v>
      </c>
      <c r="V280" s="4">
        <f t="shared" si="270"/>
        <v>38.110474400220006</v>
      </c>
      <c r="W280" s="11">
        <f t="shared" si="235"/>
        <v>-1.219247815263802E-2</v>
      </c>
      <c r="X280" s="11">
        <f t="shared" si="235"/>
        <v>-1.3228699347321071E-2</v>
      </c>
      <c r="Y280" s="11">
        <f t="shared" si="235"/>
        <v>-1.2203590333800474E-2</v>
      </c>
      <c r="Z280" s="4">
        <f t="shared" si="247"/>
        <v>2555.6552122822609</v>
      </c>
      <c r="AA280" s="4">
        <f t="shared" si="247"/>
        <v>29384.998338522066</v>
      </c>
      <c r="AB280" s="4">
        <f t="shared" si="247"/>
        <v>4120.7622365664784</v>
      </c>
      <c r="AC280" s="12">
        <f t="shared" si="271"/>
        <v>1.2781741231880339</v>
      </c>
      <c r="AD280" s="12">
        <f t="shared" si="271"/>
        <v>4.8793070228710729</v>
      </c>
      <c r="AE280" s="12">
        <f t="shared" si="271"/>
        <v>1.9944506836191103</v>
      </c>
      <c r="AF280" s="11">
        <f t="shared" si="236"/>
        <v>-2.9039671966837322E-3</v>
      </c>
      <c r="AG280" s="11">
        <f t="shared" si="236"/>
        <v>2.0567434751257441E-3</v>
      </c>
      <c r="AH280" s="11">
        <f t="shared" si="236"/>
        <v>8.257041531207765E-4</v>
      </c>
      <c r="AI280" s="1">
        <f t="shared" ref="AI280:AK295" si="274">(1-$AI$5)*AI279+AU279</f>
        <v>589877.41037069599</v>
      </c>
      <c r="AJ280" s="1">
        <f t="shared" si="274"/>
        <v>591628.25247154944</v>
      </c>
      <c r="AK280" s="1">
        <f t="shared" si="274"/>
        <v>106962.37121074233</v>
      </c>
      <c r="AL280" s="17">
        <f t="shared" si="272"/>
        <v>68.753228377148005</v>
      </c>
      <c r="AM280" s="17">
        <f t="shared" si="272"/>
        <v>31.477011629691233</v>
      </c>
      <c r="AN280" s="17">
        <f t="shared" si="272"/>
        <v>4.7186770310535531</v>
      </c>
      <c r="AO280" s="7">
        <f t="shared" si="266"/>
        <v>1.9238780964528923E-3</v>
      </c>
      <c r="AP280" s="7">
        <f t="shared" si="266"/>
        <v>2.9626276957777564E-3</v>
      </c>
      <c r="AQ280" s="7">
        <f t="shared" si="266"/>
        <v>2.1444686913289364E-3</v>
      </c>
      <c r="AR280" s="1">
        <f t="shared" si="245"/>
        <v>302516.01090858493</v>
      </c>
      <c r="AS280" s="1">
        <f t="shared" si="245"/>
        <v>307862.75254480273</v>
      </c>
      <c r="AT280" s="1">
        <f t="shared" si="245"/>
        <v>55045.854779532368</v>
      </c>
      <c r="AU280" s="1">
        <f t="shared" si="252"/>
        <v>60503.202181716988</v>
      </c>
      <c r="AV280" s="1">
        <f t="shared" si="252"/>
        <v>61572.55050896055</v>
      </c>
      <c r="AW280" s="1">
        <f t="shared" si="252"/>
        <v>11009.170955906475</v>
      </c>
      <c r="AX280" s="1">
        <f t="shared" si="253"/>
        <v>188112.46399064394</v>
      </c>
      <c r="AY280" s="1">
        <f t="shared" si="253"/>
        <v>68938.705936450875</v>
      </c>
      <c r="AZ280" s="1">
        <f t="shared" si="253"/>
        <v>6466.8695308623855</v>
      </c>
      <c r="BA280" s="1">
        <f t="shared" si="254"/>
        <v>12.144795275670377</v>
      </c>
      <c r="BB280" s="1">
        <f t="shared" si="254"/>
        <v>11.140973069027998</v>
      </c>
      <c r="BC280" s="1">
        <f t="shared" si="254"/>
        <v>8.7744474266431727</v>
      </c>
      <c r="BD280" s="1">
        <f t="shared" si="255"/>
        <v>206.15812368284574</v>
      </c>
      <c r="BE280">
        <f t="shared" si="273"/>
        <v>0.21822387218499145</v>
      </c>
      <c r="BF280">
        <f t="shared" si="273"/>
        <v>0.3346263841173937</v>
      </c>
      <c r="BG280">
        <f t="shared" si="273"/>
        <v>2.453676962688749E-2</v>
      </c>
      <c r="BH280">
        <f t="shared" si="256"/>
        <v>0.29094284520768693</v>
      </c>
      <c r="BI280">
        <f t="shared" si="257"/>
        <v>4.7621658391411486E-3</v>
      </c>
      <c r="BJ280">
        <f t="shared" si="257"/>
        <v>1.1197481694748152E-2</v>
      </c>
      <c r="BK280">
        <f t="shared" si="257"/>
        <v>6.0205306372294847E-5</v>
      </c>
      <c r="BL280">
        <f t="shared" si="251"/>
        <v>1440.6314129421141</v>
      </c>
      <c r="BM280">
        <f t="shared" si="251"/>
        <v>3447.2875361152087</v>
      </c>
      <c r="BN280">
        <f t="shared" si="251"/>
        <v>3.3140525515265971</v>
      </c>
      <c r="BO280">
        <f t="shared" si="246"/>
        <v>1179.632348422612</v>
      </c>
      <c r="BP280">
        <f t="shared" si="267"/>
        <v>701.16729973364158</v>
      </c>
      <c r="BQ280">
        <f t="shared" si="267"/>
        <v>65.553282625977587</v>
      </c>
      <c r="BR280" s="7">
        <f t="shared" si="265"/>
        <v>3.0074908873247708E-3</v>
      </c>
      <c r="BS280" s="7">
        <f t="shared" si="249"/>
        <v>1.7899212049300622E-3</v>
      </c>
      <c r="BT280" s="7">
        <f t="shared" si="250"/>
        <v>1.7125970636007256E-4</v>
      </c>
      <c r="BU280" s="8">
        <f>MAX((BU$3*climlow!$I390+BU$4*climlow!$I390^2+BU$5*climlow!$I390^6)*(K280/K$66)^$BW$1,-99)</f>
        <v>0.87386343148208989</v>
      </c>
      <c r="BV280" s="8">
        <f>MAX((BV$3*climlow!$I390+BV$4*climlow!$I390^2+BV$5*climlow!$I390^6)*(L280/L$66)^$BW$1,-99)</f>
        <v>-0.35698240595685782</v>
      </c>
      <c r="BW280" s="8">
        <f>MAX((BW$3*climlow!$I390+BW$4*climlow!$I390^2+BW$5*climlow!$I390^6)*(M280/M$66)^$BW$1,-99)</f>
        <v>-1.2447765128665595</v>
      </c>
      <c r="BX280" s="8">
        <f>MAX((BX$3*climlow!$M390+BX$4*climlow!$M390^2+BX$5*climlow!$M390^6)*(K280/K$66)^$BW$1,-99)</f>
        <v>1.0446335918784033</v>
      </c>
      <c r="BY280" s="8">
        <f>MAX((BY$3*climlow!$M390+BY$4*climlow!$M390^2+BY$5*climlow!$M390^6)*(L280/L$66)^$BW$1,-99)</f>
        <v>-0.23523036028325342</v>
      </c>
      <c r="BZ280" s="8">
        <f>MAX((BZ$3*climlow!$M390+BZ$4*climlow!$M390^2+BZ$5*climlow!$M390^6)*(M280/M$66)^$BW$1,-99)</f>
        <v>-1.1117601750313812</v>
      </c>
      <c r="CA280" s="8">
        <f t="shared" si="258"/>
        <v>-589.82705721092395</v>
      </c>
      <c r="CB280" s="8">
        <f t="shared" si="259"/>
        <v>-1.0557439569433298</v>
      </c>
      <c r="CC280" s="8">
        <f t="shared" si="260"/>
        <v>-0.10101360862116855</v>
      </c>
      <c r="CD280" s="8">
        <f>MAX((CD$3*climlow!$I390+CD$4*climlow!$I390^2+CD$5*climlow!$I390^6)*(K280/K$66)^$BW$1,-99)</f>
        <v>0.8109961026840754</v>
      </c>
      <c r="CE280" s="8">
        <f>MAX((CE$3*climlow!$I390+CE$4*climlow!$I390^2+CE$5*climlow!$I390^6)*(L280/L$66)^$BW$1,-99)</f>
        <v>-7.9559035843086295E-2</v>
      </c>
      <c r="CF280" s="8">
        <f>MAX((CF$3*climlow!$I390+CF$4*climlow!$I390^2+CF$5*climlow!$I390^6)*(M280/M$66)^$BW$1,-99)</f>
        <v>-0.64414816683202492</v>
      </c>
      <c r="CG280" s="8">
        <f>MAX((CG$3*climlow!$M390+CG$4*climlow!$M390^2+CG$5*climlow!$M390^6)*(K280/K$66)^$BW$1,-99)</f>
        <v>0.86581612119431373</v>
      </c>
      <c r="CH280" s="8">
        <f>MAX((CH$3*climlow!$M390+CH$4*climlow!$M390^2+CH$5*climlow!$M390^6)*(L280/L$66)^$BW$1,-99)</f>
        <v>-4.5805434965167056E-3</v>
      </c>
      <c r="CI280" s="8">
        <f>MAX((CI$3*climlow!$M390+CI$4*climlow!$M390^2+CI$5*climlow!$M390^6)*(M280/M$66)^$BW$1,-99)</f>
        <v>-0.52927958166067879</v>
      </c>
      <c r="CJ280" s="8">
        <f t="shared" si="261"/>
        <v>-3.7979589877302327</v>
      </c>
      <c r="CK280" s="8">
        <f t="shared" si="262"/>
        <v>-6.7980473275930575E-3</v>
      </c>
      <c r="CL280" s="8">
        <f t="shared" si="263"/>
        <v>-6.5043734100627803E-4</v>
      </c>
    </row>
    <row r="281" spans="1:90">
      <c r="A281">
        <f t="shared" si="232"/>
        <v>2235</v>
      </c>
      <c r="B281" s="4">
        <f t="shared" si="268"/>
        <v>1286.5326759584034</v>
      </c>
      <c r="C281" s="4">
        <f t="shared" si="268"/>
        <v>3572.5975055309113</v>
      </c>
      <c r="D281" s="4">
        <f t="shared" si="268"/>
        <v>6809.5857043324904</v>
      </c>
      <c r="E281" s="11">
        <f t="shared" si="269"/>
        <v>9.4838550668243524E-8</v>
      </c>
      <c r="F281" s="11">
        <f t="shared" si="269"/>
        <v>1.9013038641222205E-7</v>
      </c>
      <c r="G281" s="11">
        <f t="shared" si="269"/>
        <v>4.1977543174043053E-7</v>
      </c>
      <c r="H281" s="4">
        <f t="shared" si="241"/>
        <v>303217.93871535914</v>
      </c>
      <c r="I281" s="4">
        <f t="shared" si="241"/>
        <v>308997.05934343598</v>
      </c>
      <c r="J281" s="4">
        <f t="shared" si="241"/>
        <v>55191.398161416495</v>
      </c>
      <c r="K281" s="4">
        <f t="shared" si="233"/>
        <v>235686.15425136927</v>
      </c>
      <c r="L281" s="4">
        <f t="shared" si="233"/>
        <v>86490.868021114235</v>
      </c>
      <c r="M281" s="4">
        <f t="shared" si="233"/>
        <v>8104.9568296499801</v>
      </c>
      <c r="N281" s="11">
        <f t="shared" si="238"/>
        <v>2.3202046328689718E-3</v>
      </c>
      <c r="O281" s="11">
        <f t="shared" si="238"/>
        <v>3.6842652758035666E-3</v>
      </c>
      <c r="P281" s="11">
        <f t="shared" si="238"/>
        <v>2.6436180250755115E-3</v>
      </c>
      <c r="Q281" s="4">
        <f t="shared" si="234"/>
        <v>2507.2494972037448</v>
      </c>
      <c r="R281" s="4">
        <f t="shared" si="234"/>
        <v>8878.6166181446315</v>
      </c>
      <c r="S281" s="4">
        <f t="shared" si="234"/>
        <v>2077.7016964670256</v>
      </c>
      <c r="T281" s="4">
        <f t="shared" si="270"/>
        <v>8.268803316275374</v>
      </c>
      <c r="U281" s="4">
        <f t="shared" si="270"/>
        <v>28.733660563016748</v>
      </c>
      <c r="V281" s="4">
        <f t="shared" si="270"/>
        <v>37.645389783212934</v>
      </c>
      <c r="W281" s="11">
        <f t="shared" si="235"/>
        <v>-1.219247815263802E-2</v>
      </c>
      <c r="X281" s="11">
        <f t="shared" si="235"/>
        <v>-1.3228699347321071E-2</v>
      </c>
      <c r="Y281" s="11">
        <f t="shared" si="235"/>
        <v>-1.2203590333800474E-2</v>
      </c>
      <c r="Z281" s="4">
        <f t="shared" si="247"/>
        <v>2523.0630995438737</v>
      </c>
      <c r="AA281" s="4">
        <f t="shared" si="247"/>
        <v>29164.036437462757</v>
      </c>
      <c r="AB281" s="4">
        <f t="shared" si="247"/>
        <v>4084.7137880417949</v>
      </c>
      <c r="AC281" s="12">
        <f t="shared" si="271"/>
        <v>1.274462347462646</v>
      </c>
      <c r="AD281" s="12">
        <f t="shared" si="271"/>
        <v>4.8893425057534978</v>
      </c>
      <c r="AE281" s="12">
        <f t="shared" si="271"/>
        <v>1.996097509831769</v>
      </c>
      <c r="AF281" s="11">
        <f t="shared" si="236"/>
        <v>-2.9039671966837322E-3</v>
      </c>
      <c r="AG281" s="11">
        <f t="shared" si="236"/>
        <v>2.0567434751257441E-3</v>
      </c>
      <c r="AH281" s="11">
        <f t="shared" si="236"/>
        <v>8.257041531207765E-4</v>
      </c>
      <c r="AI281" s="1">
        <f t="shared" si="274"/>
        <v>591392.87151534343</v>
      </c>
      <c r="AJ281" s="1">
        <f t="shared" si="274"/>
        <v>594037.97773335502</v>
      </c>
      <c r="AK281" s="1">
        <f t="shared" si="274"/>
        <v>107275.30504557458</v>
      </c>
      <c r="AL281" s="17">
        <f t="shared" si="272"/>
        <v>68.88417847898188</v>
      </c>
      <c r="AM281" s="17">
        <f t="shared" si="272"/>
        <v>31.569333749461332</v>
      </c>
      <c r="AN281" s="17">
        <f t="shared" si="272"/>
        <v>4.7286948956595642</v>
      </c>
      <c r="AO281" s="7">
        <f t="shared" si="266"/>
        <v>1.9046393154883634E-3</v>
      </c>
      <c r="AP281" s="7">
        <f t="shared" si="266"/>
        <v>2.9330014188199789E-3</v>
      </c>
      <c r="AQ281" s="7">
        <f t="shared" si="266"/>
        <v>2.1230240044156469E-3</v>
      </c>
      <c r="AR281" s="1">
        <f t="shared" si="245"/>
        <v>303217.93871535914</v>
      </c>
      <c r="AS281" s="1">
        <f t="shared" si="245"/>
        <v>308997.05934343598</v>
      </c>
      <c r="AT281" s="1">
        <f t="shared" si="245"/>
        <v>55191.398161416495</v>
      </c>
      <c r="AU281" s="1">
        <f t="shared" si="252"/>
        <v>60643.587743071832</v>
      </c>
      <c r="AV281" s="1">
        <f t="shared" si="252"/>
        <v>61799.411868687195</v>
      </c>
      <c r="AW281" s="1">
        <f t="shared" si="252"/>
        <v>11038.2796322833</v>
      </c>
      <c r="AX281" s="1">
        <f t="shared" si="253"/>
        <v>188548.92340109541</v>
      </c>
      <c r="AY281" s="1">
        <f t="shared" si="253"/>
        <v>69192.694416891391</v>
      </c>
      <c r="AZ281" s="1">
        <f t="shared" si="253"/>
        <v>6483.9654637199847</v>
      </c>
      <c r="BA281" s="1">
        <f t="shared" si="254"/>
        <v>12.147112792784736</v>
      </c>
      <c r="BB281" s="1">
        <f t="shared" si="254"/>
        <v>11.144650564022404</v>
      </c>
      <c r="BC281" s="1">
        <f t="shared" si="254"/>
        <v>8.777087556456431</v>
      </c>
      <c r="BD281" s="1">
        <f t="shared" si="255"/>
        <v>200.21283246471913</v>
      </c>
      <c r="BE281">
        <f t="shared" si="273"/>
        <v>0.21822387218499145</v>
      </c>
      <c r="BF281">
        <f t="shared" si="273"/>
        <v>0.3346263841173937</v>
      </c>
      <c r="BG281">
        <f t="shared" si="273"/>
        <v>2.453676962688749E-2</v>
      </c>
      <c r="BH281">
        <f t="shared" si="256"/>
        <v>0.29100773408669439</v>
      </c>
      <c r="BI281">
        <f t="shared" si="257"/>
        <v>4.7621658391411486E-3</v>
      </c>
      <c r="BJ281">
        <f t="shared" si="257"/>
        <v>1.1197481694748152E-2</v>
      </c>
      <c r="BK281">
        <f t="shared" si="257"/>
        <v>6.0205306372294847E-5</v>
      </c>
      <c r="BL281">
        <f t="shared" si="251"/>
        <v>1443.9741095650777</v>
      </c>
      <c r="BM281">
        <f t="shared" si="251"/>
        <v>3459.9889157291327</v>
      </c>
      <c r="BN281">
        <f t="shared" si="251"/>
        <v>3.3228150354233907</v>
      </c>
      <c r="BO281">
        <f t="shared" si="246"/>
        <v>1183.1800819608866</v>
      </c>
      <c r="BP281">
        <f t="shared" si="267"/>
        <v>709.08270117356426</v>
      </c>
      <c r="BQ281">
        <f t="shared" si="267"/>
        <v>66.306659038733216</v>
      </c>
      <c r="BR281" s="7">
        <f t="shared" si="265"/>
        <v>2.9782156129936066E-3</v>
      </c>
      <c r="BS281" s="7">
        <f t="shared" si="249"/>
        <v>1.737787577602002E-3</v>
      </c>
      <c r="BT281" s="7">
        <f t="shared" si="250"/>
        <v>1.6578747770063624E-4</v>
      </c>
      <c r="BU281" s="8">
        <f>MAX((BU$3*climlow!$I391+BU$4*climlow!$I391^2+BU$5*climlow!$I391^6)*(K281/K$66)^$BW$1,-99)</f>
        <v>0.86410935908279807</v>
      </c>
      <c r="BV281" s="8">
        <f>MAX((BV$3*climlow!$I391+BV$4*climlow!$I391^2+BV$5*climlow!$I391^6)*(L281/L$66)^$BW$1,-99)</f>
        <v>-0.36320691689533557</v>
      </c>
      <c r="BW281" s="8">
        <f>MAX((BW$3*climlow!$I391+BW$4*climlow!$I391^2+BW$5*climlow!$I391^6)*(M281/M$66)^$BW$1,-99)</f>
        <v>-1.2510821796209217</v>
      </c>
      <c r="BX281" s="8">
        <f>MAX((BX$3*climlow!$M391+BX$4*climlow!$M391^2+BX$5*climlow!$M391^6)*(K281/K$66)^$BW$1,-99)</f>
        <v>1.0364596577757148</v>
      </c>
      <c r="BY281" s="8">
        <f>MAX((BY$3*climlow!$M391+BY$4*climlow!$M391^2+BY$5*climlow!$M391^6)*(L281/L$66)^$BW$1,-99)</f>
        <v>-0.24043910157731943</v>
      </c>
      <c r="BZ281" s="8">
        <f>MAX((BZ$3*climlow!$M391+BZ$4*climlow!$M391^2+BZ$5*climlow!$M391^6)*(M281/M$66)^$BW$1,-99)</f>
        <v>-1.1169815317822538</v>
      </c>
      <c r="CA281" s="8">
        <f t="shared" si="258"/>
        <v>-596.60904555210482</v>
      </c>
      <c r="CB281" s="8">
        <f t="shared" si="259"/>
        <v>-1.0367797880454348</v>
      </c>
      <c r="CC281" s="8">
        <f t="shared" si="260"/>
        <v>-9.8910308835467448E-2</v>
      </c>
      <c r="CD281" s="8">
        <f>MAX((CD$3*climlow!$I391+CD$4*climlow!$I391^2+CD$5*climlow!$I391^6)*(K281/K$66)^$BW$1,-99)</f>
        <v>0.80715850908537901</v>
      </c>
      <c r="CE281" s="8">
        <f>MAX((CE$3*climlow!$I391+CE$4*climlow!$I391^2+CE$5*climlow!$I391^6)*(L281/L$66)^$BW$1,-99)</f>
        <v>-8.3802834371513188E-2</v>
      </c>
      <c r="CF281" s="8">
        <f>MAX((CF$3*climlow!$I391+CF$4*climlow!$I391^2+CF$5*climlow!$I391^6)*(M281/M$66)^$BW$1,-99)</f>
        <v>-0.65021198107385758</v>
      </c>
      <c r="CG281" s="8">
        <f>MAX((CG$3*climlow!$M391+CG$4*climlow!$M391^2+CG$5*climlow!$M391^6)*(K281/K$66)^$BW$1,-99)</f>
        <v>0.86318427703986378</v>
      </c>
      <c r="CH281" s="8">
        <f>MAX((CH$3*climlow!$M391+CH$4*climlow!$M391^2+CH$5*climlow!$M391^6)*(L281/L$66)^$BW$1,-99)</f>
        <v>-7.7062685573868377E-3</v>
      </c>
      <c r="CI281" s="8">
        <f>MAX((CI$3*climlow!$M391+CI$4*climlow!$M391^2+CI$5*climlow!$M391^6)*(M281/M$66)^$BW$1,-99)</f>
        <v>-0.53382216724147569</v>
      </c>
      <c r="CJ281" s="8">
        <f t="shared" si="261"/>
        <v>-3.8229389218535674</v>
      </c>
      <c r="CK281" s="8">
        <f t="shared" si="262"/>
        <v>-6.6434557683283206E-3</v>
      </c>
      <c r="CL281" s="8">
        <f t="shared" si="263"/>
        <v>-6.3379540125769269E-4</v>
      </c>
    </row>
    <row r="282" spans="1:90">
      <c r="A282">
        <f t="shared" si="232"/>
        <v>2236</v>
      </c>
      <c r="B282" s="4">
        <f t="shared" si="268"/>
        <v>1286.532791870653</v>
      </c>
      <c r="C282" s="4">
        <f t="shared" si="268"/>
        <v>3572.5981508272889</v>
      </c>
      <c r="D282" s="4">
        <f t="shared" si="268"/>
        <v>6809.5884199044303</v>
      </c>
      <c r="E282" s="11">
        <f t="shared" si="269"/>
        <v>9.0096623134831338E-8</v>
      </c>
      <c r="F282" s="11">
        <f t="shared" si="269"/>
        <v>1.8062386709161094E-7</v>
      </c>
      <c r="G282" s="11">
        <f t="shared" si="269"/>
        <v>3.9878666015340899E-7</v>
      </c>
      <c r="H282" s="4">
        <f t="shared" si="241"/>
        <v>303914.56706004083</v>
      </c>
      <c r="I282" s="4">
        <f t="shared" si="241"/>
        <v>310124.27958575095</v>
      </c>
      <c r="J282" s="4">
        <f t="shared" si="241"/>
        <v>55335.888249251759</v>
      </c>
      <c r="K282" s="4">
        <f t="shared" si="233"/>
        <v>236227.6103496289</v>
      </c>
      <c r="L282" s="4">
        <f t="shared" si="233"/>
        <v>86806.370739999678</v>
      </c>
      <c r="M282" s="4">
        <f t="shared" si="233"/>
        <v>8126.1722202629653</v>
      </c>
      <c r="N282" s="11">
        <f t="shared" si="238"/>
        <v>2.2973606573517547E-3</v>
      </c>
      <c r="O282" s="11">
        <f t="shared" si="238"/>
        <v>3.6478153833352511E-3</v>
      </c>
      <c r="P282" s="11">
        <f t="shared" si="238"/>
        <v>2.6175821856784243E-3</v>
      </c>
      <c r="Q282" s="4">
        <f t="shared" si="234"/>
        <v>2482.3699631308045</v>
      </c>
      <c r="R282" s="4">
        <f t="shared" si="234"/>
        <v>8793.1247655951902</v>
      </c>
      <c r="S282" s="4">
        <f t="shared" si="234"/>
        <v>2057.7192817694067</v>
      </c>
      <c r="T282" s="4">
        <f t="shared" si="270"/>
        <v>8.1679861124932263</v>
      </c>
      <c r="U282" s="4">
        <f t="shared" si="270"/>
        <v>28.353551606280625</v>
      </c>
      <c r="V282" s="4">
        <f t="shared" si="270"/>
        <v>37.185980868342362</v>
      </c>
      <c r="W282" s="11">
        <f t="shared" si="235"/>
        <v>-1.219247815263802E-2</v>
      </c>
      <c r="X282" s="11">
        <f t="shared" si="235"/>
        <v>-1.3228699347321071E-2</v>
      </c>
      <c r="Y282" s="11">
        <f t="shared" si="235"/>
        <v>-1.2203590333800474E-2</v>
      </c>
      <c r="Z282" s="4">
        <f t="shared" si="247"/>
        <v>2490.8292395814906</v>
      </c>
      <c r="AA282" s="4">
        <f t="shared" si="247"/>
        <v>28943.673834559217</v>
      </c>
      <c r="AB282" s="4">
        <f t="shared" si="247"/>
        <v>4048.8743702126681</v>
      </c>
      <c r="AC282" s="12">
        <f t="shared" si="271"/>
        <v>1.270761350612206</v>
      </c>
      <c r="AD282" s="12">
        <f t="shared" si="271"/>
        <v>4.8993986290498617</v>
      </c>
      <c r="AE282" s="12">
        <f t="shared" si="271"/>
        <v>1.9977456958356712</v>
      </c>
      <c r="AF282" s="11">
        <f t="shared" si="236"/>
        <v>-2.9039671966837322E-3</v>
      </c>
      <c r="AG282" s="11">
        <f t="shared" si="236"/>
        <v>2.0567434751257441E-3</v>
      </c>
      <c r="AH282" s="11">
        <f t="shared" si="236"/>
        <v>8.257041531207765E-4</v>
      </c>
      <c r="AI282" s="1">
        <f t="shared" si="274"/>
        <v>592897.17210688093</v>
      </c>
      <c r="AJ282" s="1">
        <f t="shared" si="274"/>
        <v>596433.59182870667</v>
      </c>
      <c r="AK282" s="1">
        <f t="shared" si="274"/>
        <v>107586.05417330044</v>
      </c>
      <c r="AL282" s="17">
        <f t="shared" si="272"/>
        <v>69.014065998382605</v>
      </c>
      <c r="AM282" s="17">
        <f t="shared" si="272"/>
        <v>31.661000721132918</v>
      </c>
      <c r="AN282" s="17">
        <f t="shared" si="272"/>
        <v>4.7386336371048765</v>
      </c>
      <c r="AO282" s="7">
        <f t="shared" ref="AO282:AQ297" si="275">AO$5*AO281</f>
        <v>1.8855929223334797E-3</v>
      </c>
      <c r="AP282" s="7">
        <f t="shared" si="275"/>
        <v>2.9036714046317791E-3</v>
      </c>
      <c r="AQ282" s="7">
        <f t="shared" si="275"/>
        <v>2.1017937643714904E-3</v>
      </c>
      <c r="AR282" s="1">
        <f t="shared" si="245"/>
        <v>303914.56706004083</v>
      </c>
      <c r="AS282" s="1">
        <f t="shared" si="245"/>
        <v>310124.27958575095</v>
      </c>
      <c r="AT282" s="1">
        <f t="shared" si="245"/>
        <v>55335.888249251759</v>
      </c>
      <c r="AU282" s="1">
        <f t="shared" si="252"/>
        <v>60782.913412008173</v>
      </c>
      <c r="AV282" s="1">
        <f t="shared" si="252"/>
        <v>62024.855917150191</v>
      </c>
      <c r="AW282" s="1">
        <f t="shared" si="252"/>
        <v>11067.177649850353</v>
      </c>
      <c r="AX282" s="1">
        <f t="shared" si="253"/>
        <v>188982.08827970311</v>
      </c>
      <c r="AY282" s="1">
        <f t="shared" si="253"/>
        <v>69445.09659199974</v>
      </c>
      <c r="AZ282" s="1">
        <f t="shared" si="253"/>
        <v>6500.9377762103722</v>
      </c>
      <c r="BA282" s="1">
        <f t="shared" si="254"/>
        <v>12.149407518543862</v>
      </c>
      <c r="BB282" s="1">
        <f t="shared" si="254"/>
        <v>11.148291742263021</v>
      </c>
      <c r="BC282" s="1">
        <f t="shared" si="254"/>
        <v>8.7797017187404762</v>
      </c>
      <c r="BD282" s="1">
        <f t="shared" si="255"/>
        <v>194.43840790754155</v>
      </c>
      <c r="BE282">
        <f t="shared" si="273"/>
        <v>0.21822387218499145</v>
      </c>
      <c r="BF282">
        <f t="shared" si="273"/>
        <v>0.3346263841173937</v>
      </c>
      <c r="BG282">
        <f t="shared" si="273"/>
        <v>2.453676962688749E-2</v>
      </c>
      <c r="BH282">
        <f t="shared" si="256"/>
        <v>0.29107211211255574</v>
      </c>
      <c r="BI282">
        <f t="shared" si="257"/>
        <v>4.7621658391411486E-3</v>
      </c>
      <c r="BJ282">
        <f t="shared" si="257"/>
        <v>1.1197481694748152E-2</v>
      </c>
      <c r="BK282">
        <f t="shared" si="257"/>
        <v>6.0205306372294847E-5</v>
      </c>
      <c r="BL282">
        <f t="shared" si="251"/>
        <v>1447.2915692706981</v>
      </c>
      <c r="BM282">
        <f t="shared" si="251"/>
        <v>3472.6109437584041</v>
      </c>
      <c r="BN282">
        <f t="shared" si="251"/>
        <v>3.3315141054292723</v>
      </c>
      <c r="BO282">
        <f t="shared" si="246"/>
        <v>1186.7038473539656</v>
      </c>
      <c r="BP282">
        <f t="shared" si="267"/>
        <v>717.08772630571559</v>
      </c>
      <c r="BQ282">
        <f t="shared" si="267"/>
        <v>67.068711840509096</v>
      </c>
      <c r="BR282" s="7">
        <f t="shared" si="265"/>
        <v>2.9492355571947293E-3</v>
      </c>
      <c r="BS282" s="7">
        <f t="shared" si="249"/>
        <v>1.6871724054388368E-3</v>
      </c>
      <c r="BT282" s="7">
        <f t="shared" si="250"/>
        <v>1.6049465051134118E-4</v>
      </c>
      <c r="BU282" s="8">
        <f>MAX((BU$3*climlow!$I392+BU$4*climlow!$I392^2+BU$5*climlow!$I392^6)*(K282/K$66)^$BW$1,-99)</f>
        <v>0.854486151510922</v>
      </c>
      <c r="BV282" s="8">
        <f>MAX((BV$3*climlow!$I392+BV$4*climlow!$I392^2+BV$5*climlow!$I392^6)*(L282/L$66)^$BW$1,-99)</f>
        <v>-0.36933795360124416</v>
      </c>
      <c r="BW282" s="8">
        <f>MAX((BW$3*climlow!$I392+BW$4*climlow!$I392^2+BW$5*climlow!$I392^6)*(M282/M$66)^$BW$1,-99)</f>
        <v>-1.2572913828113033</v>
      </c>
      <c r="BX282" s="8">
        <f>MAX((BX$3*climlow!$M392+BX$4*climlow!$M392^2+BX$5*climlow!$M392^6)*(K282/K$66)^$BW$1,-99)</f>
        <v>1.0284059951810711</v>
      </c>
      <c r="BY282" s="8">
        <f>MAX((BY$3*climlow!$M392+BY$4*climlow!$M392^2+BY$5*climlow!$M392^6)*(L282/L$66)^$BW$1,-99)</f>
        <v>-0.24556193238060919</v>
      </c>
      <c r="BZ282" s="8">
        <f>MAX((BZ$3*climlow!$M392+BZ$4*climlow!$M392^2+BZ$5*climlow!$M392^6)*(M282/M$66)^$BW$1,-99)</f>
        <v>-1.1221142129494659</v>
      </c>
      <c r="CA282" s="8">
        <f t="shared" si="258"/>
        <v>-603.36922757488105</v>
      </c>
      <c r="CB282" s="8">
        <f t="shared" si="259"/>
        <v>-1.017987911055285</v>
      </c>
      <c r="CC282" s="8">
        <f t="shared" si="260"/>
        <v>-9.6837533308928414E-2</v>
      </c>
      <c r="CD282" s="8">
        <f>MAX((CD$3*climlow!$I392+CD$4*climlow!$I392^2+CD$5*climlow!$I392^6)*(K282/K$66)^$BW$1,-99)</f>
        <v>0.80333173503169275</v>
      </c>
      <c r="CE282" s="8">
        <f>MAX((CE$3*climlow!$I392+CE$4*climlow!$I392^2+CE$5*climlow!$I392^6)*(L282/L$66)^$BW$1,-99)</f>
        <v>-8.801179999638481E-2</v>
      </c>
      <c r="CF282" s="8">
        <f>MAX((CF$3*climlow!$I392+CF$4*climlow!$I392^2+CF$5*climlow!$I392^6)*(M282/M$66)^$BW$1,-99)</f>
        <v>-0.65621825279973245</v>
      </c>
      <c r="CG282" s="8">
        <f>MAX((CG$3*climlow!$M392+CG$4*climlow!$M392^2+CG$5*climlow!$M392^6)*(K282/K$66)^$BW$1,-99)</f>
        <v>0.86056224513120394</v>
      </c>
      <c r="CH282" s="8">
        <f>MAX((CH$3*climlow!$M392+CH$4*climlow!$M392^2+CH$5*climlow!$M392^6)*(L282/L$66)^$BW$1,-99)</f>
        <v>-1.0800335506848949E-2</v>
      </c>
      <c r="CI282" s="8">
        <f>MAX((CI$3*climlow!$M392+CI$4*climlow!$M392^2+CI$5*climlow!$M392^6)*(M282/M$66)^$BW$1,-99)</f>
        <v>-0.53831201806656503</v>
      </c>
      <c r="CJ282" s="8">
        <f t="shared" si="261"/>
        <v>-3.8468523189694905</v>
      </c>
      <c r="CK282" s="8">
        <f t="shared" si="262"/>
        <v>-6.4903030803637228E-3</v>
      </c>
      <c r="CL282" s="8">
        <f t="shared" si="263"/>
        <v>-6.1739921850175068E-4</v>
      </c>
    </row>
    <row r="283" spans="1:90">
      <c r="A283">
        <f t="shared" si="232"/>
        <v>2237</v>
      </c>
      <c r="B283" s="4">
        <f t="shared" si="268"/>
        <v>1286.5329019873</v>
      </c>
      <c r="C283" s="4">
        <f t="shared" si="268"/>
        <v>3572.5987638589581</v>
      </c>
      <c r="D283" s="4">
        <f t="shared" si="268"/>
        <v>6809.5909996988021</v>
      </c>
      <c r="E283" s="11">
        <f t="shared" si="269"/>
        <v>8.5591791978089762E-8</v>
      </c>
      <c r="F283" s="11">
        <f t="shared" si="269"/>
        <v>1.7159267373703039E-7</v>
      </c>
      <c r="G283" s="11">
        <f t="shared" si="269"/>
        <v>3.788473271457385E-7</v>
      </c>
      <c r="H283" s="4">
        <f t="shared" si="241"/>
        <v>304605.92577819672</v>
      </c>
      <c r="I283" s="4">
        <f t="shared" si="241"/>
        <v>311244.4202956254</v>
      </c>
      <c r="J283" s="4">
        <f t="shared" si="241"/>
        <v>55479.329615031347</v>
      </c>
      <c r="K283" s="4">
        <f t="shared" si="233"/>
        <v>236764.97142643898</v>
      </c>
      <c r="L283" s="4">
        <f t="shared" si="233"/>
        <v>87119.892511924118</v>
      </c>
      <c r="M283" s="4">
        <f t="shared" si="233"/>
        <v>8147.2337497927965</v>
      </c>
      <c r="N283" s="11">
        <f t="shared" si="238"/>
        <v>2.2747598217445208E-3</v>
      </c>
      <c r="O283" s="11">
        <f t="shared" si="238"/>
        <v>3.6117368950199236E-3</v>
      </c>
      <c r="P283" s="11">
        <f t="shared" si="238"/>
        <v>2.591814320315855E-3</v>
      </c>
      <c r="Q283" s="4">
        <f t="shared" si="234"/>
        <v>2457.6818789705658</v>
      </c>
      <c r="R283" s="4">
        <f t="shared" si="234"/>
        <v>8708.142986111041</v>
      </c>
      <c r="S283" s="4">
        <f t="shared" si="234"/>
        <v>2037.8766324692906</v>
      </c>
      <c r="T283" s="4">
        <f t="shared" si="270"/>
        <v>8.0683981202656021</v>
      </c>
      <c r="U283" s="4">
        <f t="shared" si="270"/>
        <v>27.978470996652387</v>
      </c>
      <c r="V283" s="4">
        <f t="shared" si="270"/>
        <v>36.732178391664569</v>
      </c>
      <c r="W283" s="11">
        <f t="shared" si="235"/>
        <v>-1.219247815263802E-2</v>
      </c>
      <c r="X283" s="11">
        <f t="shared" si="235"/>
        <v>-1.3228699347321071E-2</v>
      </c>
      <c r="Y283" s="11">
        <f t="shared" si="235"/>
        <v>-1.2203590333800474E-2</v>
      </c>
      <c r="Z283" s="4">
        <f t="shared" si="247"/>
        <v>2458.9511341396897</v>
      </c>
      <c r="AA283" s="4">
        <f t="shared" si="247"/>
        <v>28723.932832998813</v>
      </c>
      <c r="AB283" s="4">
        <f t="shared" si="247"/>
        <v>4013.2451090076765</v>
      </c>
      <c r="AC283" s="12">
        <f t="shared" si="271"/>
        <v>1.2670711013352145</v>
      </c>
      <c r="AD283" s="12">
        <f t="shared" si="271"/>
        <v>4.9094754352122001</v>
      </c>
      <c r="AE283" s="12">
        <f t="shared" si="271"/>
        <v>1.9993952427536019</v>
      </c>
      <c r="AF283" s="11">
        <f t="shared" si="236"/>
        <v>-2.9039671966837322E-3</v>
      </c>
      <c r="AG283" s="11">
        <f t="shared" si="236"/>
        <v>2.0567434751257441E-3</v>
      </c>
      <c r="AH283" s="11">
        <f t="shared" si="236"/>
        <v>8.257041531207765E-4</v>
      </c>
      <c r="AI283" s="1">
        <f t="shared" si="274"/>
        <v>594390.36830820108</v>
      </c>
      <c r="AJ283" s="1">
        <f t="shared" si="274"/>
        <v>598815.08856298623</v>
      </c>
      <c r="AK283" s="1">
        <f t="shared" si="274"/>
        <v>107894.62640582075</v>
      </c>
      <c r="AL283" s="17">
        <f t="shared" si="272"/>
        <v>69.142897108426737</v>
      </c>
      <c r="AM283" s="17">
        <f t="shared" si="272"/>
        <v>31.752014532144539</v>
      </c>
      <c r="AN283" s="17">
        <f t="shared" si="272"/>
        <v>4.7484936714286841</v>
      </c>
      <c r="AO283" s="7">
        <f t="shared" si="275"/>
        <v>1.8667369931101448E-3</v>
      </c>
      <c r="AP283" s="7">
        <f t="shared" si="275"/>
        <v>2.8746346905854613E-3</v>
      </c>
      <c r="AQ283" s="7">
        <f t="shared" si="275"/>
        <v>2.0807758267277756E-3</v>
      </c>
      <c r="AR283" s="1">
        <f t="shared" si="245"/>
        <v>304605.92577819672</v>
      </c>
      <c r="AS283" s="1">
        <f t="shared" si="245"/>
        <v>311244.4202956254</v>
      </c>
      <c r="AT283" s="1">
        <f t="shared" si="245"/>
        <v>55479.329615031347</v>
      </c>
      <c r="AU283" s="1">
        <f t="shared" si="252"/>
        <v>60921.185155639345</v>
      </c>
      <c r="AV283" s="1">
        <f t="shared" si="252"/>
        <v>62248.884059125085</v>
      </c>
      <c r="AW283" s="1">
        <f t="shared" si="252"/>
        <v>11095.865923006269</v>
      </c>
      <c r="AX283" s="1">
        <f t="shared" si="253"/>
        <v>189411.9771411512</v>
      </c>
      <c r="AY283" s="1">
        <f t="shared" si="253"/>
        <v>69695.914009539294</v>
      </c>
      <c r="AZ283" s="1">
        <f t="shared" si="253"/>
        <v>6517.7869998342367</v>
      </c>
      <c r="BA283" s="1">
        <f t="shared" si="254"/>
        <v>12.151679695016409</v>
      </c>
      <c r="BB283" s="1">
        <f t="shared" si="254"/>
        <v>11.15189697249853</v>
      </c>
      <c r="BC283" s="1">
        <f t="shared" si="254"/>
        <v>8.7822901801023043</v>
      </c>
      <c r="BD283" s="1">
        <f t="shared" si="255"/>
        <v>188.82996258793901</v>
      </c>
      <c r="BE283">
        <f t="shared" si="273"/>
        <v>0.21822387218499145</v>
      </c>
      <c r="BF283">
        <f t="shared" si="273"/>
        <v>0.3346263841173937</v>
      </c>
      <c r="BG283">
        <f t="shared" si="273"/>
        <v>2.453676962688749E-2</v>
      </c>
      <c r="BH283">
        <f t="shared" si="256"/>
        <v>0.29113598453028677</v>
      </c>
      <c r="BI283">
        <f t="shared" si="257"/>
        <v>4.7621658391411486E-3</v>
      </c>
      <c r="BJ283">
        <f t="shared" si="257"/>
        <v>1.1197481694748152E-2</v>
      </c>
      <c r="BK283">
        <f t="shared" si="257"/>
        <v>6.0205306372294847E-5</v>
      </c>
      <c r="BL283">
        <f t="shared" si="251"/>
        <v>1450.5839341408926</v>
      </c>
      <c r="BM283">
        <f t="shared" si="251"/>
        <v>3485.1536988527655</v>
      </c>
      <c r="BN283">
        <f t="shared" si="251"/>
        <v>3.340150036802493</v>
      </c>
      <c r="BO283">
        <f t="shared" si="246"/>
        <v>1190.2037165364416</v>
      </c>
      <c r="BP283">
        <f t="shared" si="267"/>
        <v>725.18339007246618</v>
      </c>
      <c r="BQ283">
        <f t="shared" si="267"/>
        <v>67.839540962140475</v>
      </c>
      <c r="BR283" s="7">
        <f t="shared" si="265"/>
        <v>2.9205476273561626E-3</v>
      </c>
      <c r="BS283" s="7">
        <f t="shared" si="249"/>
        <v>1.6380314615911037E-3</v>
      </c>
      <c r="BT283" s="7">
        <f t="shared" si="250"/>
        <v>1.5537515783606436E-4</v>
      </c>
      <c r="BU283" s="8">
        <f>MAX((BU$3*climlow!$I393+BU$4*climlow!$I393^2+BU$5*climlow!$I393^6)*(K283/K$66)^$BW$1,-99)</f>
        <v>0.84499356198874065</v>
      </c>
      <c r="BV283" s="8">
        <f>MAX((BV$3*climlow!$I393+BV$4*climlow!$I393^2+BV$5*climlow!$I393^6)*(L283/L$66)^$BW$1,-99)</f>
        <v>-0.37537594125857354</v>
      </c>
      <c r="BW283" s="8">
        <f>MAX((BW$3*climlow!$I393+BW$4*climlow!$I393^2+BW$5*climlow!$I393^6)*(M283/M$66)^$BW$1,-99)</f>
        <v>-1.2634045526019819</v>
      </c>
      <c r="BX283" s="8">
        <f>MAX((BX$3*climlow!$M393+BX$4*climlow!$M393^2+BX$5*climlow!$M393^6)*(K283/K$66)^$BW$1,-99)</f>
        <v>1.0204721651136706</v>
      </c>
      <c r="BY283" s="8">
        <f>MAX((BY$3*climlow!$M393+BY$4*climlow!$M393^2+BY$5*climlow!$M393^6)*(L283/L$66)^$BW$1,-99)</f>
        <v>-0.25059937962273948</v>
      </c>
      <c r="BZ283" s="8">
        <f>MAX((BZ$3*climlow!$M393+BZ$4*climlow!$M393^2+BZ$5*climlow!$M393^6)*(M283/M$66)^$BW$1,-99)</f>
        <v>-1.1271587531470362</v>
      </c>
      <c r="CA283" s="8">
        <f t="shared" si="258"/>
        <v>-610.10647975758434</v>
      </c>
      <c r="CB283" s="8">
        <f t="shared" si="259"/>
        <v>-0.99937360876351899</v>
      </c>
      <c r="CC283" s="8">
        <f t="shared" si="260"/>
        <v>-9.4795390589140271E-2</v>
      </c>
      <c r="CD283" s="8">
        <f>MAX((CD$3*climlow!$I393+CD$4*climlow!$I393^2+CD$5*climlow!$I393^6)*(K283/K$66)^$BW$1,-99)</f>
        <v>0.79951727478655099</v>
      </c>
      <c r="CE283" s="8">
        <f>MAX((CE$3*climlow!$I393+CE$4*climlow!$I393^2+CE$5*climlow!$I393^6)*(L283/L$66)^$BW$1,-99)</f>
        <v>-9.218505847743394E-2</v>
      </c>
      <c r="CF283" s="8">
        <f>MAX((CF$3*climlow!$I393+CF$4*climlow!$I393^2+CF$5*climlow!$I393^6)*(M283/M$66)^$BW$1,-99)</f>
        <v>-0.66216603339768509</v>
      </c>
      <c r="CG283" s="8">
        <f>MAX((CG$3*climlow!$M393+CG$4*climlow!$M393^2+CG$5*climlow!$M393^6)*(K283/K$66)^$BW$1,-99)</f>
        <v>0.85795110770784133</v>
      </c>
      <c r="CH283" s="8">
        <f>MAX((CH$3*climlow!$M393+CH$4*climlow!$M393^2+CH$5*climlow!$M393^6)*(L283/L$66)^$BW$1,-99)</f>
        <v>-1.3862179707553862E-2</v>
      </c>
      <c r="CI283" s="8">
        <f>MAX((CI$3*climlow!$M393+CI$4*climlow!$M393^2+CI$5*climlow!$M393^6)*(M283/M$66)^$BW$1,-99)</f>
        <v>-0.54274856828079132</v>
      </c>
      <c r="CJ283" s="8">
        <f t="shared" si="261"/>
        <v>-3.8696983395988345</v>
      </c>
      <c r="CK283" s="8">
        <f t="shared" si="262"/>
        <v>-6.3386876271297465E-3</v>
      </c>
      <c r="CL283" s="8">
        <f t="shared" si="263"/>
        <v>-6.0125499029312513E-4</v>
      </c>
    </row>
    <row r="284" spans="1:90">
      <c r="A284">
        <f t="shared" si="232"/>
        <v>2238</v>
      </c>
      <c r="B284" s="4">
        <f t="shared" si="268"/>
        <v>1286.5330065981236</v>
      </c>
      <c r="C284" s="4">
        <f t="shared" si="268"/>
        <v>3572.599346239143</v>
      </c>
      <c r="D284" s="4">
        <f t="shared" si="268"/>
        <v>6809.5934505043833</v>
      </c>
      <c r="E284" s="11">
        <f t="shared" si="269"/>
        <v>8.1312202379185269E-8</v>
      </c>
      <c r="F284" s="11">
        <f t="shared" si="269"/>
        <v>1.6301304005017886E-7</v>
      </c>
      <c r="G284" s="11">
        <f t="shared" si="269"/>
        <v>3.5990496078845155E-7</v>
      </c>
      <c r="H284" s="4">
        <f t="shared" si="241"/>
        <v>305292.04478416522</v>
      </c>
      <c r="I284" s="4">
        <f t="shared" si="241"/>
        <v>312357.48931974039</v>
      </c>
      <c r="J284" s="4">
        <f t="shared" si="241"/>
        <v>55621.726877051071</v>
      </c>
      <c r="K284" s="4">
        <f t="shared" si="233"/>
        <v>237298.26068856526</v>
      </c>
      <c r="L284" s="4">
        <f t="shared" si="233"/>
        <v>87431.435503272296</v>
      </c>
      <c r="M284" s="4">
        <f t="shared" si="233"/>
        <v>8168.1420897353564</v>
      </c>
      <c r="N284" s="11">
        <f t="shared" si="238"/>
        <v>2.2523993262744124E-3</v>
      </c>
      <c r="O284" s="11">
        <f t="shared" si="238"/>
        <v>3.5760258921984089E-3</v>
      </c>
      <c r="P284" s="11">
        <f t="shared" si="238"/>
        <v>2.5663115340335274E-3</v>
      </c>
      <c r="Q284" s="4">
        <f t="shared" si="234"/>
        <v>2433.1850315413358</v>
      </c>
      <c r="R284" s="4">
        <f t="shared" si="234"/>
        <v>8623.6755823323801</v>
      </c>
      <c r="S284" s="4">
        <f t="shared" si="234"/>
        <v>2018.1739508954433</v>
      </c>
      <c r="T284" s="4">
        <f t="shared" si="270"/>
        <v>7.9700243524574779</v>
      </c>
      <c r="U284" s="4">
        <f t="shared" si="270"/>
        <v>27.608352215639929</v>
      </c>
      <c r="V284" s="4">
        <f t="shared" si="270"/>
        <v>36.283913934504618</v>
      </c>
      <c r="W284" s="11">
        <f t="shared" si="235"/>
        <v>-1.219247815263802E-2</v>
      </c>
      <c r="X284" s="11">
        <f t="shared" si="235"/>
        <v>-1.3228699347321071E-2</v>
      </c>
      <c r="Y284" s="11">
        <f t="shared" si="235"/>
        <v>-1.2203590333800474E-2</v>
      </c>
      <c r="Z284" s="4">
        <f t="shared" si="247"/>
        <v>2427.4262624597691</v>
      </c>
      <c r="AA284" s="4">
        <f t="shared" si="247"/>
        <v>28504.835142084561</v>
      </c>
      <c r="AB284" s="4">
        <f t="shared" si="247"/>
        <v>3977.8270635138965</v>
      </c>
      <c r="AC284" s="12">
        <f t="shared" si="271"/>
        <v>1.263391568421071</v>
      </c>
      <c r="AD284" s="12">
        <f t="shared" si="271"/>
        <v>4.9195729667798629</v>
      </c>
      <c r="AE284" s="12">
        <f t="shared" si="271"/>
        <v>2.0010461517092737</v>
      </c>
      <c r="AF284" s="11">
        <f t="shared" si="236"/>
        <v>-2.9039671966837322E-3</v>
      </c>
      <c r="AG284" s="11">
        <f t="shared" si="236"/>
        <v>2.0567434751257441E-3</v>
      </c>
      <c r="AH284" s="11">
        <f t="shared" si="236"/>
        <v>8.257041531207765E-4</v>
      </c>
      <c r="AI284" s="1">
        <f t="shared" si="274"/>
        <v>595872.51663302025</v>
      </c>
      <c r="AJ284" s="1">
        <f t="shared" si="274"/>
        <v>601182.46376581269</v>
      </c>
      <c r="AK284" s="1">
        <f t="shared" si="274"/>
        <v>108201.02968824495</v>
      </c>
      <c r="AL284" s="17">
        <f t="shared" si="272"/>
        <v>69.270677996231413</v>
      </c>
      <c r="AM284" s="17">
        <f t="shared" si="272"/>
        <v>31.842377220189917</v>
      </c>
      <c r="AN284" s="17">
        <f t="shared" si="272"/>
        <v>4.7582754167651142</v>
      </c>
      <c r="AO284" s="7">
        <f t="shared" si="275"/>
        <v>1.8480696231790435E-3</v>
      </c>
      <c r="AP284" s="7">
        <f t="shared" si="275"/>
        <v>2.8458883436796065E-3</v>
      </c>
      <c r="AQ284" s="7">
        <f t="shared" si="275"/>
        <v>2.0599680684604978E-3</v>
      </c>
      <c r="AR284" s="1">
        <f t="shared" si="245"/>
        <v>305292.04478416522</v>
      </c>
      <c r="AS284" s="1">
        <f t="shared" si="245"/>
        <v>312357.48931974039</v>
      </c>
      <c r="AT284" s="1">
        <f t="shared" si="245"/>
        <v>55621.726877051071</v>
      </c>
      <c r="AU284" s="1">
        <f t="shared" si="252"/>
        <v>61058.408956833046</v>
      </c>
      <c r="AV284" s="1">
        <f t="shared" si="252"/>
        <v>62471.497863948083</v>
      </c>
      <c r="AW284" s="1">
        <f t="shared" si="252"/>
        <v>11124.345375410216</v>
      </c>
      <c r="AX284" s="1">
        <f t="shared" si="253"/>
        <v>189838.60855085222</v>
      </c>
      <c r="AY284" s="1">
        <f t="shared" si="253"/>
        <v>69945.148402617837</v>
      </c>
      <c r="AZ284" s="1">
        <f t="shared" si="253"/>
        <v>6534.5136717882851</v>
      </c>
      <c r="BA284" s="1">
        <f t="shared" si="254"/>
        <v>12.15392956149393</v>
      </c>
      <c r="BB284" s="1">
        <f t="shared" si="254"/>
        <v>11.155466619612731</v>
      </c>
      <c r="BC284" s="1">
        <f t="shared" si="254"/>
        <v>8.7848532042819425</v>
      </c>
      <c r="BD284" s="1">
        <f t="shared" si="255"/>
        <v>183.38274794934421</v>
      </c>
      <c r="BE284">
        <f t="shared" si="273"/>
        <v>0.21822387218499145</v>
      </c>
      <c r="BF284">
        <f t="shared" si="273"/>
        <v>0.3346263841173937</v>
      </c>
      <c r="BG284">
        <f t="shared" si="273"/>
        <v>2.453676962688749E-2</v>
      </c>
      <c r="BH284">
        <f t="shared" si="256"/>
        <v>0.291199356526127</v>
      </c>
      <c r="BI284">
        <f t="shared" si="257"/>
        <v>4.7621658391411486E-3</v>
      </c>
      <c r="BJ284">
        <f t="shared" si="257"/>
        <v>1.1197481694748152E-2</v>
      </c>
      <c r="BK284">
        <f t="shared" si="257"/>
        <v>6.0205306372294847E-5</v>
      </c>
      <c r="BL284">
        <f t="shared" si="251"/>
        <v>1453.8513466327013</v>
      </c>
      <c r="BM284">
        <f t="shared" si="251"/>
        <v>3497.6172688752845</v>
      </c>
      <c r="BN284">
        <f t="shared" si="251"/>
        <v>3.3487231075889663</v>
      </c>
      <c r="BO284">
        <f t="shared" si="246"/>
        <v>1193.6797631768425</v>
      </c>
      <c r="BP284">
        <f t="shared" si="267"/>
        <v>733.37071891171354</v>
      </c>
      <c r="BQ284">
        <f t="shared" si="267"/>
        <v>68.619247485648799</v>
      </c>
      <c r="BR284" s="7">
        <f t="shared" si="265"/>
        <v>2.8921487644812949E-3</v>
      </c>
      <c r="BS284" s="7">
        <f t="shared" si="249"/>
        <v>1.5903218073700035E-3</v>
      </c>
      <c r="BT284" s="7">
        <f t="shared" si="250"/>
        <v>1.5042314551004423E-4</v>
      </c>
      <c r="BU284" s="8">
        <f>MAX((BU$3*climlow!$I394+BU$4*climlow!$I394^2+BU$5*climlow!$I394^6)*(K284/K$66)^$BW$1,-99)</f>
        <v>0.83563131809807956</v>
      </c>
      <c r="BV284" s="8">
        <f>MAX((BV$3*climlow!$I394+BV$4*climlow!$I394^2+BV$5*climlow!$I394^6)*(L284/L$66)^$BW$1,-99)</f>
        <v>-0.38132131619855042</v>
      </c>
      <c r="BW284" s="8">
        <f>MAX((BW$3*climlow!$I394+BW$4*climlow!$I394^2+BW$5*climlow!$I394^6)*(M284/M$66)^$BW$1,-99)</f>
        <v>-1.269422130309189</v>
      </c>
      <c r="BX284" s="8">
        <f>MAX((BX$3*climlow!$M394+BX$4*climlow!$M394^2+BX$5*climlow!$M394^6)*(K284/K$66)^$BW$1,-99)</f>
        <v>1.0126577090325493</v>
      </c>
      <c r="BY284" s="8">
        <f>MAX((BY$3*climlow!$M394+BY$4*climlow!$M394^2+BY$5*climlow!$M394^6)*(L284/L$66)^$BW$1,-99)</f>
        <v>-0.2555519776371753</v>
      </c>
      <c r="BZ284" s="8">
        <f>MAX((BZ$3*climlow!$M394+BZ$4*climlow!$M394^2+BZ$5*climlow!$M394^6)*(M284/M$66)^$BW$1,-99)</f>
        <v>-1.1321156943860347</v>
      </c>
      <c r="CA284" s="8">
        <f t="shared" si="258"/>
        <v>-616.81969946524271</v>
      </c>
      <c r="CB284" s="8">
        <f t="shared" si="259"/>
        <v>-0.98094181927498714</v>
      </c>
      <c r="CC284" s="8">
        <f t="shared" si="260"/>
        <v>-9.2783959406121955E-2</v>
      </c>
      <c r="CD284" s="8">
        <f>MAX((CD$3*climlow!$I394+CD$4*climlow!$I394^2+CD$5*climlow!$I394^6)*(K284/K$66)^$BW$1,-99)</f>
        <v>0.79571658726954086</v>
      </c>
      <c r="CE284" s="8">
        <f>MAX((CE$3*climlow!$I394+CE$4*climlow!$I394^2+CE$5*climlow!$I394^6)*(L284/L$66)^$BW$1,-99)</f>
        <v>-9.6321763036857314E-2</v>
      </c>
      <c r="CF284" s="8">
        <f>MAX((CF$3*climlow!$I394+CF$4*climlow!$I394^2+CF$5*climlow!$I394^6)*(M284/M$66)^$BW$1,-99)</f>
        <v>-0.66805440707218078</v>
      </c>
      <c r="CG284" s="8">
        <f>MAX((CG$3*climlow!$M394+CG$4*climlow!$M394^2+CG$5*climlow!$M394^6)*(K284/K$66)^$BW$1,-99)</f>
        <v>0.85535191651710063</v>
      </c>
      <c r="CH284" s="8">
        <f>MAX((CH$3*climlow!$M394+CH$4*climlow!$M394^2+CH$5*climlow!$M394^6)*(L284/L$66)^$BW$1,-99)</f>
        <v>-1.6891259387484862E-2</v>
      </c>
      <c r="CI284" s="8">
        <f>MAX((CI$3*climlow!$M394+CI$4*climlow!$M394^2+CI$5*climlow!$M394^6)*(M284/M$66)^$BW$1,-99)</f>
        <v>-0.54713127909150028</v>
      </c>
      <c r="CJ284" s="8">
        <f t="shared" si="261"/>
        <v>-3.8914769742760695</v>
      </c>
      <c r="CK284" s="8">
        <f t="shared" si="262"/>
        <v>-6.1887006950694717E-3</v>
      </c>
      <c r="CL284" s="8">
        <f t="shared" si="263"/>
        <v>-5.8536820715051588E-4</v>
      </c>
    </row>
    <row r="285" spans="1:90">
      <c r="A285">
        <f t="shared" si="232"/>
        <v>2239</v>
      </c>
      <c r="B285" s="4">
        <f t="shared" si="268"/>
        <v>1286.5331059784141</v>
      </c>
      <c r="C285" s="4">
        <f t="shared" si="268"/>
        <v>3572.5998995004093</v>
      </c>
      <c r="D285" s="4">
        <f t="shared" si="268"/>
        <v>6809.5957787705238</v>
      </c>
      <c r="E285" s="11">
        <f t="shared" si="269"/>
        <v>7.7246592260225997E-8</v>
      </c>
      <c r="F285" s="11">
        <f t="shared" si="269"/>
        <v>1.5486238804766991E-7</v>
      </c>
      <c r="G285" s="11">
        <f t="shared" si="269"/>
        <v>3.4190971274902894E-7</v>
      </c>
      <c r="H285" s="4">
        <f t="shared" si="241"/>
        <v>305972.95406357304</v>
      </c>
      <c r="I285" s="4">
        <f t="shared" si="241"/>
        <v>313463.49530991109</v>
      </c>
      <c r="J285" s="4">
        <f t="shared" si="241"/>
        <v>55763.084698159175</v>
      </c>
      <c r="K285" s="4">
        <f t="shared" si="233"/>
        <v>237827.50140026846</v>
      </c>
      <c r="L285" s="4">
        <f t="shared" si="233"/>
        <v>87741.002107105713</v>
      </c>
      <c r="M285" s="4">
        <f t="shared" si="233"/>
        <v>8188.8979184352165</v>
      </c>
      <c r="N285" s="11">
        <f t="shared" si="238"/>
        <v>2.2302764047554824E-3</v>
      </c>
      <c r="O285" s="11">
        <f t="shared" si="238"/>
        <v>3.5406784991174334E-3</v>
      </c>
      <c r="P285" s="11">
        <f t="shared" si="238"/>
        <v>2.5410709647109009E-3</v>
      </c>
      <c r="Q285" s="4">
        <f t="shared" si="234"/>
        <v>2408.8791728265037</v>
      </c>
      <c r="R285" s="4">
        <f t="shared" si="234"/>
        <v>8539.7266353407904</v>
      </c>
      <c r="S285" s="4">
        <f t="shared" si="234"/>
        <v>1998.6114053933636</v>
      </c>
      <c r="T285" s="4">
        <f t="shared" si="270"/>
        <v>7.872850004664147</v>
      </c>
      <c r="U285" s="4">
        <f t="shared" si="270"/>
        <v>27.243129624704284</v>
      </c>
      <c r="V285" s="4">
        <f t="shared" si="270"/>
        <v>35.84111991314105</v>
      </c>
      <c r="W285" s="11">
        <f t="shared" si="235"/>
        <v>-1.219247815263802E-2</v>
      </c>
      <c r="X285" s="11">
        <f t="shared" si="235"/>
        <v>-1.3228699347321071E-2</v>
      </c>
      <c r="Y285" s="11">
        <f t="shared" si="235"/>
        <v>-1.2203590333800474E-2</v>
      </c>
      <c r="Z285" s="4">
        <f t="shared" si="247"/>
        <v>2396.2520827462554</v>
      </c>
      <c r="AA285" s="4">
        <f t="shared" si="247"/>
        <v>28286.401884686635</v>
      </c>
      <c r="AB285" s="4">
        <f t="shared" si="247"/>
        <v>3942.6212273515825</v>
      </c>
      <c r="AC285" s="12">
        <f t="shared" si="271"/>
        <v>1.2597227207498094</v>
      </c>
      <c r="AD285" s="12">
        <f t="shared" si="271"/>
        <v>4.9296912663796926</v>
      </c>
      <c r="AE285" s="12">
        <f t="shared" si="271"/>
        <v>2.0026984238273262</v>
      </c>
      <c r="AF285" s="11">
        <f t="shared" si="236"/>
        <v>-2.9039671966837322E-3</v>
      </c>
      <c r="AG285" s="11">
        <f t="shared" si="236"/>
        <v>2.0567434751257441E-3</v>
      </c>
      <c r="AH285" s="11">
        <f t="shared" si="236"/>
        <v>8.257041531207765E-4</v>
      </c>
      <c r="AI285" s="1">
        <f t="shared" si="274"/>
        <v>597343.67392655136</v>
      </c>
      <c r="AJ285" s="1">
        <f t="shared" si="274"/>
        <v>603535.71525317954</v>
      </c>
      <c r="AK285" s="1">
        <f t="shared" si="274"/>
        <v>108505.27209483067</v>
      </c>
      <c r="AL285" s="17">
        <f t="shared" si="272"/>
        <v>69.397414861655449</v>
      </c>
      <c r="AM285" s="17">
        <f t="shared" si="272"/>
        <v>31.932090871854243</v>
      </c>
      <c r="AN285" s="17">
        <f t="shared" si="272"/>
        <v>4.7679792932303968</v>
      </c>
      <c r="AO285" s="7">
        <f t="shared" si="275"/>
        <v>1.8295889269472529E-3</v>
      </c>
      <c r="AP285" s="7">
        <f t="shared" si="275"/>
        <v>2.8174294602428102E-3</v>
      </c>
      <c r="AQ285" s="7">
        <f t="shared" si="275"/>
        <v>2.0393683877758927E-3</v>
      </c>
      <c r="AR285" s="1">
        <f t="shared" si="245"/>
        <v>305972.95406357304</v>
      </c>
      <c r="AS285" s="1">
        <f t="shared" si="245"/>
        <v>313463.49530991109</v>
      </c>
      <c r="AT285" s="1">
        <f t="shared" si="245"/>
        <v>55763.084698159175</v>
      </c>
      <c r="AU285" s="1">
        <f t="shared" si="252"/>
        <v>61194.59081271461</v>
      </c>
      <c r="AV285" s="1">
        <f t="shared" si="252"/>
        <v>62692.699061982217</v>
      </c>
      <c r="AW285" s="1">
        <f t="shared" si="252"/>
        <v>11152.616939631836</v>
      </c>
      <c r="AX285" s="1">
        <f t="shared" si="253"/>
        <v>190262.00112021479</v>
      </c>
      <c r="AY285" s="1">
        <f t="shared" si="253"/>
        <v>70192.801685684564</v>
      </c>
      <c r="AZ285" s="1">
        <f t="shared" si="253"/>
        <v>6551.1183347481719</v>
      </c>
      <c r="BA285" s="1">
        <f t="shared" si="254"/>
        <v>12.156157354523987</v>
      </c>
      <c r="BB285" s="1">
        <f t="shared" si="254"/>
        <v>11.159001044666345</v>
      </c>
      <c r="BC285" s="1">
        <f t="shared" si="254"/>
        <v>8.7873910521846934</v>
      </c>
      <c r="BD285" s="1">
        <f t="shared" si="255"/>
        <v>178.09215039428094</v>
      </c>
      <c r="BE285">
        <f t="shared" si="273"/>
        <v>0.21822387218499145</v>
      </c>
      <c r="BF285">
        <f t="shared" si="273"/>
        <v>0.3346263841173937</v>
      </c>
      <c r="BG285">
        <f t="shared" si="273"/>
        <v>2.453676962688749E-2</v>
      </c>
      <c r="BH285">
        <f t="shared" si="256"/>
        <v>0.29126223322820105</v>
      </c>
      <c r="BI285">
        <f t="shared" si="257"/>
        <v>4.7621658391411486E-3</v>
      </c>
      <c r="BJ285">
        <f t="shared" si="257"/>
        <v>1.1197481694748152E-2</v>
      </c>
      <c r="BK285">
        <f t="shared" si="257"/>
        <v>6.0205306372294847E-5</v>
      </c>
      <c r="BL285">
        <f t="shared" si="251"/>
        <v>1457.0939495426514</v>
      </c>
      <c r="BM285">
        <f t="shared" si="251"/>
        <v>3510.0017507045027</v>
      </c>
      <c r="BN285">
        <f t="shared" si="251"/>
        <v>3.3572335985169</v>
      </c>
      <c r="BO285">
        <f t="shared" si="246"/>
        <v>1197.1320626291008</v>
      </c>
      <c r="BP285">
        <f t="shared" si="267"/>
        <v>741.65075088706146</v>
      </c>
      <c r="BQ285">
        <f t="shared" si="267"/>
        <v>69.407933657499868</v>
      </c>
      <c r="BR285" s="7">
        <f t="shared" si="265"/>
        <v>2.8640359427745121E-3</v>
      </c>
      <c r="BS285" s="7">
        <f t="shared" si="249"/>
        <v>1.5440017547281588E-3</v>
      </c>
      <c r="BT285" s="7">
        <f t="shared" si="250"/>
        <v>1.4563296438062433E-4</v>
      </c>
      <c r="BU285" s="8">
        <f>MAX((BU$3*climlow!$I395+BU$4*climlow!$I395^2+BU$5*climlow!$I395^6)*(K285/K$66)^$BW$1,-99)</f>
        <v>0.82639912249548442</v>
      </c>
      <c r="BV285" s="8">
        <f>MAX((BV$3*climlow!$I395+BV$4*climlow!$I395^2+BV$5*climlow!$I395^6)*(L285/L$66)^$BW$1,-99)</f>
        <v>-0.38717452550495229</v>
      </c>
      <c r="BW285" s="8">
        <f>MAX((BW$3*climlow!$I395+BW$4*climlow!$I395^2+BW$5*climlow!$I395^6)*(M285/M$66)^$BW$1,-99)</f>
        <v>-1.2753445680212672</v>
      </c>
      <c r="BX285" s="8">
        <f>MAX((BX$3*climlow!$M395+BX$4*climlow!$M395^2+BX$5*climlow!$M395^6)*(K285/K$66)^$BW$1,-99)</f>
        <v>1.0049621495107062</v>
      </c>
      <c r="BY285" s="8">
        <f>MAX((BY$3*climlow!$M395+BY$4*climlow!$M395^2+BY$5*climlow!$M395^6)*(L285/L$66)^$BW$1,-99)</f>
        <v>-0.2604202678020206</v>
      </c>
      <c r="BZ285" s="8">
        <f>MAX((BZ$3*climlow!$M395+BZ$4*climlow!$M395^2+BZ$5*climlow!$M395^6)*(M285/M$66)^$BW$1,-99)</f>
        <v>-1.1369855857282214</v>
      </c>
      <c r="CA285" s="8">
        <f t="shared" si="258"/>
        <v>-623.50780510739207</v>
      </c>
      <c r="CB285" s="8">
        <f t="shared" si="259"/>
        <v>-0.96269714517251626</v>
      </c>
      <c r="CC285" s="8">
        <f t="shared" si="260"/>
        <v>-9.0803289972246085E-2</v>
      </c>
      <c r="CD285" s="8">
        <f>MAX((CD$3*climlow!$I395+CD$4*climlow!$I395^2+CD$5*climlow!$I395^6)*(K285/K$66)^$BW$1,-99)</f>
        <v>0.79193109600807055</v>
      </c>
      <c r="CE285" s="8">
        <f>MAX((CE$3*climlow!$I395+CE$4*climlow!$I395^2+CE$5*climlow!$I395^6)*(L285/L$66)^$BW$1,-99)</f>
        <v>-0.1004210942652053</v>
      </c>
      <c r="CF285" s="8">
        <f>MAX((CF$3*climlow!$I395+CF$4*climlow!$I395^2+CF$5*climlow!$I395^6)*(M285/M$66)^$BW$1,-99)</f>
        <v>-0.67388249072956652</v>
      </c>
      <c r="CG285" s="8">
        <f>MAX((CG$3*climlow!$M395+CG$4*climlow!$M395^2+CG$5*climlow!$M395^6)*(K285/K$66)^$BW$1,-99)</f>
        <v>0.85276569297589921</v>
      </c>
      <c r="CH285" s="8">
        <f>MAX((CH$3*climlow!$M395+CH$4*climlow!$M395^2+CH$5*climlow!$M395^6)*(L285/L$66)^$BW$1,-99)</f>
        <v>-1.9887055416480559E-2</v>
      </c>
      <c r="CI285" s="8">
        <f>MAX((CI$3*climlow!$M395+CI$4*climlow!$M395^2+CI$5*climlow!$M395^6)*(M285/M$66)^$BW$1,-99)</f>
        <v>-0.55145963849906332</v>
      </c>
      <c r="CJ285" s="8">
        <f t="shared" si="261"/>
        <v>-3.9121890237176693</v>
      </c>
      <c r="CK285" s="8">
        <f t="shared" si="262"/>
        <v>-6.0404267174483236E-3</v>
      </c>
      <c r="CL285" s="8">
        <f t="shared" si="263"/>
        <v>-5.6974368474134484E-4</v>
      </c>
    </row>
    <row r="286" spans="1:90">
      <c r="A286">
        <f t="shared" si="232"/>
        <v>2240</v>
      </c>
      <c r="B286" s="4">
        <f t="shared" si="268"/>
        <v>1286.5332003896974</v>
      </c>
      <c r="C286" s="4">
        <f t="shared" si="268"/>
        <v>3572.6004250986934</v>
      </c>
      <c r="D286" s="4">
        <f t="shared" si="268"/>
        <v>6809.5979906241137</v>
      </c>
      <c r="E286" s="11">
        <f t="shared" si="269"/>
        <v>7.33842626472147E-8</v>
      </c>
      <c r="F286" s="11">
        <f t="shared" si="269"/>
        <v>1.471192686452864E-7</v>
      </c>
      <c r="G286" s="11">
        <f t="shared" si="269"/>
        <v>3.2481422711157747E-7</v>
      </c>
      <c r="H286" s="4">
        <f t="shared" si="241"/>
        <v>306648.68366603774</v>
      </c>
      <c r="I286" s="4">
        <f t="shared" si="241"/>
        <v>314562.44770559628</v>
      </c>
      <c r="J286" s="4">
        <f t="shared" si="241"/>
        <v>55903.407784034956</v>
      </c>
      <c r="K286" s="4">
        <f t="shared" si="233"/>
        <v>238352.71687753749</v>
      </c>
      <c r="L286" s="4">
        <f t="shared" si="233"/>
        <v>88048.594938211274</v>
      </c>
      <c r="M286" s="4">
        <f t="shared" si="233"/>
        <v>8209.5019208191607</v>
      </c>
      <c r="N286" s="11">
        <f t="shared" si="238"/>
        <v>2.2083883242127733E-3</v>
      </c>
      <c r="O286" s="11">
        <f t="shared" si="238"/>
        <v>3.5056908824688815E-3</v>
      </c>
      <c r="P286" s="11">
        <f t="shared" si="238"/>
        <v>2.516089782675035E-3</v>
      </c>
      <c r="Q286" s="4">
        <f t="shared" si="234"/>
        <v>2384.7640209617898</v>
      </c>
      <c r="R286" s="4">
        <f t="shared" si="234"/>
        <v>8456.3000089997404</v>
      </c>
      <c r="S286" s="4">
        <f t="shared" si="234"/>
        <v>1979.1891311500617</v>
      </c>
      <c r="T286" s="4">
        <f t="shared" si="270"/>
        <v>7.776860452983283</v>
      </c>
      <c r="U286" s="4">
        <f t="shared" si="270"/>
        <v>26.882738453618977</v>
      </c>
      <c r="V286" s="4">
        <f t="shared" si="270"/>
        <v>35.403729568616455</v>
      </c>
      <c r="W286" s="11">
        <f t="shared" si="235"/>
        <v>-1.219247815263802E-2</v>
      </c>
      <c r="X286" s="11">
        <f t="shared" si="235"/>
        <v>-1.3228699347321071E-2</v>
      </c>
      <c r="Y286" s="11">
        <f t="shared" si="235"/>
        <v>-1.2203590333800474E-2</v>
      </c>
      <c r="Z286" s="4">
        <f t="shared" si="247"/>
        <v>2365.4260335948647</v>
      </c>
      <c r="AA286" s="4">
        <f t="shared" si="247"/>
        <v>28068.653604733154</v>
      </c>
      <c r="AB286" s="4">
        <f t="shared" si="247"/>
        <v>3907.6285300334771</v>
      </c>
      <c r="AC286" s="12">
        <f t="shared" si="271"/>
        <v>1.2560645272918347</v>
      </c>
      <c r="AD286" s="12">
        <f t="shared" si="271"/>
        <v>4.9398303767262037</v>
      </c>
      <c r="AE286" s="12">
        <f t="shared" si="271"/>
        <v>2.0043520602333289</v>
      </c>
      <c r="AF286" s="11">
        <f t="shared" si="236"/>
        <v>-2.9039671966837322E-3</v>
      </c>
      <c r="AG286" s="11">
        <f t="shared" si="236"/>
        <v>2.0567434751257441E-3</v>
      </c>
      <c r="AH286" s="11">
        <f t="shared" si="236"/>
        <v>8.257041531207765E-4</v>
      </c>
      <c r="AI286" s="1">
        <f t="shared" si="274"/>
        <v>598803.8973466109</v>
      </c>
      <c r="AJ286" s="1">
        <f t="shared" si="274"/>
        <v>605874.84278984379</v>
      </c>
      <c r="AK286" s="1">
        <f t="shared" si="274"/>
        <v>108807.36182497945</v>
      </c>
      <c r="AL286" s="17">
        <f t="shared" si="272"/>
        <v>69.523113916027199</v>
      </c>
      <c r="AM286" s="17">
        <f t="shared" si="272"/>
        <v>32.021157621268259</v>
      </c>
      <c r="AN286" s="17">
        <f t="shared" si="272"/>
        <v>4.7776057228121394</v>
      </c>
      <c r="AO286" s="7">
        <f t="shared" si="275"/>
        <v>1.8112930376777804E-3</v>
      </c>
      <c r="AP286" s="7">
        <f t="shared" si="275"/>
        <v>2.7892551656403821E-3</v>
      </c>
      <c r="AQ286" s="7">
        <f t="shared" si="275"/>
        <v>2.018974703898134E-3</v>
      </c>
      <c r="AR286" s="1">
        <f t="shared" si="245"/>
        <v>306648.68366603774</v>
      </c>
      <c r="AS286" s="1">
        <f t="shared" si="245"/>
        <v>314562.44770559628</v>
      </c>
      <c r="AT286" s="1">
        <f t="shared" si="245"/>
        <v>55903.407784034956</v>
      </c>
      <c r="AU286" s="1">
        <f t="shared" si="252"/>
        <v>61329.736733207552</v>
      </c>
      <c r="AV286" s="1">
        <f t="shared" si="252"/>
        <v>62912.489541119256</v>
      </c>
      <c r="AW286" s="1">
        <f t="shared" si="252"/>
        <v>11180.681556806992</v>
      </c>
      <c r="AX286" s="1">
        <f t="shared" si="253"/>
        <v>190682.17350203</v>
      </c>
      <c r="AY286" s="1">
        <f t="shared" si="253"/>
        <v>70438.875950569025</v>
      </c>
      <c r="AZ286" s="1">
        <f t="shared" si="253"/>
        <v>6567.6015366553283</v>
      </c>
      <c r="BA286" s="1">
        <f t="shared" si="254"/>
        <v>12.158363307942858</v>
      </c>
      <c r="BB286" s="1">
        <f t="shared" si="254"/>
        <v>11.162500604938371</v>
      </c>
      <c r="BC286" s="1">
        <f t="shared" si="254"/>
        <v>8.7899039819130156</v>
      </c>
      <c r="BD286" s="1">
        <f t="shared" si="255"/>
        <v>172.95368748503046</v>
      </c>
      <c r="BE286">
        <f t="shared" si="273"/>
        <v>0.21822387218499145</v>
      </c>
      <c r="BF286">
        <f t="shared" si="273"/>
        <v>0.3346263841173937</v>
      </c>
      <c r="BG286">
        <f t="shared" si="273"/>
        <v>2.453676962688749E-2</v>
      </c>
      <c r="BH286">
        <f t="shared" si="256"/>
        <v>0.29132461970717349</v>
      </c>
      <c r="BI286">
        <f t="shared" si="257"/>
        <v>4.7621658391411486E-3</v>
      </c>
      <c r="BJ286">
        <f t="shared" si="257"/>
        <v>1.1197481694748152E-2</v>
      </c>
      <c r="BK286">
        <f t="shared" si="257"/>
        <v>6.0205306372294847E-5</v>
      </c>
      <c r="BL286">
        <f t="shared" si="251"/>
        <v>1460.3118859720053</v>
      </c>
      <c r="BM286">
        <f t="shared" si="251"/>
        <v>3522.307250038587</v>
      </c>
      <c r="BN286">
        <f t="shared" si="251"/>
        <v>3.3656817928931573</v>
      </c>
      <c r="BO286">
        <f t="shared" si="246"/>
        <v>1200.5606918847184</v>
      </c>
      <c r="BP286">
        <f t="shared" si="267"/>
        <v>750.02453581949169</v>
      </c>
      <c r="BQ286">
        <f t="shared" si="267"/>
        <v>70.205702902013726</v>
      </c>
      <c r="BR286" s="7">
        <f t="shared" si="265"/>
        <v>2.8362061692752683E-3</v>
      </c>
      <c r="BS286" s="7">
        <f t="shared" si="249"/>
        <v>1.4990308298331639E-3</v>
      </c>
      <c r="BT286" s="7">
        <f t="shared" si="250"/>
        <v>1.4099916282562196E-4</v>
      </c>
      <c r="BU286" s="8">
        <f>MAX((BU$3*climlow!$I396+BU$4*climlow!$I396^2+BU$5*climlow!$I396^6)*(K286/K$66)^$BW$1,-99)</f>
        <v>0.81729665361653869</v>
      </c>
      <c r="BV286" s="8">
        <f>MAX((BV$3*climlow!$I396+BV$4*climlow!$I396^2+BV$5*climlow!$I396^6)*(L286/L$66)^$BW$1,-99)</f>
        <v>-0.39293602662687299</v>
      </c>
      <c r="BW286" s="8">
        <f>MAX((BW$3*climlow!$I396+BW$4*climlow!$I396^2+BW$5*climlow!$I396^6)*(M286/M$66)^$BW$1,-99)</f>
        <v>-1.281172328225491</v>
      </c>
      <c r="BX286" s="8">
        <f>MAX((BX$3*climlow!$M396+BX$4*climlow!$M396^2+BX$5*climlow!$M396^6)*(K286/K$66)^$BW$1,-99)</f>
        <v>0.9973849908958331</v>
      </c>
      <c r="BY286" s="8">
        <f>MAX((BY$3*climlow!$M396+BY$4*climlow!$M396^2+BY$5*climlow!$M396^6)*(L286/L$66)^$BW$1,-99)</f>
        <v>-0.26520479818946335</v>
      </c>
      <c r="BZ286" s="8">
        <f>MAX((BZ$3*climlow!$M396+BZ$4*climlow!$M396^2+BZ$5*climlow!$M396^6)*(M286/M$66)^$BW$1,-99)</f>
        <v>-1.1417689829476021</v>
      </c>
      <c r="CA286" s="8">
        <f t="shared" si="258"/>
        <v>-630.16973627829509</v>
      </c>
      <c r="CB286" s="8">
        <f t="shared" si="259"/>
        <v>-0.9446438627089988</v>
      </c>
      <c r="CC286" s="8">
        <f t="shared" si="260"/>
        <v>-8.8853405253282586E-2</v>
      </c>
      <c r="CD286" s="8">
        <f>MAX((CD$3*climlow!$I396+CD$4*climlow!$I396^2+CD$5*climlow!$I396^6)*(K286/K$66)^$BW$1,-99)</f>
        <v>0.7881621891167071</v>
      </c>
      <c r="CE286" s="8">
        <f>MAX((CE$3*climlow!$I396+CE$4*climlow!$I396^2+CE$5*climlow!$I396^6)*(L286/L$66)^$BW$1,-99)</f>
        <v>-0.10448226001034482</v>
      </c>
      <c r="CF286" s="8">
        <f>MAX((CF$3*climlow!$I396+CF$4*climlow!$I396^2+CF$5*climlow!$I396^6)*(M286/M$66)^$BW$1,-99)</f>
        <v>-0.67964943384356047</v>
      </c>
      <c r="CG286" s="8">
        <f>MAX((CG$3*climlow!$M396+CG$4*climlow!$M396^2+CG$5*climlow!$M396^6)*(K286/K$66)^$BW$1,-99)</f>
        <v>0.85019342835056733</v>
      </c>
      <c r="CH286" s="8">
        <f>MAX((CH$3*climlow!$M396+CH$4*climlow!$M396^2+CH$5*climlow!$M396^6)*(L286/L$66)^$BW$1,-99)</f>
        <v>-2.2849071072870951E-2</v>
      </c>
      <c r="CI286" s="8">
        <f>MAX((CI$3*climlow!$M396+CI$4*climlow!$M396^2+CI$5*climlow!$M396^6)*(M286/M$66)^$BW$1,-99)</f>
        <v>-0.55573316101582082</v>
      </c>
      <c r="CJ286" s="8">
        <f t="shared" si="261"/>
        <v>-3.931836078538713</v>
      </c>
      <c r="CK286" s="8">
        <f t="shared" si="262"/>
        <v>-5.8939434995798597E-3</v>
      </c>
      <c r="CL286" s="8">
        <f t="shared" si="263"/>
        <v>-5.5438559544153496E-4</v>
      </c>
    </row>
    <row r="287" spans="1:90">
      <c r="A287">
        <f t="shared" si="232"/>
        <v>2241</v>
      </c>
      <c r="B287" s="4">
        <f t="shared" si="268"/>
        <v>1286.5332900804233</v>
      </c>
      <c r="C287" s="4">
        <f t="shared" si="268"/>
        <v>3572.6009244171369</v>
      </c>
      <c r="D287" s="4">
        <f t="shared" si="268"/>
        <v>6809.6000918857071</v>
      </c>
      <c r="E287" s="11">
        <f t="shared" si="269"/>
        <v>6.971504951485396E-8</v>
      </c>
      <c r="F287" s="11">
        <f t="shared" si="269"/>
        <v>1.3976330521302209E-7</v>
      </c>
      <c r="G287" s="11">
        <f t="shared" si="269"/>
        <v>3.0857351575599857E-7</v>
      </c>
      <c r="H287" s="4">
        <f t="shared" si="241"/>
        <v>307319.26369805745</v>
      </c>
      <c r="I287" s="4">
        <f t="shared" si="241"/>
        <v>315654.35671657958</v>
      </c>
      <c r="J287" s="4">
        <f t="shared" si="241"/>
        <v>56042.70088149653</v>
      </c>
      <c r="K287" s="4">
        <f t="shared" si="233"/>
        <v>238873.93048247232</v>
      </c>
      <c r="L287" s="4">
        <f t="shared" si="233"/>
        <v>88354.216828200035</v>
      </c>
      <c r="M287" s="4">
        <f t="shared" si="233"/>
        <v>8229.9547881345916</v>
      </c>
      <c r="N287" s="11">
        <f t="shared" si="238"/>
        <v>2.1867323845217168E-3</v>
      </c>
      <c r="O287" s="11">
        <f t="shared" si="238"/>
        <v>3.4710592508970795E-3</v>
      </c>
      <c r="P287" s="11">
        <f t="shared" si="238"/>
        <v>2.491365190324446E-3</v>
      </c>
      <c r="Q287" s="4">
        <f t="shared" si="234"/>
        <v>2360.8392612056341</v>
      </c>
      <c r="R287" s="4">
        <f t="shared" si="234"/>
        <v>8373.3993542634144</v>
      </c>
      <c r="S287" s="4">
        <f t="shared" si="234"/>
        <v>1959.9072310071165</v>
      </c>
      <c r="T287" s="4">
        <f t="shared" si="270"/>
        <v>7.6820412518141694</v>
      </c>
      <c r="U287" s="4">
        <f t="shared" si="270"/>
        <v>26.527114788983383</v>
      </c>
      <c r="V287" s="4">
        <f t="shared" si="270"/>
        <v>34.971676956672404</v>
      </c>
      <c r="W287" s="11">
        <f t="shared" si="235"/>
        <v>-1.219247815263802E-2</v>
      </c>
      <c r="X287" s="11">
        <f t="shared" si="235"/>
        <v>-1.3228699347321071E-2</v>
      </c>
      <c r="Y287" s="11">
        <f t="shared" si="235"/>
        <v>-1.2203590333800474E-2</v>
      </c>
      <c r="Z287" s="4">
        <f t="shared" si="247"/>
        <v>2334.9455353825119</v>
      </c>
      <c r="AA287" s="4">
        <f t="shared" si="247"/>
        <v>27851.610274735453</v>
      </c>
      <c r="AB287" s="4">
        <f t="shared" si="247"/>
        <v>3872.8498383085503</v>
      </c>
      <c r="AC287" s="12">
        <f t="shared" si="271"/>
        <v>1.2524169571076611</v>
      </c>
      <c r="AD287" s="12">
        <f t="shared" si="271"/>
        <v>4.9499903406217634</v>
      </c>
      <c r="AE287" s="12">
        <f t="shared" si="271"/>
        <v>2.0060070620537798</v>
      </c>
      <c r="AF287" s="11">
        <f t="shared" si="236"/>
        <v>-2.9039671966837322E-3</v>
      </c>
      <c r="AG287" s="11">
        <f t="shared" si="236"/>
        <v>2.0567434751257441E-3</v>
      </c>
      <c r="AH287" s="11">
        <f t="shared" si="236"/>
        <v>8.257041531207765E-4</v>
      </c>
      <c r="AI287" s="1">
        <f t="shared" si="274"/>
        <v>600253.24434515741</v>
      </c>
      <c r="AJ287" s="1">
        <f t="shared" si="274"/>
        <v>608199.84805197874</v>
      </c>
      <c r="AK287" s="1">
        <f t="shared" si="274"/>
        <v>109107.30719928849</v>
      </c>
      <c r="AL287" s="17">
        <f t="shared" si="272"/>
        <v>69.647781380899048</v>
      </c>
      <c r="AM287" s="17">
        <f t="shared" si="272"/>
        <v>32.109579648780119</v>
      </c>
      <c r="AN287" s="17">
        <f t="shared" si="272"/>
        <v>4.7871551292607011</v>
      </c>
      <c r="AO287" s="7">
        <f t="shared" si="275"/>
        <v>1.7931801073010026E-3</v>
      </c>
      <c r="AP287" s="7">
        <f t="shared" si="275"/>
        <v>2.7613626139839781E-3</v>
      </c>
      <c r="AQ287" s="7">
        <f t="shared" si="275"/>
        <v>1.9987849568591527E-3</v>
      </c>
      <c r="AR287" s="1">
        <f t="shared" si="245"/>
        <v>307319.26369805745</v>
      </c>
      <c r="AS287" s="1">
        <f t="shared" si="245"/>
        <v>315654.35671657958</v>
      </c>
      <c r="AT287" s="1">
        <f t="shared" si="245"/>
        <v>56042.70088149653</v>
      </c>
      <c r="AU287" s="1">
        <f t="shared" si="252"/>
        <v>61463.852739611495</v>
      </c>
      <c r="AV287" s="1">
        <f t="shared" si="252"/>
        <v>63130.871343315921</v>
      </c>
      <c r="AW287" s="1">
        <f t="shared" si="252"/>
        <v>11208.540176299306</v>
      </c>
      <c r="AX287" s="1">
        <f t="shared" si="253"/>
        <v>191099.14438597785</v>
      </c>
      <c r="AY287" s="1">
        <f t="shared" si="253"/>
        <v>70683.373462560034</v>
      </c>
      <c r="AZ287" s="1">
        <f t="shared" si="253"/>
        <v>6583.9638305076733</v>
      </c>
      <c r="BA287" s="1">
        <f t="shared" si="254"/>
        <v>12.160547652907917</v>
      </c>
      <c r="BB287" s="1">
        <f t="shared" si="254"/>
        <v>11.165965653966982</v>
      </c>
      <c r="BC287" s="1">
        <f t="shared" si="254"/>
        <v>8.7923922487980235</v>
      </c>
      <c r="BD287" s="1">
        <f t="shared" si="255"/>
        <v>167.96300424974234</v>
      </c>
      <c r="BE287">
        <f t="shared" si="273"/>
        <v>0.21822387218499145</v>
      </c>
      <c r="BF287">
        <f t="shared" si="273"/>
        <v>0.3346263841173937</v>
      </c>
      <c r="BG287">
        <f t="shared" si="273"/>
        <v>2.453676962688749E-2</v>
      </c>
      <c r="BH287">
        <f t="shared" si="256"/>
        <v>0.29138652097689799</v>
      </c>
      <c r="BI287">
        <f t="shared" si="257"/>
        <v>4.7621658391411486E-3</v>
      </c>
      <c r="BJ287">
        <f t="shared" si="257"/>
        <v>1.1197481694748152E-2</v>
      </c>
      <c r="BK287">
        <f t="shared" si="257"/>
        <v>6.0205306372294847E-5</v>
      </c>
      <c r="BL287">
        <f t="shared" si="251"/>
        <v>1463.5052992928997</v>
      </c>
      <c r="BM287">
        <f t="shared" si="251"/>
        <v>3534.5338812014033</v>
      </c>
      <c r="BN287">
        <f t="shared" si="251"/>
        <v>3.3740679765013772</v>
      </c>
      <c r="BO287">
        <f t="shared" si="246"/>
        <v>1203.9657295256311</v>
      </c>
      <c r="BP287">
        <f t="shared" si="267"/>
        <v>758.4931354205105</v>
      </c>
      <c r="BQ287">
        <f t="shared" si="267"/>
        <v>71.012659834930062</v>
      </c>
      <c r="BR287" s="7">
        <f t="shared" si="265"/>
        <v>2.8086564834894912E-3</v>
      </c>
      <c r="BS287" s="7">
        <f t="shared" si="249"/>
        <v>1.4553697377021008E-3</v>
      </c>
      <c r="BT287" s="7">
        <f t="shared" si="250"/>
        <v>1.3651647955737243E-4</v>
      </c>
      <c r="BU287" s="8">
        <f>MAX((BU$3*climlow!$I397+BU$4*climlow!$I397^2+BU$5*climlow!$I397^6)*(K287/K$66)^$BW$1,-99)</f>
        <v>0.80832356636925895</v>
      </c>
      <c r="BV287" s="8">
        <f>MAX((BV$3*climlow!$I397+BV$4*climlow!$I397^2+BV$5*climlow!$I397^6)*(L287/L$66)^$BW$1,-99)</f>
        <v>-0.39860628699890682</v>
      </c>
      <c r="BW287" s="8">
        <f>MAX((BW$3*climlow!$I397+BW$4*climlow!$I397^2+BW$5*climlow!$I397^6)*(M287/M$66)^$BW$1,-99)</f>
        <v>-1.2869058834415272</v>
      </c>
      <c r="BX287" s="8">
        <f>MAX((BX$3*climlow!$M397+BX$4*climlow!$M397^2+BX$5*climlow!$M397^6)*(K287/K$66)^$BW$1,-99)</f>
        <v>0.98992571995773559</v>
      </c>
      <c r="BY287" s="8">
        <f>MAX((BY$3*climlow!$M397+BY$4*climlow!$M397^2+BY$5*climlow!$M397^6)*(L287/L$66)^$BW$1,-99)</f>
        <v>-0.26990612322373503</v>
      </c>
      <c r="BZ287" s="8">
        <f>MAX((BZ$3*climlow!$M397+BZ$4*climlow!$M397^2+BZ$5*climlow!$M397^6)*(M287/M$66)^$BW$1,-99)</f>
        <v>-1.1464664481997779</v>
      </c>
      <c r="CA287" s="8">
        <f t="shared" si="258"/>
        <v>-636.80445388011833</v>
      </c>
      <c r="CB287" s="8">
        <f t="shared" si="259"/>
        <v>-0.92678593101103734</v>
      </c>
      <c r="CC287" s="8">
        <f t="shared" si="260"/>
        <v>-8.6934302210168887E-2</v>
      </c>
      <c r="CD287" s="8">
        <f>MAX((CD$3*climlow!$I397+CD$4*climlow!$I397^2+CD$5*climlow!$I397^6)*(K287/K$66)^$BW$1,-99)</f>
        <v>0.78441121930322333</v>
      </c>
      <c r="CE287" s="8">
        <f>MAX((CE$3*climlow!$I397+CE$4*climlow!$I397^2+CE$5*climlow!$I397^6)*(L287/L$66)^$BW$1,-99)</f>
        <v>-0.10850449525010887</v>
      </c>
      <c r="CF287" s="8">
        <f>MAX((CF$3*climlow!$I397+CF$4*climlow!$I397^2+CF$5*climlow!$I397^6)*(M287/M$66)^$BW$1,-99)</f>
        <v>-0.68535441830147192</v>
      </c>
      <c r="CG287" s="8">
        <f>MAX((CG$3*climlow!$M397+CG$4*climlow!$M397^2+CG$5*climlow!$M397^6)*(K287/K$66)^$BW$1,-99)</f>
        <v>0.84763608395389756</v>
      </c>
      <c r="CH287" s="8">
        <f>MAX((CH$3*climlow!$M397+CH$4*climlow!$M397^2+CH$5*climlow!$M397^6)*(L287/L$66)^$BW$1,-99)</f>
        <v>-2.5776831800781084E-2</v>
      </c>
      <c r="CI287" s="8">
        <f>MAX((CI$3*climlow!$M397+CI$4*climlow!$M397^2+CI$5*climlow!$M397^6)*(M287/M$66)^$BW$1,-99)</f>
        <v>-0.55995138737407701</v>
      </c>
      <c r="CJ287" s="8">
        <f t="shared" si="261"/>
        <v>-3.9504204985653426</v>
      </c>
      <c r="CK287" s="8">
        <f t="shared" si="262"/>
        <v>-5.749322444810045E-3</v>
      </c>
      <c r="CL287" s="8">
        <f t="shared" si="263"/>
        <v>-5.3929749923542058E-4</v>
      </c>
    </row>
    <row r="288" spans="1:90">
      <c r="A288">
        <f t="shared" si="232"/>
        <v>2242</v>
      </c>
      <c r="B288" s="4">
        <f t="shared" si="268"/>
        <v>1286.5333752866186</v>
      </c>
      <c r="C288" s="4">
        <f t="shared" si="268"/>
        <v>3572.6013987697247</v>
      </c>
      <c r="D288" s="4">
        <f t="shared" si="268"/>
        <v>6809.6020880848364</v>
      </c>
      <c r="E288" s="11">
        <f t="shared" si="269"/>
        <v>6.6229297039111266E-8</v>
      </c>
      <c r="F288" s="11">
        <f t="shared" si="269"/>
        <v>1.3277513995237097E-7</v>
      </c>
      <c r="G288" s="11">
        <f t="shared" si="269"/>
        <v>2.9314483996819865E-7</v>
      </c>
      <c r="H288" s="4">
        <f t="shared" si="241"/>
        <v>307984.72431608156</v>
      </c>
      <c r="I288" s="4">
        <f t="shared" si="241"/>
        <v>316739.23330583656</v>
      </c>
      <c r="J288" s="4">
        <f t="shared" si="241"/>
        <v>56180.968776836955</v>
      </c>
      <c r="K288" s="4">
        <f t="shared" si="233"/>
        <v>239391.16561781196</v>
      </c>
      <c r="L288" s="4">
        <f t="shared" si="233"/>
        <v>88657.870820660304</v>
      </c>
      <c r="M288" s="4">
        <f t="shared" si="233"/>
        <v>8250.2572176926642</v>
      </c>
      <c r="N288" s="11">
        <f t="shared" si="238"/>
        <v>2.165305918041982E-3</v>
      </c>
      <c r="O288" s="11">
        <f t="shared" si="238"/>
        <v>3.4367798545564821E-3</v>
      </c>
      <c r="P288" s="11">
        <f t="shared" si="238"/>
        <v>2.4668944217463018E-3</v>
      </c>
      <c r="Q288" s="4">
        <f t="shared" si="234"/>
        <v>2337.104546892805</v>
      </c>
      <c r="R288" s="4">
        <f t="shared" si="234"/>
        <v>8291.0281134528013</v>
      </c>
      <c r="S288" s="4">
        <f t="shared" si="234"/>
        <v>1940.7657762619951</v>
      </c>
      <c r="T288" s="4">
        <f t="shared" si="270"/>
        <v>7.5883781316837613</v>
      </c>
      <c r="U288" s="4">
        <f t="shared" si="270"/>
        <v>26.176195562888047</v>
      </c>
      <c r="V288" s="4">
        <f t="shared" si="270"/>
        <v>34.544896937807167</v>
      </c>
      <c r="W288" s="11">
        <f t="shared" si="235"/>
        <v>-1.219247815263802E-2</v>
      </c>
      <c r="X288" s="11">
        <f t="shared" si="235"/>
        <v>-1.3228699347321071E-2</v>
      </c>
      <c r="Y288" s="11">
        <f t="shared" si="235"/>
        <v>-1.2203590333800474E-2</v>
      </c>
      <c r="Z288" s="4">
        <f t="shared" si="247"/>
        <v>2304.8079916200259</v>
      </c>
      <c r="AA288" s="4">
        <f t="shared" si="247"/>
        <v>27635.291303341983</v>
      </c>
      <c r="AB288" s="4">
        <f t="shared" si="247"/>
        <v>3838.285957490114</v>
      </c>
      <c r="AC288" s="12">
        <f t="shared" si="271"/>
        <v>1.2487799793476499</v>
      </c>
      <c r="AD288" s="12">
        <f t="shared" si="271"/>
        <v>4.9601712009567729</v>
      </c>
      <c r="AE288" s="12">
        <f t="shared" si="271"/>
        <v>2.0076634304161072</v>
      </c>
      <c r="AF288" s="11">
        <f t="shared" si="236"/>
        <v>-2.9039671966837322E-3</v>
      </c>
      <c r="AG288" s="11">
        <f t="shared" si="236"/>
        <v>2.0567434751257441E-3</v>
      </c>
      <c r="AH288" s="11">
        <f t="shared" si="236"/>
        <v>8.257041531207765E-4</v>
      </c>
      <c r="AI288" s="1">
        <f t="shared" si="274"/>
        <v>601691.77265025326</v>
      </c>
      <c r="AJ288" s="1">
        <f t="shared" si="274"/>
        <v>610510.73459009686</v>
      </c>
      <c r="AK288" s="1">
        <f t="shared" si="274"/>
        <v>109405.11665565896</v>
      </c>
      <c r="AL288" s="17">
        <f t="shared" si="272"/>
        <v>69.771423486828013</v>
      </c>
      <c r="AM288" s="17">
        <f t="shared" si="272"/>
        <v>32.197359179645069</v>
      </c>
      <c r="AN288" s="17">
        <f t="shared" si="272"/>
        <v>4.7966279379826338</v>
      </c>
      <c r="AO288" s="7">
        <f t="shared" si="275"/>
        <v>1.7752483062279925E-3</v>
      </c>
      <c r="AP288" s="7">
        <f t="shared" si="275"/>
        <v>2.7337489878441383E-3</v>
      </c>
      <c r="AQ288" s="7">
        <f t="shared" si="275"/>
        <v>1.978797107290561E-3</v>
      </c>
      <c r="AR288" s="1">
        <f t="shared" si="245"/>
        <v>307984.72431608156</v>
      </c>
      <c r="AS288" s="1">
        <f t="shared" si="245"/>
        <v>316739.23330583656</v>
      </c>
      <c r="AT288" s="1">
        <f t="shared" si="245"/>
        <v>56180.968776836955</v>
      </c>
      <c r="AU288" s="1">
        <f t="shared" si="252"/>
        <v>61596.944863216311</v>
      </c>
      <c r="AV288" s="1">
        <f t="shared" si="252"/>
        <v>63347.846661167314</v>
      </c>
      <c r="AW288" s="1">
        <f t="shared" si="252"/>
        <v>11236.193755367392</v>
      </c>
      <c r="AX288" s="1">
        <f t="shared" si="253"/>
        <v>191512.93249424957</v>
      </c>
      <c r="AY288" s="1">
        <f t="shared" si="253"/>
        <v>70926.296656528255</v>
      </c>
      <c r="AZ288" s="1">
        <f t="shared" si="253"/>
        <v>6600.2057741541312</v>
      </c>
      <c r="BA288" s="1">
        <f t="shared" si="254"/>
        <v>12.162710617929662</v>
      </c>
      <c r="BB288" s="1">
        <f t="shared" si="254"/>
        <v>11.169396541589997</v>
      </c>
      <c r="BC288" s="1">
        <f t="shared" si="254"/>
        <v>8.7948561054306378</v>
      </c>
      <c r="BD288" s="1">
        <f t="shared" si="255"/>
        <v>163.11586959112933</v>
      </c>
      <c r="BE288">
        <f t="shared" si="273"/>
        <v>0.21822387218499145</v>
      </c>
      <c r="BF288">
        <f t="shared" si="273"/>
        <v>0.3346263841173937</v>
      </c>
      <c r="BG288">
        <f t="shared" si="273"/>
        <v>2.453676962688749E-2</v>
      </c>
      <c r="BH288">
        <f t="shared" si="256"/>
        <v>0.29144794199506047</v>
      </c>
      <c r="BI288">
        <f t="shared" si="257"/>
        <v>4.7621658391411486E-3</v>
      </c>
      <c r="BJ288">
        <f t="shared" si="257"/>
        <v>1.1197481694748152E-2</v>
      </c>
      <c r="BK288">
        <f t="shared" si="257"/>
        <v>6.0205306372294847E-5</v>
      </c>
      <c r="BL288">
        <f t="shared" si="251"/>
        <v>1466.6743331153477</v>
      </c>
      <c r="BM288">
        <f t="shared" si="251"/>
        <v>3546.681766950669</v>
      </c>
      <c r="BN288">
        <f t="shared" si="251"/>
        <v>3.3823924375018</v>
      </c>
      <c r="BO288">
        <f t="shared" si="246"/>
        <v>1207.3472556777624</v>
      </c>
      <c r="BP288">
        <f t="shared" si="267"/>
        <v>767.0576234268259</v>
      </c>
      <c r="BQ288">
        <f t="shared" si="267"/>
        <v>71.828910277128969</v>
      </c>
      <c r="BR288" s="7">
        <f t="shared" si="265"/>
        <v>2.7813839570400845E-3</v>
      </c>
      <c r="BS288" s="7">
        <f t="shared" si="249"/>
        <v>1.4129803278661172E-3</v>
      </c>
      <c r="BT288" s="7">
        <f t="shared" si="250"/>
        <v>1.3217983670100539E-4</v>
      </c>
      <c r="BU288" s="8">
        <f>MAX((BU$3*climlow!$I398+BU$4*climlow!$I398^2+BU$5*climlow!$I398^6)*(K288/K$66)^$BW$1,-99)</f>
        <v>0.79947949281665498</v>
      </c>
      <c r="BV288" s="8">
        <f>MAX((BV$3*climlow!$I398+BV$4*climlow!$I398^2+BV$5*climlow!$I398^6)*(L288/L$66)^$BW$1,-99)</f>
        <v>-0.404185783668639</v>
      </c>
      <c r="BW288" s="8">
        <f>MAX((BW$3*climlow!$I398+BW$4*climlow!$I398^2+BW$5*climlow!$I398^6)*(M288/M$66)^$BW$1,-99)</f>
        <v>-1.2925457158614804</v>
      </c>
      <c r="BX288" s="8">
        <f>MAX((BX$3*climlow!$M398+BX$4*climlow!$M398^2+BX$5*climlow!$M398^6)*(K288/K$66)^$BW$1,-99)</f>
        <v>0.98258380652259136</v>
      </c>
      <c r="BY288" s="8">
        <f>MAX((BY$3*climlow!$M398+BY$4*climlow!$M398^2+BY$5*climlow!$M398^6)*(L288/L$66)^$BW$1,-99)</f>
        <v>-0.27452480334744939</v>
      </c>
      <c r="BZ288" s="8">
        <f>MAX((BZ$3*climlow!$M398+BZ$4*climlow!$M398^2+BZ$5*climlow!$M398^6)*(M288/M$66)^$BW$1,-99)</f>
        <v>-1.1510785496989928</v>
      </c>
      <c r="CA288" s="8">
        <f t="shared" si="258"/>
        <v>-643.41094022930452</v>
      </c>
      <c r="CB288" s="8">
        <f t="shared" si="259"/>
        <v>-0.9091270012778494</v>
      </c>
      <c r="CC288" s="8">
        <f t="shared" si="260"/>
        <v>-8.5045953011149811E-2</v>
      </c>
      <c r="CD288" s="8">
        <f>MAX((CD$3*climlow!$I398+CD$4*climlow!$I398^2+CD$5*climlow!$I398^6)*(K288/K$66)^$BW$1,-99)</f>
        <v>0.780679503900502</v>
      </c>
      <c r="CE288" s="8">
        <f>MAX((CE$3*climlow!$I398+CE$4*climlow!$I398^2+CE$5*climlow!$I398^6)*(L288/L$66)^$BW$1,-99)</f>
        <v>-0.11248706194923272</v>
      </c>
      <c r="CF288" s="8">
        <f>MAX((CF$3*climlow!$I398+CF$4*climlow!$I398^2+CF$5*climlow!$I398^6)*(M288/M$66)^$BW$1,-99)</f>
        <v>-0.69099665823183942</v>
      </c>
      <c r="CG288" s="8">
        <f>MAX((CG$3*climlow!$M398+CG$4*climlow!$M398^2+CG$5*climlow!$M398^6)*(K288/K$66)^$BW$1,-99)</f>
        <v>0.84509459135863241</v>
      </c>
      <c r="CH288" s="8">
        <f>MAX((CH$3*climlow!$M398+CH$4*climlow!$M398^2+CH$5*climlow!$M398^6)*(L288/L$66)^$BW$1,-99)</f>
        <v>-2.8669884958629523E-2</v>
      </c>
      <c r="CI288" s="8">
        <f>MAX((CI$3*climlow!$M398+CI$4*climlow!$M398^2+CI$5*climlow!$M398^6)*(M288/M$66)^$BW$1,-99)</f>
        <v>-0.56411388422375452</v>
      </c>
      <c r="CJ288" s="8">
        <f t="shared" si="261"/>
        <v>-3.9679453917897045</v>
      </c>
      <c r="CK288" s="8">
        <f t="shared" si="262"/>
        <v>-5.6066287806458654E-3</v>
      </c>
      <c r="CL288" s="8">
        <f t="shared" si="263"/>
        <v>-5.2448237392527003E-4</v>
      </c>
    </row>
    <row r="289" spans="1:90">
      <c r="A289">
        <f t="shared" si="232"/>
        <v>2243</v>
      </c>
      <c r="B289" s="4">
        <f t="shared" si="268"/>
        <v>1286.5334562325097</v>
      </c>
      <c r="C289" s="4">
        <f t="shared" si="268"/>
        <v>3572.6018494047426</v>
      </c>
      <c r="D289" s="4">
        <f t="shared" si="268"/>
        <v>6809.6039844745646</v>
      </c>
      <c r="E289" s="11">
        <f t="shared" si="269"/>
        <v>6.2917832187155696E-8</v>
      </c>
      <c r="F289" s="11">
        <f t="shared" si="269"/>
        <v>1.2613638295475242E-7</v>
      </c>
      <c r="G289" s="11">
        <f t="shared" si="269"/>
        <v>2.7848759796978869E-7</v>
      </c>
      <c r="H289" s="4">
        <f t="shared" si="241"/>
        <v>308645.09571976046</v>
      </c>
      <c r="I289" s="4">
        <f t="shared" si="241"/>
        <v>317817.08917257556</v>
      </c>
      <c r="J289" s="4">
        <f t="shared" si="241"/>
        <v>56318.216294189791</v>
      </c>
      <c r="K289" s="4">
        <f t="shared" si="233"/>
        <v>239904.44572160457</v>
      </c>
      <c r="L289" s="4">
        <f t="shared" si="233"/>
        <v>88959.560166361494</v>
      </c>
      <c r="M289" s="4">
        <f t="shared" si="233"/>
        <v>8270.4099126162855</v>
      </c>
      <c r="N289" s="11">
        <f t="shared" si="238"/>
        <v>2.1441062892524343E-3</v>
      </c>
      <c r="O289" s="11">
        <f t="shared" si="238"/>
        <v>3.4028489846260612E-3</v>
      </c>
      <c r="P289" s="11">
        <f t="shared" si="238"/>
        <v>2.4426747423587081E-3</v>
      </c>
      <c r="Q289" s="4">
        <f t="shared" si="234"/>
        <v>2313.5595003713347</v>
      </c>
      <c r="R289" s="4">
        <f t="shared" si="234"/>
        <v>8209.1895244973421</v>
      </c>
      <c r="S289" s="4">
        <f t="shared" si="234"/>
        <v>1921.7648074576898</v>
      </c>
      <c r="T289" s="4">
        <f t="shared" si="270"/>
        <v>7.495856997099251</v>
      </c>
      <c r="U289" s="4">
        <f t="shared" si="270"/>
        <v>25.829918541729921</v>
      </c>
      <c r="V289" s="4">
        <f t="shared" si="270"/>
        <v>34.123325167454809</v>
      </c>
      <c r="W289" s="11">
        <f t="shared" si="235"/>
        <v>-1.219247815263802E-2</v>
      </c>
      <c r="X289" s="11">
        <f t="shared" si="235"/>
        <v>-1.3228699347321071E-2</v>
      </c>
      <c r="Y289" s="11">
        <f t="shared" si="235"/>
        <v>-1.2203590333800474E-2</v>
      </c>
      <c r="Z289" s="4">
        <f t="shared" si="247"/>
        <v>2275.0107902681852</v>
      </c>
      <c r="AA289" s="4">
        <f t="shared" si="247"/>
        <v>27419.715542916663</v>
      </c>
      <c r="AB289" s="4">
        <f t="shared" si="247"/>
        <v>3803.9376327681589</v>
      </c>
      <c r="AC289" s="12">
        <f t="shared" si="271"/>
        <v>1.245153563251749</v>
      </c>
      <c r="AD289" s="12">
        <f t="shared" si="271"/>
        <v>4.9703730007098477</v>
      </c>
      <c r="AE289" s="12">
        <f t="shared" si="271"/>
        <v>2.0093211664486703</v>
      </c>
      <c r="AF289" s="11">
        <f t="shared" si="236"/>
        <v>-2.9039671966837322E-3</v>
      </c>
      <c r="AG289" s="11">
        <f t="shared" si="236"/>
        <v>2.0567434751257441E-3</v>
      </c>
      <c r="AH289" s="11">
        <f t="shared" si="236"/>
        <v>8.257041531207765E-4</v>
      </c>
      <c r="AI289" s="1">
        <f t="shared" si="274"/>
        <v>603119.5402484443</v>
      </c>
      <c r="AJ289" s="1">
        <f t="shared" si="274"/>
        <v>612807.50779225456</v>
      </c>
      <c r="AK289" s="1">
        <f t="shared" si="274"/>
        <v>109700.79874546046</v>
      </c>
      <c r="AL289" s="17">
        <f t="shared" si="272"/>
        <v>69.894046472182438</v>
      </c>
      <c r="AM289" s="17">
        <f t="shared" si="272"/>
        <v>32.284498482732992</v>
      </c>
      <c r="AN289" s="17">
        <f t="shared" si="272"/>
        <v>4.8060245759361786</v>
      </c>
      <c r="AO289" s="7">
        <f t="shared" si="275"/>
        <v>1.7574958231657127E-3</v>
      </c>
      <c r="AP289" s="7">
        <f t="shared" si="275"/>
        <v>2.706411497965697E-3</v>
      </c>
      <c r="AQ289" s="7">
        <f t="shared" si="275"/>
        <v>1.9590091362176555E-3</v>
      </c>
      <c r="AR289" s="1">
        <f t="shared" si="245"/>
        <v>308645.09571976046</v>
      </c>
      <c r="AS289" s="1">
        <f t="shared" si="245"/>
        <v>317817.08917257556</v>
      </c>
      <c r="AT289" s="1">
        <f t="shared" si="245"/>
        <v>56318.216294189791</v>
      </c>
      <c r="AU289" s="1">
        <f t="shared" si="252"/>
        <v>61729.019143952093</v>
      </c>
      <c r="AV289" s="1">
        <f t="shared" si="252"/>
        <v>63563.417834515116</v>
      </c>
      <c r="AW289" s="1">
        <f t="shared" si="252"/>
        <v>11263.643258837959</v>
      </c>
      <c r="AX289" s="1">
        <f t="shared" si="253"/>
        <v>191923.55657728369</v>
      </c>
      <c r="AY289" s="1">
        <f t="shared" si="253"/>
        <v>71167.648133089198</v>
      </c>
      <c r="AZ289" s="1">
        <f t="shared" si="253"/>
        <v>6616.3279300930271</v>
      </c>
      <c r="BA289" s="1">
        <f t="shared" si="254"/>
        <v>12.164852428903371</v>
      </c>
      <c r="BB289" s="1">
        <f t="shared" si="254"/>
        <v>11.172793613984883</v>
      </c>
      <c r="BC289" s="1">
        <f t="shared" si="254"/>
        <v>8.7972958016923677</v>
      </c>
      <c r="BD289" s="1">
        <f t="shared" si="255"/>
        <v>158.40817279495846</v>
      </c>
      <c r="BE289">
        <f t="shared" si="273"/>
        <v>0.21822387218499145</v>
      </c>
      <c r="BF289">
        <f t="shared" si="273"/>
        <v>0.3346263841173937</v>
      </c>
      <c r="BG289">
        <f t="shared" si="273"/>
        <v>2.453676962688749E-2</v>
      </c>
      <c r="BH289">
        <f t="shared" si="256"/>
        <v>0.29150888766381683</v>
      </c>
      <c r="BI289">
        <f t="shared" si="257"/>
        <v>4.7621658391411486E-3</v>
      </c>
      <c r="BJ289">
        <f t="shared" si="257"/>
        <v>1.1197481694748152E-2</v>
      </c>
      <c r="BK289">
        <f t="shared" si="257"/>
        <v>6.0205306372294847E-5</v>
      </c>
      <c r="BL289">
        <f t="shared" si="251"/>
        <v>1469.8191312550932</v>
      </c>
      <c r="BM289">
        <f t="shared" si="251"/>
        <v>3558.751038288056</v>
      </c>
      <c r="BN289">
        <f t="shared" si="251"/>
        <v>3.3906554663328641</v>
      </c>
      <c r="BO289">
        <f t="shared" si="246"/>
        <v>1210.7053519652809</v>
      </c>
      <c r="BP289">
        <f t="shared" si="267"/>
        <v>775.71908573652343</v>
      </c>
      <c r="BQ289">
        <f t="shared" si="267"/>
        <v>72.654561268511628</v>
      </c>
      <c r="BR289" s="7">
        <f t="shared" si="265"/>
        <v>2.754385693300776E-3</v>
      </c>
      <c r="BS289" s="7">
        <f t="shared" si="249"/>
        <v>1.3718255610350651E-3</v>
      </c>
      <c r="BT289" s="7">
        <f t="shared" si="250"/>
        <v>1.2798433313598881E-4</v>
      </c>
      <c r="BU289" s="8">
        <f>MAX((BU$3*climlow!$I399+BU$4*climlow!$I399^2+BU$5*climlow!$I399^6)*(K289/K$66)^$BW$1,-99)</f>
        <v>0.7907640428484386</v>
      </c>
      <c r="BV289" s="8">
        <f>MAX((BV$3*climlow!$I399+BV$4*climlow!$I399^2+BV$5*climlow!$I399^6)*(L289/L$66)^$BW$1,-99)</f>
        <v>-0.40967500293140252</v>
      </c>
      <c r="BW289" s="8">
        <f>MAX((BW$3*climlow!$I399+BW$4*climlow!$I399^2+BW$5*climlow!$I399^6)*(M289/M$66)^$BW$1,-99)</f>
        <v>-1.2980923169964742</v>
      </c>
      <c r="BX289" s="8">
        <f>MAX((BX$3*climlow!$M399+BX$4*climlow!$M399^2+BX$5*climlow!$M399^6)*(K289/K$66)^$BW$1,-99)</f>
        <v>0.97535870409420655</v>
      </c>
      <c r="BY289" s="8">
        <f>MAX((BY$3*climlow!$M399+BY$4*climlow!$M399^2+BY$5*climlow!$M399^6)*(L289/L$66)^$BW$1,-99)</f>
        <v>-0.27906140469620055</v>
      </c>
      <c r="BZ289" s="8">
        <f>MAX((BZ$3*climlow!$M399+BZ$4*climlow!$M399^2+BZ$5*climlow!$M399^6)*(M289/M$66)^$BW$1,-99)</f>
        <v>-1.1556058614027651</v>
      </c>
      <c r="CA289" s="8">
        <f t="shared" si="258"/>
        <v>-649.98819914675778</v>
      </c>
      <c r="CB289" s="8">
        <f t="shared" si="259"/>
        <v>-0.89167042596067259</v>
      </c>
      <c r="CC289" s="8">
        <f t="shared" si="260"/>
        <v>-8.3188306214060079E-2</v>
      </c>
      <c r="CD289" s="8">
        <f>MAX((CD$3*climlow!$I399+CD$4*climlow!$I399^2+CD$5*climlow!$I399^6)*(K289/K$66)^$BW$1,-99)</f>
        <v>0.77696832492345924</v>
      </c>
      <c r="CE289" s="8">
        <f>MAX((CE$3*climlow!$I399+CE$4*climlow!$I399^2+CE$5*climlow!$I399^6)*(L289/L$66)^$BW$1,-99)</f>
        <v>-0.11642924890118171</v>
      </c>
      <c r="CF289" s="8">
        <f>MAX((CF$3*climlow!$I399+CF$4*climlow!$I399^2+CF$5*climlow!$I399^6)*(M289/M$66)^$BW$1,-99)</f>
        <v>-0.69657539981417493</v>
      </c>
      <c r="CG289" s="8">
        <f>MAX((CG$3*climlow!$M399+CG$4*climlow!$M399^2+CG$5*climlow!$M399^6)*(K289/K$66)^$BW$1,-99)</f>
        <v>0.84256985262660777</v>
      </c>
      <c r="CH289" s="8">
        <f>MAX((CH$3*climlow!$M399+CH$4*climlow!$M399^2+CH$5*climlow!$M399^6)*(L289/L$66)^$BW$1,-99)</f>
        <v>-3.1527799559354704E-2</v>
      </c>
      <c r="CI289" s="8">
        <f>MAX((CI$3*climlow!$M399+CI$4*climlow!$M399^2+CI$5*climlow!$M399^6)*(M289/M$66)^$BW$1,-99)</f>
        <v>-0.568220243820314</v>
      </c>
      <c r="CJ289" s="8">
        <f t="shared" si="261"/>
        <v>-3.9844145930123647</v>
      </c>
      <c r="CK289" s="8">
        <f t="shared" si="262"/>
        <v>-5.4659217844554879E-3</v>
      </c>
      <c r="CL289" s="8">
        <f t="shared" si="263"/>
        <v>-5.099426446239897E-4</v>
      </c>
    </row>
    <row r="290" spans="1:90">
      <c r="A290">
        <f t="shared" si="232"/>
        <v>2244</v>
      </c>
      <c r="B290" s="4">
        <f t="shared" si="268"/>
        <v>1286.533533131111</v>
      </c>
      <c r="C290" s="4">
        <f t="shared" si="268"/>
        <v>3572.6022775080637</v>
      </c>
      <c r="D290" s="4">
        <f t="shared" si="268"/>
        <v>6809.6057860453084</v>
      </c>
      <c r="E290" s="11">
        <f t="shared" si="269"/>
        <v>5.9771940577797908E-8</v>
      </c>
      <c r="F290" s="11">
        <f t="shared" si="269"/>
        <v>1.1982956380701481E-7</v>
      </c>
      <c r="G290" s="11">
        <f t="shared" si="269"/>
        <v>2.6456321807129922E-7</v>
      </c>
      <c r="H290" s="4">
        <f t="shared" si="241"/>
        <v>309300.40814537089</v>
      </c>
      <c r="I290" s="4">
        <f t="shared" si="241"/>
        <v>318887.93673546641</v>
      </c>
      <c r="J290" s="4">
        <f t="shared" si="241"/>
        <v>56454.448293922753</v>
      </c>
      <c r="K290" s="4">
        <f t="shared" si="233"/>
        <v>240413.7942620187</v>
      </c>
      <c r="L290" s="4">
        <f t="shared" si="233"/>
        <v>89259.288318512437</v>
      </c>
      <c r="M290" s="4">
        <f t="shared" si="233"/>
        <v>8290.413581592773</v>
      </c>
      <c r="N290" s="11">
        <f t="shared" si="238"/>
        <v>2.1231308943945315E-3</v>
      </c>
      <c r="O290" s="11">
        <f t="shared" si="238"/>
        <v>3.3692629728656609E-3</v>
      </c>
      <c r="P290" s="11">
        <f t="shared" si="238"/>
        <v>2.418703448540338E-3</v>
      </c>
      <c r="Q290" s="4">
        <f t="shared" si="234"/>
        <v>2290.2037139228901</v>
      </c>
      <c r="R290" s="4">
        <f t="shared" si="234"/>
        <v>8127.8866251412137</v>
      </c>
      <c r="S290" s="4">
        <f t="shared" si="234"/>
        <v>1902.904335160651</v>
      </c>
      <c r="T290" s="4">
        <f t="shared" si="270"/>
        <v>7.4044639244268193</v>
      </c>
      <c r="U290" s="4">
        <f t="shared" si="270"/>
        <v>25.48822231517558</v>
      </c>
      <c r="V290" s="4">
        <f t="shared" si="270"/>
        <v>33.706898086284127</v>
      </c>
      <c r="W290" s="11">
        <f t="shared" si="235"/>
        <v>-1.219247815263802E-2</v>
      </c>
      <c r="X290" s="11">
        <f t="shared" si="235"/>
        <v>-1.3228699347321071E-2</v>
      </c>
      <c r="Y290" s="11">
        <f t="shared" si="235"/>
        <v>-1.2203590333800474E-2</v>
      </c>
      <c r="Z290" s="4">
        <f t="shared" si="247"/>
        <v>2245.5513050177015</v>
      </c>
      <c r="AA290" s="4">
        <f t="shared" si="247"/>
        <v>27204.901297135708</v>
      </c>
      <c r="AB290" s="4">
        <f t="shared" si="247"/>
        <v>3769.8055505059124</v>
      </c>
      <c r="AC290" s="12">
        <f t="shared" si="271"/>
        <v>1.241537678149232</v>
      </c>
      <c r="AD290" s="12">
        <f t="shared" si="271"/>
        <v>4.980595782947999</v>
      </c>
      <c r="AE290" s="12">
        <f t="shared" si="271"/>
        <v>2.0109802712807605</v>
      </c>
      <c r="AF290" s="11">
        <f t="shared" si="236"/>
        <v>-2.9039671966837322E-3</v>
      </c>
      <c r="AG290" s="11">
        <f t="shared" si="236"/>
        <v>2.0567434751257441E-3</v>
      </c>
      <c r="AH290" s="11">
        <f t="shared" si="236"/>
        <v>8.257041531207765E-4</v>
      </c>
      <c r="AI290" s="1">
        <f t="shared" si="274"/>
        <v>604536.60536755191</v>
      </c>
      <c r="AJ290" s="1">
        <f t="shared" si="274"/>
        <v>615090.17484754417</v>
      </c>
      <c r="AK290" s="1">
        <f t="shared" si="274"/>
        <v>109994.36212975236</v>
      </c>
      <c r="AL290" s="17">
        <f t="shared" si="272"/>
        <v>70.015656581974056</v>
      </c>
      <c r="AM290" s="17">
        <f t="shared" si="272"/>
        <v>32.370999869253723</v>
      </c>
      <c r="AN290" s="17">
        <f t="shared" si="272"/>
        <v>4.8153454715287927</v>
      </c>
      <c r="AO290" s="7">
        <f t="shared" si="275"/>
        <v>1.7399208649340554E-3</v>
      </c>
      <c r="AP290" s="7">
        <f t="shared" si="275"/>
        <v>2.6793473829860399E-3</v>
      </c>
      <c r="AQ290" s="7">
        <f t="shared" si="275"/>
        <v>1.9394190448554789E-3</v>
      </c>
      <c r="AR290" s="1">
        <f t="shared" si="245"/>
        <v>309300.40814537089</v>
      </c>
      <c r="AS290" s="1">
        <f t="shared" si="245"/>
        <v>318887.93673546641</v>
      </c>
      <c r="AT290" s="1">
        <f t="shared" si="245"/>
        <v>56454.448293922753</v>
      </c>
      <c r="AU290" s="1">
        <f t="shared" si="252"/>
        <v>61860.081629074179</v>
      </c>
      <c r="AV290" s="1">
        <f t="shared" si="252"/>
        <v>63777.587347093286</v>
      </c>
      <c r="AW290" s="1">
        <f t="shared" si="252"/>
        <v>11290.889658784552</v>
      </c>
      <c r="AX290" s="1">
        <f t="shared" si="253"/>
        <v>192331.03540961494</v>
      </c>
      <c r="AY290" s="1">
        <f t="shared" si="253"/>
        <v>71407.430654809941</v>
      </c>
      <c r="AZ290" s="1">
        <f t="shared" si="253"/>
        <v>6632.330865274218</v>
      </c>
      <c r="BA290" s="1">
        <f t="shared" si="254"/>
        <v>12.166973309140433</v>
      </c>
      <c r="BB290" s="1">
        <f t="shared" si="254"/>
        <v>11.176157213708343</v>
      </c>
      <c r="BC290" s="1">
        <f t="shared" si="254"/>
        <v>8.7997115847857561</v>
      </c>
      <c r="BD290" s="1">
        <f t="shared" si="255"/>
        <v>153.83592013562659</v>
      </c>
      <c r="BE290">
        <f t="shared" si="273"/>
        <v>0.21822387218499145</v>
      </c>
      <c r="BF290">
        <f t="shared" si="273"/>
        <v>0.3346263841173937</v>
      </c>
      <c r="BG290">
        <f t="shared" si="273"/>
        <v>2.453676962688749E-2</v>
      </c>
      <c r="BH290">
        <f t="shared" si="256"/>
        <v>0.29156936283042367</v>
      </c>
      <c r="BI290">
        <f t="shared" si="257"/>
        <v>4.7621658391411486E-3</v>
      </c>
      <c r="BJ290">
        <f t="shared" si="257"/>
        <v>1.1197481694748152E-2</v>
      </c>
      <c r="BK290">
        <f t="shared" si="257"/>
        <v>6.0205306372294847E-5</v>
      </c>
      <c r="BL290">
        <f t="shared" si="251"/>
        <v>1472.9398377022999</v>
      </c>
      <c r="BM290">
        <f t="shared" si="251"/>
        <v>3570.7418342713918</v>
      </c>
      <c r="BN290">
        <f t="shared" si="251"/>
        <v>3.3988573556144974</v>
      </c>
      <c r="BO290">
        <f t="shared" si="246"/>
        <v>1214.0401014655367</v>
      </c>
      <c r="BP290">
        <f t="shared" si="267"/>
        <v>784.47862054680718</v>
      </c>
      <c r="BQ290">
        <f t="shared" si="267"/>
        <v>73.489721082039225</v>
      </c>
      <c r="BR290" s="7">
        <f t="shared" si="265"/>
        <v>2.7276588270515045E-3</v>
      </c>
      <c r="BS290" s="7">
        <f t="shared" si="249"/>
        <v>1.3318694767330728E-3</v>
      </c>
      <c r="BT290" s="7">
        <f t="shared" si="250"/>
        <v>1.2392523809044039E-4</v>
      </c>
      <c r="BU290" s="8">
        <f>MAX((BU$3*climlow!$I400+BU$4*climlow!$I400^2+BU$5*climlow!$I400^6)*(K290/K$66)^$BW$1,-99)</f>
        <v>0.78217680484191388</v>
      </c>
      <c r="BV290" s="8">
        <f>MAX((BV$3*climlow!$I400+BV$4*climlow!$I400^2+BV$5*climlow!$I400^6)*(L290/L$66)^$BW$1,-99)</f>
        <v>-0.41507443997221877</v>
      </c>
      <c r="BW290" s="8">
        <f>MAX((BW$3*climlow!$I400+BW$4*climlow!$I400^2+BW$5*climlow!$I400^6)*(M290/M$66)^$BW$1,-99)</f>
        <v>-1.3035461873297227</v>
      </c>
      <c r="BX290" s="8">
        <f>MAX((BX$3*climlow!$M400+BX$4*climlow!$M400^2+BX$5*climlow!$M400^6)*(K290/K$66)^$BW$1,-99)</f>
        <v>0.96824985046233614</v>
      </c>
      <c r="BY290" s="8">
        <f>MAX((BY$3*climlow!$M400+BY$4*climlow!$M400^2+BY$5*climlow!$M400^6)*(L290/L$66)^$BW$1,-99)</f>
        <v>-0.28351649878127555</v>
      </c>
      <c r="BZ290" s="8">
        <f>MAX((BZ$3*climlow!$M400+BZ$4*climlow!$M400^2+BZ$5*climlow!$M400^6)*(M290/M$66)^$BW$1,-99)</f>
        <v>-1.1600489627039963</v>
      </c>
      <c r="CA290" s="8">
        <f t="shared" si="258"/>
        <v>-656.5352560320332</v>
      </c>
      <c r="CB290" s="8">
        <f t="shared" si="259"/>
        <v>-0.87441926790819802</v>
      </c>
      <c r="CC290" s="8">
        <f t="shared" si="260"/>
        <v>-8.1361287918537958E-2</v>
      </c>
      <c r="CD290" s="8">
        <f>MAX((CD$3*climlow!$I400+CD$4*climlow!$I400^2+CD$5*climlow!$I400^6)*(K290/K$66)^$BW$1,-99)</f>
        <v>0.77327892915012508</v>
      </c>
      <c r="CE290" s="8">
        <f>MAX((CE$3*climlow!$I400+CE$4*climlow!$I400^2+CE$5*climlow!$I400^6)*(L290/L$66)^$BW$1,-99)</f>
        <v>-0.12033037155546666</v>
      </c>
      <c r="CF290" s="8">
        <f>MAX((CF$3*climlow!$I400+CF$4*climlow!$I400^2+CF$5*climlow!$I400^6)*(M290/M$66)^$BW$1,-99)</f>
        <v>-0.7020899210714977</v>
      </c>
      <c r="CG290" s="8">
        <f>MAX((CG$3*climlow!$M400+CG$4*climlow!$M400^2+CG$5*climlow!$M400^6)*(K290/K$66)^$BW$1,-99)</f>
        <v>0.8400627405527813</v>
      </c>
      <c r="CH290" s="8">
        <f>MAX((CH$3*climlow!$M400+CH$4*climlow!$M400^2+CH$5*climlow!$M400^6)*(L290/L$66)^$BW$1,-99)</f>
        <v>-3.4350166002874175E-2</v>
      </c>
      <c r="CI290" s="8">
        <f>MAX((CI$3*climlow!$M400+CI$4*climlow!$M400^2+CI$5*climlow!$M400^6)*(M290/M$66)^$BW$1,-99)</f>
        <v>-0.57227008370352517</v>
      </c>
      <c r="CJ290" s="8">
        <f t="shared" si="261"/>
        <v>-3.9998326422165476</v>
      </c>
      <c r="CK290" s="8">
        <f t="shared" si="262"/>
        <v>-5.3272550082088168E-3</v>
      </c>
      <c r="CL290" s="8">
        <f t="shared" si="263"/>
        <v>-4.9568021250860096E-4</v>
      </c>
    </row>
    <row r="291" spans="1:90">
      <c r="A291">
        <f t="shared" si="232"/>
        <v>2245</v>
      </c>
      <c r="B291" s="4">
        <f t="shared" ref="B291:D306" si="276">B290*(1+E291)</f>
        <v>1286.5336061847865</v>
      </c>
      <c r="C291" s="4">
        <f t="shared" si="276"/>
        <v>3572.6026842062679</v>
      </c>
      <c r="D291" s="4">
        <f t="shared" si="276"/>
        <v>6809.6074975379679</v>
      </c>
      <c r="E291" s="11">
        <f t="shared" ref="E291:G306" si="277">E290*$E$5</f>
        <v>5.6783343548908008E-8</v>
      </c>
      <c r="F291" s="11">
        <f t="shared" si="277"/>
        <v>1.1383808561666407E-7</v>
      </c>
      <c r="G291" s="11">
        <f t="shared" si="277"/>
        <v>2.5133505716773427E-7</v>
      </c>
      <c r="H291" s="4">
        <f t="shared" si="241"/>
        <v>309950.69185941527</v>
      </c>
      <c r="I291" s="4">
        <f t="shared" si="241"/>
        <v>319951.78911605268</v>
      </c>
      <c r="J291" s="4">
        <f t="shared" si="241"/>
        <v>56589.66967105947</v>
      </c>
      <c r="K291" s="4">
        <f t="shared" si="233"/>
        <v>240919.23473229245</v>
      </c>
      <c r="L291" s="4">
        <f t="shared" si="233"/>
        <v>89557.058928073049</v>
      </c>
      <c r="M291" s="4">
        <f t="shared" si="233"/>
        <v>8310.2689386311358</v>
      </c>
      <c r="N291" s="11">
        <f t="shared" si="238"/>
        <v>2.1023771611161646E-3</v>
      </c>
      <c r="O291" s="11">
        <f t="shared" si="238"/>
        <v>3.3360181911605835E-3</v>
      </c>
      <c r="P291" s="11">
        <f t="shared" si="238"/>
        <v>2.3949778672620603E-3</v>
      </c>
      <c r="Q291" s="4">
        <f t="shared" si="234"/>
        <v>2267.0367506667153</v>
      </c>
      <c r="R291" s="4">
        <f t="shared" si="234"/>
        <v>8047.1222571129283</v>
      </c>
      <c r="S291" s="4">
        <f t="shared" si="234"/>
        <v>1884.1843407270394</v>
      </c>
      <c r="T291" s="4">
        <f t="shared" ref="T291:V306" si="278">T290*(1+W291)</f>
        <v>7.3141851597962493</v>
      </c>
      <c r="U291" s="4">
        <f t="shared" si="278"/>
        <v>25.151046285270443</v>
      </c>
      <c r="V291" s="4">
        <f t="shared" si="278"/>
        <v>33.295552910615953</v>
      </c>
      <c r="W291" s="11">
        <f t="shared" si="235"/>
        <v>-1.219247815263802E-2</v>
      </c>
      <c r="X291" s="11">
        <f t="shared" si="235"/>
        <v>-1.3228699347321071E-2</v>
      </c>
      <c r="Y291" s="11">
        <f t="shared" si="235"/>
        <v>-1.2203590333800474E-2</v>
      </c>
      <c r="Z291" s="4">
        <f t="shared" si="247"/>
        <v>2216.4268965337778</v>
      </c>
      <c r="AA291" s="4">
        <f t="shared" si="247"/>
        <v>26990.866328599153</v>
      </c>
      <c r="AB291" s="4">
        <f t="shared" si="247"/>
        <v>3735.8903395204647</v>
      </c>
      <c r="AC291" s="12">
        <f t="shared" ref="AC291:AE306" si="279">AC290*(1+AF291)</f>
        <v>1.2379322934584398</v>
      </c>
      <c r="AD291" s="12">
        <f t="shared" si="279"/>
        <v>4.9908395908268162</v>
      </c>
      <c r="AE291" s="12">
        <f t="shared" si="279"/>
        <v>2.0126407460426008</v>
      </c>
      <c r="AF291" s="11">
        <f t="shared" si="236"/>
        <v>-2.9039671966837322E-3</v>
      </c>
      <c r="AG291" s="11">
        <f t="shared" si="236"/>
        <v>2.0567434751257441E-3</v>
      </c>
      <c r="AH291" s="11">
        <f t="shared" si="236"/>
        <v>8.257041531207765E-4</v>
      </c>
      <c r="AI291" s="1">
        <f t="shared" si="274"/>
        <v>605943.02645987086</v>
      </c>
      <c r="AJ291" s="1">
        <f t="shared" si="274"/>
        <v>617358.744709883</v>
      </c>
      <c r="AK291" s="1">
        <f t="shared" si="274"/>
        <v>110285.81557556168</v>
      </c>
      <c r="AL291" s="17">
        <f t="shared" ref="AL291:AN306" si="280">AL290*(1+AO291)</f>
        <v>70.136260066715494</v>
      </c>
      <c r="AM291" s="17">
        <f t="shared" si="280"/>
        <v>32.456865691500205</v>
      </c>
      <c r="AN291" s="17">
        <f t="shared" si="280"/>
        <v>4.8245910545166835</v>
      </c>
      <c r="AO291" s="7">
        <f t="shared" si="275"/>
        <v>1.7225216562847148E-3</v>
      </c>
      <c r="AP291" s="7">
        <f t="shared" si="275"/>
        <v>2.6525539091561794E-3</v>
      </c>
      <c r="AQ291" s="7">
        <f t="shared" si="275"/>
        <v>1.9200248544069241E-3</v>
      </c>
      <c r="AR291" s="1">
        <f t="shared" si="245"/>
        <v>309950.69185941527</v>
      </c>
      <c r="AS291" s="1">
        <f t="shared" si="245"/>
        <v>319951.78911605268</v>
      </c>
      <c r="AT291" s="1">
        <f t="shared" si="245"/>
        <v>56589.66967105947</v>
      </c>
      <c r="AU291" s="1">
        <f t="shared" si="252"/>
        <v>61990.138371883055</v>
      </c>
      <c r="AV291" s="1">
        <f t="shared" si="252"/>
        <v>63990.357823210536</v>
      </c>
      <c r="AW291" s="1">
        <f t="shared" si="252"/>
        <v>11317.933934211895</v>
      </c>
      <c r="AX291" s="1">
        <f t="shared" si="253"/>
        <v>192735.38778583394</v>
      </c>
      <c r="AY291" s="1">
        <f t="shared" si="253"/>
        <v>71645.647142458445</v>
      </c>
      <c r="AZ291" s="1">
        <f t="shared" si="253"/>
        <v>6648.2151509049081</v>
      </c>
      <c r="BA291" s="1">
        <f t="shared" si="254"/>
        <v>12.169073479399305</v>
      </c>
      <c r="BB291" s="1">
        <f t="shared" si="254"/>
        <v>11.179487679735471</v>
      </c>
      <c r="BC291" s="1">
        <f t="shared" si="254"/>
        <v>8.8021036992644497</v>
      </c>
      <c r="BD291" s="1">
        <f t="shared" si="255"/>
        <v>149.39523157617617</v>
      </c>
      <c r="BE291">
        <f t="shared" si="273"/>
        <v>0.21822387218499145</v>
      </c>
      <c r="BF291">
        <f t="shared" si="273"/>
        <v>0.3346263841173937</v>
      </c>
      <c r="BG291">
        <f t="shared" si="273"/>
        <v>2.453676962688749E-2</v>
      </c>
      <c r="BH291">
        <f t="shared" si="256"/>
        <v>0.29162937228786384</v>
      </c>
      <c r="BI291">
        <f t="shared" si="257"/>
        <v>4.7621658391411486E-3</v>
      </c>
      <c r="BJ291">
        <f t="shared" si="257"/>
        <v>1.1197481694748152E-2</v>
      </c>
      <c r="BK291">
        <f t="shared" si="257"/>
        <v>6.0205306372294847E-5</v>
      </c>
      <c r="BL291">
        <f t="shared" si="251"/>
        <v>1476.0365965910719</v>
      </c>
      <c r="BM291">
        <f t="shared" si="251"/>
        <v>3582.6543018289208</v>
      </c>
      <c r="BN291">
        <f t="shared" si="251"/>
        <v>3.4069984000530971</v>
      </c>
      <c r="BO291">
        <f t="shared" si="246"/>
        <v>1217.3515886646937</v>
      </c>
      <c r="BP291">
        <f t="shared" si="267"/>
        <v>793.33733849329417</v>
      </c>
      <c r="BQ291">
        <f t="shared" si="267"/>
        <v>74.334499237934168</v>
      </c>
      <c r="BR291" s="7">
        <f t="shared" si="265"/>
        <v>2.7012005241329184E-3</v>
      </c>
      <c r="BS291" s="7">
        <f t="shared" si="249"/>
        <v>1.2930771618767697E-3</v>
      </c>
      <c r="BT291" s="7">
        <f t="shared" si="250"/>
        <v>1.1999798497814211E-4</v>
      </c>
      <c r="BU291" s="8">
        <f>MAX((BU$3*climlow!$I401+BU$4*climlow!$I401^2+BU$5*climlow!$I401^6)*(K291/K$66)^$BW$1,-99)</f>
        <v>0.7737173463121233</v>
      </c>
      <c r="BV291" s="8">
        <f>MAX((BV$3*climlow!$I401+BV$4*climlow!$I401^2+BV$5*climlow!$I401^6)*(L291/L$66)^$BW$1,-99)</f>
        <v>-0.42038459851483473</v>
      </c>
      <c r="BW291" s="8">
        <f>MAX((BW$3*climlow!$I401+BW$4*climlow!$I401^2+BW$5*climlow!$I401^6)*(M291/M$66)^$BW$1,-99)</f>
        <v>-1.3089078359760395</v>
      </c>
      <c r="BX291" s="8">
        <f>MAX((BX$3*climlow!$M401+BX$4*climlow!$M401^2+BX$5*climlow!$M401^6)*(K291/K$66)^$BW$1,-99)</f>
        <v>0.96125666829831602</v>
      </c>
      <c r="BY291" s="8">
        <f>MAX((BY$3*climlow!$M401+BY$4*climlow!$M401^2+BY$5*climlow!$M401^6)*(L291/L$66)^$BW$1,-99)</f>
        <v>-0.28789066218033221</v>
      </c>
      <c r="BZ291" s="8">
        <f>MAX((BZ$3*climlow!$M401+BZ$4*climlow!$M401^2+BZ$5*climlow!$M401^6)*(M291/M$66)^$BW$1,-99)</f>
        <v>-1.1644084381304425</v>
      </c>
      <c r="CA291" s="8">
        <f t="shared" si="258"/>
        <v>-663.05115792215429</v>
      </c>
      <c r="CB291" s="8">
        <f t="shared" si="259"/>
        <v>-0.85737630946508514</v>
      </c>
      <c r="CC291" s="8">
        <f t="shared" si="260"/>
        <v>-7.9564802888082403E-2</v>
      </c>
      <c r="CD291" s="8">
        <f>MAX((CD$3*climlow!$I401+CD$4*climlow!$I401^2+CD$5*climlow!$I401^6)*(K291/K$66)^$BW$1,-99)</f>
        <v>0.76961252822605897</v>
      </c>
      <c r="CE291" s="8">
        <f>MAX((CE$3*climlow!$I401+CE$4*climlow!$I401^2+CE$5*climlow!$I401^6)*(L291/L$66)^$BW$1,-99)</f>
        <v>-0.12418977183103451</v>
      </c>
      <c r="CF291" s="8">
        <f>MAX((CF$3*climlow!$I401+CF$4*climlow!$I401^2+CF$5*climlow!$I401^6)*(M291/M$66)^$BW$1,-99)</f>
        <v>-0.70753953164633232</v>
      </c>
      <c r="CG291" s="8">
        <f>MAX((CG$3*climlow!$M401+CG$4*climlow!$M401^2+CG$5*climlow!$M401^6)*(K291/K$66)^$BW$1,-99)</f>
        <v>0.8375740989234064</v>
      </c>
      <c r="CH291" s="8">
        <f>MAX((CH$3*climlow!$M401+CH$4*climlow!$M401^2+CH$5*climlow!$M401^6)*(L291/L$66)^$BW$1,-99)</f>
        <v>-3.7136595801278066E-2</v>
      </c>
      <c r="CI291" s="8">
        <f>MAX((CI$3*climlow!$M401+CI$4*climlow!$M401^2+CI$5*climlow!$M401^6)*(M291/M$66)^$BW$1,-99)</f>
        <v>-0.57626304636766368</v>
      </c>
      <c r="CJ291" s="8">
        <f t="shared" si="261"/>
        <v>-4.0142047627167194</v>
      </c>
      <c r="CK291" s="8">
        <f t="shared" si="262"/>
        <v>-5.1906765017659473E-3</v>
      </c>
      <c r="CL291" s="8">
        <f t="shared" si="263"/>
        <v>-4.8169648281566743E-4</v>
      </c>
    </row>
    <row r="292" spans="1:90">
      <c r="A292">
        <f t="shared" si="232"/>
        <v>2246</v>
      </c>
      <c r="B292" s="4">
        <f t="shared" si="276"/>
        <v>1286.5336755857825</v>
      </c>
      <c r="C292" s="4">
        <f t="shared" si="276"/>
        <v>3572.6030705696057</v>
      </c>
      <c r="D292" s="4">
        <f t="shared" si="276"/>
        <v>6809.6091234564028</v>
      </c>
      <c r="E292" s="11">
        <f t="shared" si="277"/>
        <v>5.3944176371462606E-8</v>
      </c>
      <c r="F292" s="11">
        <f t="shared" si="277"/>
        <v>1.0814618133583086E-7</v>
      </c>
      <c r="G292" s="11">
        <f t="shared" si="277"/>
        <v>2.3876830430934755E-7</v>
      </c>
      <c r="H292" s="4">
        <f t="shared" si="241"/>
        <v>310595.97715238907</v>
      </c>
      <c r="I292" s="4">
        <f t="shared" si="241"/>
        <v>321008.66012235027</v>
      </c>
      <c r="J292" s="4">
        <f t="shared" si="241"/>
        <v>56723.885353729776</v>
      </c>
      <c r="K292" s="4">
        <f t="shared" si="233"/>
        <v>241420.79064581732</v>
      </c>
      <c r="L292" s="4">
        <f t="shared" si="233"/>
        <v>89852.87583912017</v>
      </c>
      <c r="M292" s="4">
        <f t="shared" si="233"/>
        <v>8329.9767028240276</v>
      </c>
      <c r="N292" s="11">
        <f t="shared" si="238"/>
        <v>2.0818425481146097E-3</v>
      </c>
      <c r="O292" s="11">
        <f t="shared" si="238"/>
        <v>3.3031110510752804E-3</v>
      </c>
      <c r="P292" s="11">
        <f t="shared" si="238"/>
        <v>2.3714953557372187E-3</v>
      </c>
      <c r="Q292" s="4">
        <f t="shared" si="234"/>
        <v>2244.0581454472349</v>
      </c>
      <c r="R292" s="4">
        <f t="shared" si="234"/>
        <v>7966.8990702571546</v>
      </c>
      <c r="S292" s="4">
        <f t="shared" si="234"/>
        <v>1865.6047770573591</v>
      </c>
      <c r="T292" s="4">
        <f t="shared" si="278"/>
        <v>7.2250071170310841</v>
      </c>
      <c r="U292" s="4">
        <f t="shared" si="278"/>
        <v>24.818330655692044</v>
      </c>
      <c r="V292" s="4">
        <f t="shared" si="278"/>
        <v>32.889227622957421</v>
      </c>
      <c r="W292" s="11">
        <f t="shared" si="235"/>
        <v>-1.219247815263802E-2</v>
      </c>
      <c r="X292" s="11">
        <f t="shared" si="235"/>
        <v>-1.3228699347321071E-2</v>
      </c>
      <c r="Y292" s="11">
        <f t="shared" si="235"/>
        <v>-1.2203590333800474E-2</v>
      </c>
      <c r="Z292" s="4">
        <f t="shared" si="247"/>
        <v>2187.6349136658823</v>
      </c>
      <c r="AA292" s="4">
        <f t="shared" si="247"/>
        <v>26777.627866452152</v>
      </c>
      <c r="AB292" s="4">
        <f t="shared" si="247"/>
        <v>3702.1925723473951</v>
      </c>
      <c r="AC292" s="12">
        <f t="shared" si="279"/>
        <v>1.234337378686521</v>
      </c>
      <c r="AD292" s="12">
        <f t="shared" si="279"/>
        <v>5.0011044675906486</v>
      </c>
      <c r="AE292" s="12">
        <f t="shared" si="279"/>
        <v>2.0143025918653481</v>
      </c>
      <c r="AF292" s="11">
        <f t="shared" si="236"/>
        <v>-2.9039671966837322E-3</v>
      </c>
      <c r="AG292" s="11">
        <f t="shared" si="236"/>
        <v>2.0567434751257441E-3</v>
      </c>
      <c r="AH292" s="11">
        <f t="shared" si="236"/>
        <v>8.257041531207765E-4</v>
      </c>
      <c r="AI292" s="1">
        <f t="shared" si="274"/>
        <v>607338.86218576692</v>
      </c>
      <c r="AJ292" s="1">
        <f t="shared" si="274"/>
        <v>619613.22806210525</v>
      </c>
      <c r="AK292" s="1">
        <f t="shared" si="274"/>
        <v>110575.16795221739</v>
      </c>
      <c r="AL292" s="17">
        <f t="shared" si="280"/>
        <v>70.255863181302672</v>
      </c>
      <c r="AM292" s="17">
        <f t="shared" si="280"/>
        <v>32.54209834160946</v>
      </c>
      <c r="AN292" s="17">
        <f t="shared" si="280"/>
        <v>4.8337617559063348</v>
      </c>
      <c r="AO292" s="7">
        <f t="shared" si="275"/>
        <v>1.7052964397218677E-3</v>
      </c>
      <c r="AP292" s="7">
        <f t="shared" si="275"/>
        <v>2.6260283700646177E-3</v>
      </c>
      <c r="AQ292" s="7">
        <f t="shared" si="275"/>
        <v>1.9008246058628549E-3</v>
      </c>
      <c r="AR292" s="1">
        <f t="shared" si="245"/>
        <v>310595.97715238907</v>
      </c>
      <c r="AS292" s="1">
        <f t="shared" si="245"/>
        <v>321008.66012235027</v>
      </c>
      <c r="AT292" s="1">
        <f t="shared" si="245"/>
        <v>56723.885353729776</v>
      </c>
      <c r="AU292" s="1">
        <f t="shared" si="252"/>
        <v>62119.195430477819</v>
      </c>
      <c r="AV292" s="1">
        <f t="shared" si="252"/>
        <v>64201.732024470053</v>
      </c>
      <c r="AW292" s="1">
        <f t="shared" si="252"/>
        <v>11344.777070745957</v>
      </c>
      <c r="AX292" s="1">
        <f t="shared" si="253"/>
        <v>193136.63251665386</v>
      </c>
      <c r="AY292" s="1">
        <f t="shared" si="253"/>
        <v>71882.300671296136</v>
      </c>
      <c r="AZ292" s="1">
        <f t="shared" si="253"/>
        <v>6663.981362259221</v>
      </c>
      <c r="BA292" s="1">
        <f t="shared" si="254"/>
        <v>12.17115315791615</v>
      </c>
      <c r="BB292" s="1">
        <f t="shared" si="254"/>
        <v>11.18278534749847</v>
      </c>
      <c r="BC292" s="1">
        <f t="shared" si="254"/>
        <v>8.8044723870629387</v>
      </c>
      <c r="BD292" s="1">
        <f t="shared" si="255"/>
        <v>145.08233756017898</v>
      </c>
      <c r="BE292">
        <f t="shared" ref="BE292:BG307" si="281">BE291</f>
        <v>0.21822387218499145</v>
      </c>
      <c r="BF292">
        <f t="shared" si="281"/>
        <v>0.3346263841173937</v>
      </c>
      <c r="BG292">
        <f t="shared" si="281"/>
        <v>2.453676962688749E-2</v>
      </c>
      <c r="BH292">
        <f t="shared" si="256"/>
        <v>0.29168892077546577</v>
      </c>
      <c r="BI292">
        <f t="shared" si="257"/>
        <v>4.7621658391411486E-3</v>
      </c>
      <c r="BJ292">
        <f t="shared" si="257"/>
        <v>1.1197481694748152E-2</v>
      </c>
      <c r="BK292">
        <f t="shared" si="257"/>
        <v>6.0205306372294847E-5</v>
      </c>
      <c r="BL292">
        <f t="shared" si="251"/>
        <v>1479.1095521697719</v>
      </c>
      <c r="BM292">
        <f t="shared" si="251"/>
        <v>3594.4885955756481</v>
      </c>
      <c r="BN292">
        <f t="shared" si="251"/>
        <v>3.4150788963482297</v>
      </c>
      <c r="BO292">
        <f t="shared" si="246"/>
        <v>1220.6398994140488</v>
      </c>
      <c r="BP292">
        <f t="shared" si="267"/>
        <v>802.29636279088083</v>
      </c>
      <c r="BQ292">
        <f t="shared" si="267"/>
        <v>75.189006518045787</v>
      </c>
      <c r="BR292" s="7">
        <f t="shared" si="265"/>
        <v>2.675007981099764E-3</v>
      </c>
      <c r="BS292" s="7">
        <f t="shared" si="249"/>
        <v>1.2554147202687084E-3</v>
      </c>
      <c r="BT292" s="7">
        <f t="shared" si="250"/>
        <v>1.161981654686165E-4</v>
      </c>
      <c r="BU292" s="8">
        <f>MAX((BU$3*climlow!$I402+BU$4*climlow!$I402^2+BU$5*climlow!$I402^6)*(K292/K$66)^$BW$1,-99)</f>
        <v>0.76538521455123276</v>
      </c>
      <c r="BV292" s="8">
        <f>MAX((BV$3*climlow!$I402+BV$4*climlow!$I402^2+BV$5*climlow!$I402^6)*(L292/L$66)^$BW$1,-99)</f>
        <v>-0.42560599047780101</v>
      </c>
      <c r="BW292" s="8">
        <f>MAX((BW$3*climlow!$I402+BW$4*climlow!$I402^2+BW$5*climlow!$I402^6)*(M292/M$66)^$BW$1,-99)</f>
        <v>-1.3141777803477297</v>
      </c>
      <c r="BX292" s="8">
        <f>MAX((BX$3*climlow!$M402+BX$4*climlow!$M402^2+BX$5*climlow!$M402^6)*(K292/K$66)^$BW$1,-99)</f>
        <v>0.95437856573803503</v>
      </c>
      <c r="BY292" s="8">
        <f>MAX((BY$3*climlow!$M402+BY$4*climlow!$M402^2+BY$5*climlow!$M402^6)*(L292/L$66)^$BW$1,-99)</f>
        <v>-0.29218447623595767</v>
      </c>
      <c r="BZ292" s="8">
        <f>MAX((BZ$3*climlow!$M402+BZ$4*climlow!$M402^2+BZ$5*climlow!$M402^6)*(M292/M$66)^$BW$1,-99)</f>
        <v>-1.1686848770514477</v>
      </c>
      <c r="CA292" s="8">
        <f t="shared" si="258"/>
        <v>-669.53497353529076</v>
      </c>
      <c r="CB292" s="8">
        <f t="shared" si="259"/>
        <v>-0.8405440615109242</v>
      </c>
      <c r="CC292" s="8">
        <f t="shared" si="260"/>
        <v>-7.7798735641879488E-2</v>
      </c>
      <c r="CD292" s="8">
        <f>MAX((CD$3*climlow!$I402+CD$4*climlow!$I402^2+CD$5*climlow!$I402^6)*(K292/K$66)^$BW$1,-99)</f>
        <v>0.76597029879124734</v>
      </c>
      <c r="CE292" s="8">
        <f>MAX((CE$3*climlow!$I402+CE$4*climlow!$I402^2+CE$5*climlow!$I402^6)*(L292/L$66)^$BW$1,-99)</f>
        <v>-0.12800681791632218</v>
      </c>
      <c r="CF292" s="8">
        <f>MAX((CF$3*climlow!$I402+CF$4*climlow!$I402^2+CF$5*climlow!$I402^6)*(M292/M$66)^$BW$1,-99)</f>
        <v>-0.71292357256084715</v>
      </c>
      <c r="CG292" s="8">
        <f>MAX((CG$3*climlow!$M402+CG$4*climlow!$M402^2+CG$5*climlow!$M402^6)*(K292/K$66)^$BW$1,-99)</f>
        <v>0.83510474278759228</v>
      </c>
      <c r="CH292" s="8">
        <f>MAX((CH$3*climlow!$M402+CH$4*climlow!$M402^2+CH$5*climlow!$M402^6)*(L292/L$66)^$BW$1,-99)</f>
        <v>-3.9886721297252188E-2</v>
      </c>
      <c r="CI292" s="8">
        <f>MAX((CI$3*climlow!$M402+CI$4*climlow!$M402^2+CI$5*climlow!$M402^6)*(M292/M$66)^$BW$1,-99)</f>
        <v>-0.58019879892370518</v>
      </c>
      <c r="CJ292" s="8">
        <f t="shared" si="261"/>
        <v>-4.027536839122722</v>
      </c>
      <c r="CK292" s="8">
        <f t="shared" si="262"/>
        <v>-5.0562290342591699E-3</v>
      </c>
      <c r="CL292" s="8">
        <f t="shared" si="263"/>
        <v>-4.6799239206333072E-4</v>
      </c>
    </row>
    <row r="293" spans="1:90">
      <c r="A293">
        <f t="shared" si="232"/>
        <v>2247</v>
      </c>
      <c r="B293" s="4">
        <f t="shared" si="276"/>
        <v>1286.5337415167321</v>
      </c>
      <c r="C293" s="4">
        <f t="shared" si="276"/>
        <v>3572.6034376148164</v>
      </c>
      <c r="D293" s="4">
        <f t="shared" si="276"/>
        <v>6809.6106680792855</v>
      </c>
      <c r="E293" s="11">
        <f t="shared" si="277"/>
        <v>5.1246967552889475E-8</v>
      </c>
      <c r="F293" s="11">
        <f t="shared" si="277"/>
        <v>1.0273887226903931E-7</v>
      </c>
      <c r="G293" s="11">
        <f t="shared" si="277"/>
        <v>2.2682988909388015E-7</v>
      </c>
      <c r="H293" s="4">
        <f t="shared" si="241"/>
        <v>311236.2943327151</v>
      </c>
      <c r="I293" s="4">
        <f t="shared" si="241"/>
        <v>322058.56423263077</v>
      </c>
      <c r="J293" s="4">
        <f t="shared" si="241"/>
        <v>56857.100301648352</v>
      </c>
      <c r="K293" s="4">
        <f t="shared" si="233"/>
        <v>241918.48553135464</v>
      </c>
      <c r="L293" s="4">
        <f t="shared" si="233"/>
        <v>90146.74308426668</v>
      </c>
      <c r="M293" s="4">
        <f t="shared" si="233"/>
        <v>8349.537598114317</v>
      </c>
      <c r="N293" s="11">
        <f t="shared" si="238"/>
        <v>2.0615245447832553E-3</v>
      </c>
      <c r="O293" s="11">
        <f t="shared" si="238"/>
        <v>3.2705380033988263E-3</v>
      </c>
      <c r="P293" s="11">
        <f t="shared" si="238"/>
        <v>2.3482533010756867E-3</v>
      </c>
      <c r="Q293" s="4">
        <f t="shared" si="234"/>
        <v>2221.2674057054696</v>
      </c>
      <c r="R293" s="4">
        <f t="shared" si="234"/>
        <v>7887.2195266276676</v>
      </c>
      <c r="S293" s="4">
        <f t="shared" si="234"/>
        <v>1847.165569339496</v>
      </c>
      <c r="T293" s="4">
        <f t="shared" si="278"/>
        <v>7.1369163756040281</v>
      </c>
      <c r="U293" s="4">
        <f t="shared" si="278"/>
        <v>24.490016421145491</v>
      </c>
      <c r="V293" s="4">
        <f t="shared" si="278"/>
        <v>32.487860962651737</v>
      </c>
      <c r="W293" s="11">
        <f t="shared" si="235"/>
        <v>-1.219247815263802E-2</v>
      </c>
      <c r="X293" s="11">
        <f t="shared" si="235"/>
        <v>-1.3228699347321071E-2</v>
      </c>
      <c r="Y293" s="11">
        <f t="shared" si="235"/>
        <v>-1.2203590333800474E-2</v>
      </c>
      <c r="Z293" s="4">
        <f t="shared" si="247"/>
        <v>2159.1726946233316</v>
      </c>
      <c r="AA293" s="4">
        <f t="shared" si="247"/>
        <v>26565.202614011516</v>
      </c>
      <c r="AB293" s="4">
        <f t="shared" si="247"/>
        <v>3668.7127664894142</v>
      </c>
      <c r="AC293" s="12">
        <f t="shared" si="279"/>
        <v>1.2307529034291749</v>
      </c>
      <c r="AD293" s="12">
        <f t="shared" si="279"/>
        <v>5.011390456572788</v>
      </c>
      <c r="AE293" s="12">
        <f t="shared" si="279"/>
        <v>2.0159658098810933</v>
      </c>
      <c r="AF293" s="11">
        <f t="shared" si="236"/>
        <v>-2.9039671966837322E-3</v>
      </c>
      <c r="AG293" s="11">
        <f t="shared" si="236"/>
        <v>2.0567434751257441E-3</v>
      </c>
      <c r="AH293" s="11">
        <f t="shared" si="236"/>
        <v>8.257041531207765E-4</v>
      </c>
      <c r="AI293" s="1">
        <f t="shared" si="274"/>
        <v>608724.17139766808</v>
      </c>
      <c r="AJ293" s="1">
        <f t="shared" si="274"/>
        <v>621853.63728036475</v>
      </c>
      <c r="AK293" s="1">
        <f t="shared" si="274"/>
        <v>110862.42822774162</v>
      </c>
      <c r="AL293" s="17">
        <f t="shared" si="280"/>
        <v>70.37447218392181</v>
      </c>
      <c r="AM293" s="17">
        <f t="shared" si="280"/>
        <v>32.626700250341294</v>
      </c>
      <c r="AN293" s="17">
        <f t="shared" si="280"/>
        <v>4.8428580078579957</v>
      </c>
      <c r="AO293" s="7">
        <f t="shared" si="275"/>
        <v>1.6882434753246491E-3</v>
      </c>
      <c r="AP293" s="7">
        <f t="shared" si="275"/>
        <v>2.5997680863639717E-3</v>
      </c>
      <c r="AQ293" s="7">
        <f t="shared" si="275"/>
        <v>1.8818163598042263E-3</v>
      </c>
      <c r="AR293" s="1">
        <f t="shared" si="245"/>
        <v>311236.2943327151</v>
      </c>
      <c r="AS293" s="1">
        <f t="shared" si="245"/>
        <v>322058.56423263077</v>
      </c>
      <c r="AT293" s="1">
        <f t="shared" si="245"/>
        <v>56857.100301648352</v>
      </c>
      <c r="AU293" s="1">
        <f t="shared" si="252"/>
        <v>62247.258866543023</v>
      </c>
      <c r="AV293" s="1">
        <f t="shared" si="252"/>
        <v>64411.712846526156</v>
      </c>
      <c r="AW293" s="1">
        <f t="shared" si="252"/>
        <v>11371.42006032967</v>
      </c>
      <c r="AX293" s="1">
        <f t="shared" si="253"/>
        <v>193534.78842508371</v>
      </c>
      <c r="AY293" s="1">
        <f t="shared" si="253"/>
        <v>72117.394467413338</v>
      </c>
      <c r="AZ293" s="1">
        <f t="shared" si="253"/>
        <v>6679.6300784914547</v>
      </c>
      <c r="BA293" s="1">
        <f t="shared" si="254"/>
        <v>12.173212560435113</v>
      </c>
      <c r="BB293" s="1">
        <f t="shared" si="254"/>
        <v>11.186050548924937</v>
      </c>
      <c r="BC293" s="1">
        <f t="shared" si="254"/>
        <v>8.8068178875259644</v>
      </c>
      <c r="BD293" s="1">
        <f t="shared" si="255"/>
        <v>140.8935758929826</v>
      </c>
      <c r="BE293">
        <f t="shared" si="281"/>
        <v>0.21822387218499145</v>
      </c>
      <c r="BF293">
        <f t="shared" si="281"/>
        <v>0.3346263841173937</v>
      </c>
      <c r="BG293">
        <f t="shared" si="281"/>
        <v>2.453676962688749E-2</v>
      </c>
      <c r="BH293">
        <f t="shared" si="256"/>
        <v>0.29174801297951686</v>
      </c>
      <c r="BI293">
        <f t="shared" si="257"/>
        <v>4.7621658391411486E-3</v>
      </c>
      <c r="BJ293">
        <f t="shared" si="257"/>
        <v>1.1197481694748152E-2</v>
      </c>
      <c r="BK293">
        <f t="shared" si="257"/>
        <v>6.0205306372294847E-5</v>
      </c>
      <c r="BL293">
        <f t="shared" si="251"/>
        <v>1482.1588487721358</v>
      </c>
      <c r="BM293">
        <f t="shared" si="251"/>
        <v>3606.2448776317551</v>
      </c>
      <c r="BN293">
        <f t="shared" si="251"/>
        <v>3.4230991431010369</v>
      </c>
      <c r="BO293">
        <f t="shared" si="246"/>
        <v>1223.9051208870303</v>
      </c>
      <c r="BP293">
        <f t="shared" si="267"/>
        <v>811.35682937620766</v>
      </c>
      <c r="BQ293">
        <f t="shared" si="267"/>
        <v>76.053354980381314</v>
      </c>
      <c r="BR293" s="7">
        <f t="shared" si="265"/>
        <v>2.6490784248807131E-3</v>
      </c>
      <c r="BS293" s="7">
        <f t="shared" si="249"/>
        <v>1.2188492429793286E-3</v>
      </c>
      <c r="BT293" s="7">
        <f t="shared" si="250"/>
        <v>1.1252152378102596E-4</v>
      </c>
      <c r="BU293" s="8">
        <f>MAX((BU$3*climlow!$I403+BU$4*climlow!$I403^2+BU$5*climlow!$I403^6)*(K293/K$66)^$BW$1,-99)</f>
        <v>0.75717993725726873</v>
      </c>
      <c r="BV293" s="8">
        <f>MAX((BV$3*climlow!$I403+BV$4*climlow!$I403^2+BV$5*climlow!$I403^6)*(L293/L$66)^$BW$1,-99)</f>
        <v>-0.43073913563748534</v>
      </c>
      <c r="BW293" s="8">
        <f>MAX((BW$3*climlow!$I403+BW$4*climlow!$I403^2+BW$5*climlow!$I403^6)*(M293/M$66)^$BW$1,-99)</f>
        <v>-1.3193565458267973</v>
      </c>
      <c r="BX293" s="8">
        <f>MAX((BX$3*climlow!$M403+BX$4*climlow!$M403^2+BX$5*climlow!$M403^6)*(K293/K$66)^$BW$1,-99)</f>
        <v>0.94761493695250365</v>
      </c>
      <c r="BY293" s="8">
        <f>MAX((BY$3*climlow!$M403+BY$4*climlow!$M403^2+BY$5*climlow!$M403^6)*(L293/L$66)^$BW$1,-99)</f>
        <v>-0.29639852676189804</v>
      </c>
      <c r="BZ293" s="8">
        <f>MAX((BZ$3*climlow!$M403+BZ$4*climlow!$M403^2+BZ$5*climlow!$M403^6)*(M293/M$66)^$BW$1,-99)</f>
        <v>-1.1728788733917999</v>
      </c>
      <c r="CA293" s="8">
        <f t="shared" si="258"/>
        <v>-675.98579329985284</v>
      </c>
      <c r="CB293" s="8">
        <f t="shared" si="259"/>
        <v>-0.82392477242830653</v>
      </c>
      <c r="CC293" s="8">
        <f t="shared" si="260"/>
        <v>-7.6062951516425087E-2</v>
      </c>
      <c r="CD293" s="8">
        <f>MAX((CD$3*climlow!$I403+CD$4*climlow!$I403^2+CD$5*climlow!$I403^6)*(K293/K$66)^$BW$1,-99)</f>
        <v>0.76235338262867491</v>
      </c>
      <c r="CE293" s="8">
        <f>MAX((CE$3*climlow!$I403+CE$4*climlow!$I403^2+CE$5*climlow!$I403^6)*(L293/L$66)^$BW$1,-99)</f>
        <v>-0.1317809040565443</v>
      </c>
      <c r="CF293" s="8">
        <f>MAX((CF$3*climlow!$I403+CF$4*climlow!$I403^2+CF$5*climlow!$I403^6)*(M293/M$66)^$BW$1,-99)</f>
        <v>-0.71824141596178537</v>
      </c>
      <c r="CG293" s="8">
        <f>MAX((CG$3*climlow!$M403+CG$4*climlow!$M403^2+CG$5*climlow!$M403^6)*(K293/K$66)^$BW$1,-99)</f>
        <v>0.83265545874155544</v>
      </c>
      <c r="CH293" s="8">
        <f>MAX((CH$3*climlow!$M403+CH$4*climlow!$M403^2+CH$5*climlow!$M403^6)*(L293/L$66)^$BW$1,-99)</f>
        <v>-4.2600195376192897E-2</v>
      </c>
      <c r="CI293" s="8">
        <f>MAX((CI$3*climlow!$M403+CI$4*climlow!$M403^2+CI$5*climlow!$M403^6)*(M293/M$66)^$BW$1,-99)</f>
        <v>-0.5840770327540511</v>
      </c>
      <c r="CJ293" s="8">
        <f t="shared" si="261"/>
        <v>-4.0398353951596331</v>
      </c>
      <c r="CK293" s="8">
        <f t="shared" si="262"/>
        <v>-4.9239503131514161E-3</v>
      </c>
      <c r="CL293" s="8">
        <f t="shared" si="263"/>
        <v>-4.5456843448788504E-4</v>
      </c>
    </row>
    <row r="294" spans="1:90">
      <c r="A294">
        <f t="shared" si="232"/>
        <v>2248</v>
      </c>
      <c r="B294" s="4">
        <f t="shared" si="276"/>
        <v>1286.5338041511375</v>
      </c>
      <c r="C294" s="4">
        <f t="shared" si="276"/>
        <v>3572.6037863078027</v>
      </c>
      <c r="D294" s="4">
        <f t="shared" si="276"/>
        <v>6809.6121354713569</v>
      </c>
      <c r="E294" s="11">
        <f t="shared" si="277"/>
        <v>4.8684619175244999E-8</v>
      </c>
      <c r="F294" s="11">
        <f t="shared" si="277"/>
        <v>9.7601928655587334E-8</v>
      </c>
      <c r="G294" s="11">
        <f t="shared" si="277"/>
        <v>2.1548839463918613E-7</v>
      </c>
      <c r="H294" s="4">
        <f t="shared" si="241"/>
        <v>311871.67372084095</v>
      </c>
      <c r="I294" s="4">
        <f t="shared" si="241"/>
        <v>323101.5165793997</v>
      </c>
      <c r="J294" s="4">
        <f t="shared" si="241"/>
        <v>56989.319504619838</v>
      </c>
      <c r="K294" s="4">
        <f t="shared" si="233"/>
        <v>242412.34292838167</v>
      </c>
      <c r="L294" s="4">
        <f t="shared" si="233"/>
        <v>90438.66488013693</v>
      </c>
      <c r="M294" s="4">
        <f t="shared" si="233"/>
        <v>8368.9523530660044</v>
      </c>
      <c r="N294" s="11">
        <f t="shared" si="238"/>
        <v>2.0414206708607718E-3</v>
      </c>
      <c r="O294" s="11">
        <f t="shared" si="238"/>
        <v>3.2382955377252554E-3</v>
      </c>
      <c r="P294" s="11">
        <f t="shared" si="238"/>
        <v>2.3252491199119429E-3</v>
      </c>
      <c r="Q294" s="4">
        <f t="shared" si="234"/>
        <v>2198.6640123343873</v>
      </c>
      <c r="R294" s="4">
        <f t="shared" si="234"/>
        <v>7808.0859045406924</v>
      </c>
      <c r="S294" s="4">
        <f t="shared" si="234"/>
        <v>1828.8666157801488</v>
      </c>
      <c r="T294" s="4">
        <f t="shared" si="278"/>
        <v>7.0498996786172716</v>
      </c>
      <c r="U294" s="4">
        <f t="shared" si="278"/>
        <v>24.1660453568992</v>
      </c>
      <c r="V294" s="4">
        <f t="shared" si="278"/>
        <v>32.091392416642066</v>
      </c>
      <c r="W294" s="11">
        <f t="shared" si="235"/>
        <v>-1.219247815263802E-2</v>
      </c>
      <c r="X294" s="11">
        <f t="shared" si="235"/>
        <v>-1.3228699347321071E-2</v>
      </c>
      <c r="Y294" s="11">
        <f t="shared" si="235"/>
        <v>-1.2203590333800474E-2</v>
      </c>
      <c r="Z294" s="4">
        <f t="shared" si="247"/>
        <v>2131.0375681173191</v>
      </c>
      <c r="AA294" s="4">
        <f t="shared" si="247"/>
        <v>26353.606756393317</v>
      </c>
      <c r="AB294" s="4">
        <f t="shared" si="247"/>
        <v>3635.4513856489421</v>
      </c>
      <c r="AC294" s="12">
        <f t="shared" si="279"/>
        <v>1.2271788373703933</v>
      </c>
      <c r="AD294" s="12">
        <f t="shared" si="279"/>
        <v>5.0216976011956511</v>
      </c>
      <c r="AE294" s="12">
        <f t="shared" si="279"/>
        <v>2.0176304012228616</v>
      </c>
      <c r="AF294" s="11">
        <f t="shared" si="236"/>
        <v>-2.9039671966837322E-3</v>
      </c>
      <c r="AG294" s="11">
        <f t="shared" si="236"/>
        <v>2.0567434751257441E-3</v>
      </c>
      <c r="AH294" s="11">
        <f t="shared" si="236"/>
        <v>8.257041531207765E-4</v>
      </c>
      <c r="AI294" s="1">
        <f t="shared" si="274"/>
        <v>610099.01312444441</v>
      </c>
      <c r="AJ294" s="1">
        <f t="shared" si="274"/>
        <v>624079.98639885453</v>
      </c>
      <c r="AK294" s="1">
        <f t="shared" si="274"/>
        <v>111147.60546529712</v>
      </c>
      <c r="AL294" s="17">
        <f t="shared" si="280"/>
        <v>70.492093334980794</v>
      </c>
      <c r="AM294" s="17">
        <f t="shared" si="280"/>
        <v>32.710673885874755</v>
      </c>
      <c r="AN294" s="17">
        <f t="shared" si="280"/>
        <v>4.8518802435911175</v>
      </c>
      <c r="AO294" s="7">
        <f t="shared" si="275"/>
        <v>1.6713610405714025E-3</v>
      </c>
      <c r="AP294" s="7">
        <f t="shared" si="275"/>
        <v>2.5737704055003321E-3</v>
      </c>
      <c r="AQ294" s="7">
        <f t="shared" si="275"/>
        <v>1.8629981962061839E-3</v>
      </c>
      <c r="AR294" s="1">
        <f t="shared" si="245"/>
        <v>311871.67372084095</v>
      </c>
      <c r="AS294" s="1">
        <f t="shared" si="245"/>
        <v>323101.5165793997</v>
      </c>
      <c r="AT294" s="1">
        <f t="shared" si="245"/>
        <v>56989.319504619838</v>
      </c>
      <c r="AU294" s="1">
        <f t="shared" si="252"/>
        <v>62374.334744168191</v>
      </c>
      <c r="AV294" s="1">
        <f t="shared" si="252"/>
        <v>64620.303315879944</v>
      </c>
      <c r="AW294" s="1">
        <f t="shared" si="252"/>
        <v>11397.863900923969</v>
      </c>
      <c r="AX294" s="1">
        <f t="shared" si="253"/>
        <v>193929.87434270536</v>
      </c>
      <c r="AY294" s="1">
        <f t="shared" si="253"/>
        <v>72350.931904109544</v>
      </c>
      <c r="AZ294" s="1">
        <f t="shared" si="253"/>
        <v>6695.1618824528041</v>
      </c>
      <c r="BA294" s="1">
        <f t="shared" si="254"/>
        <v>12.175251900238266</v>
      </c>
      <c r="BB294" s="1">
        <f t="shared" si="254"/>
        <v>11.189283612475773</v>
      </c>
      <c r="BC294" s="1">
        <f t="shared" si="254"/>
        <v>8.8091404374375522</v>
      </c>
      <c r="BD294" s="1">
        <f t="shared" si="255"/>
        <v>136.82538870987892</v>
      </c>
      <c r="BE294">
        <f t="shared" si="281"/>
        <v>0.21822387218499145</v>
      </c>
      <c r="BF294">
        <f t="shared" si="281"/>
        <v>0.3346263841173937</v>
      </c>
      <c r="BG294">
        <f t="shared" si="281"/>
        <v>2.453676962688749E-2</v>
      </c>
      <c r="BH294">
        <f t="shared" si="256"/>
        <v>0.29180665353386998</v>
      </c>
      <c r="BI294">
        <f t="shared" si="257"/>
        <v>4.7621658391411486E-3</v>
      </c>
      <c r="BJ294">
        <f t="shared" si="257"/>
        <v>1.1197481694748152E-2</v>
      </c>
      <c r="BK294">
        <f t="shared" si="257"/>
        <v>6.0205306372294847E-5</v>
      </c>
      <c r="BL294">
        <f t="shared" si="251"/>
        <v>1485.1846307891631</v>
      </c>
      <c r="BM294">
        <f t="shared" si="251"/>
        <v>3617.9233174431947</v>
      </c>
      <c r="BN294">
        <f t="shared" si="251"/>
        <v>3.4310594407242356</v>
      </c>
      <c r="BO294">
        <f t="shared" si="246"/>
        <v>1227.1473415368732</v>
      </c>
      <c r="BP294">
        <f t="shared" si="267"/>
        <v>820.51988705175199</v>
      </c>
      <c r="BQ294">
        <f t="shared" si="267"/>
        <v>76.927657973802624</v>
      </c>
      <c r="BR294" s="7">
        <f t="shared" si="265"/>
        <v>2.623409112449071E-3</v>
      </c>
      <c r="BS294" s="7">
        <f t="shared" si="249"/>
        <v>1.1833487795915813E-3</v>
      </c>
      <c r="BT294" s="7">
        <f t="shared" si="250"/>
        <v>1.0896395119303953E-4</v>
      </c>
      <c r="BU294" s="8">
        <f>MAX((BU$3*climlow!$I404+BU$4*climlow!$I404^2+BU$5*climlow!$I404^6)*(K294/K$66)^$BW$1,-99)</f>
        <v>0.74910102315220195</v>
      </c>
      <c r="BV294" s="8">
        <f>MAX((BV$3*climlow!$I404+BV$4*climlow!$I404^2+BV$5*climlow!$I404^6)*(L294/L$66)^$BW$1,-99)</f>
        <v>-0.43578456129797183</v>
      </c>
      <c r="BW294" s="8">
        <f>MAX((BW$3*climlow!$I404+BW$4*climlow!$I404^2+BW$5*climlow!$I404^6)*(M294/M$66)^$BW$1,-99)</f>
        <v>-1.3244446654434372</v>
      </c>
      <c r="BX294" s="8">
        <f>MAX((BX$3*climlow!$M404+BX$4*climlow!$M404^2+BX$5*climlow!$M404^6)*(K294/K$66)^$BW$1,-99)</f>
        <v>0.94096516270608499</v>
      </c>
      <c r="BY294" s="8">
        <f>MAX((BY$3*climlow!$M404+BY$4*climlow!$M404^2+BY$5*climlow!$M404^6)*(L294/L$66)^$BW$1,-99)</f>
        <v>-0.3005334037569119</v>
      </c>
      <c r="BZ294" s="8">
        <f>MAX((BZ$3*climlow!$M404+BZ$4*climlow!$M404^2+BZ$5*climlow!$M404^6)*(M294/M$66)^$BW$1,-99)</f>
        <v>-1.176991025352647</v>
      </c>
      <c r="CA294" s="8">
        <f t="shared" si="258"/>
        <v>-682.40272936931763</v>
      </c>
      <c r="CB294" s="8">
        <f t="shared" si="259"/>
        <v>-0.80752043698914611</v>
      </c>
      <c r="CC294" s="8">
        <f t="shared" si="260"/>
        <v>-7.4357297696995284E-2</v>
      </c>
      <c r="CD294" s="8">
        <f>MAX((CD$3*climlow!$I404+CD$4*climlow!$I404^2+CD$5*climlow!$I404^6)*(K294/K$66)^$BW$1,-99)</f>
        <v>0.75876288683373139</v>
      </c>
      <c r="CE294" s="8">
        <f>MAX((CE$3*climlow!$I404+CE$4*climlow!$I404^2+CE$5*climlow!$I404^6)*(L294/L$66)^$BW$1,-99)</f>
        <v>-0.13551145032879142</v>
      </c>
      <c r="CF294" s="8">
        <f>MAX((CF$3*climlow!$I404+CF$4*climlow!$I404^2+CF$5*climlow!$I404^6)*(M294/M$66)^$BW$1,-99)</f>
        <v>-0.72349246485086582</v>
      </c>
      <c r="CG294" s="8">
        <f>MAX((CG$3*climlow!$M404+CG$4*climlow!$M404^2+CG$5*climlow!$M404^6)*(K294/K$66)^$BW$1,-99)</f>
        <v>0.83022700522483295</v>
      </c>
      <c r="CH294" s="8">
        <f>MAX((CH$3*climlow!$M404+CH$4*climlow!$M404^2+CH$5*climlow!$M404^6)*(L294/L$66)^$BW$1,-99)</f>
        <v>-4.5276691172494582E-2</v>
      </c>
      <c r="CI294" s="8">
        <f>MAX((CI$3*climlow!$M404+CI$4*climlow!$M404^2+CI$5*climlow!$M404^6)*(M294/M$66)^$BW$1,-99)</f>
        <v>-0.58789746316034563</v>
      </c>
      <c r="CJ294" s="8">
        <f t="shared" si="261"/>
        <v>-4.0511075713816425</v>
      </c>
      <c r="CK294" s="8">
        <f t="shared" si="262"/>
        <v>-4.7938732005886817E-3</v>
      </c>
      <c r="CL294" s="8">
        <f t="shared" si="263"/>
        <v>-4.4142468768578217E-4</v>
      </c>
    </row>
    <row r="295" spans="1:90">
      <c r="A295">
        <f t="shared" si="232"/>
        <v>2249</v>
      </c>
      <c r="B295" s="4">
        <f t="shared" si="276"/>
        <v>1286.5338636538254</v>
      </c>
      <c r="C295" s="4">
        <f t="shared" si="276"/>
        <v>3572.6041175661717</v>
      </c>
      <c r="D295" s="4">
        <f t="shared" si="276"/>
        <v>6809.6135294941241</v>
      </c>
      <c r="E295" s="11">
        <f t="shared" si="277"/>
        <v>4.6250388216482747E-8</v>
      </c>
      <c r="F295" s="11">
        <f t="shared" si="277"/>
        <v>9.2721832222807968E-8</v>
      </c>
      <c r="G295" s="11">
        <f t="shared" si="277"/>
        <v>2.0471397490722682E-7</v>
      </c>
      <c r="H295" s="4">
        <f t="shared" si="241"/>
        <v>312502.14564349881</v>
      </c>
      <c r="I295" s="4">
        <f t="shared" si="241"/>
        <v>324137.53293355735</v>
      </c>
      <c r="J295" s="4">
        <f t="shared" si="241"/>
        <v>57120.547981073076</v>
      </c>
      <c r="K295" s="4">
        <f t="shared" si="233"/>
        <v>242902.38638256741</v>
      </c>
      <c r="L295" s="4">
        <f t="shared" si="233"/>
        <v>90728.645622895187</v>
      </c>
      <c r="M295" s="4">
        <f t="shared" si="233"/>
        <v>8388.2217006398132</v>
      </c>
      <c r="N295" s="11">
        <f t="shared" si="238"/>
        <v>2.0215284760913832E-3</v>
      </c>
      <c r="O295" s="11">
        <f t="shared" si="238"/>
        <v>3.2063801820005899E-3</v>
      </c>
      <c r="P295" s="11">
        <f t="shared" si="238"/>
        <v>2.3024802580873249E-3</v>
      </c>
      <c r="Q295" s="4">
        <f t="shared" si="234"/>
        <v>2176.2474205183462</v>
      </c>
      <c r="R295" s="4">
        <f t="shared" si="234"/>
        <v>7729.500302587363</v>
      </c>
      <c r="S295" s="4">
        <f t="shared" si="234"/>
        <v>1810.7077883247978</v>
      </c>
      <c r="T295" s="4">
        <f t="shared" si="278"/>
        <v>6.9639439308074405</v>
      </c>
      <c r="U295" s="4">
        <f t="shared" si="278"/>
        <v>23.846360008459058</v>
      </c>
      <c r="V295" s="4">
        <f t="shared" si="278"/>
        <v>31.699762210348133</v>
      </c>
      <c r="W295" s="11">
        <f t="shared" si="235"/>
        <v>-1.219247815263802E-2</v>
      </c>
      <c r="X295" s="11">
        <f t="shared" si="235"/>
        <v>-1.3228699347321071E-2</v>
      </c>
      <c r="Y295" s="11">
        <f t="shared" si="235"/>
        <v>-1.2203590333800474E-2</v>
      </c>
      <c r="Z295" s="4">
        <f t="shared" si="247"/>
        <v>2103.2268544700059</v>
      </c>
      <c r="AA295" s="4">
        <f t="shared" si="247"/>
        <v>26142.855968137992</v>
      </c>
      <c r="AB295" s="4">
        <f t="shared" si="247"/>
        <v>3602.4088409445135</v>
      </c>
      <c r="AC295" s="12">
        <f t="shared" si="279"/>
        <v>1.2236151502822052</v>
      </c>
      <c r="AD295" s="12">
        <f t="shared" si="279"/>
        <v>5.0320259449709646</v>
      </c>
      <c r="AE295" s="12">
        <f t="shared" si="279"/>
        <v>2.019296367024614</v>
      </c>
      <c r="AF295" s="11">
        <f t="shared" si="236"/>
        <v>-2.9039671966837322E-3</v>
      </c>
      <c r="AG295" s="11">
        <f t="shared" si="236"/>
        <v>2.0567434751257441E-3</v>
      </c>
      <c r="AH295" s="11">
        <f t="shared" si="236"/>
        <v>8.257041531207765E-4</v>
      </c>
      <c r="AI295" s="1">
        <f t="shared" si="274"/>
        <v>611463.44655616814</v>
      </c>
      <c r="AJ295" s="1">
        <f t="shared" si="274"/>
        <v>626292.29107484897</v>
      </c>
      <c r="AK295" s="1">
        <f t="shared" si="274"/>
        <v>111430.70881969138</v>
      </c>
      <c r="AL295" s="17">
        <f t="shared" si="280"/>
        <v>70.608732896064524</v>
      </c>
      <c r="AM295" s="17">
        <f t="shared" si="280"/>
        <v>32.794021752622278</v>
      </c>
      <c r="AN295" s="17">
        <f t="shared" si="280"/>
        <v>4.8608288972917162</v>
      </c>
      <c r="AO295" s="7">
        <f t="shared" si="275"/>
        <v>1.6546474301656884E-3</v>
      </c>
      <c r="AP295" s="7">
        <f t="shared" si="275"/>
        <v>2.5480327014453289E-3</v>
      </c>
      <c r="AQ295" s="7">
        <f t="shared" si="275"/>
        <v>1.8443682142441221E-3</v>
      </c>
      <c r="AR295" s="1">
        <f t="shared" si="245"/>
        <v>312502.14564349881</v>
      </c>
      <c r="AS295" s="1">
        <f t="shared" si="245"/>
        <v>324137.53293355735</v>
      </c>
      <c r="AT295" s="1">
        <f t="shared" si="245"/>
        <v>57120.547981073076</v>
      </c>
      <c r="AU295" s="1">
        <f t="shared" si="252"/>
        <v>62500.429128699761</v>
      </c>
      <c r="AV295" s="1">
        <f t="shared" si="252"/>
        <v>64827.506586711475</v>
      </c>
      <c r="AW295" s="1">
        <f t="shared" si="252"/>
        <v>11424.109596214616</v>
      </c>
      <c r="AX295" s="1">
        <f t="shared" si="253"/>
        <v>194321.90910605394</v>
      </c>
      <c r="AY295" s="1">
        <f t="shared" si="253"/>
        <v>72582.916498316132</v>
      </c>
      <c r="AZ295" s="1">
        <f t="shared" si="253"/>
        <v>6710.5773605118502</v>
      </c>
      <c r="BA295" s="1">
        <f t="shared" si="254"/>
        <v>12.17727138817521</v>
      </c>
      <c r="BB295" s="1">
        <f t="shared" si="254"/>
        <v>11.19248486318261</v>
      </c>
      <c r="BC295" s="1">
        <f t="shared" si="254"/>
        <v>8.8114402710497579</v>
      </c>
      <c r="BD295" s="1">
        <f t="shared" si="255"/>
        <v>132.87431952882108</v>
      </c>
      <c r="BE295">
        <f t="shared" si="281"/>
        <v>0.21822387218499145</v>
      </c>
      <c r="BF295">
        <f t="shared" si="281"/>
        <v>0.3346263841173937</v>
      </c>
      <c r="BG295">
        <f t="shared" si="281"/>
        <v>2.453676962688749E-2</v>
      </c>
      <c r="BH295">
        <f t="shared" si="256"/>
        <v>0.29186484702054527</v>
      </c>
      <c r="BI295">
        <f t="shared" si="257"/>
        <v>4.7621658391411486E-3</v>
      </c>
      <c r="BJ295">
        <f t="shared" si="257"/>
        <v>1.1197481694748152E-2</v>
      </c>
      <c r="BK295">
        <f t="shared" si="257"/>
        <v>6.0205306372294847E-5</v>
      </c>
      <c r="BL295">
        <f t="shared" si="251"/>
        <v>1488.187042641782</v>
      </c>
      <c r="BM295">
        <f t="shared" si="251"/>
        <v>3629.5240916043344</v>
      </c>
      <c r="BN295">
        <f t="shared" si="251"/>
        <v>3.4389600913538723</v>
      </c>
      <c r="BO295">
        <f t="shared" si="246"/>
        <v>1230.3666510549788</v>
      </c>
      <c r="BP295">
        <f t="shared" si="267"/>
        <v>829.78669763152334</v>
      </c>
      <c r="BQ295">
        <f t="shared" si="267"/>
        <v>77.812030152895744</v>
      </c>
      <c r="BR295" s="7">
        <f t="shared" si="265"/>
        <v>2.5979973304850468E-3</v>
      </c>
      <c r="BS295" s="7">
        <f t="shared" si="249"/>
        <v>1.1488823102830887E-3</v>
      </c>
      <c r="BT295" s="7">
        <f t="shared" si="250"/>
        <v>1.0552148075617927E-4</v>
      </c>
      <c r="BU295" s="8">
        <f>MAX((BU$3*climlow!$I405+BU$4*climlow!$I405^2+BU$5*climlow!$I405^6)*(K295/K$66)^$BW$1,-99)</f>
        <v>0.74114796258947735</v>
      </c>
      <c r="BV295" s="8">
        <f>MAX((BV$3*climlow!$I405+BV$4*climlow!$I405^2+BV$5*climlow!$I405^6)*(L295/L$66)^$BW$1,-99)</f>
        <v>-0.44074280196775034</v>
      </c>
      <c r="BW295" s="8">
        <f>MAX((BW$3*climlow!$I405+BW$4*climlow!$I405^2+BW$5*climlow!$I405^6)*(M295/M$66)^$BW$1,-99)</f>
        <v>-1.3294426795607266</v>
      </c>
      <c r="BX295" s="8">
        <f>MAX((BX$3*climlow!$M405+BX$4*climlow!$M405^2+BX$5*climlow!$M405^6)*(K295/K$66)^$BW$1,-99)</f>
        <v>0.93442861090260576</v>
      </c>
      <c r="BY295" s="8">
        <f>MAX((BY$3*climlow!$M405+BY$4*climlow!$M405^2+BY$5*climlow!$M405^6)*(L295/L$66)^$BW$1,-99)</f>
        <v>-0.30458970112602984</v>
      </c>
      <c r="BZ295" s="8">
        <f>MAX((BZ$3*climlow!$M405+BZ$4*climlow!$M405^2+BZ$5*climlow!$M405^6)*(M295/M$66)^$BW$1,-99)</f>
        <v>-1.1810219351393025</v>
      </c>
      <c r="CA295" s="8">
        <f t="shared" si="258"/>
        <v>-688.78491562329657</v>
      </c>
      <c r="CB295" s="8">
        <f t="shared" si="259"/>
        <v>-0.79133280514943527</v>
      </c>
      <c r="CC295" s="8">
        <f t="shared" si="260"/>
        <v>-7.2681604219090257E-2</v>
      </c>
      <c r="CD295" s="8">
        <f>MAX((CD$3*climlow!$I405+CD$4*climlow!$I405^2+CD$5*climlow!$I405^6)*(K295/K$66)^$BW$1,-99)</f>
        <v>0.75519988400364924</v>
      </c>
      <c r="CE295" s="8">
        <f>MAX((CE$3*climlow!$I405+CE$4*climlow!$I405^2+CE$5*climlow!$I405^6)*(L295/L$66)^$BW$1,-99)</f>
        <v>-0.13919790240549781</v>
      </c>
      <c r="CF295" s="8">
        <f>MAX((CF$3*climlow!$I405+CF$4*climlow!$I405^2+CF$5*climlow!$I405^6)*(M295/M$66)^$BW$1,-99)</f>
        <v>-0.72867615280128695</v>
      </c>
      <c r="CG295" s="8">
        <f>MAX((CG$3*climlow!$M405+CG$4*climlow!$M405^2+CG$5*climlow!$M405^6)*(K295/K$66)^$BW$1,-99)</f>
        <v>0.8278201128277769</v>
      </c>
      <c r="CH295" s="8">
        <f>MAX((CH$3*climlow!$M405+CH$4*climlow!$M405^2+CH$5*climlow!$M405^6)*(L295/L$66)^$BW$1,-99)</f>
        <v>-4.7915901770446384E-2</v>
      </c>
      <c r="CI295" s="8">
        <f>MAX((CI$3*climlow!$M405+CI$4*climlow!$M405^2+CI$5*climlow!$M405^6)*(M295/M$66)^$BW$1,-99)</f>
        <v>-0.59165982900488401</v>
      </c>
      <c r="CJ295" s="8">
        <f t="shared" si="261"/>
        <v>-4.0613611028173899</v>
      </c>
      <c r="CK295" s="8">
        <f t="shared" si="262"/>
        <v>-4.6660259266987159E-3</v>
      </c>
      <c r="CL295" s="8">
        <f t="shared" si="263"/>
        <v>-4.2856083745484026E-4</v>
      </c>
    </row>
    <row r="296" spans="1:90">
      <c r="A296">
        <f t="shared" si="232"/>
        <v>2250</v>
      </c>
      <c r="B296" s="4">
        <f t="shared" si="276"/>
        <v>1286.5339201813815</v>
      </c>
      <c r="C296" s="4">
        <f t="shared" si="276"/>
        <v>3572.6044322616517</v>
      </c>
      <c r="D296" s="4">
        <f t="shared" si="276"/>
        <v>6809.6148538160242</v>
      </c>
      <c r="E296" s="11">
        <f t="shared" si="277"/>
        <v>4.3937868805658608E-8</v>
      </c>
      <c r="F296" s="11">
        <f t="shared" si="277"/>
        <v>8.8085740611667567E-8</v>
      </c>
      <c r="G296" s="11">
        <f t="shared" si="277"/>
        <v>1.9447827616186545E-7</v>
      </c>
      <c r="H296" s="4">
        <f t="shared" si="241"/>
        <v>313127.74042811932</v>
      </c>
      <c r="I296" s="4">
        <f t="shared" si="241"/>
        <v>325166.62968875852</v>
      </c>
      <c r="J296" s="4">
        <f t="shared" si="241"/>
        <v>57250.790776621463</v>
      </c>
      <c r="K296" s="4">
        <f t="shared" si="233"/>
        <v>243388.63944137059</v>
      </c>
      <c r="L296" s="4">
        <f t="shared" si="233"/>
        <v>91016.689883830913</v>
      </c>
      <c r="M296" s="4">
        <f t="shared" si="233"/>
        <v>8407.3463779730264</v>
      </c>
      <c r="N296" s="11">
        <f t="shared" si="238"/>
        <v>2.0018455398678192E-3</v>
      </c>
      <c r="O296" s="11">
        <f t="shared" si="238"/>
        <v>3.174788502111614E-3</v>
      </c>
      <c r="P296" s="11">
        <f t="shared" si="238"/>
        <v>2.2799441902869866E-3</v>
      </c>
      <c r="Q296" s="4">
        <f t="shared" si="234"/>
        <v>2154.0170605567346</v>
      </c>
      <c r="R296" s="4">
        <f t="shared" si="234"/>
        <v>7651.4646436048661</v>
      </c>
      <c r="S296" s="4">
        <f t="shared" si="234"/>
        <v>1792.6889333661552</v>
      </c>
      <c r="T296" s="4">
        <f t="shared" si="278"/>
        <v>6.8790361965748748</v>
      </c>
      <c r="U296" s="4">
        <f t="shared" si="278"/>
        <v>23.530903681379172</v>
      </c>
      <c r="V296" s="4">
        <f t="shared" si="278"/>
        <v>31.312911298654154</v>
      </c>
      <c r="W296" s="11">
        <f t="shared" si="235"/>
        <v>-1.219247815263802E-2</v>
      </c>
      <c r="X296" s="11">
        <f t="shared" si="235"/>
        <v>-1.3228699347321071E-2</v>
      </c>
      <c r="Y296" s="11">
        <f t="shared" si="235"/>
        <v>-1.2203590333800474E-2</v>
      </c>
      <c r="Z296" s="4">
        <f t="shared" si="247"/>
        <v>2075.7378666912932</v>
      </c>
      <c r="AA296" s="4">
        <f t="shared" si="247"/>
        <v>25932.965420827961</v>
      </c>
      <c r="AB296" s="4">
        <f t="shared" si="247"/>
        <v>3569.5854921111522</v>
      </c>
      <c r="AC296" s="12">
        <f t="shared" si="279"/>
        <v>1.2200618120244204</v>
      </c>
      <c r="AD296" s="12">
        <f t="shared" si="279"/>
        <v>5.042375531499947</v>
      </c>
      <c r="AE296" s="12">
        <f t="shared" si="279"/>
        <v>2.020963708421248</v>
      </c>
      <c r="AF296" s="11">
        <f t="shared" si="236"/>
        <v>-2.9039671966837322E-3</v>
      </c>
      <c r="AG296" s="11">
        <f t="shared" si="236"/>
        <v>2.0567434751257441E-3</v>
      </c>
      <c r="AH296" s="11">
        <f t="shared" si="236"/>
        <v>8.257041531207765E-4</v>
      </c>
      <c r="AI296" s="1">
        <f t="shared" ref="AI296:AK311" si="282">(1-$AI$5)*AI295+AU295</f>
        <v>612817.53102925117</v>
      </c>
      <c r="AJ296" s="1">
        <f t="shared" si="282"/>
        <v>628490.56855407555</v>
      </c>
      <c r="AK296" s="1">
        <f t="shared" si="282"/>
        <v>111711.74753393687</v>
      </c>
      <c r="AL296" s="17">
        <f t="shared" si="280"/>
        <v>70.724397128913921</v>
      </c>
      <c r="AM296" s="17">
        <f t="shared" si="280"/>
        <v>32.876746390061491</v>
      </c>
      <c r="AN296" s="17">
        <f t="shared" si="280"/>
        <v>4.86970440402163</v>
      </c>
      <c r="AO296" s="7">
        <f t="shared" si="275"/>
        <v>1.6381009558640316E-3</v>
      </c>
      <c r="AP296" s="7">
        <f t="shared" si="275"/>
        <v>2.5225523744308756E-3</v>
      </c>
      <c r="AQ296" s="7">
        <f t="shared" si="275"/>
        <v>1.8259245321016809E-3</v>
      </c>
      <c r="AR296" s="1">
        <f t="shared" si="245"/>
        <v>313127.74042811932</v>
      </c>
      <c r="AS296" s="1">
        <f t="shared" si="245"/>
        <v>325166.62968875852</v>
      </c>
      <c r="AT296" s="1">
        <f t="shared" si="245"/>
        <v>57250.790776621463</v>
      </c>
      <c r="AU296" s="1">
        <f t="shared" si="252"/>
        <v>62625.548085623865</v>
      </c>
      <c r="AV296" s="1">
        <f t="shared" si="252"/>
        <v>65033.32593775171</v>
      </c>
      <c r="AW296" s="1">
        <f t="shared" si="252"/>
        <v>11450.158155324294</v>
      </c>
      <c r="AX296" s="1">
        <f t="shared" si="253"/>
        <v>194710.91155309649</v>
      </c>
      <c r="AY296" s="1">
        <f t="shared" si="253"/>
        <v>72813.351907064716</v>
      </c>
      <c r="AZ296" s="1">
        <f t="shared" si="253"/>
        <v>6725.8771023784202</v>
      </c>
      <c r="BA296" s="1">
        <f t="shared" si="254"/>
        <v>12.179271232692342</v>
      </c>
      <c r="BB296" s="1">
        <f t="shared" si="254"/>
        <v>11.195654622684902</v>
      </c>
      <c r="BC296" s="1">
        <f t="shared" si="254"/>
        <v>8.8137176201110403</v>
      </c>
      <c r="BD296" s="1">
        <f t="shared" si="255"/>
        <v>129.03701038537508</v>
      </c>
      <c r="BE296">
        <f t="shared" si="281"/>
        <v>0.21822387218499145</v>
      </c>
      <c r="BF296">
        <f t="shared" si="281"/>
        <v>0.3346263841173937</v>
      </c>
      <c r="BG296">
        <f t="shared" si="281"/>
        <v>2.453676962688749E-2</v>
      </c>
      <c r="BH296">
        <f t="shared" si="256"/>
        <v>0.29192259797032477</v>
      </c>
      <c r="BI296">
        <f t="shared" si="257"/>
        <v>4.7621658391411486E-3</v>
      </c>
      <c r="BJ296">
        <f t="shared" si="257"/>
        <v>1.1197481694748152E-2</v>
      </c>
      <c r="BK296">
        <f t="shared" si="257"/>
        <v>6.0205306372294847E-5</v>
      </c>
      <c r="BL296">
        <f t="shared" si="251"/>
        <v>1491.1662287542465</v>
      </c>
      <c r="BM296">
        <f t="shared" si="251"/>
        <v>3641.0473836828246</v>
      </c>
      <c r="BN296">
        <f t="shared" si="251"/>
        <v>3.4468013987626471</v>
      </c>
      <c r="BO296">
        <f t="shared" si="246"/>
        <v>1233.5631403299374</v>
      </c>
      <c r="BP296">
        <f t="shared" si="267"/>
        <v>839.15843608844693</v>
      </c>
      <c r="BQ296">
        <f t="shared" si="267"/>
        <v>78.706587493008215</v>
      </c>
      <c r="BR296" s="7">
        <f t="shared" si="265"/>
        <v>2.5728403950533441E-3</v>
      </c>
      <c r="BS296" s="7">
        <f t="shared" si="249"/>
        <v>1.1154197187214453E-3</v>
      </c>
      <c r="BT296" s="7">
        <f t="shared" si="250"/>
        <v>1.0219028220951208E-4</v>
      </c>
      <c r="BU296" s="8">
        <f>MAX((BU$3*climlow!$I406+BU$4*climlow!$I406^2+BU$5*climlow!$I406^6)*(K296/K$66)^$BW$1,-99)</f>
        <v>0.73332022815102438</v>
      </c>
      <c r="BV296" s="8">
        <f>MAX((BV$3*climlow!$I406+BV$4*climlow!$I406^2+BV$5*climlow!$I406^6)*(L296/L$66)^$BW$1,-99)</f>
        <v>-0.4456143990431079</v>
      </c>
      <c r="BW296" s="8">
        <f>MAX((BW$3*climlow!$I406+BW$4*climlow!$I406^2+BW$5*climlow!$I406^6)*(M296/M$66)^$BW$1,-99)</f>
        <v>-1.3343511355654698</v>
      </c>
      <c r="BX296" s="8">
        <f>MAX((BX$3*climlow!$M406+BX$4*climlow!$M406^2+BX$5*climlow!$M406^6)*(K296/K$66)^$BW$1,-99)</f>
        <v>0.92800463711946013</v>
      </c>
      <c r="BY296" s="8">
        <f>MAX((BY$3*climlow!$M406+BY$4*climlow!$M406^2+BY$5*climlow!$M406^6)*(L296/L$66)^$BW$1,-99)</f>
        <v>-0.3085680164091556</v>
      </c>
      <c r="BZ296" s="8">
        <f>MAX((BZ$3*climlow!$M406+BZ$4*climlow!$M406^2+BZ$5*climlow!$M406^6)*(M296/M$66)^$BW$1,-99)</f>
        <v>-1.184972208695878</v>
      </c>
      <c r="CA296" s="8">
        <f t="shared" si="258"/>
        <v>-695.13150765517412</v>
      </c>
      <c r="CB296" s="8">
        <f t="shared" si="259"/>
        <v>-0.77536339074314853</v>
      </c>
      <c r="CC296" s="8">
        <f t="shared" si="260"/>
        <v>-7.1035684940005853E-2</v>
      </c>
      <c r="CD296" s="8">
        <f>MAX((CD$3*climlow!$I406+CD$4*climlow!$I406^2+CD$5*climlow!$I406^6)*(K296/K$66)^$BW$1,-99)</f>
        <v>0.75166541244616714</v>
      </c>
      <c r="CE296" s="8">
        <f>MAX((CE$3*climlow!$I406+CE$4*climlow!$I406^2+CE$5*climlow!$I406^6)*(L296/L$66)^$BW$1,-99)</f>
        <v>-0.14283973130683131</v>
      </c>
      <c r="CF296" s="8">
        <f>MAX((CF$3*climlow!$I406+CF$4*climlow!$I406^2+CF$5*climlow!$I406^6)*(M296/M$66)^$BW$1,-99)</f>
        <v>-0.73379194366098754</v>
      </c>
      <c r="CG296" s="8">
        <f>MAX((CG$3*climlow!$M406+CG$4*climlow!$M406^2+CG$5*climlow!$M406^6)*(K296/K$66)^$BW$1,-99)</f>
        <v>0.82543548460965932</v>
      </c>
      <c r="CH296" s="8">
        <f>MAX((CH$3*climlow!$M406+CH$4*climlow!$M406^2+CH$5*climlow!$M406^6)*(L296/L$66)^$BW$1,-99)</f>
        <v>-5.0517539900187258E-2</v>
      </c>
      <c r="CI296" s="8">
        <f>MAX((CI$3*climlow!$M406+CI$4*climlow!$M406^2+CI$5*climlow!$M406^6)*(M296/M$66)^$BW$1,-99)</f>
        <v>-0.59536389234614007</v>
      </c>
      <c r="CJ296" s="8">
        <f t="shared" si="261"/>
        <v>-4.0706042965823288</v>
      </c>
      <c r="CK296" s="8">
        <f t="shared" si="262"/>
        <v>-4.5404322995201678E-3</v>
      </c>
      <c r="CL296" s="8">
        <f t="shared" si="263"/>
        <v>-4.1597620183100056E-4</v>
      </c>
    </row>
    <row r="297" spans="1:90">
      <c r="A297">
        <f t="shared" si="232"/>
        <v>2251</v>
      </c>
      <c r="B297" s="4">
        <f t="shared" si="276"/>
        <v>1286.5339738825621</v>
      </c>
      <c r="C297" s="4">
        <f t="shared" si="276"/>
        <v>3572.6047312223836</v>
      </c>
      <c r="D297" s="4">
        <f t="shared" si="276"/>
        <v>6809.6161119220733</v>
      </c>
      <c r="E297" s="11">
        <f t="shared" si="277"/>
        <v>4.1740975365375674E-8</v>
      </c>
      <c r="F297" s="11">
        <f t="shared" si="277"/>
        <v>8.3681453581084185E-8</v>
      </c>
      <c r="G297" s="11">
        <f t="shared" si="277"/>
        <v>1.8475436235377218E-7</v>
      </c>
      <c r="H297" s="4">
        <f t="shared" si="241"/>
        <v>313748.48839740345</v>
      </c>
      <c r="I297" s="4">
        <f t="shared" si="241"/>
        <v>326188.82384595653</v>
      </c>
      <c r="J297" s="4">
        <f t="shared" si="241"/>
        <v>57380.052962651149</v>
      </c>
      <c r="K297" s="4">
        <f t="shared" si="233"/>
        <v>243871.12564976318</v>
      </c>
      <c r="L297" s="4">
        <f t="shared" si="233"/>
        <v>91302.802404997507</v>
      </c>
      <c r="M297" s="4">
        <f t="shared" si="233"/>
        <v>8426.3271261638183</v>
      </c>
      <c r="N297" s="11">
        <f t="shared" si="238"/>
        <v>1.9823694709004691E-3</v>
      </c>
      <c r="O297" s="11">
        <f t="shared" si="238"/>
        <v>3.1435171014433383E-3</v>
      </c>
      <c r="P297" s="11">
        <f t="shared" si="238"/>
        <v>2.2576384197183774E-3</v>
      </c>
      <c r="Q297" s="4">
        <f t="shared" si="234"/>
        <v>2131.9723386719966</v>
      </c>
      <c r="R297" s="4">
        <f t="shared" si="234"/>
        <v>7573.9806786050958</v>
      </c>
      <c r="S297" s="4">
        <f t="shared" si="234"/>
        <v>1774.8098724412298</v>
      </c>
      <c r="T297" s="4">
        <f t="shared" si="278"/>
        <v>6.7951636980369292</v>
      </c>
      <c r="U297" s="4">
        <f t="shared" si="278"/>
        <v>23.219620431207435</v>
      </c>
      <c r="V297" s="4">
        <f t="shared" si="278"/>
        <v>30.930781357006747</v>
      </c>
      <c r="W297" s="11">
        <f t="shared" si="235"/>
        <v>-1.219247815263802E-2</v>
      </c>
      <c r="X297" s="11">
        <f t="shared" si="235"/>
        <v>-1.3228699347321071E-2</v>
      </c>
      <c r="Y297" s="11">
        <f t="shared" si="235"/>
        <v>-1.2203590333800474E-2</v>
      </c>
      <c r="Z297" s="4">
        <f t="shared" si="247"/>
        <v>2048.567911523859</v>
      </c>
      <c r="AA297" s="4">
        <f t="shared" si="247"/>
        <v>25723.949790695275</v>
      </c>
      <c r="AB297" s="4">
        <f t="shared" si="247"/>
        <v>3536.9816486845166</v>
      </c>
      <c r="AC297" s="12">
        <f t="shared" si="279"/>
        <v>1.216518792544375</v>
      </c>
      <c r="AD297" s="12">
        <f t="shared" si="279"/>
        <v>5.0527464044734929</v>
      </c>
      <c r="AE297" s="12">
        <f t="shared" si="279"/>
        <v>2.0226324265485975</v>
      </c>
      <c r="AF297" s="11">
        <f t="shared" si="236"/>
        <v>-2.9039671966837322E-3</v>
      </c>
      <c r="AG297" s="11">
        <f t="shared" si="236"/>
        <v>2.0567434751257441E-3</v>
      </c>
      <c r="AH297" s="11">
        <f t="shared" si="236"/>
        <v>8.257041531207765E-4</v>
      </c>
      <c r="AI297" s="1">
        <f t="shared" si="282"/>
        <v>614161.32601194992</v>
      </c>
      <c r="AJ297" s="1">
        <f t="shared" si="282"/>
        <v>630674.83763641969</v>
      </c>
      <c r="AK297" s="1">
        <f t="shared" si="282"/>
        <v>111990.73093586747</v>
      </c>
      <c r="AL297" s="17">
        <f t="shared" si="280"/>
        <v>70.839092294428298</v>
      </c>
      <c r="AM297" s="17">
        <f t="shared" si="280"/>
        <v>32.958850371584603</v>
      </c>
      <c r="AN297" s="17">
        <f t="shared" si="280"/>
        <v>4.8785071996296629</v>
      </c>
      <c r="AO297" s="7">
        <f t="shared" si="275"/>
        <v>1.6217199463053912E-3</v>
      </c>
      <c r="AP297" s="7">
        <f t="shared" si="275"/>
        <v>2.497326850686567E-3</v>
      </c>
      <c r="AQ297" s="7">
        <f t="shared" si="275"/>
        <v>1.8076652867806641E-3</v>
      </c>
      <c r="AR297" s="1">
        <f t="shared" si="245"/>
        <v>313748.48839740345</v>
      </c>
      <c r="AS297" s="1">
        <f t="shared" si="245"/>
        <v>326188.82384595653</v>
      </c>
      <c r="AT297" s="1">
        <f t="shared" si="245"/>
        <v>57380.052962651149</v>
      </c>
      <c r="AU297" s="1">
        <f t="shared" si="252"/>
        <v>62749.697679480691</v>
      </c>
      <c r="AV297" s="1">
        <f t="shared" si="252"/>
        <v>65237.764769191308</v>
      </c>
      <c r="AW297" s="1">
        <f t="shared" si="252"/>
        <v>11476.01059253023</v>
      </c>
      <c r="AX297" s="1">
        <f t="shared" si="253"/>
        <v>195096.90051981056</v>
      </c>
      <c r="AY297" s="1">
        <f t="shared" si="253"/>
        <v>73042.241923998008</v>
      </c>
      <c r="AZ297" s="1">
        <f t="shared" si="253"/>
        <v>6741.0617009310536</v>
      </c>
      <c r="BA297" s="1">
        <f t="shared" si="254"/>
        <v>12.181251639861793</v>
      </c>
      <c r="BB297" s="1">
        <f t="shared" si="254"/>
        <v>11.198793209266542</v>
      </c>
      <c r="BC297" s="1">
        <f t="shared" si="254"/>
        <v>8.8159727138943342</v>
      </c>
      <c r="BD297" s="1">
        <f t="shared" si="255"/>
        <v>125.31019904765593</v>
      </c>
      <c r="BE297">
        <f t="shared" si="281"/>
        <v>0.21822387218499145</v>
      </c>
      <c r="BF297">
        <f t="shared" si="281"/>
        <v>0.3346263841173937</v>
      </c>
      <c r="BG297">
        <f t="shared" si="281"/>
        <v>2.453676962688749E-2</v>
      </c>
      <c r="BH297">
        <f t="shared" si="256"/>
        <v>0.29197991086334174</v>
      </c>
      <c r="BI297">
        <f t="shared" si="257"/>
        <v>4.7621658391411486E-3</v>
      </c>
      <c r="BJ297">
        <f t="shared" si="257"/>
        <v>1.1197481694748152E-2</v>
      </c>
      <c r="BK297">
        <f t="shared" si="257"/>
        <v>6.0205306372294847E-5</v>
      </c>
      <c r="BL297">
        <f t="shared" si="251"/>
        <v>1494.1223335282878</v>
      </c>
      <c r="BM297">
        <f t="shared" si="251"/>
        <v>3652.4933840465278</v>
      </c>
      <c r="BN297">
        <f t="shared" si="251"/>
        <v>3.4545836682749171</v>
      </c>
      <c r="BO297">
        <f t="shared" si="246"/>
        <v>1236.7369014072272</v>
      </c>
      <c r="BP297">
        <f t="shared" si="267"/>
        <v>848.63629070337856</v>
      </c>
      <c r="BQ297">
        <f t="shared" si="267"/>
        <v>79.611447305462391</v>
      </c>
      <c r="BR297" s="7">
        <f t="shared" si="265"/>
        <v>2.5479356512743134E-3</v>
      </c>
      <c r="BS297" s="7">
        <f t="shared" si="249"/>
        <v>1.082931765748976E-3</v>
      </c>
      <c r="BT297" s="7">
        <f t="shared" si="250"/>
        <v>9.8966657083886651E-5</v>
      </c>
      <c r="BU297" s="8">
        <f>MAX((BU$3*climlow!$I407+BU$4*climlow!$I407^2+BU$5*climlow!$I407^6)*(K297/K$66)^$BW$1,-99)</f>
        <v>0.7256172752338329</v>
      </c>
      <c r="BV297" s="8">
        <f>MAX((BV$3*climlow!$I407+BV$4*climlow!$I407^2+BV$5*climlow!$I407^6)*(L297/L$66)^$BW$1,-99)</f>
        <v>-0.45039990049815343</v>
      </c>
      <c r="BW297" s="8">
        <f>MAX((BW$3*climlow!$I407+BW$4*climlow!$I407^2+BW$5*climlow!$I407^6)*(M297/M$66)^$BW$1,-99)</f>
        <v>-1.3391705875651216</v>
      </c>
      <c r="BX297" s="8">
        <f>MAX((BX$3*climlow!$M407+BX$4*climlow!$M407^2+BX$5*climlow!$M407^6)*(K297/K$66)^$BW$1,-99)</f>
        <v>0.92169258512987062</v>
      </c>
      <c r="BY297" s="8">
        <f>MAX((BY$3*climlow!$M407+BY$4*climlow!$M407^2+BY$5*climlow!$M407^6)*(L297/L$66)^$BW$1,-99)</f>
        <v>-0.31246895051683393</v>
      </c>
      <c r="BZ297" s="8">
        <f>MAX((BZ$3*climlow!$M407+BZ$4*climlow!$M407^2+BZ$5*climlow!$M407^6)*(M297/M$66)^$BW$1,-99)</f>
        <v>-1.1888424554465953</v>
      </c>
      <c r="CA297" s="8">
        <f t="shared" si="258"/>
        <v>-701.44168274671745</v>
      </c>
      <c r="CB297" s="8">
        <f t="shared" si="259"/>
        <v>-0.75961348006683582</v>
      </c>
      <c r="CC297" s="8">
        <f t="shared" si="260"/>
        <v>-6.9419338480738793E-2</v>
      </c>
      <c r="CD297" s="8">
        <f>MAX((CD$3*climlow!$I407+CD$4*climlow!$I407^2+CD$5*climlow!$I407^6)*(K297/K$66)^$BW$1,-99)</f>
        <v>0.74816047640662509</v>
      </c>
      <c r="CE297" s="8">
        <f>MAX((CE$3*climlow!$I407+CE$4*climlow!$I407^2+CE$5*climlow!$I407^6)*(L297/L$66)^$BW$1,-99)</f>
        <v>-0.14643643314255206</v>
      </c>
      <c r="CF297" s="8">
        <f>MAX((CF$3*climlow!$I407+CF$4*climlow!$I407^2+CF$5*climlow!$I407^6)*(M297/M$66)^$BW$1,-99)</f>
        <v>-0.73883933124328405</v>
      </c>
      <c r="CG297" s="8">
        <f>MAX((CG$3*climlow!$M407+CG$4*climlow!$M407^2+CG$5*climlow!$M407^6)*(K297/K$66)^$BW$1,-99)</f>
        <v>0.8230737964267143</v>
      </c>
      <c r="CH297" s="8">
        <f>MAX((CH$3*climlow!$M407+CH$4*climlow!$M407^2+CH$5*climlow!$M407^6)*(L297/L$66)^$BW$1,-99)</f>
        <v>-5.308133762914486E-2</v>
      </c>
      <c r="CI297" s="8">
        <f>MAX((CI$3*climlow!$M407+CI$4*climlow!$M407^2+CI$5*climlow!$M407^6)*(M297/M$66)^$BW$1,-99)</f>
        <v>-0.59900943806890394</v>
      </c>
      <c r="CJ297" s="8">
        <f t="shared" si="261"/>
        <v>-4.0788460094920564</v>
      </c>
      <c r="CK297" s="8">
        <f t="shared" si="262"/>
        <v>-4.4171119112773978E-3</v>
      </c>
      <c r="CL297" s="8">
        <f t="shared" si="263"/>
        <v>-4.0366975431937985E-4</v>
      </c>
    </row>
    <row r="298" spans="1:90">
      <c r="A298">
        <f t="shared" si="232"/>
        <v>2252</v>
      </c>
      <c r="B298" s="4">
        <f t="shared" si="276"/>
        <v>1286.5340248986859</v>
      </c>
      <c r="C298" s="4">
        <f t="shared" si="276"/>
        <v>3572.6050152351027</v>
      </c>
      <c r="D298" s="4">
        <f t="shared" si="276"/>
        <v>6809.6173071230423</v>
      </c>
      <c r="E298" s="11">
        <f t="shared" si="277"/>
        <v>3.9653926597106891E-8</v>
      </c>
      <c r="F298" s="11">
        <f t="shared" si="277"/>
        <v>7.9497380902029978E-8</v>
      </c>
      <c r="G298" s="11">
        <f t="shared" si="277"/>
        <v>1.7551664423608357E-7</v>
      </c>
      <c r="H298" s="4">
        <f t="shared" si="241"/>
        <v>314364.41986404237</v>
      </c>
      <c r="I298" s="4">
        <f t="shared" si="241"/>
        <v>327204.13299814583</v>
      </c>
      <c r="J298" s="4">
        <f t="shared" si="241"/>
        <v>57508.339634935946</v>
      </c>
      <c r="K298" s="4">
        <f t="shared" si="233"/>
        <v>244349.86854607167</v>
      </c>
      <c r="L298" s="4">
        <f t="shared" si="233"/>
        <v>91586.988094907967</v>
      </c>
      <c r="M298" s="4">
        <f t="shared" si="233"/>
        <v>8445.164690059848</v>
      </c>
      <c r="N298" s="11">
        <f t="shared" si="238"/>
        <v>1.9630979068674392E-3</v>
      </c>
      <c r="O298" s="11">
        <f t="shared" si="238"/>
        <v>3.1125626204755452E-3</v>
      </c>
      <c r="P298" s="11">
        <f t="shared" si="238"/>
        <v>2.2355604777719584E-3</v>
      </c>
      <c r="Q298" s="4">
        <f t="shared" si="234"/>
        <v>2110.1126378021563</v>
      </c>
      <c r="R298" s="4">
        <f t="shared" si="234"/>
        <v>7497.0499906604191</v>
      </c>
      <c r="S298" s="4">
        <f t="shared" si="234"/>
        <v>1757.0704029170222</v>
      </c>
      <c r="T298" s="4">
        <f t="shared" si="278"/>
        <v>6.7123138131050153</v>
      </c>
      <c r="U298" s="4">
        <f t="shared" si="278"/>
        <v>22.912455053564077</v>
      </c>
      <c r="V298" s="4">
        <f t="shared" si="278"/>
        <v>30.553314772621484</v>
      </c>
      <c r="W298" s="11">
        <f t="shared" si="235"/>
        <v>-1.219247815263802E-2</v>
      </c>
      <c r="X298" s="11">
        <f t="shared" si="235"/>
        <v>-1.3228699347321071E-2</v>
      </c>
      <c r="Y298" s="11">
        <f t="shared" si="235"/>
        <v>-1.2203590333800474E-2</v>
      </c>
      <c r="Z298" s="4">
        <f t="shared" si="247"/>
        <v>2021.7142904571017</v>
      </c>
      <c r="AA298" s="4">
        <f t="shared" si="247"/>
        <v>25515.823266214386</v>
      </c>
      <c r="AB298" s="4">
        <f t="shared" si="247"/>
        <v>3504.5975711689566</v>
      </c>
      <c r="AC298" s="12">
        <f t="shared" si="279"/>
        <v>1.2129860618766768</v>
      </c>
      <c r="AD298" s="12">
        <f t="shared" si="279"/>
        <v>5.063138607672359</v>
      </c>
      <c r="AE298" s="12">
        <f t="shared" si="279"/>
        <v>2.0243025225434357</v>
      </c>
      <c r="AF298" s="11">
        <f t="shared" si="236"/>
        <v>-2.9039671966837322E-3</v>
      </c>
      <c r="AG298" s="11">
        <f t="shared" si="236"/>
        <v>2.0567434751257441E-3</v>
      </c>
      <c r="AH298" s="11">
        <f t="shared" si="236"/>
        <v>8.257041531207765E-4</v>
      </c>
      <c r="AI298" s="1">
        <f t="shared" si="282"/>
        <v>615494.89109023556</v>
      </c>
      <c r="AJ298" s="1">
        <f t="shared" si="282"/>
        <v>632845.11864196905</v>
      </c>
      <c r="AK298" s="1">
        <f t="shared" si="282"/>
        <v>112267.66843481096</v>
      </c>
      <c r="AL298" s="17">
        <f t="shared" si="280"/>
        <v>70.952824651690818</v>
      </c>
      <c r="AM298" s="17">
        <f t="shared" si="280"/>
        <v>33.040336303365315</v>
      </c>
      <c r="AN298" s="17">
        <f t="shared" si="280"/>
        <v>4.8872377206645821</v>
      </c>
      <c r="AO298" s="7">
        <f t="shared" ref="AO298:AQ313" si="283">AO$5*AO297</f>
        <v>1.6055027468423373E-3</v>
      </c>
      <c r="AP298" s="7">
        <f t="shared" si="283"/>
        <v>2.4723535821797012E-3</v>
      </c>
      <c r="AQ298" s="7">
        <f t="shared" si="283"/>
        <v>1.7895886339128575E-3</v>
      </c>
      <c r="AR298" s="1">
        <f t="shared" si="245"/>
        <v>314364.41986404237</v>
      </c>
      <c r="AS298" s="1">
        <f t="shared" si="245"/>
        <v>327204.13299814583</v>
      </c>
      <c r="AT298" s="1">
        <f t="shared" si="245"/>
        <v>57508.339634935946</v>
      </c>
      <c r="AU298" s="1">
        <f t="shared" si="252"/>
        <v>62872.883972808479</v>
      </c>
      <c r="AV298" s="1">
        <f t="shared" si="252"/>
        <v>65440.826599629167</v>
      </c>
      <c r="AW298" s="1">
        <f t="shared" si="252"/>
        <v>11501.667926987189</v>
      </c>
      <c r="AX298" s="1">
        <f t="shared" si="253"/>
        <v>195479.8948368573</v>
      </c>
      <c r="AY298" s="1">
        <f t="shared" si="253"/>
        <v>73269.590475926379</v>
      </c>
      <c r="AZ298" s="1">
        <f t="shared" si="253"/>
        <v>6756.1317520478788</v>
      </c>
      <c r="BA298" s="1">
        <f t="shared" si="254"/>
        <v>12.183212813410023</v>
      </c>
      <c r="BB298" s="1">
        <f t="shared" si="254"/>
        <v>11.201900937892127</v>
      </c>
      <c r="BC298" s="1">
        <f t="shared" si="254"/>
        <v>8.8182057792247921</v>
      </c>
      <c r="BD298" s="1">
        <f t="shared" si="255"/>
        <v>121.69071630905633</v>
      </c>
      <c r="BE298">
        <f t="shared" si="281"/>
        <v>0.21822387218499145</v>
      </c>
      <c r="BF298">
        <f t="shared" si="281"/>
        <v>0.3346263841173937</v>
      </c>
      <c r="BG298">
        <f t="shared" si="281"/>
        <v>2.453676962688749E-2</v>
      </c>
      <c r="BH298">
        <f t="shared" si="256"/>
        <v>0.29203679012966338</v>
      </c>
      <c r="BI298">
        <f t="shared" si="257"/>
        <v>4.7621658391411486E-3</v>
      </c>
      <c r="BJ298">
        <f t="shared" si="257"/>
        <v>1.1197481694748152E-2</v>
      </c>
      <c r="BK298">
        <f t="shared" si="257"/>
        <v>6.0205306372294847E-5</v>
      </c>
      <c r="BL298">
        <f t="shared" si="251"/>
        <v>1497.0555013179676</v>
      </c>
      <c r="BM298">
        <f t="shared" si="251"/>
        <v>3663.8622896926777</v>
      </c>
      <c r="BN298">
        <f t="shared" si="251"/>
        <v>3.4623072066833056</v>
      </c>
      <c r="BO298">
        <f t="shared" si="246"/>
        <v>1239.8880274495691</v>
      </c>
      <c r="BP298">
        <f t="shared" si="267"/>
        <v>858.22146321583932</v>
      </c>
      <c r="BQ298">
        <f t="shared" si="267"/>
        <v>80.526728252942618</v>
      </c>
      <c r="BR298" s="7">
        <f t="shared" si="265"/>
        <v>2.5232804730070946E-3</v>
      </c>
      <c r="BS298" s="7">
        <f t="shared" si="249"/>
        <v>1.0513900638339574E-3</v>
      </c>
      <c r="BT298" s="7">
        <f t="shared" si="250"/>
        <v>9.584703398923938E-5</v>
      </c>
      <c r="BU298" s="8">
        <f>MAX((BU$3*climlow!$I408+BU$4*climlow!$I408^2+BU$5*climlow!$I408^6)*(K298/K$66)^$BW$1,-99)</f>
        <v>0.71803854262615774</v>
      </c>
      <c r="BV298" s="8">
        <f>MAX((BV$3*climlow!$I408+BV$4*climlow!$I408^2+BV$5*climlow!$I408^6)*(L298/L$66)^$BW$1,-99)</f>
        <v>-0.45509986058138624</v>
      </c>
      <c r="BW298" s="8">
        <f>MAX((BW$3*climlow!$I408+BW$4*climlow!$I408^2+BW$5*climlow!$I408^6)*(M298/M$66)^$BW$1,-99)</f>
        <v>-1.3439015960907446</v>
      </c>
      <c r="BX298" s="8">
        <f>MAX((BX$3*climlow!$M408+BX$4*climlow!$M408^2+BX$5*climlow!$M408^6)*(K298/K$66)^$BW$1,-99)</f>
        <v>0.91549178741350545</v>
      </c>
      <c r="BY298" s="8">
        <f>MAX((BY$3*climlow!$M408+BY$4*climlow!$M408^2+BY$5*climlow!$M408^6)*(L298/L$66)^$BW$1,-99)</f>
        <v>-0.31629310747307487</v>
      </c>
      <c r="BZ298" s="8">
        <f>MAX((BZ$3*climlow!$M408+BZ$4*climlow!$M408^2+BZ$5*climlow!$M408^6)*(M298/M$66)^$BW$1,-99)</f>
        <v>-1.1926332880436941</v>
      </c>
      <c r="CA298" s="8">
        <f t="shared" si="258"/>
        <v>-707.71463983019203</v>
      </c>
      <c r="CB298" s="8">
        <f t="shared" si="259"/>
        <v>-0.74408414034729176</v>
      </c>
      <c r="CC298" s="8">
        <f t="shared" si="260"/>
        <v>-6.7832349138486722E-2</v>
      </c>
      <c r="CD298" s="8">
        <f>MAX((CD$3*climlow!$I408+CD$4*climlow!$I408^2+CD$5*climlow!$I408^6)*(K298/K$66)^$BW$1,-99)</f>
        <v>0.74468604631269941</v>
      </c>
      <c r="CE298" s="8">
        <f>MAX((CE$3*climlow!$I408+CE$4*climlow!$I408^2+CE$5*climlow!$I408^6)*(L298/L$66)^$BW$1,-99)</f>
        <v>-0.14998752884388122</v>
      </c>
      <c r="CF298" s="8">
        <f>MAX((CF$3*climlow!$I408+CF$4*climlow!$I408^2+CF$5*climlow!$I408^6)*(M298/M$66)^$BW$1,-99)</f>
        <v>-0.743817839005529</v>
      </c>
      <c r="CG298" s="8">
        <f>MAX((CG$3*climlow!$M408+CG$4*climlow!$M408^2+CG$5*climlow!$M408^6)*(K298/K$66)^$BW$1,-99)</f>
        <v>0.82073569726949303</v>
      </c>
      <c r="CH298" s="8">
        <f>MAX((CH$3*climlow!$M408+CH$4*climlow!$M408^2+CH$5*climlow!$M408^6)*(L298/L$66)^$BW$1,-99)</f>
        <v>-5.5607046049369759E-2</v>
      </c>
      <c r="CI298" s="8">
        <f>MAX((CI$3*climlow!$M408+CI$4*climlow!$M408^2+CI$5*climlow!$M408^6)*(M298/M$66)^$BW$1,-99)</f>
        <v>-0.60259627350951184</v>
      </c>
      <c r="CJ298" s="8">
        <f t="shared" si="261"/>
        <v>-4.0860956257103256</v>
      </c>
      <c r="CK298" s="8">
        <f t="shared" si="262"/>
        <v>-4.2960803407472332E-3</v>
      </c>
      <c r="CL298" s="8">
        <f t="shared" si="263"/>
        <v>-3.9164014632073993E-4</v>
      </c>
    </row>
    <row r="299" spans="1:90">
      <c r="A299">
        <f t="shared" si="232"/>
        <v>2253</v>
      </c>
      <c r="B299" s="4">
        <f t="shared" si="276"/>
        <v>1286.5340733640055</v>
      </c>
      <c r="C299" s="4">
        <f t="shared" si="276"/>
        <v>3572.605285047207</v>
      </c>
      <c r="D299" s="4">
        <f t="shared" si="276"/>
        <v>6809.6184425641623</v>
      </c>
      <c r="E299" s="11">
        <f t="shared" si="277"/>
        <v>3.7671230267251548E-8</v>
      </c>
      <c r="F299" s="11">
        <f t="shared" si="277"/>
        <v>7.552251185692847E-8</v>
      </c>
      <c r="G299" s="11">
        <f t="shared" si="277"/>
        <v>1.6674081202427938E-7</v>
      </c>
      <c r="H299" s="4">
        <f t="shared" si="241"/>
        <v>314975.5651255913</v>
      </c>
      <c r="I299" s="4">
        <f t="shared" si="241"/>
        <v>328212.57531529351</v>
      </c>
      <c r="J299" s="4">
        <f t="shared" si="241"/>
        <v>57635.655912278635</v>
      </c>
      <c r="K299" s="4">
        <f t="shared" si="233"/>
        <v>244824.89165794032</v>
      </c>
      <c r="L299" s="4">
        <f t="shared" si="233"/>
        <v>91869.252024284753</v>
      </c>
      <c r="M299" s="4">
        <f t="shared" si="233"/>
        <v>8463.8598180511162</v>
      </c>
      <c r="N299" s="11">
        <f t="shared" si="238"/>
        <v>1.9440285140939206E-3</v>
      </c>
      <c r="O299" s="11">
        <f t="shared" si="238"/>
        <v>3.0819217363529106E-3</v>
      </c>
      <c r="P299" s="11">
        <f t="shared" si="238"/>
        <v>2.2137079236919099E-3</v>
      </c>
      <c r="Q299" s="4">
        <f t="shared" si="234"/>
        <v>2088.4373183780426</v>
      </c>
      <c r="R299" s="4">
        <f t="shared" si="234"/>
        <v>7420.6739987456458</v>
      </c>
      <c r="S299" s="4">
        <f t="shared" si="234"/>
        <v>1739.4702986649165</v>
      </c>
      <c r="T299" s="4">
        <f t="shared" si="278"/>
        <v>6.6304740735850816</v>
      </c>
      <c r="U299" s="4">
        <f t="shared" si="278"/>
        <v>22.609353074351471</v>
      </c>
      <c r="V299" s="4">
        <f t="shared" si="278"/>
        <v>30.180454635796757</v>
      </c>
      <c r="W299" s="11">
        <f t="shared" si="235"/>
        <v>-1.219247815263802E-2</v>
      </c>
      <c r="X299" s="11">
        <f t="shared" si="235"/>
        <v>-1.3228699347321071E-2</v>
      </c>
      <c r="Y299" s="11">
        <f t="shared" si="235"/>
        <v>-1.2203590333800474E-2</v>
      </c>
      <c r="Z299" s="4">
        <f t="shared" si="247"/>
        <v>1995.1743007105547</v>
      </c>
      <c r="AA299" s="4">
        <f t="shared" si="247"/>
        <v>25308.599555677622</v>
      </c>
      <c r="AB299" s="4">
        <f t="shared" si="247"/>
        <v>3472.4334721893974</v>
      </c>
      <c r="AC299" s="12">
        <f t="shared" si="279"/>
        <v>1.2094635901429522</v>
      </c>
      <c r="AD299" s="12">
        <f t="shared" si="279"/>
        <v>5.0735521849673466</v>
      </c>
      <c r="AE299" s="12">
        <f t="shared" si="279"/>
        <v>2.0259739975434727</v>
      </c>
      <c r="AF299" s="11">
        <f t="shared" si="236"/>
        <v>-2.9039671966837322E-3</v>
      </c>
      <c r="AG299" s="11">
        <f t="shared" si="236"/>
        <v>2.0567434751257441E-3</v>
      </c>
      <c r="AH299" s="11">
        <f t="shared" si="236"/>
        <v>8.257041531207765E-4</v>
      </c>
      <c r="AI299" s="1">
        <f t="shared" si="282"/>
        <v>616818.28595402045</v>
      </c>
      <c r="AJ299" s="1">
        <f t="shared" si="282"/>
        <v>635001.43337740132</v>
      </c>
      <c r="AK299" s="1">
        <f t="shared" si="282"/>
        <v>112542.56951831706</v>
      </c>
      <c r="AL299" s="17">
        <f t="shared" si="280"/>
        <v>71.065600457016586</v>
      </c>
      <c r="AM299" s="17">
        <f t="shared" si="280"/>
        <v>33.121206823243199</v>
      </c>
      <c r="AN299" s="17">
        <f t="shared" si="280"/>
        <v>4.8958964042899522</v>
      </c>
      <c r="AO299" s="7">
        <f t="shared" si="283"/>
        <v>1.5894477193739139E-3</v>
      </c>
      <c r="AP299" s="7">
        <f t="shared" si="283"/>
        <v>2.4476300463579042E-3</v>
      </c>
      <c r="AQ299" s="7">
        <f t="shared" si="283"/>
        <v>1.7716927475737289E-3</v>
      </c>
      <c r="AR299" s="1">
        <f t="shared" si="245"/>
        <v>314975.5651255913</v>
      </c>
      <c r="AS299" s="1">
        <f t="shared" si="245"/>
        <v>328212.57531529351</v>
      </c>
      <c r="AT299" s="1">
        <f t="shared" si="245"/>
        <v>57635.655912278635</v>
      </c>
      <c r="AU299" s="1">
        <f t="shared" si="252"/>
        <v>62995.113025118262</v>
      </c>
      <c r="AV299" s="1">
        <f t="shared" si="252"/>
        <v>65642.515063058701</v>
      </c>
      <c r="AW299" s="1">
        <f t="shared" si="252"/>
        <v>11527.131182455727</v>
      </c>
      <c r="AX299" s="1">
        <f t="shared" si="253"/>
        <v>195859.91332635225</v>
      </c>
      <c r="AY299" s="1">
        <f t="shared" si="253"/>
        <v>73495.401619427794</v>
      </c>
      <c r="AZ299" s="1">
        <f t="shared" si="253"/>
        <v>6771.0878544408924</v>
      </c>
      <c r="BA299" s="1">
        <f t="shared" si="254"/>
        <v>12.185154954746107</v>
      </c>
      <c r="BB299" s="1">
        <f t="shared" si="254"/>
        <v>11.204978120242799</v>
      </c>
      <c r="BC299" s="1">
        <f t="shared" si="254"/>
        <v>8.8204170405071984</v>
      </c>
      <c r="BD299" s="1">
        <f t="shared" si="255"/>
        <v>118.17548335663481</v>
      </c>
      <c r="BE299">
        <f t="shared" si="281"/>
        <v>0.21822387218499145</v>
      </c>
      <c r="BF299">
        <f t="shared" si="281"/>
        <v>0.3346263841173937</v>
      </c>
      <c r="BG299">
        <f t="shared" si="281"/>
        <v>2.453676962688749E-2</v>
      </c>
      <c r="BH299">
        <f t="shared" si="256"/>
        <v>0.29209324014986754</v>
      </c>
      <c r="BI299">
        <f t="shared" si="257"/>
        <v>4.7621658391411486E-3</v>
      </c>
      <c r="BJ299">
        <f t="shared" si="257"/>
        <v>1.1197481694748152E-2</v>
      </c>
      <c r="BK299">
        <f t="shared" si="257"/>
        <v>6.0205306372294847E-5</v>
      </c>
      <c r="BL299">
        <f t="shared" si="251"/>
        <v>1499.965876405269</v>
      </c>
      <c r="BM299">
        <f t="shared" si="251"/>
        <v>3675.154304079148</v>
      </c>
      <c r="BN299">
        <f t="shared" si="251"/>
        <v>3.4699723221669019</v>
      </c>
      <c r="BO299">
        <f t="shared" si="246"/>
        <v>1243.0166126979479</v>
      </c>
      <c r="BP299">
        <f t="shared" si="267"/>
        <v>867.91516897643567</v>
      </c>
      <c r="BQ299">
        <f t="shared" si="267"/>
        <v>81.452550365060077</v>
      </c>
      <c r="BR299" s="7">
        <f t="shared" si="265"/>
        <v>2.4988722625336468E-3</v>
      </c>
      <c r="BS299" s="7">
        <f t="shared" si="249"/>
        <v>1.0207670522659779E-3</v>
      </c>
      <c r="BT299" s="7">
        <f t="shared" si="250"/>
        <v>9.28279640777989E-5</v>
      </c>
      <c r="BU299" s="8">
        <f>MAX((BU$3*climlow!$I409+BU$4*climlow!$I409^2+BU$5*climlow!$I409^6)*(K299/K$66)^$BW$1,-99)</f>
        <v>0.7105834530734112</v>
      </c>
      <c r="BV299" s="8">
        <f>MAX((BV$3*climlow!$I409+BV$4*climlow!$I409^2+BV$5*climlow!$I409^6)*(L299/L$66)^$BW$1,-99)</f>
        <v>-0.45971483951872832</v>
      </c>
      <c r="BW299" s="8">
        <f>MAX((BW$3*climlow!$I409+BW$4*climlow!$I409^2+BW$5*climlow!$I409^6)*(M299/M$66)^$BW$1,-99)</f>
        <v>-1.3485447278059162</v>
      </c>
      <c r="BX299" s="8">
        <f>MAX((BX$3*climlow!$M409+BX$4*climlow!$M409^2+BX$5*climlow!$M409^6)*(K299/K$66)^$BW$1,-99)</f>
        <v>0.90940156565555941</v>
      </c>
      <c r="BY299" s="8">
        <f>MAX((BY$3*climlow!$M409+BY$4*climlow!$M409^2+BY$5*climlow!$M409^6)*(L299/L$66)^$BW$1,-99)</f>
        <v>-0.32004109416508381</v>
      </c>
      <c r="BZ299" s="8">
        <f>MAX((BZ$3*climlow!$M409+BZ$4*climlow!$M409^2+BZ$5*climlow!$M409^6)*(M299/M$66)^$BW$1,-99)</f>
        <v>-1.196345322121791</v>
      </c>
      <c r="CA299" s="8">
        <f t="shared" si="258"/>
        <v>-713.94959943829099</v>
      </c>
      <c r="CB299" s="8">
        <f t="shared" si="259"/>
        <v>-0.72877622808510001</v>
      </c>
      <c r="CC299" s="8">
        <f t="shared" si="260"/>
        <v>-6.6274487770016585E-2</v>
      </c>
      <c r="CD299" s="8">
        <f>MAX((CD$3*climlow!$I409+CD$4*climlow!$I409^2+CD$5*climlow!$I409^6)*(K299/K$66)^$BW$1,-99)</f>
        <v>0.74124305903601384</v>
      </c>
      <c r="CE299" s="8">
        <f>MAX((CE$3*climlow!$I409+CE$4*climlow!$I409^2+CE$5*climlow!$I409^6)*(L299/L$66)^$BW$1,-99)</f>
        <v>-0.15349256388589591</v>
      </c>
      <c r="CF299" s="8">
        <f>MAX((CF$3*climlow!$I409+CF$4*climlow!$I409^2+CF$5*climlow!$I409^6)*(M299/M$66)^$BW$1,-99)</f>
        <v>-0.74872701971638322</v>
      </c>
      <c r="CG299" s="8">
        <f>MAX((CG$3*climlow!$M409+CG$4*climlow!$M409^2+CG$5*climlow!$M409^6)*(K299/K$66)^$BW$1,-99)</f>
        <v>0.81842180960888922</v>
      </c>
      <c r="CH299" s="8">
        <f>MAX((CH$3*climlow!$M409+CH$4*climlow!$M409^2+CH$5*climlow!$M409^6)*(L299/L$66)^$BW$1,-99)</f>
        <v>-5.8094434961169457E-2</v>
      </c>
      <c r="CI299" s="8">
        <f>MAX((CI$3*climlow!$M409+CI$4*climlow!$M409^2+CI$5*climlow!$M409^6)*(M299/M$66)^$BW$1,-99)</f>
        <v>-0.6061242280766368</v>
      </c>
      <c r="CJ299" s="8">
        <f t="shared" si="261"/>
        <v>-4.0923630344622426</v>
      </c>
      <c r="CK299" s="8">
        <f t="shared" si="262"/>
        <v>-4.1773493514902756E-3</v>
      </c>
      <c r="CL299" s="8">
        <f t="shared" si="263"/>
        <v>-3.7988572875637317E-4</v>
      </c>
    </row>
    <row r="300" spans="1:90">
      <c r="A300">
        <f t="shared" si="232"/>
        <v>2254</v>
      </c>
      <c r="B300" s="4">
        <f t="shared" si="276"/>
        <v>1286.5341194060609</v>
      </c>
      <c r="C300" s="4">
        <f t="shared" si="276"/>
        <v>3572.6055413687254</v>
      </c>
      <c r="D300" s="4">
        <f t="shared" si="276"/>
        <v>6809.619521233406</v>
      </c>
      <c r="E300" s="11">
        <f t="shared" si="277"/>
        <v>3.5787668753888972E-8</v>
      </c>
      <c r="F300" s="11">
        <f t="shared" si="277"/>
        <v>7.1746386264082039E-8</v>
      </c>
      <c r="G300" s="11">
        <f t="shared" si="277"/>
        <v>1.5840377142306541E-7</v>
      </c>
      <c r="H300" s="4">
        <f t="shared" si="241"/>
        <v>315581.95445948065</v>
      </c>
      <c r="I300" s="4">
        <f t="shared" si="241"/>
        <v>329214.16952946829</v>
      </c>
      <c r="J300" s="4">
        <f t="shared" si="241"/>
        <v>57762.006935179023</v>
      </c>
      <c r="K300" s="4">
        <f t="shared" si="233"/>
        <v>245296.21849840382</v>
      </c>
      <c r="L300" s="4">
        <f t="shared" si="233"/>
        <v>92149.599421866427</v>
      </c>
      <c r="M300" s="4">
        <f t="shared" si="233"/>
        <v>8482.4132618670537</v>
      </c>
      <c r="N300" s="11">
        <f t="shared" si="238"/>
        <v>1.9251589871915886E-3</v>
      </c>
      <c r="O300" s="11">
        <f t="shared" si="238"/>
        <v>3.0515911624877656E-3</v>
      </c>
      <c r="P300" s="11">
        <f t="shared" si="238"/>
        <v>2.1920783442523906E-3</v>
      </c>
      <c r="Q300" s="4">
        <f t="shared" si="234"/>
        <v>2066.9457190852891</v>
      </c>
      <c r="R300" s="4">
        <f t="shared" si="234"/>
        <v>7344.8539615357649</v>
      </c>
      <c r="S300" s="4">
        <f t="shared" si="234"/>
        <v>1722.0093107238547</v>
      </c>
      <c r="T300" s="4">
        <f t="shared" si="278"/>
        <v>6.5496321633012631</v>
      </c>
      <c r="U300" s="4">
        <f t="shared" si="278"/>
        <v>22.310260740093447</v>
      </c>
      <c r="V300" s="4">
        <f t="shared" si="278"/>
        <v>29.812144731333643</v>
      </c>
      <c r="W300" s="11">
        <f t="shared" si="235"/>
        <v>-1.219247815263802E-2</v>
      </c>
      <c r="X300" s="11">
        <f t="shared" si="235"/>
        <v>-1.3228699347321071E-2</v>
      </c>
      <c r="Y300" s="11">
        <f t="shared" si="235"/>
        <v>-1.2203590333800474E-2</v>
      </c>
      <c r="Z300" s="4">
        <f t="shared" si="247"/>
        <v>1968.9452361874187</v>
      </c>
      <c r="AA300" s="4">
        <f t="shared" si="247"/>
        <v>25102.291894749203</v>
      </c>
      <c r="AB300" s="4">
        <f t="shared" si="247"/>
        <v>3440.4895176270893</v>
      </c>
      <c r="AC300" s="12">
        <f t="shared" si="279"/>
        <v>1.2059513475515937</v>
      </c>
      <c r="AD300" s="12">
        <f t="shared" si="279"/>
        <v>5.0839871803194878</v>
      </c>
      <c r="AE300" s="12">
        <f t="shared" si="279"/>
        <v>2.0276468526873592</v>
      </c>
      <c r="AF300" s="11">
        <f t="shared" si="236"/>
        <v>-2.9039671966837322E-3</v>
      </c>
      <c r="AG300" s="11">
        <f t="shared" si="236"/>
        <v>2.0567434751257441E-3</v>
      </c>
      <c r="AH300" s="11">
        <f t="shared" si="236"/>
        <v>8.257041531207765E-4</v>
      </c>
      <c r="AI300" s="1">
        <f t="shared" si="282"/>
        <v>618131.57038373663</v>
      </c>
      <c r="AJ300" s="1">
        <f t="shared" si="282"/>
        <v>637143.80510271993</v>
      </c>
      <c r="AK300" s="1">
        <f t="shared" si="282"/>
        <v>112815.44374894109</v>
      </c>
      <c r="AL300" s="17">
        <f t="shared" si="280"/>
        <v>71.177425963023197</v>
      </c>
      <c r="AM300" s="17">
        <f t="shared" si="280"/>
        <v>33.201464599625481</v>
      </c>
      <c r="AN300" s="17">
        <f t="shared" si="280"/>
        <v>4.9044836882007816</v>
      </c>
      <c r="AO300" s="7">
        <f t="shared" si="283"/>
        <v>1.5735532421801747E-3</v>
      </c>
      <c r="AP300" s="7">
        <f t="shared" si="283"/>
        <v>2.423153745894325E-3</v>
      </c>
      <c r="AQ300" s="7">
        <f t="shared" si="283"/>
        <v>1.7539758200979915E-3</v>
      </c>
      <c r="AR300" s="1">
        <f t="shared" si="245"/>
        <v>315581.95445948065</v>
      </c>
      <c r="AS300" s="1">
        <f t="shared" si="245"/>
        <v>329214.16952946829</v>
      </c>
      <c r="AT300" s="1">
        <f t="shared" si="245"/>
        <v>57762.006935179023</v>
      </c>
      <c r="AU300" s="1">
        <f t="shared" si="252"/>
        <v>63116.390891896132</v>
      </c>
      <c r="AV300" s="1">
        <f t="shared" si="252"/>
        <v>65842.833905893654</v>
      </c>
      <c r="AW300" s="1">
        <f t="shared" si="252"/>
        <v>11552.401387035805</v>
      </c>
      <c r="AX300" s="1">
        <f t="shared" si="253"/>
        <v>196236.97479872307</v>
      </c>
      <c r="AY300" s="1">
        <f t="shared" si="253"/>
        <v>73719.679537493139</v>
      </c>
      <c r="AZ300" s="1">
        <f t="shared" si="253"/>
        <v>6785.9306094936437</v>
      </c>
      <c r="BA300" s="1">
        <f t="shared" si="254"/>
        <v>12.187078262989672</v>
      </c>
      <c r="BB300" s="1">
        <f t="shared" si="254"/>
        <v>11.2080250647517</v>
      </c>
      <c r="BC300" s="1">
        <f t="shared" si="254"/>
        <v>8.822606719753086</v>
      </c>
      <c r="BD300" s="1">
        <f t="shared" si="255"/>
        <v>114.76150921308715</v>
      </c>
      <c r="BE300">
        <f t="shared" si="281"/>
        <v>0.21822387218499145</v>
      </c>
      <c r="BF300">
        <f t="shared" si="281"/>
        <v>0.3346263841173937</v>
      </c>
      <c r="BG300">
        <f t="shared" si="281"/>
        <v>2.453676962688749E-2</v>
      </c>
      <c r="BH300">
        <f t="shared" si="256"/>
        <v>0.2921492652556143</v>
      </c>
      <c r="BI300">
        <f t="shared" si="257"/>
        <v>4.7621658391411486E-3</v>
      </c>
      <c r="BJ300">
        <f t="shared" si="257"/>
        <v>1.1197481694748152E-2</v>
      </c>
      <c r="BK300">
        <f t="shared" si="257"/>
        <v>6.0205306372294847E-5</v>
      </c>
      <c r="BL300">
        <f t="shared" si="251"/>
        <v>1502.8536029763363</v>
      </c>
      <c r="BM300">
        <f t="shared" si="251"/>
        <v>3686.3696369579361</v>
      </c>
      <c r="BN300">
        <f t="shared" si="251"/>
        <v>3.4775793242110726</v>
      </c>
      <c r="BO300">
        <f t="shared" si="246"/>
        <v>1246.1227524332874</v>
      </c>
      <c r="BP300">
        <f t="shared" si="267"/>
        <v>877.71863710102309</v>
      </c>
      <c r="BQ300">
        <f t="shared" si="267"/>
        <v>82.389035054097448</v>
      </c>
      <c r="BR300" s="7">
        <f t="shared" si="265"/>
        <v>2.4747084502401151E-3</v>
      </c>
      <c r="BS300" s="7">
        <f t="shared" si="249"/>
        <v>9.9103597307376493E-4</v>
      </c>
      <c r="BT300" s="7">
        <f t="shared" si="250"/>
        <v>8.9906116676314893E-5</v>
      </c>
      <c r="BU300" s="8">
        <f>MAX((BU$3*climlow!$I410+BU$4*climlow!$I410^2+BU$5*climlow!$I410^6)*(K300/K$66)^$BW$1,-99)</f>
        <v>0.70325141383386292</v>
      </c>
      <c r="BV300" s="8">
        <f>MAX((BV$3*climlow!$I410+BV$4*climlow!$I410^2+BV$5*climlow!$I410^6)*(L300/L$66)^$BW$1,-99)</f>
        <v>-0.46424540322292623</v>
      </c>
      <c r="BW300" s="8">
        <f>MAX((BW$3*climlow!$I410+BW$4*climlow!$I410^2+BW$5*climlow!$I410^6)*(M300/M$66)^$BW$1,-99)</f>
        <v>-1.3531005552215334</v>
      </c>
      <c r="BX300" s="8">
        <f>MAX((BX$3*climlow!$M410+BX$4*climlow!$M410^2+BX$5*climlow!$M410^6)*(K300/K$66)^$BW$1,-99)</f>
        <v>0.90342123123447549</v>
      </c>
      <c r="BY300" s="8">
        <f>MAX((BY$3*climlow!$M410+BY$4*climlow!$M410^2+BY$5*climlow!$M410^6)*(L300/L$66)^$BW$1,-99)</f>
        <v>-0.32371352009979559</v>
      </c>
      <c r="BZ300" s="8">
        <f>MAX((BZ$3*climlow!$M410+BZ$4*climlow!$M410^2+BZ$5*climlow!$M410^6)*(M300/M$66)^$BW$1,-99)</f>
        <v>-1.1999791760586187</v>
      </c>
      <c r="CA300" s="8">
        <f t="shared" si="258"/>
        <v>-720.14580364215135</v>
      </c>
      <c r="CB300" s="8">
        <f t="shared" si="259"/>
        <v>-0.71369039726748795</v>
      </c>
      <c r="CC300" s="8">
        <f t="shared" si="260"/>
        <v>-6.4745512646209813E-2</v>
      </c>
      <c r="CD300" s="8">
        <f>MAX((CD$3*climlow!$I410+CD$4*climlow!$I410^2+CD$5*climlow!$I410^6)*(K300/K$66)^$BW$1,-99)</f>
        <v>0.73783241816985379</v>
      </c>
      <c r="CE300" s="8">
        <f>MAX((CE$3*climlow!$I410+CE$4*climlow!$I410^2+CE$5*climlow!$I410^6)*(L300/L$66)^$BW$1,-99)</f>
        <v>-0.15695110800098422</v>
      </c>
      <c r="CF300" s="8">
        <f>MAX((CF$3*climlow!$I410+CF$4*climlow!$I410^2+CF$5*climlow!$I410^6)*(M300/M$66)^$BW$1,-99)</f>
        <v>-0.75356645511232567</v>
      </c>
      <c r="CG300" s="8">
        <f>MAX((CG$3*climlow!$M410+CG$4*climlow!$M410^2+CG$5*climlow!$M410^6)*(K300/K$66)^$BW$1,-99)</f>
        <v>0.81613272975023488</v>
      </c>
      <c r="CH300" s="8">
        <f>MAX((CH$3*climlow!$M410+CH$4*climlow!$M410^2+CH$5*climlow!$M410^6)*(L300/L$66)^$BW$1,-99)</f>
        <v>-6.0543292553438099E-2</v>
      </c>
      <c r="CI300" s="8">
        <f>MAX((CI$3*climlow!$M410+CI$4*climlow!$M410^2+CI$5*climlow!$M410^6)*(M300/M$66)^$BW$1,-99)</f>
        <v>-0.60959315286810867</v>
      </c>
      <c r="CJ300" s="8">
        <f t="shared" si="261"/>
        <v>-4.097658607843143</v>
      </c>
      <c r="CK300" s="8">
        <f t="shared" si="262"/>
        <v>-4.0609270857479181E-3</v>
      </c>
      <c r="CL300" s="8">
        <f t="shared" si="263"/>
        <v>-3.6840457289645165E-4</v>
      </c>
    </row>
    <row r="301" spans="1:90">
      <c r="A301">
        <f t="shared" si="232"/>
        <v>2255</v>
      </c>
      <c r="B301" s="4">
        <f t="shared" si="276"/>
        <v>1286.5341631460149</v>
      </c>
      <c r="C301" s="4">
        <f t="shared" si="276"/>
        <v>3572.6057848741862</v>
      </c>
      <c r="D301" s="4">
        <f t="shared" si="276"/>
        <v>6809.6205459693501</v>
      </c>
      <c r="E301" s="11">
        <f t="shared" si="277"/>
        <v>3.399828531619452E-8</v>
      </c>
      <c r="F301" s="11">
        <f t="shared" si="277"/>
        <v>6.8159066950877939E-8</v>
      </c>
      <c r="G301" s="11">
        <f t="shared" si="277"/>
        <v>1.5048358285191213E-7</v>
      </c>
      <c r="H301" s="4">
        <f t="shared" si="241"/>
        <v>316183.61811817973</v>
      </c>
      <c r="I301" s="4">
        <f t="shared" si="241"/>
        <v>330208.93492015713</v>
      </c>
      <c r="J301" s="4">
        <f t="shared" si="241"/>
        <v>57887.397864527797</v>
      </c>
      <c r="K301" s="4">
        <f t="shared" si="233"/>
        <v>245763.87256208021</v>
      </c>
      <c r="L301" s="4">
        <f t="shared" si="233"/>
        <v>92428.035670268015</v>
      </c>
      <c r="M301" s="4">
        <f t="shared" si="233"/>
        <v>8500.8257763777528</v>
      </c>
      <c r="N301" s="11">
        <f t="shared" si="238"/>
        <v>1.9064870487575103E-3</v>
      </c>
      <c r="O301" s="11">
        <f t="shared" si="238"/>
        <v>3.0215676481335496E-3</v>
      </c>
      <c r="P301" s="11">
        <f t="shared" si="238"/>
        <v>2.1706693534342403E-3</v>
      </c>
      <c r="Q301" s="4">
        <f t="shared" si="234"/>
        <v>2045.6371576113825</v>
      </c>
      <c r="R301" s="4">
        <f t="shared" si="234"/>
        <v>7269.5909811586753</v>
      </c>
      <c r="S301" s="4">
        <f t="shared" si="234"/>
        <v>1704.6871679523338</v>
      </c>
      <c r="T301" s="4">
        <f t="shared" si="278"/>
        <v>6.4697759162423969</v>
      </c>
      <c r="U301" s="4">
        <f t="shared" si="278"/>
        <v>22.015125008402411</v>
      </c>
      <c r="V301" s="4">
        <f t="shared" si="278"/>
        <v>29.44832953006048</v>
      </c>
      <c r="W301" s="11">
        <f t="shared" si="235"/>
        <v>-1.219247815263802E-2</v>
      </c>
      <c r="X301" s="11">
        <f t="shared" si="235"/>
        <v>-1.3228699347321071E-2</v>
      </c>
      <c r="Y301" s="11">
        <f t="shared" si="235"/>
        <v>-1.2203590333800474E-2</v>
      </c>
      <c r="Z301" s="4">
        <f t="shared" si="247"/>
        <v>1943.0243883987177</v>
      </c>
      <c r="AA301" s="4">
        <f t="shared" si="247"/>
        <v>24896.913053995264</v>
      </c>
      <c r="AB301" s="4">
        <f t="shared" si="247"/>
        <v>3408.7658277392547</v>
      </c>
      <c r="AC301" s="12">
        <f t="shared" si="279"/>
        <v>1.2024493043975073</v>
      </c>
      <c r="AD301" s="12">
        <f t="shared" si="279"/>
        <v>5.0944436377802331</v>
      </c>
      <c r="AE301" s="12">
        <f t="shared" si="279"/>
        <v>2.0293210891146853</v>
      </c>
      <c r="AF301" s="11">
        <f t="shared" si="236"/>
        <v>-2.9039671966837322E-3</v>
      </c>
      <c r="AG301" s="11">
        <f t="shared" si="236"/>
        <v>2.0567434751257441E-3</v>
      </c>
      <c r="AH301" s="11">
        <f t="shared" si="236"/>
        <v>8.257041531207765E-4</v>
      </c>
      <c r="AI301" s="1">
        <f t="shared" si="282"/>
        <v>619434.80423725909</v>
      </c>
      <c r="AJ301" s="1">
        <f t="shared" si="282"/>
        <v>639272.25849834154</v>
      </c>
      <c r="AK301" s="1">
        <f t="shared" si="282"/>
        <v>113086.30076108279</v>
      </c>
      <c r="AL301" s="17">
        <f t="shared" si="280"/>
        <v>71.288307417723416</v>
      </c>
      <c r="AM301" s="17">
        <f t="shared" si="280"/>
        <v>33.281112330406103</v>
      </c>
      <c r="AN301" s="17">
        <f t="shared" si="280"/>
        <v>4.9130000105419587</v>
      </c>
      <c r="AO301" s="7">
        <f t="shared" si="283"/>
        <v>1.5578177097583729E-3</v>
      </c>
      <c r="AP301" s="7">
        <f t="shared" si="283"/>
        <v>2.3989222084353817E-3</v>
      </c>
      <c r="AQ301" s="7">
        <f t="shared" si="283"/>
        <v>1.7364360618970117E-3</v>
      </c>
      <c r="AR301" s="1">
        <f t="shared" si="245"/>
        <v>316183.61811817973</v>
      </c>
      <c r="AS301" s="1">
        <f t="shared" si="245"/>
        <v>330208.93492015713</v>
      </c>
      <c r="AT301" s="1">
        <f t="shared" si="245"/>
        <v>57887.397864527797</v>
      </c>
      <c r="AU301" s="1">
        <f t="shared" si="252"/>
        <v>63236.723623635946</v>
      </c>
      <c r="AV301" s="1">
        <f t="shared" si="252"/>
        <v>66041.786984031423</v>
      </c>
      <c r="AW301" s="1">
        <f t="shared" si="252"/>
        <v>11577.47957290556</v>
      </c>
      <c r="AX301" s="1">
        <f t="shared" si="253"/>
        <v>196611.09804966417</v>
      </c>
      <c r="AY301" s="1">
        <f t="shared" si="253"/>
        <v>73942.428536214415</v>
      </c>
      <c r="AZ301" s="1">
        <f t="shared" si="253"/>
        <v>6800.6606211022017</v>
      </c>
      <c r="BA301" s="1">
        <f t="shared" si="254"/>
        <v>12.188982934998529</v>
      </c>
      <c r="BB301" s="1">
        <f t="shared" si="254"/>
        <v>11.211042076639027</v>
      </c>
      <c r="BC301" s="1">
        <f t="shared" si="254"/>
        <v>8.8247750366075159</v>
      </c>
      <c r="BD301" s="1">
        <f t="shared" si="255"/>
        <v>111.44588825027908</v>
      </c>
      <c r="BE301">
        <f t="shared" si="281"/>
        <v>0.21822387218499145</v>
      </c>
      <c r="BF301">
        <f t="shared" si="281"/>
        <v>0.3346263841173937</v>
      </c>
      <c r="BG301">
        <f t="shared" si="281"/>
        <v>2.453676962688749E-2</v>
      </c>
      <c r="BH301">
        <f t="shared" si="256"/>
        <v>0.29220486973020998</v>
      </c>
      <c r="BI301">
        <f t="shared" si="257"/>
        <v>4.7621658391411486E-3</v>
      </c>
      <c r="BJ301">
        <f t="shared" si="257"/>
        <v>1.1197481694748152E-2</v>
      </c>
      <c r="BK301">
        <f t="shared" si="257"/>
        <v>6.0205306372294847E-5</v>
      </c>
      <c r="BL301">
        <f t="shared" si="251"/>
        <v>1505.7188250984459</v>
      </c>
      <c r="BM301">
        <f t="shared" si="251"/>
        <v>3697.5085042107435</v>
      </c>
      <c r="BN301">
        <f t="shared" si="251"/>
        <v>3.4851285235288225</v>
      </c>
      <c r="BO301">
        <f t="shared" si="246"/>
        <v>1249.2065429387706</v>
      </c>
      <c r="BP301">
        <f t="shared" si="267"/>
        <v>887.63311062659102</v>
      </c>
      <c r="BQ301">
        <f t="shared" si="267"/>
        <v>83.336305130934051</v>
      </c>
      <c r="BR301" s="7">
        <f t="shared" si="265"/>
        <v>2.4507864943099644E-3</v>
      </c>
      <c r="BS301" s="7">
        <f t="shared" si="249"/>
        <v>9.621708476444319E-4</v>
      </c>
      <c r="BT301" s="7">
        <f t="shared" si="250"/>
        <v>8.7078275080718738E-5</v>
      </c>
      <c r="BU301" s="8">
        <f>MAX((BU$3*climlow!$I411+BU$4*climlow!$I411^2+BU$5*climlow!$I411^6)*(K301/K$66)^$BW$1,-99)</f>
        <v>0.6960418172241577</v>
      </c>
      <c r="BV301" s="8">
        <f>MAX((BV$3*climlow!$I411+BV$4*climlow!$I411^2+BV$5*climlow!$I411^6)*(L301/L$66)^$BW$1,-99)</f>
        <v>-0.46869212300925633</v>
      </c>
      <c r="BW301" s="8">
        <f>MAX((BW$3*climlow!$I411+BW$4*climlow!$I411^2+BW$5*climlow!$I411^6)*(M301/M$66)^$BW$1,-99)</f>
        <v>-1.3575696564164477</v>
      </c>
      <c r="BX301" s="8">
        <f>MAX((BX$3*climlow!$M411+BX$4*climlow!$M411^2+BX$5*climlow!$M411^6)*(K301/K$66)^$BW$1,-99)</f>
        <v>0.89755008569851191</v>
      </c>
      <c r="BY301" s="8">
        <f>MAX((BY$3*climlow!$M411+BY$4*climlow!$M411^2+BY$5*climlow!$M411^6)*(L301/L$66)^$BW$1,-99)</f>
        <v>-0.32731099716705903</v>
      </c>
      <c r="BZ301" s="8">
        <f>MAX((BZ$3*climlow!$M411+BZ$4*climlow!$M411^2+BZ$5*climlow!$M411^6)*(M301/M$66)^$BW$1,-99)</f>
        <v>-1.2035354707419963</v>
      </c>
      <c r="CA301" s="8">
        <f t="shared" si="258"/>
        <v>-726.30251597826373</v>
      </c>
      <c r="CB301" s="8">
        <f t="shared" si="259"/>
        <v>-0.69882710744508958</v>
      </c>
      <c r="CC301" s="8">
        <f t="shared" si="260"/>
        <v>-6.3245170278173363E-2</v>
      </c>
      <c r="CD301" s="8">
        <f>MAX((CD$3*climlow!$I411+CD$4*climlow!$I411^2+CD$5*climlow!$I411^6)*(K301/K$66)^$BW$1,-99)</f>
        <v>0.73445499432223293</v>
      </c>
      <c r="CE301" s="8">
        <f>MAX((CE$3*climlow!$I411+CE$4*climlow!$I411^2+CE$5*climlow!$I411^6)*(L301/L$66)^$BW$1,-99)</f>
        <v>-0.16036275488385904</v>
      </c>
      <c r="CF301" s="8">
        <f>MAX((CF$3*climlow!$I411+CF$4*climlow!$I411^2+CF$5*climlow!$I411^6)*(M301/M$66)^$BW$1,-99)</f>
        <v>-0.75833575554398935</v>
      </c>
      <c r="CG301" s="8">
        <f>MAX((CG$3*climlow!$M411+CG$4*climlow!$M411^2+CG$5*climlow!$M411^6)*(K301/K$66)^$BW$1,-99)</f>
        <v>0.81386902819486362</v>
      </c>
      <c r="CH301" s="8">
        <f>MAX((CH$3*climlow!$M411+CH$4*climlow!$M411^2+CH$5*climlow!$M411^6)*(L301/L$66)^$BW$1,-99)</f>
        <v>-6.2953425081052436E-2</v>
      </c>
      <c r="CI301" s="8">
        <f>MAX((CI$3*climlow!$M411+CI$4*climlow!$M411^2+CI$5*climlow!$M411^6)*(M301/M$66)^$BW$1,-99)</f>
        <v>-0.61300292028419057</v>
      </c>
      <c r="CJ301" s="8">
        <f t="shared" si="261"/>
        <v>-4.1019931787517177</v>
      </c>
      <c r="CK301" s="8">
        <f t="shared" si="262"/>
        <v>-3.9468182538312177E-3</v>
      </c>
      <c r="CL301" s="8">
        <f t="shared" si="263"/>
        <v>-3.5719449039857393E-4</v>
      </c>
    </row>
    <row r="302" spans="1:90">
      <c r="A302">
        <f t="shared" si="232"/>
        <v>2256</v>
      </c>
      <c r="B302" s="4">
        <f t="shared" si="276"/>
        <v>1286.5342046989726</v>
      </c>
      <c r="C302" s="4">
        <f t="shared" si="276"/>
        <v>3572.6060162043891</v>
      </c>
      <c r="D302" s="4">
        <f t="shared" si="276"/>
        <v>6809.6215194686429</v>
      </c>
      <c r="E302" s="11">
        <f t="shared" si="277"/>
        <v>3.2298371050384794E-8</v>
      </c>
      <c r="F302" s="11">
        <f t="shared" si="277"/>
        <v>6.4751113603334033E-8</v>
      </c>
      <c r="G302" s="11">
        <f t="shared" si="277"/>
        <v>1.4295940370931652E-7</v>
      </c>
      <c r="H302" s="4">
        <f t="shared" si="241"/>
        <v>316780.58632449264</v>
      </c>
      <c r="I302" s="4">
        <f t="shared" si="241"/>
        <v>331196.89129978488</v>
      </c>
      <c r="J302" s="4">
        <f t="shared" si="241"/>
        <v>58011.833880326412</v>
      </c>
      <c r="K302" s="4">
        <f t="shared" si="233"/>
        <v>246227.87732146925</v>
      </c>
      <c r="L302" s="4">
        <f t="shared" si="233"/>
        <v>92704.566301899526</v>
      </c>
      <c r="M302" s="4">
        <f t="shared" si="233"/>
        <v>8519.0981193993139</v>
      </c>
      <c r="N302" s="11">
        <f t="shared" si="238"/>
        <v>1.8880104490208716E-3</v>
      </c>
      <c r="O302" s="11">
        <f t="shared" si="238"/>
        <v>2.9918479780097762E-3</v>
      </c>
      <c r="P302" s="11">
        <f t="shared" si="238"/>
        <v>2.1494785921076787E-3</v>
      </c>
      <c r="Q302" s="4">
        <f t="shared" si="234"/>
        <v>2024.5109313778134</v>
      </c>
      <c r="R302" s="4">
        <f t="shared" si="234"/>
        <v>7194.8860069027169</v>
      </c>
      <c r="S302" s="4">
        <f t="shared" si="234"/>
        <v>1687.5035776693221</v>
      </c>
      <c r="T302" s="4">
        <f t="shared" si="278"/>
        <v>6.390893314731148</v>
      </c>
      <c r="U302" s="4">
        <f t="shared" si="278"/>
        <v>21.723893538572565</v>
      </c>
      <c r="V302" s="4">
        <f t="shared" si="278"/>
        <v>29.088954180460863</v>
      </c>
      <c r="W302" s="11">
        <f t="shared" si="235"/>
        <v>-1.219247815263802E-2</v>
      </c>
      <c r="X302" s="11">
        <f t="shared" si="235"/>
        <v>-1.3228699347321071E-2</v>
      </c>
      <c r="Y302" s="11">
        <f t="shared" si="235"/>
        <v>-1.2203590333800474E-2</v>
      </c>
      <c r="Z302" s="4">
        <f t="shared" si="247"/>
        <v>1917.4090473587819</v>
      </c>
      <c r="AA302" s="4">
        <f t="shared" si="247"/>
        <v>24692.475346385887</v>
      </c>
      <c r="AB302" s="4">
        <f t="shared" si="247"/>
        <v>3377.2624782626308</v>
      </c>
      <c r="AC302" s="12">
        <f t="shared" si="279"/>
        <v>1.1989574310618618</v>
      </c>
      <c r="AD302" s="12">
        <f t="shared" si="279"/>
        <v>5.1049216014916334</v>
      </c>
      <c r="AE302" s="12">
        <f t="shared" si="279"/>
        <v>2.0309967079659828</v>
      </c>
      <c r="AF302" s="11">
        <f t="shared" si="236"/>
        <v>-2.9039671966837322E-3</v>
      </c>
      <c r="AG302" s="11">
        <f t="shared" si="236"/>
        <v>2.0567434751257441E-3</v>
      </c>
      <c r="AH302" s="11">
        <f t="shared" si="236"/>
        <v>8.257041531207765E-4</v>
      </c>
      <c r="AI302" s="1">
        <f t="shared" si="282"/>
        <v>620728.04743716912</v>
      </c>
      <c r="AJ302" s="1">
        <f t="shared" si="282"/>
        <v>641386.81963253883</v>
      </c>
      <c r="AK302" s="1">
        <f t="shared" si="282"/>
        <v>113355.15025788007</v>
      </c>
      <c r="AL302" s="17">
        <f t="shared" si="280"/>
        <v>71.398251063639506</v>
      </c>
      <c r="AM302" s="17">
        <f t="shared" si="280"/>
        <v>33.360152741902034</v>
      </c>
      <c r="AN302" s="17">
        <f t="shared" si="280"/>
        <v>4.9214458098284597</v>
      </c>
      <c r="AO302" s="7">
        <f t="shared" si="283"/>
        <v>1.5422395326607891E-3</v>
      </c>
      <c r="AP302" s="7">
        <f t="shared" si="283"/>
        <v>2.3749329863510279E-3</v>
      </c>
      <c r="AQ302" s="7">
        <f t="shared" si="283"/>
        <v>1.7190717012780415E-3</v>
      </c>
      <c r="AR302" s="1">
        <f t="shared" si="245"/>
        <v>316780.58632449264</v>
      </c>
      <c r="AS302" s="1">
        <f t="shared" si="245"/>
        <v>331196.89129978488</v>
      </c>
      <c r="AT302" s="1">
        <f t="shared" si="245"/>
        <v>58011.833880326412</v>
      </c>
      <c r="AU302" s="1">
        <f t="shared" si="252"/>
        <v>63356.11726489853</v>
      </c>
      <c r="AV302" s="1">
        <f t="shared" si="252"/>
        <v>66239.378259956982</v>
      </c>
      <c r="AW302" s="1">
        <f t="shared" si="252"/>
        <v>11602.366776065282</v>
      </c>
      <c r="AX302" s="1">
        <f t="shared" si="253"/>
        <v>196982.30185717539</v>
      </c>
      <c r="AY302" s="1">
        <f t="shared" si="253"/>
        <v>74163.653041519618</v>
      </c>
      <c r="AZ302" s="1">
        <f t="shared" si="253"/>
        <v>6815.2784955194502</v>
      </c>
      <c r="BA302" s="1">
        <f t="shared" si="254"/>
        <v>12.190869165395975</v>
      </c>
      <c r="BB302" s="1">
        <f t="shared" si="254"/>
        <v>11.214029457946724</v>
      </c>
      <c r="BC302" s="1">
        <f t="shared" si="254"/>
        <v>8.826922208375569</v>
      </c>
      <c r="BD302" s="1">
        <f t="shared" si="255"/>
        <v>108.22579777237426</v>
      </c>
      <c r="BE302">
        <f t="shared" si="281"/>
        <v>0.21822387218499145</v>
      </c>
      <c r="BF302">
        <f t="shared" si="281"/>
        <v>0.3346263841173937</v>
      </c>
      <c r="BG302">
        <f t="shared" si="281"/>
        <v>2.453676962688749E-2</v>
      </c>
      <c r="BH302">
        <f t="shared" si="256"/>
        <v>0.29226005780916681</v>
      </c>
      <c r="BI302">
        <f t="shared" si="257"/>
        <v>4.7621658391411486E-3</v>
      </c>
      <c r="BJ302">
        <f t="shared" si="257"/>
        <v>1.1197481694748152E-2</v>
      </c>
      <c r="BK302">
        <f t="shared" si="257"/>
        <v>6.0205306372294847E-5</v>
      </c>
      <c r="BL302">
        <f t="shared" si="251"/>
        <v>1508.5616866976025</v>
      </c>
      <c r="BM302">
        <f t="shared" si="251"/>
        <v>3708.5711276868346</v>
      </c>
      <c r="BN302">
        <f t="shared" si="251"/>
        <v>3.4926202319837261</v>
      </c>
      <c r="BO302">
        <f t="shared" si="246"/>
        <v>1252.2680814628086</v>
      </c>
      <c r="BP302">
        <f t="shared" si="267"/>
        <v>897.65984666895497</v>
      </c>
      <c r="BQ302">
        <f t="shared" si="267"/>
        <v>84.29448482115545</v>
      </c>
      <c r="BR302" s="7">
        <f t="shared" si="265"/>
        <v>2.427103880421555E-3</v>
      </c>
      <c r="BS302" s="7">
        <f t="shared" si="249"/>
        <v>9.3414645402372027E-4</v>
      </c>
      <c r="BT302" s="7">
        <f t="shared" si="250"/>
        <v>8.4341332506891986E-5</v>
      </c>
      <c r="BU302" s="8">
        <f>MAX((BU$3*climlow!$I412+BU$4*climlow!$I412^2+BU$5*climlow!$I412^6)*(K302/K$66)^$BW$1,-99)</f>
        <v>0.68895404115480741</v>
      </c>
      <c r="BV302" s="8">
        <f>MAX((BV$3*climlow!$I412+BV$4*climlow!$I412^2+BV$5*climlow!$I412^6)*(L302/L$66)^$BW$1,-99)</f>
        <v>-0.47305557531743048</v>
      </c>
      <c r="BW302" s="8">
        <f>MAX((BW$3*climlow!$I412+BW$4*climlow!$I412^2+BW$5*climlow!$I412^6)*(M302/M$66)^$BW$1,-99)</f>
        <v>-1.3619526147638579</v>
      </c>
      <c r="BX302" s="8">
        <f>MAX((BX$3*climlow!$M412+BX$4*climlow!$M412^2+BX$5*climlow!$M412^6)*(K302/K$66)^$BW$1,-99)</f>
        <v>0.89178742123124199</v>
      </c>
      <c r="BY302" s="8">
        <f>MAX((BY$3*climlow!$M412+BY$4*climlow!$M412^2+BY$5*climlow!$M412^6)*(L302/L$66)^$BW$1,-99)</f>
        <v>-0.33083413940935086</v>
      </c>
      <c r="BZ302" s="8">
        <f>MAX((BZ$3*climlow!$M412+BZ$4*climlow!$M412^2+BZ$5*climlow!$M412^6)*(M302/M$66)^$BW$1,-99)</f>
        <v>-1.2070148293429459</v>
      </c>
      <c r="CA302" s="8">
        <f t="shared" si="258"/>
        <v>-732.41902136415217</v>
      </c>
      <c r="CB302" s="8">
        <f t="shared" si="259"/>
        <v>-0.68418663166684612</v>
      </c>
      <c r="CC302" s="8">
        <f t="shared" si="260"/>
        <v>-6.1773196215246386E-2</v>
      </c>
      <c r="CD302" s="8">
        <f>MAX((CD$3*climlow!$I412+CD$4*climlow!$I412^2+CD$5*climlow!$I412^6)*(K302/K$66)^$BW$1,-99)</f>
        <v>0.73111162542357411</v>
      </c>
      <c r="CE302" s="8">
        <f>MAX((CE$3*climlow!$I412+CE$4*climlow!$I412^2+CE$5*climlow!$I412^6)*(L302/L$66)^$BW$1,-99)</f>
        <v>-0.16372712188863409</v>
      </c>
      <c r="CF302" s="8">
        <f>MAX((CF$3*climlow!$I412+CF$4*climlow!$I412^2+CF$5*climlow!$I412^6)*(M302/M$66)^$BW$1,-99)</f>
        <v>-0.76303455961290634</v>
      </c>
      <c r="CG302" s="8">
        <f>MAX((CG$3*climlow!$M412+CG$4*climlow!$M412^2+CG$5*climlow!$M412^6)*(K302/K$66)^$BW$1,-99)</f>
        <v>0.81163125000857705</v>
      </c>
      <c r="CH302" s="8">
        <f>MAX((CH$3*climlow!$M412+CH$4*climlow!$M412^2+CH$5*climlow!$M412^6)*(L302/L$66)^$BW$1,-99)</f>
        <v>-6.532465653970361E-2</v>
      </c>
      <c r="CI302" s="8">
        <f>MAX((CI$3*climlow!$M412+CI$4*climlow!$M412^2+CI$5*climlow!$M412^6)*(M302/M$66)^$BW$1,-99)</f>
        <v>-0.6163534236377517</v>
      </c>
      <c r="CJ302" s="8">
        <f t="shared" si="261"/>
        <v>-4.1053780189745002</v>
      </c>
      <c r="CK302" s="8">
        <f t="shared" si="262"/>
        <v>-3.8350243188519546E-3</v>
      </c>
      <c r="CL302" s="8">
        <f t="shared" si="263"/>
        <v>-3.4625305256481381E-4</v>
      </c>
    </row>
    <row r="303" spans="1:90">
      <c r="A303">
        <f t="shared" si="232"/>
        <v>2257</v>
      </c>
      <c r="B303" s="4">
        <f t="shared" si="276"/>
        <v>1286.5342441742837</v>
      </c>
      <c r="C303" s="4">
        <f t="shared" si="276"/>
        <v>3572.6062359680964</v>
      </c>
      <c r="D303" s="4">
        <f t="shared" si="276"/>
        <v>6809.6224442931025</v>
      </c>
      <c r="E303" s="11">
        <f t="shared" si="277"/>
        <v>3.0683452497865554E-8</v>
      </c>
      <c r="F303" s="11">
        <f t="shared" si="277"/>
        <v>6.1513557923167324E-8</v>
      </c>
      <c r="G303" s="11">
        <f t="shared" si="277"/>
        <v>1.3581143352385068E-7</v>
      </c>
      <c r="H303" s="4">
        <f t="shared" si="241"/>
        <v>317372.88926699577</v>
      </c>
      <c r="I303" s="4">
        <f t="shared" si="241"/>
        <v>332178.05899942148</v>
      </c>
      <c r="J303" s="4">
        <f t="shared" si="241"/>
        <v>58135.320180432849</v>
      </c>
      <c r="K303" s="4">
        <f t="shared" si="233"/>
        <v>246688.25622336255</v>
      </c>
      <c r="L303" s="4">
        <f t="shared" si="233"/>
        <v>92979.196994937971</v>
      </c>
      <c r="M303" s="4">
        <f t="shared" si="233"/>
        <v>8537.2310515032968</v>
      </c>
      <c r="N303" s="11">
        <f t="shared" si="238"/>
        <v>1.8697269655305604E-3</v>
      </c>
      <c r="O303" s="11">
        <f t="shared" si="238"/>
        <v>2.9624289718814811E-3</v>
      </c>
      <c r="P303" s="11">
        <f t="shared" si="238"/>
        <v>2.1285037277234409E-3</v>
      </c>
      <c r="Q303" s="4">
        <f t="shared" si="234"/>
        <v>2003.5663182575684</v>
      </c>
      <c r="R303" s="4">
        <f t="shared" si="234"/>
        <v>7120.7398388782094</v>
      </c>
      <c r="S303" s="4">
        <f t="shared" si="234"/>
        <v>1670.4582262841675</v>
      </c>
      <c r="T303" s="4">
        <f t="shared" si="278"/>
        <v>6.3129724876154478</v>
      </c>
      <c r="U303" s="4">
        <f t="shared" si="278"/>
        <v>21.436514682297577</v>
      </c>
      <c r="V303" s="4">
        <f t="shared" si="278"/>
        <v>28.733964500403825</v>
      </c>
      <c r="W303" s="11">
        <f t="shared" si="235"/>
        <v>-1.219247815263802E-2</v>
      </c>
      <c r="X303" s="11">
        <f t="shared" si="235"/>
        <v>-1.3228699347321071E-2</v>
      </c>
      <c r="Y303" s="11">
        <f t="shared" si="235"/>
        <v>-1.2203590333800474E-2</v>
      </c>
      <c r="Z303" s="4">
        <f t="shared" si="247"/>
        <v>1892.0965024525244</v>
      </c>
      <c r="AA303" s="4">
        <f t="shared" si="247"/>
        <v>24488.990634767531</v>
      </c>
      <c r="AB303" s="4">
        <f t="shared" si="247"/>
        <v>3345.9795015009677</v>
      </c>
      <c r="AC303" s="12">
        <f t="shared" si="279"/>
        <v>1.195475698011838</v>
      </c>
      <c r="AD303" s="12">
        <f t="shared" si="279"/>
        <v>5.1154211156865301</v>
      </c>
      <c r="AE303" s="12">
        <f t="shared" si="279"/>
        <v>2.032673710382725</v>
      </c>
      <c r="AF303" s="11">
        <f t="shared" si="236"/>
        <v>-2.9039671966837322E-3</v>
      </c>
      <c r="AG303" s="11">
        <f t="shared" si="236"/>
        <v>2.0567434751257441E-3</v>
      </c>
      <c r="AH303" s="11">
        <f t="shared" si="236"/>
        <v>8.257041531207765E-4</v>
      </c>
      <c r="AI303" s="1">
        <f t="shared" si="282"/>
        <v>622011.35995835077</v>
      </c>
      <c r="AJ303" s="1">
        <f t="shared" si="282"/>
        <v>643487.5159292419</v>
      </c>
      <c r="AK303" s="1">
        <f t="shared" si="282"/>
        <v>113622.00200815735</v>
      </c>
      <c r="AL303" s="17">
        <f t="shared" si="280"/>
        <v>71.507263136939159</v>
      </c>
      <c r="AM303" s="17">
        <f t="shared" si="280"/>
        <v>33.43858858780672</v>
      </c>
      <c r="AN303" s="17">
        <f t="shared" si="280"/>
        <v>4.9298215248672985</v>
      </c>
      <c r="AO303" s="7">
        <f t="shared" si="283"/>
        <v>1.5268171373341811E-3</v>
      </c>
      <c r="AP303" s="7">
        <f t="shared" si="283"/>
        <v>2.3511836564875177E-3</v>
      </c>
      <c r="AQ303" s="7">
        <f t="shared" si="283"/>
        <v>1.7018809842652611E-3</v>
      </c>
      <c r="AR303" s="1">
        <f t="shared" si="245"/>
        <v>317372.88926699577</v>
      </c>
      <c r="AS303" s="1">
        <f t="shared" si="245"/>
        <v>332178.05899942148</v>
      </c>
      <c r="AT303" s="1">
        <f t="shared" si="245"/>
        <v>58135.320180432849</v>
      </c>
      <c r="AU303" s="1">
        <f t="shared" si="252"/>
        <v>63474.577853399154</v>
      </c>
      <c r="AV303" s="1">
        <f t="shared" si="252"/>
        <v>66435.611799884296</v>
      </c>
      <c r="AW303" s="1">
        <f t="shared" si="252"/>
        <v>11627.064036086571</v>
      </c>
      <c r="AX303" s="1">
        <f t="shared" si="253"/>
        <v>197350.60497869004</v>
      </c>
      <c r="AY303" s="1">
        <f t="shared" si="253"/>
        <v>74383.357595950365</v>
      </c>
      <c r="AZ303" s="1">
        <f t="shared" si="253"/>
        <v>6829.7848412026369</v>
      </c>
      <c r="BA303" s="1">
        <f t="shared" si="254"/>
        <v>12.192737146597771</v>
      </c>
      <c r="BB303" s="1">
        <f t="shared" si="254"/>
        <v>11.216987507572767</v>
      </c>
      <c r="BC303" s="1">
        <f t="shared" si="254"/>
        <v>8.8290484500485249</v>
      </c>
      <c r="BD303" s="1">
        <f t="shared" si="255"/>
        <v>105.09849566664154</v>
      </c>
      <c r="BE303">
        <f t="shared" si="281"/>
        <v>0.21822387218499145</v>
      </c>
      <c r="BF303">
        <f t="shared" si="281"/>
        <v>0.3346263841173937</v>
      </c>
      <c r="BG303">
        <f t="shared" si="281"/>
        <v>2.453676962688749E-2</v>
      </c>
      <c r="BH303">
        <f t="shared" si="256"/>
        <v>0.29231483368075523</v>
      </c>
      <c r="BI303">
        <f t="shared" si="257"/>
        <v>4.7621658391411486E-3</v>
      </c>
      <c r="BJ303">
        <f t="shared" si="257"/>
        <v>1.1197481694748152E-2</v>
      </c>
      <c r="BK303">
        <f t="shared" si="257"/>
        <v>6.0205306372294847E-5</v>
      </c>
      <c r="BL303">
        <f t="shared" si="251"/>
        <v>1511.3823315368138</v>
      </c>
      <c r="BM303">
        <f t="shared" si="251"/>
        <v>3719.5577350429935</v>
      </c>
      <c r="BN303">
        <f t="shared" si="251"/>
        <v>3.5000547625144152</v>
      </c>
      <c r="BO303">
        <f t="shared" si="246"/>
        <v>1255.3074661826549</v>
      </c>
      <c r="BP303">
        <f t="shared" si="267"/>
        <v>907.80011658219064</v>
      </c>
      <c r="BQ303">
        <f t="shared" si="267"/>
        <v>85.263699781348549</v>
      </c>
      <c r="BR303" s="7">
        <f t="shared" si="265"/>
        <v>2.4036581214375019E-3</v>
      </c>
      <c r="BS303" s="7">
        <f t="shared" si="249"/>
        <v>9.0693830487739832E-4</v>
      </c>
      <c r="BT303" s="7">
        <f t="shared" si="250"/>
        <v>8.1692288191477603E-5</v>
      </c>
      <c r="BU303" s="8">
        <f>MAX((BU$3*climlow!$I413+BU$4*climlow!$I413^2+BU$5*climlow!$I413^6)*(K303/K$66)^$BW$1,-99)</f>
        <v>0.68198744965569968</v>
      </c>
      <c r="BV303" s="8">
        <f>MAX((BV$3*climlow!$I413+BV$4*climlow!$I413^2+BV$5*climlow!$I413^6)*(L303/L$66)^$BW$1,-99)</f>
        <v>-0.47733634143962722</v>
      </c>
      <c r="BW303" s="8">
        <f>MAX((BW$3*climlow!$I413+BW$4*climlow!$I413^2+BW$5*climlow!$I413^6)*(M303/M$66)^$BW$1,-99)</f>
        <v>-1.3662500186633895</v>
      </c>
      <c r="BX303" s="8">
        <f>MAX((BX$3*climlow!$M413+BX$4*climlow!$M413^2+BX$5*climlow!$M413^6)*(K303/K$66)^$BW$1,-99)</f>
        <v>0.88613252110623686</v>
      </c>
      <c r="BY303" s="8">
        <f>MAX((BY$3*climlow!$M413+BY$4*climlow!$M413^2+BY$5*climlow!$M413^6)*(L303/L$66)^$BW$1,-99)</f>
        <v>-0.33428356279789645</v>
      </c>
      <c r="BZ303" s="8">
        <f>MAX((BZ$3*climlow!$M413+BZ$4*climlow!$M413^2+BZ$5*climlow!$M413^6)*(M303/M$66)^$BW$1,-99)</f>
        <v>-1.2104178770948257</v>
      </c>
      <c r="CA303" s="8">
        <f t="shared" si="258"/>
        <v>-738.49462600365268</v>
      </c>
      <c r="CB303" s="8">
        <f t="shared" si="259"/>
        <v>-0.66976906426882099</v>
      </c>
      <c r="CC303" s="8">
        <f t="shared" si="260"/>
        <v>-6.0329315815347867E-2</v>
      </c>
      <c r="CD303" s="8">
        <f>MAX((CD$3*climlow!$I413+CD$4*climlow!$I413^2+CD$5*climlow!$I413^6)*(K303/K$66)^$BW$1,-99)</f>
        <v>0.72780311704827527</v>
      </c>
      <c r="CE303" s="8">
        <f>MAX((CE$3*climlow!$I413+CE$4*climlow!$I413^2+CE$5*climlow!$I413^6)*(L303/L$66)^$BW$1,-99)</f>
        <v>-0.16704384971844788</v>
      </c>
      <c r="CF303" s="8">
        <f>MAX((CF$3*climlow!$I413+CF$4*climlow!$I413^2+CF$5*climlow!$I413^6)*(M303/M$66)^$BW$1,-99)</f>
        <v>-0.76766253379923644</v>
      </c>
      <c r="CG303" s="8">
        <f>MAX((CG$3*climlow!$M413+CG$4*climlow!$M413^2+CG$5*climlow!$M413^6)*(K303/K$66)^$BW$1,-99)</f>
        <v>0.80941991519643841</v>
      </c>
      <c r="CH303" s="8">
        <f>MAX((CH$3*climlow!$M413+CH$4*climlow!$M413^2+CH$5*climlow!$M413^6)*(L303/L$66)^$BW$1,-99)</f>
        <v>-6.7656828338522282E-2</v>
      </c>
      <c r="CI303" s="8">
        <f>MAX((CI$3*climlow!$M413+CI$4*climlow!$M413^2+CI$5*climlow!$M413^6)*(M303/M$66)^$BW$1,-99)</f>
        <v>-0.61964457676174978</v>
      </c>
      <c r="CJ303" s="8">
        <f t="shared" si="261"/>
        <v>-4.107824817447324</v>
      </c>
      <c r="CK303" s="8">
        <f t="shared" si="262"/>
        <v>-3.7255436766689843E-3</v>
      </c>
      <c r="CL303" s="8">
        <f t="shared" si="263"/>
        <v>-3.3557760882701066E-4</v>
      </c>
    </row>
    <row r="304" spans="1:90">
      <c r="A304">
        <f t="shared" si="232"/>
        <v>2258</v>
      </c>
      <c r="B304" s="4">
        <f t="shared" si="276"/>
        <v>1286.5342816758305</v>
      </c>
      <c r="C304" s="4">
        <f t="shared" si="276"/>
        <v>3572.6064447436311</v>
      </c>
      <c r="D304" s="4">
        <f t="shared" si="276"/>
        <v>6809.6233228764586</v>
      </c>
      <c r="E304" s="11">
        <f t="shared" si="277"/>
        <v>2.9149279872972274E-8</v>
      </c>
      <c r="F304" s="11">
        <f t="shared" si="277"/>
        <v>5.8437880027008954E-8</v>
      </c>
      <c r="G304" s="11">
        <f t="shared" si="277"/>
        <v>1.2902086184765814E-7</v>
      </c>
      <c r="H304" s="4">
        <f t="shared" si="241"/>
        <v>317960.55709560931</v>
      </c>
      <c r="I304" s="4">
        <f t="shared" si="241"/>
        <v>333152.45885468391</v>
      </c>
      <c r="J304" s="4">
        <f t="shared" si="241"/>
        <v>58257.861979332163</v>
      </c>
      <c r="K304" s="4">
        <f t="shared" si="233"/>
        <v>247145.03268536003</v>
      </c>
      <c r="L304" s="4">
        <f t="shared" si="233"/>
        <v>93251.933569355358</v>
      </c>
      <c r="M304" s="4">
        <f t="shared" si="233"/>
        <v>8555.2253358300895</v>
      </c>
      <c r="N304" s="11">
        <f t="shared" si="238"/>
        <v>1.8516344028305376E-3</v>
      </c>
      <c r="O304" s="11">
        <f t="shared" si="238"/>
        <v>2.9333074841702E-3</v>
      </c>
      <c r="P304" s="11">
        <f t="shared" si="238"/>
        <v>2.1077424539921452E-3</v>
      </c>
      <c r="Q304" s="4">
        <f t="shared" si="234"/>
        <v>1982.8025772781052</v>
      </c>
      <c r="R304" s="4">
        <f t="shared" si="234"/>
        <v>7047.1531316327364</v>
      </c>
      <c r="S304" s="4">
        <f t="shared" si="234"/>
        <v>1653.5507799155582</v>
      </c>
      <c r="T304" s="4">
        <f t="shared" si="278"/>
        <v>6.2360017084819912</v>
      </c>
      <c r="U304" s="4">
        <f t="shared" si="278"/>
        <v>21.152937474511027</v>
      </c>
      <c r="V304" s="4">
        <f t="shared" si="278"/>
        <v>28.383306968974932</v>
      </c>
      <c r="W304" s="11">
        <f t="shared" si="235"/>
        <v>-1.219247815263802E-2</v>
      </c>
      <c r="X304" s="11">
        <f t="shared" si="235"/>
        <v>-1.3228699347321071E-2</v>
      </c>
      <c r="Y304" s="11">
        <f t="shared" si="235"/>
        <v>-1.2203590333800474E-2</v>
      </c>
      <c r="Z304" s="4">
        <f t="shared" si="247"/>
        <v>1867.0840432751681</v>
      </c>
      <c r="AA304" s="4">
        <f t="shared" si="247"/>
        <v>24286.470339301697</v>
      </c>
      <c r="AB304" s="4">
        <f t="shared" si="247"/>
        <v>3314.9168873965218</v>
      </c>
      <c r="AC304" s="12">
        <f t="shared" si="279"/>
        <v>1.1920040758003789</v>
      </c>
      <c r="AD304" s="12">
        <f t="shared" si="279"/>
        <v>5.1259422246887389</v>
      </c>
      <c r="AE304" s="12">
        <f t="shared" si="279"/>
        <v>2.0343520975073273</v>
      </c>
      <c r="AF304" s="11">
        <f t="shared" si="236"/>
        <v>-2.9039671966837322E-3</v>
      </c>
      <c r="AG304" s="11">
        <f t="shared" si="236"/>
        <v>2.0567434751257441E-3</v>
      </c>
      <c r="AH304" s="11">
        <f t="shared" si="236"/>
        <v>8.257041531207765E-4</v>
      </c>
      <c r="AI304" s="1">
        <f t="shared" si="282"/>
        <v>623284.80181591492</v>
      </c>
      <c r="AJ304" s="1">
        <f t="shared" si="282"/>
        <v>645574.37613620213</v>
      </c>
      <c r="AK304" s="1">
        <f t="shared" si="282"/>
        <v>113886.86584342818</v>
      </c>
      <c r="AL304" s="17">
        <f t="shared" si="280"/>
        <v>71.615349866592481</v>
      </c>
      <c r="AM304" s="17">
        <f t="shared" si="280"/>
        <v>33.516422648160543</v>
      </c>
      <c r="AN304" s="17">
        <f t="shared" si="280"/>
        <v>4.9381275946812018</v>
      </c>
      <c r="AO304" s="7">
        <f t="shared" si="283"/>
        <v>1.5115489659608392E-3</v>
      </c>
      <c r="AP304" s="7">
        <f t="shared" si="283"/>
        <v>2.3276718199226427E-3</v>
      </c>
      <c r="AQ304" s="7">
        <f t="shared" si="283"/>
        <v>1.6848621744226084E-3</v>
      </c>
      <c r="AR304" s="1">
        <f t="shared" si="245"/>
        <v>317960.55709560931</v>
      </c>
      <c r="AS304" s="1">
        <f t="shared" si="245"/>
        <v>333152.45885468391</v>
      </c>
      <c r="AT304" s="1">
        <f t="shared" si="245"/>
        <v>58257.861979332163</v>
      </c>
      <c r="AU304" s="1">
        <f t="shared" si="252"/>
        <v>63592.111419121866</v>
      </c>
      <c r="AV304" s="1">
        <f t="shared" si="252"/>
        <v>66630.491770936787</v>
      </c>
      <c r="AW304" s="1">
        <f t="shared" si="252"/>
        <v>11651.572395866433</v>
      </c>
      <c r="AX304" s="1">
        <f t="shared" si="253"/>
        <v>197716.02614828802</v>
      </c>
      <c r="AY304" s="1">
        <f t="shared" si="253"/>
        <v>74601.546855484281</v>
      </c>
      <c r="AZ304" s="1">
        <f t="shared" si="253"/>
        <v>6844.1802686640722</v>
      </c>
      <c r="BA304" s="1">
        <f t="shared" si="254"/>
        <v>12.194587068838828</v>
      </c>
      <c r="BB304" s="1">
        <f t="shared" si="254"/>
        <v>11.219916521305086</v>
      </c>
      <c r="BC304" s="1">
        <f t="shared" si="254"/>
        <v>8.8311539743297356</v>
      </c>
      <c r="BD304" s="1">
        <f t="shared" si="255"/>
        <v>102.06131812007922</v>
      </c>
      <c r="BE304">
        <f t="shared" si="281"/>
        <v>0.21822387218499145</v>
      </c>
      <c r="BF304">
        <f t="shared" si="281"/>
        <v>0.3346263841173937</v>
      </c>
      <c r="BG304">
        <f t="shared" si="281"/>
        <v>2.453676962688749E-2</v>
      </c>
      <c r="BH304">
        <f t="shared" si="256"/>
        <v>0.29236920148655149</v>
      </c>
      <c r="BI304">
        <f t="shared" si="257"/>
        <v>4.7621658391411486E-3</v>
      </c>
      <c r="BJ304">
        <f t="shared" si="257"/>
        <v>1.1197481694748152E-2</v>
      </c>
      <c r="BK304">
        <f t="shared" si="257"/>
        <v>6.0205306372294847E-5</v>
      </c>
      <c r="BL304">
        <f t="shared" si="251"/>
        <v>1514.1809031949995</v>
      </c>
      <c r="BM304">
        <f t="shared" si="251"/>
        <v>3730.4685595856599</v>
      </c>
      <c r="BN304">
        <f t="shared" si="251"/>
        <v>3.5074324290605605</v>
      </c>
      <c r="BO304">
        <f t="shared" si="246"/>
        <v>1258.3247961686461</v>
      </c>
      <c r="BP304">
        <f t="shared" si="267"/>
        <v>918.05520611989493</v>
      </c>
      <c r="BQ304">
        <f t="shared" si="267"/>
        <v>86.24407711558365</v>
      </c>
      <c r="BR304" s="7">
        <f t="shared" si="265"/>
        <v>2.3804467571095778E-3</v>
      </c>
      <c r="BS304" s="7">
        <f t="shared" si="249"/>
        <v>8.8052262609456141E-4</v>
      </c>
      <c r="BT304" s="7">
        <f t="shared" si="250"/>
        <v>7.9128243636917124E-5</v>
      </c>
      <c r="BU304" s="8">
        <f>MAX((BU$3*climlow!$I414+BU$4*climlow!$I414^2+BU$5*climlow!$I414^6)*(K304/K$66)^$BW$1,-99)</f>
        <v>0.67514139339171753</v>
      </c>
      <c r="BV304" s="8">
        <f>MAX((BV$3*climlow!$I414+BV$4*climlow!$I414^2+BV$5*climlow!$I414^6)*(L304/L$66)^$BW$1,-99)</f>
        <v>-0.48153500725455983</v>
      </c>
      <c r="BW304" s="8">
        <f>MAX((BW$3*climlow!$I414+BW$4*climlow!$I414^2+BW$5*climlow!$I414^6)*(M304/M$66)^$BW$1,-99)</f>
        <v>-1.3704624612788101</v>
      </c>
      <c r="BX304" s="8">
        <f>MAX((BX$3*climlow!$M414+BX$4*climlow!$M414^2+BX$5*climlow!$M414^6)*(K304/K$66)^$BW$1,-99)</f>
        <v>0.88058466013102665</v>
      </c>
      <c r="BY304" s="8">
        <f>MAX((BY$3*climlow!$M414+BY$4*climlow!$M414^2+BY$5*climlow!$M414^6)*(L304/L$66)^$BW$1,-99)</f>
        <v>-0.33765988501506672</v>
      </c>
      <c r="BZ304" s="8">
        <f>MAX((BZ$3*climlow!$M414+BZ$4*climlow!$M414^2+BZ$5*climlow!$M414^6)*(M304/M$66)^$BW$1,-99)</f>
        <v>-1.2137452410783891</v>
      </c>
      <c r="CA304" s="8">
        <f t="shared" si="258"/>
        <v>-744.52865728193331</v>
      </c>
      <c r="CB304" s="8">
        <f t="shared" si="259"/>
        <v>-0.6555743285125456</v>
      </c>
      <c r="CC304" s="8">
        <f t="shared" si="260"/>
        <v>-5.8913244988071586E-2</v>
      </c>
      <c r="CD304" s="8">
        <f>MAX((CD$3*climlow!$I414+CD$4*climlow!$I414^2+CD$5*climlow!$I414^6)*(K304/K$66)^$BW$1,-99)</f>
        <v>0.72453024274944333</v>
      </c>
      <c r="CE304" s="8">
        <f>MAX((CE$3*climlow!$I414+CE$4*climlow!$I414^2+CE$5*climlow!$I414^6)*(L304/L$66)^$BW$1,-99)</f>
        <v>-0.17031260210812108</v>
      </c>
      <c r="CF304" s="8">
        <f>MAX((CF$3*climlow!$I414+CF$4*climlow!$I414^2+CF$5*climlow!$I414^6)*(M304/M$66)^$BW$1,-99)</f>
        <v>-0.77221937208104863</v>
      </c>
      <c r="CG304" s="8">
        <f>MAX((CG$3*climlow!$M414+CG$4*climlow!$M414^2+CG$5*climlow!$M414^6)*(K304/K$66)^$BW$1,-99)</f>
        <v>0.80723551908335733</v>
      </c>
      <c r="CH304" s="8">
        <f>MAX((CH$3*climlow!$M414+CH$4*climlow!$M414^2+CH$5*climlow!$M414^6)*(L304/L$66)^$BW$1,-99)</f>
        <v>-6.9949798970834073E-2</v>
      </c>
      <c r="CI304" s="8">
        <f>MAX((CI$3*climlow!$M414+CI$4*climlow!$M414^2+CI$5*climlow!$M414^6)*(M304/M$66)^$BW$1,-99)</f>
        <v>-0.62287631361442475</v>
      </c>
      <c r="CJ304" s="8">
        <f t="shared" si="261"/>
        <v>-4.1093456587184329</v>
      </c>
      <c r="CK304" s="8">
        <f t="shared" si="262"/>
        <v>-3.6183718309450398E-3</v>
      </c>
      <c r="CL304" s="8">
        <f t="shared" si="263"/>
        <v>-3.2516530447137984E-4</v>
      </c>
    </row>
    <row r="305" spans="1:90">
      <c r="A305">
        <f t="shared" si="232"/>
        <v>2259</v>
      </c>
      <c r="B305" s="4">
        <f t="shared" si="276"/>
        <v>1286.5343173023009</v>
      </c>
      <c r="C305" s="4">
        <f t="shared" si="276"/>
        <v>3572.6066430804008</v>
      </c>
      <c r="D305" s="4">
        <f t="shared" si="276"/>
        <v>6809.6241575307549</v>
      </c>
      <c r="E305" s="11">
        <f t="shared" si="277"/>
        <v>2.7691815879323658E-8</v>
      </c>
      <c r="F305" s="11">
        <f t="shared" si="277"/>
        <v>5.5515986025658502E-8</v>
      </c>
      <c r="G305" s="11">
        <f t="shared" si="277"/>
        <v>1.2256981875527521E-7</v>
      </c>
      <c r="H305" s="4">
        <f t="shared" si="241"/>
        <v>318543.6199172989</v>
      </c>
      <c r="I305" s="4">
        <f t="shared" si="241"/>
        <v>334120.11219183815</v>
      </c>
      <c r="J305" s="4">
        <f t="shared" si="241"/>
        <v>58379.464506932978</v>
      </c>
      <c r="K305" s="4">
        <f t="shared" si="233"/>
        <v>247598.23009248942</v>
      </c>
      <c r="L305" s="4">
        <f t="shared" si="233"/>
        <v>93522.781983003457</v>
      </c>
      <c r="M305" s="4">
        <f t="shared" si="233"/>
        <v>8573.0817379063719</v>
      </c>
      <c r="N305" s="11">
        <f t="shared" si="238"/>
        <v>1.8337305921352076E-3</v>
      </c>
      <c r="O305" s="11">
        <f t="shared" si="238"/>
        <v>2.9044804035796012E-3</v>
      </c>
      <c r="P305" s="11">
        <f t="shared" si="238"/>
        <v>2.0871924905938588E-3</v>
      </c>
      <c r="Q305" s="4">
        <f t="shared" si="234"/>
        <v>1962.2189493099713</v>
      </c>
      <c r="R305" s="4">
        <f t="shared" si="234"/>
        <v>6974.1263977199287</v>
      </c>
      <c r="S305" s="4">
        <f t="shared" si="234"/>
        <v>1636.7808849996547</v>
      </c>
      <c r="T305" s="4">
        <f t="shared" si="278"/>
        <v>6.1599693938915108</v>
      </c>
      <c r="U305" s="4">
        <f t="shared" si="278"/>
        <v>20.873111624348041</v>
      </c>
      <c r="V305" s="4">
        <f t="shared" si="278"/>
        <v>28.036928718407058</v>
      </c>
      <c r="W305" s="11">
        <f t="shared" si="235"/>
        <v>-1.219247815263802E-2</v>
      </c>
      <c r="X305" s="11">
        <f t="shared" si="235"/>
        <v>-1.3228699347321071E-2</v>
      </c>
      <c r="Y305" s="11">
        <f t="shared" si="235"/>
        <v>-1.2203590333800474E-2</v>
      </c>
      <c r="Z305" s="4">
        <f t="shared" si="247"/>
        <v>1842.3689604449582</v>
      </c>
      <c r="AA305" s="4">
        <f t="shared" si="247"/>
        <v>24084.925444867727</v>
      </c>
      <c r="AB305" s="4">
        <f t="shared" si="247"/>
        <v>3284.0745845855695</v>
      </c>
      <c r="AC305" s="12">
        <f t="shared" si="279"/>
        <v>1.1885425350659413</v>
      </c>
      <c r="AD305" s="12">
        <f t="shared" si="279"/>
        <v>5.1364849729132391</v>
      </c>
      <c r="AE305" s="12">
        <f t="shared" si="279"/>
        <v>2.036031870483149</v>
      </c>
      <c r="AF305" s="11">
        <f t="shared" si="236"/>
        <v>-2.9039671966837322E-3</v>
      </c>
      <c r="AG305" s="11">
        <f t="shared" si="236"/>
        <v>2.0567434751257441E-3</v>
      </c>
      <c r="AH305" s="11">
        <f t="shared" si="236"/>
        <v>8.257041531207765E-4</v>
      </c>
      <c r="AI305" s="1">
        <f t="shared" si="282"/>
        <v>624548.4330534453</v>
      </c>
      <c r="AJ305" s="1">
        <f t="shared" si="282"/>
        <v>647647.4302935187</v>
      </c>
      <c r="AK305" s="1">
        <f t="shared" si="282"/>
        <v>114149.7516549518</v>
      </c>
      <c r="AL305" s="17">
        <f t="shared" si="280"/>
        <v>71.722517473549871</v>
      </c>
      <c r="AM305" s="17">
        <f t="shared" si="280"/>
        <v>33.593657728338258</v>
      </c>
      <c r="AN305" s="17">
        <f t="shared" si="280"/>
        <v>4.946364458433985</v>
      </c>
      <c r="AO305" s="7">
        <f t="shared" si="283"/>
        <v>1.4964334763012308E-3</v>
      </c>
      <c r="AP305" s="7">
        <f t="shared" si="283"/>
        <v>2.3043951017234165E-3</v>
      </c>
      <c r="AQ305" s="7">
        <f t="shared" si="283"/>
        <v>1.6680135526783823E-3</v>
      </c>
      <c r="AR305" s="1">
        <f t="shared" si="245"/>
        <v>318543.6199172989</v>
      </c>
      <c r="AS305" s="1">
        <f t="shared" si="245"/>
        <v>334120.11219183815</v>
      </c>
      <c r="AT305" s="1">
        <f t="shared" si="245"/>
        <v>58379.464506932978</v>
      </c>
      <c r="AU305" s="1">
        <f t="shared" si="252"/>
        <v>63708.723983459786</v>
      </c>
      <c r="AV305" s="1">
        <f t="shared" si="252"/>
        <v>66824.02243836764</v>
      </c>
      <c r="AW305" s="1">
        <f t="shared" si="252"/>
        <v>11675.892901386596</v>
      </c>
      <c r="AX305" s="1">
        <f t="shared" si="253"/>
        <v>198078.58407399154</v>
      </c>
      <c r="AY305" s="1">
        <f t="shared" si="253"/>
        <v>74818.225586402754</v>
      </c>
      <c r="AZ305" s="1">
        <f t="shared" si="253"/>
        <v>6858.4653903250983</v>
      </c>
      <c r="BA305" s="1">
        <f t="shared" si="254"/>
        <v>12.196419120199545</v>
      </c>
      <c r="BB305" s="1">
        <f t="shared" si="254"/>
        <v>11.222816791855113</v>
      </c>
      <c r="BC305" s="1">
        <f t="shared" si="254"/>
        <v>8.8332389916602096</v>
      </c>
      <c r="BD305" s="1">
        <f t="shared" si="255"/>
        <v>99.111677400041913</v>
      </c>
      <c r="BE305">
        <f t="shared" si="281"/>
        <v>0.21822387218499145</v>
      </c>
      <c r="BF305">
        <f t="shared" si="281"/>
        <v>0.3346263841173937</v>
      </c>
      <c r="BG305">
        <f t="shared" si="281"/>
        <v>2.453676962688749E-2</v>
      </c>
      <c r="BH305">
        <f t="shared" si="256"/>
        <v>0.29242316532197821</v>
      </c>
      <c r="BI305">
        <f t="shared" si="257"/>
        <v>4.7621658391411486E-3</v>
      </c>
      <c r="BJ305">
        <f t="shared" si="257"/>
        <v>1.1197481694748152E-2</v>
      </c>
      <c r="BK305">
        <f t="shared" si="257"/>
        <v>6.0205306372294847E-5</v>
      </c>
      <c r="BL305">
        <f t="shared" si="251"/>
        <v>1516.9575450465229</v>
      </c>
      <c r="BM305">
        <f t="shared" si="251"/>
        <v>3741.3038401153067</v>
      </c>
      <c r="BN305">
        <f t="shared" si="251"/>
        <v>3.5147535464904127</v>
      </c>
      <c r="BO305">
        <f t="shared" si="246"/>
        <v>1261.3201713490764</v>
      </c>
      <c r="BP305">
        <f t="shared" si="267"/>
        <v>928.42641559828803</v>
      </c>
      <c r="BQ305">
        <f t="shared" si="267"/>
        <v>87.235745392088006</v>
      </c>
      <c r="BR305" s="7">
        <f t="shared" si="265"/>
        <v>2.3574673537847257E-3</v>
      </c>
      <c r="BS305" s="7">
        <f t="shared" si="249"/>
        <v>8.5487633601413727E-4</v>
      </c>
      <c r="BT305" s="7">
        <f t="shared" si="250"/>
        <v>7.6646398995131108E-5</v>
      </c>
      <c r="BU305" s="8">
        <f>MAX((BU$3*climlow!$I415+BU$4*climlow!$I415^2+BU$5*climlow!$I415^6)*(K305/K$66)^$BW$1,-99)</f>
        <v>0.66841521016856764</v>
      </c>
      <c r="BV305" s="8">
        <f>MAX((BV$3*climlow!$I415+BV$4*climlow!$I415^2+BV$5*climlow!$I415^6)*(L305/L$66)^$BW$1,-99)</f>
        <v>-0.48565216296749458</v>
      </c>
      <c r="BW305" s="8">
        <f>MAX((BW$3*climlow!$I415+BW$4*climlow!$I415^2+BW$5*climlow!$I415^6)*(M305/M$66)^$BW$1,-99)</f>
        <v>-1.3745905402812877</v>
      </c>
      <c r="BX305" s="8">
        <f>MAX((BX$3*climlow!$M415+BX$4*climlow!$M415^2+BX$5*climlow!$M415^6)*(K305/K$66)^$BW$1,-99)</f>
        <v>0.8751431050805345</v>
      </c>
      <c r="BY305" s="8">
        <f>MAX((BY$3*climlow!$M415+BY$4*climlow!$M415^2+BY$5*climlow!$M415^6)*(L305/L$66)^$BW$1,-99)</f>
        <v>-0.34096372524293223</v>
      </c>
      <c r="BZ305" s="8">
        <f>MAX((BZ$3*climlow!$M415+BZ$4*climlow!$M415^2+BZ$5*climlow!$M415^6)*(M305/M$66)^$BW$1,-99)</f>
        <v>-1.2169975500126458</v>
      </c>
      <c r="CA305" s="8">
        <f t="shared" si="258"/>
        <v>-750.52046365070487</v>
      </c>
      <c r="CB305" s="8">
        <f t="shared" si="259"/>
        <v>-0.6416021840693461</v>
      </c>
      <c r="CC305" s="8">
        <f t="shared" si="260"/>
        <v>-5.7524690910982716E-2</v>
      </c>
      <c r="CD305" s="8">
        <f>MAX((CD$3*climlow!$I415+CD$4*climlow!$I415^2+CD$5*climlow!$I415^6)*(K305/K$66)^$BW$1,-99)</f>
        <v>0.72129374440609106</v>
      </c>
      <c r="CE305" s="8">
        <f>MAX((CE$3*climlow!$I415+CE$4*climlow!$I415^2+CE$5*climlow!$I415^6)*(L305/L$66)^$BW$1,-99)</f>
        <v>-0.17353306550031319</v>
      </c>
      <c r="CF305" s="8">
        <f>MAX((CF$3*climlow!$I415+CF$4*climlow!$I415^2+CF$5*climlow!$I415^6)*(M305/M$66)^$BW$1,-99)</f>
        <v>-0.77670479554570004</v>
      </c>
      <c r="CG305" s="8">
        <f>MAX((CG$3*climlow!$M415+CG$4*climlow!$M415^2+CG$5*climlow!$M415^6)*(K305/K$66)^$BW$1,-99)</f>
        <v>0.80507853269993213</v>
      </c>
      <c r="CH305" s="8">
        <f>MAX((CH$3*climlow!$M415+CH$4*climlow!$M415^2+CH$5*climlow!$M415^6)*(L305/L$66)^$BW$1,-99)</f>
        <v>-7.2203443683384549E-2</v>
      </c>
      <c r="CI305" s="8">
        <f>MAX((CI$3*climlow!$M415+CI$4*climlow!$M415^2+CI$5*climlow!$M415^6)*(M305/M$66)^$BW$1,-99)</f>
        <v>-0.62604858788260087</v>
      </c>
      <c r="CJ305" s="8">
        <f t="shared" si="261"/>
        <v>-4.1099530016359838</v>
      </c>
      <c r="CK305" s="8">
        <f t="shared" si="262"/>
        <v>-3.5135015632288755E-3</v>
      </c>
      <c r="CL305" s="8">
        <f t="shared" si="263"/>
        <v>-3.1501309761462835E-4</v>
      </c>
    </row>
    <row r="306" spans="1:90">
      <c r="A306">
        <f t="shared" si="232"/>
        <v>2260</v>
      </c>
      <c r="B306" s="4">
        <f t="shared" si="276"/>
        <v>1286.5343511474487</v>
      </c>
      <c r="C306" s="4">
        <f t="shared" si="276"/>
        <v>3572.6068315003422</v>
      </c>
      <c r="D306" s="4">
        <f t="shared" si="276"/>
        <v>6809.6249504524349</v>
      </c>
      <c r="E306" s="11">
        <f t="shared" si="277"/>
        <v>2.6307225085357473E-8</v>
      </c>
      <c r="F306" s="11">
        <f t="shared" si="277"/>
        <v>5.2740186724375576E-8</v>
      </c>
      <c r="G306" s="11">
        <f t="shared" si="277"/>
        <v>1.1644132781751144E-7</v>
      </c>
      <c r="H306" s="4">
        <f t="shared" si="241"/>
        <v>319122.10779190704</v>
      </c>
      <c r="I306" s="4">
        <f t="shared" si="241"/>
        <v>335081.04081408662</v>
      </c>
      <c r="J306" s="4">
        <f t="shared" si="241"/>
        <v>58500.133007387463</v>
      </c>
      <c r="K306" s="4">
        <f t="shared" si="233"/>
        <v>248047.87179392827</v>
      </c>
      <c r="L306" s="4">
        <f t="shared" si="233"/>
        <v>93791.748327751731</v>
      </c>
      <c r="M306" s="4">
        <f t="shared" si="233"/>
        <v>8590.8010254662677</v>
      </c>
      <c r="N306" s="11">
        <f t="shared" si="238"/>
        <v>1.8160133910121168E-3</v>
      </c>
      <c r="O306" s="11">
        <f t="shared" si="238"/>
        <v>2.8759446526853694E-3</v>
      </c>
      <c r="P306" s="11">
        <f t="shared" si="238"/>
        <v>2.0668515828501377E-3</v>
      </c>
      <c r="Q306" s="4">
        <f t="shared" si="234"/>
        <v>1941.8146577412519</v>
      </c>
      <c r="R306" s="4">
        <f t="shared" si="234"/>
        <v>6901.6600112211036</v>
      </c>
      <c r="S306" s="4">
        <f t="shared" si="234"/>
        <v>1620.1481688874198</v>
      </c>
      <c r="T306" s="4">
        <f t="shared" si="278"/>
        <v>6.0848641016355698</v>
      </c>
      <c r="U306" s="4">
        <f t="shared" si="278"/>
        <v>20.596987506226469</v>
      </c>
      <c r="V306" s="4">
        <f t="shared" si="278"/>
        <v>27.694777526109654</v>
      </c>
      <c r="W306" s="11">
        <f t="shared" si="235"/>
        <v>-1.219247815263802E-2</v>
      </c>
      <c r="X306" s="11">
        <f t="shared" si="235"/>
        <v>-1.3228699347321071E-2</v>
      </c>
      <c r="Y306" s="11">
        <f t="shared" si="235"/>
        <v>-1.2203590333800474E-2</v>
      </c>
      <c r="Z306" s="4">
        <f t="shared" si="247"/>
        <v>1817.9485463894191</v>
      </c>
      <c r="AA306" s="4">
        <f t="shared" si="247"/>
        <v>23884.366508427571</v>
      </c>
      <c r="AB306" s="4">
        <f t="shared" si="247"/>
        <v>3253.4525014380447</v>
      </c>
      <c r="AC306" s="12">
        <f t="shared" si="279"/>
        <v>1.1850910465322464</v>
      </c>
      <c r="AD306" s="12">
        <f t="shared" si="279"/>
        <v>5.14704940486636</v>
      </c>
      <c r="AE306" s="12">
        <f t="shared" si="279"/>
        <v>2.0377130304544933</v>
      </c>
      <c r="AF306" s="11">
        <f t="shared" si="236"/>
        <v>-2.9039671966837322E-3</v>
      </c>
      <c r="AG306" s="11">
        <f t="shared" si="236"/>
        <v>2.0567434751257441E-3</v>
      </c>
      <c r="AH306" s="11">
        <f t="shared" si="236"/>
        <v>8.257041531207765E-4</v>
      </c>
      <c r="AI306" s="1">
        <f t="shared" si="282"/>
        <v>625802.3137315606</v>
      </c>
      <c r="AJ306" s="1">
        <f t="shared" si="282"/>
        <v>649706.70970253448</v>
      </c>
      <c r="AK306" s="1">
        <f t="shared" si="282"/>
        <v>114410.66939084322</v>
      </c>
      <c r="AL306" s="17">
        <f t="shared" si="280"/>
        <v>71.828772169940365</v>
      </c>
      <c r="AM306" s="17">
        <f t="shared" si="280"/>
        <v>33.670296658053232</v>
      </c>
      <c r="AN306" s="17">
        <f t="shared" si="280"/>
        <v>4.9545325553576074</v>
      </c>
      <c r="AO306" s="7">
        <f t="shared" si="283"/>
        <v>1.4814691415382184E-3</v>
      </c>
      <c r="AP306" s="7">
        <f t="shared" si="283"/>
        <v>2.2813511507061824E-3</v>
      </c>
      <c r="AQ306" s="7">
        <f t="shared" si="283"/>
        <v>1.6513334171515985E-3</v>
      </c>
      <c r="AR306" s="1">
        <f t="shared" si="245"/>
        <v>319122.10779190704</v>
      </c>
      <c r="AS306" s="1">
        <f t="shared" si="245"/>
        <v>335081.04081408662</v>
      </c>
      <c r="AT306" s="1">
        <f t="shared" si="245"/>
        <v>58500.133007387463</v>
      </c>
      <c r="AU306" s="1">
        <f t="shared" si="252"/>
        <v>63824.421558381408</v>
      </c>
      <c r="AV306" s="1">
        <f t="shared" si="252"/>
        <v>67016.208162817333</v>
      </c>
      <c r="AW306" s="1">
        <f t="shared" si="252"/>
        <v>11700.026601477493</v>
      </c>
      <c r="AX306" s="1">
        <f t="shared" si="253"/>
        <v>198438.29743514259</v>
      </c>
      <c r="AY306" s="1">
        <f t="shared" si="253"/>
        <v>75033.398662201376</v>
      </c>
      <c r="AZ306" s="1">
        <f t="shared" si="253"/>
        <v>6872.6408203730152</v>
      </c>
      <c r="BA306" s="1">
        <f t="shared" si="254"/>
        <v>12.198233486631871</v>
      </c>
      <c r="BB306" s="1">
        <f t="shared" si="254"/>
        <v>11.225688608890946</v>
      </c>
      <c r="BC306" s="1">
        <f t="shared" si="254"/>
        <v>8.8353037102438829</v>
      </c>
      <c r="BD306" s="1">
        <f t="shared" si="255"/>
        <v>96.247059697105456</v>
      </c>
      <c r="BE306">
        <f t="shared" si="281"/>
        <v>0.21822387218499145</v>
      </c>
      <c r="BF306">
        <f t="shared" si="281"/>
        <v>0.3346263841173937</v>
      </c>
      <c r="BG306">
        <f t="shared" si="281"/>
        <v>2.453676962688749E-2</v>
      </c>
      <c r="BH306">
        <f t="shared" si="256"/>
        <v>0.29247672923683998</v>
      </c>
      <c r="BI306">
        <f t="shared" si="257"/>
        <v>4.7621658391411486E-3</v>
      </c>
      <c r="BJ306">
        <f t="shared" si="257"/>
        <v>1.1197481694748152E-2</v>
      </c>
      <c r="BK306">
        <f t="shared" si="257"/>
        <v>6.0205306372294847E-5</v>
      </c>
      <c r="BL306">
        <f t="shared" si="251"/>
        <v>1519.7124002413391</v>
      </c>
      <c r="BM306">
        <f t="shared" si="251"/>
        <v>3752.0638207728935</v>
      </c>
      <c r="BN306">
        <f t="shared" si="251"/>
        <v>3.5220184305297604</v>
      </c>
      <c r="BO306">
        <f t="shared" si="246"/>
        <v>1264.2936924757021</v>
      </c>
      <c r="BP306">
        <f t="shared" si="267"/>
        <v>938.91506006112218</v>
      </c>
      <c r="BQ306">
        <f t="shared" si="267"/>
        <v>88.238834660108679</v>
      </c>
      <c r="BR306" s="7">
        <f t="shared" si="265"/>
        <v>2.3347175041004142E-3</v>
      </c>
      <c r="BS306" s="7">
        <f t="shared" si="249"/>
        <v>8.2997702525644393E-4</v>
      </c>
      <c r="BT306" s="7">
        <f t="shared" si="250"/>
        <v>7.4244049584488251E-5</v>
      </c>
      <c r="BU306" s="8">
        <f>MAX((BU$3*climlow!$I416+BU$4*climlow!$I416^2+BU$5*climlow!$I416^6)*(K306/K$66)^$BW$1,-99)</f>
        <v>0.66180822542892248</v>
      </c>
      <c r="BV306" s="8">
        <f>MAX((BV$3*climlow!$I416+BV$4*climlow!$I416^2+BV$5*climlow!$I416^6)*(L306/L$66)^$BW$1,-99)</f>
        <v>-0.48968840285614229</v>
      </c>
      <c r="BW306" s="8">
        <f>MAX((BW$3*climlow!$I416+BW$4*climlow!$I416^2+BW$5*climlow!$I416^6)*(M306/M$66)^$BW$1,-99)</f>
        <v>-1.3786348575981449</v>
      </c>
      <c r="BX306" s="8">
        <f>MAX((BX$3*climlow!$M416+BX$4*climlow!$M416^2+BX$5*climlow!$M416^6)*(K306/K$66)^$BW$1,-99)</f>
        <v>0.86980711512015429</v>
      </c>
      <c r="BY306" s="8">
        <f>MAX((BY$3*climlow!$M416+BY$4*climlow!$M416^2+BY$5*climlow!$M416^6)*(L306/L$66)^$BW$1,-99)</f>
        <v>-0.34419570395784249</v>
      </c>
      <c r="BZ306" s="8">
        <f>MAX((BZ$3*climlow!$M416+BZ$4*climlow!$M416^2+BZ$5*climlow!$M416^6)*(M306/M$66)^$BW$1,-99)</f>
        <v>-1.2201754340514319</v>
      </c>
      <c r="CA306" s="8">
        <f t="shared" si="258"/>
        <v>-756.46941450398913</v>
      </c>
      <c r="CB306" s="8">
        <f t="shared" si="259"/>
        <v>-0.6278522343475047</v>
      </c>
      <c r="CC306" s="8">
        <f t="shared" si="260"/>
        <v>-5.6163352719582962E-2</v>
      </c>
      <c r="CD306" s="8">
        <f>MAX((CD$3*climlow!$I416+CD$4*climlow!$I416^2+CD$5*climlow!$I416^6)*(K306/K$66)^$BW$1,-99)</f>
        <v>0.71809433258211663</v>
      </c>
      <c r="CE306" s="8">
        <f>MAX((CE$3*climlow!$I416+CE$4*climlow!$I416^2+CE$5*climlow!$I416^6)*(L306/L$66)^$BW$1,-99)</f>
        <v>-0.17670494871563305</v>
      </c>
      <c r="CF306" s="8">
        <f>MAX((CF$3*climlow!$I416+CF$4*climlow!$I416^2+CF$5*climlow!$I416^6)*(M306/M$66)^$BW$1,-99)</f>
        <v>-0.78111855199385949</v>
      </c>
      <c r="CG306" s="8">
        <f>MAX((CG$3*climlow!$M416+CG$4*climlow!$M416^2+CG$5*climlow!$M416^6)*(K306/K$66)^$BW$1,-99)</f>
        <v>0.80294940317304242</v>
      </c>
      <c r="CH306" s="8">
        <f>MAX((CH$3*climlow!$M416+CH$4*climlow!$M416^2+CH$5*climlow!$M416^6)*(L306/L$66)^$BW$1,-99)</f>
        <v>-7.4417654144344744E-2</v>
      </c>
      <c r="CI306" s="8">
        <f>MAX((CI$3*climlow!$M416+CI$4*climlow!$M416^2+CI$5*climlow!$M416^6)*(M306/M$66)^$BW$1,-99)</f>
        <v>-0.62916137258346627</v>
      </c>
      <c r="CJ306" s="8">
        <f t="shared" si="261"/>
        <v>-4.10965965828174</v>
      </c>
      <c r="CK306" s="8">
        <f t="shared" si="262"/>
        <v>-3.4109230979970924E-3</v>
      </c>
      <c r="CL306" s="8">
        <f t="shared" si="263"/>
        <v>-3.0511777544484054E-4</v>
      </c>
    </row>
    <row r="307" spans="1:90">
      <c r="A307">
        <f t="shared" si="232"/>
        <v>2261</v>
      </c>
      <c r="B307" s="4">
        <f t="shared" ref="B307:D322" si="284">B306*(1+E307)</f>
        <v>1286.5343833003401</v>
      </c>
      <c r="C307" s="4">
        <f t="shared" si="284"/>
        <v>3572.6070104992959</v>
      </c>
      <c r="D307" s="4">
        <f t="shared" si="284"/>
        <v>6809.6257037281184</v>
      </c>
      <c r="E307" s="11">
        <f t="shared" ref="E307:G322" si="285">E306*$E$5</f>
        <v>2.4991863831089599E-8</v>
      </c>
      <c r="F307" s="11">
        <f t="shared" si="285"/>
        <v>5.0103177388156794E-8</v>
      </c>
      <c r="G307" s="11">
        <f t="shared" si="285"/>
        <v>1.1061926142663586E-7</v>
      </c>
      <c r="H307" s="4">
        <f t="shared" si="241"/>
        <v>319696.05072811275</v>
      </c>
      <c r="I307" s="4">
        <f t="shared" si="241"/>
        <v>336035.26698805694</v>
      </c>
      <c r="J307" s="4">
        <f t="shared" si="241"/>
        <v>58619.872737937287</v>
      </c>
      <c r="K307" s="4">
        <f t="shared" si="233"/>
        <v>248493.98109982736</v>
      </c>
      <c r="L307" s="4">
        <f t="shared" si="233"/>
        <v>94058.838825682586</v>
      </c>
      <c r="M307" s="4">
        <f t="shared" si="233"/>
        <v>8608.3839682765847</v>
      </c>
      <c r="N307" s="11">
        <f t="shared" si="238"/>
        <v>1.7984806830744215E-3</v>
      </c>
      <c r="O307" s="11">
        <f t="shared" si="238"/>
        <v>2.8476971875768253E-3</v>
      </c>
      <c r="P307" s="11">
        <f t="shared" si="238"/>
        <v>2.0467175014524663E-3</v>
      </c>
      <c r="Q307" s="4">
        <f t="shared" si="234"/>
        <v>1921.5889091380291</v>
      </c>
      <c r="R307" s="4">
        <f t="shared" si="234"/>
        <v>6829.7542112198416</v>
      </c>
      <c r="S307" s="4">
        <f t="shared" si="234"/>
        <v>1603.6522404313116</v>
      </c>
      <c r="T307" s="4">
        <f t="shared" ref="T307:V322" si="286">T306*(1+W307)</f>
        <v>6.0106745290146071</v>
      </c>
      <c r="U307" s="4">
        <f t="shared" si="286"/>
        <v>20.324516151046069</v>
      </c>
      <c r="V307" s="4">
        <f t="shared" si="286"/>
        <v>27.356801806795268</v>
      </c>
      <c r="W307" s="11">
        <f t="shared" si="235"/>
        <v>-1.219247815263802E-2</v>
      </c>
      <c r="X307" s="11">
        <f t="shared" si="235"/>
        <v>-1.3228699347321071E-2</v>
      </c>
      <c r="Y307" s="11">
        <f t="shared" si="235"/>
        <v>-1.2203590333800474E-2</v>
      </c>
      <c r="Z307" s="4">
        <f t="shared" si="247"/>
        <v>1793.82009610573</v>
      </c>
      <c r="AA307" s="4">
        <f t="shared" si="247"/>
        <v>23684.80366634894</v>
      </c>
      <c r="AB307" s="4">
        <f t="shared" si="247"/>
        <v>3223.0505070812706</v>
      </c>
      <c r="AC307" s="12">
        <f t="shared" ref="AC307:AE322" si="287">AC306*(1+AF307)</f>
        <v>1.1816495810080332</v>
      </c>
      <c r="AD307" s="12">
        <f t="shared" si="287"/>
        <v>5.1576355651459691</v>
      </c>
      <c r="AE307" s="12">
        <f t="shared" si="287"/>
        <v>2.0393955785666078</v>
      </c>
      <c r="AF307" s="11">
        <f t="shared" si="236"/>
        <v>-2.9039671966837322E-3</v>
      </c>
      <c r="AG307" s="11">
        <f t="shared" si="236"/>
        <v>2.0567434751257441E-3</v>
      </c>
      <c r="AH307" s="11">
        <f t="shared" si="236"/>
        <v>8.257041531207765E-4</v>
      </c>
      <c r="AI307" s="1">
        <f t="shared" si="282"/>
        <v>627046.50391678594</v>
      </c>
      <c r="AJ307" s="1">
        <f t="shared" si="282"/>
        <v>651752.24689509836</v>
      </c>
      <c r="AK307" s="1">
        <f t="shared" si="282"/>
        <v>114669.62905323639</v>
      </c>
      <c r="AL307" s="17">
        <f t="shared" ref="AL307:AN322" si="288">AL306*(1+AO307)</f>
        <v>71.934120158290256</v>
      </c>
      <c r="AM307" s="17">
        <f t="shared" si="288"/>
        <v>33.746342290378443</v>
      </c>
      <c r="AN307" s="17">
        <f t="shared" si="288"/>
        <v>4.962632324680885</v>
      </c>
      <c r="AO307" s="7">
        <f t="shared" si="283"/>
        <v>1.4666544501228363E-3</v>
      </c>
      <c r="AP307" s="7">
        <f t="shared" si="283"/>
        <v>2.2585376391991204E-3</v>
      </c>
      <c r="AQ307" s="7">
        <f t="shared" si="283"/>
        <v>1.6348200829800824E-3</v>
      </c>
      <c r="AR307" s="1">
        <f t="shared" si="245"/>
        <v>319696.05072811275</v>
      </c>
      <c r="AS307" s="1">
        <f t="shared" si="245"/>
        <v>336035.26698805694</v>
      </c>
      <c r="AT307" s="1">
        <f t="shared" si="245"/>
        <v>58619.872737937287</v>
      </c>
      <c r="AU307" s="1">
        <f t="shared" si="252"/>
        <v>63939.21014562255</v>
      </c>
      <c r="AV307" s="1">
        <f t="shared" si="252"/>
        <v>67207.053397611395</v>
      </c>
      <c r="AW307" s="1">
        <f t="shared" si="252"/>
        <v>11723.974547587459</v>
      </c>
      <c r="AX307" s="1">
        <f t="shared" si="253"/>
        <v>198795.18487986189</v>
      </c>
      <c r="AY307" s="1">
        <f t="shared" si="253"/>
        <v>75247.071060546063</v>
      </c>
      <c r="AZ307" s="1">
        <f t="shared" si="253"/>
        <v>6886.7071746212669</v>
      </c>
      <c r="BA307" s="1">
        <f t="shared" si="254"/>
        <v>12.200030351985031</v>
      </c>
      <c r="BB307" s="1">
        <f t="shared" si="254"/>
        <v>11.228532259070169</v>
      </c>
      <c r="BC307" s="1">
        <f t="shared" si="254"/>
        <v>8.8373483360726244</v>
      </c>
      <c r="BD307" s="1">
        <f t="shared" si="255"/>
        <v>93.465023028452606</v>
      </c>
      <c r="BE307">
        <f t="shared" si="281"/>
        <v>0.21822387218499145</v>
      </c>
      <c r="BF307">
        <f t="shared" si="281"/>
        <v>0.3346263841173937</v>
      </c>
      <c r="BG307">
        <f t="shared" si="281"/>
        <v>2.453676962688749E-2</v>
      </c>
      <c r="BH307">
        <f t="shared" si="256"/>
        <v>0.29252989723585232</v>
      </c>
      <c r="BI307">
        <f t="shared" si="257"/>
        <v>4.7621658391411486E-3</v>
      </c>
      <c r="BJ307">
        <f t="shared" si="257"/>
        <v>1.1197481694748152E-2</v>
      </c>
      <c r="BK307">
        <f t="shared" si="257"/>
        <v>6.0205306372294847E-5</v>
      </c>
      <c r="BL307">
        <f t="shared" si="251"/>
        <v>1522.4456116857543</v>
      </c>
      <c r="BM307">
        <f t="shared" si="251"/>
        <v>3762.7487508885756</v>
      </c>
      <c r="BN307">
        <f t="shared" si="251"/>
        <v>3.5292273976924489</v>
      </c>
      <c r="BO307">
        <f t="shared" si="246"/>
        <v>1267.2454610898487</v>
      </c>
      <c r="BP307">
        <f t="shared" si="267"/>
        <v>949.52246944650574</v>
      </c>
      <c r="BQ307">
        <f t="shared" si="267"/>
        <v>89.253476466973737</v>
      </c>
      <c r="BR307" s="7">
        <f t="shared" si="265"/>
        <v>2.3121948267099679E-3</v>
      </c>
      <c r="BS307" s="7">
        <f t="shared" si="249"/>
        <v>8.0580293714217852E-4</v>
      </c>
      <c r="BT307" s="7">
        <f t="shared" si="250"/>
        <v>7.1918582534926084E-5</v>
      </c>
      <c r="BU307" s="8">
        <f>MAX((BU$3*climlow!$I417+BU$4*climlow!$I417^2+BU$5*climlow!$I417^6)*(K307/K$66)^$BW$1,-99)</f>
        <v>0.65531975273893017</v>
      </c>
      <c r="BV307" s="8">
        <f>MAX((BV$3*climlow!$I417+BV$4*climlow!$I417^2+BV$5*climlow!$I417^6)*(L307/L$66)^$BW$1,-99)</f>
        <v>-0.49364432502232303</v>
      </c>
      <c r="BW307" s="8">
        <f>MAX((BW$3*climlow!$I417+BW$4*climlow!$I417^2+BW$5*climlow!$I417^6)*(M307/M$66)^$BW$1,-99)</f>
        <v>-1.3825960191670257</v>
      </c>
      <c r="BX307" s="8">
        <f>MAX((BX$3*climlow!$M417+BX$4*climlow!$M417^2+BX$5*climlow!$M417^6)*(K307/K$66)^$BW$1,-99)</f>
        <v>0.86457594221863032</v>
      </c>
      <c r="BY307" s="8">
        <f>MAX((BY$3*climlow!$M417+BY$4*climlow!$M417^2+BY$5*climlow!$M417^6)*(L307/L$66)^$BW$1,-99)</f>
        <v>-0.34735644273091304</v>
      </c>
      <c r="BZ307" s="8">
        <f>MAX((BZ$3*climlow!$M417+BZ$4*climlow!$M417^2+BZ$5*climlow!$M417^6)*(M307/M$66)^$BW$1,-99)</f>
        <v>-1.223279524585561</v>
      </c>
      <c r="CA307" s="8">
        <f t="shared" si="258"/>
        <v>-762.3749000449352</v>
      </c>
      <c r="CB307" s="8">
        <f t="shared" si="259"/>
        <v>-0.61432393365968352</v>
      </c>
      <c r="CC307" s="8">
        <f t="shared" si="260"/>
        <v>-5.4828922171437693E-2</v>
      </c>
      <c r="CD307" s="8">
        <f>MAX((CD$3*climlow!$I417+CD$4*climlow!$I417^2+CD$5*climlow!$I417^6)*(K307/K$66)^$BW$1,-99)</f>
        <v>0.71493268689637501</v>
      </c>
      <c r="CE307" s="8">
        <f>MAX((CE$3*climlow!$I417+CE$4*climlow!$I417^2+CE$5*climlow!$I417^6)*(L307/L$66)^$BW$1,-99)</f>
        <v>-0.17982798261716254</v>
      </c>
      <c r="CF307" s="8">
        <f>MAX((CF$3*climlow!$I417+CF$4*climlow!$I417^2+CF$5*climlow!$I417^6)*(M307/M$66)^$BW$1,-99)</f>
        <v>-0.78546041553670221</v>
      </c>
      <c r="CG307" s="8">
        <f>MAX((CG$3*climlow!$M417+CG$4*climlow!$M417^2+CG$5*climlow!$M417^6)*(K307/K$66)^$BW$1,-99)</f>
        <v>0.80084855412068601</v>
      </c>
      <c r="CH307" s="8">
        <f>MAX((CH$3*climlow!$M417+CH$4*climlow!$M417^2+CH$5*climlow!$M417^6)*(L307/L$66)^$BW$1,-99)</f>
        <v>-7.6592338110409872E-2</v>
      </c>
      <c r="CI307" s="8">
        <f>MAX((CI$3*climlow!$M417+CI$4*climlow!$M417^2+CI$5*climlow!$M417^6)*(M307/M$66)^$BW$1,-99)</f>
        <v>-0.63221465966519441</v>
      </c>
      <c r="CJ307" s="8">
        <f t="shared" si="261"/>
        <v>-4.1084787731714485</v>
      </c>
      <c r="CK307" s="8">
        <f t="shared" si="262"/>
        <v>-3.3106242626078477E-3</v>
      </c>
      <c r="CL307" s="8">
        <f t="shared" si="263"/>
        <v>-2.9547596974132268E-4</v>
      </c>
    </row>
    <row r="308" spans="1:90">
      <c r="A308">
        <f t="shared" si="232"/>
        <v>2262</v>
      </c>
      <c r="B308" s="4">
        <f t="shared" si="284"/>
        <v>1286.5344138455876</v>
      </c>
      <c r="C308" s="4">
        <f t="shared" si="284"/>
        <v>3572.6071805483102</v>
      </c>
      <c r="D308" s="4">
        <f t="shared" si="284"/>
        <v>6809.6264193400957</v>
      </c>
      <c r="E308" s="11">
        <f t="shared" si="285"/>
        <v>2.3742270639535119E-8</v>
      </c>
      <c r="F308" s="11">
        <f t="shared" si="285"/>
        <v>4.759801851874895E-8</v>
      </c>
      <c r="G308" s="11">
        <f t="shared" si="285"/>
        <v>1.0508829835530405E-7</v>
      </c>
      <c r="H308" s="4">
        <f t="shared" si="241"/>
        <v>320265.47867951228</v>
      </c>
      <c r="I308" s="4">
        <f t="shared" si="241"/>
        <v>336982.81343048043</v>
      </c>
      <c r="J308" s="4">
        <f t="shared" si="241"/>
        <v>58738.688967782633</v>
      </c>
      <c r="K308" s="4">
        <f t="shared" si="233"/>
        <v>248936.58127823012</v>
      </c>
      <c r="L308" s="4">
        <f t="shared" si="233"/>
        <v>94324.05982534065</v>
      </c>
      <c r="M308" s="4">
        <f t="shared" si="233"/>
        <v>8625.831337965652</v>
      </c>
      <c r="N308" s="11">
        <f t="shared" si="238"/>
        <v>1.7811303776607001E-3</v>
      </c>
      <c r="O308" s="11">
        <f t="shared" si="238"/>
        <v>2.8197349974690145E-3</v>
      </c>
      <c r="P308" s="11">
        <f t="shared" si="238"/>
        <v>2.0267880421416251E-3</v>
      </c>
      <c r="Q308" s="4">
        <f t="shared" si="234"/>
        <v>1901.5408938909998</v>
      </c>
      <c r="R308" s="4">
        <f t="shared" si="234"/>
        <v>6758.4091052290041</v>
      </c>
      <c r="S308" s="4">
        <f t="shared" si="234"/>
        <v>1587.2926905613542</v>
      </c>
      <c r="T308" s="4">
        <f t="shared" si="286"/>
        <v>5.9373895111369785</v>
      </c>
      <c r="U308" s="4">
        <f t="shared" si="286"/>
        <v>20.05564923750411</v>
      </c>
      <c r="V308" s="4">
        <f t="shared" si="286"/>
        <v>27.022950604702167</v>
      </c>
      <c r="W308" s="11">
        <f t="shared" si="235"/>
        <v>-1.219247815263802E-2</v>
      </c>
      <c r="X308" s="11">
        <f t="shared" si="235"/>
        <v>-1.3228699347321071E-2</v>
      </c>
      <c r="Y308" s="11">
        <f t="shared" si="235"/>
        <v>-1.2203590333800474E-2</v>
      </c>
      <c r="Z308" s="4">
        <f t="shared" si="247"/>
        <v>1769.9809078957726</v>
      </c>
      <c r="AA308" s="4">
        <f t="shared" si="247"/>
        <v>23486.24664168579</v>
      </c>
      <c r="AB308" s="4">
        <f t="shared" si="247"/>
        <v>3192.8684324079818</v>
      </c>
      <c r="AC308" s="12">
        <f t="shared" si="287"/>
        <v>1.1782181093868107</v>
      </c>
      <c r="AD308" s="12">
        <f t="shared" si="287"/>
        <v>5.1682434984416599</v>
      </c>
      <c r="AE308" s="12">
        <f t="shared" si="287"/>
        <v>2.0410795159656865</v>
      </c>
      <c r="AF308" s="11">
        <f t="shared" si="236"/>
        <v>-2.9039671966837322E-3</v>
      </c>
      <c r="AG308" s="11">
        <f t="shared" si="236"/>
        <v>2.0567434751257441E-3</v>
      </c>
      <c r="AH308" s="11">
        <f t="shared" si="236"/>
        <v>8.257041531207765E-4</v>
      </c>
      <c r="AI308" s="1">
        <f t="shared" si="282"/>
        <v>628281.06367072999</v>
      </c>
      <c r="AJ308" s="1">
        <f t="shared" si="282"/>
        <v>653784.07560319989</v>
      </c>
      <c r="AK308" s="1">
        <f t="shared" si="282"/>
        <v>114926.64069550022</v>
      </c>
      <c r="AL308" s="17">
        <f t="shared" si="288"/>
        <v>72.038567630761619</v>
      </c>
      <c r="AM308" s="17">
        <f t="shared" si="288"/>
        <v>33.821797500784079</v>
      </c>
      <c r="AN308" s="17">
        <f t="shared" si="288"/>
        <v>4.9706642055598316</v>
      </c>
      <c r="AO308" s="7">
        <f t="shared" si="283"/>
        <v>1.4519879056216079E-3</v>
      </c>
      <c r="AP308" s="7">
        <f t="shared" si="283"/>
        <v>2.2359522628071292E-3</v>
      </c>
      <c r="AQ308" s="7">
        <f t="shared" si="283"/>
        <v>1.6184718821502814E-3</v>
      </c>
      <c r="AR308" s="1">
        <f t="shared" si="245"/>
        <v>320265.47867951228</v>
      </c>
      <c r="AS308" s="1">
        <f t="shared" si="245"/>
        <v>336982.81343048043</v>
      </c>
      <c r="AT308" s="1">
        <f t="shared" si="245"/>
        <v>58738.688967782633</v>
      </c>
      <c r="AU308" s="1">
        <f t="shared" si="252"/>
        <v>64053.095735902461</v>
      </c>
      <c r="AV308" s="1">
        <f t="shared" si="252"/>
        <v>67396.562686096091</v>
      </c>
      <c r="AW308" s="1">
        <f t="shared" si="252"/>
        <v>11747.737793556527</v>
      </c>
      <c r="AX308" s="1">
        <f t="shared" si="253"/>
        <v>199149.26502258409</v>
      </c>
      <c r="AY308" s="1">
        <f t="shared" si="253"/>
        <v>75459.247860272531</v>
      </c>
      <c r="AZ308" s="1">
        <f t="shared" si="253"/>
        <v>6900.6650703725218</v>
      </c>
      <c r="BA308" s="1">
        <f t="shared" si="254"/>
        <v>12.201809898030969</v>
      </c>
      <c r="BB308" s="1">
        <f t="shared" si="254"/>
        <v>11.231348026072292</v>
      </c>
      <c r="BC308" s="1">
        <f t="shared" si="254"/>
        <v>8.8393730729509326</v>
      </c>
      <c r="BD308" s="1">
        <f t="shared" si="255"/>
        <v>90.763195200108029</v>
      </c>
      <c r="BE308">
        <f t="shared" ref="BE308:BG323" si="289">BE307</f>
        <v>0.21822387218499145</v>
      </c>
      <c r="BF308">
        <f t="shared" si="289"/>
        <v>0.3346263841173937</v>
      </c>
      <c r="BG308">
        <f t="shared" si="289"/>
        <v>2.453676962688749E-2</v>
      </c>
      <c r="BH308">
        <f t="shared" si="256"/>
        <v>0.29258267327916582</v>
      </c>
      <c r="BI308">
        <f t="shared" si="257"/>
        <v>4.7621658391411486E-3</v>
      </c>
      <c r="BJ308">
        <f t="shared" si="257"/>
        <v>1.1197481694748152E-2</v>
      </c>
      <c r="BK308">
        <f t="shared" si="257"/>
        <v>6.0205306372294847E-5</v>
      </c>
      <c r="BL308">
        <f t="shared" si="251"/>
        <v>1525.1573220237613</v>
      </c>
      <c r="BM308">
        <f t="shared" si="251"/>
        <v>3773.3588848325362</v>
      </c>
      <c r="BN308">
        <f t="shared" si="251"/>
        <v>3.5363807652122889</v>
      </c>
      <c r="BO308">
        <f t="shared" si="246"/>
        <v>1270.1755794891524</v>
      </c>
      <c r="BP308">
        <f t="shared" si="267"/>
        <v>960.24998875558151</v>
      </c>
      <c r="BQ308">
        <f t="shared" si="267"/>
        <v>90.279803875345991</v>
      </c>
      <c r="BR308" s="7">
        <f t="shared" si="265"/>
        <v>2.2898969659848056E-3</v>
      </c>
      <c r="BS308" s="7">
        <f t="shared" si="249"/>
        <v>7.8233294868172666E-4</v>
      </c>
      <c r="BT308" s="7">
        <f t="shared" si="250"/>
        <v>6.9667473556290558E-5</v>
      </c>
      <c r="BU308" s="8">
        <f>MAX((BU$3*climlow!$I418+BU$4*climlow!$I418^2+BU$5*climlow!$I418^6)*(K308/K$66)^$BW$1,-99)</f>
        <v>0.6489490942652455</v>
      </c>
      <c r="BV308" s="8">
        <f>MAX((BV$3*climlow!$I418+BV$4*climlow!$I418^2+BV$5*climlow!$I418^6)*(L308/L$66)^$BW$1,-99)</f>
        <v>-0.49752053114933259</v>
      </c>
      <c r="BW308" s="8">
        <f>MAX((BW$3*climlow!$I418+BW$4*climlow!$I418^2+BW$5*climlow!$I418^6)*(M308/M$66)^$BW$1,-99)</f>
        <v>-1.3864746346954002</v>
      </c>
      <c r="BX308" s="8">
        <f>MAX((BX$3*climlow!$M418+BX$4*climlow!$M418^2+BX$5*climlow!$M418^6)*(K308/K$66)^$BW$1,-99)</f>
        <v>0.85944883155089269</v>
      </c>
      <c r="BY308" s="8">
        <f>MAX((BY$3*climlow!$M418+BY$4*climlow!$M418^2+BY$5*climlow!$M418^6)*(L308/L$66)^$BW$1,-99)</f>
        <v>-0.35044656403430724</v>
      </c>
      <c r="BZ308" s="8">
        <f>MAX((BZ$3*climlow!$M418+BZ$4*climlow!$M418^2+BZ$5*climlow!$M418^6)*(M308/M$66)^$BW$1,-99)</f>
        <v>-1.2263104540504715</v>
      </c>
      <c r="CA308" s="8">
        <f t="shared" si="258"/>
        <v>-768.23633114381607</v>
      </c>
      <c r="CB308" s="8">
        <f t="shared" si="259"/>
        <v>-0.601016594228173</v>
      </c>
      <c r="CC308" s="8">
        <f t="shared" si="260"/>
        <v>-5.3521084284943482E-2</v>
      </c>
      <c r="CD308" s="8">
        <f>MAX((CD$3*climlow!$I418+CD$4*climlow!$I418^2+CD$5*climlow!$I418^6)*(K308/K$66)^$BW$1,-99)</f>
        <v>0.71180945640319349</v>
      </c>
      <c r="CE308" s="8">
        <f>MAX((CE$3*climlow!$I418+CE$4*climlow!$I418^2+CE$5*climlow!$I418^6)*(L308/L$66)^$BW$1,-99)</f>
        <v>-0.18290191976981601</v>
      </c>
      <c r="CF308" s="8">
        <f>MAX((CF$3*climlow!$I418+CF$4*climlow!$I418^2+CF$5*climlow!$I418^6)*(M308/M$66)^$BW$1,-99)</f>
        <v>-0.78973018618678736</v>
      </c>
      <c r="CG308" s="8">
        <f>MAX((CG$3*climlow!$M418+CG$4*climlow!$M418^2+CG$5*climlow!$M418^6)*(K308/K$66)^$BW$1,-99)</f>
        <v>0.79877638605059087</v>
      </c>
      <c r="CH308" s="8">
        <f>MAX((CH$3*climlow!$M418+CH$4*climlow!$M418^2+CH$5*climlow!$M418^6)*(L308/L$66)^$BW$1,-99)</f>
        <v>-7.8727419093287787E-2</v>
      </c>
      <c r="CI308" s="8">
        <f>MAX((CI$3*climlow!$M418+CI$4*climlow!$M418^2+CI$5*climlow!$M418^6)*(M308/M$66)^$BW$1,-99)</f>
        <v>-0.63520845960676531</v>
      </c>
      <c r="CJ308" s="8">
        <f t="shared" si="261"/>
        <v>-4.1064238027405686</v>
      </c>
      <c r="CK308" s="8">
        <f t="shared" si="262"/>
        <v>-3.2125906421348583E-3</v>
      </c>
      <c r="CL308" s="8">
        <f t="shared" si="263"/>
        <v>-2.8608417168835069E-4</v>
      </c>
    </row>
    <row r="309" spans="1:90">
      <c r="A309">
        <f t="shared" si="232"/>
        <v>2263</v>
      </c>
      <c r="B309" s="4">
        <f t="shared" si="284"/>
        <v>1286.5344428635733</v>
      </c>
      <c r="C309" s="4">
        <f t="shared" si="284"/>
        <v>3572.6073420948824</v>
      </c>
      <c r="D309" s="4">
        <f t="shared" si="284"/>
        <v>6809.6270991715455</v>
      </c>
      <c r="E309" s="11">
        <f t="shared" si="285"/>
        <v>2.2555157107558361E-8</v>
      </c>
      <c r="F309" s="11">
        <f t="shared" si="285"/>
        <v>4.5218117592811502E-8</v>
      </c>
      <c r="G309" s="11">
        <f t="shared" si="285"/>
        <v>9.9833883437538844E-8</v>
      </c>
      <c r="H309" s="4">
        <f t="shared" si="241"/>
        <v>320830.42154082301</v>
      </c>
      <c r="I309" s="4">
        <f t="shared" si="241"/>
        <v>337923.70329506363</v>
      </c>
      <c r="J309" s="4">
        <f t="shared" si="241"/>
        <v>58856.586976976236</v>
      </c>
      <c r="K309" s="4">
        <f t="shared" si="233"/>
        <v>249375.69555208911</v>
      </c>
      <c r="L309" s="4">
        <f t="shared" si="233"/>
        <v>94587.417798037131</v>
      </c>
      <c r="M309" s="4">
        <f t="shared" si="233"/>
        <v>8643.1439078560834</v>
      </c>
      <c r="N309" s="11">
        <f t="shared" si="238"/>
        <v>1.7639604095318617E-3</v>
      </c>
      <c r="O309" s="11">
        <f t="shared" si="238"/>
        <v>2.7920551043301156E-3</v>
      </c>
      <c r="P309" s="11">
        <f t="shared" si="238"/>
        <v>2.0070610254379062E-3</v>
      </c>
      <c r="Q309" s="4">
        <f t="shared" si="234"/>
        <v>1881.6697868484564</v>
      </c>
      <c r="R309" s="4">
        <f t="shared" si="234"/>
        <v>6687.6246725700876</v>
      </c>
      <c r="S309" s="4">
        <f t="shared" si="234"/>
        <v>1571.0690928507458</v>
      </c>
      <c r="T309" s="4">
        <f t="shared" si="286"/>
        <v>5.8649980192387385</v>
      </c>
      <c r="U309" s="4">
        <f t="shared" si="286"/>
        <v>19.79033908352584</v>
      </c>
      <c r="V309" s="4">
        <f t="shared" si="286"/>
        <v>26.693173585911858</v>
      </c>
      <c r="W309" s="11">
        <f t="shared" si="235"/>
        <v>-1.219247815263802E-2</v>
      </c>
      <c r="X309" s="11">
        <f t="shared" si="235"/>
        <v>-1.3228699347321071E-2</v>
      </c>
      <c r="Y309" s="11">
        <f t="shared" si="235"/>
        <v>-1.2203590333800474E-2</v>
      </c>
      <c r="Z309" s="4">
        <f t="shared" si="247"/>
        <v>1746.4282840763719</v>
      </c>
      <c r="AA309" s="4">
        <f t="shared" si="247"/>
        <v>23288.704751412886</v>
      </c>
      <c r="AB309" s="4">
        <f t="shared" si="247"/>
        <v>3162.9060710685867</v>
      </c>
      <c r="AC309" s="12">
        <f t="shared" si="287"/>
        <v>1.1747966026466128</v>
      </c>
      <c r="AD309" s="12">
        <f t="shared" si="287"/>
        <v>5.1788732495349405</v>
      </c>
      <c r="AE309" s="12">
        <f t="shared" si="287"/>
        <v>2.042764843798869</v>
      </c>
      <c r="AF309" s="11">
        <f t="shared" si="236"/>
        <v>-2.9039671966837322E-3</v>
      </c>
      <c r="AG309" s="11">
        <f t="shared" si="236"/>
        <v>2.0567434751257441E-3</v>
      </c>
      <c r="AH309" s="11">
        <f t="shared" si="236"/>
        <v>8.257041531207765E-4</v>
      </c>
      <c r="AI309" s="1">
        <f t="shared" si="282"/>
        <v>629506.0530395594</v>
      </c>
      <c r="AJ309" s="1">
        <f t="shared" si="282"/>
        <v>655802.23072897596</v>
      </c>
      <c r="AK309" s="1">
        <f t="shared" si="282"/>
        <v>115181.71441950672</v>
      </c>
      <c r="AL309" s="17">
        <f t="shared" si="288"/>
        <v>72.142120768410408</v>
      </c>
      <c r="AM309" s="17">
        <f t="shared" si="288"/>
        <v>33.896665186191619</v>
      </c>
      <c r="AN309" s="17">
        <f t="shared" si="288"/>
        <v>4.978628637009618</v>
      </c>
      <c r="AO309" s="7">
        <f t="shared" si="283"/>
        <v>1.4374680265653919E-3</v>
      </c>
      <c r="AP309" s="7">
        <f t="shared" si="283"/>
        <v>2.2135927401790577E-3</v>
      </c>
      <c r="AQ309" s="7">
        <f t="shared" si="283"/>
        <v>1.6022871633287787E-3</v>
      </c>
      <c r="AR309" s="1">
        <f t="shared" si="245"/>
        <v>320830.42154082301</v>
      </c>
      <c r="AS309" s="1">
        <f t="shared" si="245"/>
        <v>337923.70329506363</v>
      </c>
      <c r="AT309" s="1">
        <f t="shared" si="245"/>
        <v>58856.586976976236</v>
      </c>
      <c r="AU309" s="1">
        <f t="shared" si="252"/>
        <v>64166.084308164602</v>
      </c>
      <c r="AV309" s="1">
        <f t="shared" si="252"/>
        <v>67584.740659012736</v>
      </c>
      <c r="AW309" s="1">
        <f t="shared" si="252"/>
        <v>11771.317395395248</v>
      </c>
      <c r="AX309" s="1">
        <f t="shared" si="253"/>
        <v>199500.55644167127</v>
      </c>
      <c r="AY309" s="1">
        <f t="shared" si="253"/>
        <v>75669.934238429705</v>
      </c>
      <c r="AZ309" s="1">
        <f t="shared" si="253"/>
        <v>6914.5151262848658</v>
      </c>
      <c r="BA309" s="1">
        <f t="shared" si="254"/>
        <v>12.203572304489475</v>
      </c>
      <c r="BB309" s="1">
        <f t="shared" si="254"/>
        <v>11.234136190630831</v>
      </c>
      <c r="BC309" s="1">
        <f t="shared" si="254"/>
        <v>8.84137812252035</v>
      </c>
      <c r="BD309" s="1">
        <f t="shared" si="255"/>
        <v>88.139271826396097</v>
      </c>
      <c r="BE309">
        <f t="shared" si="289"/>
        <v>0.21822387218499145</v>
      </c>
      <c r="BF309">
        <f t="shared" si="289"/>
        <v>0.3346263841173937</v>
      </c>
      <c r="BG309">
        <f t="shared" si="289"/>
        <v>2.453676962688749E-2</v>
      </c>
      <c r="BH309">
        <f t="shared" si="256"/>
        <v>0.29263506128288314</v>
      </c>
      <c r="BI309">
        <f t="shared" si="257"/>
        <v>4.7621658391411486E-3</v>
      </c>
      <c r="BJ309">
        <f t="shared" si="257"/>
        <v>1.1197481694748152E-2</v>
      </c>
      <c r="BK309">
        <f t="shared" si="257"/>
        <v>6.0205306372294847E-5</v>
      </c>
      <c r="BL309">
        <f t="shared" si="251"/>
        <v>1527.8476736189618</v>
      </c>
      <c r="BM309">
        <f t="shared" si="251"/>
        <v>3783.8944818679806</v>
      </c>
      <c r="BN309">
        <f t="shared" si="251"/>
        <v>3.5434788509764732</v>
      </c>
      <c r="BO309">
        <f t="shared" si="246"/>
        <v>1273.0841506948925</v>
      </c>
      <c r="BP309">
        <f t="shared" si="267"/>
        <v>971.0989782231311</v>
      </c>
      <c r="BQ309">
        <f t="shared" si="267"/>
        <v>91.317951480679071</v>
      </c>
      <c r="BR309" s="7">
        <f t="shared" si="265"/>
        <v>2.267821591732444E-3</v>
      </c>
      <c r="BS309" s="7">
        <f t="shared" si="249"/>
        <v>7.5954655211818119E-4</v>
      </c>
      <c r="BT309" s="7">
        <f t="shared" si="250"/>
        <v>6.7488283825164843E-5</v>
      </c>
      <c r="BU309" s="8">
        <f>MAX((BU$3*climlow!$I419+BU$4*climlow!$I419^2+BU$5*climlow!$I419^6)*(K309/K$66)^$BW$1,-99)</f>
        <v>0.64269554124262795</v>
      </c>
      <c r="BV309" s="8">
        <f>MAX((BV$3*climlow!$I419+BV$4*climlow!$I419^2+BV$5*climlow!$I419^6)*(L309/L$66)^$BW$1,-99)</f>
        <v>-0.50131762626491461</v>
      </c>
      <c r="BW309" s="8">
        <f>MAX((BW$3*climlow!$I419+BW$4*climlow!$I419^2+BW$5*climlow!$I419^6)*(M309/M$66)^$BW$1,-99)</f>
        <v>-1.3902713174253556</v>
      </c>
      <c r="BX309" s="8">
        <f>MAX((BX$3*climlow!$M419+BX$4*climlow!$M419^2+BX$5*climlow!$M419^6)*(K309/K$66)^$BW$1,-99)</f>
        <v>0.85442502189103142</v>
      </c>
      <c r="BY309" s="8">
        <f>MAX((BY$3*climlow!$M419+BY$4*climlow!$M419^2+BY$5*climlow!$M419^6)*(L309/L$66)^$BW$1,-99)</f>
        <v>-0.35346669105317469</v>
      </c>
      <c r="BZ309" s="8">
        <f>MAX((BZ$3*climlow!$M419+BZ$4*climlow!$M419^2+BZ$5*climlow!$M419^6)*(M309/M$66)^$BW$1,-99)</f>
        <v>-1.2292688557392522</v>
      </c>
      <c r="CA309" s="8">
        <f t="shared" si="258"/>
        <v>-774.05313918782235</v>
      </c>
      <c r="CB309" s="8">
        <f t="shared" si="259"/>
        <v>-0.58792939302636504</v>
      </c>
      <c r="CC309" s="8">
        <f t="shared" si="260"/>
        <v>-5.2239517953267582E-2</v>
      </c>
      <c r="CD309" s="8">
        <f>MAX((CD$3*climlow!$I419+CD$4*climlow!$I419^2+CD$5*climlow!$I419^6)*(K309/K$66)^$BW$1,-99)</f>
        <v>0.70872525998267077</v>
      </c>
      <c r="CE309" s="8">
        <f>MAX((CE$3*climlow!$I419+CE$4*climlow!$I419^2+CE$5*climlow!$I419^6)*(L309/L$66)^$BW$1,-99)</f>
        <v>-0.18592653409497961</v>
      </c>
      <c r="CF309" s="8">
        <f>MAX((CF$3*climlow!$I419+CF$4*climlow!$I419^2+CF$5*climlow!$I419^6)*(M309/M$66)^$BW$1,-99)</f>
        <v>-0.79392768944313885</v>
      </c>
      <c r="CG309" s="8">
        <f>MAX((CG$3*climlow!$M419+CG$4*climlow!$M419^2+CG$5*climlow!$M419^6)*(K309/K$66)^$BW$1,-99)</f>
        <v>0.79673327676212091</v>
      </c>
      <c r="CH309" s="8">
        <f>MAX((CH$3*climlow!$M419+CH$4*climlow!$M419^2+CH$5*climlow!$M419^6)*(L309/L$66)^$BW$1,-99)</f>
        <v>-8.0822836025863931E-2</v>
      </c>
      <c r="CI309" s="8">
        <f>MAX((CI$3*climlow!$M419+CI$4*climlow!$M419^2+CI$5*climlow!$M419^6)*(M309/M$66)^$BW$1,-99)</f>
        <v>-0.6381428010173209</v>
      </c>
      <c r="CJ309" s="8">
        <f t="shared" si="261"/>
        <v>-4.103508495133477</v>
      </c>
      <c r="CK309" s="8">
        <f t="shared" si="262"/>
        <v>-3.1168057290662989E-3</v>
      </c>
      <c r="CL309" s="8">
        <f t="shared" si="263"/>
        <v>-2.7693874599854317E-4</v>
      </c>
    </row>
    <row r="310" spans="1:90">
      <c r="A310">
        <f t="shared" si="232"/>
        <v>2264</v>
      </c>
      <c r="B310" s="4">
        <f t="shared" si="284"/>
        <v>1286.5344704306603</v>
      </c>
      <c r="C310" s="4">
        <f t="shared" si="284"/>
        <v>3572.6074955641325</v>
      </c>
      <c r="D310" s="4">
        <f t="shared" si="284"/>
        <v>6809.6277450114876</v>
      </c>
      <c r="E310" s="11">
        <f t="shared" si="285"/>
        <v>2.1427399252180441E-8</v>
      </c>
      <c r="F310" s="11">
        <f t="shared" si="285"/>
        <v>4.2957211713170927E-8</v>
      </c>
      <c r="G310" s="11">
        <f t="shared" si="285"/>
        <v>9.4842189265661899E-8</v>
      </c>
      <c r="H310" s="4">
        <f t="shared" si="241"/>
        <v>321390.90914420539</v>
      </c>
      <c r="I310" s="4">
        <f t="shared" si="241"/>
        <v>338857.96015955613</v>
      </c>
      <c r="J310" s="4">
        <f t="shared" si="241"/>
        <v>58973.57205533993</v>
      </c>
      <c r="K310" s="4">
        <f t="shared" si="233"/>
        <v>249811.34709637557</v>
      </c>
      <c r="L310" s="4">
        <f t="shared" si="233"/>
        <v>94848.919334209917</v>
      </c>
      <c r="M310" s="4">
        <f t="shared" si="233"/>
        <v>8660.3224528010433</v>
      </c>
      <c r="N310" s="11">
        <f t="shared" si="238"/>
        <v>1.7469687385611721E-3</v>
      </c>
      <c r="O310" s="11">
        <f t="shared" si="238"/>
        <v>2.7646545625248375E-3</v>
      </c>
      <c r="P310" s="11">
        <f t="shared" si="238"/>
        <v>1.9875342963278086E-3</v>
      </c>
      <c r="Q310" s="4">
        <f t="shared" si="234"/>
        <v>1861.9747479357909</v>
      </c>
      <c r="R310" s="4">
        <f t="shared" si="234"/>
        <v>6617.4007677048112</v>
      </c>
      <c r="S310" s="4">
        <f t="shared" si="234"/>
        <v>1554.981004071032</v>
      </c>
      <c r="T310" s="4">
        <f t="shared" si="286"/>
        <v>5.7934891590239053</v>
      </c>
      <c r="U310" s="4">
        <f t="shared" si="286"/>
        <v>19.528538637808339</v>
      </c>
      <c r="V310" s="4">
        <f t="shared" si="286"/>
        <v>26.367421030760365</v>
      </c>
      <c r="W310" s="11">
        <f t="shared" si="235"/>
        <v>-1.219247815263802E-2</v>
      </c>
      <c r="X310" s="11">
        <f t="shared" si="235"/>
        <v>-1.3228699347321071E-2</v>
      </c>
      <c r="Y310" s="11">
        <f t="shared" si="235"/>
        <v>-1.2203590333800474E-2</v>
      </c>
      <c r="Z310" s="4">
        <f t="shared" si="247"/>
        <v>1723.1595316652983</v>
      </c>
      <c r="AA310" s="4">
        <f t="shared" si="247"/>
        <v>23092.186913612892</v>
      </c>
      <c r="AB310" s="4">
        <f t="shared" si="247"/>
        <v>3133.1631804478575</v>
      </c>
      <c r="AC310" s="12">
        <f t="shared" si="287"/>
        <v>1.1713850318497516</v>
      </c>
      <c r="AD310" s="12">
        <f t="shared" si="287"/>
        <v>5.1895248632994244</v>
      </c>
      <c r="AE310" s="12">
        <f t="shared" si="287"/>
        <v>2.0444515632142428</v>
      </c>
      <c r="AF310" s="11">
        <f t="shared" si="236"/>
        <v>-2.9039671966837322E-3</v>
      </c>
      <c r="AG310" s="11">
        <f t="shared" si="236"/>
        <v>2.0567434751257441E-3</v>
      </c>
      <c r="AH310" s="11">
        <f t="shared" si="236"/>
        <v>8.257041531207765E-4</v>
      </c>
      <c r="AI310" s="1">
        <f t="shared" si="282"/>
        <v>630721.53204376809</v>
      </c>
      <c r="AJ310" s="1">
        <f t="shared" si="282"/>
        <v>657806.74831509113</v>
      </c>
      <c r="AK310" s="1">
        <f t="shared" si="282"/>
        <v>115434.8603729513</v>
      </c>
      <c r="AL310" s="17">
        <f t="shared" si="288"/>
        <v>72.244785740463882</v>
      </c>
      <c r="AM310" s="17">
        <f t="shared" si="288"/>
        <v>33.970948264044324</v>
      </c>
      <c r="AN310" s="17">
        <f t="shared" si="288"/>
        <v>4.9865260578381188</v>
      </c>
      <c r="AO310" s="7">
        <f t="shared" si="283"/>
        <v>1.4230933462997381E-3</v>
      </c>
      <c r="AP310" s="7">
        <f t="shared" si="283"/>
        <v>2.191456812777267E-3</v>
      </c>
      <c r="AQ310" s="7">
        <f t="shared" si="283"/>
        <v>1.5862642916954909E-3</v>
      </c>
      <c r="AR310" s="1">
        <f t="shared" si="245"/>
        <v>321390.90914420539</v>
      </c>
      <c r="AS310" s="1">
        <f t="shared" si="245"/>
        <v>338857.96015955613</v>
      </c>
      <c r="AT310" s="1">
        <f t="shared" si="245"/>
        <v>58973.57205533993</v>
      </c>
      <c r="AU310" s="1">
        <f t="shared" si="252"/>
        <v>64278.18182884108</v>
      </c>
      <c r="AV310" s="1">
        <f t="shared" si="252"/>
        <v>67771.592031911234</v>
      </c>
      <c r="AW310" s="1">
        <f t="shared" si="252"/>
        <v>11794.714411067987</v>
      </c>
      <c r="AX310" s="1">
        <f t="shared" si="253"/>
        <v>199849.07767710043</v>
      </c>
      <c r="AY310" s="1">
        <f t="shared" si="253"/>
        <v>75879.135467367931</v>
      </c>
      <c r="AZ310" s="1">
        <f t="shared" si="253"/>
        <v>6928.2579622408348</v>
      </c>
      <c r="BA310" s="1">
        <f t="shared" si="254"/>
        <v>12.205317749053016</v>
      </c>
      <c r="BB310" s="1">
        <f t="shared" si="254"/>
        <v>11.236897030565066</v>
      </c>
      <c r="BC310" s="1">
        <f t="shared" si="254"/>
        <v>8.8433636842836076</v>
      </c>
      <c r="BD310" s="1">
        <f t="shared" si="255"/>
        <v>85.591014405039516</v>
      </c>
      <c r="BE310">
        <f t="shared" si="289"/>
        <v>0.21822387218499145</v>
      </c>
      <c r="BF310">
        <f t="shared" si="289"/>
        <v>0.3346263841173937</v>
      </c>
      <c r="BG310">
        <f t="shared" si="289"/>
        <v>2.453676962688749E-2</v>
      </c>
      <c r="BH310">
        <f t="shared" si="256"/>
        <v>0.29268706511957154</v>
      </c>
      <c r="BI310">
        <f t="shared" si="257"/>
        <v>4.7621658391411486E-3</v>
      </c>
      <c r="BJ310">
        <f t="shared" si="257"/>
        <v>1.1197481694748152E-2</v>
      </c>
      <c r="BK310">
        <f t="shared" si="257"/>
        <v>6.0205306372294847E-5</v>
      </c>
      <c r="BL310">
        <f t="shared" si="251"/>
        <v>1530.5168085370515</v>
      </c>
      <c r="BM310">
        <f t="shared" si="251"/>
        <v>3794.3558060063283</v>
      </c>
      <c r="BN310">
        <f t="shared" si="251"/>
        <v>3.5505219734603464</v>
      </c>
      <c r="BO310">
        <f t="shared" si="246"/>
        <v>1275.9712784199307</v>
      </c>
      <c r="BP310">
        <f t="shared" si="267"/>
        <v>982.07081349011617</v>
      </c>
      <c r="BQ310">
        <f t="shared" si="267"/>
        <v>92.368055428870903</v>
      </c>
      <c r="BR310" s="7">
        <f t="shared" si="265"/>
        <v>2.2459663989224943E-3</v>
      </c>
      <c r="BS310" s="7">
        <f t="shared" si="249"/>
        <v>7.3742383700794284E-4</v>
      </c>
      <c r="BT310" s="7">
        <f t="shared" si="250"/>
        <v>6.5378656985644974E-5</v>
      </c>
      <c r="BU310" s="8">
        <f>MAX((BU$3*climlow!$I420+BU$4*climlow!$I420^2+BU$5*climlow!$I420^6)*(K310/K$66)^$BW$1,-99)</f>
        <v>0.63655837443224672</v>
      </c>
      <c r="BV310" s="8">
        <f>MAX((BV$3*climlow!$I420+BV$4*climlow!$I420^2+BV$5*climlow!$I420^6)*(L310/L$66)^$BW$1,-99)</f>
        <v>-0.50503621850976532</v>
      </c>
      <c r="BW310" s="8">
        <f>MAX((BW$3*climlow!$I420+BW$4*climlow!$I420^2+BW$5*climlow!$I420^6)*(M310/M$66)^$BW$1,-99)</f>
        <v>-1.3939866839035886</v>
      </c>
      <c r="BX310" s="8">
        <f>MAX((BX$3*climlow!$M420+BX$4*climlow!$M420^2+BX$5*climlow!$M420^6)*(K310/K$66)^$BW$1,-99)</f>
        <v>0.84950374599556311</v>
      </c>
      <c r="BY310" s="8">
        <f>MAX((BY$3*climlow!$M420+BY$4*climlow!$M420^2+BY$5*climlow!$M420^6)*(L310/L$66)^$BW$1,-99)</f>
        <v>-0.35641744750314769</v>
      </c>
      <c r="BZ310" s="8">
        <f>MAX((BZ$3*climlow!$M420+BZ$4*climlow!$M420^2+BZ$5*climlow!$M420^6)*(M310/M$66)^$BW$1,-99)</f>
        <v>-1.2321553636209475</v>
      </c>
      <c r="CA310" s="8">
        <f t="shared" si="258"/>
        <v>-779.8247759228401</v>
      </c>
      <c r="CB310" s="8">
        <f t="shared" si="259"/>
        <v>-0.57506137845488003</v>
      </c>
      <c r="CC310" s="8">
        <f t="shared" si="260"/>
        <v>-5.0983896533966816E-2</v>
      </c>
      <c r="CD310" s="8">
        <f>MAX((CD$3*climlow!$I420+CD$4*climlow!$I420^2+CD$5*climlow!$I420^6)*(K310/K$66)^$BW$1,-99)</f>
        <v>0.70568068674013273</v>
      </c>
      <c r="CE310" s="8">
        <f>MAX((CE$3*climlow!$I420+CE$4*climlow!$I420^2+CE$5*climlow!$I420^6)*(L310/L$66)^$BW$1,-99)</f>
        <v>-0.18890162052083187</v>
      </c>
      <c r="CF310" s="8">
        <f>MAX((CF$3*climlow!$I420+CF$4*climlow!$I420^2+CF$5*climlow!$I420^6)*(M310/M$66)^$BW$1,-99)</f>
        <v>-0.79805277587101231</v>
      </c>
      <c r="CG310" s="8">
        <f>MAX((CG$3*climlow!$M420+CG$4*climlow!$M420^2+CG$5*climlow!$M420^6)*(K310/K$66)^$BW$1,-99)</f>
        <v>0.79471958175104473</v>
      </c>
      <c r="CH310" s="8">
        <f>MAX((CH$3*climlow!$M420+CH$4*climlow!$M420^2+CH$5*climlow!$M420^6)*(L310/L$66)^$BW$1,-99)</f>
        <v>-8.287854292831183E-2</v>
      </c>
      <c r="CI310" s="8">
        <f>MAX((CI$3*climlow!$M420+CI$4*climlow!$M420^2+CI$5*climlow!$M420^6)*(M310/M$66)^$BW$1,-99)</f>
        <v>-0.64101773023537667</v>
      </c>
      <c r="CJ310" s="8">
        <f t="shared" si="261"/>
        <v>-4.0997468703126527</v>
      </c>
      <c r="CK310" s="8">
        <f t="shared" si="262"/>
        <v>-3.0232510678672615E-3</v>
      </c>
      <c r="CL310" s="8">
        <f t="shared" si="263"/>
        <v>-2.6803594436214243E-4</v>
      </c>
    </row>
    <row r="311" spans="1:90">
      <c r="A311">
        <f t="shared" si="232"/>
        <v>2265</v>
      </c>
      <c r="B311" s="4">
        <f t="shared" si="284"/>
        <v>1286.5344966193936</v>
      </c>
      <c r="C311" s="4">
        <f t="shared" si="284"/>
        <v>3572.6076413599267</v>
      </c>
      <c r="D311" s="4">
        <f t="shared" si="284"/>
        <v>6809.6283585594911</v>
      </c>
      <c r="E311" s="11">
        <f t="shared" si="285"/>
        <v>2.0356029289571418E-8</v>
      </c>
      <c r="F311" s="11">
        <f t="shared" si="285"/>
        <v>4.0809351127512381E-8</v>
      </c>
      <c r="G311" s="11">
        <f t="shared" si="285"/>
        <v>9.0100079802378801E-8</v>
      </c>
      <c r="H311" s="4">
        <f t="shared" si="241"/>
        <v>321946.97125570144</v>
      </c>
      <c r="I311" s="4">
        <f t="shared" si="241"/>
        <v>339785.60801300372</v>
      </c>
      <c r="J311" s="4">
        <f t="shared" si="241"/>
        <v>59089.649501405409</v>
      </c>
      <c r="K311" s="4">
        <f t="shared" si="233"/>
        <v>250243.55903528156</v>
      </c>
      <c r="L311" s="4">
        <f t="shared" si="233"/>
        <v>95108.571139836393</v>
      </c>
      <c r="M311" s="4">
        <f t="shared" si="233"/>
        <v>8677.3677490243008</v>
      </c>
      <c r="N311" s="11">
        <f t="shared" si="238"/>
        <v>1.7301533494362697E-3</v>
      </c>
      <c r="O311" s="11">
        <f t="shared" si="238"/>
        <v>2.7375304584289495E-3</v>
      </c>
      <c r="P311" s="11">
        <f t="shared" si="238"/>
        <v>1.9682057239964745E-3</v>
      </c>
      <c r="Q311" s="4">
        <f t="shared" si="234"/>
        <v>1842.4549227617078</v>
      </c>
      <c r="R311" s="4">
        <f t="shared" si="234"/>
        <v>6547.7371235186301</v>
      </c>
      <c r="S311" s="4">
        <f t="shared" si="234"/>
        <v>1539.027964737</v>
      </c>
      <c r="T311" s="4">
        <f t="shared" si="286"/>
        <v>5.7228521690249607</v>
      </c>
      <c r="U311" s="4">
        <f t="shared" si="286"/>
        <v>19.270201471476231</v>
      </c>
      <c r="V311" s="4">
        <f t="shared" si="286"/>
        <v>26.045643826342129</v>
      </c>
      <c r="W311" s="11">
        <f t="shared" si="235"/>
        <v>-1.219247815263802E-2</v>
      </c>
      <c r="X311" s="11">
        <f t="shared" si="235"/>
        <v>-1.3228699347321071E-2</v>
      </c>
      <c r="Y311" s="11">
        <f t="shared" si="235"/>
        <v>-1.2203590333800474E-2</v>
      </c>
      <c r="Z311" s="4">
        <f t="shared" si="247"/>
        <v>1700.1719630435432</v>
      </c>
      <c r="AA311" s="4">
        <f t="shared" si="247"/>
        <v>22896.701654613858</v>
      </c>
      <c r="AB311" s="4">
        <f t="shared" si="247"/>
        <v>3103.6394826260125</v>
      </c>
      <c r="AC311" s="12">
        <f t="shared" si="287"/>
        <v>1.1679833681425735</v>
      </c>
      <c r="AD311" s="12">
        <f t="shared" si="287"/>
        <v>5.200198384701018</v>
      </c>
      <c r="AE311" s="12">
        <f t="shared" si="287"/>
        <v>2.046139675360843</v>
      </c>
      <c r="AF311" s="11">
        <f t="shared" si="236"/>
        <v>-2.9039671966837322E-3</v>
      </c>
      <c r="AG311" s="11">
        <f t="shared" si="236"/>
        <v>2.0567434751257441E-3</v>
      </c>
      <c r="AH311" s="11">
        <f t="shared" si="236"/>
        <v>8.257041531207765E-4</v>
      </c>
      <c r="AI311" s="1">
        <f t="shared" si="282"/>
        <v>631927.56066823239</v>
      </c>
      <c r="AJ311" s="1">
        <f t="shared" si="282"/>
        <v>659797.66551549325</v>
      </c>
      <c r="AK311" s="1">
        <f t="shared" si="282"/>
        <v>115686.08874672416</v>
      </c>
      <c r="AL311" s="17">
        <f t="shared" si="288"/>
        <v>72.346568703617066</v>
      </c>
      <c r="AM311" s="17">
        <f t="shared" si="288"/>
        <v>34.044649671393969</v>
      </c>
      <c r="AN311" s="17">
        <f t="shared" si="288"/>
        <v>4.9943569065810252</v>
      </c>
      <c r="AO311" s="7">
        <f t="shared" si="283"/>
        <v>1.4088624128367406E-3</v>
      </c>
      <c r="AP311" s="7">
        <f t="shared" si="283"/>
        <v>2.1695422446494942E-3</v>
      </c>
      <c r="AQ311" s="7">
        <f t="shared" si="283"/>
        <v>1.570401648778536E-3</v>
      </c>
      <c r="AR311" s="1">
        <f t="shared" si="245"/>
        <v>321946.97125570144</v>
      </c>
      <c r="AS311" s="1">
        <f t="shared" si="245"/>
        <v>339785.60801300372</v>
      </c>
      <c r="AT311" s="1">
        <f t="shared" si="245"/>
        <v>59089.649501405409</v>
      </c>
      <c r="AU311" s="1">
        <f t="shared" si="252"/>
        <v>64389.394251140293</v>
      </c>
      <c r="AV311" s="1">
        <f t="shared" si="252"/>
        <v>67957.121602600746</v>
      </c>
      <c r="AW311" s="1">
        <f t="shared" si="252"/>
        <v>11817.929900281082</v>
      </c>
      <c r="AX311" s="1">
        <f t="shared" si="253"/>
        <v>200194.84722822523</v>
      </c>
      <c r="AY311" s="1">
        <f t="shared" si="253"/>
        <v>76086.856911869123</v>
      </c>
      <c r="AZ311" s="1">
        <f t="shared" si="253"/>
        <v>6941.8941992194405</v>
      </c>
      <c r="BA311" s="1">
        <f t="shared" si="254"/>
        <v>12.207046407411273</v>
      </c>
      <c r="BB311" s="1">
        <f t="shared" si="254"/>
        <v>11.239630820811399</v>
      </c>
      <c r="BC311" s="1">
        <f t="shared" si="254"/>
        <v>8.8453299556284719</v>
      </c>
      <c r="BD311" s="1">
        <f t="shared" si="255"/>
        <v>83.116248446358696</v>
      </c>
      <c r="BE311">
        <f t="shared" si="289"/>
        <v>0.21822387218499145</v>
      </c>
      <c r="BF311">
        <f t="shared" si="289"/>
        <v>0.3346263841173937</v>
      </c>
      <c r="BG311">
        <f t="shared" si="289"/>
        <v>2.453676962688749E-2</v>
      </c>
      <c r="BH311">
        <f t="shared" si="256"/>
        <v>0.29273868861876939</v>
      </c>
      <c r="BI311">
        <f t="shared" si="257"/>
        <v>4.7621658391411486E-3</v>
      </c>
      <c r="BJ311">
        <f t="shared" si="257"/>
        <v>1.1197481694748152E-2</v>
      </c>
      <c r="BK311">
        <f t="shared" si="257"/>
        <v>6.0205306372294847E-5</v>
      </c>
      <c r="BL311">
        <f t="shared" si="251"/>
        <v>1533.1648685288587</v>
      </c>
      <c r="BM311">
        <f t="shared" si="251"/>
        <v>3804.7431258644801</v>
      </c>
      <c r="BN311">
        <f t="shared" si="251"/>
        <v>3.557510451663632</v>
      </c>
      <c r="BO311">
        <f t="shared" si="246"/>
        <v>1278.8370670372522</v>
      </c>
      <c r="BP311">
        <f t="shared" si="267"/>
        <v>993.16688577815228</v>
      </c>
      <c r="BQ311">
        <f t="shared" si="267"/>
        <v>93.430253434124168</v>
      </c>
      <c r="BR311" s="7">
        <f t="shared" si="265"/>
        <v>2.2243291073982263E-3</v>
      </c>
      <c r="BS311" s="7">
        <f t="shared" si="249"/>
        <v>7.1594547282324546E-4</v>
      </c>
      <c r="BT311" s="7">
        <f t="shared" si="250"/>
        <v>6.3336316259703055E-5</v>
      </c>
      <c r="BU311" s="8">
        <f>MAX((BU$3*climlow!$I421+BU$4*climlow!$I421^2+BU$5*climlow!$I421^6)*(K311/K$66)^$BW$1,-99)</f>
        <v>0.63053686457076918</v>
      </c>
      <c r="BV311" s="8">
        <f>MAX((BV$3*climlow!$I421+BV$4*climlow!$I421^2+BV$5*climlow!$I421^6)*(L311/L$66)^$BW$1,-99)</f>
        <v>-0.50867691891147149</v>
      </c>
      <c r="BW311" s="8">
        <f>MAX((BW$3*climlow!$I421+BW$4*climlow!$I421^2+BW$5*climlow!$I421^6)*(M311/M$66)^$BW$1,-99)</f>
        <v>-1.397621353756527</v>
      </c>
      <c r="BX311" s="8">
        <f>MAX((BX$3*climlow!$M421+BX$4*climlow!$M421^2+BX$5*climlow!$M421^6)*(K311/K$66)^$BW$1,-99)</f>
        <v>0.84468423097715595</v>
      </c>
      <c r="BY311" s="8">
        <f>MAX((BY$3*climlow!$M421+BY$4*climlow!$M421^2+BY$5*climlow!$M421^6)*(L311/L$66)^$BW$1,-99)</f>
        <v>-0.35929945745326619</v>
      </c>
      <c r="BZ311" s="8">
        <f>MAX((BZ$3*climlow!$M421+BZ$4*climlow!$M421^2+BZ$5*climlow!$M421^6)*(M311/M$66)^$BW$1,-99)</f>
        <v>-1.234970612164026</v>
      </c>
      <c r="CA311" s="8">
        <f t="shared" si="258"/>
        <v>-785.550713287657</v>
      </c>
      <c r="CB311" s="8">
        <f t="shared" si="259"/>
        <v>-0.56241147685136927</v>
      </c>
      <c r="CC311" s="8">
        <f t="shared" si="260"/>
        <v>-4.975388841482236E-2</v>
      </c>
      <c r="CD311" s="8">
        <f>MAX((CD$3*climlow!$I421+CD$4*climlow!$I421^2+CD$5*climlow!$I421^6)*(K311/K$66)^$BW$1,-99)</f>
        <v>0.70267629641412421</v>
      </c>
      <c r="CE311" s="8">
        <f>MAX((CE$3*climlow!$I421+CE$4*climlow!$I421^2+CE$5*climlow!$I421^6)*(L311/L$66)^$BW$1,-99)</f>
        <v>-0.19182699462875941</v>
      </c>
      <c r="CF311" s="8">
        <f>MAX((CF$3*climlow!$I421+CF$4*climlow!$I421^2+CF$5*climlow!$I421^6)*(M311/M$66)^$BW$1,-99)</f>
        <v>-0.80210532067682405</v>
      </c>
      <c r="CG311" s="8">
        <f>MAX((CG$3*climlow!$M421+CG$4*climlow!$M421^2+CG$5*climlow!$M421^6)*(K311/K$66)^$BW$1,-99)</f>
        <v>0.7927356346167167</v>
      </c>
      <c r="CH311" s="8">
        <f>MAX((CH$3*climlow!$M421+CH$4*climlow!$M421^2+CH$5*climlow!$M421^6)*(L311/L$66)^$BW$1,-99)</f>
        <v>-8.489450857442013E-2</v>
      </c>
      <c r="CI311" s="8">
        <f>MAX((CI$3*climlow!$M421+CI$4*climlow!$M421^2+CI$5*climlow!$M421^6)*(M311/M$66)^$BW$1,-99)</f>
        <v>-0.64383331092821028</v>
      </c>
      <c r="CJ311" s="8">
        <f t="shared" si="261"/>
        <v>-4.0951532005027174</v>
      </c>
      <c r="CK311" s="8">
        <f t="shared" si="262"/>
        <v>-2.9319063944175448E-3</v>
      </c>
      <c r="CL311" s="8">
        <f t="shared" si="263"/>
        <v>-2.5937191823897525E-4</v>
      </c>
    </row>
    <row r="312" spans="1:90">
      <c r="A312">
        <f t="shared" si="232"/>
        <v>2266</v>
      </c>
      <c r="B312" s="4">
        <f t="shared" si="284"/>
        <v>1286.534521498691</v>
      </c>
      <c r="C312" s="4">
        <f t="shared" si="284"/>
        <v>3572.6077798659367</v>
      </c>
      <c r="D312" s="4">
        <f t="shared" si="284"/>
        <v>6809.6289414301473</v>
      </c>
      <c r="E312" s="11">
        <f t="shared" si="285"/>
        <v>1.9338227825092845E-8</v>
      </c>
      <c r="F312" s="11">
        <f t="shared" si="285"/>
        <v>3.8768883571136761E-8</v>
      </c>
      <c r="G312" s="11">
        <f t="shared" si="285"/>
        <v>8.5595075812259863E-8</v>
      </c>
      <c r="H312" s="4">
        <f t="shared" si="241"/>
        <v>322498.63757178467</v>
      </c>
      <c r="I312" s="4">
        <f t="shared" si="241"/>
        <v>340706.67124319833</v>
      </c>
      <c r="J312" s="4">
        <f t="shared" si="241"/>
        <v>59204.824621378</v>
      </c>
      <c r="K312" s="4">
        <f t="shared" si="233"/>
        <v>250672.35443950954</v>
      </c>
      <c r="L312" s="4">
        <f t="shared" si="233"/>
        <v>95366.380032902307</v>
      </c>
      <c r="M312" s="4">
        <f t="shared" si="233"/>
        <v>8694.2805739638279</v>
      </c>
      <c r="N312" s="11">
        <f t="shared" si="238"/>
        <v>1.7135122513483036E-3</v>
      </c>
      <c r="O312" s="11">
        <f t="shared" si="238"/>
        <v>2.7106799100877765E-3</v>
      </c>
      <c r="P312" s="11">
        <f t="shared" si="238"/>
        <v>1.9490732015394752E-3</v>
      </c>
      <c r="Q312" s="4">
        <f t="shared" si="234"/>
        <v>1823.109443211313</v>
      </c>
      <c r="R312" s="4">
        <f t="shared" si="234"/>
        <v>6478.6333545563066</v>
      </c>
      <c r="S312" s="4">
        <f t="shared" si="234"/>
        <v>1523.2094996413696</v>
      </c>
      <c r="T312" s="4">
        <f t="shared" si="286"/>
        <v>5.6530764189833471</v>
      </c>
      <c r="U312" s="4">
        <f t="shared" si="286"/>
        <v>19.015281769847768</v>
      </c>
      <c r="V312" s="4">
        <f t="shared" si="286"/>
        <v>25.727793459105371</v>
      </c>
      <c r="W312" s="11">
        <f t="shared" si="235"/>
        <v>-1.219247815263802E-2</v>
      </c>
      <c r="X312" s="11">
        <f t="shared" si="235"/>
        <v>-1.3228699347321071E-2</v>
      </c>
      <c r="Y312" s="11">
        <f t="shared" si="235"/>
        <v>-1.2203590333800474E-2</v>
      </c>
      <c r="Z312" s="4">
        <f t="shared" si="247"/>
        <v>1677.4628965944</v>
      </c>
      <c r="AA312" s="4">
        <f t="shared" si="247"/>
        <v>22702.25711607487</v>
      </c>
      <c r="AB312" s="4">
        <f t="shared" si="247"/>
        <v>3074.3346653243948</v>
      </c>
      <c r="AC312" s="12">
        <f t="shared" si="287"/>
        <v>1.1645915827552153</v>
      </c>
      <c r="AD312" s="12">
        <f t="shared" si="287"/>
        <v>5.2108938587981113</v>
      </c>
      <c r="AE312" s="12">
        <f t="shared" si="287"/>
        <v>2.0478291813886536</v>
      </c>
      <c r="AF312" s="11">
        <f t="shared" si="236"/>
        <v>-2.9039671966837322E-3</v>
      </c>
      <c r="AG312" s="11">
        <f t="shared" si="236"/>
        <v>2.0567434751257441E-3</v>
      </c>
      <c r="AH312" s="11">
        <f t="shared" si="236"/>
        <v>8.257041531207765E-4</v>
      </c>
      <c r="AI312" s="1">
        <f t="shared" ref="AI312:AK327" si="290">(1-$AI$5)*AI311+AU311</f>
        <v>633124.19885254942</v>
      </c>
      <c r="AJ312" s="1">
        <f t="shared" si="290"/>
        <v>661775.02056654473</v>
      </c>
      <c r="AK312" s="1">
        <f t="shared" si="290"/>
        <v>115935.40977233283</v>
      </c>
      <c r="AL312" s="17">
        <f t="shared" si="288"/>
        <v>72.447475801347863</v>
      </c>
      <c r="AM312" s="17">
        <f t="shared" si="288"/>
        <v>34.117772364003685</v>
      </c>
      <c r="AN312" s="17">
        <f t="shared" si="288"/>
        <v>5.0021216214385014</v>
      </c>
      <c r="AO312" s="7">
        <f t="shared" si="283"/>
        <v>1.3947737887083731E-3</v>
      </c>
      <c r="AP312" s="7">
        <f t="shared" si="283"/>
        <v>2.1478468222029994E-3</v>
      </c>
      <c r="AQ312" s="7">
        <f t="shared" si="283"/>
        <v>1.5546976322907506E-3</v>
      </c>
      <c r="AR312" s="1">
        <f t="shared" si="245"/>
        <v>322498.63757178467</v>
      </c>
      <c r="AS312" s="1">
        <f t="shared" si="245"/>
        <v>340706.67124319833</v>
      </c>
      <c r="AT312" s="1">
        <f t="shared" si="245"/>
        <v>59204.824621378</v>
      </c>
      <c r="AU312" s="1">
        <f t="shared" si="252"/>
        <v>64499.727514356935</v>
      </c>
      <c r="AV312" s="1">
        <f t="shared" si="252"/>
        <v>68141.334248639672</v>
      </c>
      <c r="AW312" s="1">
        <f t="shared" si="252"/>
        <v>11840.9649242756</v>
      </c>
      <c r="AX312" s="1">
        <f t="shared" si="253"/>
        <v>200537.88355160761</v>
      </c>
      <c r="AY312" s="1">
        <f t="shared" si="253"/>
        <v>76293.10402632186</v>
      </c>
      <c r="AZ312" s="1">
        <f t="shared" si="253"/>
        <v>6955.4244591710631</v>
      </c>
      <c r="BA312" s="1">
        <f t="shared" si="254"/>
        <v>12.208758453275379</v>
      </c>
      <c r="BB312" s="1">
        <f t="shared" si="254"/>
        <v>11.242337833454396</v>
      </c>
      <c r="BC312" s="1">
        <f t="shared" si="254"/>
        <v>8.8472771318513406</v>
      </c>
      <c r="BD312" s="1">
        <f t="shared" si="255"/>
        <v>80.71286165507388</v>
      </c>
      <c r="BE312">
        <f t="shared" si="289"/>
        <v>0.21822387218499145</v>
      </c>
      <c r="BF312">
        <f t="shared" si="289"/>
        <v>0.3346263841173937</v>
      </c>
      <c r="BG312">
        <f t="shared" si="289"/>
        <v>2.453676962688749E-2</v>
      </c>
      <c r="BH312">
        <f t="shared" si="256"/>
        <v>0.29278993556748606</v>
      </c>
      <c r="BI312">
        <f t="shared" si="257"/>
        <v>4.7621658391411486E-3</v>
      </c>
      <c r="BJ312">
        <f t="shared" si="257"/>
        <v>1.1197481694748152E-2</v>
      </c>
      <c r="BK312">
        <f t="shared" si="257"/>
        <v>6.0205306372294847E-5</v>
      </c>
      <c r="BL312">
        <f t="shared" si="251"/>
        <v>1535.7919950139151</v>
      </c>
      <c r="BM312">
        <f t="shared" si="251"/>
        <v>3815.0567145242899</v>
      </c>
      <c r="BN312">
        <f t="shared" si="251"/>
        <v>3.5644446050480476</v>
      </c>
      <c r="BO312">
        <f t="shared" si="246"/>
        <v>1281.6816215490828</v>
      </c>
      <c r="BP312">
        <f t="shared" si="267"/>
        <v>1004.3886020659858</v>
      </c>
      <c r="BQ312">
        <f t="shared" si="267"/>
        <v>94.504684797010825</v>
      </c>
      <c r="BR312" s="7">
        <f t="shared" si="265"/>
        <v>2.2029074616078947E-3</v>
      </c>
      <c r="BS312" s="7">
        <f t="shared" si="249"/>
        <v>6.9509269206140332E-4</v>
      </c>
      <c r="BT312" s="7">
        <f t="shared" si="250"/>
        <v>6.135906166295486E-5</v>
      </c>
      <c r="BU312" s="8">
        <f>MAX((BU$3*climlow!$I422+BU$4*climlow!$I422^2+BU$5*climlow!$I422^6)*(K312/K$66)^$BW$1,-99)</f>
        <v>0.62463027281035666</v>
      </c>
      <c r="BV312" s="8">
        <f>MAX((BV$3*climlow!$I422+BV$4*climlow!$I422^2+BV$5*climlow!$I422^6)*(L312/L$66)^$BW$1,-99)</f>
        <v>-0.51224034116381134</v>
      </c>
      <c r="BW312" s="8">
        <f>MAX((BW$3*climlow!$I422+BW$4*climlow!$I422^2+BW$5*climlow!$I422^6)*(M312/M$66)^$BW$1,-99)</f>
        <v>-1.4011759494705129</v>
      </c>
      <c r="BX312" s="8">
        <f>MAX((BX$3*climlow!$M422+BX$4*climlow!$M422^2+BX$5*climlow!$M422^6)*(K312/K$66)^$BW$1,-99)</f>
        <v>0.83996569866897774</v>
      </c>
      <c r="BY312" s="8">
        <f>MAX((BY$3*climlow!$M422+BY$4*climlow!$M422^2+BY$5*climlow!$M422^6)*(L312/L$66)^$BW$1,-99)</f>
        <v>-0.36211334515422577</v>
      </c>
      <c r="BZ312" s="8">
        <f>MAX((BZ$3*climlow!$M422+BZ$4*climlow!$M422^2+BZ$5*climlow!$M422^6)*(M312/M$66)^$BW$1,-99)</f>
        <v>-1.2377152361649355</v>
      </c>
      <c r="CA312" s="8">
        <f t="shared" si="258"/>
        <v>-791.23044324087414</v>
      </c>
      <c r="CB312" s="8">
        <f t="shared" si="259"/>
        <v>-0.54997849883323657</v>
      </c>
      <c r="CC312" s="8">
        <f t="shared" si="260"/>
        <v>-4.8549157556423903E-2</v>
      </c>
      <c r="CD312" s="8">
        <f>MAX((CD$3*climlow!$I422+CD$4*climlow!$I422^2+CD$5*climlow!$I422^6)*(K312/K$66)^$BW$1,-99)</f>
        <v>0.69971261979232779</v>
      </c>
      <c r="CE312" s="8">
        <f>MAX((CE$3*climlow!$I422+CE$4*climlow!$I422^2+CE$5*climlow!$I422^6)*(L312/L$66)^$BW$1,-99)</f>
        <v>-0.19470249229626113</v>
      </c>
      <c r="CF312" s="8">
        <f>MAX((CF$3*climlow!$I422+CF$4*climlow!$I422^2+CF$5*climlow!$I422^6)*(M312/M$66)^$BW$1,-99)</f>
        <v>-0.80608522327873</v>
      </c>
      <c r="CG312" s="8">
        <f>MAX((CG$3*climlow!$M422+CG$4*climlow!$M422^2+CG$5*climlow!$M422^6)*(K312/K$66)^$BW$1,-99)</f>
        <v>0.79078174747125851</v>
      </c>
      <c r="CH312" s="8">
        <f>MAX((CH$3*climlow!$M422+CH$4*climlow!$M422^2+CH$5*climlow!$M422^6)*(L312/L$66)^$BW$1,-99)</f>
        <v>-8.6870716158385292E-2</v>
      </c>
      <c r="CI312" s="8">
        <f>MAX((CI$3*climlow!$M422+CI$4*climlow!$M422^2+CI$5*climlow!$M422^6)*(M312/M$66)^$BW$1,-99)</f>
        <v>-0.64658962369172468</v>
      </c>
      <c r="CJ312" s="8">
        <f t="shared" si="261"/>
        <v>-4.0897419909839803</v>
      </c>
      <c r="CK312" s="8">
        <f t="shared" si="262"/>
        <v>-2.8427497703496182E-3</v>
      </c>
      <c r="CL312" s="8">
        <f t="shared" si="263"/>
        <v>-2.5094273101036182E-4</v>
      </c>
    </row>
    <row r="313" spans="1:90">
      <c r="A313">
        <f t="shared" si="232"/>
        <v>2267</v>
      </c>
      <c r="B313" s="4">
        <f t="shared" si="284"/>
        <v>1286.5345451340238</v>
      </c>
      <c r="C313" s="4">
        <f t="shared" si="284"/>
        <v>3572.6079114466511</v>
      </c>
      <c r="D313" s="4">
        <f t="shared" si="284"/>
        <v>6809.6294951573173</v>
      </c>
      <c r="E313" s="11">
        <f t="shared" si="285"/>
        <v>1.8371316433838203E-8</v>
      </c>
      <c r="F313" s="11">
        <f t="shared" si="285"/>
        <v>3.6830439392579923E-8</v>
      </c>
      <c r="G313" s="11">
        <f t="shared" si="285"/>
        <v>8.1315322021646867E-8</v>
      </c>
      <c r="H313" s="4">
        <f t="shared" si="241"/>
        <v>323045.93771602667</v>
      </c>
      <c r="I313" s="4">
        <f t="shared" si="241"/>
        <v>341621.1746243175</v>
      </c>
      <c r="J313" s="4">
        <f t="shared" si="241"/>
        <v>59319.102728122758</v>
      </c>
      <c r="K313" s="4">
        <f t="shared" si="233"/>
        <v>251097.75632365441</v>
      </c>
      <c r="L313" s="4">
        <f t="shared" si="233"/>
        <v>95622.352939924298</v>
      </c>
      <c r="M313" s="4">
        <f t="shared" si="233"/>
        <v>8711.0617061189114</v>
      </c>
      <c r="N313" s="11">
        <f t="shared" si="238"/>
        <v>1.6970434777143772E-3</v>
      </c>
      <c r="O313" s="11">
        <f t="shared" si="238"/>
        <v>2.684100066854489E-3</v>
      </c>
      <c r="P313" s="11">
        <f t="shared" si="238"/>
        <v>1.9301346456814805E-3</v>
      </c>
      <c r="Q313" s="4">
        <f t="shared" si="234"/>
        <v>1803.937428026295</v>
      </c>
      <c r="R313" s="4">
        <f t="shared" si="234"/>
        <v>6410.0889602093566</v>
      </c>
      <c r="S313" s="4">
        <f t="shared" si="234"/>
        <v>1507.5251183793625</v>
      </c>
      <c r="T313" s="4">
        <f t="shared" si="286"/>
        <v>5.5841514082496992</v>
      </c>
      <c r="U313" s="4">
        <f t="shared" si="286"/>
        <v>18.763734324309855</v>
      </c>
      <c r="V313" s="4">
        <f t="shared" si="286"/>
        <v>25.413822007537817</v>
      </c>
      <c r="W313" s="11">
        <f t="shared" si="235"/>
        <v>-1.219247815263802E-2</v>
      </c>
      <c r="X313" s="11">
        <f t="shared" si="235"/>
        <v>-1.3228699347321071E-2</v>
      </c>
      <c r="Y313" s="11">
        <f t="shared" si="235"/>
        <v>-1.2203590333800474E-2</v>
      </c>
      <c r="Z313" s="4">
        <f t="shared" si="247"/>
        <v>1655.0296573198621</v>
      </c>
      <c r="AA313" s="4">
        <f t="shared" si="247"/>
        <v>22508.861062018557</v>
      </c>
      <c r="AB313" s="4">
        <f t="shared" si="247"/>
        <v>3045.2483828357945</v>
      </c>
      <c r="AC313" s="12">
        <f t="shared" si="287"/>
        <v>1.1612096470013602</v>
      </c>
      <c r="AD313" s="12">
        <f t="shared" si="287"/>
        <v>5.2216113307417675</v>
      </c>
      <c r="AE313" s="12">
        <f t="shared" si="287"/>
        <v>2.0495200824486082</v>
      </c>
      <c r="AF313" s="11">
        <f t="shared" si="236"/>
        <v>-2.9039671966837322E-3</v>
      </c>
      <c r="AG313" s="11">
        <f t="shared" si="236"/>
        <v>2.0567434751257441E-3</v>
      </c>
      <c r="AH313" s="11">
        <f t="shared" si="236"/>
        <v>8.257041531207765E-4</v>
      </c>
      <c r="AI313" s="1">
        <f t="shared" si="290"/>
        <v>634311.50648165145</v>
      </c>
      <c r="AJ313" s="1">
        <f t="shared" si="290"/>
        <v>663738.85275852995</v>
      </c>
      <c r="AK313" s="1">
        <f t="shared" si="290"/>
        <v>116182.83371937515</v>
      </c>
      <c r="AL313" s="17">
        <f t="shared" si="288"/>
        <v>72.547513163250599</v>
      </c>
      <c r="AM313" s="17">
        <f t="shared" si="288"/>
        <v>34.19031931546683</v>
      </c>
      <c r="AN313" s="17">
        <f t="shared" si="288"/>
        <v>5.0098206402133698</v>
      </c>
      <c r="AO313" s="7">
        <f t="shared" si="283"/>
        <v>1.3808260508212894E-3</v>
      </c>
      <c r="AP313" s="7">
        <f t="shared" si="283"/>
        <v>2.1263683539809695E-3</v>
      </c>
      <c r="AQ313" s="7">
        <f t="shared" si="283"/>
        <v>1.5391506559678432E-3</v>
      </c>
      <c r="AR313" s="1">
        <f t="shared" si="245"/>
        <v>323045.93771602667</v>
      </c>
      <c r="AS313" s="1">
        <f t="shared" si="245"/>
        <v>341621.1746243175</v>
      </c>
      <c r="AT313" s="1">
        <f t="shared" si="245"/>
        <v>59319.102728122758</v>
      </c>
      <c r="AU313" s="1">
        <f t="shared" si="252"/>
        <v>64609.187543205335</v>
      </c>
      <c r="AV313" s="1">
        <f t="shared" si="252"/>
        <v>68324.2349248635</v>
      </c>
      <c r="AW313" s="1">
        <f t="shared" si="252"/>
        <v>11863.820545624552</v>
      </c>
      <c r="AX313" s="1">
        <f t="shared" si="253"/>
        <v>200878.20505892352</v>
      </c>
      <c r="AY313" s="1">
        <f t="shared" si="253"/>
        <v>76497.882351939435</v>
      </c>
      <c r="AZ313" s="1">
        <f t="shared" si="253"/>
        <v>6968.8493648951289</v>
      </c>
      <c r="BA313" s="1">
        <f t="shared" si="254"/>
        <v>12.210454058401877</v>
      </c>
      <c r="BB313" s="1">
        <f t="shared" si="254"/>
        <v>11.245018337757488</v>
      </c>
      <c r="BC313" s="1">
        <f t="shared" si="254"/>
        <v>8.8492054061805359</v>
      </c>
      <c r="BD313" s="1">
        <f t="shared" si="255"/>
        <v>78.378802163252459</v>
      </c>
      <c r="BE313">
        <f t="shared" si="289"/>
        <v>0.21822387218499145</v>
      </c>
      <c r="BF313">
        <f t="shared" si="289"/>
        <v>0.3346263841173937</v>
      </c>
      <c r="BG313">
        <f t="shared" si="289"/>
        <v>2.453676962688749E-2</v>
      </c>
      <c r="BH313">
        <f t="shared" si="256"/>
        <v>0.29284080971069765</v>
      </c>
      <c r="BI313">
        <f t="shared" si="257"/>
        <v>4.7621658391411486E-3</v>
      </c>
      <c r="BJ313">
        <f t="shared" si="257"/>
        <v>1.1197481694748152E-2</v>
      </c>
      <c r="BK313">
        <f t="shared" si="257"/>
        <v>6.0205306372294847E-5</v>
      </c>
      <c r="BL313">
        <f t="shared" si="251"/>
        <v>1538.3983290645813</v>
      </c>
      <c r="BM313">
        <f t="shared" si="251"/>
        <v>3825.2968493941571</v>
      </c>
      <c r="BN313">
        <f t="shared" si="251"/>
        <v>3.5713247534762615</v>
      </c>
      <c r="BO313">
        <f t="shared" si="246"/>
        <v>1284.505047556599</v>
      </c>
      <c r="BP313">
        <f t="shared" si="267"/>
        <v>1015.7373852679552</v>
      </c>
      <c r="BQ313">
        <f t="shared" si="267"/>
        <v>95.591490422743945</v>
      </c>
      <c r="BR313" s="7">
        <f t="shared" si="265"/>
        <v>2.1816992303371752E-3</v>
      </c>
      <c r="BS313" s="7">
        <f t="shared" si="249"/>
        <v>6.7484727384602258E-4</v>
      </c>
      <c r="BT313" s="7">
        <f t="shared" si="250"/>
        <v>5.9444767321813682E-5</v>
      </c>
      <c r="BU313" s="8">
        <f>MAX((BU$3*climlow!$I423+BU$4*climlow!$I423^2+BU$5*climlow!$I423^6)*(K313/K$66)^$BW$1,-99)</f>
        <v>0.61883785114964274</v>
      </c>
      <c r="BV313" s="8">
        <f>MAX((BV$3*climlow!$I423+BV$4*climlow!$I423^2+BV$5*climlow!$I423^6)*(L313/L$66)^$BW$1,-99)</f>
        <v>-0.51572710141132494</v>
      </c>
      <c r="BW313" s="8">
        <f>MAX((BW$3*climlow!$I423+BW$4*climlow!$I423^2+BW$5*climlow!$I423^6)*(M313/M$66)^$BW$1,-99)</f>
        <v>-1.40465109617699</v>
      </c>
      <c r="BX313" s="8">
        <f>MAX((BX$3*climlow!$M423+BX$4*climlow!$M423^2+BX$5*climlow!$M423^6)*(K313/K$66)^$BW$1,-99)</f>
        <v>0.83534736597982062</v>
      </c>
      <c r="BY313" s="8">
        <f>MAX((BY$3*climlow!$M423+BY$4*climlow!$M423^2+BY$5*climlow!$M423^6)*(L313/L$66)^$BW$1,-99)</f>
        <v>-0.36485973487182621</v>
      </c>
      <c r="BZ313" s="8">
        <f>MAX((BZ$3*climlow!$M423+BZ$4*climlow!$M423^2+BZ$5*climlow!$M423^6)*(M313/M$66)^$BW$1,-99)</f>
        <v>-1.2403898705816181</v>
      </c>
      <c r="CA313" s="8">
        <f t="shared" si="258"/>
        <v>-796.86347758096019</v>
      </c>
      <c r="CB313" s="8">
        <f t="shared" si="259"/>
        <v>-0.53776114547297216</v>
      </c>
      <c r="CC313" s="8">
        <f t="shared" si="260"/>
        <v>-4.7369364012051475E-2</v>
      </c>
      <c r="CD313" s="8">
        <f>MAX((CD$3*climlow!$I423+CD$4*climlow!$I423^2+CD$5*climlow!$I423^6)*(K313/K$66)^$BW$1,-99)</f>
        <v>0.69679015913481723</v>
      </c>
      <c r="CE313" s="8">
        <f>MAX((CE$3*climlow!$I423+CE$4*climlow!$I423^2+CE$5*climlow!$I423^6)*(L313/L$66)^$BW$1,-99)</f>
        <v>-0.19752796933672392</v>
      </c>
      <c r="CF313" s="8">
        <f>MAX((CF$3*climlow!$I423+CF$4*climlow!$I423^2+CF$5*climlow!$I423^6)*(M313/M$66)^$BW$1,-99)</f>
        <v>-0.80999240687329699</v>
      </c>
      <c r="CG313" s="8">
        <f>MAX((CG$3*climlow!$M423+CG$4*climlow!$M423^2+CG$5*climlow!$M423^6)*(K313/K$66)^$BW$1,-99)</f>
        <v>0.78885821135033618</v>
      </c>
      <c r="CH313" s="8">
        <f>MAX((CH$3*climlow!$M423+CH$4*climlow!$M423^2+CH$5*climlow!$M423^6)*(L313/L$66)^$BW$1,-99)</f>
        <v>-8.8807162962313502E-2</v>
      </c>
      <c r="CI313" s="8">
        <f>MAX((CI$3*climlow!$M423+CI$4*climlow!$M423^2+CI$5*climlow!$M423^6)*(M313/M$66)^$BW$1,-99)</f>
        <v>-0.64928676565107701</v>
      </c>
      <c r="CJ313" s="8">
        <f t="shared" si="261"/>
        <v>-4.0835279612481239</v>
      </c>
      <c r="CK313" s="8">
        <f t="shared" si="262"/>
        <v>-2.7557577123223029E-3</v>
      </c>
      <c r="CL313" s="8">
        <f t="shared" si="263"/>
        <v>-2.4274436950851491E-4</v>
      </c>
    </row>
    <row r="314" spans="1:90">
      <c r="A314">
        <f t="shared" ref="A314:A346" si="291">1+A313</f>
        <v>2268</v>
      </c>
      <c r="B314" s="4">
        <f t="shared" si="284"/>
        <v>1286.5345675875903</v>
      </c>
      <c r="C314" s="4">
        <f t="shared" si="284"/>
        <v>3572.6080364483341</v>
      </c>
      <c r="D314" s="4">
        <f t="shared" si="284"/>
        <v>6809.6300211981716</v>
      </c>
      <c r="E314" s="11">
        <f t="shared" si="285"/>
        <v>1.7452750612146291E-8</v>
      </c>
      <c r="F314" s="11">
        <f t="shared" si="285"/>
        <v>3.4988917422950927E-8</v>
      </c>
      <c r="G314" s="11">
        <f t="shared" si="285"/>
        <v>7.724955592056452E-8</v>
      </c>
      <c r="H314" s="4">
        <f t="shared" si="241"/>
        <v>323588.90123586589</v>
      </c>
      <c r="I314" s="4">
        <f t="shared" si="241"/>
        <v>342529.14330475155</v>
      </c>
      <c r="J314" s="4">
        <f t="shared" si="241"/>
        <v>59432.489140173508</v>
      </c>
      <c r="K314" s="4">
        <f t="shared" ref="K314:M346" si="292">H314/B314*1000</f>
        <v>251519.78764366562</v>
      </c>
      <c r="L314" s="4">
        <f t="shared" si="292"/>
        <v>95876.496892525829</v>
      </c>
      <c r="M314" s="4">
        <f t="shared" si="292"/>
        <v>8727.711924900761</v>
      </c>
      <c r="N314" s="11">
        <f t="shared" si="238"/>
        <v>1.6807450858591366E-3</v>
      </c>
      <c r="O314" s="11">
        <f t="shared" si="238"/>
        <v>2.6577881090334987E-3</v>
      </c>
      <c r="P314" s="11">
        <f t="shared" si="238"/>
        <v>1.9113879965002578E-3</v>
      </c>
      <c r="Q314" s="4">
        <f t="shared" ref="Q314:S346" si="293">T314*H314/1000</f>
        <v>1784.9379833723185</v>
      </c>
      <c r="R314" s="4">
        <f t="shared" si="293"/>
        <v>6342.1033278553523</v>
      </c>
      <c r="S314" s="4">
        <f t="shared" si="293"/>
        <v>1491.9743158632905</v>
      </c>
      <c r="T314" s="4">
        <f t="shared" si="286"/>
        <v>5.5160667642035923</v>
      </c>
      <c r="U314" s="4">
        <f t="shared" si="286"/>
        <v>18.515514524300553</v>
      </c>
      <c r="V314" s="4">
        <f t="shared" si="286"/>
        <v>25.103682134941703</v>
      </c>
      <c r="W314" s="11">
        <f t="shared" ref="W314:Y346" si="294">T$5-1</f>
        <v>-1.219247815263802E-2</v>
      </c>
      <c r="X314" s="11">
        <f t="shared" si="294"/>
        <v>-1.3228699347321071E-2</v>
      </c>
      <c r="Y314" s="11">
        <f t="shared" si="294"/>
        <v>-1.2203590333800474E-2</v>
      </c>
      <c r="Z314" s="4">
        <f t="shared" si="247"/>
        <v>1632.869577434876</v>
      </c>
      <c r="AA314" s="4">
        <f t="shared" si="247"/>
        <v>22316.520885808437</v>
      </c>
      <c r="AB314" s="4">
        <f t="shared" si="247"/>
        <v>3016.3802569394702</v>
      </c>
      <c r="AC314" s="12">
        <f t="shared" si="287"/>
        <v>1.1578375322779955</v>
      </c>
      <c r="AD314" s="12">
        <f t="shared" si="287"/>
        <v>5.2323508457759136</v>
      </c>
      <c r="AE314" s="12">
        <f t="shared" si="287"/>
        <v>2.0512123796925903</v>
      </c>
      <c r="AF314" s="11">
        <f t="shared" ref="AF314:AH346" si="295">AC$5-1</f>
        <v>-2.9039671966837322E-3</v>
      </c>
      <c r="AG314" s="11">
        <f t="shared" si="295"/>
        <v>2.0567434751257441E-3</v>
      </c>
      <c r="AH314" s="11">
        <f t="shared" si="295"/>
        <v>8.257041531207765E-4</v>
      </c>
      <c r="AI314" s="1">
        <f t="shared" si="290"/>
        <v>635489.54337669164</v>
      </c>
      <c r="AJ314" s="1">
        <f t="shared" si="290"/>
        <v>665689.20240754052</v>
      </c>
      <c r="AK314" s="1">
        <f t="shared" si="290"/>
        <v>116428.37089306218</v>
      </c>
      <c r="AL314" s="17">
        <f t="shared" si="288"/>
        <v>72.646686904387735</v>
      </c>
      <c r="AM314" s="17">
        <f t="shared" si="288"/>
        <v>34.2622935163417</v>
      </c>
      <c r="AN314" s="17">
        <f t="shared" si="288"/>
        <v>5.0174544002507888</v>
      </c>
      <c r="AO314" s="7">
        <f t="shared" ref="AO314:AQ329" si="296">AO$5*AO313</f>
        <v>1.3670177903130764E-3</v>
      </c>
      <c r="AP314" s="7">
        <f t="shared" si="296"/>
        <v>2.1051046704411596E-3</v>
      </c>
      <c r="AQ314" s="7">
        <f t="shared" si="296"/>
        <v>1.5237591494081646E-3</v>
      </c>
      <c r="AR314" s="1">
        <f t="shared" si="245"/>
        <v>323588.90123586589</v>
      </c>
      <c r="AS314" s="1">
        <f t="shared" si="245"/>
        <v>342529.14330475155</v>
      </c>
      <c r="AT314" s="1">
        <f t="shared" si="245"/>
        <v>59432.489140173508</v>
      </c>
      <c r="AU314" s="1">
        <f t="shared" si="252"/>
        <v>64717.780247173185</v>
      </c>
      <c r="AV314" s="1">
        <f t="shared" si="252"/>
        <v>68505.828660950312</v>
      </c>
      <c r="AW314" s="1">
        <f t="shared" si="252"/>
        <v>11886.497828034702</v>
      </c>
      <c r="AX314" s="1">
        <f t="shared" si="253"/>
        <v>201215.8301149325</v>
      </c>
      <c r="AY314" s="1">
        <f t="shared" si="253"/>
        <v>76701.197514020678</v>
      </c>
      <c r="AZ314" s="1">
        <f t="shared" si="253"/>
        <v>6982.1695399206092</v>
      </c>
      <c r="BA314" s="1">
        <f t="shared" si="254"/>
        <v>12.212133392616371</v>
      </c>
      <c r="BB314" s="1">
        <f t="shared" si="254"/>
        <v>11.247672600193319</v>
      </c>
      <c r="BC314" s="1">
        <f t="shared" si="254"/>
        <v>8.8511149697993581</v>
      </c>
      <c r="BD314" s="1">
        <f t="shared" si="255"/>
        <v>76.112076812983432</v>
      </c>
      <c r="BE314">
        <f t="shared" si="289"/>
        <v>0.21822387218499145</v>
      </c>
      <c r="BF314">
        <f t="shared" si="289"/>
        <v>0.3346263841173937</v>
      </c>
      <c r="BG314">
        <f t="shared" si="289"/>
        <v>2.453676962688749E-2</v>
      </c>
      <c r="BH314">
        <f t="shared" si="256"/>
        <v>0.29289131475183605</v>
      </c>
      <c r="BI314">
        <f t="shared" si="257"/>
        <v>4.7621658391411486E-3</v>
      </c>
      <c r="BJ314">
        <f t="shared" si="257"/>
        <v>1.1197481694748152E-2</v>
      </c>
      <c r="BK314">
        <f t="shared" si="257"/>
        <v>6.0205306372294847E-5</v>
      </c>
      <c r="BL314">
        <f t="shared" si="251"/>
        <v>1540.9840113906596</v>
      </c>
      <c r="BM314">
        <f t="shared" si="251"/>
        <v>3835.4638120727218</v>
      </c>
      <c r="BN314">
        <f t="shared" si="251"/>
        <v>3.5781512171522323</v>
      </c>
      <c r="BO314">
        <f t="shared" si="246"/>
        <v>1287.3074512302176</v>
      </c>
      <c r="BP314">
        <f t="shared" si="267"/>
        <v>1027.2146744144738</v>
      </c>
      <c r="BQ314">
        <f t="shared" si="267"/>
        <v>96.69081283966203</v>
      </c>
      <c r="BR314" s="7">
        <f t="shared" si="265"/>
        <v>2.1607022064309422E-3</v>
      </c>
      <c r="BS314" s="7">
        <f t="shared" si="249"/>
        <v>6.5519152800584712E-4</v>
      </c>
      <c r="BT314" s="7">
        <f t="shared" si="250"/>
        <v>5.7591378888174075E-5</v>
      </c>
      <c r="BU314" s="8">
        <f>MAX((BU$3*climlow!$I424+BU$4*climlow!$I424^2+BU$5*climlow!$I424^6)*(K314/K$66)^$BW$1,-99)</f>
        <v>0.61315884285583155</v>
      </c>
      <c r="BV314" s="8">
        <f>MAX((BV$3*climlow!$I424+BV$4*climlow!$I424^2+BV$5*climlow!$I424^6)*(L314/L$66)^$BW$1,-99)</f>
        <v>-0.51913781803907655</v>
      </c>
      <c r="BW314" s="8">
        <f>MAX((BW$3*climlow!$I424+BW$4*climlow!$I424^2+BW$5*climlow!$I424^6)*(M314/M$66)^$BW$1,-99)</f>
        <v>-1.4080474214425955</v>
      </c>
      <c r="BX314" s="8">
        <f>MAX((BX$3*climlow!$M424+BX$4*climlow!$M424^2+BX$5*climlow!$M424^6)*(K314/K$66)^$BW$1,-99)</f>
        <v>0.83082844524017552</v>
      </c>
      <c r="BY314" s="8">
        <f>MAX((BY$3*climlow!$M424+BY$4*climlow!$M424^2+BY$5*climlow!$M424^6)*(L314/L$66)^$BW$1,-99)</f>
        <v>-0.36753925072551791</v>
      </c>
      <c r="BZ314" s="8">
        <f>MAX((BZ$3*climlow!$M424+BZ$4*climlow!$M424^2+BZ$5*climlow!$M424^6)*(M314/M$66)^$BW$1,-99)</f>
        <v>-1.2429951503719026</v>
      </c>
      <c r="CA314" s="8">
        <f t="shared" si="258"/>
        <v>-802.44934775967613</v>
      </c>
      <c r="CB314" s="8">
        <f t="shared" si="259"/>
        <v>-0.52575801430595759</v>
      </c>
      <c r="CC314" s="8">
        <f t="shared" si="260"/>
        <v>-4.6214164425395665E-2</v>
      </c>
      <c r="CD314" s="8">
        <f>MAX((CD$3*climlow!$I424+CD$4*climlow!$I424^2+CD$5*climlow!$I424^6)*(K314/K$66)^$BW$1,-99)</f>
        <v>0.69390938860407669</v>
      </c>
      <c r="CE314" s="8">
        <f>MAX((CE$3*climlow!$I424+CE$4*climlow!$I424^2+CE$5*climlow!$I424^6)*(L314/L$66)^$BW$1,-99)</f>
        <v>-0.20030330113644484</v>
      </c>
      <c r="CF314" s="8">
        <f>MAX((CF$3*climlow!$I424+CF$4*climlow!$I424^2+CF$5*climlow!$I424^6)*(M314/M$66)^$BW$1,-99)</f>
        <v>-0.81382681799871648</v>
      </c>
      <c r="CG314" s="8">
        <f>MAX((CG$3*climlow!$M424+CG$4*climlow!$M424^2+CG$5*climlow!$M424^6)*(K314/K$66)^$BW$1,-99)</f>
        <v>0.7869652966251387</v>
      </c>
      <c r="CH314" s="8">
        <f>MAX((CH$3*climlow!$M424+CH$4*climlow!$M424^2+CH$5*climlow!$M424^6)*(L314/L$66)^$BW$1,-99)</f>
        <v>-9.0703860024668209E-2</v>
      </c>
      <c r="CI314" s="8">
        <f>MAX((CI$3*climlow!$M424+CI$4*climlow!$M424^2+CI$5*climlow!$M424^6)*(M314/M$66)^$BW$1,-99)</f>
        <v>-0.65192485006235279</v>
      </c>
      <c r="CJ314" s="8">
        <f t="shared" si="261"/>
        <v>-4.0765260265277092</v>
      </c>
      <c r="CK314" s="8">
        <f t="shared" si="262"/>
        <v>-2.6709053162762941E-3</v>
      </c>
      <c r="CL314" s="8">
        <f t="shared" si="263"/>
        <v>-2.3477275494126007E-4</v>
      </c>
    </row>
    <row r="315" spans="1:90">
      <c r="A315">
        <f t="shared" si="291"/>
        <v>2269</v>
      </c>
      <c r="B315" s="4">
        <f t="shared" si="284"/>
        <v>1286.5345889184789</v>
      </c>
      <c r="C315" s="4">
        <f t="shared" si="284"/>
        <v>3572.6081551999378</v>
      </c>
      <c r="D315" s="4">
        <f t="shared" si="284"/>
        <v>6809.6305209370221</v>
      </c>
      <c r="E315" s="11">
        <f t="shared" si="285"/>
        <v>1.6580113081538975E-8</v>
      </c>
      <c r="F315" s="11">
        <f t="shared" si="285"/>
        <v>3.3239471551803377E-8</v>
      </c>
      <c r="G315" s="11">
        <f t="shared" si="285"/>
        <v>7.3387078124536289E-8</v>
      </c>
      <c r="H315" s="4">
        <f t="shared" si="241"/>
        <v>324127.55759948806</v>
      </c>
      <c r="I315" s="4">
        <f t="shared" si="241"/>
        <v>343430.60279512155</v>
      </c>
      <c r="J315" s="4">
        <f t="shared" si="241"/>
        <v>59544.98918076398</v>
      </c>
      <c r="K315" s="4">
        <f t="shared" si="292"/>
        <v>251938.47129439781</v>
      </c>
      <c r="L315" s="4">
        <f t="shared" si="292"/>
        <v>96128.819024067241</v>
      </c>
      <c r="M315" s="4">
        <f t="shared" si="292"/>
        <v>8744.2320104865903</v>
      </c>
      <c r="N315" s="11">
        <f t="shared" si="238"/>
        <v>1.6646151567420997E-3</v>
      </c>
      <c r="O315" s="11">
        <f t="shared" si="238"/>
        <v>2.6317412475369562E-3</v>
      </c>
      <c r="P315" s="11">
        <f t="shared" si="238"/>
        <v>1.8928312171597739E-3</v>
      </c>
      <c r="Q315" s="4">
        <f t="shared" si="293"/>
        <v>1766.1102033938691</v>
      </c>
      <c r="R315" s="4">
        <f t="shared" si="293"/>
        <v>6274.675735949123</v>
      </c>
      <c r="S315" s="4">
        <f t="shared" si="293"/>
        <v>1476.5565728272363</v>
      </c>
      <c r="T315" s="4">
        <f t="shared" si="286"/>
        <v>5.448812240692547</v>
      </c>
      <c r="U315" s="4">
        <f t="shared" si="286"/>
        <v>18.270578349397624</v>
      </c>
      <c r="V315" s="4">
        <f t="shared" si="286"/>
        <v>24.797327082296928</v>
      </c>
      <c r="W315" s="11">
        <f t="shared" si="294"/>
        <v>-1.219247815263802E-2</v>
      </c>
      <c r="X315" s="11">
        <f t="shared" si="294"/>
        <v>-1.3228699347321071E-2</v>
      </c>
      <c r="Y315" s="11">
        <f t="shared" si="294"/>
        <v>-1.2203590333800474E-2</v>
      </c>
      <c r="Z315" s="4">
        <f t="shared" si="247"/>
        <v>1610.9799969399064</v>
      </c>
      <c r="AA315" s="4">
        <f t="shared" si="247"/>
        <v>22125.243617069515</v>
      </c>
      <c r="AB315" s="4">
        <f t="shared" si="247"/>
        <v>2987.7298778010577</v>
      </c>
      <c r="AC315" s="12">
        <f t="shared" si="287"/>
        <v>1.154475210065171</v>
      </c>
      <c r="AD315" s="12">
        <f t="shared" si="287"/>
        <v>5.2431124492375316</v>
      </c>
      <c r="AE315" s="12">
        <f t="shared" si="287"/>
        <v>2.0529060742734351</v>
      </c>
      <c r="AF315" s="11">
        <f t="shared" si="295"/>
        <v>-2.9039671966837322E-3</v>
      </c>
      <c r="AG315" s="11">
        <f t="shared" si="295"/>
        <v>2.0567434751257441E-3</v>
      </c>
      <c r="AH315" s="11">
        <f t="shared" si="295"/>
        <v>8.257041531207765E-4</v>
      </c>
      <c r="AI315" s="1">
        <f t="shared" si="290"/>
        <v>636658.36928619561</v>
      </c>
      <c r="AJ315" s="1">
        <f t="shared" si="290"/>
        <v>667626.11082773679</v>
      </c>
      <c r="AK315" s="1">
        <f t="shared" si="290"/>
        <v>116672.03163179067</v>
      </c>
      <c r="AL315" s="17">
        <f t="shared" si="288"/>
        <v>72.745003124659277</v>
      </c>
      <c r="AM315" s="17">
        <f t="shared" si="288"/>
        <v>34.333697973301966</v>
      </c>
      <c r="AN315" s="17">
        <f t="shared" si="288"/>
        <v>5.0250233383794178</v>
      </c>
      <c r="AO315" s="7">
        <f t="shared" si="296"/>
        <v>1.3533476124099456E-3</v>
      </c>
      <c r="AP315" s="7">
        <f t="shared" si="296"/>
        <v>2.0840536237367482E-3</v>
      </c>
      <c r="AQ315" s="7">
        <f t="shared" si="296"/>
        <v>1.5085215579140831E-3</v>
      </c>
      <c r="AR315" s="1">
        <f t="shared" si="245"/>
        <v>324127.55759948806</v>
      </c>
      <c r="AS315" s="1">
        <f t="shared" si="245"/>
        <v>343430.60279512155</v>
      </c>
      <c r="AT315" s="1">
        <f t="shared" si="245"/>
        <v>59544.98918076398</v>
      </c>
      <c r="AU315" s="1">
        <f t="shared" si="252"/>
        <v>64825.511519897613</v>
      </c>
      <c r="AV315" s="1">
        <f t="shared" si="252"/>
        <v>68686.120559024319</v>
      </c>
      <c r="AW315" s="1">
        <f t="shared" si="252"/>
        <v>11908.997836152797</v>
      </c>
      <c r="AX315" s="1">
        <f t="shared" si="253"/>
        <v>201550.77703551823</v>
      </c>
      <c r="AY315" s="1">
        <f t="shared" si="253"/>
        <v>76903.055219253787</v>
      </c>
      <c r="AZ315" s="1">
        <f t="shared" si="253"/>
        <v>6995.3856083892715</v>
      </c>
      <c r="BA315" s="1">
        <f t="shared" si="254"/>
        <v>12.213796623836904</v>
      </c>
      <c r="BB315" s="1">
        <f t="shared" si="254"/>
        <v>11.250300884473759</v>
      </c>
      <c r="BC315" s="1">
        <f t="shared" si="254"/>
        <v>8.8530060118688567</v>
      </c>
      <c r="BD315" s="1">
        <f t="shared" si="255"/>
        <v>73.910749487398974</v>
      </c>
      <c r="BE315">
        <f t="shared" si="289"/>
        <v>0.21822387218499145</v>
      </c>
      <c r="BF315">
        <f t="shared" si="289"/>
        <v>0.3346263841173937</v>
      </c>
      <c r="BG315">
        <f t="shared" si="289"/>
        <v>2.453676962688749E-2</v>
      </c>
      <c r="BH315">
        <f t="shared" si="256"/>
        <v>0.29294145435327268</v>
      </c>
      <c r="BI315">
        <f t="shared" si="257"/>
        <v>4.7621658391411486E-3</v>
      </c>
      <c r="BJ315">
        <f t="shared" si="257"/>
        <v>1.1197481694748152E-2</v>
      </c>
      <c r="BK315">
        <f t="shared" si="257"/>
        <v>6.0205306372294847E-5</v>
      </c>
      <c r="BL315">
        <f t="shared" si="251"/>
        <v>1543.549182324537</v>
      </c>
      <c r="BM315">
        <f t="shared" si="251"/>
        <v>3845.557888214697</v>
      </c>
      <c r="BN315">
        <f t="shared" si="251"/>
        <v>3.5849243165628772</v>
      </c>
      <c r="BO315">
        <f t="shared" si="246"/>
        <v>1290.0889392804456</v>
      </c>
      <c r="BP315">
        <f t="shared" si="267"/>
        <v>1038.8219248345586</v>
      </c>
      <c r="BQ315">
        <f t="shared" si="267"/>
        <v>97.802796217924978</v>
      </c>
      <c r="BR315" s="7">
        <f t="shared" si="265"/>
        <v>2.1399142065352539E-3</v>
      </c>
      <c r="BS315" s="7">
        <f t="shared" si="249"/>
        <v>6.3610827961732726E-4</v>
      </c>
      <c r="BT315" s="7">
        <f t="shared" si="250"/>
        <v>5.5796911047923103E-5</v>
      </c>
      <c r="BU315" s="8">
        <f>MAX((BU$3*climlow!$I425+BU$4*climlow!$I425^2+BU$5*climlow!$I425^6)*(K315/K$66)^$BW$1,-99)</f>
        <v>0.60759248287800294</v>
      </c>
      <c r="BV315" s="8">
        <f>MAX((BV$3*climlow!$I425+BV$4*climlow!$I425^2+BV$5*climlow!$I425^6)*(L315/L$66)^$BW$1,-99)</f>
        <v>-0.52247311146751874</v>
      </c>
      <c r="BW315" s="8">
        <f>MAX((BW$3*climlow!$I425+BW$4*climlow!$I425^2+BW$5*climlow!$I425^6)*(M315/M$66)^$BW$1,-99)</f>
        <v>-1.4113655550641149</v>
      </c>
      <c r="BX315" s="8">
        <f>MAX((BX$3*climlow!$M425+BX$4*climlow!$M425^2+BX$5*climlow!$M425^6)*(K315/K$66)^$BW$1,-99)</f>
        <v>0.82640814453941069</v>
      </c>
      <c r="BY315" s="8">
        <f>MAX((BY$3*climlow!$M425+BY$4*climlow!$M425^2+BY$5*climlow!$M425^6)*(L315/L$66)^$BW$1,-99)</f>
        <v>-0.37015251653192571</v>
      </c>
      <c r="BZ315" s="8">
        <f>MAX((BZ$3*climlow!$M425+BZ$4*climlow!$M425^2+BZ$5*climlow!$M425^6)*(M315/M$66)^$BW$1,-99)</f>
        <v>-1.2455317103366559</v>
      </c>
      <c r="CA315" s="8">
        <f t="shared" si="258"/>
        <v>-807.98760468929072</v>
      </c>
      <c r="CB315" s="8">
        <f t="shared" si="259"/>
        <v>-0.5139676051710298</v>
      </c>
      <c r="CC315" s="8">
        <f t="shared" si="260"/>
        <v>-4.5083212506672812E-2</v>
      </c>
      <c r="CD315" s="8">
        <f>MAX((CD$3*climlow!$I425+CD$4*climlow!$I425^2+CD$5*climlow!$I425^6)*(K315/K$66)^$BW$1,-99)</f>
        <v>0.69107075470121337</v>
      </c>
      <c r="CE315" s="8">
        <f>MAX((CE$3*climlow!$I425+CE$4*climlow!$I425^2+CE$5*climlow!$I425^6)*(L315/L$66)^$BW$1,-99)</f>
        <v>-0.20302838228926109</v>
      </c>
      <c r="CF315" s="8">
        <f>MAX((CF$3*climlow!$I425+CF$4*climlow!$I425^2+CF$5*climlow!$I425^6)*(M315/M$66)^$BW$1,-99)</f>
        <v>-0.81758842609499771</v>
      </c>
      <c r="CG315" s="8">
        <f>MAX((CG$3*climlow!$M425+CG$4*climlow!$M425^2+CG$5*climlow!$M425^6)*(K315/K$66)^$BW$1,-99)</f>
        <v>0.78510325341519271</v>
      </c>
      <c r="CH315" s="8">
        <f>MAX((CH$3*climlow!$M425+CH$4*climlow!$M425^2+CH$5*climlow!$M425^6)*(L315/L$66)^$BW$1,-99)</f>
        <v>-9.2560831809876218E-2</v>
      </c>
      <c r="CI315" s="8">
        <f>MAX((CI$3*climlow!$M425+CI$4*climlow!$M425^2+CI$5*climlow!$M425^6)*(M315/M$66)^$BW$1,-99)</f>
        <v>-0.65450400591554325</v>
      </c>
      <c r="CJ315" s="8">
        <f t="shared" si="261"/>
        <v>-4.068751279710721</v>
      </c>
      <c r="CK315" s="8">
        <f t="shared" si="262"/>
        <v>-2.5881663767275856E-3</v>
      </c>
      <c r="CL315" s="8">
        <f t="shared" si="263"/>
        <v>-2.270237532301424E-4</v>
      </c>
    </row>
    <row r="316" spans="1:90">
      <c r="A316">
        <f t="shared" si="291"/>
        <v>2270</v>
      </c>
      <c r="B316" s="4">
        <f t="shared" si="284"/>
        <v>1286.5346091828235</v>
      </c>
      <c r="C316" s="4">
        <f t="shared" si="284"/>
        <v>3572.6082680139643</v>
      </c>
      <c r="D316" s="4">
        <f t="shared" si="284"/>
        <v>6809.6309956889654</v>
      </c>
      <c r="E316" s="11">
        <f t="shared" si="285"/>
        <v>1.5751107427462027E-8</v>
      </c>
      <c r="F316" s="11">
        <f t="shared" si="285"/>
        <v>3.1577497974213206E-8</v>
      </c>
      <c r="G316" s="11">
        <f t="shared" si="285"/>
        <v>6.9717724218309475E-8</v>
      </c>
      <c r="H316" s="4">
        <f t="shared" si="241"/>
        <v>324661.9361928078</v>
      </c>
      <c r="I316" s="4">
        <f t="shared" si="241"/>
        <v>344325.57895648509</v>
      </c>
      <c r="J316" s="4">
        <f t="shared" si="241"/>
        <v>59656.608176880502</v>
      </c>
      <c r="K316" s="4">
        <f t="shared" si="292"/>
        <v>252353.83010724091</v>
      </c>
      <c r="L316" s="4">
        <f t="shared" si="292"/>
        <v>96379.326566329051</v>
      </c>
      <c r="M316" s="4">
        <f t="shared" si="292"/>
        <v>8760.6227436769841</v>
      </c>
      <c r="N316" s="11">
        <f t="shared" si="238"/>
        <v>1.6486517946587842E-3</v>
      </c>
      <c r="O316" s="11">
        <f t="shared" si="238"/>
        <v>2.6059567235408032E-3</v>
      </c>
      <c r="P316" s="11">
        <f t="shared" si="238"/>
        <v>1.8744622936281985E-3</v>
      </c>
      <c r="Q316" s="4">
        <f t="shared" si="293"/>
        <v>1747.4531707566916</v>
      </c>
      <c r="R316" s="4">
        <f t="shared" si="293"/>
        <v>6207.8053570659022</v>
      </c>
      <c r="S316" s="4">
        <f t="shared" si="293"/>
        <v>1461.2713563219413</v>
      </c>
      <c r="T316" s="4">
        <f t="shared" si="286"/>
        <v>5.3823777164900761</v>
      </c>
      <c r="U316" s="4">
        <f t="shared" si="286"/>
        <v>18.028882361511769</v>
      </c>
      <c r="V316" s="4">
        <f t="shared" si="286"/>
        <v>24.494710661211322</v>
      </c>
      <c r="W316" s="11">
        <f t="shared" si="294"/>
        <v>-1.219247815263802E-2</v>
      </c>
      <c r="X316" s="11">
        <f t="shared" si="294"/>
        <v>-1.3228699347321071E-2</v>
      </c>
      <c r="Y316" s="11">
        <f t="shared" si="294"/>
        <v>-1.2203590333800474E-2</v>
      </c>
      <c r="Z316" s="4">
        <f t="shared" si="247"/>
        <v>1589.358264172356</v>
      </c>
      <c r="AA316" s="4">
        <f t="shared" si="247"/>
        <v>21935.035928550635</v>
      </c>
      <c r="AB316" s="4">
        <f t="shared" si="247"/>
        <v>2959.2968048574066</v>
      </c>
      <c r="AC316" s="12">
        <f t="shared" si="287"/>
        <v>1.1511226519257571</v>
      </c>
      <c r="AD316" s="12">
        <f t="shared" si="287"/>
        <v>5.2538961865568519</v>
      </c>
      <c r="AE316" s="12">
        <f t="shared" si="287"/>
        <v>2.0546011673449294</v>
      </c>
      <c r="AF316" s="11">
        <f t="shared" si="295"/>
        <v>-2.9039671966837322E-3</v>
      </c>
      <c r="AG316" s="11">
        <f t="shared" si="295"/>
        <v>2.0567434751257441E-3</v>
      </c>
      <c r="AH316" s="11">
        <f t="shared" si="295"/>
        <v>8.257041531207765E-4</v>
      </c>
      <c r="AI316" s="1">
        <f t="shared" si="290"/>
        <v>637818.04387747368</v>
      </c>
      <c r="AJ316" s="1">
        <f t="shared" si="290"/>
        <v>669549.62030398741</v>
      </c>
      <c r="AK316" s="1">
        <f t="shared" si="290"/>
        <v>116913.8263047644</v>
      </c>
      <c r="AL316" s="17">
        <f t="shared" si="288"/>
        <v>72.84246790818986</v>
      </c>
      <c r="AM316" s="17">
        <f t="shared" si="288"/>
        <v>34.404535708302731</v>
      </c>
      <c r="AN316" s="17">
        <f t="shared" si="288"/>
        <v>5.032527890854035</v>
      </c>
      <c r="AO316" s="7">
        <f t="shared" si="296"/>
        <v>1.3398141362858463E-3</v>
      </c>
      <c r="AP316" s="7">
        <f t="shared" si="296"/>
        <v>2.0632130874993805E-3</v>
      </c>
      <c r="AQ316" s="7">
        <f t="shared" si="296"/>
        <v>1.4934363423349422E-3</v>
      </c>
      <c r="AR316" s="1">
        <f t="shared" si="245"/>
        <v>324661.9361928078</v>
      </c>
      <c r="AS316" s="1">
        <f t="shared" si="245"/>
        <v>344325.57895648509</v>
      </c>
      <c r="AT316" s="1">
        <f t="shared" si="245"/>
        <v>59656.608176880502</v>
      </c>
      <c r="AU316" s="1">
        <f t="shared" si="252"/>
        <v>64932.387238561561</v>
      </c>
      <c r="AV316" s="1">
        <f t="shared" si="252"/>
        <v>68865.115791297023</v>
      </c>
      <c r="AW316" s="1">
        <f t="shared" si="252"/>
        <v>11931.321635376102</v>
      </c>
      <c r="AX316" s="1">
        <f t="shared" si="253"/>
        <v>201883.06408579272</v>
      </c>
      <c r="AY316" s="1">
        <f t="shared" si="253"/>
        <v>77103.461253063244</v>
      </c>
      <c r="AZ316" s="1">
        <f t="shared" si="253"/>
        <v>7008.4981949415878</v>
      </c>
      <c r="BA316" s="1">
        <f t="shared" si="254"/>
        <v>12.215443918097055</v>
      </c>
      <c r="BB316" s="1">
        <f t="shared" si="254"/>
        <v>11.252903451579598</v>
      </c>
      <c r="BC316" s="1">
        <f t="shared" si="254"/>
        <v>8.8548787195503351</v>
      </c>
      <c r="BD316" s="1">
        <f t="shared" si="255"/>
        <v>71.772939488701397</v>
      </c>
      <c r="BE316">
        <f t="shared" si="289"/>
        <v>0.21822387218499145</v>
      </c>
      <c r="BF316">
        <f t="shared" si="289"/>
        <v>0.3346263841173937</v>
      </c>
      <c r="BG316">
        <f t="shared" si="289"/>
        <v>2.453676962688749E-2</v>
      </c>
      <c r="BH316">
        <f t="shared" si="256"/>
        <v>0.29299123213679762</v>
      </c>
      <c r="BI316">
        <f t="shared" si="257"/>
        <v>4.7621658391411486E-3</v>
      </c>
      <c r="BJ316">
        <f t="shared" si="257"/>
        <v>1.1197481694748152E-2</v>
      </c>
      <c r="BK316">
        <f t="shared" si="257"/>
        <v>6.0205306372294847E-5</v>
      </c>
      <c r="BL316">
        <f t="shared" si="251"/>
        <v>1546.0939818068125</v>
      </c>
      <c r="BM316">
        <f t="shared" si="251"/>
        <v>3855.579367398801</v>
      </c>
      <c r="BN316">
        <f t="shared" si="251"/>
        <v>3.5916443724210407</v>
      </c>
      <c r="BO316">
        <f t="shared" si="246"/>
        <v>1292.849618929306</v>
      </c>
      <c r="BP316">
        <f t="shared" si="267"/>
        <v>1050.5606083404305</v>
      </c>
      <c r="BQ316">
        <f t="shared" si="267"/>
        <v>98.927586388425254</v>
      </c>
      <c r="BR316" s="7">
        <f t="shared" si="265"/>
        <v>2.1193330708300095E-3</v>
      </c>
      <c r="BS316" s="7">
        <f t="shared" si="249"/>
        <v>6.1758085399740508E-4</v>
      </c>
      <c r="BT316" s="7">
        <f t="shared" si="250"/>
        <v>5.4059445119722323E-5</v>
      </c>
      <c r="BU316" s="8">
        <f>MAX((BU$3*climlow!$I426+BU$4*climlow!$I426^2+BU$5*climlow!$I426^6)*(K316/K$66)^$BW$1,-99)</f>
        <v>0.60213799825173397</v>
      </c>
      <c r="BV316" s="8">
        <f>MAX((BV$3*climlow!$I426+BV$4*climlow!$I426^2+BV$5*climlow!$I426^6)*(L316/L$66)^$BW$1,-99)</f>
        <v>-0.52573360395238389</v>
      </c>
      <c r="BW316" s="8">
        <f>MAX((BW$3*climlow!$I426+BW$4*climlow!$I426^2+BW$5*climlow!$I426^6)*(M316/M$66)^$BW$1,-99)</f>
        <v>-1.4146061288682059</v>
      </c>
      <c r="BX316" s="8">
        <f>MAX((BX$3*climlow!$M426+BX$4*climlow!$M426^2+BX$5*climlow!$M426^6)*(K316/K$66)^$BW$1,-99)</f>
        <v>0.8220856680542149</v>
      </c>
      <c r="BY316" s="8">
        <f>MAX((BY$3*climlow!$M426+BY$4*climlow!$M426^2+BY$5*climlow!$M426^6)*(L316/L$66)^$BW$1,-99)</f>
        <v>-0.37270015565324749</v>
      </c>
      <c r="BZ316" s="8">
        <f>MAX((BZ$3*climlow!$M426+BZ$4*climlow!$M426^2+BZ$5*climlow!$M426^6)*(M316/M$66)^$BW$1,-99)</f>
        <v>-1.2480001849676254</v>
      </c>
      <c r="CA316" s="8">
        <f t="shared" si="258"/>
        <v>-813.47781854386096</v>
      </c>
      <c r="CB316" s="8">
        <f t="shared" si="259"/>
        <v>-0.50238832588426374</v>
      </c>
      <c r="CC316" s="8">
        <f t="shared" si="260"/>
        <v>-4.3976159487683283E-2</v>
      </c>
      <c r="CD316" s="8">
        <f>MAX((CD$3*climlow!$I426+CD$4*climlow!$I426^2+CD$5*climlow!$I426^6)*(K316/K$66)^$BW$1,-99)</f>
        <v>0.68827467670782694</v>
      </c>
      <c r="CE316" s="8">
        <f>MAX((CE$3*climlow!$I426+CE$4*climlow!$I426^2+CE$5*climlow!$I426^6)*(L316/L$66)^$BW$1,-99)</f>
        <v>-0.20570312622913753</v>
      </c>
      <c r="CF316" s="8">
        <f>MAX((CF$3*climlow!$I426+CF$4*climlow!$I426^2+CF$5*climlow!$I426^6)*(M316/M$66)^$BW$1,-99)</f>
        <v>-0.82127722306155027</v>
      </c>
      <c r="CG316" s="8">
        <f>MAX((CG$3*climlow!$M426+CG$4*climlow!$M426^2+CG$5*climlow!$M426^6)*(K316/K$66)^$BW$1,-99)</f>
        <v>0.78327231200164182</v>
      </c>
      <c r="CH316" s="8">
        <f>MAX((CH$3*climlow!$M426+CH$4*climlow!$M426^2+CH$5*climlow!$M426^6)*(L316/L$66)^$BW$1,-99)</f>
        <v>-9.4378115879315619E-2</v>
      </c>
      <c r="CI316" s="8">
        <f>MAX((CI$3*climlow!$M426+CI$4*climlow!$M426^2+CI$5*climlow!$M426^6)*(M316/M$66)^$BW$1,-99)</f>
        <v>-0.65702437753909282</v>
      </c>
      <c r="CJ316" s="8">
        <f t="shared" si="261"/>
        <v>-4.0602189736490439</v>
      </c>
      <c r="CK316" s="8">
        <f t="shared" si="262"/>
        <v>-2.5075135011626442E-3</v>
      </c>
      <c r="CL316" s="8">
        <f t="shared" si="263"/>
        <v>-2.1949318478003578E-4</v>
      </c>
    </row>
    <row r="317" spans="1:90">
      <c r="A317">
        <f t="shared" si="291"/>
        <v>2271</v>
      </c>
      <c r="B317" s="4">
        <f t="shared" si="284"/>
        <v>1286.534628433951</v>
      </c>
      <c r="C317" s="4">
        <f t="shared" si="284"/>
        <v>3572.6083751872934</v>
      </c>
      <c r="D317" s="4">
        <f t="shared" si="284"/>
        <v>6809.6314467033426</v>
      </c>
      <c r="E317" s="11">
        <f t="shared" si="285"/>
        <v>1.4963552056088924E-8</v>
      </c>
      <c r="F317" s="11">
        <f t="shared" si="285"/>
        <v>2.9998623075502543E-8</v>
      </c>
      <c r="G317" s="11">
        <f t="shared" si="285"/>
        <v>6.6231838007394004E-8</v>
      </c>
      <c r="H317" s="4">
        <f t="shared" si="241"/>
        <v>325192.06631655269</v>
      </c>
      <c r="I317" s="4">
        <f t="shared" si="241"/>
        <v>345214.0979887275</v>
      </c>
      <c r="J317" s="4">
        <f t="shared" si="241"/>
        <v>59767.351458336954</v>
      </c>
      <c r="K317" s="4">
        <f t="shared" si="292"/>
        <v>252765.88684783128</v>
      </c>
      <c r="L317" s="4">
        <f t="shared" si="292"/>
        <v>96628.026846247798</v>
      </c>
      <c r="M317" s="4">
        <f t="shared" si="292"/>
        <v>8776.8849057567331</v>
      </c>
      <c r="N317" s="11">
        <f t="shared" si="238"/>
        <v>1.6328531269578228E-3</v>
      </c>
      <c r="O317" s="11">
        <f t="shared" si="238"/>
        <v>2.5804318081388278E-3</v>
      </c>
      <c r="P317" s="11">
        <f t="shared" si="238"/>
        <v>1.8562792344283263E-3</v>
      </c>
      <c r="Q317" s="4">
        <f t="shared" si="293"/>
        <v>1728.9659571780185</v>
      </c>
      <c r="R317" s="4">
        <f t="shared" si="293"/>
        <v>6141.4912608964305</v>
      </c>
      <c r="S317" s="4">
        <f t="shared" si="293"/>
        <v>1446.1181202000216</v>
      </c>
      <c r="T317" s="4">
        <f t="shared" si="286"/>
        <v>5.3167531937725254</v>
      </c>
      <c r="U317" s="4">
        <f t="shared" si="286"/>
        <v>17.79038369718311</v>
      </c>
      <c r="V317" s="4">
        <f t="shared" si="286"/>
        <v>24.195787246956925</v>
      </c>
      <c r="W317" s="11">
        <f t="shared" si="294"/>
        <v>-1.219247815263802E-2</v>
      </c>
      <c r="X317" s="11">
        <f t="shared" si="294"/>
        <v>-1.3228699347321071E-2</v>
      </c>
      <c r="Y317" s="11">
        <f t="shared" si="294"/>
        <v>-1.2203590333800474E-2</v>
      </c>
      <c r="Z317" s="4">
        <f t="shared" si="247"/>
        <v>1568.0017363373054</v>
      </c>
      <c r="AA317" s="4">
        <f t="shared" si="247"/>
        <v>21745.9041429272</v>
      </c>
      <c r="AB317" s="4">
        <f t="shared" si="247"/>
        <v>2931.0805676864711</v>
      </c>
      <c r="AC317" s="12">
        <f t="shared" si="287"/>
        <v>1.1477798295052051</v>
      </c>
      <c r="AD317" s="12">
        <f t="shared" si="287"/>
        <v>5.264702103257541</v>
      </c>
      <c r="AE317" s="12">
        <f t="shared" si="287"/>
        <v>2.056297660061813</v>
      </c>
      <c r="AF317" s="11">
        <f t="shared" si="295"/>
        <v>-2.9039671966837322E-3</v>
      </c>
      <c r="AG317" s="11">
        <f t="shared" si="295"/>
        <v>2.0567434751257441E-3</v>
      </c>
      <c r="AH317" s="11">
        <f t="shared" si="295"/>
        <v>8.257041531207765E-4</v>
      </c>
      <c r="AI317" s="1">
        <f t="shared" si="290"/>
        <v>638968.6267282879</v>
      </c>
      <c r="AJ317" s="1">
        <f t="shared" si="290"/>
        <v>671459.77406488569</v>
      </c>
      <c r="AK317" s="1">
        <f t="shared" si="290"/>
        <v>117153.76530966407</v>
      </c>
      <c r="AL317" s="17">
        <f t="shared" si="288"/>
        <v>72.939087322732945</v>
      </c>
      <c r="AM317" s="17">
        <f t="shared" si="288"/>
        <v>34.474809757762017</v>
      </c>
      <c r="AN317" s="17">
        <f t="shared" si="288"/>
        <v>5.0399684932995905</v>
      </c>
      <c r="AO317" s="7">
        <f t="shared" si="296"/>
        <v>1.3264159949229878E-3</v>
      </c>
      <c r="AP317" s="7">
        <f t="shared" si="296"/>
        <v>2.0425809566243865E-3</v>
      </c>
      <c r="AQ317" s="7">
        <f t="shared" si="296"/>
        <v>1.4785019789115927E-3</v>
      </c>
      <c r="AR317" s="1">
        <f t="shared" si="245"/>
        <v>325192.06631655269</v>
      </c>
      <c r="AS317" s="1">
        <f t="shared" si="245"/>
        <v>345214.0979887275</v>
      </c>
      <c r="AT317" s="1">
        <f t="shared" si="245"/>
        <v>59767.351458336954</v>
      </c>
      <c r="AU317" s="1">
        <f t="shared" si="252"/>
        <v>65038.41326331054</v>
      </c>
      <c r="AV317" s="1">
        <f t="shared" si="252"/>
        <v>69042.819597745503</v>
      </c>
      <c r="AW317" s="1">
        <f t="shared" si="252"/>
        <v>11953.470291667392</v>
      </c>
      <c r="AX317" s="1">
        <f t="shared" si="253"/>
        <v>202212.70947826502</v>
      </c>
      <c r="AY317" s="1">
        <f t="shared" si="253"/>
        <v>77302.421476998235</v>
      </c>
      <c r="AZ317" s="1">
        <f t="shared" si="253"/>
        <v>7021.5079246053865</v>
      </c>
      <c r="BA317" s="1">
        <f t="shared" si="254"/>
        <v>12.217075439568747</v>
      </c>
      <c r="BB317" s="1">
        <f t="shared" si="254"/>
        <v>11.255480559789897</v>
      </c>
      <c r="BC317" s="1">
        <f t="shared" si="254"/>
        <v>8.8567332780276065</v>
      </c>
      <c r="BD317" s="1">
        <f t="shared" si="255"/>
        <v>69.696819961889275</v>
      </c>
      <c r="BE317">
        <f t="shared" si="289"/>
        <v>0.21822387218499145</v>
      </c>
      <c r="BF317">
        <f t="shared" si="289"/>
        <v>0.3346263841173937</v>
      </c>
      <c r="BG317">
        <f t="shared" si="289"/>
        <v>2.453676962688749E-2</v>
      </c>
      <c r="BH317">
        <f t="shared" si="256"/>
        <v>0.2930406516840916</v>
      </c>
      <c r="BI317">
        <f t="shared" si="257"/>
        <v>4.7621658391411486E-3</v>
      </c>
      <c r="BJ317">
        <f t="shared" si="257"/>
        <v>1.1197481694748152E-2</v>
      </c>
      <c r="BK317">
        <f t="shared" si="257"/>
        <v>6.0205306372294847E-5</v>
      </c>
      <c r="BL317">
        <f t="shared" si="251"/>
        <v>1548.6185493724101</v>
      </c>
      <c r="BM317">
        <f t="shared" si="251"/>
        <v>3865.5285429977712</v>
      </c>
      <c r="BN317">
        <f t="shared" si="251"/>
        <v>3.5983117056097997</v>
      </c>
      <c r="BO317">
        <f t="shared" si="246"/>
        <v>1295.5895978823128</v>
      </c>
      <c r="BP317">
        <f t="shared" si="267"/>
        <v>1062.4322134141973</v>
      </c>
      <c r="BQ317">
        <f t="shared" si="267"/>
        <v>100.06533086191843</v>
      </c>
      <c r="BR317" s="7">
        <f t="shared" si="265"/>
        <v>2.0989566627700462E-3</v>
      </c>
      <c r="BS317" s="7">
        <f t="shared" si="249"/>
        <v>5.9959306213340296E-4</v>
      </c>
      <c r="BT317" s="7">
        <f t="shared" si="250"/>
        <v>5.2377126740646424E-5</v>
      </c>
      <c r="BU317" s="8">
        <f>MAX((BU$3*climlow!$I427+BU$4*climlow!$I427^2+BU$5*climlow!$I427^6)*(K317/K$66)^$BW$1,-99)</f>
        <v>0.59679460849515098</v>
      </c>
      <c r="BV317" s="8">
        <f>MAX((BV$3*climlow!$I427+BV$4*climlow!$I427^2+BV$5*climlow!$I427^6)*(L317/L$66)^$BW$1,-99)</f>
        <v>-0.52891991938951421</v>
      </c>
      <c r="BW317" s="8">
        <f>MAX((BW$3*climlow!$I427+BW$4*climlow!$I427^2+BW$5*climlow!$I427^6)*(M317/M$66)^$BW$1,-99)</f>
        <v>-1.4177697765158384</v>
      </c>
      <c r="BX317" s="8">
        <f>MAX((BX$3*climlow!$M427+BX$4*climlow!$M427^2+BX$5*climlow!$M427^6)*(K317/K$66)^$BW$1,-99)</f>
        <v>0.81786021636844941</v>
      </c>
      <c r="BY317" s="8">
        <f>MAX((BY$3*climlow!$M427+BY$4*climlow!$M427^2+BY$5*climlow!$M427^6)*(L317/L$66)^$BW$1,-99)</f>
        <v>-0.37518279085042644</v>
      </c>
      <c r="BZ317" s="8">
        <f>MAX((BZ$3*climlow!$M427+BZ$4*climlow!$M427^2+BZ$5*climlow!$M427^6)*(M317/M$66)^$BW$1,-99)</f>
        <v>-1.2504012082998406</v>
      </c>
      <c r="CA317" s="8">
        <f t="shared" si="258"/>
        <v>-818.91957855486874</v>
      </c>
      <c r="CB317" s="8">
        <f t="shared" si="259"/>
        <v>-0.49101849774670958</v>
      </c>
      <c r="CC317" s="8">
        <f t="shared" si="260"/>
        <v>-4.2892654556365116E-2</v>
      </c>
      <c r="CD317" s="8">
        <f>MAX((CD$3*climlow!$I427+CD$4*climlow!$I427^2+CD$5*climlow!$I427^6)*(K317/K$66)^$BW$1,-99)</f>
        <v>0.68552154713299296</v>
      </c>
      <c r="CE317" s="8">
        <f>MAX((CE$3*climlow!$I427+CE$4*climlow!$I427^2+CE$5*climlow!$I427^6)*(L317/L$66)^$BW$1,-99)</f>
        <v>-0.20832746486105891</v>
      </c>
      <c r="CF317" s="8">
        <f>MAX((CF$3*climlow!$I427+CF$4*climlow!$I427^2+CF$5*climlow!$I427^6)*(M317/M$66)^$BW$1,-99)</f>
        <v>-0.82489322281257815</v>
      </c>
      <c r="CG317" s="8">
        <f>MAX((CG$3*climlow!$M427+CG$4*climlow!$M427^2+CG$5*climlow!$M427^6)*(K317/K$66)^$BW$1,-99)</f>
        <v>0.78147268324064989</v>
      </c>
      <c r="CH317" s="8">
        <f>MAX((CH$3*climlow!$M427+CH$4*climlow!$M427^2+CH$5*climlow!$M427^6)*(L317/L$66)^$BW$1,-99)</f>
        <v>-9.6155762563882627E-2</v>
      </c>
      <c r="CI317" s="8">
        <f>MAX((CI$3*climlow!$M427+CI$4*climlow!$M427^2+CI$5*climlow!$M427^6)*(M317/M$66)^$BW$1,-99)</f>
        <v>-0.65948612420624952</v>
      </c>
      <c r="CJ317" s="8">
        <f t="shared" si="261"/>
        <v>-4.0509445038701699</v>
      </c>
      <c r="CK317" s="8">
        <f t="shared" si="262"/>
        <v>-2.4289182196079941E-3</v>
      </c>
      <c r="CL317" s="8">
        <f t="shared" si="263"/>
        <v>-2.1217683369853293E-4</v>
      </c>
    </row>
    <row r="318" spans="1:90">
      <c r="A318">
        <f t="shared" si="291"/>
        <v>2272</v>
      </c>
      <c r="B318" s="4">
        <f t="shared" si="284"/>
        <v>1286.5346467225224</v>
      </c>
      <c r="C318" s="4">
        <f t="shared" si="284"/>
        <v>3572.6084770019588</v>
      </c>
      <c r="D318" s="4">
        <f t="shared" si="284"/>
        <v>6809.6318751670296</v>
      </c>
      <c r="E318" s="11">
        <f t="shared" si="285"/>
        <v>1.4215374453284477E-8</v>
      </c>
      <c r="F318" s="11">
        <f t="shared" si="285"/>
        <v>2.8498691921727416E-8</v>
      </c>
      <c r="G318" s="11">
        <f t="shared" si="285"/>
        <v>6.2920246107024296E-8</v>
      </c>
      <c r="H318" s="4">
        <f t="shared" si="241"/>
        <v>325717.97718345019</v>
      </c>
      <c r="I318" s="4">
        <f t="shared" si="241"/>
        <v>346096.18641914031</v>
      </c>
      <c r="J318" s="4">
        <f t="shared" si="241"/>
        <v>59877.224356870538</v>
      </c>
      <c r="K318" s="4">
        <f t="shared" si="292"/>
        <v>253174.66421384332</v>
      </c>
      <c r="L318" s="4">
        <f t="shared" si="292"/>
        <v>96874.92728270503</v>
      </c>
      <c r="M318" s="4">
        <f t="shared" si="292"/>
        <v>8793.0192783588373</v>
      </c>
      <c r="N318" s="11">
        <f t="shared" si="238"/>
        <v>1.6172173037658499E-3</v>
      </c>
      <c r="O318" s="11">
        <f t="shared" si="238"/>
        <v>2.555163802010485E-3</v>
      </c>
      <c r="P318" s="11">
        <f t="shared" si="238"/>
        <v>1.8382800703609092E-3</v>
      </c>
      <c r="Q318" s="4">
        <f t="shared" si="293"/>
        <v>1710.6476239447823</v>
      </c>
      <c r="R318" s="4">
        <f t="shared" si="293"/>
        <v>6075.7324171941736</v>
      </c>
      <c r="S318" s="4">
        <f t="shared" si="293"/>
        <v>1431.0963055915959</v>
      </c>
      <c r="T318" s="4">
        <f t="shared" si="286"/>
        <v>5.2519287966144859</v>
      </c>
      <c r="U318" s="4">
        <f t="shared" si="286"/>
        <v>17.555040059979593</v>
      </c>
      <c r="V318" s="4">
        <f t="shared" si="286"/>
        <v>23.900511771591269</v>
      </c>
      <c r="W318" s="11">
        <f t="shared" si="294"/>
        <v>-1.219247815263802E-2</v>
      </c>
      <c r="X318" s="11">
        <f t="shared" si="294"/>
        <v>-1.3228699347321071E-2</v>
      </c>
      <c r="Y318" s="11">
        <f t="shared" si="294"/>
        <v>-1.2203590333800474E-2</v>
      </c>
      <c r="Z318" s="4">
        <f t="shared" si="247"/>
        <v>1546.9077800180607</v>
      </c>
      <c r="AA318" s="4">
        <f t="shared" si="247"/>
        <v>21557.85423954279</v>
      </c>
      <c r="AB318" s="4">
        <f t="shared" si="247"/>
        <v>2903.0806668624091</v>
      </c>
      <c r="AC318" s="12">
        <f t="shared" si="287"/>
        <v>1.1444467145313066</v>
      </c>
      <c r="AD318" s="12">
        <f t="shared" si="287"/>
        <v>5.2755302449568964</v>
      </c>
      <c r="AE318" s="12">
        <f t="shared" si="287"/>
        <v>2.0579955535797785</v>
      </c>
      <c r="AF318" s="11">
        <f t="shared" si="295"/>
        <v>-2.9039671966837322E-3</v>
      </c>
      <c r="AG318" s="11">
        <f t="shared" si="295"/>
        <v>2.0567434751257441E-3</v>
      </c>
      <c r="AH318" s="11">
        <f t="shared" si="295"/>
        <v>8.257041531207765E-4</v>
      </c>
      <c r="AI318" s="1">
        <f t="shared" si="290"/>
        <v>640110.17731876974</v>
      </c>
      <c r="AJ318" s="1">
        <f t="shared" si="290"/>
        <v>673356.61625614273</v>
      </c>
      <c r="AK318" s="1">
        <f t="shared" si="290"/>
        <v>117391.85907036506</v>
      </c>
      <c r="AL318" s="17">
        <f t="shared" si="288"/>
        <v>73.034867419092109</v>
      </c>
      <c r="AM318" s="17">
        <f t="shared" si="288"/>
        <v>34.544523171757525</v>
      </c>
      <c r="AN318" s="17">
        <f t="shared" si="288"/>
        <v>5.0473455806566765</v>
      </c>
      <c r="AO318" s="7">
        <f t="shared" si="296"/>
        <v>1.3131518349737579E-3</v>
      </c>
      <c r="AP318" s="7">
        <f t="shared" si="296"/>
        <v>2.0221551470581424E-3</v>
      </c>
      <c r="AQ318" s="7">
        <f t="shared" si="296"/>
        <v>1.4637169591224769E-3</v>
      </c>
      <c r="AR318" s="1">
        <f t="shared" si="245"/>
        <v>325717.97718345019</v>
      </c>
      <c r="AS318" s="1">
        <f t="shared" si="245"/>
        <v>346096.18641914031</v>
      </c>
      <c r="AT318" s="1">
        <f t="shared" si="245"/>
        <v>59877.224356870538</v>
      </c>
      <c r="AU318" s="1">
        <f t="shared" si="252"/>
        <v>65143.595436690041</v>
      </c>
      <c r="AV318" s="1">
        <f t="shared" si="252"/>
        <v>69219.237283828072</v>
      </c>
      <c r="AW318" s="1">
        <f t="shared" si="252"/>
        <v>11975.444871374108</v>
      </c>
      <c r="AX318" s="1">
        <f t="shared" si="253"/>
        <v>202539.73137107468</v>
      </c>
      <c r="AY318" s="1">
        <f t="shared" si="253"/>
        <v>77499.941826164024</v>
      </c>
      <c r="AZ318" s="1">
        <f t="shared" si="253"/>
        <v>7034.4154226870705</v>
      </c>
      <c r="BA318" s="1">
        <f t="shared" si="254"/>
        <v>12.218691350584788</v>
      </c>
      <c r="BB318" s="1">
        <f t="shared" si="254"/>
        <v>11.258032464711015</v>
      </c>
      <c r="BC318" s="1">
        <f t="shared" si="254"/>
        <v>8.8585698705289921</v>
      </c>
      <c r="BD318" s="1">
        <f t="shared" si="255"/>
        <v>67.680616362912943</v>
      </c>
      <c r="BE318">
        <f t="shared" si="289"/>
        <v>0.21822387218499145</v>
      </c>
      <c r="BF318">
        <f t="shared" si="289"/>
        <v>0.3346263841173937</v>
      </c>
      <c r="BG318">
        <f t="shared" si="289"/>
        <v>2.453676962688749E-2</v>
      </c>
      <c r="BH318">
        <f t="shared" si="256"/>
        <v>0.29308971653719423</v>
      </c>
      <c r="BI318">
        <f t="shared" si="257"/>
        <v>4.7621658391411486E-3</v>
      </c>
      <c r="BJ318">
        <f t="shared" si="257"/>
        <v>1.1197481694748152E-2</v>
      </c>
      <c r="BK318">
        <f t="shared" si="257"/>
        <v>6.0205306372294847E-5</v>
      </c>
      <c r="BL318">
        <f t="shared" si="251"/>
        <v>1551.1230241371825</v>
      </c>
      <c r="BM318">
        <f t="shared" si="251"/>
        <v>3875.4057120504676</v>
      </c>
      <c r="BN318">
        <f t="shared" si="251"/>
        <v>3.6049266371280262</v>
      </c>
      <c r="BO318">
        <f t="shared" si="246"/>
        <v>1298.3089843010034</v>
      </c>
      <c r="BP318">
        <f t="shared" si="267"/>
        <v>1074.4382453966587</v>
      </c>
      <c r="BQ318">
        <f t="shared" si="267"/>
        <v>101.21617884837239</v>
      </c>
      <c r="BR318" s="7">
        <f t="shared" si="265"/>
        <v>2.0787828688315635E-3</v>
      </c>
      <c r="BS318" s="7">
        <f t="shared" si="249"/>
        <v>5.8212918653728445E-4</v>
      </c>
      <c r="BT318" s="7">
        <f t="shared" si="250"/>
        <v>5.0748163635398603E-5</v>
      </c>
      <c r="BU318" s="8">
        <f>MAX((BU$3*climlow!$I428+BU$4*climlow!$I428^2+BU$5*climlow!$I428^6)*(K318/K$66)^$BW$1,-99)</f>
        <v>0.59156152599651013</v>
      </c>
      <c r="BV318" s="8">
        <f>MAX((BV$3*climlow!$I428+BV$4*climlow!$I428^2+BV$5*climlow!$I428^6)*(L318/L$66)^$BW$1,-99)</f>
        <v>-0.53203268312455143</v>
      </c>
      <c r="BW318" s="8">
        <f>MAX((BW$3*climlow!$I428+BW$4*climlow!$I428^2+BW$5*climlow!$I428^6)*(M318/M$66)^$BW$1,-99)</f>
        <v>-1.4208571333113684</v>
      </c>
      <c r="BX318" s="8">
        <f>MAX((BX$3*climlow!$M428+BX$4*climlow!$M428^2+BX$5*climlow!$M428^6)*(K318/K$66)^$BW$1,-99)</f>
        <v>0.81373098678460154</v>
      </c>
      <c r="BY318" s="8">
        <f>MAX((BY$3*climlow!$M428+BY$4*climlow!$M428^2+BY$5*climlow!$M428^6)*(L318/L$66)^$BW$1,-99)</f>
        <v>-0.37760104414097528</v>
      </c>
      <c r="BZ318" s="8">
        <f>MAX((BZ$3*climlow!$M428+BZ$4*climlow!$M428^2+BZ$5*climlow!$M428^6)*(M318/M$66)^$BW$1,-99)</f>
        <v>-1.2527354137685094</v>
      </c>
      <c r="CA318" s="8">
        <f t="shared" si="258"/>
        <v>-824.31249280165616</v>
      </c>
      <c r="CB318" s="8">
        <f t="shared" si="259"/>
        <v>-0.47985636088714922</v>
      </c>
      <c r="CC318" s="8">
        <f t="shared" si="260"/>
        <v>-4.1832345271401783E-2</v>
      </c>
      <c r="CD318" s="8">
        <f>MAX((CD$3*climlow!$I428+CD$4*climlow!$I428^2+CD$5*climlow!$I428^6)*(K318/K$66)^$BW$1,-99)</f>
        <v>0.68281173216484847</v>
      </c>
      <c r="CE318" s="8">
        <f>MAX((CE$3*climlow!$I428+CE$4*climlow!$I428^2+CE$5*climlow!$I428^6)*(L318/L$66)^$BW$1,-99)</f>
        <v>-0.21090134819055278</v>
      </c>
      <c r="CF318" s="8">
        <f>MAX((CF$3*climlow!$I428+CF$4*climlow!$I428^2+CF$5*climlow!$I428^6)*(M318/M$66)^$BW$1,-99)</f>
        <v>-0.82843646083067402</v>
      </c>
      <c r="CG318" s="8">
        <f>MAX((CG$3*climlow!$M428+CG$4*climlow!$M428^2+CG$5*climlow!$M428^6)*(K318/K$66)^$BW$1,-99)</f>
        <v>0.77970455897659241</v>
      </c>
      <c r="CH318" s="8">
        <f>MAX((CH$3*climlow!$M428+CH$4*climlow!$M428^2+CH$5*climlow!$M428^6)*(L318/L$66)^$BW$1,-99)</f>
        <v>-9.7893834638333829E-2</v>
      </c>
      <c r="CI318" s="8">
        <f>MAX((CI$3*climlow!$M428+CI$4*climlow!$M428^2+CI$5*climlow!$M428^6)*(M318/M$66)^$BW$1,-99)</f>
        <v>-0.66188941974346083</v>
      </c>
      <c r="CJ318" s="8">
        <f t="shared" si="261"/>
        <v>-4.0409433916992556</v>
      </c>
      <c r="CK318" s="8">
        <f t="shared" si="262"/>
        <v>-2.3523510894531028E-3</v>
      </c>
      <c r="CL318" s="8">
        <f t="shared" si="263"/>
        <v>-2.0507045648333647E-4</v>
      </c>
    </row>
    <row r="319" spans="1:90">
      <c r="A319">
        <f t="shared" si="291"/>
        <v>2273</v>
      </c>
      <c r="B319" s="4">
        <f t="shared" si="284"/>
        <v>1286.5346640966654</v>
      </c>
      <c r="C319" s="4">
        <f t="shared" si="284"/>
        <v>3572.6085737258936</v>
      </c>
      <c r="D319" s="4">
        <f t="shared" si="284"/>
        <v>6809.6322822075572</v>
      </c>
      <c r="E319" s="11">
        <f t="shared" si="285"/>
        <v>1.3504605730620253E-8</v>
      </c>
      <c r="F319" s="11">
        <f t="shared" si="285"/>
        <v>2.7073757325641046E-8</v>
      </c>
      <c r="G319" s="11">
        <f t="shared" si="285"/>
        <v>5.9774233801673077E-8</v>
      </c>
      <c r="H319" s="4">
        <f t="shared" si="241"/>
        <v>326239.69791550434</v>
      </c>
      <c r="I319" s="4">
        <f t="shared" si="241"/>
        <v>346971.87109118531</v>
      </c>
      <c r="J319" s="4">
        <f t="shared" si="241"/>
        <v>59986.232205258573</v>
      </c>
      <c r="K319" s="4">
        <f t="shared" si="292"/>
        <v>253580.18483285257</v>
      </c>
      <c r="L319" s="4">
        <f t="shared" si="292"/>
        <v>97120.03538336874</v>
      </c>
      <c r="M319" s="4">
        <f t="shared" si="292"/>
        <v>8809.0266433317811</v>
      </c>
      <c r="N319" s="11">
        <f t="shared" si="238"/>
        <v>1.6017424976881856E-3</v>
      </c>
      <c r="O319" s="11">
        <f t="shared" si="238"/>
        <v>2.5301500350902728E-3</v>
      </c>
      <c r="P319" s="11">
        <f t="shared" si="238"/>
        <v>1.820462854248639E-3</v>
      </c>
      <c r="Q319" s="4">
        <f t="shared" si="293"/>
        <v>1692.497222419938</v>
      </c>
      <c r="R319" s="4">
        <f t="shared" si="293"/>
        <v>6010.5276986747613</v>
      </c>
      <c r="S319" s="4">
        <f t="shared" si="293"/>
        <v>1416.2053413704464</v>
      </c>
      <c r="T319" s="4">
        <f t="shared" si="286"/>
        <v>5.1878947695025532</v>
      </c>
      <c r="U319" s="4">
        <f t="shared" si="286"/>
        <v>17.322809712995944</v>
      </c>
      <c r="V319" s="4">
        <f t="shared" si="286"/>
        <v>23.608839717162592</v>
      </c>
      <c r="W319" s="11">
        <f t="shared" si="294"/>
        <v>-1.219247815263802E-2</v>
      </c>
      <c r="X319" s="11">
        <f t="shared" si="294"/>
        <v>-1.3228699347321071E-2</v>
      </c>
      <c r="Y319" s="11">
        <f t="shared" si="294"/>
        <v>-1.2203590333800474E-2</v>
      </c>
      <c r="Z319" s="4">
        <f t="shared" si="247"/>
        <v>1526.073771667001</v>
      </c>
      <c r="AA319" s="4">
        <f t="shared" si="247"/>
        <v>21370.891861088574</v>
      </c>
      <c r="AB319" s="4">
        <f t="shared" si="247"/>
        <v>2875.2965747959443</v>
      </c>
      <c r="AC319" s="12">
        <f t="shared" si="287"/>
        <v>1.1411232788139554</v>
      </c>
      <c r="AD319" s="12">
        <f t="shared" si="287"/>
        <v>5.2863806573660401</v>
      </c>
      <c r="AE319" s="12">
        <f t="shared" si="287"/>
        <v>2.0596948490554734</v>
      </c>
      <c r="AF319" s="11">
        <f t="shared" si="295"/>
        <v>-2.9039671966837322E-3</v>
      </c>
      <c r="AG319" s="11">
        <f t="shared" si="295"/>
        <v>2.0567434751257441E-3</v>
      </c>
      <c r="AH319" s="11">
        <f t="shared" si="295"/>
        <v>8.257041531207765E-4</v>
      </c>
      <c r="AI319" s="1">
        <f t="shared" si="290"/>
        <v>641242.75502358284</v>
      </c>
      <c r="AJ319" s="1">
        <f t="shared" si="290"/>
        <v>675240.19191435655</v>
      </c>
      <c r="AK319" s="1">
        <f t="shared" si="290"/>
        <v>117628.11803470267</v>
      </c>
      <c r="AL319" s="17">
        <f t="shared" si="288"/>
        <v>73.129814230558864</v>
      </c>
      <c r="AM319" s="17">
        <f t="shared" si="288"/>
        <v>34.613679013238624</v>
      </c>
      <c r="AN319" s="17">
        <f t="shared" si="288"/>
        <v>5.0546595871283859</v>
      </c>
      <c r="AO319" s="7">
        <f t="shared" si="296"/>
        <v>1.3000203166240202E-3</v>
      </c>
      <c r="AP319" s="7">
        <f t="shared" si="296"/>
        <v>2.0019335955875611E-3</v>
      </c>
      <c r="AQ319" s="7">
        <f t="shared" si="296"/>
        <v>1.449079789531252E-3</v>
      </c>
      <c r="AR319" s="1">
        <f t="shared" si="245"/>
        <v>326239.69791550434</v>
      </c>
      <c r="AS319" s="1">
        <f t="shared" si="245"/>
        <v>346971.87109118531</v>
      </c>
      <c r="AT319" s="1">
        <f t="shared" si="245"/>
        <v>59986.232205258573</v>
      </c>
      <c r="AU319" s="1">
        <f t="shared" si="252"/>
        <v>65247.939583100873</v>
      </c>
      <c r="AV319" s="1">
        <f t="shared" si="252"/>
        <v>69394.374218237062</v>
      </c>
      <c r="AW319" s="1">
        <f t="shared" si="252"/>
        <v>11997.246441051715</v>
      </c>
      <c r="AX319" s="1">
        <f t="shared" si="253"/>
        <v>202864.14786628206</v>
      </c>
      <c r="AY319" s="1">
        <f t="shared" si="253"/>
        <v>77696.028306694978</v>
      </c>
      <c r="AZ319" s="1">
        <f t="shared" si="253"/>
        <v>7047.2213146654249</v>
      </c>
      <c r="BA319" s="1">
        <f t="shared" si="254"/>
        <v>12.220291811661117</v>
      </c>
      <c r="BB319" s="1">
        <f t="shared" si="254"/>
        <v>11.260559419305332</v>
      </c>
      <c r="BC319" s="1">
        <f t="shared" si="254"/>
        <v>8.860388678349052</v>
      </c>
      <c r="BD319" s="1">
        <f t="shared" si="255"/>
        <v>65.722604970023042</v>
      </c>
      <c r="BE319">
        <f t="shared" si="289"/>
        <v>0.21822387218499145</v>
      </c>
      <c r="BF319">
        <f t="shared" si="289"/>
        <v>0.3346263841173937</v>
      </c>
      <c r="BG319">
        <f t="shared" si="289"/>
        <v>2.453676962688749E-2</v>
      </c>
      <c r="BH319">
        <f t="shared" si="256"/>
        <v>0.29313843019896574</v>
      </c>
      <c r="BI319">
        <f t="shared" si="257"/>
        <v>4.7621658391411486E-3</v>
      </c>
      <c r="BJ319">
        <f t="shared" si="257"/>
        <v>1.1197481694748152E-2</v>
      </c>
      <c r="BK319">
        <f t="shared" si="257"/>
        <v>6.0205306372294847E-5</v>
      </c>
      <c r="BL319">
        <f t="shared" si="251"/>
        <v>1553.6075447849425</v>
      </c>
      <c r="BM319">
        <f t="shared" si="251"/>
        <v>3885.211175136063</v>
      </c>
      <c r="BN319">
        <f t="shared" si="251"/>
        <v>3.6114894880372121</v>
      </c>
      <c r="BO319">
        <f t="shared" si="246"/>
        <v>1301.0078867760185</v>
      </c>
      <c r="BP319">
        <f t="shared" si="267"/>
        <v>1086.5802266782484</v>
      </c>
      <c r="BQ319">
        <f t="shared" si="267"/>
        <v>102.38028127654034</v>
      </c>
      <c r="BR319" s="7">
        <f t="shared" si="265"/>
        <v>2.0588095982490007E-3</v>
      </c>
      <c r="BS319" s="7">
        <f t="shared" si="249"/>
        <v>5.6517396751192667E-4</v>
      </c>
      <c r="BT319" s="7">
        <f t="shared" si="250"/>
        <v>4.9170823465952658E-5</v>
      </c>
      <c r="BU319" s="8">
        <f>MAX((BU$3*climlow!$I429+BU$4*climlow!$I429^2+BU$5*climlow!$I429^6)*(K319/K$66)^$BW$1,-99)</f>
        <v>0.58643795639342877</v>
      </c>
      <c r="BV319" s="8">
        <f>MAX((BV$3*climlow!$I429+BV$4*climlow!$I429^2+BV$5*climlow!$I429^6)*(L319/L$66)^$BW$1,-99)</f>
        <v>-0.5350725217674055</v>
      </c>
      <c r="BW319" s="8">
        <f>MAX((BW$3*climlow!$I429+BW$4*climlow!$I429^2+BW$5*climlow!$I429^6)*(M319/M$66)^$BW$1,-99)</f>
        <v>-1.4238688360161804</v>
      </c>
      <c r="BX319" s="8">
        <f>MAX((BX$3*climlow!$M429+BX$4*climlow!$M429^2+BX$5*climlow!$M429^6)*(K319/K$66)^$BW$1,-99)</f>
        <v>0.80969717362693627</v>
      </c>
      <c r="BY319" s="8">
        <f>MAX((BY$3*climlow!$M429+BY$4*climlow!$M429^2+BY$5*climlow!$M429^6)*(L319/L$66)^$BW$1,-99)</f>
        <v>-0.37995553666136328</v>
      </c>
      <c r="BZ319" s="8">
        <f>MAX((BZ$3*climlow!$M429+BZ$4*climlow!$M429^2+BZ$5*climlow!$M429^6)*(M319/M$66)^$BW$1,-99)</f>
        <v>-1.2550034340702974</v>
      </c>
      <c r="CA319" s="8">
        <f t="shared" si="258"/>
        <v>-829.65618799671506</v>
      </c>
      <c r="CB319" s="8">
        <f t="shared" si="259"/>
        <v>-0.46890007944092438</v>
      </c>
      <c r="CC319" s="8">
        <f t="shared" si="260"/>
        <v>-4.0794877957421705E-2</v>
      </c>
      <c r="CD319" s="8">
        <f>MAX((CD$3*climlow!$I429+CD$4*climlow!$I429^2+CD$5*climlow!$I429^6)*(K319/K$66)^$BW$1,-99)</f>
        <v>0.68014557212627424</v>
      </c>
      <c r="CE319" s="8">
        <f>MAX((CE$3*climlow!$I429+CE$4*climlow!$I429^2+CE$5*climlow!$I429^6)*(L319/L$66)^$BW$1,-99)</f>
        <v>-0.21342474395216351</v>
      </c>
      <c r="CF319" s="8">
        <f>MAX((CF$3*climlow!$I429+CF$4*climlow!$I429^2+CF$5*climlow!$I429^6)*(M319/M$66)^$BW$1,-99)</f>
        <v>-0.83190699371899801</v>
      </c>
      <c r="CG319" s="8">
        <f>MAX((CG$3*climlow!$M429+CG$4*climlow!$M429^2+CG$5*climlow!$M429^6)*(K319/K$66)^$BW$1,-99)</f>
        <v>0.77796811245472164</v>
      </c>
      <c r="CH319" s="8">
        <f>MAX((CH$3*climlow!$M429+CH$4*climlow!$M429^2+CH$5*climlow!$M429^6)*(L319/L$66)^$BW$1,-99)</f>
        <v>-9.9592406997585203E-2</v>
      </c>
      <c r="CI319" s="8">
        <f>MAX((CI$3*climlow!$M429+CI$4*climlow!$M429^2+CI$5*climlow!$M429^6)*(M319/M$66)^$BW$1,-99)</f>
        <v>-0.66423445214102839</v>
      </c>
      <c r="CJ319" s="8">
        <f t="shared" si="261"/>
        <v>-4.030231267798384</v>
      </c>
      <c r="CK319" s="8">
        <f t="shared" si="262"/>
        <v>-2.2777817956122349E-3</v>
      </c>
      <c r="CL319" s="8">
        <f t="shared" si="263"/>
        <v>-1.981697901958769E-4</v>
      </c>
    </row>
    <row r="320" spans="1:90">
      <c r="A320">
        <f t="shared" si="291"/>
        <v>2274</v>
      </c>
      <c r="B320" s="4">
        <f t="shared" si="284"/>
        <v>1286.5346806021016</v>
      </c>
      <c r="C320" s="4">
        <f t="shared" si="284"/>
        <v>3572.608665613634</v>
      </c>
      <c r="D320" s="4">
        <f t="shared" si="284"/>
        <v>6809.6326688960817</v>
      </c>
      <c r="E320" s="11">
        <f t="shared" si="285"/>
        <v>1.282937544408924E-8</v>
      </c>
      <c r="F320" s="11">
        <f t="shared" si="285"/>
        <v>2.5720069459358991E-8</v>
      </c>
      <c r="G320" s="11">
        <f t="shared" si="285"/>
        <v>5.678552211158942E-8</v>
      </c>
      <c r="H320" s="4">
        <f t="shared" si="241"/>
        <v>326757.25754137675</v>
      </c>
      <c r="I320" s="4">
        <f t="shared" si="241"/>
        <v>347841.17915343802</v>
      </c>
      <c r="J320" s="4">
        <f t="shared" si="241"/>
        <v>60094.380336456248</v>
      </c>
      <c r="K320" s="4">
        <f t="shared" si="292"/>
        <v>253982.47126027997</v>
      </c>
      <c r="L320" s="4">
        <f t="shared" si="292"/>
        <v>97363.358741585704</v>
      </c>
      <c r="M320" s="4">
        <f t="shared" si="292"/>
        <v>8824.9077826099874</v>
      </c>
      <c r="N320" s="11">
        <f t="shared" si="238"/>
        <v>1.5864269035554823E-3</v>
      </c>
      <c r="O320" s="11">
        <f t="shared" si="238"/>
        <v>2.5053878662262274E-3</v>
      </c>
      <c r="P320" s="11">
        <f t="shared" si="238"/>
        <v>1.8028256606792414E-3</v>
      </c>
      <c r="Q320" s="4">
        <f t="shared" si="293"/>
        <v>1674.5137945371623</v>
      </c>
      <c r="R320" s="4">
        <f t="shared" si="293"/>
        <v>5945.8758838677186</v>
      </c>
      <c r="S320" s="4">
        <f t="shared" si="293"/>
        <v>1401.4446446108307</v>
      </c>
      <c r="T320" s="4">
        <f t="shared" si="286"/>
        <v>5.1246414758672083</v>
      </c>
      <c r="U320" s="4">
        <f t="shared" si="286"/>
        <v>17.093651471451867</v>
      </c>
      <c r="V320" s="4">
        <f t="shared" si="286"/>
        <v>23.320727108997982</v>
      </c>
      <c r="W320" s="11">
        <f t="shared" si="294"/>
        <v>-1.219247815263802E-2</v>
      </c>
      <c r="X320" s="11">
        <f t="shared" si="294"/>
        <v>-1.3228699347321071E-2</v>
      </c>
      <c r="Y320" s="11">
        <f t="shared" si="294"/>
        <v>-1.2203590333800474E-2</v>
      </c>
      <c r="Z320" s="4">
        <f t="shared" si="247"/>
        <v>1505.4970980771475</v>
      </c>
      <c r="AA320" s="4">
        <f t="shared" si="247"/>
        <v>21185.022320219261</v>
      </c>
      <c r="AB320" s="4">
        <f t="shared" si="247"/>
        <v>2847.7277365601549</v>
      </c>
      <c r="AC320" s="12">
        <f t="shared" si="287"/>
        <v>1.1378094942449075</v>
      </c>
      <c r="AD320" s="12">
        <f t="shared" si="287"/>
        <v>5.2972533862901088</v>
      </c>
      <c r="AE320" s="12">
        <f t="shared" si="287"/>
        <v>2.0613955476464998</v>
      </c>
      <c r="AF320" s="11">
        <f t="shared" si="295"/>
        <v>-2.9039671966837322E-3</v>
      </c>
      <c r="AG320" s="11">
        <f t="shared" si="295"/>
        <v>2.0567434751257441E-3</v>
      </c>
      <c r="AH320" s="11">
        <f t="shared" si="295"/>
        <v>8.257041531207765E-4</v>
      </c>
      <c r="AI320" s="1">
        <f t="shared" si="290"/>
        <v>642366.41910432547</v>
      </c>
      <c r="AJ320" s="1">
        <f t="shared" si="290"/>
        <v>677110.5469411579</v>
      </c>
      <c r="AK320" s="1">
        <f t="shared" si="290"/>
        <v>117862.55267228412</v>
      </c>
      <c r="AL320" s="17">
        <f t="shared" si="288"/>
        <v>73.223933772367033</v>
      </c>
      <c r="AM320" s="17">
        <f t="shared" si="288"/>
        <v>34.682280357253276</v>
      </c>
      <c r="AN320" s="17">
        <f t="shared" si="288"/>
        <v>5.0619109461285472</v>
      </c>
      <c r="AO320" s="7">
        <f t="shared" si="296"/>
        <v>1.2870201134577801E-3</v>
      </c>
      <c r="AP320" s="7">
        <f t="shared" si="296"/>
        <v>1.9819142596316855E-3</v>
      </c>
      <c r="AQ320" s="7">
        <f t="shared" si="296"/>
        <v>1.4345889916359395E-3</v>
      </c>
      <c r="AR320" s="1">
        <f t="shared" si="245"/>
        <v>326757.25754137675</v>
      </c>
      <c r="AS320" s="1">
        <f t="shared" si="245"/>
        <v>347841.17915343802</v>
      </c>
      <c r="AT320" s="1">
        <f t="shared" si="245"/>
        <v>60094.380336456248</v>
      </c>
      <c r="AU320" s="1">
        <f t="shared" si="252"/>
        <v>65351.45150827535</v>
      </c>
      <c r="AV320" s="1">
        <f t="shared" si="252"/>
        <v>69568.235830687612</v>
      </c>
      <c r="AW320" s="1">
        <f t="shared" si="252"/>
        <v>12018.87606729125</v>
      </c>
      <c r="AX320" s="1">
        <f t="shared" si="253"/>
        <v>203185.97700822397</v>
      </c>
      <c r="AY320" s="1">
        <f t="shared" si="253"/>
        <v>77890.686993268551</v>
      </c>
      <c r="AZ320" s="1">
        <f t="shared" si="253"/>
        <v>7059.9262260879905</v>
      </c>
      <c r="BA320" s="1">
        <f t="shared" si="254"/>
        <v>12.221876981518811</v>
      </c>
      <c r="BB320" s="1">
        <f t="shared" si="254"/>
        <v>11.26306167391963</v>
      </c>
      <c r="BC320" s="1">
        <f t="shared" si="254"/>
        <v>8.8621898808700834</v>
      </c>
      <c r="BD320" s="1">
        <f t="shared" si="255"/>
        <v>63.821111437110901</v>
      </c>
      <c r="BE320">
        <f t="shared" si="289"/>
        <v>0.21822387218499145</v>
      </c>
      <c r="BF320">
        <f t="shared" si="289"/>
        <v>0.3346263841173937</v>
      </c>
      <c r="BG320">
        <f t="shared" si="289"/>
        <v>2.453676962688749E-2</v>
      </c>
      <c r="BH320">
        <f t="shared" si="256"/>
        <v>0.29318679613354381</v>
      </c>
      <c r="BI320">
        <f t="shared" si="257"/>
        <v>4.7621658391411486E-3</v>
      </c>
      <c r="BJ320">
        <f t="shared" si="257"/>
        <v>1.1197481694748152E-2</v>
      </c>
      <c r="BK320">
        <f t="shared" si="257"/>
        <v>6.0205306372294847E-5</v>
      </c>
      <c r="BL320">
        <f t="shared" si="251"/>
        <v>1556.0722495549908</v>
      </c>
      <c r="BM320">
        <f t="shared" si="251"/>
        <v>3894.9452362502348</v>
      </c>
      <c r="BN320">
        <f t="shared" si="251"/>
        <v>3.6180005794095593</v>
      </c>
      <c r="BO320">
        <f t="shared" si="246"/>
        <v>1303.6864143007106</v>
      </c>
      <c r="BP320">
        <f t="shared" si="267"/>
        <v>1098.8596968921281</v>
      </c>
      <c r="BQ320">
        <f t="shared" si="267"/>
        <v>103.55779081375934</v>
      </c>
      <c r="BR320" s="7">
        <f t="shared" si="265"/>
        <v>2.0390347827716759E-3</v>
      </c>
      <c r="BS320" s="7">
        <f t="shared" si="249"/>
        <v>5.4871258981740447E-4</v>
      </c>
      <c r="BT320" s="7">
        <f t="shared" si="250"/>
        <v>4.7643431758596639E-5</v>
      </c>
      <c r="BU320" s="8">
        <f>MAX((BU$3*climlow!$I430+BU$4*climlow!$I430^2+BU$5*climlow!$I430^6)*(K320/K$66)^$BW$1,-99)</f>
        <v>0.5814230989438508</v>
      </c>
      <c r="BV320" s="8">
        <f>MAX((BV$3*climlow!$I430+BV$4*climlow!$I430^2+BV$5*climlow!$I430^6)*(L320/L$66)^$BW$1,-99)</f>
        <v>-0.53804006301142604</v>
      </c>
      <c r="BW320" s="8">
        <f>MAX((BW$3*climlow!$I430+BW$4*climlow!$I430^2+BW$5*climlow!$I430^6)*(M320/M$66)^$BW$1,-99)</f>
        <v>-1.4268055226668324</v>
      </c>
      <c r="BX320" s="8">
        <f>MAX((BX$3*climlow!$M430+BX$4*climlow!$M430^2+BX$5*climlow!$M430^6)*(K320/K$66)^$BW$1,-99)</f>
        <v>0.80575796853658188</v>
      </c>
      <c r="BY320" s="8">
        <f>MAX((BY$3*climlow!$M430+BY$4*climlow!$M430^2+BY$5*climlow!$M430^6)*(L320/L$66)^$BW$1,-99)</f>
        <v>-0.38224688853385669</v>
      </c>
      <c r="BZ320" s="8">
        <f>MAX((BZ$3*climlow!$M430+BZ$4*climlow!$M430^2+BZ$5*climlow!$M430^6)*(M320/M$66)^$BW$1,-99)</f>
        <v>-1.2572059010288978</v>
      </c>
      <c r="CA320" s="8">
        <f t="shared" si="258"/>
        <v>-834.95030926652316</v>
      </c>
      <c r="CB320" s="8">
        <f t="shared" si="259"/>
        <v>-0.45814774656647672</v>
      </c>
      <c r="CC320" s="8">
        <f t="shared" si="260"/>
        <v>-3.9779898081358754E-2</v>
      </c>
      <c r="CD320" s="8">
        <f>MAX((CD$3*climlow!$I430+CD$4*climlow!$I430^2+CD$5*climlow!$I430^6)*(K320/K$66)^$BW$1,-99)</f>
        <v>0.67752338193418582</v>
      </c>
      <c r="CE320" s="8">
        <f>MAX((CE$3*climlow!$I430+CE$4*climlow!$I430^2+CE$5*climlow!$I430^6)*(L320/L$66)^$BW$1,-99)</f>
        <v>-0.2158976372371903</v>
      </c>
      <c r="CF320" s="8">
        <f>MAX((CF$3*climlow!$I430+CF$4*climlow!$I430^2+CF$5*climlow!$I430^6)*(M320/M$66)^$BW$1,-99)</f>
        <v>-0.83530489875241964</v>
      </c>
      <c r="CG320" s="8">
        <f>MAX((CG$3*climlow!$M430+CG$4*climlow!$M430^2+CG$5*climlow!$M430^6)*(K320/K$66)^$BW$1,-99)</f>
        <v>0.77626349873299449</v>
      </c>
      <c r="CH320" s="8">
        <f>MAX((CH$3*climlow!$M430+CH$4*climlow!$M430^2+CH$5*climlow!$M430^6)*(L320/L$66)^$BW$1,-99)</f>
        <v>-0.10125156633514451</v>
      </c>
      <c r="CI320" s="8">
        <f>MAX((CI$3*climlow!$M430+CI$4*climlow!$M430^2+CI$5*climlow!$M430^6)*(M320/M$66)^$BW$1,-99)</f>
        <v>-0.66652142316623608</v>
      </c>
      <c r="CJ320" s="8">
        <f t="shared" si="261"/>
        <v>-4.0188238561287548</v>
      </c>
      <c r="CK320" s="8">
        <f t="shared" si="262"/>
        <v>-2.2051792461163771E-3</v>
      </c>
      <c r="CL320" s="8">
        <f t="shared" si="263"/>
        <v>-1.9147056013929054E-4</v>
      </c>
    </row>
    <row r="321" spans="1:90">
      <c r="A321">
        <f t="shared" si="291"/>
        <v>2275</v>
      </c>
      <c r="B321" s="4">
        <f t="shared" si="284"/>
        <v>1286.5346962822662</v>
      </c>
      <c r="C321" s="4">
        <f t="shared" si="284"/>
        <v>3572.6087529069896</v>
      </c>
      <c r="D321" s="4">
        <f t="shared" si="284"/>
        <v>6809.6330362502003</v>
      </c>
      <c r="E321" s="11">
        <f t="shared" si="285"/>
        <v>1.2187906671884778E-8</v>
      </c>
      <c r="F321" s="11">
        <f t="shared" si="285"/>
        <v>2.4434065986391039E-8</v>
      </c>
      <c r="G321" s="11">
        <f t="shared" si="285"/>
        <v>5.3946246006009948E-8</v>
      </c>
      <c r="H321" s="4">
        <f t="shared" si="241"/>
        <v>327270.68499385391</v>
      </c>
      <c r="I321" s="4">
        <f t="shared" si="241"/>
        <v>348704.1380487209</v>
      </c>
      <c r="J321" s="4">
        <f t="shared" si="241"/>
        <v>60201.674082754638</v>
      </c>
      <c r="K321" s="4">
        <f t="shared" si="292"/>
        <v>254381.54597740486</v>
      </c>
      <c r="L321" s="4">
        <f t="shared" si="292"/>
        <v>97604.905033327377</v>
      </c>
      <c r="M321" s="4">
        <f t="shared" si="292"/>
        <v>8840.6634780874119</v>
      </c>
      <c r="N321" s="11">
        <f t="shared" ref="N321:P346" si="297">K321/K320-1</f>
        <v>1.5712687381324031E-3</v>
      </c>
      <c r="O321" s="11">
        <f t="shared" si="297"/>
        <v>2.4808746828750561E-3</v>
      </c>
      <c r="P321" s="11">
        <f t="shared" si="297"/>
        <v>1.7853665857530121E-3</v>
      </c>
      <c r="Q321" s="4">
        <f t="shared" si="293"/>
        <v>1656.6963732840236</v>
      </c>
      <c r="R321" s="4">
        <f t="shared" si="293"/>
        <v>5881.7756599208342</v>
      </c>
      <c r="S321" s="4">
        <f t="shared" si="293"/>
        <v>1386.8136210350385</v>
      </c>
      <c r="T321" s="4">
        <f t="shared" si="286"/>
        <v>5.0621593966325946</v>
      </c>
      <c r="U321" s="4">
        <f t="shared" si="286"/>
        <v>16.867524695388138</v>
      </c>
      <c r="V321" s="4">
        <f t="shared" si="286"/>
        <v>23.036130509073416</v>
      </c>
      <c r="W321" s="11">
        <f t="shared" si="294"/>
        <v>-1.219247815263802E-2</v>
      </c>
      <c r="X321" s="11">
        <f t="shared" si="294"/>
        <v>-1.3228699347321071E-2</v>
      </c>
      <c r="Y321" s="11">
        <f t="shared" si="294"/>
        <v>-1.2203590333800474E-2</v>
      </c>
      <c r="Z321" s="4">
        <f t="shared" si="247"/>
        <v>1485.175156834991</v>
      </c>
      <c r="AA321" s="4">
        <f t="shared" si="247"/>
        <v>21000.25060610432</v>
      </c>
      <c r="AB321" s="4">
        <f t="shared" si="247"/>
        <v>2820.3735707018086</v>
      </c>
      <c r="AC321" s="12">
        <f t="shared" si="287"/>
        <v>1.134505332797545</v>
      </c>
      <c r="AD321" s="12">
        <f t="shared" si="287"/>
        <v>5.3081484776284489</v>
      </c>
      <c r="AE321" s="12">
        <f t="shared" si="287"/>
        <v>2.0630976505114162</v>
      </c>
      <c r="AF321" s="11">
        <f t="shared" si="295"/>
        <v>-2.9039671966837322E-3</v>
      </c>
      <c r="AG321" s="11">
        <f t="shared" si="295"/>
        <v>2.0567434751257441E-3</v>
      </c>
      <c r="AH321" s="11">
        <f t="shared" si="295"/>
        <v>8.257041531207765E-4</v>
      </c>
      <c r="AI321" s="1">
        <f t="shared" si="290"/>
        <v>643481.22870216833</v>
      </c>
      <c r="AJ321" s="1">
        <f t="shared" si="290"/>
        <v>678967.7280777297</v>
      </c>
      <c r="AK321" s="1">
        <f t="shared" si="290"/>
        <v>118095.17347234696</v>
      </c>
      <c r="AL321" s="17">
        <f t="shared" si="288"/>
        <v>73.317232041163052</v>
      </c>
      <c r="AM321" s="17">
        <f t="shared" si="288"/>
        <v>34.750330290189893</v>
      </c>
      <c r="AN321" s="17">
        <f t="shared" si="288"/>
        <v>5.0691000902313057</v>
      </c>
      <c r="AO321" s="7">
        <f t="shared" si="296"/>
        <v>1.2741499123232023E-3</v>
      </c>
      <c r="AP321" s="7">
        <f t="shared" si="296"/>
        <v>1.9620951170353684E-3</v>
      </c>
      <c r="AQ321" s="7">
        <f t="shared" si="296"/>
        <v>1.4202431017195801E-3</v>
      </c>
      <c r="AR321" s="1">
        <f t="shared" si="245"/>
        <v>327270.68499385391</v>
      </c>
      <c r="AS321" s="1">
        <f t="shared" si="245"/>
        <v>348704.1380487209</v>
      </c>
      <c r="AT321" s="1">
        <f t="shared" si="245"/>
        <v>60201.674082754638</v>
      </c>
      <c r="AU321" s="1">
        <f t="shared" si="252"/>
        <v>65454.136998770788</v>
      </c>
      <c r="AV321" s="1">
        <f t="shared" si="252"/>
        <v>69740.827609744185</v>
      </c>
      <c r="AW321" s="1">
        <f t="shared" si="252"/>
        <v>12040.334816550929</v>
      </c>
      <c r="AX321" s="1">
        <f t="shared" si="253"/>
        <v>203505.23678192389</v>
      </c>
      <c r="AY321" s="1">
        <f t="shared" si="253"/>
        <v>78083.924026661916</v>
      </c>
      <c r="AZ321" s="1">
        <f t="shared" si="253"/>
        <v>7072.5307824699294</v>
      </c>
      <c r="BA321" s="1">
        <f t="shared" si="254"/>
        <v>12.223447017105791</v>
      </c>
      <c r="BB321" s="1">
        <f t="shared" si="254"/>
        <v>11.265539476313169</v>
      </c>
      <c r="BC321" s="1">
        <f t="shared" si="254"/>
        <v>8.863973655583349</v>
      </c>
      <c r="BD321" s="1">
        <f t="shared" si="255"/>
        <v>61.974509387870718</v>
      </c>
      <c r="BE321">
        <f t="shared" si="289"/>
        <v>0.21822387218499145</v>
      </c>
      <c r="BF321">
        <f t="shared" si="289"/>
        <v>0.3346263841173937</v>
      </c>
      <c r="BG321">
        <f t="shared" si="289"/>
        <v>2.453676962688749E-2</v>
      </c>
      <c r="BH321">
        <f t="shared" si="256"/>
        <v>0.29323481776679555</v>
      </c>
      <c r="BI321">
        <f t="shared" si="257"/>
        <v>4.7621658391411486E-3</v>
      </c>
      <c r="BJ321">
        <f t="shared" si="257"/>
        <v>1.1197481694748152E-2</v>
      </c>
      <c r="BK321">
        <f t="shared" si="257"/>
        <v>6.0205306372294847E-5</v>
      </c>
      <c r="BL321">
        <f t="shared" si="251"/>
        <v>1558.5172762300549</v>
      </c>
      <c r="BM321">
        <f t="shared" si="251"/>
        <v>3904.6082026834847</v>
      </c>
      <c r="BN321">
        <f t="shared" si="251"/>
        <v>3.6244602322772854</v>
      </c>
      <c r="BO321">
        <f t="shared" si="246"/>
        <v>1306.3446762452966</v>
      </c>
      <c r="BP321">
        <f t="shared" si="267"/>
        <v>1111.278213109495</v>
      </c>
      <c r="BQ321">
        <f t="shared" si="267"/>
        <v>104.74886188597672</v>
      </c>
      <c r="BR321" s="7">
        <f t="shared" si="265"/>
        <v>2.0194563764126539E-3</v>
      </c>
      <c r="BS321" s="7">
        <f t="shared" si="249"/>
        <v>5.3273066972563544E-4</v>
      </c>
      <c r="BT321" s="7">
        <f t="shared" si="250"/>
        <v>4.6164369905470533E-5</v>
      </c>
      <c r="BU321" s="8">
        <f>MAX((BU$3*climlow!$I431+BU$4*climlow!$I431^2+BU$5*climlow!$I431^6)*(K321/K$66)^$BW$1,-99)</f>
        <v>0.57651614688890629</v>
      </c>
      <c r="BV321" s="8">
        <f>MAX((BV$3*climlow!$I431+BV$4*climlow!$I431^2+BV$5*climlow!$I431^6)*(L321/L$66)^$BW$1,-99)</f>
        <v>-0.54093593545717822</v>
      </c>
      <c r="BW321" s="8">
        <f>MAX((BW$3*climlow!$I431+BW$4*climlow!$I431^2+BW$5*climlow!$I431^6)*(M321/M$66)^$BW$1,-99)</f>
        <v>-1.429667832397618</v>
      </c>
      <c r="BX321" s="8">
        <f>MAX((BX$3*climlow!$M431+BX$4*climlow!$M431^2+BX$5*climlow!$M431^6)*(K321/K$66)^$BW$1,-99)</f>
        <v>0.80191256075860073</v>
      </c>
      <c r="BY321" s="8">
        <f>MAX((BY$3*climlow!$M431+BY$4*climlow!$M431^2+BY$5*climlow!$M431^6)*(L321/L$66)^$BW$1,-99)</f>
        <v>-0.38447571873771519</v>
      </c>
      <c r="BZ321" s="8">
        <f>MAX((BZ$3*climlow!$M431+BZ$4*climlow!$M431^2+BZ$5*climlow!$M431^6)*(M321/M$66)^$BW$1,-99)</f>
        <v>-1.2593434454648167</v>
      </c>
      <c r="CA321" s="8">
        <f t="shared" si="258"/>
        <v>-840.19451992766585</v>
      </c>
      <c r="CB321" s="8">
        <f t="shared" si="259"/>
        <v>-0.44759738930087417</v>
      </c>
      <c r="CC321" s="8">
        <f t="shared" si="260"/>
        <v>-3.8787050610490002E-2</v>
      </c>
      <c r="CD321" s="8">
        <f>MAX((CD$3*climlow!$I431+CD$4*climlow!$I431^2+CD$5*climlow!$I431^6)*(K321/K$66)^$BW$1,-99)</f>
        <v>0.6749454515619594</v>
      </c>
      <c r="CE321" s="8">
        <f>MAX((CE$3*climlow!$I431+CE$4*climlow!$I431^2+CE$5*climlow!$I431^6)*(L321/L$66)^$BW$1,-99)</f>
        <v>-0.21832003012097995</v>
      </c>
      <c r="CF321" s="8">
        <f>MAX((CF$3*climlow!$I431+CF$4*climlow!$I431^2+CF$5*climlow!$I431^6)*(M321/M$66)^$BW$1,-99)</f>
        <v>-0.83863027342796925</v>
      </c>
      <c r="CG321" s="8">
        <f>MAX((CG$3*climlow!$M431+CG$4*climlow!$M431^2+CG$5*climlow!$M431^6)*(K321/K$66)^$BW$1,-99)</f>
        <v>0.77459085509277015</v>
      </c>
      <c r="CH321" s="8">
        <f>MAX((CH$3*climlow!$M431+CH$4*climlow!$M431^2+CH$5*climlow!$M431^6)*(L321/L$66)^$BW$1,-99)</f>
        <v>-0.10287141082384792</v>
      </c>
      <c r="CI321" s="8">
        <f>MAX((CI$3*climlow!$M431+CI$4*climlow!$M431^2+CI$5*climlow!$M431^6)*(M321/M$66)^$BW$1,-99)</f>
        <v>-0.66875054797916067</v>
      </c>
      <c r="CJ321" s="8">
        <f t="shared" si="261"/>
        <v>-4.0067369583401762</v>
      </c>
      <c r="CK321" s="8">
        <f t="shared" si="262"/>
        <v>-2.1345116632310174E-3</v>
      </c>
      <c r="CL321" s="8">
        <f t="shared" si="263"/>
        <v>-1.8496848705873577E-4</v>
      </c>
    </row>
    <row r="322" spans="1:90">
      <c r="A322">
        <f t="shared" si="291"/>
        <v>2276</v>
      </c>
      <c r="B322" s="4">
        <f t="shared" si="284"/>
        <v>1286.5347111784226</v>
      </c>
      <c r="C322" s="4">
        <f t="shared" si="284"/>
        <v>3572.6088358356797</v>
      </c>
      <c r="D322" s="4">
        <f t="shared" si="284"/>
        <v>6809.6333852366324</v>
      </c>
      <c r="E322" s="11">
        <f t="shared" si="285"/>
        <v>1.1578511338290538E-8</v>
      </c>
      <c r="F322" s="11">
        <f t="shared" si="285"/>
        <v>2.3212362687071486E-8</v>
      </c>
      <c r="G322" s="11">
        <f t="shared" si="285"/>
        <v>5.124893370570945E-8</v>
      </c>
      <c r="H322" s="4">
        <f t="shared" si="241"/>
        <v>327780.0091074073</v>
      </c>
      <c r="I322" s="4">
        <f t="shared" si="241"/>
        <v>349560.77550341137</v>
      </c>
      <c r="J322" s="4">
        <f t="shared" si="241"/>
        <v>60308.118774958828</v>
      </c>
      <c r="K322" s="4">
        <f t="shared" si="292"/>
        <v>254777.43138945068</v>
      </c>
      <c r="L322" s="4">
        <f t="shared" si="292"/>
        <v>97844.682014185455</v>
      </c>
      <c r="M322" s="4">
        <f t="shared" si="292"/>
        <v>8856.2945114941958</v>
      </c>
      <c r="N322" s="11">
        <f t="shared" si="297"/>
        <v>1.5562662398513893E-3</v>
      </c>
      <c r="O322" s="11">
        <f t="shared" si="297"/>
        <v>2.4566079007628527E-3</v>
      </c>
      <c r="P322" s="11">
        <f t="shared" si="297"/>
        <v>1.7680837468281307E-3</v>
      </c>
      <c r="Q322" s="4">
        <f t="shared" si="293"/>
        <v>1639.043983173849</v>
      </c>
      <c r="R322" s="4">
        <f t="shared" si="293"/>
        <v>5818.2256253571541</v>
      </c>
      <c r="S322" s="4">
        <f t="shared" si="293"/>
        <v>1372.3116654518194</v>
      </c>
      <c r="T322" s="4">
        <f t="shared" si="286"/>
        <v>5.0004391287839809</v>
      </c>
      <c r="U322" s="4">
        <f t="shared" si="286"/>
        <v>16.644389282459336</v>
      </c>
      <c r="V322" s="4">
        <f t="shared" si="286"/>
        <v>22.755007009464723</v>
      </c>
      <c r="W322" s="11">
        <f t="shared" si="294"/>
        <v>-1.219247815263802E-2</v>
      </c>
      <c r="X322" s="11">
        <f t="shared" si="294"/>
        <v>-1.3228699347321071E-2</v>
      </c>
      <c r="Y322" s="11">
        <f t="shared" si="294"/>
        <v>-1.2203590333800474E-2</v>
      </c>
      <c r="Z322" s="4">
        <f t="shared" si="247"/>
        <v>1465.1053567549552</v>
      </c>
      <c r="AA322" s="4">
        <f t="shared" si="247"/>
        <v>20816.581390913969</v>
      </c>
      <c r="AB322" s="4">
        <f t="shared" si="247"/>
        <v>2793.2334700383572</v>
      </c>
      <c r="AC322" s="12">
        <f t="shared" si="287"/>
        <v>1.1312107665266382</v>
      </c>
      <c r="AD322" s="12">
        <f t="shared" si="287"/>
        <v>5.3190659773748097</v>
      </c>
      <c r="AE322" s="12">
        <f t="shared" si="287"/>
        <v>2.064801158809737</v>
      </c>
      <c r="AF322" s="11">
        <f t="shared" si="295"/>
        <v>-2.9039671966837322E-3</v>
      </c>
      <c r="AG322" s="11">
        <f t="shared" si="295"/>
        <v>2.0567434751257441E-3</v>
      </c>
      <c r="AH322" s="11">
        <f t="shared" si="295"/>
        <v>8.257041531207765E-4</v>
      </c>
      <c r="AI322" s="1">
        <f t="shared" si="290"/>
        <v>644587.24283072224</v>
      </c>
      <c r="AJ322" s="1">
        <f t="shared" si="290"/>
        <v>680811.78287970088</v>
      </c>
      <c r="AK322" s="1">
        <f t="shared" si="290"/>
        <v>118325.99094166319</v>
      </c>
      <c r="AL322" s="17">
        <f t="shared" si="288"/>
        <v>73.409715014492306</v>
      </c>
      <c r="AM322" s="17">
        <f t="shared" si="288"/>
        <v>34.817831909033863</v>
      </c>
      <c r="AN322" s="17">
        <f t="shared" si="288"/>
        <v>5.0762274511220324</v>
      </c>
      <c r="AO322" s="7">
        <f t="shared" si="296"/>
        <v>1.2614084131999702E-3</v>
      </c>
      <c r="AP322" s="7">
        <f t="shared" si="296"/>
        <v>1.9424741658650147E-3</v>
      </c>
      <c r="AQ322" s="7">
        <f t="shared" si="296"/>
        <v>1.4060406707023844E-3</v>
      </c>
      <c r="AR322" s="1">
        <f t="shared" si="245"/>
        <v>327780.0091074073</v>
      </c>
      <c r="AS322" s="1">
        <f t="shared" si="245"/>
        <v>349560.77550341137</v>
      </c>
      <c r="AT322" s="1">
        <f t="shared" si="245"/>
        <v>60308.118774958828</v>
      </c>
      <c r="AU322" s="1">
        <f t="shared" si="252"/>
        <v>65556.001821481463</v>
      </c>
      <c r="AV322" s="1">
        <f t="shared" si="252"/>
        <v>69912.15510068227</v>
      </c>
      <c r="AW322" s="1">
        <f t="shared" si="252"/>
        <v>12061.623754991766</v>
      </c>
      <c r="AX322" s="1">
        <f t="shared" si="253"/>
        <v>203821.94511156055</v>
      </c>
      <c r="AY322" s="1">
        <f t="shared" si="253"/>
        <v>78275.745611348349</v>
      </c>
      <c r="AZ322" s="1">
        <f t="shared" si="253"/>
        <v>7085.0356091953572</v>
      </c>
      <c r="BA322" s="1">
        <f t="shared" si="254"/>
        <v>12.225002073618281</v>
      </c>
      <c r="BB322" s="1">
        <f t="shared" si="254"/>
        <v>11.267993071685469</v>
      </c>
      <c r="BC322" s="1">
        <f t="shared" si="254"/>
        <v>8.8657401781100837</v>
      </c>
      <c r="BD322" s="1">
        <f t="shared" si="255"/>
        <v>60.18121904964687</v>
      </c>
      <c r="BE322">
        <f t="shared" si="289"/>
        <v>0.21822387218499145</v>
      </c>
      <c r="BF322">
        <f t="shared" si="289"/>
        <v>0.3346263841173937</v>
      </c>
      <c r="BG322">
        <f t="shared" si="289"/>
        <v>2.453676962688749E-2</v>
      </c>
      <c r="BH322">
        <f t="shared" si="256"/>
        <v>0.29328249848676347</v>
      </c>
      <c r="BI322">
        <f t="shared" si="257"/>
        <v>4.7621658391411486E-3</v>
      </c>
      <c r="BJ322">
        <f t="shared" si="257"/>
        <v>1.1197481694748152E-2</v>
      </c>
      <c r="BK322">
        <f t="shared" si="257"/>
        <v>6.0205306372294847E-5</v>
      </c>
      <c r="BL322">
        <f t="shared" si="251"/>
        <v>1560.9427621246696</v>
      </c>
      <c r="BM322">
        <f t="shared" si="251"/>
        <v>3914.2003849014168</v>
      </c>
      <c r="BN322">
        <f t="shared" si="251"/>
        <v>3.6308687675831433</v>
      </c>
      <c r="BO322">
        <f t="shared" si="246"/>
        <v>1308.9827823315329</v>
      </c>
      <c r="BP322">
        <f t="shared" si="267"/>
        <v>1123.837350037069</v>
      </c>
      <c r="BQ322">
        <f t="shared" si="267"/>
        <v>105.95365069800719</v>
      </c>
      <c r="BR322" s="7">
        <f t="shared" si="265"/>
        <v>2.0000723551996114E-3</v>
      </c>
      <c r="BS322" s="7">
        <f t="shared" si="249"/>
        <v>5.1721424245207328E-4</v>
      </c>
      <c r="BT322" s="7">
        <f t="shared" si="250"/>
        <v>4.4732073237806104E-5</v>
      </c>
      <c r="BU322" s="8">
        <f>MAX((BU$3*climlow!$I432+BU$4*climlow!$I432^2+BU$5*climlow!$I432^6)*(K322/K$66)^$BW$1,-99)</f>
        <v>0.57171628780770334</v>
      </c>
      <c r="BV322" s="8">
        <f>MAX((BV$3*climlow!$I432+BV$4*climlow!$I432^2+BV$5*climlow!$I432^6)*(L322/L$66)^$BW$1,-99)</f>
        <v>-0.54376076844077581</v>
      </c>
      <c r="BW322" s="8">
        <f>MAX((BW$3*climlow!$I432+BW$4*climlow!$I432^2+BW$5*climlow!$I432^6)*(M322/M$66)^$BW$1,-99)</f>
        <v>-1.4324564052675028</v>
      </c>
      <c r="BX322" s="8">
        <f>MAX((BX$3*climlow!$M432+BX$4*climlow!$M432^2+BX$5*climlow!$M432^6)*(K322/K$66)^$BW$1,-99)</f>
        <v>0.79816013742129033</v>
      </c>
      <c r="BY322" s="8">
        <f>MAX((BY$3*climlow!$M432+BY$4*climlow!$M432^2+BY$5*climlow!$M432^6)*(L322/L$66)^$BW$1,-99)</f>
        <v>-0.38664264498464013</v>
      </c>
      <c r="BZ322" s="8">
        <f>MAX((BZ$3*climlow!$M432+BZ$4*climlow!$M432^2+BZ$5*climlow!$M432^6)*(M322/M$66)^$BW$1,-99)</f>
        <v>-1.2614166970692551</v>
      </c>
      <c r="CA322" s="8">
        <f t="shared" si="258"/>
        <v>-845.38850125912143</v>
      </c>
      <c r="CB322" s="8">
        <f t="shared" si="259"/>
        <v>-0.43724697325643008</v>
      </c>
      <c r="CC322" s="8">
        <f t="shared" si="260"/>
        <v>-3.7815980352722156E-2</v>
      </c>
      <c r="CD322" s="8">
        <f>MAX((CD$3*climlow!$I432+CD$4*climlow!$I432^2+CD$5*climlow!$I432^6)*(K322/K$66)^$BW$1,-99)</f>
        <v>0.67241204650452924</v>
      </c>
      <c r="CE322" s="8">
        <f>MAX((CE$3*climlow!$I432+CE$4*climlow!$I432^2+CE$5*climlow!$I432^6)*(L322/L$66)^$BW$1,-99)</f>
        <v>-0.22069194129007916</v>
      </c>
      <c r="CF322" s="8">
        <f>MAX((CF$3*climlow!$I432+CF$4*climlow!$I432^2+CF$5*climlow!$I432^6)*(M322/M$66)^$BW$1,-99)</f>
        <v>-0.84188323501497098</v>
      </c>
      <c r="CG322" s="8">
        <f>MAX((CG$3*climlow!$M432+CG$4*climlow!$M432^2+CG$5*climlow!$M432^6)*(K322/K$66)^$BW$1,-99)</f>
        <v>0.77295030144810728</v>
      </c>
      <c r="CH322" s="8">
        <f>MAX((CH$3*climlow!$M432+CH$4*climlow!$M432^2+CH$5*climlow!$M432^6)*(L322/L$66)^$BW$1,-99)</f>
        <v>-0.10445204979904732</v>
      </c>
      <c r="CI322" s="8">
        <f>MAX((CI$3*climlow!$M432+CI$4*climlow!$M432^2+CI$5*climlow!$M432^6)*(M322/M$66)^$BW$1,-99)</f>
        <v>-0.67092205475133715</v>
      </c>
      <c r="CJ322" s="8">
        <f t="shared" si="261"/>
        <v>-3.9939864385926613</v>
      </c>
      <c r="CK322" s="8">
        <f t="shared" si="262"/>
        <v>-2.0657466702005576E-3</v>
      </c>
      <c r="CL322" s="8">
        <f t="shared" si="263"/>
        <v>-1.7865929388193131E-4</v>
      </c>
    </row>
    <row r="323" spans="1:90">
      <c r="A323">
        <f t="shared" si="291"/>
        <v>2277</v>
      </c>
      <c r="B323" s="4">
        <f t="shared" ref="B323:D338" si="298">B322*(1+E323)</f>
        <v>1286.5347253297714</v>
      </c>
      <c r="C323" s="4">
        <f t="shared" si="298"/>
        <v>3572.6089146179374</v>
      </c>
      <c r="D323" s="4">
        <f t="shared" si="298"/>
        <v>6809.6337167737602</v>
      </c>
      <c r="E323" s="11">
        <f t="shared" ref="E323:G338" si="299">E322*$E$5</f>
        <v>1.0999585771376012E-8</v>
      </c>
      <c r="F323" s="11">
        <f t="shared" si="299"/>
        <v>2.2051744552717912E-8</v>
      </c>
      <c r="G323" s="11">
        <f t="shared" si="299"/>
        <v>4.8686487020423972E-8</v>
      </c>
      <c r="H323" s="4">
        <f t="shared" ref="H323:J346" si="300">AR323</f>
        <v>328285.2586158443</v>
      </c>
      <c r="I323" s="4">
        <f t="shared" si="300"/>
        <v>350411.1195169295</v>
      </c>
      <c r="J323" s="4">
        <f t="shared" si="300"/>
        <v>60413.719741585912</v>
      </c>
      <c r="K323" s="4">
        <f t="shared" si="292"/>
        <v>255170.14982374184</v>
      </c>
      <c r="L323" s="4">
        <f t="shared" si="292"/>
        <v>98082.697516417975</v>
      </c>
      <c r="M323" s="4">
        <f t="shared" si="292"/>
        <v>8871.8016642763669</v>
      </c>
      <c r="N323" s="11">
        <f t="shared" si="297"/>
        <v>1.5414176685486503E-3</v>
      </c>
      <c r="O323" s="11">
        <f t="shared" si="297"/>
        <v>2.432584963565132E-3</v>
      </c>
      <c r="P323" s="11">
        <f t="shared" si="297"/>
        <v>1.7509752822746361E-3</v>
      </c>
      <c r="Q323" s="4">
        <f t="shared" si="293"/>
        <v>1621.5556407064698</v>
      </c>
      <c r="R323" s="4">
        <f t="shared" si="293"/>
        <v>5755.2242927848956</v>
      </c>
      <c r="S323" s="4">
        <f t="shared" si="293"/>
        <v>1357.9381621857833</v>
      </c>
      <c r="T323" s="4">
        <f t="shared" ref="T323:V338" si="301">T322*(1+W323)</f>
        <v>4.9394713839526858</v>
      </c>
      <c r="U323" s="4">
        <f t="shared" si="301"/>
        <v>16.424205660821908</v>
      </c>
      <c r="V323" s="4">
        <f t="shared" si="301"/>
        <v>22.477314225878459</v>
      </c>
      <c r="W323" s="11">
        <f t="shared" si="294"/>
        <v>-1.219247815263802E-2</v>
      </c>
      <c r="X323" s="11">
        <f t="shared" si="294"/>
        <v>-1.3228699347321071E-2</v>
      </c>
      <c r="Y323" s="11">
        <f t="shared" si="294"/>
        <v>-1.2203590333800474E-2</v>
      </c>
      <c r="Z323" s="4">
        <f t="shared" si="247"/>
        <v>1445.2851182959857</v>
      </c>
      <c r="AA323" s="4">
        <f t="shared" si="247"/>
        <v>20634.019036238329</v>
      </c>
      <c r="AB323" s="4">
        <f t="shared" si="247"/>
        <v>2766.3068024407362</v>
      </c>
      <c r="AC323" s="12">
        <f t="shared" ref="AC323:AE338" si="302">AC322*(1+AF323)</f>
        <v>1.1279257675681094</v>
      </c>
      <c r="AD323" s="12">
        <f t="shared" si="302"/>
        <v>5.3300059316175386</v>
      </c>
      <c r="AE323" s="12">
        <f t="shared" si="302"/>
        <v>2.0665060737019347</v>
      </c>
      <c r="AF323" s="11">
        <f t="shared" si="295"/>
        <v>-2.9039671966837322E-3</v>
      </c>
      <c r="AG323" s="11">
        <f t="shared" si="295"/>
        <v>2.0567434751257441E-3</v>
      </c>
      <c r="AH323" s="11">
        <f t="shared" si="295"/>
        <v>8.257041531207765E-4</v>
      </c>
      <c r="AI323" s="1">
        <f t="shared" si="290"/>
        <v>645684.52036913158</v>
      </c>
      <c r="AJ323" s="1">
        <f t="shared" si="290"/>
        <v>682642.75969241315</v>
      </c>
      <c r="AK323" s="1">
        <f t="shared" si="290"/>
        <v>118555.01560248864</v>
      </c>
      <c r="AL323" s="17">
        <f t="shared" ref="AL323:AN338" si="303">AL322*(1+AO323)</f>
        <v>73.501388650300896</v>
      </c>
      <c r="AM323" s="17">
        <f t="shared" si="303"/>
        <v>34.884788320638648</v>
      </c>
      <c r="AN323" s="17">
        <f t="shared" si="303"/>
        <v>5.0832934595495463</v>
      </c>
      <c r="AO323" s="7">
        <f t="shared" si="296"/>
        <v>1.2487943290679705E-3</v>
      </c>
      <c r="AP323" s="7">
        <f t="shared" si="296"/>
        <v>1.9230494242063645E-3</v>
      </c>
      <c r="AQ323" s="7">
        <f t="shared" si="296"/>
        <v>1.3919802639953604E-3</v>
      </c>
      <c r="AR323" s="1">
        <f t="shared" ref="AR323:AT346" si="304">AL323*AI323^$AR$5*B323^(1-$AR$5)*(1-BI322+0.01*BU322)</f>
        <v>328285.2586158443</v>
      </c>
      <c r="AS323" s="1">
        <f t="shared" si="304"/>
        <v>350411.1195169295</v>
      </c>
      <c r="AT323" s="1">
        <f t="shared" si="304"/>
        <v>60413.719741585912</v>
      </c>
      <c r="AU323" s="1">
        <f t="shared" si="252"/>
        <v>65657.051723168857</v>
      </c>
      <c r="AV323" s="1">
        <f t="shared" si="252"/>
        <v>70082.223903385908</v>
      </c>
      <c r="AW323" s="1">
        <f t="shared" si="252"/>
        <v>12082.743948317184</v>
      </c>
      <c r="AX323" s="1">
        <f t="shared" si="253"/>
        <v>204136.11985899345</v>
      </c>
      <c r="AY323" s="1">
        <f t="shared" si="253"/>
        <v>78466.15801313438</v>
      </c>
      <c r="AZ323" s="1">
        <f t="shared" si="253"/>
        <v>7097.4413314210942</v>
      </c>
      <c r="BA323" s="1">
        <f t="shared" si="254"/>
        <v>12.226542304521992</v>
      </c>
      <c r="BB323" s="1">
        <f t="shared" si="254"/>
        <v>11.270422702703742</v>
      </c>
      <c r="BC323" s="1">
        <f t="shared" si="254"/>
        <v>8.867489622222239</v>
      </c>
      <c r="BD323" s="1">
        <f t="shared" si="255"/>
        <v>58.439705925859634</v>
      </c>
      <c r="BE323">
        <f t="shared" si="289"/>
        <v>0.21822387218499145</v>
      </c>
      <c r="BF323">
        <f t="shared" si="289"/>
        <v>0.3346263841173937</v>
      </c>
      <c r="BG323">
        <f t="shared" si="289"/>
        <v>2.453676962688749E-2</v>
      </c>
      <c r="BH323">
        <f t="shared" si="256"/>
        <v>0.29332984164410669</v>
      </c>
      <c r="BI323">
        <f t="shared" si="257"/>
        <v>4.7621658391411486E-3</v>
      </c>
      <c r="BJ323">
        <f t="shared" si="257"/>
        <v>1.1197481694748152E-2</v>
      </c>
      <c r="BK323">
        <f t="shared" si="257"/>
        <v>6.0205306372294847E-5</v>
      </c>
      <c r="BL323">
        <f t="shared" si="251"/>
        <v>1563.3488440739911</v>
      </c>
      <c r="BM323">
        <f t="shared" si="251"/>
        <v>3923.722096427025</v>
      </c>
      <c r="BN323">
        <f t="shared" si="251"/>
        <v>3.6372265061321372</v>
      </c>
      <c r="BO323">
        <f t="shared" ref="BO323:BO346" si="305">IF(BE322=0.99,2*BI$5*BE323*AR323/Z323*1000,BO322*(1+BR322))</f>
        <v>1311.6008426079065</v>
      </c>
      <c r="BP323">
        <f t="shared" si="267"/>
        <v>1136.5387002168284</v>
      </c>
      <c r="BQ323">
        <f t="shared" si="267"/>
        <v>107.17231525402327</v>
      </c>
      <c r="BR323" s="7">
        <f t="shared" si="265"/>
        <v>1.9808807169310327E-3</v>
      </c>
      <c r="BS323" s="7">
        <f t="shared" si="249"/>
        <v>5.0214974995346925E-4</v>
      </c>
      <c r="BT323" s="7">
        <f t="shared" si="250"/>
        <v>4.3345029168185919E-5</v>
      </c>
      <c r="BU323" s="8">
        <f>MAX((BU$3*climlow!$I433+BU$4*climlow!$I433^2+BU$5*climlow!$I433^6)*(K323/K$66)^$BW$1,-99)</f>
        <v>0.56702270396422771</v>
      </c>
      <c r="BV323" s="8">
        <f>MAX((BV$3*climlow!$I433+BV$4*climlow!$I433^2+BV$5*climlow!$I433^6)*(L323/L$66)^$BW$1,-99)</f>
        <v>-0.54651519186666553</v>
      </c>
      <c r="BW323" s="8">
        <f>MAX((BW$3*climlow!$I433+BW$4*climlow!$I433^2+BW$5*climlow!$I433^6)*(M323/M$66)^$BW$1,-99)</f>
        <v>-1.4351718820913415</v>
      </c>
      <c r="BX323" s="8">
        <f>MAX((BX$3*climlow!$M433+BX$4*climlow!$M433^2+BX$5*climlow!$M433^6)*(K323/K$66)^$BW$1,-99)</f>
        <v>0.79449988380781289</v>
      </c>
      <c r="BY323" s="8">
        <f>MAX((BY$3*climlow!$M433+BY$4*climlow!$M433^2+BY$5*climlow!$M433^6)*(L323/L$66)^$BW$1,-99)</f>
        <v>-0.38874828359837887</v>
      </c>
      <c r="BZ323" s="8">
        <f>MAX((BZ$3*climlow!$M433+BZ$4*climlow!$M433^2+BZ$5*climlow!$M433^6)*(M323/M$66)^$BW$1,-99)</f>
        <v>-1.263426284282027</v>
      </c>
      <c r="CA323" s="8">
        <f t="shared" si="258"/>
        <v>-850.53195227057358</v>
      </c>
      <c r="CB323" s="8">
        <f t="shared" si="259"/>
        <v>-0.42709440716010455</v>
      </c>
      <c r="CC323" s="8">
        <f t="shared" si="260"/>
        <v>-3.6866332279642124E-2</v>
      </c>
      <c r="CD323" s="8">
        <f>MAX((CD$3*climlow!$I433+CD$4*climlow!$I433^2+CD$5*climlow!$I433^6)*(K323/K$66)^$BW$1,-99)</f>
        <v>0.66992340824571484</v>
      </c>
      <c r="CE323" s="8">
        <f>MAX((CE$3*climlow!$I433+CE$4*climlow!$I433^2+CE$5*climlow!$I433^6)*(L323/L$66)^$BW$1,-99)</f>
        <v>-0.22301340566950884</v>
      </c>
      <c r="CF323" s="8">
        <f>MAX((CF$3*climlow!$I433+CF$4*climlow!$I433^2+CF$5*climlow!$I433^6)*(M323/M$66)^$BW$1,-99)</f>
        <v>-0.84506392010517029</v>
      </c>
      <c r="CG323" s="8">
        <f>MAX((CG$3*climlow!$M433+CG$4*climlow!$M433^2+CG$5*climlow!$M433^6)*(K323/K$66)^$BW$1,-99)</f>
        <v>0.77134194075337537</v>
      </c>
      <c r="CH323" s="8">
        <f>MAX((CH$3*climlow!$M433+CH$4*climlow!$M433^2+CH$5*climlow!$M433^6)*(L323/L$66)^$BW$1,-99)</f>
        <v>-0.1059936034444129</v>
      </c>
      <c r="CI323" s="8">
        <f>MAX((CI$3*climlow!$M433+CI$4*climlow!$M433^2+CI$5*climlow!$M433^6)*(M323/M$66)^$BW$1,-99)</f>
        <v>-0.67303618428748058</v>
      </c>
      <c r="CJ323" s="8">
        <f t="shared" si="261"/>
        <v>-3.980588208812244</v>
      </c>
      <c r="CK323" s="8">
        <f t="shared" si="262"/>
        <v>-1.9988513737227965E-3</v>
      </c>
      <c r="CL323" s="8">
        <f t="shared" si="263"/>
        <v>-1.7253871201750365E-4</v>
      </c>
    </row>
    <row r="324" spans="1:90">
      <c r="A324">
        <f t="shared" si="291"/>
        <v>2278</v>
      </c>
      <c r="B324" s="4">
        <f t="shared" si="298"/>
        <v>1286.534738773553</v>
      </c>
      <c r="C324" s="4">
        <f t="shared" si="298"/>
        <v>3572.6089894610836</v>
      </c>
      <c r="D324" s="4">
        <f t="shared" si="298"/>
        <v>6809.6340317340473</v>
      </c>
      <c r="E324" s="11">
        <f t="shared" si="299"/>
        <v>1.0449606482807211E-8</v>
      </c>
      <c r="F324" s="11">
        <f t="shared" si="299"/>
        <v>2.0949157325082015E-8</v>
      </c>
      <c r="G324" s="11">
        <f t="shared" si="299"/>
        <v>4.6252162669402775E-8</v>
      </c>
      <c r="H324" s="4">
        <f t="shared" si="300"/>
        <v>328786.46215004404</v>
      </c>
      <c r="I324" s="4">
        <f t="shared" si="300"/>
        <v>351255.19835141272</v>
      </c>
      <c r="J324" s="4">
        <f t="shared" si="300"/>
        <v>60518.482308082508</v>
      </c>
      <c r="K324" s="4">
        <f t="shared" si="292"/>
        <v>255559.72352792782</v>
      </c>
      <c r="L324" s="4">
        <f t="shared" si="292"/>
        <v>98318.959446048539</v>
      </c>
      <c r="M324" s="4">
        <f t="shared" si="292"/>
        <v>8887.1857174785218</v>
      </c>
      <c r="N324" s="11">
        <f t="shared" si="297"/>
        <v>1.5267213051961548E-3</v>
      </c>
      <c r="O324" s="11">
        <f t="shared" si="297"/>
        <v>2.408803342618171E-3</v>
      </c>
      <c r="P324" s="11">
        <f t="shared" si="297"/>
        <v>1.7340393512290664E-3</v>
      </c>
      <c r="Q324" s="4">
        <f t="shared" si="293"/>
        <v>1604.2303548179962</v>
      </c>
      <c r="R324" s="4">
        <f t="shared" si="293"/>
        <v>5692.7700915606802</v>
      </c>
      <c r="S324" s="4">
        <f t="shared" si="293"/>
        <v>1343.692485497897</v>
      </c>
      <c r="T324" s="4">
        <f t="shared" si="301"/>
        <v>4.879246987018262</v>
      </c>
      <c r="U324" s="4">
        <f t="shared" si="301"/>
        <v>16.206934782116328</v>
      </c>
      <c r="V324" s="4">
        <f t="shared" si="301"/>
        <v>22.203010291261734</v>
      </c>
      <c r="W324" s="11">
        <f t="shared" si="294"/>
        <v>-1.219247815263802E-2</v>
      </c>
      <c r="X324" s="11">
        <f t="shared" si="294"/>
        <v>-1.3228699347321071E-2</v>
      </c>
      <c r="Y324" s="11">
        <f t="shared" si="294"/>
        <v>-1.2203590333800474E-2</v>
      </c>
      <c r="Z324" s="4">
        <f t="shared" ref="Z324:AB346" si="306">Q323*AC324*(1-BE323)</f>
        <v>1425.7118739607079</v>
      </c>
      <c r="AA324" s="4">
        <f t="shared" si="306"/>
        <v>20452.567599439135</v>
      </c>
      <c r="AB324" s="4">
        <f t="shared" si="306"/>
        <v>2739.5929116020861</v>
      </c>
      <c r="AC324" s="12">
        <f t="shared" si="302"/>
        <v>1.1246503081387973</v>
      </c>
      <c r="AD324" s="12">
        <f t="shared" si="302"/>
        <v>5.3409683865397746</v>
      </c>
      <c r="AE324" s="12">
        <f t="shared" si="302"/>
        <v>2.0682123963494399</v>
      </c>
      <c r="AF324" s="11">
        <f t="shared" si="295"/>
        <v>-2.9039671966837322E-3</v>
      </c>
      <c r="AG324" s="11">
        <f t="shared" si="295"/>
        <v>2.0567434751257441E-3</v>
      </c>
      <c r="AH324" s="11">
        <f t="shared" si="295"/>
        <v>8.257041531207765E-4</v>
      </c>
      <c r="AI324" s="1">
        <f t="shared" si="290"/>
        <v>646773.12005538726</v>
      </c>
      <c r="AJ324" s="1">
        <f t="shared" si="290"/>
        <v>684460.70762655779</v>
      </c>
      <c r="AK324" s="1">
        <f t="shared" si="290"/>
        <v>118782.25799055697</v>
      </c>
      <c r="AL324" s="17">
        <f t="shared" si="303"/>
        <v>73.592258886452754</v>
      </c>
      <c r="AM324" s="17">
        <f t="shared" si="303"/>
        <v>34.951202641011278</v>
      </c>
      <c r="AN324" s="17">
        <f t="shared" si="303"/>
        <v>5.0902985452796177</v>
      </c>
      <c r="AO324" s="7">
        <f t="shared" si="296"/>
        <v>1.2363063857772907E-3</v>
      </c>
      <c r="AP324" s="7">
        <f t="shared" si="296"/>
        <v>1.9038189299643009E-3</v>
      </c>
      <c r="AQ324" s="7">
        <f t="shared" si="296"/>
        <v>1.3780604613554067E-3</v>
      </c>
      <c r="AR324" s="1">
        <f t="shared" si="304"/>
        <v>328786.46215004404</v>
      </c>
      <c r="AS324" s="1">
        <f t="shared" si="304"/>
        <v>351255.19835141272</v>
      </c>
      <c r="AT324" s="1">
        <f t="shared" si="304"/>
        <v>60518.482308082508</v>
      </c>
      <c r="AU324" s="1">
        <f t="shared" si="252"/>
        <v>65757.292430008805</v>
      </c>
      <c r="AV324" s="1">
        <f t="shared" si="252"/>
        <v>70251.039670282553</v>
      </c>
      <c r="AW324" s="1">
        <f t="shared" si="252"/>
        <v>12103.696461616502</v>
      </c>
      <c r="AX324" s="1">
        <f t="shared" si="253"/>
        <v>204447.77882234222</v>
      </c>
      <c r="AY324" s="1">
        <f t="shared" si="253"/>
        <v>78655.167556838816</v>
      </c>
      <c r="AZ324" s="1">
        <f t="shared" si="253"/>
        <v>7109.7485739828171</v>
      </c>
      <c r="BA324" s="1">
        <f t="shared" si="254"/>
        <v>12.228067861573059</v>
      </c>
      <c r="BB324" s="1">
        <f t="shared" si="254"/>
        <v>11.272828609530082</v>
      </c>
      <c r="BC324" s="1">
        <f t="shared" si="254"/>
        <v>8.8692221598629981</v>
      </c>
      <c r="BD324" s="1">
        <f t="shared" si="255"/>
        <v>56.748479505933688</v>
      </c>
      <c r="BE324">
        <f t="shared" ref="BE324:BG339" si="307">BE323</f>
        <v>0.21822387218499145</v>
      </c>
      <c r="BF324">
        <f t="shared" si="307"/>
        <v>0.3346263841173937</v>
      </c>
      <c r="BG324">
        <f t="shared" si="307"/>
        <v>2.453676962688749E-2</v>
      </c>
      <c r="BH324">
        <f t="shared" si="256"/>
        <v>0.29337685055253715</v>
      </c>
      <c r="BI324">
        <f t="shared" si="257"/>
        <v>4.7621658391411486E-3</v>
      </c>
      <c r="BJ324">
        <f t="shared" si="257"/>
        <v>1.1197481694748152E-2</v>
      </c>
      <c r="BK324">
        <f t="shared" si="257"/>
        <v>6.0205306372294847E-5</v>
      </c>
      <c r="BL324">
        <f t="shared" si="251"/>
        <v>1565.735658423014</v>
      </c>
      <c r="BM324">
        <f t="shared" si="251"/>
        <v>3933.1736537250749</v>
      </c>
      <c r="BN324">
        <f t="shared" si="251"/>
        <v>3.6435337685444127</v>
      </c>
      <c r="BO324">
        <f t="shared" si="305"/>
        <v>1314.1989674253391</v>
      </c>
      <c r="BP324">
        <f t="shared" si="267"/>
        <v>1149.3838742280398</v>
      </c>
      <c r="BQ324">
        <f t="shared" si="267"/>
        <v>108.40501537828233</v>
      </c>
      <c r="BR324" s="7">
        <f t="shared" si="265"/>
        <v>1.9618794809459494E-3</v>
      </c>
      <c r="BS324" s="7">
        <f t="shared" ref="BS324:BS346" si="308">BS323/(1+BS$5)</f>
        <v>4.8752402908103806E-4</v>
      </c>
      <c r="BT324" s="7">
        <f t="shared" ref="BT324:BT346" si="309">BT323/(1+BT$5+BR323)</f>
        <v>4.2001775399243389E-5</v>
      </c>
      <c r="BU324" s="8">
        <f>MAX((BU$3*climlow!$I434+BU$4*climlow!$I434^2+BU$5*climlow!$I434^6)*(K324/K$66)^$BW$1,-99)</f>
        <v>0.56243457264641994</v>
      </c>
      <c r="BV324" s="8">
        <f>MAX((BV$3*climlow!$I434+BV$4*climlow!$I434^2+BV$5*climlow!$I434^6)*(L324/L$66)^$BW$1,-99)</f>
        <v>-0.54919983604479083</v>
      </c>
      <c r="BW324" s="8">
        <f>MAX((BW$3*climlow!$I434+BW$4*climlow!$I434^2+BW$5*climlow!$I434^6)*(M324/M$66)^$BW$1,-99)</f>
        <v>-1.437814904275317</v>
      </c>
      <c r="BX324" s="8">
        <f>MAX((BX$3*climlow!$M434+BX$4*climlow!$M434^2+BX$5*climlow!$M434^6)*(K324/K$66)^$BW$1,-99)</f>
        <v>0.79093098362029546</v>
      </c>
      <c r="BY324" s="8">
        <f>MAX((BY$3*climlow!$M434+BY$4*climlow!$M434^2+BY$5*climlow!$M434^6)*(L324/L$66)^$BW$1,-99)</f>
        <v>-0.3907932493984051</v>
      </c>
      <c r="BZ324" s="8">
        <f>MAX((BZ$3*climlow!$M434+BZ$4*climlow!$M434^2+BZ$5*climlow!$M434^6)*(M324/M$66)^$BW$1,-99)</f>
        <v>-1.2653728341734163</v>
      </c>
      <c r="CA324" s="8">
        <f t="shared" si="258"/>
        <v>-855.62458946714037</v>
      </c>
      <c r="CB324" s="8">
        <f t="shared" si="259"/>
        <v>-0.41713754723782942</v>
      </c>
      <c r="CC324" s="8">
        <f t="shared" si="260"/>
        <v>-3.593775183286866E-2</v>
      </c>
      <c r="CD324" s="8">
        <f>MAX((CD$3*climlow!$I434+CD$4*climlow!$I434^2+CD$5*climlow!$I434^6)*(K324/K$66)^$BW$1,-99)</f>
        <v>0.66747975472734711</v>
      </c>
      <c r="CE324" s="8">
        <f>MAX((CE$3*climlow!$I434+CE$4*climlow!$I434^2+CE$5*climlow!$I434^6)*(L324/L$66)^$BW$1,-99)</f>
        <v>-0.22528447405043656</v>
      </c>
      <c r="CF324" s="8">
        <f>MAX((CF$3*climlow!$I434+CF$4*climlow!$I434^2+CF$5*climlow!$I434^6)*(M324/M$66)^$BW$1,-99)</f>
        <v>-0.84817248416319369</v>
      </c>
      <c r="CG324" s="8">
        <f>MAX((CG$3*climlow!$M434+CG$4*climlow!$M434^2+CG$5*climlow!$M434^6)*(K324/K$66)^$BW$1,-99)</f>
        <v>0.76976585940894304</v>
      </c>
      <c r="CH324" s="8">
        <f>MAX((CH$3*climlow!$M434+CH$4*climlow!$M434^2+CH$5*climlow!$M434^6)*(L324/L$66)^$BW$1,-99)</f>
        <v>-0.10749620248048126</v>
      </c>
      <c r="CI324" s="8">
        <f>MAX((CI$3*climlow!$M434+CI$4*climlow!$M434^2+CI$5*climlow!$M434^6)*(M324/M$66)^$BW$1,-99)</f>
        <v>-0.67509318965042786</v>
      </c>
      <c r="CJ324" s="8">
        <f t="shared" si="261"/>
        <v>-3.9665582143838822</v>
      </c>
      <c r="CK324" s="8">
        <f t="shared" si="262"/>
        <v>-1.9337924422609181E-3</v>
      </c>
      <c r="CL324" s="8">
        <f t="shared" si="263"/>
        <v>-1.6660248722857572E-4</v>
      </c>
    </row>
    <row r="325" spans="1:90">
      <c r="A325">
        <f t="shared" si="291"/>
        <v>2279</v>
      </c>
      <c r="B325" s="4">
        <f t="shared" si="298"/>
        <v>1286.5347515451458</v>
      </c>
      <c r="C325" s="4">
        <f t="shared" si="298"/>
        <v>3572.6090605620739</v>
      </c>
      <c r="D325" s="4">
        <f t="shared" si="298"/>
        <v>6809.6343309463327</v>
      </c>
      <c r="E325" s="11">
        <f t="shared" si="299"/>
        <v>9.9271261586668492E-9</v>
      </c>
      <c r="F325" s="11">
        <f t="shared" si="299"/>
        <v>1.9901699458827912E-8</v>
      </c>
      <c r="G325" s="11">
        <f t="shared" si="299"/>
        <v>4.3939554535932633E-8</v>
      </c>
      <c r="H325" s="4">
        <f t="shared" si="300"/>
        <v>329283.64823577652</v>
      </c>
      <c r="I325" s="4">
        <f t="shared" si="300"/>
        <v>352093.04052155447</v>
      </c>
      <c r="J325" s="4">
        <f t="shared" si="300"/>
        <v>60622.411796061606</v>
      </c>
      <c r="K325" s="4">
        <f t="shared" si="292"/>
        <v>255946.17466827255</v>
      </c>
      <c r="L325" s="4">
        <f t="shared" si="292"/>
        <v>98553.475780011635</v>
      </c>
      <c r="M325" s="4">
        <f t="shared" si="292"/>
        <v>8902.4474516294522</v>
      </c>
      <c r="N325" s="11">
        <f t="shared" si="297"/>
        <v>1.5121754516316255E-3</v>
      </c>
      <c r="O325" s="11">
        <f t="shared" si="297"/>
        <v>2.3852605365681789E-3</v>
      </c>
      <c r="P325" s="11">
        <f t="shared" si="297"/>
        <v>1.7172741333530972E-3</v>
      </c>
      <c r="Q325" s="4">
        <f t="shared" si="293"/>
        <v>1587.0671273198072</v>
      </c>
      <c r="R325" s="4">
        <f t="shared" si="293"/>
        <v>5630.8613704059653</v>
      </c>
      <c r="S325" s="4">
        <f t="shared" si="293"/>
        <v>1329.5739999971822</v>
      </c>
      <c r="T325" s="4">
        <f t="shared" si="301"/>
        <v>4.8197568747277169</v>
      </c>
      <c r="U325" s="4">
        <f t="shared" si="301"/>
        <v>15.99253811454207</v>
      </c>
      <c r="V325" s="4">
        <f t="shared" si="301"/>
        <v>21.932053849490021</v>
      </c>
      <c r="W325" s="11">
        <f t="shared" si="294"/>
        <v>-1.219247815263802E-2</v>
      </c>
      <c r="X325" s="11">
        <f t="shared" si="294"/>
        <v>-1.3228699347321071E-2</v>
      </c>
      <c r="Y325" s="11">
        <f t="shared" si="294"/>
        <v>-1.2203590333800474E-2</v>
      </c>
      <c r="Z325" s="4">
        <f t="shared" si="306"/>
        <v>1406.3830686775595</v>
      </c>
      <c r="AA325" s="4">
        <f t="shared" si="306"/>
        <v>20272.230839933738</v>
      </c>
      <c r="AB325" s="4">
        <f t="shared" si="306"/>
        <v>2713.0911177925509</v>
      </c>
      <c r="AC325" s="12">
        <f t="shared" si="302"/>
        <v>1.1213843605362219</v>
      </c>
      <c r="AD325" s="12">
        <f t="shared" si="302"/>
        <v>5.3519533884196431</v>
      </c>
      <c r="AE325" s="12">
        <f t="shared" si="302"/>
        <v>2.0699201279146413</v>
      </c>
      <c r="AF325" s="11">
        <f t="shared" si="295"/>
        <v>-2.9039671966837322E-3</v>
      </c>
      <c r="AG325" s="11">
        <f t="shared" si="295"/>
        <v>2.0567434751257441E-3</v>
      </c>
      <c r="AH325" s="11">
        <f t="shared" si="295"/>
        <v>8.257041531207765E-4</v>
      </c>
      <c r="AI325" s="1">
        <f t="shared" si="290"/>
        <v>647853.1004798573</v>
      </c>
      <c r="AJ325" s="1">
        <f t="shared" si="290"/>
        <v>686265.67653418449</v>
      </c>
      <c r="AK325" s="1">
        <f t="shared" si="290"/>
        <v>119007.72865311778</v>
      </c>
      <c r="AL325" s="17">
        <f t="shared" si="303"/>
        <v>73.682331640261793</v>
      </c>
      <c r="AM325" s="17">
        <f t="shared" si="303"/>
        <v>35.017077994612123</v>
      </c>
      <c r="AN325" s="17">
        <f t="shared" si="303"/>
        <v>5.0972431370497455</v>
      </c>
      <c r="AO325" s="7">
        <f t="shared" si="296"/>
        <v>1.2239433219195179E-3</v>
      </c>
      <c r="AP325" s="7">
        <f t="shared" si="296"/>
        <v>1.8847807406646578E-3</v>
      </c>
      <c r="AQ325" s="7">
        <f t="shared" si="296"/>
        <v>1.3642798567418527E-3</v>
      </c>
      <c r="AR325" s="1">
        <f t="shared" si="304"/>
        <v>329283.64823577652</v>
      </c>
      <c r="AS325" s="1">
        <f t="shared" si="304"/>
        <v>352093.04052155447</v>
      </c>
      <c r="AT325" s="1">
        <f t="shared" si="304"/>
        <v>60622.411796061606</v>
      </c>
      <c r="AU325" s="1">
        <f t="shared" si="252"/>
        <v>65856.729647155313</v>
      </c>
      <c r="AV325" s="1">
        <f t="shared" si="252"/>
        <v>70418.608104310901</v>
      </c>
      <c r="AW325" s="1">
        <f t="shared" si="252"/>
        <v>12124.482359212321</v>
      </c>
      <c r="AX325" s="1">
        <f t="shared" si="253"/>
        <v>204756.939734618</v>
      </c>
      <c r="AY325" s="1">
        <f t="shared" si="253"/>
        <v>78842.78062400932</v>
      </c>
      <c r="AZ325" s="1">
        <f t="shared" si="253"/>
        <v>7121.9579613035612</v>
      </c>
      <c r="BA325" s="1">
        <f t="shared" si="254"/>
        <v>12.229578894838706</v>
      </c>
      <c r="BB325" s="1">
        <f t="shared" si="254"/>
        <v>11.275211029848281</v>
      </c>
      <c r="BC325" s="1">
        <f t="shared" si="254"/>
        <v>8.8709379611670531</v>
      </c>
      <c r="BD325" s="1">
        <f t="shared" si="255"/>
        <v>55.106092011682584</v>
      </c>
      <c r="BE325">
        <f t="shared" si="307"/>
        <v>0.21822387218499145</v>
      </c>
      <c r="BF325">
        <f t="shared" si="307"/>
        <v>0.3346263841173937</v>
      </c>
      <c r="BG325">
        <f t="shared" si="307"/>
        <v>2.453676962688749E-2</v>
      </c>
      <c r="BH325">
        <f t="shared" si="256"/>
        <v>0.29342352848925035</v>
      </c>
      <c r="BI325">
        <f t="shared" si="257"/>
        <v>4.7621658391411486E-3</v>
      </c>
      <c r="BJ325">
        <f t="shared" si="257"/>
        <v>1.1197481694748152E-2</v>
      </c>
      <c r="BK325">
        <f t="shared" si="257"/>
        <v>6.0205306372294847E-5</v>
      </c>
      <c r="BL325">
        <f t="shared" si="251"/>
        <v>1568.1033410161854</v>
      </c>
      <c r="BM325">
        <f t="shared" si="251"/>
        <v>3942.5553760883254</v>
      </c>
      <c r="BN325">
        <f t="shared" si="251"/>
        <v>3.6497908752093102</v>
      </c>
      <c r="BO325">
        <f t="shared" si="305"/>
        <v>1316.7772674134112</v>
      </c>
      <c r="BP325">
        <f t="shared" si="267"/>
        <v>1162.374500891505</v>
      </c>
      <c r="BQ325">
        <f t="shared" si="267"/>
        <v>109.65191273609162</v>
      </c>
      <c r="BR325" s="7">
        <f t="shared" si="265"/>
        <v>1.9430666878643699E-3</v>
      </c>
      <c r="BS325" s="7">
        <f t="shared" si="308"/>
        <v>4.7332430007867774E-4</v>
      </c>
      <c r="BT325" s="7">
        <f t="shared" si="309"/>
        <v>4.070089819632616E-5</v>
      </c>
      <c r="BU325" s="8">
        <f>MAX((BU$3*climlow!$I435+BU$4*climlow!$I435^2+BU$5*climlow!$I435^6)*(K325/K$66)^$BW$1,-99)</f>
        <v>0.55795106649756032</v>
      </c>
      <c r="BV325" s="8">
        <f>MAX((BV$3*climlow!$I435+BV$4*climlow!$I435^2+BV$5*climlow!$I435^6)*(L325/L$66)^$BW$1,-99)</f>
        <v>-0.55181533153207074</v>
      </c>
      <c r="BW325" s="8">
        <f>MAX((BW$3*climlow!$I435+BW$4*climlow!$I435^2+BW$5*climlow!$I435^6)*(M325/M$66)^$BW$1,-99)</f>
        <v>-1.4403861136565363</v>
      </c>
      <c r="BX325" s="8">
        <f>MAX((BX$3*climlow!$M435+BX$4*climlow!$M435^2+BX$5*climlow!$M435^6)*(K325/K$66)^$BW$1,-99)</f>
        <v>0.78745261923659027</v>
      </c>
      <c r="BY325" s="8">
        <f>MAX((BY$3*climlow!$M435+BY$4*climlow!$M435^2+BY$5*climlow!$M435^6)*(L325/L$66)^$BW$1,-99)</f>
        <v>-0.39277815558754031</v>
      </c>
      <c r="BZ325" s="8">
        <f>MAX((BZ$3*climlow!$M435+BZ$4*climlow!$M435^2+BZ$5*climlow!$M435^6)*(M325/M$66)^$BW$1,-99)</f>
        <v>-1.2672569723298697</v>
      </c>
      <c r="CA325" s="8">
        <f t="shared" si="258"/>
        <v>-860.66614661086987</v>
      </c>
      <c r="CB325" s="8">
        <f t="shared" si="259"/>
        <v>-0.40737420144600262</v>
      </c>
      <c r="CC325" s="8">
        <f t="shared" si="260"/>
        <v>-3.5029885214233343E-2</v>
      </c>
      <c r="CD325" s="8">
        <f>MAX((CD$3*climlow!$I435+CD$4*climlow!$I435^2+CD$5*climlow!$I435^6)*(K325/K$66)^$BW$1,-99)</f>
        <v>0.66508128081977302</v>
      </c>
      <c r="CE325" s="8">
        <f>MAX((CE$3*climlow!$I435+CE$4*climlow!$I435^2+CE$5*climlow!$I435^6)*(L325/L$66)^$BW$1,-99)</f>
        <v>-0.22750521271850779</v>
      </c>
      <c r="CF325" s="8">
        <f>MAX((CF$3*climlow!$I435+CF$4*climlow!$I435^2+CF$5*climlow!$I435^6)*(M325/M$66)^$BW$1,-99)</f>
        <v>-0.85120910107765146</v>
      </c>
      <c r="CG325" s="8">
        <f>MAX((CG$3*climlow!$M435+CG$4*climlow!$M435^2+CG$5*climlow!$M435^6)*(K325/K$66)^$BW$1,-99)</f>
        <v>0.76822212766469167</v>
      </c>
      <c r="CH325" s="8">
        <f>MAX((CH$3*climlow!$M435+CH$4*climlow!$M435^2+CH$5*climlow!$M435^6)*(L325/L$66)^$BW$1,-99)</f>
        <v>-0.10895998785608363</v>
      </c>
      <c r="CI325" s="8">
        <f>MAX((CI$3*climlow!$M435+CI$4*climlow!$M435^2+CI$5*climlow!$M435^6)*(M325/M$66)^$BW$1,-99)</f>
        <v>-0.67709333578945463</v>
      </c>
      <c r="CJ325" s="8">
        <f t="shared" si="261"/>
        <v>-3.9519124202829561</v>
      </c>
      <c r="CK325" s="8">
        <f t="shared" si="262"/>
        <v>-1.8705361803026635E-3</v>
      </c>
      <c r="CL325" s="8">
        <f t="shared" si="263"/>
        <v>-1.6084638509873353E-4</v>
      </c>
    </row>
    <row r="326" spans="1:90">
      <c r="A326">
        <f t="shared" si="291"/>
        <v>2280</v>
      </c>
      <c r="B326" s="4">
        <f t="shared" si="298"/>
        <v>1286.5347636781592</v>
      </c>
      <c r="C326" s="4">
        <f t="shared" si="298"/>
        <v>3572.6091281080162</v>
      </c>
      <c r="D326" s="4">
        <f t="shared" si="298"/>
        <v>6809.634615198016</v>
      </c>
      <c r="E326" s="11">
        <f t="shared" si="299"/>
        <v>9.4307698507335062E-9</v>
      </c>
      <c r="F326" s="11">
        <f t="shared" si="299"/>
        <v>1.8906614485886515E-8</v>
      </c>
      <c r="G326" s="11">
        <f t="shared" si="299"/>
        <v>4.1742576809136001E-8</v>
      </c>
      <c r="H326" s="4">
        <f t="shared" si="300"/>
        <v>329776.84529160784</v>
      </c>
      <c r="I326" s="4">
        <f t="shared" si="300"/>
        <v>352924.67478463188</v>
      </c>
      <c r="J326" s="4">
        <f t="shared" si="300"/>
        <v>60725.513522557856</v>
      </c>
      <c r="K326" s="4">
        <f t="shared" si="292"/>
        <v>256329.52532801143</v>
      </c>
      <c r="L326" s="4">
        <f t="shared" si="292"/>
        <v>98786.25456335154</v>
      </c>
      <c r="M326" s="4">
        <f t="shared" si="292"/>
        <v>8917.5876466305872</v>
      </c>
      <c r="N326" s="11">
        <f t="shared" si="297"/>
        <v>1.4977784303114028E-3</v>
      </c>
      <c r="O326" s="11">
        <f t="shared" si="297"/>
        <v>2.3619540711026232E-3</v>
      </c>
      <c r="P326" s="11">
        <f t="shared" si="297"/>
        <v>1.7006778285857393E-3</v>
      </c>
      <c r="Q326" s="4">
        <f t="shared" si="293"/>
        <v>1570.0649533269511</v>
      </c>
      <c r="R326" s="4">
        <f t="shared" si="293"/>
        <v>5569.4963999773963</v>
      </c>
      <c r="S326" s="4">
        <f t="shared" si="293"/>
        <v>1315.5820610437218</v>
      </c>
      <c r="T326" s="4">
        <f t="shared" si="301"/>
        <v>4.7609920943315727</v>
      </c>
      <c r="U326" s="4">
        <f t="shared" si="301"/>
        <v>15.78097763602422</v>
      </c>
      <c r="V326" s="4">
        <f t="shared" si="301"/>
        <v>21.664404049131992</v>
      </c>
      <c r="W326" s="11">
        <f t="shared" si="294"/>
        <v>-1.219247815263802E-2</v>
      </c>
      <c r="X326" s="11">
        <f t="shared" si="294"/>
        <v>-1.3228699347321071E-2</v>
      </c>
      <c r="Y326" s="11">
        <f t="shared" si="294"/>
        <v>-1.2203590333800474E-2</v>
      </c>
      <c r="Z326" s="4">
        <f t="shared" si="306"/>
        <v>1387.2961601663346</v>
      </c>
      <c r="AA326" s="4">
        <f t="shared" si="306"/>
        <v>20093.012225409442</v>
      </c>
      <c r="AB326" s="4">
        <f t="shared" si="306"/>
        <v>2686.800718600276</v>
      </c>
      <c r="AC326" s="12">
        <f t="shared" si="302"/>
        <v>1.1181278971383506</v>
      </c>
      <c r="AD326" s="12">
        <f t="shared" si="302"/>
        <v>5.3629609836304519</v>
      </c>
      <c r="AE326" s="12">
        <f t="shared" si="302"/>
        <v>2.0716292695608889</v>
      </c>
      <c r="AF326" s="11">
        <f t="shared" si="295"/>
        <v>-2.9039671966837322E-3</v>
      </c>
      <c r="AG326" s="11">
        <f t="shared" si="295"/>
        <v>2.0567434751257441E-3</v>
      </c>
      <c r="AH326" s="11">
        <f t="shared" si="295"/>
        <v>8.257041531207765E-4</v>
      </c>
      <c r="AI326" s="1">
        <f t="shared" si="290"/>
        <v>648924.52007902681</v>
      </c>
      <c r="AJ326" s="1">
        <f t="shared" si="290"/>
        <v>688057.71698507702</v>
      </c>
      <c r="AK326" s="1">
        <f t="shared" si="290"/>
        <v>119231.43814701831</v>
      </c>
      <c r="AL326" s="17">
        <f t="shared" si="303"/>
        <v>73.771612808038796</v>
      </c>
      <c r="AM326" s="17">
        <f t="shared" si="303"/>
        <v>35.08241751366873</v>
      </c>
      <c r="AN326" s="17">
        <f t="shared" si="303"/>
        <v>5.1041276625251699</v>
      </c>
      <c r="AO326" s="7">
        <f t="shared" si="296"/>
        <v>1.2117038887003227E-3</v>
      </c>
      <c r="AP326" s="7">
        <f t="shared" si="296"/>
        <v>1.8659329332580113E-3</v>
      </c>
      <c r="AQ326" s="7">
        <f t="shared" si="296"/>
        <v>1.3506370581744343E-3</v>
      </c>
      <c r="AR326" s="1">
        <f t="shared" si="304"/>
        <v>329776.84529160784</v>
      </c>
      <c r="AS326" s="1">
        <f t="shared" si="304"/>
        <v>352924.67478463188</v>
      </c>
      <c r="AT326" s="1">
        <f t="shared" si="304"/>
        <v>60725.513522557856</v>
      </c>
      <c r="AU326" s="1">
        <f t="shared" si="252"/>
        <v>65955.369058321565</v>
      </c>
      <c r="AV326" s="1">
        <f t="shared" si="252"/>
        <v>70584.934956926372</v>
      </c>
      <c r="AW326" s="1">
        <f t="shared" si="252"/>
        <v>12145.102704511572</v>
      </c>
      <c r="AX326" s="1">
        <f t="shared" si="253"/>
        <v>205063.62026240909</v>
      </c>
      <c r="AY326" s="1">
        <f t="shared" si="253"/>
        <v>79029.003650681232</v>
      </c>
      <c r="AZ326" s="1">
        <f t="shared" si="253"/>
        <v>7134.0701173044699</v>
      </c>
      <c r="BA326" s="1">
        <f t="shared" si="254"/>
        <v>12.231075552717655</v>
      </c>
      <c r="BB326" s="1">
        <f t="shared" si="254"/>
        <v>11.277570198890411</v>
      </c>
      <c r="BC326" s="1">
        <f t="shared" si="254"/>
        <v>8.8726371944806388</v>
      </c>
      <c r="BD326" s="1">
        <f t="shared" si="255"/>
        <v>53.511137179131403</v>
      </c>
      <c r="BE326">
        <f t="shared" si="307"/>
        <v>0.21822387218499145</v>
      </c>
      <c r="BF326">
        <f t="shared" si="307"/>
        <v>0.3346263841173937</v>
      </c>
      <c r="BG326">
        <f t="shared" si="307"/>
        <v>2.453676962688749E-2</v>
      </c>
      <c r="BH326">
        <f t="shared" si="256"/>
        <v>0.29346987869535129</v>
      </c>
      <c r="BI326">
        <f t="shared" si="257"/>
        <v>4.7621658391411486E-3</v>
      </c>
      <c r="BJ326">
        <f t="shared" si="257"/>
        <v>1.1197481694748152E-2</v>
      </c>
      <c r="BK326">
        <f t="shared" si="257"/>
        <v>6.0205306372294847E-5</v>
      </c>
      <c r="BL326">
        <f t="shared" ref="BL326:BN346" si="310">BI326*AR326</f>
        <v>1570.4520271874303</v>
      </c>
      <c r="BM326">
        <f t="shared" si="310"/>
        <v>3951.8675855258602</v>
      </c>
      <c r="BN326">
        <f t="shared" si="310"/>
        <v>3.6559981462405293</v>
      </c>
      <c r="BO326">
        <f t="shared" si="305"/>
        <v>1319.3358534570593</v>
      </c>
      <c r="BP326">
        <f t="shared" si="267"/>
        <v>1175.5122274762061</v>
      </c>
      <c r="BQ326">
        <f t="shared" si="267"/>
        <v>110.91317085501468</v>
      </c>
      <c r="BR326" s="7">
        <f t="shared" si="265"/>
        <v>1.9244403993752268E-3</v>
      </c>
      <c r="BS326" s="7">
        <f t="shared" si="308"/>
        <v>4.5953815541619196E-4</v>
      </c>
      <c r="BT326" s="7">
        <f t="shared" si="309"/>
        <v>3.9441030721743404E-5</v>
      </c>
      <c r="BU326" s="8">
        <f>MAX((BU$3*climlow!$I436+BU$4*climlow!$I436^2+BU$5*climlow!$I436^6)*(K326/K$66)^$BW$1,-99)</f>
        <v>0.55357135384005052</v>
      </c>
      <c r="BV326" s="8">
        <f>MAX((BV$3*climlow!$I436+BV$4*climlow!$I436^2+BV$5*climlow!$I436^6)*(L326/L$66)^$BW$1,-99)</f>
        <v>-0.55436230897810246</v>
      </c>
      <c r="BW326" s="8">
        <f>MAX((BW$3*climlow!$I436+BW$4*climlow!$I436^2+BW$5*climlow!$I436^6)*(M326/M$66)^$BW$1,-99)</f>
        <v>-1.4428861523467138</v>
      </c>
      <c r="BX326" s="8">
        <f>MAX((BX$3*climlow!$M436+BX$4*climlow!$M436^2+BX$5*climlow!$M436^6)*(K326/K$66)^$BW$1,-99)</f>
        <v>0.78406397195979682</v>
      </c>
      <c r="BY326" s="8">
        <f>MAX((BY$3*climlow!$M436+BY$4*climlow!$M436^2+BY$5*climlow!$M436^6)*(L326/L$66)^$BW$1,-99)</f>
        <v>-0.39470361364348111</v>
      </c>
      <c r="BZ326" s="8">
        <f>MAX((BZ$3*climlow!$M436+BZ$4*climlow!$M436^2+BZ$5*climlow!$M436^6)*(M326/M$66)^$BW$1,-99)</f>
        <v>-1.2690793227434694</v>
      </c>
      <c r="CA326" s="8">
        <f t="shared" si="258"/>
        <v>-865.65637447917948</v>
      </c>
      <c r="CB326" s="8">
        <f t="shared" si="259"/>
        <v>-0.39780213355243044</v>
      </c>
      <c r="CC326" s="8">
        <f t="shared" si="260"/>
        <v>-3.4142379660306331E-2</v>
      </c>
      <c r="CD326" s="8">
        <f>MAX((CD$3*climlow!$I436+CD$4*climlow!$I436^2+CD$5*climlow!$I436^6)*(K326/K$66)^$BW$1,-99)</f>
        <v>0.66272815879333835</v>
      </c>
      <c r="CE326" s="8">
        <f>MAX((CE$3*climlow!$I436+CE$4*climlow!$I436^2+CE$5*climlow!$I436^6)*(L326/L$66)^$BW$1,-99)</f>
        <v>-0.2296757030830805</v>
      </c>
      <c r="CF326" s="8">
        <f>MAX((CF$3*climlow!$I436+CF$4*climlow!$I436^2+CF$5*climlow!$I436^6)*(M326/M$66)^$BW$1,-99)</f>
        <v>-0.85417396271318724</v>
      </c>
      <c r="CG326" s="8">
        <f>MAX((CG$3*climlow!$M436+CG$4*climlow!$M436^2+CG$5*climlow!$M436^6)*(K326/K$66)^$BW$1,-99)</f>
        <v>0.76671080002112602</v>
      </c>
      <c r="CH326" s="8">
        <f>MAX((CH$3*climlow!$M436+CH$4*climlow!$M436^2+CH$5*climlow!$M436^6)*(L326/L$66)^$BW$1,-99)</f>
        <v>-0.11038511044278325</v>
      </c>
      <c r="CI326" s="8">
        <f>MAX((CI$3*climlow!$M436+CI$4*climlow!$M436^2+CI$5*climlow!$M436^6)*(M326/M$66)^$BW$1,-99)</f>
        <v>-0.67903689917213039</v>
      </c>
      <c r="CJ326" s="8">
        <f t="shared" si="261"/>
        <v>-3.9366667976460836</v>
      </c>
      <c r="CK326" s="8">
        <f t="shared" si="262"/>
        <v>-1.8090485986784488E-3</v>
      </c>
      <c r="CL326" s="8">
        <f t="shared" si="263"/>
        <v>-1.5526619610722642E-4</v>
      </c>
    </row>
    <row r="327" spans="1:90">
      <c r="A327">
        <f t="shared" si="291"/>
        <v>2281</v>
      </c>
      <c r="B327" s="4">
        <f t="shared" si="298"/>
        <v>1286.5347752045218</v>
      </c>
      <c r="C327" s="4">
        <f t="shared" si="298"/>
        <v>3572.6091922766627</v>
      </c>
      <c r="D327" s="4">
        <f t="shared" si="298"/>
        <v>6809.6348852371275</v>
      </c>
      <c r="E327" s="11">
        <f t="shared" si="299"/>
        <v>8.95923135819683E-9</v>
      </c>
      <c r="F327" s="11">
        <f t="shared" si="299"/>
        <v>1.796128376159219E-8</v>
      </c>
      <c r="G327" s="11">
        <f t="shared" si="299"/>
        <v>3.96554479686792E-8</v>
      </c>
      <c r="H327" s="4">
        <f t="shared" si="300"/>
        <v>330266.08162688446</v>
      </c>
      <c r="I327" s="4">
        <f t="shared" si="300"/>
        <v>353750.13013069687</v>
      </c>
      <c r="J327" s="4">
        <f t="shared" si="300"/>
        <v>60827.792799302522</v>
      </c>
      <c r="K327" s="4">
        <f t="shared" si="292"/>
        <v>256709.79750577026</v>
      </c>
      <c r="L327" s="4">
        <f t="shared" si="292"/>
        <v>99017.303906467263</v>
      </c>
      <c r="M327" s="4">
        <f t="shared" si="292"/>
        <v>8932.6070816474257</v>
      </c>
      <c r="N327" s="11">
        <f t="shared" si="297"/>
        <v>1.4835285840451018E-3</v>
      </c>
      <c r="O327" s="11">
        <f t="shared" si="297"/>
        <v>2.3388814986153861E-3</v>
      </c>
      <c r="P327" s="11">
        <f t="shared" si="297"/>
        <v>1.684248656923959E-3</v>
      </c>
      <c r="Q327" s="4">
        <f t="shared" si="293"/>
        <v>1553.2228216761077</v>
      </c>
      <c r="R327" s="4">
        <f t="shared" si="293"/>
        <v>5508.6733753909721</v>
      </c>
      <c r="S327" s="4">
        <f t="shared" si="293"/>
        <v>1301.7160151431226</v>
      </c>
      <c r="T327" s="4">
        <f t="shared" si="301"/>
        <v>4.7029438022365531</v>
      </c>
      <c r="U327" s="4">
        <f t="shared" si="301"/>
        <v>15.572215827470458</v>
      </c>
      <c r="V327" s="4">
        <f t="shared" si="301"/>
        <v>21.400020537290455</v>
      </c>
      <c r="W327" s="11">
        <f t="shared" si="294"/>
        <v>-1.219247815263802E-2</v>
      </c>
      <c r="X327" s="11">
        <f t="shared" si="294"/>
        <v>-1.3228699347321071E-2</v>
      </c>
      <c r="Y327" s="11">
        <f t="shared" si="294"/>
        <v>-1.2203590333800474E-2</v>
      </c>
      <c r="Z327" s="4">
        <f t="shared" si="306"/>
        <v>1368.4486192875713</v>
      </c>
      <c r="AA327" s="4">
        <f t="shared" si="306"/>
        <v>19914.914937968981</v>
      </c>
      <c r="AB327" s="4">
        <f t="shared" si="306"/>
        <v>2660.7209896587256</v>
      </c>
      <c r="AC327" s="12">
        <f t="shared" si="302"/>
        <v>1.1148808904033638</v>
      </c>
      <c r="AD327" s="12">
        <f t="shared" si="302"/>
        <v>5.3739912186408878</v>
      </c>
      <c r="AE327" s="12">
        <f t="shared" si="302"/>
        <v>2.0733398224524917</v>
      </c>
      <c r="AF327" s="11">
        <f t="shared" si="295"/>
        <v>-2.9039671966837322E-3</v>
      </c>
      <c r="AG327" s="11">
        <f t="shared" si="295"/>
        <v>2.0567434751257441E-3</v>
      </c>
      <c r="AH327" s="11">
        <f t="shared" si="295"/>
        <v>8.257041531207765E-4</v>
      </c>
      <c r="AI327" s="1">
        <f t="shared" si="290"/>
        <v>649987.43712944572</v>
      </c>
      <c r="AJ327" s="1">
        <f t="shared" si="290"/>
        <v>689836.88024349569</v>
      </c>
      <c r="AK327" s="1">
        <f t="shared" si="290"/>
        <v>119453.39703682806</v>
      </c>
      <c r="AL327" s="17">
        <f t="shared" si="303"/>
        <v>73.860108264652837</v>
      </c>
      <c r="AM327" s="17">
        <f t="shared" si="303"/>
        <v>35.147224337503623</v>
      </c>
      <c r="AN327" s="17">
        <f t="shared" si="303"/>
        <v>5.1109525482561233</v>
      </c>
      <c r="AO327" s="7">
        <f t="shared" si="296"/>
        <v>1.1995868498133194E-3</v>
      </c>
      <c r="AP327" s="7">
        <f t="shared" si="296"/>
        <v>1.8472736039254311E-3</v>
      </c>
      <c r="AQ327" s="7">
        <f t="shared" si="296"/>
        <v>1.33713068759269E-3</v>
      </c>
      <c r="AR327" s="1">
        <f t="shared" si="304"/>
        <v>330266.08162688446</v>
      </c>
      <c r="AS327" s="1">
        <f t="shared" si="304"/>
        <v>353750.13013069687</v>
      </c>
      <c r="AT327" s="1">
        <f t="shared" si="304"/>
        <v>60827.792799302522</v>
      </c>
      <c r="AU327" s="1">
        <f t="shared" ref="AU327:AW346" si="311">$AU$5*AR327</f>
        <v>66053.216325376896</v>
      </c>
      <c r="AV327" s="1">
        <f t="shared" si="311"/>
        <v>70750.026026139371</v>
      </c>
      <c r="AW327" s="1">
        <f t="shared" si="311"/>
        <v>12165.558559860505</v>
      </c>
      <c r="AX327" s="1">
        <f t="shared" ref="AX327:AZ346" si="312">(AR327-AU327)/B327*1000</f>
        <v>205367.83800461623</v>
      </c>
      <c r="AY327" s="1">
        <f t="shared" si="312"/>
        <v>79213.843125173807</v>
      </c>
      <c r="AZ327" s="1">
        <f t="shared" si="312"/>
        <v>7146.0856653179417</v>
      </c>
      <c r="BA327" s="1">
        <f t="shared" ref="BA327:BC346" si="313">LN(AX327)</f>
        <v>12.232557981960307</v>
      </c>
      <c r="BB327" s="1">
        <f t="shared" si="313"/>
        <v>11.279906349463074</v>
      </c>
      <c r="BC327" s="1">
        <f t="shared" si="313"/>
        <v>8.8743200263813495</v>
      </c>
      <c r="BD327" s="1">
        <f t="shared" ref="BD327:BD346" si="314">SUMPRODUCT(BA327:BC327,B327:D327)*BS327</f>
        <v>51.962249074787699</v>
      </c>
      <c r="BE327">
        <f t="shared" si="307"/>
        <v>0.21822387218499145</v>
      </c>
      <c r="BF327">
        <f t="shared" si="307"/>
        <v>0.3346263841173937</v>
      </c>
      <c r="BG327">
        <f t="shared" si="307"/>
        <v>2.453676962688749E-2</v>
      </c>
      <c r="BH327">
        <f t="shared" ref="BH327:BH346" si="315">(BE327*Z327+BF327*AA327+BG327*AB327)/(Z327+AA327+AB327)</f>
        <v>0.29351590437627584</v>
      </c>
      <c r="BI327">
        <f t="shared" ref="BI327:BK346" si="316">BI$5*BE327^2</f>
        <v>4.7621658391411486E-3</v>
      </c>
      <c r="BJ327">
        <f t="shared" si="316"/>
        <v>1.1197481694748152E-2</v>
      </c>
      <c r="BK327">
        <f t="shared" si="316"/>
        <v>6.0205306372294847E-5</v>
      </c>
      <c r="BL327">
        <f t="shared" si="310"/>
        <v>1572.7818517505514</v>
      </c>
      <c r="BM327">
        <f t="shared" si="310"/>
        <v>3961.1106066532548</v>
      </c>
      <c r="BN327">
        <f t="shared" si="310"/>
        <v>3.6621559014324787</v>
      </c>
      <c r="BO327">
        <f t="shared" si="305"/>
        <v>1321.8748366737964</v>
      </c>
      <c r="BP327">
        <f t="shared" si="267"/>
        <v>1188.7987199082154</v>
      </c>
      <c r="BQ327">
        <f t="shared" si="267"/>
        <v>112.18895514632429</v>
      </c>
      <c r="BR327" s="7">
        <f t="shared" si="265"/>
        <v>1.905998697985023E-3</v>
      </c>
      <c r="BS327" s="7">
        <f t="shared" si="308"/>
        <v>4.4615354894775918E-4</v>
      </c>
      <c r="BT327" s="7">
        <f t="shared" si="309"/>
        <v>3.8220851428307039E-5</v>
      </c>
      <c r="BU327" s="8">
        <f>MAX((BU$3*climlow!$I437+BU$4*climlow!$I437^2+BU$5*climlow!$I437^6)*(K327/K$66)^$BW$1,-99)</f>
        <v>0.54929459899173472</v>
      </c>
      <c r="BV327" s="8">
        <f>MAX((BV$3*climlow!$I437+BV$4*climlow!$I437^2+BV$5*climlow!$I437^6)*(L327/L$66)^$BW$1,-99)</f>
        <v>-0.55684139897502072</v>
      </c>
      <c r="BW327" s="8">
        <f>MAX((BW$3*climlow!$I437+BW$4*climlow!$I437^2+BW$5*climlow!$I437^6)*(M327/M$66)^$BW$1,-99)</f>
        <v>-1.445315662579868</v>
      </c>
      <c r="BX327" s="8">
        <f>MAX((BX$3*climlow!$M437+BX$4*climlow!$M437^2+BX$5*climlow!$M437^6)*(K327/K$66)^$BW$1,-99)</f>
        <v>0.7807642222606932</v>
      </c>
      <c r="BY327" s="8">
        <f>MAX((BY$3*climlow!$M437+BY$4*climlow!$M437^2+BY$5*climlow!$M437^6)*(L327/L$66)^$BW$1,-99)</f>
        <v>-0.39657023321408363</v>
      </c>
      <c r="BZ327" s="8">
        <f>MAX((BZ$3*climlow!$M437+BZ$4*climlow!$M437^2+BZ$5*climlow!$M437^6)*(M327/M$66)^$BW$1,-99)</f>
        <v>-1.2708405077050824</v>
      </c>
      <c r="CA327" s="8">
        <f t="shared" ref="CA327:CA346" si="317">((BU327-BX327)*H327+(BY327-BY327)*I327+(BW327-BZ327)*J327)/100</f>
        <v>-870.59504062039707</v>
      </c>
      <c r="CB327" s="8">
        <f t="shared" ref="CB327:CB346" si="318">CA327*BS327</f>
        <v>-0.38841906706910873</v>
      </c>
      <c r="CC327" s="8">
        <f t="shared" ref="CC327:CC346" si="319">CA327*BT327</f>
        <v>-3.3274883701773131E-2</v>
      </c>
      <c r="CD327" s="8">
        <f>MAX((CD$3*climlow!$I437+CD$4*climlow!$I437^2+CD$5*climlow!$I437^6)*(K327/K$66)^$BW$1,-99)</f>
        <v>0.66042053879046037</v>
      </c>
      <c r="CE327" s="8">
        <f>MAX((CE$3*climlow!$I437+CE$4*climlow!$I437^2+CE$5*climlow!$I437^6)*(L327/L$66)^$BW$1,-99)</f>
        <v>-0.23179604130760695</v>
      </c>
      <c r="CF327" s="8">
        <f>MAX((CF$3*climlow!$I437+CF$4*climlow!$I437^2+CF$5*climlow!$I437^6)*(M327/M$66)^$BW$1,-99)</f>
        <v>-0.85706727846376152</v>
      </c>
      <c r="CG327" s="8">
        <f>MAX((CG$3*climlow!$M437+CG$4*climlow!$M437^2+CG$5*climlow!$M437^6)*(K327/K$66)^$BW$1,-99)</f>
        <v>0.7652319156278502</v>
      </c>
      <c r="CH327" s="8">
        <f>MAX((CH$3*climlow!$M437+CH$4*climlow!$M437^2+CH$5*climlow!$M437^6)*(L327/L$66)^$BW$1,-99)</f>
        <v>-0.11177173073244369</v>
      </c>
      <c r="CI327" s="8">
        <f>MAX((CI$3*climlow!$M437+CI$4*climlow!$M437^2+CI$5*climlow!$M437^6)*(M327/M$66)^$BW$1,-99)</f>
        <v>-0.68092416741986006</v>
      </c>
      <c r="CJ327" s="8">
        <f t="shared" ref="CJ327:CJ346" si="320">((CD327-CG327)*Q327+(CH327-CH327)*R327+(CF327-CI327)*S327)/100</f>
        <v>-3.9208373107810841</v>
      </c>
      <c r="CK327" s="8">
        <f t="shared" ref="CK327:CK346" si="321">CJ327*BS327</f>
        <v>-1.7492954810517688E-3</v>
      </c>
      <c r="CL327" s="8">
        <f t="shared" ref="CL327:CL346" si="322">CJ327*BT327</f>
        <v>-1.4985774032992672E-4</v>
      </c>
    </row>
    <row r="328" spans="1:90">
      <c r="A328">
        <f t="shared" si="291"/>
        <v>2282</v>
      </c>
      <c r="B328" s="4">
        <f t="shared" si="298"/>
        <v>1286.5347861545663</v>
      </c>
      <c r="C328" s="4">
        <f t="shared" si="298"/>
        <v>3572.6092532368775</v>
      </c>
      <c r="D328" s="4">
        <f t="shared" si="298"/>
        <v>6809.6351417742935</v>
      </c>
      <c r="E328" s="11">
        <f t="shared" si="299"/>
        <v>8.511269790286988E-9</v>
      </c>
      <c r="F328" s="11">
        <f t="shared" si="299"/>
        <v>1.7063219573512581E-8</v>
      </c>
      <c r="G328" s="11">
        <f t="shared" si="299"/>
        <v>3.767267557024524E-8</v>
      </c>
      <c r="H328" s="4">
        <f t="shared" si="300"/>
        <v>330751.3854397948</v>
      </c>
      <c r="I328" s="4">
        <f t="shared" si="300"/>
        <v>354569.43577294936</v>
      </c>
      <c r="J328" s="4">
        <f t="shared" si="300"/>
        <v>60929.254932015494</v>
      </c>
      <c r="K328" s="4">
        <f t="shared" si="292"/>
        <v>257087.01311404558</v>
      </c>
      <c r="L328" s="4">
        <f t="shared" si="292"/>
        <v>99246.631982408988</v>
      </c>
      <c r="M328" s="4">
        <f t="shared" si="292"/>
        <v>8947.5065350035766</v>
      </c>
      <c r="N328" s="11">
        <f t="shared" si="297"/>
        <v>1.4694242757402609E-3</v>
      </c>
      <c r="O328" s="11">
        <f t="shared" si="297"/>
        <v>2.3160403979323174E-3</v>
      </c>
      <c r="P328" s="11">
        <f t="shared" si="297"/>
        <v>1.6679848581677703E-3</v>
      </c>
      <c r="Q328" s="4">
        <f t="shared" si="293"/>
        <v>1536.5397153332879</v>
      </c>
      <c r="R328" s="4">
        <f t="shared" si="293"/>
        <v>5448.390418700651</v>
      </c>
      <c r="S328" s="4">
        <f t="shared" si="293"/>
        <v>1287.9752003324909</v>
      </c>
      <c r="T328" s="4">
        <f t="shared" si="301"/>
        <v>4.6456032626746993</v>
      </c>
      <c r="U328" s="4">
        <f t="shared" si="301"/>
        <v>15.366215666117258</v>
      </c>
      <c r="V328" s="4">
        <f t="shared" si="301"/>
        <v>21.138863453518447</v>
      </c>
      <c r="W328" s="11">
        <f t="shared" si="294"/>
        <v>-1.219247815263802E-2</v>
      </c>
      <c r="X328" s="11">
        <f t="shared" si="294"/>
        <v>-1.3228699347321071E-2</v>
      </c>
      <c r="Y328" s="11">
        <f t="shared" si="294"/>
        <v>-1.2203590333800474E-2</v>
      </c>
      <c r="Z328" s="4">
        <f t="shared" si="306"/>
        <v>1349.8379303761744</v>
      </c>
      <c r="AA328" s="4">
        <f t="shared" si="306"/>
        <v>19737.941880205188</v>
      </c>
      <c r="AB328" s="4">
        <f t="shared" si="306"/>
        <v>2634.8511853605382</v>
      </c>
      <c r="AC328" s="12">
        <f t="shared" si="302"/>
        <v>1.111643312869423</v>
      </c>
      <c r="AD328" s="12">
        <f t="shared" si="302"/>
        <v>5.3850441400152107</v>
      </c>
      <c r="AE328" s="12">
        <f t="shared" si="302"/>
        <v>2.0750517877547212</v>
      </c>
      <c r="AF328" s="11">
        <f t="shared" si="295"/>
        <v>-2.9039671966837322E-3</v>
      </c>
      <c r="AG328" s="11">
        <f t="shared" si="295"/>
        <v>2.0567434751257441E-3</v>
      </c>
      <c r="AH328" s="11">
        <f t="shared" si="295"/>
        <v>8.257041531207765E-4</v>
      </c>
      <c r="AI328" s="1">
        <f t="shared" ref="AI328:AK343" si="323">(1-$AI$5)*AI327+AU327</f>
        <v>651041.90974187804</v>
      </c>
      <c r="AJ328" s="1">
        <f t="shared" si="323"/>
        <v>691603.21824528556</v>
      </c>
      <c r="AK328" s="1">
        <f t="shared" si="323"/>
        <v>119673.61589300576</v>
      </c>
      <c r="AL328" s="17">
        <f t="shared" si="303"/>
        <v>73.947823863106905</v>
      </c>
      <c r="AM328" s="17">
        <f t="shared" si="303"/>
        <v>35.211501611875839</v>
      </c>
      <c r="AN328" s="17">
        <f t="shared" si="303"/>
        <v>5.1177182196362754</v>
      </c>
      <c r="AO328" s="7">
        <f t="shared" si="296"/>
        <v>1.1875909813151863E-3</v>
      </c>
      <c r="AP328" s="7">
        <f t="shared" si="296"/>
        <v>1.8288008678861768E-3</v>
      </c>
      <c r="AQ328" s="7">
        <f t="shared" si="296"/>
        <v>1.3237593807167631E-3</v>
      </c>
      <c r="AR328" s="1">
        <f t="shared" si="304"/>
        <v>330751.3854397948</v>
      </c>
      <c r="AS328" s="1">
        <f t="shared" si="304"/>
        <v>354569.43577294936</v>
      </c>
      <c r="AT328" s="1">
        <f t="shared" si="304"/>
        <v>60929.254932015494</v>
      </c>
      <c r="AU328" s="1">
        <f t="shared" si="311"/>
        <v>66150.277087958966</v>
      </c>
      <c r="AV328" s="1">
        <f t="shared" si="311"/>
        <v>70913.887154589873</v>
      </c>
      <c r="AW328" s="1">
        <f t="shared" si="311"/>
        <v>12185.8509864031</v>
      </c>
      <c r="AX328" s="1">
        <f t="shared" si="312"/>
        <v>205669.6104912365</v>
      </c>
      <c r="AY328" s="1">
        <f t="shared" si="312"/>
        <v>79397.305585927184</v>
      </c>
      <c r="AZ328" s="1">
        <f t="shared" si="312"/>
        <v>7158.0052280028603</v>
      </c>
      <c r="BA328" s="1">
        <f t="shared" si="313"/>
        <v>12.23402632768863</v>
      </c>
      <c r="BB328" s="1">
        <f t="shared" si="313"/>
        <v>11.282219711973378</v>
      </c>
      <c r="BC328" s="1">
        <f t="shared" si="313"/>
        <v>8.8759866216977166</v>
      </c>
      <c r="BD328" s="1">
        <f t="shared" si="314"/>
        <v>50.458100945397803</v>
      </c>
      <c r="BE328">
        <f t="shared" si="307"/>
        <v>0.21822387218499145</v>
      </c>
      <c r="BF328">
        <f t="shared" si="307"/>
        <v>0.3346263841173937</v>
      </c>
      <c r="BG328">
        <f t="shared" si="307"/>
        <v>2.453676962688749E-2</v>
      </c>
      <c r="BH328">
        <f t="shared" si="315"/>
        <v>0.29356160870220604</v>
      </c>
      <c r="BI328">
        <f t="shared" si="316"/>
        <v>4.7621658391411486E-3</v>
      </c>
      <c r="BJ328">
        <f t="shared" si="316"/>
        <v>1.1197481694748152E-2</v>
      </c>
      <c r="BK328">
        <f t="shared" si="316"/>
        <v>6.0205306372294847E-5</v>
      </c>
      <c r="BL328">
        <f t="shared" si="310"/>
        <v>1575.0929489899979</v>
      </c>
      <c r="BM328">
        <f t="shared" si="310"/>
        <v>3970.2847665847812</v>
      </c>
      <c r="BN328">
        <f t="shared" si="310"/>
        <v>3.6682644602176495</v>
      </c>
      <c r="BO328">
        <f t="shared" si="305"/>
        <v>1324.3943283913959</v>
      </c>
      <c r="BP328">
        <f t="shared" si="267"/>
        <v>1202.2356629820324</v>
      </c>
      <c r="BQ328">
        <f t="shared" si="267"/>
        <v>113.47943292669824</v>
      </c>
      <c r="BR328" s="7">
        <f t="shared" ref="BR328:BR346" si="324">SUM(H328:J328)/SUM(H327:J327)-1+BR$5</f>
        <v>1.8877396867982288E-3</v>
      </c>
      <c r="BS328" s="7">
        <f t="shared" si="308"/>
        <v>4.3315878538617396E-4</v>
      </c>
      <c r="BT328" s="7">
        <f t="shared" si="309"/>
        <v>3.7039082509969393E-5</v>
      </c>
      <c r="BU328" s="8">
        <f>MAX((BU$3*climlow!$I438+BU$4*climlow!$I438^2+BU$5*climlow!$I438^6)*(K328/K$66)^$BW$1,-99)</f>
        <v>0.54511996257481943</v>
      </c>
      <c r="BV328" s="8">
        <f>MAX((BV$3*climlow!$I438+BV$4*climlow!$I438^2+BV$5*climlow!$I438^6)*(L328/L$66)^$BW$1,-99)</f>
        <v>-0.55925323191144205</v>
      </c>
      <c r="BW328" s="8">
        <f>MAX((BW$3*climlow!$I438+BW$4*climlow!$I438^2+BW$5*climlow!$I438^6)*(M328/M$66)^$BW$1,-99)</f>
        <v>-1.4476752865639799</v>
      </c>
      <c r="BX328" s="8">
        <f>MAX((BX$3*climlow!$M438+BX$4*climlow!$M438^2+BX$5*climlow!$M438^6)*(K328/K$66)^$BW$1,-99)</f>
        <v>0.77755255001326473</v>
      </c>
      <c r="BY328" s="8">
        <f>MAX((BY$3*climlow!$M438+BY$4*climlow!$M438^2+BY$5*climlow!$M438^6)*(L328/L$66)^$BW$1,-99)</f>
        <v>-0.39837862201636431</v>
      </c>
      <c r="BZ328" s="8">
        <f>MAX((BZ$3*climlow!$M438+BZ$4*climlow!$M438^2+BZ$5*climlow!$M438^6)*(M328/M$66)^$BW$1,-99)</f>
        <v>-1.272541147701107</v>
      </c>
      <c r="CA328" s="8">
        <f t="shared" si="317"/>
        <v>-875.48192910697026</v>
      </c>
      <c r="CB328" s="8">
        <f t="shared" si="318"/>
        <v>-0.37922268903951967</v>
      </c>
      <c r="CC328" s="8">
        <f t="shared" si="319"/>
        <v>-3.2427047408180247E-2</v>
      </c>
      <c r="CD328" s="8">
        <f>MAX((CD$3*climlow!$I438+CD$4*climlow!$I438^2+CD$5*climlow!$I438^6)*(K328/K$66)^$BW$1,-99)</f>
        <v>0.65815854929790762</v>
      </c>
      <c r="CE328" s="8">
        <f>MAX((CE$3*climlow!$I438+CE$4*climlow!$I438^2+CE$5*climlow!$I438^6)*(L328/L$66)^$BW$1,-99)</f>
        <v>-0.2338663379413895</v>
      </c>
      <c r="CF328" s="8">
        <f>MAX((CF$3*climlow!$I438+CF$4*climlow!$I438^2+CF$5*climlow!$I438^6)*(M328/M$66)^$BW$1,-99)</f>
        <v>-0.85988927480745458</v>
      </c>
      <c r="CG328" s="8">
        <f>MAX((CG$3*climlow!$M438+CG$4*climlow!$M438^2+CG$5*climlow!$M438^6)*(K328/K$66)^$BW$1,-99)</f>
        <v>0.76378549867922685</v>
      </c>
      <c r="CH328" s="8">
        <f>MAX((CH$3*climlow!$M438+CH$4*climlow!$M438^2+CH$5*climlow!$M438^6)*(L328/L$66)^$BW$1,-99)</f>
        <v>-0.11312001853802384</v>
      </c>
      <c r="CI328" s="8">
        <f>MAX((CI$3*climlow!$M438+CI$4*climlow!$M438^2+CI$5*climlow!$M438^6)*(M328/M$66)^$BW$1,-99)</f>
        <v>-0.68275543894722812</v>
      </c>
      <c r="CJ328" s="8">
        <f t="shared" si="320"/>
        <v>-3.9044399046163356</v>
      </c>
      <c r="CK328" s="8">
        <f t="shared" si="321"/>
        <v>-1.6912424466969209E-3</v>
      </c>
      <c r="CL328" s="8">
        <f t="shared" si="322"/>
        <v>-1.4461687178230149E-4</v>
      </c>
    </row>
    <row r="329" spans="1:90">
      <c r="A329">
        <f t="shared" si="291"/>
        <v>2283</v>
      </c>
      <c r="B329" s="4">
        <f t="shared" si="298"/>
        <v>1286.5347965571088</v>
      </c>
      <c r="C329" s="4">
        <f t="shared" si="298"/>
        <v>3572.6093111490832</v>
      </c>
      <c r="D329" s="4">
        <f t="shared" si="298"/>
        <v>6809.6353854846102</v>
      </c>
      <c r="E329" s="11">
        <f t="shared" si="299"/>
        <v>8.0857063007726391E-9</v>
      </c>
      <c r="F329" s="11">
        <f t="shared" si="299"/>
        <v>1.621005859483695E-8</v>
      </c>
      <c r="G329" s="11">
        <f t="shared" si="299"/>
        <v>3.5789041791732979E-8</v>
      </c>
      <c r="H329" s="4">
        <f t="shared" si="300"/>
        <v>331232.7848155133</v>
      </c>
      <c r="I329" s="4">
        <f t="shared" si="300"/>
        <v>355382.62113827351</v>
      </c>
      <c r="J329" s="4">
        <f t="shared" si="300"/>
        <v>61029.905219716478</v>
      </c>
      <c r="K329" s="4">
        <f t="shared" si="292"/>
        <v>257461.19397774874</v>
      </c>
      <c r="L329" s="4">
        <f t="shared" si="292"/>
        <v>99474.247024220313</v>
      </c>
      <c r="M329" s="4">
        <f t="shared" si="292"/>
        <v>8962.2867840776853</v>
      </c>
      <c r="N329" s="11">
        <f t="shared" si="297"/>
        <v>1.4554638881629778E-3</v>
      </c>
      <c r="O329" s="11">
        <f t="shared" si="297"/>
        <v>2.2934283739892702E-3</v>
      </c>
      <c r="P329" s="11">
        <f t="shared" si="297"/>
        <v>1.6518846917057406E-3</v>
      </c>
      <c r="Q329" s="4">
        <f t="shared" si="293"/>
        <v>1520.0146117914735</v>
      </c>
      <c r="R329" s="4">
        <f t="shared" si="293"/>
        <v>5388.645581331456</v>
      </c>
      <c r="S329" s="4">
        <f t="shared" si="293"/>
        <v>1274.3589465580985</v>
      </c>
      <c r="T329" s="4">
        <f t="shared" si="301"/>
        <v>4.5889618463887141</v>
      </c>
      <c r="U329" s="4">
        <f t="shared" si="301"/>
        <v>15.162940618964097</v>
      </c>
      <c r="V329" s="4">
        <f t="shared" si="301"/>
        <v>20.88089342380956</v>
      </c>
      <c r="W329" s="11">
        <f t="shared" si="294"/>
        <v>-1.219247815263802E-2</v>
      </c>
      <c r="X329" s="11">
        <f t="shared" si="294"/>
        <v>-1.3228699347321071E-2</v>
      </c>
      <c r="Y329" s="11">
        <f t="shared" si="294"/>
        <v>-1.2203590333800474E-2</v>
      </c>
      <c r="Z329" s="4">
        <f t="shared" si="306"/>
        <v>1331.4615915596771</v>
      </c>
      <c r="AA329" s="4">
        <f t="shared" si="306"/>
        <v>19562.095681205417</v>
      </c>
      <c r="AB329" s="4">
        <f t="shared" si="306"/>
        <v>2609.1905395579329</v>
      </c>
      <c r="AC329" s="12">
        <f t="shared" si="302"/>
        <v>1.1084151371544373</v>
      </c>
      <c r="AD329" s="12">
        <f t="shared" si="302"/>
        <v>5.3961197944134511</v>
      </c>
      <c r="AE329" s="12">
        <f t="shared" si="302"/>
        <v>2.0767651666338112</v>
      </c>
      <c r="AF329" s="11">
        <f t="shared" si="295"/>
        <v>-2.9039671966837322E-3</v>
      </c>
      <c r="AG329" s="11">
        <f t="shared" si="295"/>
        <v>2.0567434751257441E-3</v>
      </c>
      <c r="AH329" s="11">
        <f t="shared" si="295"/>
        <v>8.257041531207765E-4</v>
      </c>
      <c r="AI329" s="1">
        <f t="shared" si="323"/>
        <v>652087.99585564923</v>
      </c>
      <c r="AJ329" s="1">
        <f t="shared" si="323"/>
        <v>693356.78357534693</v>
      </c>
      <c r="AK329" s="1">
        <f t="shared" si="323"/>
        <v>119892.10529010827</v>
      </c>
      <c r="AL329" s="17">
        <f t="shared" si="303"/>
        <v>74.034765434127536</v>
      </c>
      <c r="AM329" s="17">
        <f t="shared" si="303"/>
        <v>35.275252488336143</v>
      </c>
      <c r="AN329" s="17">
        <f t="shared" si="303"/>
        <v>5.1244251008623731</v>
      </c>
      <c r="AO329" s="7">
        <f t="shared" si="296"/>
        <v>1.1757150715020345E-3</v>
      </c>
      <c r="AP329" s="7">
        <f t="shared" si="296"/>
        <v>1.8105128592073149E-3</v>
      </c>
      <c r="AQ329" s="7">
        <f t="shared" si="296"/>
        <v>1.3105217869095955E-3</v>
      </c>
      <c r="AR329" s="1">
        <f t="shared" si="304"/>
        <v>331232.7848155133</v>
      </c>
      <c r="AS329" s="1">
        <f t="shared" si="304"/>
        <v>355382.62113827351</v>
      </c>
      <c r="AT329" s="1">
        <f t="shared" si="304"/>
        <v>61029.905219716478</v>
      </c>
      <c r="AU329" s="1">
        <f t="shared" si="311"/>
        <v>66246.556963102659</v>
      </c>
      <c r="AV329" s="1">
        <f t="shared" si="311"/>
        <v>71076.524227654707</v>
      </c>
      <c r="AW329" s="1">
        <f t="shared" si="311"/>
        <v>12205.981043943297</v>
      </c>
      <c r="AX329" s="1">
        <f t="shared" si="312"/>
        <v>205968.95518219899</v>
      </c>
      <c r="AY329" s="1">
        <f t="shared" si="312"/>
        <v>79579.397619376265</v>
      </c>
      <c r="AZ329" s="1">
        <f t="shared" si="312"/>
        <v>7169.8294272621488</v>
      </c>
      <c r="BA329" s="1">
        <f t="shared" si="313"/>
        <v>12.235480733415846</v>
      </c>
      <c r="BB329" s="1">
        <f t="shared" si="313"/>
        <v>11.284510514454611</v>
      </c>
      <c r="BC329" s="1">
        <f t="shared" si="313"/>
        <v>8.8776371435285579</v>
      </c>
      <c r="BD329" s="1">
        <f t="shared" si="314"/>
        <v>48.997404100252176</v>
      </c>
      <c r="BE329">
        <f t="shared" si="307"/>
        <v>0.21822387218499145</v>
      </c>
      <c r="BF329">
        <f t="shared" si="307"/>
        <v>0.3346263841173937</v>
      </c>
      <c r="BG329">
        <f t="shared" si="307"/>
        <v>2.453676962688749E-2</v>
      </c>
      <c r="BH329">
        <f t="shared" si="315"/>
        <v>0.29360699480848179</v>
      </c>
      <c r="BI329">
        <f t="shared" si="316"/>
        <v>4.7621658391411486E-3</v>
      </c>
      <c r="BJ329">
        <f t="shared" si="316"/>
        <v>1.1197481694748152E-2</v>
      </c>
      <c r="BK329">
        <f t="shared" si="316"/>
        <v>6.0205306372294847E-5</v>
      </c>
      <c r="BL329">
        <f t="shared" si="310"/>
        <v>1577.3854526520283</v>
      </c>
      <c r="BM329">
        <f t="shared" si="310"/>
        <v>3979.3903948274351</v>
      </c>
      <c r="BN329">
        <f t="shared" si="310"/>
        <v>3.6743241416251471</v>
      </c>
      <c r="BO329">
        <f t="shared" si="305"/>
        <v>1326.8944401260708</v>
      </c>
      <c r="BP329">
        <f t="shared" si="267"/>
        <v>1215.8247605742642</v>
      </c>
      <c r="BQ329">
        <f t="shared" si="267"/>
        <v>114.78477344017003</v>
      </c>
      <c r="BR329" s="7">
        <f t="shared" si="324"/>
        <v>1.8696614892848018E-3</v>
      </c>
      <c r="BS329" s="7">
        <f t="shared" si="308"/>
        <v>4.2054251008366404E-4</v>
      </c>
      <c r="BT329" s="7">
        <f t="shared" si="309"/>
        <v>3.5894488407442079E-5</v>
      </c>
      <c r="BU329" s="8">
        <f>MAX((BU$3*climlow!$I439+BU$4*climlow!$I439^2+BU$5*climlow!$I439^6)*(K329/K$66)^$BW$1,-99)</f>
        <v>0.54104660181755615</v>
      </c>
      <c r="BV329" s="8">
        <f>MAX((BV$3*climlow!$I439+BV$4*climlow!$I439^2+BV$5*climlow!$I439^6)*(L329/L$66)^$BW$1,-99)</f>
        <v>-0.56159843783040497</v>
      </c>
      <c r="BW329" s="8">
        <f>MAX((BW$3*climlow!$I439+BW$4*climlow!$I439^2+BW$5*climlow!$I439^6)*(M329/M$66)^$BW$1,-99)</f>
        <v>-1.4499656663365315</v>
      </c>
      <c r="BX329" s="8">
        <f>MAX((BX$3*climlow!$M439+BX$4*climlow!$M439^2+BX$5*climlow!$M439^6)*(K329/K$66)^$BW$1,-99)</f>
        <v>0.77442813472338601</v>
      </c>
      <c r="BY329" s="8">
        <f>MAX((BY$3*climlow!$M439+BY$4*climlow!$M439^2+BY$5*climlow!$M439^6)*(L329/L$66)^$BW$1,-99)</f>
        <v>-0.40012938573909168</v>
      </c>
      <c r="BZ329" s="8">
        <f>MAX((BZ$3*climlow!$M439+BZ$4*climlow!$M439^2+BZ$5*climlow!$M439^6)*(M329/M$66)^$BW$1,-99)</f>
        <v>-1.2741818613137432</v>
      </c>
      <c r="CA329" s="8">
        <f t="shared" si="317"/>
        <v>-880.31684028613267</v>
      </c>
      <c r="CB329" s="8">
        <f t="shared" si="318"/>
        <v>-0.37021065368285022</v>
      </c>
      <c r="CC329" s="8">
        <f t="shared" si="319"/>
        <v>-3.159852261852663E-2</v>
      </c>
      <c r="CD329" s="8">
        <f>MAX((CD$3*climlow!$I439+CD$4*climlow!$I439^2+CD$5*climlow!$I439^6)*(K329/K$66)^$BW$1,-99)</f>
        <v>0.65594229761893474</v>
      </c>
      <c r="CE329" s="8">
        <f>MAX((CE$3*climlow!$I439+CE$4*climlow!$I439^2+CE$5*climlow!$I439^6)*(L329/L$66)^$BW$1,-99)</f>
        <v>-0.235886717552932</v>
      </c>
      <c r="CF329" s="8">
        <f>MAX((CF$3*climlow!$I439+CF$4*climlow!$I439^2+CF$5*climlow!$I439^6)*(M329/M$66)^$BW$1,-99)</f>
        <v>-0.86264019486305088</v>
      </c>
      <c r="CG329" s="8">
        <f>MAX((CG$3*climlow!$M439+CG$4*climlow!$M439^2+CG$5*climlow!$M439^6)*(K329/K$66)^$BW$1,-99)</f>
        <v>0.76237155880698959</v>
      </c>
      <c r="CH329" s="8">
        <f>MAX((CH$3*climlow!$M439+CH$4*climlow!$M439^2+CH$5*climlow!$M439^6)*(L329/L$66)^$BW$1,-99)</f>
        <v>-0.11443015269772035</v>
      </c>
      <c r="CI329" s="8">
        <f>MAX((CI$3*climlow!$M439+CI$4*climlow!$M439^2+CI$5*climlow!$M439^6)*(M329/M$66)^$BW$1,-99)</f>
        <v>-0.6845310226052963</v>
      </c>
      <c r="CJ329" s="8">
        <f t="shared" si="320"/>
        <v>-3.8874904925874159</v>
      </c>
      <c r="CK329" s="8">
        <f t="shared" si="321"/>
        <v>-1.6348550096790915E-3</v>
      </c>
      <c r="CL329" s="8">
        <f t="shared" si="322"/>
        <v>-1.395394824202203E-4</v>
      </c>
    </row>
    <row r="330" spans="1:90">
      <c r="A330">
        <f t="shared" si="291"/>
        <v>2284</v>
      </c>
      <c r="B330" s="4">
        <f t="shared" si="298"/>
        <v>1286.5348064395243</v>
      </c>
      <c r="C330" s="4">
        <f t="shared" si="298"/>
        <v>3572.6093661656791</v>
      </c>
      <c r="D330" s="4">
        <f t="shared" si="298"/>
        <v>6809.6356170094205</v>
      </c>
      <c r="E330" s="11">
        <f t="shared" si="299"/>
        <v>7.681420985734006E-9</v>
      </c>
      <c r="F330" s="11">
        <f t="shared" si="299"/>
        <v>1.53995556650951E-8</v>
      </c>
      <c r="G330" s="11">
        <f t="shared" si="299"/>
        <v>3.3999589702146325E-8</v>
      </c>
      <c r="H330" s="4">
        <f t="shared" si="300"/>
        <v>331710.30772441166</v>
      </c>
      <c r="I330" s="4">
        <f t="shared" si="300"/>
        <v>356189.71585794952</v>
      </c>
      <c r="J330" s="4">
        <f t="shared" si="300"/>
        <v>61129.748954053321</v>
      </c>
      <c r="K330" s="4">
        <f t="shared" si="292"/>
        <v>257832.36183280381</v>
      </c>
      <c r="L330" s="4">
        <f t="shared" si="292"/>
        <v>99700.157322330459</v>
      </c>
      <c r="M330" s="4">
        <f t="shared" si="292"/>
        <v>8976.9486052029897</v>
      </c>
      <c r="N330" s="11">
        <f t="shared" si="297"/>
        <v>1.4416458236699015E-3</v>
      </c>
      <c r="O330" s="11">
        <f t="shared" si="297"/>
        <v>2.2710430575578755E-3</v>
      </c>
      <c r="P330" s="11">
        <f t="shared" si="297"/>
        <v>1.6359464362769582E-3</v>
      </c>
      <c r="Q330" s="4">
        <f t="shared" si="293"/>
        <v>1503.646483458311</v>
      </c>
      <c r="R330" s="4">
        <f t="shared" si="293"/>
        <v>5329.4368464676254</v>
      </c>
      <c r="S330" s="4">
        <f t="shared" si="293"/>
        <v>1260.8665760448064</v>
      </c>
      <c r="T330" s="4">
        <f t="shared" si="301"/>
        <v>4.5330110293333306</v>
      </c>
      <c r="U330" s="4">
        <f t="shared" si="301"/>
        <v>14.962354636294538</v>
      </c>
      <c r="V330" s="4">
        <f t="shared" si="301"/>
        <v>20.626071554661639</v>
      </c>
      <c r="W330" s="11">
        <f t="shared" si="294"/>
        <v>-1.219247815263802E-2</v>
      </c>
      <c r="X330" s="11">
        <f t="shared" si="294"/>
        <v>-1.3228699347321071E-2</v>
      </c>
      <c r="Y330" s="11">
        <f t="shared" si="294"/>
        <v>-1.2203590333800474E-2</v>
      </c>
      <c r="Z330" s="4">
        <f t="shared" si="306"/>
        <v>1313.3171150615658</v>
      </c>
      <c r="AA330" s="4">
        <f t="shared" si="306"/>
        <v>19387.378702484362</v>
      </c>
      <c r="AB330" s="4">
        <f t="shared" si="306"/>
        <v>2583.7382662499535</v>
      </c>
      <c r="AC330" s="12">
        <f t="shared" si="302"/>
        <v>1.105196335955833</v>
      </c>
      <c r="AD330" s="12">
        <f t="shared" si="302"/>
        <v>5.4072182285916082</v>
      </c>
      <c r="AE330" s="12">
        <f t="shared" si="302"/>
        <v>2.0784799602569572</v>
      </c>
      <c r="AF330" s="11">
        <f t="shared" si="295"/>
        <v>-2.9039671966837322E-3</v>
      </c>
      <c r="AG330" s="11">
        <f t="shared" si="295"/>
        <v>2.0567434751257441E-3</v>
      </c>
      <c r="AH330" s="11">
        <f t="shared" si="295"/>
        <v>8.257041531207765E-4</v>
      </c>
      <c r="AI330" s="1">
        <f t="shared" si="323"/>
        <v>653125.75323318702</v>
      </c>
      <c r="AJ330" s="1">
        <f t="shared" si="323"/>
        <v>695097.62944546691</v>
      </c>
      <c r="AK330" s="1">
        <f t="shared" si="323"/>
        <v>120108.87580504073</v>
      </c>
      <c r="AL330" s="17">
        <f t="shared" si="303"/>
        <v>74.120938785768189</v>
      </c>
      <c r="AM330" s="17">
        <f t="shared" si="303"/>
        <v>35.338480123595644</v>
      </c>
      <c r="AN330" s="17">
        <f t="shared" si="303"/>
        <v>5.1310736148950387</v>
      </c>
      <c r="AO330" s="7">
        <f t="shared" ref="AO330:AQ345" si="325">AO$5*AO329</f>
        <v>1.1639579207870141E-3</v>
      </c>
      <c r="AP330" s="7">
        <f t="shared" si="325"/>
        <v>1.7924077306152417E-3</v>
      </c>
      <c r="AQ330" s="7">
        <f t="shared" si="325"/>
        <v>1.2974165690404994E-3</v>
      </c>
      <c r="AR330" s="1">
        <f t="shared" si="304"/>
        <v>331710.30772441166</v>
      </c>
      <c r="AS330" s="1">
        <f t="shared" si="304"/>
        <v>356189.71585794952</v>
      </c>
      <c r="AT330" s="1">
        <f t="shared" si="304"/>
        <v>61129.748954053321</v>
      </c>
      <c r="AU330" s="1">
        <f t="shared" si="311"/>
        <v>66342.061544882337</v>
      </c>
      <c r="AV330" s="1">
        <f t="shared" si="311"/>
        <v>71237.943171589912</v>
      </c>
      <c r="AW330" s="1">
        <f t="shared" si="311"/>
        <v>12225.949790810664</v>
      </c>
      <c r="AX330" s="1">
        <f t="shared" si="312"/>
        <v>206265.88946624307</v>
      </c>
      <c r="AY330" s="1">
        <f t="shared" si="312"/>
        <v>79760.125857864361</v>
      </c>
      <c r="AZ330" s="1">
        <f t="shared" si="312"/>
        <v>7181.5588841623921</v>
      </c>
      <c r="BA330" s="1">
        <f t="shared" si="313"/>
        <v>12.236921341065841</v>
      </c>
      <c r="BB330" s="1">
        <f t="shared" si="313"/>
        <v>11.286778982591651</v>
      </c>
      <c r="BC330" s="1">
        <f t="shared" si="313"/>
        <v>8.879271753262115</v>
      </c>
      <c r="BD330" s="1">
        <f t="shared" si="314"/>
        <v>47.578906825129152</v>
      </c>
      <c r="BE330">
        <f t="shared" si="307"/>
        <v>0.21822387218499145</v>
      </c>
      <c r="BF330">
        <f t="shared" si="307"/>
        <v>0.3346263841173937</v>
      </c>
      <c r="BG330">
        <f t="shared" si="307"/>
        <v>2.453676962688749E-2</v>
      </c>
      <c r="BH330">
        <f t="shared" si="315"/>
        <v>0.29365206579600694</v>
      </c>
      <c r="BI330">
        <f t="shared" si="316"/>
        <v>4.7621658391411486E-3</v>
      </c>
      <c r="BJ330">
        <f t="shared" si="316"/>
        <v>1.1197481694748152E-2</v>
      </c>
      <c r="BK330">
        <f t="shared" si="316"/>
        <v>6.0205306372294847E-5</v>
      </c>
      <c r="BL330">
        <f t="shared" si="310"/>
        <v>1579.6594959361914</v>
      </c>
      <c r="BM330">
        <f t="shared" si="310"/>
        <v>3988.4278231769354</v>
      </c>
      <c r="BN330">
        <f t="shared" si="310"/>
        <v>3.6803352642402505</v>
      </c>
      <c r="BO330">
        <f t="shared" si="305"/>
        <v>1329.3752835611206</v>
      </c>
      <c r="BP330">
        <f t="shared" si="267"/>
        <v>1229.5677358597641</v>
      </c>
      <c r="BQ330">
        <f t="shared" si="267"/>
        <v>116.10514788032856</v>
      </c>
      <c r="BR330" s="7">
        <f t="shared" si="324"/>
        <v>1.8517622490510366E-3</v>
      </c>
      <c r="BS330" s="7">
        <f t="shared" si="308"/>
        <v>4.0829369911035343E-4</v>
      </c>
      <c r="BT330" s="7">
        <f t="shared" si="309"/>
        <v>3.4785874366764505E-5</v>
      </c>
      <c r="BU330" s="8">
        <f>MAX((BU$3*climlow!$I440+BU$4*climlow!$I440^2+BU$5*climlow!$I440^6)*(K330/K$66)^$BW$1,-99)</f>
        <v>0.53707367084876412</v>
      </c>
      <c r="BV330" s="8">
        <f>MAX((BV$3*climlow!$I440+BV$4*climlow!$I440^2+BV$5*climlow!$I440^6)*(L330/L$66)^$BW$1,-99)</f>
        <v>-0.56387764629124992</v>
      </c>
      <c r="BW330" s="8">
        <f>MAX((BW$3*climlow!$I440+BW$4*climlow!$I440^2+BW$5*climlow!$I440^6)*(M330/M$66)^$BW$1,-99)</f>
        <v>-1.4521874436238602</v>
      </c>
      <c r="BX330" s="8">
        <f>MAX((BX$3*climlow!$M440+BX$4*climlow!$M440^2+BX$5*climlow!$M440^6)*(K330/K$66)^$BW$1,-99)</f>
        <v>0.77139015575088932</v>
      </c>
      <c r="BY330" s="8">
        <f>MAX((BY$3*climlow!$M440+BY$4*climlow!$M440^2+BY$5*climlow!$M440^6)*(L330/L$66)^$BW$1,-99)</f>
        <v>-0.40182312794890657</v>
      </c>
      <c r="BZ330" s="8">
        <f>MAX((BZ$3*climlow!$M440+BZ$4*climlow!$M440^2+BZ$5*climlow!$M440^6)*(M330/M$66)^$BW$1,-99)</f>
        <v>-1.2757632651246957</v>
      </c>
      <c r="CA330" s="8">
        <f t="shared" si="317"/>
        <v>-885.09959052865418</v>
      </c>
      <c r="CB330" s="8">
        <f t="shared" si="318"/>
        <v>-0.36138058589800337</v>
      </c>
      <c r="CC330" s="8">
        <f t="shared" si="319"/>
        <v>-3.0788963158204469E-2</v>
      </c>
      <c r="CD330" s="8">
        <f>MAX((CD$3*climlow!$I440+CD$4*climlow!$I440^2+CD$5*climlow!$I440^6)*(K330/K$66)^$BW$1,-99)</f>
        <v>0.65377187034492434</v>
      </c>
      <c r="CE330" s="8">
        <f>MAX((CE$3*climlow!$I440+CE$4*climlow!$I440^2+CE$5*climlow!$I440^6)*(L330/L$66)^$BW$1,-99)</f>
        <v>-0.23785731836509494</v>
      </c>
      <c r="CF330" s="8">
        <f>MAX((CF$3*climlow!$I440+CF$4*climlow!$I440^2+CF$5*climlow!$I440^6)*(M330/M$66)^$BW$1,-99)</f>
        <v>-0.86532029794866161</v>
      </c>
      <c r="CG330" s="8">
        <f>MAX((CG$3*climlow!$M440+CG$4*climlow!$M440^2+CG$5*climlow!$M440^6)*(K330/K$66)^$BW$1,-99)</f>
        <v>0.76099009146964813</v>
      </c>
      <c r="CH330" s="8">
        <f>MAX((CH$3*climlow!$M440+CH$4*climlow!$M440^2+CH$5*climlow!$M440^6)*(L330/L$66)^$BW$1,-99)</f>
        <v>-0.11570232078254362</v>
      </c>
      <c r="CI330" s="8">
        <f>MAX((CI$3*climlow!$M440+CI$4*climlow!$M440^2+CI$5*climlow!$M440^6)*(M330/M$66)^$BW$1,-99)</f>
        <v>-0.68625123732895488</v>
      </c>
      <c r="CJ330" s="8">
        <f t="shared" si="320"/>
        <v>-3.87000494495976</v>
      </c>
      <c r="CK330" s="8">
        <f t="shared" si="321"/>
        <v>-1.5800986345529801E-3</v>
      </c>
      <c r="CL330" s="8">
        <f t="shared" si="322"/>
        <v>-1.3462150581412759E-4</v>
      </c>
    </row>
    <row r="331" spans="1:90">
      <c r="A331">
        <f t="shared" si="291"/>
        <v>2285</v>
      </c>
      <c r="B331" s="4">
        <f t="shared" si="298"/>
        <v>1286.5348158278189</v>
      </c>
      <c r="C331" s="4">
        <f t="shared" si="298"/>
        <v>3572.6094184314456</v>
      </c>
      <c r="D331" s="4">
        <f t="shared" si="298"/>
        <v>6809.6358369579975</v>
      </c>
      <c r="E331" s="11">
        <f t="shared" si="299"/>
        <v>7.2973499364473056E-9</v>
      </c>
      <c r="F331" s="11">
        <f t="shared" si="299"/>
        <v>1.4629577881840345E-8</v>
      </c>
      <c r="G331" s="11">
        <f t="shared" si="299"/>
        <v>3.229961021703901E-8</v>
      </c>
      <c r="H331" s="4">
        <f t="shared" si="300"/>
        <v>332183.98202035041</v>
      </c>
      <c r="I331" s="4">
        <f t="shared" si="300"/>
        <v>356990.74975853122</v>
      </c>
      <c r="J331" s="4">
        <f t="shared" si="300"/>
        <v>61228.791418648165</v>
      </c>
      <c r="K331" s="4">
        <f t="shared" si="292"/>
        <v>258200.53832480789</v>
      </c>
      <c r="L331" s="4">
        <f t="shared" si="292"/>
        <v>99924.371221992697</v>
      </c>
      <c r="M331" s="4">
        <f t="shared" si="292"/>
        <v>8991.4927735695655</v>
      </c>
      <c r="N331" s="11">
        <f t="shared" si="297"/>
        <v>1.4279685039801926E-3</v>
      </c>
      <c r="O331" s="11">
        <f t="shared" si="297"/>
        <v>2.2488821049435614E-3</v>
      </c>
      <c r="P331" s="11">
        <f t="shared" si="297"/>
        <v>1.6201683897516528E-3</v>
      </c>
      <c r="Q331" s="4">
        <f t="shared" si="293"/>
        <v>1487.4342980340925</v>
      </c>
      <c r="R331" s="4">
        <f t="shared" si="293"/>
        <v>5270.7621313960417</v>
      </c>
      <c r="S331" s="4">
        <f t="shared" si="293"/>
        <v>1247.4974036573863</v>
      </c>
      <c r="T331" s="4">
        <f t="shared" si="301"/>
        <v>4.4777423913925167</v>
      </c>
      <c r="U331" s="4">
        <f t="shared" si="301"/>
        <v>14.764422145283003</v>
      </c>
      <c r="V331" s="4">
        <f t="shared" si="301"/>
        <v>20.374359427212895</v>
      </c>
      <c r="W331" s="11">
        <f t="shared" si="294"/>
        <v>-1.219247815263802E-2</v>
      </c>
      <c r="X331" s="11">
        <f t="shared" si="294"/>
        <v>-1.3228699347321071E-2</v>
      </c>
      <c r="Y331" s="11">
        <f t="shared" si="294"/>
        <v>-1.2203590333800474E-2</v>
      </c>
      <c r="Z331" s="4">
        <f t="shared" si="306"/>
        <v>1295.402027490006</v>
      </c>
      <c r="AA331" s="4">
        <f t="shared" si="306"/>
        <v>19213.793043845446</v>
      </c>
      <c r="AB331" s="4">
        <f t="shared" si="306"/>
        <v>2558.493560256587</v>
      </c>
      <c r="AC331" s="12">
        <f t="shared" si="302"/>
        <v>1.1019868820503222</v>
      </c>
      <c r="AD331" s="12">
        <f t="shared" si="302"/>
        <v>5.4183394894018448</v>
      </c>
      <c r="AE331" s="12">
        <f t="shared" si="302"/>
        <v>2.0801961697923197</v>
      </c>
      <c r="AF331" s="11">
        <f t="shared" si="295"/>
        <v>-2.9039671966837322E-3</v>
      </c>
      <c r="AG331" s="11">
        <f t="shared" si="295"/>
        <v>2.0567434751257441E-3</v>
      </c>
      <c r="AH331" s="11">
        <f t="shared" si="295"/>
        <v>8.257041531207765E-4</v>
      </c>
      <c r="AI331" s="1">
        <f t="shared" si="323"/>
        <v>654155.23945475067</v>
      </c>
      <c r="AJ331" s="1">
        <f t="shared" si="323"/>
        <v>696825.80967251013</v>
      </c>
      <c r="AK331" s="1">
        <f t="shared" si="323"/>
        <v>120323.93801534732</v>
      </c>
      <c r="AL331" s="17">
        <f t="shared" si="303"/>
        <v>74.206349703026092</v>
      </c>
      <c r="AM331" s="17">
        <f t="shared" si="303"/>
        <v>35.401187678907753</v>
      </c>
      <c r="AN331" s="17">
        <f t="shared" si="303"/>
        <v>5.1376641834207204</v>
      </c>
      <c r="AO331" s="7">
        <f t="shared" si="325"/>
        <v>1.1523183415791439E-3</v>
      </c>
      <c r="AP331" s="7">
        <f t="shared" si="325"/>
        <v>1.7744836533090892E-3</v>
      </c>
      <c r="AQ331" s="7">
        <f t="shared" si="325"/>
        <v>1.2844424033500944E-3</v>
      </c>
      <c r="AR331" s="1">
        <f t="shared" si="304"/>
        <v>332183.98202035041</v>
      </c>
      <c r="AS331" s="1">
        <f t="shared" si="304"/>
        <v>356990.74975853122</v>
      </c>
      <c r="AT331" s="1">
        <f t="shared" si="304"/>
        <v>61228.791418648165</v>
      </c>
      <c r="AU331" s="1">
        <f t="shared" si="311"/>
        <v>66436.79640407009</v>
      </c>
      <c r="AV331" s="1">
        <f t="shared" si="311"/>
        <v>71398.149951706248</v>
      </c>
      <c r="AW331" s="1">
        <f t="shared" si="311"/>
        <v>12245.758283729634</v>
      </c>
      <c r="AX331" s="1">
        <f t="shared" si="312"/>
        <v>206560.43065984632</v>
      </c>
      <c r="AY331" s="1">
        <f t="shared" si="312"/>
        <v>79939.496977594157</v>
      </c>
      <c r="AZ331" s="1">
        <f t="shared" si="312"/>
        <v>7193.1942188556513</v>
      </c>
      <c r="BA331" s="1">
        <f t="shared" si="313"/>
        <v>12.238348290992347</v>
      </c>
      <c r="BB331" s="1">
        <f t="shared" si="313"/>
        <v>11.289025339746068</v>
      </c>
      <c r="BC331" s="1">
        <f t="shared" si="313"/>
        <v>8.8808906105949585</v>
      </c>
      <c r="BD331" s="1">
        <f t="shared" si="314"/>
        <v>46.201393326991493</v>
      </c>
      <c r="BE331">
        <f t="shared" si="307"/>
        <v>0.21822387218499145</v>
      </c>
      <c r="BF331">
        <f t="shared" si="307"/>
        <v>0.3346263841173937</v>
      </c>
      <c r="BG331">
        <f t="shared" si="307"/>
        <v>2.453676962688749E-2</v>
      </c>
      <c r="BH331">
        <f t="shared" si="315"/>
        <v>0.29369682473165087</v>
      </c>
      <c r="BI331">
        <f t="shared" si="316"/>
        <v>4.7621658391411486E-3</v>
      </c>
      <c r="BJ331">
        <f t="shared" si="316"/>
        <v>1.1197481694748152E-2</v>
      </c>
      <c r="BK331">
        <f t="shared" si="316"/>
        <v>6.0205306372294847E-5</v>
      </c>
      <c r="BL331">
        <f t="shared" si="310"/>
        <v>1581.9152114871902</v>
      </c>
      <c r="BM331">
        <f t="shared" si="310"/>
        <v>3997.3973856155717</v>
      </c>
      <c r="BN331">
        <f t="shared" si="310"/>
        <v>3.6862981461650506</v>
      </c>
      <c r="BO331">
        <f t="shared" si="305"/>
        <v>1331.8369705260407</v>
      </c>
      <c r="BP331">
        <f t="shared" si="267"/>
        <v>1243.466331530198</v>
      </c>
      <c r="BQ331">
        <f t="shared" si="267"/>
        <v>117.44072941277578</v>
      </c>
      <c r="BR331" s="7">
        <f t="shared" si="324"/>
        <v>1.8340401296246256E-3</v>
      </c>
      <c r="BS331" s="7">
        <f t="shared" si="308"/>
        <v>3.9640164962170235E-4</v>
      </c>
      <c r="BT331" s="7">
        <f t="shared" si="309"/>
        <v>3.3712085048868168E-5</v>
      </c>
      <c r="BU331" s="8">
        <f>MAX((BU$3*climlow!$I441+BU$4*climlow!$I441^2+BU$5*climlow!$I441^6)*(K331/K$66)^$BW$1,-99)</f>
        <v>0.53320032098528913</v>
      </c>
      <c r="BV331" s="8">
        <f>MAX((BV$3*climlow!$I441+BV$4*climlow!$I441^2+BV$5*climlow!$I441^6)*(L331/L$66)^$BW$1,-99)</f>
        <v>-0.56609148623536021</v>
      </c>
      <c r="BW331" s="8">
        <f>MAX((BW$3*climlow!$I441+BW$4*climlow!$I441^2+BW$5*climlow!$I441^6)*(M331/M$66)^$BW$1,-99)</f>
        <v>-1.4543412597042846</v>
      </c>
      <c r="BX331" s="8">
        <f>MAX((BX$3*climlow!$M441+BX$4*climlow!$M441^2+BX$5*climlow!$M441^6)*(K331/K$66)^$BW$1,-99)</f>
        <v>0.76843779252506272</v>
      </c>
      <c r="BY331" s="8">
        <f>MAX((BY$3*climlow!$M441+BY$4*climlow!$M441^2+BY$5*climlow!$M441^6)*(L331/L$66)^$BW$1,-99)</f>
        <v>-0.40346044999987923</v>
      </c>
      <c r="BZ331" s="8">
        <f>MAX((BZ$3*climlow!$M441+BZ$4*climlow!$M441^2+BZ$5*climlow!$M441^6)*(M331/M$66)^$BW$1,-99)</f>
        <v>-1.2772859736222442</v>
      </c>
      <c r="CA331" s="8">
        <f t="shared" si="317"/>
        <v>-889.83001197567182</v>
      </c>
      <c r="CB331" s="8">
        <f t="shared" si="318"/>
        <v>-0.35273008463005545</v>
      </c>
      <c r="CC331" s="8">
        <f t="shared" si="319"/>
        <v>-2.9998025042759228E-2</v>
      </c>
      <c r="CD331" s="8">
        <f>MAX((CD$3*climlow!$I441+CD$4*climlow!$I441^2+CD$5*climlow!$I441^6)*(K331/K$66)^$BW$1,-99)</f>
        <v>0.65164733382618356</v>
      </c>
      <c r="CE331" s="8">
        <f>MAX((CE$3*climlow!$I441+CE$4*climlow!$I441^2+CE$5*climlow!$I441^6)*(L331/L$66)^$BW$1,-99)</f>
        <v>-0.23977829189226524</v>
      </c>
      <c r="CF331" s="8">
        <f>MAX((CF$3*climlow!$I441+CF$4*climlow!$I441^2+CF$5*climlow!$I441^6)*(M331/M$66)^$BW$1,-99)</f>
        <v>-0.86792985914264797</v>
      </c>
      <c r="CG331" s="8">
        <f>MAX((CG$3*climlow!$M441+CG$4*climlow!$M441^2+CG$5*climlow!$M441^6)*(K331/K$66)^$BW$1,-99)</f>
        <v>0.7596410783384937</v>
      </c>
      <c r="CH331" s="8">
        <f>MAX((CH$3*climlow!$M441+CH$4*climlow!$M441^2+CH$5*climlow!$M441^6)*(L331/L$66)^$BW$1,-99)</f>
        <v>-0.11693671880742031</v>
      </c>
      <c r="CI331" s="8">
        <f>MAX((CI$3*climlow!$M441+CI$4*climlow!$M441^2+CI$5*climlow!$M441^6)*(M331/M$66)^$BW$1,-99)</f>
        <v>-0.68791641178845297</v>
      </c>
      <c r="CJ331" s="8">
        <f t="shared" si="320"/>
        <v>-3.85199907758515</v>
      </c>
      <c r="CK331" s="8">
        <f t="shared" si="321"/>
        <v>-1.5269387886960293E-3</v>
      </c>
      <c r="CL331" s="8">
        <f t="shared" si="322"/>
        <v>-1.2985892051171232E-4</v>
      </c>
    </row>
    <row r="332" spans="1:90">
      <c r="A332">
        <f t="shared" si="291"/>
        <v>2286</v>
      </c>
      <c r="B332" s="4">
        <f t="shared" si="298"/>
        <v>1286.5348247466989</v>
      </c>
      <c r="C332" s="4">
        <f t="shared" si="298"/>
        <v>3572.6094680839246</v>
      </c>
      <c r="D332" s="4">
        <f t="shared" si="298"/>
        <v>6809.636045909152</v>
      </c>
      <c r="E332" s="11">
        <f t="shared" si="299"/>
        <v>6.9324824396249403E-9</v>
      </c>
      <c r="F332" s="11">
        <f t="shared" si="299"/>
        <v>1.3898098987748327E-8</v>
      </c>
      <c r="G332" s="11">
        <f t="shared" si="299"/>
        <v>3.0684629706187055E-8</v>
      </c>
      <c r="H332" s="4">
        <f t="shared" si="300"/>
        <v>332653.83543903934</v>
      </c>
      <c r="I332" s="4">
        <f t="shared" si="300"/>
        <v>357785.75285289192</v>
      </c>
      <c r="J332" s="4">
        <f t="shared" si="300"/>
        <v>61327.037888460422</v>
      </c>
      <c r="K332" s="4">
        <f t="shared" si="292"/>
        <v>258565.74500774537</v>
      </c>
      <c r="L332" s="4">
        <f t="shared" si="292"/>
        <v>100146.89712077065</v>
      </c>
      <c r="M332" s="4">
        <f t="shared" si="292"/>
        <v>9005.9200631291096</v>
      </c>
      <c r="N332" s="11">
        <f t="shared" si="297"/>
        <v>1.414430369924613E-3</v>
      </c>
      <c r="O332" s="11">
        <f t="shared" si="297"/>
        <v>2.2269431977068876E-3</v>
      </c>
      <c r="P332" s="11">
        <f t="shared" si="297"/>
        <v>1.6045488688989362E-3</v>
      </c>
      <c r="Q332" s="4">
        <f t="shared" si="293"/>
        <v>1471.3770188801539</v>
      </c>
      <c r="R332" s="4">
        <f t="shared" si="293"/>
        <v>5212.6192898053641</v>
      </c>
      <c r="S332" s="4">
        <f t="shared" si="293"/>
        <v>1234.2507372538398</v>
      </c>
      <c r="T332" s="4">
        <f t="shared" si="301"/>
        <v>4.4231476151123221</v>
      </c>
      <c r="U332" s="4">
        <f t="shared" si="301"/>
        <v>14.569108043686125</v>
      </c>
      <c r="V332" s="4">
        <f t="shared" si="301"/>
        <v>20.125719091449582</v>
      </c>
      <c r="W332" s="11">
        <f t="shared" si="294"/>
        <v>-1.219247815263802E-2</v>
      </c>
      <c r="X332" s="11">
        <f t="shared" si="294"/>
        <v>-1.3228699347321071E-2</v>
      </c>
      <c r="Y332" s="11">
        <f t="shared" si="294"/>
        <v>-1.2203590333800474E-2</v>
      </c>
      <c r="Z332" s="4">
        <f t="shared" si="306"/>
        <v>1277.7138701124054</v>
      </c>
      <c r="AA332" s="4">
        <f t="shared" si="306"/>
        <v>19041.34054917016</v>
      </c>
      <c r="AB332" s="4">
        <f t="shared" si="306"/>
        <v>2533.455597879964</v>
      </c>
      <c r="AC332" s="12">
        <f t="shared" si="302"/>
        <v>1.0987867482936724</v>
      </c>
      <c r="AD332" s="12">
        <f t="shared" si="302"/>
        <v>5.429483623792688</v>
      </c>
      <c r="AE332" s="12">
        <f t="shared" si="302"/>
        <v>2.0819137964090233</v>
      </c>
      <c r="AF332" s="11">
        <f t="shared" si="295"/>
        <v>-2.9039671966837322E-3</v>
      </c>
      <c r="AG332" s="11">
        <f t="shared" si="295"/>
        <v>2.0567434751257441E-3</v>
      </c>
      <c r="AH332" s="11">
        <f t="shared" si="295"/>
        <v>8.257041531207765E-4</v>
      </c>
      <c r="AI332" s="1">
        <f t="shared" si="323"/>
        <v>655176.51191334578</v>
      </c>
      <c r="AJ332" s="1">
        <f t="shared" si="323"/>
        <v>698541.37865696545</v>
      </c>
      <c r="AK332" s="1">
        <f t="shared" si="323"/>
        <v>120537.30249754223</v>
      </c>
      <c r="AL332" s="17">
        <f t="shared" si="303"/>
        <v>74.291003947472291</v>
      </c>
      <c r="AM332" s="17">
        <f t="shared" si="303"/>
        <v>35.463378319463267</v>
      </c>
      <c r="AN332" s="17">
        <f t="shared" si="303"/>
        <v>5.1441972268147653</v>
      </c>
      <c r="AO332" s="7">
        <f t="shared" si="325"/>
        <v>1.1407951581633524E-3</v>
      </c>
      <c r="AP332" s="7">
        <f t="shared" si="325"/>
        <v>1.7567388167759983E-3</v>
      </c>
      <c r="AQ332" s="7">
        <f t="shared" si="325"/>
        <v>1.2715979793165935E-3</v>
      </c>
      <c r="AR332" s="1">
        <f t="shared" si="304"/>
        <v>332653.83543903934</v>
      </c>
      <c r="AS332" s="1">
        <f t="shared" si="304"/>
        <v>357785.75285289192</v>
      </c>
      <c r="AT332" s="1">
        <f t="shared" si="304"/>
        <v>61327.037888460422</v>
      </c>
      <c r="AU332" s="1">
        <f t="shared" si="311"/>
        <v>66530.767087807864</v>
      </c>
      <c r="AV332" s="1">
        <f t="shared" si="311"/>
        <v>71557.150570578393</v>
      </c>
      <c r="AW332" s="1">
        <f t="shared" si="311"/>
        <v>12265.407577692085</v>
      </c>
      <c r="AX332" s="1">
        <f t="shared" si="312"/>
        <v>206852.59600619631</v>
      </c>
      <c r="AY332" s="1">
        <f t="shared" si="312"/>
        <v>80117.517696616502</v>
      </c>
      <c r="AZ332" s="1">
        <f t="shared" si="312"/>
        <v>7204.7360505032884</v>
      </c>
      <c r="BA332" s="1">
        <f t="shared" si="313"/>
        <v>12.239761721997878</v>
      </c>
      <c r="BB332" s="1">
        <f t="shared" si="313"/>
        <v>11.291249806980977</v>
      </c>
      <c r="BC332" s="1">
        <f t="shared" si="313"/>
        <v>8.8824938735506773</v>
      </c>
      <c r="BD332" s="1">
        <f t="shared" si="314"/>
        <v>44.863682708574558</v>
      </c>
      <c r="BE332">
        <f t="shared" si="307"/>
        <v>0.21822387218499145</v>
      </c>
      <c r="BF332">
        <f t="shared" si="307"/>
        <v>0.3346263841173937</v>
      </c>
      <c r="BG332">
        <f t="shared" si="307"/>
        <v>2.453676962688749E-2</v>
      </c>
      <c r="BH332">
        <f t="shared" si="315"/>
        <v>0.29374127464864486</v>
      </c>
      <c r="BI332">
        <f t="shared" si="316"/>
        <v>4.7621658391411486E-3</v>
      </c>
      <c r="BJ332">
        <f t="shared" si="316"/>
        <v>1.1197481694748152E-2</v>
      </c>
      <c r="BK332">
        <f t="shared" si="316"/>
        <v>6.0205306372294847E-5</v>
      </c>
      <c r="BL332">
        <f t="shared" si="310"/>
        <v>1584.1527313870743</v>
      </c>
      <c r="BM332">
        <f t="shared" si="310"/>
        <v>4006.2994182119437</v>
      </c>
      <c r="BN332">
        <f t="shared" si="310"/>
        <v>3.6922131049800937</v>
      </c>
      <c r="BO332">
        <f t="shared" si="305"/>
        <v>1334.2796129761032</v>
      </c>
      <c r="BP332">
        <f t="shared" si="267"/>
        <v>1257.5223100150943</v>
      </c>
      <c r="BQ332">
        <f t="shared" si="267"/>
        <v>118.79169319784152</v>
      </c>
      <c r="BR332" s="7">
        <f t="shared" si="324"/>
        <v>1.8164933142283957E-3</v>
      </c>
      <c r="BS332" s="7">
        <f t="shared" si="308"/>
        <v>3.8485597050650711E-4</v>
      </c>
      <c r="BT332" s="7">
        <f t="shared" si="309"/>
        <v>3.2672003188257941E-5</v>
      </c>
      <c r="BU332" s="8">
        <f>MAX((BU$3*climlow!$I442+BU$4*climlow!$I442^2+BU$5*climlow!$I442^6)*(K332/K$66)^$BW$1,-99)</f>
        <v>0.52942570101254671</v>
      </c>
      <c r="BV332" s="8">
        <f>MAX((BV$3*climlow!$I442+BV$4*climlow!$I442^2+BV$5*climlow!$I442^6)*(L332/L$66)^$BW$1,-99)</f>
        <v>-0.5682405858556927</v>
      </c>
      <c r="BW332" s="8">
        <f>MAX((BW$3*climlow!$I442+BW$4*climlow!$I442^2+BW$5*climlow!$I442^6)*(M332/M$66)^$BW$1,-99)</f>
        <v>-1.4564277552749076</v>
      </c>
      <c r="BX332" s="8">
        <f>MAX((BX$3*climlow!$M442+BX$4*climlow!$M442^2+BX$5*climlow!$M442^6)*(K332/K$66)^$BW$1,-99)</f>
        <v>0.76557022475379177</v>
      </c>
      <c r="BY332" s="8">
        <f>MAX((BY$3*climlow!$M442+BY$4*climlow!$M442^2+BY$5*climlow!$M442^6)*(L332/L$66)^$BW$1,-99)</f>
        <v>-0.40504195094641715</v>
      </c>
      <c r="BZ332" s="8">
        <f>MAX((BZ$3*climlow!$M442+BZ$4*climlow!$M442^2+BZ$5*climlow!$M442^6)*(M332/M$66)^$BW$1,-99)</f>
        <v>-1.2787505991115913</v>
      </c>
      <c r="CA332" s="8">
        <f t="shared" si="317"/>
        <v>-894.50795228392064</v>
      </c>
      <c r="CB332" s="8">
        <f t="shared" si="318"/>
        <v>-0.34425672610201663</v>
      </c>
      <c r="CC332" s="8">
        <f t="shared" si="319"/>
        <v>-2.9225366668942338E-2</v>
      </c>
      <c r="CD332" s="8">
        <f>MAX((CD$3*climlow!$I442+CD$4*climlow!$I442^2+CD$5*climlow!$I442^6)*(K332/K$66)^$BW$1,-99)</f>
        <v>0.64956873464159659</v>
      </c>
      <c r="CE332" s="8">
        <f>MAX((CE$3*climlow!$I442+CE$4*climlow!$I442^2+CE$5*climlow!$I442^6)*(L332/L$66)^$BW$1,-99)</f>
        <v>-0.24164980257972418</v>
      </c>
      <c r="CF332" s="8">
        <f>MAX((CF$3*climlow!$I442+CF$4*climlow!$I442^2+CF$5*climlow!$I442^6)*(M332/M$66)^$BW$1,-99)</f>
        <v>-0.87046916884705916</v>
      </c>
      <c r="CG332" s="8">
        <f>MAX((CG$3*climlow!$M442+CG$4*climlow!$M442^2+CG$5*climlow!$M442^6)*(K332/K$66)^$BW$1,-99)</f>
        <v>0.75832448768004357</v>
      </c>
      <c r="CH332" s="8">
        <f>MAX((CH$3*climlow!$M442+CH$4*climlow!$M442^2+CH$5*climlow!$M442^6)*(L332/L$66)^$BW$1,-99)</f>
        <v>-0.1181335509459055</v>
      </c>
      <c r="CI332" s="8">
        <f>MAX((CI$3*climlow!$M442+CI$4*climlow!$M442^2+CI$5*climlow!$M442^6)*(M332/M$66)^$BW$1,-99)</f>
        <v>-0.68952688404520068</v>
      </c>
      <c r="CJ332" s="8">
        <f t="shared" si="320"/>
        <v>-3.833488641088644</v>
      </c>
      <c r="CK332" s="8">
        <f t="shared" si="321"/>
        <v>-1.4753409913918411E-3</v>
      </c>
      <c r="CL332" s="8">
        <f t="shared" si="322"/>
        <v>-1.2524775310379877E-4</v>
      </c>
    </row>
    <row r="333" spans="1:90">
      <c r="A333">
        <f t="shared" si="291"/>
        <v>2287</v>
      </c>
      <c r="B333" s="4">
        <f t="shared" si="298"/>
        <v>1286.5348332196349</v>
      </c>
      <c r="C333" s="4">
        <f t="shared" si="298"/>
        <v>3572.609515253781</v>
      </c>
      <c r="D333" s="4">
        <f t="shared" si="298"/>
        <v>6809.6362444127553</v>
      </c>
      <c r="E333" s="11">
        <f t="shared" si="299"/>
        <v>6.5858583176436927E-9</v>
      </c>
      <c r="F333" s="11">
        <f t="shared" si="299"/>
        <v>1.3203194038360909E-8</v>
      </c>
      <c r="G333" s="11">
        <f t="shared" si="299"/>
        <v>2.9150398220877702E-8</v>
      </c>
      <c r="H333" s="4">
        <f t="shared" si="300"/>
        <v>333119.89559646678</v>
      </c>
      <c r="I333" s="4">
        <f t="shared" si="300"/>
        <v>358574.75533143291</v>
      </c>
      <c r="J333" s="4">
        <f t="shared" si="300"/>
        <v>61424.493629167308</v>
      </c>
      <c r="K333" s="4">
        <f t="shared" si="292"/>
        <v>258928.00334275689</v>
      </c>
      <c r="L333" s="4">
        <f t="shared" si="292"/>
        <v>100367.74346607021</v>
      </c>
      <c r="M333" s="4">
        <f t="shared" si="292"/>
        <v>9020.231246502417</v>
      </c>
      <c r="N333" s="11">
        <f t="shared" si="297"/>
        <v>1.4010298812034971E-3</v>
      </c>
      <c r="O333" s="11">
        <f t="shared" si="297"/>
        <v>2.2052240423708902E-3</v>
      </c>
      <c r="P333" s="11">
        <f t="shared" si="297"/>
        <v>1.5890862091811897E-3</v>
      </c>
      <c r="Q333" s="4">
        <f t="shared" si="293"/>
        <v>1455.4736053778611</v>
      </c>
      <c r="R333" s="4">
        <f t="shared" si="293"/>
        <v>5155.0061140411881</v>
      </c>
      <c r="S333" s="4">
        <f t="shared" si="293"/>
        <v>1221.1258780308488</v>
      </c>
      <c r="T333" s="4">
        <f t="shared" si="301"/>
        <v>4.3692184844491724</v>
      </c>
      <c r="U333" s="4">
        <f t="shared" si="301"/>
        <v>14.376377693617565</v>
      </c>
      <c r="V333" s="4">
        <f t="shared" si="301"/>
        <v>19.880113060484383</v>
      </c>
      <c r="W333" s="11">
        <f t="shared" si="294"/>
        <v>-1.219247815263802E-2</v>
      </c>
      <c r="X333" s="11">
        <f t="shared" si="294"/>
        <v>-1.3228699347321071E-2</v>
      </c>
      <c r="Y333" s="11">
        <f t="shared" si="294"/>
        <v>-1.2203590333800474E-2</v>
      </c>
      <c r="Z333" s="4">
        <f t="shared" si="306"/>
        <v>1260.2501991161566</v>
      </c>
      <c r="AA333" s="4">
        <f t="shared" si="306"/>
        <v>18870.02281213511</v>
      </c>
      <c r="AB333" s="4">
        <f t="shared" si="306"/>
        <v>2508.6235375527544</v>
      </c>
      <c r="AC333" s="12">
        <f t="shared" si="302"/>
        <v>1.0955959076204769</v>
      </c>
      <c r="AD333" s="12">
        <f t="shared" si="302"/>
        <v>5.4406506788092255</v>
      </c>
      <c r="AE333" s="12">
        <f t="shared" si="302"/>
        <v>2.0836328412771579</v>
      </c>
      <c r="AF333" s="11">
        <f t="shared" si="295"/>
        <v>-2.9039671966837322E-3</v>
      </c>
      <c r="AG333" s="11">
        <f t="shared" si="295"/>
        <v>2.0567434751257441E-3</v>
      </c>
      <c r="AH333" s="11">
        <f t="shared" si="295"/>
        <v>8.257041531207765E-4</v>
      </c>
      <c r="AI333" s="1">
        <f t="shared" si="323"/>
        <v>656189.62780981907</v>
      </c>
      <c r="AJ333" s="1">
        <f t="shared" si="323"/>
        <v>700244.39136184729</v>
      </c>
      <c r="AK333" s="1">
        <f t="shared" si="323"/>
        <v>120748.97982548008</v>
      </c>
      <c r="AL333" s="17">
        <f t="shared" si="303"/>
        <v>74.374907256894673</v>
      </c>
      <c r="AM333" s="17">
        <f t="shared" si="303"/>
        <v>35.525055213798396</v>
      </c>
      <c r="AN333" s="17">
        <f t="shared" si="303"/>
        <v>5.1506731641056005</v>
      </c>
      <c r="AO333" s="7">
        <f t="shared" si="325"/>
        <v>1.1293872065817189E-3</v>
      </c>
      <c r="AP333" s="7">
        <f t="shared" si="325"/>
        <v>1.7391714286082382E-3</v>
      </c>
      <c r="AQ333" s="7">
        <f t="shared" si="325"/>
        <v>1.2588819995234275E-3</v>
      </c>
      <c r="AR333" s="1">
        <f t="shared" si="304"/>
        <v>333119.89559646678</v>
      </c>
      <c r="AS333" s="1">
        <f t="shared" si="304"/>
        <v>358574.75533143291</v>
      </c>
      <c r="AT333" s="1">
        <f t="shared" si="304"/>
        <v>61424.493629167308</v>
      </c>
      <c r="AU333" s="1">
        <f t="shared" si="311"/>
        <v>66623.979119293363</v>
      </c>
      <c r="AV333" s="1">
        <f t="shared" si="311"/>
        <v>71714.95106628658</v>
      </c>
      <c r="AW333" s="1">
        <f t="shared" si="311"/>
        <v>12284.898725833462</v>
      </c>
      <c r="AX333" s="1">
        <f t="shared" si="312"/>
        <v>207142.40267420548</v>
      </c>
      <c r="AY333" s="1">
        <f t="shared" si="312"/>
        <v>80294.194772856164</v>
      </c>
      <c r="AZ333" s="1">
        <f t="shared" si="312"/>
        <v>7216.1849972019336</v>
      </c>
      <c r="BA333" s="1">
        <f t="shared" si="313"/>
        <v>12.241161771352443</v>
      </c>
      <c r="BB333" s="1">
        <f t="shared" si="313"/>
        <v>11.293452603085585</v>
      </c>
      <c r="BC333" s="1">
        <f t="shared" si="313"/>
        <v>8.8840816984983597</v>
      </c>
      <c r="BD333" s="1">
        <f t="shared" si="314"/>
        <v>43.564627972028568</v>
      </c>
      <c r="BE333">
        <f t="shared" si="307"/>
        <v>0.21822387218499145</v>
      </c>
      <c r="BF333">
        <f t="shared" si="307"/>
        <v>0.3346263841173937</v>
      </c>
      <c r="BG333">
        <f t="shared" si="307"/>
        <v>2.453676962688749E-2</v>
      </c>
      <c r="BH333">
        <f t="shared" si="315"/>
        <v>0.2937854185469751</v>
      </c>
      <c r="BI333">
        <f t="shared" si="316"/>
        <v>4.7621658391411486E-3</v>
      </c>
      <c r="BJ333">
        <f t="shared" si="316"/>
        <v>1.1197481694748152E-2</v>
      </c>
      <c r="BK333">
        <f t="shared" si="316"/>
        <v>6.0205306372294847E-5</v>
      </c>
      <c r="BL333">
        <f t="shared" si="310"/>
        <v>1586.3721871477601</v>
      </c>
      <c r="BM333">
        <f t="shared" si="310"/>
        <v>4015.1342590225172</v>
      </c>
      <c r="BN333">
        <f t="shared" si="310"/>
        <v>3.6980804577070909</v>
      </c>
      <c r="BO333">
        <f t="shared" si="305"/>
        <v>1336.7033229723854</v>
      </c>
      <c r="BP333">
        <f t="shared" ref="BP333:BQ346" si="326">2*BJ$5*BF333*AS333/AA333*1000</f>
        <v>1271.737453705389</v>
      </c>
      <c r="BQ333">
        <f t="shared" si="326"/>
        <v>120.158216413562</v>
      </c>
      <c r="BR333" s="7">
        <f t="shared" si="324"/>
        <v>1.7991200055624823E-3</v>
      </c>
      <c r="BS333" s="7">
        <f t="shared" si="308"/>
        <v>3.7364657330728846E-4</v>
      </c>
      <c r="BT333" s="7">
        <f t="shared" si="309"/>
        <v>3.1664548299004595E-5</v>
      </c>
      <c r="BU333" s="8">
        <f>MAX((BU$3*climlow!$I443+BU$4*climlow!$I443^2+BU$5*climlow!$I443^6)*(K333/K$66)^$BW$1,-99)</f>
        <v>0.52574895745821626</v>
      </c>
      <c r="BV333" s="8">
        <f>MAX((BV$3*climlow!$I443+BV$4*climlow!$I443^2+BV$5*climlow!$I443^6)*(L333/L$66)^$BW$1,-99)</f>
        <v>-0.57032557247002236</v>
      </c>
      <c r="BW333" s="8">
        <f>MAX((BW$3*climlow!$I443+BW$4*climlow!$I443^2+BW$5*climlow!$I443^6)*(M333/M$66)^$BW$1,-99)</f>
        <v>-1.4584475703220516</v>
      </c>
      <c r="BX333" s="8">
        <f>MAX((BX$3*climlow!$M443+BX$4*climlow!$M443^2+BX$5*climlow!$M443^6)*(K333/K$66)^$BW$1,-99)</f>
        <v>0.762786632626415</v>
      </c>
      <c r="BY333" s="8">
        <f>MAX((BY$3*climlow!$M443+BY$4*climlow!$M443^2+BY$5*climlow!$M443^6)*(L333/L$66)^$BW$1,-99)</f>
        <v>-0.40656822745944143</v>
      </c>
      <c r="BZ333" s="8">
        <f>MAX((BZ$3*climlow!$M443+BZ$4*climlow!$M443^2+BZ$5*climlow!$M443^6)*(M333/M$66)^$BW$1,-99)</f>
        <v>-1.2801577516284195</v>
      </c>
      <c r="CA333" s="8">
        <f t="shared" si="317"/>
        <v>-899.13327436951977</v>
      </c>
      <c r="CB333" s="8">
        <f t="shared" si="318"/>
        <v>-0.33595806691473307</v>
      </c>
      <c r="CC333" s="8">
        <f t="shared" si="319"/>
        <v>-2.8470648993515809E-2</v>
      </c>
      <c r="CD333" s="8">
        <f>MAX((CD$3*climlow!$I443+CD$4*climlow!$I443^2+CD$5*climlow!$I443^6)*(K333/K$66)^$BW$1,-99)</f>
        <v>0.64753610006680451</v>
      </c>
      <c r="CE333" s="8">
        <f>MAX((CE$3*climlow!$I443+CE$4*climlow!$I443^2+CE$5*climlow!$I443^6)*(L333/L$66)^$BW$1,-99)</f>
        <v>-0.24347202744540233</v>
      </c>
      <c r="CF333" s="8">
        <f>MAX((CF$3*climlow!$I443+CF$4*climlow!$I443^2+CF$5*climlow!$I443^6)*(M333/M$66)^$BW$1,-99)</f>
        <v>-0.8729385323538269</v>
      </c>
      <c r="CG333" s="8">
        <f>MAX((CG$3*climlow!$M443+CG$4*climlow!$M443^2+CG$5*climlow!$M443^6)*(K333/K$66)^$BW$1,-99)</f>
        <v>0.75704027473476776</v>
      </c>
      <c r="CH333" s="8">
        <f>MAX((CH$3*climlow!$M443+CH$4*climlow!$M443^2+CH$5*climlow!$M443^6)*(L333/L$66)^$BW$1,-99)</f>
        <v>-0.1192930292485811</v>
      </c>
      <c r="CI333" s="8">
        <f>MAX((CI$3*climlow!$M443+CI$4*climlow!$M443^2+CI$5*climlow!$M443^6)*(M333/M$66)^$BW$1,-99)</f>
        <v>-0.69108300121194188</v>
      </c>
      <c r="CJ333" s="8">
        <f t="shared" si="320"/>
        <v>-3.8144893104830824</v>
      </c>
      <c r="CK333" s="8">
        <f t="shared" si="321"/>
        <v>-1.4252708597792853E-3</v>
      </c>
      <c r="CL333" s="8">
        <f t="shared" si="322"/>
        <v>-1.2078408100782829E-4</v>
      </c>
    </row>
    <row r="334" spans="1:90">
      <c r="A334">
        <f t="shared" si="291"/>
        <v>2288</v>
      </c>
      <c r="B334" s="4">
        <f t="shared" si="298"/>
        <v>1286.5348412689243</v>
      </c>
      <c r="C334" s="4">
        <f t="shared" si="298"/>
        <v>3572.6095600651452</v>
      </c>
      <c r="D334" s="4">
        <f t="shared" si="298"/>
        <v>6809.6364329911821</v>
      </c>
      <c r="E334" s="11">
        <f t="shared" si="299"/>
        <v>6.2565654017615074E-9</v>
      </c>
      <c r="F334" s="11">
        <f t="shared" si="299"/>
        <v>1.2543034336442863E-8</v>
      </c>
      <c r="G334" s="11">
        <f t="shared" si="299"/>
        <v>2.7692878309833815E-8</v>
      </c>
      <c r="H334" s="4">
        <f t="shared" si="300"/>
        <v>333582.18998739962</v>
      </c>
      <c r="I334" s="4">
        <f t="shared" si="300"/>
        <v>359357.78755345853</v>
      </c>
      <c r="J334" s="4">
        <f t="shared" si="300"/>
        <v>61521.163896560196</v>
      </c>
      <c r="K334" s="4">
        <f t="shared" si="292"/>
        <v>259287.33469696288</v>
      </c>
      <c r="L334" s="4">
        <f t="shared" si="292"/>
        <v>100586.9187527186</v>
      </c>
      <c r="M334" s="4">
        <f t="shared" si="292"/>
        <v>9034.4270948892026</v>
      </c>
      <c r="N334" s="11">
        <f t="shared" si="297"/>
        <v>1.3877655161551594E-3</v>
      </c>
      <c r="O334" s="11">
        <f t="shared" si="297"/>
        <v>2.1837223701506314E-3</v>
      </c>
      <c r="P334" s="11">
        <f t="shared" si="297"/>
        <v>1.5737787645178081E-3</v>
      </c>
      <c r="Q334" s="4">
        <f t="shared" si="293"/>
        <v>1439.7230132783718</v>
      </c>
      <c r="R334" s="4">
        <f t="shared" si="293"/>
        <v>5097.9203373176988</v>
      </c>
      <c r="S334" s="4">
        <f t="shared" si="293"/>
        <v>1208.122120861442</v>
      </c>
      <c r="T334" s="4">
        <f t="shared" si="301"/>
        <v>4.3159468835334236</v>
      </c>
      <c r="U334" s="4">
        <f t="shared" si="301"/>
        <v>14.186196915405166</v>
      </c>
      <c r="V334" s="4">
        <f t="shared" si="301"/>
        <v>19.637504304904596</v>
      </c>
      <c r="W334" s="11">
        <f t="shared" si="294"/>
        <v>-1.219247815263802E-2</v>
      </c>
      <c r="X334" s="11">
        <f t="shared" si="294"/>
        <v>-1.3228699347321071E-2</v>
      </c>
      <c r="Y334" s="11">
        <f t="shared" si="294"/>
        <v>-1.2203590333800474E-2</v>
      </c>
      <c r="Z334" s="4">
        <f t="shared" si="306"/>
        <v>1243.0085858559326</v>
      </c>
      <c r="AA334" s="4">
        <f t="shared" si="306"/>
        <v>18699.841181856376</v>
      </c>
      <c r="AB334" s="4">
        <f t="shared" si="306"/>
        <v>2483.9965204739456</v>
      </c>
      <c r="AC334" s="12">
        <f t="shared" si="302"/>
        <v>1.092414333043926</v>
      </c>
      <c r="AD334" s="12">
        <f t="shared" si="302"/>
        <v>5.451840701593305</v>
      </c>
      <c r="AE334" s="12">
        <f t="shared" si="302"/>
        <v>2.0853533055677791</v>
      </c>
      <c r="AF334" s="11">
        <f t="shared" si="295"/>
        <v>-2.9039671966837322E-3</v>
      </c>
      <c r="AG334" s="11">
        <f t="shared" si="295"/>
        <v>2.0567434751257441E-3</v>
      </c>
      <c r="AH334" s="11">
        <f t="shared" si="295"/>
        <v>8.257041531207765E-4</v>
      </c>
      <c r="AI334" s="1">
        <f t="shared" si="323"/>
        <v>657194.64414813055</v>
      </c>
      <c r="AJ334" s="1">
        <f t="shared" si="323"/>
        <v>701934.90329194907</v>
      </c>
      <c r="AK334" s="1">
        <f t="shared" si="323"/>
        <v>120958.98056876555</v>
      </c>
      <c r="AL334" s="17">
        <f t="shared" si="303"/>
        <v>74.458065344953837</v>
      </c>
      <c r="AM334" s="17">
        <f t="shared" si="303"/>
        <v>35.586221533215685</v>
      </c>
      <c r="AN334" s="17">
        <f t="shared" si="303"/>
        <v>5.1570924129400044</v>
      </c>
      <c r="AO334" s="7">
        <f t="shared" si="325"/>
        <v>1.1180933345159016E-3</v>
      </c>
      <c r="AP334" s="7">
        <f t="shared" si="325"/>
        <v>1.7217797143221558E-3</v>
      </c>
      <c r="AQ334" s="7">
        <f t="shared" si="325"/>
        <v>1.2462931795281932E-3</v>
      </c>
      <c r="AR334" s="1">
        <f t="shared" si="304"/>
        <v>333582.18998739962</v>
      </c>
      <c r="AS334" s="1">
        <f t="shared" si="304"/>
        <v>359357.78755345853</v>
      </c>
      <c r="AT334" s="1">
        <f t="shared" si="304"/>
        <v>61521.163896560196</v>
      </c>
      <c r="AU334" s="1">
        <f t="shared" si="311"/>
        <v>66716.437997479923</v>
      </c>
      <c r="AV334" s="1">
        <f t="shared" si="311"/>
        <v>71871.557510691709</v>
      </c>
      <c r="AW334" s="1">
        <f t="shared" si="311"/>
        <v>12304.23277931204</v>
      </c>
      <c r="AX334" s="1">
        <f t="shared" si="312"/>
        <v>207429.86775757032</v>
      </c>
      <c r="AY334" s="1">
        <f t="shared" si="312"/>
        <v>80469.535002174889</v>
      </c>
      <c r="AZ334" s="1">
        <f t="shared" si="312"/>
        <v>7227.5416759113614</v>
      </c>
      <c r="BA334" s="1">
        <f t="shared" si="313"/>
        <v>12.242548574812004</v>
      </c>
      <c r="BB334" s="1">
        <f t="shared" si="313"/>
        <v>11.295633944599498</v>
      </c>
      <c r="BC334" s="1">
        <f t="shared" si="313"/>
        <v>8.8856542401708474</v>
      </c>
      <c r="BD334" s="1">
        <f t="shared" si="314"/>
        <v>42.303115050800393</v>
      </c>
      <c r="BE334">
        <f t="shared" si="307"/>
        <v>0.21822387218499145</v>
      </c>
      <c r="BF334">
        <f t="shared" si="307"/>
        <v>0.3346263841173937</v>
      </c>
      <c r="BG334">
        <f t="shared" si="307"/>
        <v>2.453676962688749E-2</v>
      </c>
      <c r="BH334">
        <f t="shared" si="315"/>
        <v>0.2938292593937688</v>
      </c>
      <c r="BI334">
        <f t="shared" si="316"/>
        <v>4.7621658391411486E-3</v>
      </c>
      <c r="BJ334">
        <f t="shared" si="316"/>
        <v>1.1197481694748152E-2</v>
      </c>
      <c r="BK334">
        <f t="shared" si="316"/>
        <v>6.0205306372294847E-5</v>
      </c>
      <c r="BL334">
        <f t="shared" si="310"/>
        <v>1588.5737097038868</v>
      </c>
      <c r="BM334">
        <f t="shared" si="310"/>
        <v>4023.9022479950472</v>
      </c>
      <c r="BN334">
        <f t="shared" si="310"/>
        <v>3.7039005207725713</v>
      </c>
      <c r="BO334">
        <f t="shared" si="305"/>
        <v>1339.1082126622468</v>
      </c>
      <c r="BP334">
        <f t="shared" si="326"/>
        <v>1286.1135651795182</v>
      </c>
      <c r="BQ334">
        <f t="shared" si="326"/>
        <v>121.54047827892028</v>
      </c>
      <c r="BR334" s="7">
        <f t="shared" si="324"/>
        <v>1.7819184255907228E-3</v>
      </c>
      <c r="BS334" s="7">
        <f t="shared" si="308"/>
        <v>3.6276366340513443E-4</v>
      </c>
      <c r="BT334" s="7">
        <f t="shared" si="309"/>
        <v>3.0688675426311555E-5</v>
      </c>
      <c r="BU334" s="8">
        <f>MAX((BU$3*climlow!$I444+BU$4*climlow!$I444^2+BU$5*climlow!$I444^6)*(K334/K$66)^$BW$1,-99)</f>
        <v>0.52216923485921585</v>
      </c>
      <c r="BV334" s="8">
        <f>MAX((BV$3*climlow!$I444+BV$4*climlow!$I444^2+BV$5*climlow!$I444^6)*(L334/L$66)^$BW$1,-99)</f>
        <v>-0.57234707239784421</v>
      </c>
      <c r="BW334" s="8">
        <f>MAX((BW$3*climlow!$I444+BW$4*climlow!$I444^2+BW$5*climlow!$I444^6)*(M334/M$66)^$BW$1,-99)</f>
        <v>-1.4604013439952646</v>
      </c>
      <c r="BX334" s="8">
        <f>MAX((BX$3*climlow!$M444+BX$4*climlow!$M444^2+BX$5*climlow!$M444^6)*(K334/K$66)^$BW$1,-99)</f>
        <v>0.76008619701046565</v>
      </c>
      <c r="BY334" s="8">
        <f>MAX((BY$3*climlow!$M444+BY$4*climlow!$M444^2+BY$5*climlow!$M444^6)*(L334/L$66)^$BW$1,-99)</f>
        <v>-0.40803987374576639</v>
      </c>
      <c r="BZ334" s="8">
        <f>MAX((BZ$3*climlow!$M444+BZ$4*climlow!$M444^2+BZ$5*climlow!$M444^6)*(M334/M$66)^$BW$1,-99)</f>
        <v>-1.2815080388555891</v>
      </c>
      <c r="CA334" s="8">
        <f t="shared" si="317"/>
        <v>-903.70585615058508</v>
      </c>
      <c r="CB334" s="8">
        <f t="shared" si="318"/>
        <v>-0.32783164701785966</v>
      </c>
      <c r="CC334" s="8">
        <f t="shared" si="319"/>
        <v>-2.7733535700262307E-2</v>
      </c>
      <c r="CD334" s="8">
        <f>MAX((CD$3*climlow!$I444+CD$4*climlow!$I444^2+CD$5*climlow!$I444^6)*(K334/K$66)^$BW$1,-99)</f>
        <v>0.64554943854063096</v>
      </c>
      <c r="CE334" s="8">
        <f>MAX((CE$3*climlow!$I444+CE$4*climlow!$I444^2+CE$5*climlow!$I444^6)*(L334/L$66)^$BW$1,-99)</f>
        <v>-0.24524515572419958</v>
      </c>
      <c r="CF334" s="8">
        <f>MAX((CF$3*climlow!$I444+CF$4*climlow!$I444^2+CF$5*climlow!$I444^6)*(M334/M$66)^$BW$1,-99)</f>
        <v>-0.87533826941393134</v>
      </c>
      <c r="CG334" s="8">
        <f>MAX((CG$3*climlow!$M444+CG$4*climlow!$M444^2+CG$5*climlow!$M444^6)*(K334/K$66)^$BW$1,-99)</f>
        <v>0.75578838209194965</v>
      </c>
      <c r="CH334" s="8">
        <f>MAX((CH$3*climlow!$M444+CH$4*climlow!$M444^2+CH$5*climlow!$M444^6)*(L334/L$66)^$BW$1,-99)</f>
        <v>-0.1204153733652138</v>
      </c>
      <c r="CI334" s="8">
        <f>MAX((CI$3*climlow!$M444+CI$4*climlow!$M444^2+CI$5*climlow!$M444^6)*(M334/M$66)^$BW$1,-99)</f>
        <v>-0.69258511911739395</v>
      </c>
      <c r="CJ334" s="8">
        <f t="shared" si="320"/>
        <v>-3.7950166752069152</v>
      </c>
      <c r="CK334" s="8">
        <f t="shared" si="321"/>
        <v>-1.3766941517816338E-3</v>
      </c>
      <c r="CL334" s="8">
        <f t="shared" si="322"/>
        <v>-1.1646403498286504E-4</v>
      </c>
    </row>
    <row r="335" spans="1:90">
      <c r="A335">
        <f t="shared" si="291"/>
        <v>2289</v>
      </c>
      <c r="B335" s="4">
        <f t="shared" si="298"/>
        <v>1286.5348489157491</v>
      </c>
      <c r="C335" s="4">
        <f t="shared" si="298"/>
        <v>3572.6096026359419</v>
      </c>
      <c r="D335" s="4">
        <f t="shared" si="298"/>
        <v>6809.6366121406945</v>
      </c>
      <c r="E335" s="11">
        <f t="shared" si="299"/>
        <v>5.9437371316734321E-9</v>
      </c>
      <c r="F335" s="11">
        <f t="shared" si="299"/>
        <v>1.1915882619620719E-8</v>
      </c>
      <c r="G335" s="11">
        <f t="shared" si="299"/>
        <v>2.6308234394342123E-8</v>
      </c>
      <c r="H335" s="4">
        <f t="shared" si="300"/>
        <v>334040.74598394718</v>
      </c>
      <c r="I335" s="4">
        <f t="shared" si="300"/>
        <v>360134.88003870752</v>
      </c>
      <c r="J335" s="4">
        <f t="shared" si="300"/>
        <v>61617.053935957956</v>
      </c>
      <c r="K335" s="4">
        <f t="shared" si="292"/>
        <v>259643.76034233833</v>
      </c>
      <c r="L335" s="4">
        <f t="shared" si="292"/>
        <v>100804.43152058733</v>
      </c>
      <c r="M335" s="4">
        <f t="shared" si="292"/>
        <v>9048.5083779805191</v>
      </c>
      <c r="N335" s="11">
        <f t="shared" si="297"/>
        <v>1.3746357715158641E-3</v>
      </c>
      <c r="O335" s="11">
        <f t="shared" si="297"/>
        <v>2.1624359366594348E-3</v>
      </c>
      <c r="P335" s="11">
        <f t="shared" si="297"/>
        <v>1.5586249070826952E-3</v>
      </c>
      <c r="Q335" s="4">
        <f t="shared" si="293"/>
        <v>1424.1241950433077</v>
      </c>
      <c r="R335" s="4">
        <f t="shared" si="293"/>
        <v>5041.3596358860923</v>
      </c>
      <c r="S335" s="4">
        <f t="shared" si="293"/>
        <v>1195.2387546250218</v>
      </c>
      <c r="T335" s="4">
        <f t="shared" si="301"/>
        <v>4.2633247954479963</v>
      </c>
      <c r="U335" s="4">
        <f t="shared" si="301"/>
        <v>13.998531981529377</v>
      </c>
      <c r="V335" s="4">
        <f t="shared" si="301"/>
        <v>19.397856247189296</v>
      </c>
      <c r="W335" s="11">
        <f t="shared" si="294"/>
        <v>-1.219247815263802E-2</v>
      </c>
      <c r="X335" s="11">
        <f t="shared" si="294"/>
        <v>-1.3228699347321071E-2</v>
      </c>
      <c r="Y335" s="11">
        <f t="shared" si="294"/>
        <v>-1.2203590333800474E-2</v>
      </c>
      <c r="Z335" s="4">
        <f t="shared" si="306"/>
        <v>1225.9866170879081</v>
      </c>
      <c r="AA335" s="4">
        <f t="shared" si="306"/>
        <v>18530.796768461245</v>
      </c>
      <c r="AB335" s="4">
        <f t="shared" si="306"/>
        <v>2459.5736712321004</v>
      </c>
      <c r="AC335" s="12">
        <f t="shared" si="302"/>
        <v>1.0892419976555794</v>
      </c>
      <c r="AD335" s="12">
        <f t="shared" si="302"/>
        <v>5.4630537393837324</v>
      </c>
      <c r="AE335" s="12">
        <f t="shared" si="302"/>
        <v>2.0870751904529103</v>
      </c>
      <c r="AF335" s="11">
        <f t="shared" si="295"/>
        <v>-2.9039671966837322E-3</v>
      </c>
      <c r="AG335" s="11">
        <f t="shared" si="295"/>
        <v>2.0567434751257441E-3</v>
      </c>
      <c r="AH335" s="11">
        <f t="shared" si="295"/>
        <v>8.257041531207765E-4</v>
      </c>
      <c r="AI335" s="1">
        <f t="shared" si="323"/>
        <v>658191.61773079738</v>
      </c>
      <c r="AJ335" s="1">
        <f t="shared" si="323"/>
        <v>703612.97047344584</v>
      </c>
      <c r="AK335" s="1">
        <f t="shared" si="323"/>
        <v>121167.31529120103</v>
      </c>
      <c r="AL335" s="17">
        <f t="shared" si="303"/>
        <v>74.540483900851342</v>
      </c>
      <c r="AM335" s="17">
        <f t="shared" si="303"/>
        <v>35.646880451217498</v>
      </c>
      <c r="AN335" s="17">
        <f t="shared" si="303"/>
        <v>5.1634553895494433</v>
      </c>
      <c r="AO335" s="7">
        <f t="shared" si="325"/>
        <v>1.1069124011707427E-3</v>
      </c>
      <c r="AP335" s="7">
        <f t="shared" si="325"/>
        <v>1.7045619171789342E-3</v>
      </c>
      <c r="AQ335" s="7">
        <f t="shared" si="325"/>
        <v>1.2338302477329112E-3</v>
      </c>
      <c r="AR335" s="1">
        <f t="shared" si="304"/>
        <v>334040.74598394718</v>
      </c>
      <c r="AS335" s="1">
        <f t="shared" si="304"/>
        <v>360134.88003870752</v>
      </c>
      <c r="AT335" s="1">
        <f t="shared" si="304"/>
        <v>61617.053935957956</v>
      </c>
      <c r="AU335" s="1">
        <f t="shared" si="311"/>
        <v>66808.14919678944</v>
      </c>
      <c r="AV335" s="1">
        <f t="shared" si="311"/>
        <v>72026.976007741512</v>
      </c>
      <c r="AW335" s="1">
        <f t="shared" si="311"/>
        <v>12323.410787191591</v>
      </c>
      <c r="AX335" s="1">
        <f t="shared" si="312"/>
        <v>207715.00827387066</v>
      </c>
      <c r="AY335" s="1">
        <f t="shared" si="312"/>
        <v>80643.545216469865</v>
      </c>
      <c r="AZ335" s="1">
        <f t="shared" si="312"/>
        <v>7238.806702384416</v>
      </c>
      <c r="BA335" s="1">
        <f t="shared" si="313"/>
        <v>12.243922266636725</v>
      </c>
      <c r="BB335" s="1">
        <f t="shared" si="313"/>
        <v>11.297794045836719</v>
      </c>
      <c r="BC335" s="1">
        <f t="shared" si="313"/>
        <v>8.8872116516827848</v>
      </c>
      <c r="BD335" s="1">
        <f t="shared" si="314"/>
        <v>41.07806186896336</v>
      </c>
      <c r="BE335">
        <f t="shared" si="307"/>
        <v>0.21822387218499145</v>
      </c>
      <c r="BF335">
        <f t="shared" si="307"/>
        <v>0.3346263841173937</v>
      </c>
      <c r="BG335">
        <f t="shared" si="307"/>
        <v>2.453676962688749E-2</v>
      </c>
      <c r="BH335">
        <f t="shared" si="315"/>
        <v>0.29387280012367856</v>
      </c>
      <c r="BI335">
        <f t="shared" si="316"/>
        <v>4.7621658391411486E-3</v>
      </c>
      <c r="BJ335">
        <f t="shared" si="316"/>
        <v>1.1197481694748152E-2</v>
      </c>
      <c r="BK335">
        <f t="shared" si="316"/>
        <v>6.0205306372294847E-5</v>
      </c>
      <c r="BL335">
        <f t="shared" si="310"/>
        <v>1590.7574294059791</v>
      </c>
      <c r="BM335">
        <f t="shared" si="310"/>
        <v>4032.6037268737491</v>
      </c>
      <c r="BN335">
        <f t="shared" si="310"/>
        <v>3.7096736099725649</v>
      </c>
      <c r="BO335">
        <f t="shared" si="305"/>
        <v>1341.4943942602495</v>
      </c>
      <c r="BP335">
        <f t="shared" si="326"/>
        <v>1300.652467432041</v>
      </c>
      <c r="BQ335">
        <f t="shared" si="326"/>
        <v>122.93866007735704</v>
      </c>
      <c r="BR335" s="7">
        <f t="shared" si="324"/>
        <v>1.7648868153201658E-3</v>
      </c>
      <c r="BS335" s="7">
        <f t="shared" si="308"/>
        <v>3.5219773146129556E-4</v>
      </c>
      <c r="BT335" s="7">
        <f t="shared" si="309"/>
        <v>2.974337394198553E-5</v>
      </c>
      <c r="BU335" s="8">
        <f>MAX((BU$3*climlow!$I445+BU$4*climlow!$I445^2+BU$5*climlow!$I445^6)*(K335/K$66)^$BW$1,-99)</f>
        <v>0.51868567602206628</v>
      </c>
      <c r="BV335" s="8">
        <f>MAX((BV$3*climlow!$I445+BV$4*climlow!$I445^2+BV$5*climlow!$I445^6)*(L335/L$66)^$BW$1,-99)</f>
        <v>-0.57430571084084658</v>
      </c>
      <c r="BW335" s="8">
        <f>MAX((BW$3*climlow!$I445+BW$4*climlow!$I445^2+BW$5*climlow!$I445^6)*(M335/M$66)^$BW$1,-99)</f>
        <v>-1.4622897144848164</v>
      </c>
      <c r="BX335" s="8">
        <f>MAX((BX$3*climlow!$M445+BX$4*climlow!$M445^2+BX$5*climlow!$M445^6)*(K335/K$66)^$BW$1,-99)</f>
        <v>0.7574680996423967</v>
      </c>
      <c r="BY335" s="8">
        <f>MAX((BY$3*climlow!$M445+BY$4*climlow!$M445^2+BY$5*climlow!$M445^6)*(L335/L$66)^$BW$1,-99)</f>
        <v>-0.40945748147058042</v>
      </c>
      <c r="BZ335" s="8">
        <f>MAX((BZ$3*climlow!$M445+BZ$4*climlow!$M445^2+BZ$5*climlow!$M445^6)*(M335/M$66)^$BW$1,-99)</f>
        <v>-1.2828020660428869</v>
      </c>
      <c r="CA335" s="8">
        <f t="shared" si="317"/>
        <v>-908.22559028874684</v>
      </c>
      <c r="CB335" s="8">
        <f t="shared" si="318"/>
        <v>-0.31987499255479268</v>
      </c>
      <c r="CC335" s="8">
        <f t="shared" si="319"/>
        <v>-2.7013693355638739E-2</v>
      </c>
      <c r="CD335" s="8">
        <f>MAX((CD$3*climlow!$I445+CD$4*climlow!$I445^2+CD$5*climlow!$I445^6)*(K335/K$66)^$BW$1,-99)</f>
        <v>0.64360874012945257</v>
      </c>
      <c r="CE335" s="8">
        <f>MAX((CE$3*climlow!$I445+CE$4*climlow!$I445^2+CE$5*climlow!$I445^6)*(L335/L$66)^$BW$1,-99)</f>
        <v>-0.24696938851503242</v>
      </c>
      <c r="CF335" s="8">
        <f>MAX((CF$3*climlow!$I445+CF$4*climlow!$I445^2+CF$5*climlow!$I445^6)*(M335/M$66)^$BW$1,-99)</f>
        <v>-0.87766871380973355</v>
      </c>
      <c r="CG335" s="8">
        <f>MAX((CG$3*climlow!$M445+CG$4*climlow!$M445^2+CG$5*climlow!$M445^6)*(K335/K$66)^$BW$1,-99)</f>
        <v>0.7545687400605442</v>
      </c>
      <c r="CH335" s="8">
        <f>MAX((CH$3*climlow!$M445+CH$4*climlow!$M445^2+CH$5*climlow!$M445^6)*(L335/L$66)^$BW$1,-99)</f>
        <v>-0.12150081027073317</v>
      </c>
      <c r="CI335" s="8">
        <f>MAX((CI$3*climlow!$M445+CI$4*climlow!$M445^2+CI$5*climlow!$M445^6)*(M335/M$66)^$BW$1,-99)</f>
        <v>-0.69403360197542507</v>
      </c>
      <c r="CJ335" s="8">
        <f t="shared" si="320"/>
        <v>-3.7750862295813681</v>
      </c>
      <c r="CK335" s="8">
        <f t="shared" si="321"/>
        <v>-1.3295768061293335E-3</v>
      </c>
      <c r="CL335" s="8">
        <f t="shared" si="322"/>
        <v>-1.1228380138967887E-4</v>
      </c>
    </row>
    <row r="336" spans="1:90">
      <c r="A336">
        <f t="shared" si="291"/>
        <v>2290</v>
      </c>
      <c r="B336" s="4">
        <f t="shared" si="298"/>
        <v>1286.534856180233</v>
      </c>
      <c r="C336" s="4">
        <f t="shared" si="298"/>
        <v>3572.6096430781986</v>
      </c>
      <c r="D336" s="4">
        <f t="shared" si="298"/>
        <v>6809.6367823327346</v>
      </c>
      <c r="E336" s="11">
        <f t="shared" si="299"/>
        <v>5.64655027508976E-9</v>
      </c>
      <c r="F336" s="11">
        <f t="shared" si="299"/>
        <v>1.1320088488639682E-8</v>
      </c>
      <c r="G336" s="11">
        <f t="shared" si="299"/>
        <v>2.4992822674625016E-8</v>
      </c>
      <c r="H336" s="4">
        <f t="shared" si="300"/>
        <v>334495.59083419223</v>
      </c>
      <c r="I336" s="4">
        <f t="shared" si="300"/>
        <v>360906.06345905416</v>
      </c>
      <c r="J336" s="4">
        <f t="shared" si="300"/>
        <v>61712.168981636198</v>
      </c>
      <c r="K336" s="4">
        <f t="shared" si="292"/>
        <v>259997.30145463865</v>
      </c>
      <c r="L336" s="4">
        <f t="shared" si="292"/>
        <v>101020.29035226296</v>
      </c>
      <c r="M336" s="4">
        <f t="shared" si="292"/>
        <v>9062.4758638735875</v>
      </c>
      <c r="N336" s="11">
        <f t="shared" si="297"/>
        <v>1.3616391621897872E-3</v>
      </c>
      <c r="O336" s="11">
        <f t="shared" si="297"/>
        <v>2.1413625216619714E-3</v>
      </c>
      <c r="P336" s="11">
        <f t="shared" si="297"/>
        <v>1.5436230270902129E-3</v>
      </c>
      <c r="Q336" s="4">
        <f t="shared" si="293"/>
        <v>1408.6761001765276</v>
      </c>
      <c r="R336" s="4">
        <f t="shared" si="293"/>
        <v>4985.3216311604147</v>
      </c>
      <c r="S336" s="4">
        <f t="shared" si="293"/>
        <v>1182.4750625298486</v>
      </c>
      <c r="T336" s="4">
        <f t="shared" si="301"/>
        <v>4.2113443010218967</v>
      </c>
      <c r="U336" s="4">
        <f t="shared" si="301"/>
        <v>13.813349610641867</v>
      </c>
      <c r="V336" s="4">
        <f t="shared" si="301"/>
        <v>19.161132756194647</v>
      </c>
      <c r="W336" s="11">
        <f t="shared" si="294"/>
        <v>-1.219247815263802E-2</v>
      </c>
      <c r="X336" s="11">
        <f t="shared" si="294"/>
        <v>-1.3228699347321071E-2</v>
      </c>
      <c r="Y336" s="11">
        <f t="shared" si="294"/>
        <v>-1.2203590333800474E-2</v>
      </c>
      <c r="Z336" s="4">
        <f t="shared" si="306"/>
        <v>1209.1818951912451</v>
      </c>
      <c r="AA336" s="4">
        <f t="shared" si="306"/>
        <v>18362.890448586666</v>
      </c>
      <c r="AB336" s="4">
        <f t="shared" si="306"/>
        <v>2435.3540984162983</v>
      </c>
      <c r="AC336" s="12">
        <f t="shared" si="302"/>
        <v>1.0860788746251373</v>
      </c>
      <c r="AD336" s="12">
        <f t="shared" si="302"/>
        <v>5.4742898395164712</v>
      </c>
      <c r="AE336" s="12">
        <f t="shared" si="302"/>
        <v>2.0887984971055427</v>
      </c>
      <c r="AF336" s="11">
        <f t="shared" si="295"/>
        <v>-2.9039671966837322E-3</v>
      </c>
      <c r="AG336" s="11">
        <f t="shared" si="295"/>
        <v>2.0567434751257441E-3</v>
      </c>
      <c r="AH336" s="11">
        <f t="shared" si="295"/>
        <v>8.257041531207765E-4</v>
      </c>
      <c r="AI336" s="1">
        <f t="shared" si="323"/>
        <v>659180.60515450709</v>
      </c>
      <c r="AJ336" s="1">
        <f t="shared" si="323"/>
        <v>705278.64943384274</v>
      </c>
      <c r="AK336" s="1">
        <f t="shared" si="323"/>
        <v>121373.99454927252</v>
      </c>
      <c r="AL336" s="17">
        <f t="shared" si="303"/>
        <v>74.622168589010272</v>
      </c>
      <c r="AM336" s="17">
        <f t="shared" si="303"/>
        <v>35.707035142952044</v>
      </c>
      <c r="AN336" s="17">
        <f t="shared" si="303"/>
        <v>5.1697625087174641</v>
      </c>
      <c r="AO336" s="7">
        <f t="shared" si="325"/>
        <v>1.0958432771590353E-3</v>
      </c>
      <c r="AP336" s="7">
        <f t="shared" si="325"/>
        <v>1.6875162980071448E-3</v>
      </c>
      <c r="AQ336" s="7">
        <f t="shared" si="325"/>
        <v>1.221491945255582E-3</v>
      </c>
      <c r="AR336" s="1">
        <f t="shared" si="304"/>
        <v>334495.59083419223</v>
      </c>
      <c r="AS336" s="1">
        <f t="shared" si="304"/>
        <v>360906.06345905416</v>
      </c>
      <c r="AT336" s="1">
        <f t="shared" si="304"/>
        <v>61712.168981636198</v>
      </c>
      <c r="AU336" s="1">
        <f t="shared" si="311"/>
        <v>66899.118166838452</v>
      </c>
      <c r="AV336" s="1">
        <f t="shared" si="311"/>
        <v>72181.212691810841</v>
      </c>
      <c r="AW336" s="1">
        <f t="shared" si="311"/>
        <v>12342.433796327241</v>
      </c>
      <c r="AX336" s="1">
        <f t="shared" si="312"/>
        <v>207997.84116371095</v>
      </c>
      <c r="AY336" s="1">
        <f t="shared" si="312"/>
        <v>80816.232281810357</v>
      </c>
      <c r="AZ336" s="1">
        <f t="shared" si="312"/>
        <v>7249.9806910988691</v>
      </c>
      <c r="BA336" s="1">
        <f t="shared" si="313"/>
        <v>12.245282979608973</v>
      </c>
      <c r="BB336" s="1">
        <f t="shared" si="313"/>
        <v>11.299933118909435</v>
      </c>
      <c r="BC336" s="1">
        <f t="shared" si="313"/>
        <v>8.8887540845484665</v>
      </c>
      <c r="BD336" s="1">
        <f t="shared" si="314"/>
        <v>39.888417427224411</v>
      </c>
      <c r="BE336">
        <f t="shared" si="307"/>
        <v>0.21822387218499145</v>
      </c>
      <c r="BF336">
        <f t="shared" si="307"/>
        <v>0.3346263841173937</v>
      </c>
      <c r="BG336">
        <f t="shared" si="307"/>
        <v>2.453676962688749E-2</v>
      </c>
      <c r="BH336">
        <f t="shared" si="315"/>
        <v>0.29391604363925911</v>
      </c>
      <c r="BI336">
        <f t="shared" si="316"/>
        <v>4.7621658391411486E-3</v>
      </c>
      <c r="BJ336">
        <f t="shared" si="316"/>
        <v>1.1197481694748152E-2</v>
      </c>
      <c r="BK336">
        <f t="shared" si="316"/>
        <v>6.0205306372294847E-5</v>
      </c>
      <c r="BL336">
        <f t="shared" si="310"/>
        <v>1592.9234760139254</v>
      </c>
      <c r="BM336">
        <f t="shared" si="310"/>
        <v>4041.2390391063736</v>
      </c>
      <c r="BN336">
        <f t="shared" si="310"/>
        <v>3.7154000404382383</v>
      </c>
      <c r="BO336">
        <f t="shared" si="305"/>
        <v>1343.8619800295053</v>
      </c>
      <c r="BP336">
        <f t="shared" si="326"/>
        <v>1315.3560041049109</v>
      </c>
      <c r="BQ336">
        <f t="shared" si="326"/>
        <v>124.3529451805509</v>
      </c>
      <c r="BR336" s="7">
        <f t="shared" si="324"/>
        <v>1.7480234346041179E-3</v>
      </c>
      <c r="BS336" s="7">
        <f t="shared" si="308"/>
        <v>3.4193954510805394E-4</v>
      </c>
      <c r="BT336" s="7">
        <f t="shared" si="309"/>
        <v>2.8827666382204978E-5</v>
      </c>
      <c r="BU336" s="8">
        <f>MAX((BU$3*climlow!$I446+BU$4*climlow!$I446^2+BU$5*climlow!$I446^6)*(K336/K$66)^$BW$1,-99)</f>
        <v>0.51529742227671993</v>
      </c>
      <c r="BV336" s="8">
        <f>MAX((BV$3*climlow!$I446+BV$4*climlow!$I446^2+BV$5*climlow!$I446^6)*(L336/L$66)^$BW$1,-99)</f>
        <v>-0.5762021117669115</v>
      </c>
      <c r="BW336" s="8">
        <f>MAX((BW$3*climlow!$I446+BW$4*climlow!$I446^2+BW$5*climlow!$I446^6)*(M336/M$66)^$BW$1,-99)</f>
        <v>-1.464113318902651</v>
      </c>
      <c r="BX336" s="8">
        <f>MAX((BX$3*climlow!$M446+BX$4*climlow!$M446^2+BX$5*climlow!$M446^6)*(K336/K$66)^$BW$1,-99)</f>
        <v>0.75493152331245195</v>
      </c>
      <c r="BY336" s="8">
        <f>MAX((BY$3*climlow!$M446+BY$4*climlow!$M446^2+BY$5*climlow!$M446^6)*(L336/L$66)^$BW$1,-99)</f>
        <v>-0.41082163968296775</v>
      </c>
      <c r="BZ336" s="8">
        <f>MAX((BZ$3*climlow!$M446+BZ$4*climlow!$M446^2+BZ$5*climlow!$M446^6)*(M336/M$66)^$BW$1,-99)</f>
        <v>-1.2840404359297666</v>
      </c>
      <c r="CA336" s="8">
        <f t="shared" si="317"/>
        <v>-912.6923839300074</v>
      </c>
      <c r="CB336" s="8">
        <f t="shared" si="318"/>
        <v>-0.31208561858461203</v>
      </c>
      <c r="CC336" s="8">
        <f t="shared" si="319"/>
        <v>-2.6310791553513593E-2</v>
      </c>
      <c r="CD336" s="8">
        <f>MAX((CD$3*climlow!$I446+CD$4*climlow!$I446^2+CD$5*climlow!$I446^6)*(K336/K$66)^$BW$1,-99)</f>
        <v>0.64171397698925758</v>
      </c>
      <c r="CE336" s="8">
        <f>MAX((CE$3*climlow!$I446+CE$4*climlow!$I446^2+CE$5*climlow!$I446^6)*(L336/L$66)^$BW$1,-99)</f>
        <v>-0.24864493843077487</v>
      </c>
      <c r="CF336" s="8">
        <f>MAX((CF$3*climlow!$I446+CF$4*climlow!$I446^2+CF$5*climlow!$I446^6)*(M336/M$66)^$BW$1,-99)</f>
        <v>-0.87993021293068974</v>
      </c>
      <c r="CG336" s="8">
        <f>MAX((CG$3*climlow!$M446+CG$4*climlow!$M446^2+CG$5*climlow!$M446^6)*(K336/K$66)^$BW$1,-99)</f>
        <v>0.75338126703589958</v>
      </c>
      <c r="CH336" s="8">
        <f>MAX((CH$3*climlow!$M446+CH$4*climlow!$M446^2+CH$5*climlow!$M446^6)*(L336/L$66)^$BW$1,-99)</f>
        <v>-0.12254957399509193</v>
      </c>
      <c r="CI336" s="8">
        <f>MAX((CI$3*climlow!$M446+CI$4*climlow!$M446^2+CI$5*climlow!$M446^6)*(M336/M$66)^$BW$1,-99)</f>
        <v>-0.69542882205884382</v>
      </c>
      <c r="CJ336" s="8">
        <f t="shared" si="320"/>
        <v>-3.7547133636821486</v>
      </c>
      <c r="CK336" s="8">
        <f t="shared" si="321"/>
        <v>-1.283884979588605E-3</v>
      </c>
      <c r="CL336" s="8">
        <f t="shared" si="322"/>
        <v>-1.0823962420903565E-4</v>
      </c>
    </row>
    <row r="337" spans="1:90">
      <c r="A337">
        <f t="shared" si="291"/>
        <v>2291</v>
      </c>
      <c r="B337" s="4">
        <f t="shared" si="298"/>
        <v>1286.5348630814926</v>
      </c>
      <c r="C337" s="4">
        <f t="shared" si="298"/>
        <v>3572.609681498343</v>
      </c>
      <c r="D337" s="4">
        <f t="shared" si="298"/>
        <v>6809.6369440151775</v>
      </c>
      <c r="E337" s="11">
        <f t="shared" si="299"/>
        <v>5.364222761335272E-9</v>
      </c>
      <c r="F337" s="11">
        <f t="shared" si="299"/>
        <v>1.0754084064207697E-8</v>
      </c>
      <c r="G337" s="11">
        <f t="shared" si="299"/>
        <v>2.3743181540893764E-8</v>
      </c>
      <c r="H337" s="4">
        <f t="shared" si="300"/>
        <v>334946.75166088308</v>
      </c>
      <c r="I337" s="4">
        <f t="shared" si="300"/>
        <v>361671.36863035563</v>
      </c>
      <c r="J337" s="4">
        <f t="shared" si="300"/>
        <v>61806.514256272465</v>
      </c>
      <c r="K337" s="4">
        <f t="shared" si="292"/>
        <v>260347.97911237529</v>
      </c>
      <c r="L337" s="4">
        <f t="shared" si="292"/>
        <v>101234.50387075916</v>
      </c>
      <c r="M337" s="4">
        <f t="shared" si="292"/>
        <v>9076.3303189889866</v>
      </c>
      <c r="N337" s="11">
        <f t="shared" si="297"/>
        <v>1.348774221019422E-3</v>
      </c>
      <c r="O337" s="11">
        <f t="shared" si="297"/>
        <v>2.1204999287689485E-3</v>
      </c>
      <c r="P337" s="11">
        <f t="shared" si="297"/>
        <v>1.5287715325817963E-3</v>
      </c>
      <c r="Q337" s="4">
        <f t="shared" si="293"/>
        <v>1393.3776755471413</v>
      </c>
      <c r="R337" s="4">
        <f t="shared" si="293"/>
        <v>4929.8038918008879</v>
      </c>
      <c r="S337" s="4">
        <f t="shared" si="293"/>
        <v>1169.8303224281012</v>
      </c>
      <c r="T337" s="4">
        <f t="shared" si="301"/>
        <v>4.1599975776384506</v>
      </c>
      <c r="U337" s="4">
        <f t="shared" si="301"/>
        <v>13.63061696166325</v>
      </c>
      <c r="V337" s="4">
        <f t="shared" si="301"/>
        <v>18.927298141706483</v>
      </c>
      <c r="W337" s="11">
        <f t="shared" si="294"/>
        <v>-1.219247815263802E-2</v>
      </c>
      <c r="X337" s="11">
        <f t="shared" si="294"/>
        <v>-1.3228699347321071E-2</v>
      </c>
      <c r="Y337" s="11">
        <f t="shared" si="294"/>
        <v>-1.2203590333800474E-2</v>
      </c>
      <c r="Z337" s="4">
        <f t="shared" si="306"/>
        <v>1192.5920383772027</v>
      </c>
      <c r="AA337" s="4">
        <f t="shared" si="306"/>
        <v>18196.122870805211</v>
      </c>
      <c r="AB337" s="4">
        <f t="shared" si="306"/>
        <v>2411.3368952148808</v>
      </c>
      <c r="AC337" s="12">
        <f t="shared" si="302"/>
        <v>1.0829249372002148</v>
      </c>
      <c r="AD337" s="12">
        <f t="shared" si="302"/>
        <v>5.4855490494248436</v>
      </c>
      <c r="AE337" s="12">
        <f t="shared" si="302"/>
        <v>2.0905232266996352</v>
      </c>
      <c r="AF337" s="11">
        <f t="shared" si="295"/>
        <v>-2.9039671966837322E-3</v>
      </c>
      <c r="AG337" s="11">
        <f t="shared" si="295"/>
        <v>2.0567434751257441E-3</v>
      </c>
      <c r="AH337" s="11">
        <f t="shared" si="295"/>
        <v>8.257041531207765E-4</v>
      </c>
      <c r="AI337" s="1">
        <f t="shared" si="323"/>
        <v>660161.66280589486</v>
      </c>
      <c r="AJ337" s="1">
        <f t="shared" si="323"/>
        <v>706931.99718226923</v>
      </c>
      <c r="AK337" s="1">
        <f t="shared" si="323"/>
        <v>121579.02889067252</v>
      </c>
      <c r="AL337" s="17">
        <f t="shared" si="303"/>
        <v>74.703125048767816</v>
      </c>
      <c r="AM337" s="17">
        <f t="shared" si="303"/>
        <v>35.766688784671722</v>
      </c>
      <c r="AN337" s="17">
        <f t="shared" si="303"/>
        <v>5.176014183748114</v>
      </c>
      <c r="AO337" s="7">
        <f t="shared" si="325"/>
        <v>1.0848848443874449E-3</v>
      </c>
      <c r="AP337" s="7">
        <f t="shared" si="325"/>
        <v>1.6706411350270733E-3</v>
      </c>
      <c r="AQ337" s="7">
        <f t="shared" si="325"/>
        <v>1.2092770258030263E-3</v>
      </c>
      <c r="AR337" s="1">
        <f t="shared" si="304"/>
        <v>334946.75166088308</v>
      </c>
      <c r="AS337" s="1">
        <f t="shared" si="304"/>
        <v>361671.36863035563</v>
      </c>
      <c r="AT337" s="1">
        <f t="shared" si="304"/>
        <v>61806.514256272465</v>
      </c>
      <c r="AU337" s="1">
        <f t="shared" si="311"/>
        <v>66989.350332176618</v>
      </c>
      <c r="AV337" s="1">
        <f t="shared" si="311"/>
        <v>72334.273726071129</v>
      </c>
      <c r="AW337" s="1">
        <f t="shared" si="311"/>
        <v>12361.302851254493</v>
      </c>
      <c r="AX337" s="1">
        <f t="shared" si="312"/>
        <v>208278.38328990026</v>
      </c>
      <c r="AY337" s="1">
        <f t="shared" si="312"/>
        <v>80987.60309660733</v>
      </c>
      <c r="AZ337" s="1">
        <f t="shared" si="312"/>
        <v>7261.0642551911897</v>
      </c>
      <c r="BA337" s="1">
        <f t="shared" si="313"/>
        <v>12.246630845051108</v>
      </c>
      <c r="BB337" s="1">
        <f t="shared" si="313"/>
        <v>11.302051373751473</v>
      </c>
      <c r="BC337" s="1">
        <f t="shared" si="313"/>
        <v>8.8902816886994707</v>
      </c>
      <c r="BD337" s="1">
        <f t="shared" si="314"/>
        <v>38.733160914860342</v>
      </c>
      <c r="BE337">
        <f t="shared" si="307"/>
        <v>0.21822387218499145</v>
      </c>
      <c r="BF337">
        <f t="shared" si="307"/>
        <v>0.3346263841173937</v>
      </c>
      <c r="BG337">
        <f t="shared" si="307"/>
        <v>2.453676962688749E-2</v>
      </c>
      <c r="BH337">
        <f t="shared" si="315"/>
        <v>0.29395899281134275</v>
      </c>
      <c r="BI337">
        <f t="shared" si="316"/>
        <v>4.7621658391411486E-3</v>
      </c>
      <c r="BJ337">
        <f t="shared" si="316"/>
        <v>1.1197481694748152E-2</v>
      </c>
      <c r="BK337">
        <f t="shared" si="316"/>
        <v>6.0205306372294847E-5</v>
      </c>
      <c r="BL337">
        <f t="shared" si="310"/>
        <v>1595.0719786907512</v>
      </c>
      <c r="BM337">
        <f t="shared" si="310"/>
        <v>4049.8085297529183</v>
      </c>
      <c r="BN337">
        <f t="shared" si="310"/>
        <v>3.7210801266024931</v>
      </c>
      <c r="BO337">
        <f t="shared" si="305"/>
        <v>1346.2110822634704</v>
      </c>
      <c r="BP337">
        <f t="shared" si="326"/>
        <v>1330.2260397212774</v>
      </c>
      <c r="BQ337">
        <f t="shared" si="326"/>
        <v>125.7835190724731</v>
      </c>
      <c r="BR337" s="7">
        <f t="shared" si="324"/>
        <v>1.73132656191477E-3</v>
      </c>
      <c r="BS337" s="7">
        <f t="shared" si="308"/>
        <v>3.3198014088160575E-4</v>
      </c>
      <c r="BT337" s="7">
        <f t="shared" si="309"/>
        <v>2.7940607326040763E-5</v>
      </c>
      <c r="BU337" s="8">
        <f>MAX((BU$3*climlow!$I447+BU$4*climlow!$I447^2+BU$5*climlow!$I447^6)*(K337/K$66)^$BW$1,-99)</f>
        <v>0.5120036137240066</v>
      </c>
      <c r="BV337" s="8">
        <f>MAX((BV$3*climlow!$I447+BV$4*climlow!$I447^2+BV$5*climlow!$I447^6)*(L337/L$66)^$BW$1,-99)</f>
        <v>-0.57803689779753842</v>
      </c>
      <c r="BW337" s="8">
        <f>MAX((BW$3*climlow!$I447+BW$4*climlow!$I447^2+BW$5*climlow!$I447^6)*(M337/M$66)^$BW$1,-99)</f>
        <v>-1.4658727931666924</v>
      </c>
      <c r="BX337" s="8">
        <f>MAX((BX$3*climlow!$M447+BX$4*climlow!$M447^2+BX$5*climlow!$M447^6)*(K337/K$66)^$BW$1,-99)</f>
        <v>0.75247565204376532</v>
      </c>
      <c r="BY337" s="8">
        <f>MAX((BY$3*climlow!$M447+BY$4*climlow!$M447^2+BY$5*climlow!$M447^6)*(L337/L$66)^$BW$1,-99)</f>
        <v>-0.41213293474439577</v>
      </c>
      <c r="BZ337" s="8">
        <f>MAX((BZ$3*climlow!$M447+BZ$4*climlow!$M447^2+BZ$5*climlow!$M447^6)*(M337/M$66)^$BW$1,-99)</f>
        <v>-1.2852237486710103</v>
      </c>
      <c r="CA337" s="8">
        <f t="shared" si="317"/>
        <v>-917.10615844478946</v>
      </c>
      <c r="CB337" s="8">
        <f t="shared" si="318"/>
        <v>-0.30446103168388944</v>
      </c>
      <c r="CC337" s="8">
        <f t="shared" si="319"/>
        <v>-2.5624503049399585E-2</v>
      </c>
      <c r="CD337" s="8">
        <f>MAX((CD$3*climlow!$I447+CD$4*climlow!$I447^2+CD$5*climlow!$I447^6)*(K337/K$66)^$BW$1,-99)</f>
        <v>0.63986510382512629</v>
      </c>
      <c r="CE337" s="8">
        <f>MAX((CE$3*climlow!$I447+CE$4*climlow!$I447^2+CE$5*climlow!$I447^6)*(L337/L$66)^$BW$1,-99)</f>
        <v>-0.25027202925123276</v>
      </c>
      <c r="CF337" s="8">
        <f>MAX((CF$3*climlow!$I447+CF$4*climlow!$I447^2+CF$5*climlow!$I447^6)*(M337/M$66)^$BW$1,-99)</f>
        <v>-0.8821231273526049</v>
      </c>
      <c r="CG337" s="8">
        <f>MAX((CG$3*climlow!$M447+CG$4*climlow!$M447^2+CG$5*climlow!$M447^6)*(K337/K$66)^$BW$1,-99)</f>
        <v>0.75222586986223261</v>
      </c>
      <c r="CH337" s="8">
        <f>MAX((CH$3*climlow!$M447+CH$4*climlow!$M447^2+CH$5*climlow!$M447^6)*(L337/L$66)^$BW$1,-99)</f>
        <v>-0.12356190535706323</v>
      </c>
      <c r="CI337" s="8">
        <f>MAX((CI$3*climlow!$M447+CI$4*climlow!$M447^2+CI$5*climlow!$M447^6)*(M337/M$66)^$BW$1,-99)</f>
        <v>-0.69677115937788237</v>
      </c>
      <c r="CJ337" s="8">
        <f t="shared" si="320"/>
        <v>-3.7339133546203209</v>
      </c>
      <c r="CK337" s="8">
        <f t="shared" si="321"/>
        <v>-1.2395850815065633E-3</v>
      </c>
      <c r="CL337" s="8">
        <f t="shared" si="322"/>
        <v>-1.0432780683090598E-4</v>
      </c>
    </row>
    <row r="338" spans="1:90">
      <c r="A338">
        <f t="shared" si="291"/>
        <v>2292</v>
      </c>
      <c r="B338" s="4">
        <f t="shared" si="298"/>
        <v>1286.5348696376893</v>
      </c>
      <c r="C338" s="4">
        <f t="shared" si="298"/>
        <v>3572.6097179974809</v>
      </c>
      <c r="D338" s="4">
        <f t="shared" si="298"/>
        <v>6809.6370976135013</v>
      </c>
      <c r="E338" s="11">
        <f t="shared" si="299"/>
        <v>5.0960116232685081E-9</v>
      </c>
      <c r="F338" s="11">
        <f t="shared" si="299"/>
        <v>1.0216379860997311E-8</v>
      </c>
      <c r="G338" s="11">
        <f t="shared" si="299"/>
        <v>2.2556022463849076E-8</v>
      </c>
      <c r="H338" s="4">
        <f t="shared" si="300"/>
        <v>335394.25546018983</v>
      </c>
      <c r="I338" s="4">
        <f t="shared" si="300"/>
        <v>362430.8265044663</v>
      </c>
      <c r="J338" s="4">
        <f t="shared" si="300"/>
        <v>61900.094970406506</v>
      </c>
      <c r="K338" s="4">
        <f t="shared" si="292"/>
        <v>260695.81429584001</v>
      </c>
      <c r="L338" s="4">
        <f t="shared" si="292"/>
        <v>101447.08073727573</v>
      </c>
      <c r="M338" s="4">
        <f t="shared" si="292"/>
        <v>9090.0725079901767</v>
      </c>
      <c r="N338" s="11">
        <f t="shared" si="297"/>
        <v>1.3360394985610924E-3</v>
      </c>
      <c r="O338" s="11">
        <f t="shared" si="297"/>
        <v>2.0998459851984119E-3</v>
      </c>
      <c r="P338" s="11">
        <f t="shared" si="297"/>
        <v>1.5140688492174537E-3</v>
      </c>
      <c r="Q338" s="4">
        <f t="shared" si="293"/>
        <v>1378.2278657039437</v>
      </c>
      <c r="R338" s="4">
        <f t="shared" si="293"/>
        <v>4874.8039357555172</v>
      </c>
      <c r="S338" s="4">
        <f t="shared" si="293"/>
        <v>1157.3038071236163</v>
      </c>
      <c r="T338" s="4">
        <f t="shared" si="301"/>
        <v>4.1092768980580665</v>
      </c>
      <c r="U338" s="4">
        <f t="shared" si="301"/>
        <v>13.450301627958913</v>
      </c>
      <c r="V338" s="4">
        <f t="shared" si="301"/>
        <v>18.696317149059393</v>
      </c>
      <c r="W338" s="11">
        <f t="shared" si="294"/>
        <v>-1.219247815263802E-2</v>
      </c>
      <c r="X338" s="11">
        <f t="shared" si="294"/>
        <v>-1.3228699347321071E-2</v>
      </c>
      <c r="Y338" s="11">
        <f t="shared" si="294"/>
        <v>-1.2203590333800474E-2</v>
      </c>
      <c r="Z338" s="4">
        <f t="shared" si="306"/>
        <v>1176.2146808862042</v>
      </c>
      <c r="AA338" s="4">
        <f t="shared" si="306"/>
        <v>18030.494460977152</v>
      </c>
      <c r="AB338" s="4">
        <f t="shared" si="306"/>
        <v>2387.5211400021635</v>
      </c>
      <c r="AC338" s="12">
        <f t="shared" si="302"/>
        <v>1.0797801587061147</v>
      </c>
      <c r="AD338" s="12">
        <f t="shared" si="302"/>
        <v>5.4968314166397301</v>
      </c>
      <c r="AE338" s="12">
        <f t="shared" si="302"/>
        <v>2.0922493804101165</v>
      </c>
      <c r="AF338" s="11">
        <f t="shared" si="295"/>
        <v>-2.9039671966837322E-3</v>
      </c>
      <c r="AG338" s="11">
        <f t="shared" si="295"/>
        <v>2.0567434751257441E-3</v>
      </c>
      <c r="AH338" s="11">
        <f t="shared" si="295"/>
        <v>8.257041531207765E-4</v>
      </c>
      <c r="AI338" s="1">
        <f t="shared" si="323"/>
        <v>661134.8468574821</v>
      </c>
      <c r="AJ338" s="1">
        <f t="shared" si="323"/>
        <v>708573.07119011343</v>
      </c>
      <c r="AK338" s="1">
        <f t="shared" si="323"/>
        <v>121782.42885285977</v>
      </c>
      <c r="AL338" s="17">
        <f t="shared" si="303"/>
        <v>74.783358894079669</v>
      </c>
      <c r="AM338" s="17">
        <f t="shared" si="303"/>
        <v>35.82584455320363</v>
      </c>
      <c r="AN338" s="17">
        <f t="shared" si="303"/>
        <v>5.1822108264353748</v>
      </c>
      <c r="AO338" s="7">
        <f t="shared" si="325"/>
        <v>1.0740359959435703E-3</v>
      </c>
      <c r="AP338" s="7">
        <f t="shared" si="325"/>
        <v>1.6539347236768026E-3</v>
      </c>
      <c r="AQ338" s="7">
        <f t="shared" si="325"/>
        <v>1.197184255544996E-3</v>
      </c>
      <c r="AR338" s="1">
        <f t="shared" si="304"/>
        <v>335394.25546018983</v>
      </c>
      <c r="AS338" s="1">
        <f t="shared" si="304"/>
        <v>362430.8265044663</v>
      </c>
      <c r="AT338" s="1">
        <f t="shared" si="304"/>
        <v>61900.094970406506</v>
      </c>
      <c r="AU338" s="1">
        <f t="shared" si="311"/>
        <v>67078.851092037963</v>
      </c>
      <c r="AV338" s="1">
        <f t="shared" si="311"/>
        <v>72486.165300893263</v>
      </c>
      <c r="AW338" s="1">
        <f t="shared" si="311"/>
        <v>12380.018994081302</v>
      </c>
      <c r="AX338" s="1">
        <f t="shared" si="312"/>
        <v>208556.65143667202</v>
      </c>
      <c r="AY338" s="1">
        <f t="shared" si="312"/>
        <v>81157.66458982059</v>
      </c>
      <c r="AZ338" s="1">
        <f t="shared" si="312"/>
        <v>7272.0580063921416</v>
      </c>
      <c r="BA338" s="1">
        <f t="shared" si="313"/>
        <v>12.247965992843048</v>
      </c>
      <c r="BB338" s="1">
        <f t="shared" si="313"/>
        <v>11.30414901814156</v>
      </c>
      <c r="BC338" s="1">
        <f t="shared" si="313"/>
        <v>8.891794612502089</v>
      </c>
      <c r="BD338" s="1">
        <f t="shared" si="314"/>
        <v>37.611300846854547</v>
      </c>
      <c r="BE338">
        <f t="shared" si="307"/>
        <v>0.21822387218499145</v>
      </c>
      <c r="BF338">
        <f t="shared" si="307"/>
        <v>0.3346263841173937</v>
      </c>
      <c r="BG338">
        <f t="shared" si="307"/>
        <v>2.453676962688749E-2</v>
      </c>
      <c r="BH338">
        <f t="shared" si="315"/>
        <v>0.29400165047940724</v>
      </c>
      <c r="BI338">
        <f t="shared" si="316"/>
        <v>4.7621658391411486E-3</v>
      </c>
      <c r="BJ338">
        <f t="shared" si="316"/>
        <v>1.1197481694748152E-2</v>
      </c>
      <c r="BK338">
        <f t="shared" si="316"/>
        <v>6.0205306372294847E-5</v>
      </c>
      <c r="BL338">
        <f t="shared" si="310"/>
        <v>1597.2030659966956</v>
      </c>
      <c r="BM338">
        <f t="shared" si="310"/>
        <v>4058.3125453962048</v>
      </c>
      <c r="BN338">
        <f t="shared" si="310"/>
        <v>3.7267141821674712</v>
      </c>
      <c r="BO338">
        <f t="shared" si="305"/>
        <v>1348.5418132681373</v>
      </c>
      <c r="BP338">
        <f t="shared" si="326"/>
        <v>1345.2644599220314</v>
      </c>
      <c r="BQ338">
        <f t="shared" si="326"/>
        <v>127.23056937371832</v>
      </c>
      <c r="BR338" s="7">
        <f t="shared" si="324"/>
        <v>1.7147944941522386E-3</v>
      </c>
      <c r="BS338" s="7">
        <f t="shared" si="308"/>
        <v>3.223108163899085E-4</v>
      </c>
      <c r="BT338" s="7">
        <f t="shared" si="309"/>
        <v>2.7081282313243817E-5</v>
      </c>
      <c r="BU338" s="8">
        <f>MAX((BU$3*climlow!$I448+BU$4*climlow!$I448^2+BU$5*climlow!$I448^6)*(K338/K$66)^$BW$1,-99)</f>
        <v>0.50880338947674919</v>
      </c>
      <c r="BV338" s="8">
        <f>MAX((BV$3*climlow!$I448+BV$4*climlow!$I448^2+BV$5*climlow!$I448^6)*(L338/L$66)^$BW$1,-99)</f>
        <v>-0.5798106900986697</v>
      </c>
      <c r="BW338" s="8">
        <f>MAX((BW$3*climlow!$I448+BW$4*climlow!$I448^2+BW$5*climlow!$I448^6)*(M338/M$66)^$BW$1,-99)</f>
        <v>-1.4675687718885</v>
      </c>
      <c r="BX338" s="8">
        <f>MAX((BX$3*climlow!$M448+BX$4*climlow!$M448^2+BX$5*climlow!$M448^6)*(K338/K$66)^$BW$1,-99)</f>
        <v>0.75009967126583299</v>
      </c>
      <c r="BY338" s="8">
        <f>MAX((BY$3*climlow!$M448+BY$4*climlow!$M448^2+BY$5*climlow!$M448^6)*(L338/L$66)^$BW$1,-99)</f>
        <v>-0.41339195026008735</v>
      </c>
      <c r="BZ338" s="8">
        <f>MAX((BZ$3*climlow!$M448+BZ$4*climlow!$M448^2+BZ$5*climlow!$M448^6)*(M338/M$66)^$BW$1,-99)</f>
        <v>-1.2863526017652394</v>
      </c>
      <c r="CA338" s="8">
        <f t="shared" si="317"/>
        <v>-921.46684916765093</v>
      </c>
      <c r="CB338" s="8">
        <f t="shared" si="318"/>
        <v>-0.29699873243146224</v>
      </c>
      <c r="CC338" s="8">
        <f t="shared" si="319"/>
        <v>-2.4954503884604413E-2</v>
      </c>
      <c r="CD338" s="8">
        <f>MAX((CD$3*climlow!$I448+CD$4*climlow!$I448^2+CD$5*climlow!$I448^6)*(K338/K$66)^$BW$1,-99)</f>
        <v>0.63806205834787699</v>
      </c>
      <c r="CE338" s="8">
        <f>MAX((CE$3*climlow!$I448+CE$4*climlow!$I448^2+CE$5*climlow!$I448^6)*(L338/L$66)^$BW$1,-99)</f>
        <v>-0.2518508955793119</v>
      </c>
      <c r="CF338" s="8">
        <f>MAX((CF$3*climlow!$I448+CF$4*climlow!$I448^2+CF$5*climlow!$I448^6)*(M338/M$66)^$BW$1,-99)</f>
        <v>-0.8842478304206427</v>
      </c>
      <c r="CG338" s="8">
        <f>MAX((CG$3*climlow!$M448+CG$4*climlow!$M448^2+CG$5*climlow!$M448^6)*(K338/K$66)^$BW$1,-99)</f>
        <v>0.75110244419072925</v>
      </c>
      <c r="CH338" s="8">
        <f>MAX((CH$3*climlow!$M448+CH$4*climlow!$M448^2+CH$5*climlow!$M448^6)*(L338/L$66)^$BW$1,-99)</f>
        <v>-0.12453805170202153</v>
      </c>
      <c r="CI338" s="8">
        <f>MAX((CI$3*climlow!$M448+CI$4*climlow!$M448^2+CI$5*climlow!$M448^6)*(M338/M$66)^$BW$1,-99)</f>
        <v>-0.69806100136342197</v>
      </c>
      <c r="CJ338" s="8">
        <f t="shared" si="320"/>
        <v>-3.7127013582274002</v>
      </c>
      <c r="CK338" s="8">
        <f t="shared" si="321"/>
        <v>-1.1966438057821956E-3</v>
      </c>
      <c r="CL338" s="8">
        <f t="shared" si="322"/>
        <v>-1.0054471362691999E-4</v>
      </c>
    </row>
    <row r="339" spans="1:90">
      <c r="A339">
        <f t="shared" si="291"/>
        <v>2293</v>
      </c>
      <c r="B339" s="4">
        <f t="shared" ref="B339:D346" si="327">B338*(1+E339)</f>
        <v>1286.5348758660762</v>
      </c>
      <c r="C339" s="4">
        <f t="shared" si="327"/>
        <v>3572.6097526716617</v>
      </c>
      <c r="D339" s="4">
        <f t="shared" si="327"/>
        <v>6809.6372435319126</v>
      </c>
      <c r="E339" s="11">
        <f t="shared" ref="E339:G346" si="328">E338*$E$5</f>
        <v>4.8412110421050826E-9</v>
      </c>
      <c r="F339" s="11">
        <f t="shared" si="328"/>
        <v>9.7055608679474461E-9</v>
      </c>
      <c r="G339" s="11">
        <f t="shared" si="328"/>
        <v>2.1428221340656623E-8</v>
      </c>
      <c r="H339" s="4">
        <f t="shared" si="300"/>
        <v>335838.12910051754</v>
      </c>
      <c r="I339" s="4">
        <f t="shared" si="300"/>
        <v>363184.46816140274</v>
      </c>
      <c r="J339" s="4">
        <f t="shared" si="300"/>
        <v>61992.916321916411</v>
      </c>
      <c r="K339" s="4">
        <f t="shared" si="292"/>
        <v>261040.82788617472</v>
      </c>
      <c r="L339" s="4">
        <f t="shared" si="292"/>
        <v>101658.02964900012</v>
      </c>
      <c r="M339" s="4">
        <f t="shared" si="292"/>
        <v>9103.7031937053562</v>
      </c>
      <c r="N339" s="11">
        <f t="shared" si="297"/>
        <v>1.3234335628542482E-3</v>
      </c>
      <c r="O339" s="11">
        <f t="shared" si="297"/>
        <v>2.0793985414986338E-3</v>
      </c>
      <c r="P339" s="11">
        <f t="shared" si="297"/>
        <v>1.499513420074372E-3</v>
      </c>
      <c r="Q339" s="4">
        <f t="shared" si="293"/>
        <v>1363.2256131814047</v>
      </c>
      <c r="R339" s="4">
        <f t="shared" si="293"/>
        <v>4820.319232260179</v>
      </c>
      <c r="S339" s="4">
        <f t="shared" si="293"/>
        <v>1144.89478467244</v>
      </c>
      <c r="T339" s="4">
        <f t="shared" ref="T339:V346" si="329">T338*(1+W339)</f>
        <v>4.0591746292553532</v>
      </c>
      <c r="U339" s="4">
        <f t="shared" si="329"/>
        <v>13.272371631591861</v>
      </c>
      <c r="V339" s="4">
        <f t="shared" si="329"/>
        <v>18.468154953821465</v>
      </c>
      <c r="W339" s="11">
        <f t="shared" si="294"/>
        <v>-1.219247815263802E-2</v>
      </c>
      <c r="X339" s="11">
        <f t="shared" si="294"/>
        <v>-1.3228699347321071E-2</v>
      </c>
      <c r="Y339" s="11">
        <f t="shared" si="294"/>
        <v>-1.2203590333800474E-2</v>
      </c>
      <c r="Z339" s="4">
        <f t="shared" si="306"/>
        <v>1160.0474731732031</v>
      </c>
      <c r="AA339" s="4">
        <f t="shared" si="306"/>
        <v>17866.005427529988</v>
      </c>
      <c r="AB339" s="4">
        <f t="shared" si="306"/>
        <v>2363.9058969132548</v>
      </c>
      <c r="AC339" s="12">
        <f t="shared" ref="AC339:AE346" si="330">AC338*(1+AF339)</f>
        <v>1.0766445125456021</v>
      </c>
      <c r="AD339" s="12">
        <f t="shared" si="330"/>
        <v>5.5081369887897704</v>
      </c>
      <c r="AE339" s="12">
        <f t="shared" si="330"/>
        <v>2.0939769594128856</v>
      </c>
      <c r="AF339" s="11">
        <f t="shared" si="295"/>
        <v>-2.9039671966837322E-3</v>
      </c>
      <c r="AG339" s="11">
        <f t="shared" si="295"/>
        <v>2.0567434751257441E-3</v>
      </c>
      <c r="AH339" s="11">
        <f t="shared" si="295"/>
        <v>8.257041531207765E-4</v>
      </c>
      <c r="AI339" s="1">
        <f t="shared" si="323"/>
        <v>662100.21326377185</v>
      </c>
      <c r="AJ339" s="1">
        <f t="shared" si="323"/>
        <v>710201.92937199539</v>
      </c>
      <c r="AK339" s="1">
        <f t="shared" si="323"/>
        <v>121984.20496165509</v>
      </c>
      <c r="AL339" s="17">
        <f t="shared" ref="AL339:AN347" si="331">AL338*(1+AO339)</f>
        <v>74.862875713235979</v>
      </c>
      <c r="AM339" s="17">
        <f t="shared" si="331"/>
        <v>35.884505625432112</v>
      </c>
      <c r="AN339" s="17">
        <f t="shared" si="331"/>
        <v>5.1883528470335953</v>
      </c>
      <c r="AO339" s="7">
        <f t="shared" si="325"/>
        <v>1.0632956359841346E-3</v>
      </c>
      <c r="AP339" s="7">
        <f t="shared" si="325"/>
        <v>1.6373953764400346E-3</v>
      </c>
      <c r="AQ339" s="7">
        <f t="shared" si="325"/>
        <v>1.1852124129895459E-3</v>
      </c>
      <c r="AR339" s="1">
        <f t="shared" si="304"/>
        <v>335838.12910051754</v>
      </c>
      <c r="AS339" s="1">
        <f t="shared" si="304"/>
        <v>363184.46816140274</v>
      </c>
      <c r="AT339" s="1">
        <f t="shared" si="304"/>
        <v>61992.916321916411</v>
      </c>
      <c r="AU339" s="1">
        <f t="shared" si="311"/>
        <v>67167.625820103509</v>
      </c>
      <c r="AV339" s="1">
        <f t="shared" si="311"/>
        <v>72636.893632280553</v>
      </c>
      <c r="AW339" s="1">
        <f t="shared" si="311"/>
        <v>12398.583264383284</v>
      </c>
      <c r="AX339" s="1">
        <f t="shared" si="312"/>
        <v>208832.66230893976</v>
      </c>
      <c r="AY339" s="1">
        <f t="shared" si="312"/>
        <v>81326.423719200087</v>
      </c>
      <c r="AZ339" s="1">
        <f t="shared" si="312"/>
        <v>7282.9625549642851</v>
      </c>
      <c r="BA339" s="1">
        <f t="shared" si="313"/>
        <v>12.249288551439593</v>
      </c>
      <c r="BB339" s="1">
        <f t="shared" si="313"/>
        <v>11.30622625772628</v>
      </c>
      <c r="BC339" s="1">
        <f t="shared" si="313"/>
        <v>8.8932930027745574</v>
      </c>
      <c r="BD339" s="1">
        <f t="shared" si="314"/>
        <v>36.521874225526659</v>
      </c>
      <c r="BE339">
        <f t="shared" si="307"/>
        <v>0.21822387218499145</v>
      </c>
      <c r="BF339">
        <f t="shared" si="307"/>
        <v>0.3346263841173937</v>
      </c>
      <c r="BG339">
        <f t="shared" si="307"/>
        <v>2.453676962688749E-2</v>
      </c>
      <c r="BH339">
        <f t="shared" si="315"/>
        <v>0.29404401945194175</v>
      </c>
      <c r="BI339">
        <f t="shared" si="316"/>
        <v>4.7621658391411486E-3</v>
      </c>
      <c r="BJ339">
        <f t="shared" si="316"/>
        <v>1.1197481694748152E-2</v>
      </c>
      <c r="BK339">
        <f t="shared" si="316"/>
        <v>6.0205306372294847E-5</v>
      </c>
      <c r="BL339">
        <f t="shared" si="310"/>
        <v>1599.3168658835596</v>
      </c>
      <c r="BM339">
        <f t="shared" si="310"/>
        <v>4066.7514340541502</v>
      </c>
      <c r="BN339">
        <f t="shared" si="310"/>
        <v>3.7323025200730156</v>
      </c>
      <c r="BO339">
        <f t="shared" si="305"/>
        <v>1350.8542853446636</v>
      </c>
      <c r="BP339">
        <f t="shared" si="326"/>
        <v>1360.4731717049617</v>
      </c>
      <c r="BQ339">
        <f t="shared" si="326"/>
        <v>128.69428586611747</v>
      </c>
      <c r="BR339" s="7">
        <f t="shared" si="324"/>
        <v>1.6984255464320697E-3</v>
      </c>
      <c r="BS339" s="7">
        <f t="shared" si="308"/>
        <v>3.1292312270864901E-4</v>
      </c>
      <c r="BT339" s="7">
        <f t="shared" si="309"/>
        <v>2.6248806799869256E-5</v>
      </c>
      <c r="BU339" s="8">
        <f>MAX((BU$3*climlow!$I449+BU$4*climlow!$I449^2+BU$5*climlow!$I449^6)*(K339/K$66)^$BW$1,-99)</f>
        <v>0.50569588789470032</v>
      </c>
      <c r="BV339" s="8">
        <f>MAX((BV$3*climlow!$I449+BV$4*climlow!$I449^2+BV$5*climlow!$I449^6)*(L339/L$66)^$BW$1,-99)</f>
        <v>-0.58152410827481371</v>
      </c>
      <c r="BW339" s="8">
        <f>MAX((BW$3*climlow!$I449+BW$4*climlow!$I449^2+BW$5*climlow!$I449^6)*(M339/M$66)^$BW$1,-99)</f>
        <v>-1.4692018882641564</v>
      </c>
      <c r="BX339" s="8">
        <f>MAX((BX$3*climlow!$M449+BX$4*climlow!$M449^2+BX$5*climlow!$M449^6)*(K339/K$66)^$BW$1,-99)</f>
        <v>0.74780276798249634</v>
      </c>
      <c r="BY339" s="8">
        <f>MAX((BY$3*climlow!$M449+BY$4*climlow!$M449^2+BY$5*climlow!$M449^6)*(L339/L$66)^$BW$1,-99)</f>
        <v>-0.41459926701320438</v>
      </c>
      <c r="BZ339" s="8">
        <f>MAX((BZ$3*climlow!$M449+BZ$4*climlow!$M449^2+BZ$5*climlow!$M449^6)*(M339/M$66)^$BW$1,-99)</f>
        <v>-1.2874275899861987</v>
      </c>
      <c r="CA339" s="8">
        <f t="shared" si="317"/>
        <v>-925.77440513669285</v>
      </c>
      <c r="CB339" s="8">
        <f t="shared" si="318"/>
        <v>-0.28969621777911586</v>
      </c>
      <c r="CC339" s="8">
        <f t="shared" si="319"/>
        <v>-2.4300473500696938E-2</v>
      </c>
      <c r="CD339" s="8">
        <f>MAX((CD$3*climlow!$I449+CD$4*climlow!$I449^2+CD$5*climlow!$I449^6)*(K339/K$66)^$BW$1,-99)</f>
        <v>0.63630476172765582</v>
      </c>
      <c r="CE339" s="8">
        <f>MAX((CE$3*climlow!$I449+CE$4*climlow!$I449^2+CE$5*climlow!$I449^6)*(L339/L$66)^$BW$1,-99)</f>
        <v>-0.25338178250049687</v>
      </c>
      <c r="CF339" s="8">
        <f>MAX((CF$3*climlow!$I449+CF$4*climlow!$I449^2+CF$5*climlow!$I449^6)*(M339/M$66)^$BW$1,-99)</f>
        <v>-0.88630470783621951</v>
      </c>
      <c r="CG339" s="8">
        <f>MAX((CG$3*climlow!$M449+CG$4*climlow!$M449^2+CG$5*climlow!$M449^6)*(K339/K$66)^$BW$1,-99)</f>
        <v>0.7500108748331874</v>
      </c>
      <c r="CH339" s="8">
        <f>MAX((CH$3*climlow!$M449+CH$4*climlow!$M449^2+CH$5*climlow!$M449^6)*(L339/L$66)^$BW$1,-99)</f>
        <v>-0.12547826664374781</v>
      </c>
      <c r="CI339" s="8">
        <f>MAX((CI$3*climlow!$M449+CI$4*climlow!$M449^2+CI$5*climlow!$M449^6)*(M339/M$66)^$BW$1,-99)</f>
        <v>-0.69929874255501701</v>
      </c>
      <c r="CJ339" s="8">
        <f t="shared" si="320"/>
        <v>-3.6910924011384658</v>
      </c>
      <c r="CK339" s="8">
        <f t="shared" si="321"/>
        <v>-1.155028160370414E-3</v>
      </c>
      <c r="CL339" s="8">
        <f t="shared" si="322"/>
        <v>-9.6886771317949107E-5</v>
      </c>
    </row>
    <row r="340" spans="1:90">
      <c r="A340">
        <f t="shared" si="291"/>
        <v>2294</v>
      </c>
      <c r="B340" s="4">
        <f t="shared" si="327"/>
        <v>1286.5348817830436</v>
      </c>
      <c r="C340" s="4">
        <f t="shared" si="327"/>
        <v>3572.6097856121337</v>
      </c>
      <c r="D340" s="4">
        <f t="shared" si="327"/>
        <v>6809.6373821544057</v>
      </c>
      <c r="E340" s="11">
        <f t="shared" si="328"/>
        <v>4.5991504899998285E-9</v>
      </c>
      <c r="F340" s="11">
        <f t="shared" si="328"/>
        <v>9.2202828245500737E-9</v>
      </c>
      <c r="G340" s="11">
        <f t="shared" si="328"/>
        <v>2.035681027362379E-8</v>
      </c>
      <c r="H340" s="4">
        <f t="shared" si="300"/>
        <v>336278.39932138106</v>
      </c>
      <c r="I340" s="4">
        <f t="shared" si="300"/>
        <v>363932.32480166084</v>
      </c>
      <c r="J340" s="4">
        <f t="shared" si="300"/>
        <v>62084.983495509347</v>
      </c>
      <c r="K340" s="4">
        <f t="shared" si="292"/>
        <v>261383.04066448915</v>
      </c>
      <c r="L340" s="4">
        <f t="shared" si="292"/>
        <v>101867.35933695159</v>
      </c>
      <c r="M340" s="4">
        <f t="shared" si="292"/>
        <v>9117.2231370515565</v>
      </c>
      <c r="N340" s="11">
        <f t="shared" si="297"/>
        <v>1.3109549992067482E-3</v>
      </c>
      <c r="O340" s="11">
        <f t="shared" si="297"/>
        <v>2.0591554712818816E-3</v>
      </c>
      <c r="P340" s="11">
        <f t="shared" si="297"/>
        <v>1.4851037054401939E-3</v>
      </c>
      <c r="Q340" s="4">
        <f t="shared" si="293"/>
        <v>1348.3698587973981</v>
      </c>
      <c r="R340" s="4">
        <f t="shared" si="293"/>
        <v>4766.3472037976926</v>
      </c>
      <c r="S340" s="4">
        <f t="shared" si="293"/>
        <v>1132.6025186762818</v>
      </c>
      <c r="T340" s="4">
        <f t="shared" si="329"/>
        <v>4.0096832312704151</v>
      </c>
      <c r="U340" s="4">
        <f t="shared" si="329"/>
        <v>13.096795417651618</v>
      </c>
      <c r="V340" s="4">
        <f t="shared" si="329"/>
        <v>18.24277715654388</v>
      </c>
      <c r="W340" s="11">
        <f t="shared" si="294"/>
        <v>-1.219247815263802E-2</v>
      </c>
      <c r="X340" s="11">
        <f t="shared" si="294"/>
        <v>-1.3228699347321071E-2</v>
      </c>
      <c r="Y340" s="11">
        <f t="shared" si="294"/>
        <v>-1.2203590333800474E-2</v>
      </c>
      <c r="Z340" s="4">
        <f t="shared" si="306"/>
        <v>1144.0880820816624</v>
      </c>
      <c r="AA340" s="4">
        <f t="shared" si="306"/>
        <v>17702.655766664499</v>
      </c>
      <c r="AB340" s="4">
        <f t="shared" si="306"/>
        <v>2340.4902164071536</v>
      </c>
      <c r="AC340" s="12">
        <f t="shared" si="330"/>
        <v>1.0735179721986801</v>
      </c>
      <c r="AD340" s="12">
        <f t="shared" si="330"/>
        <v>5.5194658136015624</v>
      </c>
      <c r="AE340" s="12">
        <f t="shared" si="330"/>
        <v>2.0957059648848122</v>
      </c>
      <c r="AF340" s="11">
        <f t="shared" si="295"/>
        <v>-2.9039671966837322E-3</v>
      </c>
      <c r="AG340" s="11">
        <f t="shared" si="295"/>
        <v>2.0567434751257441E-3</v>
      </c>
      <c r="AH340" s="11">
        <f t="shared" si="295"/>
        <v>8.257041531207765E-4</v>
      </c>
      <c r="AI340" s="1">
        <f t="shared" si="323"/>
        <v>663057.81775749824</v>
      </c>
      <c r="AJ340" s="1">
        <f t="shared" si="323"/>
        <v>711818.63006707642</v>
      </c>
      <c r="AK340" s="1">
        <f t="shared" si="323"/>
        <v>122184.36772987287</v>
      </c>
      <c r="AL340" s="17">
        <f t="shared" si="331"/>
        <v>74.941681068588665</v>
      </c>
      <c r="AM340" s="17">
        <f t="shared" si="331"/>
        <v>35.942675177793063</v>
      </c>
      <c r="AN340" s="17">
        <f t="shared" si="331"/>
        <v>5.194440654228897</v>
      </c>
      <c r="AO340" s="7">
        <f t="shared" si="325"/>
        <v>1.0526626796242933E-3</v>
      </c>
      <c r="AP340" s="7">
        <f t="shared" si="325"/>
        <v>1.6210214226756341E-3</v>
      </c>
      <c r="AQ340" s="7">
        <f t="shared" si="325"/>
        <v>1.1733602888596504E-3</v>
      </c>
      <c r="AR340" s="1">
        <f t="shared" si="304"/>
        <v>336278.39932138106</v>
      </c>
      <c r="AS340" s="1">
        <f t="shared" si="304"/>
        <v>363932.32480166084</v>
      </c>
      <c r="AT340" s="1">
        <f t="shared" si="304"/>
        <v>62084.983495509347</v>
      </c>
      <c r="AU340" s="1">
        <f t="shared" si="311"/>
        <v>67255.679864276215</v>
      </c>
      <c r="AV340" s="1">
        <f t="shared" si="311"/>
        <v>72786.464960332174</v>
      </c>
      <c r="AW340" s="1">
        <f t="shared" si="311"/>
        <v>12416.99669910187</v>
      </c>
      <c r="AX340" s="1">
        <f t="shared" si="312"/>
        <v>209106.43253159133</v>
      </c>
      <c r="AY340" s="1">
        <f t="shared" si="312"/>
        <v>81493.88746956129</v>
      </c>
      <c r="AZ340" s="1">
        <f t="shared" si="312"/>
        <v>7293.7785096412463</v>
      </c>
      <c r="BA340" s="1">
        <f t="shared" si="313"/>
        <v>12.250598647887561</v>
      </c>
      <c r="BB340" s="1">
        <f t="shared" si="313"/>
        <v>11.308283296042804</v>
      </c>
      <c r="BC340" s="1">
        <f t="shared" si="313"/>
        <v>8.8947770048040908</v>
      </c>
      <c r="BD340" s="1">
        <f t="shared" si="314"/>
        <v>35.463945725966511</v>
      </c>
      <c r="BE340">
        <f t="shared" ref="BE340:BG346" si="332">BE339</f>
        <v>0.21822387218499145</v>
      </c>
      <c r="BF340">
        <f t="shared" si="332"/>
        <v>0.3346263841173937</v>
      </c>
      <c r="BG340">
        <f t="shared" si="332"/>
        <v>2.453676962688749E-2</v>
      </c>
      <c r="BH340">
        <f t="shared" si="315"/>
        <v>0.29408610250680722</v>
      </c>
      <c r="BI340">
        <f t="shared" si="316"/>
        <v>4.7621658391411486E-3</v>
      </c>
      <c r="BJ340">
        <f t="shared" si="316"/>
        <v>1.1197481694748152E-2</v>
      </c>
      <c r="BK340">
        <f t="shared" si="316"/>
        <v>6.0205306372294847E-5</v>
      </c>
      <c r="BL340">
        <f t="shared" si="310"/>
        <v>1601.4135056893469</v>
      </c>
      <c r="BM340">
        <f t="shared" si="310"/>
        <v>4075.125545093736</v>
      </c>
      <c r="BN340">
        <f t="shared" si="310"/>
        <v>3.7378454524660092</v>
      </c>
      <c r="BO340">
        <f t="shared" si="305"/>
        <v>1353.1486107724002</v>
      </c>
      <c r="BP340">
        <f t="shared" si="326"/>
        <v>1375.8541036666443</v>
      </c>
      <c r="BQ340">
        <f t="shared" si="326"/>
        <v>130.1748605176326</v>
      </c>
      <c r="BR340" s="7">
        <f t="shared" si="324"/>
        <v>1.6822180518840657E-3</v>
      </c>
      <c r="BS340" s="7">
        <f t="shared" si="308"/>
        <v>3.0380885699868835E-4</v>
      </c>
      <c r="BT340" s="7">
        <f t="shared" si="309"/>
        <v>2.5442325150362379E-5</v>
      </c>
      <c r="BU340" s="8">
        <f>MAX((BU$3*climlow!$I450+BU$4*climlow!$I450^2+BU$5*climlow!$I450^6)*(K340/K$66)^$BW$1,-99)</f>
        <v>0.50268024681335721</v>
      </c>
      <c r="BV340" s="8">
        <f>MAX((BV$3*climlow!$I450+BV$4*climlow!$I450^2+BV$5*climlow!$I450^6)*(L340/L$66)^$BW$1,-99)</f>
        <v>-0.5831777702664297</v>
      </c>
      <c r="BW340" s="8">
        <f>MAX((BW$3*climlow!$I450+BW$4*climlow!$I450^2+BW$5*climlow!$I450^6)*(M340/M$66)^$BW$1,-99)</f>
        <v>-1.4707727739683654</v>
      </c>
      <c r="BX340" s="8">
        <f>MAX((BX$3*climlow!$M450+BX$4*climlow!$M450^2+BX$5*climlow!$M450^6)*(K340/K$66)^$BW$1,-99)</f>
        <v>0.74558413093451725</v>
      </c>
      <c r="BY340" s="8">
        <f>MAX((BY$3*climlow!$M450+BY$4*climlow!$M450^2+BY$5*climlow!$M450^6)*(L340/L$66)^$BW$1,-99)</f>
        <v>-0.41575546290177745</v>
      </c>
      <c r="BZ340" s="8">
        <f>MAX((BZ$3*climlow!$M450+BZ$4*climlow!$M450^2+BZ$5*climlow!$M450^6)*(M340/M$66)^$BW$1,-99)</f>
        <v>-1.2884493053167683</v>
      </c>
      <c r="CA340" s="8">
        <f t="shared" si="317"/>
        <v>-930.02878883288361</v>
      </c>
      <c r="CB340" s="8">
        <f t="shared" si="318"/>
        <v>-0.28255098331119288</v>
      </c>
      <c r="CC340" s="8">
        <f t="shared" si="319"/>
        <v>-2.3662094844683935E-2</v>
      </c>
      <c r="CD340" s="8">
        <f>MAX((CD$3*climlow!$I450+CD$4*climlow!$I450^2+CD$5*climlow!$I450^6)*(K340/K$66)^$BW$1,-99)</f>
        <v>0.63459311904423055</v>
      </c>
      <c r="CE340" s="8">
        <f>MAX((CE$3*climlow!$I450+CE$4*climlow!$I450^2+CE$5*climlow!$I450^6)*(L340/L$66)^$BW$1,-99)</f>
        <v>-0.25486494524578307</v>
      </c>
      <c r="CF340" s="8">
        <f>MAX((CF$3*climlow!$I450+CF$4*climlow!$I450^2+CF$5*climlow!$I450^6)*(M340/M$66)^$BW$1,-99)</f>
        <v>-0.88829415724797089</v>
      </c>
      <c r="CG340" s="8">
        <f>MAX((CG$3*climlow!$M450+CG$4*climlow!$M450^2+CG$5*climlow!$M450^6)*(K340/K$66)^$BW$1,-99)</f>
        <v>0.74895103611108549</v>
      </c>
      <c r="CH340" s="8">
        <f>MAX((CH$3*climlow!$M450+CH$4*climlow!$M450^2+CH$5*climlow!$M450^6)*(L340/L$66)^$BW$1,-99)</f>
        <v>-0.12638280981030461</v>
      </c>
      <c r="CI340" s="8">
        <f>MAX((CI$3*climlow!$M450+CI$4*climlow!$M450^2+CI$5*climlow!$M450^6)*(M340/M$66)^$BW$1,-99)</f>
        <v>-0.70048478429377548</v>
      </c>
      <c r="CJ340" s="8">
        <f t="shared" si="320"/>
        <v>-3.6691013732673468</v>
      </c>
      <c r="CK340" s="8">
        <f t="shared" si="321"/>
        <v>-1.1147054944246704E-3</v>
      </c>
      <c r="CL340" s="8">
        <f t="shared" si="322"/>
        <v>-9.3350470148308962E-5</v>
      </c>
    </row>
    <row r="341" spans="1:90">
      <c r="A341">
        <f t="shared" si="291"/>
        <v>2295</v>
      </c>
      <c r="B341" s="4">
        <f t="shared" si="327"/>
        <v>1286.5348874041629</v>
      </c>
      <c r="C341" s="4">
        <f t="shared" si="327"/>
        <v>3572.6098169055826</v>
      </c>
      <c r="D341" s="4">
        <f t="shared" si="327"/>
        <v>6809.637513845777</v>
      </c>
      <c r="E341" s="11">
        <f t="shared" si="328"/>
        <v>4.3691929654998365E-9</v>
      </c>
      <c r="F341" s="11">
        <f t="shared" si="328"/>
        <v>8.7592686833225703E-9</v>
      </c>
      <c r="G341" s="11">
        <f t="shared" si="328"/>
        <v>1.93389697599426E-8</v>
      </c>
      <c r="H341" s="4">
        <f t="shared" si="300"/>
        <v>336715.09273233585</v>
      </c>
      <c r="I341" s="4">
        <f t="shared" si="300"/>
        <v>364674.42773868679</v>
      </c>
      <c r="J341" s="4">
        <f t="shared" si="300"/>
        <v>62176.301662227277</v>
      </c>
      <c r="K341" s="4">
        <f t="shared" si="292"/>
        <v>261722.47331102288</v>
      </c>
      <c r="L341" s="4">
        <f t="shared" si="292"/>
        <v>102075.07856386894</v>
      </c>
      <c r="M341" s="4">
        <f t="shared" si="292"/>
        <v>9130.6330969609717</v>
      </c>
      <c r="N341" s="11">
        <f t="shared" si="297"/>
        <v>1.2986024099759241E-3</v>
      </c>
      <c r="O341" s="11">
        <f t="shared" si="297"/>
        <v>2.0391146709739516E-3</v>
      </c>
      <c r="P341" s="11">
        <f t="shared" si="297"/>
        <v>1.4708381826171735E-3</v>
      </c>
      <c r="Q341" s="4">
        <f t="shared" si="293"/>
        <v>1333.6595419428038</v>
      </c>
      <c r="R341" s="4">
        <f t="shared" si="293"/>
        <v>4712.8852280163746</v>
      </c>
      <c r="S341" s="4">
        <f t="shared" si="293"/>
        <v>1120.4262685689964</v>
      </c>
      <c r="T341" s="4">
        <f t="shared" si="329"/>
        <v>3.9607952560741517</v>
      </c>
      <c r="U341" s="4">
        <f t="shared" si="329"/>
        <v>12.923541848658132</v>
      </c>
      <c r="V341" s="4">
        <f t="shared" si="329"/>
        <v>18.020149777574606</v>
      </c>
      <c r="W341" s="11">
        <f t="shared" si="294"/>
        <v>-1.219247815263802E-2</v>
      </c>
      <c r="X341" s="11">
        <f t="shared" si="294"/>
        <v>-1.3228699347321071E-2</v>
      </c>
      <c r="Y341" s="11">
        <f t="shared" si="294"/>
        <v>-1.2203590333800474E-2</v>
      </c>
      <c r="Z341" s="4">
        <f t="shared" si="306"/>
        <v>1128.3341910064864</v>
      </c>
      <c r="AA341" s="4">
        <f t="shared" si="306"/>
        <v>17540.445267487692</v>
      </c>
      <c r="AB341" s="4">
        <f t="shared" si="306"/>
        <v>2317.2731358182637</v>
      </c>
      <c r="AC341" s="12">
        <f t="shared" si="330"/>
        <v>1.0704005112223647</v>
      </c>
      <c r="AD341" s="12">
        <f t="shared" si="330"/>
        <v>5.5308179388998671</v>
      </c>
      <c r="AE341" s="12">
        <f t="shared" si="330"/>
        <v>2.0974363980037376</v>
      </c>
      <c r="AF341" s="11">
        <f t="shared" si="295"/>
        <v>-2.9039671966837322E-3</v>
      </c>
      <c r="AG341" s="11">
        <f t="shared" si="295"/>
        <v>2.0567434751257441E-3</v>
      </c>
      <c r="AH341" s="11">
        <f t="shared" si="295"/>
        <v>8.257041531207765E-4</v>
      </c>
      <c r="AI341" s="1">
        <f t="shared" si="323"/>
        <v>664007.71584602469</v>
      </c>
      <c r="AJ341" s="1">
        <f t="shared" si="323"/>
        <v>713423.23202070093</v>
      </c>
      <c r="AK341" s="1">
        <f t="shared" si="323"/>
        <v>122382.92765598746</v>
      </c>
      <c r="AL341" s="17">
        <f t="shared" si="331"/>
        <v>75.019780496289783</v>
      </c>
      <c r="AM341" s="17">
        <f t="shared" si="331"/>
        <v>36.000356385780023</v>
      </c>
      <c r="AN341" s="17">
        <f t="shared" si="331"/>
        <v>5.2004746551115426</v>
      </c>
      <c r="AO341" s="7">
        <f t="shared" si="325"/>
        <v>1.0421360528280502E-3</v>
      </c>
      <c r="AP341" s="7">
        <f t="shared" si="325"/>
        <v>1.6048112084488778E-3</v>
      </c>
      <c r="AQ341" s="7">
        <f t="shared" si="325"/>
        <v>1.1616266859710539E-3</v>
      </c>
      <c r="AR341" s="1">
        <f t="shared" si="304"/>
        <v>336715.09273233585</v>
      </c>
      <c r="AS341" s="1">
        <f t="shared" si="304"/>
        <v>364674.42773868679</v>
      </c>
      <c r="AT341" s="1">
        <f t="shared" si="304"/>
        <v>62176.301662227277</v>
      </c>
      <c r="AU341" s="1">
        <f t="shared" si="311"/>
        <v>67343.018546467167</v>
      </c>
      <c r="AV341" s="1">
        <f t="shared" si="311"/>
        <v>72934.885547737358</v>
      </c>
      <c r="AW341" s="1">
        <f t="shared" si="311"/>
        <v>12435.260332445456</v>
      </c>
      <c r="AX341" s="1">
        <f t="shared" si="312"/>
        <v>209377.9786488183</v>
      </c>
      <c r="AY341" s="1">
        <f t="shared" si="312"/>
        <v>81660.06285109515</v>
      </c>
      <c r="AZ341" s="1">
        <f t="shared" si="312"/>
        <v>7304.506477568777</v>
      </c>
      <c r="BA341" s="1">
        <f t="shared" si="313"/>
        <v>12.25189640784269</v>
      </c>
      <c r="BB341" s="1">
        <f t="shared" si="313"/>
        <v>11.310320334541347</v>
      </c>
      <c r="BC341" s="1">
        <f t="shared" si="313"/>
        <v>8.8962467623637114</v>
      </c>
      <c r="BD341" s="1">
        <f t="shared" si="314"/>
        <v>34.436606904603032</v>
      </c>
      <c r="BE341">
        <f t="shared" si="332"/>
        <v>0.21822387218499145</v>
      </c>
      <c r="BF341">
        <f t="shared" si="332"/>
        <v>0.3346263841173937</v>
      </c>
      <c r="BG341">
        <f t="shared" si="332"/>
        <v>2.453676962688749E-2</v>
      </c>
      <c r="BH341">
        <f t="shared" si="315"/>
        <v>0.29412790239159264</v>
      </c>
      <c r="BI341">
        <f t="shared" si="316"/>
        <v>4.7621658391411486E-3</v>
      </c>
      <c r="BJ341">
        <f t="shared" si="316"/>
        <v>1.1197481694748152E-2</v>
      </c>
      <c r="BK341">
        <f t="shared" si="316"/>
        <v>6.0205306372294847E-5</v>
      </c>
      <c r="BL341">
        <f t="shared" si="310"/>
        <v>1603.4931121331738</v>
      </c>
      <c r="BM341">
        <f t="shared" si="310"/>
        <v>4083.435229146703</v>
      </c>
      <c r="BN341">
        <f t="shared" si="310"/>
        <v>3.7433432906706186</v>
      </c>
      <c r="BO341">
        <f t="shared" si="305"/>
        <v>1355.4249017923232</v>
      </c>
      <c r="BP341">
        <f t="shared" si="326"/>
        <v>1391.409206247075</v>
      </c>
      <c r="BQ341">
        <f t="shared" si="326"/>
        <v>131.67248750753919</v>
      </c>
      <c r="BR341" s="7">
        <f t="shared" si="324"/>
        <v>1.6661703614555545E-3</v>
      </c>
      <c r="BS341" s="7">
        <f t="shared" si="308"/>
        <v>2.9496005533853235E-4</v>
      </c>
      <c r="BT341" s="7">
        <f t="shared" si="309"/>
        <v>2.46610096647831E-5</v>
      </c>
      <c r="BU341" s="8">
        <f>MAX((BU$3*climlow!$I451+BU$4*climlow!$I451^2+BU$5*climlow!$I451^6)*(K341/K$66)^$BW$1,-99)</f>
        <v>0.49975560376679312</v>
      </c>
      <c r="BV341" s="8">
        <f>MAX((BV$3*climlow!$I451+BV$4*climlow!$I451^2+BV$5*climlow!$I451^6)*(L341/L$66)^$BW$1,-99)</f>
        <v>-0.58477229225048655</v>
      </c>
      <c r="BW341" s="8">
        <f>MAX((BW$3*climlow!$I451+BW$4*climlow!$I451^2+BW$5*climlow!$I451^6)*(M341/M$66)^$BW$1,-99)</f>
        <v>-1.472282059051691</v>
      </c>
      <c r="BX341" s="8">
        <f>MAX((BX$3*climlow!$M451+BX$4*climlow!$M451^2+BX$5*climlow!$M451^6)*(K341/K$66)^$BW$1,-99)</f>
        <v>0.74344295075689926</v>
      </c>
      <c r="BY341" s="8">
        <f>MAX((BY$3*climlow!$M451+BY$4*climlow!$M451^2+BY$5*climlow!$M451^6)*(L341/L$66)^$BW$1,-99)</f>
        <v>-0.4168611128783144</v>
      </c>
      <c r="BZ341" s="8">
        <f>MAX((BZ$3*climlow!$M451+BZ$4*climlow!$M451^2+BZ$5*climlow!$M451^6)*(M341/M$66)^$BW$1,-99)</f>
        <v>-1.2894183368856063</v>
      </c>
      <c r="CA341" s="8">
        <f t="shared" si="317"/>
        <v>-934.22997591946694</v>
      </c>
      <c r="CB341" s="8">
        <f t="shared" si="318"/>
        <v>-0.27556052539612169</v>
      </c>
      <c r="CC341" s="8">
        <f t="shared" si="319"/>
        <v>-2.3039054465280057E-2</v>
      </c>
      <c r="CD341" s="8">
        <f>MAX((CD$3*climlow!$I451+CD$4*climlow!$I451^2+CD$5*climlow!$I451^6)*(K341/K$66)^$BW$1,-99)</f>
        <v>0.63292701973378118</v>
      </c>
      <c r="CE341" s="8">
        <f>MAX((CE$3*climlow!$I451+CE$4*climlow!$I451^2+CE$5*climlow!$I451^6)*(L341/L$66)^$BW$1,-99)</f>
        <v>-0.25630064885817649</v>
      </c>
      <c r="CF341" s="8">
        <f>MAX((CF$3*climlow!$I451+CF$4*climlow!$I451^2+CF$5*climlow!$I451^6)*(M341/M$66)^$BW$1,-99)</f>
        <v>-0.89021658784692559</v>
      </c>
      <c r="CG341" s="8">
        <f>MAX((CG$3*climlow!$M451+CG$4*climlow!$M451^2+CG$5*climlow!$M451^6)*(K341/K$66)^$BW$1,-99)</f>
        <v>0.7479227922000069</v>
      </c>
      <c r="CH341" s="8">
        <f>MAX((CH$3*climlow!$M451+CH$4*climlow!$M451^2+CH$5*climlow!$M451^6)*(L341/L$66)^$BW$1,-99)</f>
        <v>-0.12725194659400355</v>
      </c>
      <c r="CI341" s="8">
        <f>MAX((CI$3*climlow!$M451+CI$4*climlow!$M451^2+CI$5*climlow!$M451^6)*(M341/M$66)^$BW$1,-99)</f>
        <v>-0.70161953442012837</v>
      </c>
      <c r="CJ341" s="8">
        <f t="shared" si="320"/>
        <v>-3.6467430206675955</v>
      </c>
      <c r="CK341" s="8">
        <f t="shared" si="321"/>
        <v>-1.0756435231815205E-3</v>
      </c>
      <c r="CL341" s="8">
        <f t="shared" si="322"/>
        <v>-8.9932364877663883E-5</v>
      </c>
    </row>
    <row r="342" spans="1:90">
      <c r="A342">
        <f t="shared" si="291"/>
        <v>2296</v>
      </c>
      <c r="B342" s="4">
        <f t="shared" si="327"/>
        <v>1286.534892744226</v>
      </c>
      <c r="C342" s="4">
        <f t="shared" si="327"/>
        <v>3572.6098466343592</v>
      </c>
      <c r="D342" s="4">
        <f t="shared" si="327"/>
        <v>6809.6376389525822</v>
      </c>
      <c r="E342" s="11">
        <f t="shared" si="328"/>
        <v>4.1507333172248447E-9</v>
      </c>
      <c r="F342" s="11">
        <f t="shared" si="328"/>
        <v>8.3213052491564406E-9</v>
      </c>
      <c r="G342" s="11">
        <f t="shared" si="328"/>
        <v>1.8372021271945471E-8</v>
      </c>
      <c r="H342" s="4">
        <f t="shared" si="300"/>
        <v>337148.23581196275</v>
      </c>
      <c r="I342" s="4">
        <f t="shared" si="300"/>
        <v>365410.8083914973</v>
      </c>
      <c r="J342" s="4">
        <f t="shared" si="300"/>
        <v>62266.875978966971</v>
      </c>
      <c r="K342" s="4">
        <f t="shared" si="292"/>
        <v>262059.14640434913</v>
      </c>
      <c r="L342" s="4">
        <f t="shared" si="292"/>
        <v>102281.19612213997</v>
      </c>
      <c r="M342" s="4">
        <f t="shared" si="292"/>
        <v>9143.9338303094337</v>
      </c>
      <c r="N342" s="11">
        <f t="shared" si="297"/>
        <v>1.2863744143445377E-3</v>
      </c>
      <c r="O342" s="11">
        <f t="shared" si="297"/>
        <v>2.0192740595545988E-3</v>
      </c>
      <c r="P342" s="11">
        <f t="shared" si="297"/>
        <v>1.4567153457178961E-3</v>
      </c>
      <c r="Q342" s="4">
        <f t="shared" si="293"/>
        <v>1319.09360086314</v>
      </c>
      <c r="R342" s="4">
        <f t="shared" si="293"/>
        <v>4659.930639608503</v>
      </c>
      <c r="S342" s="4">
        <f t="shared" si="293"/>
        <v>1108.3652898961989</v>
      </c>
      <c r="T342" s="4">
        <f t="shared" si="329"/>
        <v>3.9125033464473953</v>
      </c>
      <c r="U342" s="4">
        <f t="shared" si="329"/>
        <v>12.752580199039713</v>
      </c>
      <c r="V342" s="4">
        <f t="shared" si="329"/>
        <v>17.800239251935359</v>
      </c>
      <c r="W342" s="11">
        <f t="shared" si="294"/>
        <v>-1.219247815263802E-2</v>
      </c>
      <c r="X342" s="11">
        <f t="shared" si="294"/>
        <v>-1.3228699347321071E-2</v>
      </c>
      <c r="Y342" s="11">
        <f t="shared" si="294"/>
        <v>-1.2203590333800474E-2</v>
      </c>
      <c r="Z342" s="4">
        <f t="shared" si="306"/>
        <v>1112.783500046206</v>
      </c>
      <c r="AA342" s="4">
        <f t="shared" si="306"/>
        <v>17379.373517072792</v>
      </c>
      <c r="AB342" s="4">
        <f t="shared" si="306"/>
        <v>2294.2536798964816</v>
      </c>
      <c r="AC342" s="12">
        <f t="shared" si="330"/>
        <v>1.0672921032504614</v>
      </c>
      <c r="AD342" s="12">
        <f t="shared" si="330"/>
        <v>5.5421934126078076</v>
      </c>
      <c r="AE342" s="12">
        <f t="shared" si="330"/>
        <v>2.0991682599484758</v>
      </c>
      <c r="AF342" s="11">
        <f t="shared" si="295"/>
        <v>-2.9039671966837322E-3</v>
      </c>
      <c r="AG342" s="11">
        <f t="shared" si="295"/>
        <v>2.0567434751257441E-3</v>
      </c>
      <c r="AH342" s="11">
        <f t="shared" si="295"/>
        <v>8.257041531207765E-4</v>
      </c>
      <c r="AI342" s="1">
        <f t="shared" si="323"/>
        <v>664949.96280788945</v>
      </c>
      <c r="AJ342" s="1">
        <f t="shared" si="323"/>
        <v>715015.79436636821</v>
      </c>
      <c r="AK342" s="1">
        <f t="shared" si="323"/>
        <v>122579.89522283417</v>
      </c>
      <c r="AL342" s="17">
        <f t="shared" si="331"/>
        <v>75.097179506040916</v>
      </c>
      <c r="AM342" s="17">
        <f t="shared" si="331"/>
        <v>36.057552423461722</v>
      </c>
      <c r="AN342" s="17">
        <f t="shared" si="331"/>
        <v>5.2064552551492449</v>
      </c>
      <c r="AO342" s="7">
        <f t="shared" si="325"/>
        <v>1.0317146922997698E-3</v>
      </c>
      <c r="AP342" s="7">
        <f t="shared" si="325"/>
        <v>1.5887630963643889E-3</v>
      </c>
      <c r="AQ342" s="7">
        <f t="shared" si="325"/>
        <v>1.1500104191113432E-3</v>
      </c>
      <c r="AR342" s="1">
        <f t="shared" si="304"/>
        <v>337148.23581196275</v>
      </c>
      <c r="AS342" s="1">
        <f t="shared" si="304"/>
        <v>365410.8083914973</v>
      </c>
      <c r="AT342" s="1">
        <f t="shared" si="304"/>
        <v>62266.875978966971</v>
      </c>
      <c r="AU342" s="1">
        <f t="shared" si="311"/>
        <v>67429.647162392546</v>
      </c>
      <c r="AV342" s="1">
        <f t="shared" si="311"/>
        <v>73082.161678299468</v>
      </c>
      <c r="AW342" s="1">
        <f t="shared" si="311"/>
        <v>12453.375195793395</v>
      </c>
      <c r="AX342" s="1">
        <f t="shared" si="312"/>
        <v>209647.3171234793</v>
      </c>
      <c r="AY342" s="1">
        <f t="shared" si="312"/>
        <v>81824.956897711978</v>
      </c>
      <c r="AZ342" s="1">
        <f t="shared" si="312"/>
        <v>7315.147064247547</v>
      </c>
      <c r="BA342" s="1">
        <f t="shared" si="313"/>
        <v>12.25318195558633</v>
      </c>
      <c r="BB342" s="1">
        <f t="shared" si="313"/>
        <v>11.312337572607397</v>
      </c>
      <c r="BC342" s="1">
        <f t="shared" si="313"/>
        <v>8.8977024177288992</v>
      </c>
      <c r="BD342" s="1">
        <f t="shared" si="314"/>
        <v>33.438975430257685</v>
      </c>
      <c r="BE342">
        <f t="shared" si="332"/>
        <v>0.21822387218499145</v>
      </c>
      <c r="BF342">
        <f t="shared" si="332"/>
        <v>0.3346263841173937</v>
      </c>
      <c r="BG342">
        <f t="shared" si="332"/>
        <v>2.453676962688749E-2</v>
      </c>
      <c r="BH342">
        <f t="shared" si="315"/>
        <v>0.2941694218239671</v>
      </c>
      <c r="BI342">
        <f t="shared" si="316"/>
        <v>4.7621658391411486E-3</v>
      </c>
      <c r="BJ342">
        <f t="shared" si="316"/>
        <v>1.1197481694748152E-2</v>
      </c>
      <c r="BK342">
        <f t="shared" si="316"/>
        <v>6.0205306372294847E-5</v>
      </c>
      <c r="BL342">
        <f t="shared" si="310"/>
        <v>1605.5558113104335</v>
      </c>
      <c r="BM342">
        <f t="shared" si="310"/>
        <v>4091.6808380269154</v>
      </c>
      <c r="BN342">
        <f t="shared" si="310"/>
        <v>3.7487963451593931</v>
      </c>
      <c r="BO342">
        <f t="shared" si="305"/>
        <v>1357.6832705908685</v>
      </c>
      <c r="BP342">
        <f t="shared" si="326"/>
        <v>1407.140451977069</v>
      </c>
      <c r="BQ342">
        <f t="shared" si="326"/>
        <v>133.18736325189846</v>
      </c>
      <c r="BR342" s="7">
        <f t="shared" si="324"/>
        <v>1.6502808437084404E-3</v>
      </c>
      <c r="BS342" s="7">
        <f t="shared" si="308"/>
        <v>2.8636898576556537E-4</v>
      </c>
      <c r="BT342" s="7">
        <f t="shared" si="309"/>
        <v>2.3904059639895765E-5</v>
      </c>
      <c r="BU342" s="8">
        <f>MAX((BU$3*climlow!$I452+BU$4*climlow!$I452^2+BU$5*climlow!$I452^6)*(K342/K$66)^$BW$1,-99)</f>
        <v>0.49692109620459629</v>
      </c>
      <c r="BV342" s="8">
        <f>MAX((BV$3*climlow!$I452+BV$4*climlow!$I452^2+BV$5*climlow!$I452^6)*(L342/L$66)^$BW$1,-99)</f>
        <v>-0.58630828854415395</v>
      </c>
      <c r="BW342" s="8">
        <f>MAX((BW$3*climlow!$I452+BW$4*climlow!$I452^2+BW$5*climlow!$I452^6)*(M342/M$66)^$BW$1,-99)</f>
        <v>-1.4737303718408716</v>
      </c>
      <c r="BX342" s="8">
        <f>MAX((BX$3*climlow!$M452+BX$4*climlow!$M452^2+BX$5*climlow!$M452^6)*(K342/K$66)^$BW$1,-99)</f>
        <v>0.74137842013102595</v>
      </c>
      <c r="BY342" s="8">
        <f>MAX((BY$3*climlow!$M452+BY$4*climlow!$M452^2+BY$5*climlow!$M452^6)*(L342/L$66)^$BW$1,-99)</f>
        <v>-0.41791678889201389</v>
      </c>
      <c r="BZ342" s="8">
        <f>MAX((BZ$3*climlow!$M452+BZ$4*climlow!$M452^2+BZ$5*climlow!$M452^6)*(M342/M$66)^$BW$1,-99)</f>
        <v>-1.2903352709063995</v>
      </c>
      <c r="CA342" s="8">
        <f t="shared" si="317"/>
        <v>-938.3779549814617</v>
      </c>
      <c r="CB342" s="8">
        <f t="shared" si="318"/>
        <v>-0.26872234323280653</v>
      </c>
      <c r="CC342" s="8">
        <f t="shared" si="319"/>
        <v>-2.2431042600640282E-2</v>
      </c>
      <c r="CD342" s="8">
        <f>MAX((CD$3*climlow!$I452+CD$4*climlow!$I452^2+CD$5*climlow!$I452^6)*(K342/K$66)^$BW$1,-99)</f>
        <v>0.63130633803198699</v>
      </c>
      <c r="CE342" s="8">
        <f>MAX((CE$3*climlow!$I452+CE$4*climlow!$I452^2+CE$5*climlow!$I452^6)*(L342/L$66)^$BW$1,-99)</f>
        <v>-0.25768916786286922</v>
      </c>
      <c r="CF342" s="8">
        <f>MAX((CF$3*climlow!$I452+CF$4*climlow!$I452^2+CF$5*climlow!$I452^6)*(M342/M$66)^$BW$1,-99)</f>
        <v>-0.89207241996603015</v>
      </c>
      <c r="CG342" s="8">
        <f>MAX((CG$3*climlow!$M452+CG$4*climlow!$M452^2+CG$5*climlow!$M452^6)*(K342/K$66)^$BW$1,-99)</f>
        <v>0.74692599746932353</v>
      </c>
      <c r="CH342" s="8">
        <f>MAX((CH$3*climlow!$M452+CH$4*climlow!$M452^2+CH$5*climlow!$M452^6)*(L342/L$66)^$BW$1,-99)</f>
        <v>-0.12808594790551012</v>
      </c>
      <c r="CI342" s="8">
        <f>MAX((CI$3*climlow!$M452+CI$4*climlow!$M452^2+CI$5*climlow!$M452^6)*(M342/M$66)^$BW$1,-99)</f>
        <v>-0.70270340697654365</v>
      </c>
      <c r="CJ342" s="8">
        <f t="shared" si="320"/>
        <v>-3.6240319387721547</v>
      </c>
      <c r="CK342" s="8">
        <f t="shared" si="321"/>
        <v>-1.0378103506881974E-3</v>
      </c>
      <c r="CL342" s="8">
        <f t="shared" si="322"/>
        <v>-8.6629075601296667E-5</v>
      </c>
    </row>
    <row r="343" spans="1:90">
      <c r="A343">
        <f t="shared" si="291"/>
        <v>2297</v>
      </c>
      <c r="B343" s="4">
        <f t="shared" si="327"/>
        <v>1286.534897817286</v>
      </c>
      <c r="C343" s="4">
        <f t="shared" si="327"/>
        <v>3572.6098748766976</v>
      </c>
      <c r="D343" s="4">
        <f t="shared" si="327"/>
        <v>6809.6377578040501</v>
      </c>
      <c r="E343" s="11">
        <f t="shared" si="328"/>
        <v>3.9431966513636022E-9</v>
      </c>
      <c r="F343" s="11">
        <f t="shared" si="328"/>
        <v>7.9052399866986188E-9</v>
      </c>
      <c r="G343" s="11">
        <f t="shared" si="328"/>
        <v>1.7453420208348197E-8</v>
      </c>
      <c r="H343" s="4">
        <f t="shared" si="300"/>
        <v>337577.85490690998</v>
      </c>
      <c r="I343" s="4">
        <f t="shared" si="300"/>
        <v>366141.49827744783</v>
      </c>
      <c r="J343" s="4">
        <f t="shared" si="300"/>
        <v>62356.711588014405</v>
      </c>
      <c r="K343" s="4">
        <f t="shared" si="292"/>
        <v>262393.08042062365</v>
      </c>
      <c r="L343" s="4">
        <f t="shared" si="292"/>
        <v>102485.72083177275</v>
      </c>
      <c r="M343" s="4">
        <f t="shared" si="292"/>
        <v>9157.1260918470634</v>
      </c>
      <c r="N343" s="11">
        <f t="shared" si="297"/>
        <v>1.2742696481169435E-3</v>
      </c>
      <c r="O343" s="11">
        <f t="shared" si="297"/>
        <v>1.9996315783064045E-3</v>
      </c>
      <c r="P343" s="11">
        <f t="shared" si="297"/>
        <v>1.4427337054760958E-3</v>
      </c>
      <c r="Q343" s="4">
        <f t="shared" si="293"/>
        <v>1304.6709729323898</v>
      </c>
      <c r="R343" s="4">
        <f t="shared" si="293"/>
        <v>4607.4807321491398</v>
      </c>
      <c r="S343" s="4">
        <f t="shared" si="293"/>
        <v>1096.4188345881237</v>
      </c>
      <c r="T343" s="4">
        <f t="shared" si="329"/>
        <v>3.8648002348737123</v>
      </c>
      <c r="U343" s="4">
        <f t="shared" si="329"/>
        <v>12.583880149684017</v>
      </c>
      <c r="V343" s="4">
        <f t="shared" si="329"/>
        <v>17.583012424261106</v>
      </c>
      <c r="W343" s="11">
        <f t="shared" si="294"/>
        <v>-1.219247815263802E-2</v>
      </c>
      <c r="X343" s="11">
        <f t="shared" si="294"/>
        <v>-1.3228699347321071E-2</v>
      </c>
      <c r="Y343" s="11">
        <f t="shared" si="294"/>
        <v>-1.2203590333800474E-2</v>
      </c>
      <c r="Z343" s="4">
        <f t="shared" si="306"/>
        <v>1097.4337261447229</v>
      </c>
      <c r="AA343" s="4">
        <f t="shared" si="306"/>
        <v>17219.439905446347</v>
      </c>
      <c r="AB343" s="4">
        <f t="shared" si="306"/>
        <v>2271.4308613360158</v>
      </c>
      <c r="AC343" s="12">
        <f t="shared" si="330"/>
        <v>1.0641927219933425</v>
      </c>
      <c r="AD343" s="12">
        <f t="shared" si="330"/>
        <v>5.5535922827470738</v>
      </c>
      <c r="AE343" s="12">
        <f t="shared" si="330"/>
        <v>2.1009015518988146</v>
      </c>
      <c r="AF343" s="11">
        <f t="shared" si="295"/>
        <v>-2.9039671966837322E-3</v>
      </c>
      <c r="AG343" s="11">
        <f t="shared" si="295"/>
        <v>2.0567434751257441E-3</v>
      </c>
      <c r="AH343" s="11">
        <f t="shared" si="295"/>
        <v>8.257041531207765E-4</v>
      </c>
      <c r="AI343" s="1">
        <f t="shared" si="323"/>
        <v>665884.61368949304</v>
      </c>
      <c r="AJ343" s="1">
        <f t="shared" si="323"/>
        <v>716596.37660803087</v>
      </c>
      <c r="AK343" s="1">
        <f t="shared" si="323"/>
        <v>122775.28089634415</v>
      </c>
      <c r="AL343" s="17">
        <f t="shared" si="331"/>
        <v>75.173883580853101</v>
      </c>
      <c r="AM343" s="17">
        <f t="shared" si="331"/>
        <v>36.114266463010985</v>
      </c>
      <c r="AN343" s="17">
        <f t="shared" si="331"/>
        <v>5.2123828581614031</v>
      </c>
      <c r="AO343" s="7">
        <f t="shared" si="325"/>
        <v>1.021397545376772E-3</v>
      </c>
      <c r="AP343" s="7">
        <f t="shared" si="325"/>
        <v>1.5728754654007449E-3</v>
      </c>
      <c r="AQ343" s="7">
        <f t="shared" si="325"/>
        <v>1.1385103149202298E-3</v>
      </c>
      <c r="AR343" s="1">
        <f t="shared" si="304"/>
        <v>337577.85490690998</v>
      </c>
      <c r="AS343" s="1">
        <f t="shared" si="304"/>
        <v>366141.49827744783</v>
      </c>
      <c r="AT343" s="1">
        <f t="shared" si="304"/>
        <v>62356.711588014405</v>
      </c>
      <c r="AU343" s="1">
        <f t="shared" si="311"/>
        <v>67515.570981381999</v>
      </c>
      <c r="AV343" s="1">
        <f t="shared" si="311"/>
        <v>73228.299655489565</v>
      </c>
      <c r="AW343" s="1">
        <f t="shared" si="311"/>
        <v>12471.342317602881</v>
      </c>
      <c r="AX343" s="1">
        <f t="shared" si="312"/>
        <v>209914.46433649896</v>
      </c>
      <c r="AY343" s="1">
        <f t="shared" si="312"/>
        <v>81988.576665418208</v>
      </c>
      <c r="AZ343" s="1">
        <f t="shared" si="312"/>
        <v>7325.7008734776518</v>
      </c>
      <c r="BA343" s="1">
        <f t="shared" si="313"/>
        <v>12.254455414041924</v>
      </c>
      <c r="BB343" s="1">
        <f t="shared" si="313"/>
        <v>11.314335207583682</v>
      </c>
      <c r="BC343" s="1">
        <f t="shared" si="313"/>
        <v>8.899144111694028</v>
      </c>
      <c r="BD343" s="1">
        <f t="shared" si="314"/>
        <v>32.470194337049151</v>
      </c>
      <c r="BE343">
        <f t="shared" si="332"/>
        <v>0.21822387218499145</v>
      </c>
      <c r="BF343">
        <f t="shared" si="332"/>
        <v>0.3346263841173937</v>
      </c>
      <c r="BG343">
        <f t="shared" si="332"/>
        <v>2.453676962688749E-2</v>
      </c>
      <c r="BH343">
        <f t="shared" si="315"/>
        <v>0.2942106634920279</v>
      </c>
      <c r="BI343">
        <f t="shared" si="316"/>
        <v>4.7621658391411486E-3</v>
      </c>
      <c r="BJ343">
        <f t="shared" si="316"/>
        <v>1.1197481694748152E-2</v>
      </c>
      <c r="BK343">
        <f t="shared" si="316"/>
        <v>6.0205306372294847E-5</v>
      </c>
      <c r="BL343">
        <f t="shared" si="310"/>
        <v>1607.6017286882338</v>
      </c>
      <c r="BM343">
        <f t="shared" si="310"/>
        <v>4099.8627246493843</v>
      </c>
      <c r="BN343">
        <f t="shared" si="310"/>
        <v>3.7542049255252357</v>
      </c>
      <c r="BO343">
        <f t="shared" si="305"/>
        <v>1359.923829284148</v>
      </c>
      <c r="BP343">
        <f t="shared" si="326"/>
        <v>1423.0498357284571</v>
      </c>
      <c r="BQ343">
        <f t="shared" si="326"/>
        <v>134.71968642932296</v>
      </c>
      <c r="BR343" s="7">
        <f t="shared" si="324"/>
        <v>1.6345478846311323E-3</v>
      </c>
      <c r="BS343" s="7">
        <f t="shared" si="308"/>
        <v>2.7802814151996636E-4</v>
      </c>
      <c r="BT343" s="7">
        <f t="shared" si="309"/>
        <v>2.3170700462899547E-5</v>
      </c>
      <c r="BU343" s="8">
        <f>MAX((BU$3*climlow!$I453+BU$4*climlow!$I453^2+BU$5*climlow!$I453^6)*(K343/K$66)^$BW$1,-99)</f>
        <v>0.49417586170299255</v>
      </c>
      <c r="BV343" s="8">
        <f>MAX((BV$3*climlow!$I453+BV$4*climlow!$I453^2+BV$5*climlow!$I453^6)*(L343/L$66)^$BW$1,-99)</f>
        <v>-0.58778637151154478</v>
      </c>
      <c r="BW343" s="8">
        <f>MAX((BW$3*climlow!$I453+BW$4*climlow!$I453^2+BW$5*climlow!$I453^6)*(M343/M$66)^$BW$1,-99)</f>
        <v>-1.4751183388421611</v>
      </c>
      <c r="BX343" s="8">
        <f>MAX((BX$3*climlow!$M453+BX$4*climlow!$M453^2+BX$5*climlow!$M453^6)*(K343/K$66)^$BW$1,-99)</f>
        <v>0.73938973393179142</v>
      </c>
      <c r="BY343" s="8">
        <f>MAX((BY$3*climlow!$M453+BY$4*climlow!$M453^2+BY$5*climlow!$M453^6)*(L343/L$66)^$BW$1,-99)</f>
        <v>-0.41892305983351164</v>
      </c>
      <c r="BZ343" s="8">
        <f>MAX((BZ$3*climlow!$M453+BZ$4*climlow!$M453^2+BZ$5*climlow!$M453^6)*(M343/M$66)^$BW$1,-99)</f>
        <v>-1.2912006906196134</v>
      </c>
      <c r="CA343" s="8">
        <f t="shared" si="317"/>
        <v>-942.47272726574329</v>
      </c>
      <c r="CB343" s="8">
        <f t="shared" si="318"/>
        <v>-0.26203394079494874</v>
      </c>
      <c r="CC343" s="8">
        <f t="shared" si="319"/>
        <v>-2.1837753257926557E-2</v>
      </c>
      <c r="CD343" s="8">
        <f>MAX((CD$3*climlow!$I453+CD$4*climlow!$I453^2+CD$5*climlow!$I453^6)*(K343/K$66)^$BW$1,-99)</f>
        <v>0.62973093341320419</v>
      </c>
      <c r="CE343" s="8">
        <f>MAX((CE$3*climlow!$I453+CE$4*climlow!$I453^2+CE$5*climlow!$I453^6)*(L343/L$66)^$BW$1,-99)</f>
        <v>-0.2590307859412106</v>
      </c>
      <c r="CF343" s="8">
        <f>MAX((CF$3*climlow!$I453+CF$4*climlow!$I453^2+CF$5*climlow!$I453^6)*(M343/M$66)^$BW$1,-99)</f>
        <v>-0.89386208468416217</v>
      </c>
      <c r="CG343" s="8">
        <f>MAX((CG$3*climlow!$M453+CG$4*climlow!$M453^2+CG$5*climlow!$M453^6)*(K343/K$66)^$BW$1,-99)</f>
        <v>0.74596049681707921</v>
      </c>
      <c r="CH343" s="8">
        <f>MAX((CH$3*climlow!$M453+CH$4*climlow!$M453^2+CH$5*climlow!$M453^6)*(L343/L$66)^$BW$1,-99)</f>
        <v>-0.12888508993208797</v>
      </c>
      <c r="CI343" s="8">
        <f>MAX((CI$3*climlow!$M453+CI$4*climlow!$M453^2+CI$5*climlow!$M453^6)*(M343/M$66)^$BW$1,-99)</f>
        <v>-0.70373682191518827</v>
      </c>
      <c r="CJ343" s="8">
        <f t="shared" si="320"/>
        <v>-3.6009825660055967</v>
      </c>
      <c r="CK343" s="8">
        <f t="shared" si="321"/>
        <v>-1.0011744904723356E-3</v>
      </c>
      <c r="CL343" s="8">
        <f t="shared" si="322"/>
        <v>-8.3437288409039077E-5</v>
      </c>
    </row>
    <row r="344" spans="1:90">
      <c r="A344">
        <f t="shared" si="291"/>
        <v>2298</v>
      </c>
      <c r="B344" s="4">
        <f t="shared" si="327"/>
        <v>1286.5349026366932</v>
      </c>
      <c r="C344" s="4">
        <f t="shared" si="327"/>
        <v>3572.6099017069191</v>
      </c>
      <c r="D344" s="4">
        <f t="shared" si="327"/>
        <v>6809.6378707129461</v>
      </c>
      <c r="E344" s="11">
        <f t="shared" si="328"/>
        <v>3.7460368187954223E-9</v>
      </c>
      <c r="F344" s="11">
        <f t="shared" si="328"/>
        <v>7.5099779873636882E-9</v>
      </c>
      <c r="G344" s="11">
        <f t="shared" si="328"/>
        <v>1.6580749197930785E-8</v>
      </c>
      <c r="H344" s="4">
        <f t="shared" si="300"/>
        <v>338003.97623098508</v>
      </c>
      <c r="I344" s="4">
        <f t="shared" si="300"/>
        <v>366866.52900514612</v>
      </c>
      <c r="J344" s="4">
        <f t="shared" si="300"/>
        <v>62445.813616592983</v>
      </c>
      <c r="K344" s="4">
        <f t="shared" si="292"/>
        <v>262724.29573287262</v>
      </c>
      <c r="L344" s="4">
        <f t="shared" si="292"/>
        <v>102688.66153840779</v>
      </c>
      <c r="M344" s="4">
        <f t="shared" si="292"/>
        <v>9170.2106341309918</v>
      </c>
      <c r="N344" s="11">
        <f t="shared" si="297"/>
        <v>1.2622867635001533E-3</v>
      </c>
      <c r="O344" s="11">
        <f t="shared" si="297"/>
        <v>1.9801851905609791E-3</v>
      </c>
      <c r="P344" s="11">
        <f t="shared" si="297"/>
        <v>1.4288917890492581E-3</v>
      </c>
      <c r="Q344" s="4">
        <f t="shared" si="293"/>
        <v>1290.3905949191549</v>
      </c>
      <c r="R344" s="4">
        <f t="shared" si="293"/>
        <v>4555.5327598958047</v>
      </c>
      <c r="S344" s="4">
        <f t="shared" si="293"/>
        <v>1084.5861512258384</v>
      </c>
      <c r="T344" s="4">
        <f t="shared" si="329"/>
        <v>3.8176787424457044</v>
      </c>
      <c r="U344" s="4">
        <f t="shared" si="329"/>
        <v>12.417411782561125</v>
      </c>
      <c r="V344" s="4">
        <f t="shared" si="329"/>
        <v>17.368436543801298</v>
      </c>
      <c r="W344" s="11">
        <f t="shared" si="294"/>
        <v>-1.219247815263802E-2</v>
      </c>
      <c r="X344" s="11">
        <f t="shared" si="294"/>
        <v>-1.3228699347321071E-2</v>
      </c>
      <c r="Y344" s="11">
        <f t="shared" si="294"/>
        <v>-1.2203590333800474E-2</v>
      </c>
      <c r="Z344" s="4">
        <f t="shared" si="306"/>
        <v>1082.2826032229318</v>
      </c>
      <c r="AA344" s="4">
        <f t="shared" si="306"/>
        <v>17060.64363050252</v>
      </c>
      <c r="AB344" s="4">
        <f t="shared" si="306"/>
        <v>2248.8036812930818</v>
      </c>
      <c r="AC344" s="12">
        <f t="shared" si="330"/>
        <v>1.0611023412377243</v>
      </c>
      <c r="AD344" s="12">
        <f t="shared" si="330"/>
        <v>5.5650145974381227</v>
      </c>
      <c r="AE344" s="12">
        <f t="shared" si="330"/>
        <v>2.1026362750355152</v>
      </c>
      <c r="AF344" s="11">
        <f t="shared" si="295"/>
        <v>-2.9039671966837322E-3</v>
      </c>
      <c r="AG344" s="11">
        <f t="shared" si="295"/>
        <v>2.0567434751257441E-3</v>
      </c>
      <c r="AH344" s="11">
        <f t="shared" si="295"/>
        <v>8.257041531207765E-4</v>
      </c>
      <c r="AI344" s="1">
        <f t="shared" ref="AI344:AK346" si="333">(1-$AI$5)*AI343+AU343</f>
        <v>666811.72330192581</v>
      </c>
      <c r="AJ344" s="1">
        <f t="shared" si="333"/>
        <v>718165.03860271745</v>
      </c>
      <c r="AK344" s="1">
        <f t="shared" si="333"/>
        <v>122969.09512431262</v>
      </c>
      <c r="AL344" s="17">
        <f t="shared" si="331"/>
        <v>75.249898176817354</v>
      </c>
      <c r="AM344" s="17">
        <f t="shared" si="331"/>
        <v>36.170501674244889</v>
      </c>
      <c r="AN344" s="17">
        <f t="shared" si="331"/>
        <v>5.2182578662942403</v>
      </c>
      <c r="AO344" s="7">
        <f t="shared" si="325"/>
        <v>1.0111835699230043E-3</v>
      </c>
      <c r="AP344" s="7">
        <f t="shared" si="325"/>
        <v>1.5571467107467374E-3</v>
      </c>
      <c r="AQ344" s="7">
        <f t="shared" si="325"/>
        <v>1.1271252117710275E-3</v>
      </c>
      <c r="AR344" s="1">
        <f t="shared" si="304"/>
        <v>338003.97623098508</v>
      </c>
      <c r="AS344" s="1">
        <f t="shared" si="304"/>
        <v>366866.52900514612</v>
      </c>
      <c r="AT344" s="1">
        <f t="shared" si="304"/>
        <v>62445.813616592983</v>
      </c>
      <c r="AU344" s="1">
        <f t="shared" si="311"/>
        <v>67600.795246197013</v>
      </c>
      <c r="AV344" s="1">
        <f t="shared" si="311"/>
        <v>73373.30580102923</v>
      </c>
      <c r="AW344" s="1">
        <f t="shared" si="311"/>
        <v>12489.162723318597</v>
      </c>
      <c r="AX344" s="1">
        <f t="shared" si="312"/>
        <v>210179.43658629811</v>
      </c>
      <c r="AY344" s="1">
        <f t="shared" si="312"/>
        <v>82150.929230726237</v>
      </c>
      <c r="AZ344" s="1">
        <f t="shared" si="312"/>
        <v>7336.1685073047938</v>
      </c>
      <c r="BA344" s="1">
        <f t="shared" si="313"/>
        <v>12.255716904791283</v>
      </c>
      <c r="BB344" s="1">
        <f t="shared" si="313"/>
        <v>11.316313434791899</v>
      </c>
      <c r="BC344" s="1">
        <f t="shared" si="313"/>
        <v>8.9005719835886357</v>
      </c>
      <c r="BD344" s="1">
        <f t="shared" si="314"/>
        <v>31.529431298534703</v>
      </c>
      <c r="BE344">
        <f t="shared" si="332"/>
        <v>0.21822387218499145</v>
      </c>
      <c r="BF344">
        <f t="shared" si="332"/>
        <v>0.3346263841173937</v>
      </c>
      <c r="BG344">
        <f t="shared" si="332"/>
        <v>2.453676962688749E-2</v>
      </c>
      <c r="BH344">
        <f t="shared" si="315"/>
        <v>0.29425163005464389</v>
      </c>
      <c r="BI344">
        <f t="shared" si="316"/>
        <v>4.7621658391411486E-3</v>
      </c>
      <c r="BJ344">
        <f t="shared" si="316"/>
        <v>1.1197481694748152E-2</v>
      </c>
      <c r="BK344">
        <f t="shared" si="316"/>
        <v>6.0205306372294847E-5</v>
      </c>
      <c r="BL344">
        <f t="shared" si="310"/>
        <v>1609.630989101074</v>
      </c>
      <c r="BM344">
        <f t="shared" si="310"/>
        <v>4107.9812429509157</v>
      </c>
      <c r="BN344">
        <f t="shared" si="310"/>
        <v>3.7595693404542017</v>
      </c>
      <c r="BO344">
        <f t="shared" si="305"/>
        <v>1362.1466899025638</v>
      </c>
      <c r="BP344">
        <f t="shared" si="326"/>
        <v>1439.1393749671215</v>
      </c>
      <c r="BQ344">
        <f t="shared" si="326"/>
        <v>136.26965800703928</v>
      </c>
      <c r="BR344" s="7">
        <f t="shared" si="324"/>
        <v>1.6189698874360392E-3</v>
      </c>
      <c r="BS344" s="7">
        <f t="shared" si="308"/>
        <v>2.6993023448540422E-4</v>
      </c>
      <c r="BT344" s="7">
        <f t="shared" si="309"/>
        <v>2.2460182736620362E-5</v>
      </c>
      <c r="BU344" s="8">
        <f>MAX((BU$3*climlow!$I454+BU$4*climlow!$I454^2+BU$5*climlow!$I454^6)*(K344/K$66)^$BW$1,-99)</f>
        <v>0.49151903817029252</v>
      </c>
      <c r="BV344" s="8">
        <f>MAX((BV$3*climlow!$I454+BV$4*climlow!$I454^2+BV$5*climlow!$I454^6)*(L344/L$66)^$BW$1,-99)</f>
        <v>-0.58920715147347058</v>
      </c>
      <c r="BW344" s="8">
        <f>MAX((BW$3*climlow!$I454+BW$4*climlow!$I454^2+BW$5*climlow!$I454^6)*(M344/M$66)^$BW$1,-99)</f>
        <v>-1.4764465846476418</v>
      </c>
      <c r="BX344" s="8">
        <f>MAX((BX$3*climlow!$M454+BX$4*climlow!$M454^2+BX$5*climlow!$M454^6)*(K344/K$66)^$BW$1,-99)</f>
        <v>0.73747608936976439</v>
      </c>
      <c r="BY344" s="8">
        <f>MAX((BY$3*climlow!$M454+BY$4*climlow!$M454^2+BY$5*climlow!$M454^6)*(L344/L$66)^$BW$1,-99)</f>
        <v>-0.41988049148211537</v>
      </c>
      <c r="BZ344" s="8">
        <f>MAX((BZ$3*climlow!$M454+BZ$4*climlow!$M454^2+BZ$5*climlow!$M454^6)*(M344/M$66)^$BW$1,-99)</f>
        <v>-1.2920151762367198</v>
      </c>
      <c r="CA344" s="8">
        <f t="shared" si="317"/>
        <v>-946.51430642143646</v>
      </c>
      <c r="CB344" s="8">
        <f t="shared" si="318"/>
        <v>-0.2554928286761281</v>
      </c>
      <c r="CC344" s="8">
        <f t="shared" si="319"/>
        <v>-2.1258884285050943E-2</v>
      </c>
      <c r="CD344" s="8">
        <f>MAX((CD$3*climlow!$I454+CD$4*climlow!$I454^2+CD$5*climlow!$I454^6)*(K344/K$66)^$BW$1,-99)</f>
        <v>0.62820065102556311</v>
      </c>
      <c r="CE344" s="8">
        <f>MAX((CE$3*climlow!$I454+CE$4*climlow!$I454^2+CE$5*climlow!$I454^6)*(L344/L$66)^$BW$1,-99)</f>
        <v>-0.26032579560856089</v>
      </c>
      <c r="CF344" s="8">
        <f>MAX((CF$3*climlow!$I454+CF$4*climlow!$I454^2+CF$5*climlow!$I454^6)*(M344/M$66)^$BW$1,-99)</f>
        <v>-0.89558602343475679</v>
      </c>
      <c r="CG344" s="8">
        <f>MAX((CG$3*climlow!$M454+CG$4*climlow!$M454^2+CG$5*climlow!$M454^6)*(K344/K$66)^$BW$1,-99)</f>
        <v>0.74502612599999474</v>
      </c>
      <c r="CH344" s="8">
        <f>MAX((CH$3*climlow!$M454+CH$4*climlow!$M454^2+CH$5*climlow!$M454^6)*(L344/L$66)^$BW$1,-99)</f>
        <v>-0.12964965390002853</v>
      </c>
      <c r="CI344" s="8">
        <f>MAX((CI$3*climlow!$M454+CI$4*climlow!$M454^2+CI$5*climlow!$M454^6)*(M344/M$66)^$BW$1,-99)</f>
        <v>-0.7047202048106046</v>
      </c>
      <c r="CJ344" s="8">
        <f t="shared" si="320"/>
        <v>-3.5776091777610781</v>
      </c>
      <c r="CK344" s="8">
        <f t="shared" si="321"/>
        <v>-9.6570488425018204E-4</v>
      </c>
      <c r="CL344" s="8">
        <f t="shared" si="322"/>
        <v>-8.0353755892723937E-5</v>
      </c>
    </row>
    <row r="345" spans="1:90">
      <c r="A345">
        <f t="shared" si="291"/>
        <v>2299</v>
      </c>
      <c r="B345" s="4">
        <f t="shared" si="327"/>
        <v>1286.53490721513</v>
      </c>
      <c r="C345" s="4">
        <f t="shared" si="327"/>
        <v>3572.6099271956296</v>
      </c>
      <c r="D345" s="4">
        <f t="shared" si="327"/>
        <v>6809.6379779763984</v>
      </c>
      <c r="E345" s="11">
        <f t="shared" si="328"/>
        <v>3.5587349778556509E-9</v>
      </c>
      <c r="F345" s="11">
        <f t="shared" si="328"/>
        <v>7.1344790879955034E-9</v>
      </c>
      <c r="G345" s="11">
        <f t="shared" si="328"/>
        <v>1.5751711738034244E-8</v>
      </c>
      <c r="H345" s="4">
        <f t="shared" si="300"/>
        <v>338426.62586430088</v>
      </c>
      <c r="I345" s="4">
        <f t="shared" si="300"/>
        <v>367585.93226751307</v>
      </c>
      <c r="J345" s="4">
        <f t="shared" si="300"/>
        <v>62534.187176425643</v>
      </c>
      <c r="K345" s="4">
        <f t="shared" si="292"/>
        <v>263052.81261032296</v>
      </c>
      <c r="L345" s="4">
        <f t="shared" si="292"/>
        <v>102890.02711137144</v>
      </c>
      <c r="M345" s="4">
        <f t="shared" si="292"/>
        <v>9183.188207460149</v>
      </c>
      <c r="N345" s="11">
        <f t="shared" si="297"/>
        <v>1.2504244289015531E-3</v>
      </c>
      <c r="O345" s="11">
        <f t="shared" si="297"/>
        <v>1.9609328814587101E-3</v>
      </c>
      <c r="P345" s="11">
        <f t="shared" si="297"/>
        <v>1.4151881398292154E-3</v>
      </c>
      <c r="Q345" s="4">
        <f t="shared" si="293"/>
        <v>1276.2514032452998</v>
      </c>
      <c r="R345" s="4">
        <f t="shared" si="293"/>
        <v>4504.0839395494831</v>
      </c>
      <c r="S345" s="4">
        <f t="shared" si="293"/>
        <v>1072.8664853009202</v>
      </c>
      <c r="T345" s="4">
        <f t="shared" si="329"/>
        <v>3.7711317777846447</v>
      </c>
      <c r="U345" s="4">
        <f t="shared" si="329"/>
        <v>12.253145575417742</v>
      </c>
      <c r="V345" s="4">
        <f t="shared" si="329"/>
        <v>17.156479259482136</v>
      </c>
      <c r="W345" s="11">
        <f t="shared" si="294"/>
        <v>-1.219247815263802E-2</v>
      </c>
      <c r="X345" s="11">
        <f t="shared" si="294"/>
        <v>-1.3228699347321071E-2</v>
      </c>
      <c r="Y345" s="11">
        <f t="shared" si="294"/>
        <v>-1.2203590333800474E-2</v>
      </c>
      <c r="Z345" s="4">
        <f t="shared" si="306"/>
        <v>1067.3278823004948</v>
      </c>
      <c r="AA345" s="4">
        <f t="shared" si="306"/>
        <v>16902.98370284486</v>
      </c>
      <c r="AB345" s="4">
        <f t="shared" si="306"/>
        <v>2226.3711298926337</v>
      </c>
      <c r="AC345" s="12">
        <f t="shared" si="330"/>
        <v>1.0580209348464455</v>
      </c>
      <c r="AD345" s="12">
        <f t="shared" si="330"/>
        <v>5.5764604049003834</v>
      </c>
      <c r="AE345" s="12">
        <f t="shared" si="330"/>
        <v>2.1043724305403146</v>
      </c>
      <c r="AF345" s="11">
        <f t="shared" si="295"/>
        <v>-2.9039671966837322E-3</v>
      </c>
      <c r="AG345" s="11">
        <f t="shared" si="295"/>
        <v>2.0567434751257441E-3</v>
      </c>
      <c r="AH345" s="11">
        <f t="shared" si="295"/>
        <v>8.257041531207765E-4</v>
      </c>
      <c r="AI345" s="1">
        <f t="shared" si="333"/>
        <v>667731.34621793032</v>
      </c>
      <c r="AJ345" s="1">
        <f t="shared" si="333"/>
        <v>719721.84054347489</v>
      </c>
      <c r="AK345" s="1">
        <f t="shared" si="333"/>
        <v>123161.34833519996</v>
      </c>
      <c r="AL345" s="17">
        <f t="shared" si="331"/>
        <v>75.32522872288537</v>
      </c>
      <c r="AM345" s="17">
        <f t="shared" si="331"/>
        <v>36.226261224175914</v>
      </c>
      <c r="AN345" s="17">
        <f t="shared" si="331"/>
        <v>5.2240806799968373</v>
      </c>
      <c r="AO345" s="7">
        <f t="shared" si="325"/>
        <v>1.0010717342237743E-3</v>
      </c>
      <c r="AP345" s="7">
        <f t="shared" si="325"/>
        <v>1.5415752436392701E-3</v>
      </c>
      <c r="AQ345" s="7">
        <f t="shared" si="325"/>
        <v>1.1158539596533171E-3</v>
      </c>
      <c r="AR345" s="1">
        <f t="shared" si="304"/>
        <v>338426.62586430088</v>
      </c>
      <c r="AS345" s="1">
        <f t="shared" si="304"/>
        <v>367585.93226751307</v>
      </c>
      <c r="AT345" s="1">
        <f t="shared" si="304"/>
        <v>62534.187176425643</v>
      </c>
      <c r="AU345" s="1">
        <f t="shared" si="311"/>
        <v>67685.325172860175</v>
      </c>
      <c r="AV345" s="1">
        <f t="shared" si="311"/>
        <v>73517.186453502611</v>
      </c>
      <c r="AW345" s="1">
        <f t="shared" si="311"/>
        <v>12506.83743528513</v>
      </c>
      <c r="AX345" s="1">
        <f t="shared" si="312"/>
        <v>210442.25008825838</v>
      </c>
      <c r="AY345" s="1">
        <f t="shared" si="312"/>
        <v>82312.02168909715</v>
      </c>
      <c r="AZ345" s="1">
        <f t="shared" si="312"/>
        <v>7346.5505659681203</v>
      </c>
      <c r="BA345" s="1">
        <f t="shared" si="313"/>
        <v>12.256966548090652</v>
      </c>
      <c r="BB345" s="1">
        <f t="shared" si="313"/>
        <v>11.318272447554216</v>
      </c>
      <c r="BC345" s="1">
        <f t="shared" si="313"/>
        <v>8.9019861712934869</v>
      </c>
      <c r="BD345" s="1">
        <f t="shared" si="314"/>
        <v>30.615877922489741</v>
      </c>
      <c r="BE345">
        <f t="shared" si="332"/>
        <v>0.21822387218499145</v>
      </c>
      <c r="BF345">
        <f t="shared" si="332"/>
        <v>0.3346263841173937</v>
      </c>
      <c r="BG345">
        <f t="shared" si="332"/>
        <v>2.453676962688749E-2</v>
      </c>
      <c r="BH345">
        <f t="shared" si="315"/>
        <v>0.29429232414179557</v>
      </c>
      <c r="BI345">
        <f t="shared" si="316"/>
        <v>4.7621658391411486E-3</v>
      </c>
      <c r="BJ345">
        <f t="shared" si="316"/>
        <v>1.1197481694748152E-2</v>
      </c>
      <c r="BK345">
        <f t="shared" si="316"/>
        <v>6.0205306372294847E-5</v>
      </c>
      <c r="BL345">
        <f t="shared" si="310"/>
        <v>1611.6437167467759</v>
      </c>
      <c r="BM345">
        <f t="shared" si="310"/>
        <v>4116.0367478124117</v>
      </c>
      <c r="BN345">
        <f t="shared" si="310"/>
        <v>3.7648898976991374</v>
      </c>
      <c r="BO345">
        <f t="shared" si="305"/>
        <v>1364.3519643757868</v>
      </c>
      <c r="BP345">
        <f t="shared" si="326"/>
        <v>1455.4111100089021</v>
      </c>
      <c r="BQ345">
        <f t="shared" si="326"/>
        <v>137.83748126725067</v>
      </c>
      <c r="BR345" s="7">
        <f t="shared" si="324"/>
        <v>1.6035452723788257E-3</v>
      </c>
      <c r="BS345" s="7">
        <f t="shared" si="308"/>
        <v>2.620681888207808E-4</v>
      </c>
      <c r="BT345" s="7">
        <f t="shared" si="309"/>
        <v>2.1771781435030299E-5</v>
      </c>
      <c r="BU345" s="8">
        <f>MAX((BU$3*climlow!$I455+BU$4*climlow!$I455^2+BU$5*climlow!$I455^6)*(K345/K$66)^$BW$1,-99)</f>
        <v>0.48894976404671375</v>
      </c>
      <c r="BV345" s="8">
        <f>MAX((BV$3*climlow!$I455+BV$4*climlow!$I455^2+BV$5*climlow!$I455^6)*(L345/L$66)^$BW$1,-99)</f>
        <v>-0.59057123662012589</v>
      </c>
      <c r="BW345" s="8">
        <f>MAX((BW$3*climlow!$I455+BW$4*climlow!$I455^2+BW$5*climlow!$I455^6)*(M345/M$66)^$BW$1,-99)</f>
        <v>-1.477715731844446</v>
      </c>
      <c r="BX345" s="8">
        <f>MAX((BX$3*climlow!$M455+BX$4*climlow!$M455^2+BX$5*climlow!$M455^6)*(K345/K$66)^$BW$1,-99)</f>
        <v>0.73563668612855737</v>
      </c>
      <c r="BY345" s="8">
        <f>MAX((BY$3*climlow!$M455+BY$4*climlow!$M455^2+BY$5*climlow!$M455^6)*(L345/L$66)^$BW$1,-99)</f>
        <v>-0.42078964645543498</v>
      </c>
      <c r="BZ345" s="8">
        <f>MAX((BZ$3*climlow!$M455+BZ$4*climlow!$M455^2+BZ$5*climlow!$M455^6)*(M345/M$66)^$BW$1,-99)</f>
        <v>-1.2927793048868117</v>
      </c>
      <c r="CA345" s="8">
        <f t="shared" si="317"/>
        <v>-950.50271824116101</v>
      </c>
      <c r="CB345" s="8">
        <f t="shared" si="318"/>
        <v>-0.24909652583868999</v>
      </c>
      <c r="CC345" s="8">
        <f t="shared" si="319"/>
        <v>-2.0694137434948745E-2</v>
      </c>
      <c r="CD345" s="8">
        <f>MAX((CD$3*climlow!$I455+CD$4*climlow!$I455^2+CD$5*climlow!$I455^6)*(K345/K$66)^$BW$1,-99)</f>
        <v>0.62671532212180503</v>
      </c>
      <c r="CE345" s="8">
        <f>MAX((CE$3*climlow!$I455+CE$4*climlow!$I455^2+CE$5*climlow!$I455^6)*(L345/L$66)^$BW$1,-99)</f>
        <v>-0.26157449789612974</v>
      </c>
      <c r="CF345" s="8">
        <f>MAX((CF$3*climlow!$I455+CF$4*climlow!$I455^2+CF$5*climlow!$I455^6)*(M345/M$66)^$BW$1,-99)</f>
        <v>-0.89724468761915799</v>
      </c>
      <c r="CG345" s="8">
        <f>MAX((CG$3*climlow!$M455+CG$4*climlow!$M455^2+CG$5*climlow!$M455^6)*(K345/K$66)^$BW$1,-99)</f>
        <v>0.74412271195854585</v>
      </c>
      <c r="CH345" s="8">
        <f>MAX((CH$3*climlow!$M455+CH$4*climlow!$M455^2+CH$5*climlow!$M455^6)*(L345/L$66)^$BW$1,-99)</f>
        <v>-0.13037992584125643</v>
      </c>
      <c r="CI345" s="8">
        <f>MAX((CI$3*climlow!$M455+CI$4*climlow!$M455^2+CI$5*climlow!$M455^6)*(M345/M$66)^$BW$1,-99)</f>
        <v>-0.70565398657738299</v>
      </c>
      <c r="CJ345" s="8">
        <f t="shared" si="320"/>
        <v>-3.5539258807353691</v>
      </c>
      <c r="CK345" s="8">
        <f t="shared" si="321"/>
        <v>-9.313709187676164E-4</v>
      </c>
      <c r="CL345" s="8">
        <f t="shared" si="322"/>
        <v>-7.7375297511668008E-5</v>
      </c>
    </row>
    <row r="346" spans="1:90">
      <c r="A346">
        <f t="shared" si="291"/>
        <v>2300</v>
      </c>
      <c r="B346" s="4">
        <f t="shared" si="327"/>
        <v>1286.534911564645</v>
      </c>
      <c r="C346" s="4">
        <f t="shared" si="327"/>
        <v>3572.6099514099046</v>
      </c>
      <c r="D346" s="4">
        <f t="shared" si="327"/>
        <v>6809.6380798766804</v>
      </c>
      <c r="E346" s="11">
        <f t="shared" si="328"/>
        <v>3.380798228962868E-9</v>
      </c>
      <c r="F346" s="11">
        <f t="shared" si="328"/>
        <v>6.7777551335957281E-9</v>
      </c>
      <c r="G346" s="11">
        <f t="shared" si="328"/>
        <v>1.496412615113253E-8</v>
      </c>
      <c r="H346" s="4">
        <f t="shared" si="300"/>
        <v>338845.82975246833</v>
      </c>
      <c r="I346" s="4">
        <f t="shared" si="300"/>
        <v>368299.73983498209</v>
      </c>
      <c r="J346" s="4">
        <f t="shared" si="300"/>
        <v>62621.837363309925</v>
      </c>
      <c r="K346" s="4">
        <f t="shared" si="292"/>
        <v>263378.65121776937</v>
      </c>
      <c r="L346" s="4">
        <f t="shared" si="292"/>
        <v>103089.82644176851</v>
      </c>
      <c r="M346" s="4">
        <f t="shared" si="292"/>
        <v>9196.0595598120199</v>
      </c>
      <c r="N346" s="11">
        <f t="shared" si="297"/>
        <v>1.2386813287150744E-3</v>
      </c>
      <c r="O346" s="11">
        <f t="shared" si="297"/>
        <v>1.9418726576949652E-3</v>
      </c>
      <c r="P346" s="11">
        <f t="shared" si="297"/>
        <v>1.4016213172474146E-3</v>
      </c>
      <c r="Q346" s="4">
        <f t="shared" si="293"/>
        <v>1262.252334237214</v>
      </c>
      <c r="R346" s="4">
        <f t="shared" si="293"/>
        <v>4453.1314519774023</v>
      </c>
      <c r="S346" s="4">
        <f t="shared" si="293"/>
        <v>1061.2590794686992</v>
      </c>
      <c r="T346" s="4">
        <f t="shared" si="329"/>
        <v>3.7251523359732865</v>
      </c>
      <c r="U346" s="4">
        <f t="shared" si="329"/>
        <v>12.091052396541583</v>
      </c>
      <c r="V346" s="4">
        <f t="shared" si="329"/>
        <v>16.947108615029073</v>
      </c>
      <c r="W346" s="11">
        <f t="shared" si="294"/>
        <v>-1.219247815263802E-2</v>
      </c>
      <c r="X346" s="11">
        <f t="shared" si="294"/>
        <v>-1.3228699347321071E-2</v>
      </c>
      <c r="Y346" s="11">
        <f t="shared" si="294"/>
        <v>-1.2203590333800474E-2</v>
      </c>
      <c r="Z346" s="4">
        <f t="shared" si="306"/>
        <v>1052.5673316080772</v>
      </c>
      <c r="AA346" s="4">
        <f t="shared" si="306"/>
        <v>16746.458950555814</v>
      </c>
      <c r="AB346" s="4">
        <f t="shared" si="306"/>
        <v>2204.1321867242791</v>
      </c>
      <c r="AC346" s="12">
        <f t="shared" si="330"/>
        <v>1.0549484767582469</v>
      </c>
      <c r="AD346" s="12">
        <f t="shared" si="330"/>
        <v>5.5879297534524595</v>
      </c>
      <c r="AE346" s="12">
        <f t="shared" si="330"/>
        <v>2.1061100195959246</v>
      </c>
      <c r="AF346" s="11">
        <f t="shared" si="295"/>
        <v>-2.9039671966837322E-3</v>
      </c>
      <c r="AG346" s="11">
        <f t="shared" si="295"/>
        <v>2.0567434751257441E-3</v>
      </c>
      <c r="AH346" s="11">
        <f t="shared" si="295"/>
        <v>8.257041531207765E-4</v>
      </c>
      <c r="AI346" s="1">
        <f t="shared" si="333"/>
        <v>668643.53676899744</v>
      </c>
      <c r="AJ346" s="1">
        <f t="shared" si="333"/>
        <v>721266.84294263006</v>
      </c>
      <c r="AK346" s="1">
        <f t="shared" si="333"/>
        <v>123352.0509369651</v>
      </c>
      <c r="AL346" s="17">
        <f t="shared" si="331"/>
        <v>75.399880620660312</v>
      </c>
      <c r="AM346" s="17">
        <f t="shared" si="331"/>
        <v>36.281548276573986</v>
      </c>
      <c r="AN346" s="17">
        <f t="shared" si="331"/>
        <v>5.2298516979980372</v>
      </c>
      <c r="AO346" s="7">
        <f t="shared" ref="AO346:AQ347" si="334">AO$5*AO345</f>
        <v>9.9106101688153665E-4</v>
      </c>
      <c r="AP346" s="7">
        <f t="shared" si="334"/>
        <v>1.5261594912028774E-3</v>
      </c>
      <c r="AQ346" s="7">
        <f t="shared" si="334"/>
        <v>1.104695420056784E-3</v>
      </c>
      <c r="AR346" s="1">
        <f t="shared" si="304"/>
        <v>338845.82975246833</v>
      </c>
      <c r="AS346" s="1">
        <f t="shared" si="304"/>
        <v>368299.73983498209</v>
      </c>
      <c r="AT346" s="1">
        <f t="shared" si="304"/>
        <v>62621.837363309925</v>
      </c>
      <c r="AU346" s="1">
        <f t="shared" si="311"/>
        <v>67769.165950493669</v>
      </c>
      <c r="AV346" s="1">
        <f t="shared" si="311"/>
        <v>73659.94796699642</v>
      </c>
      <c r="AW346" s="1">
        <f t="shared" si="311"/>
        <v>12524.367472661987</v>
      </c>
      <c r="AX346" s="1">
        <f t="shared" si="312"/>
        <v>210702.92097421546</v>
      </c>
      <c r="AY346" s="1">
        <f t="shared" si="312"/>
        <v>82471.861153414808</v>
      </c>
      <c r="AZ346" s="1">
        <f t="shared" si="312"/>
        <v>7356.8476478496168</v>
      </c>
      <c r="BA346" s="1">
        <f t="shared" si="313"/>
        <v>12.258204462886578</v>
      </c>
      <c r="BB346" s="1">
        <f t="shared" si="313"/>
        <v>11.320212437214503</v>
      </c>
      <c r="BC346" s="1">
        <f t="shared" si="313"/>
        <v>8.9033868112564605</v>
      </c>
      <c r="BD346" s="1">
        <f t="shared" si="314"/>
        <v>29.728749065744221</v>
      </c>
      <c r="BE346">
        <f t="shared" si="332"/>
        <v>0.21822387218499145</v>
      </c>
      <c r="BF346">
        <f t="shared" si="332"/>
        <v>0.3346263841173937</v>
      </c>
      <c r="BG346">
        <f t="shared" si="332"/>
        <v>2.453676962688749E-2</v>
      </c>
      <c r="BH346">
        <f t="shared" si="315"/>
        <v>0.29433274835491036</v>
      </c>
      <c r="BI346">
        <f t="shared" si="316"/>
        <v>4.7621658391411486E-3</v>
      </c>
      <c r="BJ346">
        <f t="shared" si="316"/>
        <v>1.1197481694748152E-2</v>
      </c>
      <c r="BK346">
        <f t="shared" si="316"/>
        <v>6.0205306372294847E-5</v>
      </c>
      <c r="BL346">
        <f t="shared" si="310"/>
        <v>1613.6400351826421</v>
      </c>
      <c r="BM346">
        <f t="shared" si="310"/>
        <v>4124.0295949827187</v>
      </c>
      <c r="BN346">
        <f t="shared" si="310"/>
        <v>3.7701669040540944</v>
      </c>
      <c r="BO346">
        <f t="shared" si="305"/>
        <v>1366.5397645181224</v>
      </c>
      <c r="BP346">
        <f t="shared" si="326"/>
        <v>1471.8671042783819</v>
      </c>
      <c r="BQ346">
        <f t="shared" si="326"/>
        <v>139.42336183380286</v>
      </c>
      <c r="BR346" s="7">
        <f t="shared" si="324"/>
        <v>1.5882724765572398E-3</v>
      </c>
      <c r="BS346" s="7">
        <f t="shared" si="308"/>
        <v>2.5443513477745706E-4</v>
      </c>
      <c r="BT346" s="7">
        <f t="shared" si="309"/>
        <v>2.110479508800234E-5</v>
      </c>
      <c r="BU346" s="8">
        <f>MAX((BU$3*climlow!$I456+BU$4*climlow!$I456^2+BU$5*climlow!$I456^6)*(K346/K$66)^$BW$1,-99)</f>
        <v>0.48646717849872939</v>
      </c>
      <c r="BV346" s="8">
        <f>MAX((BV$3*climlow!$I456+BV$4*climlow!$I456^2+BV$5*climlow!$I456^6)*(L346/L$66)^$BW$1,-99)</f>
        <v>-0.59187923292665801</v>
      </c>
      <c r="BW346" s="8">
        <f>MAX((BW$3*climlow!$I456+BW$4*climlow!$I456^2+BW$5*climlow!$I456^6)*(M346/M$66)^$BW$1,-99)</f>
        <v>-1.4789264009268366</v>
      </c>
      <c r="BX346" s="8">
        <f>MAX((BX$3*climlow!$M456+BX$4*climlow!$M456^2+BX$5*climlow!$M456^6)*(K346/K$66)^$BW$1,-99)</f>
        <v>0.73387072649747376</v>
      </c>
      <c r="BY346" s="8">
        <f>MAX((BY$3*climlow!$M456+BY$4*climlow!$M456^2+BY$5*climlow!$M456^6)*(L346/L$66)^$BW$1,-99)</f>
        <v>-0.42165108416137032</v>
      </c>
      <c r="BZ346" s="8">
        <f>MAX((BZ$3*climlow!$M456+BZ$4*climlow!$M456^2+BZ$5*climlow!$M456^6)*(M346/M$66)^$BW$1,-99)</f>
        <v>-1.2934936505655663</v>
      </c>
      <c r="CA346" s="8">
        <f t="shared" si="317"/>
        <v>-954.43800040293866</v>
      </c>
      <c r="CB346" s="8">
        <f t="shared" si="318"/>
        <v>-0.2428425612692483</v>
      </c>
      <c r="CC346" s="8">
        <f t="shared" si="319"/>
        <v>-2.0143218422706714E-2</v>
      </c>
      <c r="CD346" s="8">
        <f>MAX((CD$3*climlow!$I456+CD$4*climlow!$I456^2+CD$5*climlow!$I456^6)*(K346/K$66)^$BW$1,-99)</f>
        <v>0.62527476448570452</v>
      </c>
      <c r="CE346" s="8">
        <f>MAX((CE$3*climlow!$I456+CE$4*climlow!$I456^2+CE$5*climlow!$I456^6)*(L346/L$66)^$BW$1,-99)</f>
        <v>-0.26277720203687577</v>
      </c>
      <c r="CF346" s="8">
        <f>MAX((CF$3*climlow!$I456+CF$4*climlow!$I456^2+CF$5*climlow!$I456^6)*(M346/M$66)^$BW$1,-99)</f>
        <v>-0.8988385382248093</v>
      </c>
      <c r="CG346" s="8">
        <f>MAX((CG$3*climlow!$M456+CG$4*climlow!$M456^2+CG$5*climlow!$M456^6)*(K346/K$66)^$BW$1,-99)</f>
        <v>0.74325007313704949</v>
      </c>
      <c r="CH346" s="8">
        <f>MAX((CH$3*climlow!$M456+CH$4*climlow!$M456^2+CH$5*climlow!$M456^6)*(L346/L$66)^$BW$1,-99)</f>
        <v>-0.13107619636414367</v>
      </c>
      <c r="CI346" s="8">
        <f>MAX((CI$3*climlow!$M456+CI$4*climlow!$M456^2+CI$5*climlow!$M456^6)*(M346/M$66)^$BW$1,-99)</f>
        <v>-0.70653860319288375</v>
      </c>
      <c r="CJ346" s="8">
        <f t="shared" si="320"/>
        <v>-3.5299466076138799</v>
      </c>
      <c r="CK346" s="8">
        <f t="shared" si="321"/>
        <v>-8.981424408654649E-4</v>
      </c>
      <c r="CL346" s="8">
        <f t="shared" si="322"/>
        <v>-7.4498799825279931E-5</v>
      </c>
    </row>
    <row r="347" spans="1:90">
      <c r="B347" s="4"/>
      <c r="C347" s="4"/>
      <c r="D347" s="4"/>
      <c r="E347" s="11"/>
      <c r="F347" s="11"/>
      <c r="G347" s="11"/>
      <c r="H347" s="4"/>
      <c r="I347" s="4"/>
      <c r="J347" s="4"/>
      <c r="K347" s="4"/>
      <c r="L347" s="4"/>
      <c r="M347" s="4"/>
      <c r="N347" s="11"/>
      <c r="O347" s="11"/>
      <c r="P347" s="11"/>
      <c r="Q347" s="4"/>
      <c r="R347" s="4"/>
      <c r="S347" s="4"/>
      <c r="T347" s="4"/>
      <c r="U347" s="4"/>
      <c r="V347" s="4"/>
      <c r="W347" s="11"/>
      <c r="X347" s="11"/>
      <c r="Y347" s="11"/>
      <c r="Z347" s="4"/>
      <c r="AA347" s="4"/>
      <c r="AB347" s="4"/>
      <c r="AC347" s="12"/>
      <c r="AD347" s="12"/>
      <c r="AE347" s="12"/>
      <c r="AF347" s="11"/>
      <c r="AG347" s="11"/>
      <c r="AH347" s="11"/>
      <c r="AI347" s="1"/>
      <c r="AJ347" s="1"/>
      <c r="AK347" s="1"/>
      <c r="AL347" s="17">
        <f t="shared" si="331"/>
        <v>75.473859244197371</v>
      </c>
      <c r="AM347" s="17">
        <f t="shared" si="331"/>
        <v>36.336365991539232</v>
      </c>
      <c r="AN347" s="17">
        <f t="shared" si="331"/>
        <v>5.235571317284208</v>
      </c>
      <c r="AO347" s="7">
        <f t="shared" si="334"/>
        <v>9.811504067127213E-4</v>
      </c>
      <c r="AP347" s="7">
        <f t="shared" si="334"/>
        <v>1.5108978962908486E-3</v>
      </c>
      <c r="AQ347" s="7">
        <f t="shared" si="334"/>
        <v>1.0936484658562162E-3</v>
      </c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90">
      <c r="B348" s="4"/>
      <c r="C348" s="4"/>
      <c r="D348" s="4"/>
      <c r="H348" s="4"/>
      <c r="I348" s="4"/>
      <c r="J348" s="4"/>
      <c r="K348" s="4"/>
      <c r="L348" s="4"/>
      <c r="M348" s="4"/>
      <c r="T348" s="4"/>
      <c r="U348" s="4"/>
      <c r="V348" s="4"/>
      <c r="AC348" s="12"/>
      <c r="AD348" s="12"/>
      <c r="AE348" s="12"/>
      <c r="AR348" s="1">
        <f t="shared" ref="AR348:AT348" si="335">AL348*AI348^$AR$5*B348^(1-$AR$5)*(1-BI347+0.01*BU347)</f>
        <v>0</v>
      </c>
      <c r="AS348" s="1">
        <f t="shared" si="335"/>
        <v>0</v>
      </c>
      <c r="AT348" s="1">
        <f t="shared" si="335"/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6F430-695D-45FC-A647-48E914F50FC9}">
  <dimension ref="A1:CL348"/>
  <sheetViews>
    <sheetView workbookViewId="0">
      <pane xSplit="1" ySplit="5" topLeftCell="AT6" activePane="bottomRight" state="frozen"/>
      <selection pane="topRight" activeCell="B1" sqref="B1"/>
      <selection pane="bottomLeft" activeCell="A6" sqref="A6"/>
      <selection pane="bottomRight" activeCell="BF3" sqref="BF3"/>
    </sheetView>
  </sheetViews>
  <sheetFormatPr defaultRowHeight="14.5"/>
  <cols>
    <col min="79" max="79" width="9.1796875" bestFit="1" customWidth="1"/>
  </cols>
  <sheetData>
    <row r="1" spans="1:90">
      <c r="B1" t="s">
        <v>43</v>
      </c>
      <c r="AI1" t="s">
        <v>11</v>
      </c>
      <c r="AR1" s="1"/>
      <c r="AS1" s="1"/>
      <c r="AT1" s="1"/>
      <c r="AZ1">
        <v>0</v>
      </c>
      <c r="BA1">
        <f>SUMPRODUCT(BA6:BA346,B6:B346,$BS6:$BS346)</f>
        <v>457977.01829311281</v>
      </c>
      <c r="BB1">
        <f>SUMPRODUCT(BB6:BB346,C6:C346,$BS6:$BS346)</f>
        <v>1031848.5268497239</v>
      </c>
      <c r="BC1">
        <f>SUMPRODUCT(BC6:BC346,D6:D346,$BS6:$BS346)</f>
        <v>1439047.5542682791</v>
      </c>
      <c r="BD1" s="1">
        <f>SUM(BD6:BD346)</f>
        <v>2928873.0994111132</v>
      </c>
      <c r="BF1">
        <f>economy!BF1</f>
        <v>0.14487115954850627</v>
      </c>
      <c r="BG1">
        <f>economy!BG1</f>
        <v>0.11866573833240701</v>
      </c>
      <c r="BH1">
        <f>economy!BH1</f>
        <v>1.1816310877309333E-2</v>
      </c>
      <c r="BU1" t="s">
        <v>62</v>
      </c>
      <c r="BW1">
        <v>-0.25</v>
      </c>
      <c r="BX1" t="s">
        <v>66</v>
      </c>
      <c r="CA1" t="s">
        <v>70</v>
      </c>
      <c r="CB1" t="s">
        <v>71</v>
      </c>
      <c r="CD1" t="s">
        <v>63</v>
      </c>
      <c r="CG1" t="s">
        <v>66</v>
      </c>
      <c r="CJ1" t="s">
        <v>70</v>
      </c>
      <c r="CK1" t="s">
        <v>71</v>
      </c>
    </row>
    <row r="2" spans="1:90">
      <c r="B2" t="s">
        <v>22</v>
      </c>
      <c r="D2" s="1"/>
      <c r="E2" t="s">
        <v>32</v>
      </c>
      <c r="H2" t="s">
        <v>23</v>
      </c>
      <c r="K2" t="s">
        <v>33</v>
      </c>
      <c r="N2" t="s">
        <v>34</v>
      </c>
      <c r="Q2" t="s">
        <v>24</v>
      </c>
      <c r="T2" t="s">
        <v>37</v>
      </c>
      <c r="W2" t="s">
        <v>39</v>
      </c>
      <c r="Z2" t="s">
        <v>21</v>
      </c>
      <c r="AC2" t="s">
        <v>40</v>
      </c>
      <c r="AF2" t="s">
        <v>39</v>
      </c>
      <c r="AI2" t="s">
        <v>44</v>
      </c>
      <c r="AL2" t="s">
        <v>45</v>
      </c>
      <c r="AO2" t="s">
        <v>48</v>
      </c>
      <c r="AR2" t="s">
        <v>46</v>
      </c>
      <c r="AU2" t="s">
        <v>47</v>
      </c>
      <c r="AX2" t="s">
        <v>76</v>
      </c>
      <c r="BA2" t="s">
        <v>77</v>
      </c>
      <c r="BD2" t="s">
        <v>78</v>
      </c>
      <c r="BE2" t="s">
        <v>52</v>
      </c>
      <c r="BF2">
        <f>economy!BF2</f>
        <v>0.17994446578896242</v>
      </c>
      <c r="BG2">
        <f>economy!BG2</f>
        <v>0.16925014711328343</v>
      </c>
      <c r="BH2">
        <f>economy!BH2</f>
        <v>1.5641104299433623E-2</v>
      </c>
      <c r="BI2" t="s">
        <v>53</v>
      </c>
      <c r="BL2" t="s">
        <v>54</v>
      </c>
      <c r="BO2" t="s">
        <v>55</v>
      </c>
      <c r="BR2" t="s">
        <v>56</v>
      </c>
      <c r="BS2" t="s">
        <v>73</v>
      </c>
      <c r="BU2" t="s">
        <v>25</v>
      </c>
      <c r="BV2" t="s">
        <v>26</v>
      </c>
      <c r="BW2" t="s">
        <v>27</v>
      </c>
      <c r="BX2" t="s">
        <v>25</v>
      </c>
      <c r="BY2" t="s">
        <v>26</v>
      </c>
      <c r="BZ2" t="s">
        <v>27</v>
      </c>
      <c r="CB2" t="s">
        <v>74</v>
      </c>
      <c r="CD2" t="s">
        <v>25</v>
      </c>
      <c r="CE2" t="s">
        <v>26</v>
      </c>
      <c r="CF2" t="s">
        <v>27</v>
      </c>
      <c r="CG2" t="s">
        <v>25</v>
      </c>
      <c r="CH2" t="s">
        <v>26</v>
      </c>
      <c r="CI2" t="s">
        <v>27</v>
      </c>
      <c r="CK2" t="s">
        <v>74</v>
      </c>
    </row>
    <row r="3" spans="1:90">
      <c r="B3" t="s">
        <v>28</v>
      </c>
      <c r="E3" t="s">
        <v>36</v>
      </c>
      <c r="H3" t="s">
        <v>29</v>
      </c>
      <c r="K3" t="s">
        <v>35</v>
      </c>
      <c r="N3" t="s">
        <v>36</v>
      </c>
      <c r="Q3" t="s">
        <v>30</v>
      </c>
      <c r="T3" t="s">
        <v>38</v>
      </c>
      <c r="W3" t="s">
        <v>42</v>
      </c>
      <c r="Z3" t="s">
        <v>31</v>
      </c>
      <c r="AC3" t="s">
        <v>41</v>
      </c>
      <c r="AF3" t="s">
        <v>42</v>
      </c>
      <c r="AL3" s="1">
        <f>H66-AR66</f>
        <v>2.9145303415134549E-7</v>
      </c>
      <c r="AM3" s="1">
        <f>I66-AS66</f>
        <v>1.9659637473523617E-8</v>
      </c>
      <c r="AN3" s="1">
        <f>J66-AT66</f>
        <v>5.7014403864741325E-8</v>
      </c>
      <c r="AO3" s="1"/>
      <c r="AP3" s="1"/>
      <c r="AQ3" s="1"/>
      <c r="AZ3">
        <f>SUMPRODUCT(AX66:AZ66,B66:D66)/SUM(B66:D66)</f>
        <v>5938.840989608404</v>
      </c>
      <c r="BA3" s="8">
        <f>($AZ3/AX66)^$AZ1</f>
        <v>1</v>
      </c>
      <c r="BB3" s="8">
        <f>($AZ3/AY66)^$AZ1</f>
        <v>1</v>
      </c>
      <c r="BC3" s="8">
        <f>($AZ3/AZ66)^$AZ1</f>
        <v>1</v>
      </c>
      <c r="BD3" s="1">
        <f>SUMPRODUCT(BA3:BC3,BA1:BC1)</f>
        <v>2928873.099411116</v>
      </c>
      <c r="BE3" t="s">
        <v>57</v>
      </c>
      <c r="BF3">
        <f>economy!BF3</f>
        <v>0.21822387218499145</v>
      </c>
      <c r="BG3">
        <f>economy!BG3</f>
        <v>0.3346263841173937</v>
      </c>
      <c r="BH3">
        <f>economy!BH3</f>
        <v>2.453676962688749E-2</v>
      </c>
      <c r="BI3" t="s">
        <v>58</v>
      </c>
      <c r="BL3" t="s">
        <v>59</v>
      </c>
      <c r="BO3" t="s">
        <v>60</v>
      </c>
      <c r="BU3" s="8">
        <v>5.8778483527024656</v>
      </c>
      <c r="BV3" s="8">
        <v>3.5745087861510476</v>
      </c>
      <c r="BW3" s="8">
        <v>1.9617168218307965</v>
      </c>
      <c r="BX3" s="8">
        <f>BU3</f>
        <v>5.8778483527024656</v>
      </c>
      <c r="BY3" s="8">
        <f t="shared" ref="BY3:BZ5" si="0">BV3</f>
        <v>3.5745087861510476</v>
      </c>
      <c r="BZ3" s="8">
        <f t="shared" si="0"/>
        <v>1.9617168218307965</v>
      </c>
      <c r="CA3" s="8"/>
      <c r="CB3" s="8"/>
      <c r="CC3" s="8"/>
      <c r="CD3" s="8">
        <v>0</v>
      </c>
      <c r="CE3" s="8">
        <v>0</v>
      </c>
      <c r="CF3" s="8">
        <v>0</v>
      </c>
      <c r="CG3" s="8">
        <f>CD3</f>
        <v>0</v>
      </c>
      <c r="CH3" s="8">
        <f t="shared" ref="CH3:CI5" si="1">CE3</f>
        <v>0</v>
      </c>
      <c r="CI3" s="8">
        <f t="shared" si="1"/>
        <v>0</v>
      </c>
      <c r="CJ3" s="8"/>
      <c r="CK3" s="8"/>
      <c r="CL3" s="8"/>
    </row>
    <row r="4" spans="1:90">
      <c r="B4" t="s">
        <v>25</v>
      </c>
      <c r="C4" t="s">
        <v>26</v>
      </c>
      <c r="D4" t="s">
        <v>27</v>
      </c>
      <c r="E4" t="s">
        <v>25</v>
      </c>
      <c r="F4" t="s">
        <v>26</v>
      </c>
      <c r="G4" t="s">
        <v>27</v>
      </c>
      <c r="H4" t="s">
        <v>25</v>
      </c>
      <c r="I4" t="s">
        <v>26</v>
      </c>
      <c r="J4" t="s">
        <v>27</v>
      </c>
      <c r="K4" t="s">
        <v>25</v>
      </c>
      <c r="L4" t="s">
        <v>26</v>
      </c>
      <c r="M4" t="s">
        <v>27</v>
      </c>
      <c r="N4" t="s">
        <v>25</v>
      </c>
      <c r="O4" t="s">
        <v>26</v>
      </c>
      <c r="P4" t="s">
        <v>27</v>
      </c>
      <c r="Q4" t="s">
        <v>25</v>
      </c>
      <c r="R4" t="s">
        <v>26</v>
      </c>
      <c r="S4" t="s">
        <v>27</v>
      </c>
      <c r="T4" t="s">
        <v>25</v>
      </c>
      <c r="U4" t="s">
        <v>26</v>
      </c>
      <c r="V4" t="s">
        <v>27</v>
      </c>
      <c r="Z4" t="s">
        <v>25</v>
      </c>
      <c r="AA4" t="s">
        <v>26</v>
      </c>
      <c r="AB4" t="s">
        <v>27</v>
      </c>
      <c r="AC4" t="s">
        <v>25</v>
      </c>
      <c r="AD4" t="s">
        <v>26</v>
      </c>
      <c r="AE4" t="s">
        <v>27</v>
      </c>
      <c r="AF4" t="s">
        <v>25</v>
      </c>
      <c r="AG4" t="s">
        <v>26</v>
      </c>
      <c r="AH4" t="s">
        <v>27</v>
      </c>
      <c r="AI4" t="s">
        <v>25</v>
      </c>
      <c r="AJ4" t="s">
        <v>26</v>
      </c>
      <c r="AK4" t="s">
        <v>27</v>
      </c>
      <c r="AL4" t="s">
        <v>25</v>
      </c>
      <c r="AM4" t="s">
        <v>26</v>
      </c>
      <c r="AN4" t="s">
        <v>27</v>
      </c>
      <c r="AO4" t="s">
        <v>25</v>
      </c>
      <c r="AP4" t="s">
        <v>26</v>
      </c>
      <c r="AQ4" t="s">
        <v>27</v>
      </c>
      <c r="AR4" t="s">
        <v>25</v>
      </c>
      <c r="AS4" t="s">
        <v>26</v>
      </c>
      <c r="AT4" t="s">
        <v>27</v>
      </c>
      <c r="AU4" t="s">
        <v>25</v>
      </c>
      <c r="AV4" t="s">
        <v>26</v>
      </c>
      <c r="AW4" t="s">
        <v>27</v>
      </c>
      <c r="AX4" t="s">
        <v>25</v>
      </c>
      <c r="AY4" t="s">
        <v>26</v>
      </c>
      <c r="AZ4" t="s">
        <v>27</v>
      </c>
      <c r="BA4" t="s">
        <v>25</v>
      </c>
      <c r="BB4" t="s">
        <v>26</v>
      </c>
      <c r="BC4" t="s">
        <v>27</v>
      </c>
      <c r="BD4" t="s">
        <v>61</v>
      </c>
      <c r="BE4" t="s">
        <v>25</v>
      </c>
      <c r="BF4" t="s">
        <v>26</v>
      </c>
      <c r="BG4" t="s">
        <v>27</v>
      </c>
      <c r="BH4" t="s">
        <v>61</v>
      </c>
      <c r="BI4" t="s">
        <v>25</v>
      </c>
      <c r="BJ4" t="s">
        <v>26</v>
      </c>
      <c r="BK4" t="s">
        <v>27</v>
      </c>
      <c r="BL4" t="s">
        <v>25</v>
      </c>
      <c r="BM4" t="s">
        <v>26</v>
      </c>
      <c r="BN4" t="s">
        <v>27</v>
      </c>
      <c r="BO4" t="s">
        <v>25</v>
      </c>
      <c r="BP4" t="s">
        <v>26</v>
      </c>
      <c r="BQ4" t="s">
        <v>27</v>
      </c>
      <c r="BR4" t="s">
        <v>61</v>
      </c>
      <c r="BS4" t="s">
        <v>72</v>
      </c>
      <c r="BT4" t="s">
        <v>65</v>
      </c>
      <c r="BU4" s="8">
        <v>-2.3072726579415157</v>
      </c>
      <c r="BV4" s="8">
        <v>-1.7044356336003916</v>
      </c>
      <c r="BW4" s="8">
        <v>-1.2610689014879743</v>
      </c>
      <c r="BX4" s="8">
        <f t="shared" ref="BX4:BX5" si="2">BU4</f>
        <v>-2.3072726579415157</v>
      </c>
      <c r="BY4" s="8">
        <f t="shared" si="0"/>
        <v>-1.7044356336003916</v>
      </c>
      <c r="BZ4" s="8">
        <f t="shared" si="0"/>
        <v>-1.2610689014879743</v>
      </c>
      <c r="CA4" s="8"/>
      <c r="CB4" s="8">
        <f>SUM(CB6:CB346)*1000</f>
        <v>301.79743964896073</v>
      </c>
      <c r="CC4" s="8">
        <f>SUM(CC6:CC346)*1000</f>
        <v>98.357602913299317</v>
      </c>
      <c r="CD4" s="13">
        <v>0.55625502368488189</v>
      </c>
      <c r="CE4" s="13">
        <v>0.25614242432509837</v>
      </c>
      <c r="CF4" s="13">
        <v>6.5535372701661904E-2</v>
      </c>
      <c r="CG4" s="8">
        <f t="shared" ref="CG4:CG5" si="3">CD4</f>
        <v>0.55625502368488189</v>
      </c>
      <c r="CH4" s="8">
        <f t="shared" si="1"/>
        <v>0.25614242432509837</v>
      </c>
      <c r="CI4" s="8">
        <f t="shared" si="1"/>
        <v>6.5535372701661904E-2</v>
      </c>
      <c r="CJ4" s="8"/>
      <c r="CK4" s="8">
        <f>SUM(CK6:CK346)*1000</f>
        <v>49.364687315922374</v>
      </c>
      <c r="CL4" s="8">
        <f>SUM(CL6:CL346)*1000</f>
        <v>12.99626346473927</v>
      </c>
    </row>
    <row r="5" spans="1:90">
      <c r="E5">
        <v>0.95</v>
      </c>
      <c r="T5" s="13">
        <f>(T66/T6)^(1/60)</f>
        <v>0.98780752184736198</v>
      </c>
      <c r="U5" s="13">
        <f>(U65/U17)^(1/48)</f>
        <v>0.98677130065267893</v>
      </c>
      <c r="V5" s="13">
        <f>(V65/V17)^(1/48)</f>
        <v>0.98779640966619953</v>
      </c>
      <c r="AC5" s="13">
        <f>(AC66/AC6)^(1/60)</f>
        <v>0.99709603280331627</v>
      </c>
      <c r="AD5" s="13">
        <f>(AD66/AD17)^(1/49)</f>
        <v>1.0020567434751257</v>
      </c>
      <c r="AE5" s="13">
        <f>(AE66/AE17)^(1/49)</f>
        <v>1.0008257041531208</v>
      </c>
      <c r="AI5">
        <v>0.1</v>
      </c>
      <c r="AL5" s="7">
        <v>1.8276539118654834E-2</v>
      </c>
      <c r="AM5" s="7">
        <v>2.8144496824265421E-2</v>
      </c>
      <c r="AN5" s="7">
        <v>2.0372115051398534E-2</v>
      </c>
      <c r="AO5">
        <v>0.99</v>
      </c>
      <c r="AP5">
        <v>0.99</v>
      </c>
      <c r="AQ5">
        <v>0.99</v>
      </c>
      <c r="AR5">
        <v>0.2</v>
      </c>
      <c r="AU5">
        <v>0.2</v>
      </c>
      <c r="BI5">
        <v>0.1</v>
      </c>
      <c r="BJ5">
        <v>0.1</v>
      </c>
      <c r="BK5">
        <v>0.1</v>
      </c>
      <c r="BR5">
        <v>0</v>
      </c>
      <c r="BS5">
        <v>0.03</v>
      </c>
      <c r="BT5">
        <v>0.03</v>
      </c>
      <c r="BU5" s="8">
        <v>0</v>
      </c>
      <c r="BV5" s="8">
        <v>0</v>
      </c>
      <c r="BW5" s="8">
        <v>0</v>
      </c>
      <c r="BX5" s="8">
        <f t="shared" si="2"/>
        <v>0</v>
      </c>
      <c r="BY5" s="8">
        <f t="shared" si="0"/>
        <v>0</v>
      </c>
      <c r="BZ5" s="8">
        <f t="shared" si="0"/>
        <v>0</v>
      </c>
      <c r="CA5" s="8"/>
      <c r="CB5" s="8"/>
      <c r="CC5" s="8"/>
      <c r="CD5" s="13">
        <v>-1.1349593951160645E-2</v>
      </c>
      <c r="CE5" s="13">
        <v>-1.0562444405667358E-2</v>
      </c>
      <c r="CF5" s="13">
        <v>-1.0062573529094615E-2</v>
      </c>
      <c r="CG5" s="8">
        <f t="shared" si="3"/>
        <v>-1.1349593951160645E-2</v>
      </c>
      <c r="CH5" s="8">
        <f t="shared" si="1"/>
        <v>-1.0562444405667358E-2</v>
      </c>
      <c r="CI5" s="8">
        <f t="shared" si="1"/>
        <v>-1.0062573529094615E-2</v>
      </c>
      <c r="CJ5" s="8"/>
      <c r="CK5" s="8"/>
      <c r="CL5" s="8"/>
    </row>
    <row r="6" spans="1:90">
      <c r="A6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4">I6/C6*1000</f>
        <v>697.25863279955922</v>
      </c>
      <c r="M6" s="1">
        <f t="shared" si="4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8">
        <f>Z6/Q6</f>
        <v>2.8356669670282599</v>
      </c>
      <c r="AD6" s="8"/>
      <c r="AE6" s="8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0">
        <v>5.4987204573049659</v>
      </c>
      <c r="AM6" s="10">
        <v>0.65239274196947328</v>
      </c>
      <c r="AN6" s="10">
        <v>0.28307973745082027</v>
      </c>
      <c r="AO6" s="10"/>
      <c r="AP6" s="10"/>
      <c r="AQ6" s="10"/>
      <c r="AR6" s="1">
        <f t="shared" ref="AR6:AT21" si="5">AL6*AI6^$AR$5*B6^(1-$AR$5)</f>
        <v>7556.3586294233037</v>
      </c>
      <c r="AS6" s="1">
        <f t="shared" si="5"/>
        <v>832.77786225962802</v>
      </c>
      <c r="AT6" s="1">
        <f t="shared" si="5"/>
        <v>261.95185555434682</v>
      </c>
      <c r="AU6" s="1">
        <f t="shared" ref="AU6:AW21" si="6">$AU$5*AR6</f>
        <v>1511.2717258846608</v>
      </c>
      <c r="AV6" s="1">
        <f t="shared" si="6"/>
        <v>166.55557245192563</v>
      </c>
      <c r="AW6" s="1">
        <f t="shared" si="6"/>
        <v>52.390371110869367</v>
      </c>
      <c r="AX6" s="1">
        <f>(AR6-AU6)/B6*1000</f>
        <v>8010.7750775140103</v>
      </c>
      <c r="AY6" s="1">
        <f t="shared" ref="AY6:AZ21" si="7">(AS6-AV6)/C6*1000</f>
        <v>557.80690607462418</v>
      </c>
      <c r="AZ6" s="1">
        <f t="shared" si="7"/>
        <v>196.44160149862614</v>
      </c>
      <c r="BA6" s="1">
        <f>LN(AX6)</f>
        <v>8.9885427991156792</v>
      </c>
      <c r="BB6" s="1">
        <f>LN(AY6)</f>
        <v>6.3240128560321711</v>
      </c>
      <c r="BC6" s="1">
        <f>LN(AZ6)</f>
        <v>5.280365193747393</v>
      </c>
      <c r="BD6" s="1">
        <f>SUMPRODUCT(BA6:BC6,B6:D6)*BS6</f>
        <v>0</v>
      </c>
      <c r="BE6">
        <v>0</v>
      </c>
      <c r="BF6">
        <v>0</v>
      </c>
      <c r="BG6">
        <v>0</v>
      </c>
      <c r="BH6">
        <f>(BE6*Z6+BF6*AA6+BG6*AB6)/(Z6+AA6+AB6)</f>
        <v>0</v>
      </c>
      <c r="BI6">
        <f>BI$5*BE6^2</f>
        <v>0</v>
      </c>
      <c r="BJ6">
        <f t="shared" ref="BJ6:BK69" si="8">BJ$5*BF6^2</f>
        <v>0</v>
      </c>
      <c r="BK6">
        <f t="shared" si="8"/>
        <v>0</v>
      </c>
      <c r="BL6">
        <f t="shared" ref="BL6:BN69" si="9">BI6*AR6</f>
        <v>0</v>
      </c>
      <c r="BM6">
        <f t="shared" si="9"/>
        <v>0</v>
      </c>
      <c r="BN6">
        <f t="shared" si="9"/>
        <v>0</v>
      </c>
      <c r="BO6">
        <f t="shared" ref="BO6:BQ37" si="10">2*BI$5*BE6*AR6/Z6*1000</f>
        <v>0</v>
      </c>
      <c r="BP6">
        <f t="shared" si="10"/>
        <v>0</v>
      </c>
      <c r="BQ6">
        <f t="shared" si="10"/>
        <v>0</v>
      </c>
      <c r="BS6">
        <v>0</v>
      </c>
      <c r="BT6">
        <v>0</v>
      </c>
      <c r="BU6" s="8">
        <f>MAX((BU$3*climhigh!$I116+BU$4*climhigh!$I116^2+BU$5*climhigh!$I116^6)*(K6/K$66)^$BW$1,-99)</f>
        <v>1.7587192017371174</v>
      </c>
      <c r="BV6" s="8">
        <f>MAX((BV$3*climhigh!$I116+BV$4*climhigh!$I116^2+BV$5*climhigh!$I116^6)*(L6/L$66)^$BW$1,-99)</f>
        <v>1.2429724788211021</v>
      </c>
      <c r="BW6" s="8">
        <f>MAX((BW$3*climhigh!$I116+BW$4*climhigh!$I116^2+BW$5*climhigh!$I116^6)*(M6/M$66)^$BW$1,-99)</f>
        <v>0.56438815636150141</v>
      </c>
      <c r="BX6" s="8">
        <f>MAX((BX$3*climhigh!$M116+BX$4*climhigh!$M116^2+BX$5*climhigh!$M116^6)*(K6/K$66)^$BW$1,-99)</f>
        <v>1.7587192017371174</v>
      </c>
      <c r="BY6" s="8">
        <f>MAX((BY$3*climhigh!$M116+BY$4*climhigh!$M116^2+BY$5*climhigh!$M116^6)*(L6/L$66)^$BW$1,-99)</f>
        <v>1.2429724788211021</v>
      </c>
      <c r="BZ6" s="8">
        <f>MAX((BZ$3*climhigh!$M116+BZ$4*climhigh!$M116^2+BZ$5*climhigh!$M116^6)*(M6/M$66)^$BW$1,-99)</f>
        <v>0.56438815636150141</v>
      </c>
      <c r="CA6" s="8">
        <f>((BU6-BX6)*H6+(BY6-BY6)*I6+(BW6-BZ6)*J6)/100</f>
        <v>0</v>
      </c>
      <c r="CB6" s="8">
        <f>CA6*BS6</f>
        <v>0</v>
      </c>
      <c r="CC6" s="8">
        <f>CA6*BT6</f>
        <v>0</v>
      </c>
      <c r="CD6" s="8">
        <f>MAX((CD$3*climhigh!$I116+CD$4*climhigh!$I116^2+CD$5*climhigh!$I116^6)*(K6/K$66)^$BW$1,-99)</f>
        <v>4.3870157085644103E-2</v>
      </c>
      <c r="CE6" s="8">
        <f>MAX((CE$3*climhigh!$I116+CE$4*climhigh!$I116^2+CE$5*climhigh!$I116^6)*(L6/L$66)^$BW$1,-99)</f>
        <v>2.4008946365351804E-2</v>
      </c>
      <c r="CF6" s="8">
        <f>MAX((CF$3*climhigh!$I116+CF$4*climhigh!$I116^2+CF$5*climhigh!$I116^6)*(M6/M$66)^$BW$1,-99)</f>
        <v>5.3185085023669081E-3</v>
      </c>
      <c r="CG6" s="8">
        <f>MAX((CG$3*climhigh!$M116+CG$4*climhigh!$M116^2+CG$5*climhigh!$M116^6)*(K6/K$66)^$BW$1,-99)</f>
        <v>4.3870157085644103E-2</v>
      </c>
      <c r="CH6" s="8">
        <f>MAX((CH$3*climhigh!$M116+CH$4*climhigh!$M116^2+CH$5*climhigh!$M116^6)*(L6/L$66)^$BW$1,-99)</f>
        <v>2.4008946365351804E-2</v>
      </c>
      <c r="CI6" s="8">
        <f>MAX((CI$3*climhigh!$M116+CI$4*climhigh!$M116^2+CI$5*climhigh!$M116^6)*(M6/M$66)^$BW$1,-99)</f>
        <v>5.3185085023669081E-3</v>
      </c>
      <c r="CJ6" s="8">
        <f>((CD6-CG6)*Q6+(CH6-CH6)*R6+(CF6-CI6)*S6)/100</f>
        <v>0</v>
      </c>
      <c r="CK6" s="8">
        <f>CJ6*BS6</f>
        <v>0</v>
      </c>
      <c r="CL6" s="8">
        <f>CJ6*BT6</f>
        <v>0</v>
      </c>
    </row>
    <row r="7" spans="1:90">
      <c r="A7">
        <v>1961</v>
      </c>
      <c r="B7" s="1">
        <v>765.20640414189029</v>
      </c>
      <c r="C7" s="1">
        <v>1199.703955575138</v>
      </c>
      <c r="D7" s="1">
        <v>1092.2120901999997</v>
      </c>
      <c r="E7" s="7">
        <f>B7/B6-1</f>
        <v>1.4029490273445022E-2</v>
      </c>
      <c r="F7" s="7">
        <f t="shared" ref="F7:G56" si="11">C7/C6-1</f>
        <v>4.4742751822579585E-3</v>
      </c>
      <c r="G7" s="7">
        <f t="shared" si="11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12">H7/B7*1000</f>
        <v>10374.543560290858</v>
      </c>
      <c r="L7" s="1">
        <f t="shared" si="4"/>
        <v>716.13031193663812</v>
      </c>
      <c r="M7" s="1">
        <f t="shared" si="4"/>
        <v>249.32942065068096</v>
      </c>
      <c r="N7" s="7">
        <f>K7/K6-1</f>
        <v>3.6058904046237572E-2</v>
      </c>
      <c r="O7" s="7">
        <f t="shared" ref="O7:P56" si="13">L7/L6-1</f>
        <v>2.7065536731051054E-2</v>
      </c>
      <c r="P7" s="7">
        <f t="shared" si="13"/>
        <v>1.5383374150363061E-2</v>
      </c>
      <c r="Q7" s="1">
        <v>1869.6711979999998</v>
      </c>
      <c r="R7" s="1"/>
      <c r="S7" s="1"/>
      <c r="T7" s="1">
        <f t="shared" ref="T7:V56" si="14">Q7/H7*1000</f>
        <v>235.51449599802709</v>
      </c>
      <c r="U7" s="1"/>
      <c r="V7" s="1"/>
      <c r="W7" s="7">
        <f>T7/T6-1</f>
        <v>-2.396494319405873E-2</v>
      </c>
      <c r="X7" s="7"/>
      <c r="Y7" s="7"/>
      <c r="Z7" s="1">
        <v>5280.5588133332403</v>
      </c>
      <c r="AA7" s="1">
        <v>2464.0956550000001</v>
      </c>
      <c r="AB7" s="1">
        <v>344.64922500000011</v>
      </c>
      <c r="AC7" s="8">
        <f t="shared" ref="AC7:AE54" si="15">Z7/Q7</f>
        <v>2.8243248433103587</v>
      </c>
      <c r="AD7" s="8"/>
      <c r="AE7" s="8"/>
      <c r="AF7" s="7">
        <f>AC7/AC6-1</f>
        <v>-3.9998081050355294E-3</v>
      </c>
      <c r="AG7" s="7"/>
      <c r="AH7" s="7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0">
        <f t="shared" ref="AL7:AN22" si="16">(1+AL$5)*AL6</f>
        <v>5.5992180368454472</v>
      </c>
      <c r="AM7" s="10">
        <f t="shared" si="16"/>
        <v>0.67075400742400693</v>
      </c>
      <c r="AN7" s="10">
        <f t="shared" si="16"/>
        <v>0.28884667043088808</v>
      </c>
      <c r="AO7" s="7">
        <f>AL7/AL6-1</f>
        <v>1.8276539118654789E-2</v>
      </c>
      <c r="AP7" s="7">
        <f t="shared" ref="AP7:AQ56" si="17">AM7/AM6-1</f>
        <v>2.8144496824265453E-2</v>
      </c>
      <c r="AQ7" s="7">
        <f t="shared" si="17"/>
        <v>2.0372115051398465E-2</v>
      </c>
      <c r="AR7" s="1">
        <f t="shared" si="5"/>
        <v>7780.7017420684906</v>
      </c>
      <c r="AS7" s="1">
        <f t="shared" si="5"/>
        <v>859.27936406517767</v>
      </c>
      <c r="AT7" s="1">
        <f t="shared" si="5"/>
        <v>272.37249207118782</v>
      </c>
      <c r="AU7" s="1">
        <f t="shared" si="6"/>
        <v>1556.1403484136981</v>
      </c>
      <c r="AV7" s="1">
        <f t="shared" si="6"/>
        <v>171.85587281303555</v>
      </c>
      <c r="AW7" s="1">
        <f t="shared" si="6"/>
        <v>54.474498414237566</v>
      </c>
      <c r="AX7" s="1">
        <f t="shared" ref="AX7:AZ70" si="18">(AR7-AU7)/B7*1000</f>
        <v>8134.4867998524851</v>
      </c>
      <c r="AY7" s="1">
        <f t="shared" si="7"/>
        <v>572.99426917584128</v>
      </c>
      <c r="AZ7" s="1">
        <f t="shared" si="7"/>
        <v>199.50153968452227</v>
      </c>
      <c r="BA7" s="1">
        <f t="shared" ref="BA7:BC70" si="19">LN(AX7)</f>
        <v>9.0038679322117208</v>
      </c>
      <c r="BB7" s="1">
        <f t="shared" si="19"/>
        <v>6.3508757152264028</v>
      </c>
      <c r="BC7" s="1">
        <f t="shared" si="19"/>
        <v>5.2958219540170406</v>
      </c>
      <c r="BD7" s="1">
        <f t="shared" ref="BD7:BD70" si="20">SUMPRODUCT(BA7:BC7,B7:D7)*BS7</f>
        <v>0</v>
      </c>
      <c r="BE7">
        <v>0</v>
      </c>
      <c r="BF7">
        <v>0</v>
      </c>
      <c r="BG7">
        <v>0</v>
      </c>
      <c r="BH7">
        <f t="shared" ref="BH7:BH70" si="21">(BE7*Z7+BF7*AA7+BG7*AB7)/(Z7+AA7+AB7)</f>
        <v>0</v>
      </c>
      <c r="BI7">
        <f t="shared" ref="BI7:BK70" si="22">BI$5*BE7^2</f>
        <v>0</v>
      </c>
      <c r="BJ7">
        <f t="shared" si="8"/>
        <v>0</v>
      </c>
      <c r="BK7">
        <f t="shared" si="8"/>
        <v>0</v>
      </c>
      <c r="BL7">
        <f t="shared" si="9"/>
        <v>0</v>
      </c>
      <c r="BM7">
        <f t="shared" si="9"/>
        <v>0</v>
      </c>
      <c r="BN7">
        <f t="shared" si="9"/>
        <v>0</v>
      </c>
      <c r="BO7">
        <f t="shared" si="10"/>
        <v>0</v>
      </c>
      <c r="BP7">
        <f t="shared" si="10"/>
        <v>0</v>
      </c>
      <c r="BQ7">
        <f t="shared" si="10"/>
        <v>0</v>
      </c>
      <c r="BR7" s="7">
        <f>SUM(H7:J7)/SUM(H6:J6)-1+BR$5</f>
        <v>4.8438275319134805E-2</v>
      </c>
      <c r="BS7">
        <v>0</v>
      </c>
      <c r="BT7">
        <v>0</v>
      </c>
      <c r="BU7" s="8">
        <f>MAX((BU$3*climhigh!$I117+BU$4*climhigh!$I117^2+BU$5*climhigh!$I117^6)*(K7/K$66)^$BW$1,-99)</f>
        <v>1.7860562171021017</v>
      </c>
      <c r="BV7" s="8">
        <f>MAX((BV$3*climhigh!$I117+BV$4*climhigh!$I117^2+BV$5*climhigh!$I117^6)*(L7/L$66)^$BW$1,-99)</f>
        <v>1.2641722285887231</v>
      </c>
      <c r="BW7" s="8">
        <f>MAX((BW$3*climhigh!$I117+BW$4*climhigh!$I117^2+BW$5*climhigh!$I117^6)*(M7/M$66)^$BW$1,-99)</f>
        <v>0.57481811094191937</v>
      </c>
      <c r="BX7" s="8">
        <f>MAX((BX$3*climhigh!$M117+BX$4*climhigh!$M117^2+BX$5*climhigh!$M117^6)*(K7/K$66)^$BW$1,-99)</f>
        <v>1.7860562171021017</v>
      </c>
      <c r="BY7" s="8">
        <f>MAX((BY$3*climhigh!$M117+BY$4*climhigh!$M117^2+BY$5*climhigh!$M117^6)*(L7/L$66)^$BW$1,-99)</f>
        <v>1.2641722285887231</v>
      </c>
      <c r="BZ7" s="8">
        <f>MAX((BZ$3*climhigh!$M117+BZ$4*climhigh!$M117^2+BZ$5*climhigh!$M117^6)*(M7/M$66)^$BW$1,-99)</f>
        <v>0.57481811094191937</v>
      </c>
      <c r="CA7" s="8">
        <f t="shared" ref="CA7:CA70" si="23">((BU7-BX7)*H7+(BY7-BY7)*I7+(BW7-BZ7)*J7)/100</f>
        <v>0</v>
      </c>
      <c r="CB7" s="8">
        <f t="shared" ref="CB7:CB70" si="24">CA7*BS7</f>
        <v>0</v>
      </c>
      <c r="CC7" s="8">
        <f t="shared" ref="CC7:CC70" si="25">CA7*BT7</f>
        <v>0</v>
      </c>
      <c r="CD7" s="8">
        <f>MAX((CD$3*climhigh!$I117+CD$4*climhigh!$I117^2+CD$5*climhigh!$I117^6)*(K7/K$66)^$BW$1,-99)</f>
        <v>4.5907583785930038E-2</v>
      </c>
      <c r="CE7" s="8">
        <f>MAX((CE$3*climhigh!$I117+CE$4*climhigh!$I117^2+CE$5*climhigh!$I117^6)*(L7/L$66)^$BW$1,-99)</f>
        <v>2.5178597899273993E-2</v>
      </c>
      <c r="CF7" s="8">
        <f>MAX((CF$3*climhigh!$I117+CF$4*climhigh!$I117^2+CF$5*climhigh!$I117^6)*(M7/M$66)^$BW$1,-99)</f>
        <v>5.5933514390050379E-3</v>
      </c>
      <c r="CG7" s="8">
        <f>MAX((CG$3*climhigh!$M117+CG$4*climhigh!$M117^2+CG$5*climhigh!$M117^6)*(K7/K$66)^$BW$1,-99)</f>
        <v>4.5907583785930038E-2</v>
      </c>
      <c r="CH7" s="8">
        <f>MAX((CH$3*climhigh!$M117+CH$4*climhigh!$M117^2+CH$5*climhigh!$M117^6)*(L7/L$66)^$BW$1,-99)</f>
        <v>2.5178597899273993E-2</v>
      </c>
      <c r="CI7" s="8">
        <f>MAX((CI$3*climhigh!$M117+CI$4*climhigh!$M117^2+CI$5*climhigh!$M117^6)*(M7/M$66)^$BW$1,-99)</f>
        <v>5.5933514390050379E-3</v>
      </c>
      <c r="CJ7" s="8">
        <f t="shared" ref="CJ7:CJ70" si="26">((CD7-CG7)*Q7+(CH7-CH7)*R7+(CF7-CI7)*S7)/100</f>
        <v>0</v>
      </c>
      <c r="CK7" s="8">
        <f t="shared" ref="CK7:CK70" si="27">CJ7*BS7</f>
        <v>0</v>
      </c>
      <c r="CL7" s="8">
        <f t="shared" ref="CL7:CL70" si="28">CJ7*BT7</f>
        <v>0</v>
      </c>
    </row>
    <row r="8" spans="1:90">
      <c r="A8">
        <v>1962</v>
      </c>
      <c r="B8" s="1">
        <v>774.39776372023073</v>
      </c>
      <c r="C8" s="1">
        <v>1217.6206076086175</v>
      </c>
      <c r="D8" s="1">
        <v>1118.5717372000001</v>
      </c>
      <c r="E8" s="7">
        <f t="shared" ref="E8:G57" si="29">B8/B7-1</f>
        <v>1.2011608277962216E-2</v>
      </c>
      <c r="F8" s="7">
        <f t="shared" si="11"/>
        <v>1.4934227690272417E-2</v>
      </c>
      <c r="G8" s="7">
        <f t="shared" si="11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12"/>
        <v>10853.231541603849</v>
      </c>
      <c r="L8" s="1">
        <f t="shared" si="4"/>
        <v>729.97411757378313</v>
      </c>
      <c r="M8" s="1">
        <f t="shared" si="4"/>
        <v>252.72333136908375</v>
      </c>
      <c r="N8" s="7">
        <f t="shared" ref="N8:P57" si="30">K8/K7-1</f>
        <v>4.6140630528093363E-2</v>
      </c>
      <c r="O8" s="7">
        <f t="shared" si="13"/>
        <v>1.9331405760087295E-2</v>
      </c>
      <c r="P8" s="7">
        <f t="shared" si="13"/>
        <v>1.3612154993765335E-2</v>
      </c>
      <c r="Q8" s="1">
        <v>1971.492958</v>
      </c>
      <c r="R8" s="1"/>
      <c r="S8" s="1"/>
      <c r="T8" s="1">
        <f t="shared" si="14"/>
        <v>234.56978602809116</v>
      </c>
      <c r="U8" s="1"/>
      <c r="V8" s="1"/>
      <c r="W8" s="7">
        <f t="shared" ref="W8:Y56" si="31">T8/T7-1</f>
        <v>-4.0112603936864888E-3</v>
      </c>
      <c r="X8" s="7"/>
      <c r="Y8" s="7"/>
      <c r="Z8" s="1">
        <v>5522.5510307048735</v>
      </c>
      <c r="AA8" s="1">
        <v>2462.8378739999998</v>
      </c>
      <c r="AB8" s="1">
        <v>364.49029100000098</v>
      </c>
      <c r="AC8" s="8">
        <f t="shared" si="15"/>
        <v>2.8012025142140393</v>
      </c>
      <c r="AD8" s="8"/>
      <c r="AE8" s="8"/>
      <c r="AF8" s="7">
        <f t="shared" ref="AF8:AH54" si="32">AC8/AC7-1</f>
        <v>-8.1868518598653406E-3</v>
      </c>
      <c r="AG8" s="7"/>
      <c r="AH8" s="7"/>
      <c r="AI8" s="1">
        <f t="shared" ref="AI8:AK23" si="33">(1-$AI$5)*AI7+AU7</f>
        <v>15157.585881375639</v>
      </c>
      <c r="AJ8" s="1">
        <f t="shared" si="33"/>
        <v>1670.8560248803658</v>
      </c>
      <c r="AK8" s="1">
        <f t="shared" si="33"/>
        <v>525.98783841206159</v>
      </c>
      <c r="AL8" s="10">
        <f t="shared" si="16"/>
        <v>5.7015523643297303</v>
      </c>
      <c r="AM8" s="10">
        <f t="shared" si="16"/>
        <v>0.68963204145581525</v>
      </c>
      <c r="AN8" s="10">
        <f t="shared" si="16"/>
        <v>0.29473108803311948</v>
      </c>
      <c r="AO8" s="7">
        <f t="shared" ref="AO8:AO56" si="34">AL8/AL7-1</f>
        <v>1.8276539118654789E-2</v>
      </c>
      <c r="AP8" s="7">
        <f t="shared" si="17"/>
        <v>2.8144496824265453E-2</v>
      </c>
      <c r="AQ8" s="7">
        <f t="shared" si="17"/>
        <v>2.0372115051398465E-2</v>
      </c>
      <c r="AR8" s="1">
        <f t="shared" si="5"/>
        <v>8003.6925403276073</v>
      </c>
      <c r="AS8" s="1">
        <f t="shared" si="5"/>
        <v>894.57102820074806</v>
      </c>
      <c r="AT8" s="1">
        <f t="shared" si="5"/>
        <v>283.49941130202996</v>
      </c>
      <c r="AU8" s="1">
        <f t="shared" si="6"/>
        <v>1600.7385080655215</v>
      </c>
      <c r="AV8" s="1">
        <f t="shared" si="6"/>
        <v>178.91420564014962</v>
      </c>
      <c r="AW8" s="1">
        <f t="shared" si="6"/>
        <v>56.699882260405992</v>
      </c>
      <c r="AX8" s="1">
        <f t="shared" si="18"/>
        <v>8268.3012945467417</v>
      </c>
      <c r="AY8" s="1">
        <f t="shared" si="7"/>
        <v>587.75025495514092</v>
      </c>
      <c r="AZ8" s="1">
        <f t="shared" si="7"/>
        <v>202.75814371043089</v>
      </c>
      <c r="BA8" s="1">
        <f t="shared" si="19"/>
        <v>9.020184361181089</v>
      </c>
      <c r="BB8" s="1">
        <f t="shared" si="19"/>
        <v>6.3763021212016939</v>
      </c>
      <c r="BC8" s="1">
        <f t="shared" si="19"/>
        <v>5.3120138584548764</v>
      </c>
      <c r="BD8" s="1">
        <f t="shared" si="20"/>
        <v>0</v>
      </c>
      <c r="BE8">
        <v>0</v>
      </c>
      <c r="BF8">
        <v>0</v>
      </c>
      <c r="BG8">
        <v>0</v>
      </c>
      <c r="BH8">
        <f t="shared" si="21"/>
        <v>0</v>
      </c>
      <c r="BI8">
        <f t="shared" si="22"/>
        <v>0</v>
      </c>
      <c r="BJ8">
        <f t="shared" si="8"/>
        <v>0</v>
      </c>
      <c r="BK8">
        <f t="shared" si="8"/>
        <v>0</v>
      </c>
      <c r="BL8">
        <f t="shared" si="9"/>
        <v>0</v>
      </c>
      <c r="BM8">
        <f t="shared" si="9"/>
        <v>0</v>
      </c>
      <c r="BN8">
        <f t="shared" si="9"/>
        <v>0</v>
      </c>
      <c r="BO8">
        <f t="shared" si="10"/>
        <v>0</v>
      </c>
      <c r="BP8">
        <f t="shared" si="10"/>
        <v>0</v>
      </c>
      <c r="BQ8">
        <f t="shared" si="10"/>
        <v>0</v>
      </c>
      <c r="BR8" s="7">
        <f t="shared" ref="BR8:BR71" si="35">SUM(H8:J8)/SUM(H7:J7)-1+BR$5</f>
        <v>5.5799274263977683E-2</v>
      </c>
      <c r="BS8">
        <v>0</v>
      </c>
      <c r="BT8">
        <v>0</v>
      </c>
      <c r="BU8" s="8">
        <f>MAX((BU$3*climhigh!$I118+BU$4*climhigh!$I118^2+BU$5*climhigh!$I118^6)*(K8/K$66)^$BW$1,-99)</f>
        <v>1.8095376295017291</v>
      </c>
      <c r="BV8" s="8">
        <f>MAX((BV$3*climhigh!$I118+BV$4*climhigh!$I118^2+BV$5*climhigh!$I118^6)*(L8/L$66)^$BW$1,-99)</f>
        <v>1.2882043910226169</v>
      </c>
      <c r="BW8" s="8">
        <f>MAX((BW$3*climhigh!$I118+BW$4*climhigh!$I118^2+BW$5*climhigh!$I118^6)*(M8/M$66)^$BW$1,-99)</f>
        <v>0.58567747300875328</v>
      </c>
      <c r="BX8" s="8">
        <f>MAX((BX$3*climhigh!$M118+BX$4*climhigh!$M118^2+BX$5*climhigh!$M118^6)*(K8/K$66)^$BW$1,-99)</f>
        <v>1.8095376295017291</v>
      </c>
      <c r="BY8" s="8">
        <f>MAX((BY$3*climhigh!$M118+BY$4*climhigh!$M118^2+BY$5*climhigh!$M118^6)*(L8/L$66)^$BW$1,-99)</f>
        <v>1.2882043910226169</v>
      </c>
      <c r="BZ8" s="8">
        <f>MAX((BZ$3*climhigh!$M118+BZ$4*climhigh!$M118^2+BZ$5*climhigh!$M118^6)*(M8/M$66)^$BW$1,-99)</f>
        <v>0.58567747300875328</v>
      </c>
      <c r="CA8" s="8">
        <f t="shared" si="23"/>
        <v>0</v>
      </c>
      <c r="CB8" s="8">
        <f t="shared" si="24"/>
        <v>0</v>
      </c>
      <c r="CC8" s="8">
        <f t="shared" si="25"/>
        <v>0</v>
      </c>
      <c r="CD8" s="8">
        <f>MAX((CD$3*climhigh!$I118+CD$4*climhigh!$I118^2+CD$5*climhigh!$I118^6)*(K8/K$66)^$BW$1,-99)</f>
        <v>4.7939050669642574E-2</v>
      </c>
      <c r="CE8" s="8">
        <f>MAX((CE$3*climhigh!$I118+CE$4*climhigh!$I118^2+CE$5*climhigh!$I118^6)*(L8/L$66)^$BW$1,-99)</f>
        <v>2.6463751713761002E-2</v>
      </c>
      <c r="CF8" s="8">
        <f>MAX((CF$3*climhigh!$I118+CF$4*climhigh!$I118^2+CF$5*climhigh!$I118^6)*(M8/M$66)^$BW$1,-99)</f>
        <v>5.8868428249269572E-3</v>
      </c>
      <c r="CG8" s="8">
        <f>MAX((CG$3*climhigh!$M118+CG$4*climhigh!$M118^2+CG$5*climhigh!$M118^6)*(K8/K$66)^$BW$1,-99)</f>
        <v>4.7939050669642574E-2</v>
      </c>
      <c r="CH8" s="8">
        <f>MAX((CH$3*climhigh!$M118+CH$4*climhigh!$M118^2+CH$5*climhigh!$M118^6)*(L8/L$66)^$BW$1,-99)</f>
        <v>2.6463751713761002E-2</v>
      </c>
      <c r="CI8" s="8">
        <f>MAX((CI$3*climhigh!$M118+CI$4*climhigh!$M118^2+CI$5*climhigh!$M118^6)*(M8/M$66)^$BW$1,-99)</f>
        <v>5.8868428249269572E-3</v>
      </c>
      <c r="CJ8" s="8">
        <f t="shared" si="26"/>
        <v>0</v>
      </c>
      <c r="CK8" s="8">
        <f t="shared" si="27"/>
        <v>0</v>
      </c>
      <c r="CL8" s="8">
        <f t="shared" si="28"/>
        <v>0</v>
      </c>
    </row>
    <row r="9" spans="1:90">
      <c r="A9">
        <v>1963</v>
      </c>
      <c r="B9" s="1">
        <v>783.2823189713107</v>
      </c>
      <c r="C9" s="1">
        <v>1246.8459439187275</v>
      </c>
      <c r="D9" s="1">
        <v>1145.8723861999999</v>
      </c>
      <c r="E9" s="7">
        <f t="shared" si="29"/>
        <v>1.1472857576961815E-2</v>
      </c>
      <c r="F9" s="7">
        <f t="shared" si="11"/>
        <v>2.4002005327018905E-2</v>
      </c>
      <c r="G9" s="7">
        <f t="shared" si="11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12"/>
        <v>11284.699176235443</v>
      </c>
      <c r="L9" s="1">
        <f t="shared" si="4"/>
        <v>726.36697701802041</v>
      </c>
      <c r="M9" s="1">
        <f t="shared" si="4"/>
        <v>262.88992584406049</v>
      </c>
      <c r="N9" s="7">
        <f t="shared" si="30"/>
        <v>3.9754761794000393E-2</v>
      </c>
      <c r="O9" s="7">
        <f t="shared" si="13"/>
        <v>-4.9414636340145979E-3</v>
      </c>
      <c r="P9" s="7">
        <f t="shared" si="13"/>
        <v>4.0228159465534929E-2</v>
      </c>
      <c r="Q9" s="1">
        <v>2097.4392969999994</v>
      </c>
      <c r="R9" s="1"/>
      <c r="S9" s="1"/>
      <c r="T9" s="1">
        <f t="shared" si="14"/>
        <v>237.29090404547492</v>
      </c>
      <c r="U9" s="1"/>
      <c r="V9" s="1"/>
      <c r="W9" s="7">
        <f t="shared" si="31"/>
        <v>1.1600462546603962E-2</v>
      </c>
      <c r="X9" s="7"/>
      <c r="Y9" s="7"/>
      <c r="Z9" s="1">
        <v>5836.4578380874573</v>
      </c>
      <c r="AA9" s="1">
        <v>2590.6511589999996</v>
      </c>
      <c r="AB9" s="1">
        <v>390.03997599999957</v>
      </c>
      <c r="AC9" s="8">
        <f t="shared" si="15"/>
        <v>2.7826587622513963</v>
      </c>
      <c r="AD9" s="8"/>
      <c r="AE9" s="8"/>
      <c r="AF9" s="7">
        <f t="shared" si="32"/>
        <v>-6.6199255029035786E-3</v>
      </c>
      <c r="AG9" s="7"/>
      <c r="AH9" s="7"/>
      <c r="AI9" s="1">
        <f t="shared" si="33"/>
        <v>15242.565801303597</v>
      </c>
      <c r="AJ9" s="1">
        <f t="shared" si="33"/>
        <v>1682.6846280324789</v>
      </c>
      <c r="AK9" s="1">
        <f t="shared" si="33"/>
        <v>530.08893683126144</v>
      </c>
      <c r="AL9" s="10">
        <f t="shared" si="16"/>
        <v>5.8057570091534609</v>
      </c>
      <c r="AM9" s="10">
        <f t="shared" si="16"/>
        <v>0.70904138825648011</v>
      </c>
      <c r="AN9" s="10">
        <f t="shared" si="16"/>
        <v>0.30073538366775404</v>
      </c>
      <c r="AO9" s="7">
        <f t="shared" si="34"/>
        <v>1.8276539118654789E-2</v>
      </c>
      <c r="AP9" s="7">
        <f t="shared" si="17"/>
        <v>2.8144496824265453E-2</v>
      </c>
      <c r="AQ9" s="7">
        <f t="shared" si="17"/>
        <v>2.0372115051398465E-2</v>
      </c>
      <c r="AR9" s="1">
        <f t="shared" si="5"/>
        <v>8233.8913034420111</v>
      </c>
      <c r="AS9" s="1">
        <f t="shared" si="5"/>
        <v>938.69038528003591</v>
      </c>
      <c r="AT9" s="1">
        <f t="shared" si="5"/>
        <v>295.36788961784413</v>
      </c>
      <c r="AU9" s="1">
        <f t="shared" si="6"/>
        <v>1646.7782606884023</v>
      </c>
      <c r="AV9" s="1">
        <f t="shared" si="6"/>
        <v>187.7380770560072</v>
      </c>
      <c r="AW9" s="1">
        <f t="shared" si="6"/>
        <v>59.073577923568827</v>
      </c>
      <c r="AX9" s="1">
        <f t="shared" si="18"/>
        <v>8409.6281547686449</v>
      </c>
      <c r="AY9" s="1">
        <f t="shared" si="7"/>
        <v>602.28155040858655</v>
      </c>
      <c r="AZ9" s="1">
        <f t="shared" si="7"/>
        <v>206.21346193522166</v>
      </c>
      <c r="BA9" s="1">
        <f t="shared" si="19"/>
        <v>9.0371325373365412</v>
      </c>
      <c r="BB9" s="1">
        <f t="shared" si="19"/>
        <v>6.400725027683758</v>
      </c>
      <c r="BC9" s="1">
        <f t="shared" si="19"/>
        <v>5.3289118552676511</v>
      </c>
      <c r="BD9" s="1">
        <f t="shared" si="20"/>
        <v>0</v>
      </c>
      <c r="BE9">
        <v>0</v>
      </c>
      <c r="BF9">
        <v>0</v>
      </c>
      <c r="BG9">
        <v>0</v>
      </c>
      <c r="BH9">
        <f t="shared" si="21"/>
        <v>0</v>
      </c>
      <c r="BI9">
        <f t="shared" si="22"/>
        <v>0</v>
      </c>
      <c r="BJ9">
        <f t="shared" si="8"/>
        <v>0</v>
      </c>
      <c r="BK9">
        <f t="shared" si="8"/>
        <v>0</v>
      </c>
      <c r="BL9">
        <f t="shared" si="9"/>
        <v>0</v>
      </c>
      <c r="BM9">
        <f t="shared" si="9"/>
        <v>0</v>
      </c>
      <c r="BN9">
        <f t="shared" si="9"/>
        <v>0</v>
      </c>
      <c r="BO9">
        <f t="shared" si="10"/>
        <v>0</v>
      </c>
      <c r="BP9">
        <f t="shared" si="10"/>
        <v>0</v>
      </c>
      <c r="BQ9">
        <f t="shared" si="10"/>
        <v>0</v>
      </c>
      <c r="BR9" s="7">
        <f t="shared" si="35"/>
        <v>4.9056046849131452E-2</v>
      </c>
      <c r="BS9">
        <v>0</v>
      </c>
      <c r="BT9">
        <v>0</v>
      </c>
      <c r="BU9" s="8">
        <f>MAX((BU$3*climhigh!$I119+BU$4*climhigh!$I119^2+BU$5*climhigh!$I119^6)*(K9/K$66)^$BW$1,-99)</f>
        <v>1.8362541258345308</v>
      </c>
      <c r="BV9" s="8">
        <f>MAX((BV$3*climhigh!$I119+BV$4*climhigh!$I119^2+BV$5*climhigh!$I119^6)*(L9/L$66)^$BW$1,-99)</f>
        <v>1.3206719492748078</v>
      </c>
      <c r="BW9" s="8">
        <f>MAX((BW$3*climhigh!$I119+BW$4*climhigh!$I119^2+BW$5*climhigh!$I119^6)*(M9/M$66)^$BW$1,-99)</f>
        <v>0.59286856443939362</v>
      </c>
      <c r="BX9" s="8">
        <f>MAX((BX$3*climhigh!$M119+BX$4*climhigh!$M119^2+BX$5*climhigh!$M119^6)*(K9/K$66)^$BW$1,-99)</f>
        <v>1.8362541258345308</v>
      </c>
      <c r="BY9" s="8">
        <f>MAX((BY$3*climhigh!$M119+BY$4*climhigh!$M119^2+BY$5*climhigh!$M119^6)*(L9/L$66)^$BW$1,-99)</f>
        <v>1.3206719492748078</v>
      </c>
      <c r="BZ9" s="8">
        <f>MAX((BZ$3*climhigh!$M119+BZ$4*climhigh!$M119^2+BZ$5*climhigh!$M119^6)*(M9/M$66)^$BW$1,-99)</f>
        <v>0.59286856443939362</v>
      </c>
      <c r="CA9" s="8">
        <f t="shared" si="23"/>
        <v>0</v>
      </c>
      <c r="CB9" s="8">
        <f t="shared" si="24"/>
        <v>0</v>
      </c>
      <c r="CC9" s="8">
        <f t="shared" si="25"/>
        <v>0</v>
      </c>
      <c r="CD9" s="8">
        <f>MAX((CD$3*climhigh!$I119+CD$4*climhigh!$I119^2+CD$5*climhigh!$I119^6)*(K9/K$66)^$BW$1,-99)</f>
        <v>5.0154586989924678E-2</v>
      </c>
      <c r="CE9" s="8">
        <f>MAX((CE$3*climhigh!$I119+CE$4*climhigh!$I119^2+CE$5*climhigh!$I119^6)*(L9/L$66)^$BW$1,-99)</f>
        <v>2.7992324200329217E-2</v>
      </c>
      <c r="CF9" s="8">
        <f>MAX((CF$3*climhigh!$I119+CF$4*climhigh!$I119^2+CF$5*climhigh!$I119^6)*(M9/M$66)^$BW$1,-99)</f>
        <v>6.1578207400033863E-3</v>
      </c>
      <c r="CG9" s="8">
        <f>MAX((CG$3*climhigh!$M119+CG$4*climhigh!$M119^2+CG$5*climhigh!$M119^6)*(K9/K$66)^$BW$1,-99)</f>
        <v>5.0154586989924678E-2</v>
      </c>
      <c r="CH9" s="8">
        <f>MAX((CH$3*climhigh!$M119+CH$4*climhigh!$M119^2+CH$5*climhigh!$M119^6)*(L9/L$66)^$BW$1,-99)</f>
        <v>2.7992324200329217E-2</v>
      </c>
      <c r="CI9" s="8">
        <f>MAX((CI$3*climhigh!$M119+CI$4*climhigh!$M119^2+CI$5*climhigh!$M119^6)*(M9/M$66)^$BW$1,-99)</f>
        <v>6.1578207400033863E-3</v>
      </c>
      <c r="CJ9" s="8">
        <f t="shared" si="26"/>
        <v>0</v>
      </c>
      <c r="CK9" s="8">
        <f t="shared" si="27"/>
        <v>0</v>
      </c>
      <c r="CL9" s="8">
        <f t="shared" si="28"/>
        <v>0</v>
      </c>
    </row>
    <row r="10" spans="1:90">
      <c r="A10">
        <v>1964</v>
      </c>
      <c r="B10" s="1">
        <v>792.07167807264977</v>
      </c>
      <c r="C10" s="1">
        <v>1275.6171731302509</v>
      </c>
      <c r="D10" s="1">
        <v>1174.1435411999998</v>
      </c>
      <c r="E10" s="7">
        <f t="shared" si="29"/>
        <v>1.1221189204017934E-2</v>
      </c>
      <c r="F10" s="7">
        <f t="shared" si="11"/>
        <v>2.3075207768730399E-2</v>
      </c>
      <c r="G10" s="7">
        <f t="shared" si="11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12"/>
        <v>11870.775933907267</v>
      </c>
      <c r="L10" s="1">
        <f t="shared" si="4"/>
        <v>779.29728031109732</v>
      </c>
      <c r="M10" s="1">
        <f t="shared" si="4"/>
        <v>272.17348556962401</v>
      </c>
      <c r="N10" s="7">
        <f t="shared" si="30"/>
        <v>5.1935523359457392E-2</v>
      </c>
      <c r="O10" s="7">
        <f t="shared" si="13"/>
        <v>7.2869919706941344E-2</v>
      </c>
      <c r="P10" s="7">
        <f t="shared" si="13"/>
        <v>3.5313486037005015E-2</v>
      </c>
      <c r="Q10" s="1">
        <v>2194.1947959999998</v>
      </c>
      <c r="R10" s="1"/>
      <c r="S10" s="1"/>
      <c r="T10" s="1">
        <f t="shared" si="14"/>
        <v>233.36277932201324</v>
      </c>
      <c r="U10" s="1"/>
      <c r="V10" s="1"/>
      <c r="W10" s="7">
        <f t="shared" si="31"/>
        <v>-1.6554046769145847E-2</v>
      </c>
      <c r="X10" s="7"/>
      <c r="Y10" s="7"/>
      <c r="Z10" s="1">
        <v>6132.3114399481883</v>
      </c>
      <c r="AA10" s="1">
        <v>2747.936123</v>
      </c>
      <c r="AB10" s="1">
        <v>415.88456599999927</v>
      </c>
      <c r="AC10" s="8">
        <f t="shared" si="15"/>
        <v>2.7947889818749663</v>
      </c>
      <c r="AD10" s="8"/>
      <c r="AE10" s="8"/>
      <c r="AF10" s="7">
        <f t="shared" si="32"/>
        <v>4.359219243165624E-3</v>
      </c>
      <c r="AG10" s="7"/>
      <c r="AH10" s="7"/>
      <c r="AI10" s="1">
        <f t="shared" si="33"/>
        <v>15365.087481861641</v>
      </c>
      <c r="AJ10" s="1">
        <f t="shared" si="33"/>
        <v>1702.1542422852383</v>
      </c>
      <c r="AK10" s="1">
        <f t="shared" si="33"/>
        <v>536.15362107170415</v>
      </c>
      <c r="AL10" s="10">
        <f t="shared" si="16"/>
        <v>5.9118661542446587</v>
      </c>
      <c r="AM10" s="10">
        <f t="shared" si="16"/>
        <v>0.72899700135653733</v>
      </c>
      <c r="AN10" s="10">
        <f t="shared" si="16"/>
        <v>0.30686199950386001</v>
      </c>
      <c r="AO10" s="7">
        <f t="shared" si="34"/>
        <v>1.8276539118654789E-2</v>
      </c>
      <c r="AP10" s="7">
        <f t="shared" si="17"/>
        <v>2.8144496824265453E-2</v>
      </c>
      <c r="AQ10" s="7">
        <f t="shared" si="17"/>
        <v>2.0372115051398465E-2</v>
      </c>
      <c r="AR10" s="1">
        <f t="shared" si="5"/>
        <v>8473.1167029191784</v>
      </c>
      <c r="AS10" s="1">
        <f t="shared" si="5"/>
        <v>985.14874877082059</v>
      </c>
      <c r="AT10" s="1">
        <f t="shared" si="5"/>
        <v>308.01928898254437</v>
      </c>
      <c r="AU10" s="1">
        <f t="shared" si="6"/>
        <v>1694.6233405838357</v>
      </c>
      <c r="AV10" s="1">
        <f t="shared" si="6"/>
        <v>197.02974975416413</v>
      </c>
      <c r="AW10" s="1">
        <f t="shared" si="6"/>
        <v>61.603857796508876</v>
      </c>
      <c r="AX10" s="1">
        <f t="shared" si="18"/>
        <v>8557.9292253315634</v>
      </c>
      <c r="AY10" s="1">
        <f t="shared" si="7"/>
        <v>617.83348140624571</v>
      </c>
      <c r="AZ10" s="1">
        <f t="shared" si="7"/>
        <v>209.86823377165084</v>
      </c>
      <c r="BA10" s="1">
        <f t="shared" si="19"/>
        <v>9.0546135269415799</v>
      </c>
      <c r="BB10" s="1">
        <f t="shared" si="19"/>
        <v>6.4262189735874653</v>
      </c>
      <c r="BC10" s="1">
        <f t="shared" si="19"/>
        <v>5.3464798755529364</v>
      </c>
      <c r="BD10" s="1">
        <f t="shared" si="20"/>
        <v>0</v>
      </c>
      <c r="BE10">
        <v>0</v>
      </c>
      <c r="BF10">
        <v>0</v>
      </c>
      <c r="BG10">
        <v>0</v>
      </c>
      <c r="BH10">
        <f t="shared" si="21"/>
        <v>0</v>
      </c>
      <c r="BI10">
        <f t="shared" si="22"/>
        <v>0</v>
      </c>
      <c r="BJ10">
        <f t="shared" si="8"/>
        <v>0</v>
      </c>
      <c r="BK10">
        <f t="shared" si="8"/>
        <v>0</v>
      </c>
      <c r="BL10">
        <f t="shared" si="9"/>
        <v>0</v>
      </c>
      <c r="BM10">
        <f t="shared" si="9"/>
        <v>0</v>
      </c>
      <c r="BN10">
        <f t="shared" si="9"/>
        <v>0</v>
      </c>
      <c r="BO10">
        <f t="shared" si="10"/>
        <v>0</v>
      </c>
      <c r="BP10">
        <f t="shared" si="10"/>
        <v>0</v>
      </c>
      <c r="BQ10">
        <f t="shared" si="10"/>
        <v>0</v>
      </c>
      <c r="BR10" s="7">
        <f t="shared" si="35"/>
        <v>6.6708045426669971E-2</v>
      </c>
      <c r="BS10">
        <v>0</v>
      </c>
      <c r="BT10">
        <v>0</v>
      </c>
      <c r="BU10" s="8">
        <f>MAX((BU$3*climhigh!$I120+BU$4*climhigh!$I120^2+BU$5*climhigh!$I120^6)*(K10/K$66)^$BW$1,-99)</f>
        <v>1.8581306820669801</v>
      </c>
      <c r="BV10" s="8">
        <f>MAX((BV$3*climhigh!$I120+BV$4*climhigh!$I120^2+BV$5*climhigh!$I120^6)*(L10/L$66)^$BW$1,-99)</f>
        <v>1.3287987906131751</v>
      </c>
      <c r="BW10" s="8">
        <f>MAX((BW$3*climhigh!$I120+BW$4*climhigh!$I120^2+BW$5*climhigh!$I120^6)*(M10/M$66)^$BW$1,-99)</f>
        <v>0.60085472261979811</v>
      </c>
      <c r="BX10" s="8">
        <f>MAX((BX$3*climhigh!$M120+BX$4*climhigh!$M120^2+BX$5*climhigh!$M120^6)*(K10/K$66)^$BW$1,-99)</f>
        <v>1.8581306820669801</v>
      </c>
      <c r="BY10" s="8">
        <f>MAX((BY$3*climhigh!$M120+BY$4*climhigh!$M120^2+BY$5*climhigh!$M120^6)*(L10/L$66)^$BW$1,-99)</f>
        <v>1.3287987906131751</v>
      </c>
      <c r="BZ10" s="8">
        <f>MAX((BZ$3*climhigh!$M120+BZ$4*climhigh!$M120^2+BZ$5*climhigh!$M120^6)*(M10/M$66)^$BW$1,-99)</f>
        <v>0.60085472261979811</v>
      </c>
      <c r="CA10" s="8">
        <f t="shared" si="23"/>
        <v>0</v>
      </c>
      <c r="CB10" s="8">
        <f t="shared" si="24"/>
        <v>0</v>
      </c>
      <c r="CC10" s="8">
        <f t="shared" si="25"/>
        <v>0</v>
      </c>
      <c r="CD10" s="8">
        <f>MAX((CD$3*climhigh!$I120+CD$4*climhigh!$I120^2+CD$5*climhigh!$I120^6)*(K10/K$66)^$BW$1,-99)</f>
        <v>5.2342862943077148E-2</v>
      </c>
      <c r="CE10" s="8">
        <f>MAX((CE$3*climhigh!$I120+CE$4*climhigh!$I120^2+CE$5*climhigh!$I120^6)*(L10/L$66)^$BW$1,-99)</f>
        <v>2.9069763452507984E-2</v>
      </c>
      <c r="CF10" s="8">
        <f>MAX((CF$3*climhigh!$I120+CF$4*climhigh!$I120^2+CF$5*climhigh!$I120^6)*(M10/M$66)^$BW$1,-99)</f>
        <v>6.451675941363328E-3</v>
      </c>
      <c r="CG10" s="8">
        <f>MAX((CG$3*climhigh!$M120+CG$4*climhigh!$M120^2+CG$5*climhigh!$M120^6)*(K10/K$66)^$BW$1,-99)</f>
        <v>5.2342862943077148E-2</v>
      </c>
      <c r="CH10" s="8">
        <f>MAX((CH$3*climhigh!$M120+CH$4*climhigh!$M120^2+CH$5*climhigh!$M120^6)*(L10/L$66)^$BW$1,-99)</f>
        <v>2.9069763452507984E-2</v>
      </c>
      <c r="CI10" s="8">
        <f>MAX((CI$3*climhigh!$M120+CI$4*climhigh!$M120^2+CI$5*climhigh!$M120^6)*(M10/M$66)^$BW$1,-99)</f>
        <v>6.451675941363328E-3</v>
      </c>
      <c r="CJ10" s="8">
        <f t="shared" si="26"/>
        <v>0</v>
      </c>
      <c r="CK10" s="8">
        <f t="shared" si="27"/>
        <v>0</v>
      </c>
      <c r="CL10" s="8">
        <f t="shared" si="28"/>
        <v>0</v>
      </c>
    </row>
    <row r="11" spans="1:90">
      <c r="A11">
        <v>1965</v>
      </c>
      <c r="B11" s="1">
        <v>800.66078402081905</v>
      </c>
      <c r="C11" s="1">
        <v>1305.235463</v>
      </c>
      <c r="D11" s="1">
        <v>1203.382967</v>
      </c>
      <c r="E11" s="7">
        <f t="shared" si="29"/>
        <v>1.0843849345893997E-2</v>
      </c>
      <c r="F11" s="7">
        <f t="shared" si="11"/>
        <v>2.3218792043280922E-2</v>
      </c>
      <c r="G11" s="7">
        <f t="shared" si="11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12"/>
        <v>12399.656778314171</v>
      </c>
      <c r="L11" s="1">
        <f t="shared" si="4"/>
        <v>830.23461070803955</v>
      </c>
      <c r="M11" s="1">
        <f t="shared" si="4"/>
        <v>291.52074910797808</v>
      </c>
      <c r="N11" s="7">
        <f t="shared" si="30"/>
        <v>4.4553182315254292E-2</v>
      </c>
      <c r="O11" s="7">
        <f t="shared" si="13"/>
        <v>6.5363156890022589E-2</v>
      </c>
      <c r="P11" s="7">
        <f t="shared" si="13"/>
        <v>7.1084306753329551E-2</v>
      </c>
      <c r="Q11" s="1">
        <v>2371.6535028912936</v>
      </c>
      <c r="R11" s="1"/>
      <c r="S11" s="1"/>
      <c r="T11" s="1">
        <f t="shared" si="14"/>
        <v>238.88727562627687</v>
      </c>
      <c r="U11" s="1"/>
      <c r="V11" s="1"/>
      <c r="W11" s="7">
        <f t="shared" si="31"/>
        <v>2.3673425215083199E-2</v>
      </c>
      <c r="X11" s="7"/>
      <c r="Y11" s="7"/>
      <c r="Z11" s="1">
        <v>6397.5940110054044</v>
      </c>
      <c r="AA11" s="1">
        <v>2944.6596719999998</v>
      </c>
      <c r="AB11" s="1">
        <v>454.80166899999767</v>
      </c>
      <c r="AC11" s="8">
        <f t="shared" si="15"/>
        <v>2.697524745164531</v>
      </c>
      <c r="AD11" s="8"/>
      <c r="AE11" s="8"/>
      <c r="AF11" s="7">
        <f t="shared" si="32"/>
        <v>-3.4801996623438303E-2</v>
      </c>
      <c r="AG11" s="7"/>
      <c r="AH11" s="7"/>
      <c r="AI11" s="1">
        <f t="shared" si="33"/>
        <v>15523.202074259312</v>
      </c>
      <c r="AJ11" s="1">
        <f t="shared" si="33"/>
        <v>1728.9685678108788</v>
      </c>
      <c r="AK11" s="1">
        <f t="shared" si="33"/>
        <v>544.14211676104264</v>
      </c>
      <c r="AL11" s="10">
        <f t="shared" si="16"/>
        <v>6.019914607276962</v>
      </c>
      <c r="AM11" s="10">
        <f t="shared" si="16"/>
        <v>0.74951425514611547</v>
      </c>
      <c r="AN11" s="10">
        <f t="shared" si="16"/>
        <v>0.3131134274626548</v>
      </c>
      <c r="AO11" s="7">
        <f t="shared" si="34"/>
        <v>1.8276539118654789E-2</v>
      </c>
      <c r="AP11" s="7">
        <f t="shared" si="17"/>
        <v>2.8144496824265453E-2</v>
      </c>
      <c r="AQ11" s="7">
        <f t="shared" si="17"/>
        <v>2.0372115051398465E-2</v>
      </c>
      <c r="AR11" s="1">
        <f t="shared" si="5"/>
        <v>8720.5813749984663</v>
      </c>
      <c r="AS11" s="1">
        <f t="shared" si="5"/>
        <v>1034.8762228127625</v>
      </c>
      <c r="AT11" s="1">
        <f t="shared" si="5"/>
        <v>321.48983707883559</v>
      </c>
      <c r="AU11" s="1">
        <f t="shared" si="6"/>
        <v>1744.1162749996934</v>
      </c>
      <c r="AV11" s="1">
        <f t="shared" si="6"/>
        <v>206.97524456255252</v>
      </c>
      <c r="AW11" s="1">
        <f t="shared" si="6"/>
        <v>64.297967415767118</v>
      </c>
      <c r="AX11" s="1">
        <f t="shared" si="18"/>
        <v>8713.3842936128731</v>
      </c>
      <c r="AY11" s="1">
        <f t="shared" si="7"/>
        <v>634.29243360223506</v>
      </c>
      <c r="AZ11" s="1">
        <f t="shared" si="7"/>
        <v>213.72404023985862</v>
      </c>
      <c r="BA11" s="1">
        <f t="shared" si="19"/>
        <v>9.0726155470331165</v>
      </c>
      <c r="BB11" s="1">
        <f t="shared" si="19"/>
        <v>6.4525100998318834</v>
      </c>
      <c r="BC11" s="1">
        <f t="shared" si="19"/>
        <v>5.3646856512710697</v>
      </c>
      <c r="BD11" s="1">
        <f t="shared" si="20"/>
        <v>0</v>
      </c>
      <c r="BE11">
        <v>0</v>
      </c>
      <c r="BF11">
        <v>0</v>
      </c>
      <c r="BG11">
        <v>0</v>
      </c>
      <c r="BH11">
        <f t="shared" si="21"/>
        <v>0</v>
      </c>
      <c r="BI11">
        <f t="shared" si="22"/>
        <v>0</v>
      </c>
      <c r="BJ11">
        <f t="shared" si="8"/>
        <v>0</v>
      </c>
      <c r="BK11">
        <f t="shared" si="8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10"/>
        <v>0</v>
      </c>
      <c r="BP11">
        <f t="shared" si="10"/>
        <v>0</v>
      </c>
      <c r="BQ11">
        <f t="shared" si="10"/>
        <v>0</v>
      </c>
      <c r="BR11" s="7">
        <f t="shared" si="35"/>
        <v>6.0303360634894609E-2</v>
      </c>
      <c r="BS11">
        <v>0</v>
      </c>
      <c r="BT11">
        <v>0</v>
      </c>
      <c r="BU11" s="8">
        <f>MAX((BU$3*climhigh!$I121+BU$4*climhigh!$I121^2+BU$5*climhigh!$I121^6)*(K11/K$66)^$BW$1,-99)</f>
        <v>1.8838309230106061</v>
      </c>
      <c r="BV11" s="8">
        <f>MAX((BV$3*climhigh!$I121+BV$4*climhigh!$I121^2+BV$5*climhigh!$I121^6)*(L11/L$66)^$BW$1,-99)</f>
        <v>1.3394542801314684</v>
      </c>
      <c r="BW11" s="8">
        <f>MAX((BW$3*climhigh!$I121+BW$4*climhigh!$I121^2+BW$5*climhigh!$I121^6)*(M11/M$66)^$BW$1,-99)</f>
        <v>0.6038092938977927</v>
      </c>
      <c r="BX11" s="8">
        <f>MAX((BX$3*climhigh!$M121+BX$4*climhigh!$M121^2+BX$5*climhigh!$M121^6)*(K11/K$66)^$BW$1,-99)</f>
        <v>1.8838309230106061</v>
      </c>
      <c r="BY11" s="8">
        <f>MAX((BY$3*climhigh!$M121+BY$4*climhigh!$M121^2+BY$5*climhigh!$M121^6)*(L11/L$66)^$BW$1,-99)</f>
        <v>1.3394542801314684</v>
      </c>
      <c r="BZ11" s="8">
        <f>MAX((BZ$3*climhigh!$M121+BZ$4*climhigh!$M121^2+BZ$5*climhigh!$M121^6)*(M11/M$66)^$BW$1,-99)</f>
        <v>0.6038092938977927</v>
      </c>
      <c r="CA11" s="8">
        <f t="shared" si="23"/>
        <v>0</v>
      </c>
      <c r="CB11" s="8">
        <f t="shared" si="24"/>
        <v>0</v>
      </c>
      <c r="CC11" s="8">
        <f t="shared" si="25"/>
        <v>0</v>
      </c>
      <c r="CD11" s="8">
        <f>MAX((CD$3*climhigh!$I121+CD$4*climhigh!$I121^2+CD$5*climhigh!$I121^6)*(K11/K$66)^$BW$1,-99)</f>
        <v>5.4751754452643575E-2</v>
      </c>
      <c r="CE11" s="8">
        <f>MAX((CE$3*climhigh!$I121+CE$4*climhigh!$I121^2+CE$5*climhigh!$I121^6)*(L11/L$66)^$BW$1,-99)</f>
        <v>3.0257628143928361E-2</v>
      </c>
      <c r="CF11" s="8">
        <f>MAX((CF$3*climhigh!$I121+CF$4*climhigh!$I121^2+CF$5*climhigh!$I121^6)*(M11/M$66)^$BW$1,-99)</f>
        <v>6.7058722892011421E-3</v>
      </c>
      <c r="CG11" s="8">
        <f>MAX((CG$3*climhigh!$M121+CG$4*climhigh!$M121^2+CG$5*climhigh!$M121^6)*(K11/K$66)^$BW$1,-99)</f>
        <v>5.4751754452643575E-2</v>
      </c>
      <c r="CH11" s="8">
        <f>MAX((CH$3*climhigh!$M121+CH$4*climhigh!$M121^2+CH$5*climhigh!$M121^6)*(L11/L$66)^$BW$1,-99)</f>
        <v>3.0257628143928361E-2</v>
      </c>
      <c r="CI11" s="8">
        <f>MAX((CI$3*climhigh!$M121+CI$4*climhigh!$M121^2+CI$5*climhigh!$M121^6)*(M11/M$66)^$BW$1,-99)</f>
        <v>6.7058722892011421E-3</v>
      </c>
      <c r="CJ11" s="8">
        <f t="shared" si="26"/>
        <v>0</v>
      </c>
      <c r="CK11" s="8">
        <f t="shared" si="27"/>
        <v>0</v>
      </c>
      <c r="CL11" s="8">
        <f t="shared" si="28"/>
        <v>0</v>
      </c>
    </row>
    <row r="12" spans="1:90">
      <c r="A12">
        <v>1966</v>
      </c>
      <c r="B12" s="1">
        <v>808.565449944119</v>
      </c>
      <c r="C12" s="1">
        <v>1337.5104560370733</v>
      </c>
      <c r="D12" s="1">
        <v>1233.6147822000003</v>
      </c>
      <c r="E12" s="7">
        <f t="shared" si="29"/>
        <v>9.8726777694839729E-3</v>
      </c>
      <c r="F12" s="7">
        <f t="shared" si="11"/>
        <v>2.472733384280823E-2</v>
      </c>
      <c r="G12" s="7">
        <f t="shared" si="11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12"/>
        <v>12996.075816765251</v>
      </c>
      <c r="L12" s="1">
        <f t="shared" si="4"/>
        <v>854.85668859617681</v>
      </c>
      <c r="M12" s="1">
        <f t="shared" si="4"/>
        <v>291.12409350119117</v>
      </c>
      <c r="N12" s="7">
        <f t="shared" si="30"/>
        <v>4.8099640910558072E-2</v>
      </c>
      <c r="O12" s="7">
        <f t="shared" si="13"/>
        <v>2.9656771195239795E-2</v>
      </c>
      <c r="P12" s="7">
        <f t="shared" si="13"/>
        <v>-1.3606427947260302E-3</v>
      </c>
      <c r="Q12" s="1">
        <v>2485.4318011903943</v>
      </c>
      <c r="R12" s="1"/>
      <c r="S12" s="1"/>
      <c r="T12" s="1">
        <f t="shared" si="14"/>
        <v>236.5235749850483</v>
      </c>
      <c r="U12" s="1"/>
      <c r="V12" s="1"/>
      <c r="W12" s="7">
        <f t="shared" si="31"/>
        <v>-9.8946276440710079E-3</v>
      </c>
      <c r="X12" s="7"/>
      <c r="Y12" s="7"/>
      <c r="Z12" s="1">
        <v>6680.4349658986584</v>
      </c>
      <c r="AA12" s="1">
        <v>3146.7883789999996</v>
      </c>
      <c r="AB12" s="1">
        <v>469.78474300000289</v>
      </c>
      <c r="AC12" s="8">
        <f t="shared" si="15"/>
        <v>2.6878367624889457</v>
      </c>
      <c r="AD12" s="8"/>
      <c r="AE12" s="8"/>
      <c r="AF12" s="7">
        <f t="shared" si="32"/>
        <v>-3.5914342187042259E-3</v>
      </c>
      <c r="AG12" s="7"/>
      <c r="AH12" s="7"/>
      <c r="AI12" s="1">
        <f t="shared" si="33"/>
        <v>15714.998141833074</v>
      </c>
      <c r="AJ12" s="1">
        <f t="shared" si="33"/>
        <v>1763.0469555923435</v>
      </c>
      <c r="AK12" s="1">
        <f t="shared" si="33"/>
        <v>554.02587250070553</v>
      </c>
      <c r="AL12" s="10">
        <f t="shared" si="16"/>
        <v>6.129937812087821</v>
      </c>
      <c r="AM12" s="10">
        <f t="shared" si="16"/>
        <v>0.770608956719817</v>
      </c>
      <c r="AN12" s="10">
        <f t="shared" si="16"/>
        <v>0.31949221023106172</v>
      </c>
      <c r="AO12" s="7">
        <f t="shared" si="34"/>
        <v>1.8276539118654789E-2</v>
      </c>
      <c r="AP12" s="7">
        <f t="shared" si="17"/>
        <v>2.8144496824265453E-2</v>
      </c>
      <c r="AQ12" s="7">
        <f t="shared" si="17"/>
        <v>2.0372115051398465E-2</v>
      </c>
      <c r="AR12" s="1">
        <f t="shared" si="5"/>
        <v>8972.0374855392201</v>
      </c>
      <c r="AS12" s="1">
        <f t="shared" si="5"/>
        <v>1089.242496676193</v>
      </c>
      <c r="AT12" s="1">
        <f t="shared" si="5"/>
        <v>335.82261176253394</v>
      </c>
      <c r="AU12" s="1">
        <f t="shared" si="6"/>
        <v>1794.4074971078442</v>
      </c>
      <c r="AV12" s="1">
        <f t="shared" si="6"/>
        <v>217.84849933523861</v>
      </c>
      <c r="AW12" s="1">
        <f t="shared" si="6"/>
        <v>67.164522352506793</v>
      </c>
      <c r="AX12" s="1">
        <f t="shared" si="18"/>
        <v>8876.9931845683386</v>
      </c>
      <c r="AY12" s="1">
        <f t="shared" si="7"/>
        <v>651.50443752254387</v>
      </c>
      <c r="AZ12" s="1">
        <f t="shared" si="7"/>
        <v>217.78118525047867</v>
      </c>
      <c r="BA12" s="1">
        <f t="shared" si="19"/>
        <v>9.0912181733050801</v>
      </c>
      <c r="BB12" s="1">
        <f t="shared" si="19"/>
        <v>6.4792842077812178</v>
      </c>
      <c r="BC12" s="1">
        <f t="shared" si="19"/>
        <v>5.3834908213242576</v>
      </c>
      <c r="BD12" s="1">
        <f t="shared" si="20"/>
        <v>0</v>
      </c>
      <c r="BE12">
        <v>0</v>
      </c>
      <c r="BF12">
        <v>0</v>
      </c>
      <c r="BG12">
        <v>0</v>
      </c>
      <c r="BH12">
        <f t="shared" si="21"/>
        <v>0</v>
      </c>
      <c r="BI12">
        <f t="shared" si="22"/>
        <v>0</v>
      </c>
      <c r="BJ12">
        <f t="shared" si="8"/>
        <v>0</v>
      </c>
      <c r="BK12">
        <f t="shared" si="8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10"/>
        <v>0</v>
      </c>
      <c r="BP12">
        <f t="shared" si="10"/>
        <v>0</v>
      </c>
      <c r="BQ12">
        <f t="shared" si="10"/>
        <v>0</v>
      </c>
      <c r="BR12" s="7">
        <f t="shared" si="35"/>
        <v>5.7057664056259894E-2</v>
      </c>
      <c r="BS12">
        <v>0</v>
      </c>
      <c r="BT12">
        <v>0</v>
      </c>
      <c r="BU12" s="8">
        <f>MAX((BU$3*climhigh!$I122+BU$4*climhigh!$I122^2+BU$5*climhigh!$I122^6)*(K12/K$66)^$BW$1,-99)</f>
        <v>1.9085198916251385</v>
      </c>
      <c r="BV12" s="8">
        <f>MAX((BV$3*climhigh!$I122+BV$4*climhigh!$I122^2+BV$5*climhigh!$I122^6)*(L12/L$66)^$BW$1,-99)</f>
        <v>1.3618789057691798</v>
      </c>
      <c r="BW12" s="8">
        <f>MAX((BW$3*climhigh!$I122+BW$4*climhigh!$I122^2+BW$5*climhigh!$I122^6)*(M12/M$66)^$BW$1,-99)</f>
        <v>0.61750047736783575</v>
      </c>
      <c r="BX12" s="8">
        <f>MAX((BX$3*climhigh!$M122+BX$4*climhigh!$M122^2+BX$5*climhigh!$M122^6)*(K12/K$66)^$BW$1,-99)</f>
        <v>1.9085198916251385</v>
      </c>
      <c r="BY12" s="8">
        <f>MAX((BY$3*climhigh!$M122+BY$4*climhigh!$M122^2+BY$5*climhigh!$M122^6)*(L12/L$66)^$BW$1,-99)</f>
        <v>1.3618789057691798</v>
      </c>
      <c r="BZ12" s="8">
        <f>MAX((BZ$3*climhigh!$M122+BZ$4*climhigh!$M122^2+BZ$5*climhigh!$M122^6)*(M12/M$66)^$BW$1,-99)</f>
        <v>0.61750047736783575</v>
      </c>
      <c r="CA12" s="8">
        <f t="shared" si="23"/>
        <v>0</v>
      </c>
      <c r="CB12" s="8">
        <f t="shared" si="24"/>
        <v>0</v>
      </c>
      <c r="CC12" s="8">
        <f t="shared" si="25"/>
        <v>0</v>
      </c>
      <c r="CD12" s="8">
        <f>MAX((CD$3*climhigh!$I122+CD$4*climhigh!$I122^2+CD$5*climhigh!$I122^6)*(K12/K$66)^$BW$1,-99)</f>
        <v>5.72539015612143E-2</v>
      </c>
      <c r="CE12" s="8">
        <f>MAX((CE$3*climhigh!$I122+CE$4*climhigh!$I122^2+CE$5*climhigh!$I122^6)*(L12/L$66)^$BW$1,-99)</f>
        <v>3.1780691700197879E-2</v>
      </c>
      <c r="CF12" s="8">
        <f>MAX((CF$3*climhigh!$I122+CF$4*climhigh!$I122^2+CF$5*climhigh!$I122^6)*(M12/M$66)^$BW$1,-99)</f>
        <v>7.0969500881545343E-3</v>
      </c>
      <c r="CG12" s="8">
        <f>MAX((CG$3*climhigh!$M122+CG$4*climhigh!$M122^2+CG$5*climhigh!$M122^6)*(K12/K$66)^$BW$1,-99)</f>
        <v>5.72539015612143E-2</v>
      </c>
      <c r="CH12" s="8">
        <f>MAX((CH$3*climhigh!$M122+CH$4*climhigh!$M122^2+CH$5*climhigh!$M122^6)*(L12/L$66)^$BW$1,-99)</f>
        <v>3.1780691700197879E-2</v>
      </c>
      <c r="CI12" s="8">
        <f>MAX((CI$3*climhigh!$M122+CI$4*climhigh!$M122^2+CI$5*climhigh!$M122^6)*(M12/M$66)^$BW$1,-99)</f>
        <v>7.0969500881545343E-3</v>
      </c>
      <c r="CJ12" s="8">
        <f t="shared" si="26"/>
        <v>0</v>
      </c>
      <c r="CK12" s="8">
        <f t="shared" si="27"/>
        <v>0</v>
      </c>
      <c r="CL12" s="8">
        <f t="shared" si="28"/>
        <v>0</v>
      </c>
    </row>
    <row r="13" spans="1:90">
      <c r="A13">
        <v>1967</v>
      </c>
      <c r="B13" s="1">
        <v>815.87312639580489</v>
      </c>
      <c r="C13" s="1">
        <v>1368.8453209955549</v>
      </c>
      <c r="D13" s="1">
        <v>1264.7723281999999</v>
      </c>
      <c r="E13" s="7">
        <f t="shared" si="29"/>
        <v>9.0378292223478596E-3</v>
      </c>
      <c r="F13" s="7">
        <f t="shared" si="11"/>
        <v>2.3427753268803642E-2</v>
      </c>
      <c r="G13" s="7">
        <f t="shared" si="11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12"/>
        <v>13450.202697696455</v>
      </c>
      <c r="L13" s="1">
        <f t="shared" si="4"/>
        <v>867.65435758493743</v>
      </c>
      <c r="M13" s="1">
        <f t="shared" si="4"/>
        <v>297.73298924832733</v>
      </c>
      <c r="N13" s="7">
        <f t="shared" si="30"/>
        <v>3.4943385013603168E-2</v>
      </c>
      <c r="O13" s="7">
        <f t="shared" si="13"/>
        <v>1.4970543202716957E-2</v>
      </c>
      <c r="P13" s="7">
        <f t="shared" si="13"/>
        <v>2.2701301248050587E-2</v>
      </c>
      <c r="Q13" s="1">
        <v>2609.7598050683955</v>
      </c>
      <c r="R13" s="1"/>
      <c r="S13" s="1"/>
      <c r="T13" s="1">
        <f t="shared" si="14"/>
        <v>237.82038632290613</v>
      </c>
      <c r="U13" s="1"/>
      <c r="V13" s="1"/>
      <c r="W13" s="7">
        <f t="shared" si="31"/>
        <v>5.4827994965820359E-3</v>
      </c>
      <c r="X13" s="7"/>
      <c r="Y13" s="7"/>
      <c r="Z13" s="1">
        <v>6971.1848429002885</v>
      </c>
      <c r="AA13" s="1">
        <v>3188.9185419999999</v>
      </c>
      <c r="AB13" s="1">
        <v>496.66283300000077</v>
      </c>
      <c r="AC13" s="8">
        <f t="shared" si="15"/>
        <v>2.6711978739811997</v>
      </c>
      <c r="AD13" s="8"/>
      <c r="AE13" s="8"/>
      <c r="AF13" s="7">
        <f t="shared" si="32"/>
        <v>-6.1904386233404551E-3</v>
      </c>
      <c r="AG13" s="7"/>
      <c r="AH13" s="7"/>
      <c r="AI13" s="1">
        <f t="shared" si="33"/>
        <v>15937.90582475761</v>
      </c>
      <c r="AJ13" s="1">
        <f t="shared" si="33"/>
        <v>1804.5907593683478</v>
      </c>
      <c r="AK13" s="1">
        <f t="shared" si="33"/>
        <v>565.7878076031418</v>
      </c>
      <c r="AL13" s="10">
        <f t="shared" si="16"/>
        <v>6.2419718603053651</v>
      </c>
      <c r="AM13" s="10">
        <f t="shared" si="16"/>
        <v>0.79229735805496837</v>
      </c>
      <c r="AN13" s="10">
        <f t="shared" si="16"/>
        <v>0.32600094229591448</v>
      </c>
      <c r="AO13" s="7">
        <f t="shared" si="34"/>
        <v>1.8276539118654789E-2</v>
      </c>
      <c r="AP13" s="7">
        <f t="shared" si="17"/>
        <v>2.8144496824265453E-2</v>
      </c>
      <c r="AQ13" s="7">
        <f t="shared" si="17"/>
        <v>2.0372115051398465E-2</v>
      </c>
      <c r="AR13" s="1">
        <f t="shared" si="5"/>
        <v>9227.9697124185586</v>
      </c>
      <c r="AS13" s="1">
        <f t="shared" si="5"/>
        <v>1146.1658228538163</v>
      </c>
      <c r="AT13" s="1">
        <f t="shared" si="5"/>
        <v>351.0423040633259</v>
      </c>
      <c r="AU13" s="1">
        <f t="shared" si="6"/>
        <v>1845.5939424837118</v>
      </c>
      <c r="AV13" s="1">
        <f t="shared" si="6"/>
        <v>229.23316457076328</v>
      </c>
      <c r="AW13" s="1">
        <f t="shared" si="6"/>
        <v>70.20846081266518</v>
      </c>
      <c r="AX13" s="1">
        <f t="shared" si="18"/>
        <v>9048.4360019886626</v>
      </c>
      <c r="AY13" s="1">
        <f t="shared" si="7"/>
        <v>669.85848891690125</v>
      </c>
      <c r="AZ13" s="1">
        <f t="shared" si="7"/>
        <v>222.04300093309138</v>
      </c>
      <c r="BA13" s="1">
        <f t="shared" si="19"/>
        <v>9.1103472042994973</v>
      </c>
      <c r="BB13" s="1">
        <f t="shared" si="19"/>
        <v>6.507066479505129</v>
      </c>
      <c r="BC13" s="1">
        <f t="shared" si="19"/>
        <v>5.402871061012072</v>
      </c>
      <c r="BD13" s="1">
        <f t="shared" si="20"/>
        <v>0</v>
      </c>
      <c r="BE13">
        <v>0</v>
      </c>
      <c r="BF13">
        <v>0</v>
      </c>
      <c r="BG13">
        <v>0</v>
      </c>
      <c r="BH13">
        <f t="shared" si="21"/>
        <v>0</v>
      </c>
      <c r="BI13">
        <f t="shared" si="22"/>
        <v>0</v>
      </c>
      <c r="BJ13">
        <f t="shared" si="8"/>
        <v>0</v>
      </c>
      <c r="BK13">
        <f t="shared" si="8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10"/>
        <v>0</v>
      </c>
      <c r="BP13">
        <f t="shared" si="10"/>
        <v>0</v>
      </c>
      <c r="BQ13">
        <f t="shared" si="10"/>
        <v>0</v>
      </c>
      <c r="BR13" s="7">
        <f t="shared" si="35"/>
        <v>4.3895498816708622E-2</v>
      </c>
      <c r="BS13">
        <v>0</v>
      </c>
      <c r="BT13">
        <v>0</v>
      </c>
      <c r="BU13" s="8">
        <f>MAX((BU$3*climhigh!$I123+BU$4*climhigh!$I123^2+BU$5*climhigh!$I123^6)*(K13/K$66)^$BW$1,-99)</f>
        <v>1.9399236880459036</v>
      </c>
      <c r="BV13" s="8">
        <f>MAX((BV$3*climhigh!$I123+BV$4*climhigh!$I123^2+BV$5*climhigh!$I123^6)*(L13/L$66)^$BW$1,-99)</f>
        <v>1.3898016643350251</v>
      </c>
      <c r="BW13" s="8">
        <f>MAX((BW$3*climhigh!$I123+BW$4*climhigh!$I123^2+BW$5*climhigh!$I123^6)*(M13/M$66)^$BW$1,-99)</f>
        <v>0.62775995105364946</v>
      </c>
      <c r="BX13" s="8">
        <f>MAX((BX$3*climhigh!$M123+BX$4*climhigh!$M123^2+BX$5*climhigh!$M123^6)*(K13/K$66)^$BW$1,-99)</f>
        <v>1.9399236880459036</v>
      </c>
      <c r="BY13" s="8">
        <f>MAX((BY$3*climhigh!$M123+BY$4*climhigh!$M123^2+BY$5*climhigh!$M123^6)*(L13/L$66)^$BW$1,-99)</f>
        <v>1.3898016643350251</v>
      </c>
      <c r="BZ13" s="8">
        <f>MAX((BZ$3*climhigh!$M123+BZ$4*climhigh!$M123^2+BZ$5*climhigh!$M123^6)*(M13/M$66)^$BW$1,-99)</f>
        <v>0.62775995105364946</v>
      </c>
      <c r="CA13" s="8">
        <f t="shared" si="23"/>
        <v>0</v>
      </c>
      <c r="CB13" s="8">
        <f t="shared" si="24"/>
        <v>0</v>
      </c>
      <c r="CC13" s="8">
        <f t="shared" si="25"/>
        <v>0</v>
      </c>
      <c r="CD13" s="8">
        <f>MAX((CD$3*climhigh!$I123+CD$4*climhigh!$I123^2+CD$5*climhigh!$I123^6)*(K13/K$66)^$BW$1,-99)</f>
        <v>6.0094609002826545E-2</v>
      </c>
      <c r="CE13" s="8">
        <f>MAX((CE$3*climhigh!$I123+CE$4*climhigh!$I123^2+CE$5*climhigh!$I123^6)*(L13/L$66)^$BW$1,-99)</f>
        <v>3.3519895073094524E-2</v>
      </c>
      <c r="CF13" s="8">
        <f>MAX((CF$3*climhigh!$I123+CF$4*climhigh!$I123^2+CF$5*climhigh!$I123^6)*(M13/M$66)^$BW$1,-99)</f>
        <v>7.4705044267197526E-3</v>
      </c>
      <c r="CG13" s="8">
        <f>MAX((CG$3*climhigh!$M123+CG$4*climhigh!$M123^2+CG$5*climhigh!$M123^6)*(K13/K$66)^$BW$1,-99)</f>
        <v>6.0094609002826545E-2</v>
      </c>
      <c r="CH13" s="8">
        <f>MAX((CH$3*climhigh!$M123+CH$4*climhigh!$M123^2+CH$5*climhigh!$M123^6)*(L13/L$66)^$BW$1,-99)</f>
        <v>3.3519895073094524E-2</v>
      </c>
      <c r="CI13" s="8">
        <f>MAX((CI$3*climhigh!$M123+CI$4*climhigh!$M123^2+CI$5*climhigh!$M123^6)*(M13/M$66)^$BW$1,-99)</f>
        <v>7.4705044267197526E-3</v>
      </c>
      <c r="CJ13" s="8">
        <f t="shared" si="26"/>
        <v>0</v>
      </c>
      <c r="CK13" s="8">
        <f t="shared" si="27"/>
        <v>0</v>
      </c>
      <c r="CL13" s="8">
        <f t="shared" si="28"/>
        <v>0</v>
      </c>
    </row>
    <row r="14" spans="1:90">
      <c r="A14">
        <v>1968</v>
      </c>
      <c r="B14" s="1">
        <v>822.62322241253833</v>
      </c>
      <c r="C14" s="1">
        <v>1400.9943564285577</v>
      </c>
      <c r="D14" s="1">
        <v>1296.6763331999996</v>
      </c>
      <c r="E14" s="7">
        <f t="shared" si="29"/>
        <v>8.2734628686111922E-3</v>
      </c>
      <c r="F14" s="7">
        <f t="shared" si="11"/>
        <v>2.3486244164987902E-2</v>
      </c>
      <c r="G14" s="7">
        <f t="shared" si="11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12"/>
        <v>14147.198057643967</v>
      </c>
      <c r="L14" s="1">
        <f t="shared" si="4"/>
        <v>928.89338556550786</v>
      </c>
      <c r="M14" s="1">
        <f t="shared" si="4"/>
        <v>306.35141038049125</v>
      </c>
      <c r="N14" s="7">
        <f t="shared" si="30"/>
        <v>5.1820435395139697E-2</v>
      </c>
      <c r="O14" s="7">
        <f t="shared" si="13"/>
        <v>7.0579980893573202E-2</v>
      </c>
      <c r="P14" s="7">
        <f t="shared" si="13"/>
        <v>2.8946812894071527E-2</v>
      </c>
      <c r="Q14" s="1">
        <v>2771.6413588603582</v>
      </c>
      <c r="R14" s="1"/>
      <c r="S14" s="1"/>
      <c r="T14" s="1">
        <f t="shared" si="14"/>
        <v>238.15825215926691</v>
      </c>
      <c r="U14" s="1"/>
      <c r="V14" s="1"/>
      <c r="W14" s="7">
        <f t="shared" si="31"/>
        <v>1.4206765096329566E-3</v>
      </c>
      <c r="X14" s="7"/>
      <c r="Y14" s="7"/>
      <c r="Z14" s="1">
        <v>7346.5497552800771</v>
      </c>
      <c r="AA14" s="1">
        <v>3339.6542439999994</v>
      </c>
      <c r="AB14" s="1">
        <v>548.99933499999679</v>
      </c>
      <c r="AC14" s="8">
        <f t="shared" si="15"/>
        <v>2.6506134106401222</v>
      </c>
      <c r="AD14" s="8"/>
      <c r="AE14" s="8"/>
      <c r="AF14" s="7">
        <f t="shared" si="32"/>
        <v>-7.7060795613759225E-3</v>
      </c>
      <c r="AG14" s="7"/>
      <c r="AH14" s="7"/>
      <c r="AI14" s="1">
        <f t="shared" si="33"/>
        <v>16189.709184765563</v>
      </c>
      <c r="AJ14" s="1">
        <f t="shared" si="33"/>
        <v>1853.3648480022762</v>
      </c>
      <c r="AK14" s="1">
        <f t="shared" si="33"/>
        <v>579.41748765549278</v>
      </c>
      <c r="AL14" s="10">
        <f t="shared" si="16"/>
        <v>6.3560535031877787</v>
      </c>
      <c r="AM14" s="10">
        <f t="shared" si="16"/>
        <v>0.81459616853262029</v>
      </c>
      <c r="AN14" s="10">
        <f t="shared" si="16"/>
        <v>0.33264227099923116</v>
      </c>
      <c r="AO14" s="7">
        <f t="shared" si="34"/>
        <v>1.8276539118654789E-2</v>
      </c>
      <c r="AP14" s="7">
        <f t="shared" si="17"/>
        <v>2.8144496824265453E-2</v>
      </c>
      <c r="AQ14" s="7">
        <f t="shared" si="17"/>
        <v>2.0372115051398465E-2</v>
      </c>
      <c r="AR14" s="1">
        <f t="shared" si="5"/>
        <v>9488.468629974448</v>
      </c>
      <c r="AS14" s="1">
        <f t="shared" si="5"/>
        <v>1206.9343731448241</v>
      </c>
      <c r="AT14" s="1">
        <f t="shared" si="5"/>
        <v>367.14787938914418</v>
      </c>
      <c r="AU14" s="1">
        <f t="shared" si="6"/>
        <v>1897.6937259948897</v>
      </c>
      <c r="AV14" s="1">
        <f t="shared" si="6"/>
        <v>241.38687462896485</v>
      </c>
      <c r="AW14" s="1">
        <f t="shared" si="6"/>
        <v>73.429575877828839</v>
      </c>
      <c r="AX14" s="1">
        <f t="shared" si="18"/>
        <v>9227.5232417069437</v>
      </c>
      <c r="AY14" s="1">
        <f t="shared" si="7"/>
        <v>689.18728621951902</v>
      </c>
      <c r="AZ14" s="1">
        <f t="shared" si="7"/>
        <v>226.5162832011157</v>
      </c>
      <c r="BA14" s="1">
        <f t="shared" si="19"/>
        <v>9.1299459536446221</v>
      </c>
      <c r="BB14" s="1">
        <f t="shared" si="19"/>
        <v>6.5355130573268028</v>
      </c>
      <c r="BC14" s="1">
        <f t="shared" si="19"/>
        <v>5.4228168328517414</v>
      </c>
      <c r="BD14" s="1">
        <f t="shared" si="20"/>
        <v>0</v>
      </c>
      <c r="BE14">
        <v>0</v>
      </c>
      <c r="BF14">
        <v>0</v>
      </c>
      <c r="BG14">
        <v>0</v>
      </c>
      <c r="BH14">
        <f t="shared" si="21"/>
        <v>0</v>
      </c>
      <c r="BI14">
        <f t="shared" si="22"/>
        <v>0</v>
      </c>
      <c r="BJ14">
        <f t="shared" si="8"/>
        <v>0</v>
      </c>
      <c r="BK14">
        <f t="shared" si="8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10"/>
        <v>0</v>
      </c>
      <c r="BP14">
        <f t="shared" si="10"/>
        <v>0</v>
      </c>
      <c r="BQ14">
        <f t="shared" si="10"/>
        <v>0</v>
      </c>
      <c r="BR14" s="7">
        <f t="shared" si="35"/>
        <v>6.3688351418071498E-2</v>
      </c>
      <c r="BS14">
        <v>0</v>
      </c>
      <c r="BT14">
        <v>0</v>
      </c>
      <c r="BU14" s="8">
        <f>MAX((BU$3*climhigh!$I124+BU$4*climhigh!$I124^2+BU$5*climhigh!$I124^6)*(K14/K$66)^$BW$1,-99)</f>
        <v>1.9640908281882044</v>
      </c>
      <c r="BV14" s="8">
        <f>MAX((BV$3*climhigh!$I124+BV$4*climhigh!$I124^2+BV$5*climhigh!$I124^6)*(L14/L$66)^$BW$1,-99)</f>
        <v>1.3995959766377768</v>
      </c>
      <c r="BW14" s="8">
        <f>MAX((BW$3*climhigh!$I124+BW$4*climhigh!$I124^2+BW$5*climhigh!$I124^6)*(M14/M$66)^$BW$1,-99)</f>
        <v>0.63719763431353516</v>
      </c>
      <c r="BX14" s="8">
        <f>MAX((BX$3*climhigh!$M124+BX$4*climhigh!$M124^2+BX$5*climhigh!$M124^6)*(K14/K$66)^$BW$1,-99)</f>
        <v>1.9640908281882044</v>
      </c>
      <c r="BY14" s="8">
        <f>MAX((BY$3*climhigh!$M124+BY$4*climhigh!$M124^2+BY$5*climhigh!$M124^6)*(L14/L$66)^$BW$1,-99)</f>
        <v>1.3995959766377768</v>
      </c>
      <c r="BZ14" s="8">
        <f>MAX((BZ$3*climhigh!$M124+BZ$4*climhigh!$M124^2+BZ$5*climhigh!$M124^6)*(M14/M$66)^$BW$1,-99)</f>
        <v>0.63719763431353516</v>
      </c>
      <c r="CA14" s="8">
        <f t="shared" si="23"/>
        <v>0</v>
      </c>
      <c r="CB14" s="8">
        <f t="shared" si="24"/>
        <v>0</v>
      </c>
      <c r="CC14" s="8">
        <f t="shared" si="25"/>
        <v>0</v>
      </c>
      <c r="CD14" s="8">
        <f>MAX((CD$3*climhigh!$I124+CD$4*climhigh!$I124^2+CD$5*climhigh!$I124^6)*(K14/K$66)^$BW$1,-99)</f>
        <v>6.2853748096303855E-2</v>
      </c>
      <c r="CE14" s="8">
        <f>MAX((CE$3*climhigh!$I124+CE$4*climhigh!$I124^2+CE$5*climhigh!$I124^6)*(L14/L$66)^$BW$1,-99)</f>
        <v>3.4903672062578342E-2</v>
      </c>
      <c r="CF14" s="8">
        <f>MAX((CF$3*climhigh!$I124+CF$4*climhigh!$I124^2+CF$5*climhigh!$I124^6)*(M14/M$66)^$BW$1,-99)</f>
        <v>7.8556612898842363E-3</v>
      </c>
      <c r="CG14" s="8">
        <f>MAX((CG$3*climhigh!$M124+CG$4*climhigh!$M124^2+CG$5*climhigh!$M124^6)*(K14/K$66)^$BW$1,-99)</f>
        <v>6.2853748096303855E-2</v>
      </c>
      <c r="CH14" s="8">
        <f>MAX((CH$3*climhigh!$M124+CH$4*climhigh!$M124^2+CH$5*climhigh!$M124^6)*(L14/L$66)^$BW$1,-99)</f>
        <v>3.4903672062578342E-2</v>
      </c>
      <c r="CI14" s="8">
        <f>MAX((CI$3*climhigh!$M124+CI$4*climhigh!$M124^2+CI$5*climhigh!$M124^6)*(M14/M$66)^$BW$1,-99)</f>
        <v>7.8556612898842363E-3</v>
      </c>
      <c r="CJ14" s="8">
        <f t="shared" si="26"/>
        <v>0</v>
      </c>
      <c r="CK14" s="8">
        <f t="shared" si="27"/>
        <v>0</v>
      </c>
      <c r="CL14" s="8">
        <f t="shared" si="28"/>
        <v>0</v>
      </c>
    </row>
    <row r="15" spans="1:90">
      <c r="A15">
        <v>1969</v>
      </c>
      <c r="B15" s="1">
        <v>831.14216744508656</v>
      </c>
      <c r="C15" s="1">
        <v>1434.8684787736713</v>
      </c>
      <c r="D15" s="1">
        <v>1329.1099802000001</v>
      </c>
      <c r="E15" s="7">
        <f t="shared" si="29"/>
        <v>1.0355828525681954E-2</v>
      </c>
      <c r="F15" s="7">
        <f t="shared" si="11"/>
        <v>2.4178628693027893E-2</v>
      </c>
      <c r="G15" s="7">
        <f t="shared" si="11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12"/>
        <v>14860.457675322026</v>
      </c>
      <c r="L15" s="1">
        <f t="shared" si="4"/>
        <v>960.92249773698404</v>
      </c>
      <c r="M15" s="1">
        <f t="shared" si="4"/>
        <v>318.45456157543998</v>
      </c>
      <c r="N15" s="7">
        <f t="shared" si="30"/>
        <v>5.041702355277855E-2</v>
      </c>
      <c r="O15" s="7">
        <f t="shared" si="13"/>
        <v>3.4480934700570565E-2</v>
      </c>
      <c r="P15" s="7">
        <f t="shared" si="13"/>
        <v>3.9507411374135604E-2</v>
      </c>
      <c r="Q15" s="1">
        <v>2952.370692419564</v>
      </c>
      <c r="R15" s="1"/>
      <c r="S15" s="1"/>
      <c r="T15" s="1">
        <f t="shared" si="14"/>
        <v>239.03603915056789</v>
      </c>
      <c r="U15" s="1"/>
      <c r="V15" s="1"/>
      <c r="W15" s="7">
        <f t="shared" si="31"/>
        <v>3.6857299016199718E-3</v>
      </c>
      <c r="X15" s="7"/>
      <c r="Y15" s="7"/>
      <c r="Z15" s="1">
        <v>7797.5573611812506</v>
      </c>
      <c r="AA15" s="1">
        <v>3617.4698309999994</v>
      </c>
      <c r="AB15" s="1">
        <v>580.34912700000041</v>
      </c>
      <c r="AC15" s="8">
        <f t="shared" si="15"/>
        <v>2.6411173167387387</v>
      </c>
      <c r="AD15" s="8"/>
      <c r="AE15" s="8"/>
      <c r="AF15" s="7">
        <f t="shared" si="32"/>
        <v>-3.5826023754592651E-3</v>
      </c>
      <c r="AG15" s="7"/>
      <c r="AH15" s="7"/>
      <c r="AI15" s="1">
        <f t="shared" si="33"/>
        <v>16468.431992283895</v>
      </c>
      <c r="AJ15" s="1">
        <f t="shared" si="33"/>
        <v>1909.4152378310137</v>
      </c>
      <c r="AK15" s="1">
        <f t="shared" si="33"/>
        <v>594.90531476777232</v>
      </c>
      <c r="AL15" s="10">
        <f t="shared" si="16"/>
        <v>6.4722201636790526</v>
      </c>
      <c r="AM15" s="10">
        <f t="shared" si="16"/>
        <v>0.83752256781094547</v>
      </c>
      <c r="AN15" s="10">
        <f t="shared" si="16"/>
        <v>0.33941889761498595</v>
      </c>
      <c r="AO15" s="7">
        <f t="shared" si="34"/>
        <v>1.8276539118654789E-2</v>
      </c>
      <c r="AP15" s="7">
        <f t="shared" si="17"/>
        <v>2.8144496824265453E-2</v>
      </c>
      <c r="AQ15" s="7">
        <f t="shared" si="17"/>
        <v>2.0372115051398465E-2</v>
      </c>
      <c r="AR15" s="1">
        <f t="shared" si="5"/>
        <v>9775.1624940760612</v>
      </c>
      <c r="AS15" s="1">
        <f t="shared" si="5"/>
        <v>1272.4076491419416</v>
      </c>
      <c r="AT15" s="1">
        <f t="shared" si="5"/>
        <v>384.12654818647798</v>
      </c>
      <c r="AU15" s="1">
        <f t="shared" si="6"/>
        <v>1955.0324988152124</v>
      </c>
      <c r="AV15" s="1">
        <f t="shared" si="6"/>
        <v>254.48152982838835</v>
      </c>
      <c r="AW15" s="1">
        <f t="shared" si="6"/>
        <v>76.825309637295604</v>
      </c>
      <c r="AX15" s="1">
        <f t="shared" si="18"/>
        <v>9408.8957359722972</v>
      </c>
      <c r="AY15" s="1">
        <f t="shared" si="7"/>
        <v>709.42120087796252</v>
      </c>
      <c r="AZ15" s="1">
        <f t="shared" si="7"/>
        <v>231.20828458675831</v>
      </c>
      <c r="BA15" s="1">
        <f t="shared" si="19"/>
        <v>9.1494108756372903</v>
      </c>
      <c r="BB15" s="1">
        <f t="shared" si="19"/>
        <v>6.5644494275399277</v>
      </c>
      <c r="BC15" s="1">
        <f t="shared" si="19"/>
        <v>5.4433189691439452</v>
      </c>
      <c r="BD15" s="1">
        <f t="shared" si="20"/>
        <v>0</v>
      </c>
      <c r="BE15">
        <v>0</v>
      </c>
      <c r="BF15">
        <v>0</v>
      </c>
      <c r="BG15">
        <v>0</v>
      </c>
      <c r="BH15">
        <f t="shared" si="21"/>
        <v>0</v>
      </c>
      <c r="BI15">
        <f t="shared" si="22"/>
        <v>0</v>
      </c>
      <c r="BJ15">
        <f t="shared" si="8"/>
        <v>0</v>
      </c>
      <c r="BK15">
        <f t="shared" si="8"/>
        <v>0</v>
      </c>
      <c r="BL15">
        <f t="shared" si="9"/>
        <v>0</v>
      </c>
      <c r="BM15">
        <f t="shared" si="9"/>
        <v>0</v>
      </c>
      <c r="BN15">
        <f t="shared" si="9"/>
        <v>0</v>
      </c>
      <c r="BO15">
        <f t="shared" si="10"/>
        <v>0</v>
      </c>
      <c r="BP15">
        <f t="shared" si="10"/>
        <v>0</v>
      </c>
      <c r="BQ15">
        <f t="shared" si="10"/>
        <v>0</v>
      </c>
      <c r="BR15" s="7">
        <f t="shared" si="35"/>
        <v>6.1244656585397461E-2</v>
      </c>
      <c r="BS15">
        <v>0</v>
      </c>
      <c r="BT15">
        <v>0</v>
      </c>
      <c r="BU15" s="8">
        <f>MAX((BU$3*climhigh!$I125+BU$4*climhigh!$I125^2+BU$5*climhigh!$I125^6)*(K15/K$66)^$BW$1,-99)</f>
        <v>1.9894540616581511</v>
      </c>
      <c r="BV15" s="8">
        <f>MAX((BV$3*climhigh!$I125+BV$4*climhigh!$I125^2+BV$5*climhigh!$I125^6)*(L15/L$66)^$BW$1,-99)</f>
        <v>1.421698350589027</v>
      </c>
      <c r="BW15" s="8">
        <f>MAX((BW$3*climhigh!$I125+BW$4*climhigh!$I125^2+BW$5*climhigh!$I125^6)*(M15/M$66)^$BW$1,-99)</f>
        <v>0.6451068900596626</v>
      </c>
      <c r="BX15" s="8">
        <f>MAX((BX$3*climhigh!$M125+BX$4*climhigh!$M125^2+BX$5*climhigh!$M125^6)*(K15/K$66)^$BW$1,-99)</f>
        <v>1.9894540616581511</v>
      </c>
      <c r="BY15" s="8">
        <f>MAX((BY$3*climhigh!$M125+BY$4*climhigh!$M125^2+BY$5*climhigh!$M125^6)*(L15/L$66)^$BW$1,-99)</f>
        <v>1.421698350589027</v>
      </c>
      <c r="BZ15" s="8">
        <f>MAX((BZ$3*climhigh!$M125+BZ$4*climhigh!$M125^2+BZ$5*climhigh!$M125^6)*(M15/M$66)^$BW$1,-99)</f>
        <v>0.6451068900596626</v>
      </c>
      <c r="CA15" s="8">
        <f t="shared" si="23"/>
        <v>0</v>
      </c>
      <c r="CB15" s="8">
        <f t="shared" si="24"/>
        <v>0</v>
      </c>
      <c r="CC15" s="8">
        <f t="shared" si="25"/>
        <v>0</v>
      </c>
      <c r="CD15" s="8">
        <f>MAX((CD$3*climhigh!$I125+CD$4*climhigh!$I125^2+CD$5*climhigh!$I125^6)*(K15/K$66)^$BW$1,-99)</f>
        <v>6.5798058805736206E-2</v>
      </c>
      <c r="CE15" s="8">
        <f>MAX((CE$3*climhigh!$I125+CE$4*climhigh!$I125^2+CE$5*climhigh!$I125^6)*(L15/L$66)^$BW$1,-99)</f>
        <v>3.6677858579142672E-2</v>
      </c>
      <c r="CF15" s="8">
        <f>MAX((CF$3*climhigh!$I125+CF$4*climhigh!$I125^2+CF$5*climhigh!$I125^6)*(M15/M$66)^$BW$1,-99)</f>
        <v>8.2440666014242346E-3</v>
      </c>
      <c r="CG15" s="8">
        <f>MAX((CG$3*climhigh!$M125+CG$4*climhigh!$M125^2+CG$5*climhigh!$M125^6)*(K15/K$66)^$BW$1,-99)</f>
        <v>6.5798058805736206E-2</v>
      </c>
      <c r="CH15" s="8">
        <f>MAX((CH$3*climhigh!$M125+CH$4*climhigh!$M125^2+CH$5*climhigh!$M125^6)*(L15/L$66)^$BW$1,-99)</f>
        <v>3.6677858579142672E-2</v>
      </c>
      <c r="CI15" s="8">
        <f>MAX((CI$3*climhigh!$M125+CI$4*climhigh!$M125^2+CI$5*climhigh!$M125^6)*(M15/M$66)^$BW$1,-99)</f>
        <v>8.2440666014242346E-3</v>
      </c>
      <c r="CJ15" s="8">
        <f t="shared" si="26"/>
        <v>0</v>
      </c>
      <c r="CK15" s="8">
        <f t="shared" si="27"/>
        <v>0</v>
      </c>
      <c r="CL15" s="8">
        <f t="shared" si="28"/>
        <v>0</v>
      </c>
    </row>
    <row r="16" spans="1:90">
      <c r="A16">
        <v>1970</v>
      </c>
      <c r="B16" s="1">
        <v>838.68260221630339</v>
      </c>
      <c r="C16" s="1">
        <v>1469.36546</v>
      </c>
      <c r="D16" s="1">
        <v>1361.9334650000001</v>
      </c>
      <c r="E16" s="7">
        <f t="shared" si="29"/>
        <v>9.0723766240810022E-3</v>
      </c>
      <c r="F16" s="7">
        <f t="shared" si="11"/>
        <v>2.4041911671104588E-2</v>
      </c>
      <c r="G16" s="7">
        <f t="shared" si="11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12"/>
        <v>15268.913327934199</v>
      </c>
      <c r="L16" s="1">
        <f t="shared" si="4"/>
        <v>1020.2942153499797</v>
      </c>
      <c r="M16" s="1">
        <f t="shared" si="4"/>
        <v>332.42707462745153</v>
      </c>
      <c r="N16" s="7">
        <f t="shared" si="30"/>
        <v>2.7486074893270152E-2</v>
      </c>
      <c r="O16" s="7">
        <f t="shared" si="13"/>
        <v>6.1786166681307542E-2</v>
      </c>
      <c r="P16" s="7">
        <f t="shared" si="13"/>
        <v>4.3876002224265687E-2</v>
      </c>
      <c r="Q16" s="1">
        <v>3224.0732506673107</v>
      </c>
      <c r="R16" s="1"/>
      <c r="S16" s="1"/>
      <c r="T16" s="1">
        <f t="shared" si="14"/>
        <v>251.76719217015059</v>
      </c>
      <c r="U16" s="1"/>
      <c r="V16" s="1"/>
      <c r="W16" s="7">
        <f t="shared" si="31"/>
        <v>5.3260391465754564E-2</v>
      </c>
      <c r="X16" s="7"/>
      <c r="Y16" s="7"/>
      <c r="Z16" s="1">
        <v>8459.1172432894891</v>
      </c>
      <c r="AA16" s="1">
        <v>4005.5741099999991</v>
      </c>
      <c r="AB16" s="1">
        <v>679.83088799999541</v>
      </c>
      <c r="AC16" s="8">
        <f t="shared" si="15"/>
        <v>2.6237360585832352</v>
      </c>
      <c r="AD16" s="8"/>
      <c r="AE16" s="8"/>
      <c r="AF16" s="7">
        <f t="shared" si="32"/>
        <v>-6.5810246464045319E-3</v>
      </c>
      <c r="AG16" s="7"/>
      <c r="AH16" s="7"/>
      <c r="AI16" s="1">
        <f t="shared" si="33"/>
        <v>16776.621291870717</v>
      </c>
      <c r="AJ16" s="1">
        <f t="shared" si="33"/>
        <v>1972.9552438763008</v>
      </c>
      <c r="AK16" s="1">
        <f t="shared" si="33"/>
        <v>612.24009292829078</v>
      </c>
      <c r="AL16" s="10">
        <f t="shared" si="16"/>
        <v>6.5905099486850789</v>
      </c>
      <c r="AM16" s="10">
        <f t="shared" si="16"/>
        <v>0.86109421906095129</v>
      </c>
      <c r="AN16" s="10">
        <f t="shared" si="16"/>
        <v>0.34633357844781726</v>
      </c>
      <c r="AO16" s="7">
        <f t="shared" si="34"/>
        <v>1.8276539118654789E-2</v>
      </c>
      <c r="AP16" s="7">
        <f t="shared" si="17"/>
        <v>2.8144496824265453E-2</v>
      </c>
      <c r="AQ16" s="7">
        <f t="shared" si="17"/>
        <v>2.0372115051398465E-2</v>
      </c>
      <c r="AR16" s="1">
        <f t="shared" si="5"/>
        <v>10063.244565038911</v>
      </c>
      <c r="AS16" s="1">
        <f t="shared" si="5"/>
        <v>1342.0786936942525</v>
      </c>
      <c r="AT16" s="1">
        <f t="shared" si="5"/>
        <v>401.97927867133075</v>
      </c>
      <c r="AU16" s="1">
        <f t="shared" si="6"/>
        <v>2012.6489130077823</v>
      </c>
      <c r="AV16" s="1">
        <f t="shared" si="6"/>
        <v>268.41573873885051</v>
      </c>
      <c r="AW16" s="1">
        <f t="shared" si="6"/>
        <v>80.395855734266149</v>
      </c>
      <c r="AX16" s="1">
        <f t="shared" si="18"/>
        <v>9599.0970013645401</v>
      </c>
      <c r="AY16" s="1">
        <f t="shared" si="7"/>
        <v>730.69837571614221</v>
      </c>
      <c r="AZ16" s="1">
        <f t="shared" si="7"/>
        <v>236.12271171930163</v>
      </c>
      <c r="BA16" s="1">
        <f t="shared" si="19"/>
        <v>9.1694243106739268</v>
      </c>
      <c r="BB16" s="1">
        <f t="shared" si="19"/>
        <v>6.5940007558798834</v>
      </c>
      <c r="BC16" s="1">
        <f t="shared" si="19"/>
        <v>5.4643516348029921</v>
      </c>
      <c r="BD16" s="1">
        <f t="shared" si="20"/>
        <v>0</v>
      </c>
      <c r="BE16">
        <v>0</v>
      </c>
      <c r="BF16">
        <v>0</v>
      </c>
      <c r="BG16">
        <v>0</v>
      </c>
      <c r="BH16">
        <f t="shared" si="21"/>
        <v>0</v>
      </c>
      <c r="BI16">
        <f t="shared" si="22"/>
        <v>0</v>
      </c>
      <c r="BJ16">
        <f t="shared" si="8"/>
        <v>0</v>
      </c>
      <c r="BK16">
        <f t="shared" si="8"/>
        <v>0</v>
      </c>
      <c r="BL16">
        <f t="shared" si="9"/>
        <v>0</v>
      </c>
      <c r="BM16">
        <f t="shared" si="9"/>
        <v>0</v>
      </c>
      <c r="BN16">
        <f t="shared" si="9"/>
        <v>0</v>
      </c>
      <c r="BO16">
        <f t="shared" si="10"/>
        <v>0</v>
      </c>
      <c r="BP16">
        <f t="shared" si="10"/>
        <v>0</v>
      </c>
      <c r="BQ16">
        <f t="shared" si="10"/>
        <v>0</v>
      </c>
      <c r="BR16" s="7">
        <f t="shared" si="35"/>
        <v>4.2710381158745925E-2</v>
      </c>
      <c r="BS16">
        <v>0</v>
      </c>
      <c r="BT16">
        <v>0</v>
      </c>
      <c r="BU16" s="8">
        <f>MAX((BU$3*climhigh!$I126+BU$4*climhigh!$I126^2+BU$5*climhigh!$I126^6)*(K16/K$66)^$BW$1,-99)</f>
        <v>2.0265913295687858</v>
      </c>
      <c r="BV16" s="8">
        <f>MAX((BV$3*climhigh!$I126+BV$4*climhigh!$I126^2+BV$5*climhigh!$I126^6)*(L16/L$66)^$BW$1,-99)</f>
        <v>1.434912596604081</v>
      </c>
      <c r="BW16" s="8">
        <f>MAX((BW$3*climhigh!$I126+BW$4*climhigh!$I126^2+BW$5*climhigh!$I126^6)*(M16/M$66)^$BW$1,-99)</f>
        <v>0.65241822005884176</v>
      </c>
      <c r="BX16" s="8">
        <f>MAX((BX$3*climhigh!$M126+BX$4*climhigh!$M126^2+BX$5*climhigh!$M126^6)*(K16/K$66)^$BW$1,-99)</f>
        <v>2.0265913295687858</v>
      </c>
      <c r="BY16" s="8">
        <f>MAX((BY$3*climhigh!$M126+BY$4*climhigh!$M126^2+BY$5*climhigh!$M126^6)*(L16/L$66)^$BW$1,-99)</f>
        <v>1.434912596604081</v>
      </c>
      <c r="BZ16" s="8">
        <f>MAX((BZ$3*climhigh!$M126+BZ$4*climhigh!$M126^2+BZ$5*climhigh!$M126^6)*(M16/M$66)^$BW$1,-99)</f>
        <v>0.65241822005884176</v>
      </c>
      <c r="CA16" s="8">
        <f t="shared" si="23"/>
        <v>0</v>
      </c>
      <c r="CB16" s="8">
        <f t="shared" si="24"/>
        <v>0</v>
      </c>
      <c r="CC16" s="8">
        <f t="shared" si="25"/>
        <v>0</v>
      </c>
      <c r="CD16" s="8">
        <f>MAX((CD$3*climhigh!$I126+CD$4*climhigh!$I126^2+CD$5*climhigh!$I126^6)*(K16/K$66)^$BW$1,-99)</f>
        <v>6.9306097482686291E-2</v>
      </c>
      <c r="CE16" s="8">
        <f>MAX((CE$3*climhigh!$I126+CE$4*climhigh!$I126^2+CE$5*climhigh!$I126^6)*(L16/L$66)^$BW$1,-99)</f>
        <v>3.831660149765103E-2</v>
      </c>
      <c r="CF16" s="8">
        <f>MAX((CF$3*climhigh!$I126+CF$4*climhigh!$I126^2+CF$5*climhigh!$I126^6)*(M16/M$66)^$BW$1,-99)</f>
        <v>8.6480295387351205E-3</v>
      </c>
      <c r="CG16" s="8">
        <f>MAX((CG$3*climhigh!$M126+CG$4*climhigh!$M126^2+CG$5*climhigh!$M126^6)*(K16/K$66)^$BW$1,-99)</f>
        <v>6.9306097482686291E-2</v>
      </c>
      <c r="CH16" s="8">
        <f>MAX((CH$3*climhigh!$M126+CH$4*climhigh!$M126^2+CH$5*climhigh!$M126^6)*(L16/L$66)^$BW$1,-99)</f>
        <v>3.831660149765103E-2</v>
      </c>
      <c r="CI16" s="8">
        <f>MAX((CI$3*climhigh!$M126+CI$4*climhigh!$M126^2+CI$5*climhigh!$M126^6)*(M16/M$66)^$BW$1,-99)</f>
        <v>8.6480295387351205E-3</v>
      </c>
      <c r="CJ16" s="8">
        <f t="shared" si="26"/>
        <v>0</v>
      </c>
      <c r="CK16" s="8">
        <f t="shared" si="27"/>
        <v>0</v>
      </c>
      <c r="CL16" s="8">
        <f t="shared" si="28"/>
        <v>0</v>
      </c>
    </row>
    <row r="17" spans="1:90">
      <c r="A17">
        <v>1971</v>
      </c>
      <c r="B17" s="1">
        <v>847.096018199024</v>
      </c>
      <c r="C17" s="1">
        <v>1505.0043741073023</v>
      </c>
      <c r="D17" s="1">
        <v>1395.0753168699603</v>
      </c>
      <c r="E17" s="7">
        <f t="shared" si="29"/>
        <v>1.0031704437992728E-2</v>
      </c>
      <c r="F17" s="7">
        <f t="shared" si="11"/>
        <v>2.4254629006525308E-2</v>
      </c>
      <c r="G17" s="7">
        <f t="shared" si="11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12"/>
        <v>15683.819679483244</v>
      </c>
      <c r="L17" s="1">
        <f t="shared" si="4"/>
        <v>1056.3156192060862</v>
      </c>
      <c r="M17" s="1">
        <f t="shared" si="4"/>
        <v>335.79402433817955</v>
      </c>
      <c r="N17" s="7">
        <f t="shared" si="30"/>
        <v>2.7173273083552107E-2</v>
      </c>
      <c r="O17" s="7">
        <f t="shared" si="13"/>
        <v>3.5304918242382133E-2</v>
      </c>
      <c r="P17" s="7">
        <f t="shared" si="13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4"/>
        <v>254.42178021340607</v>
      </c>
      <c r="U17" s="1">
        <f t="shared" si="14"/>
        <v>966.56782143777843</v>
      </c>
      <c r="V17" s="1">
        <f t="shared" si="14"/>
        <v>962.73501234469597</v>
      </c>
      <c r="W17" s="7">
        <f t="shared" si="31"/>
        <v>1.0543820345986221E-2</v>
      </c>
      <c r="X17" s="7"/>
      <c r="Y17" s="7"/>
      <c r="Z17" s="1">
        <v>8611.4029254657999</v>
      </c>
      <c r="AA17" s="1">
        <v>4367.602351999999</v>
      </c>
      <c r="AB17" s="1">
        <v>723.98260000000209</v>
      </c>
      <c r="AC17" s="8">
        <f t="shared" si="15"/>
        <v>2.5476228902565792</v>
      </c>
      <c r="AD17" s="8">
        <f t="shared" si="15"/>
        <v>2.8423613876819047</v>
      </c>
      <c r="AE17" s="8">
        <f t="shared" si="15"/>
        <v>1.605279812372872</v>
      </c>
      <c r="AF17" s="7">
        <f t="shared" si="32"/>
        <v>-2.9009460794526598E-2</v>
      </c>
      <c r="AG17" s="7"/>
      <c r="AH17" s="7"/>
      <c r="AI17" s="1">
        <f t="shared" si="33"/>
        <v>17111.608075691427</v>
      </c>
      <c r="AJ17" s="1">
        <f t="shared" si="33"/>
        <v>2044.0754582275213</v>
      </c>
      <c r="AK17" s="1">
        <f t="shared" si="33"/>
        <v>631.41193936972786</v>
      </c>
      <c r="AL17" s="10">
        <f t="shared" si="16"/>
        <v>6.710961661574105</v>
      </c>
      <c r="AM17" s="10">
        <f t="shared" si="16"/>
        <v>0.88532928257470556</v>
      </c>
      <c r="AN17" s="10">
        <f t="shared" si="16"/>
        <v>0.35338912595411875</v>
      </c>
      <c r="AO17" s="7">
        <f t="shared" si="34"/>
        <v>1.8276539118654789E-2</v>
      </c>
      <c r="AP17" s="7">
        <f t="shared" si="17"/>
        <v>2.8144496824265453E-2</v>
      </c>
      <c r="AQ17" s="7">
        <f t="shared" si="17"/>
        <v>2.0372115051398465E-2</v>
      </c>
      <c r="AR17" s="1">
        <f t="shared" si="5"/>
        <v>10370.245432814676</v>
      </c>
      <c r="AS17" s="1">
        <f t="shared" si="5"/>
        <v>1416.5582032351531</v>
      </c>
      <c r="AT17" s="1">
        <f t="shared" si="5"/>
        <v>420.72068372216006</v>
      </c>
      <c r="AU17" s="1">
        <f t="shared" si="6"/>
        <v>2074.0490865629354</v>
      </c>
      <c r="AV17" s="1">
        <f t="shared" si="6"/>
        <v>283.31164064703063</v>
      </c>
      <c r="AW17" s="1">
        <f t="shared" si="6"/>
        <v>84.144136744432018</v>
      </c>
      <c r="AX17" s="1">
        <f t="shared" si="18"/>
        <v>9793.6906419297593</v>
      </c>
      <c r="AY17" s="1">
        <f t="shared" si="7"/>
        <v>752.98556076311138</v>
      </c>
      <c r="AZ17" s="1">
        <f t="shared" si="7"/>
        <v>241.26048458292775</v>
      </c>
      <c r="BA17" s="1">
        <f t="shared" si="19"/>
        <v>9.1894936452747071</v>
      </c>
      <c r="BB17" s="1">
        <f t="shared" si="19"/>
        <v>6.6240460520026412</v>
      </c>
      <c r="BC17" s="1">
        <f t="shared" si="19"/>
        <v>5.4858771986858619</v>
      </c>
      <c r="BD17" s="1">
        <f t="shared" si="20"/>
        <v>0</v>
      </c>
      <c r="BE17">
        <v>0</v>
      </c>
      <c r="BF17">
        <v>0</v>
      </c>
      <c r="BG17">
        <v>0</v>
      </c>
      <c r="BH17">
        <f t="shared" si="21"/>
        <v>0</v>
      </c>
      <c r="BI17">
        <f t="shared" si="22"/>
        <v>0</v>
      </c>
      <c r="BJ17">
        <f t="shared" si="8"/>
        <v>0</v>
      </c>
      <c r="BK17">
        <f t="shared" si="8"/>
        <v>0</v>
      </c>
      <c r="BL17">
        <f t="shared" si="9"/>
        <v>0</v>
      </c>
      <c r="BM17">
        <f t="shared" si="9"/>
        <v>0</v>
      </c>
      <c r="BN17">
        <f t="shared" si="9"/>
        <v>0</v>
      </c>
      <c r="BO17">
        <f t="shared" si="10"/>
        <v>0</v>
      </c>
      <c r="BP17">
        <f t="shared" si="10"/>
        <v>0</v>
      </c>
      <c r="BQ17">
        <f t="shared" si="10"/>
        <v>0</v>
      </c>
      <c r="BR17" s="7">
        <f t="shared" si="35"/>
        <v>3.9722867351116742E-2</v>
      </c>
      <c r="BS17">
        <v>0</v>
      </c>
      <c r="BT17">
        <v>0</v>
      </c>
      <c r="BU17" s="8">
        <f>MAX((BU$3*climhigh!$I127+BU$4*climhigh!$I127^2+BU$5*climhigh!$I127^6)*(K17/K$66)^$BW$1,-99)</f>
        <v>2.0649917951606747</v>
      </c>
      <c r="BV17" s="8">
        <f>MAX((BV$3*climhigh!$I127+BV$4*climhigh!$I127^2+BV$5*climhigh!$I127^6)*(L17/L$66)^$BW$1,-99)</f>
        <v>1.4576332323314416</v>
      </c>
      <c r="BW17" s="8">
        <f>MAX((BW$3*climhigh!$I127+BW$4*climhigh!$I127^2+BW$5*climhigh!$I127^6)*(M17/M$66)^$BW$1,-99)</f>
        <v>0.66526616912420389</v>
      </c>
      <c r="BX17" s="8">
        <f>MAX((BX$3*climhigh!$M127+BX$4*climhigh!$M127^2+BX$5*climhigh!$M127^6)*(K17/K$66)^$BW$1,-99)</f>
        <v>2.0649917951606747</v>
      </c>
      <c r="BY17" s="8">
        <f>MAX((BY$3*climhigh!$M127+BY$4*climhigh!$M127^2+BY$5*climhigh!$M127^6)*(L17/L$66)^$BW$1,-99)</f>
        <v>1.4576332323314416</v>
      </c>
      <c r="BZ17" s="8">
        <f>MAX((BZ$3*climhigh!$M127+BZ$4*climhigh!$M127^2+BZ$5*climhigh!$M127^6)*(M17/M$66)^$BW$1,-99)</f>
        <v>0.66526616912420389</v>
      </c>
      <c r="CA17" s="8">
        <f t="shared" si="23"/>
        <v>0</v>
      </c>
      <c r="CB17" s="8">
        <f t="shared" si="24"/>
        <v>0</v>
      </c>
      <c r="CC17" s="8">
        <f t="shared" si="25"/>
        <v>0</v>
      </c>
      <c r="CD17" s="8">
        <f>MAX((CD$3*climhigh!$I127+CD$4*climhigh!$I127^2+CD$5*climhigh!$I127^6)*(K17/K$66)^$BW$1,-99)</f>
        <v>7.3064649263662365E-2</v>
      </c>
      <c r="CE17" s="8">
        <f>MAX((CE$3*climhigh!$I127+CE$4*climhigh!$I127^2+CE$5*climhigh!$I127^6)*(L17/L$66)^$BW$1,-99)</f>
        <v>4.0313936358036651E-2</v>
      </c>
      <c r="CF17" s="8">
        <f>MAX((CF$3*climhigh!$I127+CF$4*climhigh!$I127^2+CF$5*climhigh!$I127^6)*(M17/M$66)^$BW$1,-99)</f>
        <v>9.1536913725091384E-3</v>
      </c>
      <c r="CG17" s="8">
        <f>MAX((CG$3*climhigh!$M127+CG$4*climhigh!$M127^2+CG$5*climhigh!$M127^6)*(K17/K$66)^$BW$1,-99)</f>
        <v>7.3064649263662365E-2</v>
      </c>
      <c r="CH17" s="8">
        <f>MAX((CH$3*climhigh!$M127+CH$4*climhigh!$M127^2+CH$5*climhigh!$M127^6)*(L17/L$66)^$BW$1,-99)</f>
        <v>4.0313936358036651E-2</v>
      </c>
      <c r="CI17" s="8">
        <f>MAX((CI$3*climhigh!$M127+CI$4*climhigh!$M127^2+CI$5*climhigh!$M127^6)*(M17/M$66)^$BW$1,-99)</f>
        <v>9.1536913725091384E-3</v>
      </c>
      <c r="CJ17" s="8">
        <f t="shared" si="26"/>
        <v>0</v>
      </c>
      <c r="CK17" s="8">
        <f t="shared" si="27"/>
        <v>0</v>
      </c>
      <c r="CL17" s="8">
        <f t="shared" si="28"/>
        <v>0</v>
      </c>
    </row>
    <row r="18" spans="1:90">
      <c r="A18">
        <v>1972</v>
      </c>
      <c r="B18" s="1">
        <v>854.9765232280613</v>
      </c>
      <c r="C18" s="1">
        <v>1539.1415411257376</v>
      </c>
      <c r="D18" s="1">
        <v>1428.5731519977162</v>
      </c>
      <c r="E18" s="7">
        <f t="shared" si="29"/>
        <v>9.3029654959206898E-3</v>
      </c>
      <c r="F18" s="7">
        <f t="shared" si="11"/>
        <v>2.268243707841977E-2</v>
      </c>
      <c r="G18" s="7">
        <f t="shared" si="11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12"/>
        <v>16384.195990758039</v>
      </c>
      <c r="L18" s="1">
        <f t="shared" si="4"/>
        <v>1095.1045930105074</v>
      </c>
      <c r="M18" s="1">
        <f t="shared" si="4"/>
        <v>338.40809822518537</v>
      </c>
      <c r="N18" s="7">
        <f t="shared" si="30"/>
        <v>4.4655978300425891E-2</v>
      </c>
      <c r="O18" s="7">
        <f t="shared" si="13"/>
        <v>3.6721007527631189E-2</v>
      </c>
      <c r="P18" s="7">
        <f t="shared" si="13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4"/>
        <v>253.30737992558272</v>
      </c>
      <c r="U18" s="1">
        <f t="shared" si="14"/>
        <v>960.46139471253696</v>
      </c>
      <c r="V18" s="1">
        <f t="shared" si="14"/>
        <v>962.13777894225257</v>
      </c>
      <c r="W18" s="7">
        <f t="shared" si="31"/>
        <v>-4.3801292754440668E-3</v>
      </c>
      <c r="X18" s="7">
        <f t="shared" si="31"/>
        <v>-6.3176391659285347E-3</v>
      </c>
      <c r="Y18" s="7">
        <f t="shared" si="31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8">
        <f t="shared" si="15"/>
        <v>2.5416490259019571</v>
      </c>
      <c r="AD18" s="8">
        <f t="shared" si="15"/>
        <v>2.83461239009165</v>
      </c>
      <c r="AE18" s="8">
        <f t="shared" si="15"/>
        <v>1.6520463245264814</v>
      </c>
      <c r="AF18" s="7">
        <f t="shared" si="32"/>
        <v>-2.3448777986213587E-3</v>
      </c>
      <c r="AG18" s="7">
        <f t="shared" si="32"/>
        <v>-2.7262534679217687E-3</v>
      </c>
      <c r="AH18" s="7">
        <f t="shared" si="32"/>
        <v>2.9132934827406087E-2</v>
      </c>
      <c r="AI18" s="1">
        <f t="shared" si="33"/>
        <v>17474.49635468522</v>
      </c>
      <c r="AJ18" s="1">
        <f t="shared" si="33"/>
        <v>2122.9795530517999</v>
      </c>
      <c r="AK18" s="1">
        <f t="shared" si="33"/>
        <v>652.41488217718711</v>
      </c>
      <c r="AL18" s="10">
        <f t="shared" si="16"/>
        <v>6.8336148149056566</v>
      </c>
      <c r="AM18" s="10">
        <f t="shared" si="16"/>
        <v>0.91024642975655856</v>
      </c>
      <c r="AN18" s="10">
        <f t="shared" si="16"/>
        <v>0.36058840988596919</v>
      </c>
      <c r="AO18" s="7">
        <f t="shared" si="34"/>
        <v>1.8276539118654789E-2</v>
      </c>
      <c r="AP18" s="7">
        <f t="shared" si="17"/>
        <v>2.8144496824265453E-2</v>
      </c>
      <c r="AQ18" s="7">
        <f t="shared" si="17"/>
        <v>2.0372115051398465E-2</v>
      </c>
      <c r="AR18" s="1">
        <f t="shared" si="5"/>
        <v>10683.038186891064</v>
      </c>
      <c r="AS18" s="1">
        <f t="shared" si="5"/>
        <v>1494.0701681461387</v>
      </c>
      <c r="AT18" s="1">
        <f t="shared" si="5"/>
        <v>440.39108862598613</v>
      </c>
      <c r="AU18" s="1">
        <f t="shared" si="6"/>
        <v>2136.607637378213</v>
      </c>
      <c r="AV18" s="1">
        <f t="shared" si="6"/>
        <v>298.81403362922777</v>
      </c>
      <c r="AW18" s="1">
        <f t="shared" si="6"/>
        <v>88.078217725197234</v>
      </c>
      <c r="AX18" s="1">
        <f t="shared" si="18"/>
        <v>9996.099679140696</v>
      </c>
      <c r="AY18" s="1">
        <f t="shared" si="7"/>
        <v>776.57324071877974</v>
      </c>
      <c r="AZ18" s="1">
        <f t="shared" si="7"/>
        <v>246.61871211013221</v>
      </c>
      <c r="BA18" s="1">
        <f t="shared" si="19"/>
        <v>9.2099502638079542</v>
      </c>
      <c r="BB18" s="1">
        <f t="shared" si="19"/>
        <v>6.6548909597360772</v>
      </c>
      <c r="BC18" s="1">
        <f t="shared" si="19"/>
        <v>5.5078434682656328</v>
      </c>
      <c r="BD18" s="1">
        <f t="shared" si="20"/>
        <v>0</v>
      </c>
      <c r="BE18">
        <v>0</v>
      </c>
      <c r="BF18">
        <v>0</v>
      </c>
      <c r="BG18">
        <v>0</v>
      </c>
      <c r="BH18">
        <f t="shared" si="21"/>
        <v>0</v>
      </c>
      <c r="BI18">
        <f t="shared" si="22"/>
        <v>0</v>
      </c>
      <c r="BJ18">
        <f t="shared" si="8"/>
        <v>0</v>
      </c>
      <c r="BK18">
        <f t="shared" si="8"/>
        <v>0</v>
      </c>
      <c r="BL18">
        <f t="shared" si="9"/>
        <v>0</v>
      </c>
      <c r="BM18">
        <f t="shared" si="9"/>
        <v>0</v>
      </c>
      <c r="BN18">
        <f t="shared" si="9"/>
        <v>0</v>
      </c>
      <c r="BO18">
        <f t="shared" si="10"/>
        <v>0</v>
      </c>
      <c r="BP18">
        <f t="shared" si="10"/>
        <v>0</v>
      </c>
      <c r="BQ18">
        <f t="shared" si="10"/>
        <v>0</v>
      </c>
      <c r="BR18" s="7">
        <f t="shared" si="35"/>
        <v>5.4298112984421332E-2</v>
      </c>
      <c r="BS18">
        <v>0</v>
      </c>
      <c r="BT18">
        <v>0</v>
      </c>
      <c r="BU18" s="8">
        <f>MAX((BU$3*climhigh!$I128+BU$4*climhigh!$I128^2+BU$5*climhigh!$I128^6)*(K18/K$66)^$BW$1,-99)</f>
        <v>2.0955900864239223</v>
      </c>
      <c r="BV18" s="8">
        <f>MAX((BV$3*climhigh!$I128+BV$4*climhigh!$I128^2+BV$5*climhigh!$I128^6)*(L18/L$66)^$BW$1,-99)</f>
        <v>1.4803543946954063</v>
      </c>
      <c r="BW18" s="8">
        <f>MAX((BW$3*climhigh!$I128+BW$4*climhigh!$I128^2+BW$5*climhigh!$I128^6)*(M18/M$66)^$BW$1,-99)</f>
        <v>0.67873691712343287</v>
      </c>
      <c r="BX18" s="8">
        <f>MAX((BX$3*climhigh!$M128+BX$4*climhigh!$M128^2+BX$5*climhigh!$M128^6)*(K18/K$66)^$BW$1,-99)</f>
        <v>2.0955900864239223</v>
      </c>
      <c r="BY18" s="8">
        <f>MAX((BY$3*climhigh!$M128+BY$4*climhigh!$M128^2+BY$5*climhigh!$M128^6)*(L18/L$66)^$BW$1,-99)</f>
        <v>1.4803543946954063</v>
      </c>
      <c r="BZ18" s="8">
        <f>MAX((BZ$3*climhigh!$M128+BZ$4*climhigh!$M128^2+BZ$5*climhigh!$M128^6)*(M18/M$66)^$BW$1,-99)</f>
        <v>0.67873691712343287</v>
      </c>
      <c r="CA18" s="8">
        <f t="shared" si="23"/>
        <v>0</v>
      </c>
      <c r="CB18" s="8">
        <f t="shared" si="24"/>
        <v>0</v>
      </c>
      <c r="CC18" s="8">
        <f t="shared" si="25"/>
        <v>0</v>
      </c>
      <c r="CD18" s="8">
        <f>MAX((CD$3*climhigh!$I128+CD$4*climhigh!$I128^2+CD$5*climhigh!$I128^6)*(K18/K$66)^$BW$1,-99)</f>
        <v>7.6757879491086228E-2</v>
      </c>
      <c r="CE18" s="8">
        <f>MAX((CE$3*climhigh!$I128+CE$4*climhigh!$I128^2+CE$5*climhigh!$I128^6)*(L18/L$66)^$BW$1,-99)</f>
        <v>4.2431228343592003E-2</v>
      </c>
      <c r="CF18" s="8">
        <f>MAX((CF$3*climhigh!$I128+CF$4*climhigh!$I128^2+CF$5*climhigh!$I128^6)*(M18/M$66)^$BW$1,-99)</f>
        <v>9.701287591746155E-3</v>
      </c>
      <c r="CG18" s="8">
        <f>MAX((CG$3*climhigh!$M128+CG$4*climhigh!$M128^2+CG$5*climhigh!$M128^6)*(K18/K$66)^$BW$1,-99)</f>
        <v>7.6757879491086228E-2</v>
      </c>
      <c r="CH18" s="8">
        <f>MAX((CH$3*climhigh!$M128+CH$4*climhigh!$M128^2+CH$5*climhigh!$M128^6)*(L18/L$66)^$BW$1,-99)</f>
        <v>4.2431228343592003E-2</v>
      </c>
      <c r="CI18" s="8">
        <f>MAX((CI$3*climhigh!$M128+CI$4*climhigh!$M128^2+CI$5*climhigh!$M128^6)*(M18/M$66)^$BW$1,-99)</f>
        <v>9.701287591746155E-3</v>
      </c>
      <c r="CJ18" s="8">
        <f t="shared" si="26"/>
        <v>0</v>
      </c>
      <c r="CK18" s="8">
        <f t="shared" si="27"/>
        <v>0</v>
      </c>
      <c r="CL18" s="8">
        <f t="shared" si="28"/>
        <v>0</v>
      </c>
    </row>
    <row r="19" spans="1:90">
      <c r="A19">
        <v>1973</v>
      </c>
      <c r="B19" s="1">
        <v>862.01640312724589</v>
      </c>
      <c r="C19" s="1">
        <v>1572.4156197948987</v>
      </c>
      <c r="D19" s="1">
        <v>1462.6966421977168</v>
      </c>
      <c r="E19" s="7">
        <f t="shared" si="29"/>
        <v>8.234003750892116E-3</v>
      </c>
      <c r="F19" s="7">
        <f t="shared" si="11"/>
        <v>2.1618595678227326E-2</v>
      </c>
      <c r="G19" s="7">
        <f t="shared" si="11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12"/>
        <v>17285.569341438746</v>
      </c>
      <c r="L19" s="1">
        <f t="shared" si="4"/>
        <v>1159.7824956716206</v>
      </c>
      <c r="M19" s="1">
        <f t="shared" si="4"/>
        <v>347.52943617096099</v>
      </c>
      <c r="N19" s="7">
        <f t="shared" si="30"/>
        <v>5.5014805193318805E-2</v>
      </c>
      <c r="O19" s="7">
        <f t="shared" si="13"/>
        <v>5.906093634701115E-2</v>
      </c>
      <c r="P19" s="7">
        <f t="shared" si="13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4"/>
        <v>251.13148147524893</v>
      </c>
      <c r="U19" s="1">
        <f t="shared" si="14"/>
        <v>934.74464407668324</v>
      </c>
      <c r="V19" s="1">
        <f t="shared" si="14"/>
        <v>953.358521329567</v>
      </c>
      <c r="W19" s="7">
        <f t="shared" si="31"/>
        <v>-8.5899528508527334E-3</v>
      </c>
      <c r="X19" s="7">
        <f t="shared" si="31"/>
        <v>-2.6775413126886471E-2</v>
      </c>
      <c r="Y19" s="7">
        <f t="shared" si="31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8">
        <f t="shared" si="15"/>
        <v>2.5535858110607683</v>
      </c>
      <c r="AD19" s="8">
        <f t="shared" si="15"/>
        <v>2.8535309635613215</v>
      </c>
      <c r="AE19" s="8">
        <f t="shared" si="15"/>
        <v>1.6872467626084724</v>
      </c>
      <c r="AF19" s="7">
        <f t="shared" si="32"/>
        <v>4.69647265895623E-3</v>
      </c>
      <c r="AG19" s="7">
        <f t="shared" si="32"/>
        <v>6.6741306627322583E-3</v>
      </c>
      <c r="AH19" s="7">
        <f t="shared" si="32"/>
        <v>2.1307173751365927E-2</v>
      </c>
      <c r="AI19" s="1">
        <f t="shared" si="33"/>
        <v>17863.65435659491</v>
      </c>
      <c r="AJ19" s="1">
        <f t="shared" si="33"/>
        <v>2209.4956313758476</v>
      </c>
      <c r="AK19" s="1">
        <f t="shared" si="33"/>
        <v>675.25161168466559</v>
      </c>
      <c r="AL19" s="10">
        <f t="shared" si="16"/>
        <v>6.958509643392099</v>
      </c>
      <c r="AM19" s="10">
        <f t="shared" si="16"/>
        <v>0.93586485750814097</v>
      </c>
      <c r="AN19" s="10">
        <f t="shared" si="16"/>
        <v>0.36793435845836697</v>
      </c>
      <c r="AO19" s="7">
        <f t="shared" si="34"/>
        <v>1.8276539118654789E-2</v>
      </c>
      <c r="AP19" s="7">
        <f t="shared" si="17"/>
        <v>2.8144496824265453E-2</v>
      </c>
      <c r="AQ19" s="7">
        <f t="shared" si="17"/>
        <v>2.0372115051398465E-2</v>
      </c>
      <c r="AR19" s="1">
        <f t="shared" si="5"/>
        <v>10998.228005256095</v>
      </c>
      <c r="AS19" s="1">
        <f t="shared" si="5"/>
        <v>1575.1635313878005</v>
      </c>
      <c r="AT19" s="1">
        <f t="shared" si="5"/>
        <v>461.09125173390214</v>
      </c>
      <c r="AU19" s="1">
        <f t="shared" si="6"/>
        <v>2199.6456010512188</v>
      </c>
      <c r="AV19" s="1">
        <f t="shared" si="6"/>
        <v>315.03270627756012</v>
      </c>
      <c r="AW19" s="1">
        <f t="shared" si="6"/>
        <v>92.218250346780437</v>
      </c>
      <c r="AX19" s="1">
        <f t="shared" si="18"/>
        <v>10206.977932537184</v>
      </c>
      <c r="AY19" s="1">
        <f t="shared" si="7"/>
        <v>801.39805865996698</v>
      </c>
      <c r="AZ19" s="1">
        <f t="shared" si="7"/>
        <v>252.18694754975729</v>
      </c>
      <c r="BA19" s="1">
        <f t="shared" si="19"/>
        <v>9.2308268764081358</v>
      </c>
      <c r="BB19" s="1">
        <f t="shared" si="19"/>
        <v>6.686357775763331</v>
      </c>
      <c r="BC19" s="1">
        <f t="shared" si="19"/>
        <v>5.5301706678289362</v>
      </c>
      <c r="BD19" s="1">
        <f t="shared" si="20"/>
        <v>0</v>
      </c>
      <c r="BE19">
        <v>0</v>
      </c>
      <c r="BF19">
        <v>0</v>
      </c>
      <c r="BG19">
        <v>0</v>
      </c>
      <c r="BH19">
        <f t="shared" si="21"/>
        <v>0</v>
      </c>
      <c r="BI19">
        <f t="shared" si="22"/>
        <v>0</v>
      </c>
      <c r="BJ19">
        <f t="shared" si="8"/>
        <v>0</v>
      </c>
      <c r="BK19">
        <f t="shared" si="8"/>
        <v>0</v>
      </c>
      <c r="BL19">
        <f t="shared" si="9"/>
        <v>0</v>
      </c>
      <c r="BM19">
        <f t="shared" si="9"/>
        <v>0</v>
      </c>
      <c r="BN19">
        <f t="shared" si="9"/>
        <v>0</v>
      </c>
      <c r="BO19">
        <f t="shared" si="10"/>
        <v>0</v>
      </c>
      <c r="BP19">
        <f t="shared" si="10"/>
        <v>0</v>
      </c>
      <c r="BQ19">
        <f t="shared" si="10"/>
        <v>0</v>
      </c>
      <c r="BR19" s="7">
        <f t="shared" si="35"/>
        <v>6.5238655288747838E-2</v>
      </c>
      <c r="BS19">
        <v>0</v>
      </c>
      <c r="BT19">
        <v>0</v>
      </c>
      <c r="BU19" s="8">
        <f>MAX((BU$3*climhigh!$I129+BU$4*climhigh!$I129^2+BU$5*climhigh!$I129^6)*(K19/K$66)^$BW$1,-99)</f>
        <v>2.1216623629451541</v>
      </c>
      <c r="BV19" s="8">
        <f>MAX((BV$3*climhigh!$I129+BV$4*climhigh!$I129^2+BV$5*climhigh!$I129^6)*(L19/L$66)^$BW$1,-99)</f>
        <v>1.4955301128568708</v>
      </c>
      <c r="BW19" s="8">
        <f>MAX((BW$3*climhigh!$I129+BW$4*climhigh!$I129^2+BW$5*climhigh!$I129^6)*(M19/M$66)^$BW$1,-99)</f>
        <v>0.68917045598463489</v>
      </c>
      <c r="BX19" s="8">
        <f>MAX((BX$3*climhigh!$M129+BX$4*climhigh!$M129^2+BX$5*climhigh!$M129^6)*(K19/K$66)^$BW$1,-99)</f>
        <v>2.1216623629451541</v>
      </c>
      <c r="BY19" s="8">
        <f>MAX((BY$3*climhigh!$M129+BY$4*climhigh!$M129^2+BY$5*climhigh!$M129^6)*(L19/L$66)^$BW$1,-99)</f>
        <v>1.4955301128568708</v>
      </c>
      <c r="BZ19" s="8">
        <f>MAX((BZ$3*climhigh!$M129+BZ$4*climhigh!$M129^2+BZ$5*climhigh!$M129^6)*(M19/M$66)^$BW$1,-99)</f>
        <v>0.68917045598463489</v>
      </c>
      <c r="CA19" s="8">
        <f t="shared" si="23"/>
        <v>0</v>
      </c>
      <c r="CB19" s="8">
        <f t="shared" si="24"/>
        <v>0</v>
      </c>
      <c r="CC19" s="8">
        <f t="shared" si="25"/>
        <v>0</v>
      </c>
      <c r="CD19" s="8">
        <f>MAX((CD$3*climhigh!$I129+CD$4*climhigh!$I129^2+CD$5*climhigh!$I129^6)*(K19/K$66)^$BW$1,-99)</f>
        <v>8.0492562169990373E-2</v>
      </c>
      <c r="CE19" s="8">
        <f>MAX((CE$3*climhigh!$I129+CE$4*climhigh!$I129^2+CE$5*climhigh!$I129^6)*(L19/L$66)^$BW$1,-99)</f>
        <v>4.4451643065279337E-2</v>
      </c>
      <c r="CF19" s="8">
        <f>MAX((CF$3*climhigh!$I129+CF$4*climhigh!$I129^2+CF$5*climhigh!$I129^6)*(M19/M$66)^$BW$1,-99)</f>
        <v>1.0239842319626028E-2</v>
      </c>
      <c r="CG19" s="8">
        <f>MAX((CG$3*climhigh!$M129+CG$4*climhigh!$M129^2+CG$5*climhigh!$M129^6)*(K19/K$66)^$BW$1,-99)</f>
        <v>8.0492562169990373E-2</v>
      </c>
      <c r="CH19" s="8">
        <f>MAX((CH$3*climhigh!$M129+CH$4*climhigh!$M129^2+CH$5*climhigh!$M129^6)*(L19/L$66)^$BW$1,-99)</f>
        <v>4.4451643065279337E-2</v>
      </c>
      <c r="CI19" s="8">
        <f>MAX((CI$3*climhigh!$M129+CI$4*climhigh!$M129^2+CI$5*climhigh!$M129^6)*(M19/M$66)^$BW$1,-99)</f>
        <v>1.0239842319626028E-2</v>
      </c>
      <c r="CJ19" s="8">
        <f t="shared" si="26"/>
        <v>0</v>
      </c>
      <c r="CK19" s="8">
        <f t="shared" si="27"/>
        <v>0</v>
      </c>
      <c r="CL19" s="8">
        <f t="shared" si="28"/>
        <v>0</v>
      </c>
    </row>
    <row r="20" spans="1:90">
      <c r="A20">
        <v>1974</v>
      </c>
      <c r="B20" s="1">
        <v>870.12616462236304</v>
      </c>
      <c r="C20" s="1">
        <v>1604.3170882150407</v>
      </c>
      <c r="D20" s="1">
        <v>1497.8354094699612</v>
      </c>
      <c r="E20" s="7">
        <f t="shared" si="29"/>
        <v>9.4078969561326442E-3</v>
      </c>
      <c r="F20" s="7">
        <f t="shared" si="11"/>
        <v>2.0288190996412991E-2</v>
      </c>
      <c r="G20" s="7">
        <f t="shared" si="11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12"/>
        <v>17349.570095876647</v>
      </c>
      <c r="L20" s="1">
        <f t="shared" si="4"/>
        <v>1205.9742283933499</v>
      </c>
      <c r="M20" s="1">
        <f t="shared" si="4"/>
        <v>359.18800643393951</v>
      </c>
      <c r="N20" s="7">
        <f t="shared" si="30"/>
        <v>3.702554030689198E-3</v>
      </c>
      <c r="O20" s="7">
        <f t="shared" si="13"/>
        <v>3.9827927127819018E-2</v>
      </c>
      <c r="P20" s="7">
        <f t="shared" si="13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4"/>
        <v>244.90376906154114</v>
      </c>
      <c r="U20" s="1">
        <f t="shared" si="14"/>
        <v>922.20792846727261</v>
      </c>
      <c r="V20" s="1">
        <f t="shared" si="14"/>
        <v>933.54702847794022</v>
      </c>
      <c r="W20" s="7">
        <f t="shared" si="31"/>
        <v>-2.4798612970081124E-2</v>
      </c>
      <c r="X20" s="7">
        <f t="shared" si="31"/>
        <v>-1.3411914889112975E-2</v>
      </c>
      <c r="Y20" s="7">
        <f t="shared" si="31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8">
        <f t="shared" si="15"/>
        <v>2.5209714956491069</v>
      </c>
      <c r="AD20" s="8">
        <f t="shared" si="15"/>
        <v>2.8281856834735843</v>
      </c>
      <c r="AE20" s="8">
        <f t="shared" si="15"/>
        <v>1.6578699567928139</v>
      </c>
      <c r="AF20" s="7">
        <f t="shared" si="32"/>
        <v>-1.2771967666171058E-2</v>
      </c>
      <c r="AG20" s="7">
        <f t="shared" si="32"/>
        <v>-8.8820764208933367E-3</v>
      </c>
      <c r="AH20" s="7">
        <f t="shared" si="32"/>
        <v>-1.7411090343561919E-2</v>
      </c>
      <c r="AI20" s="1">
        <f t="shared" si="33"/>
        <v>18276.934521986637</v>
      </c>
      <c r="AJ20" s="1">
        <f t="shared" si="33"/>
        <v>2303.5787745158232</v>
      </c>
      <c r="AK20" s="1">
        <f t="shared" si="33"/>
        <v>699.94470086297952</v>
      </c>
      <c r="AL20" s="10">
        <f t="shared" si="16"/>
        <v>7.0856871170970912</v>
      </c>
      <c r="AM20" s="10">
        <f t="shared" si="16"/>
        <v>0.96220430301822046</v>
      </c>
      <c r="AN20" s="10">
        <f t="shared" si="16"/>
        <v>0.37542995954024333</v>
      </c>
      <c r="AO20" s="7">
        <f t="shared" si="34"/>
        <v>1.8276539118654789E-2</v>
      </c>
      <c r="AP20" s="7">
        <f t="shared" si="17"/>
        <v>2.8144496824265453E-2</v>
      </c>
      <c r="AQ20" s="7">
        <f t="shared" si="17"/>
        <v>2.0372115051398465E-2</v>
      </c>
      <c r="AR20" s="1">
        <f t="shared" si="5"/>
        <v>11335.180101454052</v>
      </c>
      <c r="AS20" s="1">
        <f t="shared" si="5"/>
        <v>1659.5107723979504</v>
      </c>
      <c r="AT20" s="1">
        <f t="shared" si="5"/>
        <v>482.96198435475236</v>
      </c>
      <c r="AU20" s="1">
        <f t="shared" si="6"/>
        <v>2267.0360202908105</v>
      </c>
      <c r="AV20" s="1">
        <f t="shared" si="6"/>
        <v>331.90215447959008</v>
      </c>
      <c r="AW20" s="1">
        <f t="shared" si="6"/>
        <v>96.592396870950481</v>
      </c>
      <c r="AX20" s="1">
        <f t="shared" si="18"/>
        <v>10421.642802913346</v>
      </c>
      <c r="AY20" s="1">
        <f t="shared" si="7"/>
        <v>827.52258120958766</v>
      </c>
      <c r="AZ20" s="1">
        <f t="shared" si="7"/>
        <v>257.95196524331499</v>
      </c>
      <c r="BA20" s="1">
        <f t="shared" si="19"/>
        <v>9.2516399615094631</v>
      </c>
      <c r="BB20" s="1">
        <f t="shared" si="19"/>
        <v>6.7184363953496948</v>
      </c>
      <c r="BC20" s="1">
        <f t="shared" si="19"/>
        <v>5.55277338636028</v>
      </c>
      <c r="BD20" s="1">
        <f t="shared" si="20"/>
        <v>0</v>
      </c>
      <c r="BE20">
        <v>0</v>
      </c>
      <c r="BF20">
        <v>0</v>
      </c>
      <c r="BG20">
        <v>0</v>
      </c>
      <c r="BH20">
        <f t="shared" si="21"/>
        <v>0</v>
      </c>
      <c r="BI20">
        <f t="shared" si="22"/>
        <v>0</v>
      </c>
      <c r="BJ20">
        <f t="shared" si="8"/>
        <v>0</v>
      </c>
      <c r="BK20">
        <f t="shared" si="8"/>
        <v>0</v>
      </c>
      <c r="BL20">
        <f t="shared" si="9"/>
        <v>0</v>
      </c>
      <c r="BM20">
        <f t="shared" si="9"/>
        <v>0</v>
      </c>
      <c r="BN20">
        <f t="shared" si="9"/>
        <v>0</v>
      </c>
      <c r="BO20">
        <f t="shared" si="10"/>
        <v>0</v>
      </c>
      <c r="BP20">
        <f t="shared" si="10"/>
        <v>0</v>
      </c>
      <c r="BQ20">
        <f t="shared" si="10"/>
        <v>0</v>
      </c>
      <c r="BR20" s="7">
        <f t="shared" si="35"/>
        <v>1.9535829404214056E-2</v>
      </c>
      <c r="BS20">
        <v>0</v>
      </c>
      <c r="BT20">
        <v>0</v>
      </c>
      <c r="BU20" s="8">
        <f>MAX((BU$3*climhigh!$I130+BU$4*climhigh!$I130^2+BU$5*climhigh!$I130^6)*(K20/K$66)^$BW$1,-99)</f>
        <v>2.1752789813090767</v>
      </c>
      <c r="BV20" s="8">
        <f>MAX((BV$3*climhigh!$I130+BV$4*climhigh!$I130^2+BV$5*climhigh!$I130^6)*(L20/L$66)^$BW$1,-99)</f>
        <v>1.5178932925363968</v>
      </c>
      <c r="BW20" s="8">
        <f>MAX((BW$3*climhigh!$I130+BW$4*climhigh!$I130^2+BW$5*climhigh!$I130^6)*(M20/M$66)^$BW$1,-99)</f>
        <v>0.69858038813779644</v>
      </c>
      <c r="BX20" s="8">
        <f>MAX((BX$3*climhigh!$M130+BX$4*climhigh!$M130^2+BX$5*climhigh!$M130^6)*(K20/K$66)^$BW$1,-99)</f>
        <v>2.1752789813090767</v>
      </c>
      <c r="BY20" s="8">
        <f>MAX((BY$3*climhigh!$M130+BY$4*climhigh!$M130^2+BY$5*climhigh!$M130^6)*(L20/L$66)^$BW$1,-99)</f>
        <v>1.5178932925363968</v>
      </c>
      <c r="BZ20" s="8">
        <f>MAX((BZ$3*climhigh!$M130+BZ$4*climhigh!$M130^2+BZ$5*climhigh!$M130^6)*(M20/M$66)^$BW$1,-99)</f>
        <v>0.69858038813779644</v>
      </c>
      <c r="CA20" s="8">
        <f t="shared" si="23"/>
        <v>0</v>
      </c>
      <c r="CB20" s="8">
        <f t="shared" si="24"/>
        <v>0</v>
      </c>
      <c r="CC20" s="8">
        <f t="shared" si="25"/>
        <v>0</v>
      </c>
      <c r="CD20" s="8">
        <f>MAX((CD$3*climhigh!$I130+CD$4*climhigh!$I130^2+CD$5*climhigh!$I130^6)*(K20/K$66)^$BW$1,-99)</f>
        <v>8.5527873115510189E-2</v>
      </c>
      <c r="CE20" s="8">
        <f>MAX((CE$3*climhigh!$I130+CE$4*climhigh!$I130^2+CE$5*climhigh!$I130^6)*(L20/L$66)^$BW$1,-99)</f>
        <v>4.6814835900182677E-2</v>
      </c>
      <c r="CF20" s="8">
        <f>MAX((CF$3*climhigh!$I130+CF$4*climhigh!$I130^2+CF$5*climhigh!$I130^6)*(M20/M$66)^$BW$1,-99)</f>
        <v>1.0798272399314803E-2</v>
      </c>
      <c r="CG20" s="8">
        <f>MAX((CG$3*climhigh!$M130+CG$4*climhigh!$M130^2+CG$5*climhigh!$M130^6)*(K20/K$66)^$BW$1,-99)</f>
        <v>8.5527873115510189E-2</v>
      </c>
      <c r="CH20" s="8">
        <f>MAX((CH$3*climhigh!$M130+CH$4*climhigh!$M130^2+CH$5*climhigh!$M130^6)*(L20/L$66)^$BW$1,-99)</f>
        <v>4.6814835900182677E-2</v>
      </c>
      <c r="CI20" s="8">
        <f>MAX((CI$3*climhigh!$M130+CI$4*climhigh!$M130^2+CI$5*climhigh!$M130^6)*(M20/M$66)^$BW$1,-99)</f>
        <v>1.0798272399314803E-2</v>
      </c>
      <c r="CJ20" s="8">
        <f t="shared" si="26"/>
        <v>0</v>
      </c>
      <c r="CK20" s="8">
        <f t="shared" si="27"/>
        <v>0</v>
      </c>
      <c r="CL20" s="8">
        <f t="shared" si="28"/>
        <v>0</v>
      </c>
    </row>
    <row r="21" spans="1:90">
      <c r="A21">
        <v>1975</v>
      </c>
      <c r="B21" s="1">
        <v>877.79244192356566</v>
      </c>
      <c r="C21" s="1">
        <v>1634.0269719999999</v>
      </c>
      <c r="D21" s="1">
        <v>1534.260575</v>
      </c>
      <c r="E21" s="7">
        <f t="shared" si="29"/>
        <v>8.8105353141860743E-3</v>
      </c>
      <c r="F21" s="7">
        <f t="shared" si="11"/>
        <v>1.8518710548682371E-2</v>
      </c>
      <c r="G21" s="7">
        <f t="shared" si="11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12"/>
        <v>17228.237350138545</v>
      </c>
      <c r="L21" s="1">
        <f t="shared" si="4"/>
        <v>1244.8236972192326</v>
      </c>
      <c r="M21" s="1">
        <f t="shared" si="4"/>
        <v>366.79990767294532</v>
      </c>
      <c r="N21" s="7">
        <f t="shared" si="30"/>
        <v>-6.9934151144723788E-3</v>
      </c>
      <c r="O21" s="7">
        <f t="shared" si="13"/>
        <v>3.2214178305982166E-2</v>
      </c>
      <c r="P21" s="7">
        <f t="shared" si="13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4"/>
        <v>239.41517390052832</v>
      </c>
      <c r="U21" s="1">
        <f t="shared" si="14"/>
        <v>931.35755780438399</v>
      </c>
      <c r="V21" s="1">
        <f t="shared" si="14"/>
        <v>928.01965757292055</v>
      </c>
      <c r="W21" s="7">
        <f t="shared" si="31"/>
        <v>-2.2411231897511597E-2</v>
      </c>
      <c r="X21" s="7">
        <f t="shared" si="31"/>
        <v>9.9214385982544506E-3</v>
      </c>
      <c r="Y21" s="7">
        <f t="shared" si="31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8">
        <f t="shared" si="15"/>
        <v>2.4988921333566081</v>
      </c>
      <c r="AD21" s="8">
        <f t="shared" si="15"/>
        <v>2.8289948800713747</v>
      </c>
      <c r="AE21" s="8">
        <f t="shared" si="15"/>
        <v>1.6524296755249401</v>
      </c>
      <c r="AF21" s="7">
        <f t="shared" si="32"/>
        <v>-8.7582752643594608E-3</v>
      </c>
      <c r="AG21" s="7">
        <f t="shared" si="32"/>
        <v>2.8611862457217363E-4</v>
      </c>
      <c r="AH21" s="7">
        <f t="shared" si="32"/>
        <v>-3.2814885423209095E-3</v>
      </c>
      <c r="AI21" s="1">
        <f t="shared" si="33"/>
        <v>18716.277090078787</v>
      </c>
      <c r="AJ21" s="1">
        <f t="shared" si="33"/>
        <v>2405.123051543831</v>
      </c>
      <c r="AK21" s="1">
        <f t="shared" si="33"/>
        <v>726.542627647632</v>
      </c>
      <c r="AL21" s="10">
        <f t="shared" si="16"/>
        <v>7.2151889548752646</v>
      </c>
      <c r="AM21" s="10">
        <f t="shared" si="16"/>
        <v>0.98928505896881136</v>
      </c>
      <c r="AN21" s="10">
        <f t="shared" si="16"/>
        <v>0.38307826186973903</v>
      </c>
      <c r="AO21" s="7">
        <f t="shared" si="34"/>
        <v>1.8276539118654789E-2</v>
      </c>
      <c r="AP21" s="7">
        <f t="shared" si="17"/>
        <v>2.8144496824265453E-2</v>
      </c>
      <c r="AQ21" s="7">
        <f t="shared" si="17"/>
        <v>2.0372115051398465E-2</v>
      </c>
      <c r="AR21" s="1">
        <f t="shared" si="5"/>
        <v>11678.984230124415</v>
      </c>
      <c r="AS21" s="1">
        <f t="shared" si="5"/>
        <v>1746.4505244378474</v>
      </c>
      <c r="AT21" s="1">
        <f t="shared" si="5"/>
        <v>506.12644371242999</v>
      </c>
      <c r="AU21" s="1">
        <f t="shared" si="6"/>
        <v>2335.7968460248831</v>
      </c>
      <c r="AV21" s="1">
        <f t="shared" si="6"/>
        <v>349.2901048875695</v>
      </c>
      <c r="AW21" s="1">
        <f t="shared" si="6"/>
        <v>101.225288742486</v>
      </c>
      <c r="AX21" s="1">
        <f t="shared" si="18"/>
        <v>10643.959708316897</v>
      </c>
      <c r="AY21" s="1">
        <f t="shared" si="7"/>
        <v>855.04122238581886</v>
      </c>
      <c r="AZ21" s="1">
        <f t="shared" si="7"/>
        <v>263.90638042038199</v>
      </c>
      <c r="BA21" s="1">
        <f t="shared" si="19"/>
        <v>9.2727478467011721</v>
      </c>
      <c r="BB21" s="1">
        <f t="shared" si="19"/>
        <v>6.7511496810912828</v>
      </c>
      <c r="BC21" s="1">
        <f t="shared" si="19"/>
        <v>5.575594420634145</v>
      </c>
      <c r="BD21" s="1">
        <f t="shared" si="20"/>
        <v>0</v>
      </c>
      <c r="BE21">
        <v>0</v>
      </c>
      <c r="BF21">
        <v>0</v>
      </c>
      <c r="BG21">
        <v>0</v>
      </c>
      <c r="BH21">
        <f t="shared" si="21"/>
        <v>0</v>
      </c>
      <c r="BI21">
        <f t="shared" si="22"/>
        <v>0</v>
      </c>
      <c r="BJ21">
        <f t="shared" si="8"/>
        <v>0</v>
      </c>
      <c r="BK21">
        <f t="shared" si="8"/>
        <v>0</v>
      </c>
      <c r="BL21">
        <f t="shared" si="9"/>
        <v>0</v>
      </c>
      <c r="BM21">
        <f t="shared" si="9"/>
        <v>0</v>
      </c>
      <c r="BN21">
        <f t="shared" si="9"/>
        <v>0</v>
      </c>
      <c r="BO21">
        <f t="shared" si="10"/>
        <v>0</v>
      </c>
      <c r="BP21">
        <f t="shared" si="10"/>
        <v>0</v>
      </c>
      <c r="BQ21">
        <f t="shared" si="10"/>
        <v>0</v>
      </c>
      <c r="BR21" s="7">
        <f t="shared" si="35"/>
        <v>8.5704070243604047E-3</v>
      </c>
      <c r="BS21">
        <v>0</v>
      </c>
      <c r="BT21">
        <v>0</v>
      </c>
      <c r="BU21" s="8">
        <f>MAX((BU$3*climhigh!$I131+BU$4*climhigh!$I131^2+BU$5*climhigh!$I131^6)*(K21/K$66)^$BW$1,-99)</f>
        <v>2.2362131214342105</v>
      </c>
      <c r="BV21" s="8">
        <f>MAX((BV$3*climhigh!$I131+BV$4*climhigh!$I131^2+BV$5*climhigh!$I131^6)*(L21/L$66)^$BW$1,-99)</f>
        <v>1.5433120422226136</v>
      </c>
      <c r="BW21" s="8">
        <f>MAX((BW$3*climhigh!$I131+BW$4*climhigh!$I131^2+BW$5*climhigh!$I131^6)*(M21/M$66)^$BW$1,-99)</f>
        <v>0.7100910175379691</v>
      </c>
      <c r="BX21" s="8">
        <f>MAX((BX$3*climhigh!$M131+BX$4*climhigh!$M131^2+BX$5*climhigh!$M131^6)*(K21/K$66)^$BW$1,-99)</f>
        <v>2.2362131214342105</v>
      </c>
      <c r="BY21" s="8">
        <f>MAX((BY$3*climhigh!$M131+BY$4*climhigh!$M131^2+BY$5*climhigh!$M131^6)*(L21/L$66)^$BW$1,-99)</f>
        <v>1.5433120422226136</v>
      </c>
      <c r="BZ21" s="8">
        <f>MAX((BZ$3*climhigh!$M131+BZ$4*climhigh!$M131^2+BZ$5*climhigh!$M131^6)*(M21/M$66)^$BW$1,-99)</f>
        <v>0.7100910175379691</v>
      </c>
      <c r="CA21" s="8">
        <f t="shared" si="23"/>
        <v>0</v>
      </c>
      <c r="CB21" s="8">
        <f t="shared" si="24"/>
        <v>0</v>
      </c>
      <c r="CC21" s="8">
        <f t="shared" si="25"/>
        <v>0</v>
      </c>
      <c r="CD21" s="8">
        <f>MAX((CD$3*climhigh!$I131+CD$4*climhigh!$I131^2+CD$5*climhigh!$I131^6)*(K21/K$66)^$BW$1,-99)</f>
        <v>9.1159107250384383E-2</v>
      </c>
      <c r="CE21" s="8">
        <f>MAX((CE$3*climhigh!$I131+CE$4*climhigh!$I131^2+CE$5*climhigh!$I131^6)*(L21/L$66)^$BW$1,-99)</f>
        <v>4.9414222343171853E-2</v>
      </c>
      <c r="CF21" s="8">
        <f>MAX((CF$3*climhigh!$I131+CF$4*climhigh!$I131^2+CF$5*climhigh!$I131^6)*(M21/M$66)^$BW$1,-99)</f>
        <v>1.142570309749953E-2</v>
      </c>
      <c r="CG21" s="8">
        <f>MAX((CG$3*climhigh!$M131+CG$4*climhigh!$M131^2+CG$5*climhigh!$M131^6)*(K21/K$66)^$BW$1,-99)</f>
        <v>9.1159107250384383E-2</v>
      </c>
      <c r="CH21" s="8">
        <f>MAX((CH$3*climhigh!$M131+CH$4*climhigh!$M131^2+CH$5*climhigh!$M131^6)*(L21/L$66)^$BW$1,-99)</f>
        <v>4.9414222343171853E-2</v>
      </c>
      <c r="CI21" s="8">
        <f>MAX((CI$3*climhigh!$M131+CI$4*climhigh!$M131^2+CI$5*climhigh!$M131^6)*(M21/M$66)^$BW$1,-99)</f>
        <v>1.142570309749953E-2</v>
      </c>
      <c r="CJ21" s="8">
        <f t="shared" si="26"/>
        <v>0</v>
      </c>
      <c r="CK21" s="8">
        <f t="shared" si="27"/>
        <v>0</v>
      </c>
      <c r="CL21" s="8">
        <f t="shared" si="28"/>
        <v>0</v>
      </c>
    </row>
    <row r="22" spans="1:90">
      <c r="A22">
        <v>1976</v>
      </c>
      <c r="B22" s="1">
        <v>883.92349629919272</v>
      </c>
      <c r="C22" s="1">
        <v>1662.2165939494678</v>
      </c>
      <c r="D22" s="1">
        <v>1572.0799859437618</v>
      </c>
      <c r="E22" s="7">
        <f t="shared" si="29"/>
        <v>6.9846288060895212E-3</v>
      </c>
      <c r="F22" s="7">
        <f t="shared" si="11"/>
        <v>1.7251625849825869E-2</v>
      </c>
      <c r="G22" s="7">
        <f t="shared" si="11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12"/>
        <v>17932.758017666725</v>
      </c>
      <c r="L22" s="1">
        <f t="shared" si="4"/>
        <v>1298.187201914672</v>
      </c>
      <c r="M22" s="1">
        <f t="shared" si="4"/>
        <v>378.36243498398869</v>
      </c>
      <c r="N22" s="7">
        <f t="shared" si="30"/>
        <v>4.0893369020279735E-2</v>
      </c>
      <c r="O22" s="7">
        <f t="shared" si="13"/>
        <v>4.2868323293207E-2</v>
      </c>
      <c r="P22" s="7">
        <f t="shared" si="13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4"/>
        <v>243.05387961291987</v>
      </c>
      <c r="U22" s="1">
        <f t="shared" si="14"/>
        <v>918.92731212169167</v>
      </c>
      <c r="V22" s="1">
        <f t="shared" si="14"/>
        <v>912.48467178528426</v>
      </c>
      <c r="W22" s="7">
        <f t="shared" si="31"/>
        <v>1.519830866653149E-2</v>
      </c>
      <c r="X22" s="7">
        <f t="shared" si="31"/>
        <v>-1.3346373343440576E-2</v>
      </c>
      <c r="Y22" s="7">
        <f t="shared" si="31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8">
        <f t="shared" si="15"/>
        <v>2.4636134916384531</v>
      </c>
      <c r="AD22" s="8">
        <f t="shared" si="15"/>
        <v>2.8412829323529851</v>
      </c>
      <c r="AE22" s="8">
        <f t="shared" si="15"/>
        <v>1.7017794034614855</v>
      </c>
      <c r="AF22" s="7">
        <f t="shared" si="32"/>
        <v>-1.411771290454511E-2</v>
      </c>
      <c r="AG22" s="7">
        <f t="shared" si="32"/>
        <v>4.3436106470791103E-3</v>
      </c>
      <c r="AH22" s="7">
        <f t="shared" si="32"/>
        <v>2.9864948970290017E-2</v>
      </c>
      <c r="AI22" s="1">
        <f t="shared" si="33"/>
        <v>19180.446227095796</v>
      </c>
      <c r="AJ22" s="1">
        <f t="shared" si="33"/>
        <v>2513.9008512770179</v>
      </c>
      <c r="AK22" s="1">
        <f t="shared" si="33"/>
        <v>755.1136536253548</v>
      </c>
      <c r="AL22" s="10">
        <f t="shared" si="16"/>
        <v>7.3470576380575281</v>
      </c>
      <c r="AM22" s="10">
        <f t="shared" si="16"/>
        <v>1.0171279891692524</v>
      </c>
      <c r="AN22" s="10">
        <f t="shared" si="16"/>
        <v>0.39088237629423911</v>
      </c>
      <c r="AO22" s="7">
        <f t="shared" si="34"/>
        <v>1.8276539118654789E-2</v>
      </c>
      <c r="AP22" s="7">
        <f t="shared" si="17"/>
        <v>2.8144496824265453E-2</v>
      </c>
      <c r="AQ22" s="7">
        <f t="shared" si="17"/>
        <v>2.0372115051398465E-2</v>
      </c>
      <c r="AR22" s="1">
        <f t="shared" ref="AR22:AT66" si="36">AL22*AI22^$AR$5*B22^(1-$AR$5)</f>
        <v>12017.57748462935</v>
      </c>
      <c r="AS22" s="1">
        <f t="shared" si="36"/>
        <v>1836.5185746661264</v>
      </c>
      <c r="AT22" s="1">
        <f t="shared" si="36"/>
        <v>530.67455630187533</v>
      </c>
      <c r="AU22" s="1">
        <f t="shared" ref="AU22:AW70" si="37">$AU$5*AR22</f>
        <v>2403.5154969258701</v>
      </c>
      <c r="AV22" s="1">
        <f t="shared" si="37"/>
        <v>367.30371493322531</v>
      </c>
      <c r="AW22" s="1">
        <f t="shared" si="37"/>
        <v>106.13491126037508</v>
      </c>
      <c r="AX22" s="1">
        <f t="shared" si="18"/>
        <v>10876.577020472469</v>
      </c>
      <c r="AY22" s="1">
        <f t="shared" si="18"/>
        <v>883.88893786820529</v>
      </c>
      <c r="AZ22" s="1">
        <f t="shared" si="18"/>
        <v>270.04964686109003</v>
      </c>
      <c r="BA22" s="1">
        <f t="shared" si="19"/>
        <v>9.2943668588202399</v>
      </c>
      <c r="BB22" s="1">
        <f t="shared" si="19"/>
        <v>6.7843314188490975</v>
      </c>
      <c r="BC22" s="1">
        <f t="shared" si="19"/>
        <v>5.598605819358319</v>
      </c>
      <c r="BD22" s="1">
        <f t="shared" si="20"/>
        <v>0</v>
      </c>
      <c r="BE22">
        <v>0</v>
      </c>
      <c r="BF22">
        <v>0</v>
      </c>
      <c r="BG22">
        <v>0</v>
      </c>
      <c r="BH22">
        <f t="shared" si="21"/>
        <v>0</v>
      </c>
      <c r="BI22">
        <f t="shared" si="22"/>
        <v>0</v>
      </c>
      <c r="BJ22">
        <f t="shared" si="8"/>
        <v>0</v>
      </c>
      <c r="BK22">
        <f t="shared" si="8"/>
        <v>0</v>
      </c>
      <c r="BL22">
        <f t="shared" si="9"/>
        <v>0</v>
      </c>
      <c r="BM22">
        <f t="shared" si="9"/>
        <v>0</v>
      </c>
      <c r="BN22">
        <f t="shared" si="9"/>
        <v>0</v>
      </c>
      <c r="BO22">
        <f t="shared" si="10"/>
        <v>0</v>
      </c>
      <c r="BP22">
        <f t="shared" si="10"/>
        <v>0</v>
      </c>
      <c r="BQ22">
        <f t="shared" si="10"/>
        <v>0</v>
      </c>
      <c r="BR22" s="7">
        <f t="shared" si="35"/>
        <v>4.9900048013732379E-2</v>
      </c>
      <c r="BS22">
        <v>0</v>
      </c>
      <c r="BT22">
        <v>0</v>
      </c>
      <c r="BU22" s="8">
        <f>MAX((BU$3*climhigh!$I132+BU$4*climhigh!$I132^2+BU$5*climhigh!$I132^6)*(K22/K$66)^$BW$1,-99)</f>
        <v>2.2716271607227174</v>
      </c>
      <c r="BV22" s="8">
        <f>MAX((BV$3*climhigh!$I132+BV$4*climhigh!$I132^2+BV$5*climhigh!$I132^6)*(L22/L$66)^$BW$1,-99)</f>
        <v>1.5648178782694246</v>
      </c>
      <c r="BW22" s="8">
        <f>MAX((BW$3*climhigh!$I132+BW$4*climhigh!$I132^2+BW$5*climhigh!$I132^6)*(M22/M$66)^$BW$1,-99)</f>
        <v>0.71972495635833877</v>
      </c>
      <c r="BX22" s="8">
        <f>MAX((BX$3*climhigh!$M132+BX$4*climhigh!$M132^2+BX$5*climhigh!$M132^6)*(K22/K$66)^$BW$1,-99)</f>
        <v>2.2716271607227174</v>
      </c>
      <c r="BY22" s="8">
        <f>MAX((BY$3*climhigh!$M132+BY$4*climhigh!$M132^2+BY$5*climhigh!$M132^6)*(L22/L$66)^$BW$1,-99)</f>
        <v>1.5648178782694246</v>
      </c>
      <c r="BZ22" s="8">
        <f>MAX((BZ$3*climhigh!$M132+BZ$4*climhigh!$M132^2+BZ$5*climhigh!$M132^6)*(M22/M$66)^$BW$1,-99)</f>
        <v>0.71972495635833877</v>
      </c>
      <c r="CA22" s="8">
        <f t="shared" si="23"/>
        <v>0</v>
      </c>
      <c r="CB22" s="8">
        <f t="shared" si="24"/>
        <v>0</v>
      </c>
      <c r="CC22" s="8">
        <f t="shared" si="25"/>
        <v>0</v>
      </c>
      <c r="CD22" s="8">
        <f>MAX((CD$3*climhigh!$I132+CD$4*climhigh!$I132^2+CD$5*climhigh!$I132^6)*(K22/K$66)^$BW$1,-99)</f>
        <v>9.6034962310188363E-2</v>
      </c>
      <c r="CE22" s="8">
        <f>MAX((CE$3*climhigh!$I132+CE$4*climhigh!$I132^2+CE$5*climhigh!$I132^6)*(L22/L$66)^$BW$1,-99)</f>
        <v>5.2029940318722628E-2</v>
      </c>
      <c r="CF22" s="8">
        <f>MAX((CF$3*climhigh!$I132+CF$4*climhigh!$I132^2+CF$5*climhigh!$I132^6)*(M22/M$66)^$BW$1,-99)</f>
        <v>1.2060139305076503E-2</v>
      </c>
      <c r="CG22" s="8">
        <f>MAX((CG$3*climhigh!$M132+CG$4*climhigh!$M132^2+CG$5*climhigh!$M132^6)*(K22/K$66)^$BW$1,-99)</f>
        <v>9.6034962310188363E-2</v>
      </c>
      <c r="CH22" s="8">
        <f>MAX((CH$3*climhigh!$M132+CH$4*climhigh!$M132^2+CH$5*climhigh!$M132^6)*(L22/L$66)^$BW$1,-99)</f>
        <v>5.2029940318722628E-2</v>
      </c>
      <c r="CI22" s="8">
        <f>MAX((CI$3*climhigh!$M132+CI$4*climhigh!$M132^2+CI$5*climhigh!$M132^6)*(M22/M$66)^$BW$1,-99)</f>
        <v>1.2060139305076503E-2</v>
      </c>
      <c r="CJ22" s="8">
        <f t="shared" si="26"/>
        <v>0</v>
      </c>
      <c r="CK22" s="8">
        <f t="shared" si="27"/>
        <v>0</v>
      </c>
      <c r="CL22" s="8">
        <f t="shared" si="28"/>
        <v>0</v>
      </c>
    </row>
    <row r="23" spans="1:90">
      <c r="A23">
        <v>1977</v>
      </c>
      <c r="B23" s="1">
        <v>890.4188228507594</v>
      </c>
      <c r="C23" s="1">
        <v>1689.0923013485108</v>
      </c>
      <c r="D23" s="1">
        <v>1611.1564088423465</v>
      </c>
      <c r="E23" s="7">
        <f t="shared" si="29"/>
        <v>7.3482904106083602E-3</v>
      </c>
      <c r="F23" s="7">
        <f t="shared" si="11"/>
        <v>1.6168595294302479E-2</v>
      </c>
      <c r="G23" s="7">
        <f t="shared" si="11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12"/>
        <v>18501.185325325401</v>
      </c>
      <c r="L23" s="1">
        <f t="shared" si="4"/>
        <v>1336.9446331800771</v>
      </c>
      <c r="M23" s="1">
        <f t="shared" si="4"/>
        <v>389.70954969738369</v>
      </c>
      <c r="N23" s="7">
        <f t="shared" si="30"/>
        <v>3.1697706905913892E-2</v>
      </c>
      <c r="O23" s="7">
        <f t="shared" si="13"/>
        <v>2.9855040327190441E-2</v>
      </c>
      <c r="P23" s="7">
        <f t="shared" si="13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4"/>
        <v>239.50476052364905</v>
      </c>
      <c r="U23" s="1">
        <f t="shared" si="14"/>
        <v>930.19975001883006</v>
      </c>
      <c r="V23" s="1">
        <f t="shared" si="14"/>
        <v>900.51487180944673</v>
      </c>
      <c r="W23" s="7">
        <f t="shared" si="31"/>
        <v>-1.4602190653870806E-2</v>
      </c>
      <c r="X23" s="7">
        <f t="shared" si="31"/>
        <v>1.2266952726774027E-2</v>
      </c>
      <c r="Y23" s="7">
        <f t="shared" si="31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8">
        <f t="shared" si="15"/>
        <v>2.4545082380311687</v>
      </c>
      <c r="AD23" s="8">
        <f t="shared" si="15"/>
        <v>2.8172710428917731</v>
      </c>
      <c r="AE23" s="8">
        <f t="shared" si="15"/>
        <v>1.7962150035071196</v>
      </c>
      <c r="AF23" s="7">
        <f t="shared" si="32"/>
        <v>-3.6958937098646727E-3</v>
      </c>
      <c r="AG23" s="7">
        <f t="shared" si="32"/>
        <v>-8.4510729951581265E-3</v>
      </c>
      <c r="AH23" s="7">
        <f t="shared" si="32"/>
        <v>5.5492268770880981E-2</v>
      </c>
      <c r="AI23" s="1">
        <f t="shared" si="33"/>
        <v>19665.917101312087</v>
      </c>
      <c r="AJ23" s="1">
        <f t="shared" si="33"/>
        <v>2629.8144810825415</v>
      </c>
      <c r="AK23" s="1">
        <f t="shared" si="33"/>
        <v>785.73719952319448</v>
      </c>
      <c r="AL23" s="10">
        <f t="shared" ref="AL23:AN38" si="38">(1+AL$5)*AL22</f>
        <v>7.4813364243864982</v>
      </c>
      <c r="AM23" s="10">
        <f t="shared" si="38"/>
        <v>1.0457545446302978</v>
      </c>
      <c r="AN23" s="10">
        <f t="shared" si="38"/>
        <v>0.39884547703566936</v>
      </c>
      <c r="AO23" s="7">
        <f t="shared" si="34"/>
        <v>1.8276539118654789E-2</v>
      </c>
      <c r="AP23" s="7">
        <f t="shared" si="17"/>
        <v>2.8144496824265453E-2</v>
      </c>
      <c r="AQ23" s="7">
        <f t="shared" si="17"/>
        <v>2.0372115051398465E-2</v>
      </c>
      <c r="AR23" s="1">
        <f t="shared" si="36"/>
        <v>12370.791613899579</v>
      </c>
      <c r="AS23" s="1">
        <f t="shared" si="36"/>
        <v>1929.9119224887613</v>
      </c>
      <c r="AT23" s="1">
        <f t="shared" si="36"/>
        <v>556.63472644874889</v>
      </c>
      <c r="AU23" s="1">
        <f t="shared" si="37"/>
        <v>2474.158322779916</v>
      </c>
      <c r="AV23" s="1">
        <f t="shared" si="37"/>
        <v>385.98238449775226</v>
      </c>
      <c r="AW23" s="1">
        <f t="shared" si="37"/>
        <v>111.32694528974979</v>
      </c>
      <c r="AX23" s="1">
        <f t="shared" si="18"/>
        <v>11114.582303454303</v>
      </c>
      <c r="AY23" s="1">
        <f t="shared" si="18"/>
        <v>914.05871470634918</v>
      </c>
      <c r="AZ23" s="1">
        <f t="shared" si="18"/>
        <v>276.39016219347883</v>
      </c>
      <c r="BA23" s="1">
        <f t="shared" si="19"/>
        <v>9.3160132461558938</v>
      </c>
      <c r="BB23" s="1">
        <f t="shared" si="19"/>
        <v>6.8178948086757414</v>
      </c>
      <c r="BC23" s="1">
        <f t="shared" si="19"/>
        <v>5.6218134986170964</v>
      </c>
      <c r="BD23" s="1">
        <f t="shared" si="20"/>
        <v>0</v>
      </c>
      <c r="BE23">
        <v>0</v>
      </c>
      <c r="BF23">
        <v>0</v>
      </c>
      <c r="BG23">
        <v>0</v>
      </c>
      <c r="BH23">
        <f t="shared" si="21"/>
        <v>0</v>
      </c>
      <c r="BI23">
        <f t="shared" si="22"/>
        <v>0</v>
      </c>
      <c r="BJ23">
        <f t="shared" si="8"/>
        <v>0</v>
      </c>
      <c r="BK23">
        <f t="shared" si="8"/>
        <v>0</v>
      </c>
      <c r="BL23">
        <f t="shared" si="9"/>
        <v>0</v>
      </c>
      <c r="BM23">
        <f t="shared" si="9"/>
        <v>0</v>
      </c>
      <c r="BN23">
        <f t="shared" si="9"/>
        <v>0</v>
      </c>
      <c r="BO23">
        <f t="shared" si="10"/>
        <v>0</v>
      </c>
      <c r="BP23">
        <f t="shared" si="10"/>
        <v>0</v>
      </c>
      <c r="BQ23">
        <f t="shared" si="10"/>
        <v>0</v>
      </c>
      <c r="BR23" s="7">
        <f t="shared" si="35"/>
        <v>4.0638806817232531E-2</v>
      </c>
      <c r="BS23">
        <v>0</v>
      </c>
      <c r="BT23">
        <v>0</v>
      </c>
      <c r="BU23" s="8">
        <f>MAX((BU$3*climhigh!$I133+BU$4*climhigh!$I133^2+BU$5*climhigh!$I133^6)*(K23/K$66)^$BW$1,-99)</f>
        <v>2.3125022191364075</v>
      </c>
      <c r="BV23" s="8">
        <f>MAX((BV$3*climhigh!$I133+BV$4*climhigh!$I133^2+BV$5*climhigh!$I133^6)*(L23/L$66)^$BW$1,-99)</f>
        <v>1.5913488859773792</v>
      </c>
      <c r="BW23" s="8">
        <f>MAX((BW$3*climhigh!$I133+BW$4*climhigh!$I133^2+BW$5*climhigh!$I133^6)*(M23/M$66)^$BW$1,-99)</f>
        <v>0.72951924157391657</v>
      </c>
      <c r="BX23" s="8">
        <f>MAX((BX$3*climhigh!$M133+BX$4*climhigh!$M133^2+BX$5*climhigh!$M133^6)*(K23/K$66)^$BW$1,-99)</f>
        <v>2.3125022191364075</v>
      </c>
      <c r="BY23" s="8">
        <f>MAX((BY$3*climhigh!$M133+BY$4*climhigh!$M133^2+BY$5*climhigh!$M133^6)*(L23/L$66)^$BW$1,-99)</f>
        <v>1.5913488859773792</v>
      </c>
      <c r="BZ23" s="8">
        <f>MAX((BZ$3*climhigh!$M133+BZ$4*climhigh!$M133^2+BZ$5*climhigh!$M133^6)*(M23/M$66)^$BW$1,-99)</f>
        <v>0.72951924157391657</v>
      </c>
      <c r="CA23" s="8">
        <f t="shared" si="23"/>
        <v>0</v>
      </c>
      <c r="CB23" s="8">
        <f t="shared" si="24"/>
        <v>0</v>
      </c>
      <c r="CC23" s="8">
        <f t="shared" si="25"/>
        <v>0</v>
      </c>
      <c r="CD23" s="8">
        <f>MAX((CD$3*climhigh!$I133+CD$4*climhigh!$I133^2+CD$5*climhigh!$I133^6)*(K23/K$66)^$BW$1,-99)</f>
        <v>0.10142093676224942</v>
      </c>
      <c r="CE23" s="8">
        <f>MAX((CE$3*climhigh!$I133+CE$4*climhigh!$I133^2+CE$5*climhigh!$I133^6)*(L23/L$66)^$BW$1,-99)</f>
        <v>5.4969335716170922E-2</v>
      </c>
      <c r="CF23" s="8">
        <f>MAX((CF$3*climhigh!$I133+CF$4*climhigh!$I133^2+CF$5*climhigh!$I133^6)*(M23/M$66)^$BW$1,-99)</f>
        <v>1.2737057714961425E-2</v>
      </c>
      <c r="CG23" s="8">
        <f>MAX((CG$3*climhigh!$M133+CG$4*climhigh!$M133^2+CG$5*climhigh!$M133^6)*(K23/K$66)^$BW$1,-99)</f>
        <v>0.10142093676224942</v>
      </c>
      <c r="CH23" s="8">
        <f>MAX((CH$3*climhigh!$M133+CH$4*climhigh!$M133^2+CH$5*climhigh!$M133^6)*(L23/L$66)^$BW$1,-99)</f>
        <v>5.4969335716170922E-2</v>
      </c>
      <c r="CI23" s="8">
        <f>MAX((CI$3*climhigh!$M133+CI$4*climhigh!$M133^2+CI$5*climhigh!$M133^6)*(M23/M$66)^$BW$1,-99)</f>
        <v>1.2737057714961425E-2</v>
      </c>
      <c r="CJ23" s="8">
        <f t="shared" si="26"/>
        <v>0</v>
      </c>
      <c r="CK23" s="8">
        <f t="shared" si="27"/>
        <v>0</v>
      </c>
      <c r="CL23" s="8">
        <f t="shared" si="28"/>
        <v>0</v>
      </c>
    </row>
    <row r="24" spans="1:90">
      <c r="A24">
        <v>1978</v>
      </c>
      <c r="B24" s="1">
        <v>896.88262225133417</v>
      </c>
      <c r="C24" s="1">
        <v>1716.1724351060971</v>
      </c>
      <c r="D24" s="1">
        <v>1651.4398251985463</v>
      </c>
      <c r="E24" s="7">
        <f t="shared" si="29"/>
        <v>7.2592798295529892E-3</v>
      </c>
      <c r="F24" s="7">
        <f t="shared" si="11"/>
        <v>1.6032358762138932E-2</v>
      </c>
      <c r="G24" s="7">
        <f t="shared" si="11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12"/>
        <v>19135.326643346936</v>
      </c>
      <c r="L24" s="1">
        <f t="shared" si="4"/>
        <v>1358.3805478897186</v>
      </c>
      <c r="M24" s="1">
        <f t="shared" si="4"/>
        <v>399.88145910666537</v>
      </c>
      <c r="N24" s="7">
        <f t="shared" si="30"/>
        <v>3.4275712981129303E-2</v>
      </c>
      <c r="O24" s="7">
        <f t="shared" si="13"/>
        <v>1.6033509673959889E-2</v>
      </c>
      <c r="P24" s="7">
        <f t="shared" si="13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4"/>
        <v>236.96599895979352</v>
      </c>
      <c r="U24" s="1">
        <f t="shared" si="14"/>
        <v>953.04866684438355</v>
      </c>
      <c r="V24" s="1">
        <f t="shared" si="14"/>
        <v>887.72358916796884</v>
      </c>
      <c r="W24" s="7">
        <f t="shared" si="31"/>
        <v>-1.0600046355257464E-2</v>
      </c>
      <c r="X24" s="7">
        <f t="shared" si="31"/>
        <v>2.4563451909217271E-2</v>
      </c>
      <c r="Y24" s="7">
        <f t="shared" si="31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8">
        <f t="shared" si="15"/>
        <v>2.4498286870526638</v>
      </c>
      <c r="AD24" s="8">
        <f t="shared" si="15"/>
        <v>2.81064944312521</v>
      </c>
      <c r="AE24" s="8">
        <f t="shared" si="15"/>
        <v>1.831713986286849</v>
      </c>
      <c r="AF24" s="7">
        <f t="shared" si="32"/>
        <v>-1.9065126390688247E-3</v>
      </c>
      <c r="AG24" s="7">
        <f t="shared" si="32"/>
        <v>-2.3503595024234603E-3</v>
      </c>
      <c r="AH24" s="7">
        <f t="shared" si="32"/>
        <v>1.9763214710052823E-2</v>
      </c>
      <c r="AI24" s="1">
        <f t="shared" ref="AI24:AK39" si="39">(1-$AI$5)*AI23+AU23</f>
        <v>20173.483713960795</v>
      </c>
      <c r="AJ24" s="1">
        <f t="shared" si="39"/>
        <v>2752.8154174720398</v>
      </c>
      <c r="AK24" s="1">
        <f t="shared" si="39"/>
        <v>818.4904248606249</v>
      </c>
      <c r="AL24" s="10">
        <f t="shared" si="38"/>
        <v>7.6180693622066151</v>
      </c>
      <c r="AM24" s="10">
        <f t="shared" si="38"/>
        <v>1.0751867800906063</v>
      </c>
      <c r="AN24" s="10">
        <f t="shared" si="38"/>
        <v>0.4069708029815699</v>
      </c>
      <c r="AO24" s="7">
        <f t="shared" si="34"/>
        <v>1.8276539118654789E-2</v>
      </c>
      <c r="AP24" s="7">
        <f t="shared" si="17"/>
        <v>2.8144496824265453E-2</v>
      </c>
      <c r="AQ24" s="7">
        <f t="shared" si="17"/>
        <v>2.0372115051398465E-2</v>
      </c>
      <c r="AR24" s="1">
        <f t="shared" si="36"/>
        <v>12734.725569322683</v>
      </c>
      <c r="AS24" s="1">
        <f t="shared" si="36"/>
        <v>2028.0939615411587</v>
      </c>
      <c r="AT24" s="1">
        <f t="shared" si="36"/>
        <v>584.0582684426081</v>
      </c>
      <c r="AU24" s="1">
        <f t="shared" si="37"/>
        <v>2546.9451138645368</v>
      </c>
      <c r="AV24" s="1">
        <f t="shared" si="37"/>
        <v>405.61879230823178</v>
      </c>
      <c r="AW24" s="1">
        <f t="shared" si="37"/>
        <v>116.81165368852163</v>
      </c>
      <c r="AX24" s="1">
        <f t="shared" si="18"/>
        <v>11359.101183034423</v>
      </c>
      <c r="AY24" s="1">
        <f t="shared" si="18"/>
        <v>945.40334994520663</v>
      </c>
      <c r="AZ24" s="1">
        <f t="shared" si="18"/>
        <v>282.93287325677233</v>
      </c>
      <c r="BA24" s="1">
        <f t="shared" si="19"/>
        <v>9.3377745679331348</v>
      </c>
      <c r="BB24" s="1">
        <f t="shared" si="19"/>
        <v>6.8516116617685618</v>
      </c>
      <c r="BC24" s="1">
        <f t="shared" si="19"/>
        <v>5.6452096725350502</v>
      </c>
      <c r="BD24" s="1">
        <f t="shared" si="20"/>
        <v>0</v>
      </c>
      <c r="BE24">
        <v>0</v>
      </c>
      <c r="BF24">
        <v>0</v>
      </c>
      <c r="BG24">
        <v>0</v>
      </c>
      <c r="BH24">
        <f t="shared" si="21"/>
        <v>0</v>
      </c>
      <c r="BI24">
        <f t="shared" si="22"/>
        <v>0</v>
      </c>
      <c r="BJ24">
        <f t="shared" si="8"/>
        <v>0</v>
      </c>
      <c r="BK24">
        <f t="shared" si="8"/>
        <v>0</v>
      </c>
      <c r="BL24">
        <f t="shared" si="9"/>
        <v>0</v>
      </c>
      <c r="BM24">
        <f t="shared" si="9"/>
        <v>0</v>
      </c>
      <c r="BN24">
        <f t="shared" si="9"/>
        <v>0</v>
      </c>
      <c r="BO24">
        <f t="shared" si="10"/>
        <v>0</v>
      </c>
      <c r="BP24">
        <f t="shared" si="10"/>
        <v>0</v>
      </c>
      <c r="BQ24">
        <f t="shared" si="10"/>
        <v>0</v>
      </c>
      <c r="BR24" s="7">
        <f t="shared" si="35"/>
        <v>4.1003692146328374E-2</v>
      </c>
      <c r="BS24">
        <v>0</v>
      </c>
      <c r="BT24">
        <v>0</v>
      </c>
      <c r="BU24" s="8">
        <f>MAX((BU$3*climhigh!$I134+BU$4*climhigh!$I134^2+BU$5*climhigh!$I134^6)*(K24/K$66)^$BW$1,-99)</f>
        <v>2.3523496145193938</v>
      </c>
      <c r="BV24" s="8">
        <f>MAX((BV$3*climhigh!$I134+BV$4*climhigh!$I134^2+BV$5*climhigh!$I134^6)*(L24/L$66)^$BW$1,-99)</f>
        <v>1.623486178284103</v>
      </c>
      <c r="BW24" s="8">
        <f>MAX((BW$3*climhigh!$I134+BW$4*climhigh!$I134^2+BW$5*climhigh!$I134^6)*(M24/M$66)^$BW$1,-99)</f>
        <v>0.73987111998701294</v>
      </c>
      <c r="BX24" s="8">
        <f>MAX((BX$3*climhigh!$M134+BX$4*climhigh!$M134^2+BX$5*climhigh!$M134^6)*(K24/K$66)^$BW$1,-99)</f>
        <v>2.3523496145193938</v>
      </c>
      <c r="BY24" s="8">
        <f>MAX((BY$3*climhigh!$M134+BY$4*climhigh!$M134^2+BY$5*climhigh!$M134^6)*(L24/L$66)^$BW$1,-99)</f>
        <v>1.623486178284103</v>
      </c>
      <c r="BZ24" s="8">
        <f>MAX((BZ$3*climhigh!$M134+BZ$4*climhigh!$M134^2+BZ$5*climhigh!$M134^6)*(M24/M$66)^$BW$1,-99)</f>
        <v>0.73987111998701294</v>
      </c>
      <c r="CA24" s="8">
        <f t="shared" si="23"/>
        <v>0</v>
      </c>
      <c r="CB24" s="8">
        <f t="shared" si="24"/>
        <v>0</v>
      </c>
      <c r="CC24" s="8">
        <f t="shared" si="25"/>
        <v>0</v>
      </c>
      <c r="CD24" s="8">
        <f>MAX((CD$3*climhigh!$I134+CD$4*climhigh!$I134^2+CD$5*climhigh!$I134^6)*(K24/K$66)^$BW$1,-99)</f>
        <v>0.1070635871644068</v>
      </c>
      <c r="CE24" s="8">
        <f>MAX((CE$3*climhigh!$I134+CE$4*climhigh!$I134^2+CE$5*climhigh!$I134^6)*(L24/L$66)^$BW$1,-99)</f>
        <v>5.8282490682947947E-2</v>
      </c>
      <c r="CF24" s="8">
        <f>MAX((CF$3*climhigh!$I134+CF$4*climhigh!$I134^2+CF$5*climhigh!$I134^6)*(M24/M$66)^$BW$1,-99)</f>
        <v>1.3466703877310304E-2</v>
      </c>
      <c r="CG24" s="8">
        <f>MAX((CG$3*climhigh!$M134+CG$4*climhigh!$M134^2+CG$5*climhigh!$M134^6)*(K24/K$66)^$BW$1,-99)</f>
        <v>0.1070635871644068</v>
      </c>
      <c r="CH24" s="8">
        <f>MAX((CH$3*climhigh!$M134+CH$4*climhigh!$M134^2+CH$5*climhigh!$M134^6)*(L24/L$66)^$BW$1,-99)</f>
        <v>5.8282490682947947E-2</v>
      </c>
      <c r="CI24" s="8">
        <f>MAX((CI$3*climhigh!$M134+CI$4*climhigh!$M134^2+CI$5*climhigh!$M134^6)*(M24/M$66)^$BW$1,-99)</f>
        <v>1.3466703877310304E-2</v>
      </c>
      <c r="CJ24" s="8">
        <f t="shared" si="26"/>
        <v>0</v>
      </c>
      <c r="CK24" s="8">
        <f t="shared" si="27"/>
        <v>0</v>
      </c>
      <c r="CL24" s="8">
        <f t="shared" si="28"/>
        <v>0</v>
      </c>
    </row>
    <row r="25" spans="1:90">
      <c r="A25">
        <v>1979</v>
      </c>
      <c r="B25" s="1">
        <v>903.31417676503577</v>
      </c>
      <c r="C25" s="1">
        <v>1743.8147918631214</v>
      </c>
      <c r="D25" s="1">
        <v>1692.845732815879</v>
      </c>
      <c r="E25" s="7">
        <f t="shared" si="29"/>
        <v>7.1710102906858975E-3</v>
      </c>
      <c r="F25" s="7">
        <f t="shared" si="11"/>
        <v>1.6106980972057983E-2</v>
      </c>
      <c r="G25" s="7">
        <f t="shared" si="11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12"/>
        <v>19732.332022041093</v>
      </c>
      <c r="L25" s="1">
        <f t="shared" si="4"/>
        <v>1405.6528949882536</v>
      </c>
      <c r="M25" s="1">
        <f t="shared" si="4"/>
        <v>401.96717409141297</v>
      </c>
      <c r="N25" s="7">
        <f t="shared" si="30"/>
        <v>3.1199121385352857E-2</v>
      </c>
      <c r="O25" s="7">
        <f t="shared" si="13"/>
        <v>3.4800518287731563E-2</v>
      </c>
      <c r="P25" s="7">
        <f t="shared" si="13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4"/>
        <v>233.53220678226603</v>
      </c>
      <c r="U25" s="1">
        <f t="shared" si="14"/>
        <v>937.57902753538292</v>
      </c>
      <c r="V25" s="1">
        <f t="shared" si="14"/>
        <v>902.67990564339846</v>
      </c>
      <c r="W25" s="7">
        <f t="shared" si="31"/>
        <v>-1.449065348024936E-2</v>
      </c>
      <c r="X25" s="7">
        <f t="shared" si="31"/>
        <v>-1.6231741197668126E-2</v>
      </c>
      <c r="Y25" s="7">
        <f t="shared" si="31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8">
        <f t="shared" si="15"/>
        <v>2.4496385895153021</v>
      </c>
      <c r="AD25" s="8">
        <f t="shared" si="15"/>
        <v>2.7832867863149318</v>
      </c>
      <c r="AE25" s="8">
        <f t="shared" si="15"/>
        <v>1.8505048501277181</v>
      </c>
      <c r="AF25" s="7">
        <f t="shared" si="32"/>
        <v>-7.7596257389900281E-5</v>
      </c>
      <c r="AG25" s="7">
        <f t="shared" si="32"/>
        <v>-9.73535026831851E-3</v>
      </c>
      <c r="AH25" s="7">
        <f t="shared" si="32"/>
        <v>1.0258623333963213E-2</v>
      </c>
      <c r="AI25" s="1">
        <f t="shared" si="39"/>
        <v>20703.080456429256</v>
      </c>
      <c r="AJ25" s="1">
        <f t="shared" si="39"/>
        <v>2883.1526680330676</v>
      </c>
      <c r="AK25" s="1">
        <f t="shared" si="39"/>
        <v>853.45303606308403</v>
      </c>
      <c r="AL25" s="10">
        <f t="shared" si="38"/>
        <v>7.7573013049136099</v>
      </c>
      <c r="AM25" s="10">
        <f t="shared" si="38"/>
        <v>1.1054473710083585</v>
      </c>
      <c r="AN25" s="10">
        <f t="shared" si="38"/>
        <v>0.41526165900247047</v>
      </c>
      <c r="AO25" s="7">
        <f t="shared" si="34"/>
        <v>1.8276539118654789E-2</v>
      </c>
      <c r="AP25" s="7">
        <f t="shared" si="17"/>
        <v>2.8144496824265453E-2</v>
      </c>
      <c r="AQ25" s="7">
        <f t="shared" si="17"/>
        <v>2.0372115051398465E-2</v>
      </c>
      <c r="AR25" s="1">
        <f t="shared" si="36"/>
        <v>13109.578103711832</v>
      </c>
      <c r="AS25" s="1">
        <f t="shared" si="36"/>
        <v>2131.6303000965931</v>
      </c>
      <c r="AT25" s="1">
        <f t="shared" si="36"/>
        <v>612.9875680391068</v>
      </c>
      <c r="AU25" s="1">
        <f t="shared" si="37"/>
        <v>2621.9156207423666</v>
      </c>
      <c r="AV25" s="1">
        <f t="shared" si="37"/>
        <v>426.32606001931867</v>
      </c>
      <c r="AW25" s="1">
        <f t="shared" si="37"/>
        <v>122.59751360782137</v>
      </c>
      <c r="AX25" s="1">
        <f t="shared" si="18"/>
        <v>11610.204680422557</v>
      </c>
      <c r="AY25" s="1">
        <f t="shared" si="18"/>
        <v>977.91591632004588</v>
      </c>
      <c r="AZ25" s="1">
        <f t="shared" si="18"/>
        <v>289.683841194183</v>
      </c>
      <c r="BA25" s="1">
        <f t="shared" si="19"/>
        <v>9.3596397042025625</v>
      </c>
      <c r="BB25" s="1">
        <f t="shared" si="19"/>
        <v>6.8854236912058662</v>
      </c>
      <c r="BC25" s="1">
        <f t="shared" si="19"/>
        <v>5.6687901254985205</v>
      </c>
      <c r="BD25" s="1">
        <f t="shared" si="20"/>
        <v>0</v>
      </c>
      <c r="BE25">
        <v>0</v>
      </c>
      <c r="BF25">
        <v>0</v>
      </c>
      <c r="BG25">
        <v>0</v>
      </c>
      <c r="BH25">
        <f t="shared" si="21"/>
        <v>0</v>
      </c>
      <c r="BI25">
        <f t="shared" si="22"/>
        <v>0</v>
      </c>
      <c r="BJ25">
        <f t="shared" si="8"/>
        <v>0</v>
      </c>
      <c r="BK25">
        <f t="shared" si="8"/>
        <v>0</v>
      </c>
      <c r="BL25">
        <f t="shared" si="9"/>
        <v>0</v>
      </c>
      <c r="BM25">
        <f t="shared" si="9"/>
        <v>0</v>
      </c>
      <c r="BN25">
        <f t="shared" si="9"/>
        <v>0</v>
      </c>
      <c r="BO25">
        <f t="shared" si="10"/>
        <v>0</v>
      </c>
      <c r="BP25">
        <f t="shared" si="10"/>
        <v>0</v>
      </c>
      <c r="BQ25">
        <f t="shared" si="10"/>
        <v>0</v>
      </c>
      <c r="BR25" s="7">
        <f t="shared" si="35"/>
        <v>3.9815177239997501E-2</v>
      </c>
      <c r="BS25">
        <v>0</v>
      </c>
      <c r="BT25">
        <v>0</v>
      </c>
      <c r="BU25" s="8">
        <f>MAX((BU$3*climhigh!$I135+BU$4*climhigh!$I135^2+BU$5*climhigh!$I135^6)*(K25/K$66)^$BW$1,-99)</f>
        <v>2.394182680809624</v>
      </c>
      <c r="BV25" s="8">
        <f>MAX((BV$3*climhigh!$I135+BV$4*climhigh!$I135^2+BV$5*climhigh!$I135^6)*(L25/L$66)^$BW$1,-99)</f>
        <v>1.6482602799514656</v>
      </c>
      <c r="BW25" s="8">
        <f>MAX((BW$3*climhigh!$I135+BW$4*climhigh!$I135^2+BW$5*climhigh!$I135^6)*(M25/M$66)^$BW$1,-99)</f>
        <v>0.75389666964465274</v>
      </c>
      <c r="BX25" s="8">
        <f>MAX((BX$3*climhigh!$M135+BX$4*climhigh!$M135^2+BX$5*climhigh!$M135^6)*(K25/K$66)^$BW$1,-99)</f>
        <v>2.394182680809624</v>
      </c>
      <c r="BY25" s="8">
        <f>MAX((BY$3*climhigh!$M135+BY$4*climhigh!$M135^2+BY$5*climhigh!$M135^6)*(L25/L$66)^$BW$1,-99)</f>
        <v>1.6482602799514656</v>
      </c>
      <c r="BZ25" s="8">
        <f>MAX((BZ$3*climhigh!$M135+BZ$4*climhigh!$M135^2+BZ$5*climhigh!$M135^6)*(M25/M$66)^$BW$1,-99)</f>
        <v>0.75389666964465274</v>
      </c>
      <c r="CA25" s="8">
        <f t="shared" si="23"/>
        <v>0</v>
      </c>
      <c r="CB25" s="8">
        <f t="shared" si="24"/>
        <v>0</v>
      </c>
      <c r="CC25" s="8">
        <f t="shared" si="25"/>
        <v>0</v>
      </c>
      <c r="CD25" s="8">
        <f>MAX((CD$3*climhigh!$I135+CD$4*climhigh!$I135^2+CD$5*climhigh!$I135^6)*(K25/K$66)^$BW$1,-99)</f>
        <v>0.11310853065189017</v>
      </c>
      <c r="CE25" s="8">
        <f>MAX((CE$3*climhigh!$I135+CE$4*climhigh!$I135^2+CE$5*climhigh!$I135^6)*(L25/L$66)^$BW$1,-99)</f>
        <v>6.151494816004726E-2</v>
      </c>
      <c r="CF25" s="8">
        <f>MAX((CF$3*climhigh!$I135+CF$4*climhigh!$I135^2+CF$5*climhigh!$I135^6)*(M25/M$66)^$BW$1,-99)</f>
        <v>1.4311244667411599E-2</v>
      </c>
      <c r="CG25" s="8">
        <f>MAX((CG$3*climhigh!$M135+CG$4*climhigh!$M135^2+CG$5*climhigh!$M135^6)*(K25/K$66)^$BW$1,-99)</f>
        <v>0.11310853065189017</v>
      </c>
      <c r="CH25" s="8">
        <f>MAX((CH$3*climhigh!$M135+CH$4*climhigh!$M135^2+CH$5*climhigh!$M135^6)*(L25/L$66)^$BW$1,-99)</f>
        <v>6.151494816004726E-2</v>
      </c>
      <c r="CI25" s="8">
        <f>MAX((CI$3*climhigh!$M135+CI$4*climhigh!$M135^2+CI$5*climhigh!$M135^6)*(M25/M$66)^$BW$1,-99)</f>
        <v>1.4311244667411599E-2</v>
      </c>
      <c r="CJ25" s="8">
        <f t="shared" si="26"/>
        <v>0</v>
      </c>
      <c r="CK25" s="8">
        <f t="shared" si="27"/>
        <v>0</v>
      </c>
      <c r="CL25" s="8">
        <f t="shared" si="28"/>
        <v>0</v>
      </c>
    </row>
    <row r="26" spans="1:90">
      <c r="A26">
        <v>1980</v>
      </c>
      <c r="B26" s="1">
        <v>909.58314605023929</v>
      </c>
      <c r="C26" s="1">
        <v>1771.1376542472055</v>
      </c>
      <c r="D26" s="1">
        <v>1735.2726914999992</v>
      </c>
      <c r="E26" s="7">
        <f t="shared" si="29"/>
        <v>6.9399655695143725E-3</v>
      </c>
      <c r="F26" s="7">
        <f t="shared" si="11"/>
        <v>1.5668442836691332E-2</v>
      </c>
      <c r="G26" s="7">
        <f t="shared" si="11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12"/>
        <v>20124.351959751704</v>
      </c>
      <c r="L26" s="1">
        <f t="shared" si="4"/>
        <v>1449.8121240919959</v>
      </c>
      <c r="M26" s="1">
        <f t="shared" si="4"/>
        <v>417.06319180806776</v>
      </c>
      <c r="N26" s="7">
        <f t="shared" si="30"/>
        <v>1.9866883309723526E-2</v>
      </c>
      <c r="O26" s="7">
        <f t="shared" si="13"/>
        <v>3.1415457728710017E-2</v>
      </c>
      <c r="P26" s="7">
        <f t="shared" si="13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4"/>
        <v>221.55623080971907</v>
      </c>
      <c r="U26" s="1">
        <f t="shared" si="14"/>
        <v>902.87289581321522</v>
      </c>
      <c r="V26" s="1">
        <f t="shared" si="14"/>
        <v>880.94465297742408</v>
      </c>
      <c r="W26" s="7">
        <f t="shared" si="31"/>
        <v>-5.1281902986994754E-2</v>
      </c>
      <c r="X26" s="7">
        <f t="shared" si="31"/>
        <v>-3.7016753471331154E-2</v>
      </c>
      <c r="Y26" s="7">
        <f t="shared" si="31"/>
        <v>-2.4078582596210873E-2</v>
      </c>
      <c r="Z26" s="1">
        <v>9918.9793807804017</v>
      </c>
      <c r="AA26" s="1">
        <v>6533.856933</v>
      </c>
      <c r="AB26" s="1">
        <v>1193.3664780000026</v>
      </c>
      <c r="AC26" s="8">
        <f t="shared" si="15"/>
        <v>2.4457874406053151</v>
      </c>
      <c r="AD26" s="8">
        <f t="shared" si="15"/>
        <v>2.8182464047647726</v>
      </c>
      <c r="AE26" s="8">
        <f t="shared" si="15"/>
        <v>1.871783504022132</v>
      </c>
      <c r="AF26" s="7">
        <f t="shared" si="32"/>
        <v>-1.5721294261408225E-3</v>
      </c>
      <c r="AG26" s="7">
        <f t="shared" si="32"/>
        <v>1.2560552014162951E-2</v>
      </c>
      <c r="AH26" s="7">
        <f t="shared" si="32"/>
        <v>1.1498837137846607E-2</v>
      </c>
      <c r="AI26" s="1">
        <f t="shared" si="39"/>
        <v>21254.688031528698</v>
      </c>
      <c r="AJ26" s="1">
        <f t="shared" si="39"/>
        <v>3021.1634612490798</v>
      </c>
      <c r="AK26" s="1">
        <f t="shared" si="39"/>
        <v>890.70524606459708</v>
      </c>
      <c r="AL26" s="10">
        <f t="shared" si="38"/>
        <v>7.8990779256680552</v>
      </c>
      <c r="AM26" s="10">
        <f t="shared" si="38"/>
        <v>1.1365596310310959</v>
      </c>
      <c r="AN26" s="10">
        <f t="shared" si="38"/>
        <v>0.42372141729610341</v>
      </c>
      <c r="AO26" s="7">
        <f t="shared" si="34"/>
        <v>1.8276539118654789E-2</v>
      </c>
      <c r="AP26" s="7">
        <f t="shared" si="17"/>
        <v>2.8144496824265453E-2</v>
      </c>
      <c r="AQ26" s="7">
        <f t="shared" si="17"/>
        <v>2.0372115051398465E-2</v>
      </c>
      <c r="AR26" s="1">
        <f t="shared" si="36"/>
        <v>13494.017494907323</v>
      </c>
      <c r="AS26" s="1">
        <f t="shared" si="36"/>
        <v>2239.9015183999031</v>
      </c>
      <c r="AT26" s="1">
        <f t="shared" si="36"/>
        <v>643.45977696064494</v>
      </c>
      <c r="AU26" s="1">
        <f t="shared" si="37"/>
        <v>2698.8034989814646</v>
      </c>
      <c r="AV26" s="1">
        <f t="shared" si="37"/>
        <v>447.98030367998064</v>
      </c>
      <c r="AW26" s="1">
        <f t="shared" si="37"/>
        <v>128.69195539212899</v>
      </c>
      <c r="AX26" s="1">
        <f t="shared" si="18"/>
        <v>11868.309173056736</v>
      </c>
      <c r="AY26" s="1">
        <f t="shared" si="18"/>
        <v>1011.7345822459806</v>
      </c>
      <c r="AZ26" s="1">
        <f t="shared" si="18"/>
        <v>296.64952608891798</v>
      </c>
      <c r="BA26" s="1">
        <f t="shared" si="19"/>
        <v>9.3816270320535899</v>
      </c>
      <c r="BB26" s="1">
        <f t="shared" si="19"/>
        <v>6.9194215449405618</v>
      </c>
      <c r="BC26" s="1">
        <f t="shared" si="19"/>
        <v>5.6925513951605415</v>
      </c>
      <c r="BD26" s="1">
        <f t="shared" si="20"/>
        <v>0</v>
      </c>
      <c r="BE26">
        <v>0</v>
      </c>
      <c r="BF26">
        <v>0</v>
      </c>
      <c r="BG26">
        <v>0</v>
      </c>
      <c r="BH26">
        <f t="shared" si="21"/>
        <v>0</v>
      </c>
      <c r="BI26">
        <f t="shared" si="22"/>
        <v>0</v>
      </c>
      <c r="BJ26">
        <f t="shared" si="8"/>
        <v>0</v>
      </c>
      <c r="BK26">
        <f t="shared" si="8"/>
        <v>0</v>
      </c>
      <c r="BL26">
        <f t="shared" si="9"/>
        <v>0</v>
      </c>
      <c r="BM26">
        <f t="shared" si="9"/>
        <v>0</v>
      </c>
      <c r="BN26">
        <f t="shared" si="9"/>
        <v>0</v>
      </c>
      <c r="BO26">
        <f t="shared" si="10"/>
        <v>0</v>
      </c>
      <c r="BP26">
        <f t="shared" si="10"/>
        <v>0</v>
      </c>
      <c r="BQ26">
        <f t="shared" si="10"/>
        <v>0</v>
      </c>
      <c r="BR26" s="7">
        <f t="shared" si="35"/>
        <v>3.0546843368397525E-2</v>
      </c>
      <c r="BS26">
        <v>0</v>
      </c>
      <c r="BT26">
        <v>0</v>
      </c>
      <c r="BU26" s="8">
        <f>MAX((BU$3*climhigh!$I136+BU$4*climhigh!$I136^2+BU$5*climhigh!$I136^6)*(K26/K$66)^$BW$1,-99)</f>
        <v>2.4430893214552816</v>
      </c>
      <c r="BV26" s="8">
        <f>MAX((BV$3*climhigh!$I136+BV$4*climhigh!$I136^2+BV$5*climhigh!$I136^6)*(L26/L$66)^$BW$1,-99)</f>
        <v>1.6743696821232625</v>
      </c>
      <c r="BW26" s="8">
        <f>MAX((BW$3*climhigh!$I136+BW$4*climhigh!$I136^2+BW$5*climhigh!$I136^6)*(M26/M$66)^$BW$1,-99)</f>
        <v>0.76179197014823263</v>
      </c>
      <c r="BX26" s="8">
        <f>MAX((BX$3*climhigh!$M136+BX$4*climhigh!$M136^2+BX$5*climhigh!$M136^6)*(K26/K$66)^$BW$1,-99)</f>
        <v>2.4430893214552816</v>
      </c>
      <c r="BY26" s="8">
        <f>MAX((BY$3*climhigh!$M136+BY$4*climhigh!$M136^2+BY$5*climhigh!$M136^6)*(L26/L$66)^$BW$1,-99)</f>
        <v>1.6743696821232625</v>
      </c>
      <c r="BZ26" s="8">
        <f>MAX((BZ$3*climhigh!$M136+BZ$4*climhigh!$M136^2+BZ$5*climhigh!$M136^6)*(M26/M$66)^$BW$1,-99)</f>
        <v>0.76179197014823263</v>
      </c>
      <c r="CA26" s="8">
        <f t="shared" si="23"/>
        <v>0</v>
      </c>
      <c r="CB26" s="8">
        <f t="shared" si="24"/>
        <v>0</v>
      </c>
      <c r="CC26" s="8">
        <f t="shared" si="25"/>
        <v>0</v>
      </c>
      <c r="CD26" s="8">
        <f>MAX((CD$3*climhigh!$I136+CD$4*climhigh!$I136^2+CD$5*climhigh!$I136^6)*(K26/K$66)^$BW$1,-99)</f>
        <v>0.11984281503835262</v>
      </c>
      <c r="CE26" s="8">
        <f>MAX((CE$3*climhigh!$I136+CE$4*climhigh!$I136^2+CE$5*climhigh!$I136^6)*(L26/L$66)^$BW$1,-99)</f>
        <v>6.4988698143151946E-2</v>
      </c>
      <c r="CF26" s="8">
        <f>MAX((CF$3*climhigh!$I136+CF$4*climhigh!$I136^2+CF$5*climhigh!$I136^6)*(M26/M$66)^$BW$1,-99)</f>
        <v>1.5090034233838527E-2</v>
      </c>
      <c r="CG26" s="8">
        <f>MAX((CG$3*climhigh!$M136+CG$4*climhigh!$M136^2+CG$5*climhigh!$M136^6)*(K26/K$66)^$BW$1,-99)</f>
        <v>0.11984281503835262</v>
      </c>
      <c r="CH26" s="8">
        <f>MAX((CH$3*climhigh!$M136+CH$4*climhigh!$M136^2+CH$5*climhigh!$M136^6)*(L26/L$66)^$BW$1,-99)</f>
        <v>6.4988698143151946E-2</v>
      </c>
      <c r="CI26" s="8">
        <f>MAX((CI$3*climhigh!$M136+CI$4*climhigh!$M136^2+CI$5*climhigh!$M136^6)*(M26/M$66)^$BW$1,-99)</f>
        <v>1.5090034233838527E-2</v>
      </c>
      <c r="CJ26" s="8">
        <f t="shared" si="26"/>
        <v>0</v>
      </c>
      <c r="CK26" s="8">
        <f t="shared" si="27"/>
        <v>0</v>
      </c>
      <c r="CL26" s="8">
        <f t="shared" si="28"/>
        <v>0</v>
      </c>
    </row>
    <row r="27" spans="1:90">
      <c r="A27">
        <v>1981</v>
      </c>
      <c r="B27" s="1">
        <v>915.87460548077411</v>
      </c>
      <c r="C27" s="1">
        <v>1799.1535041360673</v>
      </c>
      <c r="D27" s="1">
        <v>1778.6064313142044</v>
      </c>
      <c r="E27" s="7">
        <f t="shared" si="29"/>
        <v>6.9168601659503892E-3</v>
      </c>
      <c r="F27" s="7">
        <f t="shared" si="11"/>
        <v>1.5817996879959884E-2</v>
      </c>
      <c r="G27" s="7">
        <f t="shared" si="11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12"/>
        <v>20292.933909060386</v>
      </c>
      <c r="L27" s="1">
        <f t="shared" si="4"/>
        <v>1454.6029384071733</v>
      </c>
      <c r="M27" s="1">
        <f t="shared" si="4"/>
        <v>427.88781278464347</v>
      </c>
      <c r="N27" s="7">
        <f t="shared" si="30"/>
        <v>8.3770125689435204E-3</v>
      </c>
      <c r="O27" s="7">
        <f t="shared" si="13"/>
        <v>3.3044380272222451E-3</v>
      </c>
      <c r="P27" s="7">
        <f t="shared" si="13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4"/>
        <v>212.36445626954927</v>
      </c>
      <c r="U27" s="1">
        <f t="shared" si="14"/>
        <v>899.9089338975441</v>
      </c>
      <c r="V27" s="1">
        <f t="shared" si="14"/>
        <v>881.70150629598425</v>
      </c>
      <c r="W27" s="7">
        <f t="shared" si="31"/>
        <v>-4.1487321329563676E-2</v>
      </c>
      <c r="X27" s="7">
        <f t="shared" si="31"/>
        <v>-3.2828119322393379E-3</v>
      </c>
      <c r="Y27" s="7">
        <f t="shared" si="31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8">
        <f t="shared" si="15"/>
        <v>2.4149199480729333</v>
      </c>
      <c r="AD27" s="8">
        <f t="shared" si="15"/>
        <v>2.735183012324311</v>
      </c>
      <c r="AE27" s="8">
        <f t="shared" si="15"/>
        <v>1.8350201755581217</v>
      </c>
      <c r="AF27" s="7">
        <f t="shared" si="32"/>
        <v>-1.2620676686745269E-2</v>
      </c>
      <c r="AG27" s="7">
        <f t="shared" si="32"/>
        <v>-2.9473431528211025E-2</v>
      </c>
      <c r="AH27" s="7">
        <f t="shared" si="32"/>
        <v>-1.9640801612479497E-2</v>
      </c>
      <c r="AI27" s="1">
        <f t="shared" si="39"/>
        <v>21828.022727357296</v>
      </c>
      <c r="AJ27" s="1">
        <f t="shared" si="39"/>
        <v>3167.0274188041526</v>
      </c>
      <c r="AK27" s="1">
        <f t="shared" si="39"/>
        <v>930.32667685026638</v>
      </c>
      <c r="AL27" s="10">
        <f t="shared" si="38"/>
        <v>8.0434457323778297</v>
      </c>
      <c r="AM27" s="10">
        <f t="shared" si="38"/>
        <v>1.168547529957239</v>
      </c>
      <c r="AN27" s="10">
        <f t="shared" si="38"/>
        <v>0.43235351875900124</v>
      </c>
      <c r="AO27" s="7">
        <f t="shared" si="34"/>
        <v>1.8276539118654789E-2</v>
      </c>
      <c r="AP27" s="7">
        <f t="shared" si="17"/>
        <v>2.8144496824265453E-2</v>
      </c>
      <c r="AQ27" s="7">
        <f t="shared" si="17"/>
        <v>2.0372115051398465E-2</v>
      </c>
      <c r="AR27" s="1">
        <f t="shared" si="36"/>
        <v>13890.370487217331</v>
      </c>
      <c r="AS27" s="1">
        <f t="shared" si="36"/>
        <v>2354.1347690798179</v>
      </c>
      <c r="AT27" s="1">
        <f t="shared" si="36"/>
        <v>675.50719544604306</v>
      </c>
      <c r="AU27" s="1">
        <f t="shared" si="37"/>
        <v>2778.0740974434666</v>
      </c>
      <c r="AV27" s="1">
        <f t="shared" si="37"/>
        <v>470.82695381596363</v>
      </c>
      <c r="AW27" s="1">
        <f t="shared" si="37"/>
        <v>135.10143908920861</v>
      </c>
      <c r="AX27" s="1">
        <f t="shared" si="18"/>
        <v>12132.988864715424</v>
      </c>
      <c r="AY27" s="1">
        <f t="shared" si="18"/>
        <v>1046.7743919206032</v>
      </c>
      <c r="AZ27" s="1">
        <f t="shared" si="18"/>
        <v>303.83661435291845</v>
      </c>
      <c r="BA27" s="1">
        <f t="shared" si="19"/>
        <v>9.4036833742830037</v>
      </c>
      <c r="BB27" s="1">
        <f t="shared" si="19"/>
        <v>6.9534687071551984</v>
      </c>
      <c r="BC27" s="1">
        <f t="shared" si="19"/>
        <v>5.7164901041402505</v>
      </c>
      <c r="BD27" s="1">
        <f t="shared" si="20"/>
        <v>0</v>
      </c>
      <c r="BE27">
        <v>0</v>
      </c>
      <c r="BF27">
        <v>0</v>
      </c>
      <c r="BG27">
        <v>0</v>
      </c>
      <c r="BH27">
        <f t="shared" si="21"/>
        <v>0</v>
      </c>
      <c r="BI27">
        <f t="shared" si="22"/>
        <v>0</v>
      </c>
      <c r="BJ27">
        <f t="shared" si="8"/>
        <v>0</v>
      </c>
      <c r="BK27">
        <f t="shared" si="8"/>
        <v>0</v>
      </c>
      <c r="BL27">
        <f t="shared" si="9"/>
        <v>0</v>
      </c>
      <c r="BM27">
        <f t="shared" si="9"/>
        <v>0</v>
      </c>
      <c r="BN27">
        <f t="shared" si="9"/>
        <v>0</v>
      </c>
      <c r="BO27">
        <f t="shared" si="10"/>
        <v>0</v>
      </c>
      <c r="BP27">
        <f t="shared" si="10"/>
        <v>0</v>
      </c>
      <c r="BQ27">
        <f t="shared" si="10"/>
        <v>0</v>
      </c>
      <c r="BR27" s="7">
        <f t="shared" si="35"/>
        <v>1.7020236603974226E-2</v>
      </c>
      <c r="BS27">
        <v>0</v>
      </c>
      <c r="BT27">
        <v>0</v>
      </c>
      <c r="BU27" s="8">
        <f>MAX((BU$3*climhigh!$I137+BU$4*climhigh!$I137^2+BU$5*climhigh!$I137^6)*(K27/K$66)^$BW$1,-99)</f>
        <v>2.4993316899141345</v>
      </c>
      <c r="BV27" s="8">
        <f>MAX((BV$3*climhigh!$I137+BV$4*climhigh!$I137^2+BV$5*climhigh!$I137^6)*(L27/L$66)^$BW$1,-99)</f>
        <v>1.7120507294649008</v>
      </c>
      <c r="BW27" s="8">
        <f>MAX((BW$3*climhigh!$I137+BW$4*climhigh!$I137^2+BW$5*climhigh!$I137^6)*(M27/M$66)^$BW$1,-99)</f>
        <v>0.77150244233625109</v>
      </c>
      <c r="BX27" s="8">
        <f>MAX((BX$3*climhigh!$M137+BX$4*climhigh!$M137^2+BX$5*climhigh!$M137^6)*(K27/K$66)^$BW$1,-99)</f>
        <v>2.4993316899141345</v>
      </c>
      <c r="BY27" s="8">
        <f>MAX((BY$3*climhigh!$M137+BY$4*climhigh!$M137^2+BY$5*climhigh!$M137^6)*(L27/L$66)^$BW$1,-99)</f>
        <v>1.7120507294649008</v>
      </c>
      <c r="BZ27" s="8">
        <f>MAX((BZ$3*climhigh!$M137+BZ$4*climhigh!$M137^2+BZ$5*climhigh!$M137^6)*(M27/M$66)^$BW$1,-99)</f>
        <v>0.77150244233625109</v>
      </c>
      <c r="CA27" s="8">
        <f t="shared" si="23"/>
        <v>0</v>
      </c>
      <c r="CB27" s="8">
        <f t="shared" si="24"/>
        <v>0</v>
      </c>
      <c r="CC27" s="8">
        <f t="shared" si="25"/>
        <v>0</v>
      </c>
      <c r="CD27" s="8">
        <f>MAX((CD$3*climhigh!$I137+CD$4*climhigh!$I137^2+CD$5*climhigh!$I137^6)*(K27/K$66)^$BW$1,-99)</f>
        <v>0.12732004281276979</v>
      </c>
      <c r="CE27" s="8">
        <f>MAX((CE$3*climhigh!$I137+CE$4*climhigh!$I137^2+CE$5*climhigh!$I137^6)*(L27/L$66)^$BW$1,-99)</f>
        <v>6.9123921723265036E-2</v>
      </c>
      <c r="CF27" s="8">
        <f>MAX((CF$3*climhigh!$I137+CF$4*climhigh!$I137^2+CF$5*climhigh!$I137^6)*(M27/M$66)^$BW$1,-99)</f>
        <v>1.5952564897454571E-2</v>
      </c>
      <c r="CG27" s="8">
        <f>MAX((CG$3*climhigh!$M137+CG$4*climhigh!$M137^2+CG$5*climhigh!$M137^6)*(K27/K$66)^$BW$1,-99)</f>
        <v>0.12732004281276979</v>
      </c>
      <c r="CH27" s="8">
        <f>MAX((CH$3*climhigh!$M137+CH$4*climhigh!$M137^2+CH$5*climhigh!$M137^6)*(L27/L$66)^$BW$1,-99)</f>
        <v>6.9123921723265036E-2</v>
      </c>
      <c r="CI27" s="8">
        <f>MAX((CI$3*climhigh!$M137+CI$4*climhigh!$M137^2+CI$5*climhigh!$M137^6)*(M27/M$66)^$BW$1,-99)</f>
        <v>1.5952564897454571E-2</v>
      </c>
      <c r="CJ27" s="8">
        <f t="shared" si="26"/>
        <v>0</v>
      </c>
      <c r="CK27" s="8">
        <f t="shared" si="27"/>
        <v>0</v>
      </c>
      <c r="CL27" s="8">
        <f t="shared" si="28"/>
        <v>0</v>
      </c>
    </row>
    <row r="28" spans="1:90">
      <c r="A28">
        <v>1982</v>
      </c>
      <c r="B28" s="1">
        <v>921.55163861389883</v>
      </c>
      <c r="C28" s="1">
        <v>1829.4163993666116</v>
      </c>
      <c r="D28" s="1">
        <v>1822.7481860632315</v>
      </c>
      <c r="E28" s="7">
        <f t="shared" si="29"/>
        <v>6.1984829573309419E-3</v>
      </c>
      <c r="F28" s="7">
        <f t="shared" si="11"/>
        <v>1.6820629902325246E-2</v>
      </c>
      <c r="G28" s="7">
        <f t="shared" si="11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12"/>
        <v>20237.139804597737</v>
      </c>
      <c r="L28" s="1">
        <f t="shared" si="4"/>
        <v>1436.3355887459484</v>
      </c>
      <c r="M28" s="1">
        <f t="shared" si="4"/>
        <v>433.3540066629966</v>
      </c>
      <c r="N28" s="7">
        <f t="shared" si="30"/>
        <v>-2.7494350847778737E-3</v>
      </c>
      <c r="O28" s="7">
        <f t="shared" si="13"/>
        <v>-1.2558306585870205E-2</v>
      </c>
      <c r="P28" s="7">
        <f t="shared" si="13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4"/>
        <v>206.37847509359841</v>
      </c>
      <c r="U28" s="1">
        <f t="shared" si="14"/>
        <v>927.07388067722479</v>
      </c>
      <c r="V28" s="1">
        <f t="shared" si="14"/>
        <v>889.61113157263264</v>
      </c>
      <c r="W28" s="7">
        <f t="shared" si="31"/>
        <v>-2.8187302532176051E-2</v>
      </c>
      <c r="X28" s="7">
        <f t="shared" si="31"/>
        <v>3.0186328589969724E-2</v>
      </c>
      <c r="Y28" s="7">
        <f t="shared" si="31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8">
        <f t="shared" si="15"/>
        <v>2.3856263347113855</v>
      </c>
      <c r="AD28" s="8">
        <f t="shared" si="15"/>
        <v>2.7388918519516774</v>
      </c>
      <c r="AE28" s="8">
        <f t="shared" si="15"/>
        <v>1.8382081108631489</v>
      </c>
      <c r="AF28" s="7">
        <f t="shared" si="32"/>
        <v>-1.2130262696667726E-2</v>
      </c>
      <c r="AG28" s="7">
        <f t="shared" si="32"/>
        <v>1.3559749423182055E-3</v>
      </c>
      <c r="AH28" s="7">
        <f t="shared" si="32"/>
        <v>1.7372753430668908E-3</v>
      </c>
      <c r="AI28" s="1">
        <f t="shared" si="39"/>
        <v>22423.294552065036</v>
      </c>
      <c r="AJ28" s="1">
        <f t="shared" si="39"/>
        <v>3321.1516307397014</v>
      </c>
      <c r="AK28" s="1">
        <f t="shared" si="39"/>
        <v>972.39544825444841</v>
      </c>
      <c r="AL28" s="10">
        <f t="shared" si="38"/>
        <v>8.1904520829544101</v>
      </c>
      <c r="AM28" s="10">
        <f t="shared" si="38"/>
        <v>1.2014357122031238</v>
      </c>
      <c r="AN28" s="10">
        <f t="shared" si="38"/>
        <v>0.44116147438603659</v>
      </c>
      <c r="AO28" s="7">
        <f t="shared" si="34"/>
        <v>1.8276539118654789E-2</v>
      </c>
      <c r="AP28" s="7">
        <f t="shared" si="17"/>
        <v>2.8144496824265453E-2</v>
      </c>
      <c r="AQ28" s="7">
        <f t="shared" si="17"/>
        <v>2.0372115051398465E-2</v>
      </c>
      <c r="AR28" s="1">
        <f t="shared" si="36"/>
        <v>14291.028943514424</v>
      </c>
      <c r="AS28" s="1">
        <f t="shared" si="36"/>
        <v>2476.3289346641304</v>
      </c>
      <c r="AT28" s="1">
        <f t="shared" si="36"/>
        <v>709.16534183997157</v>
      </c>
      <c r="AU28" s="1">
        <f t="shared" si="37"/>
        <v>2858.205788702885</v>
      </c>
      <c r="AV28" s="1">
        <f t="shared" si="37"/>
        <v>495.26578693282613</v>
      </c>
      <c r="AW28" s="1">
        <f t="shared" si="37"/>
        <v>141.83306836799431</v>
      </c>
      <c r="AX28" s="1">
        <f t="shared" si="18"/>
        <v>12406.05808265676</v>
      </c>
      <c r="AY28" s="1">
        <f t="shared" si="18"/>
        <v>1082.8935109673207</v>
      </c>
      <c r="AZ28" s="1">
        <f t="shared" si="18"/>
        <v>311.25104268917175</v>
      </c>
      <c r="BA28" s="1">
        <f t="shared" si="19"/>
        <v>9.4259401873419293</v>
      </c>
      <c r="BB28" s="1">
        <f t="shared" si="19"/>
        <v>6.9873919143431511</v>
      </c>
      <c r="BC28" s="1">
        <f t="shared" si="19"/>
        <v>5.7405997977786773</v>
      </c>
      <c r="BD28" s="1">
        <f t="shared" si="20"/>
        <v>0</v>
      </c>
      <c r="BE28">
        <v>0</v>
      </c>
      <c r="BF28">
        <v>0</v>
      </c>
      <c r="BG28">
        <v>0</v>
      </c>
      <c r="BH28">
        <f t="shared" si="21"/>
        <v>0</v>
      </c>
      <c r="BI28">
        <f t="shared" si="22"/>
        <v>0</v>
      </c>
      <c r="BJ28">
        <f t="shared" si="8"/>
        <v>0</v>
      </c>
      <c r="BK28">
        <f t="shared" si="8"/>
        <v>0</v>
      </c>
      <c r="BL28">
        <f t="shared" si="9"/>
        <v>0</v>
      </c>
      <c r="BM28">
        <f t="shared" si="9"/>
        <v>0</v>
      </c>
      <c r="BN28">
        <f t="shared" si="9"/>
        <v>0</v>
      </c>
      <c r="BO28">
        <f t="shared" si="10"/>
        <v>0</v>
      </c>
      <c r="BP28">
        <f t="shared" si="10"/>
        <v>0</v>
      </c>
      <c r="BQ28">
        <f t="shared" si="10"/>
        <v>0</v>
      </c>
      <c r="BR28" s="7">
        <f t="shared" si="35"/>
        <v>4.7004275674589202E-3</v>
      </c>
      <c r="BS28">
        <v>0</v>
      </c>
      <c r="BT28">
        <v>0</v>
      </c>
      <c r="BU28" s="8">
        <f>MAX((BU$3*climhigh!$I138+BU$4*climhigh!$I138^2+BU$5*climhigh!$I138^6)*(K28/K$66)^$BW$1,-99)</f>
        <v>2.562844493493293</v>
      </c>
      <c r="BV28" s="8">
        <f>MAX((BV$3*climhigh!$I138+BV$4*climhigh!$I138^2+BV$5*climhigh!$I138^6)*(L28/L$66)^$BW$1,-99)</f>
        <v>1.7566742641830131</v>
      </c>
      <c r="BW28" s="8">
        <f>MAX((BW$3*climhigh!$I138+BW$4*climhigh!$I138^2+BW$5*climhigh!$I138^6)*(M28/M$66)^$BW$1,-99)</f>
        <v>0.78332488524104515</v>
      </c>
      <c r="BX28" s="8">
        <f>MAX((BX$3*climhigh!$M138+BX$4*climhigh!$M138^2+BX$5*climhigh!$M138^6)*(K28/K$66)^$BW$1,-99)</f>
        <v>2.562844493493293</v>
      </c>
      <c r="BY28" s="8">
        <f>MAX((BY$3*climhigh!$M138+BY$4*climhigh!$M138^2+BY$5*climhigh!$M138^6)*(L28/L$66)^$BW$1,-99)</f>
        <v>1.7566742641830131</v>
      </c>
      <c r="BZ28" s="8">
        <f>MAX((BZ$3*climhigh!$M138+BZ$4*climhigh!$M138^2+BZ$5*climhigh!$M138^6)*(M28/M$66)^$BW$1,-99)</f>
        <v>0.78332488524104515</v>
      </c>
      <c r="CA28" s="8">
        <f t="shared" si="23"/>
        <v>0</v>
      </c>
      <c r="CB28" s="8">
        <f t="shared" si="24"/>
        <v>0</v>
      </c>
      <c r="CC28" s="8">
        <f t="shared" si="25"/>
        <v>0</v>
      </c>
      <c r="CD28" s="8">
        <f>MAX((CD$3*climhigh!$I138+CD$4*climhigh!$I138^2+CD$5*climhigh!$I138^6)*(K28/K$66)^$BW$1,-99)</f>
        <v>0.13557272231337042</v>
      </c>
      <c r="CE28" s="8">
        <f>MAX((CE$3*climhigh!$I138+CE$4*climhigh!$I138^2+CE$5*climhigh!$I138^6)*(L28/L$66)^$BW$1,-99)</f>
        <v>7.3778549708447314E-2</v>
      </c>
      <c r="CF28" s="8">
        <f>MAX((CF$3*climhigh!$I138+CF$4*climhigh!$I138^2+CF$5*climhigh!$I138^6)*(M28/M$66)^$BW$1,-99)</f>
        <v>1.6909357128673357E-2</v>
      </c>
      <c r="CG28" s="8">
        <f>MAX((CG$3*climhigh!$M138+CG$4*climhigh!$M138^2+CG$5*climhigh!$M138^6)*(K28/K$66)^$BW$1,-99)</f>
        <v>0.13557272231337042</v>
      </c>
      <c r="CH28" s="8">
        <f>MAX((CH$3*climhigh!$M138+CH$4*climhigh!$M138^2+CH$5*climhigh!$M138^6)*(L28/L$66)^$BW$1,-99)</f>
        <v>7.3778549708447314E-2</v>
      </c>
      <c r="CI28" s="8">
        <f>MAX((CI$3*climhigh!$M138+CI$4*climhigh!$M138^2+CI$5*climhigh!$M138^6)*(M28/M$66)^$BW$1,-99)</f>
        <v>1.6909357128673357E-2</v>
      </c>
      <c r="CJ28" s="8">
        <f t="shared" si="26"/>
        <v>0</v>
      </c>
      <c r="CK28" s="8">
        <f t="shared" si="27"/>
        <v>0</v>
      </c>
      <c r="CL28" s="8">
        <f t="shared" si="28"/>
        <v>0</v>
      </c>
    </row>
    <row r="29" spans="1:90">
      <c r="A29">
        <v>1983</v>
      </c>
      <c r="B29" s="1">
        <v>926.77344196489094</v>
      </c>
      <c r="C29" s="1">
        <v>1859.8300727213013</v>
      </c>
      <c r="D29" s="1">
        <v>1867.5480402701805</v>
      </c>
      <c r="E29" s="7">
        <f t="shared" si="29"/>
        <v>5.666316603642807E-3</v>
      </c>
      <c r="F29" s="7">
        <f t="shared" si="11"/>
        <v>1.6624795407551574E-2</v>
      </c>
      <c r="G29" s="7">
        <f t="shared" si="11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12"/>
        <v>20622.14124085362</v>
      </c>
      <c r="L29" s="1">
        <f t="shared" si="4"/>
        <v>1421.1857477326455</v>
      </c>
      <c r="M29" s="1">
        <f t="shared" si="4"/>
        <v>440.35839097389959</v>
      </c>
      <c r="N29" s="7">
        <f t="shared" si="30"/>
        <v>1.9024498519717437E-2</v>
      </c>
      <c r="O29" s="7">
        <f t="shared" si="13"/>
        <v>-1.0547563627891443E-2</v>
      </c>
      <c r="P29" s="7">
        <f t="shared" si="13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4"/>
        <v>202.10092770770731</v>
      </c>
      <c r="U29" s="1">
        <f t="shared" si="14"/>
        <v>939.74627918148394</v>
      </c>
      <c r="V29" s="1">
        <f t="shared" si="14"/>
        <v>883.6069313906263</v>
      </c>
      <c r="W29" s="7">
        <f t="shared" si="31"/>
        <v>-2.0726712821921511E-2</v>
      </c>
      <c r="X29" s="7">
        <f t="shared" si="31"/>
        <v>1.3669243377886886E-2</v>
      </c>
      <c r="Y29" s="7">
        <f t="shared" si="31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8">
        <f t="shared" si="15"/>
        <v>2.3750849615876435</v>
      </c>
      <c r="AD29" s="8">
        <f t="shared" si="15"/>
        <v>2.7443910675908154</v>
      </c>
      <c r="AE29" s="8">
        <f t="shared" si="15"/>
        <v>1.8865369423268037</v>
      </c>
      <c r="AF29" s="7">
        <f t="shared" si="32"/>
        <v>-4.4187025312232286E-3</v>
      </c>
      <c r="AG29" s="7">
        <f t="shared" si="32"/>
        <v>2.0078250388817498E-3</v>
      </c>
      <c r="AH29" s="7">
        <f t="shared" si="32"/>
        <v>2.6291273103436374E-2</v>
      </c>
      <c r="AI29" s="1">
        <f t="shared" si="39"/>
        <v>23039.17088556142</v>
      </c>
      <c r="AJ29" s="1">
        <f t="shared" si="39"/>
        <v>3484.3022545985577</v>
      </c>
      <c r="AK29" s="1">
        <f t="shared" si="39"/>
        <v>1016.9889717969979</v>
      </c>
      <c r="AL29" s="10">
        <f t="shared" si="38"/>
        <v>8.3401452008479939</v>
      </c>
      <c r="AM29" s="10">
        <f t="shared" si="38"/>
        <v>1.2352495157897838</v>
      </c>
      <c r="AN29" s="10">
        <f t="shared" si="38"/>
        <v>0.45014886669847348</v>
      </c>
      <c r="AO29" s="7">
        <f t="shared" si="34"/>
        <v>1.8276539118654789E-2</v>
      </c>
      <c r="AP29" s="7">
        <f t="shared" si="17"/>
        <v>2.8144496824265453E-2</v>
      </c>
      <c r="AQ29" s="7">
        <f t="shared" si="17"/>
        <v>2.0372115051398465E-2</v>
      </c>
      <c r="AR29" s="1">
        <f t="shared" si="36"/>
        <v>14697.580410115128</v>
      </c>
      <c r="AS29" s="1">
        <f t="shared" si="36"/>
        <v>2604.6925589547745</v>
      </c>
      <c r="AT29" s="1">
        <f t="shared" si="36"/>
        <v>744.45223076733339</v>
      </c>
      <c r="AU29" s="1">
        <f t="shared" si="37"/>
        <v>2939.5160820230258</v>
      </c>
      <c r="AV29" s="1">
        <f t="shared" si="37"/>
        <v>520.93851179095498</v>
      </c>
      <c r="AW29" s="1">
        <f t="shared" si="37"/>
        <v>148.89044615346668</v>
      </c>
      <c r="AX29" s="1">
        <f t="shared" si="18"/>
        <v>12687.096754912767</v>
      </c>
      <c r="AY29" s="1">
        <f t="shared" si="18"/>
        <v>1120.4002331862891</v>
      </c>
      <c r="AZ29" s="1">
        <f t="shared" si="18"/>
        <v>318.90038262560893</v>
      </c>
      <c r="BA29" s="1">
        <f t="shared" si="19"/>
        <v>9.4483407524150387</v>
      </c>
      <c r="BB29" s="1">
        <f t="shared" si="19"/>
        <v>7.021441251513644</v>
      </c>
      <c r="BC29" s="1">
        <f t="shared" si="19"/>
        <v>5.7648787738447336</v>
      </c>
      <c r="BD29" s="1">
        <f t="shared" si="20"/>
        <v>0</v>
      </c>
      <c r="BE29">
        <v>0</v>
      </c>
      <c r="BF29">
        <v>0</v>
      </c>
      <c r="BG29">
        <v>0</v>
      </c>
      <c r="BH29">
        <f t="shared" si="21"/>
        <v>0</v>
      </c>
      <c r="BI29">
        <f t="shared" si="22"/>
        <v>0</v>
      </c>
      <c r="BJ29">
        <f t="shared" si="8"/>
        <v>0</v>
      </c>
      <c r="BK29">
        <f t="shared" si="8"/>
        <v>0</v>
      </c>
      <c r="BL29">
        <f t="shared" si="9"/>
        <v>0</v>
      </c>
      <c r="BM29">
        <f t="shared" si="9"/>
        <v>0</v>
      </c>
      <c r="BN29">
        <f t="shared" si="9"/>
        <v>0</v>
      </c>
      <c r="BO29">
        <f t="shared" si="10"/>
        <v>0</v>
      </c>
      <c r="BP29">
        <f t="shared" si="10"/>
        <v>0</v>
      </c>
      <c r="BQ29">
        <f t="shared" si="10"/>
        <v>0</v>
      </c>
      <c r="BR29" s="7">
        <f t="shared" si="35"/>
        <v>2.313336729505644E-2</v>
      </c>
      <c r="BS29">
        <v>0</v>
      </c>
      <c r="BT29">
        <v>0</v>
      </c>
      <c r="BU29" s="8">
        <f>MAX((BU$3*climhigh!$I139+BU$4*climhigh!$I139^2+BU$5*climhigh!$I139^6)*(K29/K$66)^$BW$1,-99)</f>
        <v>2.612501758914664</v>
      </c>
      <c r="BV29" s="8">
        <f>MAX((BV$3*climhigh!$I139+BV$4*climhigh!$I139^2+BV$5*climhigh!$I139^6)*(L29/L$66)^$BW$1,-99)</f>
        <v>1.8005147782300706</v>
      </c>
      <c r="BW29" s="8">
        <f>MAX((BW$3*climhigh!$I139+BW$4*climhigh!$I139^2+BW$5*climhigh!$I139^6)*(M29/M$66)^$BW$1,-99)</f>
        <v>0.79406664125761606</v>
      </c>
      <c r="BX29" s="8">
        <f>MAX((BX$3*climhigh!$M139+BX$4*climhigh!$M139^2+BX$5*climhigh!$M139^6)*(K29/K$66)^$BW$1,-99)</f>
        <v>2.612501758914664</v>
      </c>
      <c r="BY29" s="8">
        <f>MAX((BY$3*climhigh!$M139+BY$4*climhigh!$M139^2+BY$5*climhigh!$M139^6)*(L29/L$66)^$BW$1,-99)</f>
        <v>1.8005147782300706</v>
      </c>
      <c r="BZ29" s="8">
        <f>MAX((BZ$3*climhigh!$M139+BZ$4*climhigh!$M139^2+BZ$5*climhigh!$M139^6)*(M29/M$66)^$BW$1,-99)</f>
        <v>0.79406664125761606</v>
      </c>
      <c r="CA29" s="8">
        <f t="shared" si="23"/>
        <v>0</v>
      </c>
      <c r="CB29" s="8">
        <f t="shared" si="24"/>
        <v>0</v>
      </c>
      <c r="CC29" s="8">
        <f t="shared" si="25"/>
        <v>0</v>
      </c>
      <c r="CD29" s="8">
        <f>MAX((CD$3*climhigh!$I139+CD$4*climhigh!$I139^2+CD$5*climhigh!$I139^6)*(K29/K$66)^$BW$1,-99)</f>
        <v>0.14349003869471433</v>
      </c>
      <c r="CE29" s="8">
        <f>MAX((CE$3*climhigh!$I139+CE$4*climhigh!$I139^2+CE$5*climhigh!$I139^6)*(L29/L$66)^$BW$1,-99)</f>
        <v>7.8654631608769246E-2</v>
      </c>
      <c r="CF29" s="8">
        <f>MAX((CF$3*climhigh!$I139+CF$4*climhigh!$I139^2+CF$5*climhigh!$I139^6)*(M29/M$66)^$BW$1,-99)</f>
        <v>1.7895481759300693E-2</v>
      </c>
      <c r="CG29" s="8">
        <f>MAX((CG$3*climhigh!$M139+CG$4*climhigh!$M139^2+CG$5*climhigh!$M139^6)*(K29/K$66)^$BW$1,-99)</f>
        <v>0.14349003869471433</v>
      </c>
      <c r="CH29" s="8">
        <f>MAX((CH$3*climhigh!$M139+CH$4*climhigh!$M139^2+CH$5*climhigh!$M139^6)*(L29/L$66)^$BW$1,-99)</f>
        <v>7.8654631608769246E-2</v>
      </c>
      <c r="CI29" s="8">
        <f>MAX((CI$3*climhigh!$M139+CI$4*climhigh!$M139^2+CI$5*climhigh!$M139^6)*(M29/M$66)^$BW$1,-99)</f>
        <v>1.7895481759300693E-2</v>
      </c>
      <c r="CJ29" s="8">
        <f t="shared" si="26"/>
        <v>0</v>
      </c>
      <c r="CK29" s="8">
        <f t="shared" si="27"/>
        <v>0</v>
      </c>
      <c r="CL29" s="8">
        <f t="shared" si="28"/>
        <v>0</v>
      </c>
    </row>
    <row r="30" spans="1:90">
      <c r="A30">
        <v>1984</v>
      </c>
      <c r="B30" s="1">
        <v>931.65160996489089</v>
      </c>
      <c r="C30" s="1">
        <v>1889.4103818676083</v>
      </c>
      <c r="D30" s="1">
        <v>1912.9676268623828</v>
      </c>
      <c r="E30" s="7">
        <f t="shared" si="29"/>
        <v>5.2636035724735741E-3</v>
      </c>
      <c r="F30" s="7">
        <f t="shared" si="11"/>
        <v>1.5904845060938921E-2</v>
      </c>
      <c r="G30" s="7">
        <f t="shared" si="11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12"/>
        <v>21351.694434927398</v>
      </c>
      <c r="L30" s="1">
        <f t="shared" si="4"/>
        <v>1457.3086030603524</v>
      </c>
      <c r="M30" s="1">
        <f t="shared" si="4"/>
        <v>452.38859579981255</v>
      </c>
      <c r="N30" s="7">
        <f t="shared" si="30"/>
        <v>3.5377179583490292E-2</v>
      </c>
      <c r="O30" s="7">
        <f t="shared" si="13"/>
        <v>2.5417406123961817E-2</v>
      </c>
      <c r="P30" s="7">
        <f t="shared" si="13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4"/>
        <v>201.70557911853126</v>
      </c>
      <c r="U30" s="1">
        <f t="shared" si="14"/>
        <v>941.66348339372075</v>
      </c>
      <c r="V30" s="1">
        <f t="shared" si="14"/>
        <v>872.71451539045961</v>
      </c>
      <c r="W30" s="7">
        <f t="shared" si="31"/>
        <v>-1.9561938367143039E-3</v>
      </c>
      <c r="X30" s="7">
        <f t="shared" si="31"/>
        <v>2.040129612331798E-3</v>
      </c>
      <c r="Y30" s="7">
        <f t="shared" si="31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8">
        <f t="shared" si="15"/>
        <v>2.3409095494429892</v>
      </c>
      <c r="AD30" s="8">
        <f t="shared" si="15"/>
        <v>2.7203543668669528</v>
      </c>
      <c r="AE30" s="8">
        <f t="shared" si="15"/>
        <v>1.9115173214066605</v>
      </c>
      <c r="AF30" s="7">
        <f t="shared" si="32"/>
        <v>-1.4389132472048205E-2</v>
      </c>
      <c r="AG30" s="7">
        <f t="shared" si="32"/>
        <v>-8.7584823488597863E-3</v>
      </c>
      <c r="AH30" s="7">
        <f t="shared" si="32"/>
        <v>1.3241394069414048E-2</v>
      </c>
      <c r="AI30" s="1">
        <f t="shared" si="39"/>
        <v>23674.769879028307</v>
      </c>
      <c r="AJ30" s="1">
        <f t="shared" si="39"/>
        <v>3656.8105409296572</v>
      </c>
      <c r="AK30" s="1">
        <f t="shared" si="39"/>
        <v>1064.1805207707648</v>
      </c>
      <c r="AL30" s="10">
        <f t="shared" si="38"/>
        <v>8.492574190866554</v>
      </c>
      <c r="AM30" s="10">
        <f t="shared" si="38"/>
        <v>1.2700149918641048</v>
      </c>
      <c r="AN30" s="10">
        <f t="shared" si="38"/>
        <v>0.45931935120111139</v>
      </c>
      <c r="AO30" s="7">
        <f t="shared" si="34"/>
        <v>1.8276539118654789E-2</v>
      </c>
      <c r="AP30" s="7">
        <f t="shared" si="17"/>
        <v>2.8144496824265453E-2</v>
      </c>
      <c r="AQ30" s="7">
        <f t="shared" si="17"/>
        <v>2.0372115051398465E-2</v>
      </c>
      <c r="AR30" s="1">
        <f t="shared" si="36"/>
        <v>15111.213230538651</v>
      </c>
      <c r="AS30" s="1">
        <f t="shared" si="36"/>
        <v>2738.3589610262852</v>
      </c>
      <c r="AT30" s="1">
        <f t="shared" si="36"/>
        <v>781.41888012864194</v>
      </c>
      <c r="AU30" s="1">
        <f t="shared" si="37"/>
        <v>3022.2426461077303</v>
      </c>
      <c r="AV30" s="1">
        <f t="shared" si="37"/>
        <v>547.67179220525702</v>
      </c>
      <c r="AW30" s="1">
        <f t="shared" si="37"/>
        <v>156.2837760257284</v>
      </c>
      <c r="AX30" s="1">
        <f t="shared" si="18"/>
        <v>12975.848970932913</v>
      </c>
      <c r="AY30" s="1">
        <f t="shared" si="18"/>
        <v>1159.455452264224</v>
      </c>
      <c r="AZ30" s="1">
        <f t="shared" si="18"/>
        <v>326.78812507049565</v>
      </c>
      <c r="BA30" s="1">
        <f t="shared" si="19"/>
        <v>9.4708451371793299</v>
      </c>
      <c r="BB30" s="1">
        <f t="shared" si="19"/>
        <v>7.0557057361767805</v>
      </c>
      <c r="BC30" s="1">
        <f t="shared" si="19"/>
        <v>5.7893120253320562</v>
      </c>
      <c r="BD30" s="1">
        <f t="shared" si="20"/>
        <v>0</v>
      </c>
      <c r="BE30">
        <v>0</v>
      </c>
      <c r="BF30">
        <v>0</v>
      </c>
      <c r="BG30">
        <v>0</v>
      </c>
      <c r="BH30">
        <f t="shared" si="21"/>
        <v>0</v>
      </c>
      <c r="BI30">
        <f t="shared" si="22"/>
        <v>0</v>
      </c>
      <c r="BJ30">
        <f t="shared" si="8"/>
        <v>0</v>
      </c>
      <c r="BK30">
        <f t="shared" si="8"/>
        <v>0</v>
      </c>
      <c r="BL30">
        <f t="shared" si="9"/>
        <v>0</v>
      </c>
      <c r="BM30">
        <f t="shared" si="9"/>
        <v>0</v>
      </c>
      <c r="BN30">
        <f t="shared" si="9"/>
        <v>0</v>
      </c>
      <c r="BO30">
        <f t="shared" si="10"/>
        <v>0</v>
      </c>
      <c r="BP30">
        <f t="shared" si="10"/>
        <v>0</v>
      </c>
      <c r="BQ30">
        <f t="shared" si="10"/>
        <v>0</v>
      </c>
      <c r="BR30" s="7">
        <f t="shared" si="35"/>
        <v>4.1350350664161706E-2</v>
      </c>
      <c r="BS30">
        <v>0</v>
      </c>
      <c r="BT30">
        <v>0</v>
      </c>
      <c r="BU30" s="8">
        <f>MAX((BU$3*climhigh!$I140+BU$4*climhigh!$I140^2+BU$5*climhigh!$I140^6)*(K30/K$66)^$BW$1,-99)</f>
        <v>2.6510904222366114</v>
      </c>
      <c r="BV30" s="8">
        <f>MAX((BV$3*climhigh!$I140+BV$4*climhigh!$I140^2+BV$5*climhigh!$I140^6)*(L30/L$66)^$BW$1,-99)</f>
        <v>1.8279270605673692</v>
      </c>
      <c r="BW30" s="8">
        <f>MAX((BW$3*climhigh!$I140+BW$4*climhigh!$I140^2+BW$5*climhigh!$I140^6)*(M30/M$66)^$BW$1,-99)</f>
        <v>0.80212224676651434</v>
      </c>
      <c r="BX30" s="8">
        <f>MAX((BX$3*climhigh!$M140+BX$4*climhigh!$M140^2+BX$5*climhigh!$M140^6)*(K30/K$66)^$BW$1,-99)</f>
        <v>2.6510904222366114</v>
      </c>
      <c r="BY30" s="8">
        <f>MAX((BY$3*climhigh!$M140+BY$4*climhigh!$M140^2+BY$5*climhigh!$M140^6)*(L30/L$66)^$BW$1,-99)</f>
        <v>1.8279270605673692</v>
      </c>
      <c r="BZ30" s="8">
        <f>MAX((BZ$3*climhigh!$M140+BZ$4*climhigh!$M140^2+BZ$5*climhigh!$M140^6)*(M30/M$66)^$BW$1,-99)</f>
        <v>0.80212224676651434</v>
      </c>
      <c r="CA30" s="8">
        <f t="shared" si="23"/>
        <v>0</v>
      </c>
      <c r="CB30" s="8">
        <f t="shared" si="24"/>
        <v>0</v>
      </c>
      <c r="CC30" s="8">
        <f t="shared" si="25"/>
        <v>0</v>
      </c>
      <c r="CD30" s="8">
        <f>MAX((CD$3*climhigh!$I140+CD$4*climhigh!$I140^2+CD$5*climhigh!$I140^6)*(K30/K$66)^$BW$1,-99)</f>
        <v>0.15115257893239389</v>
      </c>
      <c r="CE30" s="8">
        <f>MAX((CE$3*climhigh!$I140+CE$4*climhigh!$I140^2+CE$5*climhigh!$I140^6)*(L30/L$66)^$BW$1,-99)</f>
        <v>8.3044092672903011E-2</v>
      </c>
      <c r="CF30" s="8">
        <f>MAX((CF$3*climhigh!$I140+CF$4*climhigh!$I140^2+CF$5*climhigh!$I140^6)*(M30/M$66)^$BW$1,-99)</f>
        <v>1.8871533392061917E-2</v>
      </c>
      <c r="CG30" s="8">
        <f>MAX((CG$3*climhigh!$M140+CG$4*climhigh!$M140^2+CG$5*climhigh!$M140^6)*(K30/K$66)^$BW$1,-99)</f>
        <v>0.15115257893239389</v>
      </c>
      <c r="CH30" s="8">
        <f>MAX((CH$3*climhigh!$M140+CH$4*climhigh!$M140^2+CH$5*climhigh!$M140^6)*(L30/L$66)^$BW$1,-99)</f>
        <v>8.3044092672903011E-2</v>
      </c>
      <c r="CI30" s="8">
        <f>MAX((CI$3*climhigh!$M140+CI$4*climhigh!$M140^2+CI$5*climhigh!$M140^6)*(M30/M$66)^$BW$1,-99)</f>
        <v>1.8871533392061917E-2</v>
      </c>
      <c r="CJ30" s="8">
        <f t="shared" si="26"/>
        <v>0</v>
      </c>
      <c r="CK30" s="8">
        <f t="shared" si="27"/>
        <v>0</v>
      </c>
      <c r="CL30" s="8">
        <f t="shared" si="28"/>
        <v>0</v>
      </c>
    </row>
    <row r="31" spans="1:90">
      <c r="A31">
        <v>1985</v>
      </c>
      <c r="B31" s="1">
        <v>936.70532544805008</v>
      </c>
      <c r="C31" s="1">
        <v>1919.7628284999998</v>
      </c>
      <c r="D31" s="1">
        <v>1958.9577659694839</v>
      </c>
      <c r="E31" s="7">
        <f t="shared" si="29"/>
        <v>5.4244692212248591E-3</v>
      </c>
      <c r="F31" s="7">
        <f t="shared" si="11"/>
        <v>1.6064507173073395E-2</v>
      </c>
      <c r="G31" s="7">
        <f t="shared" si="11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12"/>
        <v>21972.725966800524</v>
      </c>
      <c r="L31" s="1">
        <f t="shared" si="4"/>
        <v>1475.8527077734223</v>
      </c>
      <c r="M31" s="1">
        <f t="shared" si="4"/>
        <v>458.08177067860311</v>
      </c>
      <c r="N31" s="7">
        <f t="shared" si="30"/>
        <v>2.9085819571173399E-2</v>
      </c>
      <c r="O31" s="7">
        <f t="shared" si="13"/>
        <v>1.272489895011053E-2</v>
      </c>
      <c r="P31" s="7">
        <f t="shared" si="13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4"/>
        <v>199.08113068127511</v>
      </c>
      <c r="U31" s="1">
        <f t="shared" si="14"/>
        <v>947.36627196858285</v>
      </c>
      <c r="V31" s="1">
        <f t="shared" si="14"/>
        <v>874.98272398389327</v>
      </c>
      <c r="W31" s="7">
        <f t="shared" si="31"/>
        <v>-1.3011283320596201E-2</v>
      </c>
      <c r="X31" s="7">
        <f t="shared" si="31"/>
        <v>6.0560791359451915E-3</v>
      </c>
      <c r="Y31" s="7">
        <f t="shared" si="31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8">
        <f t="shared" si="15"/>
        <v>2.3139111537652339</v>
      </c>
      <c r="AD31" s="8">
        <f t="shared" si="15"/>
        <v>2.8188005878676665</v>
      </c>
      <c r="AE31" s="8">
        <f t="shared" si="15"/>
        <v>1.9431513150416031</v>
      </c>
      <c r="AF31" s="7">
        <f t="shared" si="32"/>
        <v>-1.1533292981858012E-2</v>
      </c>
      <c r="AG31" s="7">
        <f t="shared" si="32"/>
        <v>3.6188748862926667E-2</v>
      </c>
      <c r="AH31" s="7">
        <f t="shared" si="32"/>
        <v>1.6549153534043626E-2</v>
      </c>
      <c r="AI31" s="1">
        <f t="shared" si="39"/>
        <v>24329.535537233205</v>
      </c>
      <c r="AJ31" s="1">
        <f t="shared" si="39"/>
        <v>3838.8012790419489</v>
      </c>
      <c r="AK31" s="1">
        <f t="shared" si="39"/>
        <v>1114.0462447194168</v>
      </c>
      <c r="AL31" s="10">
        <f t="shared" si="38"/>
        <v>8.6477890552840044</v>
      </c>
      <c r="AM31" s="10">
        <f t="shared" si="38"/>
        <v>1.3057589247693937</v>
      </c>
      <c r="AN31" s="10">
        <f t="shared" si="38"/>
        <v>0.46867665786911411</v>
      </c>
      <c r="AO31" s="7">
        <f t="shared" si="34"/>
        <v>1.8276539118654789E-2</v>
      </c>
      <c r="AP31" s="7">
        <f t="shared" si="17"/>
        <v>2.8144496824265453E-2</v>
      </c>
      <c r="AQ31" s="7">
        <f t="shared" si="17"/>
        <v>2.0372115051398465E-2</v>
      </c>
      <c r="AR31" s="1">
        <f t="shared" si="36"/>
        <v>15538.684273367668</v>
      </c>
      <c r="AS31" s="1">
        <f t="shared" si="36"/>
        <v>2879.3880091541491</v>
      </c>
      <c r="AT31" s="1">
        <f t="shared" si="36"/>
        <v>820.11362376563704</v>
      </c>
      <c r="AU31" s="1">
        <f t="shared" si="37"/>
        <v>3107.7368546735338</v>
      </c>
      <c r="AV31" s="1">
        <f t="shared" si="37"/>
        <v>575.8776018308298</v>
      </c>
      <c r="AW31" s="1">
        <f t="shared" si="37"/>
        <v>164.02272475312742</v>
      </c>
      <c r="AX31" s="1">
        <f t="shared" si="18"/>
        <v>13270.926385251514</v>
      </c>
      <c r="AY31" s="1">
        <f t="shared" si="18"/>
        <v>1199.8932228118822</v>
      </c>
      <c r="AZ31" s="1">
        <f t="shared" si="18"/>
        <v>334.91834811855261</v>
      </c>
      <c r="BA31" s="1">
        <f t="shared" si="19"/>
        <v>9.4933309353833231</v>
      </c>
      <c r="BB31" s="1">
        <f t="shared" si="19"/>
        <v>7.08998785082695</v>
      </c>
      <c r="BC31" s="1">
        <f t="shared" si="19"/>
        <v>5.813886765156842</v>
      </c>
      <c r="BD31" s="1">
        <f t="shared" si="20"/>
        <v>0</v>
      </c>
      <c r="BE31">
        <v>0</v>
      </c>
      <c r="BF31">
        <v>0</v>
      </c>
      <c r="BG31">
        <v>0</v>
      </c>
      <c r="BH31">
        <f t="shared" si="21"/>
        <v>0</v>
      </c>
      <c r="BI31">
        <f t="shared" si="22"/>
        <v>0</v>
      </c>
      <c r="BJ31">
        <f t="shared" si="8"/>
        <v>0</v>
      </c>
      <c r="BK31">
        <f t="shared" si="8"/>
        <v>0</v>
      </c>
      <c r="BL31">
        <f t="shared" si="9"/>
        <v>0</v>
      </c>
      <c r="BM31">
        <f t="shared" si="9"/>
        <v>0</v>
      </c>
      <c r="BN31">
        <f t="shared" si="9"/>
        <v>0</v>
      </c>
      <c r="BO31">
        <f t="shared" si="10"/>
        <v>0</v>
      </c>
      <c r="BP31">
        <f t="shared" si="10"/>
        <v>0</v>
      </c>
      <c r="BQ31">
        <f t="shared" si="10"/>
        <v>0</v>
      </c>
      <c r="BR31" s="7">
        <f t="shared" si="35"/>
        <v>3.4086742743935972E-2</v>
      </c>
      <c r="BS31">
        <v>0</v>
      </c>
      <c r="BT31">
        <v>0</v>
      </c>
      <c r="BU31" s="8">
        <f>MAX((BU$3*climhigh!$I141+BU$4*climhigh!$I141^2+BU$5*climhigh!$I141^6)*(K31/K$66)^$BW$1,-99)</f>
        <v>2.6929798064195163</v>
      </c>
      <c r="BV31" s="8">
        <f>MAX((BV$3*climhigh!$I141+BV$4*climhigh!$I141^2+BV$5*climhigh!$I141^6)*(L31/L$66)^$BW$1,-99)</f>
        <v>1.8604615043960162</v>
      </c>
      <c r="BW31" s="8">
        <f>MAX((BW$3*climhigh!$I141+BW$4*climhigh!$I141^2+BW$5*climhigh!$I141^6)*(M31/M$66)^$BW$1,-99)</f>
        <v>0.81255636270921427</v>
      </c>
      <c r="BX31" s="8">
        <f>MAX((BX$3*climhigh!$M141+BX$4*climhigh!$M141^2+BX$5*climhigh!$M141^6)*(K31/K$66)^$BW$1,-99)</f>
        <v>2.6929798064195163</v>
      </c>
      <c r="BY31" s="8">
        <f>MAX((BY$3*climhigh!$M141+BY$4*climhigh!$M141^2+BY$5*climhigh!$M141^6)*(L31/L$66)^$BW$1,-99)</f>
        <v>1.8604615043960162</v>
      </c>
      <c r="BZ31" s="8">
        <f>MAX((BZ$3*climhigh!$M141+BZ$4*climhigh!$M141^2+BZ$5*climhigh!$M141^6)*(M31/M$66)^$BW$1,-99)</f>
        <v>0.81255636270921427</v>
      </c>
      <c r="CA31" s="8">
        <f t="shared" si="23"/>
        <v>0</v>
      </c>
      <c r="CB31" s="8">
        <f t="shared" si="24"/>
        <v>0</v>
      </c>
      <c r="CC31" s="8">
        <f t="shared" si="25"/>
        <v>0</v>
      </c>
      <c r="CD31" s="8">
        <f>MAX((CD$3*climhigh!$I141+CD$4*climhigh!$I141^2+CD$5*climhigh!$I141^6)*(K31/K$66)^$BW$1,-99)</f>
        <v>0.15936397862025661</v>
      </c>
      <c r="CE31" s="8">
        <f>MAX((CE$3*climhigh!$I141+CE$4*climhigh!$I141^2+CE$5*climhigh!$I141^6)*(L31/L$66)^$BW$1,-99)</f>
        <v>8.789367451239527E-2</v>
      </c>
      <c r="CF31" s="8">
        <f>MAX((CF$3*climhigh!$I141+CF$4*climhigh!$I141^2+CF$5*climhigh!$I141^6)*(M31/M$66)^$BW$1,-99)</f>
        <v>1.9957850819310716E-2</v>
      </c>
      <c r="CG31" s="8">
        <f>MAX((CG$3*climhigh!$M141+CG$4*climhigh!$M141^2+CG$5*climhigh!$M141^6)*(K31/K$66)^$BW$1,-99)</f>
        <v>0.15936397862025661</v>
      </c>
      <c r="CH31" s="8">
        <f>MAX((CH$3*climhigh!$M141+CH$4*climhigh!$M141^2+CH$5*climhigh!$M141^6)*(L31/L$66)^$BW$1,-99)</f>
        <v>8.789367451239527E-2</v>
      </c>
      <c r="CI31" s="8">
        <f>MAX((CI$3*climhigh!$M141+CI$4*climhigh!$M141^2+CI$5*climhigh!$M141^6)*(M31/M$66)^$BW$1,-99)</f>
        <v>1.9957850819310716E-2</v>
      </c>
      <c r="CJ31" s="8">
        <f t="shared" si="26"/>
        <v>0</v>
      </c>
      <c r="CK31" s="8">
        <f t="shared" si="27"/>
        <v>0</v>
      </c>
      <c r="CL31" s="8">
        <f t="shared" si="28"/>
        <v>0</v>
      </c>
    </row>
    <row r="32" spans="1:90">
      <c r="A32">
        <v>1986</v>
      </c>
      <c r="B32" s="1">
        <v>942.02861229508358</v>
      </c>
      <c r="C32" s="1">
        <v>1951.6290223478265</v>
      </c>
      <c r="D32" s="1">
        <v>2006.9086632270353</v>
      </c>
      <c r="E32" s="7">
        <f t="shared" si="29"/>
        <v>5.6829898394004097E-3</v>
      </c>
      <c r="F32" s="7">
        <f t="shared" si="11"/>
        <v>1.659902638740296E-2</v>
      </c>
      <c r="G32" s="7">
        <f t="shared" si="11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12"/>
        <v>22509.556794976885</v>
      </c>
      <c r="L32" s="1">
        <f t="shared" si="4"/>
        <v>1512.5139657455427</v>
      </c>
      <c r="M32" s="1">
        <f t="shared" si="4"/>
        <v>463.59221716490123</v>
      </c>
      <c r="N32" s="7">
        <f t="shared" si="30"/>
        <v>2.4431689949962587E-2</v>
      </c>
      <c r="O32" s="7">
        <f t="shared" si="13"/>
        <v>2.4840729551819818E-2</v>
      </c>
      <c r="P32" s="7">
        <f t="shared" si="13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4"/>
        <v>195.25370142171693</v>
      </c>
      <c r="U32" s="1">
        <f t="shared" si="14"/>
        <v>932.00882127495822</v>
      </c>
      <c r="V32" s="1">
        <f t="shared" si="14"/>
        <v>880.29203924593799</v>
      </c>
      <c r="W32" s="7">
        <f t="shared" si="31"/>
        <v>-1.9225474792414321E-2</v>
      </c>
      <c r="X32" s="7">
        <f t="shared" si="31"/>
        <v>-1.621067917238872E-2</v>
      </c>
      <c r="Y32" s="7">
        <f t="shared" si="31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8">
        <f t="shared" si="15"/>
        <v>2.2895410329228123</v>
      </c>
      <c r="AD32" s="8">
        <f t="shared" si="15"/>
        <v>2.8253717061001042</v>
      </c>
      <c r="AE32" s="8">
        <f t="shared" si="15"/>
        <v>1.9502411781325806</v>
      </c>
      <c r="AF32" s="7">
        <f t="shared" si="32"/>
        <v>-1.0532003704103454E-2</v>
      </c>
      <c r="AG32" s="7">
        <f t="shared" si="32"/>
        <v>2.3311752738808256E-3</v>
      </c>
      <c r="AH32" s="7">
        <f t="shared" si="32"/>
        <v>3.6486417892915846E-3</v>
      </c>
      <c r="AI32" s="1">
        <f t="shared" si="39"/>
        <v>25004.318838183419</v>
      </c>
      <c r="AJ32" s="1">
        <f t="shared" si="39"/>
        <v>4030.7987529685838</v>
      </c>
      <c r="AK32" s="1">
        <f t="shared" si="39"/>
        <v>1166.6643450006025</v>
      </c>
      <c r="AL32" s="10">
        <f t="shared" si="38"/>
        <v>8.8058407102427765</v>
      </c>
      <c r="AM32" s="10">
        <f t="shared" si="38"/>
        <v>1.3425088526808222</v>
      </c>
      <c r="AN32" s="10">
        <f t="shared" si="38"/>
        <v>0.47822459266512862</v>
      </c>
      <c r="AO32" s="7">
        <f t="shared" si="34"/>
        <v>1.8276539118654789E-2</v>
      </c>
      <c r="AP32" s="7">
        <f t="shared" si="17"/>
        <v>2.8144496824265453E-2</v>
      </c>
      <c r="AQ32" s="7">
        <f t="shared" si="17"/>
        <v>2.0372115051398465E-2</v>
      </c>
      <c r="AR32" s="1">
        <f t="shared" si="36"/>
        <v>15981.778449983894</v>
      </c>
      <c r="AS32" s="1">
        <f t="shared" si="36"/>
        <v>3029.0971023344446</v>
      </c>
      <c r="AT32" s="1">
        <f t="shared" si="36"/>
        <v>861.07935561309898</v>
      </c>
      <c r="AU32" s="1">
        <f t="shared" si="37"/>
        <v>3196.3556899967789</v>
      </c>
      <c r="AV32" s="1">
        <f t="shared" si="37"/>
        <v>605.81942046688891</v>
      </c>
      <c r="AW32" s="1">
        <f t="shared" si="37"/>
        <v>172.2158711226198</v>
      </c>
      <c r="AX32" s="1">
        <f t="shared" si="18"/>
        <v>13572.223383786324</v>
      </c>
      <c r="AY32" s="1">
        <f t="shared" si="18"/>
        <v>1241.6692179297127</v>
      </c>
      <c r="AZ32" s="1">
        <f t="shared" si="18"/>
        <v>343.24605654091505</v>
      </c>
      <c r="BA32" s="1">
        <f t="shared" si="19"/>
        <v>9.5157805849335926</v>
      </c>
      <c r="BB32" s="1">
        <f t="shared" si="19"/>
        <v>7.124211896851933</v>
      </c>
      <c r="BC32" s="1">
        <f t="shared" si="19"/>
        <v>5.8384475559904327</v>
      </c>
      <c r="BD32" s="1">
        <f t="shared" si="20"/>
        <v>0</v>
      </c>
      <c r="BE32">
        <v>0</v>
      </c>
      <c r="BF32">
        <v>0</v>
      </c>
      <c r="BG32">
        <v>0</v>
      </c>
      <c r="BH32">
        <f t="shared" si="21"/>
        <v>0</v>
      </c>
      <c r="BI32">
        <f t="shared" si="22"/>
        <v>0</v>
      </c>
      <c r="BJ32">
        <f t="shared" si="8"/>
        <v>0</v>
      </c>
      <c r="BK32">
        <f t="shared" si="8"/>
        <v>0</v>
      </c>
      <c r="BL32">
        <f t="shared" si="9"/>
        <v>0</v>
      </c>
      <c r="BM32">
        <f t="shared" si="9"/>
        <v>0</v>
      </c>
      <c r="BN32">
        <f t="shared" si="9"/>
        <v>0</v>
      </c>
      <c r="BO32">
        <f t="shared" si="10"/>
        <v>0</v>
      </c>
      <c r="BP32">
        <f t="shared" si="10"/>
        <v>0</v>
      </c>
      <c r="BQ32">
        <f t="shared" si="10"/>
        <v>0</v>
      </c>
      <c r="BR32" s="7">
        <f t="shared" si="35"/>
        <v>3.1846856462233175E-2</v>
      </c>
      <c r="BS32">
        <v>0</v>
      </c>
      <c r="BT32">
        <v>0</v>
      </c>
      <c r="BU32" s="8">
        <f>MAX((BU$3*climhigh!$I142+BU$4*climhigh!$I142^2+BU$5*climhigh!$I142^6)*(K32/K$66)^$BW$1,-99)</f>
        <v>2.7372851411250587</v>
      </c>
      <c r="BV32" s="8">
        <f>MAX((BV$3*climhigh!$I142+BV$4*climhigh!$I142^2+BV$5*climhigh!$I142^6)*(L32/L$66)^$BW$1,-99)</f>
        <v>1.886878603386593</v>
      </c>
      <c r="BW32" s="8">
        <f>MAX((BW$3*climhigh!$I142+BW$4*climhigh!$I142^2+BW$5*climhigh!$I142^6)*(M32/M$66)^$BW$1,-99)</f>
        <v>0.82259411694010476</v>
      </c>
      <c r="BX32" s="8">
        <f>MAX((BX$3*climhigh!$M142+BX$4*climhigh!$M142^2+BX$5*climhigh!$M142^6)*(K32/K$66)^$BW$1,-99)</f>
        <v>2.7372851411250587</v>
      </c>
      <c r="BY32" s="8">
        <f>MAX((BY$3*climhigh!$M142+BY$4*climhigh!$M142^2+BY$5*climhigh!$M142^6)*(L32/L$66)^$BW$1,-99)</f>
        <v>1.886878603386593</v>
      </c>
      <c r="BZ32" s="8">
        <f>MAX((BZ$3*climhigh!$M142+BZ$4*climhigh!$M142^2+BZ$5*climhigh!$M142^6)*(M32/M$66)^$BW$1,-99)</f>
        <v>0.82259411694010476</v>
      </c>
      <c r="CA32" s="8">
        <f t="shared" si="23"/>
        <v>0</v>
      </c>
      <c r="CB32" s="8">
        <f t="shared" si="24"/>
        <v>0</v>
      </c>
      <c r="CC32" s="8">
        <f t="shared" si="25"/>
        <v>0</v>
      </c>
      <c r="CD32" s="8">
        <f>MAX((CD$3*climhigh!$I142+CD$4*climhigh!$I142^2+CD$5*climhigh!$I142^6)*(K32/K$66)^$BW$1,-99)</f>
        <v>0.16811218216966167</v>
      </c>
      <c r="CE32" s="8">
        <f>MAX((CE$3*climhigh!$I142+CE$4*climhigh!$I142^2+CE$5*climhigh!$I142^6)*(L32/L$66)^$BW$1,-99)</f>
        <v>9.2693621583333011E-2</v>
      </c>
      <c r="CF32" s="8">
        <f>MAX((CF$3*climhigh!$I142+CF$4*climhigh!$I142^2+CF$5*climhigh!$I142^6)*(M32/M$66)^$BW$1,-99)</f>
        <v>2.1094646190113548E-2</v>
      </c>
      <c r="CG32" s="8">
        <f>MAX((CG$3*climhigh!$M142+CG$4*climhigh!$M142^2+CG$5*climhigh!$M142^6)*(K32/K$66)^$BW$1,-99)</f>
        <v>0.16811218216966167</v>
      </c>
      <c r="CH32" s="8">
        <f>MAX((CH$3*climhigh!$M142+CH$4*climhigh!$M142^2+CH$5*climhigh!$M142^6)*(L32/L$66)^$BW$1,-99)</f>
        <v>9.2693621583333011E-2</v>
      </c>
      <c r="CI32" s="8">
        <f>MAX((CI$3*climhigh!$M142+CI$4*climhigh!$M142^2+CI$5*climhigh!$M142^6)*(M32/M$66)^$BW$1,-99)</f>
        <v>2.1094646190113548E-2</v>
      </c>
      <c r="CJ32" s="8">
        <f t="shared" si="26"/>
        <v>0</v>
      </c>
      <c r="CK32" s="8">
        <f t="shared" si="27"/>
        <v>0</v>
      </c>
      <c r="CL32" s="8">
        <f t="shared" si="28"/>
        <v>0</v>
      </c>
    </row>
    <row r="33" spans="1:90">
      <c r="A33">
        <v>1987</v>
      </c>
      <c r="B33" s="1">
        <v>947.30641569152567</v>
      </c>
      <c r="C33" s="1">
        <v>1985.0015884222066</v>
      </c>
      <c r="D33" s="1">
        <v>2055.4687294649952</v>
      </c>
      <c r="E33" s="7">
        <f t="shared" si="29"/>
        <v>5.6025935173917851E-3</v>
      </c>
      <c r="F33" s="7">
        <f t="shared" si="11"/>
        <v>1.7099851299727353E-2</v>
      </c>
      <c r="G33" s="7">
        <f t="shared" si="11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12"/>
        <v>23071.639145062869</v>
      </c>
      <c r="L33" s="1">
        <f t="shared" si="4"/>
        <v>1548.4183338076225</v>
      </c>
      <c r="M33" s="1">
        <f t="shared" si="4"/>
        <v>470.12163331276088</v>
      </c>
      <c r="N33" s="7">
        <f t="shared" si="30"/>
        <v>2.4970831509726343E-2</v>
      </c>
      <c r="O33" s="7">
        <f t="shared" si="13"/>
        <v>2.3738205977081428E-2</v>
      </c>
      <c r="P33" s="7">
        <f t="shared" si="13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4"/>
        <v>195.30292964894775</v>
      </c>
      <c r="U33" s="1">
        <f t="shared" si="14"/>
        <v>932.08276797894018</v>
      </c>
      <c r="V33" s="1">
        <f t="shared" si="14"/>
        <v>880.90253472291624</v>
      </c>
      <c r="W33" s="7">
        <f t="shared" si="31"/>
        <v>2.521244251574295E-4</v>
      </c>
      <c r="X33" s="7">
        <f t="shared" si="31"/>
        <v>7.9341206106642304E-5</v>
      </c>
      <c r="Y33" s="7">
        <f t="shared" si="31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8">
        <f t="shared" si="15"/>
        <v>2.2887742285086174</v>
      </c>
      <c r="AD33" s="8">
        <f t="shared" si="15"/>
        <v>2.8495451502593916</v>
      </c>
      <c r="AE33" s="8">
        <f t="shared" si="15"/>
        <v>1.9390383149350143</v>
      </c>
      <c r="AF33" s="7">
        <f t="shared" si="32"/>
        <v>-3.3491621384740267E-4</v>
      </c>
      <c r="AG33" s="7">
        <f t="shared" si="32"/>
        <v>8.5558456280623307E-3</v>
      </c>
      <c r="AH33" s="7">
        <f t="shared" si="32"/>
        <v>-5.7443475828427015E-3</v>
      </c>
      <c r="AI33" s="1">
        <f t="shared" si="39"/>
        <v>25700.242644361853</v>
      </c>
      <c r="AJ33" s="1">
        <f t="shared" si="39"/>
        <v>4233.5382981386138</v>
      </c>
      <c r="AK33" s="1">
        <f t="shared" si="39"/>
        <v>1222.213781623162</v>
      </c>
      <c r="AL33" s="10">
        <f t="shared" si="38"/>
        <v>8.9667810024561714</v>
      </c>
      <c r="AM33" s="10">
        <f t="shared" si="38"/>
        <v>1.3802930888216458</v>
      </c>
      <c r="AN33" s="10">
        <f t="shared" si="38"/>
        <v>0.48796703908731082</v>
      </c>
      <c r="AO33" s="7">
        <f t="shared" si="34"/>
        <v>1.8276539118654789E-2</v>
      </c>
      <c r="AP33" s="7">
        <f t="shared" si="17"/>
        <v>2.8144496824265453E-2</v>
      </c>
      <c r="AQ33" s="7">
        <f t="shared" si="17"/>
        <v>2.0372115051398465E-2</v>
      </c>
      <c r="AR33" s="1">
        <f t="shared" si="36"/>
        <v>16436.766689603035</v>
      </c>
      <c r="AS33" s="1">
        <f t="shared" si="36"/>
        <v>3188.0175164434918</v>
      </c>
      <c r="AT33" s="1">
        <f t="shared" si="36"/>
        <v>903.95876907872264</v>
      </c>
      <c r="AU33" s="1">
        <f t="shared" si="37"/>
        <v>3287.3533379206074</v>
      </c>
      <c r="AV33" s="1">
        <f t="shared" si="37"/>
        <v>637.60350328869845</v>
      </c>
      <c r="AW33" s="1">
        <f t="shared" si="37"/>
        <v>180.79175381574453</v>
      </c>
      <c r="AX33" s="1">
        <f t="shared" si="18"/>
        <v>13880.844818393283</v>
      </c>
      <c r="AY33" s="1">
        <f t="shared" si="18"/>
        <v>1284.8423034170009</v>
      </c>
      <c r="AZ33" s="1">
        <f t="shared" si="18"/>
        <v>351.82584142314175</v>
      </c>
      <c r="BA33" s="1">
        <f t="shared" si="19"/>
        <v>9.5382650980870221</v>
      </c>
      <c r="BB33" s="1">
        <f t="shared" si="19"/>
        <v>7.1583912687222089</v>
      </c>
      <c r="BC33" s="1">
        <f t="shared" si="19"/>
        <v>5.863136284475428</v>
      </c>
      <c r="BD33" s="1">
        <f t="shared" si="20"/>
        <v>0</v>
      </c>
      <c r="BE33">
        <v>0</v>
      </c>
      <c r="BF33">
        <v>0</v>
      </c>
      <c r="BG33">
        <v>0</v>
      </c>
      <c r="BH33">
        <f t="shared" si="21"/>
        <v>0</v>
      </c>
      <c r="BI33">
        <f t="shared" si="22"/>
        <v>0</v>
      </c>
      <c r="BJ33">
        <f t="shared" si="8"/>
        <v>0</v>
      </c>
      <c r="BK33">
        <f t="shared" si="8"/>
        <v>0</v>
      </c>
      <c r="BL33">
        <f t="shared" si="9"/>
        <v>0</v>
      </c>
      <c r="BM33">
        <f t="shared" si="9"/>
        <v>0</v>
      </c>
      <c r="BN33">
        <f t="shared" si="9"/>
        <v>0</v>
      </c>
      <c r="BO33">
        <f t="shared" si="10"/>
        <v>0</v>
      </c>
      <c r="BP33">
        <f t="shared" si="10"/>
        <v>0</v>
      </c>
      <c r="BQ33">
        <f t="shared" si="10"/>
        <v>0</v>
      </c>
      <c r="BR33" s="7">
        <f t="shared" si="35"/>
        <v>3.2245714416814897E-2</v>
      </c>
      <c r="BS33">
        <v>0</v>
      </c>
      <c r="BT33">
        <v>0</v>
      </c>
      <c r="BU33" s="8">
        <f>MAX((BU$3*climhigh!$I143+BU$4*climhigh!$I143^2+BU$5*climhigh!$I143^6)*(K33/K$66)^$BW$1,-99)</f>
        <v>2.780624523769597</v>
      </c>
      <c r="BV33" s="8">
        <f>MAX((BV$3*climhigh!$I143+BV$4*climhigh!$I143^2+BV$5*climhigh!$I143^6)*(L33/L$66)^$BW$1,-99)</f>
        <v>1.9131137554989475</v>
      </c>
      <c r="BW33" s="8">
        <f>MAX((BW$3*climhigh!$I143+BW$4*climhigh!$I143^2+BW$5*climhigh!$I143^6)*(M33/M$66)^$BW$1,-99)</f>
        <v>0.83167563242567244</v>
      </c>
      <c r="BX33" s="8">
        <f>MAX((BX$3*climhigh!$M143+BX$4*climhigh!$M143^2+BX$5*climhigh!$M143^6)*(K33/K$66)^$BW$1,-99)</f>
        <v>2.780624523769597</v>
      </c>
      <c r="BY33" s="8">
        <f>MAX((BY$3*climhigh!$M143+BY$4*climhigh!$M143^2+BY$5*climhigh!$M143^6)*(L33/L$66)^$BW$1,-99)</f>
        <v>1.9131137554989475</v>
      </c>
      <c r="BZ33" s="8">
        <f>MAX((BZ$3*climhigh!$M143+BZ$4*climhigh!$M143^2+BZ$5*climhigh!$M143^6)*(M33/M$66)^$BW$1,-99)</f>
        <v>0.83167563242567244</v>
      </c>
      <c r="CA33" s="8">
        <f t="shared" si="23"/>
        <v>0</v>
      </c>
      <c r="CB33" s="8">
        <f t="shared" si="24"/>
        <v>0</v>
      </c>
      <c r="CC33" s="8">
        <f t="shared" si="25"/>
        <v>0</v>
      </c>
      <c r="CD33" s="8">
        <f>MAX((CD$3*climhigh!$I143+CD$4*climhigh!$I143^2+CD$5*climhigh!$I143^6)*(K33/K$66)^$BW$1,-99)</f>
        <v>0.17722080241392105</v>
      </c>
      <c r="CE33" s="8">
        <f>MAX((CE$3*climhigh!$I143+CE$4*climhigh!$I143^2+CE$5*climhigh!$I143^6)*(L33/L$66)^$BW$1,-99)</f>
        <v>9.7726869509044814E-2</v>
      </c>
      <c r="CF33" s="8">
        <f>MAX((CF$3*climhigh!$I143+CF$4*climhigh!$I143^2+CF$5*climhigh!$I143^6)*(M33/M$66)^$BW$1,-99)</f>
        <v>2.2269904179052145E-2</v>
      </c>
      <c r="CG33" s="8">
        <f>MAX((CG$3*climhigh!$M143+CG$4*climhigh!$M143^2+CG$5*climhigh!$M143^6)*(K33/K$66)^$BW$1,-99)</f>
        <v>0.17722080241392105</v>
      </c>
      <c r="CH33" s="8">
        <f>MAX((CH$3*climhigh!$M143+CH$4*climhigh!$M143^2+CH$5*climhigh!$M143^6)*(L33/L$66)^$BW$1,-99)</f>
        <v>9.7726869509044814E-2</v>
      </c>
      <c r="CI33" s="8">
        <f>MAX((CI$3*climhigh!$M143+CI$4*climhigh!$M143^2+CI$5*climhigh!$M143^6)*(M33/M$66)^$BW$1,-99)</f>
        <v>2.2269904179052145E-2</v>
      </c>
      <c r="CJ33" s="8">
        <f t="shared" si="26"/>
        <v>0</v>
      </c>
      <c r="CK33" s="8">
        <f t="shared" si="27"/>
        <v>0</v>
      </c>
      <c r="CL33" s="8">
        <f t="shared" si="28"/>
        <v>0</v>
      </c>
    </row>
    <row r="34" spans="1:90">
      <c r="A34">
        <v>1988</v>
      </c>
      <c r="B34" s="1">
        <v>952.81034412393706</v>
      </c>
      <c r="C34" s="1">
        <v>2018.5674788956755</v>
      </c>
      <c r="D34" s="1">
        <v>2104.4294449077634</v>
      </c>
      <c r="E34" s="7">
        <f t="shared" si="29"/>
        <v>5.8100825047127103E-3</v>
      </c>
      <c r="F34" s="7">
        <f t="shared" si="11"/>
        <v>1.6909754969087532E-2</v>
      </c>
      <c r="G34" s="7">
        <f t="shared" si="11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12"/>
        <v>24000.715913458287</v>
      </c>
      <c r="L34" s="1">
        <f t="shared" si="4"/>
        <v>1573.2339947487048</v>
      </c>
      <c r="M34" s="1">
        <f t="shared" si="4"/>
        <v>493.67244906660113</v>
      </c>
      <c r="N34" s="7">
        <f t="shared" si="30"/>
        <v>4.0269213754335009E-2</v>
      </c>
      <c r="O34" s="7">
        <f t="shared" si="13"/>
        <v>1.6026457708014696E-2</v>
      </c>
      <c r="P34" s="7">
        <f t="shared" si="13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4"/>
        <v>192.35179252239072</v>
      </c>
      <c r="U34" s="1">
        <f t="shared" si="14"/>
        <v>930.71902837306368</v>
      </c>
      <c r="V34" s="1">
        <f t="shared" si="14"/>
        <v>854.64270394924336</v>
      </c>
      <c r="W34" s="7">
        <f t="shared" si="31"/>
        <v>-1.51105625085175E-2</v>
      </c>
      <c r="X34" s="7">
        <f t="shared" si="31"/>
        <v>-1.4631099862875141E-3</v>
      </c>
      <c r="Y34" s="7">
        <f t="shared" si="31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8">
        <f t="shared" si="15"/>
        <v>2.293792180198313</v>
      </c>
      <c r="AD34" s="8">
        <f t="shared" si="15"/>
        <v>2.8876122898394789</v>
      </c>
      <c r="AE34" s="8">
        <f t="shared" si="15"/>
        <v>1.9885137845060206</v>
      </c>
      <c r="AF34" s="7">
        <f t="shared" si="32"/>
        <v>2.1924188184192506E-3</v>
      </c>
      <c r="AG34" s="7">
        <f t="shared" si="32"/>
        <v>1.3359023132734738E-2</v>
      </c>
      <c r="AH34" s="7">
        <f t="shared" si="32"/>
        <v>2.5515467739823494E-2</v>
      </c>
      <c r="AI34" s="1">
        <f t="shared" si="39"/>
        <v>26417.571717846273</v>
      </c>
      <c r="AJ34" s="1">
        <f t="shared" si="39"/>
        <v>4447.7879716134503</v>
      </c>
      <c r="AK34" s="1">
        <f t="shared" si="39"/>
        <v>1280.7841572765906</v>
      </c>
      <c r="AL34" s="10">
        <f t="shared" si="38"/>
        <v>9.1306627262159719</v>
      </c>
      <c r="AM34" s="10">
        <f t="shared" si="38"/>
        <v>1.4191407432765422</v>
      </c>
      <c r="AN34" s="10">
        <f t="shared" si="38"/>
        <v>0.49790795974888774</v>
      </c>
      <c r="AO34" s="7">
        <f t="shared" si="34"/>
        <v>1.8276539118654789E-2</v>
      </c>
      <c r="AP34" s="7">
        <f t="shared" si="17"/>
        <v>2.8144496824265453E-2</v>
      </c>
      <c r="AQ34" s="7">
        <f t="shared" si="17"/>
        <v>2.0372115051398465E-2</v>
      </c>
      <c r="AR34" s="1">
        <f t="shared" si="36"/>
        <v>16907.759067619383</v>
      </c>
      <c r="AS34" s="1">
        <f t="shared" si="36"/>
        <v>3354.9720125590925</v>
      </c>
      <c r="AT34" s="1">
        <f t="shared" si="36"/>
        <v>948.74992445412261</v>
      </c>
      <c r="AU34" s="1">
        <f t="shared" si="37"/>
        <v>3381.5518135238767</v>
      </c>
      <c r="AV34" s="1">
        <f t="shared" si="37"/>
        <v>670.99440251181852</v>
      </c>
      <c r="AW34" s="1">
        <f t="shared" si="37"/>
        <v>189.74998489082452</v>
      </c>
      <c r="AX34" s="1">
        <f t="shared" si="18"/>
        <v>14196.117136545363</v>
      </c>
      <c r="AY34" s="1">
        <f t="shared" si="18"/>
        <v>1329.6447297940385</v>
      </c>
      <c r="AZ34" s="1">
        <f t="shared" si="18"/>
        <v>360.66780067153303</v>
      </c>
      <c r="BA34" s="1">
        <f t="shared" si="19"/>
        <v>9.5607237651091665</v>
      </c>
      <c r="BB34" s="1">
        <f t="shared" si="19"/>
        <v>7.192667065077166</v>
      </c>
      <c r="BC34" s="1">
        <f t="shared" si="19"/>
        <v>5.8879573149243161</v>
      </c>
      <c r="BD34" s="1">
        <f t="shared" si="20"/>
        <v>0</v>
      </c>
      <c r="BE34">
        <v>0</v>
      </c>
      <c r="BF34">
        <v>0</v>
      </c>
      <c r="BG34">
        <v>0</v>
      </c>
      <c r="BH34">
        <f t="shared" si="21"/>
        <v>0</v>
      </c>
      <c r="BI34">
        <f t="shared" si="22"/>
        <v>0</v>
      </c>
      <c r="BJ34">
        <f t="shared" si="8"/>
        <v>0</v>
      </c>
      <c r="BK34">
        <f t="shared" si="8"/>
        <v>0</v>
      </c>
      <c r="BL34">
        <f t="shared" si="9"/>
        <v>0</v>
      </c>
      <c r="BM34">
        <f t="shared" si="9"/>
        <v>0</v>
      </c>
      <c r="BN34">
        <f t="shared" si="9"/>
        <v>0</v>
      </c>
      <c r="BO34">
        <f t="shared" si="10"/>
        <v>0</v>
      </c>
      <c r="BP34">
        <f t="shared" si="10"/>
        <v>0</v>
      </c>
      <c r="BQ34">
        <f t="shared" si="10"/>
        <v>0</v>
      </c>
      <c r="BR34" s="7">
        <f t="shared" si="35"/>
        <v>4.5832188766377735E-2</v>
      </c>
      <c r="BS34">
        <v>0</v>
      </c>
      <c r="BT34">
        <v>0</v>
      </c>
      <c r="BU34" s="8">
        <f>MAX((BU$3*climhigh!$I144+BU$4*climhigh!$I144^2+BU$5*climhigh!$I144^6)*(K34/K$66)^$BW$1,-99)</f>
        <v>2.8128695926580423</v>
      </c>
      <c r="BV34" s="8">
        <f>MAX((BV$3*climhigh!$I144+BV$4*climhigh!$I144^2+BV$5*climhigh!$I144^6)*(L34/L$66)^$BW$1,-99)</f>
        <v>1.9422913566514157</v>
      </c>
      <c r="BW34" s="8">
        <f>MAX((BW$3*climhigh!$I144+BW$4*climhigh!$I144^2+BW$5*climhigh!$I144^6)*(M34/M$66)^$BW$1,-99)</f>
        <v>0.83288034597039584</v>
      </c>
      <c r="BX34" s="8">
        <f>MAX((BX$3*climhigh!$M144+BX$4*climhigh!$M144^2+BX$5*climhigh!$M144^6)*(K34/K$66)^$BW$1,-99)</f>
        <v>2.8128695926580423</v>
      </c>
      <c r="BY34" s="8">
        <f>MAX((BY$3*climhigh!$M144+BY$4*climhigh!$M144^2+BY$5*climhigh!$M144^6)*(L34/L$66)^$BW$1,-99)</f>
        <v>1.9422913566514157</v>
      </c>
      <c r="BZ34" s="8">
        <f>MAX((BZ$3*climhigh!$M144+BZ$4*climhigh!$M144^2+BZ$5*climhigh!$M144^6)*(M34/M$66)^$BW$1,-99)</f>
        <v>0.83288034597039584</v>
      </c>
      <c r="CA34" s="8">
        <f t="shared" si="23"/>
        <v>0</v>
      </c>
      <c r="CB34" s="8">
        <f t="shared" si="24"/>
        <v>0</v>
      </c>
      <c r="CC34" s="8">
        <f t="shared" si="25"/>
        <v>0</v>
      </c>
      <c r="CD34" s="8">
        <f>MAX((CD$3*climhigh!$I144+CD$4*climhigh!$I144^2+CD$5*climhigh!$I144^6)*(K34/K$66)^$BW$1,-99)</f>
        <v>0.18603446534694706</v>
      </c>
      <c r="CE34" s="8">
        <f>MAX((CE$3*climhigh!$I144+CE$4*climhigh!$I144^2+CE$5*climhigh!$I144^6)*(L34/L$66)^$BW$1,-99)</f>
        <v>0.10317187946863648</v>
      </c>
      <c r="CF34" s="8">
        <f>MAX((CF$3*climhigh!$I144+CF$4*climhigh!$I144^2+CF$5*climhigh!$I144^6)*(M34/M$66)^$BW$1,-99)</f>
        <v>2.3290863932833066E-2</v>
      </c>
      <c r="CG34" s="8">
        <f>MAX((CG$3*climhigh!$M144+CG$4*climhigh!$M144^2+CG$5*climhigh!$M144^6)*(K34/K$66)^$BW$1,-99)</f>
        <v>0.18603446534694706</v>
      </c>
      <c r="CH34" s="8">
        <f>MAX((CH$3*climhigh!$M144+CH$4*climhigh!$M144^2+CH$5*climhigh!$M144^6)*(L34/L$66)^$BW$1,-99)</f>
        <v>0.10317187946863648</v>
      </c>
      <c r="CI34" s="8">
        <f>MAX((CI$3*climhigh!$M144+CI$4*climhigh!$M144^2+CI$5*climhigh!$M144^6)*(M34/M$66)^$BW$1,-99)</f>
        <v>2.3290863932833066E-2</v>
      </c>
      <c r="CJ34" s="8">
        <f t="shared" si="26"/>
        <v>0</v>
      </c>
      <c r="CK34" s="8">
        <f t="shared" si="27"/>
        <v>0</v>
      </c>
      <c r="CL34" s="8">
        <f t="shared" si="28"/>
        <v>0</v>
      </c>
    </row>
    <row r="35" spans="1:90">
      <c r="A35">
        <v>1989</v>
      </c>
      <c r="B35" s="1">
        <v>958.65364362799335</v>
      </c>
      <c r="C35" s="1">
        <v>2051.303637009778</v>
      </c>
      <c r="D35" s="1">
        <v>2153.3894404845114</v>
      </c>
      <c r="E35" s="7">
        <f t="shared" si="29"/>
        <v>6.1326994822132885E-3</v>
      </c>
      <c r="F35" s="7">
        <f t="shared" si="11"/>
        <v>1.6217519828473526E-2</v>
      </c>
      <c r="G35" s="7">
        <f t="shared" si="11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12"/>
        <v>24787.920685637644</v>
      </c>
      <c r="L35" s="1">
        <f t="shared" si="4"/>
        <v>1573.1307333909833</v>
      </c>
      <c r="M35" s="1">
        <f t="shared" si="4"/>
        <v>510.22591761261259</v>
      </c>
      <c r="N35" s="7">
        <f t="shared" si="30"/>
        <v>3.2799220449000632E-2</v>
      </c>
      <c r="O35" s="7">
        <f t="shared" si="13"/>
        <v>-6.5636363100640693E-5</v>
      </c>
      <c r="P35" s="7">
        <f t="shared" si="13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4"/>
        <v>187.91117978496482</v>
      </c>
      <c r="U35" s="1">
        <f t="shared" si="14"/>
        <v>927.55947584821479</v>
      </c>
      <c r="V35" s="1">
        <f t="shared" si="14"/>
        <v>838.68873584744733</v>
      </c>
      <c r="W35" s="7">
        <f t="shared" si="31"/>
        <v>-2.3085892152052589E-2</v>
      </c>
      <c r="X35" s="7">
        <f t="shared" si="31"/>
        <v>-3.394743664338673E-3</v>
      </c>
      <c r="Y35" s="7">
        <f t="shared" si="31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8">
        <f t="shared" si="15"/>
        <v>2.3093853587707547</v>
      </c>
      <c r="AD35" s="8">
        <f t="shared" si="15"/>
        <v>2.8609420451927874</v>
      </c>
      <c r="AE35" s="8">
        <f t="shared" si="15"/>
        <v>1.9721805144674187</v>
      </c>
      <c r="AF35" s="7">
        <f t="shared" si="32"/>
        <v>6.7979909893551849E-3</v>
      </c>
      <c r="AG35" s="7">
        <f t="shared" si="32"/>
        <v>-9.2360891870889583E-3</v>
      </c>
      <c r="AH35" s="7">
        <f t="shared" si="32"/>
        <v>-8.2138078025238981E-3</v>
      </c>
      <c r="AI35" s="1">
        <f t="shared" si="39"/>
        <v>27157.366359585525</v>
      </c>
      <c r="AJ35" s="1">
        <f t="shared" si="39"/>
        <v>4674.0035769639244</v>
      </c>
      <c r="AK35" s="1">
        <f t="shared" si="39"/>
        <v>1342.4557264397563</v>
      </c>
      <c r="AL35" s="10">
        <f t="shared" si="38"/>
        <v>9.2975396407109017</v>
      </c>
      <c r="AM35" s="10">
        <f t="shared" si="38"/>
        <v>1.4590817454188745</v>
      </c>
      <c r="AN35" s="10">
        <f t="shared" si="38"/>
        <v>0.50805139798989918</v>
      </c>
      <c r="AO35" s="7">
        <f t="shared" si="34"/>
        <v>1.8276539118654789E-2</v>
      </c>
      <c r="AP35" s="7">
        <f t="shared" si="17"/>
        <v>2.8144496824265453E-2</v>
      </c>
      <c r="AQ35" s="7">
        <f t="shared" si="17"/>
        <v>2.0372115051398465E-2</v>
      </c>
      <c r="AR35" s="1">
        <f t="shared" si="36"/>
        <v>17397.023523563606</v>
      </c>
      <c r="AS35" s="1">
        <f t="shared" si="36"/>
        <v>3528.9165795642257</v>
      </c>
      <c r="AT35" s="1">
        <f t="shared" si="36"/>
        <v>995.37266137180166</v>
      </c>
      <c r="AU35" s="1">
        <f t="shared" si="37"/>
        <v>3479.4047047127215</v>
      </c>
      <c r="AV35" s="1">
        <f t="shared" si="37"/>
        <v>705.78331591284518</v>
      </c>
      <c r="AW35" s="1">
        <f t="shared" si="37"/>
        <v>199.07453227436034</v>
      </c>
      <c r="AX35" s="1">
        <f t="shared" si="18"/>
        <v>14517.880270271662</v>
      </c>
      <c r="AY35" s="1">
        <f t="shared" si="18"/>
        <v>1376.2629835565019</v>
      </c>
      <c r="AZ35" s="1">
        <f t="shared" si="18"/>
        <v>369.78825758441292</v>
      </c>
      <c r="BA35" s="1">
        <f t="shared" si="19"/>
        <v>9.583136290825772</v>
      </c>
      <c r="BB35" s="1">
        <f t="shared" si="19"/>
        <v>7.2271271220025639</v>
      </c>
      <c r="BC35" s="1">
        <f t="shared" si="19"/>
        <v>5.9129305650265183</v>
      </c>
      <c r="BD35" s="1">
        <f t="shared" si="20"/>
        <v>0</v>
      </c>
      <c r="BE35">
        <v>0</v>
      </c>
      <c r="BF35">
        <v>0</v>
      </c>
      <c r="BG35">
        <v>0</v>
      </c>
      <c r="BH35">
        <f t="shared" si="21"/>
        <v>0</v>
      </c>
      <c r="BI35">
        <f t="shared" si="22"/>
        <v>0</v>
      </c>
      <c r="BJ35">
        <f t="shared" si="8"/>
        <v>0</v>
      </c>
      <c r="BK35">
        <f t="shared" si="8"/>
        <v>0</v>
      </c>
      <c r="BL35">
        <f t="shared" si="9"/>
        <v>0</v>
      </c>
      <c r="BM35">
        <f t="shared" si="9"/>
        <v>0</v>
      </c>
      <c r="BN35">
        <f t="shared" si="9"/>
        <v>0</v>
      </c>
      <c r="BO35">
        <f t="shared" si="10"/>
        <v>0</v>
      </c>
      <c r="BP35">
        <f t="shared" si="10"/>
        <v>0</v>
      </c>
      <c r="BQ35">
        <f t="shared" si="10"/>
        <v>0</v>
      </c>
      <c r="BR35" s="7">
        <f t="shared" si="35"/>
        <v>3.7145700813999705E-2</v>
      </c>
      <c r="BS35">
        <v>0</v>
      </c>
      <c r="BT35">
        <v>0</v>
      </c>
      <c r="BU35" s="8">
        <f>MAX((BU$3*climhigh!$I145+BU$4*climhigh!$I145^2+BU$5*climhigh!$I145^6)*(K35/K$66)^$BW$1,-99)</f>
        <v>2.8493206603940386</v>
      </c>
      <c r="BV35" s="8">
        <f>MAX((BV$3*climhigh!$I145+BV$4*climhigh!$I145^2+BV$5*climhigh!$I145^6)*(L35/L$66)^$BW$1,-99)</f>
        <v>1.9787122131930701</v>
      </c>
      <c r="BW35" s="8">
        <f>MAX((BW$3*climhigh!$I145+BW$4*climhigh!$I145^2+BW$5*climhigh!$I145^6)*(M35/M$66)^$BW$1,-99)</f>
        <v>0.83672429461117148</v>
      </c>
      <c r="BX35" s="8">
        <f>MAX((BX$3*climhigh!$M145+BX$4*climhigh!$M145^2+BX$5*climhigh!$M145^6)*(K35/K$66)^$BW$1,-99)</f>
        <v>2.8493206603940386</v>
      </c>
      <c r="BY35" s="8">
        <f>MAX((BY$3*climhigh!$M145+BY$4*climhigh!$M145^2+BY$5*climhigh!$M145^6)*(L35/L$66)^$BW$1,-99)</f>
        <v>1.9787122131930701</v>
      </c>
      <c r="BZ35" s="8">
        <f>MAX((BZ$3*climhigh!$M145+BZ$4*climhigh!$M145^2+BZ$5*climhigh!$M145^6)*(M35/M$66)^$BW$1,-99)</f>
        <v>0.83672429461117148</v>
      </c>
      <c r="CA35" s="8">
        <f t="shared" si="23"/>
        <v>0</v>
      </c>
      <c r="CB35" s="8">
        <f t="shared" si="24"/>
        <v>0</v>
      </c>
      <c r="CC35" s="8">
        <f t="shared" si="25"/>
        <v>0</v>
      </c>
      <c r="CD35" s="8">
        <f>MAX((CD$3*climhigh!$I145+CD$4*climhigh!$I145^2+CD$5*climhigh!$I145^6)*(K35/K$66)^$BW$1,-99)</f>
        <v>0.19554917464265698</v>
      </c>
      <c r="CE35" s="8">
        <f>MAX((CE$3*climhigh!$I145+CE$4*climhigh!$I145^2+CE$5*climhigh!$I145^6)*(L35/L$66)^$BW$1,-99)</f>
        <v>0.10930318979229085</v>
      </c>
      <c r="CF35" s="8">
        <f>MAX((CF$3*climhigh!$I145+CF$4*climhigh!$I145^2+CF$5*climhigh!$I145^6)*(M35/M$66)^$BW$1,-99)</f>
        <v>2.4440551773088782E-2</v>
      </c>
      <c r="CG35" s="8">
        <f>MAX((CG$3*climhigh!$M145+CG$4*climhigh!$M145^2+CG$5*climhigh!$M145^6)*(K35/K$66)^$BW$1,-99)</f>
        <v>0.19554917464265698</v>
      </c>
      <c r="CH35" s="8">
        <f>MAX((CH$3*climhigh!$M145+CH$4*climhigh!$M145^2+CH$5*climhigh!$M145^6)*(L35/L$66)^$BW$1,-99)</f>
        <v>0.10930318979229085</v>
      </c>
      <c r="CI35" s="8">
        <f>MAX((CI$3*climhigh!$M145+CI$4*climhigh!$M145^2+CI$5*climhigh!$M145^6)*(M35/M$66)^$BW$1,-99)</f>
        <v>2.4440551773088782E-2</v>
      </c>
      <c r="CJ35" s="8">
        <f t="shared" si="26"/>
        <v>0</v>
      </c>
      <c r="CK35" s="8">
        <f t="shared" si="27"/>
        <v>0</v>
      </c>
      <c r="CL35" s="8">
        <f t="shared" si="28"/>
        <v>0</v>
      </c>
    </row>
    <row r="36" spans="1:90">
      <c r="A36">
        <v>1990</v>
      </c>
      <c r="B36" s="1">
        <v>965.08958199999995</v>
      </c>
      <c r="C36" s="1">
        <v>2084.8014689034158</v>
      </c>
      <c r="D36" s="1">
        <v>2202.0974930000007</v>
      </c>
      <c r="E36" s="7">
        <f t="shared" si="29"/>
        <v>6.7135178745578727E-3</v>
      </c>
      <c r="F36" s="7">
        <f t="shared" si="11"/>
        <v>1.6330021206645062E-2</v>
      </c>
      <c r="G36" s="7">
        <f t="shared" si="11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12"/>
        <v>25494.583209308556</v>
      </c>
      <c r="L36" s="1">
        <f t="shared" si="4"/>
        <v>1578.844569513195</v>
      </c>
      <c r="M36" s="1">
        <f t="shared" si="4"/>
        <v>524.4093877674519</v>
      </c>
      <c r="N36" s="7">
        <f t="shared" si="30"/>
        <v>2.8508342132963049E-2</v>
      </c>
      <c r="O36" s="7">
        <f t="shared" si="13"/>
        <v>3.6321432166639411E-3</v>
      </c>
      <c r="P36" s="7">
        <f t="shared" si="13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4"/>
        <v>180.71486919793657</v>
      </c>
      <c r="U36" s="1">
        <f t="shared" si="14"/>
        <v>931.01927467261214</v>
      </c>
      <c r="V36" s="1">
        <f t="shared" si="14"/>
        <v>844.47815420020129</v>
      </c>
      <c r="W36" s="7">
        <f t="shared" si="31"/>
        <v>-3.8296340831148634E-2</v>
      </c>
      <c r="X36" s="7">
        <f t="shared" si="31"/>
        <v>3.7300021340771483E-3</v>
      </c>
      <c r="Y36" s="7">
        <f t="shared" si="31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8">
        <f t="shared" si="15"/>
        <v>2.2835509596639398</v>
      </c>
      <c r="AD36" s="8">
        <f t="shared" si="15"/>
        <v>2.7475569888912075</v>
      </c>
      <c r="AE36" s="8">
        <f t="shared" si="15"/>
        <v>1.9497480298762651</v>
      </c>
      <c r="AF36" s="7">
        <f t="shared" si="32"/>
        <v>-1.1186699096666142E-2</v>
      </c>
      <c r="AG36" s="7">
        <f t="shared" si="32"/>
        <v>-3.9632070314776113E-2</v>
      </c>
      <c r="AH36" s="7">
        <f t="shared" si="32"/>
        <v>-1.137445808159776E-2</v>
      </c>
      <c r="AI36" s="1">
        <f t="shared" si="39"/>
        <v>27921.034428339695</v>
      </c>
      <c r="AJ36" s="1">
        <f t="shared" si="39"/>
        <v>4912.386535180377</v>
      </c>
      <c r="AK36" s="1">
        <f t="shared" si="39"/>
        <v>1407.2846860701411</v>
      </c>
      <c r="AL36" s="10">
        <f t="shared" si="38"/>
        <v>9.4674664876615982</v>
      </c>
      <c r="AM36" s="10">
        <f t="shared" si="38"/>
        <v>1.5001468669691598</v>
      </c>
      <c r="AN36" s="10">
        <f t="shared" si="38"/>
        <v>0.51840147952177329</v>
      </c>
      <c r="AO36" s="7">
        <f t="shared" si="34"/>
        <v>1.8276539118654789E-2</v>
      </c>
      <c r="AP36" s="7">
        <f t="shared" si="17"/>
        <v>2.8144496824265453E-2</v>
      </c>
      <c r="AQ36" s="7">
        <f t="shared" si="17"/>
        <v>2.0372115051398465E-2</v>
      </c>
      <c r="AR36" s="1">
        <f t="shared" si="36"/>
        <v>17909.117232242919</v>
      </c>
      <c r="AS36" s="1">
        <f t="shared" si="36"/>
        <v>3712.3084103352876</v>
      </c>
      <c r="AT36" s="1">
        <f t="shared" si="36"/>
        <v>1043.7869401949827</v>
      </c>
      <c r="AU36" s="1">
        <f t="shared" si="37"/>
        <v>3581.823446448584</v>
      </c>
      <c r="AV36" s="1">
        <f t="shared" si="37"/>
        <v>742.46168206705761</v>
      </c>
      <c r="AW36" s="1">
        <f t="shared" si="37"/>
        <v>208.75738803899654</v>
      </c>
      <c r="AX36" s="1">
        <f t="shared" si="18"/>
        <v>14845.558436247151</v>
      </c>
      <c r="AY36" s="1">
        <f t="shared" si="18"/>
        <v>1424.5225612922936</v>
      </c>
      <c r="AZ36" s="1">
        <f t="shared" si="18"/>
        <v>379.19735834147554</v>
      </c>
      <c r="BA36" s="1">
        <f t="shared" si="19"/>
        <v>9.6054560042907422</v>
      </c>
      <c r="BB36" s="1">
        <f t="shared" si="19"/>
        <v>7.2615919918555702</v>
      </c>
      <c r="BC36" s="1">
        <f t="shared" si="19"/>
        <v>5.9380568039575392</v>
      </c>
      <c r="BD36" s="1">
        <f t="shared" si="20"/>
        <v>0</v>
      </c>
      <c r="BE36">
        <v>0</v>
      </c>
      <c r="BF36">
        <v>0</v>
      </c>
      <c r="BG36">
        <v>0</v>
      </c>
      <c r="BH36">
        <f t="shared" si="21"/>
        <v>0</v>
      </c>
      <c r="BI36">
        <f t="shared" si="22"/>
        <v>0</v>
      </c>
      <c r="BJ36">
        <f t="shared" si="8"/>
        <v>0</v>
      </c>
      <c r="BK36">
        <f t="shared" si="8"/>
        <v>0</v>
      </c>
      <c r="BL36">
        <f t="shared" si="9"/>
        <v>0</v>
      </c>
      <c r="BM36">
        <f t="shared" si="9"/>
        <v>0</v>
      </c>
      <c r="BN36">
        <f t="shared" si="9"/>
        <v>0</v>
      </c>
      <c r="BO36">
        <f t="shared" si="10"/>
        <v>0</v>
      </c>
      <c r="BP36">
        <f t="shared" si="10"/>
        <v>0</v>
      </c>
      <c r="BQ36">
        <f t="shared" si="10"/>
        <v>0</v>
      </c>
      <c r="BR36" s="7">
        <f t="shared" si="35"/>
        <v>3.4256475183475299E-2</v>
      </c>
      <c r="BS36">
        <v>0</v>
      </c>
      <c r="BT36">
        <v>0</v>
      </c>
      <c r="BU36" s="8">
        <f>MAX((BU$3*climhigh!$I146+BU$4*climhigh!$I146^2+BU$5*climhigh!$I146^6)*(K36/K$66)^$BW$1,-99)</f>
        <v>2.8878936323512154</v>
      </c>
      <c r="BV36" s="8">
        <f>MAX((BV$3*climhigh!$I146+BV$4*climhigh!$I146^2+BV$5*climhigh!$I146^6)*(L36/L$66)^$BW$1,-99)</f>
        <v>2.012815054459193</v>
      </c>
      <c r="BW36" s="8">
        <f>MAX((BW$3*climhigh!$I146+BW$4*climhigh!$I146^2+BW$5*climhigh!$I146^6)*(M36/M$66)^$BW$1,-99)</f>
        <v>0.84104019667634455</v>
      </c>
      <c r="BX36" s="8">
        <f>MAX((BX$3*climhigh!$M146+BX$4*climhigh!$M146^2+BX$5*climhigh!$M146^6)*(K36/K$66)^$BW$1,-99)</f>
        <v>2.8878936323512154</v>
      </c>
      <c r="BY36" s="8">
        <f>MAX((BY$3*climhigh!$M146+BY$4*climhigh!$M146^2+BY$5*climhigh!$M146^6)*(L36/L$66)^$BW$1,-99)</f>
        <v>2.012815054459193</v>
      </c>
      <c r="BZ36" s="8">
        <f>MAX((BZ$3*climhigh!$M146+BZ$4*climhigh!$M146^2+BZ$5*climhigh!$M146^6)*(M36/M$66)^$BW$1,-99)</f>
        <v>0.84104019667634455</v>
      </c>
      <c r="CA36" s="8">
        <f t="shared" si="23"/>
        <v>0</v>
      </c>
      <c r="CB36" s="8">
        <f t="shared" si="24"/>
        <v>0</v>
      </c>
      <c r="CC36" s="8">
        <f t="shared" si="25"/>
        <v>0</v>
      </c>
      <c r="CD36" s="8">
        <f>MAX((CD$3*climhigh!$I146+CD$4*climhigh!$I146^2+CD$5*climhigh!$I146^6)*(K36/K$66)^$BW$1,-99)</f>
        <v>0.20566613141735743</v>
      </c>
      <c r="CE36" s="8">
        <f>MAX((CE$3*climhigh!$I146+CE$4*climhigh!$I146^2+CE$5*climhigh!$I146^6)*(L36/L$66)^$BW$1,-99)</f>
        <v>0.11563359010229687</v>
      </c>
      <c r="CF36" s="8">
        <f>MAX((CF$3*climhigh!$I146+CF$4*climhigh!$I146^2+CF$5*climhigh!$I146^6)*(M36/M$66)^$BW$1,-99)</f>
        <v>2.5665848242494651E-2</v>
      </c>
      <c r="CG36" s="8">
        <f>MAX((CG$3*climhigh!$M146+CG$4*climhigh!$M146^2+CG$5*climhigh!$M146^6)*(K36/K$66)^$BW$1,-99)</f>
        <v>0.20566613141735743</v>
      </c>
      <c r="CH36" s="8">
        <f>MAX((CH$3*climhigh!$M146+CH$4*climhigh!$M146^2+CH$5*climhigh!$M146^6)*(L36/L$66)^$BW$1,-99)</f>
        <v>0.11563359010229687</v>
      </c>
      <c r="CI36" s="8">
        <f>MAX((CI$3*climhigh!$M146+CI$4*climhigh!$M146^2+CI$5*climhigh!$M146^6)*(M36/M$66)^$BW$1,-99)</f>
        <v>2.5665848242494651E-2</v>
      </c>
      <c r="CJ36" s="8">
        <f t="shared" si="26"/>
        <v>0</v>
      </c>
      <c r="CK36" s="8">
        <f t="shared" si="27"/>
        <v>0</v>
      </c>
      <c r="CL36" s="8">
        <f t="shared" si="28"/>
        <v>0</v>
      </c>
    </row>
    <row r="37" spans="1:90">
      <c r="A37">
        <v>1991</v>
      </c>
      <c r="B37" s="1">
        <v>971.30660538821314</v>
      </c>
      <c r="C37" s="1">
        <v>2115.3616604105928</v>
      </c>
      <c r="D37" s="1">
        <v>2250.8548680506537</v>
      </c>
      <c r="E37" s="7">
        <f t="shared" si="29"/>
        <v>6.4419132733040119E-3</v>
      </c>
      <c r="F37" s="7">
        <f t="shared" si="11"/>
        <v>1.4658561960459116E-2</v>
      </c>
      <c r="G37" s="7">
        <f t="shared" si="11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12"/>
        <v>25684.596648354625</v>
      </c>
      <c r="L37" s="1">
        <f t="shared" si="4"/>
        <v>1611.2686812955199</v>
      </c>
      <c r="M37" s="1">
        <f t="shared" si="4"/>
        <v>529.3692355980869</v>
      </c>
      <c r="N37" s="7">
        <f t="shared" si="30"/>
        <v>7.4530906226657478E-3</v>
      </c>
      <c r="O37" s="7">
        <f t="shared" si="13"/>
        <v>2.0536607851349364E-2</v>
      </c>
      <c r="P37" s="7">
        <f t="shared" si="13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4"/>
        <v>179.22403290080703</v>
      </c>
      <c r="U37" s="1">
        <f t="shared" si="14"/>
        <v>898.86196704348333</v>
      </c>
      <c r="V37" s="1">
        <f t="shared" si="14"/>
        <v>853.87683090177541</v>
      </c>
      <c r="W37" s="7">
        <f t="shared" si="31"/>
        <v>-8.2496603834885107E-3</v>
      </c>
      <c r="X37" s="7">
        <f t="shared" si="31"/>
        <v>-3.4539894612210631E-2</v>
      </c>
      <c r="Y37" s="7">
        <f t="shared" si="31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8">
        <f t="shared" si="15"/>
        <v>2.4940307832691997</v>
      </c>
      <c r="AD37" s="8">
        <f t="shared" si="15"/>
        <v>2.770157627257464</v>
      </c>
      <c r="AE37" s="8">
        <f t="shared" si="15"/>
        <v>1.9972197592887198</v>
      </c>
      <c r="AF37" s="7">
        <f t="shared" si="32"/>
        <v>9.2172159642207152E-2</v>
      </c>
      <c r="AG37" s="7">
        <f t="shared" si="32"/>
        <v>8.2257214163834469E-3</v>
      </c>
      <c r="AH37" s="7">
        <f t="shared" si="32"/>
        <v>2.4347622710749528E-2</v>
      </c>
      <c r="AI37" s="1">
        <f t="shared" si="39"/>
        <v>28710.754431954309</v>
      </c>
      <c r="AJ37" s="1">
        <f t="shared" si="39"/>
        <v>5163.6095637293965</v>
      </c>
      <c r="AK37" s="1">
        <f t="shared" si="39"/>
        <v>1475.3136055021237</v>
      </c>
      <c r="AL37" s="10">
        <f t="shared" si="38"/>
        <v>9.6404990092778995</v>
      </c>
      <c r="AM37" s="10">
        <f t="shared" si="38"/>
        <v>1.5423677457025051</v>
      </c>
      <c r="AN37" s="10">
        <f t="shared" si="38"/>
        <v>0.52896241410540601</v>
      </c>
      <c r="AO37" s="7">
        <f t="shared" si="34"/>
        <v>1.8276539118654789E-2</v>
      </c>
      <c r="AP37" s="7">
        <f t="shared" si="17"/>
        <v>2.8144496824265453E-2</v>
      </c>
      <c r="AQ37" s="7">
        <f t="shared" si="17"/>
        <v>2.0372115051398465E-2</v>
      </c>
      <c r="AR37" s="1">
        <f t="shared" si="36"/>
        <v>18432.893293191326</v>
      </c>
      <c r="AS37" s="1">
        <f t="shared" si="36"/>
        <v>3900.1949615321632</v>
      </c>
      <c r="AT37" s="1">
        <f t="shared" si="36"/>
        <v>1094.1570878631148</v>
      </c>
      <c r="AU37" s="1">
        <f t="shared" si="37"/>
        <v>3686.5786586382656</v>
      </c>
      <c r="AV37" s="1">
        <f t="shared" si="37"/>
        <v>780.03899230643265</v>
      </c>
      <c r="AW37" s="1">
        <f t="shared" si="37"/>
        <v>218.83141757262297</v>
      </c>
      <c r="AX37" s="1">
        <f t="shared" si="18"/>
        <v>15181.935912666046</v>
      </c>
      <c r="AY37" s="1">
        <f t="shared" si="18"/>
        <v>1474.9988276804197</v>
      </c>
      <c r="AZ37" s="1">
        <f t="shared" si="18"/>
        <v>388.88587741268503</v>
      </c>
      <c r="BA37" s="1">
        <f t="shared" si="19"/>
        <v>9.6278615732969595</v>
      </c>
      <c r="BB37" s="1">
        <f t="shared" si="19"/>
        <v>7.2964124739806682</v>
      </c>
      <c r="BC37" s="1">
        <f t="shared" si="19"/>
        <v>5.9632859263153497</v>
      </c>
      <c r="BD37" s="1">
        <f t="shared" si="20"/>
        <v>0</v>
      </c>
      <c r="BE37">
        <v>0</v>
      </c>
      <c r="BF37">
        <v>0</v>
      </c>
      <c r="BG37">
        <v>0</v>
      </c>
      <c r="BH37">
        <f t="shared" si="21"/>
        <v>0</v>
      </c>
      <c r="BI37">
        <f t="shared" si="22"/>
        <v>0</v>
      </c>
      <c r="BJ37">
        <f t="shared" si="8"/>
        <v>0</v>
      </c>
      <c r="BK37">
        <f t="shared" si="8"/>
        <v>0</v>
      </c>
      <c r="BL37">
        <f t="shared" si="9"/>
        <v>0</v>
      </c>
      <c r="BM37">
        <f t="shared" si="9"/>
        <v>0</v>
      </c>
      <c r="BN37">
        <f t="shared" si="9"/>
        <v>0</v>
      </c>
      <c r="BO37">
        <f t="shared" si="10"/>
        <v>0</v>
      </c>
      <c r="BP37">
        <f t="shared" si="10"/>
        <v>0</v>
      </c>
      <c r="BQ37">
        <f t="shared" si="10"/>
        <v>0</v>
      </c>
      <c r="BR37" s="7">
        <f t="shared" si="35"/>
        <v>1.7095249132572654E-2</v>
      </c>
      <c r="BS37">
        <v>0</v>
      </c>
      <c r="BT37">
        <v>0</v>
      </c>
      <c r="BU37" s="8">
        <f>MAX((BU$3*climhigh!$I147+BU$4*climhigh!$I147^2+BU$5*climhigh!$I147^6)*(K37/K$66)^$BW$1,-99)</f>
        <v>2.9407020620020021</v>
      </c>
      <c r="BV37" s="8">
        <f>MAX((BV$3*climhigh!$I147+BV$4*climhigh!$I147^2+BV$5*climhigh!$I147^6)*(L37/L$66)^$BW$1,-99)</f>
        <v>2.0377577931133364</v>
      </c>
      <c r="BW37" s="8">
        <f>MAX((BW$3*climhigh!$I147+BW$4*climhigh!$I147^2+BW$5*climhigh!$I147^6)*(M37/M$66)^$BW$1,-99)</f>
        <v>0.84843551862208688</v>
      </c>
      <c r="BX37" s="8">
        <f>MAX((BX$3*climhigh!$M147+BX$4*climhigh!$M147^2+BX$5*climhigh!$M147^6)*(K37/K$66)^$BW$1,-99)</f>
        <v>2.9407020620020021</v>
      </c>
      <c r="BY37" s="8">
        <f>MAX((BY$3*climhigh!$M147+BY$4*climhigh!$M147^2+BY$5*climhigh!$M147^6)*(L37/L$66)^$BW$1,-99)</f>
        <v>2.0377577931133364</v>
      </c>
      <c r="BZ37" s="8">
        <f>MAX((BZ$3*climhigh!$M147+BZ$4*climhigh!$M147^2+BZ$5*climhigh!$M147^6)*(M37/M$66)^$BW$1,-99)</f>
        <v>0.84843551862208688</v>
      </c>
      <c r="CA37" s="8">
        <f t="shared" si="23"/>
        <v>0</v>
      </c>
      <c r="CB37" s="8">
        <f t="shared" si="24"/>
        <v>0</v>
      </c>
      <c r="CC37" s="8">
        <f t="shared" si="25"/>
        <v>0</v>
      </c>
      <c r="CD37" s="8">
        <f>MAX((CD$3*climhigh!$I147+CD$4*climhigh!$I147^2+CD$5*climhigh!$I147^6)*(K37/K$66)^$BW$1,-99)</f>
        <v>0.21731053745976267</v>
      </c>
      <c r="CE37" s="8">
        <f>MAX((CE$3*climhigh!$I147+CE$4*climhigh!$I147^2+CE$5*climhigh!$I147^6)*(L37/L$66)^$BW$1,-99)</f>
        <v>0.12175149350213706</v>
      </c>
      <c r="CF37" s="8">
        <f>MAX((CF$3*climhigh!$I147+CF$4*climhigh!$I147^2+CF$5*climhigh!$I147^6)*(M37/M$66)^$BW$1,-99)</f>
        <v>2.7054297462824888E-2</v>
      </c>
      <c r="CG37" s="8">
        <f>MAX((CG$3*climhigh!$M147+CG$4*climhigh!$M147^2+CG$5*climhigh!$M147^6)*(K37/K$66)^$BW$1,-99)</f>
        <v>0.21731053745976267</v>
      </c>
      <c r="CH37" s="8">
        <f>MAX((CH$3*climhigh!$M147+CH$4*climhigh!$M147^2+CH$5*climhigh!$M147^6)*(L37/L$66)^$BW$1,-99)</f>
        <v>0.12175149350213706</v>
      </c>
      <c r="CI37" s="8">
        <f>MAX((CI$3*climhigh!$M147+CI$4*climhigh!$M147^2+CI$5*climhigh!$M147^6)*(M37/M$66)^$BW$1,-99)</f>
        <v>2.7054297462824888E-2</v>
      </c>
      <c r="CJ37" s="8">
        <f t="shared" si="26"/>
        <v>0</v>
      </c>
      <c r="CK37" s="8">
        <f t="shared" si="27"/>
        <v>0</v>
      </c>
      <c r="CL37" s="8">
        <f t="shared" si="28"/>
        <v>0</v>
      </c>
    </row>
    <row r="38" spans="1:90">
      <c r="A38">
        <v>1992</v>
      </c>
      <c r="B38" s="1">
        <v>977.31730766866428</v>
      </c>
      <c r="C38" s="1">
        <v>2141.7241709324203</v>
      </c>
      <c r="D38" s="1">
        <v>2298.7854691087018</v>
      </c>
      <c r="E38" s="7">
        <f t="shared" si="29"/>
        <v>6.1882645985391616E-3</v>
      </c>
      <c r="F38" s="7">
        <f t="shared" si="11"/>
        <v>1.246241293638195E-2</v>
      </c>
      <c r="G38" s="7">
        <f t="shared" si="11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12"/>
        <v>25968.718551230631</v>
      </c>
      <c r="L38" s="1">
        <f t="shared" si="4"/>
        <v>1643.0307990508757</v>
      </c>
      <c r="M38" s="1">
        <f t="shared" si="4"/>
        <v>539.24478308317077</v>
      </c>
      <c r="N38" s="7">
        <f t="shared" si="30"/>
        <v>1.1061956968446474E-2</v>
      </c>
      <c r="O38" s="7">
        <f t="shared" si="13"/>
        <v>1.9712489992555371E-2</v>
      </c>
      <c r="P38" s="7">
        <f t="shared" si="13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4"/>
        <v>177.55425611266796</v>
      </c>
      <c r="U38" s="1">
        <f t="shared" si="14"/>
        <v>848.05370684498394</v>
      </c>
      <c r="V38" s="1">
        <f t="shared" si="14"/>
        <v>848.93393409751468</v>
      </c>
      <c r="W38" s="7">
        <f t="shared" si="31"/>
        <v>-9.3167013436374901E-3</v>
      </c>
      <c r="X38" s="7">
        <f t="shared" si="31"/>
        <v>-5.6525097357958964E-2</v>
      </c>
      <c r="Y38" s="7">
        <f t="shared" si="31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8">
        <f t="shared" si="15"/>
        <v>2.5066122179045962</v>
      </c>
      <c r="AD38" s="8">
        <f t="shared" si="15"/>
        <v>2.8705154383111862</v>
      </c>
      <c r="AE38" s="8">
        <f t="shared" si="15"/>
        <v>2.0325970830505562</v>
      </c>
      <c r="AF38" s="7">
        <f t="shared" si="32"/>
        <v>5.0446188233910227E-3</v>
      </c>
      <c r="AG38" s="7">
        <f t="shared" si="32"/>
        <v>3.6228195127321783E-2</v>
      </c>
      <c r="AH38" s="7">
        <f t="shared" si="32"/>
        <v>1.7713285479628693E-2</v>
      </c>
      <c r="AI38" s="1">
        <f t="shared" si="39"/>
        <v>29526.257647397142</v>
      </c>
      <c r="AJ38" s="1">
        <f t="shared" si="39"/>
        <v>5427.28759966289</v>
      </c>
      <c r="AK38" s="1">
        <f t="shared" si="39"/>
        <v>1546.6136625245342</v>
      </c>
      <c r="AL38" s="10">
        <f t="shared" si="38"/>
        <v>9.8166939665443191</v>
      </c>
      <c r="AM38" s="10">
        <f t="shared" si="38"/>
        <v>1.5857769098232788</v>
      </c>
      <c r="AN38" s="10">
        <f t="shared" si="38"/>
        <v>0.53973849726342682</v>
      </c>
      <c r="AO38" s="7">
        <f t="shared" si="34"/>
        <v>1.8276539118654789E-2</v>
      </c>
      <c r="AP38" s="7">
        <f t="shared" si="17"/>
        <v>2.8144496824265453E-2</v>
      </c>
      <c r="AQ38" s="7">
        <f t="shared" si="17"/>
        <v>2.0372115051398465E-2</v>
      </c>
      <c r="AR38" s="1">
        <f t="shared" si="36"/>
        <v>18968.605532351328</v>
      </c>
      <c r="AS38" s="1">
        <f t="shared" si="36"/>
        <v>4090.4349221691405</v>
      </c>
      <c r="AT38" s="1">
        <f t="shared" si="36"/>
        <v>1146.1950237563155</v>
      </c>
      <c r="AU38" s="1">
        <f t="shared" si="37"/>
        <v>3793.721106470266</v>
      </c>
      <c r="AV38" s="1">
        <f t="shared" si="37"/>
        <v>818.08698443382809</v>
      </c>
      <c r="AW38" s="1">
        <f t="shared" si="37"/>
        <v>229.23900475126311</v>
      </c>
      <c r="AX38" s="1">
        <f t="shared" si="18"/>
        <v>15527.080413709136</v>
      </c>
      <c r="AY38" s="1">
        <f t="shared" si="18"/>
        <v>1527.9035377887453</v>
      </c>
      <c r="AZ38" s="1">
        <f t="shared" si="18"/>
        <v>398.88716512575655</v>
      </c>
      <c r="BA38" s="1">
        <f t="shared" si="19"/>
        <v>9.6503409019275797</v>
      </c>
      <c r="BB38" s="1">
        <f t="shared" si="19"/>
        <v>7.3316518380142934</v>
      </c>
      <c r="BC38" s="1">
        <f t="shared" si="19"/>
        <v>5.9886785827250151</v>
      </c>
      <c r="BD38" s="1">
        <f t="shared" si="20"/>
        <v>0</v>
      </c>
      <c r="BE38">
        <v>0</v>
      </c>
      <c r="BF38">
        <v>0</v>
      </c>
      <c r="BG38">
        <v>0</v>
      </c>
      <c r="BH38">
        <f t="shared" si="21"/>
        <v>0</v>
      </c>
      <c r="BI38">
        <f t="shared" si="22"/>
        <v>0</v>
      </c>
      <c r="BJ38">
        <f t="shared" si="8"/>
        <v>0</v>
      </c>
      <c r="BK38">
        <f t="shared" si="8"/>
        <v>0</v>
      </c>
      <c r="BL38">
        <f t="shared" si="9"/>
        <v>0</v>
      </c>
      <c r="BM38">
        <f t="shared" si="9"/>
        <v>0</v>
      </c>
      <c r="BN38">
        <f t="shared" si="9"/>
        <v>0</v>
      </c>
      <c r="BO38">
        <f t="shared" ref="BO38:BQ60" si="40">2*BI$5*BE38*AR38/Z38*1000</f>
        <v>0</v>
      </c>
      <c r="BP38">
        <f t="shared" si="40"/>
        <v>0</v>
      </c>
      <c r="BQ38">
        <f t="shared" si="40"/>
        <v>0</v>
      </c>
      <c r="BR38" s="7">
        <f t="shared" si="35"/>
        <v>1.9989369564687776E-2</v>
      </c>
      <c r="BS38">
        <v>0</v>
      </c>
      <c r="BT38">
        <v>0</v>
      </c>
      <c r="BU38" s="8">
        <f>MAX((BU$3*climhigh!$I148+BU$4*climhigh!$I148^2+BU$5*climhigh!$I148^6)*(K38/K$66)^$BW$1,-99)</f>
        <v>2.9902667464076194</v>
      </c>
      <c r="BV38" s="8">
        <f>MAX((BV$3*climhigh!$I148+BV$4*climhigh!$I148^2+BV$5*climhigh!$I148^6)*(L38/L$66)^$BW$1,-99)</f>
        <v>2.0621563128262967</v>
      </c>
      <c r="BW38" s="8">
        <f>MAX((BW$3*climhigh!$I148+BW$4*climhigh!$I148^2+BW$5*climhigh!$I148^6)*(M38/M$66)^$BW$1,-99)</f>
        <v>0.85316673623989225</v>
      </c>
      <c r="BX38" s="8">
        <f>MAX((BX$3*climhigh!$M148+BX$4*climhigh!$M148^2+BX$5*climhigh!$M148^6)*(K38/K$66)^$BW$1,-99)</f>
        <v>2.9902667464076194</v>
      </c>
      <c r="BY38" s="8">
        <f>MAX((BY$3*climhigh!$M148+BY$4*climhigh!$M148^2+BY$5*climhigh!$M148^6)*(L38/L$66)^$BW$1,-99)</f>
        <v>2.0621563128262967</v>
      </c>
      <c r="BZ38" s="8">
        <f>MAX((BZ$3*climhigh!$M148+BZ$4*climhigh!$M148^2+BZ$5*climhigh!$M148^6)*(M38/M$66)^$BW$1,-99)</f>
        <v>0.85316673623989225</v>
      </c>
      <c r="CA38" s="8">
        <f t="shared" si="23"/>
        <v>0</v>
      </c>
      <c r="CB38" s="8">
        <f t="shared" si="24"/>
        <v>0</v>
      </c>
      <c r="CC38" s="8">
        <f t="shared" si="25"/>
        <v>0</v>
      </c>
      <c r="CD38" s="8">
        <f>MAX((CD$3*climhigh!$I148+CD$4*climhigh!$I148^2+CD$5*climhigh!$I148^6)*(K38/K$66)^$BW$1,-99)</f>
        <v>0.22927798444252834</v>
      </c>
      <c r="CE38" s="8">
        <f>MAX((CE$3*climhigh!$I148+CE$4*climhigh!$I148^2+CE$5*climhigh!$I148^6)*(L38/L$66)^$BW$1,-99)</f>
        <v>0.12814156258835882</v>
      </c>
      <c r="CF38" s="8">
        <f>MAX((CF$3*climhigh!$I148+CF$4*climhigh!$I148^2+CF$5*climhigh!$I148^6)*(M38/M$66)^$BW$1,-99)</f>
        <v>2.8430937023012151E-2</v>
      </c>
      <c r="CG38" s="8">
        <f>MAX((CG$3*climhigh!$M148+CG$4*climhigh!$M148^2+CG$5*climhigh!$M148^6)*(K38/K$66)^$BW$1,-99)</f>
        <v>0.22927798444252834</v>
      </c>
      <c r="CH38" s="8">
        <f>MAX((CH$3*climhigh!$M148+CH$4*climhigh!$M148^2+CH$5*climhigh!$M148^6)*(L38/L$66)^$BW$1,-99)</f>
        <v>0.12814156258835882</v>
      </c>
      <c r="CI38" s="8">
        <f>MAX((CI$3*climhigh!$M148+CI$4*climhigh!$M148^2+CI$5*climhigh!$M148^6)*(M38/M$66)^$BW$1,-99)</f>
        <v>2.8430937023012151E-2</v>
      </c>
      <c r="CJ38" s="8">
        <f t="shared" si="26"/>
        <v>0</v>
      </c>
      <c r="CK38" s="8">
        <f t="shared" si="27"/>
        <v>0</v>
      </c>
      <c r="CL38" s="8">
        <f t="shared" si="28"/>
        <v>0</v>
      </c>
    </row>
    <row r="39" spans="1:90">
      <c r="A39">
        <v>1993</v>
      </c>
      <c r="B39" s="1">
        <v>983.60275570927422</v>
      </c>
      <c r="C39" s="1">
        <v>2168.6955115280452</v>
      </c>
      <c r="D39" s="1">
        <v>2346.9547504902093</v>
      </c>
      <c r="E39" s="7">
        <f t="shared" si="29"/>
        <v>6.4313278720127265E-3</v>
      </c>
      <c r="F39" s="7">
        <f t="shared" si="11"/>
        <v>1.2593283935289801E-2</v>
      </c>
      <c r="G39" s="7">
        <f t="shared" si="11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12"/>
        <v>26019.166524598586</v>
      </c>
      <c r="L39" s="1">
        <f t="shared" si="4"/>
        <v>1681.8679753353642</v>
      </c>
      <c r="M39" s="1">
        <f t="shared" si="4"/>
        <v>551.1172951451764</v>
      </c>
      <c r="N39" s="7">
        <f t="shared" si="30"/>
        <v>1.942643926323484E-3</v>
      </c>
      <c r="O39" s="7">
        <f t="shared" si="13"/>
        <v>2.3637521771912917E-2</v>
      </c>
      <c r="P39" s="7">
        <f t="shared" si="13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4"/>
        <v>178.52672604902381</v>
      </c>
      <c r="U39" s="1">
        <f t="shared" si="14"/>
        <v>809.7344341843268</v>
      </c>
      <c r="V39" s="1">
        <f t="shared" si="14"/>
        <v>848.75548948655353</v>
      </c>
      <c r="W39" s="7">
        <f t="shared" si="31"/>
        <v>5.477029712758652E-3</v>
      </c>
      <c r="X39" s="7">
        <f t="shared" si="31"/>
        <v>-4.518495981017101E-2</v>
      </c>
      <c r="Y39" s="7">
        <f t="shared" si="31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8">
        <f t="shared" si="15"/>
        <v>2.5234576073225217</v>
      </c>
      <c r="AD39" s="8">
        <f t="shared" si="15"/>
        <v>2.8708353689561941</v>
      </c>
      <c r="AE39" s="8">
        <f t="shared" si="15"/>
        <v>2.0633186248030597</v>
      </c>
      <c r="AF39" s="7">
        <f t="shared" si="32"/>
        <v>6.7203811174301187E-3</v>
      </c>
      <c r="AG39" s="7">
        <f t="shared" si="32"/>
        <v>1.1145407571677701E-4</v>
      </c>
      <c r="AH39" s="7">
        <f t="shared" si="32"/>
        <v>1.5114427747970671E-2</v>
      </c>
      <c r="AI39" s="1">
        <f t="shared" si="39"/>
        <v>30367.352989127692</v>
      </c>
      <c r="AJ39" s="1">
        <f t="shared" si="39"/>
        <v>5702.6458241304299</v>
      </c>
      <c r="AK39" s="1">
        <f t="shared" si="39"/>
        <v>1621.1913010233438</v>
      </c>
      <c r="AL39" s="10">
        <f t="shared" ref="AL39:AN54" si="41">(1+AL$5)*AL38</f>
        <v>9.9961091578397294</v>
      </c>
      <c r="AM39" s="10">
        <f t="shared" si="41"/>
        <v>1.6304078030257936</v>
      </c>
      <c r="AN39" s="10">
        <f t="shared" si="41"/>
        <v>0.55073411202734623</v>
      </c>
      <c r="AO39" s="7">
        <f t="shared" si="34"/>
        <v>1.8276539118654789E-2</v>
      </c>
      <c r="AP39" s="7">
        <f t="shared" si="17"/>
        <v>2.8144496824265453E-2</v>
      </c>
      <c r="AQ39" s="7">
        <f t="shared" si="17"/>
        <v>2.0372115051398465E-2</v>
      </c>
      <c r="AR39" s="1">
        <f t="shared" si="36"/>
        <v>19523.971587805107</v>
      </c>
      <c r="AS39" s="1">
        <f t="shared" si="36"/>
        <v>4290.1293792548358</v>
      </c>
      <c r="AT39" s="1">
        <f t="shared" si="36"/>
        <v>1200.3630083016419</v>
      </c>
      <c r="AU39" s="1">
        <f t="shared" si="37"/>
        <v>3904.7943175610217</v>
      </c>
      <c r="AV39" s="1">
        <f t="shared" si="37"/>
        <v>858.02587585096717</v>
      </c>
      <c r="AW39" s="1">
        <f t="shared" si="37"/>
        <v>240.07260166032839</v>
      </c>
      <c r="AX39" s="1">
        <f t="shared" si="18"/>
        <v>15879.55826636651</v>
      </c>
      <c r="AY39" s="1">
        <f t="shared" si="18"/>
        <v>1582.5658720461115</v>
      </c>
      <c r="AZ39" s="1">
        <f t="shared" si="18"/>
        <v>409.16443167075863</v>
      </c>
      <c r="BA39" s="1">
        <f t="shared" si="19"/>
        <v>9.6727879174347891</v>
      </c>
      <c r="BB39" s="1">
        <f t="shared" si="19"/>
        <v>7.3668027784576218</v>
      </c>
      <c r="BC39" s="1">
        <f t="shared" si="19"/>
        <v>6.0141171086738563</v>
      </c>
      <c r="BD39" s="1">
        <f t="shared" si="20"/>
        <v>0</v>
      </c>
      <c r="BE39">
        <v>0</v>
      </c>
      <c r="BF39">
        <v>0</v>
      </c>
      <c r="BG39">
        <v>0</v>
      </c>
      <c r="BH39">
        <f t="shared" si="21"/>
        <v>0</v>
      </c>
      <c r="BI39">
        <f t="shared" si="22"/>
        <v>0</v>
      </c>
      <c r="BJ39">
        <f t="shared" si="8"/>
        <v>0</v>
      </c>
      <c r="BK39">
        <f t="shared" si="8"/>
        <v>0</v>
      </c>
      <c r="BL39">
        <f t="shared" si="9"/>
        <v>0</v>
      </c>
      <c r="BM39">
        <f t="shared" si="9"/>
        <v>0</v>
      </c>
      <c r="BN39">
        <f t="shared" si="9"/>
        <v>0</v>
      </c>
      <c r="BO39">
        <f t="shared" si="40"/>
        <v>0</v>
      </c>
      <c r="BP39">
        <f t="shared" si="40"/>
        <v>0</v>
      </c>
      <c r="BQ39">
        <f t="shared" si="40"/>
        <v>0</v>
      </c>
      <c r="BR39" s="7">
        <f t="shared" si="35"/>
        <v>1.3113781425445836E-2</v>
      </c>
      <c r="BS39">
        <v>0</v>
      </c>
      <c r="BT39">
        <v>0</v>
      </c>
      <c r="BU39" s="8">
        <f>MAX((BU$3*climhigh!$I149+BU$4*climhigh!$I149^2+BU$5*climhigh!$I149^6)*(K39/K$66)^$BW$1,-99)</f>
        <v>3.0458496279425509</v>
      </c>
      <c r="BV39" s="8">
        <f>MAX((BV$3*climhigh!$I149+BV$4*climhigh!$I149^2+BV$5*climhigh!$I149^6)*(L39/L$66)^$BW$1,-99)</f>
        <v>2.0834616079360821</v>
      </c>
      <c r="BW39" s="8">
        <f>MAX((BW$3*climhigh!$I149+BW$4*climhigh!$I149^2+BW$5*climhigh!$I149^6)*(M39/M$66)^$BW$1,-99)</f>
        <v>0.85638085917005402</v>
      </c>
      <c r="BX39" s="8">
        <f>MAX((BX$3*climhigh!$M149+BX$4*climhigh!$M149^2+BX$5*climhigh!$M149^6)*(K39/K$66)^$BW$1,-99)</f>
        <v>3.0458496279425509</v>
      </c>
      <c r="BY39" s="8">
        <f>MAX((BY$3*climhigh!$M149+BY$4*climhigh!$M149^2+BY$5*climhigh!$M149^6)*(L39/L$66)^$BW$1,-99)</f>
        <v>2.0834616079360821</v>
      </c>
      <c r="BZ39" s="8">
        <f>MAX((BZ$3*climhigh!$M149+BZ$4*climhigh!$M149^2+BZ$5*climhigh!$M149^6)*(M39/M$66)^$BW$1,-99)</f>
        <v>0.85638085917005402</v>
      </c>
      <c r="CA39" s="8">
        <f t="shared" si="23"/>
        <v>0</v>
      </c>
      <c r="CB39" s="8">
        <f t="shared" si="24"/>
        <v>0</v>
      </c>
      <c r="CC39" s="8">
        <f t="shared" si="25"/>
        <v>0</v>
      </c>
      <c r="CD39" s="8">
        <f>MAX((CD$3*climhigh!$I149+CD$4*climhigh!$I149^2+CD$5*climhigh!$I149^6)*(K39/K$66)^$BW$1,-99)</f>
        <v>0.24228245960869743</v>
      </c>
      <c r="CE39" s="8">
        <f>MAX((CE$3*climhigh!$I149+CE$4*climhigh!$I149^2+CE$5*climhigh!$I149^6)*(L39/L$66)^$BW$1,-99)</f>
        <v>0.13463806168799555</v>
      </c>
      <c r="CF39" s="8">
        <f>MAX((CF$3*climhigh!$I149+CF$4*climhigh!$I149^2+CF$5*climhigh!$I149^6)*(M39/M$66)^$BW$1,-99)</f>
        <v>2.9825164284828752E-2</v>
      </c>
      <c r="CG39" s="8">
        <f>MAX((CG$3*climhigh!$M149+CG$4*climhigh!$M149^2+CG$5*climhigh!$M149^6)*(K39/K$66)^$BW$1,-99)</f>
        <v>0.24228245960869743</v>
      </c>
      <c r="CH39" s="8">
        <f>MAX((CH$3*climhigh!$M149+CH$4*climhigh!$M149^2+CH$5*climhigh!$M149^6)*(L39/L$66)^$BW$1,-99)</f>
        <v>0.13463806168799555</v>
      </c>
      <c r="CI39" s="8">
        <f>MAX((CI$3*climhigh!$M149+CI$4*climhigh!$M149^2+CI$5*climhigh!$M149^6)*(M39/M$66)^$BW$1,-99)</f>
        <v>2.9825164284828752E-2</v>
      </c>
      <c r="CJ39" s="8">
        <f t="shared" si="26"/>
        <v>0</v>
      </c>
      <c r="CK39" s="8">
        <f t="shared" si="27"/>
        <v>0</v>
      </c>
      <c r="CL39" s="8">
        <f t="shared" si="28"/>
        <v>0</v>
      </c>
    </row>
    <row r="40" spans="1:90">
      <c r="A40">
        <v>1994</v>
      </c>
      <c r="B40" s="1">
        <v>989.36736538489151</v>
      </c>
      <c r="C40" s="1">
        <v>2194.8813109255934</v>
      </c>
      <c r="D40" s="1">
        <v>2395.2634872860117</v>
      </c>
      <c r="E40" s="7">
        <f t="shared" si="29"/>
        <v>5.8607091553546375E-3</v>
      </c>
      <c r="F40" s="7">
        <f t="shared" si="11"/>
        <v>1.2074447177279346E-2</v>
      </c>
      <c r="G40" s="7">
        <f t="shared" si="11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12"/>
        <v>26632.781515108294</v>
      </c>
      <c r="L40" s="1">
        <f t="shared" si="4"/>
        <v>1719.423356585115</v>
      </c>
      <c r="M40" s="1">
        <f t="shared" si="4"/>
        <v>570.10603124801855</v>
      </c>
      <c r="N40" s="7">
        <f t="shared" si="30"/>
        <v>2.3583191641807444E-2</v>
      </c>
      <c r="O40" s="7">
        <f t="shared" si="13"/>
        <v>2.2329565578571797E-2</v>
      </c>
      <c r="P40" s="7">
        <f t="shared" si="13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4"/>
        <v>176.03566284065784</v>
      </c>
      <c r="U40" s="1">
        <f t="shared" si="14"/>
        <v>769.31632227109981</v>
      </c>
      <c r="V40" s="1">
        <f t="shared" si="14"/>
        <v>828.1612532754807</v>
      </c>
      <c r="W40" s="7">
        <f t="shared" si="31"/>
        <v>-1.3953446990799145E-2</v>
      </c>
      <c r="X40" s="7">
        <f t="shared" si="31"/>
        <v>-4.9915268768261689E-2</v>
      </c>
      <c r="Y40" s="7">
        <f t="shared" si="31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8">
        <f t="shared" si="15"/>
        <v>2.5032209020804457</v>
      </c>
      <c r="AD40" s="8">
        <f t="shared" si="15"/>
        <v>2.882563824344889</v>
      </c>
      <c r="AE40" s="8">
        <f t="shared" si="15"/>
        <v>2.0908889139613622</v>
      </c>
      <c r="AF40" s="7">
        <f t="shared" si="32"/>
        <v>-8.0194353902968141E-3</v>
      </c>
      <c r="AG40" s="7">
        <f t="shared" si="32"/>
        <v>4.0853806928535796E-3</v>
      </c>
      <c r="AH40" s="7">
        <f t="shared" si="32"/>
        <v>1.3362109383825205E-2</v>
      </c>
      <c r="AI40" s="1">
        <f t="shared" ref="AI40:AK55" si="42">(1-$AI$5)*AI39+AU39</f>
        <v>31235.412007775943</v>
      </c>
      <c r="AJ40" s="1">
        <f t="shared" si="42"/>
        <v>5990.4071175683539</v>
      </c>
      <c r="AK40" s="1">
        <f t="shared" si="42"/>
        <v>1699.144772581338</v>
      </c>
      <c r="AL40" s="10">
        <f t="shared" si="41"/>
        <v>10.178803437897331</v>
      </c>
      <c r="AM40" s="10">
        <f t="shared" si="41"/>
        <v>1.6762948102603106</v>
      </c>
      <c r="AN40" s="10">
        <f t="shared" si="41"/>
        <v>0.56195373072029708</v>
      </c>
      <c r="AO40" s="7">
        <f t="shared" si="34"/>
        <v>1.8276539118654789E-2</v>
      </c>
      <c r="AP40" s="7">
        <f t="shared" si="17"/>
        <v>2.8144496824265453E-2</v>
      </c>
      <c r="AQ40" s="7">
        <f t="shared" si="17"/>
        <v>2.0372115051398465E-2</v>
      </c>
      <c r="AR40" s="1">
        <f t="shared" si="36"/>
        <v>20086.868679320316</v>
      </c>
      <c r="AS40" s="1">
        <f t="shared" si="36"/>
        <v>4497.4930474920093</v>
      </c>
      <c r="AT40" s="1">
        <f t="shared" si="36"/>
        <v>1256.6932168708602</v>
      </c>
      <c r="AU40" s="1">
        <f t="shared" si="37"/>
        <v>4017.3737358640633</v>
      </c>
      <c r="AV40" s="1">
        <f t="shared" si="37"/>
        <v>899.49860949840195</v>
      </c>
      <c r="AW40" s="1">
        <f t="shared" si="37"/>
        <v>251.33864337417205</v>
      </c>
      <c r="AX40" s="1">
        <f t="shared" si="18"/>
        <v>16242.192238880623</v>
      </c>
      <c r="AY40" s="1">
        <f t="shared" si="18"/>
        <v>1639.2660596651185</v>
      </c>
      <c r="AZ40" s="1">
        <f t="shared" si="18"/>
        <v>419.72608810391034</v>
      </c>
      <c r="BA40" s="1">
        <f t="shared" si="19"/>
        <v>9.6953675946841837</v>
      </c>
      <c r="BB40" s="1">
        <f t="shared" si="19"/>
        <v>7.4020038960547865</v>
      </c>
      <c r="BC40" s="1">
        <f t="shared" si="19"/>
        <v>6.0396023273401163</v>
      </c>
      <c r="BD40" s="1">
        <f t="shared" si="20"/>
        <v>0</v>
      </c>
      <c r="BE40">
        <v>0</v>
      </c>
      <c r="BF40">
        <v>0</v>
      </c>
      <c r="BG40">
        <v>0</v>
      </c>
      <c r="BH40">
        <f t="shared" si="21"/>
        <v>0</v>
      </c>
      <c r="BI40">
        <f t="shared" si="22"/>
        <v>0</v>
      </c>
      <c r="BJ40">
        <f t="shared" si="8"/>
        <v>0</v>
      </c>
      <c r="BK40">
        <f t="shared" si="8"/>
        <v>0</v>
      </c>
      <c r="BL40">
        <f t="shared" si="9"/>
        <v>0</v>
      </c>
      <c r="BM40">
        <f t="shared" si="9"/>
        <v>0</v>
      </c>
      <c r="BN40">
        <f t="shared" si="9"/>
        <v>0</v>
      </c>
      <c r="BO40">
        <f t="shared" si="40"/>
        <v>0</v>
      </c>
      <c r="BP40">
        <f t="shared" si="40"/>
        <v>0</v>
      </c>
      <c r="BQ40">
        <f t="shared" si="40"/>
        <v>0</v>
      </c>
      <c r="BR40" s="7">
        <f t="shared" si="35"/>
        <v>3.129875777896407E-2</v>
      </c>
      <c r="BS40">
        <v>0</v>
      </c>
      <c r="BT40">
        <v>0</v>
      </c>
      <c r="BU40" s="8">
        <f>MAX((BU$3*climhigh!$I150+BU$4*climhigh!$I150^2+BU$5*climhigh!$I150^6)*(K40/K$66)^$BW$1,-99)</f>
        <v>3.0841255965451073</v>
      </c>
      <c r="BV40" s="8">
        <f>MAX((BV$3*climhigh!$I150+BV$4*climhigh!$I150^2+BV$5*climhigh!$I150^6)*(L40/L$66)^$BW$1,-99)</f>
        <v>2.1042108375853621</v>
      </c>
      <c r="BW40" s="8">
        <f>MAX((BW$3*climhigh!$I150+BW$4*climhigh!$I150^2+BW$5*climhigh!$I150^6)*(M40/M$66)^$BW$1,-99)</f>
        <v>0.85614435346510098</v>
      </c>
      <c r="BX40" s="8">
        <f>MAX((BX$3*climhigh!$M150+BX$4*climhigh!$M150^2+BX$5*climhigh!$M150^6)*(K40/K$66)^$BW$1,-99)</f>
        <v>3.0841255965451073</v>
      </c>
      <c r="BY40" s="8">
        <f>MAX((BY$3*climhigh!$M150+BY$4*climhigh!$M150^2+BY$5*climhigh!$M150^6)*(L40/L$66)^$BW$1,-99)</f>
        <v>2.1042108375853621</v>
      </c>
      <c r="BZ40" s="8">
        <f>MAX((BZ$3*climhigh!$M150+BZ$4*climhigh!$M150^2+BZ$5*climhigh!$M150^6)*(M40/M$66)^$BW$1,-99)</f>
        <v>0.85614435346510098</v>
      </c>
      <c r="CA40" s="8">
        <f t="shared" si="23"/>
        <v>0</v>
      </c>
      <c r="CB40" s="8">
        <f t="shared" si="24"/>
        <v>0</v>
      </c>
      <c r="CC40" s="8">
        <f t="shared" si="25"/>
        <v>0</v>
      </c>
      <c r="CD40" s="8">
        <f>MAX((CD$3*climhigh!$I150+CD$4*climhigh!$I150^2+CD$5*climhigh!$I150^6)*(K40/K$66)^$BW$1,-99)</f>
        <v>0.25446413356619596</v>
      </c>
      <c r="CE40" s="8">
        <f>MAX((CE$3*climhigh!$I150+CE$4*climhigh!$I150^2+CE$5*climhigh!$I150^6)*(L40/L$66)^$BW$1,-99)</f>
        <v>0.14139475660041481</v>
      </c>
      <c r="CF40" s="8">
        <f>MAX((CF$3*climhigh!$I150+CF$4*climhigh!$I150^2+CF$5*climhigh!$I150^6)*(M40/M$66)^$BW$1,-99)</f>
        <v>3.116148500128155E-2</v>
      </c>
      <c r="CG40" s="8">
        <f>MAX((CG$3*climhigh!$M150+CG$4*climhigh!$M150^2+CG$5*climhigh!$M150^6)*(K40/K$66)^$BW$1,-99)</f>
        <v>0.25446413356619596</v>
      </c>
      <c r="CH40" s="8">
        <f>MAX((CH$3*climhigh!$M150+CH$4*climhigh!$M150^2+CH$5*climhigh!$M150^6)*(L40/L$66)^$BW$1,-99)</f>
        <v>0.14139475660041481</v>
      </c>
      <c r="CI40" s="8">
        <f>MAX((CI$3*climhigh!$M150+CI$4*climhigh!$M150^2+CI$5*climhigh!$M150^6)*(M40/M$66)^$BW$1,-99)</f>
        <v>3.116148500128155E-2</v>
      </c>
      <c r="CJ40" s="8">
        <f t="shared" si="26"/>
        <v>0</v>
      </c>
      <c r="CK40" s="8">
        <f t="shared" si="27"/>
        <v>0</v>
      </c>
      <c r="CL40" s="8">
        <f t="shared" si="28"/>
        <v>0</v>
      </c>
    </row>
    <row r="41" spans="1:90">
      <c r="A41">
        <v>1995</v>
      </c>
      <c r="B41" s="1">
        <v>995.08699659754791</v>
      </c>
      <c r="C41" s="1">
        <v>2221.9206720742259</v>
      </c>
      <c r="D41" s="1">
        <v>2444.1086520000008</v>
      </c>
      <c r="E41" s="7">
        <f t="shared" si="29"/>
        <v>5.7810995316500691E-3</v>
      </c>
      <c r="F41" s="7">
        <f t="shared" si="11"/>
        <v>1.2319281691468786E-2</v>
      </c>
      <c r="G41" s="7">
        <f t="shared" si="11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12"/>
        <v>27161.201175946793</v>
      </c>
      <c r="L41" s="1">
        <f t="shared" si="4"/>
        <v>1749.8982440645752</v>
      </c>
      <c r="M41" s="1">
        <f t="shared" si="4"/>
        <v>592.66214754713269</v>
      </c>
      <c r="N41" s="7">
        <f t="shared" si="30"/>
        <v>1.9840949040141886E-2</v>
      </c>
      <c r="O41" s="7">
        <f t="shared" si="13"/>
        <v>1.7723899912576169E-2</v>
      </c>
      <c r="P41" s="7">
        <f t="shared" si="13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4"/>
        <v>175.44939229898932</v>
      </c>
      <c r="U41" s="1">
        <f t="shared" si="14"/>
        <v>758.7894364238</v>
      </c>
      <c r="V41" s="1">
        <f t="shared" si="14"/>
        <v>828.5351055881282</v>
      </c>
      <c r="W41" s="7">
        <f t="shared" si="31"/>
        <v>-3.3304077833318235E-3</v>
      </c>
      <c r="X41" s="7">
        <f t="shared" si="31"/>
        <v>-1.3683429744767883E-2</v>
      </c>
      <c r="Y41" s="7">
        <f t="shared" si="31"/>
        <v>4.5142453980906438E-4</v>
      </c>
      <c r="Z41" s="1">
        <v>11767.061969</v>
      </c>
      <c r="AA41" s="1">
        <v>8487.4511829999992</v>
      </c>
      <c r="AB41" s="1">
        <v>2487.7368040000038</v>
      </c>
      <c r="AC41" s="8">
        <f t="shared" si="15"/>
        <v>2.481453543375975</v>
      </c>
      <c r="AD41" s="8">
        <f t="shared" si="15"/>
        <v>2.8768331091109078</v>
      </c>
      <c r="AE41" s="8">
        <f t="shared" si="15"/>
        <v>2.0728401776911358</v>
      </c>
      <c r="AF41" s="7">
        <f t="shared" si="32"/>
        <v>-8.6957402306683251E-3</v>
      </c>
      <c r="AG41" s="7">
        <f t="shared" si="32"/>
        <v>-1.9880618724144039E-3</v>
      </c>
      <c r="AH41" s="7">
        <f t="shared" si="32"/>
        <v>-8.632087601455396E-3</v>
      </c>
      <c r="AI41" s="1">
        <f t="shared" si="42"/>
        <v>32129.244542862416</v>
      </c>
      <c r="AJ41" s="1">
        <f t="shared" si="42"/>
        <v>6290.8650153099206</v>
      </c>
      <c r="AK41" s="1">
        <f t="shared" si="42"/>
        <v>1780.5689386973763</v>
      </c>
      <c r="AL41" s="10">
        <f t="shared" si="41"/>
        <v>10.36483673711116</v>
      </c>
      <c r="AM41" s="10">
        <f t="shared" si="41"/>
        <v>1.7234732842242146</v>
      </c>
      <c r="AN41" s="10">
        <f t="shared" si="41"/>
        <v>0.57340191677609353</v>
      </c>
      <c r="AO41" s="7">
        <f t="shared" si="34"/>
        <v>1.8276539118654789E-2</v>
      </c>
      <c r="AP41" s="7">
        <f t="shared" si="17"/>
        <v>2.8144496824265453E-2</v>
      </c>
      <c r="AQ41" s="7">
        <f t="shared" si="17"/>
        <v>2.0372115051398465E-2</v>
      </c>
      <c r="AR41" s="1">
        <f t="shared" si="36"/>
        <v>20664.809655552512</v>
      </c>
      <c r="AS41" s="1">
        <f t="shared" si="36"/>
        <v>4715.5186698099187</v>
      </c>
      <c r="AT41" s="1">
        <f t="shared" si="36"/>
        <v>1315.4286777487405</v>
      </c>
      <c r="AU41" s="1">
        <f t="shared" si="37"/>
        <v>4132.9619311105025</v>
      </c>
      <c r="AV41" s="1">
        <f t="shared" si="37"/>
        <v>943.10373396198383</v>
      </c>
      <c r="AW41" s="1">
        <f t="shared" si="37"/>
        <v>263.08573554974811</v>
      </c>
      <c r="AX41" s="1">
        <f t="shared" si="18"/>
        <v>16613.469757889052</v>
      </c>
      <c r="AY41" s="1">
        <f t="shared" si="18"/>
        <v>1697.8171107820328</v>
      </c>
      <c r="AZ41" s="1">
        <f t="shared" si="18"/>
        <v>430.56307719293329</v>
      </c>
      <c r="BA41" s="1">
        <f t="shared" si="19"/>
        <v>9.7179690765104549</v>
      </c>
      <c r="BB41" s="1">
        <f t="shared" si="19"/>
        <v>7.4370986524613718</v>
      </c>
      <c r="BC41" s="1">
        <f t="shared" si="19"/>
        <v>6.0650938339080298</v>
      </c>
      <c r="BD41" s="1">
        <f t="shared" si="20"/>
        <v>0</v>
      </c>
      <c r="BE41">
        <v>0</v>
      </c>
      <c r="BF41">
        <v>0</v>
      </c>
      <c r="BG41">
        <v>0</v>
      </c>
      <c r="BH41">
        <f t="shared" si="21"/>
        <v>0</v>
      </c>
      <c r="BI41">
        <f t="shared" si="22"/>
        <v>0</v>
      </c>
      <c r="BJ41">
        <f t="shared" si="8"/>
        <v>0</v>
      </c>
      <c r="BK41">
        <f t="shared" si="8"/>
        <v>0</v>
      </c>
      <c r="BL41">
        <f t="shared" si="9"/>
        <v>0</v>
      </c>
      <c r="BM41">
        <f t="shared" si="9"/>
        <v>0</v>
      </c>
      <c r="BN41">
        <f t="shared" si="9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 s="7">
        <f t="shared" si="35"/>
        <v>2.7798029622635667E-2</v>
      </c>
      <c r="BS41">
        <v>0</v>
      </c>
      <c r="BT41">
        <v>0</v>
      </c>
      <c r="BU41" s="8">
        <f>MAX((BU$3*climhigh!$I151+BU$4*climhigh!$I151^2+BU$5*climhigh!$I151^6)*(K41/K$66)^$BW$1,-99)</f>
        <v>3.1239310015273873</v>
      </c>
      <c r="BV41" s="8">
        <f>MAX((BV$3*climhigh!$I151+BV$4*climhigh!$I151^2+BV$5*climhigh!$I151^6)*(L41/L$66)^$BW$1,-99)</f>
        <v>2.1261060453086271</v>
      </c>
      <c r="BW41" s="8">
        <f>MAX((BW$3*climhigh!$I151+BW$4*climhigh!$I151^2+BW$5*climhigh!$I151^6)*(M41/M$66)^$BW$1,-99)</f>
        <v>0.85397142886581368</v>
      </c>
      <c r="BX41" s="8">
        <f>MAX((BX$3*climhigh!$M151+BX$4*climhigh!$M151^2+BX$5*climhigh!$M151^6)*(K41/K$66)^$BW$1,-99)</f>
        <v>3.1239310015273873</v>
      </c>
      <c r="BY41" s="8">
        <f>MAX((BY$3*climhigh!$M151+BY$4*climhigh!$M151^2+BY$5*climhigh!$M151^6)*(L41/L$66)^$BW$1,-99)</f>
        <v>2.1261060453086271</v>
      </c>
      <c r="BZ41" s="8">
        <f>MAX((BZ$3*climhigh!$M151+BZ$4*climhigh!$M151^2+BZ$5*climhigh!$M151^6)*(M41/M$66)^$BW$1,-99)</f>
        <v>0.85397142886581368</v>
      </c>
      <c r="CA41" s="8">
        <f t="shared" si="23"/>
        <v>0</v>
      </c>
      <c r="CB41" s="8">
        <f t="shared" si="24"/>
        <v>0</v>
      </c>
      <c r="CC41" s="8">
        <f t="shared" si="25"/>
        <v>0</v>
      </c>
      <c r="CD41" s="8">
        <f>MAX((CD$3*climhigh!$I151+CD$4*climhigh!$I151^2+CD$5*climhigh!$I151^6)*(K41/K$66)^$BW$1,-99)</f>
        <v>0.26730350686320536</v>
      </c>
      <c r="CE41" s="8">
        <f>MAX((CE$3*climhigh!$I151+CE$4*climhigh!$I151^2+CE$5*climhigh!$I151^6)*(L41/L$66)^$BW$1,-99)</f>
        <v>0.14854123574045461</v>
      </c>
      <c r="CF41" s="8">
        <f>MAX((CF$3*climhigh!$I151+CF$4*climhigh!$I151^2+CF$5*climhigh!$I151^6)*(M41/M$66)^$BW$1,-99)</f>
        <v>3.248445982840123E-2</v>
      </c>
      <c r="CG41" s="8">
        <f>MAX((CG$3*climhigh!$M151+CG$4*climhigh!$M151^2+CG$5*climhigh!$M151^6)*(K41/K$66)^$BW$1,-99)</f>
        <v>0.26730350686320536</v>
      </c>
      <c r="CH41" s="8">
        <f>MAX((CH$3*climhigh!$M151+CH$4*climhigh!$M151^2+CH$5*climhigh!$M151^6)*(L41/L$66)^$BW$1,-99)</f>
        <v>0.14854123574045461</v>
      </c>
      <c r="CI41" s="8">
        <f>MAX((CI$3*climhigh!$M151+CI$4*climhigh!$M151^2+CI$5*climhigh!$M151^6)*(M41/M$66)^$BW$1,-99)</f>
        <v>3.248445982840123E-2</v>
      </c>
      <c r="CJ41" s="8">
        <f t="shared" si="26"/>
        <v>0</v>
      </c>
      <c r="CK41" s="8">
        <f t="shared" si="27"/>
        <v>0</v>
      </c>
      <c r="CL41" s="8">
        <f t="shared" si="28"/>
        <v>0</v>
      </c>
    </row>
    <row r="42" spans="1:90">
      <c r="A42">
        <v>1996</v>
      </c>
      <c r="B42" s="1">
        <v>1000.3747852050499</v>
      </c>
      <c r="C42" s="1">
        <v>2247.0150821235175</v>
      </c>
      <c r="D42" s="1">
        <v>2493.4737569060553</v>
      </c>
      <c r="E42" s="7">
        <f t="shared" si="29"/>
        <v>5.3138957956262445E-3</v>
      </c>
      <c r="F42" s="7">
        <f t="shared" si="11"/>
        <v>1.1294017092817743E-2</v>
      </c>
      <c r="G42" s="7">
        <f t="shared" si="11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12"/>
        <v>27726.073604828831</v>
      </c>
      <c r="L42" s="1">
        <f t="shared" si="4"/>
        <v>1811.0717126973307</v>
      </c>
      <c r="M42" s="1">
        <f t="shared" si="4"/>
        <v>619.28731176897304</v>
      </c>
      <c r="N42" s="7">
        <f t="shared" si="30"/>
        <v>2.079703416733536E-2</v>
      </c>
      <c r="O42" s="7">
        <f t="shared" si="13"/>
        <v>3.4958300484184024E-2</v>
      </c>
      <c r="P42" s="7">
        <f t="shared" si="13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4"/>
        <v>176.00179241408657</v>
      </c>
      <c r="U42" s="1">
        <f t="shared" si="14"/>
        <v>737.34655045426848</v>
      </c>
      <c r="V42" s="1">
        <f t="shared" si="14"/>
        <v>805.08355118898066</v>
      </c>
      <c r="W42" s="7">
        <f t="shared" si="31"/>
        <v>3.1484869104354551E-3</v>
      </c>
      <c r="X42" s="7">
        <f t="shared" si="31"/>
        <v>-2.8259336438040794E-2</v>
      </c>
      <c r="Y42" s="7">
        <f t="shared" si="31"/>
        <v>-2.8304840966878131E-2</v>
      </c>
      <c r="Z42" s="1">
        <v>12072.838431</v>
      </c>
      <c r="AA42" s="1">
        <v>8591.2712870000014</v>
      </c>
      <c r="AB42" s="1">
        <v>2674.328431999993</v>
      </c>
      <c r="AC42" s="8">
        <f t="shared" si="15"/>
        <v>2.4730972206074497</v>
      </c>
      <c r="AD42" s="8">
        <f t="shared" si="15"/>
        <v>2.8631502910465834</v>
      </c>
      <c r="AE42" s="8">
        <f t="shared" si="15"/>
        <v>2.1511802606194173</v>
      </c>
      <c r="AF42" s="7">
        <f t="shared" si="32"/>
        <v>-3.3675112680757735E-3</v>
      </c>
      <c r="AG42" s="7">
        <f t="shared" si="32"/>
        <v>-4.7562084922448955E-3</v>
      </c>
      <c r="AH42" s="7">
        <f t="shared" si="32"/>
        <v>3.7793595363218913E-2</v>
      </c>
      <c r="AI42" s="1">
        <f t="shared" si="42"/>
        <v>33049.282019686681</v>
      </c>
      <c r="AJ42" s="1">
        <f t="shared" si="42"/>
        <v>6604.8822477409121</v>
      </c>
      <c r="AK42" s="1">
        <f t="shared" si="42"/>
        <v>1865.5977803773867</v>
      </c>
      <c r="AL42" s="10">
        <f t="shared" si="41"/>
        <v>10.554270081195442</v>
      </c>
      <c r="AM42" s="10">
        <f t="shared" si="41"/>
        <v>1.7719795725987695</v>
      </c>
      <c r="AN42" s="10">
        <f t="shared" si="41"/>
        <v>0.58508332659534856</v>
      </c>
      <c r="AO42" s="7">
        <f t="shared" si="34"/>
        <v>1.8276539118654789E-2</v>
      </c>
      <c r="AP42" s="7">
        <f t="shared" si="17"/>
        <v>2.8144496824265453E-2</v>
      </c>
      <c r="AQ42" s="7">
        <f t="shared" si="17"/>
        <v>2.0372115051398465E-2</v>
      </c>
      <c r="AR42" s="1">
        <f t="shared" si="36"/>
        <v>21251.559171577337</v>
      </c>
      <c r="AS42" s="1">
        <f t="shared" si="36"/>
        <v>4939.8813391114163</v>
      </c>
      <c r="AT42" s="1">
        <f t="shared" si="36"/>
        <v>1376.6551591383734</v>
      </c>
      <c r="AU42" s="1">
        <f t="shared" si="37"/>
        <v>4250.3118343154674</v>
      </c>
      <c r="AV42" s="1">
        <f t="shared" si="37"/>
        <v>987.97626782228326</v>
      </c>
      <c r="AW42" s="1">
        <f t="shared" si="37"/>
        <v>275.33103182767468</v>
      </c>
      <c r="AX42" s="1">
        <f t="shared" si="18"/>
        <v>16994.877908460152</v>
      </c>
      <c r="AY42" s="1">
        <f t="shared" si="18"/>
        <v>1758.7354454044996</v>
      </c>
      <c r="AZ42" s="1">
        <f t="shared" si="18"/>
        <v>441.68266229408425</v>
      </c>
      <c r="BA42" s="1">
        <f t="shared" si="19"/>
        <v>9.7406672781361952</v>
      </c>
      <c r="BB42" s="1">
        <f t="shared" si="19"/>
        <v>7.4723503328603122</v>
      </c>
      <c r="BC42" s="1">
        <f t="shared" si="19"/>
        <v>6.0905916656113188</v>
      </c>
      <c r="BD42" s="1">
        <f t="shared" si="20"/>
        <v>0</v>
      </c>
      <c r="BE42">
        <v>0</v>
      </c>
      <c r="BF42">
        <v>0</v>
      </c>
      <c r="BG42">
        <v>0</v>
      </c>
      <c r="BH42">
        <f t="shared" si="21"/>
        <v>0</v>
      </c>
      <c r="BI42">
        <f t="shared" si="22"/>
        <v>0</v>
      </c>
      <c r="BJ42">
        <f t="shared" si="8"/>
        <v>0</v>
      </c>
      <c r="BK42">
        <f t="shared" si="8"/>
        <v>0</v>
      </c>
      <c r="BL42">
        <f t="shared" si="9"/>
        <v>0</v>
      </c>
      <c r="BM42">
        <f t="shared" si="9"/>
        <v>0</v>
      </c>
      <c r="BN42">
        <f t="shared" si="9"/>
        <v>0</v>
      </c>
      <c r="BO42">
        <f t="shared" si="40"/>
        <v>0</v>
      </c>
      <c r="BP42">
        <f t="shared" si="40"/>
        <v>0</v>
      </c>
      <c r="BQ42">
        <f t="shared" si="40"/>
        <v>0</v>
      </c>
      <c r="BR42" s="7">
        <f t="shared" si="35"/>
        <v>3.0456997379984641E-2</v>
      </c>
      <c r="BS42">
        <v>0</v>
      </c>
      <c r="BT42">
        <v>0</v>
      </c>
      <c r="BU42" s="8">
        <f>MAX((BU$3*climhigh!$I152+BU$4*climhigh!$I152^2+BU$5*climhigh!$I152^6)*(K42/K$66)^$BW$1,-99)</f>
        <v>3.1617058600893522</v>
      </c>
      <c r="BV42" s="8">
        <f>MAX((BV$3*climhigh!$I152+BV$4*climhigh!$I152^2+BV$5*climhigh!$I152^6)*(L42/L$66)^$BW$1,-99)</f>
        <v>2.1377678663480415</v>
      </c>
      <c r="BW42" s="8">
        <f>MAX((BW$3*climhigh!$I152+BW$4*climhigh!$I152^2+BW$5*climhigh!$I152^6)*(M42/M$66)^$BW$1,-99)</f>
        <v>0.84981136116994194</v>
      </c>
      <c r="BX42" s="8">
        <f>MAX((BX$3*climhigh!$M152+BX$4*climhigh!$M152^2+BX$5*climhigh!$M152^6)*(K42/K$66)^$BW$1,-99)</f>
        <v>3.1617058600893522</v>
      </c>
      <c r="BY42" s="8">
        <f>MAX((BY$3*climhigh!$M152+BY$4*climhigh!$M152^2+BY$5*climhigh!$M152^6)*(L42/L$66)^$BW$1,-99)</f>
        <v>2.1377678663480415</v>
      </c>
      <c r="BZ42" s="8">
        <f>MAX((BZ$3*climhigh!$M152+BZ$4*climhigh!$M152^2+BZ$5*climhigh!$M152^6)*(M42/M$66)^$BW$1,-99)</f>
        <v>0.84981136116994194</v>
      </c>
      <c r="CA42" s="8">
        <f t="shared" si="23"/>
        <v>0</v>
      </c>
      <c r="CB42" s="8">
        <f t="shared" si="24"/>
        <v>0</v>
      </c>
      <c r="CC42" s="8">
        <f t="shared" si="25"/>
        <v>0</v>
      </c>
      <c r="CD42" s="8">
        <f>MAX((CD$3*climhigh!$I152+CD$4*climhigh!$I152^2+CD$5*climhigh!$I152^6)*(K42/K$66)^$BW$1,-99)</f>
        <v>0.28052555709682153</v>
      </c>
      <c r="CE42" s="8">
        <f>MAX((CE$3*climhigh!$I152+CE$4*climhigh!$I152^2+CE$5*climhigh!$I152^6)*(L42/L$66)^$BW$1,-99)</f>
        <v>0.15527785558504761</v>
      </c>
      <c r="CF42" s="8">
        <f>MAX((CF$3*climhigh!$I152+CF$4*climhigh!$I152^2+CF$5*climhigh!$I152^6)*(M42/M$66)^$BW$1,-99)</f>
        <v>3.378591493501517E-2</v>
      </c>
      <c r="CG42" s="8">
        <f>MAX((CG$3*climhigh!$M152+CG$4*climhigh!$M152^2+CG$5*climhigh!$M152^6)*(K42/K$66)^$BW$1,-99)</f>
        <v>0.28052555709682153</v>
      </c>
      <c r="CH42" s="8">
        <f>MAX((CH$3*climhigh!$M152+CH$4*climhigh!$M152^2+CH$5*climhigh!$M152^6)*(L42/L$66)^$BW$1,-99)</f>
        <v>0.15527785558504761</v>
      </c>
      <c r="CI42" s="8">
        <f>MAX((CI$3*climhigh!$M152+CI$4*climhigh!$M152^2+CI$5*climhigh!$M152^6)*(M42/M$66)^$BW$1,-99)</f>
        <v>3.378591493501517E-2</v>
      </c>
      <c r="CJ42" s="8">
        <f t="shared" si="26"/>
        <v>0</v>
      </c>
      <c r="CK42" s="8">
        <f t="shared" si="27"/>
        <v>0</v>
      </c>
      <c r="CL42" s="8">
        <f t="shared" si="28"/>
        <v>0</v>
      </c>
    </row>
    <row r="43" spans="1:90">
      <c r="A43">
        <v>1997</v>
      </c>
      <c r="B43" s="1">
        <v>1006.0189767519068</v>
      </c>
      <c r="C43" s="1">
        <v>2271.66814459428</v>
      </c>
      <c r="D43" s="1">
        <v>2543.3427133758046</v>
      </c>
      <c r="E43" s="7">
        <f t="shared" si="29"/>
        <v>5.6420769798790626E-3</v>
      </c>
      <c r="F43" s="7">
        <f t="shared" si="11"/>
        <v>1.0971471739061212E-2</v>
      </c>
      <c r="G43" s="7">
        <f t="shared" si="11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12"/>
        <v>28472.728954129358</v>
      </c>
      <c r="L43" s="1">
        <f t="shared" si="4"/>
        <v>1903.0117292407404</v>
      </c>
      <c r="M43" s="1">
        <f t="shared" si="4"/>
        <v>630.57651085520763</v>
      </c>
      <c r="N43" s="7">
        <f t="shared" si="30"/>
        <v>2.6929718211903264E-2</v>
      </c>
      <c r="O43" s="7">
        <f t="shared" si="13"/>
        <v>5.0765530651725621E-2</v>
      </c>
      <c r="P43" s="7">
        <f t="shared" si="13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4"/>
        <v>171.623391932289</v>
      </c>
      <c r="U43" s="1">
        <f t="shared" si="14"/>
        <v>689.80970911035058</v>
      </c>
      <c r="V43" s="1">
        <f t="shared" si="14"/>
        <v>804.35740114786302</v>
      </c>
      <c r="W43" s="7">
        <f t="shared" si="31"/>
        <v>-2.4877022112913094E-2</v>
      </c>
      <c r="X43" s="7">
        <f t="shared" si="31"/>
        <v>-6.447014814761276E-2</v>
      </c>
      <c r="Y43" s="7">
        <f t="shared" si="31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8">
        <f t="shared" si="15"/>
        <v>2.4755464706454462</v>
      </c>
      <c r="AD43" s="8">
        <f t="shared" si="15"/>
        <v>2.8303909353791314</v>
      </c>
      <c r="AE43" s="8">
        <f t="shared" si="15"/>
        <v>2.1734776131873805</v>
      </c>
      <c r="AF43" s="7">
        <f t="shared" si="32"/>
        <v>9.9035736144448272E-4</v>
      </c>
      <c r="AG43" s="7">
        <f t="shared" si="32"/>
        <v>-1.1441717107863458E-2</v>
      </c>
      <c r="AH43" s="7">
        <f t="shared" si="32"/>
        <v>1.0365171611207868E-2</v>
      </c>
      <c r="AI43" s="1">
        <f t="shared" si="42"/>
        <v>33994.66565203348</v>
      </c>
      <c r="AJ43" s="1">
        <f t="shared" si="42"/>
        <v>6932.3702907891047</v>
      </c>
      <c r="AK43" s="1">
        <f t="shared" si="42"/>
        <v>1954.3690341673228</v>
      </c>
      <c r="AL43" s="10">
        <f t="shared" si="41"/>
        <v>10.747165611203259</v>
      </c>
      <c r="AM43" s="10">
        <f t="shared" si="41"/>
        <v>1.8218510460524389</v>
      </c>
      <c r="AN43" s="10">
        <f t="shared" si="41"/>
        <v>0.59700271143940398</v>
      </c>
      <c r="AO43" s="7">
        <f t="shared" si="34"/>
        <v>1.8276539118654789E-2</v>
      </c>
      <c r="AP43" s="7">
        <f t="shared" si="17"/>
        <v>2.8144496824265453E-2</v>
      </c>
      <c r="AQ43" s="7">
        <f t="shared" si="17"/>
        <v>2.0372115051398465E-2</v>
      </c>
      <c r="AR43" s="1">
        <f t="shared" si="36"/>
        <v>21860.547490244851</v>
      </c>
      <c r="AS43" s="1">
        <f t="shared" si="36"/>
        <v>5173.2697828490136</v>
      </c>
      <c r="AT43" s="1">
        <f t="shared" si="36"/>
        <v>1440.4610720737285</v>
      </c>
      <c r="AU43" s="1">
        <f t="shared" si="37"/>
        <v>4372.1094980489706</v>
      </c>
      <c r="AV43" s="1">
        <f t="shared" si="37"/>
        <v>1034.6539565698029</v>
      </c>
      <c r="AW43" s="1">
        <f t="shared" si="37"/>
        <v>288.09221441474568</v>
      </c>
      <c r="AX43" s="1">
        <f t="shared" si="18"/>
        <v>17383.80527240162</v>
      </c>
      <c r="AY43" s="1">
        <f t="shared" si="18"/>
        <v>1821.8399708282952</v>
      </c>
      <c r="AZ43" s="1">
        <f t="shared" si="18"/>
        <v>453.09224415510715</v>
      </c>
      <c r="BA43" s="1">
        <f t="shared" si="19"/>
        <v>9.7632943203319726</v>
      </c>
      <c r="BB43" s="1">
        <f t="shared" si="19"/>
        <v>7.5076022423644009</v>
      </c>
      <c r="BC43" s="1">
        <f t="shared" si="19"/>
        <v>6.1160957342348379</v>
      </c>
      <c r="BD43" s="1">
        <f t="shared" si="20"/>
        <v>0</v>
      </c>
      <c r="BE43">
        <v>0</v>
      </c>
      <c r="BF43">
        <v>0</v>
      </c>
      <c r="BG43">
        <v>0</v>
      </c>
      <c r="BH43">
        <f t="shared" si="21"/>
        <v>0</v>
      </c>
      <c r="BI43">
        <f t="shared" si="22"/>
        <v>0</v>
      </c>
      <c r="BJ43">
        <f t="shared" si="8"/>
        <v>0</v>
      </c>
      <c r="BK43">
        <f t="shared" si="8"/>
        <v>0</v>
      </c>
      <c r="BL43">
        <f t="shared" si="9"/>
        <v>0</v>
      </c>
      <c r="BM43">
        <f t="shared" si="9"/>
        <v>0</v>
      </c>
      <c r="BN43">
        <f t="shared" si="9"/>
        <v>0</v>
      </c>
      <c r="BO43">
        <f t="shared" si="40"/>
        <v>0</v>
      </c>
      <c r="BP43">
        <f t="shared" si="40"/>
        <v>0</v>
      </c>
      <c r="BQ43">
        <f t="shared" si="40"/>
        <v>0</v>
      </c>
      <c r="BR43" s="7">
        <f t="shared" si="35"/>
        <v>3.6603793811903707E-2</v>
      </c>
      <c r="BS43">
        <v>0</v>
      </c>
      <c r="BT43">
        <v>0</v>
      </c>
      <c r="BU43" s="8">
        <f>MAX((BU$3*climhigh!$I153+BU$4*climhigh!$I153^2+BU$5*climhigh!$I153^6)*(K43/K$66)^$BW$1,-99)</f>
        <v>3.1933433170954508</v>
      </c>
      <c r="BV43" s="8">
        <f>MAX((BV$3*climhigh!$I153+BV$4*climhigh!$I153^2+BV$5*climhigh!$I153^6)*(L43/L$66)^$BW$1,-99)</f>
        <v>2.1398973176198117</v>
      </c>
      <c r="BW43" s="8">
        <f>MAX((BW$3*climhigh!$I153+BW$4*climhigh!$I153^2+BW$5*climhigh!$I153^6)*(M43/M$66)^$BW$1,-99)</f>
        <v>0.85023721452418177</v>
      </c>
      <c r="BX43" s="8">
        <f>MAX((BX$3*climhigh!$M153+BX$4*climhigh!$M153^2+BX$5*climhigh!$M153^6)*(K43/K$66)^$BW$1,-99)</f>
        <v>3.1933433170954508</v>
      </c>
      <c r="BY43" s="8">
        <f>MAX((BY$3*climhigh!$M153+BY$4*climhigh!$M153^2+BY$5*climhigh!$M153^6)*(L43/L$66)^$BW$1,-99)</f>
        <v>2.1398973176198117</v>
      </c>
      <c r="BZ43" s="8">
        <f>MAX((BZ$3*climhigh!$M153+BZ$4*climhigh!$M153^2+BZ$5*climhigh!$M153^6)*(M43/M$66)^$BW$1,-99)</f>
        <v>0.85023721452418177</v>
      </c>
      <c r="CA43" s="8">
        <f t="shared" si="23"/>
        <v>0</v>
      </c>
      <c r="CB43" s="8">
        <f t="shared" si="24"/>
        <v>0</v>
      </c>
      <c r="CC43" s="8">
        <f t="shared" si="25"/>
        <v>0</v>
      </c>
      <c r="CD43" s="8">
        <f>MAX((CD$3*climhigh!$I153+CD$4*climhigh!$I153^2+CD$5*climhigh!$I153^6)*(K43/K$66)^$BW$1,-99)</f>
        <v>0.29375889704982594</v>
      </c>
      <c r="CE43" s="8">
        <f>MAX((CE$3*climhigh!$I153+CE$4*climhigh!$I153^2+CE$5*climhigh!$I153^6)*(L43/L$66)^$BW$1,-99)</f>
        <v>0.16158690831393369</v>
      </c>
      <c r="CF43" s="8">
        <f>MAX((CF$3*climhigh!$I153+CF$4*climhigh!$I153^2+CF$5*climhigh!$I153^6)*(M43/M$66)^$BW$1,-99)</f>
        <v>3.533159841079337E-2</v>
      </c>
      <c r="CG43" s="8">
        <f>MAX((CG$3*climhigh!$M153+CG$4*climhigh!$M153^2+CG$5*climhigh!$M153^6)*(K43/K$66)^$BW$1,-99)</f>
        <v>0.29375889704982594</v>
      </c>
      <c r="CH43" s="8">
        <f>MAX((CH$3*climhigh!$M153+CH$4*climhigh!$M153^2+CH$5*climhigh!$M153^6)*(L43/L$66)^$BW$1,-99)</f>
        <v>0.16158690831393369</v>
      </c>
      <c r="CI43" s="8">
        <f>MAX((CI$3*climhigh!$M153+CI$4*climhigh!$M153^2+CI$5*climhigh!$M153^6)*(M43/M$66)^$BW$1,-99)</f>
        <v>3.533159841079337E-2</v>
      </c>
      <c r="CJ43" s="8">
        <f t="shared" si="26"/>
        <v>0</v>
      </c>
      <c r="CK43" s="8">
        <f t="shared" si="27"/>
        <v>0</v>
      </c>
      <c r="CL43" s="8">
        <f t="shared" si="28"/>
        <v>0</v>
      </c>
    </row>
    <row r="44" spans="1:90">
      <c r="A44">
        <v>1998</v>
      </c>
      <c r="B44" s="1">
        <v>1010.9977899999999</v>
      </c>
      <c r="C44" s="1">
        <v>2295.6016831510051</v>
      </c>
      <c r="D44" s="1">
        <v>2593.6893103358498</v>
      </c>
      <c r="E44" s="7">
        <f t="shared" si="29"/>
        <v>4.949025180586597E-3</v>
      </c>
      <c r="F44" s="7">
        <f t="shared" si="11"/>
        <v>1.0535666758227036E-2</v>
      </c>
      <c r="G44" s="7">
        <f t="shared" si="11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12"/>
        <v>29030.021227256766</v>
      </c>
      <c r="L44" s="1">
        <f t="shared" si="4"/>
        <v>1941.212518447536</v>
      </c>
      <c r="M44" s="1">
        <f t="shared" si="4"/>
        <v>618.9462777574264</v>
      </c>
      <c r="N44" s="7">
        <f t="shared" si="30"/>
        <v>1.9572843685802921E-2</v>
      </c>
      <c r="O44" s="7">
        <f t="shared" si="13"/>
        <v>2.0073859041340292E-2</v>
      </c>
      <c r="P44" s="7">
        <f t="shared" si="13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4"/>
        <v>167.75711169562331</v>
      </c>
      <c r="U44" s="1">
        <f t="shared" si="14"/>
        <v>675.62399492262864</v>
      </c>
      <c r="V44" s="1">
        <f t="shared" si="14"/>
        <v>807.31845876176374</v>
      </c>
      <c r="W44" s="7">
        <f t="shared" si="31"/>
        <v>-2.252769971002011E-2</v>
      </c>
      <c r="X44" s="7">
        <f t="shared" si="31"/>
        <v>-2.0564677476078597E-2</v>
      </c>
      <c r="Y44" s="7">
        <f t="shared" si="31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8">
        <f t="shared" si="15"/>
        <v>2.4456886797812856</v>
      </c>
      <c r="AD44" s="8">
        <f t="shared" si="15"/>
        <v>2.7175457818006472</v>
      </c>
      <c r="AE44" s="8">
        <f t="shared" si="15"/>
        <v>2.122670576096306</v>
      </c>
      <c r="AF44" s="7">
        <f t="shared" si="32"/>
        <v>-1.2061090841237965E-2</v>
      </c>
      <c r="AG44" s="7">
        <f t="shared" si="32"/>
        <v>-3.9869105065293287E-2</v>
      </c>
      <c r="AH44" s="7">
        <f t="shared" si="32"/>
        <v>-2.337591921021287E-2</v>
      </c>
      <c r="AI44" s="1">
        <f t="shared" si="42"/>
        <v>34967.308584879102</v>
      </c>
      <c r="AJ44" s="1">
        <f t="shared" si="42"/>
        <v>7273.7872182799974</v>
      </c>
      <c r="AK44" s="1">
        <f t="shared" si="42"/>
        <v>2047.0243451653362</v>
      </c>
      <c r="AL44" s="10">
        <f t="shared" si="41"/>
        <v>10.943586603911077</v>
      </c>
      <c r="AM44" s="10">
        <f t="shared" si="41"/>
        <v>1.8731261270323465</v>
      </c>
      <c r="AN44" s="10">
        <f t="shared" si="41"/>
        <v>0.60916491936284434</v>
      </c>
      <c r="AO44" s="7">
        <f t="shared" si="34"/>
        <v>1.8276539118654789E-2</v>
      </c>
      <c r="AP44" s="7">
        <f t="shared" si="17"/>
        <v>2.8144496824265453E-2</v>
      </c>
      <c r="AQ44" s="7">
        <f t="shared" si="17"/>
        <v>2.0372115051398465E-2</v>
      </c>
      <c r="AR44" s="1">
        <f t="shared" si="36"/>
        <v>22474.616270132079</v>
      </c>
      <c r="AS44" s="1">
        <f t="shared" si="36"/>
        <v>5415.4726604689613</v>
      </c>
      <c r="AT44" s="1">
        <f t="shared" si="36"/>
        <v>1506.9326701811926</v>
      </c>
      <c r="AU44" s="1">
        <f t="shared" si="37"/>
        <v>4494.9232540264156</v>
      </c>
      <c r="AV44" s="1">
        <f t="shared" si="37"/>
        <v>1083.0945320937924</v>
      </c>
      <c r="AW44" s="1">
        <f t="shared" si="37"/>
        <v>301.38653403623852</v>
      </c>
      <c r="AX44" s="1">
        <f t="shared" si="18"/>
        <v>17784.107140437631</v>
      </c>
      <c r="AY44" s="1">
        <f t="shared" si="18"/>
        <v>1887.251677925427</v>
      </c>
      <c r="AZ44" s="1">
        <f t="shared" si="18"/>
        <v>464.79974734863333</v>
      </c>
      <c r="BA44" s="1">
        <f t="shared" si="19"/>
        <v>9.7860604801669115</v>
      </c>
      <c r="BB44" s="1">
        <f t="shared" si="19"/>
        <v>7.5428769111042122</v>
      </c>
      <c r="BC44" s="1">
        <f t="shared" si="19"/>
        <v>6.1416066619674874</v>
      </c>
      <c r="BD44" s="1">
        <f t="shared" si="20"/>
        <v>0</v>
      </c>
      <c r="BE44">
        <v>0</v>
      </c>
      <c r="BF44">
        <v>0</v>
      </c>
      <c r="BG44">
        <v>0</v>
      </c>
      <c r="BH44">
        <f t="shared" si="21"/>
        <v>0</v>
      </c>
      <c r="BI44">
        <f t="shared" si="22"/>
        <v>0</v>
      </c>
      <c r="BJ44">
        <f t="shared" si="8"/>
        <v>0</v>
      </c>
      <c r="BK44">
        <f t="shared" si="8"/>
        <v>0</v>
      </c>
      <c r="BL44">
        <f t="shared" si="9"/>
        <v>0</v>
      </c>
      <c r="BM44">
        <f t="shared" si="9"/>
        <v>0</v>
      </c>
      <c r="BN44">
        <f t="shared" si="9"/>
        <v>0</v>
      </c>
      <c r="BO44">
        <f t="shared" si="40"/>
        <v>0</v>
      </c>
      <c r="BP44">
        <f t="shared" si="40"/>
        <v>0</v>
      </c>
      <c r="BQ44">
        <f t="shared" si="40"/>
        <v>0</v>
      </c>
      <c r="BR44" s="7">
        <f t="shared" si="35"/>
        <v>2.4297999068903176E-2</v>
      </c>
      <c r="BS44">
        <v>0</v>
      </c>
      <c r="BT44">
        <v>0</v>
      </c>
      <c r="BU44" s="8">
        <f>MAX((BU$3*climhigh!$I154+BU$4*climhigh!$I154^2+BU$5*climhigh!$I154^6)*(K44/K$66)^$BW$1,-99)</f>
        <v>3.2292736241858302</v>
      </c>
      <c r="BV44" s="8">
        <f>MAX((BV$3*climhigh!$I154+BV$4*climhigh!$I154^2+BV$5*climhigh!$I154^6)*(L44/L$66)^$BW$1,-99)</f>
        <v>2.156471960877357</v>
      </c>
      <c r="BW44" s="8">
        <f>MAX((BW$3*climhigh!$I154+BW$4*climhigh!$I154^2+BW$5*climhigh!$I154^6)*(M44/M$66)^$BW$1,-99)</f>
        <v>0.85753907489901116</v>
      </c>
      <c r="BX44" s="8">
        <f>MAX((BX$3*climhigh!$M154+BX$4*climhigh!$M154^2+BX$5*climhigh!$M154^6)*(K44/K$66)^$BW$1,-99)</f>
        <v>3.2292736241858302</v>
      </c>
      <c r="BY44" s="8">
        <f>MAX((BY$3*climhigh!$M154+BY$4*climhigh!$M154^2+BY$5*climhigh!$M154^6)*(L44/L$66)^$BW$1,-99)</f>
        <v>2.156471960877357</v>
      </c>
      <c r="BZ44" s="8">
        <f>MAX((BZ$3*climhigh!$M154+BZ$4*climhigh!$M154^2+BZ$5*climhigh!$M154^6)*(M44/M$66)^$BW$1,-99)</f>
        <v>0.85753907489901116</v>
      </c>
      <c r="CA44" s="8">
        <f t="shared" si="23"/>
        <v>0</v>
      </c>
      <c r="CB44" s="8">
        <f t="shared" si="24"/>
        <v>0</v>
      </c>
      <c r="CC44" s="8">
        <f t="shared" si="25"/>
        <v>0</v>
      </c>
      <c r="CD44" s="8">
        <f>MAX((CD$3*climhigh!$I154+CD$4*climhigh!$I154^2+CD$5*climhigh!$I154^6)*(K44/K$66)^$BW$1,-99)</f>
        <v>0.30796069126077391</v>
      </c>
      <c r="CE44" s="8">
        <f>MAX((CE$3*climhigh!$I154+CE$4*climhigh!$I154^2+CE$5*climhigh!$I154^6)*(L44/L$66)^$BW$1,-99)</f>
        <v>0.16927906925061192</v>
      </c>
      <c r="CF44" s="8">
        <f>MAX((CF$3*climhigh!$I154+CF$4*climhigh!$I154^2+CF$5*climhigh!$I154^6)*(M44/M$66)^$BW$1,-99)</f>
        <v>3.724957477432652E-2</v>
      </c>
      <c r="CG44" s="8">
        <f>MAX((CG$3*climhigh!$M154+CG$4*climhigh!$M154^2+CG$5*climhigh!$M154^6)*(K44/K$66)^$BW$1,-99)</f>
        <v>0.30796069126077391</v>
      </c>
      <c r="CH44" s="8">
        <f>MAX((CH$3*climhigh!$M154+CH$4*climhigh!$M154^2+CH$5*climhigh!$M154^6)*(L44/L$66)^$BW$1,-99)</f>
        <v>0.16927906925061192</v>
      </c>
      <c r="CI44" s="8">
        <f>MAX((CI$3*climhigh!$M154+CI$4*climhigh!$M154^2+CI$5*climhigh!$M154^6)*(M44/M$66)^$BW$1,-99)</f>
        <v>3.724957477432652E-2</v>
      </c>
      <c r="CJ44" s="8">
        <f t="shared" si="26"/>
        <v>0</v>
      </c>
      <c r="CK44" s="8">
        <f t="shared" si="27"/>
        <v>0</v>
      </c>
      <c r="CL44" s="8">
        <f t="shared" si="28"/>
        <v>0</v>
      </c>
    </row>
    <row r="45" spans="1:90">
      <c r="A45">
        <v>1999</v>
      </c>
      <c r="B45" s="1">
        <v>1016.099444687364</v>
      </c>
      <c r="C45" s="1">
        <v>2318.3444246393583</v>
      </c>
      <c r="D45" s="1">
        <v>2644.3117258877164</v>
      </c>
      <c r="E45" s="7">
        <f t="shared" si="29"/>
        <v>5.0461581002705369E-3</v>
      </c>
      <c r="F45" s="7">
        <f t="shared" si="11"/>
        <v>9.9070939245591294E-3</v>
      </c>
      <c r="G45" s="7">
        <f t="shared" si="11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12"/>
        <v>29824.268453109347</v>
      </c>
      <c r="L45" s="1">
        <f t="shared" si="4"/>
        <v>1970.1136544811745</v>
      </c>
      <c r="M45" s="1">
        <f t="shared" si="4"/>
        <v>647.13356897613517</v>
      </c>
      <c r="N45" s="7">
        <f t="shared" si="30"/>
        <v>2.7359512403899E-2</v>
      </c>
      <c r="O45" s="7">
        <f t="shared" si="13"/>
        <v>1.4888187542058562E-2</v>
      </c>
      <c r="P45" s="7">
        <f t="shared" si="13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4"/>
        <v>165.10632261113358</v>
      </c>
      <c r="U45" s="1">
        <f t="shared" si="14"/>
        <v>671.17417898722408</v>
      </c>
      <c r="V45" s="1">
        <f t="shared" si="14"/>
        <v>796.29855538743095</v>
      </c>
      <c r="W45" s="7">
        <f t="shared" si="31"/>
        <v>-1.580135147593198E-2</v>
      </c>
      <c r="X45" s="7">
        <f t="shared" si="31"/>
        <v>-6.5862313488646018E-3</v>
      </c>
      <c r="Y45" s="7">
        <f t="shared" si="31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8">
        <f t="shared" si="15"/>
        <v>2.3919360266608938</v>
      </c>
      <c r="AD45" s="8">
        <f t="shared" si="15"/>
        <v>2.6903682010478107</v>
      </c>
      <c r="AE45" s="8">
        <f t="shared" si="15"/>
        <v>2.0888168511936764</v>
      </c>
      <c r="AF45" s="7">
        <f t="shared" si="32"/>
        <v>-2.1978534539072614E-2</v>
      </c>
      <c r="AG45" s="7">
        <f t="shared" si="32"/>
        <v>-1.0000781195608321E-2</v>
      </c>
      <c r="AH45" s="7">
        <f t="shared" si="32"/>
        <v>-1.5948647559287488E-2</v>
      </c>
      <c r="AI45" s="1">
        <f t="shared" si="42"/>
        <v>35965.500980417608</v>
      </c>
      <c r="AJ45" s="1">
        <f t="shared" si="42"/>
        <v>7629.5030285457906</v>
      </c>
      <c r="AK45" s="1">
        <f t="shared" si="42"/>
        <v>2143.7084446850413</v>
      </c>
      <c r="AL45" s="10">
        <f t="shared" si="41"/>
        <v>11.143597492575845</v>
      </c>
      <c r="AM45" s="10">
        <f t="shared" si="41"/>
        <v>1.925844319366057</v>
      </c>
      <c r="AN45" s="10">
        <f t="shared" si="41"/>
        <v>0.62157489718538006</v>
      </c>
      <c r="AO45" s="7">
        <f t="shared" si="34"/>
        <v>1.8276539118654789E-2</v>
      </c>
      <c r="AP45" s="7">
        <f t="shared" si="17"/>
        <v>2.8144496824265453E-2</v>
      </c>
      <c r="AQ45" s="7">
        <f t="shared" si="17"/>
        <v>2.0372115051398465E-2</v>
      </c>
      <c r="AR45" s="1">
        <f t="shared" si="36"/>
        <v>23107.428133150974</v>
      </c>
      <c r="AS45" s="1">
        <f t="shared" si="36"/>
        <v>5665.8202557379309</v>
      </c>
      <c r="AT45" s="1">
        <f t="shared" si="36"/>
        <v>1576.0744592621879</v>
      </c>
      <c r="AU45" s="1">
        <f t="shared" si="37"/>
        <v>4621.4856266301949</v>
      </c>
      <c r="AV45" s="1">
        <f t="shared" si="37"/>
        <v>1133.1640511475862</v>
      </c>
      <c r="AW45" s="1">
        <f t="shared" si="37"/>
        <v>315.21489185243763</v>
      </c>
      <c r="AX45" s="1">
        <f t="shared" si="18"/>
        <v>18193.044591426366</v>
      </c>
      <c r="AY45" s="1">
        <f t="shared" si="18"/>
        <v>1955.1263204971992</v>
      </c>
      <c r="AZ45" s="1">
        <f t="shared" si="18"/>
        <v>476.81956520707473</v>
      </c>
      <c r="BA45" s="1">
        <f t="shared" si="19"/>
        <v>9.8087946347148716</v>
      </c>
      <c r="BB45" s="1">
        <f t="shared" si="19"/>
        <v>7.5782100843971305</v>
      </c>
      <c r="BC45" s="1">
        <f t="shared" si="19"/>
        <v>6.1671381493200625</v>
      </c>
      <c r="BD45" s="1">
        <f t="shared" si="20"/>
        <v>0</v>
      </c>
      <c r="BE45">
        <v>0</v>
      </c>
      <c r="BF45">
        <v>0</v>
      </c>
      <c r="BG45">
        <v>0</v>
      </c>
      <c r="BH45">
        <f t="shared" si="21"/>
        <v>0</v>
      </c>
      <c r="BI45">
        <f t="shared" si="22"/>
        <v>0</v>
      </c>
      <c r="BJ45">
        <f t="shared" si="8"/>
        <v>0</v>
      </c>
      <c r="BK45">
        <f t="shared" si="8"/>
        <v>0</v>
      </c>
      <c r="BL45">
        <f t="shared" si="9"/>
        <v>0</v>
      </c>
      <c r="BM45">
        <f t="shared" si="9"/>
        <v>0</v>
      </c>
      <c r="BN45">
        <f t="shared" si="9"/>
        <v>0</v>
      </c>
      <c r="BO45">
        <f t="shared" si="40"/>
        <v>0</v>
      </c>
      <c r="BP45">
        <f t="shared" si="40"/>
        <v>0</v>
      </c>
      <c r="BQ45">
        <f t="shared" si="40"/>
        <v>0</v>
      </c>
      <c r="BR45" s="7">
        <f t="shared" si="35"/>
        <v>3.3101541725615746E-2</v>
      </c>
      <c r="BS45">
        <v>0</v>
      </c>
      <c r="BT45">
        <v>0</v>
      </c>
      <c r="BU45" s="8">
        <f>MAX((BU$3*climhigh!$I155+BU$4*climhigh!$I155^2+BU$5*climhigh!$I155^6)*(K45/K$66)^$BW$1,-99)</f>
        <v>3.2574802149815159</v>
      </c>
      <c r="BV45" s="8">
        <f>MAX((BV$3*climhigh!$I155+BV$4*climhigh!$I155^2+BV$5*climhigh!$I155^6)*(L45/L$66)^$BW$1,-99)</f>
        <v>2.1743876294999298</v>
      </c>
      <c r="BW45" s="8">
        <f>MAX((BW$3*climhigh!$I155+BW$4*climhigh!$I155^2+BW$5*climhigh!$I155^6)*(M45/M$66)^$BW$1,-99)</f>
        <v>0.85036790658179184</v>
      </c>
      <c r="BX45" s="8">
        <f>MAX((BX$3*climhigh!$M155+BX$4*climhigh!$M155^2+BX$5*climhigh!$M155^6)*(K45/K$66)^$BW$1,-99)</f>
        <v>3.2574802149815159</v>
      </c>
      <c r="BY45" s="8">
        <f>MAX((BY$3*climhigh!$M155+BY$4*climhigh!$M155^2+BY$5*climhigh!$M155^6)*(L45/L$66)^$BW$1,-99)</f>
        <v>2.1743876294999298</v>
      </c>
      <c r="BZ45" s="8">
        <f>MAX((BZ$3*climhigh!$M155+BZ$4*climhigh!$M155^2+BZ$5*climhigh!$M155^6)*(M45/M$66)^$BW$1,-99)</f>
        <v>0.85036790658179184</v>
      </c>
      <c r="CA45" s="8">
        <f t="shared" si="23"/>
        <v>0</v>
      </c>
      <c r="CB45" s="8">
        <f t="shared" si="24"/>
        <v>0</v>
      </c>
      <c r="CC45" s="8">
        <f t="shared" si="25"/>
        <v>0</v>
      </c>
      <c r="CD45" s="8">
        <f>MAX((CD$3*climhigh!$I155+CD$4*climhigh!$I155^2+CD$5*climhigh!$I155^6)*(K45/K$66)^$BW$1,-99)</f>
        <v>0.32199324139057584</v>
      </c>
      <c r="CE45" s="8">
        <f>MAX((CE$3*climhigh!$I155+CE$4*climhigh!$I155^2+CE$5*climhigh!$I155^6)*(L45/L$66)^$BW$1,-99)</f>
        <v>0.17741986047144473</v>
      </c>
      <c r="CF45" s="8">
        <f>MAX((CF$3*climhigh!$I155+CF$4*climhigh!$I155^2+CF$5*climhigh!$I155^6)*(M45/M$66)^$BW$1,-99)</f>
        <v>3.8612410875563309E-2</v>
      </c>
      <c r="CG45" s="8">
        <f>MAX((CG$3*climhigh!$M155+CG$4*climhigh!$M155^2+CG$5*climhigh!$M155^6)*(K45/K$66)^$BW$1,-99)</f>
        <v>0.32199324139057584</v>
      </c>
      <c r="CH45" s="8">
        <f>MAX((CH$3*climhigh!$M155+CH$4*climhigh!$M155^2+CH$5*climhigh!$M155^6)*(L45/L$66)^$BW$1,-99)</f>
        <v>0.17741986047144473</v>
      </c>
      <c r="CI45" s="8">
        <f>MAX((CI$3*climhigh!$M155+CI$4*climhigh!$M155^2+CI$5*climhigh!$M155^6)*(M45/M$66)^$BW$1,-99)</f>
        <v>3.8612410875563309E-2</v>
      </c>
      <c r="CJ45" s="8">
        <f t="shared" si="26"/>
        <v>0</v>
      </c>
      <c r="CK45" s="8">
        <f t="shared" si="27"/>
        <v>0</v>
      </c>
      <c r="CL45" s="8">
        <f t="shared" si="28"/>
        <v>0</v>
      </c>
    </row>
    <row r="46" spans="1:90">
      <c r="A46">
        <v>2000</v>
      </c>
      <c r="B46" s="1">
        <v>1021.3869253897432</v>
      </c>
      <c r="C46" s="1">
        <v>2340.7400262964893</v>
      </c>
      <c r="D46" s="1">
        <v>2695.1585985000002</v>
      </c>
      <c r="E46" s="7">
        <f t="shared" si="29"/>
        <v>5.2037039583325839E-3</v>
      </c>
      <c r="F46" s="7">
        <f t="shared" si="11"/>
        <v>9.6601701710541388E-3</v>
      </c>
      <c r="G46" s="7">
        <f t="shared" si="11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12"/>
        <v>30829.995910385893</v>
      </c>
      <c r="L46" s="1">
        <f t="shared" si="4"/>
        <v>2075.40176445928</v>
      </c>
      <c r="M46" s="1">
        <f t="shared" si="4"/>
        <v>664.69913683213008</v>
      </c>
      <c r="N46" s="7">
        <f t="shared" si="30"/>
        <v>3.3721781268760465E-2</v>
      </c>
      <c r="O46" s="7">
        <f t="shared" si="13"/>
        <v>5.3442657858149278E-2</v>
      </c>
      <c r="P46" s="7">
        <f t="shared" si="13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4"/>
        <v>162.32174399813118</v>
      </c>
      <c r="U46" s="1">
        <f t="shared" si="14"/>
        <v>638.42352768132957</v>
      </c>
      <c r="V46" s="1">
        <f t="shared" si="14"/>
        <v>779.94831820855222</v>
      </c>
      <c r="W46" s="7">
        <f t="shared" si="31"/>
        <v>-1.6865366322528885E-2</v>
      </c>
      <c r="X46" s="7">
        <f t="shared" si="31"/>
        <v>-4.8796053738708989E-2</v>
      </c>
      <c r="Y46" s="7">
        <f t="shared" si="31"/>
        <v>-2.0532797740570707E-2</v>
      </c>
      <c r="Z46" s="1">
        <v>12100.307928</v>
      </c>
      <c r="AA46" s="1">
        <v>8503.7693329999984</v>
      </c>
      <c r="AB46" s="1">
        <v>3003.9440609999983</v>
      </c>
      <c r="AC46" s="8">
        <f t="shared" si="15"/>
        <v>2.3673145145870551</v>
      </c>
      <c r="AD46" s="8">
        <f t="shared" si="15"/>
        <v>2.7418723028144973</v>
      </c>
      <c r="AE46" s="8">
        <f t="shared" si="15"/>
        <v>2.1498916534983441</v>
      </c>
      <c r="AF46" s="7">
        <f t="shared" si="32"/>
        <v>-1.0293549576327887E-2</v>
      </c>
      <c r="AG46" s="7">
        <f t="shared" si="32"/>
        <v>1.9143885861655496E-2</v>
      </c>
      <c r="AH46" s="7">
        <f t="shared" si="32"/>
        <v>2.9238945611610667E-2</v>
      </c>
      <c r="AI46" s="1">
        <f t="shared" si="42"/>
        <v>36990.436509006046</v>
      </c>
      <c r="AJ46" s="1">
        <f t="shared" si="42"/>
        <v>7999.7167768387981</v>
      </c>
      <c r="AK46" s="1">
        <f t="shared" si="42"/>
        <v>2244.552492068975</v>
      </c>
      <c r="AL46" s="10">
        <f t="shared" si="41"/>
        <v>11.347263888071451</v>
      </c>
      <c r="AM46" s="10">
        <f t="shared" si="41"/>
        <v>1.9800462386964848</v>
      </c>
      <c r="AN46" s="10">
        <f t="shared" si="41"/>
        <v>0.63423769250390183</v>
      </c>
      <c r="AO46" s="7">
        <f t="shared" si="34"/>
        <v>1.8276539118654789E-2</v>
      </c>
      <c r="AP46" s="7">
        <f t="shared" si="17"/>
        <v>2.8144496824265453E-2</v>
      </c>
      <c r="AQ46" s="7">
        <f t="shared" si="17"/>
        <v>2.0372115051398465E-2</v>
      </c>
      <c r="AR46" s="1">
        <f t="shared" si="36"/>
        <v>23760.812181082052</v>
      </c>
      <c r="AS46" s="1">
        <f t="shared" si="36"/>
        <v>5926.1521800493883</v>
      </c>
      <c r="AT46" s="1">
        <f t="shared" si="36"/>
        <v>1647.9554347986477</v>
      </c>
      <c r="AU46" s="1">
        <f t="shared" si="37"/>
        <v>4752.1624362164102</v>
      </c>
      <c r="AV46" s="1">
        <f t="shared" si="37"/>
        <v>1185.2304360098776</v>
      </c>
      <c r="AW46" s="1">
        <f t="shared" si="37"/>
        <v>329.59108695972958</v>
      </c>
      <c r="AX46" s="1">
        <f t="shared" si="18"/>
        <v>18610.62568194935</v>
      </c>
      <c r="AY46" s="1">
        <f t="shared" si="18"/>
        <v>2025.3944012486427</v>
      </c>
      <c r="AZ46" s="1">
        <f t="shared" si="18"/>
        <v>489.16021067281838</v>
      </c>
      <c r="BA46" s="1">
        <f t="shared" si="19"/>
        <v>9.8314879698099471</v>
      </c>
      <c r="BB46" s="1">
        <f t="shared" si="19"/>
        <v>7.6135197266249071</v>
      </c>
      <c r="BC46" s="1">
        <f t="shared" si="19"/>
        <v>6.1926900650039167</v>
      </c>
      <c r="BD46" s="1">
        <f t="shared" si="20"/>
        <v>0</v>
      </c>
      <c r="BE46">
        <v>0</v>
      </c>
      <c r="BF46">
        <v>0</v>
      </c>
      <c r="BG46">
        <v>0</v>
      </c>
      <c r="BH46">
        <f t="shared" si="21"/>
        <v>0</v>
      </c>
      <c r="BI46">
        <f t="shared" si="22"/>
        <v>0</v>
      </c>
      <c r="BJ46">
        <f t="shared" si="8"/>
        <v>0</v>
      </c>
      <c r="BK46">
        <f t="shared" si="8"/>
        <v>0</v>
      </c>
      <c r="BL46">
        <f t="shared" si="9"/>
        <v>0</v>
      </c>
      <c r="BM46">
        <f t="shared" si="9"/>
        <v>0</v>
      </c>
      <c r="BN46">
        <f t="shared" si="9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 s="7">
        <f t="shared" si="35"/>
        <v>4.2526604772430643E-2</v>
      </c>
      <c r="BS46">
        <v>0</v>
      </c>
      <c r="BT46">
        <v>0</v>
      </c>
      <c r="BU46" s="8">
        <f>MAX((BU$3*climhigh!$I156+BU$4*climhigh!$I156^2+BU$5*climhigh!$I156^6)*(K46/K$66)^$BW$1,-99)</f>
        <v>3.2788555001264048</v>
      </c>
      <c r="BV46" s="8">
        <f>MAX((BV$3*climhigh!$I156+BV$4*climhigh!$I156^2+BV$5*climhigh!$I156^6)*(L46/L$66)^$BW$1,-99)</f>
        <v>2.1705059616710574</v>
      </c>
      <c r="BW46" s="8">
        <f>MAX((BW$3*climhigh!$I156+BW$4*climhigh!$I156^2+BW$5*climhigh!$I156^6)*(M46/M$66)^$BW$1,-99)</f>
        <v>0.8459921617406474</v>
      </c>
      <c r="BX46" s="8">
        <f>MAX((BX$3*climhigh!$M156+BX$4*climhigh!$M156^2+BX$5*climhigh!$M156^6)*(K46/K$66)^$BW$1,-99)</f>
        <v>3.2788555001264048</v>
      </c>
      <c r="BY46" s="8">
        <f>MAX((BY$3*climhigh!$M156+BY$4*climhigh!$M156^2+BY$5*climhigh!$M156^6)*(L46/L$66)^$BW$1,-99)</f>
        <v>2.1705059616710574</v>
      </c>
      <c r="BZ46" s="8">
        <f>MAX((BZ$3*climhigh!$M156+BZ$4*climhigh!$M156^2+BZ$5*climhigh!$M156^6)*(M46/M$66)^$BW$1,-99)</f>
        <v>0.8459921617406474</v>
      </c>
      <c r="CA46" s="8">
        <f t="shared" si="23"/>
        <v>0</v>
      </c>
      <c r="CB46" s="8">
        <f t="shared" si="24"/>
        <v>0</v>
      </c>
      <c r="CC46" s="8">
        <f t="shared" si="25"/>
        <v>0</v>
      </c>
      <c r="CD46" s="8">
        <f>MAX((CD$3*climhigh!$I156+CD$4*climhigh!$I156^2+CD$5*climhigh!$I156^6)*(K46/K$66)^$BW$1,-99)</f>
        <v>0.33586834174361968</v>
      </c>
      <c r="CE46" s="8">
        <f>MAX((CE$3*climhigh!$I156+CE$4*climhigh!$I156^2+CE$5*climhigh!$I156^6)*(L46/L$66)^$BW$1,-99)</f>
        <v>0.18406359696953539</v>
      </c>
      <c r="CF46" s="8">
        <f>MAX((CF$3*climhigh!$I156+CF$4*climhigh!$I156^2+CF$5*climhigh!$I156^6)*(M46/M$66)^$BW$1,-99)</f>
        <v>4.0153169474099172E-2</v>
      </c>
      <c r="CG46" s="8">
        <f>MAX((CG$3*climhigh!$M156+CG$4*climhigh!$M156^2+CG$5*climhigh!$M156^6)*(K46/K$66)^$BW$1,-99)</f>
        <v>0.33586834174361968</v>
      </c>
      <c r="CH46" s="8">
        <f>MAX((CH$3*climhigh!$M156+CH$4*climhigh!$M156^2+CH$5*climhigh!$M156^6)*(L46/L$66)^$BW$1,-99)</f>
        <v>0.18406359696953539</v>
      </c>
      <c r="CI46" s="8">
        <f>MAX((CI$3*climhigh!$M156+CI$4*climhigh!$M156^2+CI$5*climhigh!$M156^6)*(M46/M$66)^$BW$1,-99)</f>
        <v>4.0153169474099172E-2</v>
      </c>
      <c r="CJ46" s="8">
        <f t="shared" si="26"/>
        <v>0</v>
      </c>
      <c r="CK46" s="8">
        <f t="shared" si="27"/>
        <v>0</v>
      </c>
      <c r="CL46" s="8">
        <f t="shared" si="28"/>
        <v>0</v>
      </c>
    </row>
    <row r="47" spans="1:90">
      <c r="A47">
        <v>2001</v>
      </c>
      <c r="B47" s="1">
        <v>1026.6329350185113</v>
      </c>
      <c r="C47" s="1">
        <v>2362.0325764534805</v>
      </c>
      <c r="D47" s="1">
        <v>2745.6659652976127</v>
      </c>
      <c r="E47" s="7">
        <f t="shared" si="29"/>
        <v>5.1361628961192896E-3</v>
      </c>
      <c r="F47" s="7">
        <f t="shared" si="11"/>
        <v>9.0965036346561945E-3</v>
      </c>
      <c r="G47" s="7">
        <f t="shared" si="11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12"/>
        <v>31134.49166987764</v>
      </c>
      <c r="L47" s="1">
        <f t="shared" si="4"/>
        <v>2108.3373738599257</v>
      </c>
      <c r="M47" s="1">
        <f t="shared" si="4"/>
        <v>674.68322657086435</v>
      </c>
      <c r="N47" s="7">
        <f t="shared" si="30"/>
        <v>9.8766071969917935E-3</v>
      </c>
      <c r="O47" s="7">
        <f t="shared" si="13"/>
        <v>1.586951016649385E-2</v>
      </c>
      <c r="P47" s="7">
        <f t="shared" si="13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4"/>
        <v>159.57492227734659</v>
      </c>
      <c r="U47" s="1">
        <f t="shared" si="14"/>
        <v>627.8075767908158</v>
      </c>
      <c r="V47" s="1">
        <f t="shared" si="14"/>
        <v>772.83249999518864</v>
      </c>
      <c r="W47" s="7">
        <f t="shared" si="31"/>
        <v>-1.6922081128060151E-2</v>
      </c>
      <c r="X47" s="7">
        <f t="shared" si="31"/>
        <v>-1.6628382931107688E-2</v>
      </c>
      <c r="Y47" s="7">
        <f t="shared" si="31"/>
        <v>-9.1234483711789549E-3</v>
      </c>
      <c r="Z47" s="1">
        <v>12046.245347</v>
      </c>
      <c r="AA47" s="1">
        <v>8624.1202730000005</v>
      </c>
      <c r="AB47" s="1">
        <v>3073.0120059999972</v>
      </c>
      <c r="AC47" s="8">
        <f t="shared" si="15"/>
        <v>2.3617291537136604</v>
      </c>
      <c r="AD47" s="8">
        <f t="shared" si="15"/>
        <v>2.7584318673499464</v>
      </c>
      <c r="AE47" s="8">
        <f t="shared" si="15"/>
        <v>2.146501845743741</v>
      </c>
      <c r="AF47" s="7">
        <f t="shared" si="32"/>
        <v>-2.3593657872574836E-3</v>
      </c>
      <c r="AG47" s="7">
        <f t="shared" si="32"/>
        <v>6.039509760702888E-3</v>
      </c>
      <c r="AH47" s="7">
        <f t="shared" si="32"/>
        <v>-1.5767342270887053E-3</v>
      </c>
      <c r="AI47" s="1">
        <f t="shared" si="42"/>
        <v>38043.55529432185</v>
      </c>
      <c r="AJ47" s="1">
        <f t="shared" si="42"/>
        <v>8384.9755351647964</v>
      </c>
      <c r="AK47" s="1">
        <f t="shared" si="42"/>
        <v>2349.6883298218072</v>
      </c>
      <c r="AL47" s="10">
        <f t="shared" si="41"/>
        <v>11.554652600411488</v>
      </c>
      <c r="AM47" s="10">
        <f t="shared" si="41"/>
        <v>2.0357736437733767</v>
      </c>
      <c r="AN47" s="10">
        <f t="shared" si="41"/>
        <v>0.64715845574552477</v>
      </c>
      <c r="AO47" s="7">
        <f t="shared" si="34"/>
        <v>1.8276539118654789E-2</v>
      </c>
      <c r="AP47" s="7">
        <f t="shared" si="17"/>
        <v>2.8144496824265453E-2</v>
      </c>
      <c r="AQ47" s="7">
        <f t="shared" si="17"/>
        <v>2.0372115051398465E-2</v>
      </c>
      <c r="AR47" s="1">
        <f t="shared" si="36"/>
        <v>24431.226270573265</v>
      </c>
      <c r="AS47" s="1">
        <f t="shared" si="36"/>
        <v>6195.2459691386066</v>
      </c>
      <c r="AT47" s="1">
        <f t="shared" si="36"/>
        <v>1722.3874098339477</v>
      </c>
      <c r="AU47" s="1">
        <f t="shared" si="37"/>
        <v>4886.2452541146531</v>
      </c>
      <c r="AV47" s="1">
        <f t="shared" si="37"/>
        <v>1239.0491938277214</v>
      </c>
      <c r="AW47" s="1">
        <f t="shared" si="37"/>
        <v>344.47748196678958</v>
      </c>
      <c r="AX47" s="1">
        <f t="shared" si="18"/>
        <v>19037.944673094084</v>
      </c>
      <c r="AY47" s="1">
        <f t="shared" si="18"/>
        <v>2098.2762154586635</v>
      </c>
      <c r="AZ47" s="1">
        <f t="shared" si="18"/>
        <v>501.84907606479413</v>
      </c>
      <c r="BA47" s="1">
        <f t="shared" si="19"/>
        <v>9.8541893546768708</v>
      </c>
      <c r="BB47" s="1">
        <f t="shared" si="19"/>
        <v>7.6488714368482684</v>
      </c>
      <c r="BC47" s="1">
        <f t="shared" si="19"/>
        <v>6.218299429199619</v>
      </c>
      <c r="BD47" s="1">
        <f t="shared" si="20"/>
        <v>0</v>
      </c>
      <c r="BE47">
        <v>0</v>
      </c>
      <c r="BF47">
        <v>0</v>
      </c>
      <c r="BG47">
        <v>0</v>
      </c>
      <c r="BH47">
        <f t="shared" si="21"/>
        <v>0</v>
      </c>
      <c r="BI47">
        <f t="shared" si="22"/>
        <v>0</v>
      </c>
      <c r="BJ47">
        <f t="shared" si="8"/>
        <v>0</v>
      </c>
      <c r="BK47">
        <f t="shared" si="8"/>
        <v>0</v>
      </c>
      <c r="BL47">
        <f t="shared" si="9"/>
        <v>0</v>
      </c>
      <c r="BM47">
        <f t="shared" si="9"/>
        <v>0</v>
      </c>
      <c r="BN47">
        <f t="shared" si="9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 s="7">
        <f t="shared" si="35"/>
        <v>1.7234694913555559E-2</v>
      </c>
      <c r="BS47">
        <v>0</v>
      </c>
      <c r="BT47">
        <v>0</v>
      </c>
      <c r="BU47" s="8">
        <f>MAX((BU$3*climhigh!$I157+BU$4*climhigh!$I157^2+BU$5*climhigh!$I157^6)*(K47/K$66)^$BW$1,-99)</f>
        <v>3.3177090485424174</v>
      </c>
      <c r="BV47" s="8">
        <f>MAX((BV$3*climhigh!$I157+BV$4*climhigh!$I157^2+BV$5*climhigh!$I157^6)*(L47/L$66)^$BW$1,-99)</f>
        <v>2.1847961847251991</v>
      </c>
      <c r="BW47" s="8">
        <f>MAX((BW$3*climhigh!$I157+BW$4*climhigh!$I157^2+BW$5*climhigh!$I157^6)*(M47/M$66)^$BW$1,-99)</f>
        <v>0.84309980355662117</v>
      </c>
      <c r="BX47" s="8">
        <f>MAX((BX$3*climhigh!$M157+BX$4*climhigh!$M157^2+BX$5*climhigh!$M157^6)*(K47/K$66)^$BW$1,-99)</f>
        <v>3.3177090485424174</v>
      </c>
      <c r="BY47" s="8">
        <f>MAX((BY$3*climhigh!$M157+BY$4*climhigh!$M157^2+BY$5*climhigh!$M157^6)*(L47/L$66)^$BW$1,-99)</f>
        <v>2.1847961847251991</v>
      </c>
      <c r="BZ47" s="8">
        <f>MAX((BZ$3*climhigh!$M157+BZ$4*climhigh!$M157^2+BZ$5*climhigh!$M157^6)*(M47/M$66)^$BW$1,-99)</f>
        <v>0.84309980355662117</v>
      </c>
      <c r="CA47" s="8">
        <f t="shared" si="23"/>
        <v>0</v>
      </c>
      <c r="CB47" s="8">
        <f t="shared" si="24"/>
        <v>0</v>
      </c>
      <c r="CC47" s="8">
        <f t="shared" si="25"/>
        <v>0</v>
      </c>
      <c r="CD47" s="8">
        <f>MAX((CD$3*climhigh!$I157+CD$4*climhigh!$I157^2+CD$5*climhigh!$I157^6)*(K47/K$66)^$BW$1,-99)</f>
        <v>0.35212229221357072</v>
      </c>
      <c r="CE47" s="8">
        <f>MAX((CE$3*climhigh!$I157+CE$4*climhigh!$I157^2+CE$5*climhigh!$I157^6)*(L47/L$66)^$BW$1,-99)</f>
        <v>0.19253798514621659</v>
      </c>
      <c r="CF47" s="8">
        <f>MAX((CF$3*climhigh!$I157+CF$4*climhigh!$I157^2+CF$5*climhigh!$I157^6)*(M47/M$66)^$BW$1,-99)</f>
        <v>4.182833230963609E-2</v>
      </c>
      <c r="CG47" s="8">
        <f>MAX((CG$3*climhigh!$M157+CG$4*climhigh!$M157^2+CG$5*climhigh!$M157^6)*(K47/K$66)^$BW$1,-99)</f>
        <v>0.35212229221357072</v>
      </c>
      <c r="CH47" s="8">
        <f>MAX((CH$3*climhigh!$M157+CH$4*climhigh!$M157^2+CH$5*climhigh!$M157^6)*(L47/L$66)^$BW$1,-99)</f>
        <v>0.19253798514621659</v>
      </c>
      <c r="CI47" s="8">
        <f>MAX((CI$3*climhigh!$M157+CI$4*climhigh!$M157^2+CI$5*climhigh!$M157^6)*(M47/M$66)^$BW$1,-99)</f>
        <v>4.182833230963609E-2</v>
      </c>
      <c r="CJ47" s="8">
        <f t="shared" si="26"/>
        <v>0</v>
      </c>
      <c r="CK47" s="8">
        <f t="shared" si="27"/>
        <v>0</v>
      </c>
      <c r="CL47" s="8">
        <f t="shared" si="28"/>
        <v>0</v>
      </c>
    </row>
    <row r="48" spans="1:90">
      <c r="A48">
        <v>2002</v>
      </c>
      <c r="B48" s="1">
        <v>1032.2757380515375</v>
      </c>
      <c r="C48" s="1">
        <v>2382.3191127016171</v>
      </c>
      <c r="D48" s="1">
        <v>2795.5879138582422</v>
      </c>
      <c r="E48" s="7">
        <f t="shared" si="29"/>
        <v>5.4964173080269685E-3</v>
      </c>
      <c r="F48" s="7">
        <f t="shared" si="11"/>
        <v>8.5885929137337058E-3</v>
      </c>
      <c r="G48" s="7">
        <f t="shared" si="11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12"/>
        <v>31403.400550057802</v>
      </c>
      <c r="L48" s="1">
        <f t="shared" si="4"/>
        <v>2133.1215524323447</v>
      </c>
      <c r="M48" s="1">
        <f t="shared" si="4"/>
        <v>688.1446179681185</v>
      </c>
      <c r="N48" s="7">
        <f t="shared" si="30"/>
        <v>8.6370088528000544E-3</v>
      </c>
      <c r="O48" s="7">
        <f t="shared" si="13"/>
        <v>1.1755319086833138E-2</v>
      </c>
      <c r="P48" s="7">
        <f t="shared" si="13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4"/>
        <v>158.32408224141182</v>
      </c>
      <c r="U48" s="1">
        <f t="shared" si="14"/>
        <v>640.77071315297712</v>
      </c>
      <c r="V48" s="1">
        <f t="shared" si="14"/>
        <v>767.02933827513027</v>
      </c>
      <c r="W48" s="7">
        <f t="shared" si="31"/>
        <v>-7.838575247812285E-3</v>
      </c>
      <c r="X48" s="7">
        <f t="shared" si="31"/>
        <v>2.0648263642222053E-2</v>
      </c>
      <c r="Y48" s="7">
        <f t="shared" si="31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8">
        <f t="shared" si="15"/>
        <v>2.3607141356840198</v>
      </c>
      <c r="AD48" s="8">
        <f t="shared" si="15"/>
        <v>2.725952338571509</v>
      </c>
      <c r="AE48" s="8">
        <f t="shared" si="15"/>
        <v>2.1343413981287398</v>
      </c>
      <c r="AF48" s="7">
        <f t="shared" si="32"/>
        <v>-4.2977749080352901E-4</v>
      </c>
      <c r="AG48" s="7">
        <f t="shared" si="32"/>
        <v>-1.1774635133417588E-2</v>
      </c>
      <c r="AH48" s="7">
        <f t="shared" si="32"/>
        <v>-5.6652397663267129E-3</v>
      </c>
      <c r="AI48" s="1">
        <f t="shared" si="42"/>
        <v>39125.445019004321</v>
      </c>
      <c r="AJ48" s="1">
        <f t="shared" si="42"/>
        <v>8785.5271754760379</v>
      </c>
      <c r="AK48" s="1">
        <f t="shared" si="42"/>
        <v>2459.1969788064162</v>
      </c>
      <c r="AL48" s="10">
        <f t="shared" si="41"/>
        <v>11.765831660665375</v>
      </c>
      <c r="AM48" s="10">
        <f t="shared" si="41"/>
        <v>2.0930694686254796</v>
      </c>
      <c r="AN48" s="10">
        <f t="shared" si="41"/>
        <v>0.66034244226245797</v>
      </c>
      <c r="AO48" s="7">
        <f t="shared" si="34"/>
        <v>1.8276539118654789E-2</v>
      </c>
      <c r="AP48" s="7">
        <f t="shared" si="17"/>
        <v>2.8144496824265453E-2</v>
      </c>
      <c r="AQ48" s="7">
        <f t="shared" si="17"/>
        <v>2.0372115051398465E-2</v>
      </c>
      <c r="AR48" s="1">
        <f t="shared" si="36"/>
        <v>25127.603155999848</v>
      </c>
      <c r="AS48" s="1">
        <f t="shared" si="36"/>
        <v>6473.4702433036846</v>
      </c>
      <c r="AT48" s="1">
        <f t="shared" si="36"/>
        <v>1799.3116766734231</v>
      </c>
      <c r="AU48" s="1">
        <f t="shared" si="37"/>
        <v>5025.52063119997</v>
      </c>
      <c r="AV48" s="1">
        <f t="shared" si="37"/>
        <v>1294.6940486607371</v>
      </c>
      <c r="AW48" s="1">
        <f t="shared" si="37"/>
        <v>359.86233533468464</v>
      </c>
      <c r="AX48" s="1">
        <f t="shared" si="18"/>
        <v>19473.559034472106</v>
      </c>
      <c r="AY48" s="1">
        <f t="shared" si="18"/>
        <v>2173.8381592254736</v>
      </c>
      <c r="AZ48" s="1">
        <f t="shared" si="18"/>
        <v>514.90040223851452</v>
      </c>
      <c r="BA48" s="1">
        <f t="shared" si="19"/>
        <v>9.8768128774737676</v>
      </c>
      <c r="BB48" s="1">
        <f t="shared" si="19"/>
        <v>7.6842496211315483</v>
      </c>
      <c r="BC48" s="1">
        <f t="shared" si="19"/>
        <v>6.2439734882491384</v>
      </c>
      <c r="BD48" s="1">
        <f t="shared" si="20"/>
        <v>0</v>
      </c>
      <c r="BE48">
        <v>0</v>
      </c>
      <c r="BF48">
        <v>0</v>
      </c>
      <c r="BG48">
        <v>0</v>
      </c>
      <c r="BH48">
        <f t="shared" si="21"/>
        <v>0</v>
      </c>
      <c r="BI48">
        <f t="shared" si="22"/>
        <v>0</v>
      </c>
      <c r="BJ48">
        <f t="shared" si="8"/>
        <v>0</v>
      </c>
      <c r="BK48">
        <f t="shared" si="8"/>
        <v>0</v>
      </c>
      <c r="BL48">
        <f t="shared" si="9"/>
        <v>0</v>
      </c>
      <c r="BM48">
        <f t="shared" si="9"/>
        <v>0</v>
      </c>
      <c r="BN48">
        <f t="shared" si="9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 s="7">
        <f t="shared" si="35"/>
        <v>1.6146015454120199E-2</v>
      </c>
      <c r="BS48">
        <v>0</v>
      </c>
      <c r="BT48">
        <v>0</v>
      </c>
      <c r="BU48" s="8">
        <f>MAX((BU$3*climhigh!$I158+BU$4*climhigh!$I158^2+BU$5*climhigh!$I158^6)*(K48/K$66)^$BW$1,-99)</f>
        <v>3.3561003158287881</v>
      </c>
      <c r="BV48" s="8">
        <f>MAX((BV$3*climhigh!$I158+BV$4*climhigh!$I158^2+BV$5*climhigh!$I158^6)*(L48/L$66)^$BW$1,-99)</f>
        <v>2.199811351947067</v>
      </c>
      <c r="BW48" s="8">
        <f>MAX((BW$3*climhigh!$I158+BW$4*climhigh!$I158^2+BW$5*climhigh!$I158^6)*(M48/M$66)^$BW$1,-99)</f>
        <v>0.83812831612045224</v>
      </c>
      <c r="BX48" s="8">
        <f>MAX((BX$3*climhigh!$M158+BX$4*climhigh!$M158^2+BX$5*climhigh!$M158^6)*(K48/K$66)^$BW$1,-99)</f>
        <v>3.3561003158287881</v>
      </c>
      <c r="BY48" s="8">
        <f>MAX((BY$3*climhigh!$M158+BY$4*climhigh!$M158^2+BY$5*climhigh!$M158^6)*(L48/L$66)^$BW$1,-99)</f>
        <v>2.199811351947067</v>
      </c>
      <c r="BZ48" s="8">
        <f>MAX((BZ$3*climhigh!$M158+BZ$4*climhigh!$M158^2+BZ$5*climhigh!$M158^6)*(M48/M$66)^$BW$1,-99)</f>
        <v>0.83812831612045224</v>
      </c>
      <c r="CA48" s="8">
        <f t="shared" si="23"/>
        <v>0</v>
      </c>
      <c r="CB48" s="8">
        <f t="shared" si="24"/>
        <v>0</v>
      </c>
      <c r="CC48" s="8">
        <f t="shared" si="25"/>
        <v>0</v>
      </c>
      <c r="CD48" s="8">
        <f>MAX((CD$3*climhigh!$I158+CD$4*climhigh!$I158^2+CD$5*climhigh!$I158^6)*(K48/K$66)^$BW$1,-99)</f>
        <v>0.36901277784047309</v>
      </c>
      <c r="CE48" s="8">
        <f>MAX((CE$3*climhigh!$I158+CE$4*climhigh!$I158^2+CE$5*climhigh!$I158^6)*(L48/L$66)^$BW$1,-99)</f>
        <v>0.20144862785129605</v>
      </c>
      <c r="CF48" s="8">
        <f>MAX((CF$3*climhigh!$I158+CF$4*climhigh!$I158^2+CF$5*climhigh!$I158^6)*(M48/M$66)^$BW$1,-99)</f>
        <v>4.3467567531056447E-2</v>
      </c>
      <c r="CG48" s="8">
        <f>MAX((CG$3*climhigh!$M158+CG$4*climhigh!$M158^2+CG$5*climhigh!$M158^6)*(K48/K$66)^$BW$1,-99)</f>
        <v>0.36901277784047309</v>
      </c>
      <c r="CH48" s="8">
        <f>MAX((CH$3*climhigh!$M158+CH$4*climhigh!$M158^2+CH$5*climhigh!$M158^6)*(L48/L$66)^$BW$1,-99)</f>
        <v>0.20144862785129605</v>
      </c>
      <c r="CI48" s="8">
        <f>MAX((CI$3*climhigh!$M158+CI$4*climhigh!$M158^2+CI$5*climhigh!$M158^6)*(M48/M$66)^$BW$1,-99)</f>
        <v>4.3467567531056447E-2</v>
      </c>
      <c r="CJ48" s="8">
        <f t="shared" si="26"/>
        <v>0</v>
      </c>
      <c r="CK48" s="8">
        <f t="shared" si="27"/>
        <v>0</v>
      </c>
      <c r="CL48" s="8">
        <f t="shared" si="28"/>
        <v>0</v>
      </c>
    </row>
    <row r="49" spans="1:90">
      <c r="A49">
        <v>2003</v>
      </c>
      <c r="B49" s="1">
        <v>1038.1515319868606</v>
      </c>
      <c r="C49" s="1">
        <v>2402.1074281187712</v>
      </c>
      <c r="D49" s="1">
        <v>2845.135365285234</v>
      </c>
      <c r="E49" s="7">
        <f t="shared" si="29"/>
        <v>5.692077919426719E-3</v>
      </c>
      <c r="F49" s="7">
        <f t="shared" si="11"/>
        <v>8.3063244179379936E-3</v>
      </c>
      <c r="G49" s="7">
        <f t="shared" si="11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12"/>
        <v>31745.15830108766</v>
      </c>
      <c r="L49" s="1">
        <f t="shared" si="4"/>
        <v>2230.0065819790279</v>
      </c>
      <c r="M49" s="1">
        <f t="shared" si="4"/>
        <v>717.07691824149015</v>
      </c>
      <c r="N49" s="7">
        <f t="shared" si="30"/>
        <v>1.088282622402903E-2</v>
      </c>
      <c r="O49" s="7">
        <f t="shared" si="13"/>
        <v>4.5419366484862334E-2</v>
      </c>
      <c r="P49" s="7">
        <f t="shared" si="13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4"/>
        <v>157.63166935970503</v>
      </c>
      <c r="U49" s="1">
        <f t="shared" si="14"/>
        <v>650.85913114958009</v>
      </c>
      <c r="V49" s="1">
        <f t="shared" si="14"/>
        <v>745.46786082046196</v>
      </c>
      <c r="W49" s="7">
        <f t="shared" si="31"/>
        <v>-4.3733895179066673E-3</v>
      </c>
      <c r="X49" s="7">
        <f t="shared" si="31"/>
        <v>1.5744193343297352E-2</v>
      </c>
      <c r="Y49" s="7">
        <f t="shared" si="31"/>
        <v>-2.8110368637469629E-2</v>
      </c>
      <c r="Z49" s="1">
        <v>12307.647442</v>
      </c>
      <c r="AA49" s="1">
        <v>9938.5197530000005</v>
      </c>
      <c r="AB49" s="1">
        <v>3321.7446160000018</v>
      </c>
      <c r="AC49" s="8">
        <f t="shared" si="15"/>
        <v>2.3691541875089199</v>
      </c>
      <c r="AD49" s="8">
        <f t="shared" si="15"/>
        <v>2.8505990233612173</v>
      </c>
      <c r="AE49" s="8">
        <f t="shared" si="15"/>
        <v>2.1840804821604887</v>
      </c>
      <c r="AF49" s="7">
        <f t="shared" si="32"/>
        <v>3.57521128768723E-3</v>
      </c>
      <c r="AG49" s="7">
        <f t="shared" si="32"/>
        <v>4.5725922286310894E-2</v>
      </c>
      <c r="AH49" s="7">
        <f t="shared" si="32"/>
        <v>2.3304183705267212E-2</v>
      </c>
      <c r="AI49" s="1">
        <f t="shared" si="42"/>
        <v>40238.42114830386</v>
      </c>
      <c r="AJ49" s="1">
        <f t="shared" si="42"/>
        <v>9201.6685065891706</v>
      </c>
      <c r="AK49" s="1">
        <f t="shared" si="42"/>
        <v>2573.1396162604592</v>
      </c>
      <c r="AL49" s="10">
        <f t="shared" si="41"/>
        <v>11.980870343275033</v>
      </c>
      <c r="AM49" s="10">
        <f t="shared" si="41"/>
        <v>2.1519778556381763</v>
      </c>
      <c r="AN49" s="10">
        <f t="shared" si="41"/>
        <v>0.67379501446955026</v>
      </c>
      <c r="AO49" s="7">
        <f t="shared" si="34"/>
        <v>1.8276539118654789E-2</v>
      </c>
      <c r="AP49" s="7">
        <f t="shared" si="17"/>
        <v>2.8144496824265453E-2</v>
      </c>
      <c r="AQ49" s="7">
        <f t="shared" si="17"/>
        <v>2.0372115051398465E-2</v>
      </c>
      <c r="AR49" s="1">
        <f t="shared" si="36"/>
        <v>25847.893402392863</v>
      </c>
      <c r="AS49" s="1">
        <f t="shared" si="36"/>
        <v>6762.1539786963049</v>
      </c>
      <c r="AT49" s="1">
        <f t="shared" si="36"/>
        <v>1878.8962978298321</v>
      </c>
      <c r="AU49" s="1">
        <f t="shared" si="37"/>
        <v>5169.578680478573</v>
      </c>
      <c r="AV49" s="1">
        <f t="shared" si="37"/>
        <v>1352.4307957392612</v>
      </c>
      <c r="AW49" s="1">
        <f t="shared" si="37"/>
        <v>375.77925956596641</v>
      </c>
      <c r="AX49" s="1">
        <f t="shared" si="18"/>
        <v>19918.397348351653</v>
      </c>
      <c r="AY49" s="1">
        <f t="shared" si="18"/>
        <v>2252.0737913848052</v>
      </c>
      <c r="AZ49" s="1">
        <f t="shared" si="18"/>
        <v>528.3112559789131</v>
      </c>
      <c r="BA49" s="1">
        <f t="shared" si="19"/>
        <v>9.899399073501943</v>
      </c>
      <c r="BB49" s="1">
        <f t="shared" si="19"/>
        <v>7.7196067557675159</v>
      </c>
      <c r="BC49" s="1">
        <f t="shared" si="19"/>
        <v>6.2696856099794784</v>
      </c>
      <c r="BD49" s="1">
        <f t="shared" si="20"/>
        <v>0</v>
      </c>
      <c r="BE49">
        <v>0</v>
      </c>
      <c r="BF49">
        <v>0</v>
      </c>
      <c r="BG49">
        <v>0</v>
      </c>
      <c r="BH49">
        <f t="shared" si="21"/>
        <v>0</v>
      </c>
      <c r="BI49">
        <f t="shared" si="22"/>
        <v>0</v>
      </c>
      <c r="BJ49">
        <f t="shared" si="8"/>
        <v>0</v>
      </c>
      <c r="BK49">
        <f t="shared" si="8"/>
        <v>0</v>
      </c>
      <c r="BL49">
        <f t="shared" si="9"/>
        <v>0</v>
      </c>
      <c r="BM49">
        <f t="shared" si="9"/>
        <v>0</v>
      </c>
      <c r="BN49">
        <f t="shared" si="9"/>
        <v>0</v>
      </c>
      <c r="BO49">
        <f t="shared" si="40"/>
        <v>0</v>
      </c>
      <c r="BP49">
        <f t="shared" si="40"/>
        <v>0</v>
      </c>
      <c r="BQ49">
        <f t="shared" si="40"/>
        <v>0</v>
      </c>
      <c r="BR49" s="7">
        <f t="shared" si="35"/>
        <v>2.36075129319957E-2</v>
      </c>
      <c r="BS49">
        <v>0</v>
      </c>
      <c r="BT49">
        <v>0</v>
      </c>
      <c r="BU49" s="8">
        <f>MAX((BU$3*climhigh!$I159+BU$4*climhigh!$I159^2+BU$5*climhigh!$I159^6)*(K49/K$66)^$BW$1,-99)</f>
        <v>3.3910571863734535</v>
      </c>
      <c r="BV49" s="8">
        <f>MAX((BV$3*climhigh!$I159+BV$4*climhigh!$I159^2+BV$5*climhigh!$I159^6)*(L49/L$66)^$BW$1,-99)</f>
        <v>2.1952569234075967</v>
      </c>
      <c r="BW49" s="8">
        <f>MAX((BW$3*climhigh!$I159+BW$4*climhigh!$I159^2+BW$5*climhigh!$I159^6)*(M49/M$66)^$BW$1,-99)</f>
        <v>0.82763563640518745</v>
      </c>
      <c r="BX49" s="8">
        <f>MAX((BX$3*climhigh!$M159+BX$4*climhigh!$M159^2+BX$5*climhigh!$M159^6)*(K49/K$66)^$BW$1,-99)</f>
        <v>3.3910571863734535</v>
      </c>
      <c r="BY49" s="8">
        <f>MAX((BY$3*climhigh!$M159+BY$4*climhigh!$M159^2+BY$5*climhigh!$M159^6)*(L49/L$66)^$BW$1,-99)</f>
        <v>2.1952569234075967</v>
      </c>
      <c r="BZ49" s="8">
        <f>MAX((BZ$3*climhigh!$M159+BZ$4*climhigh!$M159^2+BZ$5*climhigh!$M159^6)*(M49/M$66)^$BW$1,-99)</f>
        <v>0.82763563640518745</v>
      </c>
      <c r="CA49" s="8">
        <f t="shared" si="23"/>
        <v>0</v>
      </c>
      <c r="CB49" s="8">
        <f t="shared" si="24"/>
        <v>0</v>
      </c>
      <c r="CC49" s="8">
        <f t="shared" si="25"/>
        <v>0</v>
      </c>
      <c r="CD49" s="8">
        <f>MAX((CD$3*climhigh!$I159+CD$4*climhigh!$I159^2+CD$5*climhigh!$I159^6)*(K49/K$66)^$BW$1,-99)</f>
        <v>0.38621838704594802</v>
      </c>
      <c r="CE49" s="8">
        <f>MAX((CE$3*climhigh!$I159+CE$4*climhigh!$I159^2+CE$5*climhigh!$I159^6)*(L49/L$66)^$BW$1,-99)</f>
        <v>0.20888625992632379</v>
      </c>
      <c r="CF49" s="8">
        <f>MAX((CF$3*climhigh!$I159+CF$4*climhigh!$I159^2+CF$5*climhigh!$I159^6)*(M49/M$66)^$BW$1,-99)</f>
        <v>4.4872441236823525E-2</v>
      </c>
      <c r="CG49" s="8">
        <f>MAX((CG$3*climhigh!$M159+CG$4*climhigh!$M159^2+CG$5*climhigh!$M159^6)*(K49/K$66)^$BW$1,-99)</f>
        <v>0.38621838704594802</v>
      </c>
      <c r="CH49" s="8">
        <f>MAX((CH$3*climhigh!$M159+CH$4*climhigh!$M159^2+CH$5*climhigh!$M159^6)*(L49/L$66)^$BW$1,-99)</f>
        <v>0.20888625992632379</v>
      </c>
      <c r="CI49" s="8">
        <f>MAX((CI$3*climhigh!$M159+CI$4*climhigh!$M159^2+CI$5*climhigh!$M159^6)*(M49/M$66)^$BW$1,-99)</f>
        <v>4.4872441236823525E-2</v>
      </c>
      <c r="CJ49" s="8">
        <f t="shared" si="26"/>
        <v>0</v>
      </c>
      <c r="CK49" s="8">
        <f t="shared" si="27"/>
        <v>0</v>
      </c>
      <c r="CL49" s="8">
        <f t="shared" si="28"/>
        <v>0</v>
      </c>
    </row>
    <row r="50" spans="1:90">
      <c r="A50">
        <v>2004</v>
      </c>
      <c r="B50" s="1">
        <v>1044.0850101629071</v>
      </c>
      <c r="C50" s="1">
        <v>2421.785715756731</v>
      </c>
      <c r="D50" s="1">
        <v>2894.5926573030679</v>
      </c>
      <c r="E50" s="7">
        <f t="shared" si="29"/>
        <v>5.7154259211955605E-3</v>
      </c>
      <c r="F50" s="7">
        <f t="shared" si="11"/>
        <v>8.1920930794385782E-3</v>
      </c>
      <c r="G50" s="7">
        <f t="shared" si="11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12"/>
        <v>32486.275199044536</v>
      </c>
      <c r="L50" s="1">
        <f t="shared" si="4"/>
        <v>2385.6465102966781</v>
      </c>
      <c r="M50" s="1">
        <f t="shared" si="4"/>
        <v>751.99602908906718</v>
      </c>
      <c r="N50" s="7">
        <f t="shared" si="30"/>
        <v>2.3345824611354482E-2</v>
      </c>
      <c r="O50" s="7">
        <f t="shared" si="13"/>
        <v>6.9793483828880509E-2</v>
      </c>
      <c r="P50" s="7">
        <f t="shared" si="13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4"/>
        <v>155.92887982857243</v>
      </c>
      <c r="U50" s="1">
        <f t="shared" si="14"/>
        <v>659.2426856397459</v>
      </c>
      <c r="V50" s="1">
        <f t="shared" si="14"/>
        <v>740.04755533355137</v>
      </c>
      <c r="W50" s="7">
        <f t="shared" si="31"/>
        <v>-1.0802331397296472E-2</v>
      </c>
      <c r="X50" s="7">
        <f t="shared" si="31"/>
        <v>1.2880751131751689E-2</v>
      </c>
      <c r="Y50" s="7">
        <f t="shared" si="31"/>
        <v>-7.2710116314672613E-3</v>
      </c>
      <c r="Z50" s="1">
        <v>12462.347170999999</v>
      </c>
      <c r="AA50" s="1">
        <v>10839.923358</v>
      </c>
      <c r="AB50" s="1">
        <v>3548.4458899999972</v>
      </c>
      <c r="AC50" s="8">
        <f t="shared" si="15"/>
        <v>2.3563375646650235</v>
      </c>
      <c r="AD50" s="8">
        <f t="shared" si="15"/>
        <v>2.8460274542755997</v>
      </c>
      <c r="AE50" s="8">
        <f t="shared" si="15"/>
        <v>2.2028024729330009</v>
      </c>
      <c r="AF50" s="7">
        <f t="shared" si="32"/>
        <v>-5.4097884010548825E-3</v>
      </c>
      <c r="AG50" s="7">
        <f t="shared" si="32"/>
        <v>-1.6037222521135819E-3</v>
      </c>
      <c r="AH50" s="7">
        <f t="shared" si="32"/>
        <v>8.5720242113020984E-3</v>
      </c>
      <c r="AI50" s="1">
        <f t="shared" si="42"/>
        <v>41384.157713952052</v>
      </c>
      <c r="AJ50" s="1">
        <f t="shared" si="42"/>
        <v>9633.9324516695142</v>
      </c>
      <c r="AK50" s="1">
        <f t="shared" si="42"/>
        <v>2691.6049142003794</v>
      </c>
      <c r="AL50" s="10">
        <f t="shared" si="41"/>
        <v>12.19983918877943</v>
      </c>
      <c r="AM50" s="10">
        <f t="shared" si="41"/>
        <v>2.2125441895620748</v>
      </c>
      <c r="AN50" s="10">
        <f t="shared" si="41"/>
        <v>0.68752164402538263</v>
      </c>
      <c r="AO50" s="7">
        <f t="shared" si="34"/>
        <v>1.8276539118654789E-2</v>
      </c>
      <c r="AP50" s="7">
        <f t="shared" si="17"/>
        <v>2.8144496824265453E-2</v>
      </c>
      <c r="AQ50" s="7">
        <f t="shared" si="17"/>
        <v>2.0372115051398465E-2</v>
      </c>
      <c r="AR50" s="1">
        <f t="shared" si="36"/>
        <v>26589.466202863925</v>
      </c>
      <c r="AS50" s="1">
        <f t="shared" si="36"/>
        <v>7062.5452492997865</v>
      </c>
      <c r="AT50" s="1">
        <f t="shared" si="36"/>
        <v>1961.3658176988572</v>
      </c>
      <c r="AU50" s="1">
        <f t="shared" si="37"/>
        <v>5317.8932405727855</v>
      </c>
      <c r="AV50" s="1">
        <f t="shared" si="37"/>
        <v>1412.5090498599575</v>
      </c>
      <c r="AW50" s="1">
        <f t="shared" si="37"/>
        <v>392.27316353977147</v>
      </c>
      <c r="AX50" s="1">
        <f t="shared" si="18"/>
        <v>20373.410934203686</v>
      </c>
      <c r="AY50" s="1">
        <f t="shared" si="18"/>
        <v>2333.0041806256058</v>
      </c>
      <c r="AZ50" s="1">
        <f t="shared" si="18"/>
        <v>542.07719010143239</v>
      </c>
      <c r="BA50" s="1">
        <f t="shared" si="19"/>
        <v>9.9219859441082825</v>
      </c>
      <c r="BB50" s="1">
        <f t="shared" si="19"/>
        <v>7.7549120639725055</v>
      </c>
      <c r="BC50" s="1">
        <f t="shared" si="19"/>
        <v>6.2954084084605997</v>
      </c>
      <c r="BD50" s="1">
        <f t="shared" si="20"/>
        <v>0</v>
      </c>
      <c r="BE50">
        <v>0</v>
      </c>
      <c r="BF50">
        <v>0</v>
      </c>
      <c r="BG50">
        <v>0</v>
      </c>
      <c r="BH50">
        <f t="shared" si="21"/>
        <v>0</v>
      </c>
      <c r="BI50">
        <f t="shared" si="22"/>
        <v>0</v>
      </c>
      <c r="BJ50">
        <f t="shared" si="8"/>
        <v>0</v>
      </c>
      <c r="BK50">
        <f t="shared" si="8"/>
        <v>0</v>
      </c>
      <c r="BL50">
        <f t="shared" si="9"/>
        <v>0</v>
      </c>
      <c r="BM50">
        <f t="shared" si="9"/>
        <v>0</v>
      </c>
      <c r="BN50">
        <f t="shared" si="9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 s="7">
        <f t="shared" si="35"/>
        <v>3.7654994250054807E-2</v>
      </c>
      <c r="BS50">
        <v>0</v>
      </c>
      <c r="BT50">
        <v>0</v>
      </c>
      <c r="BU50" s="8">
        <f>MAX((BU$3*climhigh!$I160+BU$4*climhigh!$I160^2+BU$5*climhigh!$I160^6)*(K50/K$66)^$BW$1,-99)</f>
        <v>3.4140336638506095</v>
      </c>
      <c r="BV50" s="8">
        <f>MAX((BV$3*climhigh!$I160+BV$4*climhigh!$I160^2+BV$5*climhigh!$I160^6)*(L50/L$66)^$BW$1,-99)</f>
        <v>2.1765582778664463</v>
      </c>
      <c r="BW50" s="8">
        <f>MAX((BW$3*climhigh!$I160+BW$4*climhigh!$I160^2+BW$5*climhigh!$I160^6)*(M50/M$66)^$BW$1,-99)</f>
        <v>0.81483644786024023</v>
      </c>
      <c r="BX50" s="8">
        <f>MAX((BX$3*climhigh!$M160+BX$4*climhigh!$M160^2+BX$5*climhigh!$M160^6)*(K50/K$66)^$BW$1,-99)</f>
        <v>3.4140336638506095</v>
      </c>
      <c r="BY50" s="8">
        <f>MAX((BY$3*climhigh!$M160+BY$4*climhigh!$M160^2+BY$5*climhigh!$M160^6)*(L50/L$66)^$BW$1,-99)</f>
        <v>2.1765582778664463</v>
      </c>
      <c r="BZ50" s="8">
        <f>MAX((BZ$3*climhigh!$M160+BZ$4*climhigh!$M160^2+BZ$5*climhigh!$M160^6)*(M50/M$66)^$BW$1,-99)</f>
        <v>0.81483644786024023</v>
      </c>
      <c r="CA50" s="8">
        <f t="shared" si="23"/>
        <v>0</v>
      </c>
      <c r="CB50" s="8">
        <f t="shared" si="24"/>
        <v>0</v>
      </c>
      <c r="CC50" s="8">
        <f t="shared" si="25"/>
        <v>0</v>
      </c>
      <c r="CD50" s="8">
        <f>MAX((CD$3*climhigh!$I160+CD$4*climhigh!$I160^2+CD$5*climhigh!$I160^6)*(K50/K$66)^$BW$1,-99)</f>
        <v>0.40276494829252885</v>
      </c>
      <c r="CE50" s="8">
        <f>MAX((CE$3*climhigh!$I160+CE$4*climhigh!$I160^2+CE$5*climhigh!$I160^6)*(L50/L$66)^$BW$1,-99)</f>
        <v>0.21521509640381434</v>
      </c>
      <c r="CF50" s="8">
        <f>MAX((CF$3*climhigh!$I160+CF$4*climhigh!$I160^2+CF$5*climhigh!$I160^6)*(M50/M$66)^$BW$1,-99)</f>
        <v>4.619439407173092E-2</v>
      </c>
      <c r="CG50" s="8">
        <f>MAX((CG$3*climhigh!$M160+CG$4*climhigh!$M160^2+CG$5*climhigh!$M160^6)*(K50/K$66)^$BW$1,-99)</f>
        <v>0.40276494829252885</v>
      </c>
      <c r="CH50" s="8">
        <f>MAX((CH$3*climhigh!$M160+CH$4*climhigh!$M160^2+CH$5*climhigh!$M160^6)*(L50/L$66)^$BW$1,-99)</f>
        <v>0.21521509640381434</v>
      </c>
      <c r="CI50" s="8">
        <f>MAX((CI$3*climhigh!$M160+CI$4*climhigh!$M160^2+CI$5*climhigh!$M160^6)*(M50/M$66)^$BW$1,-99)</f>
        <v>4.619439407173092E-2</v>
      </c>
      <c r="CJ50" s="8">
        <f t="shared" si="26"/>
        <v>0</v>
      </c>
      <c r="CK50" s="8">
        <f t="shared" si="27"/>
        <v>0</v>
      </c>
      <c r="CL50" s="8">
        <f t="shared" si="28"/>
        <v>0</v>
      </c>
    </row>
    <row r="51" spans="1:90">
      <c r="A51">
        <v>2005</v>
      </c>
      <c r="B51" s="1">
        <v>1049.8746680000002</v>
      </c>
      <c r="C51" s="1">
        <v>2441.6754109217418</v>
      </c>
      <c r="D51" s="1">
        <v>2943.8057622142851</v>
      </c>
      <c r="E51" s="7">
        <f t="shared" si="29"/>
        <v>5.5451977384386453E-3</v>
      </c>
      <c r="F51" s="7">
        <f t="shared" si="11"/>
        <v>8.2128220658019835E-3</v>
      </c>
      <c r="G51" s="7">
        <f t="shared" si="11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12"/>
        <v>33060.811064840891</v>
      </c>
      <c r="L51" s="1">
        <f t="shared" si="4"/>
        <v>2539.313096057966</v>
      </c>
      <c r="M51" s="1">
        <f t="shared" si="4"/>
        <v>788.93336375356046</v>
      </c>
      <c r="N51" s="7">
        <f t="shared" si="30"/>
        <v>1.7685495252261374E-2</v>
      </c>
      <c r="O51" s="7">
        <f t="shared" si="13"/>
        <v>6.4412973631277071E-2</v>
      </c>
      <c r="P51" s="7">
        <f t="shared" si="13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4"/>
        <v>153.02376199191656</v>
      </c>
      <c r="U51" s="1">
        <f t="shared" si="14"/>
        <v>646.21647871792322</v>
      </c>
      <c r="V51" s="1">
        <f t="shared" si="14"/>
        <v>715.40687160768516</v>
      </c>
      <c r="W51" s="7">
        <f t="shared" si="31"/>
        <v>-1.8631044100680727E-2</v>
      </c>
      <c r="X51" s="7">
        <f t="shared" si="31"/>
        <v>-1.9759349941337212E-2</v>
      </c>
      <c r="Y51" s="7">
        <f t="shared" si="31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8">
        <f t="shared" si="15"/>
        <v>2.3432536955324719</v>
      </c>
      <c r="AD51" s="8">
        <f t="shared" si="15"/>
        <v>2.8628978785670416</v>
      </c>
      <c r="AE51" s="8">
        <f t="shared" si="15"/>
        <v>2.2281980989767489</v>
      </c>
      <c r="AF51" s="7">
        <f t="shared" si="32"/>
        <v>-5.552629355298544E-3</v>
      </c>
      <c r="AG51" s="7">
        <f t="shared" si="32"/>
        <v>5.92770961014355E-3</v>
      </c>
      <c r="AH51" s="7">
        <f t="shared" si="32"/>
        <v>1.1528780431199648E-2</v>
      </c>
      <c r="AI51" s="1">
        <f t="shared" si="42"/>
        <v>42563.635183129634</v>
      </c>
      <c r="AJ51" s="1">
        <f t="shared" si="42"/>
        <v>10083.048256362519</v>
      </c>
      <c r="AK51" s="1">
        <f t="shared" si="42"/>
        <v>2814.7175863201128</v>
      </c>
      <c r="AL51" s="10">
        <f t="shared" si="41"/>
        <v>12.422810026954455</v>
      </c>
      <c r="AM51" s="10">
        <f t="shared" si="41"/>
        <v>2.2748151324787518</v>
      </c>
      <c r="AN51" s="10">
        <f t="shared" si="41"/>
        <v>0.70152791405779436</v>
      </c>
      <c r="AO51" s="7">
        <f t="shared" si="34"/>
        <v>1.8276539118654789E-2</v>
      </c>
      <c r="AP51" s="7">
        <f t="shared" si="17"/>
        <v>2.8144496824265453E-2</v>
      </c>
      <c r="AQ51" s="7">
        <f t="shared" si="17"/>
        <v>2.0372115051398465E-2</v>
      </c>
      <c r="AR51" s="1">
        <f t="shared" si="36"/>
        <v>27348.754446377297</v>
      </c>
      <c r="AS51" s="1">
        <f t="shared" si="36"/>
        <v>7375.8966264919882</v>
      </c>
      <c r="AT51" s="1">
        <f t="shared" si="36"/>
        <v>2046.7238136241738</v>
      </c>
      <c r="AU51" s="1">
        <f t="shared" si="37"/>
        <v>5469.7508892754595</v>
      </c>
      <c r="AV51" s="1">
        <f t="shared" si="37"/>
        <v>1475.1793252983978</v>
      </c>
      <c r="AW51" s="1">
        <f t="shared" si="37"/>
        <v>409.34476272483477</v>
      </c>
      <c r="AX51" s="1">
        <f t="shared" si="18"/>
        <v>20839.633742931528</v>
      </c>
      <c r="AY51" s="1">
        <f t="shared" si="18"/>
        <v>2416.6673730666134</v>
      </c>
      <c r="AZ51" s="1">
        <f t="shared" si="18"/>
        <v>556.21164681318101</v>
      </c>
      <c r="BA51" s="1">
        <f t="shared" si="19"/>
        <v>9.9446119209974881</v>
      </c>
      <c r="BB51" s="1">
        <f t="shared" si="19"/>
        <v>7.7901447514839939</v>
      </c>
      <c r="BC51" s="1">
        <f t="shared" si="19"/>
        <v>6.3211488815539827</v>
      </c>
      <c r="BD51" s="1">
        <f t="shared" si="20"/>
        <v>0</v>
      </c>
      <c r="BE51">
        <v>0</v>
      </c>
      <c r="BF51">
        <v>0</v>
      </c>
      <c r="BG51">
        <v>0</v>
      </c>
      <c r="BH51">
        <f t="shared" si="21"/>
        <v>0</v>
      </c>
      <c r="BI51">
        <f t="shared" si="22"/>
        <v>0</v>
      </c>
      <c r="BJ51">
        <f t="shared" si="8"/>
        <v>0</v>
      </c>
      <c r="BK51">
        <f t="shared" si="8"/>
        <v>0</v>
      </c>
      <c r="BL51">
        <f t="shared" si="9"/>
        <v>0</v>
      </c>
      <c r="BM51">
        <f t="shared" si="9"/>
        <v>0</v>
      </c>
      <c r="BN51">
        <f t="shared" si="9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 s="7">
        <f t="shared" si="35"/>
        <v>3.2471606299092404E-2</v>
      </c>
      <c r="BS51">
        <v>0</v>
      </c>
      <c r="BT51">
        <v>0</v>
      </c>
      <c r="BU51" s="8">
        <f>MAX((BU$3*climhigh!$I161+BU$4*climhigh!$I161^2+BU$5*climhigh!$I161^6)*(K51/K$66)^$BW$1,-99)</f>
        <v>3.4401358941348548</v>
      </c>
      <c r="BV51" s="8">
        <f>MAX((BV$3*climhigh!$I161+BV$4*climhigh!$I161^2+BV$5*climhigh!$I161^6)*(L51/L$66)^$BW$1,-99)</f>
        <v>2.1591894584841826</v>
      </c>
      <c r="BW51" s="8">
        <f>MAX((BW$3*climhigh!$I161+BW$4*climhigh!$I161^2+BW$5*climhigh!$I161^6)*(M51/M$66)^$BW$1,-99)</f>
        <v>0.80096223197599192</v>
      </c>
      <c r="BX51" s="8">
        <f>MAX((BX$3*climhigh!$M161+BX$4*climhigh!$M161^2+BX$5*climhigh!$M161^6)*(K51/K$66)^$BW$1,-99)</f>
        <v>3.4401358941348548</v>
      </c>
      <c r="BY51" s="8">
        <f>MAX((BY$3*climhigh!$M161+BY$4*climhigh!$M161^2+BY$5*climhigh!$M161^6)*(L51/L$66)^$BW$1,-99)</f>
        <v>2.1591894584841826</v>
      </c>
      <c r="BZ51" s="8">
        <f>MAX((BZ$3*climhigh!$M161+BZ$4*climhigh!$M161^2+BZ$5*climhigh!$M161^6)*(M51/M$66)^$BW$1,-99)</f>
        <v>0.80096223197599192</v>
      </c>
      <c r="CA51" s="8">
        <f t="shared" si="23"/>
        <v>0</v>
      </c>
      <c r="CB51" s="8">
        <f t="shared" si="24"/>
        <v>0</v>
      </c>
      <c r="CC51" s="8">
        <f t="shared" si="25"/>
        <v>0</v>
      </c>
      <c r="CD51" s="8">
        <f>MAX((CD$3*climhigh!$I161+CD$4*climhigh!$I161^2+CD$5*climhigh!$I161^6)*(K51/K$66)^$BW$1,-99)</f>
        <v>0.42041797792906527</v>
      </c>
      <c r="CE51" s="8">
        <f>MAX((CE$3*climhigh!$I161+CE$4*climhigh!$I161^2+CE$5*climhigh!$I161^6)*(L51/L$66)^$BW$1,-99)</f>
        <v>0.22189587291363813</v>
      </c>
      <c r="CF51" s="8">
        <f>MAX((CF$3*climhigh!$I161+CF$4*climhigh!$I161^2+CF$5*climhigh!$I161^6)*(M51/M$66)^$BW$1,-99)</f>
        <v>4.7495948554168013E-2</v>
      </c>
      <c r="CG51" s="8">
        <f>MAX((CG$3*climhigh!$M161+CG$4*climhigh!$M161^2+CG$5*climhigh!$M161^6)*(K51/K$66)^$BW$1,-99)</f>
        <v>0.42041797792906527</v>
      </c>
      <c r="CH51" s="8">
        <f>MAX((CH$3*climhigh!$M161+CH$4*climhigh!$M161^2+CH$5*climhigh!$M161^6)*(L51/L$66)^$BW$1,-99)</f>
        <v>0.22189587291363813</v>
      </c>
      <c r="CI51" s="8">
        <f>MAX((CI$3*climhigh!$M161+CI$4*climhigh!$M161^2+CI$5*climhigh!$M161^6)*(M51/M$66)^$BW$1,-99)</f>
        <v>4.7495948554168013E-2</v>
      </c>
      <c r="CJ51" s="8">
        <f t="shared" si="26"/>
        <v>0</v>
      </c>
      <c r="CK51" s="8">
        <f t="shared" si="27"/>
        <v>0</v>
      </c>
      <c r="CL51" s="8">
        <f t="shared" si="28"/>
        <v>0</v>
      </c>
    </row>
    <row r="52" spans="1:90">
      <c r="A52">
        <v>2006</v>
      </c>
      <c r="B52" s="1">
        <v>1055.77386</v>
      </c>
      <c r="C52" s="1">
        <v>2461.5637201485056</v>
      </c>
      <c r="D52" s="1">
        <v>2993.5350128598607</v>
      </c>
      <c r="E52" s="7">
        <f t="shared" si="29"/>
        <v>5.6189487943716365E-3</v>
      </c>
      <c r="F52" s="7">
        <f t="shared" si="11"/>
        <v>8.1453534478015399E-3</v>
      </c>
      <c r="G52" s="7">
        <f t="shared" si="11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12"/>
        <v>33836.496629929155</v>
      </c>
      <c r="L52" s="1">
        <f t="shared" si="4"/>
        <v>2727.2146600917918</v>
      </c>
      <c r="M52" s="1">
        <f t="shared" si="4"/>
        <v>830.00500664143772</v>
      </c>
      <c r="N52" s="7">
        <f t="shared" si="30"/>
        <v>2.3462387645812433E-2</v>
      </c>
      <c r="O52" s="7">
        <f t="shared" si="13"/>
        <v>7.3997005066261501E-2</v>
      </c>
      <c r="P52" s="7">
        <f t="shared" si="13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4"/>
        <v>148.21095550926216</v>
      </c>
      <c r="U52" s="1">
        <f t="shared" si="14"/>
        <v>634.29732229691115</v>
      </c>
      <c r="V52" s="1">
        <f t="shared" si="14"/>
        <v>691.71563413523154</v>
      </c>
      <c r="W52" s="7">
        <f t="shared" si="31"/>
        <v>-3.1451366898878286E-2</v>
      </c>
      <c r="X52" s="7">
        <f t="shared" si="31"/>
        <v>-1.8444525655952559E-2</v>
      </c>
      <c r="Y52" s="7">
        <f t="shared" si="31"/>
        <v>-3.3115753304429285E-2</v>
      </c>
      <c r="Z52" s="1">
        <v>12383.084966</v>
      </c>
      <c r="AA52" s="1">
        <v>12305.106211</v>
      </c>
      <c r="AB52" s="1">
        <v>3791.6963350000042</v>
      </c>
      <c r="AC52" s="8">
        <f t="shared" si="15"/>
        <v>2.3387955022900764</v>
      </c>
      <c r="AD52" s="8">
        <f t="shared" si="15"/>
        <v>2.8897620504912451</v>
      </c>
      <c r="AE52" s="8">
        <f t="shared" si="15"/>
        <v>2.2061797953892048</v>
      </c>
      <c r="AF52" s="7">
        <f t="shared" si="32"/>
        <v>-1.9025653308027968E-3</v>
      </c>
      <c r="AG52" s="7">
        <f t="shared" si="32"/>
        <v>9.3835592688515934E-3</v>
      </c>
      <c r="AH52" s="7">
        <f t="shared" si="32"/>
        <v>-9.8816633932393705E-3</v>
      </c>
      <c r="AI52" s="1">
        <f t="shared" si="42"/>
        <v>43777.022554092138</v>
      </c>
      <c r="AJ52" s="1">
        <f t="shared" si="42"/>
        <v>10549.922756024665</v>
      </c>
      <c r="AK52" s="1">
        <f t="shared" si="42"/>
        <v>2942.5905904129363</v>
      </c>
      <c r="AL52" s="10">
        <f t="shared" si="41"/>
        <v>12.649856000375705</v>
      </c>
      <c r="AM52" s="10">
        <f t="shared" si="41"/>
        <v>2.338838659750591</v>
      </c>
      <c r="AN52" s="10">
        <f t="shared" si="41"/>
        <v>0.71581952143474736</v>
      </c>
      <c r="AO52" s="7">
        <f t="shared" si="34"/>
        <v>1.8276539118654789E-2</v>
      </c>
      <c r="AP52" s="7">
        <f t="shared" si="17"/>
        <v>2.8144496824265453E-2</v>
      </c>
      <c r="AQ52" s="7">
        <f t="shared" si="17"/>
        <v>2.0372115051398465E-2</v>
      </c>
      <c r="AR52" s="1">
        <f t="shared" si="36"/>
        <v>28131.413203395106</v>
      </c>
      <c r="AS52" s="1">
        <f t="shared" si="36"/>
        <v>7702.2743843455082</v>
      </c>
      <c r="AT52" s="1">
        <f t="shared" si="36"/>
        <v>2135.4872367337161</v>
      </c>
      <c r="AU52" s="1">
        <f t="shared" si="37"/>
        <v>5626.2826406790218</v>
      </c>
      <c r="AV52" s="1">
        <f t="shared" si="37"/>
        <v>1540.4548768691018</v>
      </c>
      <c r="AW52" s="1">
        <f t="shared" si="37"/>
        <v>427.09744734674325</v>
      </c>
      <c r="AX52" s="1">
        <f t="shared" si="18"/>
        <v>21316.24149390863</v>
      </c>
      <c r="AY52" s="1">
        <f t="shared" si="18"/>
        <v>2503.2134886618596</v>
      </c>
      <c r="AZ52" s="1">
        <f t="shared" si="18"/>
        <v>570.69310432246129</v>
      </c>
      <c r="BA52" s="1">
        <f t="shared" si="19"/>
        <v>9.967224572584465</v>
      </c>
      <c r="BB52" s="1">
        <f t="shared" si="19"/>
        <v>7.825330580907532</v>
      </c>
      <c r="BC52" s="1">
        <f t="shared" si="19"/>
        <v>6.3468515946283492</v>
      </c>
      <c r="BD52" s="1">
        <f t="shared" si="20"/>
        <v>0</v>
      </c>
      <c r="BE52">
        <v>0</v>
      </c>
      <c r="BF52">
        <v>0</v>
      </c>
      <c r="BG52">
        <v>0</v>
      </c>
      <c r="BH52">
        <f t="shared" si="21"/>
        <v>0</v>
      </c>
      <c r="BI52">
        <f t="shared" si="22"/>
        <v>0</v>
      </c>
      <c r="BJ52">
        <f t="shared" si="8"/>
        <v>0</v>
      </c>
      <c r="BK52">
        <f t="shared" si="8"/>
        <v>0</v>
      </c>
      <c r="BL52">
        <f t="shared" si="9"/>
        <v>0</v>
      </c>
      <c r="BM52">
        <f t="shared" si="9"/>
        <v>0</v>
      </c>
      <c r="BN52">
        <f t="shared" si="9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 s="7">
        <f t="shared" si="35"/>
        <v>3.9072529769330622E-2</v>
      </c>
      <c r="BS52">
        <v>0</v>
      </c>
      <c r="BT52">
        <v>0</v>
      </c>
      <c r="BU52" s="8">
        <f>MAX((BU$3*climhigh!$I162+BU$4*climhigh!$I162^2+BU$5*climhigh!$I162^6)*(K52/K$66)^$BW$1,-99)</f>
        <v>3.4597375098580949</v>
      </c>
      <c r="BV52" s="8">
        <f>MAX((BV$3*climhigh!$I162+BV$4*climhigh!$I162^2+BV$5*climhigh!$I162^6)*(L52/L$66)^$BW$1,-99)</f>
        <v>2.1355973533281571</v>
      </c>
      <c r="BW52" s="8">
        <f>MAX((BW$3*climhigh!$I162+BW$4*climhigh!$I162^2+BW$5*climhigh!$I162^6)*(M52/M$66)^$BW$1,-99)</f>
        <v>0.78552043163550389</v>
      </c>
      <c r="BX52" s="8">
        <f>MAX((BX$3*climhigh!$M162+BX$4*climhigh!$M162^2+BX$5*climhigh!$M162^6)*(K52/K$66)^$BW$1,-99)</f>
        <v>3.4597375098580949</v>
      </c>
      <c r="BY52" s="8">
        <f>MAX((BY$3*climhigh!$M162+BY$4*climhigh!$M162^2+BY$5*climhigh!$M162^6)*(L52/L$66)^$BW$1,-99)</f>
        <v>2.1355973533281571</v>
      </c>
      <c r="BZ52" s="8">
        <f>MAX((BZ$3*climhigh!$M162+BZ$4*climhigh!$M162^2+BZ$5*climhigh!$M162^6)*(M52/M$66)^$BW$1,-99)</f>
        <v>0.78552043163550389</v>
      </c>
      <c r="CA52" s="8">
        <f t="shared" si="23"/>
        <v>0</v>
      </c>
      <c r="CB52" s="8">
        <f t="shared" si="24"/>
        <v>0</v>
      </c>
      <c r="CC52" s="8">
        <f t="shared" si="25"/>
        <v>0</v>
      </c>
      <c r="CD52" s="8">
        <f>MAX((CD$3*climhigh!$I162+CD$4*climhigh!$I162^2+CD$5*climhigh!$I162^6)*(K52/K$66)^$BW$1,-99)</f>
        <v>0.43805529958466799</v>
      </c>
      <c r="CE52" s="8">
        <f>MAX((CE$3*climhigh!$I162+CE$4*climhigh!$I162^2+CE$5*climhigh!$I162^6)*(L52/L$66)^$BW$1,-99)</f>
        <v>0.22815919718244312</v>
      </c>
      <c r="CF52" s="8">
        <f>MAX((CF$3*climhigh!$I162+CF$4*climhigh!$I162^2+CF$5*climhigh!$I162^6)*(M52/M$66)^$BW$1,-99)</f>
        <v>4.8742476439561533E-2</v>
      </c>
      <c r="CG52" s="8">
        <f>MAX((CG$3*climhigh!$M162+CG$4*climhigh!$M162^2+CG$5*climhigh!$M162^6)*(K52/K$66)^$BW$1,-99)</f>
        <v>0.43805529958466799</v>
      </c>
      <c r="CH52" s="8">
        <f>MAX((CH$3*climhigh!$M162+CH$4*climhigh!$M162^2+CH$5*climhigh!$M162^6)*(L52/L$66)^$BW$1,-99)</f>
        <v>0.22815919718244312</v>
      </c>
      <c r="CI52" s="8">
        <f>MAX((CI$3*climhigh!$M162+CI$4*climhigh!$M162^2+CI$5*climhigh!$M162^6)*(M52/M$66)^$BW$1,-99)</f>
        <v>4.8742476439561533E-2</v>
      </c>
      <c r="CJ52" s="8">
        <f t="shared" si="26"/>
        <v>0</v>
      </c>
      <c r="CK52" s="8">
        <f t="shared" si="27"/>
        <v>0</v>
      </c>
      <c r="CL52" s="8">
        <f t="shared" si="28"/>
        <v>0</v>
      </c>
    </row>
    <row r="53" spans="1:90">
      <c r="A53">
        <v>2007</v>
      </c>
      <c r="B53" s="1">
        <v>1062.0636750000001</v>
      </c>
      <c r="C53" s="1">
        <v>2481.5134034813218</v>
      </c>
      <c r="D53" s="1">
        <v>3043.2503132960346</v>
      </c>
      <c r="E53" s="7">
        <f t="shared" si="29"/>
        <v>5.9575399981963706E-3</v>
      </c>
      <c r="F53" s="7">
        <f t="shared" si="11"/>
        <v>8.1044756914163685E-3</v>
      </c>
      <c r="G53" s="7">
        <f t="shared" si="11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12"/>
        <v>34529.143084337426</v>
      </c>
      <c r="L53" s="1">
        <f t="shared" si="4"/>
        <v>2941.0349739504127</v>
      </c>
      <c r="M53" s="1">
        <f t="shared" si="4"/>
        <v>876.15305501203102</v>
      </c>
      <c r="N53" s="7">
        <f t="shared" si="30"/>
        <v>2.0470395087995197E-2</v>
      </c>
      <c r="O53" s="7">
        <f t="shared" si="13"/>
        <v>7.8402451038241505E-2</v>
      </c>
      <c r="P53" s="7">
        <f t="shared" si="13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4"/>
        <v>145.11508502616257</v>
      </c>
      <c r="U53" s="1">
        <f t="shared" si="14"/>
        <v>604.17834263666111</v>
      </c>
      <c r="V53" s="1">
        <f t="shared" si="14"/>
        <v>672.98973661232958</v>
      </c>
      <c r="W53" s="7">
        <f t="shared" si="31"/>
        <v>-2.088827018530437E-2</v>
      </c>
      <c r="X53" s="7">
        <f t="shared" si="31"/>
        <v>-4.7484008841758074E-2</v>
      </c>
      <c r="Y53" s="7">
        <f t="shared" si="31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8">
        <f t="shared" si="15"/>
        <v>2.3365257523444609</v>
      </c>
      <c r="AD53" s="8">
        <f t="shared" si="15"/>
        <v>2.9121314785809065</v>
      </c>
      <c r="AE53" s="8">
        <f t="shared" si="15"/>
        <v>2.2542764742919856</v>
      </c>
      <c r="AF53" s="7">
        <f t="shared" si="32"/>
        <v>-9.7047815569728524E-4</v>
      </c>
      <c r="AG53" s="7">
        <f t="shared" si="32"/>
        <v>7.7409238888228593E-3</v>
      </c>
      <c r="AH53" s="7">
        <f t="shared" si="32"/>
        <v>2.1800888124938966E-2</v>
      </c>
      <c r="AI53" s="1">
        <f t="shared" si="42"/>
        <v>45025.602939361946</v>
      </c>
      <c r="AJ53" s="1">
        <f t="shared" si="42"/>
        <v>11035.385357291301</v>
      </c>
      <c r="AK53" s="1">
        <f t="shared" si="42"/>
        <v>3075.4289787183857</v>
      </c>
      <c r="AL53" s="10">
        <f t="shared" si="41"/>
        <v>12.881051588411921</v>
      </c>
      <c r="AM53" s="10">
        <f t="shared" si="41"/>
        <v>2.4046640969824109</v>
      </c>
      <c r="AN53" s="10">
        <f t="shared" si="41"/>
        <v>0.73040227908145305</v>
      </c>
      <c r="AO53" s="7">
        <f t="shared" si="34"/>
        <v>1.8276539118654789E-2</v>
      </c>
      <c r="AP53" s="7">
        <f t="shared" si="17"/>
        <v>2.8144496824265453E-2</v>
      </c>
      <c r="AQ53" s="7">
        <f t="shared" si="17"/>
        <v>2.0372115051398465E-2</v>
      </c>
      <c r="AR53" s="1">
        <f t="shared" si="36"/>
        <v>28944.34134179349</v>
      </c>
      <c r="AS53" s="1">
        <f t="shared" si="36"/>
        <v>8042.3916768257586</v>
      </c>
      <c r="AT53" s="1">
        <f t="shared" si="36"/>
        <v>2227.4778824056925</v>
      </c>
      <c r="AU53" s="1">
        <f t="shared" si="37"/>
        <v>5788.8682683586985</v>
      </c>
      <c r="AV53" s="1">
        <f t="shared" si="37"/>
        <v>1608.4783353651519</v>
      </c>
      <c r="AW53" s="1">
        <f t="shared" si="37"/>
        <v>445.49557648113853</v>
      </c>
      <c r="AX53" s="1">
        <f t="shared" si="18"/>
        <v>21802.339745246245</v>
      </c>
      <c r="AY53" s="1">
        <f t="shared" si="18"/>
        <v>2592.7376948415645</v>
      </c>
      <c r="AZ53" s="1">
        <f t="shared" si="18"/>
        <v>585.552328094416</v>
      </c>
      <c r="BA53" s="1">
        <f t="shared" si="19"/>
        <v>9.9897725707815574</v>
      </c>
      <c r="BB53" s="1">
        <f t="shared" si="19"/>
        <v>7.8604696214713341</v>
      </c>
      <c r="BC53" s="1">
        <f t="shared" si="19"/>
        <v>6.3725555523907813</v>
      </c>
      <c r="BD53" s="1">
        <f t="shared" si="20"/>
        <v>0</v>
      </c>
      <c r="BE53">
        <v>0</v>
      </c>
      <c r="BF53">
        <v>0</v>
      </c>
      <c r="BG53">
        <v>0</v>
      </c>
      <c r="BH53">
        <f t="shared" si="21"/>
        <v>0</v>
      </c>
      <c r="BI53">
        <f t="shared" si="22"/>
        <v>0</v>
      </c>
      <c r="BJ53">
        <f t="shared" si="8"/>
        <v>0</v>
      </c>
      <c r="BK53">
        <f t="shared" si="8"/>
        <v>0</v>
      </c>
      <c r="BL53">
        <f t="shared" si="9"/>
        <v>0</v>
      </c>
      <c r="BM53">
        <f t="shared" si="9"/>
        <v>0</v>
      </c>
      <c r="BN53">
        <f t="shared" si="9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 s="7">
        <f t="shared" si="35"/>
        <v>3.8181429255771615E-2</v>
      </c>
      <c r="BS53">
        <v>0</v>
      </c>
      <c r="BT53">
        <v>0</v>
      </c>
      <c r="BU53" s="8">
        <f>MAX((BU$3*climhigh!$I163+BU$4*climhigh!$I163^2+BU$5*climhigh!$I163^6)*(K53/K$66)^$BW$1,-99)</f>
        <v>3.4801662224081409</v>
      </c>
      <c r="BV53" s="8">
        <f>MAX((BV$3*climhigh!$I163+BV$4*climhigh!$I163^2+BV$5*climhigh!$I163^6)*(L53/L$66)^$BW$1,-99)</f>
        <v>2.1085031436708976</v>
      </c>
      <c r="BW53" s="8">
        <f>MAX((BW$3*climhigh!$I163+BW$4*climhigh!$I163^2+BW$5*climhigh!$I163^6)*(M53/M$66)^$BW$1,-99)</f>
        <v>0.76841021444756341</v>
      </c>
      <c r="BX53" s="8">
        <f>MAX((BX$3*climhigh!$M163+BX$4*climhigh!$M163^2+BX$5*climhigh!$M163^6)*(K53/K$66)^$BW$1,-99)</f>
        <v>3.4801662224081409</v>
      </c>
      <c r="BY53" s="8">
        <f>MAX((BY$3*climhigh!$M163+BY$4*climhigh!$M163^2+BY$5*climhigh!$M163^6)*(L53/L$66)^$BW$1,-99)</f>
        <v>2.1085031436708976</v>
      </c>
      <c r="BZ53" s="8">
        <f>MAX((BZ$3*climhigh!$M163+BZ$4*climhigh!$M163^2+BZ$5*climhigh!$M163^6)*(M53/M$66)^$BW$1,-99)</f>
        <v>0.76841021444756341</v>
      </c>
      <c r="CA53" s="8">
        <f t="shared" si="23"/>
        <v>0</v>
      </c>
      <c r="CB53" s="8">
        <f t="shared" si="24"/>
        <v>0</v>
      </c>
      <c r="CC53" s="8">
        <f t="shared" si="25"/>
        <v>0</v>
      </c>
      <c r="CD53" s="8">
        <f>MAX((CD$3*climhigh!$I163+CD$4*climhigh!$I163^2+CD$5*climhigh!$I163^6)*(K53/K$66)^$BW$1,-99)</f>
        <v>0.45660183867401882</v>
      </c>
      <c r="CE53" s="8">
        <f>MAX((CE$3*climhigh!$I163+CE$4*climhigh!$I163^2+CE$5*climhigh!$I163^6)*(L53/L$66)^$BW$1,-99)</f>
        <v>0.23424667011902783</v>
      </c>
      <c r="CF53" s="8">
        <f>MAX((CF$3*climhigh!$I163+CF$4*climhigh!$I163^2+CF$5*climhigh!$I163^6)*(M53/M$66)^$BW$1,-99)</f>
        <v>4.9917264255327047E-2</v>
      </c>
      <c r="CG53" s="8">
        <f>MAX((CG$3*climhigh!$M163+CG$4*climhigh!$M163^2+CG$5*climhigh!$M163^6)*(K53/K$66)^$BW$1,-99)</f>
        <v>0.45660183867401882</v>
      </c>
      <c r="CH53" s="8">
        <f>MAX((CH$3*climhigh!$M163+CH$4*climhigh!$M163^2+CH$5*climhigh!$M163^6)*(L53/L$66)^$BW$1,-99)</f>
        <v>0.23424667011902783</v>
      </c>
      <c r="CI53" s="8">
        <f>MAX((CI$3*climhigh!$M163+CI$4*climhigh!$M163^2+CI$5*climhigh!$M163^6)*(M53/M$66)^$BW$1,-99)</f>
        <v>4.9917264255327047E-2</v>
      </c>
      <c r="CJ53" s="8">
        <f t="shared" si="26"/>
        <v>0</v>
      </c>
      <c r="CK53" s="8">
        <f t="shared" si="27"/>
        <v>0</v>
      </c>
      <c r="CL53" s="8">
        <f t="shared" si="28"/>
        <v>0</v>
      </c>
    </row>
    <row r="54" spans="1:90">
      <c r="A54">
        <v>2008</v>
      </c>
      <c r="B54" s="1">
        <v>1068.1301879999999</v>
      </c>
      <c r="C54" s="1">
        <v>2501.7456656347476</v>
      </c>
      <c r="D54" s="1">
        <v>3093.6146709606855</v>
      </c>
      <c r="E54" s="7">
        <f t="shared" si="29"/>
        <v>5.7120049793621952E-3</v>
      </c>
      <c r="F54" s="7">
        <f t="shared" si="11"/>
        <v>8.1531947903412672E-3</v>
      </c>
      <c r="G54" s="7">
        <f t="shared" si="11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12"/>
        <v>34368.629769177329</v>
      </c>
      <c r="L54" s="1">
        <f t="shared" si="4"/>
        <v>3066.8804643136655</v>
      </c>
      <c r="M54" s="1">
        <f t="shared" si="4"/>
        <v>901.79292408153231</v>
      </c>
      <c r="N54" s="7">
        <f t="shared" si="30"/>
        <v>-4.648633033494165E-3</v>
      </c>
      <c r="O54" s="7">
        <f t="shared" si="13"/>
        <v>4.2789525278652762E-2</v>
      </c>
      <c r="P54" s="7">
        <f t="shared" si="13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4"/>
        <v>142.84695667407644</v>
      </c>
      <c r="U54" s="1">
        <f t="shared" si="14"/>
        <v>604.67001308648867</v>
      </c>
      <c r="V54" s="1">
        <f t="shared" si="14"/>
        <v>665.92165165765812</v>
      </c>
      <c r="W54" s="7">
        <f t="shared" si="31"/>
        <v>-1.5629859236737653E-2</v>
      </c>
      <c r="X54" s="7">
        <f t="shared" si="31"/>
        <v>8.1378363825801436E-4</v>
      </c>
      <c r="Y54" s="7">
        <f t="shared" si="31"/>
        <v>-1.050251522445278E-2</v>
      </c>
      <c r="Z54" s="1">
        <v>12237.871766</v>
      </c>
      <c r="AA54" s="1">
        <v>13332.306250999996</v>
      </c>
      <c r="AB54" s="1">
        <v>4277.1594640000021</v>
      </c>
      <c r="AC54" s="8">
        <f t="shared" si="15"/>
        <v>2.3337186594678334</v>
      </c>
      <c r="AD54" s="8">
        <f t="shared" si="15"/>
        <v>2.8737358406172713</v>
      </c>
      <c r="AE54" s="8">
        <f t="shared" si="15"/>
        <v>2.3022859575808767</v>
      </c>
      <c r="AF54" s="7">
        <f t="shared" si="32"/>
        <v>-1.2013960786911859E-3</v>
      </c>
      <c r="AG54" s="7">
        <f t="shared" si="32"/>
        <v>-1.3184719936596201E-2</v>
      </c>
      <c r="AH54" s="7">
        <f t="shared" si="32"/>
        <v>2.1297069741176955E-2</v>
      </c>
      <c r="AI54" s="1">
        <f t="shared" si="42"/>
        <v>46311.91091378445</v>
      </c>
      <c r="AJ54" s="1">
        <f t="shared" si="42"/>
        <v>11540.325156927323</v>
      </c>
      <c r="AK54" s="1">
        <f t="shared" si="42"/>
        <v>3213.3816573276854</v>
      </c>
      <c r="AL54" s="10">
        <f t="shared" si="41"/>
        <v>13.116472631656942</v>
      </c>
      <c r="AM54" s="10">
        <f t="shared" si="41"/>
        <v>2.4723421580233573</v>
      </c>
      <c r="AN54" s="10">
        <f t="shared" si="41"/>
        <v>0.74528211834470404</v>
      </c>
      <c r="AO54" s="7">
        <f t="shared" si="34"/>
        <v>1.8276539118654789E-2</v>
      </c>
      <c r="AP54" s="7">
        <f t="shared" si="17"/>
        <v>2.8144496824265453E-2</v>
      </c>
      <c r="AQ54" s="7">
        <f t="shared" si="17"/>
        <v>2.0372115051398465E-2</v>
      </c>
      <c r="AR54" s="1">
        <f t="shared" si="36"/>
        <v>29775.217955394728</v>
      </c>
      <c r="AS54" s="1">
        <f t="shared" si="36"/>
        <v>8397.4361116789387</v>
      </c>
      <c r="AT54" s="1">
        <f t="shared" si="36"/>
        <v>2323.1975351356491</v>
      </c>
      <c r="AU54" s="1">
        <f t="shared" si="37"/>
        <v>5955.0435910789456</v>
      </c>
      <c r="AV54" s="1">
        <f t="shared" si="37"/>
        <v>1679.4872223357879</v>
      </c>
      <c r="AW54" s="1">
        <f t="shared" si="37"/>
        <v>464.63950702712987</v>
      </c>
      <c r="AX54" s="1">
        <f t="shared" si="18"/>
        <v>22300.815604619711</v>
      </c>
      <c r="AY54" s="1">
        <f t="shared" si="18"/>
        <v>2685.3044982247065</v>
      </c>
      <c r="AZ54" s="1">
        <f t="shared" si="18"/>
        <v>600.77230870235235</v>
      </c>
      <c r="BA54" s="1">
        <f t="shared" si="19"/>
        <v>10.012378530977584</v>
      </c>
      <c r="BB54" s="1">
        <f t="shared" si="19"/>
        <v>7.8955494076728989</v>
      </c>
      <c r="BC54" s="1">
        <f t="shared" si="19"/>
        <v>6.3982160086792472</v>
      </c>
      <c r="BD54" s="1">
        <f t="shared" si="20"/>
        <v>0</v>
      </c>
      <c r="BE54">
        <v>0</v>
      </c>
      <c r="BF54">
        <v>0</v>
      </c>
      <c r="BG54">
        <v>0</v>
      </c>
      <c r="BH54">
        <f t="shared" si="21"/>
        <v>0</v>
      </c>
      <c r="BI54">
        <f t="shared" si="22"/>
        <v>0</v>
      </c>
      <c r="BJ54">
        <f t="shared" si="8"/>
        <v>0</v>
      </c>
      <c r="BK54">
        <f t="shared" si="8"/>
        <v>0</v>
      </c>
      <c r="BL54">
        <f t="shared" si="9"/>
        <v>0</v>
      </c>
      <c r="BM54">
        <f t="shared" si="9"/>
        <v>0</v>
      </c>
      <c r="BN54">
        <f t="shared" si="9"/>
        <v>0</v>
      </c>
      <c r="BO54">
        <f t="shared" si="40"/>
        <v>0</v>
      </c>
      <c r="BP54">
        <f t="shared" si="40"/>
        <v>0</v>
      </c>
      <c r="BQ54">
        <f t="shared" si="40"/>
        <v>0</v>
      </c>
      <c r="BR54" s="7">
        <f t="shared" si="35"/>
        <v>1.1488937189080506E-2</v>
      </c>
      <c r="BS54">
        <v>0</v>
      </c>
      <c r="BT54">
        <v>0</v>
      </c>
      <c r="BU54" s="8">
        <f>MAX((BU$3*climhigh!$I164+BU$4*climhigh!$I164^2+BU$5*climhigh!$I164^6)*(K54/K$66)^$BW$1,-99)</f>
        <v>3.520681858816638</v>
      </c>
      <c r="BV54" s="8">
        <f>MAX((BV$3*climhigh!$I164+BV$4*climhigh!$I164^2+BV$5*climhigh!$I164^6)*(L54/L$66)^$BW$1,-99)</f>
        <v>2.0976429405045787</v>
      </c>
      <c r="BW54" s="8">
        <f>MAX((BW$3*climhigh!$I164+BW$4*climhigh!$I164^2+BW$5*climhigh!$I164^6)*(M54/M$66)^$BW$1,-99)</f>
        <v>0.75503879094572168</v>
      </c>
      <c r="BX54" s="8">
        <f>MAX((BX$3*climhigh!$M164+BX$4*climhigh!$M164^2+BX$5*climhigh!$M164^6)*(K54/K$66)^$BW$1,-99)</f>
        <v>3.520681858816638</v>
      </c>
      <c r="BY54" s="8">
        <f>MAX((BY$3*climhigh!$M164+BY$4*climhigh!$M164^2+BY$5*climhigh!$M164^6)*(L54/L$66)^$BW$1,-99)</f>
        <v>2.0976429405045787</v>
      </c>
      <c r="BZ54" s="8">
        <f>MAX((BZ$3*climhigh!$M164+BZ$4*climhigh!$M164^2+BZ$5*climhigh!$M164^6)*(M54/M$66)^$BW$1,-99)</f>
        <v>0.75503879094572168</v>
      </c>
      <c r="CA54" s="8">
        <f t="shared" si="23"/>
        <v>0</v>
      </c>
      <c r="CB54" s="8">
        <f t="shared" si="24"/>
        <v>0</v>
      </c>
      <c r="CC54" s="8">
        <f t="shared" si="25"/>
        <v>0</v>
      </c>
      <c r="CD54" s="8">
        <f>MAX((CD$3*climhigh!$I164+CD$4*climhigh!$I164^2+CD$5*climhigh!$I164^6)*(K54/K$66)^$BW$1,-99)</f>
        <v>0.47872864631365991</v>
      </c>
      <c r="CE54" s="8">
        <f>MAX((CE$3*climhigh!$I164+CE$4*climhigh!$I164^2+CE$5*climhigh!$I164^6)*(L54/L$66)^$BW$1,-99)</f>
        <v>0.24240129447634853</v>
      </c>
      <c r="CF54" s="8">
        <f>MAX((CF$3*climhigh!$I164+CF$4*climhigh!$I164^2+CF$5*climhigh!$I164^6)*(M54/M$66)^$BW$1,-99)</f>
        <v>5.1374066944187551E-2</v>
      </c>
      <c r="CG54" s="8">
        <f>MAX((CG$3*climhigh!$M164+CG$4*climhigh!$M164^2+CG$5*climhigh!$M164^6)*(K54/K$66)^$BW$1,-99)</f>
        <v>0.47872864631365991</v>
      </c>
      <c r="CH54" s="8">
        <f>MAX((CH$3*climhigh!$M164+CH$4*climhigh!$M164^2+CH$5*climhigh!$M164^6)*(L54/L$66)^$BW$1,-99)</f>
        <v>0.24240129447634853</v>
      </c>
      <c r="CI54" s="8">
        <f>MAX((CI$3*climhigh!$M164+CI$4*climhigh!$M164^2+CI$5*climhigh!$M164^6)*(M54/M$66)^$BW$1,-99)</f>
        <v>5.1374066944187551E-2</v>
      </c>
      <c r="CJ54" s="8">
        <f t="shared" si="26"/>
        <v>0</v>
      </c>
      <c r="CK54" s="8">
        <f t="shared" si="27"/>
        <v>0</v>
      </c>
      <c r="CL54" s="8">
        <f t="shared" si="28"/>
        <v>0</v>
      </c>
    </row>
    <row r="55" spans="1:90">
      <c r="A55">
        <v>2009</v>
      </c>
      <c r="B55" s="1">
        <v>1073.5771439999999</v>
      </c>
      <c r="C55" s="1">
        <v>2522.0500842184201</v>
      </c>
      <c r="D55" s="1">
        <v>3144.6789667511111</v>
      </c>
      <c r="E55" s="7">
        <f t="shared" si="29"/>
        <v>5.0995244411160545E-3</v>
      </c>
      <c r="F55" s="7">
        <f t="shared" si="11"/>
        <v>8.1161002345619959E-3</v>
      </c>
      <c r="G55" s="7">
        <f t="shared" si="11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12"/>
        <v>32807.791445855299</v>
      </c>
      <c r="L55" s="1">
        <f t="shared" si="4"/>
        <v>3073.5748919458715</v>
      </c>
      <c r="M55" s="1">
        <f t="shared" si="4"/>
        <v>923.75956161901945</v>
      </c>
      <c r="N55" s="7">
        <f t="shared" si="30"/>
        <v>-4.541462181660294E-2</v>
      </c>
      <c r="O55" s="7">
        <f t="shared" si="13"/>
        <v>2.1828133538632777E-3</v>
      </c>
      <c r="P55" s="7">
        <f t="shared" si="13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4"/>
        <v>141.93819766837814</v>
      </c>
      <c r="U55" s="1">
        <f t="shared" si="14"/>
        <v>606.72180992229414</v>
      </c>
      <c r="V55" s="1">
        <f t="shared" si="14"/>
        <v>663.64450671499844</v>
      </c>
      <c r="W55" s="7">
        <f t="shared" si="31"/>
        <v>-6.3617666547265417E-3</v>
      </c>
      <c r="X55" s="7">
        <f t="shared" si="31"/>
        <v>3.3932505191256457E-3</v>
      </c>
      <c r="Y55" s="7">
        <f t="shared" si="31"/>
        <v>-3.4195388256129666E-3</v>
      </c>
      <c r="Z55" s="14">
        <v>12377.471682052155</v>
      </c>
      <c r="AA55" s="14">
        <v>14487.448960163138</v>
      </c>
      <c r="AB55" s="14">
        <v>4445.008203807608</v>
      </c>
      <c r="AC55" s="8">
        <f t="shared" ref="AC55:AE66" si="43">Z55/Q55</f>
        <v>2.4758390162810966</v>
      </c>
      <c r="AD55" s="8">
        <f t="shared" si="43"/>
        <v>3.0803836210996969</v>
      </c>
      <c r="AE55" s="8">
        <f t="shared" si="43"/>
        <v>2.305694695142086</v>
      </c>
      <c r="AF55" s="7">
        <f t="shared" ref="AF55:AH66" si="44">AC55/AC54-1</f>
        <v>6.0898667556470443E-2</v>
      </c>
      <c r="AG55" s="7">
        <f t="shared" si="44"/>
        <v>7.1909107845499864E-2</v>
      </c>
      <c r="AH55" s="7">
        <f t="shared" si="44"/>
        <v>1.4805882605439802E-3</v>
      </c>
      <c r="AI55" s="1">
        <f t="shared" si="42"/>
        <v>47635.76341348495</v>
      </c>
      <c r="AJ55" s="1">
        <f t="shared" si="42"/>
        <v>12065.77986357038</v>
      </c>
      <c r="AK55" s="1">
        <f t="shared" si="42"/>
        <v>3356.6829986220464</v>
      </c>
      <c r="AL55" s="10">
        <f t="shared" ref="AL55:AN66" si="45">(1+AL$5)*AL54</f>
        <v>13.356196356808185</v>
      </c>
      <c r="AM55" s="10">
        <f t="shared" si="45"/>
        <v>2.5419249840383431</v>
      </c>
      <c r="AN55" s="10">
        <f t="shared" si="45"/>
        <v>0.76046509140537233</v>
      </c>
      <c r="AO55" s="7">
        <f t="shared" si="34"/>
        <v>1.8276539118654789E-2</v>
      </c>
      <c r="AP55" s="7">
        <f t="shared" si="17"/>
        <v>2.8144496824265453E-2</v>
      </c>
      <c r="AQ55" s="7">
        <f t="shared" si="17"/>
        <v>2.0372115051398465E-2</v>
      </c>
      <c r="AR55" s="1">
        <f t="shared" si="36"/>
        <v>30615.12427848711</v>
      </c>
      <c r="AS55" s="1">
        <f t="shared" si="36"/>
        <v>8767.5201899217082</v>
      </c>
      <c r="AT55" s="1">
        <f t="shared" si="36"/>
        <v>2422.8269808632976</v>
      </c>
      <c r="AU55" s="1">
        <f t="shared" si="37"/>
        <v>6123.024855697422</v>
      </c>
      <c r="AV55" s="1">
        <f t="shared" si="37"/>
        <v>1753.5040379843417</v>
      </c>
      <c r="AW55" s="1">
        <f t="shared" si="37"/>
        <v>484.56539617265958</v>
      </c>
      <c r="AX55" s="1">
        <f t="shared" si="18"/>
        <v>22813.544010014517</v>
      </c>
      <c r="AY55" s="1">
        <f t="shared" si="18"/>
        <v>2781.0772656051358</v>
      </c>
      <c r="AZ55" s="1">
        <f t="shared" si="18"/>
        <v>616.36230762631089</v>
      </c>
      <c r="BA55" s="1">
        <f t="shared" si="19"/>
        <v>10.035109674100225</v>
      </c>
      <c r="BB55" s="1">
        <f t="shared" si="19"/>
        <v>7.9305936372371315</v>
      </c>
      <c r="BC55" s="1">
        <f t="shared" si="19"/>
        <v>6.4238349523652252</v>
      </c>
      <c r="BD55" s="1">
        <f t="shared" si="20"/>
        <v>0</v>
      </c>
      <c r="BE55">
        <v>0</v>
      </c>
      <c r="BF55">
        <v>0</v>
      </c>
      <c r="BG55">
        <v>0</v>
      </c>
      <c r="BH55">
        <f t="shared" si="21"/>
        <v>0</v>
      </c>
      <c r="BI55">
        <f t="shared" si="22"/>
        <v>0</v>
      </c>
      <c r="BJ55">
        <f t="shared" si="8"/>
        <v>0</v>
      </c>
      <c r="BK55">
        <f t="shared" si="8"/>
        <v>0</v>
      </c>
      <c r="BL55">
        <f t="shared" si="9"/>
        <v>0</v>
      </c>
      <c r="BM55">
        <f t="shared" si="9"/>
        <v>0</v>
      </c>
      <c r="BN55">
        <f t="shared" si="9"/>
        <v>0</v>
      </c>
      <c r="BO55">
        <f t="shared" si="40"/>
        <v>0</v>
      </c>
      <c r="BP55">
        <f t="shared" si="40"/>
        <v>0</v>
      </c>
      <c r="BQ55">
        <f t="shared" si="40"/>
        <v>0</v>
      </c>
      <c r="BR55" s="7">
        <f t="shared" si="35"/>
        <v>-2.7435325240572683E-2</v>
      </c>
      <c r="BS55">
        <v>0</v>
      </c>
      <c r="BT55">
        <v>0</v>
      </c>
      <c r="BU55" s="8">
        <f>MAX((BU$3*climhigh!$I165+BU$4*climhigh!$I165^2+BU$5*climhigh!$I165^6)*(K55/K$66)^$BW$1,-99)</f>
        <v>3.5970849901568336</v>
      </c>
      <c r="BV55" s="8">
        <f>MAX((BV$3*climhigh!$I165+BV$4*climhigh!$I165^2+BV$5*climhigh!$I165^6)*(L55/L$66)^$BW$1,-99)</f>
        <v>2.1059236414938032</v>
      </c>
      <c r="BW55" s="8">
        <f>MAX((BW$3*climhigh!$I165+BW$4*climhigh!$I165^2+BW$5*climhigh!$I165^6)*(M55/M$66)^$BW$1,-99)</f>
        <v>0.74130318905824177</v>
      </c>
      <c r="BX55" s="8">
        <f>MAX((BX$3*climhigh!$M165+BX$4*climhigh!$M165^2+BX$5*climhigh!$M165^6)*(K55/K$66)^$BW$1,-99)</f>
        <v>3.5970849901568336</v>
      </c>
      <c r="BY55" s="8">
        <f>MAX((BY$3*climhigh!$M165+BY$4*climhigh!$M165^2+BY$5*climhigh!$M165^6)*(L55/L$66)^$BW$1,-99)</f>
        <v>2.1059236414938032</v>
      </c>
      <c r="BZ55" s="8">
        <f>MAX((BZ$3*climhigh!$M165+BZ$4*climhigh!$M165^2+BZ$5*climhigh!$M165^6)*(M55/M$66)^$BW$1,-99)</f>
        <v>0.74130318905824177</v>
      </c>
      <c r="CA55" s="8">
        <f t="shared" si="23"/>
        <v>0</v>
      </c>
      <c r="CB55" s="8">
        <f t="shared" si="24"/>
        <v>0</v>
      </c>
      <c r="CC55" s="8">
        <f t="shared" si="25"/>
        <v>0</v>
      </c>
      <c r="CD55" s="8">
        <f>MAX((CD$3*climhigh!$I165+CD$4*climhigh!$I165^2+CD$5*climhigh!$I165^6)*(K55/K$66)^$BW$1,-99)</f>
        <v>0.50700794297360341</v>
      </c>
      <c r="CE55" s="8">
        <f>MAX((CE$3*climhigh!$I165+CE$4*climhigh!$I165^2+CE$5*climhigh!$I165^6)*(L55/L$66)^$BW$1,-99)</f>
        <v>0.25320918593251363</v>
      </c>
      <c r="CF55" s="8">
        <f>MAX((CF$3*climhigh!$I165+CF$4*climhigh!$I165^2+CF$5*climhigh!$I165^6)*(M55/M$66)^$BW$1,-99)</f>
        <v>5.2857723987285492E-2</v>
      </c>
      <c r="CG55" s="8">
        <f>MAX((CG$3*climhigh!$M165+CG$4*climhigh!$M165^2+CG$5*climhigh!$M165^6)*(K55/K$66)^$BW$1,-99)</f>
        <v>0.50700794297360341</v>
      </c>
      <c r="CH55" s="8">
        <f>MAX((CH$3*climhigh!$M165+CH$4*climhigh!$M165^2+CH$5*climhigh!$M165^6)*(L55/L$66)^$BW$1,-99)</f>
        <v>0.25320918593251363</v>
      </c>
      <c r="CI55" s="8">
        <f>MAX((CI$3*climhigh!$M165+CI$4*climhigh!$M165^2+CI$5*climhigh!$M165^6)*(M55/M$66)^$BW$1,-99)</f>
        <v>5.2857723987285492E-2</v>
      </c>
      <c r="CJ55" s="8">
        <f t="shared" si="26"/>
        <v>0</v>
      </c>
      <c r="CK55" s="8">
        <f t="shared" si="27"/>
        <v>0</v>
      </c>
      <c r="CL55" s="8">
        <f t="shared" si="28"/>
        <v>0</v>
      </c>
    </row>
    <row r="56" spans="1:90">
      <c r="A56">
        <v>2010</v>
      </c>
      <c r="B56" s="1">
        <v>1077.9873738974209</v>
      </c>
      <c r="C56" s="1">
        <v>2542.461009242722</v>
      </c>
      <c r="D56" s="1">
        <v>3196.6339385416431</v>
      </c>
      <c r="E56" s="7">
        <f t="shared" si="29"/>
        <v>4.1079767039275961E-3</v>
      </c>
      <c r="F56" s="7">
        <f t="shared" si="11"/>
        <v>8.0929895690897702E-3</v>
      </c>
      <c r="G56" s="7">
        <f t="shared" si="11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12"/>
        <v>33497.908311059691</v>
      </c>
      <c r="L56" s="1">
        <f t="shared" si="4"/>
        <v>3170.2815815066274</v>
      </c>
      <c r="M56" s="1">
        <f t="shared" si="4"/>
        <v>954.21065377864261</v>
      </c>
      <c r="N56" s="7">
        <f t="shared" si="30"/>
        <v>2.1035151553658649E-2</v>
      </c>
      <c r="O56" s="7">
        <f t="shared" si="13"/>
        <v>3.1463911881298268E-2</v>
      </c>
      <c r="P56" s="7">
        <f t="shared" si="13"/>
        <v>3.2964305242213943E-2</v>
      </c>
      <c r="Q56" s="14">
        <v>5079.5387519999995</v>
      </c>
      <c r="R56" s="14">
        <v>4958.8462210681491</v>
      </c>
      <c r="S56" s="14">
        <v>2413.0028068733059</v>
      </c>
      <c r="T56" s="1">
        <f t="shared" si="14"/>
        <v>140.66722313574505</v>
      </c>
      <c r="U56" s="1">
        <f t="shared" si="14"/>
        <v>615.21724651535021</v>
      </c>
      <c r="V56" s="1">
        <f t="shared" si="14"/>
        <v>791.08046456154489</v>
      </c>
      <c r="W56" s="7">
        <f t="shared" si="31"/>
        <v>-8.9544220901167648E-3</v>
      </c>
      <c r="X56" s="7">
        <f t="shared" si="31"/>
        <v>1.4002194175521954E-2</v>
      </c>
      <c r="Y56" s="7">
        <f t="shared" si="31"/>
        <v>0.19202442958105226</v>
      </c>
      <c r="Z56" s="14">
        <v>12426.093929203098</v>
      </c>
      <c r="AA56" s="14">
        <v>15535.502971398784</v>
      </c>
      <c r="AB56" s="14">
        <v>4906.008529368838</v>
      </c>
      <c r="AC56" s="8">
        <f t="shared" si="43"/>
        <v>2.4463035987884711</v>
      </c>
      <c r="AD56" s="8">
        <f t="shared" si="43"/>
        <v>3.132886618946694</v>
      </c>
      <c r="AE56" s="8">
        <f t="shared" si="43"/>
        <v>2.0331549202488874</v>
      </c>
      <c r="AF56" s="7">
        <f t="shared" si="44"/>
        <v>-1.1929457972994495E-2</v>
      </c>
      <c r="AG56" s="7">
        <f t="shared" si="44"/>
        <v>1.7044304964929591E-2</v>
      </c>
      <c r="AH56" s="7">
        <f t="shared" si="44"/>
        <v>-0.11820288933631073</v>
      </c>
      <c r="AI56" s="1">
        <f t="shared" ref="AI56:AK71" si="46">(1-$AI$5)*AI55+AU55</f>
        <v>48995.21192783388</v>
      </c>
      <c r="AJ56" s="1">
        <f t="shared" si="46"/>
        <v>12612.705915197685</v>
      </c>
      <c r="AK56" s="1">
        <f t="shared" si="46"/>
        <v>3505.5800949325012</v>
      </c>
      <c r="AL56" s="10">
        <f t="shared" si="45"/>
        <v>13.600301401999825</v>
      </c>
      <c r="AM56" s="10">
        <f t="shared" si="45"/>
        <v>2.6134661836791313</v>
      </c>
      <c r="AN56" s="10">
        <f t="shared" si="45"/>
        <v>0.7759573737400548</v>
      </c>
      <c r="AO56" s="7">
        <f t="shared" si="34"/>
        <v>1.8276539118654789E-2</v>
      </c>
      <c r="AP56" s="7">
        <f t="shared" si="17"/>
        <v>2.8144496824265453E-2</v>
      </c>
      <c r="AQ56" s="7">
        <f t="shared" si="17"/>
        <v>2.0372115051398465E-2</v>
      </c>
      <c r="AR56" s="1">
        <f t="shared" si="36"/>
        <v>31453.588482753064</v>
      </c>
      <c r="AS56" s="1">
        <f t="shared" si="36"/>
        <v>9153.3902788433807</v>
      </c>
      <c r="AT56" s="1">
        <f t="shared" si="36"/>
        <v>2526.6446592146908</v>
      </c>
      <c r="AU56" s="1">
        <f t="shared" si="37"/>
        <v>6290.7176965506133</v>
      </c>
      <c r="AV56" s="1">
        <f t="shared" si="37"/>
        <v>1830.6780557686761</v>
      </c>
      <c r="AW56" s="1">
        <f t="shared" si="37"/>
        <v>505.32893184293818</v>
      </c>
      <c r="AX56" s="1">
        <f t="shared" si="18"/>
        <v>23342.454091300799</v>
      </c>
      <c r="AY56" s="1">
        <f t="shared" si="18"/>
        <v>2880.1669706847506</v>
      </c>
      <c r="AZ56" s="1">
        <f t="shared" si="18"/>
        <v>632.32630518022654</v>
      </c>
      <c r="BA56" s="1">
        <f t="shared" si="19"/>
        <v>10.058029045613116</v>
      </c>
      <c r="BB56" s="1">
        <f t="shared" si="19"/>
        <v>7.9656035473816571</v>
      </c>
      <c r="BC56" s="1">
        <f t="shared" si="19"/>
        <v>6.4494055665718628</v>
      </c>
      <c r="BD56" s="1">
        <f t="shared" si="20"/>
        <v>0</v>
      </c>
      <c r="BE56">
        <v>0</v>
      </c>
      <c r="BF56">
        <v>0</v>
      </c>
      <c r="BG56">
        <v>0</v>
      </c>
      <c r="BH56">
        <f t="shared" si="21"/>
        <v>0</v>
      </c>
      <c r="BI56">
        <f t="shared" si="22"/>
        <v>0</v>
      </c>
      <c r="BJ56">
        <f t="shared" si="8"/>
        <v>0</v>
      </c>
      <c r="BK56">
        <f t="shared" si="8"/>
        <v>0</v>
      </c>
      <c r="BL56">
        <f t="shared" si="9"/>
        <v>0</v>
      </c>
      <c r="BM56">
        <f t="shared" si="9"/>
        <v>0</v>
      </c>
      <c r="BN56">
        <f t="shared" si="9"/>
        <v>0</v>
      </c>
      <c r="BO56">
        <f t="shared" si="40"/>
        <v>0</v>
      </c>
      <c r="BP56">
        <f t="shared" si="40"/>
        <v>0</v>
      </c>
      <c r="BQ56">
        <f t="shared" si="40"/>
        <v>0</v>
      </c>
      <c r="BR56" s="7">
        <f t="shared" si="35"/>
        <v>2.9263695925866751E-2</v>
      </c>
      <c r="BS56">
        <v>0</v>
      </c>
      <c r="BT56">
        <v>0</v>
      </c>
      <c r="BU56" s="8">
        <f>MAX((BU$3*climhigh!$I166+BU$4*climhigh!$I166^2+BU$5*climhigh!$I166^6)*(K56/K$66)^$BW$1,-99)</f>
        <v>3.6118032413825745</v>
      </c>
      <c r="BV56" s="8">
        <f>MAX((BV$3*climhigh!$I166+BV$4*climhigh!$I166^2+BV$5*climhigh!$I166^6)*(L56/L$66)^$BW$1,-99)</f>
        <v>2.0972699940313975</v>
      </c>
      <c r="BW56" s="8">
        <f>MAX((BW$3*climhigh!$I166+BW$4*climhigh!$I166^2+BW$5*climhigh!$I166^6)*(M56/M$66)^$BW$1,-99)</f>
        <v>0.72470128157141889</v>
      </c>
      <c r="BX56" s="8">
        <f>MAX((BX$3*climhigh!$M166+BX$4*climhigh!$M166^2+BX$5*climhigh!$M166^6)*(K56/K$66)^$BW$1,-99)</f>
        <v>3.6118032413825745</v>
      </c>
      <c r="BY56" s="8">
        <f>MAX((BY$3*climhigh!$M166+BY$4*climhigh!$M166^2+BY$5*climhigh!$M166^6)*(L56/L$66)^$BW$1,-99)</f>
        <v>2.0972699940313975</v>
      </c>
      <c r="BZ56" s="8">
        <f>MAX((BZ$3*climhigh!$M166+BZ$4*climhigh!$M166^2+BZ$5*climhigh!$M166^6)*(M56/M$66)^$BW$1,-99)</f>
        <v>0.72470128157141889</v>
      </c>
      <c r="CA56" s="8">
        <f t="shared" si="23"/>
        <v>0</v>
      </c>
      <c r="CB56" s="8">
        <f t="shared" si="24"/>
        <v>0</v>
      </c>
      <c r="CC56" s="8">
        <f t="shared" si="25"/>
        <v>0</v>
      </c>
      <c r="CD56" s="8">
        <f>MAX((CD$3*climhigh!$I166+CD$4*climhigh!$I166^2+CD$5*climhigh!$I166^6)*(K56/K$66)^$BW$1,-99)</f>
        <v>0.52783433050874173</v>
      </c>
      <c r="CE56" s="8">
        <f>MAX((CE$3*climhigh!$I166+CE$4*climhigh!$I166^2+CE$5*climhigh!$I166^6)*(L56/L$66)^$BW$1,-99)</f>
        <v>0.26247687976772555</v>
      </c>
      <c r="CF56" s="8">
        <f>MAX((CF$3*climhigh!$I166+CF$4*climhigh!$I166^2+CF$5*climhigh!$I166^6)*(M56/M$66)^$BW$1,-99)</f>
        <v>5.4185167633384504E-2</v>
      </c>
      <c r="CG56" s="8">
        <f>MAX((CG$3*climhigh!$M166+CG$4*climhigh!$M166^2+CG$5*climhigh!$M166^6)*(K56/K$66)^$BW$1,-99)</f>
        <v>0.52783433050874173</v>
      </c>
      <c r="CH56" s="8">
        <f>MAX((CH$3*climhigh!$M166+CH$4*climhigh!$M166^2+CH$5*climhigh!$M166^6)*(L56/L$66)^$BW$1,-99)</f>
        <v>0.26247687976772555</v>
      </c>
      <c r="CI56" s="8">
        <f>MAX((CI$3*climhigh!$M166+CI$4*climhigh!$M166^2+CI$5*climhigh!$M166^6)*(M56/M$66)^$BW$1,-99)</f>
        <v>5.4185167633384504E-2</v>
      </c>
      <c r="CJ56" s="8">
        <f t="shared" si="26"/>
        <v>0</v>
      </c>
      <c r="CK56" s="8">
        <f t="shared" si="27"/>
        <v>0</v>
      </c>
      <c r="CL56" s="8">
        <f t="shared" si="28"/>
        <v>0</v>
      </c>
    </row>
    <row r="57" spans="1:90">
      <c r="A57">
        <f>1+A56</f>
        <v>2011</v>
      </c>
      <c r="B57" s="14">
        <v>1086.1514973358185</v>
      </c>
      <c r="C57" s="14">
        <v>2573.0020199977989</v>
      </c>
      <c r="D57" s="14">
        <v>3289.411198061528</v>
      </c>
      <c r="E57" s="7">
        <f t="shared" si="29"/>
        <v>7.5734870705215229E-3</v>
      </c>
      <c r="F57" s="7">
        <f t="shared" si="29"/>
        <v>1.2012381170861675E-2</v>
      </c>
      <c r="G57" s="7">
        <f t="shared" si="29"/>
        <v>2.9023423170627893E-2</v>
      </c>
      <c r="H57" s="14">
        <v>37249.479996573617</v>
      </c>
      <c r="I57" s="14">
        <v>8725.1960123407407</v>
      </c>
      <c r="J57" s="14">
        <v>3227.7819018334785</v>
      </c>
      <c r="K57" s="1">
        <f t="shared" si="12"/>
        <v>34294.921185434549</v>
      </c>
      <c r="L57" s="1">
        <f t="shared" si="12"/>
        <v>3391.0568062236516</v>
      </c>
      <c r="M57" s="1">
        <f t="shared" si="12"/>
        <v>981.26433804798614</v>
      </c>
      <c r="N57" s="7">
        <f t="shared" si="30"/>
        <v>2.3792914679144683E-2</v>
      </c>
      <c r="O57" s="7">
        <f t="shared" si="30"/>
        <v>6.9638995477526056E-2</v>
      </c>
      <c r="P57" s="7">
        <f t="shared" si="30"/>
        <v>2.8351899197742059E-2</v>
      </c>
      <c r="Q57" s="14">
        <v>5100.3539898026083</v>
      </c>
      <c r="R57" s="14">
        <v>5228.4997481336923</v>
      </c>
      <c r="S57" s="14">
        <v>2277.0639416787467</v>
      </c>
      <c r="T57" s="1">
        <f t="shared" ref="T57:V66" si="47">Q57/H57*1000</f>
        <v>136.92416619699827</v>
      </c>
      <c r="U57" s="1">
        <f t="shared" si="47"/>
        <v>599.24152314040941</v>
      </c>
      <c r="V57" s="1">
        <f t="shared" si="47"/>
        <v>705.4578069185236</v>
      </c>
      <c r="W57" s="7">
        <f t="shared" ref="W57:Y66" si="48">T57/T56-1</f>
        <v>-2.6609304252311117E-2</v>
      </c>
      <c r="X57" s="7">
        <f t="shared" si="48"/>
        <v>-2.5967613010572821E-2</v>
      </c>
      <c r="Y57" s="7">
        <f t="shared" si="48"/>
        <v>-0.1082350803473292</v>
      </c>
      <c r="Z57" s="14">
        <v>12368.189596767896</v>
      </c>
      <c r="AA57" s="14">
        <v>16627.605336401368</v>
      </c>
      <c r="AB57" s="14">
        <v>5133.5252910555</v>
      </c>
      <c r="AC57" s="8">
        <f t="shared" si="43"/>
        <v>2.4249668986694322</v>
      </c>
      <c r="AD57" s="8">
        <f t="shared" si="43"/>
        <v>3.1801866954926363</v>
      </c>
      <c r="AE57" s="8">
        <f t="shared" si="43"/>
        <v>2.2544493358718993</v>
      </c>
      <c r="AF57" s="7">
        <f t="shared" si="44"/>
        <v>-8.7220164045075377E-3</v>
      </c>
      <c r="AG57" s="7">
        <f t="shared" si="44"/>
        <v>1.5097921597253761E-2</v>
      </c>
      <c r="AH57" s="7">
        <f t="shared" si="44"/>
        <v>0.10884286948282429</v>
      </c>
      <c r="AI57" s="1">
        <f t="shared" si="46"/>
        <v>50386.408431601107</v>
      </c>
      <c r="AJ57" s="1">
        <f t="shared" si="46"/>
        <v>13182.113379446593</v>
      </c>
      <c r="AK57" s="1">
        <f t="shared" si="46"/>
        <v>3660.3510172821893</v>
      </c>
      <c r="AL57" s="10">
        <f t="shared" si="45"/>
        <v>13.84886784259897</v>
      </c>
      <c r="AM57" s="10">
        <f t="shared" si="45"/>
        <v>2.6870208743860138</v>
      </c>
      <c r="AN57" s="10">
        <f t="shared" si="45"/>
        <v>0.79176526663286817</v>
      </c>
      <c r="AO57" s="7">
        <f>AO$5*AO56</f>
        <v>1.8093773727468242E-2</v>
      </c>
      <c r="AP57" s="7">
        <f>AP$5*AP56</f>
        <v>2.7863051856022798E-2</v>
      </c>
      <c r="AQ57" s="7">
        <f>AQ$5*AQ56</f>
        <v>2.0168393900884481E-2</v>
      </c>
      <c r="AR57" s="1">
        <f t="shared" si="36"/>
        <v>32403.302534966024</v>
      </c>
      <c r="AS57" s="1">
        <f t="shared" si="36"/>
        <v>9585.6187240369363</v>
      </c>
      <c r="AT57" s="1">
        <f t="shared" si="36"/>
        <v>2660.6976517752159</v>
      </c>
      <c r="AU57" s="1">
        <f t="shared" si="37"/>
        <v>6480.6605069932048</v>
      </c>
      <c r="AV57" s="1">
        <f t="shared" si="37"/>
        <v>1917.1237448073873</v>
      </c>
      <c r="AW57" s="1">
        <f t="shared" si="37"/>
        <v>532.13953035504323</v>
      </c>
      <c r="AX57" s="1">
        <f t="shared" si="18"/>
        <v>23866.506736452073</v>
      </c>
      <c r="AY57" s="1">
        <f t="shared" si="18"/>
        <v>2980.3688141823181</v>
      </c>
      <c r="AZ57" s="1">
        <f t="shared" si="18"/>
        <v>647.09396097226954</v>
      </c>
      <c r="BA57" s="1">
        <f t="shared" si="19"/>
        <v>10.080231363271531</v>
      </c>
      <c r="BB57" s="1">
        <f t="shared" si="19"/>
        <v>7.9998023349898526</v>
      </c>
      <c r="BC57" s="1">
        <f t="shared" si="19"/>
        <v>6.4724915095707001</v>
      </c>
      <c r="BD57" s="1">
        <f t="shared" si="20"/>
        <v>0</v>
      </c>
      <c r="BE57">
        <v>0</v>
      </c>
      <c r="BF57">
        <v>0</v>
      </c>
      <c r="BG57">
        <v>0</v>
      </c>
      <c r="BH57">
        <f t="shared" si="21"/>
        <v>0</v>
      </c>
      <c r="BI57">
        <f t="shared" si="22"/>
        <v>0</v>
      </c>
      <c r="BJ57">
        <f t="shared" si="8"/>
        <v>0</v>
      </c>
      <c r="BK57">
        <f t="shared" si="8"/>
        <v>0</v>
      </c>
      <c r="BL57">
        <f t="shared" si="9"/>
        <v>0</v>
      </c>
      <c r="BM57">
        <f t="shared" si="9"/>
        <v>0</v>
      </c>
      <c r="BN57">
        <f t="shared" si="9"/>
        <v>0</v>
      </c>
      <c r="BO57">
        <f t="shared" si="40"/>
        <v>0</v>
      </c>
      <c r="BP57">
        <f t="shared" si="40"/>
        <v>0</v>
      </c>
      <c r="BQ57">
        <f t="shared" si="40"/>
        <v>0</v>
      </c>
      <c r="BR57" s="7">
        <f t="shared" si="35"/>
        <v>4.1963540703887858E-2</v>
      </c>
      <c r="BS57">
        <v>0</v>
      </c>
      <c r="BT57">
        <v>0</v>
      </c>
      <c r="BU57" s="8">
        <f>MAX((BU$3*climhigh!$I167+BU$4*climhigh!$I167^2+BU$5*climhigh!$I167^6)*(K57/K$66)^$BW$1,-99)</f>
        <v>3.6220466624825316</v>
      </c>
      <c r="BV57" s="8">
        <f>MAX((BV$3*climhigh!$I167+BV$4*climhigh!$I167^2+BV$5*climhigh!$I167^6)*(L57/L$66)^$BW$1,-99)</f>
        <v>2.0678957024349076</v>
      </c>
      <c r="BW57" s="8">
        <f>MAX((BW$3*climhigh!$I167+BW$4*climhigh!$I167^2+BW$5*climhigh!$I167^6)*(M57/M$66)^$BW$1,-99)</f>
        <v>0.70754577938869412</v>
      </c>
      <c r="BX57" s="8">
        <f>MAX((BX$3*climhigh!$M167+BX$4*climhigh!$M167^2+BX$5*climhigh!$M167^6)*(K57/K$66)^$BW$1,-99)</f>
        <v>3.6220466624825316</v>
      </c>
      <c r="BY57" s="8">
        <f>MAX((BY$3*climhigh!$M167+BY$4*climhigh!$M167^2+BY$5*climhigh!$M167^6)*(L57/L$66)^$BW$1,-99)</f>
        <v>2.0678957024349076</v>
      </c>
      <c r="BZ57" s="8">
        <f>MAX((BZ$3*climhigh!$M167+BZ$4*climhigh!$M167^2+BZ$5*climhigh!$M167^6)*(M57/M$66)^$BW$1,-99)</f>
        <v>0.70754577938869412</v>
      </c>
      <c r="CA57" s="8">
        <f t="shared" si="23"/>
        <v>0</v>
      </c>
      <c r="CB57" s="8">
        <f t="shared" si="24"/>
        <v>0</v>
      </c>
      <c r="CC57" s="8">
        <f t="shared" si="25"/>
        <v>0</v>
      </c>
      <c r="CD57" s="8">
        <f>MAX((CD$3*climhigh!$I167+CD$4*climhigh!$I167^2+CD$5*climhigh!$I167^6)*(K57/K$66)^$BW$1,-99)</f>
        <v>0.54898814023359011</v>
      </c>
      <c r="CE57" s="8">
        <f>MAX((CE$3*climhigh!$I167+CE$4*climhigh!$I167^2+CE$5*climhigh!$I167^6)*(L57/L$66)^$BW$1,-99)</f>
        <v>0.26949707669425194</v>
      </c>
      <c r="CF57" s="8">
        <f>MAX((CF$3*climhigh!$I167+CF$4*climhigh!$I167^2+CF$5*climhigh!$I167^6)*(M57/M$66)^$BW$1,-99)</f>
        <v>5.5512448730116536E-2</v>
      </c>
      <c r="CG57" s="8">
        <f>MAX((CG$3*climhigh!$M167+CG$4*climhigh!$M167^2+CG$5*climhigh!$M167^6)*(K57/K$66)^$BW$1,-99)</f>
        <v>0.54898814023359011</v>
      </c>
      <c r="CH57" s="8">
        <f>MAX((CH$3*climhigh!$M167+CH$4*climhigh!$M167^2+CH$5*climhigh!$M167^6)*(L57/L$66)^$BW$1,-99)</f>
        <v>0.26949707669425194</v>
      </c>
      <c r="CI57" s="8">
        <f>MAX((CI$3*climhigh!$M167+CI$4*climhigh!$M167^2+CI$5*climhigh!$M167^6)*(M57/M$66)^$BW$1,-99)</f>
        <v>5.5512448730116536E-2</v>
      </c>
      <c r="CJ57" s="8">
        <f t="shared" si="26"/>
        <v>0</v>
      </c>
      <c r="CK57" s="8">
        <f t="shared" si="27"/>
        <v>0</v>
      </c>
      <c r="CL57" s="8">
        <f t="shared" si="28"/>
        <v>0</v>
      </c>
    </row>
    <row r="58" spans="1:90">
      <c r="A58">
        <f t="shared" ref="A58:A121" si="49">1+A57</f>
        <v>2012</v>
      </c>
      <c r="B58" s="14">
        <v>1094.7549607685755</v>
      </c>
      <c r="C58" s="14">
        <v>2603.4024572860399</v>
      </c>
      <c r="D58" s="14">
        <v>3384.501180321442</v>
      </c>
      <c r="E58" s="7">
        <f t="shared" ref="E58:G66" si="50">B58/B57-1</f>
        <v>7.9210528677262637E-3</v>
      </c>
      <c r="F58" s="7">
        <f t="shared" si="50"/>
        <v>1.1815162620147035E-2</v>
      </c>
      <c r="G58" s="7">
        <f t="shared" si="50"/>
        <v>2.8907903735462259E-2</v>
      </c>
      <c r="H58" s="14">
        <v>38276.537103308146</v>
      </c>
      <c r="I58" s="14">
        <v>9503.7151568449626</v>
      </c>
      <c r="J58" s="14">
        <v>3425.8523434848325</v>
      </c>
      <c r="K58" s="1">
        <f t="shared" ref="K58:M121" si="51">H58/B58*1000</f>
        <v>34963.565797807401</v>
      </c>
      <c r="L58" s="1">
        <f t="shared" si="51"/>
        <v>3650.4978822030721</v>
      </c>
      <c r="M58" s="1">
        <f t="shared" si="51"/>
        <v>1012.2178013716821</v>
      </c>
      <c r="N58" s="7">
        <f t="shared" ref="N58:P73" si="52">K58/K57-1</f>
        <v>1.949689893606843E-2</v>
      </c>
      <c r="O58" s="7">
        <f t="shared" si="52"/>
        <v>7.6507440247908898E-2</v>
      </c>
      <c r="P58" s="7">
        <f t="shared" si="52"/>
        <v>3.1544469847208711E-2</v>
      </c>
      <c r="Q58" s="14">
        <v>5137.8688229266909</v>
      </c>
      <c r="R58" s="14">
        <v>5487.4313898213768</v>
      </c>
      <c r="S58" s="14">
        <v>2171.5226675609906</v>
      </c>
      <c r="T58" s="1">
        <f t="shared" si="47"/>
        <v>134.23024159838738</v>
      </c>
      <c r="U58" s="1">
        <f t="shared" si="47"/>
        <v>577.39855406641743</v>
      </c>
      <c r="V58" s="1">
        <f t="shared" si="47"/>
        <v>633.86347391495644</v>
      </c>
      <c r="W58" s="7">
        <f t="shared" si="48"/>
        <v>-1.9674573696034314E-2</v>
      </c>
      <c r="X58" s="7">
        <f t="shared" si="48"/>
        <v>-3.6451027224416732E-2</v>
      </c>
      <c r="Y58" s="7">
        <f t="shared" si="48"/>
        <v>-0.10148634305472493</v>
      </c>
      <c r="Z58" s="14">
        <v>12526.448205641973</v>
      </c>
      <c r="AA58" s="14">
        <v>17676.391557422059</v>
      </c>
      <c r="AB58" s="14">
        <v>4999.6613811007473</v>
      </c>
      <c r="AC58" s="8">
        <f t="shared" si="43"/>
        <v>2.4380630641532255</v>
      </c>
      <c r="AD58" s="8">
        <f t="shared" si="43"/>
        <v>3.2212505818678583</v>
      </c>
      <c r="AE58" s="8">
        <f t="shared" si="43"/>
        <v>2.3023758654641462</v>
      </c>
      <c r="AF58" s="7">
        <f t="shared" si="44"/>
        <v>5.4005543296196112E-3</v>
      </c>
      <c r="AG58" s="7">
        <f t="shared" si="44"/>
        <v>1.2912413737666162E-2</v>
      </c>
      <c r="AH58" s="7">
        <f t="shared" si="44"/>
        <v>2.1258641225446517E-2</v>
      </c>
      <c r="AI58" s="1">
        <f t="shared" si="46"/>
        <v>51828.428095434203</v>
      </c>
      <c r="AJ58" s="1">
        <f t="shared" si="46"/>
        <v>13781.025786309323</v>
      </c>
      <c r="AK58" s="1">
        <f t="shared" si="46"/>
        <v>3826.4554459090141</v>
      </c>
      <c r="AL58" s="10">
        <f t="shared" si="45"/>
        <v>14.10197721747331</v>
      </c>
      <c r="AM58" s="10">
        <f t="shared" si="45"/>
        <v>2.7626457248519061</v>
      </c>
      <c r="AN58" s="10">
        <f t="shared" si="45"/>
        <v>0.80789519973841417</v>
      </c>
      <c r="AO58" s="7">
        <f t="shared" ref="AO58:AQ73" si="53">AO$5*AO57</f>
        <v>1.7912835990193561E-2</v>
      </c>
      <c r="AP58" s="7">
        <f t="shared" si="53"/>
        <v>2.758442133746257E-2</v>
      </c>
      <c r="AQ58" s="7">
        <f t="shared" si="53"/>
        <v>1.9966709961875637E-2</v>
      </c>
      <c r="AR58" s="1">
        <f t="shared" si="36"/>
        <v>33392.363060641597</v>
      </c>
      <c r="AS58" s="1">
        <f t="shared" si="36"/>
        <v>10037.245647008798</v>
      </c>
      <c r="AT58" s="1">
        <f t="shared" si="36"/>
        <v>2802.2707636536306</v>
      </c>
      <c r="AU58" s="1">
        <f t="shared" si="37"/>
        <v>6678.4726121283202</v>
      </c>
      <c r="AV58" s="1">
        <f t="shared" si="37"/>
        <v>2007.4491294017598</v>
      </c>
      <c r="AW58" s="1">
        <f t="shared" si="37"/>
        <v>560.45415273072615</v>
      </c>
      <c r="AX58" s="1">
        <f t="shared" si="18"/>
        <v>24401.707601999558</v>
      </c>
      <c r="AY58" s="1">
        <f t="shared" si="18"/>
        <v>3084.3469841300807</v>
      </c>
      <c r="AZ58" s="1">
        <f t="shared" si="18"/>
        <v>662.37725782385121</v>
      </c>
      <c r="BA58" s="1">
        <f t="shared" si="19"/>
        <v>10.102408392521056</v>
      </c>
      <c r="BB58" s="1">
        <f t="shared" si="19"/>
        <v>8.0340952394211467</v>
      </c>
      <c r="BC58" s="1">
        <f t="shared" si="19"/>
        <v>6.4958352694862658</v>
      </c>
      <c r="BD58" s="1">
        <f t="shared" si="20"/>
        <v>0</v>
      </c>
      <c r="BE58">
        <v>0</v>
      </c>
      <c r="BF58">
        <v>0</v>
      </c>
      <c r="BG58">
        <v>0</v>
      </c>
      <c r="BH58">
        <f t="shared" si="21"/>
        <v>0</v>
      </c>
      <c r="BI58">
        <f t="shared" si="22"/>
        <v>0</v>
      </c>
      <c r="BJ58">
        <f t="shared" si="8"/>
        <v>0</v>
      </c>
      <c r="BK58">
        <f t="shared" si="8"/>
        <v>0</v>
      </c>
      <c r="BL58">
        <f t="shared" si="9"/>
        <v>0</v>
      </c>
      <c r="BM58">
        <f t="shared" si="9"/>
        <v>0</v>
      </c>
      <c r="BN58">
        <f t="shared" si="9"/>
        <v>0</v>
      </c>
      <c r="BO58">
        <f t="shared" si="40"/>
        <v>0</v>
      </c>
      <c r="BP58">
        <f t="shared" si="40"/>
        <v>0</v>
      </c>
      <c r="BQ58">
        <f t="shared" si="40"/>
        <v>0</v>
      </c>
      <c r="BR58" s="7">
        <f t="shared" si="35"/>
        <v>4.072249188291921E-2</v>
      </c>
      <c r="BS58">
        <v>0</v>
      </c>
      <c r="BT58">
        <v>0</v>
      </c>
      <c r="BU58" s="8">
        <f>MAX((BU$3*climhigh!$I168+BU$4*climhigh!$I168^2+BU$5*climhigh!$I168^6)*(K58/K$66)^$BW$1,-99)</f>
        <v>3.6339612431488031</v>
      </c>
      <c r="BV58" s="8">
        <f>MAX((BV$3*climhigh!$I168+BV$4*climhigh!$I168^2+BV$5*climhigh!$I168^6)*(L58/L$66)^$BW$1,-99)</f>
        <v>2.0337318802086393</v>
      </c>
      <c r="BW58" s="8">
        <f>MAX((BW$3*climhigh!$I168+BW$4*climhigh!$I168^2+BW$5*climhigh!$I168^6)*(M58/M$66)^$BW$1,-99)</f>
        <v>0.68841003701620163</v>
      </c>
      <c r="BX58" s="8">
        <f>MAX((BX$3*climhigh!$M168+BX$4*climhigh!$M168^2+BX$5*climhigh!$M168^6)*(K58/K$66)^$BW$1,-99)</f>
        <v>3.6339612431488031</v>
      </c>
      <c r="BY58" s="8">
        <f>MAX((BY$3*climhigh!$M168+BY$4*climhigh!$M168^2+BY$5*climhigh!$M168^6)*(L58/L$66)^$BW$1,-99)</f>
        <v>2.0337318802086393</v>
      </c>
      <c r="BZ58" s="8">
        <f>MAX((BZ$3*climhigh!$M168+BZ$4*climhigh!$M168^2+BZ$5*climhigh!$M168^6)*(M58/M$66)^$BW$1,-99)</f>
        <v>0.68841003701620163</v>
      </c>
      <c r="CA58" s="8">
        <f t="shared" si="23"/>
        <v>0</v>
      </c>
      <c r="CB58" s="8">
        <f t="shared" si="24"/>
        <v>0</v>
      </c>
      <c r="CC58" s="8">
        <f t="shared" si="25"/>
        <v>0</v>
      </c>
      <c r="CD58" s="8">
        <f>MAX((CD$3*climhigh!$I168+CD$4*climhigh!$I168^2+CD$5*climhigh!$I168^6)*(K58/K$66)^$BW$1,-99)</f>
        <v>0.57142801897470263</v>
      </c>
      <c r="CE58" s="8">
        <f>MAX((CE$3*climhigh!$I168+CE$4*climhigh!$I168^2+CE$5*climhigh!$I168^6)*(L58/L$66)^$BW$1,-99)</f>
        <v>0.27612903034378933</v>
      </c>
      <c r="CF58" s="8">
        <f>MAX((CF$3*climhigh!$I168+CF$4*climhigh!$I168^2+CF$5*climhigh!$I168^6)*(M58/M$66)^$BW$1,-99)</f>
        <v>5.671945211044823E-2</v>
      </c>
      <c r="CG58" s="8">
        <f>MAX((CG$3*climhigh!$M168+CG$4*climhigh!$M168^2+CG$5*climhigh!$M168^6)*(K58/K$66)^$BW$1,-99)</f>
        <v>0.57142801897470263</v>
      </c>
      <c r="CH58" s="8">
        <f>MAX((CH$3*climhigh!$M168+CH$4*climhigh!$M168^2+CH$5*climhigh!$M168^6)*(L58/L$66)^$BW$1,-99)</f>
        <v>0.27612903034378933</v>
      </c>
      <c r="CI58" s="8">
        <f>MAX((CI$3*climhigh!$M168+CI$4*climhigh!$M168^2+CI$5*climhigh!$M168^6)*(M58/M$66)^$BW$1,-99)</f>
        <v>5.671945211044823E-2</v>
      </c>
      <c r="CJ58" s="8">
        <f t="shared" si="26"/>
        <v>0</v>
      </c>
      <c r="CK58" s="8">
        <f t="shared" si="27"/>
        <v>0</v>
      </c>
      <c r="CL58" s="8">
        <f t="shared" si="28"/>
        <v>0</v>
      </c>
    </row>
    <row r="59" spans="1:90">
      <c r="A59">
        <f t="shared" si="49"/>
        <v>2013</v>
      </c>
      <c r="B59" s="14">
        <v>1103.9272237495825</v>
      </c>
      <c r="C59" s="14">
        <v>2634.0805909627647</v>
      </c>
      <c r="D59" s="14">
        <v>3481.2582181991834</v>
      </c>
      <c r="E59" s="7">
        <f t="shared" si="50"/>
        <v>8.3783707858857692E-3</v>
      </c>
      <c r="F59" s="7">
        <f t="shared" si="50"/>
        <v>1.1783861381426952E-2</v>
      </c>
      <c r="G59" s="7">
        <f t="shared" si="50"/>
        <v>2.8588271276227539E-2</v>
      </c>
      <c r="H59" s="14">
        <v>38432.580399467297</v>
      </c>
      <c r="I59" s="14">
        <v>10071.513656287792</v>
      </c>
      <c r="J59" s="14">
        <v>3614.2105643252821</v>
      </c>
      <c r="K59" s="1">
        <f t="shared" si="51"/>
        <v>34814.414911272666</v>
      </c>
      <c r="L59" s="1">
        <f t="shared" si="51"/>
        <v>3823.5404379205511</v>
      </c>
      <c r="M59" s="1">
        <f t="shared" si="51"/>
        <v>1038.1908889811896</v>
      </c>
      <c r="N59" s="7">
        <f t="shared" si="52"/>
        <v>-4.2658946000321274E-3</v>
      </c>
      <c r="O59" s="7">
        <f t="shared" si="52"/>
        <v>4.7402453391658383E-2</v>
      </c>
      <c r="P59" s="7">
        <f t="shared" si="52"/>
        <v>2.5659583910014883E-2</v>
      </c>
      <c r="Q59" s="14">
        <v>5104.2057618901972</v>
      </c>
      <c r="R59" s="14">
        <v>5667.5977521249652</v>
      </c>
      <c r="S59" s="14">
        <v>2203.0001292286133</v>
      </c>
      <c r="T59" s="1">
        <f t="shared" si="47"/>
        <v>132.80934324048002</v>
      </c>
      <c r="U59" s="1">
        <f t="shared" si="47"/>
        <v>562.7354482696453</v>
      </c>
      <c r="V59" s="1">
        <f t="shared" si="47"/>
        <v>609.53840126906937</v>
      </c>
      <c r="W59" s="7">
        <f t="shared" si="48"/>
        <v>-1.0585530808762456E-2</v>
      </c>
      <c r="X59" s="7">
        <f t="shared" si="48"/>
        <v>-2.5395120395617532E-2</v>
      </c>
      <c r="Y59" s="7">
        <f t="shared" si="48"/>
        <v>-3.8375886365003997E-2</v>
      </c>
      <c r="Z59" s="14">
        <v>12277.514399077578</v>
      </c>
      <c r="AA59" s="14">
        <v>18249.392698942196</v>
      </c>
      <c r="AB59" s="14">
        <v>5397.102292051678</v>
      </c>
      <c r="AC59" s="8">
        <f t="shared" si="43"/>
        <v>2.4053721522642828</v>
      </c>
      <c r="AD59" s="8">
        <f t="shared" si="43"/>
        <v>3.2199519967873358</v>
      </c>
      <c r="AE59" s="8">
        <f t="shared" si="43"/>
        <v>2.449887415095835</v>
      </c>
      <c r="AF59" s="7">
        <f t="shared" si="44"/>
        <v>-1.3408558773395307E-2</v>
      </c>
      <c r="AG59" s="7">
        <f t="shared" si="44"/>
        <v>-4.0313072439379649E-4</v>
      </c>
      <c r="AH59" s="7">
        <f t="shared" si="44"/>
        <v>6.4069273763843526E-2</v>
      </c>
      <c r="AI59" s="1">
        <f t="shared" si="46"/>
        <v>53324.057898019106</v>
      </c>
      <c r="AJ59" s="1">
        <f t="shared" si="46"/>
        <v>14410.372337080149</v>
      </c>
      <c r="AK59" s="1">
        <f t="shared" si="46"/>
        <v>4004.2640540488387</v>
      </c>
      <c r="AL59" s="10">
        <f t="shared" si="45"/>
        <v>14.35971255573884</v>
      </c>
      <c r="AM59" s="10">
        <f t="shared" si="45"/>
        <v>2.8403989986815712</v>
      </c>
      <c r="AN59" s="10">
        <f t="shared" si="45"/>
        <v>0.82435373369695764</v>
      </c>
      <c r="AO59" s="7">
        <f t="shared" si="53"/>
        <v>1.7733707630291626E-2</v>
      </c>
      <c r="AP59" s="7">
        <f t="shared" si="53"/>
        <v>2.7308577124087945E-2</v>
      </c>
      <c r="AQ59" s="7">
        <f t="shared" si="53"/>
        <v>1.9767042862256879E-2</v>
      </c>
      <c r="AR59" s="1">
        <f t="shared" si="36"/>
        <v>34425.696814948424</v>
      </c>
      <c r="AS59" s="1">
        <f t="shared" si="36"/>
        <v>10510.361119513449</v>
      </c>
      <c r="AT59" s="1">
        <f t="shared" si="36"/>
        <v>2951.2577545464665</v>
      </c>
      <c r="AU59" s="1">
        <f t="shared" si="37"/>
        <v>6885.1393629896847</v>
      </c>
      <c r="AV59" s="1">
        <f t="shared" si="37"/>
        <v>2102.07222390269</v>
      </c>
      <c r="AW59" s="1">
        <f t="shared" si="37"/>
        <v>590.25155090929331</v>
      </c>
      <c r="AX59" s="1">
        <f t="shared" si="18"/>
        <v>24947.801684258586</v>
      </c>
      <c r="AY59" s="1">
        <f t="shared" si="18"/>
        <v>3192.1152771326192</v>
      </c>
      <c r="AZ59" s="1">
        <f t="shared" si="18"/>
        <v>678.20484883723907</v>
      </c>
      <c r="BA59" s="1">
        <f t="shared" si="19"/>
        <v>10.124540988450502</v>
      </c>
      <c r="BB59" s="1">
        <f t="shared" si="19"/>
        <v>8.068439072307509</v>
      </c>
      <c r="BC59" s="1">
        <f t="shared" si="19"/>
        <v>6.5194493792343069</v>
      </c>
      <c r="BD59" s="1">
        <f t="shared" si="20"/>
        <v>0</v>
      </c>
      <c r="BE59">
        <v>0</v>
      </c>
      <c r="BF59">
        <v>0</v>
      </c>
      <c r="BG59">
        <v>0</v>
      </c>
      <c r="BH59">
        <f t="shared" si="21"/>
        <v>0</v>
      </c>
      <c r="BI59">
        <f t="shared" si="22"/>
        <v>0</v>
      </c>
      <c r="BJ59">
        <f t="shared" si="8"/>
        <v>0</v>
      </c>
      <c r="BK59">
        <f t="shared" si="8"/>
        <v>0</v>
      </c>
      <c r="BL59">
        <f t="shared" si="9"/>
        <v>0</v>
      </c>
      <c r="BM59">
        <f t="shared" si="9"/>
        <v>0</v>
      </c>
      <c r="BN59">
        <f t="shared" si="9"/>
        <v>0</v>
      </c>
      <c r="BO59">
        <f t="shared" si="40"/>
        <v>0</v>
      </c>
      <c r="BP59">
        <f t="shared" si="40"/>
        <v>0</v>
      </c>
      <c r="BQ59">
        <f t="shared" si="40"/>
        <v>0</v>
      </c>
      <c r="BR59" s="7">
        <f t="shared" si="35"/>
        <v>1.7814282564614814E-2</v>
      </c>
      <c r="BS59">
        <v>0</v>
      </c>
      <c r="BT59">
        <v>0</v>
      </c>
      <c r="BU59" s="8">
        <f>MAX((BU$3*climhigh!$I169+BU$4*climhigh!$I169^2+BU$5*climhigh!$I169^6)*(K59/K$66)^$BW$1,-99)</f>
        <v>3.6651959954752593</v>
      </c>
      <c r="BV59" s="8">
        <f>MAX((BV$3*climhigh!$I169+BV$4*climhigh!$I169^2+BV$5*climhigh!$I169^6)*(L59/L$66)^$BW$1,-99)</f>
        <v>2.0118465021357346</v>
      </c>
      <c r="BW59" s="8">
        <f>MAX((BW$3*climhigh!$I169+BW$4*climhigh!$I169^2+BW$5*climhigh!$I169^6)*(M59/M$66)^$BW$1,-99)</f>
        <v>0.66873985028455307</v>
      </c>
      <c r="BX59" s="8">
        <f>MAX((BX$3*climhigh!$M169+BX$4*climhigh!$M169^2+BX$5*climhigh!$M169^6)*(K59/K$66)^$BW$1,-99)</f>
        <v>3.6651959954752593</v>
      </c>
      <c r="BY59" s="8">
        <f>MAX((BY$3*climhigh!$M169+BY$4*climhigh!$M169^2+BY$5*climhigh!$M169^6)*(L59/L$66)^$BW$1,-99)</f>
        <v>2.0118465021357346</v>
      </c>
      <c r="BZ59" s="8">
        <f>MAX((BZ$3*climhigh!$M169+BZ$4*climhigh!$M169^2+BZ$5*climhigh!$M169^6)*(M59/M$66)^$BW$1,-99)</f>
        <v>0.66873985028455307</v>
      </c>
      <c r="CA59" s="8">
        <f t="shared" si="23"/>
        <v>0</v>
      </c>
      <c r="CB59" s="8">
        <f t="shared" si="24"/>
        <v>0</v>
      </c>
      <c r="CC59" s="8">
        <f t="shared" si="25"/>
        <v>0</v>
      </c>
      <c r="CD59" s="8">
        <f>MAX((CD$3*climhigh!$I169+CD$4*climhigh!$I169^2+CD$5*climhigh!$I169^6)*(K59/K$66)^$BW$1,-99)</f>
        <v>0.59814396162386019</v>
      </c>
      <c r="CE59" s="8">
        <f>MAX((CE$3*climhigh!$I169+CE$4*climhigh!$I169^2+CE$5*climhigh!$I169^6)*(L59/L$66)^$BW$1,-99)</f>
        <v>0.28473052592967785</v>
      </c>
      <c r="CF59" s="8">
        <f>MAX((CF$3*climhigh!$I169+CF$4*climhigh!$I169^2+CF$5*climhigh!$I169^6)*(M59/M$66)^$BW$1,-99)</f>
        <v>5.7911876635130026E-2</v>
      </c>
      <c r="CG59" s="8">
        <f>MAX((CG$3*climhigh!$M169+CG$4*climhigh!$M169^2+CG$5*climhigh!$M169^6)*(K59/K$66)^$BW$1,-99)</f>
        <v>0.59814396162386019</v>
      </c>
      <c r="CH59" s="8">
        <f>MAX((CH$3*climhigh!$M169+CH$4*climhigh!$M169^2+CH$5*climhigh!$M169^6)*(L59/L$66)^$BW$1,-99)</f>
        <v>0.28473052592967785</v>
      </c>
      <c r="CI59" s="8">
        <f>MAX((CI$3*climhigh!$M169+CI$4*climhigh!$M169^2+CI$5*climhigh!$M169^6)*(M59/M$66)^$BW$1,-99)</f>
        <v>5.7911876635130026E-2</v>
      </c>
      <c r="CJ59" s="8">
        <f t="shared" si="26"/>
        <v>0</v>
      </c>
      <c r="CK59" s="8">
        <f t="shared" si="27"/>
        <v>0</v>
      </c>
      <c r="CL59" s="8">
        <f t="shared" si="28"/>
        <v>0</v>
      </c>
    </row>
    <row r="60" spans="1:90">
      <c r="A60">
        <f t="shared" si="49"/>
        <v>2014</v>
      </c>
      <c r="B60" s="14">
        <v>1112.1169054476136</v>
      </c>
      <c r="C60" s="14">
        <v>2665.0811387932654</v>
      </c>
      <c r="D60" s="14">
        <v>3578.8452952438643</v>
      </c>
      <c r="E60" s="7">
        <f t="shared" si="50"/>
        <v>7.4186789870207548E-3</v>
      </c>
      <c r="F60" s="7">
        <f t="shared" si="50"/>
        <v>1.1769020255819163E-2</v>
      </c>
      <c r="G60" s="7">
        <f t="shared" si="50"/>
        <v>2.8032128307667437E-2</v>
      </c>
      <c r="H60" s="14">
        <v>37201.52171179682</v>
      </c>
      <c r="I60" s="14">
        <v>10388.019092839699</v>
      </c>
      <c r="J60" s="14">
        <v>3758.7185476821373</v>
      </c>
      <c r="K60" s="1">
        <f t="shared" si="51"/>
        <v>33451.089116232492</v>
      </c>
      <c r="L60" s="1">
        <f t="shared" si="51"/>
        <v>3897.8247009557608</v>
      </c>
      <c r="M60" s="1">
        <f t="shared" si="51"/>
        <v>1050.2601363286972</v>
      </c>
      <c r="N60" s="7">
        <f t="shared" si="52"/>
        <v>-3.9159807755342779E-2</v>
      </c>
      <c r="O60" s="7">
        <f t="shared" si="52"/>
        <v>1.9428135844591576E-2</v>
      </c>
      <c r="P60" s="7">
        <f t="shared" si="52"/>
        <v>1.1625268026915103E-2</v>
      </c>
      <c r="Q60" s="14">
        <v>4896.9107214230798</v>
      </c>
      <c r="R60" s="14">
        <v>5806.9383927549125</v>
      </c>
      <c r="S60" s="14">
        <v>2738.6587501770268</v>
      </c>
      <c r="T60" s="1">
        <f t="shared" si="47"/>
        <v>131.63200041546261</v>
      </c>
      <c r="U60" s="1">
        <f t="shared" si="47"/>
        <v>559.00343856294467</v>
      </c>
      <c r="V60" s="1">
        <f t="shared" si="47"/>
        <v>728.61500946003434</v>
      </c>
      <c r="W60" s="7">
        <f t="shared" si="48"/>
        <v>-8.8649096237571889E-3</v>
      </c>
      <c r="X60" s="7">
        <f t="shared" si="48"/>
        <v>-6.6319079741220532E-3</v>
      </c>
      <c r="Y60" s="7">
        <f t="shared" si="48"/>
        <v>0.19535538358706428</v>
      </c>
      <c r="Z60" s="14">
        <v>11591.566406125792</v>
      </c>
      <c r="AA60" s="14">
        <v>18736.973435024014</v>
      </c>
      <c r="AB60" s="14">
        <v>5034.4244894998492</v>
      </c>
      <c r="AC60" s="8">
        <f t="shared" si="43"/>
        <v>2.3671181823705361</v>
      </c>
      <c r="AD60" s="8">
        <f t="shared" si="43"/>
        <v>3.2266526985031208</v>
      </c>
      <c r="AE60" s="8">
        <f t="shared" si="43"/>
        <v>1.8382810524218924</v>
      </c>
      <c r="AF60" s="7">
        <f t="shared" si="44"/>
        <v>-1.5903555654677604E-2</v>
      </c>
      <c r="AG60" s="7">
        <f t="shared" si="44"/>
        <v>2.0809942888808663E-3</v>
      </c>
      <c r="AH60" s="7">
        <f t="shared" si="44"/>
        <v>-0.24964672209233651</v>
      </c>
      <c r="AI60" s="1">
        <f t="shared" si="46"/>
        <v>54876.791471206881</v>
      </c>
      <c r="AJ60" s="1">
        <f t="shared" si="46"/>
        <v>15071.407327274825</v>
      </c>
      <c r="AK60" s="1">
        <f t="shared" si="46"/>
        <v>4194.0891995532484</v>
      </c>
      <c r="AL60" s="10">
        <f t="shared" si="45"/>
        <v>14.622158403996439</v>
      </c>
      <c r="AM60" s="10">
        <f t="shared" si="45"/>
        <v>2.9203405992796116</v>
      </c>
      <c r="AN60" s="10">
        <f t="shared" si="45"/>
        <v>0.84114756280288194</v>
      </c>
      <c r="AO60" s="7">
        <f t="shared" si="53"/>
        <v>1.7556370553988711E-2</v>
      </c>
      <c r="AP60" s="7">
        <f t="shared" si="53"/>
        <v>2.7035491352847066E-2</v>
      </c>
      <c r="AQ60" s="7">
        <f t="shared" si="53"/>
        <v>1.9569372433634311E-2</v>
      </c>
      <c r="AR60" s="1">
        <f t="shared" si="36"/>
        <v>35465.785301543321</v>
      </c>
      <c r="AS60" s="1">
        <f t="shared" si="36"/>
        <v>11006.078757816793</v>
      </c>
      <c r="AT60" s="1">
        <f t="shared" si="36"/>
        <v>3107.3778359114012</v>
      </c>
      <c r="AU60" s="1">
        <f t="shared" si="37"/>
        <v>7093.1570603086648</v>
      </c>
      <c r="AV60" s="1">
        <f t="shared" si="37"/>
        <v>2201.2157515633585</v>
      </c>
      <c r="AW60" s="1">
        <f t="shared" si="37"/>
        <v>621.47556718228032</v>
      </c>
      <c r="AX60" s="1">
        <f t="shared" si="18"/>
        <v>25512.27132889866</v>
      </c>
      <c r="AY60" s="1">
        <f t="shared" si="18"/>
        <v>3303.7879703130648</v>
      </c>
      <c r="AZ60" s="1">
        <f t="shared" si="18"/>
        <v>694.61015038363939</v>
      </c>
      <c r="BA60" s="1">
        <f t="shared" si="19"/>
        <v>10.146914843977438</v>
      </c>
      <c r="BB60" s="1">
        <f t="shared" si="19"/>
        <v>8.1028249589475934</v>
      </c>
      <c r="BC60" s="1">
        <f t="shared" si="19"/>
        <v>6.543350753482267</v>
      </c>
      <c r="BD60" s="1">
        <f t="shared" si="20"/>
        <v>0</v>
      </c>
      <c r="BE60">
        <v>0</v>
      </c>
      <c r="BF60">
        <v>0</v>
      </c>
      <c r="BG60">
        <v>0</v>
      </c>
      <c r="BH60">
        <f t="shared" si="21"/>
        <v>0</v>
      </c>
      <c r="BI60">
        <f t="shared" si="22"/>
        <v>0</v>
      </c>
      <c r="BJ60">
        <f t="shared" si="8"/>
        <v>0</v>
      </c>
      <c r="BK60">
        <f t="shared" si="8"/>
        <v>0</v>
      </c>
      <c r="BL60">
        <f t="shared" si="9"/>
        <v>0</v>
      </c>
      <c r="BM60">
        <f t="shared" si="9"/>
        <v>0</v>
      </c>
      <c r="BN60">
        <f t="shared" si="9"/>
        <v>0</v>
      </c>
      <c r="BO60">
        <f t="shared" si="40"/>
        <v>0</v>
      </c>
      <c r="BP60">
        <f t="shared" si="40"/>
        <v>0</v>
      </c>
      <c r="BQ60">
        <f t="shared" si="40"/>
        <v>0</v>
      </c>
      <c r="BR60" s="7">
        <f t="shared" si="35"/>
        <v>-1.4774948520966058E-2</v>
      </c>
      <c r="BS60">
        <v>0</v>
      </c>
      <c r="BT60">
        <v>0</v>
      </c>
      <c r="BU60" s="8">
        <f>MAX((BU$3*climhigh!$I170+BU$4*climhigh!$I170^2+BU$5*climhigh!$I170^6)*(K60/K$66)^$BW$1,-99)</f>
        <v>3.7273346854442866</v>
      </c>
      <c r="BV60" s="8">
        <f>MAX((BV$3*climhigh!$I170+BV$4*climhigh!$I170^2+BV$5*climhigh!$I170^6)*(L60/L$66)^$BW$1,-99)</f>
        <v>2.0015516498763501</v>
      </c>
      <c r="BW60" s="8">
        <f>MAX((BW$3*climhigh!$I170+BW$4*climhigh!$I170^2+BW$5*climhigh!$I170^6)*(M60/M$66)^$BW$1,-99)</f>
        <v>0.64971775178871793</v>
      </c>
      <c r="BX60" s="8">
        <f>MAX((BX$3*climhigh!$M170+BX$4*climhigh!$M170^2+BX$5*climhigh!$M170^6)*(K60/K$66)^$BW$1,-99)</f>
        <v>3.7273346854442866</v>
      </c>
      <c r="BY60" s="8">
        <f>MAX((BY$3*climhigh!$M170+BY$4*climhigh!$M170^2+BY$5*climhigh!$M170^6)*(L60/L$66)^$BW$1,-99)</f>
        <v>2.0015516498763501</v>
      </c>
      <c r="BZ60" s="8">
        <f>MAX((BZ$3*climhigh!$M170+BZ$4*climhigh!$M170^2+BZ$5*climhigh!$M170^6)*(M60/M$66)^$BW$1,-99)</f>
        <v>0.64971775178871793</v>
      </c>
      <c r="CA60" s="8">
        <f t="shared" si="23"/>
        <v>0</v>
      </c>
      <c r="CB60" s="8">
        <f t="shared" si="24"/>
        <v>0</v>
      </c>
      <c r="CC60" s="8">
        <f t="shared" si="25"/>
        <v>0</v>
      </c>
      <c r="CD60" s="8">
        <f>MAX((CD$3*climhigh!$I170+CD$4*climhigh!$I170^2+CD$5*climhigh!$I170^6)*(K60/K$66)^$BW$1,-99)</f>
        <v>0.63148935506661696</v>
      </c>
      <c r="CE60" s="8">
        <f>MAX((CE$3*climhigh!$I170+CE$4*climhigh!$I170^2+CE$5*climhigh!$I170^6)*(L60/L$66)^$BW$1,-99)</f>
        <v>0.295415182444069</v>
      </c>
      <c r="CF60" s="8">
        <f>MAX((CF$3*climhigh!$I170+CF$4*climhigh!$I170^2+CF$5*climhigh!$I170^6)*(M60/M$66)^$BW$1,-99)</f>
        <v>5.9187348593503809E-2</v>
      </c>
      <c r="CG60" s="8">
        <f>MAX((CG$3*climhigh!$M170+CG$4*climhigh!$M170^2+CG$5*climhigh!$M170^6)*(K60/K$66)^$BW$1,-99)</f>
        <v>0.63148935506661696</v>
      </c>
      <c r="CH60" s="8">
        <f>MAX((CH$3*climhigh!$M170+CH$4*climhigh!$M170^2+CH$5*climhigh!$M170^6)*(L60/L$66)^$BW$1,-99)</f>
        <v>0.295415182444069</v>
      </c>
      <c r="CI60" s="8">
        <f>MAX((CI$3*climhigh!$M170+CI$4*climhigh!$M170^2+CI$5*climhigh!$M170^6)*(M60/M$66)^$BW$1,-99)</f>
        <v>5.9187348593503809E-2</v>
      </c>
      <c r="CJ60" s="8">
        <f t="shared" si="26"/>
        <v>0</v>
      </c>
      <c r="CK60" s="8">
        <f t="shared" si="27"/>
        <v>0</v>
      </c>
      <c r="CL60" s="8">
        <f t="shared" si="28"/>
        <v>0</v>
      </c>
    </row>
    <row r="61" spans="1:90">
      <c r="A61">
        <f t="shared" si="49"/>
        <v>2015</v>
      </c>
      <c r="B61" s="14">
        <v>1119.4718773342331</v>
      </c>
      <c r="C61" s="14">
        <v>2696.3669523329258</v>
      </c>
      <c r="D61" s="14">
        <v>3676.7303559845113</v>
      </c>
      <c r="E61" s="7">
        <f t="shared" si="50"/>
        <v>6.6134880699968424E-3</v>
      </c>
      <c r="F61" s="7">
        <f t="shared" si="50"/>
        <v>1.1739159864313287E-2</v>
      </c>
      <c r="G61" s="7">
        <f t="shared" si="50"/>
        <v>2.7351017623123308E-2</v>
      </c>
      <c r="H61" s="14">
        <v>38311.346782258544</v>
      </c>
      <c r="I61" s="14">
        <v>11203.692156574294</v>
      </c>
      <c r="J61" s="14">
        <v>4019.3647528211613</v>
      </c>
      <c r="K61" s="1">
        <f t="shared" si="51"/>
        <v>34222.696932314437</v>
      </c>
      <c r="L61" s="1">
        <f t="shared" si="51"/>
        <v>4155.1066136902236</v>
      </c>
      <c r="M61" s="1">
        <f t="shared" si="51"/>
        <v>1093.1899714318058</v>
      </c>
      <c r="N61" s="7">
        <f t="shared" si="52"/>
        <v>2.3066747196207604E-2</v>
      </c>
      <c r="O61" s="7">
        <f t="shared" si="52"/>
        <v>6.6006537613499283E-2</v>
      </c>
      <c r="P61" s="7">
        <f t="shared" si="52"/>
        <v>4.0875430398772172E-2</v>
      </c>
      <c r="Q61" s="14">
        <v>5087.3350573165062</v>
      </c>
      <c r="R61" s="14">
        <v>6218.7811712208168</v>
      </c>
      <c r="S61" s="14">
        <v>2087.9215407832016</v>
      </c>
      <c r="T61" s="1">
        <f t="shared" si="47"/>
        <v>132.78925134713305</v>
      </c>
      <c r="U61" s="1">
        <f t="shared" si="47"/>
        <v>555.06533777542734</v>
      </c>
      <c r="V61" s="1">
        <f t="shared" si="47"/>
        <v>519.46555467943176</v>
      </c>
      <c r="W61" s="7">
        <f t="shared" si="48"/>
        <v>8.7915622950185401E-3</v>
      </c>
      <c r="X61" s="7">
        <f t="shared" si="48"/>
        <v>-7.0448596839425282E-3</v>
      </c>
      <c r="Y61" s="7">
        <f t="shared" si="48"/>
        <v>-0.28705070862539617</v>
      </c>
      <c r="Z61" s="14">
        <v>12079.424112619115</v>
      </c>
      <c r="AA61" s="14">
        <v>20156.307165380884</v>
      </c>
      <c r="AB61" s="14">
        <v>5047.1363724219091</v>
      </c>
      <c r="AC61" s="8">
        <f t="shared" si="43"/>
        <v>2.3744109590829332</v>
      </c>
      <c r="AD61" s="8">
        <f t="shared" si="43"/>
        <v>3.241198976201308</v>
      </c>
      <c r="AE61" s="8">
        <f t="shared" si="43"/>
        <v>2.4173017394746905</v>
      </c>
      <c r="AF61" s="7">
        <f t="shared" si="44"/>
        <v>3.0808671771063167E-3</v>
      </c>
      <c r="AG61" s="7">
        <f t="shared" si="44"/>
        <v>4.5081634304602325E-3</v>
      </c>
      <c r="AH61" s="7">
        <f t="shared" si="44"/>
        <v>0.31497941312616584</v>
      </c>
      <c r="AI61" s="1">
        <f t="shared" si="46"/>
        <v>56482.269384394858</v>
      </c>
      <c r="AJ61" s="1">
        <f t="shared" si="46"/>
        <v>15765.482346110701</v>
      </c>
      <c r="AK61" s="1">
        <f t="shared" si="46"/>
        <v>4396.1558467802042</v>
      </c>
      <c r="AL61" s="10">
        <f t="shared" si="45"/>
        <v>14.889400854066247</v>
      </c>
      <c r="AM61" s="10">
        <f t="shared" si="45"/>
        <v>3.0025321160018104</v>
      </c>
      <c r="AN61" s="10">
        <f t="shared" si="45"/>
        <v>0.85828351772750566</v>
      </c>
      <c r="AO61" s="7">
        <f t="shared" si="53"/>
        <v>1.7380806848448824E-2</v>
      </c>
      <c r="AP61" s="7">
        <f t="shared" si="53"/>
        <v>2.6765136439318594E-2</v>
      </c>
      <c r="AQ61" s="7">
        <f t="shared" si="53"/>
        <v>1.9373678709297966E-2</v>
      </c>
      <c r="AR61" s="1">
        <f t="shared" si="36"/>
        <v>36514.907106484119</v>
      </c>
      <c r="AS61" s="1">
        <f t="shared" si="36"/>
        <v>11525.301902749896</v>
      </c>
      <c r="AT61" s="1">
        <f t="shared" si="36"/>
        <v>3270.5049676722851</v>
      </c>
      <c r="AU61" s="1">
        <f t="shared" si="37"/>
        <v>7302.981421296824</v>
      </c>
      <c r="AV61" s="1">
        <f t="shared" si="37"/>
        <v>2305.0603805499791</v>
      </c>
      <c r="AW61" s="1">
        <f t="shared" si="37"/>
        <v>654.10099353445707</v>
      </c>
      <c r="AX61" s="1">
        <f t="shared" si="18"/>
        <v>26094.380999323388</v>
      </c>
      <c r="AY61" s="1">
        <f t="shared" si="18"/>
        <v>3419.5054624232298</v>
      </c>
      <c r="AZ61" s="1">
        <f t="shared" si="18"/>
        <v>711.61160074716406</v>
      </c>
      <c r="BA61" s="1">
        <f t="shared" si="19"/>
        <v>10.169475282750884</v>
      </c>
      <c r="BB61" s="1">
        <f t="shared" si="19"/>
        <v>8.1372512179701921</v>
      </c>
      <c r="BC61" s="1">
        <f t="shared" si="19"/>
        <v>6.5675322580016369</v>
      </c>
      <c r="BD61" s="1">
        <f t="shared" si="20"/>
        <v>0</v>
      </c>
      <c r="BE61">
        <v>0</v>
      </c>
      <c r="BF61">
        <v>0</v>
      </c>
      <c r="BG61">
        <v>0</v>
      </c>
      <c r="BH61">
        <f t="shared" si="21"/>
        <v>0</v>
      </c>
      <c r="BI61">
        <f t="shared" si="22"/>
        <v>0</v>
      </c>
      <c r="BJ61">
        <f t="shared" si="8"/>
        <v>0</v>
      </c>
      <c r="BK61">
        <f t="shared" si="8"/>
        <v>0</v>
      </c>
      <c r="BL61">
        <f t="shared" si="9"/>
        <v>0</v>
      </c>
      <c r="BM61">
        <f t="shared" si="9"/>
        <v>0</v>
      </c>
      <c r="BN61">
        <f t="shared" si="9"/>
        <v>0</v>
      </c>
      <c r="BO61">
        <f t="shared" ref="BO61:BQ76" si="54">2*BI$5*BE61*AR61/Z61*1000</f>
        <v>0</v>
      </c>
      <c r="BP61">
        <f t="shared" si="54"/>
        <v>0</v>
      </c>
      <c r="BQ61">
        <f t="shared" si="54"/>
        <v>0</v>
      </c>
      <c r="BR61" s="7">
        <f t="shared" si="35"/>
        <v>4.2574848045684011E-2</v>
      </c>
      <c r="BS61">
        <v>0</v>
      </c>
      <c r="BT61">
        <v>0</v>
      </c>
      <c r="BU61" s="8">
        <f>MAX((BU$3*climhigh!$I171+BU$4*climhigh!$I171^2+BU$5*climhigh!$I171^6)*(K61/K$66)^$BW$1,-99)</f>
        <v>3.7288641048345239</v>
      </c>
      <c r="BV61" s="8">
        <f>MAX((BV$3*climhigh!$I171+BV$4*climhigh!$I171^2+BV$5*climhigh!$I171^6)*(L61/L$66)^$BW$1,-99)</f>
        <v>1.9669466705195766</v>
      </c>
      <c r="BW61" s="8">
        <f>MAX((BW$3*climhigh!$I171+BW$4*climhigh!$I171^2+BW$5*climhigh!$I171^6)*(M61/M$66)^$BW$1,-99)</f>
        <v>0.6244890997419078</v>
      </c>
      <c r="BX61" s="8">
        <f>MAX((BX$3*climhigh!$M171+BX$4*climhigh!$M171^2+BX$5*climhigh!$M171^6)*(K61/K$66)^$BW$1,-99)</f>
        <v>3.7288641048345239</v>
      </c>
      <c r="BY61" s="8">
        <f>MAX((BY$3*climhigh!$M171+BY$4*climhigh!$M171^2+BY$5*climhigh!$M171^6)*(L61/L$66)^$BW$1,-99)</f>
        <v>1.9669466705195766</v>
      </c>
      <c r="BZ61" s="8">
        <f>MAX((BZ$3*climhigh!$M171+BZ$4*climhigh!$M171^2+BZ$5*climhigh!$M171^6)*(M61/M$66)^$BW$1,-99)</f>
        <v>0.6244890997419078</v>
      </c>
      <c r="CA61" s="8">
        <f t="shared" si="23"/>
        <v>0</v>
      </c>
      <c r="CB61" s="8">
        <f t="shared" si="24"/>
        <v>0</v>
      </c>
      <c r="CC61" s="8">
        <f t="shared" si="25"/>
        <v>0</v>
      </c>
      <c r="CD61" s="8">
        <f>MAX((CD$3*climhigh!$I171+CD$4*climhigh!$I171^2+CD$5*climhigh!$I171^6)*(K61/K$66)^$BW$1,-99)</f>
        <v>0.65597876115216669</v>
      </c>
      <c r="CE61" s="8">
        <f>MAX((CE$3*climhigh!$I171+CE$4*climhigh!$I171^2+CE$5*climhigh!$I171^6)*(L61/L$66)^$BW$1,-99)</f>
        <v>0.3028618647812979</v>
      </c>
      <c r="CF61" s="8">
        <f>MAX((CF$3*climhigh!$I171+CF$4*climhigh!$I171^2+CF$5*climhigh!$I171^6)*(M61/M$66)^$BW$1,-99)</f>
        <v>5.9890308151878638E-2</v>
      </c>
      <c r="CG61" s="8">
        <f>MAX((CG$3*climhigh!$M171+CG$4*climhigh!$M171^2+CG$5*climhigh!$M171^6)*(K61/K$66)^$BW$1,-99)</f>
        <v>0.65597876115216669</v>
      </c>
      <c r="CH61" s="8">
        <f>MAX((CH$3*climhigh!$M171+CH$4*climhigh!$M171^2+CH$5*climhigh!$M171^6)*(L61/L$66)^$BW$1,-99)</f>
        <v>0.3028618647812979</v>
      </c>
      <c r="CI61" s="8">
        <f>MAX((CI$3*climhigh!$M171+CI$4*climhigh!$M171^2+CI$5*climhigh!$M171^6)*(M61/M$66)^$BW$1,-99)</f>
        <v>5.9890308151878638E-2</v>
      </c>
      <c r="CJ61" s="8">
        <f t="shared" si="26"/>
        <v>0</v>
      </c>
      <c r="CK61" s="8">
        <f t="shared" si="27"/>
        <v>0</v>
      </c>
      <c r="CL61" s="8">
        <f t="shared" si="28"/>
        <v>0</v>
      </c>
    </row>
    <row r="62" spans="1:90">
      <c r="A62">
        <f t="shared" si="49"/>
        <v>2016</v>
      </c>
      <c r="B62" s="14">
        <v>1124.7558067317625</v>
      </c>
      <c r="C62" s="14">
        <v>2728.5278013246102</v>
      </c>
      <c r="D62" s="14">
        <v>3774.6544322657537</v>
      </c>
      <c r="E62" s="7">
        <f t="shared" si="50"/>
        <v>4.7200197740668859E-3</v>
      </c>
      <c r="F62" s="7">
        <f t="shared" si="50"/>
        <v>1.192747484308776E-2</v>
      </c>
      <c r="G62" s="7">
        <f t="shared" si="50"/>
        <v>2.6633466912213022E-2</v>
      </c>
      <c r="H62" s="14">
        <v>39054.190515459319</v>
      </c>
      <c r="I62" s="14">
        <v>11920.623190134698</v>
      </c>
      <c r="J62" s="14">
        <v>4049.9276043664404</v>
      </c>
      <c r="K62" s="1">
        <f t="shared" si="51"/>
        <v>34722.372875709152</v>
      </c>
      <c r="L62" s="1">
        <f t="shared" si="51"/>
        <v>4368.8846360105363</v>
      </c>
      <c r="M62" s="1">
        <f t="shared" si="51"/>
        <v>1072.9267213834598</v>
      </c>
      <c r="N62" s="7">
        <f t="shared" si="52"/>
        <v>1.4600717891490866E-2</v>
      </c>
      <c r="O62" s="7">
        <f t="shared" si="52"/>
        <v>5.1449467413413164E-2</v>
      </c>
      <c r="P62" s="7">
        <f t="shared" si="52"/>
        <v>-1.8535890904493146E-2</v>
      </c>
      <c r="Q62" s="14">
        <v>4985.7669874614294</v>
      </c>
      <c r="R62" s="14">
        <v>6511.142298556857</v>
      </c>
      <c r="S62" s="14">
        <v>2076.6165423779989</v>
      </c>
      <c r="T62" s="1">
        <f t="shared" si="47"/>
        <v>127.6627916660531</v>
      </c>
      <c r="U62" s="1">
        <f t="shared" si="47"/>
        <v>546.20821367337294</v>
      </c>
      <c r="V62" s="1">
        <f t="shared" si="47"/>
        <v>512.75399099457707</v>
      </c>
      <c r="W62" s="7">
        <f t="shared" si="48"/>
        <v>-3.860598376052693E-2</v>
      </c>
      <c r="X62" s="7">
        <f t="shared" si="48"/>
        <v>-1.5956903627871388E-2</v>
      </c>
      <c r="Y62" s="7">
        <f t="shared" si="48"/>
        <v>-1.2920132286723951E-2</v>
      </c>
      <c r="Z62" s="14">
        <v>11853.052767942219</v>
      </c>
      <c r="AA62" s="14">
        <v>21558.305204754324</v>
      </c>
      <c r="AB62" s="14">
        <v>4657.4782469334632</v>
      </c>
      <c r="AC62" s="8">
        <f t="shared" si="43"/>
        <v>2.3773780037757763</v>
      </c>
      <c r="AD62" s="8">
        <f t="shared" si="43"/>
        <v>3.3109866466184514</v>
      </c>
      <c r="AE62" s="8">
        <f t="shared" si="43"/>
        <v>2.2428205457710737</v>
      </c>
      <c r="AF62" s="7">
        <f t="shared" si="44"/>
        <v>1.249591896252511E-3</v>
      </c>
      <c r="AG62" s="7">
        <f t="shared" si="44"/>
        <v>2.1531436647229452E-2</v>
      </c>
      <c r="AH62" s="7">
        <f t="shared" si="44"/>
        <v>-7.2180146505637977E-2</v>
      </c>
      <c r="AI62" s="1">
        <f t="shared" si="46"/>
        <v>58137.023867252203</v>
      </c>
      <c r="AJ62" s="1">
        <f t="shared" si="46"/>
        <v>16493.994492049609</v>
      </c>
      <c r="AK62" s="1">
        <f t="shared" si="46"/>
        <v>4610.6412556366413</v>
      </c>
      <c r="AL62" s="10">
        <f t="shared" si="45"/>
        <v>15.161527571228921</v>
      </c>
      <c r="AM62" s="10">
        <f t="shared" si="45"/>
        <v>3.0870368716053784</v>
      </c>
      <c r="AN62" s="10">
        <f t="shared" si="45"/>
        <v>0.87576856829736938</v>
      </c>
      <c r="AO62" s="7">
        <f t="shared" si="53"/>
        <v>1.7206998779964334E-2</v>
      </c>
      <c r="AP62" s="7">
        <f t="shared" si="53"/>
        <v>2.6497485074925407E-2</v>
      </c>
      <c r="AQ62" s="7">
        <f t="shared" si="53"/>
        <v>1.9179941922204985E-2</v>
      </c>
      <c r="AR62" s="1">
        <f t="shared" si="36"/>
        <v>37538.776566280554</v>
      </c>
      <c r="AS62" s="1">
        <f t="shared" si="36"/>
        <v>12071.179065440752</v>
      </c>
      <c r="AT62" s="1">
        <f t="shared" si="36"/>
        <v>3440.6728396729177</v>
      </c>
      <c r="AU62" s="1">
        <f t="shared" si="37"/>
        <v>7507.7553132561115</v>
      </c>
      <c r="AV62" s="1">
        <f t="shared" si="37"/>
        <v>2414.2358130881507</v>
      </c>
      <c r="AW62" s="1">
        <f t="shared" si="37"/>
        <v>688.13456793458363</v>
      </c>
      <c r="AX62" s="1">
        <f t="shared" si="18"/>
        <v>26700.036641985876</v>
      </c>
      <c r="AY62" s="1">
        <f t="shared" si="18"/>
        <v>3539.2504513475997</v>
      </c>
      <c r="AZ62" s="1">
        <f t="shared" si="18"/>
        <v>729.21596430381317</v>
      </c>
      <c r="BA62" s="1">
        <f t="shared" si="19"/>
        <v>10.19242021674642</v>
      </c>
      <c r="BB62" s="1">
        <f t="shared" si="19"/>
        <v>8.1716702468009395</v>
      </c>
      <c r="BC62" s="1">
        <f t="shared" si="19"/>
        <v>6.5919699354664161</v>
      </c>
      <c r="BD62" s="1">
        <f t="shared" si="20"/>
        <v>0</v>
      </c>
      <c r="BE62">
        <v>0</v>
      </c>
      <c r="BF62">
        <v>0</v>
      </c>
      <c r="BG62">
        <v>0</v>
      </c>
      <c r="BH62">
        <f t="shared" si="21"/>
        <v>0</v>
      </c>
      <c r="BI62">
        <f t="shared" si="22"/>
        <v>0</v>
      </c>
      <c r="BJ62">
        <f t="shared" si="8"/>
        <v>0</v>
      </c>
      <c r="BK62">
        <f t="shared" si="8"/>
        <v>0</v>
      </c>
      <c r="BL62">
        <f t="shared" si="9"/>
        <v>0</v>
      </c>
      <c r="BM62">
        <f t="shared" si="9"/>
        <v>0</v>
      </c>
      <c r="BN62">
        <f t="shared" si="9"/>
        <v>0</v>
      </c>
      <c r="BO62">
        <f t="shared" si="54"/>
        <v>0</v>
      </c>
      <c r="BP62">
        <f t="shared" si="54"/>
        <v>0</v>
      </c>
      <c r="BQ62">
        <f t="shared" si="54"/>
        <v>0</v>
      </c>
      <c r="BR62" s="7">
        <f t="shared" si="35"/>
        <v>2.7838875854309775E-2</v>
      </c>
      <c r="BS62">
        <v>0</v>
      </c>
      <c r="BT62">
        <v>0</v>
      </c>
      <c r="BU62" s="8">
        <f>MAX((BU$3*climhigh!$I172+BU$4*climhigh!$I172^2+BU$5*climhigh!$I172^6)*(K62/K$66)^$BW$1,-99)</f>
        <v>3.7354442638737031</v>
      </c>
      <c r="BV62" s="8">
        <f>MAX((BV$3*climhigh!$I172+BV$4*climhigh!$I172^2+BV$5*climhigh!$I172^6)*(L62/L$66)^$BW$1,-99)</f>
        <v>1.9372411998139847</v>
      </c>
      <c r="BW62" s="8">
        <f>MAX((BW$3*climhigh!$I172+BW$4*climhigh!$I172^2+BW$5*climhigh!$I172^6)*(M62/M$66)^$BW$1,-99)</f>
        <v>0.60658519900363539</v>
      </c>
      <c r="BX62" s="8">
        <f>MAX((BX$3*climhigh!$M172+BX$4*climhigh!$M172^2+BX$5*climhigh!$M172^6)*(K62/K$66)^$BW$1,-99)</f>
        <v>3.7354442638737031</v>
      </c>
      <c r="BY62" s="8">
        <f>MAX((BY$3*climhigh!$M172+BY$4*climhigh!$M172^2+BY$5*climhigh!$M172^6)*(L62/L$66)^$BW$1,-99)</f>
        <v>1.9372411998139847</v>
      </c>
      <c r="BZ62" s="8">
        <f>MAX((BZ$3*climhigh!$M172+BZ$4*climhigh!$M172^2+BZ$5*climhigh!$M172^6)*(M62/M$66)^$BW$1,-99)</f>
        <v>0.60658519900363539</v>
      </c>
      <c r="CA62" s="8">
        <f t="shared" si="23"/>
        <v>0</v>
      </c>
      <c r="CB62" s="8">
        <f t="shared" si="24"/>
        <v>0</v>
      </c>
      <c r="CC62" s="8">
        <f t="shared" si="25"/>
        <v>0</v>
      </c>
      <c r="CD62" s="8">
        <f>MAX((CD$3*climhigh!$I172+CD$4*climhigh!$I172^2+CD$5*climhigh!$I172^6)*(K62/K$66)^$BW$1,-99)</f>
        <v>0.68256169719446169</v>
      </c>
      <c r="CE62" s="8">
        <f>MAX((CE$3*climhigh!$I172+CE$4*climhigh!$I172^2+CE$5*climhigh!$I172^6)*(L62/L$66)^$BW$1,-99)</f>
        <v>0.3113484498415508</v>
      </c>
      <c r="CF62" s="8">
        <f>MAX((CF$3*climhigh!$I172+CF$4*climhigh!$I172^2+CF$5*climhigh!$I172^6)*(M62/M$66)^$BW$1,-99)</f>
        <v>6.1304752045252167E-2</v>
      </c>
      <c r="CG62" s="8">
        <f>MAX((CG$3*climhigh!$M172+CG$4*climhigh!$M172^2+CG$5*climhigh!$M172^6)*(K62/K$66)^$BW$1,-99)</f>
        <v>0.68256169719446169</v>
      </c>
      <c r="CH62" s="8">
        <f>MAX((CH$3*climhigh!$M172+CH$4*climhigh!$M172^2+CH$5*climhigh!$M172^6)*(L62/L$66)^$BW$1,-99)</f>
        <v>0.3113484498415508</v>
      </c>
      <c r="CI62" s="8">
        <f>MAX((CI$3*climhigh!$M172+CI$4*climhigh!$M172^2+CI$5*climhigh!$M172^6)*(M62/M$66)^$BW$1,-99)</f>
        <v>6.1304752045252167E-2</v>
      </c>
      <c r="CJ62" s="8">
        <f t="shared" si="26"/>
        <v>0</v>
      </c>
      <c r="CK62" s="8">
        <f t="shared" si="27"/>
        <v>0</v>
      </c>
      <c r="CL62" s="8">
        <f t="shared" si="28"/>
        <v>0</v>
      </c>
    </row>
    <row r="63" spans="1:90">
      <c r="A63">
        <f t="shared" si="49"/>
        <v>2017</v>
      </c>
      <c r="B63" s="14">
        <v>1131.3741205371182</v>
      </c>
      <c r="C63" s="14">
        <v>2761.789168859973</v>
      </c>
      <c r="D63" s="14">
        <v>3872.9700093164224</v>
      </c>
      <c r="E63" s="7">
        <f t="shared" si="50"/>
        <v>5.8842228381881245E-3</v>
      </c>
      <c r="F63" s="7">
        <f t="shared" si="50"/>
        <v>1.2190224896816426E-2</v>
      </c>
      <c r="G63" s="7">
        <f t="shared" si="50"/>
        <v>2.6046245772928689E-2</v>
      </c>
      <c r="H63" s="14">
        <v>39593.591802396753</v>
      </c>
      <c r="I63" s="14">
        <v>12568.877546726993</v>
      </c>
      <c r="J63" s="14">
        <v>3918.0391930297142</v>
      </c>
      <c r="K63" s="1">
        <f t="shared" si="51"/>
        <v>34996.020400042173</v>
      </c>
      <c r="L63" s="1">
        <f t="shared" si="51"/>
        <v>4550.990962107091</v>
      </c>
      <c r="M63" s="1">
        <f t="shared" si="51"/>
        <v>1011.6368532689069</v>
      </c>
      <c r="N63" s="7">
        <f t="shared" si="52"/>
        <v>7.8810145064842629E-3</v>
      </c>
      <c r="O63" s="7">
        <f t="shared" si="52"/>
        <v>4.1682566894887252E-2</v>
      </c>
      <c r="P63" s="7">
        <f t="shared" si="52"/>
        <v>-5.712400194071432E-2</v>
      </c>
      <c r="Q63" s="14">
        <v>4972.9535956913514</v>
      </c>
      <c r="R63" s="14">
        <v>6742.0727646972009</v>
      </c>
      <c r="S63" s="14">
        <v>2110.9978160451606</v>
      </c>
      <c r="T63" s="1">
        <f t="shared" si="47"/>
        <v>125.59996123893762</v>
      </c>
      <c r="U63" s="1">
        <f t="shared" si="47"/>
        <v>536.41009228010773</v>
      </c>
      <c r="V63" s="1">
        <f t="shared" si="47"/>
        <v>538.78935662529273</v>
      </c>
      <c r="W63" s="7">
        <f t="shared" si="48"/>
        <v>-1.6158431130908757E-2</v>
      </c>
      <c r="X63" s="7">
        <f t="shared" si="48"/>
        <v>-1.7938436566837135E-2</v>
      </c>
      <c r="Y63" s="7">
        <f t="shared" si="48"/>
        <v>5.0775549460308378E-2</v>
      </c>
      <c r="Z63" s="14">
        <v>11719.351040502464</v>
      </c>
      <c r="AA63" s="14">
        <v>22217.684715994812</v>
      </c>
      <c r="AB63" s="14">
        <v>4412.8393572293326</v>
      </c>
      <c r="AC63" s="8">
        <f t="shared" si="43"/>
        <v>2.3566178157496389</v>
      </c>
      <c r="AD63" s="8">
        <f t="shared" si="43"/>
        <v>3.2953789570962382</v>
      </c>
      <c r="AE63" s="8">
        <f t="shared" si="43"/>
        <v>2.0904045109324398</v>
      </c>
      <c r="AF63" s="7">
        <f t="shared" si="44"/>
        <v>-8.7323883678430692E-3</v>
      </c>
      <c r="AG63" s="7">
        <f t="shared" si="44"/>
        <v>-4.7139089304856219E-3</v>
      </c>
      <c r="AH63" s="7">
        <f t="shared" si="44"/>
        <v>-6.795730274810452E-2</v>
      </c>
      <c r="AI63" s="1">
        <f t="shared" si="46"/>
        <v>59831.076793783097</v>
      </c>
      <c r="AJ63" s="1">
        <f t="shared" si="46"/>
        <v>17258.8308559328</v>
      </c>
      <c r="AK63" s="1">
        <f t="shared" si="46"/>
        <v>4837.7116980075607</v>
      </c>
      <c r="AL63" s="10">
        <f t="shared" si="45"/>
        <v>15.438627822983049</v>
      </c>
      <c r="AM63" s="10">
        <f t="shared" si="45"/>
        <v>3.1739199710346662</v>
      </c>
      <c r="AN63" s="10">
        <f t="shared" si="45"/>
        <v>0.89360982632912189</v>
      </c>
      <c r="AO63" s="7">
        <f t="shared" si="53"/>
        <v>1.7034928792164689E-2</v>
      </c>
      <c r="AP63" s="7">
        <f t="shared" si="53"/>
        <v>2.6232510224176154E-2</v>
      </c>
      <c r="AQ63" s="7">
        <f t="shared" si="53"/>
        <v>1.8988142502982936E-2</v>
      </c>
      <c r="AR63" s="1">
        <f t="shared" si="36"/>
        <v>38625.939320444457</v>
      </c>
      <c r="AS63" s="1">
        <f t="shared" si="36"/>
        <v>12645.92681656863</v>
      </c>
      <c r="AT63" s="1">
        <f t="shared" si="36"/>
        <v>3618.3555493233252</v>
      </c>
      <c r="AU63" s="1">
        <f t="shared" si="37"/>
        <v>7725.1878640888917</v>
      </c>
      <c r="AV63" s="1">
        <f t="shared" si="37"/>
        <v>2529.1853633137262</v>
      </c>
      <c r="AW63" s="1">
        <f t="shared" si="37"/>
        <v>723.67110986466514</v>
      </c>
      <c r="AX63" s="1">
        <f t="shared" si="18"/>
        <v>27312.584666233553</v>
      </c>
      <c r="AY63" s="1">
        <f t="shared" si="18"/>
        <v>3663.1114233209014</v>
      </c>
      <c r="AZ63" s="1">
        <f t="shared" si="18"/>
        <v>747.40688218486116</v>
      </c>
      <c r="BA63" s="1">
        <f t="shared" si="19"/>
        <v>10.215102851741007</v>
      </c>
      <c r="BB63" s="1">
        <f t="shared" si="19"/>
        <v>8.2060681809132028</v>
      </c>
      <c r="BC63" s="1">
        <f t="shared" si="19"/>
        <v>6.6166097251771196</v>
      </c>
      <c r="BD63" s="1">
        <f t="shared" si="20"/>
        <v>0</v>
      </c>
      <c r="BE63">
        <v>0</v>
      </c>
      <c r="BF63">
        <v>0</v>
      </c>
      <c r="BG63">
        <v>0</v>
      </c>
      <c r="BH63">
        <f t="shared" si="21"/>
        <v>0</v>
      </c>
      <c r="BI63">
        <f t="shared" si="22"/>
        <v>0</v>
      </c>
      <c r="BJ63">
        <f t="shared" si="8"/>
        <v>0</v>
      </c>
      <c r="BK63">
        <f t="shared" si="8"/>
        <v>0</v>
      </c>
      <c r="BL63">
        <f t="shared" si="9"/>
        <v>0</v>
      </c>
      <c r="BM63">
        <f t="shared" si="9"/>
        <v>0</v>
      </c>
      <c r="BN63">
        <f t="shared" si="9"/>
        <v>0</v>
      </c>
      <c r="BO63">
        <f t="shared" si="54"/>
        <v>0</v>
      </c>
      <c r="BP63">
        <f t="shared" si="54"/>
        <v>0</v>
      </c>
      <c r="BQ63">
        <f t="shared" si="54"/>
        <v>0</v>
      </c>
      <c r="BR63" s="7">
        <f t="shared" si="35"/>
        <v>1.9187136678130878E-2</v>
      </c>
      <c r="BS63">
        <v>0</v>
      </c>
      <c r="BT63">
        <v>0</v>
      </c>
      <c r="BU63" s="8">
        <f>MAX((BU$3*climhigh!$I173+BU$4*climhigh!$I173^2+BU$5*climhigh!$I173^6)*(K63/K$66)^$BW$1,-99)</f>
        <v>3.7454142611815522</v>
      </c>
      <c r="BV63" s="8">
        <f>MAX((BV$3*climhigh!$I173+BV$4*climhigh!$I173^2+BV$5*climhigh!$I173^6)*(L63/L$66)^$BW$1,-99)</f>
        <v>1.9099582672820685</v>
      </c>
      <c r="BW63" s="8">
        <f>MAX((BW$3*climhigh!$I173+BW$4*climhigh!$I173^2+BW$5*climhigh!$I173^6)*(M63/M$66)^$BW$1,-99)</f>
        <v>0.5922969896732434</v>
      </c>
      <c r="BX63" s="8">
        <f>MAX((BX$3*climhigh!$M173+BX$4*climhigh!$M173^2+BX$5*climhigh!$M173^6)*(K63/K$66)^$BW$1,-99)</f>
        <v>3.7454142611815522</v>
      </c>
      <c r="BY63" s="8">
        <f>MAX((BY$3*climhigh!$M173+BY$4*climhigh!$M173^2+BY$5*climhigh!$M173^6)*(L63/L$66)^$BW$1,-99)</f>
        <v>1.9099582672820685</v>
      </c>
      <c r="BZ63" s="8">
        <f>MAX((BZ$3*climhigh!$M173+BZ$4*climhigh!$M173^2+BZ$5*climhigh!$M173^6)*(M63/M$66)^$BW$1,-99)</f>
        <v>0.5922969896732434</v>
      </c>
      <c r="CA63" s="8">
        <f t="shared" si="23"/>
        <v>0</v>
      </c>
      <c r="CB63" s="8">
        <f t="shared" si="24"/>
        <v>0</v>
      </c>
      <c r="CC63" s="8">
        <f t="shared" si="25"/>
        <v>0</v>
      </c>
      <c r="CD63" s="8">
        <f>MAX((CD$3*climhigh!$I173+CD$4*climhigh!$I173^2+CD$5*climhigh!$I173^6)*(K63/K$66)^$BW$1,-99)</f>
        <v>0.71111088399640743</v>
      </c>
      <c r="CE63" s="8">
        <f>MAX((CE$3*climhigh!$I173+CE$4*climhigh!$I173^2+CE$5*climhigh!$I173^6)*(L63/L$66)^$BW$1,-99)</f>
        <v>0.3205829994618356</v>
      </c>
      <c r="CF63" s="8">
        <f>MAX((CF$3*climhigh!$I173+CF$4*climhigh!$I173^2+CF$5*climhigh!$I173^6)*(M63/M$66)^$BW$1,-99)</f>
        <v>6.3156390308569413E-2</v>
      </c>
      <c r="CG63" s="8">
        <f>MAX((CG$3*climhigh!$M173+CG$4*climhigh!$M173^2+CG$5*climhigh!$M173^6)*(K63/K$66)^$BW$1,-99)</f>
        <v>0.71111088399640743</v>
      </c>
      <c r="CH63" s="8">
        <f>MAX((CH$3*climhigh!$M173+CH$4*climhigh!$M173^2+CH$5*climhigh!$M173^6)*(L63/L$66)^$BW$1,-99)</f>
        <v>0.3205829994618356</v>
      </c>
      <c r="CI63" s="8">
        <f>MAX((CI$3*climhigh!$M173+CI$4*climhigh!$M173^2+CI$5*climhigh!$M173^6)*(M63/M$66)^$BW$1,-99)</f>
        <v>6.3156390308569413E-2</v>
      </c>
      <c r="CJ63" s="8">
        <f t="shared" si="26"/>
        <v>0</v>
      </c>
      <c r="CK63" s="8">
        <f t="shared" si="27"/>
        <v>0</v>
      </c>
      <c r="CL63" s="8">
        <f t="shared" si="28"/>
        <v>0</v>
      </c>
    </row>
    <row r="64" spans="1:90">
      <c r="A64">
        <f t="shared" si="49"/>
        <v>2018</v>
      </c>
      <c r="B64" s="14">
        <v>1138.0528736954698</v>
      </c>
      <c r="C64" s="14">
        <v>2795.3444369815961</v>
      </c>
      <c r="D64" s="14">
        <v>3972.5205799381447</v>
      </c>
      <c r="E64" s="7">
        <f t="shared" si="50"/>
        <v>5.9032224947666023E-3</v>
      </c>
      <c r="F64" s="7">
        <f t="shared" si="50"/>
        <v>1.214982971907097E-2</v>
      </c>
      <c r="G64" s="7">
        <f t="shared" si="50"/>
        <v>2.5703935321537141E-2</v>
      </c>
      <c r="H64" s="14">
        <v>40189.704336473602</v>
      </c>
      <c r="I64" s="14">
        <v>13258.635036070644</v>
      </c>
      <c r="J64" s="14">
        <v>4051.4729453113914</v>
      </c>
      <c r="K64" s="1">
        <f t="shared" si="51"/>
        <v>35314.443876381723</v>
      </c>
      <c r="L64" s="1">
        <f t="shared" si="51"/>
        <v>4743.1131779907864</v>
      </c>
      <c r="M64" s="1">
        <f t="shared" si="51"/>
        <v>1019.8746271503207</v>
      </c>
      <c r="N64" s="7">
        <f t="shared" si="52"/>
        <v>9.0988481747247274E-3</v>
      </c>
      <c r="O64" s="7">
        <f t="shared" si="52"/>
        <v>4.2215468561322744E-2</v>
      </c>
      <c r="P64" s="7">
        <f t="shared" si="52"/>
        <v>8.143014812870053E-3</v>
      </c>
      <c r="Q64" s="14">
        <v>4989.5845985613214</v>
      </c>
      <c r="R64" s="14">
        <v>6885.6828558593461</v>
      </c>
      <c r="S64" s="14">
        <v>2353.7573811492157</v>
      </c>
      <c r="T64" s="1">
        <f t="shared" si="47"/>
        <v>124.15081625850863</v>
      </c>
      <c r="U64" s="1">
        <f t="shared" si="47"/>
        <v>519.33572627397712</v>
      </c>
      <c r="V64" s="1">
        <f t="shared" si="47"/>
        <v>580.9633713272417</v>
      </c>
      <c r="W64" s="7">
        <f t="shared" si="48"/>
        <v>-1.1537782067242763E-2</v>
      </c>
      <c r="X64" s="7">
        <f t="shared" si="48"/>
        <v>-3.1830806787308874E-2</v>
      </c>
      <c r="Y64" s="7">
        <f t="shared" si="48"/>
        <v>7.8275515622851177E-2</v>
      </c>
      <c r="Z64" s="14">
        <v>11810.196378248909</v>
      </c>
      <c r="AA64" s="14">
        <v>22817.797400870521</v>
      </c>
      <c r="AB64" s="14">
        <v>3938.6752401949539</v>
      </c>
      <c r="AC64" s="8">
        <f t="shared" si="43"/>
        <v>2.3669698639149677</v>
      </c>
      <c r="AD64" s="8">
        <f t="shared" si="43"/>
        <v>3.3138031301360038</v>
      </c>
      <c r="AE64" s="8">
        <f t="shared" si="43"/>
        <v>1.6733565114820399</v>
      </c>
      <c r="AF64" s="7">
        <f t="shared" si="44"/>
        <v>4.392756473342585E-3</v>
      </c>
      <c r="AG64" s="7">
        <f t="shared" si="44"/>
        <v>5.5909117827226407E-3</v>
      </c>
      <c r="AH64" s="7">
        <f t="shared" si="44"/>
        <v>-0.19950588379871637</v>
      </c>
      <c r="AI64" s="1">
        <f t="shared" si="46"/>
        <v>61573.15697849368</v>
      </c>
      <c r="AJ64" s="1">
        <f t="shared" si="46"/>
        <v>18062.133133653246</v>
      </c>
      <c r="AK64" s="1">
        <f t="shared" si="46"/>
        <v>5077.6116380714702</v>
      </c>
      <c r="AL64" s="10">
        <f t="shared" si="45"/>
        <v>15.720792508328151</v>
      </c>
      <c r="AM64" s="10">
        <f t="shared" si="45"/>
        <v>3.2632483515799242</v>
      </c>
      <c r="AN64" s="10">
        <f t="shared" si="45"/>
        <v>0.91181454852215893</v>
      </c>
      <c r="AO64" s="7">
        <f t="shared" si="53"/>
        <v>1.6864579504243041E-2</v>
      </c>
      <c r="AP64" s="7">
        <f t="shared" si="53"/>
        <v>2.5970185121934393E-2</v>
      </c>
      <c r="AQ64" s="7">
        <f t="shared" si="53"/>
        <v>1.8798261077953106E-2</v>
      </c>
      <c r="AR64" s="1">
        <f t="shared" si="36"/>
        <v>39745.015596915124</v>
      </c>
      <c r="AS64" s="1">
        <f t="shared" si="36"/>
        <v>13248.05730126936</v>
      </c>
      <c r="AT64" s="1">
        <f t="shared" si="36"/>
        <v>3804.4452463516077</v>
      </c>
      <c r="AU64" s="1">
        <f t="shared" si="37"/>
        <v>7949.0031193830255</v>
      </c>
      <c r="AV64" s="1">
        <f t="shared" si="37"/>
        <v>2649.6114602538723</v>
      </c>
      <c r="AW64" s="1">
        <f t="shared" si="37"/>
        <v>760.88904927032161</v>
      </c>
      <c r="AX64" s="1">
        <f t="shared" si="18"/>
        <v>27938.958911710772</v>
      </c>
      <c r="AY64" s="1">
        <f t="shared" si="18"/>
        <v>3791.4632990486339</v>
      </c>
      <c r="AZ64" s="1">
        <f t="shared" si="18"/>
        <v>766.15240521388978</v>
      </c>
      <c r="BA64" s="1">
        <f t="shared" si="19"/>
        <v>10.237777370545885</v>
      </c>
      <c r="BB64" s="1">
        <f t="shared" si="19"/>
        <v>8.2405073182968653</v>
      </c>
      <c r="BC64" s="1">
        <f t="shared" si="19"/>
        <v>6.6413811123704152</v>
      </c>
      <c r="BD64" s="1">
        <f t="shared" si="20"/>
        <v>0</v>
      </c>
      <c r="BE64">
        <v>0</v>
      </c>
      <c r="BF64">
        <v>0</v>
      </c>
      <c r="BG64">
        <v>0</v>
      </c>
      <c r="BH64">
        <f t="shared" si="21"/>
        <v>0</v>
      </c>
      <c r="BI64">
        <f t="shared" si="22"/>
        <v>0</v>
      </c>
      <c r="BJ64">
        <f t="shared" si="8"/>
        <v>0</v>
      </c>
      <c r="BK64">
        <f t="shared" si="8"/>
        <v>0</v>
      </c>
      <c r="BL64">
        <f t="shared" si="9"/>
        <v>0</v>
      </c>
      <c r="BM64">
        <f t="shared" si="9"/>
        <v>0</v>
      </c>
      <c r="BN64">
        <f t="shared" si="9"/>
        <v>0</v>
      </c>
      <c r="BO64">
        <f t="shared" si="54"/>
        <v>0</v>
      </c>
      <c r="BP64">
        <f t="shared" si="54"/>
        <v>0</v>
      </c>
      <c r="BQ64">
        <f t="shared" si="54"/>
        <v>0</v>
      </c>
      <c r="BR64" s="7">
        <f t="shared" si="35"/>
        <v>2.5308325701706824E-2</v>
      </c>
      <c r="BS64">
        <v>0</v>
      </c>
      <c r="BT64">
        <v>0</v>
      </c>
      <c r="BU64" s="8">
        <f>MAX((BU$3*climhigh!$I174+BU$4*climhigh!$I174^2+BU$5*climhigh!$I174^6)*(K64/K$66)^$BW$1,-99)</f>
        <v>3.7512662669226948</v>
      </c>
      <c r="BV64" s="8">
        <f>MAX((BV$3*climhigh!$I174+BV$4*climhigh!$I174^2+BV$5*climhigh!$I174^6)*(L64/L$66)^$BW$1,-99)</f>
        <v>1.8802117902597677</v>
      </c>
      <c r="BW64" s="8">
        <f>MAX((BW$3*climhigh!$I174+BW$4*climhigh!$I174^2+BW$5*climhigh!$I174^6)*(M64/M$66)^$BW$1,-99)</f>
        <v>0.56565910890596094</v>
      </c>
      <c r="BX64" s="8">
        <f>MAX((BX$3*climhigh!$M174+BX$4*climhigh!$M174^2+BX$5*climhigh!$M174^6)*(K64/K$66)^$BW$1,-99)</f>
        <v>3.7512662669226948</v>
      </c>
      <c r="BY64" s="8">
        <f>MAX((BY$3*climhigh!$M174+BY$4*climhigh!$M174^2+BY$5*climhigh!$M174^6)*(L64/L$66)^$BW$1,-99)</f>
        <v>1.8802117902597677</v>
      </c>
      <c r="BZ64" s="8">
        <f>MAX((BZ$3*climhigh!$M174+BZ$4*climhigh!$M174^2+BZ$5*climhigh!$M174^6)*(M64/M$66)^$BW$1,-99)</f>
        <v>0.56565910890596094</v>
      </c>
      <c r="CA64" s="8">
        <f t="shared" si="23"/>
        <v>0</v>
      </c>
      <c r="CB64" s="8">
        <f t="shared" si="24"/>
        <v>0</v>
      </c>
      <c r="CC64" s="8">
        <f t="shared" si="25"/>
        <v>0</v>
      </c>
      <c r="CD64" s="8">
        <f>MAX((CD$3*climhigh!$I174+CD$4*climhigh!$I174^2+CD$5*climhigh!$I174^6)*(K64/K$66)^$BW$1,-99)</f>
        <v>0.74027067543615954</v>
      </c>
      <c r="CE64" s="8">
        <f>MAX((CE$3*climhigh!$I174+CE$4*climhigh!$I174^2+CE$5*climhigh!$I174^6)*(L64/L$66)^$BW$1,-99)</f>
        <v>0.32976928440865338</v>
      </c>
      <c r="CF64" s="8">
        <f>MAX((CF$3*climhigh!$I174+CF$4*climhigh!$I174^2+CF$5*climhigh!$I174^6)*(M64/M$66)^$BW$1,-99)</f>
        <v>6.3716999082123221E-2</v>
      </c>
      <c r="CG64" s="8">
        <f>MAX((CG$3*climhigh!$M174+CG$4*climhigh!$M174^2+CG$5*climhigh!$M174^6)*(K64/K$66)^$BW$1,-99)</f>
        <v>0.74027067543615954</v>
      </c>
      <c r="CH64" s="8">
        <f>MAX((CH$3*climhigh!$M174+CH$4*climhigh!$M174^2+CH$5*climhigh!$M174^6)*(L64/L$66)^$BW$1,-99)</f>
        <v>0.32976928440865338</v>
      </c>
      <c r="CI64" s="8">
        <f>MAX((CI$3*climhigh!$M174+CI$4*climhigh!$M174^2+CI$5*climhigh!$M174^6)*(M64/M$66)^$BW$1,-99)</f>
        <v>6.3716999082123221E-2</v>
      </c>
      <c r="CJ64" s="8">
        <f t="shared" si="26"/>
        <v>0</v>
      </c>
      <c r="CK64" s="8">
        <f t="shared" si="27"/>
        <v>0</v>
      </c>
      <c r="CL64" s="8">
        <f t="shared" si="28"/>
        <v>0</v>
      </c>
    </row>
    <row r="65" spans="1:90">
      <c r="A65">
        <f t="shared" si="49"/>
        <v>2019</v>
      </c>
      <c r="B65" s="14">
        <v>1144.912041920903</v>
      </c>
      <c r="C65" s="14">
        <v>2828.7619944485114</v>
      </c>
      <c r="D65" s="14">
        <v>4074.5006265179481</v>
      </c>
      <c r="E65" s="7">
        <f t="shared" si="50"/>
        <v>6.027108567601358E-3</v>
      </c>
      <c r="F65" s="7">
        <f t="shared" si="50"/>
        <v>1.1954719076765929E-2</v>
      </c>
      <c r="G65" s="7">
        <f t="shared" si="50"/>
        <v>2.5671370236524105E-2</v>
      </c>
      <c r="H65" s="14">
        <v>41055.867231035096</v>
      </c>
      <c r="I65" s="14">
        <v>13912.601678830139</v>
      </c>
      <c r="J65" s="14">
        <v>4227.6815653054691</v>
      </c>
      <c r="K65" s="1">
        <f t="shared" si="51"/>
        <v>35859.407297483442</v>
      </c>
      <c r="L65" s="1">
        <f t="shared" si="51"/>
        <v>4918.2652008666091</v>
      </c>
      <c r="M65" s="1">
        <f t="shared" si="51"/>
        <v>1037.5950215323512</v>
      </c>
      <c r="N65" s="7">
        <f t="shared" si="52"/>
        <v>1.5431742972064511E-2</v>
      </c>
      <c r="O65" s="7">
        <f t="shared" si="52"/>
        <v>3.6927649900611925E-2</v>
      </c>
      <c r="P65" s="7">
        <f t="shared" si="52"/>
        <v>1.7375071317877522E-2</v>
      </c>
      <c r="Q65" s="14">
        <v>4982.4002301179644</v>
      </c>
      <c r="R65" s="14">
        <v>7096.3195089964356</v>
      </c>
      <c r="S65" s="14">
        <v>2257.5964478610226</v>
      </c>
      <c r="T65" s="1">
        <f t="shared" si="47"/>
        <v>121.35659446871094</v>
      </c>
      <c r="U65" s="1">
        <f t="shared" si="47"/>
        <v>510.06416145690594</v>
      </c>
      <c r="V65" s="1">
        <f t="shared" si="47"/>
        <v>534.00342788066655</v>
      </c>
      <c r="W65" s="7">
        <f t="shared" si="48"/>
        <v>-2.250667272279161E-2</v>
      </c>
      <c r="X65" s="7">
        <f t="shared" si="48"/>
        <v>-1.7852738311671557E-2</v>
      </c>
      <c r="Y65" s="7">
        <f t="shared" si="48"/>
        <v>-8.0831160386742873E-2</v>
      </c>
      <c r="Z65" s="14">
        <v>11624.724812619861</v>
      </c>
      <c r="AA65" s="14">
        <v>23072.050354714676</v>
      </c>
      <c r="AB65" s="14">
        <v>4097.6733000578115</v>
      </c>
      <c r="AC65" s="8">
        <f t="shared" si="43"/>
        <v>2.3331575697893365</v>
      </c>
      <c r="AD65" s="8">
        <f t="shared" si="43"/>
        <v>3.2512699471134066</v>
      </c>
      <c r="AE65" s="8">
        <f t="shared" si="43"/>
        <v>1.8150601290767374</v>
      </c>
      <c r="AF65" s="7">
        <f t="shared" si="44"/>
        <v>-1.428505476183195E-2</v>
      </c>
      <c r="AG65" s="7">
        <f t="shared" si="44"/>
        <v>-1.8870518424560334E-2</v>
      </c>
      <c r="AH65" s="7">
        <f t="shared" si="44"/>
        <v>8.4682263834617633E-2</v>
      </c>
      <c r="AI65" s="1">
        <f t="shared" si="46"/>
        <v>63364.844400027345</v>
      </c>
      <c r="AJ65" s="1">
        <f t="shared" si="46"/>
        <v>18905.531280541793</v>
      </c>
      <c r="AK65" s="1">
        <f t="shared" si="46"/>
        <v>5330.7395235346448</v>
      </c>
      <c r="AL65" s="10">
        <f t="shared" si="45"/>
        <v>16.008114187582866</v>
      </c>
      <c r="AM65" s="10">
        <f t="shared" si="45"/>
        <v>3.355090834447755</v>
      </c>
      <c r="AN65" s="10">
        <f t="shared" si="45"/>
        <v>0.93039013941019133</v>
      </c>
      <c r="AO65" s="7">
        <f t="shared" si="53"/>
        <v>1.6695933709200611E-2</v>
      </c>
      <c r="AP65" s="7">
        <f t="shared" si="53"/>
        <v>2.571048327071505E-2</v>
      </c>
      <c r="AQ65" s="7">
        <f t="shared" si="53"/>
        <v>1.8610278467173575E-2</v>
      </c>
      <c r="AR65" s="1">
        <f t="shared" si="36"/>
        <v>40900.399176374587</v>
      </c>
      <c r="AS65" s="1">
        <f t="shared" si="36"/>
        <v>13877.114977787292</v>
      </c>
      <c r="AT65" s="1">
        <f t="shared" si="36"/>
        <v>4000.2036565503267</v>
      </c>
      <c r="AU65" s="1">
        <f t="shared" si="37"/>
        <v>8180.079835274918</v>
      </c>
      <c r="AV65" s="1">
        <f t="shared" si="37"/>
        <v>2775.4229955574588</v>
      </c>
      <c r="AW65" s="1">
        <f t="shared" si="37"/>
        <v>800.04073131006544</v>
      </c>
      <c r="AX65" s="1">
        <f t="shared" si="18"/>
        <v>28578.893524608568</v>
      </c>
      <c r="AY65" s="1">
        <f t="shared" si="18"/>
        <v>3924.5761941149781</v>
      </c>
      <c r="AZ65" s="1">
        <f t="shared" si="18"/>
        <v>785.41230412697416</v>
      </c>
      <c r="BA65" s="1">
        <f t="shared" si="19"/>
        <v>10.260423735710219</v>
      </c>
      <c r="BB65" s="1">
        <f t="shared" si="19"/>
        <v>8.2750136483650163</v>
      </c>
      <c r="BC65" s="1">
        <f t="shared" si="19"/>
        <v>6.6662088080855906</v>
      </c>
      <c r="BD65" s="1">
        <f t="shared" si="20"/>
        <v>0</v>
      </c>
      <c r="BE65">
        <v>0</v>
      </c>
      <c r="BF65">
        <v>0</v>
      </c>
      <c r="BG65">
        <v>0</v>
      </c>
      <c r="BH65">
        <f t="shared" si="21"/>
        <v>0</v>
      </c>
      <c r="BI65">
        <f t="shared" si="22"/>
        <v>0</v>
      </c>
      <c r="BJ65">
        <f t="shared" si="8"/>
        <v>0</v>
      </c>
      <c r="BK65">
        <f t="shared" si="8"/>
        <v>0</v>
      </c>
      <c r="BL65">
        <f t="shared" si="9"/>
        <v>0</v>
      </c>
      <c r="BM65">
        <f t="shared" si="9"/>
        <v>0</v>
      </c>
      <c r="BN65">
        <f t="shared" si="9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 s="7">
        <f t="shared" si="35"/>
        <v>2.9501629465115586E-2</v>
      </c>
      <c r="BS65">
        <v>0</v>
      </c>
      <c r="BT65">
        <v>0</v>
      </c>
      <c r="BU65" s="8">
        <f>MAX((BU$3*climhigh!$I175+BU$4*climhigh!$I175^2+BU$5*climhigh!$I175^6)*(K65/K$66)^$BW$1,-99)</f>
        <v>3.7480921808242273</v>
      </c>
      <c r="BV65" s="8">
        <f>MAX((BV$3*climhigh!$I175+BV$4*climhigh!$I175^2+BV$5*climhigh!$I175^6)*(L65/L$66)^$BW$1,-99)</f>
        <v>1.8505418803867395</v>
      </c>
      <c r="BW65" s="8">
        <f>MAX((BW$3*climhigh!$I175+BW$4*climhigh!$I175^2+BW$5*climhigh!$I175^6)*(M65/M$66)^$BW$1,-99)</f>
        <v>0.53560459591635634</v>
      </c>
      <c r="BX65" s="8">
        <f>MAX((BX$3*climhigh!$M175+BX$4*climhigh!$M175^2+BX$5*climhigh!$M175^6)*(K65/K$66)^$BW$1,-99)</f>
        <v>3.7480921808242273</v>
      </c>
      <c r="BY65" s="8">
        <f>MAX((BY$3*climhigh!$M175+BY$4*climhigh!$M175^2+BY$5*climhigh!$M175^6)*(L65/L$66)^$BW$1,-99)</f>
        <v>1.8505418803867395</v>
      </c>
      <c r="BZ65" s="8">
        <f>MAX((BZ$3*climhigh!$M175+BZ$4*climhigh!$M175^2+BZ$5*climhigh!$M175^6)*(M65/M$66)^$BW$1,-99)</f>
        <v>0.53560459591635634</v>
      </c>
      <c r="CA65" s="8">
        <f t="shared" si="23"/>
        <v>0</v>
      </c>
      <c r="CB65" s="8">
        <f t="shared" si="24"/>
        <v>0</v>
      </c>
      <c r="CC65" s="8">
        <f t="shared" si="25"/>
        <v>0</v>
      </c>
      <c r="CD65" s="8">
        <f>MAX((CD$3*climhigh!$I175+CD$4*climhigh!$I175^2+CD$5*climhigh!$I175^6)*(K65/K$66)^$BW$1,-99)</f>
        <v>0.76900901099296548</v>
      </c>
      <c r="CE65" s="8">
        <f>MAX((CE$3*climhigh!$I175+CE$4*climhigh!$I175^2+CE$5*climhigh!$I175^6)*(L65/L$66)^$BW$1,-99)</f>
        <v>0.33933224851851918</v>
      </c>
      <c r="CF65" s="8">
        <f>MAX((CF$3*climhigh!$I175+CF$4*climhigh!$I175^2+CF$5*climhigh!$I175^6)*(M65/M$66)^$BW$1,-99)</f>
        <v>6.3825157045714537E-2</v>
      </c>
      <c r="CG65" s="8">
        <f>MAX((CG$3*climhigh!$M175+CG$4*climhigh!$M175^2+CG$5*climhigh!$M175^6)*(K65/K$66)^$BW$1,-99)</f>
        <v>0.76900901099296548</v>
      </c>
      <c r="CH65" s="8">
        <f>MAX((CH$3*climhigh!$M175+CH$4*climhigh!$M175^2+CH$5*climhigh!$M175^6)*(L65/L$66)^$BW$1,-99)</f>
        <v>0.33933224851851918</v>
      </c>
      <c r="CI65" s="8">
        <f>MAX((CI$3*climhigh!$M175+CI$4*climhigh!$M175^2+CI$5*climhigh!$M175^6)*(M65/M$66)^$BW$1,-99)</f>
        <v>6.3825157045714537E-2</v>
      </c>
      <c r="CJ65" s="8">
        <f t="shared" si="26"/>
        <v>0</v>
      </c>
      <c r="CK65" s="8">
        <f t="shared" si="27"/>
        <v>0</v>
      </c>
      <c r="CL65" s="8">
        <f t="shared" si="28"/>
        <v>0</v>
      </c>
    </row>
    <row r="66" spans="1:90">
      <c r="A66">
        <f t="shared" si="49"/>
        <v>2020</v>
      </c>
      <c r="B66" s="14">
        <v>1151.5982808918557</v>
      </c>
      <c r="C66" s="14">
        <v>2861.8806579201969</v>
      </c>
      <c r="D66" s="14">
        <v>4179.8219405220689</v>
      </c>
      <c r="E66" s="7">
        <f t="shared" si="50"/>
        <v>5.8399586397350767E-3</v>
      </c>
      <c r="F66" s="7">
        <f t="shared" si="50"/>
        <v>1.1707829621820931E-2</v>
      </c>
      <c r="G66" s="7">
        <f t="shared" si="50"/>
        <v>2.5848888896632172E-2</v>
      </c>
      <c r="H66" s="14">
        <v>42083.076298288528</v>
      </c>
      <c r="I66" s="14">
        <v>14533.511979046143</v>
      </c>
      <c r="J66" s="14">
        <v>4206.8006010135214</v>
      </c>
      <c r="K66" s="1">
        <f t="shared" si="51"/>
        <v>36543.191316417455</v>
      </c>
      <c r="L66" s="1">
        <f t="shared" si="51"/>
        <v>5078.3081882974202</v>
      </c>
      <c r="M66" s="1">
        <f t="shared" si="51"/>
        <v>1006.4544999464935</v>
      </c>
      <c r="N66" s="7">
        <f t="shared" si="52"/>
        <v>1.906846962810782E-2</v>
      </c>
      <c r="O66" s="7">
        <f t="shared" si="52"/>
        <v>3.2540536326225666E-2</v>
      </c>
      <c r="P66" s="7">
        <f t="shared" si="52"/>
        <v>-3.0012211835662495E-2</v>
      </c>
      <c r="Q66" s="14">
        <v>4864.0657552510656</v>
      </c>
      <c r="R66" s="14">
        <f>I66*U66/1000</f>
        <v>7314.9589401489238</v>
      </c>
      <c r="S66" s="14">
        <f>J66*V66/1000</f>
        <v>2219.0312353763843</v>
      </c>
      <c r="T66" s="1">
        <f t="shared" si="47"/>
        <v>115.58246647118052</v>
      </c>
      <c r="U66" s="1">
        <f>U65*U5</f>
        <v>503.31667601714912</v>
      </c>
      <c r="V66" s="1">
        <f>V65*V5</f>
        <v>527.48666880996575</v>
      </c>
      <c r="W66" s="7">
        <f t="shared" si="48"/>
        <v>-4.7579845354173478E-2</v>
      </c>
      <c r="X66" s="7">
        <f t="shared" si="48"/>
        <v>-1.3228699347321071E-2</v>
      </c>
      <c r="Y66" s="7">
        <f t="shared" si="48"/>
        <v>-1.2203590333800474E-2</v>
      </c>
      <c r="Z66" s="14">
        <v>11584.411071543114</v>
      </c>
      <c r="AA66" s="14">
        <v>22994.005120074238</v>
      </c>
      <c r="AB66" s="14">
        <v>3709.182894891283</v>
      </c>
      <c r="AC66" s="8">
        <f t="shared" si="43"/>
        <v>2.3816312637297332</v>
      </c>
      <c r="AD66" s="8">
        <f t="shared" si="43"/>
        <v>3.1434223087527142</v>
      </c>
      <c r="AE66" s="8">
        <f t="shared" si="43"/>
        <v>1.6715325299430246</v>
      </c>
      <c r="AF66" s="7">
        <f t="shared" si="44"/>
        <v>2.07760052591619E-2</v>
      </c>
      <c r="AG66" s="7">
        <f t="shared" si="44"/>
        <v>-3.3170927088488344E-2</v>
      </c>
      <c r="AH66" s="7">
        <f t="shared" si="44"/>
        <v>-7.9075947311299633E-2</v>
      </c>
      <c r="AI66" s="1">
        <f t="shared" si="46"/>
        <v>65208.439795299528</v>
      </c>
      <c r="AJ66" s="1">
        <f t="shared" si="46"/>
        <v>19790.401148045072</v>
      </c>
      <c r="AK66" s="1">
        <f t="shared" si="46"/>
        <v>5597.7063024912459</v>
      </c>
      <c r="AL66" s="10">
        <f t="shared" si="45"/>
        <v>16.300687112748118</v>
      </c>
      <c r="AM66" s="10">
        <f t="shared" si="45"/>
        <v>3.4495181777829922</v>
      </c>
      <c r="AN66" s="10">
        <f t="shared" si="45"/>
        <v>0.94934415437294239</v>
      </c>
      <c r="AO66" s="7">
        <f t="shared" si="53"/>
        <v>1.6528974372108606E-2</v>
      </c>
      <c r="AP66" s="7">
        <f t="shared" si="53"/>
        <v>2.54533784380079E-2</v>
      </c>
      <c r="AQ66" s="7">
        <f t="shared" si="53"/>
        <v>1.8424175682501841E-2</v>
      </c>
      <c r="AR66" s="1">
        <f>AL66*AI66^$AR$5*B66^(1-$AR$5)-AR1</f>
        <v>42083.076297997075</v>
      </c>
      <c r="AS66" s="1">
        <f t="shared" si="36"/>
        <v>14533.511979026483</v>
      </c>
      <c r="AT66" s="1">
        <f>AN66*AK66^$AR$5*D66^(1-$AR$5)+AR1</f>
        <v>4206.800600956507</v>
      </c>
      <c r="AU66" s="1">
        <f t="shared" si="37"/>
        <v>8416.6152595994154</v>
      </c>
      <c r="AV66" s="1">
        <f t="shared" si="37"/>
        <v>2906.7023958052969</v>
      </c>
      <c r="AW66" s="1">
        <f t="shared" si="37"/>
        <v>841.36012019130146</v>
      </c>
      <c r="AX66" s="1">
        <f t="shared" si="18"/>
        <v>29234.553052931496</v>
      </c>
      <c r="AY66" s="1">
        <f t="shared" si="18"/>
        <v>4062.6465506324412</v>
      </c>
      <c r="AZ66" s="1">
        <f t="shared" si="18"/>
        <v>805.16359994628249</v>
      </c>
      <c r="BA66" s="1">
        <f t="shared" si="19"/>
        <v>10.283106612411206</v>
      </c>
      <c r="BB66" s="1">
        <f t="shared" si="19"/>
        <v>8.3095898999891737</v>
      </c>
      <c r="BC66" s="1">
        <f t="shared" si="19"/>
        <v>6.6910454865171305</v>
      </c>
      <c r="BD66" s="1">
        <f t="shared" si="20"/>
        <v>63590.441236683924</v>
      </c>
      <c r="BE66">
        <f>BF1</f>
        <v>0.14487115954850627</v>
      </c>
      <c r="BF66">
        <f>BG1</f>
        <v>0.11866573833240701</v>
      </c>
      <c r="BG66">
        <f>BH1</f>
        <v>1.1816310877309333E-2</v>
      </c>
      <c r="BH66">
        <f t="shared" si="21"/>
        <v>0.11624329087714658</v>
      </c>
      <c r="BI66">
        <f t="shared" si="22"/>
        <v>2.098765286892876E-3</v>
      </c>
      <c r="BJ66">
        <f t="shared" si="8"/>
        <v>1.4081557453975292E-3</v>
      </c>
      <c r="BK66">
        <f t="shared" si="8"/>
        <v>1.3962520274921885E-5</v>
      </c>
      <c r="BL66">
        <f t="shared" si="9"/>
        <v>88.322499699900618</v>
      </c>
      <c r="BM66">
        <f t="shared" si="9"/>
        <v>20.465448394069959</v>
      </c>
      <c r="BN66">
        <f t="shared" si="9"/>
        <v>5.8737538683408801E-2</v>
      </c>
      <c r="BO66">
        <f t="shared" si="54"/>
        <v>105.25565819457734</v>
      </c>
      <c r="BP66">
        <f t="shared" si="54"/>
        <v>15.000691880758279</v>
      </c>
      <c r="BQ66">
        <f t="shared" si="54"/>
        <v>2.6803134333558281</v>
      </c>
      <c r="BR66" s="7">
        <f t="shared" si="35"/>
        <v>2.7488922676822014E-2</v>
      </c>
      <c r="BS66" s="13">
        <v>1</v>
      </c>
      <c r="BT66" s="13">
        <v>1</v>
      </c>
      <c r="BU66" s="8">
        <f>MAX((BU$3*climhigh!$I176+BU$4*climhigh!$I176^2+BU$5*climhigh!$I176^6)*(K66/K$66)^$BW$1,-99)</f>
        <v>3.738251456651108</v>
      </c>
      <c r="BV66" s="8">
        <f>MAX((BV$3*climhigh!$I176+BV$4*climhigh!$I176^2+BV$5*climhigh!$I176^6)*(L66/L$66)^$BW$1,-99)</f>
        <v>1.8204088163455614</v>
      </c>
      <c r="BW66" s="8">
        <f>MAX((BW$3*climhigh!$I176+BW$4*climhigh!$I176^2+BW$5*climhigh!$I176^6)*(M66/M$66)^$BW$1,-99)</f>
        <v>0.50950269140039595</v>
      </c>
      <c r="BX66" s="8">
        <f>MAX((BX$3*climhigh!$M176+BX$4*climhigh!$M176^2+BX$5*climhigh!$M176^6)*(K66/K$66)^$BW$1,-99)</f>
        <v>3.738251456651108</v>
      </c>
      <c r="BY66" s="8">
        <f>MAX((BY$3*climhigh!$M176+BY$4*climhigh!$M176^2+BY$5*climhigh!$M176^6)*(L66/L$66)^$BW$1,-99)</f>
        <v>1.8204088163455614</v>
      </c>
      <c r="BZ66" s="8">
        <f>MAX((BZ$3*climhigh!$M176+BZ$4*climhigh!$M176^2+BZ$5*climhigh!$M176^6)*(M66/M$66)^$BW$1,-99)</f>
        <v>0.50950269140039595</v>
      </c>
      <c r="CA66" s="8">
        <f t="shared" si="23"/>
        <v>0</v>
      </c>
      <c r="CB66" s="8">
        <f t="shared" si="24"/>
        <v>0</v>
      </c>
      <c r="CC66" s="8">
        <f t="shared" si="25"/>
        <v>0</v>
      </c>
      <c r="CD66" s="8">
        <f>MAX((CD$3*climhigh!$I176+CD$4*climhigh!$I176^2+CD$5*climhigh!$I176^6)*(K66/K$66)^$BW$1,-99)</f>
        <v>0.79763545408555725</v>
      </c>
      <c r="CE66" s="8">
        <f>MAX((CE$3*climhigh!$I176+CE$4*climhigh!$I176^2+CE$5*climhigh!$I176^6)*(L66/L$66)^$BW$1,-99)</f>
        <v>0.3491654374536235</v>
      </c>
      <c r="CF66" s="8">
        <f>MAX((CF$3*climhigh!$I176+CF$4*climhigh!$I176^2+CF$5*climhigh!$I176^6)*(M66/M$66)^$BW$1,-99)</f>
        <v>6.4333639862496309E-2</v>
      </c>
      <c r="CG66" s="8">
        <f>MAX((CG$3*climhigh!$M176+CG$4*climhigh!$M176^2+CG$5*climhigh!$M176^6)*(K66/K$66)^$BW$1,-99)</f>
        <v>0.79763545408555725</v>
      </c>
      <c r="CH66" s="8">
        <f>MAX((CH$3*climhigh!$M176+CH$4*climhigh!$M176^2+CH$5*climhigh!$M176^6)*(L66/L$66)^$BW$1,-99)</f>
        <v>0.3491654374536235</v>
      </c>
      <c r="CI66" s="8">
        <f>MAX((CI$3*climhigh!$M176+CI$4*climhigh!$M176^2+CI$5*climhigh!$M176^6)*(M66/M$66)^$BW$1,-99)</f>
        <v>6.4333639862496309E-2</v>
      </c>
      <c r="CJ66" s="8">
        <f t="shared" si="26"/>
        <v>0</v>
      </c>
      <c r="CK66" s="8">
        <f t="shared" si="27"/>
        <v>0</v>
      </c>
      <c r="CL66" s="8">
        <f t="shared" si="28"/>
        <v>0</v>
      </c>
    </row>
    <row r="67" spans="1:90">
      <c r="A67">
        <f t="shared" si="49"/>
        <v>2021</v>
      </c>
      <c r="B67" s="4">
        <f t="shared" ref="B67:D82" si="55">B66*(1+E67)</f>
        <v>1157.9873029053542</v>
      </c>
      <c r="C67" s="4">
        <f t="shared" si="55"/>
        <v>2893.7117485040653</v>
      </c>
      <c r="D67" s="4">
        <f t="shared" si="55"/>
        <v>4282.463505822916</v>
      </c>
      <c r="E67" s="11">
        <f t="shared" ref="E67:G82" si="56">E66*$E$5</f>
        <v>5.5479607077483228E-3</v>
      </c>
      <c r="F67" s="11">
        <f t="shared" si="56"/>
        <v>1.1122438140729884E-2</v>
      </c>
      <c r="G67" s="11">
        <f t="shared" si="56"/>
        <v>2.4556444451800562E-2</v>
      </c>
      <c r="H67" s="4">
        <f t="shared" ref="H67:J130" si="57">AR67</f>
        <v>44732.939781877358</v>
      </c>
      <c r="I67" s="4">
        <f t="shared" si="57"/>
        <v>15425.327443425622</v>
      </c>
      <c r="J67" s="4">
        <f t="shared" si="57"/>
        <v>4432.9710556963246</v>
      </c>
      <c r="K67" s="4">
        <f t="shared" si="51"/>
        <v>38629.905241312917</v>
      </c>
      <c r="L67" s="4">
        <f t="shared" si="51"/>
        <v>5330.6371829882173</v>
      </c>
      <c r="M67" s="4">
        <f t="shared" si="51"/>
        <v>1035.1450863898226</v>
      </c>
      <c r="N67" s="11">
        <f t="shared" si="52"/>
        <v>5.7102673568577567E-2</v>
      </c>
      <c r="O67" s="11">
        <f t="shared" si="52"/>
        <v>4.9687609600431504E-2</v>
      </c>
      <c r="P67" s="11">
        <f t="shared" si="52"/>
        <v>2.8506590655468678E-2</v>
      </c>
      <c r="Q67" s="4">
        <f t="shared" ref="Q67:S121" si="58">T67*H67/1000</f>
        <v>5107.3042121784329</v>
      </c>
      <c r="R67" s="4">
        <f t="shared" si="58"/>
        <v>7661.1192347382403</v>
      </c>
      <c r="S67" s="4">
        <f t="shared" si="58"/>
        <v>2309.7970754555367</v>
      </c>
      <c r="T67" s="4">
        <f t="shared" ref="T67:V82" si="59">T66*(1+W67)</f>
        <v>114.17322977390263</v>
      </c>
      <c r="U67" s="4">
        <f t="shared" si="59"/>
        <v>496.65845103362523</v>
      </c>
      <c r="V67" s="4">
        <f t="shared" si="59"/>
        <v>521.0494375972678</v>
      </c>
      <c r="W67" s="11">
        <f t="shared" ref="W67:Y121" si="60">T$5-1</f>
        <v>-1.219247815263802E-2</v>
      </c>
      <c r="X67" s="11">
        <f t="shared" si="60"/>
        <v>-1.3228699347321071E-2</v>
      </c>
      <c r="Y67" s="11">
        <f t="shared" si="60"/>
        <v>-1.2203590333800474E-2</v>
      </c>
      <c r="Z67" s="4">
        <f>Q66*AC67*(1-BE66)</f>
        <v>9877.3968316010378</v>
      </c>
      <c r="AA67" s="4">
        <f t="shared" ref="AA67:AB130" si="61">R66*AD67*(1-BF66)</f>
        <v>20307.08526380964</v>
      </c>
      <c r="AB67" s="4">
        <f t="shared" si="61"/>
        <v>3668.3805347552143</v>
      </c>
      <c r="AC67" s="12">
        <f t="shared" ref="AC67:AE82" si="62">AC66*(1+AF67)</f>
        <v>2.3747150846652656</v>
      </c>
      <c r="AD67" s="12">
        <f t="shared" si="62"/>
        <v>3.1498875220758062</v>
      </c>
      <c r="AE67" s="12">
        <f t="shared" si="62"/>
        <v>1.672912721295075</v>
      </c>
      <c r="AF67" s="11">
        <f t="shared" ref="AF67:AH121" si="63">AC$5-1</f>
        <v>-2.9039671966837322E-3</v>
      </c>
      <c r="AG67" s="11">
        <f t="shared" si="63"/>
        <v>2.0567434751257441E-3</v>
      </c>
      <c r="AH67" s="11">
        <f t="shared" si="63"/>
        <v>8.257041531207765E-4</v>
      </c>
      <c r="AI67" s="1">
        <f t="shared" si="46"/>
        <v>67104.211075368992</v>
      </c>
      <c r="AJ67" s="1">
        <f t="shared" si="46"/>
        <v>20718.063429045862</v>
      </c>
      <c r="AK67" s="1">
        <f t="shared" si="46"/>
        <v>5879.2957924334232</v>
      </c>
      <c r="AL67" s="17">
        <f t="shared" ref="AL67:AN82" si="64">AL66*(1+AO67)</f>
        <v>16.567426415887148</v>
      </c>
      <c r="AM67" s="17">
        <f t="shared" si="64"/>
        <v>3.5364420504748111</v>
      </c>
      <c r="AN67" s="17">
        <f t="shared" si="64"/>
        <v>0.9666601290214325</v>
      </c>
      <c r="AO67" s="7">
        <f t="shared" si="53"/>
        <v>1.6363684628387519E-2</v>
      </c>
      <c r="AP67" s="7">
        <f t="shared" si="53"/>
        <v>2.519884465362782E-2</v>
      </c>
      <c r="AQ67" s="7">
        <f t="shared" si="53"/>
        <v>1.8239933925676823E-2</v>
      </c>
      <c r="AR67" s="1">
        <f t="shared" ref="AR67:AT130" si="65">AL67*AI67^$AR$5*B67^(1-$AR$5)*(1-BI66+0.01*BU66)</f>
        <v>44732.939781877358</v>
      </c>
      <c r="AS67" s="1">
        <f t="shared" si="65"/>
        <v>15425.327443425622</v>
      </c>
      <c r="AT67" s="1">
        <f t="shared" si="65"/>
        <v>4432.9710556963246</v>
      </c>
      <c r="AU67" s="1">
        <f t="shared" si="37"/>
        <v>8946.5879563754715</v>
      </c>
      <c r="AV67" s="1">
        <f t="shared" si="37"/>
        <v>3085.0654886851244</v>
      </c>
      <c r="AW67" s="1">
        <f t="shared" si="37"/>
        <v>886.59421113926498</v>
      </c>
      <c r="AX67" s="1">
        <f t="shared" si="18"/>
        <v>30903.924193050338</v>
      </c>
      <c r="AY67" s="1">
        <f t="shared" si="18"/>
        <v>4264.5097463905749</v>
      </c>
      <c r="AZ67" s="1">
        <f t="shared" si="18"/>
        <v>828.116069111858</v>
      </c>
      <c r="BA67" s="1">
        <f t="shared" si="19"/>
        <v>10.338638451361305</v>
      </c>
      <c r="BB67" s="1">
        <f t="shared" si="19"/>
        <v>8.3580825052274346</v>
      </c>
      <c r="BC67" s="1">
        <f t="shared" si="19"/>
        <v>6.7191533246477348</v>
      </c>
      <c r="BD67" s="1">
        <f t="shared" si="20"/>
        <v>63041.186892408754</v>
      </c>
      <c r="BE67">
        <f>BE66</f>
        <v>0.14487115954850627</v>
      </c>
      <c r="BF67">
        <f t="shared" ref="BF67:BG82" si="66">BF66</f>
        <v>0.11866573833240701</v>
      </c>
      <c r="BG67">
        <f t="shared" si="66"/>
        <v>1.1816310877309333E-2</v>
      </c>
      <c r="BH67">
        <f t="shared" si="21"/>
        <v>0.11473333779099089</v>
      </c>
      <c r="BI67">
        <f t="shared" si="22"/>
        <v>2.098765286892876E-3</v>
      </c>
      <c r="BJ67">
        <f t="shared" si="8"/>
        <v>1.4081557453975292E-3</v>
      </c>
      <c r="BK67">
        <f t="shared" si="8"/>
        <v>1.3962520274921885E-5</v>
      </c>
      <c r="BL67">
        <f t="shared" si="9"/>
        <v>93.883941194873586</v>
      </c>
      <c r="BM67">
        <f t="shared" si="9"/>
        <v>21.721263464097969</v>
      </c>
      <c r="BN67">
        <f t="shared" si="9"/>
        <v>6.1895448243301808E-2</v>
      </c>
      <c r="BO67">
        <f t="shared" ref="BO67:BO130" si="67">IF(BE66=0.99,2*BI$5*BE67*AR67/Z67*1000,BO66*(1+BR66))</f>
        <v>108.14902284398607</v>
      </c>
      <c r="BP67">
        <f t="shared" si="54"/>
        <v>18.027775491300076</v>
      </c>
      <c r="BQ67">
        <f t="shared" si="54"/>
        <v>2.8558304465933633</v>
      </c>
      <c r="BR67" s="7">
        <f t="shared" si="35"/>
        <v>6.194737702279518E-2</v>
      </c>
      <c r="BS67" s="7">
        <f>BS66/(1+BS$5)</f>
        <v>0.970873786407767</v>
      </c>
      <c r="BT67" s="7">
        <f>BT66/(1+BT$5+BR66)</f>
        <v>0.94563638309203246</v>
      </c>
      <c r="BU67" s="8">
        <f>MAX((BU$3*climhigh!$I177+BU$4*climhigh!$I177^2+BU$5*climhigh!$I177^6)*(K67/K$66)^$BW$1,-99)</f>
        <v>3.6910017091739222</v>
      </c>
      <c r="BV67" s="8">
        <f>MAX((BV$3*climhigh!$I177+BV$4*climhigh!$I177^2+BV$5*climhigh!$I177^6)*(L67/L$66)^$BW$1,-99)</f>
        <v>1.7804471142637197</v>
      </c>
      <c r="BW67" s="8">
        <f>MAX((BW$3*climhigh!$I177+BW$4*climhigh!$I177^2+BW$5*climhigh!$I177^6)*(M67/M$66)^$BW$1,-99)</f>
        <v>0.4735704842549831</v>
      </c>
      <c r="BX67" s="8">
        <f>MAX((BX$3*climhigh!$M177+BX$4*climhigh!$M177^2+BX$5*climhigh!$M177^6)*(K67/K$66)^$BW$1,-99)</f>
        <v>3.6910017262244881</v>
      </c>
      <c r="BY67" s="8">
        <f>MAX((BY$3*climhigh!$M177+BY$4*climhigh!$M177^2+BY$5*climhigh!$M177^6)*(L67/L$66)^$BW$1,-99)</f>
        <v>1.7804469829403413</v>
      </c>
      <c r="BZ67" s="8">
        <f>MAX((BZ$3*climhigh!$M177+BZ$4*climhigh!$M177^2+BZ$5*climhigh!$M177^6)*(M67/M$66)^$BW$1,-99)</f>
        <v>0.47357025786862039</v>
      </c>
      <c r="CA67" s="8">
        <f t="shared" si="23"/>
        <v>2.4084225797476785E-6</v>
      </c>
      <c r="CB67" s="8">
        <f t="shared" si="24"/>
        <v>2.3382743492695908E-6</v>
      </c>
      <c r="CC67" s="8">
        <f t="shared" si="25"/>
        <v>2.277492017269777E-6</v>
      </c>
      <c r="CD67" s="8">
        <f>MAX((CD$3*climhigh!$I177+CD$4*climhigh!$I177^2+CD$5*climhigh!$I177^6)*(K67/K$66)^$BW$1,-99)</f>
        <v>0.81916639971180549</v>
      </c>
      <c r="CE67" s="8">
        <f>MAX((CE$3*climhigh!$I177+CE$4*climhigh!$I177^2+CE$5*climhigh!$I177^6)*(L67/L$66)^$BW$1,-99)</f>
        <v>0.35736874212327879</v>
      </c>
      <c r="CF67" s="8">
        <f>MAX((CF$3*climhigh!$I177+CF$4*climhigh!$I177^2+CF$5*climhigh!$I177^6)*(M67/M$66)^$BW$1,-99)</f>
        <v>6.347858455771889E-2</v>
      </c>
      <c r="CG67" s="8">
        <f>MAX((CG$3*climhigh!$M177+CG$4*climhigh!$M177^2+CG$5*climhigh!$M177^6)*(K67/K$66)^$BW$1,-99)</f>
        <v>0.81916662133537654</v>
      </c>
      <c r="CH67" s="8">
        <f>MAX((CH$3*climhigh!$M177+CH$4*climhigh!$M177^2+CH$5*climhigh!$M177^6)*(L67/L$66)^$BW$1,-99)</f>
        <v>0.35736882573579531</v>
      </c>
      <c r="CI67" s="8">
        <f>MAX((CI$3*climhigh!$M177+CI$4*climhigh!$M177^2+CI$5*climhigh!$M177^6)*(M67/M$66)^$BW$1,-99)</f>
        <v>6.3478580246812424E-2</v>
      </c>
      <c r="CJ67" s="8">
        <f t="shared" si="26"/>
        <v>-1.1219416787990292E-5</v>
      </c>
      <c r="CK67" s="8">
        <f t="shared" si="27"/>
        <v>-1.0892637658243002E-5</v>
      </c>
      <c r="CL67" s="8">
        <f t="shared" si="28"/>
        <v>-1.0609488711797169E-5</v>
      </c>
    </row>
    <row r="68" spans="1:90">
      <c r="A68">
        <f t="shared" si="49"/>
        <v>2022</v>
      </c>
      <c r="B68" s="4">
        <f t="shared" si="55"/>
        <v>1164.0905475591151</v>
      </c>
      <c r="C68" s="4">
        <f t="shared" si="55"/>
        <v>2924.2876219279128</v>
      </c>
      <c r="D68" s="4">
        <f t="shared" si="55"/>
        <v>4382.36747916064</v>
      </c>
      <c r="E68" s="11">
        <f t="shared" si="56"/>
        <v>5.2705626723609069E-3</v>
      </c>
      <c r="F68" s="11">
        <f t="shared" si="56"/>
        <v>1.056631623369339E-2</v>
      </c>
      <c r="G68" s="11">
        <f t="shared" si="56"/>
        <v>2.3328622229210533E-2</v>
      </c>
      <c r="H68" s="4">
        <f t="shared" si="57"/>
        <v>45928.478096716484</v>
      </c>
      <c r="I68" s="4">
        <f t="shared" si="57"/>
        <v>16090.304986210103</v>
      </c>
      <c r="J68" s="4">
        <f t="shared" si="57"/>
        <v>4641.1754578006903</v>
      </c>
      <c r="K68" s="4">
        <f t="shared" si="51"/>
        <v>39454.386252873628</v>
      </c>
      <c r="L68" s="4">
        <f t="shared" si="51"/>
        <v>5502.2990438957404</v>
      </c>
      <c r="M68" s="4">
        <f t="shared" si="51"/>
        <v>1059.0566582722131</v>
      </c>
      <c r="N68" s="11">
        <f t="shared" si="52"/>
        <v>2.1343076210266432E-2</v>
      </c>
      <c r="O68" s="11">
        <f t="shared" si="52"/>
        <v>3.2202878382972866E-2</v>
      </c>
      <c r="P68" s="11">
        <f t="shared" si="52"/>
        <v>2.3099729880170283E-2</v>
      </c>
      <c r="Q68" s="4">
        <f t="shared" si="58"/>
        <v>5179.8677332540374</v>
      </c>
      <c r="R68" s="4">
        <f t="shared" si="58"/>
        <v>7885.6703089940911</v>
      </c>
      <c r="S68" s="4">
        <f t="shared" si="58"/>
        <v>2388.7701409208403</v>
      </c>
      <c r="T68" s="4">
        <f t="shared" si="59"/>
        <v>112.78117516426821</v>
      </c>
      <c r="U68" s="4">
        <f t="shared" si="59"/>
        <v>490.08830570659524</v>
      </c>
      <c r="V68" s="4">
        <f t="shared" si="59"/>
        <v>514.69076371717358</v>
      </c>
      <c r="W68" s="11">
        <f t="shared" si="60"/>
        <v>-1.219247815263802E-2</v>
      </c>
      <c r="X68" s="11">
        <f t="shared" si="60"/>
        <v>-1.3228699347321071E-2</v>
      </c>
      <c r="Y68" s="11">
        <f t="shared" si="60"/>
        <v>-1.2203590333800474E-2</v>
      </c>
      <c r="Z68" s="4">
        <f t="shared" ref="Z68:AB131" si="68">Q67*AC68*(1-BE67)</f>
        <v>10341.220065158146</v>
      </c>
      <c r="AA68" s="4">
        <f t="shared" si="61"/>
        <v>21311.805118912729</v>
      </c>
      <c r="AB68" s="4">
        <f t="shared" si="61"/>
        <v>3821.5825285164101</v>
      </c>
      <c r="AC68" s="12">
        <f t="shared" si="62"/>
        <v>2.3678189899579278</v>
      </c>
      <c r="AD68" s="12">
        <f t="shared" si="62"/>
        <v>3.1563660326842156</v>
      </c>
      <c r="AE68" s="12">
        <f t="shared" si="62"/>
        <v>1.6742940522768568</v>
      </c>
      <c r="AF68" s="11">
        <f t="shared" si="63"/>
        <v>-2.9039671966837322E-3</v>
      </c>
      <c r="AG68" s="11">
        <f t="shared" si="63"/>
        <v>2.0567434751257441E-3</v>
      </c>
      <c r="AH68" s="11">
        <f t="shared" si="63"/>
        <v>8.257041531207765E-4</v>
      </c>
      <c r="AI68" s="1">
        <f t="shared" si="46"/>
        <v>69340.377924207569</v>
      </c>
      <c r="AJ68" s="1">
        <f t="shared" si="46"/>
        <v>21731.322574826401</v>
      </c>
      <c r="AK68" s="1">
        <f t="shared" si="46"/>
        <v>6177.9604243293461</v>
      </c>
      <c r="AL68" s="17">
        <f t="shared" si="64"/>
        <v>16.835819515451004</v>
      </c>
      <c r="AM68" s="17">
        <f t="shared" si="64"/>
        <v>3.6246651617927181</v>
      </c>
      <c r="AN68" s="17">
        <f t="shared" si="64"/>
        <v>0.9841156277345503</v>
      </c>
      <c r="AO68" s="7">
        <f t="shared" si="53"/>
        <v>1.6200047782103644E-2</v>
      </c>
      <c r="AP68" s="7">
        <f t="shared" si="53"/>
        <v>2.4946856207091542E-2</v>
      </c>
      <c r="AQ68" s="7">
        <f t="shared" si="53"/>
        <v>1.8057534586420055E-2</v>
      </c>
      <c r="AR68" s="1">
        <f t="shared" si="65"/>
        <v>45928.478096716484</v>
      </c>
      <c r="AS68" s="1">
        <f t="shared" si="65"/>
        <v>16090.304986210103</v>
      </c>
      <c r="AT68" s="1">
        <f t="shared" si="65"/>
        <v>4641.1754578006903</v>
      </c>
      <c r="AU68" s="1">
        <f t="shared" si="37"/>
        <v>9185.6956193432979</v>
      </c>
      <c r="AV68" s="1">
        <f t="shared" si="37"/>
        <v>3218.0609972420207</v>
      </c>
      <c r="AW68" s="1">
        <f t="shared" si="37"/>
        <v>928.23509156013813</v>
      </c>
      <c r="AX68" s="1">
        <f t="shared" si="18"/>
        <v>31563.509002298899</v>
      </c>
      <c r="AY68" s="1">
        <f t="shared" si="18"/>
        <v>4401.839235116593</v>
      </c>
      <c r="AZ68" s="1">
        <f t="shared" si="18"/>
        <v>847.2453266177705</v>
      </c>
      <c r="BA68" s="1">
        <f t="shared" si="19"/>
        <v>10.359756953896406</v>
      </c>
      <c r="BB68" s="1">
        <f t="shared" si="19"/>
        <v>8.3897777405463998</v>
      </c>
      <c r="BC68" s="1">
        <f t="shared" si="19"/>
        <v>6.7419902945295114</v>
      </c>
      <c r="BD68" s="1">
        <f t="shared" si="20"/>
        <v>62343.008157234028</v>
      </c>
      <c r="BE68">
        <f t="shared" ref="BE68:BG83" si="69">BE67</f>
        <v>0.14487115954850627</v>
      </c>
      <c r="BF68">
        <f t="shared" si="66"/>
        <v>0.11866573833240701</v>
      </c>
      <c r="BG68">
        <f t="shared" si="66"/>
        <v>1.1816310877309333E-2</v>
      </c>
      <c r="BH68">
        <f t="shared" si="21"/>
        <v>0.1147942965800066</v>
      </c>
      <c r="BI68">
        <f t="shared" si="22"/>
        <v>2.098765286892876E-3</v>
      </c>
      <c r="BJ68">
        <f t="shared" si="8"/>
        <v>1.4081557453975292E-3</v>
      </c>
      <c r="BK68">
        <f t="shared" si="8"/>
        <v>1.3962520274921885E-5</v>
      </c>
      <c r="BL68">
        <f t="shared" si="9"/>
        <v>96.393095509208351</v>
      </c>
      <c r="BM68">
        <f t="shared" si="9"/>
        <v>22.657655411530268</v>
      </c>
      <c r="BN68">
        <f t="shared" si="9"/>
        <v>6.4802506429012002E-2</v>
      </c>
      <c r="BO68">
        <f t="shared" si="67"/>
        <v>114.84857113674937</v>
      </c>
      <c r="BP68">
        <f t="shared" si="54"/>
        <v>17.918406352991678</v>
      </c>
      <c r="BQ68">
        <f t="shared" si="54"/>
        <v>2.8700974863835622</v>
      </c>
      <c r="BR68" s="7">
        <f t="shared" si="35"/>
        <v>3.202787738374302E-2</v>
      </c>
      <c r="BS68" s="7">
        <f t="shared" ref="BS68:BS131" si="70">BS67/(1+BS$5)</f>
        <v>0.94259590913375435</v>
      </c>
      <c r="BT68" s="7">
        <f t="shared" ref="BT68:BT131" si="71">BT67/(1+BT$5+BR67)</f>
        <v>0.86600911636448907</v>
      </c>
      <c r="BU68" s="8">
        <f>MAX((BU$3*climhigh!$I178+BU$4*climhigh!$I178^2+BU$5*climhigh!$I178^6)*(K68/K$66)^$BW$1,-99)</f>
        <v>3.6722908439295039</v>
      </c>
      <c r="BV68" s="8">
        <f>MAX((BV$3*climhigh!$I178+BV$4*climhigh!$I178^2+BV$5*climhigh!$I178^6)*(L68/L$66)^$BW$1,-99)</f>
        <v>1.7458130028153376</v>
      </c>
      <c r="BW68" s="8">
        <f>MAX((BW$3*climhigh!$I178+BW$4*climhigh!$I178^2+BW$5*climhigh!$I178^6)*(M68/M$66)^$BW$1,-99)</f>
        <v>0.43660783842528345</v>
      </c>
      <c r="BX68" s="8">
        <f>MAX((BX$3*climhigh!$M178+BX$4*climhigh!$M178^2+BX$5*climhigh!$M178^6)*(K68/K$66)^$BW$1,-99)</f>
        <v>3.6722908303105628</v>
      </c>
      <c r="BY68" s="8">
        <f>MAX((BY$3*climhigh!$M178+BY$4*climhigh!$M178^2+BY$5*climhigh!$M178^6)*(L68/L$66)^$BW$1,-99)</f>
        <v>1.7458127210128802</v>
      </c>
      <c r="BZ68" s="8">
        <f>MAX((BZ$3*climhigh!$M178+BZ$4*climhigh!$M178^2+BZ$5*climhigh!$M178^6)*(M68/M$66)^$BW$1,-99)</f>
        <v>0.43660738483055045</v>
      </c>
      <c r="CA68" s="8">
        <f t="shared" si="23"/>
        <v>2.7307099799386499E-5</v>
      </c>
      <c r="CB68" s="8">
        <f t="shared" si="24"/>
        <v>2.573956056120888E-5</v>
      </c>
      <c r="CC68" s="8">
        <f t="shared" si="25"/>
        <v>2.364819736774362E-5</v>
      </c>
      <c r="CD68" s="8">
        <f>MAX((CD$3*climhigh!$I178+CD$4*climhigh!$I178^2+CD$5*climhigh!$I178^6)*(K68/K$66)^$BW$1,-99)</f>
        <v>0.84754701134784161</v>
      </c>
      <c r="CE68" s="8">
        <f>MAX((CE$3*climhigh!$I178+CE$4*climhigh!$I178^2+CE$5*climhigh!$I178^6)*(L68/L$66)^$BW$1,-99)</f>
        <v>0.36670067642946919</v>
      </c>
      <c r="CF68" s="8">
        <f>MAX((CF$3*climhigh!$I178+CF$4*climhigh!$I178^2+CF$5*climhigh!$I178^6)*(M68/M$66)^$BW$1,-99)</f>
        <v>6.2235191271664311E-2</v>
      </c>
      <c r="CG68" s="8">
        <f>MAX((CG$3*climhigh!$M178+CG$4*climhigh!$M178^2+CG$5*climhigh!$M178^6)*(K68/K$66)^$BW$1,-99)</f>
        <v>0.84754743317183134</v>
      </c>
      <c r="CH68" s="8">
        <f>MAX((CH$3*climhigh!$M178+CH$4*climhigh!$M178^2+CH$5*climhigh!$M178^6)*(L68/L$66)^$BW$1,-99)</f>
        <v>0.36670083123113295</v>
      </c>
      <c r="CI68" s="8">
        <f>MAX((CI$3*climhigh!$M178+CI$4*climhigh!$M178^2+CI$5*climhigh!$M178^6)*(M68/M$66)^$BW$1,-99)</f>
        <v>6.2235176612106147E-2</v>
      </c>
      <c r="CJ68" s="8">
        <f t="shared" si="26"/>
        <v>-2.1499741587336724E-5</v>
      </c>
      <c r="CK68" s="8">
        <f t="shared" si="27"/>
        <v>-2.0265568467656445E-5</v>
      </c>
      <c r="CL68" s="8">
        <f t="shared" si="28"/>
        <v>-1.8618972214114333E-5</v>
      </c>
    </row>
    <row r="69" spans="1:90">
      <c r="A69">
        <f t="shared" si="49"/>
        <v>2023</v>
      </c>
      <c r="B69" s="4">
        <f t="shared" si="55"/>
        <v>1169.9191891369678</v>
      </c>
      <c r="C69" s="4">
        <f t="shared" si="55"/>
        <v>2953.6416223108999</v>
      </c>
      <c r="D69" s="4">
        <f t="shared" si="55"/>
        <v>4479.4903447820107</v>
      </c>
      <c r="E69" s="11">
        <f t="shared" si="56"/>
        <v>5.0070345387428616E-3</v>
      </c>
      <c r="F69" s="11">
        <f t="shared" si="56"/>
        <v>1.003800042200872E-2</v>
      </c>
      <c r="G69" s="11">
        <f t="shared" si="56"/>
        <v>2.2162191117750005E-2</v>
      </c>
      <c r="H69" s="4">
        <f t="shared" si="57"/>
        <v>47143.787979695109</v>
      </c>
      <c r="I69" s="4">
        <f t="shared" si="57"/>
        <v>16771.089655462834</v>
      </c>
      <c r="J69" s="4">
        <f t="shared" si="57"/>
        <v>4853.3075266389615</v>
      </c>
      <c r="K69" s="4">
        <f t="shared" si="51"/>
        <v>40296.61913184994</v>
      </c>
      <c r="L69" s="4">
        <f t="shared" si="51"/>
        <v>5678.1058097161085</v>
      </c>
      <c r="M69" s="4">
        <f t="shared" si="51"/>
        <v>1083.4508287962706</v>
      </c>
      <c r="N69" s="11">
        <f t="shared" si="52"/>
        <v>2.1347002423969252E-2</v>
      </c>
      <c r="O69" s="11">
        <f t="shared" si="52"/>
        <v>3.1951510526387672E-2</v>
      </c>
      <c r="P69" s="11">
        <f t="shared" si="52"/>
        <v>2.3033867294555366E-2</v>
      </c>
      <c r="Q69" s="4">
        <f t="shared" si="58"/>
        <v>5252.1052351120752</v>
      </c>
      <c r="R69" s="4">
        <f t="shared" si="58"/>
        <v>8110.5840682596163</v>
      </c>
      <c r="S69" s="4">
        <f t="shared" si="58"/>
        <v>2467.4685677558455</v>
      </c>
      <c r="T69" s="4">
        <f t="shared" si="59"/>
        <v>111.40609315004902</v>
      </c>
      <c r="U69" s="4">
        <f t="shared" si="59"/>
        <v>483.6050748567647</v>
      </c>
      <c r="V69" s="4">
        <f t="shared" si="59"/>
        <v>508.40968848817829</v>
      </c>
      <c r="W69" s="11">
        <f t="shared" si="60"/>
        <v>-1.219247815263802E-2</v>
      </c>
      <c r="X69" s="11">
        <f t="shared" si="60"/>
        <v>-1.3228699347321071E-2</v>
      </c>
      <c r="Y69" s="11">
        <f t="shared" si="60"/>
        <v>-1.2203590333800474E-2</v>
      </c>
      <c r="Z69" s="4">
        <f t="shared" si="68"/>
        <v>10457.688747416363</v>
      </c>
      <c r="AA69" s="4">
        <f t="shared" si="61"/>
        <v>21981.58201466082</v>
      </c>
      <c r="AB69" s="4">
        <f t="shared" si="61"/>
        <v>3955.5076453449183</v>
      </c>
      <c r="AC69" s="12">
        <f t="shared" si="62"/>
        <v>2.3609429212834052</v>
      </c>
      <c r="AD69" s="12">
        <f t="shared" si="62"/>
        <v>3.1628578679270474</v>
      </c>
      <c r="AE69" s="12">
        <f t="shared" si="62"/>
        <v>1.6756765238293672</v>
      </c>
      <c r="AF69" s="11">
        <f t="shared" si="63"/>
        <v>-2.9039671966837322E-3</v>
      </c>
      <c r="AG69" s="11">
        <f t="shared" si="63"/>
        <v>2.0567434751257441E-3</v>
      </c>
      <c r="AH69" s="11">
        <f t="shared" si="63"/>
        <v>8.257041531207765E-4</v>
      </c>
      <c r="AI69" s="1">
        <f t="shared" si="46"/>
        <v>71592.035751130112</v>
      </c>
      <c r="AJ69" s="1">
        <f t="shared" si="46"/>
        <v>22776.251314585781</v>
      </c>
      <c r="AK69" s="1">
        <f t="shared" si="46"/>
        <v>6488.3994734565495</v>
      </c>
      <c r="AL69" s="17">
        <f t="shared" si="64"/>
        <v>17.105833185246173</v>
      </c>
      <c r="AM69" s="17">
        <f t="shared" si="64"/>
        <v>3.7141849223769148</v>
      </c>
      <c r="AN69" s="17">
        <f t="shared" si="64"/>
        <v>1.0017086226995549</v>
      </c>
      <c r="AO69" s="7">
        <f t="shared" si="53"/>
        <v>1.6038047304282609E-2</v>
      </c>
      <c r="AP69" s="7">
        <f t="shared" si="53"/>
        <v>2.4697387645020625E-2</v>
      </c>
      <c r="AQ69" s="7">
        <f t="shared" si="53"/>
        <v>1.7876959240555854E-2</v>
      </c>
      <c r="AR69" s="1">
        <f t="shared" si="65"/>
        <v>47143.787979695109</v>
      </c>
      <c r="AS69" s="1">
        <f t="shared" si="65"/>
        <v>16771.089655462834</v>
      </c>
      <c r="AT69" s="1">
        <f t="shared" si="65"/>
        <v>4853.3075266389615</v>
      </c>
      <c r="AU69" s="1">
        <f t="shared" si="37"/>
        <v>9428.7575959390215</v>
      </c>
      <c r="AV69" s="1">
        <f t="shared" si="37"/>
        <v>3354.2179310925671</v>
      </c>
      <c r="AW69" s="1">
        <f t="shared" si="37"/>
        <v>970.66150532779238</v>
      </c>
      <c r="AX69" s="1">
        <f t="shared" si="18"/>
        <v>32237.295305479955</v>
      </c>
      <c r="AY69" s="1">
        <f t="shared" si="18"/>
        <v>4542.484647772887</v>
      </c>
      <c r="AZ69" s="1">
        <f t="shared" si="18"/>
        <v>866.76066303701646</v>
      </c>
      <c r="BA69" s="1">
        <f t="shared" si="19"/>
        <v>10.380879300591465</v>
      </c>
      <c r="BB69" s="1">
        <f t="shared" si="19"/>
        <v>8.4212294205778537</v>
      </c>
      <c r="BC69" s="1">
        <f t="shared" si="19"/>
        <v>6.7647628868107939</v>
      </c>
      <c r="BD69" s="1">
        <f t="shared" si="20"/>
        <v>61608.044514076413</v>
      </c>
      <c r="BE69">
        <f t="shared" si="69"/>
        <v>0.14487115954850627</v>
      </c>
      <c r="BF69">
        <f t="shared" si="66"/>
        <v>0.11866573833240701</v>
      </c>
      <c r="BG69">
        <f t="shared" si="66"/>
        <v>1.1816310877309333E-2</v>
      </c>
      <c r="BH69">
        <f t="shared" si="21"/>
        <v>0.1145828562507248</v>
      </c>
      <c r="BI69">
        <f t="shared" si="22"/>
        <v>2.098765286892876E-3</v>
      </c>
      <c r="BJ69">
        <f t="shared" si="8"/>
        <v>1.4081557453975292E-3</v>
      </c>
      <c r="BK69">
        <f t="shared" si="8"/>
        <v>1.3962520274921885E-5</v>
      </c>
      <c r="BL69">
        <f t="shared" si="9"/>
        <v>98.94374570442173</v>
      </c>
      <c r="BM69">
        <f t="shared" si="9"/>
        <v>23.61630625491706</v>
      </c>
      <c r="BN69">
        <f t="shared" si="9"/>
        <v>6.7764404741127493E-2</v>
      </c>
      <c r="BO69">
        <f t="shared" si="67"/>
        <v>118.52692709081526</v>
      </c>
      <c r="BP69">
        <f t="shared" si="54"/>
        <v>18.107465925583877</v>
      </c>
      <c r="BQ69">
        <f t="shared" si="54"/>
        <v>2.899662731555686</v>
      </c>
      <c r="BR69" s="7">
        <f t="shared" si="35"/>
        <v>3.1626581642434815E-2</v>
      </c>
      <c r="BS69" s="7">
        <f t="shared" si="70"/>
        <v>0.9151416593531595</v>
      </c>
      <c r="BT69" s="7">
        <f t="shared" si="71"/>
        <v>0.81542974041120542</v>
      </c>
      <c r="BU69" s="8">
        <f>MAX((BU$3*climhigh!$I179+BU$4*climhigh!$I179^2+BU$5*climhigh!$I179^6)*(K69/K$66)^$BW$1,-99)</f>
        <v>3.6500923652172754</v>
      </c>
      <c r="BV69" s="8">
        <f>MAX((BV$3*climhigh!$I179+BV$4*climhigh!$I179^2+BV$5*climhigh!$I179^6)*(L69/L$66)^$BW$1,-99)</f>
        <v>1.7089421977132357</v>
      </c>
      <c r="BW69" s="8">
        <f>MAX((BW$3*climhigh!$I179+BW$4*climhigh!$I179^2+BW$5*climhigh!$I179^6)*(M69/M$66)^$BW$1,-99)</f>
        <v>0.39785550771937112</v>
      </c>
      <c r="BX69" s="8">
        <f>MAX((BX$3*climhigh!$M179+BX$4*climhigh!$M179^2+BX$5*climhigh!$M179^6)*(K69/K$66)^$BW$1,-99)</f>
        <v>3.6500922798895652</v>
      </c>
      <c r="BY69" s="8">
        <f>MAX((BY$3*climhigh!$M179+BY$4*climhigh!$M179^2+BY$5*climhigh!$M179^6)*(L69/L$66)^$BW$1,-99)</f>
        <v>1.708941748300123</v>
      </c>
      <c r="BZ69" s="8">
        <f>MAX((BZ$3*climhigh!$M179+BZ$4*climhigh!$M179^2+BZ$5*climhigh!$M179^6)*(M69/M$66)^$BW$1,-99)</f>
        <v>0.39785482478788553</v>
      </c>
      <c r="CA69" s="8">
        <f t="shared" si="23"/>
        <v>7.337147999083908E-5</v>
      </c>
      <c r="CB69" s="8">
        <f t="shared" si="24"/>
        <v>6.7145297948013614E-5</v>
      </c>
      <c r="CC69" s="8">
        <f t="shared" si="25"/>
        <v>5.9829286882515864E-5</v>
      </c>
      <c r="CD69" s="8">
        <f>MAX((CD$3*climhigh!$I179+CD$4*climhigh!$I179^2+CD$5*climhigh!$I179^6)*(K69/K$66)^$BW$1,-99)</f>
        <v>0.87597479271968293</v>
      </c>
      <c r="CE69" s="8">
        <f>MAX((CE$3*climhigh!$I179+CE$4*climhigh!$I179^2+CE$5*climhigh!$I179^6)*(L69/L$66)^$BW$1,-99)</f>
        <v>0.37570111189369743</v>
      </c>
      <c r="CF69" s="8">
        <f>MAX((CF$3*climhigh!$I179+CF$4*climhigh!$I179^2+CF$5*climhigh!$I179^6)*(M69/M$66)^$BW$1,-99)</f>
        <v>6.0463630452057486E-2</v>
      </c>
      <c r="CG69" s="8">
        <f>MAX((CG$3*climhigh!$M179+CG$4*climhigh!$M179^2+CG$5*climhigh!$M179^6)*(K69/K$66)^$BW$1,-99)</f>
        <v>0.87597539652354117</v>
      </c>
      <c r="CH69" s="8">
        <f>MAX((CH$3*climhigh!$M179+CH$4*climhigh!$M179^2+CH$5*climhigh!$M179^6)*(L69/L$66)^$BW$1,-99)</f>
        <v>0.37570132667395728</v>
      </c>
      <c r="CI69" s="8">
        <f>MAX((CI$3*climhigh!$M179+CI$4*climhigh!$M179^2+CI$5*climhigh!$M179^6)*(M69/M$66)^$BW$1,-99)</f>
        <v>6.0463599187654551E-2</v>
      </c>
      <c r="CJ69" s="8">
        <f t="shared" si="26"/>
        <v>-3.0940974733420821E-5</v>
      </c>
      <c r="CK69" s="8">
        <f t="shared" si="27"/>
        <v>-2.8315374959546911E-5</v>
      </c>
      <c r="CL69" s="8">
        <f t="shared" si="28"/>
        <v>-2.5230190994943006E-5</v>
      </c>
    </row>
    <row r="70" spans="1:90">
      <c r="A70">
        <f t="shared" si="49"/>
        <v>2024</v>
      </c>
      <c r="B70" s="4">
        <f t="shared" si="55"/>
        <v>1175.4841236351374</v>
      </c>
      <c r="C70" s="4">
        <f t="shared" si="55"/>
        <v>2981.807845369558</v>
      </c>
      <c r="D70" s="4">
        <f t="shared" si="55"/>
        <v>4573.8018998566267</v>
      </c>
      <c r="E70" s="11">
        <f t="shared" si="56"/>
        <v>4.7566828118057181E-3</v>
      </c>
      <c r="F70" s="11">
        <f t="shared" si="56"/>
        <v>9.5361004009082827E-3</v>
      </c>
      <c r="G70" s="11">
        <f t="shared" si="56"/>
        <v>2.1054081561862503E-2</v>
      </c>
      <c r="H70" s="4">
        <f t="shared" si="57"/>
        <v>48365.113121091657</v>
      </c>
      <c r="I70" s="4">
        <f t="shared" si="57"/>
        <v>17466.410525004834</v>
      </c>
      <c r="J70" s="4">
        <f t="shared" si="57"/>
        <v>5069.1242061770763</v>
      </c>
      <c r="K70" s="4">
        <f t="shared" si="51"/>
        <v>41144.845896790583</v>
      </c>
      <c r="L70" s="4">
        <f t="shared" si="51"/>
        <v>5857.6579815927371</v>
      </c>
      <c r="M70" s="4">
        <f t="shared" si="51"/>
        <v>1108.2955311938579</v>
      </c>
      <c r="N70" s="11">
        <f t="shared" si="52"/>
        <v>2.1049576446233731E-2</v>
      </c>
      <c r="O70" s="11">
        <f t="shared" si="52"/>
        <v>3.1621843250857928E-2</v>
      </c>
      <c r="P70" s="11">
        <f t="shared" si="52"/>
        <v>2.293108439927094E-2</v>
      </c>
      <c r="Q70" s="4">
        <f t="shared" si="58"/>
        <v>5322.4731733300014</v>
      </c>
      <c r="R70" s="4">
        <f t="shared" si="58"/>
        <v>8335.1039995357442</v>
      </c>
      <c r="S70" s="4">
        <f t="shared" si="58"/>
        <v>2545.7408649167728</v>
      </c>
      <c r="T70" s="4">
        <f t="shared" si="59"/>
        <v>110.04777679324629</v>
      </c>
      <c r="U70" s="4">
        <f t="shared" si="59"/>
        <v>477.20760871864587</v>
      </c>
      <c r="V70" s="4">
        <f t="shared" si="59"/>
        <v>502.20526492813343</v>
      </c>
      <c r="W70" s="11">
        <f t="shared" si="60"/>
        <v>-1.219247815263802E-2</v>
      </c>
      <c r="X70" s="11">
        <f t="shared" si="60"/>
        <v>-1.3228699347321071E-2</v>
      </c>
      <c r="Y70" s="11">
        <f t="shared" si="60"/>
        <v>-1.2203590333800474E-2</v>
      </c>
      <c r="Z70" s="4">
        <f t="shared" si="68"/>
        <v>10572.737487255172</v>
      </c>
      <c r="AA70" s="4">
        <f t="shared" si="61"/>
        <v>22655.036952386545</v>
      </c>
      <c r="AB70" s="4">
        <f t="shared" si="61"/>
        <v>4089.1961786396687</v>
      </c>
      <c r="AC70" s="12">
        <f t="shared" si="62"/>
        <v>2.3540868204867555</v>
      </c>
      <c r="AD70" s="12">
        <f t="shared" si="62"/>
        <v>3.1693630552096566</v>
      </c>
      <c r="AE70" s="12">
        <f t="shared" si="62"/>
        <v>1.67706013689438</v>
      </c>
      <c r="AF70" s="11">
        <f t="shared" si="63"/>
        <v>-2.9039671966837322E-3</v>
      </c>
      <c r="AG70" s="11">
        <f t="shared" si="63"/>
        <v>2.0567434751257441E-3</v>
      </c>
      <c r="AH70" s="11">
        <f t="shared" si="63"/>
        <v>8.257041531207765E-4</v>
      </c>
      <c r="AI70" s="1">
        <f t="shared" si="46"/>
        <v>73861.589771956118</v>
      </c>
      <c r="AJ70" s="1">
        <f t="shared" si="46"/>
        <v>23852.84411421977</v>
      </c>
      <c r="AK70" s="1">
        <f t="shared" si="46"/>
        <v>6810.2210314386866</v>
      </c>
      <c r="AL70" s="17">
        <f t="shared" si="64"/>
        <v>17.377433905432277</v>
      </c>
      <c r="AM70" s="17">
        <f t="shared" si="64"/>
        <v>3.8049982805420157</v>
      </c>
      <c r="AN70" s="17">
        <f t="shared" si="64"/>
        <v>1.019437051876279</v>
      </c>
      <c r="AO70" s="7">
        <f t="shared" si="53"/>
        <v>1.5877666831239784E-2</v>
      </c>
      <c r="AP70" s="7">
        <f t="shared" si="53"/>
        <v>2.445041376857042E-2</v>
      </c>
      <c r="AQ70" s="7">
        <f t="shared" si="53"/>
        <v>1.7698189648150297E-2</v>
      </c>
      <c r="AR70" s="1">
        <f t="shared" si="65"/>
        <v>48365.113121091657</v>
      </c>
      <c r="AS70" s="1">
        <f t="shared" si="65"/>
        <v>17466.410525004834</v>
      </c>
      <c r="AT70" s="1">
        <f t="shared" si="65"/>
        <v>5069.1242061770763</v>
      </c>
      <c r="AU70" s="1">
        <f t="shared" si="37"/>
        <v>9673.0226242183326</v>
      </c>
      <c r="AV70" s="1">
        <f t="shared" si="37"/>
        <v>3493.282105000967</v>
      </c>
      <c r="AW70" s="1">
        <f t="shared" si="37"/>
        <v>1013.8248412354153</v>
      </c>
      <c r="AX70" s="1">
        <f t="shared" si="18"/>
        <v>32915.87671743246</v>
      </c>
      <c r="AY70" s="1">
        <f t="shared" si="18"/>
        <v>4686.1263852741904</v>
      </c>
      <c r="AZ70" s="1">
        <f t="shared" si="18"/>
        <v>886.63642495508634</v>
      </c>
      <c r="BA70" s="1">
        <f t="shared" si="19"/>
        <v>10.401710395349543</v>
      </c>
      <c r="BB70" s="1">
        <f t="shared" si="19"/>
        <v>8.4523615895265252</v>
      </c>
      <c r="BC70" s="1">
        <f t="shared" si="19"/>
        <v>6.7874350053324601</v>
      </c>
      <c r="BD70" s="1">
        <f t="shared" si="20"/>
        <v>60838.925508257395</v>
      </c>
      <c r="BE70">
        <f t="shared" si="69"/>
        <v>0.14487115954850627</v>
      </c>
      <c r="BF70">
        <f t="shared" si="66"/>
        <v>0.11866573833240701</v>
      </c>
      <c r="BG70">
        <f t="shared" si="66"/>
        <v>1.1816310877309333E-2</v>
      </c>
      <c r="BH70">
        <f t="shared" si="21"/>
        <v>0.11438175631216926</v>
      </c>
      <c r="BI70">
        <f t="shared" si="22"/>
        <v>2.098765286892876E-3</v>
      </c>
      <c r="BJ70">
        <f t="shared" si="22"/>
        <v>1.4081557453975292E-3</v>
      </c>
      <c r="BK70">
        <f t="shared" si="22"/>
        <v>1.3962520274921885E-5</v>
      </c>
      <c r="BL70">
        <f t="shared" ref="BL70:BN133" si="72">BI70*AR70</f>
        <v>101.50702051519434</v>
      </c>
      <c r="BM70">
        <f t="shared" si="72"/>
        <v>24.595426332257432</v>
      </c>
      <c r="BN70">
        <f t="shared" si="72"/>
        <v>7.0777749504844736E-2</v>
      </c>
      <c r="BO70">
        <f t="shared" si="67"/>
        <v>122.27552862727985</v>
      </c>
      <c r="BP70">
        <f t="shared" si="54"/>
        <v>18.297604239822554</v>
      </c>
      <c r="BQ70">
        <f t="shared" si="54"/>
        <v>2.9295903096440976</v>
      </c>
      <c r="BR70" s="7">
        <f t="shared" si="35"/>
        <v>3.100943678329493E-2</v>
      </c>
      <c r="BS70" s="7">
        <f t="shared" si="70"/>
        <v>0.88848704791568878</v>
      </c>
      <c r="BT70" s="7">
        <f t="shared" si="71"/>
        <v>0.76809469027203514</v>
      </c>
      <c r="BU70" s="8">
        <f>MAX((BU$3*climhigh!$I180+BU$4*climhigh!$I180^2+BU$5*climhigh!$I180^6)*(K70/K$66)^$BW$1,-99)</f>
        <v>3.624648658093883</v>
      </c>
      <c r="BV70" s="8">
        <f>MAX((BV$3*climhigh!$I180+BV$4*climhigh!$I180^2+BV$5*climhigh!$I180^6)*(L70/L$66)^$BW$1,-99)</f>
        <v>1.6698381995176881</v>
      </c>
      <c r="BW70" s="8">
        <f>MAX((BW$3*climhigh!$I180+BW$4*climhigh!$I180^2+BW$5*climhigh!$I180^6)*(M70/M$66)^$BW$1,-99)</f>
        <v>0.35726726042687379</v>
      </c>
      <c r="BX70" s="8">
        <f>MAX((BX$3*climhigh!$M180+BX$4*climhigh!$M180^2+BX$5*climhigh!$M180^6)*(K70/K$66)^$BW$1,-99)</f>
        <v>3.6246484650205364</v>
      </c>
      <c r="BY70" s="8">
        <f>MAX((BY$3*climhigh!$M180+BY$4*climhigh!$M180^2+BY$5*climhigh!$M180^6)*(L70/L$66)^$BW$1,-99)</f>
        <v>1.6698375671269112</v>
      </c>
      <c r="BZ70" s="8">
        <f>MAX((BZ$3*climhigh!$M180+BZ$4*climhigh!$M180^2+BZ$5*climhigh!$M180^6)*(M70/M$66)^$BW$1,-99)</f>
        <v>0.3572663454539165</v>
      </c>
      <c r="CA70" s="8">
        <f t="shared" si="23"/>
        <v>1.3976125816883233E-4</v>
      </c>
      <c r="CB70" s="8">
        <f t="shared" si="24"/>
        <v>1.2417606768340829E-4</v>
      </c>
      <c r="CC70" s="8">
        <f t="shared" si="25"/>
        <v>1.0734988030521921E-4</v>
      </c>
      <c r="CD70" s="8">
        <f>MAX((CD$3*climhigh!$I180+CD$4*climhigh!$I180^2+CD$5*climhigh!$I180^6)*(K70/K$66)^$BW$1,-99)</f>
        <v>0.90448576054805141</v>
      </c>
      <c r="CE70" s="8">
        <f>MAX((CE$3*climhigh!$I180+CE$4*climhigh!$I180^2+CE$5*climhigh!$I180^6)*(L70/L$66)^$BW$1,-99)</f>
        <v>0.3843313962154879</v>
      </c>
      <c r="CF70" s="8">
        <f>MAX((CF$3*climhigh!$I180+CF$4*climhigh!$I180^2+CF$5*climhigh!$I180^6)*(M70/M$66)^$BW$1,-99)</f>
        <v>5.8101623404049792E-2</v>
      </c>
      <c r="CG70" s="8">
        <f>MAX((CG$3*climhigh!$M180+CG$4*climhigh!$M180^2+CG$5*climhigh!$M180^6)*(K70/K$66)^$BW$1,-99)</f>
        <v>0.90448652997135182</v>
      </c>
      <c r="CH70" s="8">
        <f>MAX((CH$3*climhigh!$M180+CH$4*climhigh!$M180^2+CH$5*climhigh!$M180^6)*(L70/L$66)^$BW$1,-99)</f>
        <v>0.38433166035276156</v>
      </c>
      <c r="CI70" s="8">
        <f>MAX((CI$3*climhigh!$M180+CI$4*climhigh!$M180^2+CI$5*climhigh!$M180^6)*(M70/M$66)^$BW$1,-99)</f>
        <v>5.8101568939575736E-2</v>
      </c>
      <c r="CJ70" s="8">
        <f t="shared" si="26"/>
        <v>-3.9565824380575988E-5</v>
      </c>
      <c r="CK70" s="8">
        <f t="shared" si="27"/>
        <v>-3.5153722502248547E-5</v>
      </c>
      <c r="CL70" s="8">
        <f t="shared" si="28"/>
        <v>-3.0390299622956249E-5</v>
      </c>
    </row>
    <row r="71" spans="1:90">
      <c r="A71">
        <f t="shared" si="49"/>
        <v>2025</v>
      </c>
      <c r="B71" s="4">
        <f t="shared" si="55"/>
        <v>1180.7959585052608</v>
      </c>
      <c r="C71" s="4">
        <f t="shared" si="55"/>
        <v>3008.8209234097349</v>
      </c>
      <c r="D71" s="4">
        <f t="shared" si="55"/>
        <v>4665.2842381916398</v>
      </c>
      <c r="E71" s="11">
        <f t="shared" si="56"/>
        <v>4.518848671215432E-3</v>
      </c>
      <c r="F71" s="11">
        <f t="shared" si="56"/>
        <v>9.0592953808628675E-3</v>
      </c>
      <c r="G71" s="11">
        <f t="shared" si="56"/>
        <v>2.0001377483769376E-2</v>
      </c>
      <c r="H71" s="4">
        <f t="shared" si="57"/>
        <v>49592.255177994957</v>
      </c>
      <c r="I71" s="4">
        <f t="shared" si="57"/>
        <v>18176.106790469556</v>
      </c>
      <c r="J71" s="4">
        <f t="shared" si="57"/>
        <v>5288.4155638416778</v>
      </c>
      <c r="K71" s="4">
        <f t="shared" si="51"/>
        <v>41999.004841422822</v>
      </c>
      <c r="L71" s="4">
        <f t="shared" si="51"/>
        <v>6040.940040350275</v>
      </c>
      <c r="M71" s="4">
        <f t="shared" si="51"/>
        <v>1133.5677085972316</v>
      </c>
      <c r="N71" s="11">
        <f t="shared" si="52"/>
        <v>2.075980419940926E-2</v>
      </c>
      <c r="O71" s="11">
        <f t="shared" si="52"/>
        <v>3.1289306977889231E-2</v>
      </c>
      <c r="P71" s="11">
        <f t="shared" si="52"/>
        <v>2.2802742312017177E-2</v>
      </c>
      <c r="Q71" s="4">
        <f t="shared" si="58"/>
        <v>5390.9767664870533</v>
      </c>
      <c r="R71" s="4">
        <f t="shared" si="58"/>
        <v>8559.0336763352952</v>
      </c>
      <c r="S71" s="4">
        <f t="shared" si="58"/>
        <v>2623.4589881295151</v>
      </c>
      <c r="T71" s="4">
        <f t="shared" si="59"/>
        <v>108.70602167894825</v>
      </c>
      <c r="U71" s="4">
        <f t="shared" si="59"/>
        <v>470.8947727366529</v>
      </c>
      <c r="V71" s="4">
        <f t="shared" si="59"/>
        <v>496.07655761147277</v>
      </c>
      <c r="W71" s="11">
        <f t="shared" si="60"/>
        <v>-1.219247815263802E-2</v>
      </c>
      <c r="X71" s="11">
        <f t="shared" si="60"/>
        <v>-1.3228699347321071E-2</v>
      </c>
      <c r="Y71" s="11">
        <f t="shared" si="60"/>
        <v>-1.2203590333800474E-2</v>
      </c>
      <c r="Z71" s="4">
        <f t="shared" si="68"/>
        <v>10683.277250271547</v>
      </c>
      <c r="AA71" s="4">
        <f t="shared" si="61"/>
        <v>23330.066822085828</v>
      </c>
      <c r="AB71" s="4">
        <f t="shared" si="61"/>
        <v>4222.3960057398972</v>
      </c>
      <c r="AC71" s="12">
        <f t="shared" si="62"/>
        <v>2.3472506295819167</v>
      </c>
      <c r="AD71" s="12">
        <f t="shared" si="62"/>
        <v>3.1758816219937636</v>
      </c>
      <c r="AE71" s="12">
        <f t="shared" si="62"/>
        <v>1.6784448924144471</v>
      </c>
      <c r="AF71" s="11">
        <f t="shared" si="63"/>
        <v>-2.9039671966837322E-3</v>
      </c>
      <c r="AG71" s="11">
        <f t="shared" si="63"/>
        <v>2.0567434751257441E-3</v>
      </c>
      <c r="AH71" s="11">
        <f t="shared" si="63"/>
        <v>8.257041531207765E-4</v>
      </c>
      <c r="AI71" s="1">
        <f t="shared" si="46"/>
        <v>76148.453418978839</v>
      </c>
      <c r="AJ71" s="1">
        <f t="shared" si="46"/>
        <v>24960.841807798759</v>
      </c>
      <c r="AK71" s="1">
        <f t="shared" si="46"/>
        <v>7143.023769530233</v>
      </c>
      <c r="AL71" s="17">
        <f t="shared" si="64"/>
        <v>17.650587880305299</v>
      </c>
      <c r="AM71" s="17">
        <f t="shared" si="64"/>
        <v>3.8971017250664874</v>
      </c>
      <c r="AN71" s="17">
        <f t="shared" si="64"/>
        <v>1.0372988202519522</v>
      </c>
      <c r="AO71" s="7">
        <f t="shared" si="53"/>
        <v>1.5718890162927386E-2</v>
      </c>
      <c r="AP71" s="7">
        <f t="shared" si="53"/>
        <v>2.4205909630884714E-2</v>
      </c>
      <c r="AQ71" s="7">
        <f t="shared" si="53"/>
        <v>1.7521207751668794E-2</v>
      </c>
      <c r="AR71" s="1">
        <f t="shared" si="65"/>
        <v>49592.255177994957</v>
      </c>
      <c r="AS71" s="1">
        <f t="shared" si="65"/>
        <v>18176.106790469556</v>
      </c>
      <c r="AT71" s="1">
        <f t="shared" si="65"/>
        <v>5288.4155638416778</v>
      </c>
      <c r="AU71" s="1">
        <f t="shared" ref="AU71:AW134" si="73">$AU$5*AR71</f>
        <v>9918.4510355989914</v>
      </c>
      <c r="AV71" s="1">
        <f t="shared" si="73"/>
        <v>3635.2213580939115</v>
      </c>
      <c r="AW71" s="1">
        <f t="shared" si="73"/>
        <v>1057.6831127683356</v>
      </c>
      <c r="AX71" s="1">
        <f t="shared" ref="AX71:AZ134" si="74">(AR71-AU71)/B71*1000</f>
        <v>33599.203873138256</v>
      </c>
      <c r="AY71" s="1">
        <f t="shared" si="74"/>
        <v>4832.7520322802193</v>
      </c>
      <c r="AZ71" s="1">
        <f t="shared" si="74"/>
        <v>906.85416687778525</v>
      </c>
      <c r="BA71" s="1">
        <f t="shared" ref="BA71:BC134" si="75">LN(AX71)</f>
        <v>10.422257651418745</v>
      </c>
      <c r="BB71" s="1">
        <f t="shared" si="75"/>
        <v>8.4831713633242352</v>
      </c>
      <c r="BC71" s="1">
        <f t="shared" si="75"/>
        <v>6.8099816509448479</v>
      </c>
      <c r="BD71" s="1">
        <f t="shared" ref="BD71:BD134" si="76">SUMPRODUCT(BA71:BC71,B71:D71)*BS71</f>
        <v>60038.781863288415</v>
      </c>
      <c r="BE71">
        <f t="shared" si="69"/>
        <v>0.14487115954850627</v>
      </c>
      <c r="BF71">
        <f t="shared" si="66"/>
        <v>0.11866573833240701</v>
      </c>
      <c r="BG71">
        <f t="shared" si="66"/>
        <v>1.1816310877309333E-2</v>
      </c>
      <c r="BH71">
        <f t="shared" ref="BH71:BH134" si="77">(BE71*Z71+BF71*AA71+BG71*AB71)/(Z71+AA71+AB71)</f>
        <v>0.11418823076904924</v>
      </c>
      <c r="BI71">
        <f t="shared" ref="BI71:BK134" si="78">BI$5*BE71^2</f>
        <v>2.098765286892876E-3</v>
      </c>
      <c r="BJ71">
        <f t="shared" si="78"/>
        <v>1.4081557453975292E-3</v>
      </c>
      <c r="BK71">
        <f t="shared" si="78"/>
        <v>1.3962520274921885E-5</v>
      </c>
      <c r="BL71">
        <f t="shared" si="72"/>
        <v>104.08250366630931</v>
      </c>
      <c r="BM71">
        <f t="shared" si="72"/>
        <v>25.594789205958747</v>
      </c>
      <c r="BN71">
        <f t="shared" si="72"/>
        <v>7.3839609532351885E-2</v>
      </c>
      <c r="BO71">
        <f t="shared" si="67"/>
        <v>126.06722390239146</v>
      </c>
      <c r="BP71">
        <f t="shared" si="54"/>
        <v>18.490141059158017</v>
      </c>
      <c r="BQ71">
        <f t="shared" si="54"/>
        <v>2.9599100731341399</v>
      </c>
      <c r="BR71" s="7">
        <f t="shared" si="35"/>
        <v>3.0410577975606978E-2</v>
      </c>
      <c r="BS71" s="7">
        <f t="shared" si="70"/>
        <v>0.86260878438416388</v>
      </c>
      <c r="BT71" s="7">
        <f t="shared" si="71"/>
        <v>0.72392823630362679</v>
      </c>
      <c r="BU71" s="8">
        <f>MAX((BU$3*climhigh!$I181+BU$4*climhigh!$I181^2+BU$5*climhigh!$I181^6)*(K71/K$66)^$BW$1,-99)</f>
        <v>3.5959088518623936</v>
      </c>
      <c r="BV71" s="8">
        <f>MAX((BV$3*climhigh!$I181+BV$4*climhigh!$I181^2+BV$5*climhigh!$I181^6)*(L71/L$66)^$BW$1,-99)</f>
        <v>1.628465854430492</v>
      </c>
      <c r="BW71" s="8">
        <f>MAX((BW$3*climhigh!$I181+BW$4*climhigh!$I181^2+BW$5*climhigh!$I181^6)*(M71/M$66)^$BW$1,-99)</f>
        <v>0.31479417549952049</v>
      </c>
      <c r="BX71" s="8">
        <f>MAX((BX$3*climhigh!$M181+BX$4*climhigh!$M181^2+BX$5*climhigh!$M181^6)*(K71/K$66)^$BW$1,-99)</f>
        <v>3.5959085189898357</v>
      </c>
      <c r="BY71" s="8">
        <f>MAX((BY$3*climhigh!$M181+BY$4*climhigh!$M181^2+BY$5*climhigh!$M181^6)*(L71/L$66)^$BW$1,-99)</f>
        <v>1.6284650253331079</v>
      </c>
      <c r="BZ71" s="8">
        <f>MAX((BZ$3*climhigh!$M181+BZ$4*climhigh!$M181^2+BZ$5*climhigh!$M181^6)*(M71/M$66)^$BW$1,-99)</f>
        <v>0.31479302569148487</v>
      </c>
      <c r="CA71" s="8">
        <f t="shared" ref="CA71:CA134" si="79">((BU71-BX71)*H71+(BY71-BY71)*I71+(BW71-BZ71)*J71)/100</f>
        <v>2.2588563547193072E-4</v>
      </c>
      <c r="CB71" s="8">
        <f t="shared" ref="CB71:CB134" si="80">CA71*BS71</f>
        <v>1.9485093342428653E-4</v>
      </c>
      <c r="CC71" s="8">
        <f t="shared" ref="CC71:CC134" si="81">CA71*BT71</f>
        <v>1.6352498969351875E-4</v>
      </c>
      <c r="CD71" s="8">
        <f>MAX((CD$3*climhigh!$I181+CD$4*climhigh!$I181^2+CD$5*climhigh!$I181^6)*(K71/K$66)^$BW$1,-99)</f>
        <v>0.93304142641314969</v>
      </c>
      <c r="CE71" s="8">
        <f>MAX((CE$3*climhigh!$I181+CE$4*climhigh!$I181^2+CE$5*climhigh!$I181^6)*(L71/L$66)^$BW$1,-99)</f>
        <v>0.39253744323897305</v>
      </c>
      <c r="CF71" s="8">
        <f>MAX((CF$3*climhigh!$I181+CF$4*climhigh!$I181^2+CF$5*climhigh!$I181^6)*(M71/M$66)^$BW$1,-99)</f>
        <v>5.5079242028142114E-2</v>
      </c>
      <c r="CG71" s="8">
        <f>MAX((CG$3*climhigh!$M181+CG$4*climhigh!$M181^2+CG$5*climhigh!$M181^6)*(K71/K$66)^$BW$1,-99)</f>
        <v>0.93304234603066938</v>
      </c>
      <c r="CH71" s="8">
        <f>MAX((CH$3*climhigh!$M181+CH$4*climhigh!$M181^2+CH$5*climhigh!$M181^6)*(L71/L$66)^$BW$1,-99)</f>
        <v>0.39253774629383592</v>
      </c>
      <c r="CI71" s="8">
        <f>MAX((CI$3*climhigh!$M181+CI$4*climhigh!$M181^2+CI$5*climhigh!$M181^6)*(M71/M$66)^$BW$1,-99)</f>
        <v>5.5079157348177664E-2</v>
      </c>
      <c r="CJ71" s="8">
        <f t="shared" ref="CJ71:CJ134" si="82">((CD71-CG71)*Q71+(CH71-CH71)*R71+(CF71-CI71)*S71)/100</f>
        <v>-4.7354822688527085E-5</v>
      </c>
      <c r="CK71" s="8">
        <f t="shared" ref="CK71:CK134" si="83">CJ71*BS71</f>
        <v>-4.0848686034077974E-5</v>
      </c>
      <c r="CL71" s="8">
        <f t="shared" ref="CL71:CL134" si="84">CJ71*BT71</f>
        <v>-3.428149326937638E-5</v>
      </c>
    </row>
    <row r="72" spans="1:90">
      <c r="A72">
        <f t="shared" si="49"/>
        <v>2026</v>
      </c>
      <c r="B72" s="4">
        <f t="shared" si="55"/>
        <v>1185.8650048409254</v>
      </c>
      <c r="C72" s="4">
        <f t="shared" si="55"/>
        <v>3034.7158310283598</v>
      </c>
      <c r="D72" s="4">
        <f t="shared" si="55"/>
        <v>4753.9307437529324</v>
      </c>
      <c r="E72" s="11">
        <f t="shared" si="56"/>
        <v>4.2929062376546598E-3</v>
      </c>
      <c r="F72" s="11">
        <f t="shared" si="56"/>
        <v>8.6063306118197239E-3</v>
      </c>
      <c r="G72" s="11">
        <f t="shared" si="56"/>
        <v>1.9001308609580905E-2</v>
      </c>
      <c r="H72" s="4">
        <f t="shared" si="57"/>
        <v>50824.887936606974</v>
      </c>
      <c r="I72" s="4">
        <f t="shared" si="57"/>
        <v>18900.009403917811</v>
      </c>
      <c r="J72" s="4">
        <f t="shared" si="57"/>
        <v>5510.9750369853564</v>
      </c>
      <c r="K72" s="4">
        <f t="shared" si="51"/>
        <v>42858.9154154395</v>
      </c>
      <c r="L72" s="4">
        <f t="shared" si="51"/>
        <v>6227.9338350811104</v>
      </c>
      <c r="M72" s="4">
        <f t="shared" si="51"/>
        <v>1159.2459659256174</v>
      </c>
      <c r="N72" s="11">
        <f t="shared" si="52"/>
        <v>2.0474546415170325E-2</v>
      </c>
      <c r="O72" s="11">
        <f t="shared" si="52"/>
        <v>3.0954419921703558E-2</v>
      </c>
      <c r="P72" s="11">
        <f t="shared" si="52"/>
        <v>2.2652601281455187E-2</v>
      </c>
      <c r="Q72" s="4">
        <f t="shared" si="58"/>
        <v>5457.6082771458605</v>
      </c>
      <c r="R72" s="4">
        <f t="shared" si="58"/>
        <v>8782.1813248532853</v>
      </c>
      <c r="S72" s="4">
        <f t="shared" si="58"/>
        <v>2700.5025505304011</v>
      </c>
      <c r="T72" s="4">
        <f t="shared" si="59"/>
        <v>107.38062588456748</v>
      </c>
      <c r="U72" s="4">
        <f t="shared" si="59"/>
        <v>464.66544736389466</v>
      </c>
      <c r="V72" s="4">
        <f t="shared" si="59"/>
        <v>490.02264252818037</v>
      </c>
      <c r="W72" s="11">
        <f t="shared" si="60"/>
        <v>-1.219247815263802E-2</v>
      </c>
      <c r="X72" s="11">
        <f t="shared" si="60"/>
        <v>-1.3228699347321071E-2</v>
      </c>
      <c r="Y72" s="11">
        <f t="shared" si="60"/>
        <v>-1.2203590333800474E-2</v>
      </c>
      <c r="Z72" s="4">
        <f t="shared" si="68"/>
        <v>10789.354595823097</v>
      </c>
      <c r="AA72" s="4">
        <f t="shared" si="61"/>
        <v>24006.122055021046</v>
      </c>
      <c r="AB72" s="4">
        <f t="shared" si="61"/>
        <v>4354.8930937388013</v>
      </c>
      <c r="AC72" s="12">
        <f t="shared" si="62"/>
        <v>2.3404342907512157</v>
      </c>
      <c r="AD72" s="12">
        <f t="shared" si="62"/>
        <v>3.1824135957975712</v>
      </c>
      <c r="AE72" s="12">
        <f t="shared" si="62"/>
        <v>1.679830791332898</v>
      </c>
      <c r="AF72" s="11">
        <f t="shared" si="63"/>
        <v>-2.9039671966837322E-3</v>
      </c>
      <c r="AG72" s="11">
        <f t="shared" si="63"/>
        <v>2.0567434751257441E-3</v>
      </c>
      <c r="AH72" s="11">
        <f t="shared" si="63"/>
        <v>8.257041531207765E-4</v>
      </c>
      <c r="AI72" s="1">
        <f t="shared" ref="AI72:AK87" si="85">(1-$AI$5)*AI71+AU71</f>
        <v>78452.059112679955</v>
      </c>
      <c r="AJ72" s="1">
        <f t="shared" si="85"/>
        <v>26099.978985112793</v>
      </c>
      <c r="AK72" s="1">
        <f t="shared" si="85"/>
        <v>7486.4045053455457</v>
      </c>
      <c r="AL72" s="17">
        <f t="shared" si="64"/>
        <v>17.925261055984897</v>
      </c>
      <c r="AM72" s="17">
        <f t="shared" si="64"/>
        <v>3.9904912883240184</v>
      </c>
      <c r="AN72" s="17">
        <f t="shared" si="64"/>
        <v>1.0552918011008456</v>
      </c>
      <c r="AO72" s="7">
        <f t="shared" si="53"/>
        <v>1.5561701261298112E-2</v>
      </c>
      <c r="AP72" s="7">
        <f t="shared" si="53"/>
        <v>2.3963850534575868E-2</v>
      </c>
      <c r="AQ72" s="7">
        <f t="shared" si="53"/>
        <v>1.7345995674152105E-2</v>
      </c>
      <c r="AR72" s="1">
        <f t="shared" si="65"/>
        <v>50824.887936606974</v>
      </c>
      <c r="AS72" s="1">
        <f t="shared" si="65"/>
        <v>18900.009403917811</v>
      </c>
      <c r="AT72" s="1">
        <f t="shared" si="65"/>
        <v>5510.9750369853564</v>
      </c>
      <c r="AU72" s="1">
        <f t="shared" si="73"/>
        <v>10164.977587321395</v>
      </c>
      <c r="AV72" s="1">
        <f t="shared" si="73"/>
        <v>3780.0018807835622</v>
      </c>
      <c r="AW72" s="1">
        <f t="shared" si="73"/>
        <v>1102.1950073970713</v>
      </c>
      <c r="AX72" s="1">
        <f t="shared" si="74"/>
        <v>34287.132332351597</v>
      </c>
      <c r="AY72" s="1">
        <f t="shared" si="74"/>
        <v>4982.3470680648879</v>
      </c>
      <c r="AZ72" s="1">
        <f t="shared" si="74"/>
        <v>927.39677274049393</v>
      </c>
      <c r="BA72" s="1">
        <f t="shared" si="75"/>
        <v>10.442525412107114</v>
      </c>
      <c r="BB72" s="1">
        <f t="shared" si="75"/>
        <v>8.5136563578005084</v>
      </c>
      <c r="BC72" s="1">
        <f t="shared" si="75"/>
        <v>6.8323814920510406</v>
      </c>
      <c r="BD72" s="1">
        <f t="shared" si="76"/>
        <v>59210.657532306162</v>
      </c>
      <c r="BE72">
        <f t="shared" si="69"/>
        <v>0.14487115954850627</v>
      </c>
      <c r="BF72">
        <f t="shared" si="66"/>
        <v>0.11866573833240701</v>
      </c>
      <c r="BG72">
        <f t="shared" si="66"/>
        <v>1.1816310877309333E-2</v>
      </c>
      <c r="BH72">
        <f t="shared" si="77"/>
        <v>0.11400222549582616</v>
      </c>
      <c r="BI72">
        <f t="shared" si="78"/>
        <v>2.098765286892876E-3</v>
      </c>
      <c r="BJ72">
        <f t="shared" si="78"/>
        <v>1.4081557453975292E-3</v>
      </c>
      <c r="BK72">
        <f t="shared" si="78"/>
        <v>1.3962520274921885E-5</v>
      </c>
      <c r="BL72">
        <f t="shared" si="72"/>
        <v>106.6695105115712</v>
      </c>
      <c r="BM72">
        <f t="shared" si="72"/>
        <v>26.614156830194197</v>
      </c>
      <c r="BN72">
        <f t="shared" si="72"/>
        <v>7.6947100688496431E-2</v>
      </c>
      <c r="BO72">
        <f t="shared" si="67"/>
        <v>129.90100104504344</v>
      </c>
      <c r="BP72">
        <f t="shared" si="54"/>
        <v>18.685096787102683</v>
      </c>
      <c r="BQ72">
        <f t="shared" si="54"/>
        <v>2.9906311301985786</v>
      </c>
      <c r="BR72" s="7">
        <f t="shared" ref="BR72:BR135" si="86">SUM(H72:J72)/SUM(H71:J71)-1+BR$5</f>
        <v>2.9827415317358552E-2</v>
      </c>
      <c r="BS72" s="7">
        <f t="shared" si="70"/>
        <v>0.83748425668365423</v>
      </c>
      <c r="BT72" s="7">
        <f t="shared" si="71"/>
        <v>0.68268673600526797</v>
      </c>
      <c r="BU72" s="8">
        <f>MAX((BU$3*climhigh!$I182+BU$4*climhigh!$I182^2+BU$5*climhigh!$I182^6)*(K72/K$66)^$BW$1,-99)</f>
        <v>3.5638133866211437</v>
      </c>
      <c r="BV72" s="8">
        <f>MAX((BV$3*climhigh!$I182+BV$4*climhigh!$I182^2+BV$5*climhigh!$I182^6)*(L72/L$66)^$BW$1,-99)</f>
        <v>1.5847847333835998</v>
      </c>
      <c r="BW72" s="8">
        <f>MAX((BW$3*climhigh!$I182+BW$4*climhigh!$I182^2+BW$5*climhigh!$I182^6)*(M72/M$66)^$BW$1,-99)</f>
        <v>0.27038553153864919</v>
      </c>
      <c r="BX72" s="8">
        <f>MAX((BX$3*climhigh!$M182+BX$4*climhigh!$M182^2+BX$5*climhigh!$M182^6)*(K72/K$66)^$BW$1,-99)</f>
        <v>3.5638128852358575</v>
      </c>
      <c r="BY72" s="8">
        <f>MAX((BY$3*climhigh!$M182+BY$4*climhigh!$M182^2+BY$5*climhigh!$M182^6)*(L72/L$66)^$BW$1,-99)</f>
        <v>1.5847836953918106</v>
      </c>
      <c r="BZ72" s="8">
        <f>MAX((BZ$3*climhigh!$M182+BZ$4*climhigh!$M182^2+BZ$5*climhigh!$M182^6)*(M72/M$66)^$BW$1,-99)</f>
        <v>0.27038414430288754</v>
      </c>
      <c r="CA72" s="8">
        <f t="shared" si="79"/>
        <v>3.3127872635933543E-4</v>
      </c>
      <c r="CB72" s="8">
        <f t="shared" si="80"/>
        <v>2.7744071790015572E-4</v>
      </c>
      <c r="CC72" s="8">
        <f t="shared" si="81"/>
        <v>2.2615959240623702E-4</v>
      </c>
      <c r="CD72" s="8">
        <f>MAX((CD$3*climhigh!$I182+CD$4*climhigh!$I182^2+CD$5*climhigh!$I182^6)*(K72/K$66)^$BW$1,-99)</f>
        <v>0.96159175183483303</v>
      </c>
      <c r="CE72" s="8">
        <f>MAX((CE$3*climhigh!$I182+CE$4*climhigh!$I182^2+CE$5*climhigh!$I182^6)*(L72/L$66)^$BW$1,-99)</f>
        <v>0.40025605926081609</v>
      </c>
      <c r="CF72" s="8">
        <f>MAX((CF$3*climhigh!$I182+CF$4*climhigh!$I182^2+CF$5*climhigh!$I182^6)*(M72/M$66)^$BW$1,-99)</f>
        <v>5.1318442363993202E-2</v>
      </c>
      <c r="CG72" s="8">
        <f>MAX((CG$3*climhigh!$M182+CG$4*climhigh!$M182^2+CG$5*climhigh!$M182^6)*(K72/K$66)^$BW$1,-99)</f>
        <v>0.96159280658822244</v>
      </c>
      <c r="CH72" s="8">
        <f>MAX((CH$3*climhigh!$M182+CH$4*climhigh!$M182^2+CH$5*climhigh!$M182^6)*(L72/L$66)^$BW$1,-99)</f>
        <v>0.40025639071841146</v>
      </c>
      <c r="CI72" s="8">
        <f>MAX((CI$3*climhigh!$M182+CI$4*climhigh!$M182^2+CI$5*climhigh!$M182^6)*(M72/M$66)^$BW$1,-99)</f>
        <v>5.1318319972612228E-2</v>
      </c>
      <c r="CJ72" s="8">
        <f t="shared" si="82"/>
        <v>-5.4259125918894178E-5</v>
      </c>
      <c r="CK72" s="8">
        <f t="shared" si="83"/>
        <v>-4.544116373848989E-5</v>
      </c>
      <c r="CL72" s="8">
        <f t="shared" si="84"/>
        <v>-3.70419855720687E-5</v>
      </c>
    </row>
    <row r="73" spans="1:90">
      <c r="A73">
        <f t="shared" si="49"/>
        <v>2027</v>
      </c>
      <c r="B73" s="4">
        <f t="shared" si="55"/>
        <v>1190.7012717534085</v>
      </c>
      <c r="C73" s="4">
        <f t="shared" si="55"/>
        <v>3059.5277103953758</v>
      </c>
      <c r="D73" s="4">
        <f t="shared" si="55"/>
        <v>4839.7451036650245</v>
      </c>
      <c r="E73" s="11">
        <f t="shared" si="56"/>
        <v>4.0782609257719264E-3</v>
      </c>
      <c r="F73" s="11">
        <f t="shared" si="56"/>
        <v>8.1760140812287378E-3</v>
      </c>
      <c r="G73" s="11">
        <f t="shared" si="56"/>
        <v>1.805124317910186E-2</v>
      </c>
      <c r="H73" s="4">
        <f t="shared" si="57"/>
        <v>52062.679243234757</v>
      </c>
      <c r="I73" s="4">
        <f t="shared" si="57"/>
        <v>19637.945995581442</v>
      </c>
      <c r="J73" s="4">
        <f t="shared" si="57"/>
        <v>5736.6001105966052</v>
      </c>
      <c r="K73" s="4">
        <f t="shared" si="51"/>
        <v>43724.383670614588</v>
      </c>
      <c r="L73" s="4">
        <f t="shared" si="51"/>
        <v>6418.620079451307</v>
      </c>
      <c r="M73" s="4">
        <f t="shared" si="51"/>
        <v>1185.3103805513256</v>
      </c>
      <c r="N73" s="11">
        <f t="shared" si="52"/>
        <v>2.019342409358571E-2</v>
      </c>
      <c r="O73" s="11">
        <f t="shared" si="52"/>
        <v>3.0617898233935348E-2</v>
      </c>
      <c r="P73" s="11">
        <f t="shared" si="52"/>
        <v>2.2483938173463169E-2</v>
      </c>
      <c r="Q73" s="4">
        <f t="shared" si="58"/>
        <v>5522.3607518224617</v>
      </c>
      <c r="R73" s="4">
        <f t="shared" si="58"/>
        <v>9004.3620881594543</v>
      </c>
      <c r="S73" s="4">
        <f t="shared" si="58"/>
        <v>2776.7588725311739</v>
      </c>
      <c r="T73" s="4">
        <f t="shared" si="59"/>
        <v>106.07138994945329</v>
      </c>
      <c r="U73" s="4">
        <f t="shared" si="59"/>
        <v>458.51852786362923</v>
      </c>
      <c r="V73" s="4">
        <f t="shared" si="59"/>
        <v>484.0426069444801</v>
      </c>
      <c r="W73" s="11">
        <f t="shared" si="60"/>
        <v>-1.219247815263802E-2</v>
      </c>
      <c r="X73" s="11">
        <f t="shared" si="60"/>
        <v>-1.3228699347321071E-2</v>
      </c>
      <c r="Y73" s="11">
        <f t="shared" si="60"/>
        <v>-1.2203590333800474E-2</v>
      </c>
      <c r="Z73" s="4">
        <f t="shared" si="68"/>
        <v>10890.989904051728</v>
      </c>
      <c r="AA73" s="4">
        <f t="shared" si="61"/>
        <v>24682.661620781324</v>
      </c>
      <c r="AB73" s="4">
        <f t="shared" si="61"/>
        <v>4486.4854267709652</v>
      </c>
      <c r="AC73" s="12">
        <f t="shared" si="62"/>
        <v>2.3336377463448805</v>
      </c>
      <c r="AD73" s="12">
        <f t="shared" si="62"/>
        <v>3.1889590041958793</v>
      </c>
      <c r="AE73" s="12">
        <f t="shared" si="62"/>
        <v>1.6812178345938418</v>
      </c>
      <c r="AF73" s="11">
        <f t="shared" si="63"/>
        <v>-2.9039671966837322E-3</v>
      </c>
      <c r="AG73" s="11">
        <f t="shared" si="63"/>
        <v>2.0567434751257441E-3</v>
      </c>
      <c r="AH73" s="11">
        <f t="shared" si="63"/>
        <v>8.257041531207765E-4</v>
      </c>
      <c r="AI73" s="1">
        <f t="shared" si="85"/>
        <v>80771.83078873335</v>
      </c>
      <c r="AJ73" s="1">
        <f t="shared" si="85"/>
        <v>27269.982967385076</v>
      </c>
      <c r="AK73" s="1">
        <f t="shared" si="85"/>
        <v>7839.9590622080623</v>
      </c>
      <c r="AL73" s="17">
        <f t="shared" si="64"/>
        <v>18.201419137993078</v>
      </c>
      <c r="AM73" s="17">
        <f t="shared" si="64"/>
        <v>4.0851625497490129</v>
      </c>
      <c r="AN73" s="17">
        <f t="shared" si="64"/>
        <v>1.0734138372475406</v>
      </c>
      <c r="AO73" s="7">
        <f t="shared" si="53"/>
        <v>1.540608424868513E-2</v>
      </c>
      <c r="AP73" s="7">
        <f t="shared" si="53"/>
        <v>2.3724212029230109E-2</v>
      </c>
      <c r="AQ73" s="7">
        <f t="shared" si="53"/>
        <v>1.7172535717410585E-2</v>
      </c>
      <c r="AR73" s="1">
        <f t="shared" si="65"/>
        <v>52062.679243234757</v>
      </c>
      <c r="AS73" s="1">
        <f t="shared" si="65"/>
        <v>19637.945995581442</v>
      </c>
      <c r="AT73" s="1">
        <f t="shared" si="65"/>
        <v>5736.6001105966052</v>
      </c>
      <c r="AU73" s="1">
        <f t="shared" si="73"/>
        <v>10412.535848646952</v>
      </c>
      <c r="AV73" s="1">
        <f t="shared" si="73"/>
        <v>3927.5891991162885</v>
      </c>
      <c r="AW73" s="1">
        <f t="shared" si="73"/>
        <v>1147.320022119321</v>
      </c>
      <c r="AX73" s="1">
        <f t="shared" si="74"/>
        <v>34979.506936491671</v>
      </c>
      <c r="AY73" s="1">
        <f t="shared" si="74"/>
        <v>5134.8960635610456</v>
      </c>
      <c r="AZ73" s="1">
        <f t="shared" si="74"/>
        <v>948.24830444106055</v>
      </c>
      <c r="BA73" s="1">
        <f t="shared" si="75"/>
        <v>10.46251765288982</v>
      </c>
      <c r="BB73" s="1">
        <f t="shared" si="75"/>
        <v>8.543814881371258</v>
      </c>
      <c r="BC73" s="1">
        <f t="shared" si="75"/>
        <v>6.8546163924746706</v>
      </c>
      <c r="BD73" s="1">
        <f t="shared" si="76"/>
        <v>58357.502828364493</v>
      </c>
      <c r="BE73">
        <f t="shared" si="69"/>
        <v>0.14487115954850627</v>
      </c>
      <c r="BF73">
        <f t="shared" si="66"/>
        <v>0.11866573833240701</v>
      </c>
      <c r="BG73">
        <f t="shared" si="66"/>
        <v>1.1816310877309333E-2</v>
      </c>
      <c r="BH73">
        <f t="shared" si="77"/>
        <v>0.11382363253844789</v>
      </c>
      <c r="BI73">
        <f t="shared" si="78"/>
        <v>2.098765286892876E-3</v>
      </c>
      <c r="BJ73">
        <f t="shared" si="78"/>
        <v>1.4081557453975292E-3</v>
      </c>
      <c r="BK73">
        <f t="shared" si="78"/>
        <v>1.3962520274921885E-5</v>
      </c>
      <c r="BL73">
        <f t="shared" si="72"/>
        <v>109.26734393833938</v>
      </c>
      <c r="BM73">
        <f t="shared" si="72"/>
        <v>27.653286481484407</v>
      </c>
      <c r="BN73">
        <f t="shared" si="72"/>
        <v>8.0097395353324233E-2</v>
      </c>
      <c r="BO73">
        <f t="shared" si="67"/>
        <v>133.77561215335459</v>
      </c>
      <c r="BP73">
        <f t="shared" si="54"/>
        <v>18.882496520841912</v>
      </c>
      <c r="BQ73">
        <f t="shared" si="54"/>
        <v>3.0217617505738099</v>
      </c>
      <c r="BR73" s="7">
        <f t="shared" si="86"/>
        <v>2.9259353315622461E-2</v>
      </c>
      <c r="BS73" s="7">
        <f t="shared" si="70"/>
        <v>0.81309151134335356</v>
      </c>
      <c r="BT73" s="7">
        <f t="shared" si="71"/>
        <v>0.6441489681608602</v>
      </c>
      <c r="BU73" s="8">
        <f>MAX((BU$3*climhigh!$I183+BU$4*climhigh!$I183^2+BU$5*climhigh!$I183^6)*(K73/K$66)^$BW$1,-99)</f>
        <v>3.528293464642517</v>
      </c>
      <c r="BV73" s="8">
        <f>MAX((BV$3*climhigh!$I183+BV$4*climhigh!$I183^2+BV$5*climhigh!$I183^6)*(L73/L$66)^$BW$1,-99)</f>
        <v>1.5387498224832217</v>
      </c>
      <c r="BW73" s="8">
        <f>MAX((BW$3*climhigh!$I183+BW$4*climhigh!$I183^2+BW$5*climhigh!$I183^6)*(M73/M$66)^$BW$1,-99)</f>
        <v>0.22398883691112756</v>
      </c>
      <c r="BX73" s="8">
        <f>MAX((BX$3*climhigh!$M183+BX$4*climhigh!$M183^2+BX$5*climhigh!$M183^6)*(K73/K$66)^$BW$1,-99)</f>
        <v>3.5282927689369705</v>
      </c>
      <c r="BY73" s="8">
        <f>MAX((BY$3*climhigh!$M183+BY$4*climhigh!$M183^2+BY$5*climhigh!$M183^6)*(L73/L$66)^$BW$1,-99)</f>
        <v>1.5387485648609847</v>
      </c>
      <c r="BZ73" s="8">
        <f>MAX((BZ$3*climhigh!$M183+BZ$4*climhigh!$M183^2+BZ$5*climhigh!$M183^6)*(M73/M$66)^$BW$1,-99)</f>
        <v>0.22398721001807886</v>
      </c>
      <c r="CA73" s="8">
        <f t="shared" si="79"/>
        <v>4.555312955850816E-4</v>
      </c>
      <c r="CB73" s="8">
        <f t="shared" si="80"/>
        <v>3.7038862959146992E-4</v>
      </c>
      <c r="CC73" s="8">
        <f t="shared" si="81"/>
        <v>2.9343001401611012E-4</v>
      </c>
      <c r="CD73" s="8">
        <f>MAX((CD$3*climhigh!$I183+CD$4*climhigh!$I183^2+CD$5*climhigh!$I183^6)*(K73/K$66)^$BW$1,-99)</f>
        <v>0.99007453819302838</v>
      </c>
      <c r="CE73" s="8">
        <f>MAX((CE$3*climhigh!$I183+CE$4*climhigh!$I183^2+CE$5*climhigh!$I183^6)*(L73/L$66)^$BW$1,-99)</f>
        <v>0.40741458894970561</v>
      </c>
      <c r="CF73" s="8">
        <f>MAX((CF$3*climhigh!$I183+CF$4*climhigh!$I183^2+CF$5*climhigh!$I183^6)*(M73/M$66)^$BW$1,-99)</f>
        <v>4.6732396420529926E-2</v>
      </c>
      <c r="CG73" s="8">
        <f>MAX((CG$3*climhigh!$M183+CG$4*climhigh!$M183^2+CG$5*climhigh!$M183^6)*(K73/K$66)^$BW$1,-99)</f>
        <v>0.99007571302741815</v>
      </c>
      <c r="CH73" s="8">
        <f>MAX((CH$3*climhigh!$M183+CH$4*climhigh!$M183^2+CH$5*climhigh!$M183^6)*(L73/L$66)^$BW$1,-99)</f>
        <v>0.40741493805006024</v>
      </c>
      <c r="CI73" s="8">
        <f>MAX((CI$3*climhigh!$M183+CI$4*climhigh!$M183^2+CI$5*climhigh!$M183^6)*(M73/M$66)^$BW$1,-99)</f>
        <v>4.6732228291362095E-2</v>
      </c>
      <c r="CJ73" s="8">
        <f t="shared" si="82"/>
        <v>-6.0210051654631582E-5</v>
      </c>
      <c r="CK73" s="8">
        <f t="shared" si="83"/>
        <v>-4.8956281897925776E-5</v>
      </c>
      <c r="CL73" s="8">
        <f t="shared" si="84"/>
        <v>-3.878424264624303E-5</v>
      </c>
    </row>
    <row r="74" spans="1:90">
      <c r="A74">
        <f t="shared" si="49"/>
        <v>2028</v>
      </c>
      <c r="B74" s="4">
        <f t="shared" si="55"/>
        <v>1195.3144627007246</v>
      </c>
      <c r="C74" s="4">
        <f t="shared" si="55"/>
        <v>3083.2917149553732</v>
      </c>
      <c r="D74" s="4">
        <f t="shared" si="55"/>
        <v>4922.7403486665926</v>
      </c>
      <c r="E74" s="11">
        <f t="shared" si="56"/>
        <v>3.8743478794833297E-3</v>
      </c>
      <c r="F74" s="11">
        <f t="shared" si="56"/>
        <v>7.7672133771673002E-3</v>
      </c>
      <c r="G74" s="11">
        <f t="shared" si="56"/>
        <v>1.7148681020146765E-2</v>
      </c>
      <c r="H74" s="4">
        <f t="shared" si="57"/>
        <v>53305.28993580315</v>
      </c>
      <c r="I74" s="4">
        <f t="shared" si="57"/>
        <v>20389.740765602004</v>
      </c>
      <c r="J74" s="4">
        <f t="shared" si="57"/>
        <v>5965.0928164100605</v>
      </c>
      <c r="K74" s="4">
        <f t="shared" si="51"/>
        <v>44595.202015178322</v>
      </c>
      <c r="L74" s="4">
        <f t="shared" si="51"/>
        <v>6612.9781579545161</v>
      </c>
      <c r="M74" s="4">
        <f t="shared" si="51"/>
        <v>1211.7423211292885</v>
      </c>
      <c r="N74" s="11">
        <f t="shared" ref="N74:P128" si="87">K74/K73-1</f>
        <v>1.9916080490094412E-2</v>
      </c>
      <c r="O74" s="11">
        <f t="shared" si="87"/>
        <v>3.0280352489693296E-2</v>
      </c>
      <c r="P74" s="11">
        <f t="shared" si="87"/>
        <v>2.2299594276453227E-2</v>
      </c>
      <c r="Q74" s="4">
        <f t="shared" si="58"/>
        <v>5585.2278973435023</v>
      </c>
      <c r="R74" s="4">
        <f t="shared" si="58"/>
        <v>9225.3978313096995</v>
      </c>
      <c r="S74" s="4">
        <f t="shared" si="58"/>
        <v>2852.1229301922717</v>
      </c>
      <c r="T74" s="4">
        <f t="shared" si="59"/>
        <v>104.77811684487463</v>
      </c>
      <c r="U74" s="4">
        <f t="shared" si="59"/>
        <v>452.45292411334503</v>
      </c>
      <c r="V74" s="4">
        <f t="shared" si="59"/>
        <v>478.13554926522488</v>
      </c>
      <c r="W74" s="11">
        <f t="shared" si="60"/>
        <v>-1.219247815263802E-2</v>
      </c>
      <c r="X74" s="11">
        <f t="shared" si="60"/>
        <v>-1.3228699347321071E-2</v>
      </c>
      <c r="Y74" s="11">
        <f t="shared" si="60"/>
        <v>-1.2203590333800474E-2</v>
      </c>
      <c r="Z74" s="4">
        <f t="shared" si="68"/>
        <v>10988.205092460106</v>
      </c>
      <c r="AA74" s="4">
        <f t="shared" si="61"/>
        <v>25359.159515102954</v>
      </c>
      <c r="AB74" s="4">
        <f t="shared" si="61"/>
        <v>4616.9831399928498</v>
      </c>
      <c r="AC74" s="12">
        <f t="shared" si="62"/>
        <v>2.3268609388805519</v>
      </c>
      <c r="AD74" s="12">
        <f t="shared" si="62"/>
        <v>3.1955178748202027</v>
      </c>
      <c r="AE74" s="12">
        <f t="shared" si="62"/>
        <v>1.6826060231421667</v>
      </c>
      <c r="AF74" s="11">
        <f t="shared" si="63"/>
        <v>-2.9039671966837322E-3</v>
      </c>
      <c r="AG74" s="11">
        <f t="shared" si="63"/>
        <v>2.0567434751257441E-3</v>
      </c>
      <c r="AH74" s="11">
        <f t="shared" si="63"/>
        <v>8.257041531207765E-4</v>
      </c>
      <c r="AI74" s="1">
        <f t="shared" si="85"/>
        <v>83107.183558506964</v>
      </c>
      <c r="AJ74" s="1">
        <f t="shared" si="85"/>
        <v>28470.573869762859</v>
      </c>
      <c r="AK74" s="1">
        <f t="shared" si="85"/>
        <v>8203.2831781065761</v>
      </c>
      <c r="AL74" s="17">
        <f t="shared" si="64"/>
        <v>18.479027608711775</v>
      </c>
      <c r="AM74" s="17">
        <f t="shared" si="64"/>
        <v>4.1811106396280877</v>
      </c>
      <c r="AN74" s="17">
        <f t="shared" si="64"/>
        <v>1.0916627423326397</v>
      </c>
      <c r="AO74" s="7">
        <f t="shared" ref="AO74:AQ89" si="88">AO$5*AO73</f>
        <v>1.5252023406198278E-2</v>
      </c>
      <c r="AP74" s="7">
        <f t="shared" si="88"/>
        <v>2.3486969908937807E-2</v>
      </c>
      <c r="AQ74" s="7">
        <f t="shared" si="88"/>
        <v>1.7000810360236478E-2</v>
      </c>
      <c r="AR74" s="1">
        <f t="shared" si="65"/>
        <v>53305.28993580315</v>
      </c>
      <c r="AS74" s="1">
        <f t="shared" si="65"/>
        <v>20389.740765602004</v>
      </c>
      <c r="AT74" s="1">
        <f t="shared" si="65"/>
        <v>5965.0928164100605</v>
      </c>
      <c r="AU74" s="1">
        <f t="shared" si="73"/>
        <v>10661.057987160631</v>
      </c>
      <c r="AV74" s="1">
        <f t="shared" si="73"/>
        <v>4077.948153120401</v>
      </c>
      <c r="AW74" s="1">
        <f t="shared" si="73"/>
        <v>1193.0185632820121</v>
      </c>
      <c r="AX74" s="1">
        <f t="shared" si="74"/>
        <v>35676.161612142656</v>
      </c>
      <c r="AY74" s="1">
        <f t="shared" si="74"/>
        <v>5290.3825263636136</v>
      </c>
      <c r="AZ74" s="1">
        <f t="shared" si="74"/>
        <v>969.3938569034309</v>
      </c>
      <c r="BA74" s="1">
        <f t="shared" si="75"/>
        <v>10.482238002771988</v>
      </c>
      <c r="BB74" s="1">
        <f t="shared" si="75"/>
        <v>8.5736458334598691</v>
      </c>
      <c r="BC74" s="1">
        <f t="shared" si="75"/>
        <v>6.8766709863821509</v>
      </c>
      <c r="BD74" s="1">
        <f t="shared" si="76"/>
        <v>57482.165588295313</v>
      </c>
      <c r="BE74">
        <f t="shared" si="69"/>
        <v>0.14487115954850627</v>
      </c>
      <c r="BF74">
        <f t="shared" si="66"/>
        <v>0.11866573833240701</v>
      </c>
      <c r="BG74">
        <f t="shared" si="66"/>
        <v>1.1816310877309333E-2</v>
      </c>
      <c r="BH74">
        <f t="shared" si="77"/>
        <v>0.11365231877335827</v>
      </c>
      <c r="BI74">
        <f t="shared" si="78"/>
        <v>2.098765286892876E-3</v>
      </c>
      <c r="BJ74">
        <f t="shared" si="78"/>
        <v>1.4081557453975292E-3</v>
      </c>
      <c r="BK74">
        <f t="shared" si="78"/>
        <v>1.3962520274921885E-5</v>
      </c>
      <c r="BL74">
        <f t="shared" si="72"/>
        <v>111.87529212502383</v>
      </c>
      <c r="BM74">
        <f t="shared" si="72"/>
        <v>28.711930606248679</v>
      </c>
      <c r="BN74">
        <f t="shared" si="72"/>
        <v>8.328772939091636E-2</v>
      </c>
      <c r="BO74">
        <f t="shared" si="67"/>
        <v>137.68980005436327</v>
      </c>
      <c r="BP74">
        <f t="shared" si="54"/>
        <v>19.082364625811351</v>
      </c>
      <c r="BQ74">
        <f t="shared" si="54"/>
        <v>3.0533094444358366</v>
      </c>
      <c r="BR74" s="7">
        <f t="shared" si="86"/>
        <v>2.8705808587178083E-2</v>
      </c>
      <c r="BS74" s="7">
        <f t="shared" si="70"/>
        <v>0.7894092343139355</v>
      </c>
      <c r="BT74" s="7">
        <f t="shared" si="71"/>
        <v>0.60811260825272717</v>
      </c>
      <c r="BU74" s="8">
        <f>MAX((BU$3*climhigh!$I184+BU$4*climhigh!$I184^2+BU$5*climhigh!$I184^6)*(K74/K$66)^$BW$1,-99)</f>
        <v>3.4892725344448068</v>
      </c>
      <c r="BV74" s="8">
        <f>MAX((BV$3*climhigh!$I184+BV$4*climhigh!$I184^2+BV$5*climhigh!$I184^6)*(L74/L$66)^$BW$1,-99)</f>
        <v>1.4903122613950637</v>
      </c>
      <c r="BW74" s="8">
        <f>MAX((BW$3*climhigh!$I184+BW$4*climhigh!$I184^2+BW$5*climhigh!$I184^6)*(M74/M$66)^$BW$1,-99)</f>
        <v>0.17555001417279295</v>
      </c>
      <c r="BX74" s="8">
        <f>MAX((BX$3*climhigh!$M184+BX$4*climhigh!$M184^2+BX$5*climhigh!$M184^6)*(K74/K$66)^$BW$1,-99)</f>
        <v>3.4892716212024806</v>
      </c>
      <c r="BY74" s="8">
        <f>MAX((BY$3*climhigh!$M184+BY$4*climhigh!$M184^2+BY$5*climhigh!$M184^6)*(L74/L$66)^$BW$1,-99)</f>
        <v>1.490310774768395</v>
      </c>
      <c r="BZ74" s="8">
        <f>MAX((BZ$3*climhigh!$M184+BZ$4*climhigh!$M184^2+BZ$5*climhigh!$M184^6)*(M74/M$66)^$BW$1,-99)</f>
        <v>0.17554814583714076</v>
      </c>
      <c r="CA74" s="8">
        <f t="shared" si="79"/>
        <v>5.9825442557568081E-4</v>
      </c>
      <c r="CB74" s="8">
        <f t="shared" si="80"/>
        <v>4.7226756801862151E-4</v>
      </c>
      <c r="CC74" s="8">
        <f t="shared" si="81"/>
        <v>3.6380605913556433E-4</v>
      </c>
      <c r="CD74" s="8">
        <f>MAX((CD$3*climhigh!$I184+CD$4*climhigh!$I184^2+CD$5*climhigh!$I184^6)*(K74/K$66)^$BW$1,-99)</f>
        <v>1.0184149968675187</v>
      </c>
      <c r="CE74" s="8">
        <f>MAX((CE$3*climhigh!$I184+CE$4*climhigh!$I184^2+CE$5*climhigh!$I184^6)*(L74/L$66)^$BW$1,-99)</f>
        <v>0.41393040142515869</v>
      </c>
      <c r="CF74" s="8">
        <f>MAX((CF$3*climhigh!$I184+CF$4*climhigh!$I184^2+CF$5*climhigh!$I184^6)*(M74/M$66)^$BW$1,-99)</f>
        <v>4.1224754028811914E-2</v>
      </c>
      <c r="CG74" s="8">
        <f>MAX((CG$3*climhigh!$M184+CG$4*climhigh!$M184^2+CG$5*climhigh!$M184^6)*(K74/K$66)^$BW$1,-99)</f>
        <v>1.0184162764916795</v>
      </c>
      <c r="CH74" s="8">
        <f>MAX((CH$3*climhigh!$M184+CH$4*climhigh!$M184^2+CH$5*climhigh!$M184^6)*(L74/L$66)^$BW$1,-99)</f>
        <v>0.41393075704538607</v>
      </c>
      <c r="CI74" s="8">
        <f>MAX((CI$3*climhigh!$M184+CI$4*climhigh!$M184^2+CI$5*climhigh!$M184^6)*(M74/M$66)^$BW$1,-99)</f>
        <v>4.1224531559641925E-2</v>
      </c>
      <c r="CJ74" s="8">
        <f t="shared" si="82"/>
        <v>-6.5124831403354537E-5</v>
      </c>
      <c r="CK74" s="8">
        <f t="shared" si="83"/>
        <v>-5.1410143292946245E-5</v>
      </c>
      <c r="CL74" s="8">
        <f t="shared" si="84"/>
        <v>-3.9603231086713038E-5</v>
      </c>
    </row>
    <row r="75" spans="1:90">
      <c r="A75">
        <f t="shared" si="49"/>
        <v>2029</v>
      </c>
      <c r="B75" s="4">
        <f t="shared" si="55"/>
        <v>1199.7139735519111</v>
      </c>
      <c r="C75" s="4">
        <f t="shared" si="55"/>
        <v>3106.0428703767784</v>
      </c>
      <c r="D75" s="4">
        <f t="shared" si="55"/>
        <v>5002.9379274516677</v>
      </c>
      <c r="E75" s="11">
        <f t="shared" si="56"/>
        <v>3.6806304855091631E-3</v>
      </c>
      <c r="F75" s="11">
        <f t="shared" si="56"/>
        <v>7.3788527083089349E-3</v>
      </c>
      <c r="G75" s="11">
        <f t="shared" si="56"/>
        <v>1.6291246969139427E-2</v>
      </c>
      <c r="H75" s="4">
        <f t="shared" si="57"/>
        <v>54552.373778571069</v>
      </c>
      <c r="I75" s="4">
        <f t="shared" si="57"/>
        <v>21155.214374459734</v>
      </c>
      <c r="J75" s="4">
        <f t="shared" si="57"/>
        <v>6196.2601202570886</v>
      </c>
      <c r="K75" s="4">
        <f t="shared" si="51"/>
        <v>45471.149775026446</v>
      </c>
      <c r="L75" s="4">
        <f t="shared" si="51"/>
        <v>6810.9859577995785</v>
      </c>
      <c r="M75" s="4">
        <f t="shared" si="51"/>
        <v>1238.5242851520366</v>
      </c>
      <c r="N75" s="11">
        <f t="shared" si="87"/>
        <v>1.964219737248829E-2</v>
      </c>
      <c r="O75" s="11">
        <f t="shared" si="87"/>
        <v>2.9942303621082633E-2</v>
      </c>
      <c r="P75" s="11">
        <f t="shared" si="87"/>
        <v>2.2102029083038488E-2</v>
      </c>
      <c r="Q75" s="4">
        <f t="shared" si="58"/>
        <v>5646.204069100052</v>
      </c>
      <c r="R75" s="4">
        <f t="shared" si="58"/>
        <v>9445.1169517459239</v>
      </c>
      <c r="S75" s="4">
        <f t="shared" si="58"/>
        <v>2926.4972417997997</v>
      </c>
      <c r="T75" s="4">
        <f t="shared" si="59"/>
        <v>103.50061194436894</v>
      </c>
      <c r="U75" s="4">
        <f t="shared" si="59"/>
        <v>446.46756041143334</v>
      </c>
      <c r="V75" s="4">
        <f t="shared" si="59"/>
        <v>472.30057889796541</v>
      </c>
      <c r="W75" s="11">
        <f t="shared" si="60"/>
        <v>-1.219247815263802E-2</v>
      </c>
      <c r="X75" s="11">
        <f t="shared" si="60"/>
        <v>-1.3228699347321071E-2</v>
      </c>
      <c r="Y75" s="11">
        <f t="shared" si="60"/>
        <v>-1.2203590333800474E-2</v>
      </c>
      <c r="Z75" s="4">
        <f t="shared" si="68"/>
        <v>11081.023347616301</v>
      </c>
      <c r="AA75" s="4">
        <f t="shared" si="61"/>
        <v>26035.104387313022</v>
      </c>
      <c r="AB75" s="4">
        <f t="shared" si="61"/>
        <v>4746.2084852097269</v>
      </c>
      <c r="AC75" s="12">
        <f t="shared" si="62"/>
        <v>2.3201038110427983</v>
      </c>
      <c r="AD75" s="12">
        <f t="shared" si="62"/>
        <v>3.2020902353588867</v>
      </c>
      <c r="AE75" s="12">
        <f t="shared" si="62"/>
        <v>1.6839953579235412</v>
      </c>
      <c r="AF75" s="11">
        <f t="shared" si="63"/>
        <v>-2.9039671966837322E-3</v>
      </c>
      <c r="AG75" s="11">
        <f t="shared" si="63"/>
        <v>2.0567434751257441E-3</v>
      </c>
      <c r="AH75" s="11">
        <f t="shared" si="63"/>
        <v>8.257041531207765E-4</v>
      </c>
      <c r="AI75" s="1">
        <f t="shared" si="85"/>
        <v>85457.5231898169</v>
      </c>
      <c r="AJ75" s="1">
        <f t="shared" si="85"/>
        <v>29701.464635906974</v>
      </c>
      <c r="AK75" s="1">
        <f t="shared" si="85"/>
        <v>8575.9734235779306</v>
      </c>
      <c r="AL75" s="17">
        <f t="shared" si="64"/>
        <v>18.758051744707515</v>
      </c>
      <c r="AM75" s="17">
        <f t="shared" si="64"/>
        <v>4.2783302432091839</v>
      </c>
      <c r="AN75" s="17">
        <f t="shared" si="64"/>
        <v>1.1100363020797752</v>
      </c>
      <c r="AO75" s="7">
        <f t="shared" si="88"/>
        <v>1.5099503172136295E-2</v>
      </c>
      <c r="AP75" s="7">
        <f t="shared" si="88"/>
        <v>2.3252100209848428E-2</v>
      </c>
      <c r="AQ75" s="7">
        <f t="shared" si="88"/>
        <v>1.6830802256634112E-2</v>
      </c>
      <c r="AR75" s="1">
        <f t="shared" si="65"/>
        <v>54552.373778571069</v>
      </c>
      <c r="AS75" s="1">
        <f t="shared" si="65"/>
        <v>21155.214374459734</v>
      </c>
      <c r="AT75" s="1">
        <f t="shared" si="65"/>
        <v>6196.2601202570886</v>
      </c>
      <c r="AU75" s="1">
        <f t="shared" si="73"/>
        <v>10910.474755714215</v>
      </c>
      <c r="AV75" s="1">
        <f t="shared" si="73"/>
        <v>4231.0428748919467</v>
      </c>
      <c r="AW75" s="1">
        <f t="shared" si="73"/>
        <v>1239.2520240514177</v>
      </c>
      <c r="AX75" s="1">
        <f t="shared" si="74"/>
        <v>36376.919820021161</v>
      </c>
      <c r="AY75" s="1">
        <f t="shared" si="74"/>
        <v>5448.7887662396624</v>
      </c>
      <c r="AZ75" s="1">
        <f t="shared" si="74"/>
        <v>990.81942812162936</v>
      </c>
      <c r="BA75" s="1">
        <f t="shared" si="75"/>
        <v>10.501689781638337</v>
      </c>
      <c r="BB75" s="1">
        <f t="shared" si="75"/>
        <v>8.6031486182306036</v>
      </c>
      <c r="BC75" s="1">
        <f t="shared" si="75"/>
        <v>6.8985323059429735</v>
      </c>
      <c r="BD75" s="1">
        <f t="shared" si="76"/>
        <v>56587.384104455305</v>
      </c>
      <c r="BE75">
        <f t="shared" si="69"/>
        <v>0.14487115954850627</v>
      </c>
      <c r="BF75">
        <f t="shared" si="66"/>
        <v>0.11866573833240701</v>
      </c>
      <c r="BG75">
        <f t="shared" si="66"/>
        <v>1.1816310877309333E-2</v>
      </c>
      <c r="BH75">
        <f t="shared" si="77"/>
        <v>0.11348813014165349</v>
      </c>
      <c r="BI75">
        <f t="shared" si="78"/>
        <v>2.098765286892876E-3</v>
      </c>
      <c r="BJ75">
        <f t="shared" si="78"/>
        <v>1.4081557453975292E-3</v>
      </c>
      <c r="BK75">
        <f t="shared" si="78"/>
        <v>1.3962520274921885E-5</v>
      </c>
      <c r="BL75">
        <f t="shared" si="72"/>
        <v>114.49262840407012</v>
      </c>
      <c r="BM75">
        <f t="shared" si="72"/>
        <v>29.789836666511871</v>
      </c>
      <c r="BN75">
        <f t="shared" si="72"/>
        <v>8.651540755777952E-2</v>
      </c>
      <c r="BO75">
        <f t="shared" si="67"/>
        <v>141.64229709913064</v>
      </c>
      <c r="BP75">
        <f t="shared" si="54"/>
        <v>19.284724931227384</v>
      </c>
      <c r="BQ75">
        <f t="shared" si="54"/>
        <v>3.0852810653300473</v>
      </c>
      <c r="BR75" s="7">
        <f t="shared" si="86"/>
        <v>2.816622240073352E-2</v>
      </c>
      <c r="BS75" s="7">
        <f t="shared" si="70"/>
        <v>0.76641673234362673</v>
      </c>
      <c r="BT75" s="7">
        <f t="shared" si="71"/>
        <v>0.57439243585925104</v>
      </c>
      <c r="BU75" s="8">
        <f>MAX((BU$3*climhigh!$I185+BU$4*climhigh!$I185^2+BU$5*climhigh!$I185^6)*(K75/K$66)^$BW$1,-99)</f>
        <v>3.4466675020701061</v>
      </c>
      <c r="BV75" s="8">
        <f>MAX((BV$3*climhigh!$I185+BV$4*climhigh!$I185^2+BV$5*climhigh!$I185^6)*(L75/L$66)^$BW$1,-99)</f>
        <v>1.4394200229147973</v>
      </c>
      <c r="BW75" s="8">
        <f>MAX((BW$3*climhigh!$I185+BW$4*climhigh!$I185^2+BW$5*climhigh!$I185^6)*(M75/M$66)^$BW$1,-99)</f>
        <v>0.12501367167345154</v>
      </c>
      <c r="BX75" s="8">
        <f>MAX((BX$3*climhigh!$M185+BX$4*climhigh!$M185^2+BX$5*climhigh!$M185^6)*(K75/K$66)^$BW$1,-99)</f>
        <v>3.4466663504205366</v>
      </c>
      <c r="BY75" s="8">
        <f>MAX((BY$3*climhigh!$M185+BY$4*climhigh!$M185^2+BY$5*climhigh!$M185^6)*(L75/L$66)^$BW$1,-99)</f>
        <v>1.4394182991808513</v>
      </c>
      <c r="BZ75" s="8">
        <f>MAX((BZ$3*climhigh!$M185+BZ$4*climhigh!$M185^2+BZ$5*climhigh!$M185^6)*(M75/M$66)^$BW$1,-99)</f>
        <v>0.12501156058521398</v>
      </c>
      <c r="CA75" s="8">
        <f t="shared" si="79"/>
        <v>7.5906069633255736E-4</v>
      </c>
      <c r="CB75" s="8">
        <f t="shared" si="80"/>
        <v>5.817568185336765E-4</v>
      </c>
      <c r="CC75" s="8">
        <f t="shared" si="81"/>
        <v>4.3599872233147685E-4</v>
      </c>
      <c r="CD75" s="8">
        <f>MAX((CD$3*climhigh!$I185+CD$4*climhigh!$I185^2+CD$5*climhigh!$I185^6)*(K75/K$66)^$BW$1,-99)</f>
        <v>1.0465250581115926</v>
      </c>
      <c r="CE75" s="8">
        <f>MAX((CE$3*climhigh!$I185+CE$4*climhigh!$I185^2+CE$5*climhigh!$I185^6)*(L75/L$66)^$BW$1,-99)</f>
        <v>0.41971024603444518</v>
      </c>
      <c r="CF75" s="8">
        <f>MAX((CF$3*climhigh!$I185+CF$4*climhigh!$I185^2+CF$5*climhigh!$I185^6)*(M75/M$66)^$BW$1,-99)</f>
        <v>3.4688843402638912E-2</v>
      </c>
      <c r="CG75" s="8">
        <f>MAX((CG$3*climhigh!$M185+CG$4*climhigh!$M185^2+CG$5*climhigh!$M185^6)*(K75/K$66)^$BW$1,-99)</f>
        <v>1.0465264268318641</v>
      </c>
      <c r="CH75" s="8">
        <f>MAX((CH$3*climhigh!$M185+CH$4*climhigh!$M185^2+CH$5*climhigh!$M185^6)*(L75/L$66)^$BW$1,-99)</f>
        <v>0.41971059660117893</v>
      </c>
      <c r="CI75" s="8">
        <f>MAX((CI$3*climhigh!$M185+CI$4*climhigh!$M185^2+CI$5*climhigh!$M185^6)*(M75/M$66)^$BW$1,-99)</f>
        <v>3.4688557371364545E-2</v>
      </c>
      <c r="CJ75" s="8">
        <f t="shared" si="82"/>
        <v>-6.8910042312728532E-5</v>
      </c>
      <c r="CK75" s="8">
        <f t="shared" si="83"/>
        <v>-5.2813809454982457E-5</v>
      </c>
      <c r="CL75" s="8">
        <f t="shared" si="84"/>
        <v>-3.9581407059172196E-5</v>
      </c>
    </row>
    <row r="76" spans="1:90">
      <c r="A76">
        <f t="shared" si="49"/>
        <v>2030</v>
      </c>
      <c r="B76" s="4">
        <f t="shared" si="55"/>
        <v>1203.9088921856103</v>
      </c>
      <c r="C76" s="4">
        <f t="shared" si="55"/>
        <v>3127.8159515806719</v>
      </c>
      <c r="D76" s="4">
        <f t="shared" si="55"/>
        <v>5080.366819931688</v>
      </c>
      <c r="E76" s="11">
        <f t="shared" si="56"/>
        <v>3.4965989612337047E-3</v>
      </c>
      <c r="F76" s="11">
        <f t="shared" si="56"/>
        <v>7.0099100728934875E-3</v>
      </c>
      <c r="G76" s="11">
        <f t="shared" si="56"/>
        <v>1.5476684620682454E-2</v>
      </c>
      <c r="H76" s="4">
        <f t="shared" si="57"/>
        <v>55803.577359972645</v>
      </c>
      <c r="I76" s="4">
        <f t="shared" si="57"/>
        <v>21934.18381975135</v>
      </c>
      <c r="J76" s="4">
        <f t="shared" si="57"/>
        <v>6429.9142128246312</v>
      </c>
      <c r="K76" s="4">
        <f t="shared" si="51"/>
        <v>46351.993678413033</v>
      </c>
      <c r="L76" s="4">
        <f t="shared" si="51"/>
        <v>7012.6197190939884</v>
      </c>
      <c r="M76" s="4">
        <f t="shared" si="51"/>
        <v>1265.6397541213548</v>
      </c>
      <c r="N76" s="11">
        <f t="shared" si="87"/>
        <v>1.9371489565244371E-2</v>
      </c>
      <c r="O76" s="11">
        <f t="shared" si="87"/>
        <v>2.9604195713178516E-2</v>
      </c>
      <c r="P76" s="11">
        <f t="shared" si="87"/>
        <v>2.1893368821580772E-2</v>
      </c>
      <c r="Q76" s="4">
        <f t="shared" si="58"/>
        <v>5705.2842556626538</v>
      </c>
      <c r="R76" s="4">
        <f t="shared" si="58"/>
        <v>9663.3541894147638</v>
      </c>
      <c r="S76" s="4">
        <f t="shared" si="58"/>
        <v>2999.7917047674382</v>
      </c>
      <c r="T76" s="4">
        <f t="shared" si="59"/>
        <v>102.23868299445256</v>
      </c>
      <c r="U76" s="4">
        <f t="shared" si="59"/>
        <v>440.56137528641858</v>
      </c>
      <c r="V76" s="4">
        <f t="shared" si="59"/>
        <v>466.53681611867785</v>
      </c>
      <c r="W76" s="11">
        <f t="shared" si="60"/>
        <v>-1.219247815263802E-2</v>
      </c>
      <c r="X76" s="11">
        <f t="shared" si="60"/>
        <v>-1.3228699347321071E-2</v>
      </c>
      <c r="Y76" s="11">
        <f t="shared" si="60"/>
        <v>-1.2203590333800474E-2</v>
      </c>
      <c r="Z76" s="4">
        <f t="shared" si="68"/>
        <v>11169.46908269013</v>
      </c>
      <c r="AA76" s="4">
        <f t="shared" si="61"/>
        <v>26709.999177082958</v>
      </c>
      <c r="AB76" s="4">
        <f t="shared" si="61"/>
        <v>4873.9956932858604</v>
      </c>
      <c r="AC76" s="12">
        <f t="shared" si="62"/>
        <v>2.3133663056826292</v>
      </c>
      <c r="AD76" s="12">
        <f t="shared" si="62"/>
        <v>3.208676113557225</v>
      </c>
      <c r="AE76" s="12">
        <f t="shared" si="62"/>
        <v>1.6853858398844148</v>
      </c>
      <c r="AF76" s="11">
        <f t="shared" si="63"/>
        <v>-2.9039671966837322E-3</v>
      </c>
      <c r="AG76" s="11">
        <f t="shared" si="63"/>
        <v>2.0567434751257441E-3</v>
      </c>
      <c r="AH76" s="11">
        <f t="shared" si="63"/>
        <v>8.257041531207765E-4</v>
      </c>
      <c r="AI76" s="1">
        <f t="shared" si="85"/>
        <v>87822.245626549426</v>
      </c>
      <c r="AJ76" s="1">
        <f t="shared" si="85"/>
        <v>30962.361047208226</v>
      </c>
      <c r="AK76" s="1">
        <f t="shared" si="85"/>
        <v>8957.6281052715567</v>
      </c>
      <c r="AL76" s="17">
        <f t="shared" si="64"/>
        <v>19.038456633911601</v>
      </c>
      <c r="AM76" s="17">
        <f t="shared" si="64"/>
        <v>4.3768156051196492</v>
      </c>
      <c r="AN76" s="17">
        <f t="shared" si="64"/>
        <v>1.1285322755627856</v>
      </c>
      <c r="AO76" s="7">
        <f t="shared" si="88"/>
        <v>1.4948508140414932E-2</v>
      </c>
      <c r="AP76" s="7">
        <f t="shared" si="88"/>
        <v>2.3019579207749944E-2</v>
      </c>
      <c r="AQ76" s="7">
        <f t="shared" si="88"/>
        <v>1.6662494234067772E-2</v>
      </c>
      <c r="AR76" s="1">
        <f t="shared" si="65"/>
        <v>55803.577359972645</v>
      </c>
      <c r="AS76" s="1">
        <f t="shared" si="65"/>
        <v>21934.18381975135</v>
      </c>
      <c r="AT76" s="1">
        <f t="shared" si="65"/>
        <v>6429.9142128246312</v>
      </c>
      <c r="AU76" s="1">
        <f t="shared" si="73"/>
        <v>11160.71547199453</v>
      </c>
      <c r="AV76" s="1">
        <f t="shared" si="73"/>
        <v>4386.8367639502703</v>
      </c>
      <c r="AW76" s="1">
        <f t="shared" si="73"/>
        <v>1285.9828425649264</v>
      </c>
      <c r="AX76" s="1">
        <f t="shared" si="74"/>
        <v>37081.594942730429</v>
      </c>
      <c r="AY76" s="1">
        <f t="shared" si="74"/>
        <v>5610.095775275192</v>
      </c>
      <c r="AZ76" s="1">
        <f t="shared" si="74"/>
        <v>1012.5118032970839</v>
      </c>
      <c r="BA76" s="1">
        <f t="shared" si="75"/>
        <v>10.52087603231273</v>
      </c>
      <c r="BB76" s="1">
        <f t="shared" si="75"/>
        <v>8.6323230706125802</v>
      </c>
      <c r="BC76" s="1">
        <f t="shared" si="75"/>
        <v>6.9201894564901121</v>
      </c>
      <c r="BD76" s="1">
        <f t="shared" si="76"/>
        <v>55675.78166377703</v>
      </c>
      <c r="BE76">
        <f>BF2</f>
        <v>0.17994446578896242</v>
      </c>
      <c r="BF76">
        <f>BG2</f>
        <v>0.16925014711328343</v>
      </c>
      <c r="BG76">
        <f>BH2</f>
        <v>1.5641104299433623E-2</v>
      </c>
      <c r="BH76">
        <f t="shared" si="77"/>
        <v>0.15453227648631138</v>
      </c>
      <c r="BI76">
        <f t="shared" si="78"/>
        <v>3.2380010768075073E-3</v>
      </c>
      <c r="BJ76">
        <f t="shared" si="78"/>
        <v>2.8645612297868083E-3</v>
      </c>
      <c r="BK76">
        <f t="shared" si="78"/>
        <v>2.4464414370576099E-5</v>
      </c>
      <c r="BL76">
        <f t="shared" si="72"/>
        <v>180.69204358130247</v>
      </c>
      <c r="BM76">
        <f t="shared" si="72"/>
        <v>62.831812577076839</v>
      </c>
      <c r="BN76">
        <f t="shared" si="72"/>
        <v>0.15730408566979842</v>
      </c>
      <c r="BO76">
        <f t="shared" si="67"/>
        <v>145.63182554057553</v>
      </c>
      <c r="BP76">
        <f t="shared" si="54"/>
        <v>27.797558612340996</v>
      </c>
      <c r="BQ76">
        <f t="shared" si="54"/>
        <v>4.1268382316275556</v>
      </c>
      <c r="BR76" s="7">
        <f t="shared" si="86"/>
        <v>2.7640058031302983E-2</v>
      </c>
      <c r="BS76" s="7">
        <f t="shared" si="70"/>
        <v>0.74409391489672494</v>
      </c>
      <c r="BT76" s="7">
        <f t="shared" si="71"/>
        <v>0.54281872138773046</v>
      </c>
      <c r="BU76" s="8">
        <f>MAX((BU$3*climhigh!$I186+BU$4*climhigh!$I186^2+BU$5*climhigh!$I186^6)*(K76/K$66)^$BW$1,-99)</f>
        <v>3.4003897828707212</v>
      </c>
      <c r="BV76" s="8">
        <f>MAX((BV$3*climhigh!$I186+BV$4*climhigh!$I186^2+BV$5*climhigh!$I186^6)*(L76/L$66)^$BW$1,-99)</f>
        <v>1.3860185471265063</v>
      </c>
      <c r="BW76" s="8">
        <f>MAX((BW$3*climhigh!$I186+BW$4*climhigh!$I186^2+BW$5*climhigh!$I186^6)*(M76/M$66)^$BW$1,-99)</f>
        <v>7.2323420175377115E-2</v>
      </c>
      <c r="BX76" s="8">
        <f>MAX((BX$3*climhigh!$M186+BX$4*climhigh!$M186^2+BX$5*climhigh!$M186^6)*(K76/K$66)^$BW$1,-99)</f>
        <v>3.4003883740879282</v>
      </c>
      <c r="BY76" s="8">
        <f>MAX((BY$3*climhigh!$M186+BY$4*climhigh!$M186^2+BY$5*climhigh!$M186^6)*(L76/L$66)^$BW$1,-99)</f>
        <v>1.3860165793629335</v>
      </c>
      <c r="BZ76" s="8">
        <f>MAX((BZ$3*climhigh!$M186+BZ$4*climhigh!$M186^2+BZ$5*climhigh!$M186^6)*(M76/M$66)^$BW$1,-99)</f>
        <v>7.2321065501027418E-2</v>
      </c>
      <c r="CA76" s="8">
        <f t="shared" si="79"/>
        <v>9.3755473645212059E-4</v>
      </c>
      <c r="CB76" s="8">
        <f t="shared" si="80"/>
        <v>6.9762877427662561E-4</v>
      </c>
      <c r="CC76" s="8">
        <f t="shared" si="81"/>
        <v>5.0892226327195066E-4</v>
      </c>
      <c r="CD76" s="8">
        <f>MAX((CD$3*climhigh!$I186+CD$4*climhigh!$I186^2+CD$5*climhigh!$I186^6)*(K76/K$66)^$BW$1,-99)</f>
        <v>1.0743025017271208</v>
      </c>
      <c r="CE76" s="8">
        <f>MAX((CE$3*climhigh!$I186+CE$4*climhigh!$I186^2+CE$5*climhigh!$I186^6)*(L76/L$66)^$BW$1,-99)</f>
        <v>0.42464951239247589</v>
      </c>
      <c r="CF76" s="8">
        <f>MAX((CF$3*climhigh!$I186+CF$4*climhigh!$I186^2+CF$5*climhigh!$I186^6)*(M76/M$66)^$BW$1,-99)</f>
        <v>2.7006815041689725E-2</v>
      </c>
      <c r="CG76" s="8">
        <f>MAX((CG$3*climhigh!$M186+CG$4*climhigh!$M186^2+CG$5*climhigh!$M186^6)*(K76/K$66)^$BW$1,-99)</f>
        <v>1.0743039433248831</v>
      </c>
      <c r="CH76" s="8">
        <f>MAX((CH$3*climhigh!$M186+CH$4*climhigh!$M186^2+CH$5*climhigh!$M186^6)*(L76/L$66)^$BW$1,-99)</f>
        <v>0.42464984581159831</v>
      </c>
      <c r="CI76" s="8">
        <f>MAX((CI$3*climhigh!$M186+CI$4*climhigh!$M186^2+CI$5*climhigh!$M186^6)*(M76/M$66)^$BW$1,-99)</f>
        <v>2.7006455561984249E-2</v>
      </c>
      <c r="CJ76" s="8">
        <f t="shared" si="82"/>
        <v>-7.1463607775897823E-5</v>
      </c>
      <c r="CK76" s="8">
        <f t="shared" si="83"/>
        <v>-5.3175635682611847E-5</v>
      </c>
      <c r="CL76" s="8">
        <f t="shared" si="84"/>
        <v>-3.8791784198667126E-5</v>
      </c>
    </row>
    <row r="77" spans="1:90">
      <c r="A77">
        <f t="shared" si="49"/>
        <v>2031</v>
      </c>
      <c r="B77" s="4">
        <f t="shared" si="55"/>
        <v>1207.9079994383546</v>
      </c>
      <c r="C77" s="4">
        <f t="shared" si="55"/>
        <v>3148.6453746985576</v>
      </c>
      <c r="D77" s="4">
        <f t="shared" si="55"/>
        <v>5155.0626932096766</v>
      </c>
      <c r="E77" s="11">
        <f t="shared" si="56"/>
        <v>3.3217690131720195E-3</v>
      </c>
      <c r="F77" s="11">
        <f t="shared" si="56"/>
        <v>6.6594145692488128E-3</v>
      </c>
      <c r="G77" s="11">
        <f t="shared" si="56"/>
        <v>1.4702850389648331E-2</v>
      </c>
      <c r="H77" s="4">
        <f t="shared" si="57"/>
        <v>56995.546674764068</v>
      </c>
      <c r="I77" s="4">
        <f t="shared" si="57"/>
        <v>22693.770441778324</v>
      </c>
      <c r="J77" s="4">
        <f t="shared" si="57"/>
        <v>6665.802762695721</v>
      </c>
      <c r="K77" s="4">
        <f t="shared" si="51"/>
        <v>47185.33754331083</v>
      </c>
      <c r="L77" s="4">
        <f t="shared" si="51"/>
        <v>7207.4710680782719</v>
      </c>
      <c r="M77" s="4">
        <f t="shared" si="51"/>
        <v>1293.0594949846127</v>
      </c>
      <c r="N77" s="11">
        <f t="shared" si="87"/>
        <v>1.7978598087484254E-2</v>
      </c>
      <c r="O77" s="11">
        <f t="shared" si="87"/>
        <v>2.7785814259076558E-2</v>
      </c>
      <c r="P77" s="11">
        <f t="shared" si="87"/>
        <v>2.1664727876925305E-2</v>
      </c>
      <c r="Q77" s="4">
        <f t="shared" si="58"/>
        <v>5756.1022340381533</v>
      </c>
      <c r="R77" s="4">
        <f t="shared" si="58"/>
        <v>9865.7381971717732</v>
      </c>
      <c r="S77" s="4">
        <f t="shared" si="58"/>
        <v>3071.891155157919</v>
      </c>
      <c r="T77" s="4">
        <f t="shared" si="59"/>
        <v>100.99214008568822</v>
      </c>
      <c r="U77" s="4">
        <f t="shared" si="59"/>
        <v>434.73332130871228</v>
      </c>
      <c r="V77" s="4">
        <f t="shared" si="59"/>
        <v>460.8433919391299</v>
      </c>
      <c r="W77" s="11">
        <f t="shared" si="60"/>
        <v>-1.219247815263802E-2</v>
      </c>
      <c r="X77" s="11">
        <f t="shared" si="60"/>
        <v>-1.3228699347321071E-2</v>
      </c>
      <c r="Y77" s="11">
        <f t="shared" si="60"/>
        <v>-1.2203590333800474E-2</v>
      </c>
      <c r="Z77" s="4">
        <f t="shared" si="68"/>
        <v>10792.000210889271</v>
      </c>
      <c r="AA77" s="4">
        <f t="shared" si="61"/>
        <v>25811.685645025093</v>
      </c>
      <c r="AB77" s="4">
        <f t="shared" si="61"/>
        <v>4980.8373706634711</v>
      </c>
      <c r="AC77" s="12">
        <f t="shared" si="62"/>
        <v>2.3066483658170136</v>
      </c>
      <c r="AD77" s="12">
        <f t="shared" si="62"/>
        <v>3.2152755372175759</v>
      </c>
      <c r="AE77" s="12">
        <f t="shared" si="62"/>
        <v>1.6867774699720184</v>
      </c>
      <c r="AF77" s="11">
        <f t="shared" si="63"/>
        <v>-2.9039671966837322E-3</v>
      </c>
      <c r="AG77" s="11">
        <f t="shared" si="63"/>
        <v>2.0567434751257441E-3</v>
      </c>
      <c r="AH77" s="11">
        <f t="shared" si="63"/>
        <v>8.257041531207765E-4</v>
      </c>
      <c r="AI77" s="1">
        <f t="shared" si="85"/>
        <v>90200.736535889009</v>
      </c>
      <c r="AJ77" s="1">
        <f t="shared" si="85"/>
        <v>32252.961706437673</v>
      </c>
      <c r="AK77" s="1">
        <f t="shared" si="85"/>
        <v>9347.8481373093273</v>
      </c>
      <c r="AL77" s="17">
        <f t="shared" si="64"/>
        <v>19.320207192644833</v>
      </c>
      <c r="AM77" s="17">
        <f t="shared" si="64"/>
        <v>4.4765605340844195</v>
      </c>
      <c r="AN77" s="17">
        <f t="shared" si="64"/>
        <v>1.1471483964719646</v>
      </c>
      <c r="AO77" s="7">
        <f t="shared" si="88"/>
        <v>1.4799023059010784E-2</v>
      </c>
      <c r="AP77" s="7">
        <f t="shared" si="88"/>
        <v>2.2789383415672444E-2</v>
      </c>
      <c r="AQ77" s="7">
        <f t="shared" si="88"/>
        <v>1.6495869291727094E-2</v>
      </c>
      <c r="AR77" s="1">
        <f t="shared" si="65"/>
        <v>56995.546674764068</v>
      </c>
      <c r="AS77" s="1">
        <f t="shared" si="65"/>
        <v>22693.770441778324</v>
      </c>
      <c r="AT77" s="1">
        <f t="shared" si="65"/>
        <v>6665.802762695721</v>
      </c>
      <c r="AU77" s="1">
        <f t="shared" si="73"/>
        <v>11399.109334952815</v>
      </c>
      <c r="AV77" s="1">
        <f t="shared" si="73"/>
        <v>4538.7540883556649</v>
      </c>
      <c r="AW77" s="1">
        <f t="shared" si="73"/>
        <v>1333.1605525391442</v>
      </c>
      <c r="AX77" s="1">
        <f t="shared" si="74"/>
        <v>37748.270034648653</v>
      </c>
      <c r="AY77" s="1">
        <f t="shared" si="74"/>
        <v>5765.9768544626177</v>
      </c>
      <c r="AZ77" s="1">
        <f t="shared" si="74"/>
        <v>1034.44759598769</v>
      </c>
      <c r="BA77" s="1">
        <f t="shared" si="75"/>
        <v>10.538694926730361</v>
      </c>
      <c r="BB77" s="1">
        <f t="shared" si="75"/>
        <v>8.6597298640492255</v>
      </c>
      <c r="BC77" s="1">
        <f t="shared" si="75"/>
        <v>6.9416228395348938</v>
      </c>
      <c r="BD77" s="1">
        <f t="shared" si="76"/>
        <v>54745.585136544811</v>
      </c>
      <c r="BE77">
        <f t="shared" si="69"/>
        <v>0.17994446578896242</v>
      </c>
      <c r="BF77">
        <f t="shared" si="66"/>
        <v>0.16925014711328343</v>
      </c>
      <c r="BG77">
        <f t="shared" si="66"/>
        <v>1.5641104299433623E-2</v>
      </c>
      <c r="BH77">
        <f t="shared" si="77"/>
        <v>0.15362682090665783</v>
      </c>
      <c r="BI77">
        <f t="shared" si="78"/>
        <v>3.2380010768075073E-3</v>
      </c>
      <c r="BJ77">
        <f t="shared" si="78"/>
        <v>2.8645612297868083E-3</v>
      </c>
      <c r="BK77">
        <f t="shared" si="78"/>
        <v>2.4464414370576099E-5</v>
      </c>
      <c r="BL77">
        <f t="shared" si="72"/>
        <v>184.55164150611859</v>
      </c>
      <c r="BM77">
        <f t="shared" si="72"/>
        <v>65.007694965200031</v>
      </c>
      <c r="BN77">
        <f t="shared" si="72"/>
        <v>0.16307496089911905</v>
      </c>
      <c r="BO77">
        <f t="shared" si="67"/>
        <v>149.65709764972163</v>
      </c>
      <c r="BP77">
        <f t="shared" ref="BP77:BQ140" si="89">2*BJ$5*BF77*AS77/AA77*1000</f>
        <v>29.761124776183372</v>
      </c>
      <c r="BQ77">
        <f t="shared" si="89"/>
        <v>4.1864653869190098</v>
      </c>
      <c r="BR77" s="7">
        <f t="shared" si="86"/>
        <v>2.5989127969704429E-2</v>
      </c>
      <c r="BS77" s="7">
        <f t="shared" si="70"/>
        <v>0.7224212765987621</v>
      </c>
      <c r="BT77" s="7">
        <f t="shared" si="71"/>
        <v>0.5132357811769499</v>
      </c>
      <c r="BU77" s="8">
        <f>MAX((BU$3*climhigh!$I187+BU$4*climhigh!$I187^2+BU$5*climhigh!$I187^6)*(K77/K$66)^$BW$1,-99)</f>
        <v>3.3512715889952944</v>
      </c>
      <c r="BV77" s="8">
        <f>MAX((BV$3*climhigh!$I187+BV$4*climhigh!$I187^2+BV$5*climhigh!$I187^6)*(L77/L$66)^$BW$1,-99)</f>
        <v>1.3305300832587292</v>
      </c>
      <c r="BW77" s="8">
        <f>MAX((BW$3*climhigh!$I187+BW$4*climhigh!$I187^2+BW$5*climhigh!$I187^6)*(M77/M$66)^$BW$1,-99)</f>
        <v>1.742225310928976E-2</v>
      </c>
      <c r="BX77" s="8">
        <f>MAX((BX$3*climhigh!$M187+BX$4*climhigh!$M187^2+BX$5*climhigh!$M187^6)*(K77/K$66)^$BW$1,-99)</f>
        <v>3.3512699058601214</v>
      </c>
      <c r="BY77" s="8">
        <f>MAX((BY$3*climhigh!$M187+BY$4*climhigh!$M187^2+BY$5*climhigh!$M187^6)*(L77/L$66)^$BW$1,-99)</f>
        <v>1.3305278648369243</v>
      </c>
      <c r="BZ77" s="8">
        <f>MAX((BZ$3*climhigh!$M187+BZ$4*climhigh!$M187^2+BZ$5*climhigh!$M187^6)*(M77/M$66)^$BW$1,-99)</f>
        <v>1.7419654468897369E-2</v>
      </c>
      <c r="CA77" s="8">
        <f t="shared" si="79"/>
        <v>1.1325323362031139E-3</v>
      </c>
      <c r="CB77" s="8">
        <f t="shared" si="80"/>
        <v>8.1816545610923191E-4</v>
      </c>
      <c r="CC77" s="8">
        <f t="shared" si="81"/>
        <v>5.8125611827936118E-4</v>
      </c>
      <c r="CD77" s="8">
        <f>MAX((CD$3*climhigh!$I187+CD$4*climhigh!$I187^2+CD$5*climhigh!$I187^6)*(K77/K$66)^$BW$1,-99)</f>
        <v>1.1019342197616386</v>
      </c>
      <c r="CE77" s="8">
        <f>MAX((CE$3*climhigh!$I187+CE$4*climhigh!$I187^2+CE$5*climhigh!$I187^6)*(L77/L$66)^$BW$1,-99)</f>
        <v>0.42878569988600185</v>
      </c>
      <c r="CF77" s="8">
        <f>MAX((CF$3*climhigh!$I187+CF$4*climhigh!$I187^2+CF$5*climhigh!$I187^6)*(M77/M$66)^$BW$1,-99)</f>
        <v>1.8048778619901836E-2</v>
      </c>
      <c r="CG77" s="8">
        <f>MAX((CG$3*climhigh!$M187+CG$4*climhigh!$M187^2+CG$5*climhigh!$M187^6)*(K77/K$66)^$BW$1,-99)</f>
        <v>1.1019357178097058</v>
      </c>
      <c r="CH77" s="8">
        <f>MAX((CH$3*climhigh!$M187+CH$4*climhigh!$M187^2+CH$5*climhigh!$M187^6)*(L77/L$66)^$BW$1,-99)</f>
        <v>0.42878600359128394</v>
      </c>
      <c r="CI77" s="8">
        <f>MAX((CI$3*climhigh!$M187+CI$4*climhigh!$M187^2+CI$5*climhigh!$M187^6)*(M77/M$66)^$BW$1,-99)</f>
        <v>1.8048335094619658E-2</v>
      </c>
      <c r="CJ77" s="8">
        <f t="shared" si="82"/>
        <v>-7.2604564346069115E-5</v>
      </c>
      <c r="CK77" s="8">
        <f t="shared" si="83"/>
        <v>-5.2451082061784217E-5</v>
      </c>
      <c r="CL77" s="8">
        <f t="shared" si="84"/>
        <v>-3.7263260299166904E-5</v>
      </c>
    </row>
    <row r="78" spans="1:90">
      <c r="A78">
        <f t="shared" si="49"/>
        <v>2032</v>
      </c>
      <c r="B78" s="4">
        <f t="shared" si="55"/>
        <v>1211.7197712334869</v>
      </c>
      <c r="C78" s="4">
        <f t="shared" si="55"/>
        <v>3168.5651028361399</v>
      </c>
      <c r="D78" s="4">
        <f t="shared" si="55"/>
        <v>5227.0671029608202</v>
      </c>
      <c r="E78" s="11">
        <f t="shared" si="56"/>
        <v>3.1556805625134183E-3</v>
      </c>
      <c r="F78" s="11">
        <f t="shared" si="56"/>
        <v>6.3264438407863721E-3</v>
      </c>
      <c r="G78" s="11">
        <f t="shared" si="56"/>
        <v>1.3967707870165914E-2</v>
      </c>
      <c r="H78" s="4">
        <f t="shared" si="57"/>
        <v>58251.417721790247</v>
      </c>
      <c r="I78" s="4">
        <f t="shared" si="57"/>
        <v>23497.185974502394</v>
      </c>
      <c r="J78" s="4">
        <f t="shared" si="57"/>
        <v>6903.8843543265539</v>
      </c>
      <c r="K78" s="4">
        <f t="shared" si="51"/>
        <v>48073.340969333534</v>
      </c>
      <c r="L78" s="4">
        <f t="shared" si="51"/>
        <v>7415.7182232015302</v>
      </c>
      <c r="M78" s="4">
        <f t="shared" si="51"/>
        <v>1320.7950497547499</v>
      </c>
      <c r="N78" s="11">
        <f t="shared" si="87"/>
        <v>1.8819478089091124E-2</v>
      </c>
      <c r="O78" s="11">
        <f t="shared" si="87"/>
        <v>2.8893234971914206E-2</v>
      </c>
      <c r="P78" s="11">
        <f t="shared" si="87"/>
        <v>2.1449558104414512E-2</v>
      </c>
      <c r="Q78" s="4">
        <f t="shared" si="58"/>
        <v>5811.2077781579028</v>
      </c>
      <c r="R78" s="4">
        <f t="shared" si="58"/>
        <v>10079.878407951273</v>
      </c>
      <c r="S78" s="4">
        <f t="shared" si="58"/>
        <v>3142.7824246657501</v>
      </c>
      <c r="T78" s="4">
        <f t="shared" si="59"/>
        <v>99.760795624105313</v>
      </c>
      <c r="U78" s="4">
        <f t="shared" si="59"/>
        <v>428.98236490485698</v>
      </c>
      <c r="V78" s="4">
        <f t="shared" si="59"/>
        <v>455.21944797586571</v>
      </c>
      <c r="W78" s="11">
        <f t="shared" si="60"/>
        <v>-1.219247815263802E-2</v>
      </c>
      <c r="X78" s="11">
        <f t="shared" si="60"/>
        <v>-1.3228699347321071E-2</v>
      </c>
      <c r="Y78" s="11">
        <f t="shared" si="60"/>
        <v>-1.2203590333800474E-2</v>
      </c>
      <c r="Z78" s="4">
        <f t="shared" si="68"/>
        <v>10856.50770801752</v>
      </c>
      <c r="AA78" s="4">
        <f t="shared" si="61"/>
        <v>26406.471341867622</v>
      </c>
      <c r="AB78" s="4">
        <f t="shared" si="61"/>
        <v>5104.7624409424388</v>
      </c>
      <c r="AC78" s="12">
        <f t="shared" si="62"/>
        <v>2.2999499346283967</v>
      </c>
      <c r="AD78" s="12">
        <f t="shared" si="62"/>
        <v>3.2218885341994796</v>
      </c>
      <c r="AE78" s="12">
        <f t="shared" si="62"/>
        <v>1.6881702491343649</v>
      </c>
      <c r="AF78" s="11">
        <f t="shared" si="63"/>
        <v>-2.9039671966837322E-3</v>
      </c>
      <c r="AG78" s="11">
        <f t="shared" si="63"/>
        <v>2.0567434751257441E-3</v>
      </c>
      <c r="AH78" s="11">
        <f t="shared" si="63"/>
        <v>8.257041531207765E-4</v>
      </c>
      <c r="AI78" s="1">
        <f t="shared" si="85"/>
        <v>92579.772217252917</v>
      </c>
      <c r="AJ78" s="1">
        <f t="shared" si="85"/>
        <v>33566.419624149567</v>
      </c>
      <c r="AK78" s="1">
        <f t="shared" si="85"/>
        <v>9746.2238761175395</v>
      </c>
      <c r="AL78" s="17">
        <f t="shared" si="64"/>
        <v>19.60326818247616</v>
      </c>
      <c r="AM78" s="17">
        <f t="shared" si="64"/>
        <v>4.5775584079351903</v>
      </c>
      <c r="AN78" s="17">
        <f t="shared" si="64"/>
        <v>1.1658823743783164</v>
      </c>
      <c r="AO78" s="7">
        <f t="shared" si="88"/>
        <v>1.4651032828420675E-2</v>
      </c>
      <c r="AP78" s="7">
        <f t="shared" si="88"/>
        <v>2.2561489581515718E-2</v>
      </c>
      <c r="AQ78" s="7">
        <f t="shared" si="88"/>
        <v>1.6330910598809822E-2</v>
      </c>
      <c r="AR78" s="1">
        <f t="shared" si="65"/>
        <v>58251.417721790247</v>
      </c>
      <c r="AS78" s="1">
        <f t="shared" si="65"/>
        <v>23497.185974502394</v>
      </c>
      <c r="AT78" s="1">
        <f t="shared" si="65"/>
        <v>6903.8843543265539</v>
      </c>
      <c r="AU78" s="1">
        <f t="shared" si="73"/>
        <v>11650.28354435805</v>
      </c>
      <c r="AV78" s="1">
        <f t="shared" si="73"/>
        <v>4699.437194900479</v>
      </c>
      <c r="AW78" s="1">
        <f t="shared" si="73"/>
        <v>1380.7768708653109</v>
      </c>
      <c r="AX78" s="1">
        <f t="shared" si="74"/>
        <v>38458.672775466832</v>
      </c>
      <c r="AY78" s="1">
        <f t="shared" si="74"/>
        <v>5932.5745785612244</v>
      </c>
      <c r="AZ78" s="1">
        <f t="shared" si="74"/>
        <v>1056.6360398038</v>
      </c>
      <c r="BA78" s="1">
        <f t="shared" si="75"/>
        <v>10.557339509329083</v>
      </c>
      <c r="BB78" s="1">
        <f t="shared" si="75"/>
        <v>8.6882135594169494</v>
      </c>
      <c r="BC78" s="1">
        <f t="shared" si="75"/>
        <v>6.9628455933703526</v>
      </c>
      <c r="BD78" s="1">
        <f t="shared" si="76"/>
        <v>53807.738139904119</v>
      </c>
      <c r="BE78">
        <f t="shared" si="69"/>
        <v>0.17994446578896242</v>
      </c>
      <c r="BF78">
        <f t="shared" si="66"/>
        <v>0.16925014711328343</v>
      </c>
      <c r="BG78">
        <f t="shared" si="66"/>
        <v>1.5641104299433623E-2</v>
      </c>
      <c r="BH78">
        <f t="shared" si="77"/>
        <v>0.15348261512540579</v>
      </c>
      <c r="BI78">
        <f t="shared" si="78"/>
        <v>3.2380010768075073E-3</v>
      </c>
      <c r="BJ78">
        <f t="shared" si="78"/>
        <v>2.8645612297868083E-3</v>
      </c>
      <c r="BK78">
        <f t="shared" si="78"/>
        <v>2.4464414370576099E-5</v>
      </c>
      <c r="BL78">
        <f t="shared" si="72"/>
        <v>188.61815330872074</v>
      </c>
      <c r="BM78">
        <f t="shared" si="72"/>
        <v>67.309127951649927</v>
      </c>
      <c r="BN78">
        <f t="shared" si="72"/>
        <v>0.16889948761078202</v>
      </c>
      <c r="BO78">
        <f t="shared" si="67"/>
        <v>153.54655511211479</v>
      </c>
      <c r="BP78">
        <f t="shared" si="89"/>
        <v>30.120663464999261</v>
      </c>
      <c r="BQ78">
        <f t="shared" si="89"/>
        <v>4.2307306757770915</v>
      </c>
      <c r="BR78" s="7">
        <f t="shared" si="86"/>
        <v>2.660372858718496E-2</v>
      </c>
      <c r="BS78" s="7">
        <f t="shared" si="70"/>
        <v>0.70137988019297293</v>
      </c>
      <c r="BT78" s="7">
        <f t="shared" si="71"/>
        <v>0.48602373602436771</v>
      </c>
      <c r="BU78" s="8">
        <f>MAX((BU$3*climhigh!$I188+BU$4*climhigh!$I188^2+BU$5*climhigh!$I188^6)*(K78/K$66)^$BW$1,-99)</f>
        <v>3.2975068951005344</v>
      </c>
      <c r="BV78" s="8">
        <f>MAX((BV$3*climhigh!$I188+BV$4*climhigh!$I188^2+BV$5*climhigh!$I188^6)*(L78/L$66)^$BW$1,-99)</f>
        <v>1.2721060134480433</v>
      </c>
      <c r="BW78" s="8">
        <f>MAX((BW$3*climhigh!$I188+BW$4*climhigh!$I188^2+BW$5*climhigh!$I188^6)*(M78/M$66)^$BW$1,-99)</f>
        <v>-3.9544341502123652E-2</v>
      </c>
      <c r="BX78" s="8">
        <f>MAX((BX$3*climhigh!$M188+BX$4*climhigh!$M188^2+BX$5*climhigh!$M188^6)*(K78/K$66)^$BW$1,-99)</f>
        <v>3.2975049236460925</v>
      </c>
      <c r="BY78" s="8">
        <f>MAX((BY$3*climhigh!$M188+BY$4*climhigh!$M188^2+BY$5*climhigh!$M188^6)*(L78/L$66)^$BW$1,-99)</f>
        <v>1.2721035405980068</v>
      </c>
      <c r="BZ78" s="8">
        <f>MAX((BZ$3*climhigh!$M188+BZ$4*climhigh!$M188^2+BZ$5*climhigh!$M188^6)*(M78/M$66)^$BW$1,-99)</f>
        <v>-3.9547183813676286E-2</v>
      </c>
      <c r="CA78" s="8">
        <f t="shared" si="79"/>
        <v>1.3446300647399689E-3</v>
      </c>
      <c r="CB78" s="8">
        <f t="shared" si="80"/>
        <v>9.430964737111888E-4</v>
      </c>
      <c r="CC78" s="8">
        <f t="shared" si="81"/>
        <v>6.5352212763560708E-4</v>
      </c>
      <c r="CD78" s="8">
        <f>MAX((CD$3*climhigh!$I188+CD$4*climhigh!$I188^2+CD$5*climhigh!$I188^6)*(K78/K$66)^$BW$1,-99)</f>
        <v>1.1285809363802488</v>
      </c>
      <c r="CE78" s="8">
        <f>MAX((CE$3*climhigh!$I188+CE$4*climhigh!$I188^2+CE$5*climhigh!$I188^6)*(L78/L$66)^$BW$1,-99)</f>
        <v>0.43166659502674126</v>
      </c>
      <c r="CF78" s="8">
        <f>MAX((CF$3*climhigh!$I188+CF$4*climhigh!$I188^2+CF$5*climhigh!$I188^6)*(M78/M$66)^$BW$1,-99)</f>
        <v>7.7101246653264828E-3</v>
      </c>
      <c r="CG78" s="8">
        <f>MAX((CG$3*climhigh!$M188+CG$4*climhigh!$M188^2+CG$5*climhigh!$M188^6)*(K78/K$66)^$BW$1,-99)</f>
        <v>1.1285824731726666</v>
      </c>
      <c r="CH78" s="8">
        <f>MAX((CH$3*climhigh!$M188+CH$4*climhigh!$M188^2+CH$5*climhigh!$M188^6)*(L78/L$66)^$BW$1,-99)</f>
        <v>0.43166685581199404</v>
      </c>
      <c r="CI78" s="8">
        <f>MAX((CI$3*climhigh!$M188+CI$4*climhigh!$M188^2+CI$5*climhigh!$M188^6)*(M78/M$66)^$BW$1,-99)</f>
        <v>7.7095859771325334E-3</v>
      </c>
      <c r="CJ78" s="8">
        <f t="shared" si="82"/>
        <v>-7.2376402632211764E-5</v>
      </c>
      <c r="CK78" s="8">
        <f t="shared" si="83"/>
        <v>-5.0763352606979058E-5</v>
      </c>
      <c r="CL78" s="8">
        <f t="shared" si="84"/>
        <v>-3.5176649607311441E-5</v>
      </c>
    </row>
    <row r="79" spans="1:90">
      <c r="A79">
        <f t="shared" si="49"/>
        <v>2033</v>
      </c>
      <c r="B79" s="4">
        <f t="shared" si="55"/>
        <v>1215.3523817363168</v>
      </c>
      <c r="C79" s="4">
        <f t="shared" si="55"/>
        <v>3187.6085645561602</v>
      </c>
      <c r="D79" s="4">
        <f t="shared" si="55"/>
        <v>5296.4267419571352</v>
      </c>
      <c r="E79" s="11">
        <f t="shared" si="56"/>
        <v>2.9978965343877475E-3</v>
      </c>
      <c r="F79" s="11">
        <f t="shared" si="56"/>
        <v>6.0101216487470528E-3</v>
      </c>
      <c r="G79" s="11">
        <f t="shared" si="56"/>
        <v>1.3269322476657618E-2</v>
      </c>
      <c r="H79" s="4">
        <f t="shared" si="57"/>
        <v>59509.976250335931</v>
      </c>
      <c r="I79" s="4">
        <f t="shared" si="57"/>
        <v>24313.482250425033</v>
      </c>
      <c r="J79" s="4">
        <f t="shared" si="57"/>
        <v>7143.9369613919398</v>
      </c>
      <c r="K79" s="4">
        <f t="shared" si="51"/>
        <v>48965.203133363531</v>
      </c>
      <c r="L79" s="4">
        <f t="shared" si="51"/>
        <v>7627.4993488136843</v>
      </c>
      <c r="M79" s="4">
        <f t="shared" si="51"/>
        <v>1348.8220095256361</v>
      </c>
      <c r="N79" s="11">
        <f t="shared" si="87"/>
        <v>1.8552115289822035E-2</v>
      </c>
      <c r="O79" s="11">
        <f t="shared" si="87"/>
        <v>2.8558410559553771E-2</v>
      </c>
      <c r="P79" s="11">
        <f t="shared" si="87"/>
        <v>2.121976439576323E-2</v>
      </c>
      <c r="Q79" s="4">
        <f t="shared" si="58"/>
        <v>5864.3787302717401</v>
      </c>
      <c r="R79" s="4">
        <f t="shared" si="58"/>
        <v>10292.079051569128</v>
      </c>
      <c r="S79" s="4">
        <f t="shared" si="58"/>
        <v>3212.3722436744715</v>
      </c>
      <c r="T79" s="4">
        <f t="shared" si="59"/>
        <v>98.54446430296862</v>
      </c>
      <c r="U79" s="4">
        <f t="shared" si="59"/>
        <v>423.30748617422785</v>
      </c>
      <c r="V79" s="4">
        <f t="shared" si="59"/>
        <v>449.66413632078945</v>
      </c>
      <c r="W79" s="11">
        <f t="shared" si="60"/>
        <v>-1.219247815263802E-2</v>
      </c>
      <c r="X79" s="11">
        <f t="shared" si="60"/>
        <v>-1.3228699347321071E-2</v>
      </c>
      <c r="Y79" s="11">
        <f t="shared" si="60"/>
        <v>-1.2203590333800474E-2</v>
      </c>
      <c r="Z79" s="4">
        <f t="shared" si="68"/>
        <v>10928.612777657287</v>
      </c>
      <c r="AA79" s="4">
        <f t="shared" si="61"/>
        <v>27035.125670074605</v>
      </c>
      <c r="AB79" s="4">
        <f t="shared" si="61"/>
        <v>5226.8793952724163</v>
      </c>
      <c r="AC79" s="12">
        <f t="shared" si="62"/>
        <v>2.2932709554642208</v>
      </c>
      <c r="AD79" s="12">
        <f t="shared" si="62"/>
        <v>3.2285151324197767</v>
      </c>
      <c r="AE79" s="12">
        <f t="shared" si="62"/>
        <v>1.68956417832025</v>
      </c>
      <c r="AF79" s="11">
        <f t="shared" si="63"/>
        <v>-2.9039671966837322E-3</v>
      </c>
      <c r="AG79" s="11">
        <f t="shared" si="63"/>
        <v>2.0567434751257441E-3</v>
      </c>
      <c r="AH79" s="11">
        <f t="shared" si="63"/>
        <v>8.257041531207765E-4</v>
      </c>
      <c r="AI79" s="1">
        <f t="shared" si="85"/>
        <v>94972.078539885682</v>
      </c>
      <c r="AJ79" s="1">
        <f t="shared" si="85"/>
        <v>34909.214856635088</v>
      </c>
      <c r="AK79" s="1">
        <f t="shared" si="85"/>
        <v>10152.378359371098</v>
      </c>
      <c r="AL79" s="17">
        <f t="shared" si="64"/>
        <v>19.887604226905097</v>
      </c>
      <c r="AM79" s="17">
        <f t="shared" si="64"/>
        <v>4.6798021789013058</v>
      </c>
      <c r="AN79" s="17">
        <f t="shared" si="64"/>
        <v>1.1847318959947699</v>
      </c>
      <c r="AO79" s="7">
        <f t="shared" si="88"/>
        <v>1.4504522500136469E-2</v>
      </c>
      <c r="AP79" s="7">
        <f t="shared" si="88"/>
        <v>2.2335874685700561E-2</v>
      </c>
      <c r="AQ79" s="7">
        <f t="shared" si="88"/>
        <v>1.6167601492821725E-2</v>
      </c>
      <c r="AR79" s="1">
        <f t="shared" si="65"/>
        <v>59509.976250335931</v>
      </c>
      <c r="AS79" s="1">
        <f t="shared" si="65"/>
        <v>24313.482250425033</v>
      </c>
      <c r="AT79" s="1">
        <f t="shared" si="65"/>
        <v>7143.9369613919398</v>
      </c>
      <c r="AU79" s="1">
        <f t="shared" si="73"/>
        <v>11901.995250067186</v>
      </c>
      <c r="AV79" s="1">
        <f t="shared" si="73"/>
        <v>4862.6964500850072</v>
      </c>
      <c r="AW79" s="1">
        <f t="shared" si="73"/>
        <v>1428.7873922783881</v>
      </c>
      <c r="AX79" s="1">
        <f t="shared" si="74"/>
        <v>39172.162506690824</v>
      </c>
      <c r="AY79" s="1">
        <f t="shared" si="74"/>
        <v>6101.9994790509463</v>
      </c>
      <c r="AZ79" s="1">
        <f t="shared" si="74"/>
        <v>1079.0576076205086</v>
      </c>
      <c r="BA79" s="1">
        <f t="shared" si="75"/>
        <v>10.575721633374172</v>
      </c>
      <c r="BB79" s="1">
        <f t="shared" si="75"/>
        <v>8.7163717799031186</v>
      </c>
      <c r="BC79" s="1">
        <f t="shared" si="75"/>
        <v>6.9838433536573312</v>
      </c>
      <c r="BD79" s="1">
        <f t="shared" si="76"/>
        <v>52860.226361896857</v>
      </c>
      <c r="BE79">
        <f t="shared" si="69"/>
        <v>0.17994446578896242</v>
      </c>
      <c r="BF79">
        <f t="shared" si="66"/>
        <v>0.16925014711328343</v>
      </c>
      <c r="BG79">
        <f t="shared" si="66"/>
        <v>1.5641104299433623E-2</v>
      </c>
      <c r="BH79">
        <f t="shared" si="77"/>
        <v>0.15336656157214762</v>
      </c>
      <c r="BI79">
        <f t="shared" si="78"/>
        <v>3.2380010768075073E-3</v>
      </c>
      <c r="BJ79">
        <f t="shared" si="78"/>
        <v>2.8645612297868083E-3</v>
      </c>
      <c r="BK79">
        <f t="shared" si="78"/>
        <v>2.4464414370576099E-5</v>
      </c>
      <c r="BL79">
        <f t="shared" si="72"/>
        <v>192.69336717937693</v>
      </c>
      <c r="BM79">
        <f t="shared" si="72"/>
        <v>69.647458615677266</v>
      </c>
      <c r="BN79">
        <f t="shared" si="72"/>
        <v>0.17477223406076672</v>
      </c>
      <c r="BO79">
        <f t="shared" si="67"/>
        <v>157.63146598981473</v>
      </c>
      <c r="BP79">
        <f t="shared" si="89"/>
        <v>30.442325276672456</v>
      </c>
      <c r="BQ79">
        <f t="shared" si="89"/>
        <v>4.2755554384046235</v>
      </c>
      <c r="BR79" s="7">
        <f t="shared" si="86"/>
        <v>2.6112153899300772E-2</v>
      </c>
      <c r="BS79" s="7">
        <f t="shared" si="70"/>
        <v>0.68095133999317758</v>
      </c>
      <c r="BT79" s="7">
        <f t="shared" si="71"/>
        <v>0.45998676975543512</v>
      </c>
      <c r="BU79" s="8">
        <f>MAX((BU$3*climhigh!$I189+BU$4*climhigh!$I189^2+BU$5*climhigh!$I189^6)*(K79/K$66)^$BW$1,-99)</f>
        <v>3.2399547526855463</v>
      </c>
      <c r="BV79" s="8">
        <f>MAX((BV$3*climhigh!$I189+BV$4*climhigh!$I189^2+BV$5*climhigh!$I189^6)*(L79/L$66)^$BW$1,-99)</f>
        <v>1.211189821373637</v>
      </c>
      <c r="BW79" s="8">
        <f>MAX((BW$3*climhigh!$I189+BW$4*climhigh!$I189^2+BW$5*climhigh!$I189^6)*(M79/M$66)^$BW$1,-99)</f>
        <v>-9.8625887575921875E-2</v>
      </c>
      <c r="BX79" s="8">
        <f>MAX((BX$3*climhigh!$M189+BX$4*climhigh!$M189^2+BX$5*climhigh!$M189^6)*(K79/K$66)^$BW$1,-99)</f>
        <v>3.2399524802745385</v>
      </c>
      <c r="BY79" s="8">
        <f>MAX((BY$3*climhigh!$M189+BY$4*climhigh!$M189^2+BY$5*climhigh!$M189^6)*(L79/L$66)^$BW$1,-99)</f>
        <v>1.2111870905897431</v>
      </c>
      <c r="BZ79" s="8">
        <f>MAX((BZ$3*climhigh!$M189+BZ$4*climhigh!$M189^2+BZ$5*climhigh!$M189^6)*(M79/M$66)^$BW$1,-99)</f>
        <v>-9.8628972833336617E-2</v>
      </c>
      <c r="CA79" s="8">
        <f t="shared" si="79"/>
        <v>1.5727200958628462E-3</v>
      </c>
      <c r="CB79" s="8">
        <f t="shared" si="80"/>
        <v>1.0709458567120039E-3</v>
      </c>
      <c r="CC79" s="8">
        <f t="shared" si="81"/>
        <v>7.2343043662540885E-4</v>
      </c>
      <c r="CD79" s="8">
        <f>MAX((CD$3*climhigh!$I189+CD$4*climhigh!$I189^2+CD$5*climhigh!$I189^6)*(K79/K$66)^$BW$1,-99)</f>
        <v>1.1544026281925388</v>
      </c>
      <c r="CE79" s="8">
        <f>MAX((CE$3*climhigh!$I189+CE$4*climhigh!$I189^2+CE$5*climhigh!$I189^6)*(L79/L$66)^$BW$1,-99)</f>
        <v>0.43331241275935672</v>
      </c>
      <c r="CF79" s="8">
        <f>MAX((CF$3*climhigh!$I189+CF$4*climhigh!$I189^2+CF$5*climhigh!$I189^6)*(M79/M$66)^$BW$1,-99)</f>
        <v>-4.1524566049781194E-3</v>
      </c>
      <c r="CG79" s="8">
        <f>MAX((CG$3*climhigh!$M189+CG$4*climhigh!$M189^2+CG$5*climhigh!$M189^6)*(K79/K$66)^$BW$1,-99)</f>
        <v>1.1544041857091198</v>
      </c>
      <c r="CH79" s="8">
        <f>MAX((CH$3*climhigh!$M189+CH$4*climhigh!$M189^2+CH$5*climhigh!$M189^6)*(L79/L$66)^$BW$1,-99)</f>
        <v>0.43331261691919642</v>
      </c>
      <c r="CI79" s="8">
        <f>MAX((CI$3*climhigh!$M189+CI$4*climhigh!$M189^2+CI$5*climhigh!$M189^6)*(M79/M$66)^$BW$1,-99)</f>
        <v>-4.1531022981660271E-3</v>
      </c>
      <c r="CJ79" s="8">
        <f t="shared" si="82"/>
        <v>-7.0596602351383453E-5</v>
      </c>
      <c r="CK79" s="8">
        <f t="shared" si="83"/>
        <v>-4.8072850970140074E-5</v>
      </c>
      <c r="CL79" s="8">
        <f t="shared" si="84"/>
        <v>-3.2473503071321829E-5</v>
      </c>
    </row>
    <row r="80" spans="1:90">
      <c r="A80">
        <f t="shared" si="49"/>
        <v>2034</v>
      </c>
      <c r="B80" s="4">
        <f t="shared" si="55"/>
        <v>1218.8137073949208</v>
      </c>
      <c r="C80" s="4">
        <f t="shared" si="55"/>
        <v>3205.8085840356521</v>
      </c>
      <c r="D80" s="4">
        <f t="shared" si="55"/>
        <v>5363.1927366495056</v>
      </c>
      <c r="E80" s="11">
        <f t="shared" si="56"/>
        <v>2.8480017076683599E-3</v>
      </c>
      <c r="F80" s="11">
        <f t="shared" si="56"/>
        <v>5.7096155663097E-3</v>
      </c>
      <c r="G80" s="11">
        <f t="shared" si="56"/>
        <v>1.2605856352824737E-2</v>
      </c>
      <c r="H80" s="4">
        <f t="shared" si="57"/>
        <v>60771.356884559798</v>
      </c>
      <c r="I80" s="4">
        <f t="shared" si="57"/>
        <v>25142.572385359981</v>
      </c>
      <c r="J80" s="4">
        <f t="shared" si="57"/>
        <v>7385.7975723306163</v>
      </c>
      <c r="K80" s="4">
        <f t="shared" si="51"/>
        <v>49861.071069221754</v>
      </c>
      <c r="L80" s="4">
        <f t="shared" si="51"/>
        <v>7842.8177248527727</v>
      </c>
      <c r="M80" s="4">
        <f t="shared" si="51"/>
        <v>1377.1270090406395</v>
      </c>
      <c r="N80" s="11">
        <f t="shared" si="87"/>
        <v>1.8296011831467451E-2</v>
      </c>
      <c r="O80" s="11">
        <f t="shared" si="87"/>
        <v>2.8229222474148941E-2</v>
      </c>
      <c r="P80" s="11">
        <f t="shared" si="87"/>
        <v>2.0984977495257517E-2</v>
      </c>
      <c r="Q80" s="4">
        <f t="shared" si="58"/>
        <v>5915.6639492247432</v>
      </c>
      <c r="R80" s="4">
        <f t="shared" si="58"/>
        <v>10502.245547840572</v>
      </c>
      <c r="S80" s="4">
        <f t="shared" si="58"/>
        <v>3280.5985973489805</v>
      </c>
      <c r="T80" s="4">
        <f t="shared" si="59"/>
        <v>97.342963074891259</v>
      </c>
      <c r="U80" s="4">
        <f t="shared" si="59"/>
        <v>417.70767870815871</v>
      </c>
      <c r="V80" s="4">
        <f t="shared" si="59"/>
        <v>444.17661941332835</v>
      </c>
      <c r="W80" s="11">
        <f t="shared" si="60"/>
        <v>-1.219247815263802E-2</v>
      </c>
      <c r="X80" s="11">
        <f t="shared" si="60"/>
        <v>-1.3228699347321071E-2</v>
      </c>
      <c r="Y80" s="11">
        <f t="shared" si="60"/>
        <v>-1.2203590333800474E-2</v>
      </c>
      <c r="Z80" s="4">
        <f t="shared" si="68"/>
        <v>10996.579865646485</v>
      </c>
      <c r="AA80" s="4">
        <f t="shared" si="61"/>
        <v>27661.041465077877</v>
      </c>
      <c r="AB80" s="4">
        <f t="shared" si="61"/>
        <v>5347.0282557963837</v>
      </c>
      <c r="AC80" s="12">
        <f t="shared" si="62"/>
        <v>2.2866113718364449</v>
      </c>
      <c r="AD80" s="12">
        <f t="shared" si="62"/>
        <v>3.2351553598527256</v>
      </c>
      <c r="AE80" s="12">
        <f t="shared" si="62"/>
        <v>1.690959258479253</v>
      </c>
      <c r="AF80" s="11">
        <f t="shared" si="63"/>
        <v>-2.9039671966837322E-3</v>
      </c>
      <c r="AG80" s="11">
        <f t="shared" si="63"/>
        <v>2.0567434751257441E-3</v>
      </c>
      <c r="AH80" s="11">
        <f t="shared" si="63"/>
        <v>8.257041531207765E-4</v>
      </c>
      <c r="AI80" s="1">
        <f t="shared" si="85"/>
        <v>97376.865935964306</v>
      </c>
      <c r="AJ80" s="1">
        <f t="shared" si="85"/>
        <v>36280.989821056588</v>
      </c>
      <c r="AK80" s="1">
        <f t="shared" si="85"/>
        <v>10565.927915712376</v>
      </c>
      <c r="AL80" s="17">
        <f t="shared" si="64"/>
        <v>20.173179827858224</v>
      </c>
      <c r="AM80" s="17">
        <f t="shared" si="64"/>
        <v>4.7832843791728958</v>
      </c>
      <c r="AN80" s="17">
        <f t="shared" si="64"/>
        <v>1.2036946264333457</v>
      </c>
      <c r="AO80" s="7">
        <f t="shared" si="88"/>
        <v>1.4359477275135105E-2</v>
      </c>
      <c r="AP80" s="7">
        <f t="shared" si="88"/>
        <v>2.2112515938843554E-2</v>
      </c>
      <c r="AQ80" s="7">
        <f t="shared" si="88"/>
        <v>1.6005925477893507E-2</v>
      </c>
      <c r="AR80" s="1">
        <f t="shared" si="65"/>
        <v>60771.356884559798</v>
      </c>
      <c r="AS80" s="1">
        <f t="shared" si="65"/>
        <v>25142.572385359981</v>
      </c>
      <c r="AT80" s="1">
        <f t="shared" si="65"/>
        <v>7385.7975723306163</v>
      </c>
      <c r="AU80" s="1">
        <f t="shared" si="73"/>
        <v>12154.27137691196</v>
      </c>
      <c r="AV80" s="1">
        <f t="shared" si="73"/>
        <v>5028.5144770719962</v>
      </c>
      <c r="AW80" s="1">
        <f t="shared" si="73"/>
        <v>1477.1595144661233</v>
      </c>
      <c r="AX80" s="1">
        <f t="shared" si="74"/>
        <v>39888.856855377402</v>
      </c>
      <c r="AY80" s="1">
        <f t="shared" si="74"/>
        <v>6274.2541798822185</v>
      </c>
      <c r="AZ80" s="1">
        <f t="shared" si="74"/>
        <v>1101.7016072325116</v>
      </c>
      <c r="BA80" s="1">
        <f t="shared" si="75"/>
        <v>10.59385228706534</v>
      </c>
      <c r="BB80" s="1">
        <f t="shared" si="75"/>
        <v>8.7442099011404117</v>
      </c>
      <c r="BC80" s="1">
        <f t="shared" si="75"/>
        <v>7.0046111792108094</v>
      </c>
      <c r="BD80" s="1">
        <f t="shared" si="76"/>
        <v>51905.202086570796</v>
      </c>
      <c r="BE80">
        <f t="shared" si="69"/>
        <v>0.17994446578896242</v>
      </c>
      <c r="BF80">
        <f t="shared" si="66"/>
        <v>0.16925014711328343</v>
      </c>
      <c r="BG80">
        <f t="shared" si="66"/>
        <v>1.5641104299433623E-2</v>
      </c>
      <c r="BH80">
        <f t="shared" si="77"/>
        <v>0.15325749703065941</v>
      </c>
      <c r="BI80">
        <f t="shared" si="78"/>
        <v>3.2380010768075073E-3</v>
      </c>
      <c r="BJ80">
        <f t="shared" si="78"/>
        <v>2.8645612297868083E-3</v>
      </c>
      <c r="BK80">
        <f t="shared" si="78"/>
        <v>2.4464414370576099E-5</v>
      </c>
      <c r="BL80">
        <f t="shared" si="72"/>
        <v>196.77771903125796</v>
      </c>
      <c r="BM80">
        <f t="shared" si="72"/>
        <v>72.022438072210633</v>
      </c>
      <c r="BN80">
        <f t="shared" si="72"/>
        <v>0.18068921226669118</v>
      </c>
      <c r="BO80">
        <f t="shared" si="67"/>
        <v>161.74756308911316</v>
      </c>
      <c r="BP80">
        <f t="shared" si="89"/>
        <v>30.768068370823894</v>
      </c>
      <c r="BQ80">
        <f t="shared" si="89"/>
        <v>4.320980725624425</v>
      </c>
      <c r="BR80" s="7">
        <f t="shared" si="86"/>
        <v>2.563920147705967E-2</v>
      </c>
      <c r="BS80" s="7">
        <f t="shared" si="70"/>
        <v>0.66111780581861901</v>
      </c>
      <c r="BT80" s="7">
        <f t="shared" si="71"/>
        <v>0.4355472740817396</v>
      </c>
      <c r="BU80" s="8">
        <f>MAX((BU$3*climhigh!$I190+BU$4*climhigh!$I190^2+BU$5*climhigh!$I190^6)*(K80/K$66)^$BW$1,-99)</f>
        <v>3.1785334143324255</v>
      </c>
      <c r="BV80" s="8">
        <f>MAX((BV$3*climhigh!$I190+BV$4*climhigh!$I190^2+BV$5*climhigh!$I190^6)*(L80/L$66)^$BW$1,-99)</f>
        <v>1.1477333027207557</v>
      </c>
      <c r="BW80" s="8">
        <f>MAX((BW$3*climhigh!$I190+BW$4*climhigh!$I190^2+BW$5*climhigh!$I190^6)*(M80/M$66)^$BW$1,-99)</f>
        <v>-0.15987492026502731</v>
      </c>
      <c r="BX80" s="8">
        <f>MAX((BX$3*climhigh!$M190+BX$4*climhigh!$M190^2+BX$5*climhigh!$M190^6)*(K80/K$66)^$BW$1,-99)</f>
        <v>3.1785308298984334</v>
      </c>
      <c r="BY80" s="8">
        <f>MAX((BY$3*climhigh!$M190+BY$4*climhigh!$M190^2+BY$5*climhigh!$M190^6)*(L80/L$66)^$BW$1,-99)</f>
        <v>1.1477303113625896</v>
      </c>
      <c r="BZ80" s="8">
        <f>MAX((BZ$3*climhigh!$M190+BZ$4*climhigh!$M190^2+BZ$5*climhigh!$M190^6)*(M80/M$66)^$BW$1,-99)</f>
        <v>-0.15987824735183398</v>
      </c>
      <c r="CA80" s="8">
        <f t="shared" si="79"/>
        <v>1.8163275014103444E-3</v>
      </c>
      <c r="CB80" s="8">
        <f t="shared" si="80"/>
        <v>1.2008064523804215E-3</v>
      </c>
      <c r="CC80" s="8">
        <f t="shared" si="81"/>
        <v>7.9109649207897254E-4</v>
      </c>
      <c r="CD80" s="8">
        <f>MAX((CD$3*climhigh!$I190+CD$4*climhigh!$I190^2+CD$5*climhigh!$I190^6)*(K80/K$66)^$BW$1,-99)</f>
        <v>1.1792480042417359</v>
      </c>
      <c r="CE80" s="8">
        <f>MAX((CE$3*climhigh!$I190+CE$4*climhigh!$I190^2+CE$5*climhigh!$I190^6)*(L80/L$66)^$BW$1,-99)</f>
        <v>0.43358060226050721</v>
      </c>
      <c r="CF80" s="8">
        <f>MAX((CF$3*climhigh!$I190+CF$4*climhigh!$I190^2+CF$5*climhigh!$I190^6)*(M80/M$66)^$BW$1,-99)</f>
        <v>-1.7696317012915644E-2</v>
      </c>
      <c r="CG80" s="8">
        <f>MAX((CG$3*climhigh!$M190+CG$4*climhigh!$M190^2+CG$5*climhigh!$M190^6)*(K80/K$66)^$BW$1,-99)</f>
        <v>1.1792495636898348</v>
      </c>
      <c r="CH80" s="8">
        <f>MAX((CH$3*climhigh!$M190+CH$4*climhigh!$M190^2+CH$5*climhigh!$M190^6)*(L80/L$66)^$BW$1,-99)</f>
        <v>0.43358073542654119</v>
      </c>
      <c r="CI80" s="8">
        <f>MAX((CI$3*climhigh!$M190+CI$4*climhigh!$M190^2+CI$5*climhigh!$M190^6)*(M80/M$66)^$BW$1,-99)</f>
        <v>-1.7697082323326754E-2</v>
      </c>
      <c r="CJ80" s="8">
        <f t="shared" si="82"/>
        <v>-6.7144946379823418E-5</v>
      </c>
      <c r="CK80" s="8">
        <f t="shared" si="83"/>
        <v>-4.4390719622437683E-5</v>
      </c>
      <c r="CL80" s="8">
        <f t="shared" si="84"/>
        <v>-2.9244798364096658E-5</v>
      </c>
    </row>
    <row r="81" spans="1:90">
      <c r="A81">
        <f t="shared" si="49"/>
        <v>2035</v>
      </c>
      <c r="B81" s="4">
        <f t="shared" si="55"/>
        <v>1222.1113317389115</v>
      </c>
      <c r="C81" s="4">
        <f t="shared" si="55"/>
        <v>3223.1973218999701</v>
      </c>
      <c r="D81" s="4">
        <f t="shared" si="55"/>
        <v>5427.4199920186866</v>
      </c>
      <c r="E81" s="11">
        <f t="shared" si="56"/>
        <v>2.7056016222849416E-3</v>
      </c>
      <c r="F81" s="11">
        <f t="shared" si="56"/>
        <v>5.4241347879942147E-3</v>
      </c>
      <c r="G81" s="11">
        <f t="shared" si="56"/>
        <v>1.19755635351835E-2</v>
      </c>
      <c r="H81" s="4">
        <f t="shared" si="57"/>
        <v>62035.18396695656</v>
      </c>
      <c r="I81" s="4">
        <f t="shared" si="57"/>
        <v>25984.259107808375</v>
      </c>
      <c r="J81" s="4">
        <f t="shared" si="57"/>
        <v>7629.3086955728932</v>
      </c>
      <c r="K81" s="4">
        <f t="shared" si="51"/>
        <v>50760.665052248762</v>
      </c>
      <c r="L81" s="4">
        <f t="shared" si="51"/>
        <v>8061.6408220677904</v>
      </c>
      <c r="M81" s="4">
        <f t="shared" si="51"/>
        <v>1405.6971280630951</v>
      </c>
      <c r="N81" s="11">
        <f t="shared" si="87"/>
        <v>1.8042010805947362E-2</v>
      </c>
      <c r="O81" s="11">
        <f t="shared" si="87"/>
        <v>2.7901081587246246E-2</v>
      </c>
      <c r="P81" s="11">
        <f t="shared" si="87"/>
        <v>2.0746175795621546E-2</v>
      </c>
      <c r="Q81" s="4">
        <f t="shared" si="58"/>
        <v>5965.0620431422994</v>
      </c>
      <c r="R81" s="4">
        <f t="shared" si="58"/>
        <v>10710.242573068968</v>
      </c>
      <c r="S81" s="4">
        <f t="shared" si="58"/>
        <v>3347.4054994314561</v>
      </c>
      <c r="T81" s="4">
        <f t="shared" si="59"/>
        <v>96.156111124287591</v>
      </c>
      <c r="U81" s="4">
        <f t="shared" si="59"/>
        <v>412.18194941146112</v>
      </c>
      <c r="V81" s="4">
        <f t="shared" si="59"/>
        <v>438.75606991415566</v>
      </c>
      <c r="W81" s="11">
        <f t="shared" si="60"/>
        <v>-1.219247815263802E-2</v>
      </c>
      <c r="X81" s="11">
        <f t="shared" si="60"/>
        <v>-1.3228699347321071E-2</v>
      </c>
      <c r="Y81" s="11">
        <f t="shared" si="60"/>
        <v>-1.2203590333800474E-2</v>
      </c>
      <c r="Z81" s="4">
        <f t="shared" si="68"/>
        <v>11060.534283141196</v>
      </c>
      <c r="AA81" s="4">
        <f t="shared" si="61"/>
        <v>28283.939364280774</v>
      </c>
      <c r="AB81" s="4">
        <f t="shared" si="61"/>
        <v>5465.1005908301704</v>
      </c>
      <c r="AC81" s="12">
        <f t="shared" si="62"/>
        <v>2.2799711274210681</v>
      </c>
      <c r="AD81" s="12">
        <f t="shared" si="62"/>
        <v>3.241809244530121</v>
      </c>
      <c r="AE81" s="12">
        <f t="shared" si="62"/>
        <v>1.6923554905617373</v>
      </c>
      <c r="AF81" s="11">
        <f t="shared" si="63"/>
        <v>-2.9039671966837322E-3</v>
      </c>
      <c r="AG81" s="11">
        <f t="shared" si="63"/>
        <v>2.0567434751257441E-3</v>
      </c>
      <c r="AH81" s="11">
        <f t="shared" si="63"/>
        <v>8.257041531207765E-4</v>
      </c>
      <c r="AI81" s="1">
        <f t="shared" si="85"/>
        <v>99793.450719279834</v>
      </c>
      <c r="AJ81" s="1">
        <f t="shared" si="85"/>
        <v>37681.405316022923</v>
      </c>
      <c r="AK81" s="1">
        <f t="shared" si="85"/>
        <v>10986.494638607262</v>
      </c>
      <c r="AL81" s="17">
        <f t="shared" si="64"/>
        <v>20.459959381990515</v>
      </c>
      <c r="AM81" s="17">
        <f t="shared" si="64"/>
        <v>4.8879971267266331</v>
      </c>
      <c r="AN81" s="17">
        <f t="shared" si="64"/>
        <v>1.2227682104572906</v>
      </c>
      <c r="AO81" s="7">
        <f t="shared" si="88"/>
        <v>1.4215882502383754E-2</v>
      </c>
      <c r="AP81" s="7">
        <f t="shared" si="88"/>
        <v>2.1891390779455119E-2</v>
      </c>
      <c r="AQ81" s="7">
        <f t="shared" si="88"/>
        <v>1.5845866223114572E-2</v>
      </c>
      <c r="AR81" s="1">
        <f t="shared" si="65"/>
        <v>62035.18396695656</v>
      </c>
      <c r="AS81" s="1">
        <f t="shared" si="65"/>
        <v>25984.259107808375</v>
      </c>
      <c r="AT81" s="1">
        <f t="shared" si="65"/>
        <v>7629.3086955728932</v>
      </c>
      <c r="AU81" s="1">
        <f t="shared" si="73"/>
        <v>12407.036793391313</v>
      </c>
      <c r="AV81" s="1">
        <f t="shared" si="73"/>
        <v>5196.851821561675</v>
      </c>
      <c r="AW81" s="1">
        <f t="shared" si="73"/>
        <v>1525.8617391145788</v>
      </c>
      <c r="AX81" s="1">
        <f t="shared" si="74"/>
        <v>40608.532041799008</v>
      </c>
      <c r="AY81" s="1">
        <f t="shared" si="74"/>
        <v>6449.3126576542327</v>
      </c>
      <c r="AZ81" s="1">
        <f t="shared" si="74"/>
        <v>1124.5577024504757</v>
      </c>
      <c r="BA81" s="1">
        <f t="shared" si="75"/>
        <v>10.611733472324438</v>
      </c>
      <c r="BB81" s="1">
        <f t="shared" si="75"/>
        <v>8.7717288394066273</v>
      </c>
      <c r="BC81" s="1">
        <f t="shared" si="75"/>
        <v>7.0251450839561143</v>
      </c>
      <c r="BD81" s="1">
        <f t="shared" si="76"/>
        <v>50944.676159015638</v>
      </c>
      <c r="BE81">
        <f t="shared" si="69"/>
        <v>0.17994446578896242</v>
      </c>
      <c r="BF81">
        <f t="shared" si="66"/>
        <v>0.16925014711328343</v>
      </c>
      <c r="BG81">
        <f t="shared" si="66"/>
        <v>1.5641104299433623E-2</v>
      </c>
      <c r="BH81">
        <f t="shared" si="77"/>
        <v>0.15315528335811787</v>
      </c>
      <c r="BI81">
        <f t="shared" si="78"/>
        <v>3.2380010768075073E-3</v>
      </c>
      <c r="BJ81">
        <f t="shared" si="78"/>
        <v>2.8645612297868083E-3</v>
      </c>
      <c r="BK81">
        <f t="shared" si="78"/>
        <v>2.4464414370576099E-5</v>
      </c>
      <c r="BL81">
        <f t="shared" si="72"/>
        <v>200.86999248495715</v>
      </c>
      <c r="BM81">
        <f t="shared" si="72"/>
        <v>74.43350122496264</v>
      </c>
      <c r="BN81">
        <f t="shared" si="72"/>
        <v>0.18664656928953469</v>
      </c>
      <c r="BO81">
        <f t="shared" si="67"/>
        <v>165.89464144757835</v>
      </c>
      <c r="BP81">
        <f t="shared" si="89"/>
        <v>31.097787475673822</v>
      </c>
      <c r="BQ81">
        <f t="shared" si="89"/>
        <v>4.3670125025788291</v>
      </c>
      <c r="BR81" s="7">
        <f t="shared" si="86"/>
        <v>2.5177189768830877E-2</v>
      </c>
      <c r="BS81" s="7">
        <f t="shared" si="70"/>
        <v>0.64186194739671742</v>
      </c>
      <c r="BT81" s="7">
        <f t="shared" si="71"/>
        <v>0.41259103818077048</v>
      </c>
      <c r="BU81" s="8">
        <f>MAX((BU$3*climhigh!$I191+BU$4*climhigh!$I191^2+BU$5*climhigh!$I191^6)*(K81/K$66)^$BW$1,-99)</f>
        <v>3.1131657105615953</v>
      </c>
      <c r="BV81" s="8">
        <f>MAX((BV$3*climhigh!$I191+BV$4*climhigh!$I191^2+BV$5*climhigh!$I191^6)*(L81/L$66)^$BW$1,-99)</f>
        <v>1.0816897894398121</v>
      </c>
      <c r="BW81" s="8">
        <f>MAX((BW$3*climhigh!$I191+BW$4*climhigh!$I191^2+BW$5*climhigh!$I191^6)*(M81/M$66)^$BW$1,-99)</f>
        <v>-0.22334241830607024</v>
      </c>
      <c r="BX81" s="8">
        <f>MAX((BX$3*climhigh!$M191+BX$4*climhigh!$M191^2+BX$5*climhigh!$M191^6)*(K81/K$66)^$BW$1,-99)</f>
        <v>3.11316280448303</v>
      </c>
      <c r="BY81" s="8">
        <f>MAX((BY$3*climhigh!$M191+BY$4*climhigh!$M191^2+BY$5*climhigh!$M191^6)*(L81/L$66)^$BW$1,-99)</f>
        <v>1.0816865356521572</v>
      </c>
      <c r="BZ81" s="8">
        <f>MAX((BZ$3*climhigh!$M191+BZ$4*climhigh!$M191^2+BZ$5*climhigh!$M191^6)*(M81/M$66)^$BW$1,-99)</f>
        <v>-0.22334598575170111</v>
      </c>
      <c r="CA81" s="8">
        <f t="shared" si="79"/>
        <v>2.0749626239626711E-3</v>
      </c>
      <c r="CB81" s="8">
        <f t="shared" si="80"/>
        <v>1.3318395505920828E-3</v>
      </c>
      <c r="CC81" s="8">
        <f t="shared" si="81"/>
        <v>8.5611098320705417E-4</v>
      </c>
      <c r="CD81" s="8">
        <f>MAX((CD$3*climhigh!$I191+CD$4*climhigh!$I191^2+CD$5*climhigh!$I191^6)*(K81/K$66)^$BW$1,-99)</f>
        <v>1.202949148913979</v>
      </c>
      <c r="CE81" s="8">
        <f>MAX((CE$3*climhigh!$I191+CE$4*climhigh!$I191^2+CE$5*climhigh!$I191^6)*(L81/L$66)^$BW$1,-99)</f>
        <v>0.43231457294222364</v>
      </c>
      <c r="CF81" s="8">
        <f>MAX((CF$3*climhigh!$I191+CF$4*climhigh!$I191^2+CF$5*climhigh!$I191^6)*(M81/M$66)^$BW$1,-99)</f>
        <v>-3.3092986968751049E-2</v>
      </c>
      <c r="CG81" s="8">
        <f>MAX((CG$3*climhigh!$M191+CG$4*climhigh!$M191^2+CG$5*climhigh!$M191^6)*(K81/K$66)^$BW$1,-99)</f>
        <v>1.2029506906760263</v>
      </c>
      <c r="CH81" s="8">
        <f>MAX((CH$3*climhigh!$M191+CH$4*climhigh!$M191^2+CH$5*climhigh!$M191^6)*(L81/L$66)^$BW$1,-99)</f>
        <v>0.43231462004137555</v>
      </c>
      <c r="CI81" s="8">
        <f>MAX((CI$3*climhigh!$M191+CI$4*climhigh!$M191^2+CI$5*climhigh!$M191^6)*(M81/M$66)^$BW$1,-99)</f>
        <v>-3.3093885321452035E-2</v>
      </c>
      <c r="CJ81" s="8">
        <f t="shared" si="82"/>
        <v>-6.1895554965765999E-5</v>
      </c>
      <c r="CK81" s="8">
        <f t="shared" si="83"/>
        <v>-3.9728401445527126E-5</v>
      </c>
      <c r="CL81" s="8">
        <f t="shared" si="84"/>
        <v>-2.5537551282100335E-5</v>
      </c>
    </row>
    <row r="82" spans="1:90">
      <c r="A82">
        <f t="shared" si="49"/>
        <v>2036</v>
      </c>
      <c r="B82" s="4">
        <f t="shared" si="55"/>
        <v>1225.252550820589</v>
      </c>
      <c r="C82" s="4">
        <f t="shared" si="55"/>
        <v>3239.8062257861429</v>
      </c>
      <c r="D82" s="4">
        <f t="shared" si="55"/>
        <v>5489.1665843179044</v>
      </c>
      <c r="E82" s="11">
        <f t="shared" si="56"/>
        <v>2.5703215411706946E-3</v>
      </c>
      <c r="F82" s="11">
        <f t="shared" si="56"/>
        <v>5.1529280485945036E-3</v>
      </c>
      <c r="G82" s="11">
        <f t="shared" si="56"/>
        <v>1.1376785358424324E-2</v>
      </c>
      <c r="H82" s="4">
        <f t="shared" si="57"/>
        <v>63301.080157472024</v>
      </c>
      <c r="I82" s="4">
        <f t="shared" si="57"/>
        <v>26838.341985752908</v>
      </c>
      <c r="J82" s="4">
        <f t="shared" si="57"/>
        <v>7874.3185928313133</v>
      </c>
      <c r="K82" s="4">
        <f t="shared" si="51"/>
        <v>51663.699957267883</v>
      </c>
      <c r="L82" s="4">
        <f t="shared" si="51"/>
        <v>8283.9343205597288</v>
      </c>
      <c r="M82" s="4">
        <f t="shared" si="51"/>
        <v>1434.5198805457264</v>
      </c>
      <c r="N82" s="11">
        <f t="shared" si="87"/>
        <v>1.7790052673455126E-2</v>
      </c>
      <c r="O82" s="11">
        <f t="shared" si="87"/>
        <v>2.7574225073813352E-2</v>
      </c>
      <c r="P82" s="11">
        <f t="shared" si="87"/>
        <v>2.0504240854746669E-2</v>
      </c>
      <c r="Q82" s="4">
        <f t="shared" si="58"/>
        <v>6012.5726962677682</v>
      </c>
      <c r="R82" s="4">
        <f t="shared" si="58"/>
        <v>10915.940540873511</v>
      </c>
      <c r="S82" s="4">
        <f t="shared" si="58"/>
        <v>3412.7428328158289</v>
      </c>
      <c r="T82" s="4">
        <f t="shared" si="59"/>
        <v>94.983729840162084</v>
      </c>
      <c r="U82" s="4">
        <f t="shared" si="59"/>
        <v>406.72931832630422</v>
      </c>
      <c r="V82" s="4">
        <f t="shared" si="59"/>
        <v>433.401670580455</v>
      </c>
      <c r="W82" s="11">
        <f t="shared" si="60"/>
        <v>-1.219247815263802E-2</v>
      </c>
      <c r="X82" s="11">
        <f t="shared" si="60"/>
        <v>-1.3228699347321071E-2</v>
      </c>
      <c r="Y82" s="11">
        <f t="shared" si="60"/>
        <v>-1.2203590333800474E-2</v>
      </c>
      <c r="Z82" s="4">
        <f t="shared" si="68"/>
        <v>11120.506406159224</v>
      </c>
      <c r="AA82" s="4">
        <f t="shared" si="61"/>
        <v>28903.427844330887</v>
      </c>
      <c r="AB82" s="4">
        <f t="shared" si="61"/>
        <v>5580.9976700932157</v>
      </c>
      <c r="AC82" s="12">
        <f t="shared" si="62"/>
        <v>2.2733501660576514</v>
      </c>
      <c r="AD82" s="12">
        <f t="shared" si="62"/>
        <v>3.2484768145414105</v>
      </c>
      <c r="AE82" s="12">
        <f t="shared" si="62"/>
        <v>1.6937528755188509</v>
      </c>
      <c r="AF82" s="11">
        <f t="shared" si="63"/>
        <v>-2.9039671966837322E-3</v>
      </c>
      <c r="AG82" s="11">
        <f t="shared" si="63"/>
        <v>2.0567434751257441E-3</v>
      </c>
      <c r="AH82" s="11">
        <f t="shared" si="63"/>
        <v>8.257041531207765E-4</v>
      </c>
      <c r="AI82" s="1">
        <f t="shared" si="85"/>
        <v>102221.14244074316</v>
      </c>
      <c r="AJ82" s="1">
        <f t="shared" si="85"/>
        <v>39110.116605982301</v>
      </c>
      <c r="AK82" s="1">
        <f t="shared" si="85"/>
        <v>11413.706913861115</v>
      </c>
      <c r="AL82" s="17">
        <f t="shared" si="64"/>
        <v>20.747907196782656</v>
      </c>
      <c r="AM82" s="17">
        <f t="shared" si="64"/>
        <v>4.9939321314043594</v>
      </c>
      <c r="AN82" s="17">
        <f t="shared" si="64"/>
        <v>1.2419502737272263</v>
      </c>
      <c r="AO82" s="7">
        <f t="shared" si="88"/>
        <v>1.4073723677359916E-2</v>
      </c>
      <c r="AP82" s="7">
        <f t="shared" si="88"/>
        <v>2.1672476871660566E-2</v>
      </c>
      <c r="AQ82" s="7">
        <f t="shared" si="88"/>
        <v>1.5687407560883427E-2</v>
      </c>
      <c r="AR82" s="1">
        <f t="shared" si="65"/>
        <v>63301.080157472024</v>
      </c>
      <c r="AS82" s="1">
        <f t="shared" si="65"/>
        <v>26838.341985752908</v>
      </c>
      <c r="AT82" s="1">
        <f t="shared" si="65"/>
        <v>7874.3185928313133</v>
      </c>
      <c r="AU82" s="1">
        <f t="shared" si="73"/>
        <v>12660.216031494405</v>
      </c>
      <c r="AV82" s="1">
        <f t="shared" si="73"/>
        <v>5367.6683971505818</v>
      </c>
      <c r="AW82" s="1">
        <f t="shared" si="73"/>
        <v>1574.8637185662628</v>
      </c>
      <c r="AX82" s="1">
        <f t="shared" si="74"/>
        <v>41330.959965814298</v>
      </c>
      <c r="AY82" s="1">
        <f t="shared" si="74"/>
        <v>6627.1474564477821</v>
      </c>
      <c r="AZ82" s="1">
        <f t="shared" si="74"/>
        <v>1147.6159044365811</v>
      </c>
      <c r="BA82" s="1">
        <f t="shared" si="75"/>
        <v>10.62936713408855</v>
      </c>
      <c r="BB82" s="1">
        <f t="shared" si="75"/>
        <v>8.798929742700464</v>
      </c>
      <c r="BC82" s="1">
        <f t="shared" si="75"/>
        <v>7.0454419428788837</v>
      </c>
      <c r="BD82" s="1">
        <f t="shared" si="76"/>
        <v>49980.53792627142</v>
      </c>
      <c r="BE82">
        <f t="shared" si="69"/>
        <v>0.17994446578896242</v>
      </c>
      <c r="BF82">
        <f t="shared" si="66"/>
        <v>0.16925014711328343</v>
      </c>
      <c r="BG82">
        <f t="shared" si="66"/>
        <v>1.5641104299433623E-2</v>
      </c>
      <c r="BH82">
        <f t="shared" si="77"/>
        <v>0.15305967297788198</v>
      </c>
      <c r="BI82">
        <f t="shared" si="78"/>
        <v>3.2380010768075073E-3</v>
      </c>
      <c r="BJ82">
        <f t="shared" si="78"/>
        <v>2.8645612297868083E-3</v>
      </c>
      <c r="BK82">
        <f t="shared" si="78"/>
        <v>2.4464414370576099E-5</v>
      </c>
      <c r="BL82">
        <f t="shared" si="72"/>
        <v>204.96896571297276</v>
      </c>
      <c r="BM82">
        <f t="shared" si="72"/>
        <v>76.880073924147283</v>
      </c>
      <c r="BN82">
        <f t="shared" si="72"/>
        <v>0.19264059294095695</v>
      </c>
      <c r="BO82">
        <f t="shared" si="67"/>
        <v>170.0714023169362</v>
      </c>
      <c r="BP82">
        <f t="shared" si="89"/>
        <v>31.431519844842452</v>
      </c>
      <c r="BQ82">
        <f t="shared" si="89"/>
        <v>4.4136566857010306</v>
      </c>
      <c r="BR82" s="7">
        <f t="shared" si="86"/>
        <v>2.472576925412473E-2</v>
      </c>
      <c r="BS82" s="7">
        <f t="shared" si="70"/>
        <v>0.62316693922011401</v>
      </c>
      <c r="BT82" s="7">
        <f t="shared" si="71"/>
        <v>0.39101588072725613</v>
      </c>
      <c r="BU82" s="8">
        <f>MAX((BU$3*climhigh!$I192+BU$4*climhigh!$I192^2+BU$5*climhigh!$I192^6)*(K82/K$66)^$BW$1,-99)</f>
        <v>3.043772241560927</v>
      </c>
      <c r="BV82" s="8">
        <f>MAX((BV$3*climhigh!$I192+BV$4*climhigh!$I192^2+BV$5*climhigh!$I192^6)*(L82/L$66)^$BW$1,-99)</f>
        <v>1.0130126580176417</v>
      </c>
      <c r="BW82" s="8">
        <f>MAX((BW$3*climhigh!$I192+BW$4*climhigh!$I192^2+BW$5*climhigh!$I192^6)*(M82/M$66)^$BW$1,-99)</f>
        <v>-0.28907810565600761</v>
      </c>
      <c r="BX82" s="8">
        <f>MAX((BX$3*climhigh!$M192+BX$4*climhigh!$M192^2+BX$5*climhigh!$M192^6)*(K82/K$66)^$BW$1,-99)</f>
        <v>3.0437690055491449</v>
      </c>
      <c r="BY82" s="8">
        <f>MAX((BY$3*climhigh!$M192+BY$4*climhigh!$M192^2+BY$5*climhigh!$M192^6)*(L82/L$66)^$BW$1,-99)</f>
        <v>1.0130091406595199</v>
      </c>
      <c r="BZ82" s="8">
        <f>MAX((BZ$3*climhigh!$M192+BZ$4*climhigh!$M192^2+BZ$5*climhigh!$M192^6)*(M82/M$66)^$BW$1,-99)</f>
        <v>-0.28908191167034136</v>
      </c>
      <c r="CA82" s="8">
        <f t="shared" si="79"/>
        <v>2.3481281064162678E-3</v>
      </c>
      <c r="CB82" s="8">
        <f t="shared" si="80"/>
        <v>1.4632758049721477E-3</v>
      </c>
      <c r="CC82" s="8">
        <f t="shared" si="81"/>
        <v>9.1815537959078115E-4</v>
      </c>
      <c r="CD82" s="8">
        <f>MAX((CD$3*climhigh!$I192+CD$4*climhigh!$I192^2+CD$5*climhigh!$I192^6)*(K82/K$66)^$BW$1,-99)</f>
        <v>1.2253184267466062</v>
      </c>
      <c r="CE82" s="8">
        <f>MAX((CE$3*climhigh!$I192+CE$4*climhigh!$I192^2+CE$5*climhigh!$I192^6)*(L82/L$66)^$BW$1,-99)</f>
        <v>0.42934248428411798</v>
      </c>
      <c r="CF82" s="8">
        <f>MAX((CF$3*climhigh!$I192+CF$4*climhigh!$I192^2+CF$5*climhigh!$I192^6)*(M82/M$66)^$BW$1,-99)</f>
        <v>-5.0529180605344809E-2</v>
      </c>
      <c r="CG82" s="8">
        <f>MAX((CG$3*climhigh!$M192+CG$4*climhigh!$M192^2+CG$5*climhigh!$M192^6)*(K82/K$66)^$BW$1,-99)</f>
        <v>1.2253199303242128</v>
      </c>
      <c r="CH82" s="8">
        <f>MAX((CH$3*climhigh!$M192+CH$4*climhigh!$M192^2+CH$5*climhigh!$M192^6)*(L82/L$66)^$BW$1,-99)</f>
        <v>0.42934242949625745</v>
      </c>
      <c r="CI82" s="8">
        <f>MAX((CI$3*climhigh!$M192+CI$4*climhigh!$M192^2+CI$5*climhigh!$M192^6)*(M82/M$66)^$BW$1,-99)</f>
        <v>-5.0530226282003786E-2</v>
      </c>
      <c r="CJ82" s="8">
        <f t="shared" si="82"/>
        <v>-5.4717441410548024E-5</v>
      </c>
      <c r="CK82" s="8">
        <f t="shared" si="83"/>
        <v>-3.4098100485767132E-5</v>
      </c>
      <c r="CL82" s="8">
        <f t="shared" si="84"/>
        <v>-2.139538854428747E-5</v>
      </c>
    </row>
    <row r="83" spans="1:90">
      <c r="A83">
        <f t="shared" si="49"/>
        <v>2037</v>
      </c>
      <c r="B83" s="4">
        <f t="shared" ref="B83:D98" si="90">B82*(1+E83)</f>
        <v>1228.2443791941002</v>
      </c>
      <c r="C83" s="4">
        <f t="shared" si="90"/>
        <v>3255.6659897403638</v>
      </c>
      <c r="D83" s="4">
        <f t="shared" si="90"/>
        <v>5548.4932008430033</v>
      </c>
      <c r="E83" s="11">
        <f t="shared" ref="E83:G98" si="91">E82*$E$5</f>
        <v>2.4418054641121597E-3</v>
      </c>
      <c r="F83" s="11">
        <f t="shared" si="91"/>
        <v>4.8952816461647784E-3</v>
      </c>
      <c r="G83" s="11">
        <f t="shared" si="91"/>
        <v>1.0807946090503107E-2</v>
      </c>
      <c r="H83" s="4">
        <f t="shared" si="57"/>
        <v>64568.662308634237</v>
      </c>
      <c r="I83" s="4">
        <f t="shared" si="57"/>
        <v>27704.616885230491</v>
      </c>
      <c r="J83" s="4">
        <f t="shared" si="57"/>
        <v>8120.6811603602937</v>
      </c>
      <c r="K83" s="4">
        <f t="shared" si="51"/>
        <v>52569.882185009701</v>
      </c>
      <c r="L83" s="4">
        <f t="shared" si="51"/>
        <v>8509.661916344161</v>
      </c>
      <c r="M83" s="4">
        <f t="shared" si="51"/>
        <v>1463.5831506698951</v>
      </c>
      <c r="N83" s="11">
        <f t="shared" si="87"/>
        <v>1.7540018010544056E-2</v>
      </c>
      <c r="O83" s="11">
        <f t="shared" si="87"/>
        <v>2.7248839385918711E-2</v>
      </c>
      <c r="P83" s="11">
        <f t="shared" si="87"/>
        <v>2.0259928438992603E-2</v>
      </c>
      <c r="Q83" s="4">
        <f t="shared" si="58"/>
        <v>6058.1962451483232</v>
      </c>
      <c r="R83" s="4">
        <f t="shared" si="58"/>
        <v>11119.215252730581</v>
      </c>
      <c r="S83" s="4">
        <f t="shared" si="58"/>
        <v>3476.5660401812715</v>
      </c>
      <c r="T83" s="4">
        <f t="shared" ref="T83:V98" si="92">T82*(1+W83)</f>
        <v>93.825642789229832</v>
      </c>
      <c r="U83" s="4">
        <f t="shared" si="92"/>
        <v>401.34881845842472</v>
      </c>
      <c r="V83" s="4">
        <f t="shared" si="92"/>
        <v>428.11261414270638</v>
      </c>
      <c r="W83" s="11">
        <f t="shared" si="60"/>
        <v>-1.219247815263802E-2</v>
      </c>
      <c r="X83" s="11">
        <f t="shared" si="60"/>
        <v>-1.3228699347321071E-2</v>
      </c>
      <c r="Y83" s="11">
        <f t="shared" si="60"/>
        <v>-1.2203590333800474E-2</v>
      </c>
      <c r="Z83" s="4">
        <f t="shared" si="68"/>
        <v>11176.528453825424</v>
      </c>
      <c r="AA83" s="4">
        <f t="shared" si="61"/>
        <v>29519.127773696582</v>
      </c>
      <c r="AB83" s="4">
        <f t="shared" si="61"/>
        <v>5694.630239465534</v>
      </c>
      <c r="AC83" s="12">
        <f t="shared" ref="AC83:AE98" si="93">AC82*(1+AF83)</f>
        <v>2.2667484317488444</v>
      </c>
      <c r="AD83" s="12">
        <f t="shared" si="93"/>
        <v>3.2551580980338159</v>
      </c>
      <c r="AE83" s="12">
        <f t="shared" si="93"/>
        <v>1.695151414302527</v>
      </c>
      <c r="AF83" s="11">
        <f t="shared" si="63"/>
        <v>-2.9039671966837322E-3</v>
      </c>
      <c r="AG83" s="11">
        <f t="shared" si="63"/>
        <v>2.0567434751257441E-3</v>
      </c>
      <c r="AH83" s="11">
        <f t="shared" si="63"/>
        <v>8.257041531207765E-4</v>
      </c>
      <c r="AI83" s="1">
        <f t="shared" si="85"/>
        <v>104659.24422816325</v>
      </c>
      <c r="AJ83" s="1">
        <f t="shared" si="85"/>
        <v>40566.77334253466</v>
      </c>
      <c r="AK83" s="1">
        <f t="shared" si="85"/>
        <v>11847.199941041266</v>
      </c>
      <c r="AL83" s="17">
        <f t="shared" ref="AL83:AN98" si="94">AL82*(1+AO83)</f>
        <v>21.036987506425973</v>
      </c>
      <c r="AM83" s="17">
        <f t="shared" si="94"/>
        <v>5.1010807012346975</v>
      </c>
      <c r="AN83" s="17">
        <f t="shared" si="94"/>
        <v>1.2612384240403931</v>
      </c>
      <c r="AO83" s="7">
        <f t="shared" si="88"/>
        <v>1.3932986440586317E-2</v>
      </c>
      <c r="AP83" s="7">
        <f t="shared" si="88"/>
        <v>2.145575210294396E-2</v>
      </c>
      <c r="AQ83" s="7">
        <f t="shared" si="88"/>
        <v>1.5530533485274592E-2</v>
      </c>
      <c r="AR83" s="1">
        <f t="shared" si="65"/>
        <v>64568.662308634237</v>
      </c>
      <c r="AS83" s="1">
        <f t="shared" si="65"/>
        <v>27704.616885230491</v>
      </c>
      <c r="AT83" s="1">
        <f t="shared" si="65"/>
        <v>8120.6811603602937</v>
      </c>
      <c r="AU83" s="1">
        <f t="shared" si="73"/>
        <v>12913.732461726848</v>
      </c>
      <c r="AV83" s="1">
        <f t="shared" si="73"/>
        <v>5540.9233770460987</v>
      </c>
      <c r="AW83" s="1">
        <f t="shared" si="73"/>
        <v>1624.1362320720589</v>
      </c>
      <c r="AX83" s="1">
        <f t="shared" si="74"/>
        <v>42055.905748007768</v>
      </c>
      <c r="AY83" s="1">
        <f t="shared" si="74"/>
        <v>6807.7295330753277</v>
      </c>
      <c r="AZ83" s="1">
        <f t="shared" si="74"/>
        <v>1170.8665205359162</v>
      </c>
      <c r="BA83" s="1">
        <f t="shared" si="75"/>
        <v>10.646755101389862</v>
      </c>
      <c r="BB83" s="1">
        <f t="shared" si="75"/>
        <v>8.8258139416548929</v>
      </c>
      <c r="BC83" s="1">
        <f t="shared" si="75"/>
        <v>7.0654993695138888</v>
      </c>
      <c r="BD83" s="1">
        <f t="shared" si="76"/>
        <v>49014.557072341762</v>
      </c>
      <c r="BE83">
        <f t="shared" si="69"/>
        <v>0.17994446578896242</v>
      </c>
      <c r="BF83">
        <f t="shared" si="69"/>
        <v>0.16925014711328343</v>
      </c>
      <c r="BG83">
        <f t="shared" si="69"/>
        <v>1.5641104299433623E-2</v>
      </c>
      <c r="BH83">
        <f t="shared" si="77"/>
        <v>0.15297041700582795</v>
      </c>
      <c r="BI83">
        <f t="shared" si="78"/>
        <v>3.2380010768075073E-3</v>
      </c>
      <c r="BJ83">
        <f t="shared" si="78"/>
        <v>2.8645612297868083E-3</v>
      </c>
      <c r="BK83">
        <f t="shared" si="78"/>
        <v>2.4464414370576099E-5</v>
      </c>
      <c r="BL83">
        <f t="shared" si="72"/>
        <v>209.07339808337798</v>
      </c>
      <c r="BM83">
        <f t="shared" si="72"/>
        <v>79.361571415528232</v>
      </c>
      <c r="BN83">
        <f t="shared" si="72"/>
        <v>0.19866770887838495</v>
      </c>
      <c r="BO83">
        <f t="shared" si="67"/>
        <v>174.27654856735018</v>
      </c>
      <c r="BP83">
        <f t="shared" si="89"/>
        <v>31.769302395991676</v>
      </c>
      <c r="BQ83">
        <f t="shared" si="89"/>
        <v>4.460918994577673</v>
      </c>
      <c r="BR83" s="7">
        <f t="shared" si="86"/>
        <v>2.4284550311966191E-2</v>
      </c>
      <c r="BS83" s="7">
        <f t="shared" si="70"/>
        <v>0.60501644584477088</v>
      </c>
      <c r="BT83" s="7">
        <f t="shared" si="71"/>
        <v>0.37072753138834619</v>
      </c>
      <c r="BU83" s="8">
        <f>MAX((BU$3*climhigh!$I193+BU$4*climhigh!$I193^2+BU$5*climhigh!$I193^6)*(K83/K$66)^$BW$1,-99)</f>
        <v>2.9702720557470177</v>
      </c>
      <c r="BV83" s="8">
        <f>MAX((BV$3*climhigh!$I193+BV$4*climhigh!$I193^2+BV$5*climhigh!$I193^6)*(L83/L$66)^$BW$1,-99)</f>
        <v>0.94165552895325721</v>
      </c>
      <c r="BW83" s="8">
        <f>MAX((BW$3*climhigh!$I193+BW$4*climhigh!$I193^2+BW$5*climhigh!$I193^6)*(M83/M$66)^$BW$1,-99)</f>
        <v>-0.35713053369548026</v>
      </c>
      <c r="BX83" s="8">
        <f>MAX((BX$3*climhigh!$M193+BX$4*climhigh!$M193^2+BX$5*climhigh!$M193^6)*(K83/K$66)^$BW$1,-99)</f>
        <v>2.9702684827438643</v>
      </c>
      <c r="BY83" s="8">
        <f>MAX((BY$3*climhigh!$M193+BY$4*climhigh!$M193^2+BY$5*climhigh!$M193^6)*(L83/L$66)^$BW$1,-99)</f>
        <v>0.94165174753312308</v>
      </c>
      <c r="BZ83" s="8">
        <f>MAX((BZ$3*climhigh!$M193+BZ$4*climhigh!$M193^2+BZ$5*climhigh!$M193^6)*(M83/M$66)^$BW$1,-99)</f>
        <v>-0.35713457620059358</v>
      </c>
      <c r="CA83" s="8">
        <f t="shared" si="79"/>
        <v>2.6353192915045871E-3</v>
      </c>
      <c r="CB83" s="8">
        <f t="shared" si="80"/>
        <v>1.594411511412265E-3</v>
      </c>
      <c r="CC83" s="8">
        <f t="shared" si="81"/>
        <v>9.7698541535958102E-4</v>
      </c>
      <c r="CD83" s="8">
        <f>MAX((CD$3*climhigh!$I193+CD$4*climhigh!$I193^2+CD$5*climhigh!$I193^6)*(K83/K$66)^$BW$1,-99)</f>
        <v>1.2461475932999349</v>
      </c>
      <c r="CE83" s="8">
        <f>MAX((CE$3*climhigh!$I193+CE$4*climhigh!$I193^2+CE$5*climhigh!$I193^6)*(L83/L$66)^$BW$1,-99)</f>
        <v>0.42447642928176005</v>
      </c>
      <c r="CF83" s="8">
        <f>MAX((CF$3*climhigh!$I193+CF$4*climhigh!$I193^2+CF$5*climhigh!$I193^6)*(M83/M$66)^$BW$1,-99)</f>
        <v>-7.0207832226546737E-2</v>
      </c>
      <c r="CG83" s="8">
        <f>MAX((CG$3*climhigh!$M193+CG$4*climhigh!$M193^2+CG$5*climhigh!$M193^6)*(K83/K$66)^$BW$1,-99)</f>
        <v>1.2461490372575643</v>
      </c>
      <c r="CH83" s="8">
        <f>MAX((CH$3*climhigh!$M193+CH$4*climhigh!$M193^2+CH$5*climhigh!$M193^6)*(L83/L$66)^$BW$1,-99)</f>
        <v>0.42447625599700117</v>
      </c>
      <c r="CI83" s="8">
        <f>MAX((CI$3*climhigh!$M193+CI$4*climhigh!$M193^2+CI$5*climhigh!$M193^6)*(M83/M$66)^$BW$1,-99)</f>
        <v>-7.0209040410033632E-2</v>
      </c>
      <c r="CJ83" s="8">
        <f t="shared" si="82"/>
        <v>-4.547449008135132E-5</v>
      </c>
      <c r="CK83" s="8">
        <f t="shared" si="83"/>
        <v>-2.7512814365622463E-5</v>
      </c>
      <c r="CL83" s="8">
        <f t="shared" si="84"/>
        <v>-1.6858645449003208E-5</v>
      </c>
    </row>
    <row r="84" spans="1:90">
      <c r="A84">
        <f t="shared" si="49"/>
        <v>2038</v>
      </c>
      <c r="B84" s="4">
        <f t="shared" si="90"/>
        <v>1231.0935563386622</v>
      </c>
      <c r="C84" s="4">
        <f t="shared" si="90"/>
        <v>3270.8065216077016</v>
      </c>
      <c r="D84" s="4">
        <f t="shared" si="90"/>
        <v>5605.4626254713257</v>
      </c>
      <c r="E84" s="11">
        <f t="shared" si="91"/>
        <v>2.3197151909065518E-3</v>
      </c>
      <c r="F84" s="11">
        <f t="shared" si="91"/>
        <v>4.6505175638565394E-3</v>
      </c>
      <c r="G84" s="11">
        <f t="shared" si="91"/>
        <v>1.0267548785977951E-2</v>
      </c>
      <c r="H84" s="4">
        <f t="shared" si="57"/>
        <v>65837.541530954681</v>
      </c>
      <c r="I84" s="4">
        <f t="shared" si="57"/>
        <v>28582.875818784134</v>
      </c>
      <c r="J84" s="4">
        <f t="shared" si="57"/>
        <v>8368.2557964929474</v>
      </c>
      <c r="K84" s="4">
        <f t="shared" si="51"/>
        <v>53478.910024319383</v>
      </c>
      <c r="L84" s="4">
        <f t="shared" si="51"/>
        <v>8738.7852598308909</v>
      </c>
      <c r="M84" s="4">
        <f t="shared" si="51"/>
        <v>1492.8751390594309</v>
      </c>
      <c r="N84" s="11">
        <f t="shared" si="87"/>
        <v>1.7291799059212964E-2</v>
      </c>
      <c r="O84" s="11">
        <f t="shared" si="87"/>
        <v>2.6925081835115217E-2</v>
      </c>
      <c r="P84" s="11">
        <f t="shared" si="87"/>
        <v>2.0013887407851483E-2</v>
      </c>
      <c r="Q84" s="4">
        <f t="shared" si="58"/>
        <v>6101.9336723570359</v>
      </c>
      <c r="R84" s="4">
        <f t="shared" si="58"/>
        <v>11319.94772222979</v>
      </c>
      <c r="S84" s="4">
        <f t="shared" si="58"/>
        <v>3538.8358207288502</v>
      </c>
      <c r="T84" s="4">
        <f t="shared" si="92"/>
        <v>92.681675689364923</v>
      </c>
      <c r="U84" s="4">
        <f t="shared" si="92"/>
        <v>396.03949560563569</v>
      </c>
      <c r="V84" s="4">
        <f t="shared" si="92"/>
        <v>422.88810318297641</v>
      </c>
      <c r="W84" s="11">
        <f t="shared" si="60"/>
        <v>-1.219247815263802E-2</v>
      </c>
      <c r="X84" s="11">
        <f t="shared" si="60"/>
        <v>-1.3228699347321071E-2</v>
      </c>
      <c r="Y84" s="11">
        <f t="shared" si="60"/>
        <v>-1.2203590333800474E-2</v>
      </c>
      <c r="Z84" s="4">
        <f t="shared" si="68"/>
        <v>11228.633674481489</v>
      </c>
      <c r="AA84" s="4">
        <f t="shared" si="61"/>
        <v>30130.671609388155</v>
      </c>
      <c r="AB84" s="4">
        <f t="shared" si="61"/>
        <v>5805.9180441246363</v>
      </c>
      <c r="AC84" s="12">
        <f t="shared" si="93"/>
        <v>2.2601658686599113</v>
      </c>
      <c r="AD84" s="12">
        <f t="shared" si="93"/>
        <v>3.2618531232124499</v>
      </c>
      <c r="AE84" s="12">
        <f t="shared" si="93"/>
        <v>1.6965511078654851</v>
      </c>
      <c r="AF84" s="11">
        <f t="shared" si="63"/>
        <v>-2.9039671966837322E-3</v>
      </c>
      <c r="AG84" s="11">
        <f t="shared" si="63"/>
        <v>2.0567434751257441E-3</v>
      </c>
      <c r="AH84" s="11">
        <f t="shared" si="63"/>
        <v>8.257041531207765E-4</v>
      </c>
      <c r="AI84" s="1">
        <f t="shared" si="85"/>
        <v>107107.05226707377</v>
      </c>
      <c r="AJ84" s="1">
        <f t="shared" si="85"/>
        <v>42051.019385327294</v>
      </c>
      <c r="AK84" s="1">
        <f t="shared" si="85"/>
        <v>12286.616179009197</v>
      </c>
      <c r="AL84" s="17">
        <f t="shared" si="94"/>
        <v>21.327164487487011</v>
      </c>
      <c r="AM84" s="17">
        <f t="shared" si="94"/>
        <v>5.2094337489876725</v>
      </c>
      <c r="AN84" s="17">
        <f t="shared" si="94"/>
        <v>1.2806302525620925</v>
      </c>
      <c r="AO84" s="7">
        <f t="shared" si="88"/>
        <v>1.3793656576180454E-2</v>
      </c>
      <c r="AP84" s="7">
        <f t="shared" si="88"/>
        <v>2.1241194581914521E-2</v>
      </c>
      <c r="AQ84" s="7">
        <f t="shared" si="88"/>
        <v>1.5375228150421846E-2</v>
      </c>
      <c r="AR84" s="1">
        <f t="shared" si="65"/>
        <v>65837.541530954681</v>
      </c>
      <c r="AS84" s="1">
        <f t="shared" si="65"/>
        <v>28582.875818784134</v>
      </c>
      <c r="AT84" s="1">
        <f t="shared" si="65"/>
        <v>8368.2557964929474</v>
      </c>
      <c r="AU84" s="1">
        <f t="shared" si="73"/>
        <v>13167.508306190937</v>
      </c>
      <c r="AV84" s="1">
        <f t="shared" si="73"/>
        <v>5716.5751637568274</v>
      </c>
      <c r="AW84" s="1">
        <f t="shared" si="73"/>
        <v>1673.6511592985896</v>
      </c>
      <c r="AX84" s="1">
        <f t="shared" si="74"/>
        <v>42783.1280194555</v>
      </c>
      <c r="AY84" s="1">
        <f t="shared" si="74"/>
        <v>6991.0282078647133</v>
      </c>
      <c r="AZ84" s="1">
        <f t="shared" si="74"/>
        <v>1194.3001112475447</v>
      </c>
      <c r="BA84" s="1">
        <f t="shared" si="75"/>
        <v>10.663899098697703</v>
      </c>
      <c r="BB84" s="1">
        <f t="shared" si="75"/>
        <v>8.8523829213865106</v>
      </c>
      <c r="BC84" s="1">
        <f t="shared" si="75"/>
        <v>7.0853156118231206</v>
      </c>
      <c r="BD84" s="1">
        <f t="shared" si="76"/>
        <v>48048.386142747746</v>
      </c>
      <c r="BE84">
        <f t="shared" ref="BE84:BG99" si="95">BE83</f>
        <v>0.17994446578896242</v>
      </c>
      <c r="BF84">
        <f t="shared" si="95"/>
        <v>0.16925014711328343</v>
      </c>
      <c r="BG84">
        <f t="shared" si="95"/>
        <v>1.5641104299433623E-2</v>
      </c>
      <c r="BH84">
        <f t="shared" si="77"/>
        <v>0.15288726632632421</v>
      </c>
      <c r="BI84">
        <f t="shared" si="78"/>
        <v>3.2380010768075073E-3</v>
      </c>
      <c r="BJ84">
        <f t="shared" si="78"/>
        <v>2.8645612297868083E-3</v>
      </c>
      <c r="BK84">
        <f t="shared" si="78"/>
        <v>2.4464414370576099E-5</v>
      </c>
      <c r="BL84">
        <f t="shared" si="72"/>
        <v>213.18203037159023</v>
      </c>
      <c r="BM84">
        <f t="shared" si="72"/>
        <v>81.877397906299905</v>
      </c>
      <c r="BN84">
        <f t="shared" si="72"/>
        <v>0.20472447736437879</v>
      </c>
      <c r="BO84">
        <f t="shared" si="67"/>
        <v>178.50877617922981</v>
      </c>
      <c r="BP84">
        <f t="shared" si="89"/>
        <v>32.111172296223245</v>
      </c>
      <c r="BQ84">
        <f t="shared" si="89"/>
        <v>4.5088050062897649</v>
      </c>
      <c r="BR84" s="7">
        <f t="shared" si="86"/>
        <v>2.3853155942422655E-2</v>
      </c>
      <c r="BS84" s="7">
        <f t="shared" si="70"/>
        <v>0.58739460761628237</v>
      </c>
      <c r="BT84" s="7">
        <f t="shared" si="71"/>
        <v>0.35163896813118117</v>
      </c>
      <c r="BU84" s="8">
        <f>MAX((BU$3*climhigh!$I194+BU$4*climhigh!$I194^2+BU$5*climhigh!$I194^6)*(K84/K$66)^$BW$1,-99)</f>
        <v>2.8925832320710918</v>
      </c>
      <c r="BV84" s="8">
        <f>MAX((BV$3*climhigh!$I194+BV$4*climhigh!$I194^2+BV$5*climhigh!$I194^6)*(L84/L$66)^$BW$1,-99)</f>
        <v>0.86757251089273479</v>
      </c>
      <c r="BW84" s="8">
        <f>MAX((BW$3*climhigh!$I194+BW$4*climhigh!$I194^2+BW$5*climhigh!$I194^6)*(M84/M$66)^$BW$1,-99)</f>
        <v>-0.42754705005229471</v>
      </c>
      <c r="BX84" s="8">
        <f>MAX((BX$3*climhigh!$M194+BX$4*climhigh!$M194^2+BX$5*climhigh!$M194^6)*(K84/K$66)^$BW$1,-99)</f>
        <v>2.8925793161550177</v>
      </c>
      <c r="BY84" s="8">
        <f>MAX((BY$3*climhigh!$M194+BY$4*climhigh!$M194^2+BY$5*climhigh!$M194^6)*(L84/L$66)^$BW$1,-99)</f>
        <v>0.86756846550941324</v>
      </c>
      <c r="BZ84" s="8">
        <f>MAX((BZ$3*climhigh!$M194+BZ$4*climhigh!$M194^2+BZ$5*climhigh!$M194^6)*(M84/M$66)^$BW$1,-99)</f>
        <v>-0.42755132671139873</v>
      </c>
      <c r="CA84" s="8">
        <f t="shared" si="79"/>
        <v>2.9360246449520845E-3</v>
      </c>
      <c r="CB84" s="8">
        <f t="shared" si="80"/>
        <v>1.7246050442733644E-3</v>
      </c>
      <c r="CC84" s="8">
        <f t="shared" si="81"/>
        <v>1.0324206765586685E-3</v>
      </c>
      <c r="CD84" s="8">
        <f>MAX((CD$3*climhigh!$I194+CD$4*climhigh!$I194^2+CD$5*climhigh!$I194^6)*(K84/K$66)^$BW$1,-99)</f>
        <v>1.2652067149143236</v>
      </c>
      <c r="CE84" s="8">
        <f>MAX((CE$3*climhigh!$I194+CE$4*climhigh!$I194^2+CE$5*climhigh!$I194^6)*(L84/L$66)^$BW$1,-99)</f>
        <v>0.41751153929004686</v>
      </c>
      <c r="CF84" s="8">
        <f>MAX((CF$3*climhigh!$I194+CF$4*climhigh!$I194^2+CF$5*climhigh!$I194^6)*(M84/M$66)^$BW$1,-99)</f>
        <v>-9.2349166375474273E-2</v>
      </c>
      <c r="CG84" s="8">
        <f>MAX((CG$3*climhigh!$M194+CG$4*climhigh!$M194^2+CG$5*climhigh!$M194^6)*(K84/K$66)^$BW$1,-99)</f>
        <v>1.2652080768224099</v>
      </c>
      <c r="CH84" s="8">
        <f>MAX((CH$3*climhigh!$M194+CH$4*climhigh!$M194^2+CH$5*climhigh!$M194^6)*(L84/L$66)^$BW$1,-99)</f>
        <v>0.41751123006581581</v>
      </c>
      <c r="CI84" s="8">
        <f>MAX((CI$3*climhigh!$M194+CI$4*climhigh!$M194^2+CI$5*climhigh!$M194^6)*(M84/M$66)^$BW$1,-99)</f>
        <v>-9.23505531950643E-2</v>
      </c>
      <c r="CJ84" s="8">
        <f t="shared" si="82"/>
        <v>-3.40254596840965E-5</v>
      </c>
      <c r="CK84" s="8">
        <f t="shared" si="83"/>
        <v>-1.9986371540103498E-5</v>
      </c>
      <c r="CL84" s="8">
        <f t="shared" si="84"/>
        <v>-1.1964677533504799E-5</v>
      </c>
    </row>
    <row r="85" spans="1:90">
      <c r="A85">
        <f t="shared" si="49"/>
        <v>2039</v>
      </c>
      <c r="B85" s="4">
        <f t="shared" si="90"/>
        <v>1233.806553441525</v>
      </c>
      <c r="C85" s="4">
        <f t="shared" si="90"/>
        <v>3285.2569176255793</v>
      </c>
      <c r="D85" s="4">
        <f t="shared" si="90"/>
        <v>5660.1392683975791</v>
      </c>
      <c r="E85" s="11">
        <f t="shared" si="91"/>
        <v>2.2037294313612243E-3</v>
      </c>
      <c r="F85" s="11">
        <f t="shared" si="91"/>
        <v>4.417991685663712E-3</v>
      </c>
      <c r="G85" s="11">
        <f t="shared" si="91"/>
        <v>9.7541713466790525E-3</v>
      </c>
      <c r="H85" s="4">
        <f t="shared" si="57"/>
        <v>67107.323269436558</v>
      </c>
      <c r="I85" s="4">
        <f t="shared" si="57"/>
        <v>29472.90681800156</v>
      </c>
      <c r="J85" s="4">
        <f t="shared" si="57"/>
        <v>8616.9072555332496</v>
      </c>
      <c r="K85" s="4">
        <f t="shared" si="51"/>
        <v>54390.474002792718</v>
      </c>
      <c r="L85" s="4">
        <f t="shared" si="51"/>
        <v>8971.2639093392772</v>
      </c>
      <c r="M85" s="4">
        <f t="shared" si="51"/>
        <v>1522.3843172277188</v>
      </c>
      <c r="N85" s="11">
        <f t="shared" si="87"/>
        <v>1.7045298381339613E-2</v>
      </c>
      <c r="O85" s="11">
        <f t="shared" si="87"/>
        <v>2.6603085279713667E-2</v>
      </c>
      <c r="P85" s="11">
        <f t="shared" si="87"/>
        <v>1.9766675320804117E-2</v>
      </c>
      <c r="Q85" s="4">
        <f t="shared" si="58"/>
        <v>6143.786600771351</v>
      </c>
      <c r="R85" s="4">
        <f t="shared" si="58"/>
        <v>11518.024014979701</v>
      </c>
      <c r="S85" s="4">
        <f t="shared" si="58"/>
        <v>3599.5178331762886</v>
      </c>
      <c r="T85" s="4">
        <f t="shared" si="92"/>
        <v>91.55165638337246</v>
      </c>
      <c r="U85" s="4">
        <f t="shared" si="92"/>
        <v>390.80040818860408</v>
      </c>
      <c r="V85" s="4">
        <f t="shared" si="92"/>
        <v>417.7273500146934</v>
      </c>
      <c r="W85" s="11">
        <f t="shared" si="60"/>
        <v>-1.219247815263802E-2</v>
      </c>
      <c r="X85" s="11">
        <f t="shared" si="60"/>
        <v>-1.3228699347321071E-2</v>
      </c>
      <c r="Y85" s="11">
        <f t="shared" si="60"/>
        <v>-1.2203590333800474E-2</v>
      </c>
      <c r="Z85" s="4">
        <f t="shared" si="68"/>
        <v>11276.856317372978</v>
      </c>
      <c r="AA85" s="4">
        <f t="shared" si="61"/>
        <v>30737.703054610152</v>
      </c>
      <c r="AB85" s="4">
        <f t="shared" si="61"/>
        <v>5914.7893594227489</v>
      </c>
      <c r="AC85" s="12">
        <f t="shared" si="93"/>
        <v>2.2536024211182588</v>
      </c>
      <c r="AD85" s="12">
        <f t="shared" si="93"/>
        <v>3.2685619183404357</v>
      </c>
      <c r="AE85" s="12">
        <f t="shared" si="93"/>
        <v>1.6979519571612314</v>
      </c>
      <c r="AF85" s="11">
        <f t="shared" si="63"/>
        <v>-2.9039671966837322E-3</v>
      </c>
      <c r="AG85" s="11">
        <f t="shared" si="63"/>
        <v>2.0567434751257441E-3</v>
      </c>
      <c r="AH85" s="11">
        <f t="shared" si="63"/>
        <v>8.257041531207765E-4</v>
      </c>
      <c r="AI85" s="1">
        <f t="shared" si="85"/>
        <v>109563.85534655733</v>
      </c>
      <c r="AJ85" s="1">
        <f t="shared" si="85"/>
        <v>43562.492610551388</v>
      </c>
      <c r="AK85" s="1">
        <f t="shared" si="85"/>
        <v>12731.605720406867</v>
      </c>
      <c r="AL85" s="17">
        <f t="shared" si="94"/>
        <v>21.618402274344277</v>
      </c>
      <c r="AM85" s="17">
        <f t="shared" si="94"/>
        <v>5.3189817989522732</v>
      </c>
      <c r="AN85" s="17">
        <f t="shared" si="94"/>
        <v>1.3001233350484722</v>
      </c>
      <c r="AO85" s="7">
        <f t="shared" si="88"/>
        <v>1.3655720010418648E-2</v>
      </c>
      <c r="AP85" s="7">
        <f t="shared" si="88"/>
        <v>2.1028782636095377E-2</v>
      </c>
      <c r="AQ85" s="7">
        <f t="shared" si="88"/>
        <v>1.5221475868917627E-2</v>
      </c>
      <c r="AR85" s="1">
        <f t="shared" si="65"/>
        <v>67107.323269436558</v>
      </c>
      <c r="AS85" s="1">
        <f t="shared" si="65"/>
        <v>29472.90681800156</v>
      </c>
      <c r="AT85" s="1">
        <f t="shared" si="65"/>
        <v>8616.9072555332496</v>
      </c>
      <c r="AU85" s="1">
        <f t="shared" si="73"/>
        <v>13421.464653887313</v>
      </c>
      <c r="AV85" s="1">
        <f t="shared" si="73"/>
        <v>5894.5813636003122</v>
      </c>
      <c r="AW85" s="1">
        <f t="shared" si="73"/>
        <v>1723.38145110665</v>
      </c>
      <c r="AX85" s="1">
        <f t="shared" si="74"/>
        <v>43512.37920223418</v>
      </c>
      <c r="AY85" s="1">
        <f t="shared" si="74"/>
        <v>7177.0111274714218</v>
      </c>
      <c r="AZ85" s="1">
        <f t="shared" si="74"/>
        <v>1217.9074537821753</v>
      </c>
      <c r="BA85" s="1">
        <f t="shared" si="75"/>
        <v>10.680800755953454</v>
      </c>
      <c r="BB85" s="1">
        <f t="shared" si="75"/>
        <v>8.8786382978637892</v>
      </c>
      <c r="BC85" s="1">
        <f t="shared" si="75"/>
        <v>7.1048894632666144</v>
      </c>
      <c r="BD85" s="1">
        <f t="shared" si="76"/>
        <v>47083.563560918221</v>
      </c>
      <c r="BE85">
        <f t="shared" si="95"/>
        <v>0.17994446578896242</v>
      </c>
      <c r="BF85">
        <f t="shared" si="95"/>
        <v>0.16925014711328343</v>
      </c>
      <c r="BG85">
        <f t="shared" si="95"/>
        <v>1.5641104299433623E-2</v>
      </c>
      <c r="BH85">
        <f t="shared" si="77"/>
        <v>0.15280997303029353</v>
      </c>
      <c r="BI85">
        <f t="shared" si="78"/>
        <v>3.2380010768075073E-3</v>
      </c>
      <c r="BJ85">
        <f t="shared" si="78"/>
        <v>2.8645612297868083E-3</v>
      </c>
      <c r="BK85">
        <f t="shared" si="78"/>
        <v>2.4464414370576099E-5</v>
      </c>
      <c r="BL85">
        <f t="shared" si="72"/>
        <v>217.29358500810505</v>
      </c>
      <c r="BM85">
        <f t="shared" si="72"/>
        <v>84.426946199966551</v>
      </c>
      <c r="BN85">
        <f t="shared" si="72"/>
        <v>0.21080758969218907</v>
      </c>
      <c r="BO85">
        <f t="shared" si="67"/>
        <v>182.76677385452399</v>
      </c>
      <c r="BP85">
        <f t="shared" si="89"/>
        <v>32.457167055979454</v>
      </c>
      <c r="BQ85">
        <f t="shared" si="89"/>
        <v>4.5573201996662647</v>
      </c>
      <c r="BR85" s="7">
        <f t="shared" si="86"/>
        <v>2.3431221777843403E-2</v>
      </c>
      <c r="BS85" s="7">
        <f t="shared" si="70"/>
        <v>0.57028602681192464</v>
      </c>
      <c r="BT85" s="7">
        <f t="shared" si="71"/>
        <v>0.33366979654458895</v>
      </c>
      <c r="BU85" s="8">
        <f>MAX((BU$3*climhigh!$I195+BU$4*climhigh!$I195^2+BU$5*climhigh!$I195^6)*(K85/K$66)^$BW$1,-99)</f>
        <v>2.8106234307473579</v>
      </c>
      <c r="BV85" s="8">
        <f>MAX((BV$3*climhigh!$I195+BV$4*climhigh!$I195^2+BV$5*climhigh!$I195^6)*(L85/L$66)^$BW$1,-99)</f>
        <v>0.79071846682733882</v>
      </c>
      <c r="BW85" s="8">
        <f>MAX((BW$3*climhigh!$I195+BW$4*climhigh!$I195^2+BW$5*climhigh!$I195^6)*(M85/M$66)^$BW$1,-99)</f>
        <v>-0.50037370362439026</v>
      </c>
      <c r="BX85" s="8">
        <f>MAX((BX$3*climhigh!$M195+BX$4*climhigh!$M195^2+BX$5*climhigh!$M195^6)*(K85/K$66)^$BW$1,-99)</f>
        <v>2.8106191670473013</v>
      </c>
      <c r="BY85" s="8">
        <f>MAX((BY$3*climhigh!$M195+BY$4*climhigh!$M195^2+BY$5*climhigh!$M195^6)*(L85/L$66)^$BW$1,-99)</f>
        <v>0.79071415811625057</v>
      </c>
      <c r="BZ85" s="8">
        <f>MAX((BZ$3*climhigh!$M195+BZ$4*climhigh!$M195^2+BZ$5*climhigh!$M195^6)*(M85/M$66)^$BW$1,-99)</f>
        <v>-0.50037821186805731</v>
      </c>
      <c r="CA85" s="8">
        <f t="shared" si="79"/>
        <v>3.2497261558460683E-3</v>
      </c>
      <c r="CB85" s="8">
        <f t="shared" si="80"/>
        <v>1.8532734176442437E-3</v>
      </c>
      <c r="CC85" s="8">
        <f t="shared" si="81"/>
        <v>1.0843354652467867E-3</v>
      </c>
      <c r="CD85" s="8">
        <f>MAX((CD$3*climhigh!$I195+CD$4*climhigh!$I195^2+CD$5*climhigh!$I195^6)*(K85/K$66)^$BW$1,-99)</f>
        <v>1.28224297042311</v>
      </c>
      <c r="CE85" s="8">
        <f>MAX((CE$3*climhigh!$I195+CE$4*climhigh!$I195^2+CE$5*climhigh!$I195^6)*(L85/L$66)^$BW$1,-99)</f>
        <v>0.40822503369167051</v>
      </c>
      <c r="CF85" s="8">
        <f>MAX((CF$3*climhigh!$I195+CF$4*climhigh!$I195^2+CF$5*climhigh!$I195^6)*(M85/M$66)^$BW$1,-99)</f>
        <v>-0.11719179970501364</v>
      </c>
      <c r="CG85" s="8">
        <f>MAX((CG$3*climhigh!$M195+CG$4*climhigh!$M195^2+CG$5*climhigh!$M195^6)*(K85/K$66)^$BW$1,-99)</f>
        <v>1.2822442268006919</v>
      </c>
      <c r="CH85" s="8">
        <f>MAX((CH$3*climhigh!$M195+CH$4*climhigh!$M195^2+CH$5*climhigh!$M195^6)*(L85/L$66)^$BW$1,-99)</f>
        <v>0.40822457020970682</v>
      </c>
      <c r="CI85" s="8">
        <f>MAX((CI$3*climhigh!$M195+CI$4*climhigh!$M195^2+CI$5*climhigh!$M195^6)*(M85/M$66)^$BW$1,-99)</f>
        <v>-0.11719338228195759</v>
      </c>
      <c r="CJ85" s="8">
        <f t="shared" si="82"/>
        <v>-2.0224018214962807E-5</v>
      </c>
      <c r="CK85" s="8">
        <f t="shared" si="83"/>
        <v>-1.1533474993983133E-5</v>
      </c>
      <c r="CL85" s="8">
        <f t="shared" si="84"/>
        <v>-6.7481440431007008E-6</v>
      </c>
    </row>
    <row r="86" spans="1:90">
      <c r="A86">
        <f t="shared" si="49"/>
        <v>2040</v>
      </c>
      <c r="B86" s="4">
        <f t="shared" si="90"/>
        <v>1236.3895804652293</v>
      </c>
      <c r="C86" s="4">
        <f t="shared" si="90"/>
        <v>3299.0454434855515</v>
      </c>
      <c r="D86" s="4">
        <f t="shared" si="90"/>
        <v>5712.588738254095</v>
      </c>
      <c r="E86" s="11">
        <f t="shared" si="91"/>
        <v>2.0935429597931628E-3</v>
      </c>
      <c r="F86" s="11">
        <f t="shared" si="91"/>
        <v>4.1970921013805259E-3</v>
      </c>
      <c r="G86" s="11">
        <f t="shared" si="91"/>
        <v>9.2664627793451002E-3</v>
      </c>
      <c r="H86" s="4">
        <f t="shared" si="57"/>
        <v>68377.607425597016</v>
      </c>
      <c r="I86" s="4">
        <f t="shared" si="57"/>
        <v>30374.493828850234</v>
      </c>
      <c r="J86" s="4">
        <f t="shared" si="57"/>
        <v>8866.505490240721</v>
      </c>
      <c r="K86" s="4">
        <f t="shared" si="51"/>
        <v>55304.257255118449</v>
      </c>
      <c r="L86" s="4">
        <f t="shared" si="51"/>
        <v>9207.0552980193479</v>
      </c>
      <c r="M86" s="4">
        <f t="shared" si="51"/>
        <v>1552.0993889979447</v>
      </c>
      <c r="N86" s="11">
        <f t="shared" si="87"/>
        <v>1.6800428183045613E-2</v>
      </c>
      <c r="O86" s="11">
        <f t="shared" si="87"/>
        <v>2.6282962028862711E-2</v>
      </c>
      <c r="P86" s="11">
        <f t="shared" si="87"/>
        <v>1.9518771596608087E-2</v>
      </c>
      <c r="Q86" s="4">
        <f t="shared" si="58"/>
        <v>6183.7572914598304</v>
      </c>
      <c r="R86" s="4">
        <f t="shared" si="58"/>
        <v>11713.335102574554</v>
      </c>
      <c r="S86" s="4">
        <f t="shared" si="58"/>
        <v>3658.5824060394343</v>
      </c>
      <c r="T86" s="4">
        <f t="shared" si="92"/>
        <v>90.435414813080371</v>
      </c>
      <c r="U86" s="4">
        <f t="shared" si="92"/>
        <v>385.63062708386667</v>
      </c>
      <c r="V86" s="4">
        <f t="shared" si="92"/>
        <v>412.62957656389</v>
      </c>
      <c r="W86" s="11">
        <f t="shared" si="60"/>
        <v>-1.219247815263802E-2</v>
      </c>
      <c r="X86" s="11">
        <f t="shared" si="60"/>
        <v>-1.3228699347321071E-2</v>
      </c>
      <c r="Y86" s="11">
        <f t="shared" si="60"/>
        <v>-1.2203590333800474E-2</v>
      </c>
      <c r="Z86" s="4">
        <f t="shared" si="68"/>
        <v>11321.231605713112</v>
      </c>
      <c r="AA86" s="4">
        <f t="shared" si="61"/>
        <v>31339.876753970526</v>
      </c>
      <c r="AB86" s="4">
        <f t="shared" si="61"/>
        <v>6021.1805298152694</v>
      </c>
      <c r="AC86" s="12">
        <f t="shared" si="93"/>
        <v>2.2470580336129644</v>
      </c>
      <c r="AD86" s="12">
        <f t="shared" si="93"/>
        <v>3.2752845117390268</v>
      </c>
      <c r="AE86" s="12">
        <f t="shared" si="93"/>
        <v>1.6993539631440588</v>
      </c>
      <c r="AF86" s="11">
        <f t="shared" si="63"/>
        <v>-2.9039671966837322E-3</v>
      </c>
      <c r="AG86" s="11">
        <f t="shared" si="63"/>
        <v>2.0567434751257441E-3</v>
      </c>
      <c r="AH86" s="11">
        <f t="shared" si="63"/>
        <v>8.257041531207765E-4</v>
      </c>
      <c r="AI86" s="1">
        <f t="shared" si="85"/>
        <v>112028.93446578892</v>
      </c>
      <c r="AJ86" s="1">
        <f t="shared" si="85"/>
        <v>45100.824713096568</v>
      </c>
      <c r="AK86" s="1">
        <f t="shared" si="85"/>
        <v>13181.826599472832</v>
      </c>
      <c r="AL86" s="17">
        <f t="shared" si="94"/>
        <v>21.910664974390009</v>
      </c>
      <c r="AM86" s="17">
        <f t="shared" si="94"/>
        <v>5.4297149939268339</v>
      </c>
      <c r="AN86" s="17">
        <f t="shared" si="94"/>
        <v>1.3197152330598187</v>
      </c>
      <c r="AO86" s="7">
        <f t="shared" si="88"/>
        <v>1.3519162810314461E-2</v>
      </c>
      <c r="AP86" s="7">
        <f t="shared" si="88"/>
        <v>2.0818494809734422E-2</v>
      </c>
      <c r="AQ86" s="7">
        <f t="shared" si="88"/>
        <v>1.506926111022845E-2</v>
      </c>
      <c r="AR86" s="1">
        <f t="shared" si="65"/>
        <v>68377.607425597016</v>
      </c>
      <c r="AS86" s="1">
        <f t="shared" si="65"/>
        <v>30374.493828850234</v>
      </c>
      <c r="AT86" s="1">
        <f t="shared" si="65"/>
        <v>8866.505490240721</v>
      </c>
      <c r="AU86" s="1">
        <f t="shared" si="73"/>
        <v>13675.521485119403</v>
      </c>
      <c r="AV86" s="1">
        <f t="shared" si="73"/>
        <v>6074.8987657700472</v>
      </c>
      <c r="AW86" s="1">
        <f t="shared" si="73"/>
        <v>1773.3010980481442</v>
      </c>
      <c r="AX86" s="1">
        <f t="shared" si="74"/>
        <v>44243.405804094764</v>
      </c>
      <c r="AY86" s="1">
        <f t="shared" si="74"/>
        <v>7365.644238415478</v>
      </c>
      <c r="AZ86" s="1">
        <f t="shared" si="74"/>
        <v>1241.6795111983558</v>
      </c>
      <c r="BA86" s="1">
        <f t="shared" si="75"/>
        <v>10.697461617954897</v>
      </c>
      <c r="BB86" s="1">
        <f t="shared" si="75"/>
        <v>8.904581798040029</v>
      </c>
      <c r="BC86" s="1">
        <f t="shared" si="75"/>
        <v>7.1242201866813248</v>
      </c>
      <c r="BD86" s="1">
        <f t="shared" si="76"/>
        <v>46121.517045631925</v>
      </c>
      <c r="BE86">
        <f>BF3</f>
        <v>0.21822387218499145</v>
      </c>
      <c r="BF86">
        <f t="shared" ref="BF86:BG86" si="96">BG3</f>
        <v>0.3346263841173937</v>
      </c>
      <c r="BG86">
        <f t="shared" si="96"/>
        <v>2.453676962688749E-2</v>
      </c>
      <c r="BH86">
        <f t="shared" si="77"/>
        <v>0.26920371359401413</v>
      </c>
      <c r="BI86">
        <f t="shared" si="78"/>
        <v>4.7621658391411486E-3</v>
      </c>
      <c r="BJ86">
        <f t="shared" si="78"/>
        <v>1.1197481694748152E-2</v>
      </c>
      <c r="BK86">
        <f t="shared" si="78"/>
        <v>6.0205306372294847E-5</v>
      </c>
      <c r="BL86">
        <f t="shared" si="72"/>
        <v>325.62550624438222</v>
      </c>
      <c r="BM86">
        <f t="shared" si="72"/>
        <v>340.1178386357912</v>
      </c>
      <c r="BN86">
        <f t="shared" si="72"/>
        <v>0.5338106794915769</v>
      </c>
      <c r="BO86">
        <f t="shared" si="67"/>
        <v>187.04922266633028</v>
      </c>
      <c r="BP86">
        <f t="shared" si="89"/>
        <v>64.863733314181133</v>
      </c>
      <c r="BQ86">
        <f t="shared" si="89"/>
        <v>7.2263371454250125</v>
      </c>
      <c r="BR86" s="7">
        <f t="shared" si="86"/>
        <v>2.3018396344968606E-2</v>
      </c>
      <c r="BS86" s="7">
        <f t="shared" si="70"/>
        <v>0.55367575418633463</v>
      </c>
      <c r="BT86" s="7">
        <f t="shared" si="71"/>
        <v>0.31674568747019355</v>
      </c>
      <c r="BU86" s="8">
        <f>MAX((BU$3*climhigh!$I196+BU$4*climhigh!$I196^2+BU$5*climhigh!$I196^6)*(K86/K$66)^$BW$1,-99)</f>
        <v>2.7243104128565658</v>
      </c>
      <c r="BV86" s="8">
        <f>MAX((BV$3*climhigh!$I196+BV$4*climhigh!$I196^2+BV$5*climhigh!$I196^6)*(L86/L$66)^$BW$1,-99)</f>
        <v>0.71104928432115733</v>
      </c>
      <c r="BW86" s="8">
        <f>MAX((BW$3*climhigh!$I196+BW$4*climhigh!$I196^2+BW$5*climhigh!$I196^6)*(M86/M$66)^$BW$1,-99)</f>
        <v>-0.57565511680926673</v>
      </c>
      <c r="BX86" s="8">
        <f>MAX((BX$3*climhigh!$M196+BX$4*climhigh!$M196^2+BX$5*climhigh!$M196^6)*(K86/K$66)^$BW$1,-99)</f>
        <v>2.7243057974728671</v>
      </c>
      <c r="BY86" s="8">
        <f>MAX((BY$3*climhigh!$M196+BY$4*climhigh!$M196^2+BY$5*climhigh!$M196^6)*(L86/L$66)^$BW$1,-99)</f>
        <v>0.71104471340537145</v>
      </c>
      <c r="BZ86" s="8">
        <f>MAX((BZ$3*climhigh!$M196+BZ$4*climhigh!$M196^2+BZ$5*climhigh!$M196^6)*(M86/M$66)^$BW$1,-99)</f>
        <v>-0.57565985385913754</v>
      </c>
      <c r="CA86" s="8">
        <f t="shared" si="79"/>
        <v>3.5758997336076785E-3</v>
      </c>
      <c r="CB86" s="8">
        <f t="shared" si="80"/>
        <v>1.9798889818999446E-3</v>
      </c>
      <c r="CC86" s="8">
        <f t="shared" si="81"/>
        <v>1.1326508194460462E-3</v>
      </c>
      <c r="CD86" s="8">
        <f>MAX((CD$3*climhigh!$I196+CD$4*climhigh!$I196^2+CD$5*climhigh!$I196^6)*(K86/K$66)^$BW$1,-99)</f>
        <v>1.2969793676161898</v>
      </c>
      <c r="CE86" s="8">
        <f>MAX((CE$3*climhigh!$I196+CE$4*climhigh!$I196^2+CE$5*climhigh!$I196^6)*(L86/L$66)^$BW$1,-99)</f>
        <v>0.39637522831025895</v>
      </c>
      <c r="CF86" s="8">
        <f>MAX((CF$3*climhigh!$I196+CF$4*climhigh!$I196^2+CF$5*climhigh!$I196^6)*(M86/M$66)^$BW$1,-99)</f>
        <v>-0.14499387291618498</v>
      </c>
      <c r="CG86" s="8">
        <f>MAX((CG$3*climhigh!$M196+CG$4*climhigh!$M196^2+CG$5*climhigh!$M196^6)*(K86/K$66)^$BW$1,-99)</f>
        <v>1.2969804938732357</v>
      </c>
      <c r="CH86" s="8">
        <f>MAX((CH$3*climhigh!$M196+CH$4*climhigh!$M196^2+CH$5*climhigh!$M196^6)*(L86/L$66)^$BW$1,-99)</f>
        <v>0.39637459133375147</v>
      </c>
      <c r="CI86" s="8">
        <f>MAX((CI$3*climhigh!$M196+CI$4*climhigh!$M196^2+CI$5*climhigh!$M196^6)*(M86/M$66)^$BW$1,-99)</f>
        <v>-0.14499566940940678</v>
      </c>
      <c r="CJ86" s="8">
        <f t="shared" si="82"/>
        <v>-3.9188172548584609E-6</v>
      </c>
      <c r="CK86" s="8">
        <f t="shared" si="83"/>
        <v>-2.1697540991021797E-6</v>
      </c>
      <c r="CL86" s="8">
        <f t="shared" si="84"/>
        <v>-1.2412684654601999E-6</v>
      </c>
    </row>
    <row r="87" spans="1:90">
      <c r="A87">
        <f t="shared" si="49"/>
        <v>2041</v>
      </c>
      <c r="B87" s="4">
        <f t="shared" si="90"/>
        <v>1238.8485934318867</v>
      </c>
      <c r="C87" s="4">
        <f t="shared" si="90"/>
        <v>3312.1995211798526</v>
      </c>
      <c r="D87" s="4">
        <f t="shared" si="90"/>
        <v>5762.8774546249952</v>
      </c>
      <c r="E87" s="11">
        <f t="shared" si="91"/>
        <v>1.9888658118035044E-3</v>
      </c>
      <c r="F87" s="11">
        <f t="shared" si="91"/>
        <v>3.9872374963114991E-3</v>
      </c>
      <c r="G87" s="11">
        <f t="shared" si="91"/>
        <v>8.8031396403778443E-3</v>
      </c>
      <c r="H87" s="4">
        <f t="shared" si="57"/>
        <v>69544.322037901642</v>
      </c>
      <c r="I87" s="4">
        <f t="shared" si="57"/>
        <v>31027.803373887244</v>
      </c>
      <c r="J87" s="4">
        <f t="shared" si="57"/>
        <v>9116.5977435121222</v>
      </c>
      <c r="K87" s="4">
        <f t="shared" si="51"/>
        <v>56136.256203228491</v>
      </c>
      <c r="L87" s="4">
        <f t="shared" si="51"/>
        <v>9367.7337900328839</v>
      </c>
      <c r="M87" s="4">
        <f t="shared" si="51"/>
        <v>1581.9523866841207</v>
      </c>
      <c r="N87" s="11">
        <f t="shared" si="87"/>
        <v>1.5044030774557404E-2</v>
      </c>
      <c r="O87" s="11">
        <f t="shared" si="87"/>
        <v>1.7451670139105424E-2</v>
      </c>
      <c r="P87" s="11">
        <f t="shared" si="87"/>
        <v>1.9233947192936807E-2</v>
      </c>
      <c r="Q87" s="4">
        <f t="shared" si="58"/>
        <v>6212.5878290591336</v>
      </c>
      <c r="R87" s="4">
        <f t="shared" si="58"/>
        <v>11806.98629583921</v>
      </c>
      <c r="S87" s="4">
        <f t="shared" si="58"/>
        <v>3715.8706705978711</v>
      </c>
      <c r="T87" s="4">
        <f t="shared" si="92"/>
        <v>89.332782993747131</v>
      </c>
      <c r="U87" s="4">
        <f t="shared" si="92"/>
        <v>380.52923545905531</v>
      </c>
      <c r="V87" s="4">
        <f t="shared" si="92"/>
        <v>407.59401425189475</v>
      </c>
      <c r="W87" s="11">
        <f t="shared" si="60"/>
        <v>-1.219247815263802E-2</v>
      </c>
      <c r="X87" s="11">
        <f t="shared" si="60"/>
        <v>-1.3228699347321071E-2</v>
      </c>
      <c r="Y87" s="11">
        <f t="shared" si="60"/>
        <v>-1.2203590333800474E-2</v>
      </c>
      <c r="Z87" s="4">
        <f t="shared" si="68"/>
        <v>10831.437981792091</v>
      </c>
      <c r="AA87" s="4">
        <f t="shared" si="61"/>
        <v>25579.23137574282</v>
      </c>
      <c r="AB87" s="4">
        <f t="shared" si="61"/>
        <v>6069.6834846110387</v>
      </c>
      <c r="AC87" s="12">
        <f t="shared" si="93"/>
        <v>2.2405326507943077</v>
      </c>
      <c r="AD87" s="12">
        <f t="shared" si="93"/>
        <v>3.2820209317877262</v>
      </c>
      <c r="AE87" s="12">
        <f t="shared" si="93"/>
        <v>1.7007571267690491</v>
      </c>
      <c r="AF87" s="11">
        <f t="shared" si="63"/>
        <v>-2.9039671966837322E-3</v>
      </c>
      <c r="AG87" s="11">
        <f t="shared" si="63"/>
        <v>2.0567434751257441E-3</v>
      </c>
      <c r="AH87" s="11">
        <f t="shared" si="63"/>
        <v>8.257041531207765E-4</v>
      </c>
      <c r="AI87" s="1">
        <f t="shared" si="85"/>
        <v>114501.56250432943</v>
      </c>
      <c r="AJ87" s="1">
        <f t="shared" si="85"/>
        <v>46665.641007556958</v>
      </c>
      <c r="AK87" s="1">
        <f t="shared" si="85"/>
        <v>13636.945037573694</v>
      </c>
      <c r="AL87" s="17">
        <f t="shared" si="94"/>
        <v>22.203916682990329</v>
      </c>
      <c r="AM87" s="17">
        <f t="shared" si="94"/>
        <v>5.5416231024120428</v>
      </c>
      <c r="AN87" s="17">
        <f t="shared" si="94"/>
        <v>1.3394034951635621</v>
      </c>
      <c r="AO87" s="7">
        <f t="shared" si="88"/>
        <v>1.3383971182211317E-2</v>
      </c>
      <c r="AP87" s="7">
        <f t="shared" si="88"/>
        <v>2.0610309861637078E-2</v>
      </c>
      <c r="AQ87" s="7">
        <f t="shared" si="88"/>
        <v>1.4918568499126166E-2</v>
      </c>
      <c r="AR87" s="1">
        <f t="shared" si="65"/>
        <v>69544.322037901642</v>
      </c>
      <c r="AS87" s="1">
        <f t="shared" si="65"/>
        <v>31027.803373887244</v>
      </c>
      <c r="AT87" s="1">
        <f t="shared" si="65"/>
        <v>9116.5977435121222</v>
      </c>
      <c r="AU87" s="1">
        <f t="shared" si="73"/>
        <v>13908.864407580329</v>
      </c>
      <c r="AV87" s="1">
        <f t="shared" si="73"/>
        <v>6205.5606747774491</v>
      </c>
      <c r="AW87" s="1">
        <f t="shared" si="73"/>
        <v>1823.3195487024245</v>
      </c>
      <c r="AX87" s="1">
        <f t="shared" si="74"/>
        <v>44909.004962582789</v>
      </c>
      <c r="AY87" s="1">
        <f t="shared" si="74"/>
        <v>7494.1870320263079</v>
      </c>
      <c r="AZ87" s="1">
        <f t="shared" si="74"/>
        <v>1265.5619093472967</v>
      </c>
      <c r="BA87" s="1">
        <f t="shared" si="75"/>
        <v>10.712393609581216</v>
      </c>
      <c r="BB87" s="1">
        <f t="shared" si="75"/>
        <v>8.9218829366117607</v>
      </c>
      <c r="BC87" s="1">
        <f t="shared" si="75"/>
        <v>7.143271499647776</v>
      </c>
      <c r="BD87" s="1">
        <f t="shared" si="76"/>
        <v>45147.628607329811</v>
      </c>
      <c r="BE87">
        <f t="shared" si="95"/>
        <v>0.21822387218499145</v>
      </c>
      <c r="BF87">
        <f t="shared" si="95"/>
        <v>0.3346263841173937</v>
      </c>
      <c r="BG87">
        <f t="shared" si="95"/>
        <v>2.453676962688749E-2</v>
      </c>
      <c r="BH87">
        <f t="shared" si="77"/>
        <v>0.26064036021542542</v>
      </c>
      <c r="BI87">
        <f t="shared" si="78"/>
        <v>4.7621658391411486E-3</v>
      </c>
      <c r="BJ87">
        <f t="shared" si="78"/>
        <v>1.1197481694748152E-2</v>
      </c>
      <c r="BK87">
        <f t="shared" si="78"/>
        <v>6.0205306372294847E-5</v>
      </c>
      <c r="BL87">
        <f t="shared" si="72"/>
        <v>331.18159471512615</v>
      </c>
      <c r="BM87">
        <f t="shared" si="72"/>
        <v>347.43326030734738</v>
      </c>
      <c r="BN87">
        <f t="shared" si="72"/>
        <v>0.54886756022111916</v>
      </c>
      <c r="BO87">
        <f t="shared" si="67"/>
        <v>191.35479580968214</v>
      </c>
      <c r="BP87">
        <f t="shared" si="89"/>
        <v>81.180872854181644</v>
      </c>
      <c r="BQ87">
        <f t="shared" si="89"/>
        <v>7.3707915472265855</v>
      </c>
      <c r="BR87" s="7">
        <f t="shared" si="86"/>
        <v>1.9235673767122208E-2</v>
      </c>
      <c r="BS87" s="7">
        <f t="shared" si="70"/>
        <v>0.53754927590906276</v>
      </c>
      <c r="BT87" s="7">
        <f t="shared" si="71"/>
        <v>0.30079786694099475</v>
      </c>
      <c r="BU87" s="8">
        <f>MAX((BU$3*climhigh!$I197+BU$4*climhigh!$I197^2+BU$5*climhigh!$I197^6)*(K87/K$66)^$BW$1,-99)</f>
        <v>2.6345434124050131</v>
      </c>
      <c r="BV87" s="8">
        <f>MAX((BV$3*climhigh!$I197+BV$4*climhigh!$I197^2+BV$5*climhigh!$I197^6)*(L87/L$66)^$BW$1,-99)</f>
        <v>0.62983276276750222</v>
      </c>
      <c r="BW87" s="8">
        <f>MAX((BW$3*climhigh!$I197+BW$4*climhigh!$I197^2+BW$5*climhigh!$I197^6)*(M87/M$66)^$BW$1,-99)</f>
        <v>-0.65344021670985597</v>
      </c>
      <c r="BX87" s="8">
        <f>MAX((BX$3*climhigh!$M197+BX$4*climhigh!$M197^2+BX$5*climhigh!$M197^6)*(K87/K$66)^$BW$1,-99)</f>
        <v>2.6345384404855254</v>
      </c>
      <c r="BY87" s="8">
        <f>MAX((BY$3*climhigh!$M197+BY$4*climhigh!$M197^2+BY$5*climhigh!$M197^6)*(L87/L$66)^$BW$1,-99)</f>
        <v>0.62982792113814989</v>
      </c>
      <c r="BZ87" s="8">
        <f>MAX((BZ$3*climhigh!$M197+BZ$4*climhigh!$M197^2+BZ$5*climhigh!$M197^6)*(M87/M$66)^$BW$1,-99)</f>
        <v>-0.65344517964465998</v>
      </c>
      <c r="CA87" s="8">
        <f t="shared" si="79"/>
        <v>3.9101385023267475E-3</v>
      </c>
      <c r="CB87" s="8">
        <f t="shared" si="80"/>
        <v>2.1018921206298904E-3</v>
      </c>
      <c r="CC87" s="8">
        <f t="shared" si="81"/>
        <v>1.1761613209437414E-3</v>
      </c>
      <c r="CD87" s="8">
        <f>MAX((CD$3*climhigh!$I197+CD$4*climhigh!$I197^2+CD$5*climhigh!$I197^6)*(K87/K$66)^$BW$1,-99)</f>
        <v>1.3096009816807319</v>
      </c>
      <c r="CE87" s="8">
        <f>MAX((CE$3*climhigh!$I197+CE$4*climhigh!$I197^2+CE$5*climhigh!$I197^6)*(L87/L$66)^$BW$1,-99)</f>
        <v>0.38249645212288219</v>
      </c>
      <c r="CF87" s="8">
        <f>MAX((CF$3*climhigh!$I197+CF$4*climhigh!$I197^2+CF$5*climhigh!$I197^6)*(M87/M$66)^$BW$1,-99)</f>
        <v>-0.17603579283386817</v>
      </c>
      <c r="CG87" s="8">
        <f>MAX((CG$3*climhigh!$M197+CG$4*climhigh!$M197^2+CG$5*climhigh!$M197^6)*(K87/K$66)^$BW$1,-99)</f>
        <v>1.3096019524218137</v>
      </c>
      <c r="CH87" s="8">
        <f>MAX((CH$3*climhigh!$M197+CH$4*climhigh!$M197^2+CH$5*climhigh!$M197^6)*(L87/L$66)^$BW$1,-99)</f>
        <v>0.3824956197218059</v>
      </c>
      <c r="CI87" s="8">
        <f>MAX((CI$3*climhigh!$M197+CI$4*climhigh!$M197^2+CI$5*climhigh!$M197^6)*(M87/M$66)^$BW$1,-99)</f>
        <v>-0.17603782250379865</v>
      </c>
      <c r="CJ87" s="8">
        <f t="shared" si="82"/>
        <v>1.5111767361008708E-5</v>
      </c>
      <c r="CK87" s="8">
        <f t="shared" si="83"/>
        <v>8.1233196026164396E-6</v>
      </c>
      <c r="CL87" s="8">
        <f t="shared" si="84"/>
        <v>4.5455873878999651E-6</v>
      </c>
    </row>
    <row r="88" spans="1:90">
      <c r="A88">
        <f t="shared" si="49"/>
        <v>2042</v>
      </c>
      <c r="B88" s="4">
        <f t="shared" si="90"/>
        <v>1241.1893018646904</v>
      </c>
      <c r="C88" s="4">
        <f t="shared" si="90"/>
        <v>3324.7457209996605</v>
      </c>
      <c r="D88" s="4">
        <f t="shared" si="90"/>
        <v>5811.0722988402713</v>
      </c>
      <c r="E88" s="11">
        <f t="shared" si="91"/>
        <v>1.8894225212133292E-3</v>
      </c>
      <c r="F88" s="11">
        <f t="shared" si="91"/>
        <v>3.7878756214959237E-3</v>
      </c>
      <c r="G88" s="11">
        <f t="shared" si="91"/>
        <v>8.3629826583589521E-3</v>
      </c>
      <c r="H88" s="4">
        <f t="shared" si="57"/>
        <v>70810.57499824962</v>
      </c>
      <c r="I88" s="4">
        <f t="shared" si="57"/>
        <v>31937.493859522241</v>
      </c>
      <c r="J88" s="4">
        <f t="shared" si="57"/>
        <v>9367.7007851265535</v>
      </c>
      <c r="K88" s="4">
        <f t="shared" si="51"/>
        <v>57050.584380535627</v>
      </c>
      <c r="L88" s="4">
        <f t="shared" si="51"/>
        <v>9605.9959285907462</v>
      </c>
      <c r="M88" s="4">
        <f t="shared" si="51"/>
        <v>1612.0434066869357</v>
      </c>
      <c r="N88" s="11">
        <f t="shared" si="87"/>
        <v>1.6287658621141787E-2</v>
      </c>
      <c r="O88" s="11">
        <f t="shared" si="87"/>
        <v>2.5434341314370945E-2</v>
      </c>
      <c r="P88" s="11">
        <f t="shared" si="87"/>
        <v>1.902144480207002E-2</v>
      </c>
      <c r="Q88" s="4">
        <f t="shared" si="58"/>
        <v>6248.5797010682772</v>
      </c>
      <c r="R88" s="4">
        <f t="shared" si="58"/>
        <v>11992.37975177079</v>
      </c>
      <c r="S88" s="4">
        <f t="shared" si="58"/>
        <v>3771.622789679152</v>
      </c>
      <c r="T88" s="4">
        <f t="shared" si="92"/>
        <v>88.24359498878151</v>
      </c>
      <c r="U88" s="4">
        <f t="shared" si="92"/>
        <v>375.4953286103015</v>
      </c>
      <c r="V88" s="4">
        <f t="shared" si="92"/>
        <v>402.61990387945542</v>
      </c>
      <c r="W88" s="11">
        <f t="shared" si="60"/>
        <v>-1.219247815263802E-2</v>
      </c>
      <c r="X88" s="11">
        <f t="shared" si="60"/>
        <v>-1.3228699347321071E-2</v>
      </c>
      <c r="Y88" s="11">
        <f t="shared" si="60"/>
        <v>-1.2203590333800474E-2</v>
      </c>
      <c r="Z88" s="4">
        <f t="shared" si="68"/>
        <v>10850.336616305829</v>
      </c>
      <c r="AA88" s="4">
        <f t="shared" si="61"/>
        <v>25836.774602030022</v>
      </c>
      <c r="AB88" s="4">
        <f t="shared" si="61"/>
        <v>6169.8164473870538</v>
      </c>
      <c r="AC88" s="12">
        <f t="shared" si="93"/>
        <v>2.2340262174733021</v>
      </c>
      <c r="AD88" s="12">
        <f t="shared" si="93"/>
        <v>3.2887712069244066</v>
      </c>
      <c r="AE88" s="12">
        <f t="shared" si="93"/>
        <v>1.702161448992072</v>
      </c>
      <c r="AF88" s="11">
        <f t="shared" si="63"/>
        <v>-2.9039671966837322E-3</v>
      </c>
      <c r="AG88" s="11">
        <f t="shared" si="63"/>
        <v>2.0567434751257441E-3</v>
      </c>
      <c r="AH88" s="11">
        <f t="shared" si="63"/>
        <v>8.257041531207765E-4</v>
      </c>
      <c r="AI88" s="1">
        <f t="shared" ref="AI88:AK103" si="97">(1-$AI$5)*AI87+AU87</f>
        <v>116960.27066147682</v>
      </c>
      <c r="AJ88" s="1">
        <f t="shared" si="97"/>
        <v>48204.637581578718</v>
      </c>
      <c r="AK88" s="1">
        <f t="shared" si="97"/>
        <v>14096.570082518749</v>
      </c>
      <c r="AL88" s="17">
        <f t="shared" si="94"/>
        <v>22.49812149819752</v>
      </c>
      <c r="AM88" s="17">
        <f t="shared" si="94"/>
        <v>5.6546955259963907</v>
      </c>
      <c r="AN88" s="17">
        <f t="shared" si="94"/>
        <v>1.3591856581262229</v>
      </c>
      <c r="AO88" s="7">
        <f t="shared" si="88"/>
        <v>1.3250131470389203E-2</v>
      </c>
      <c r="AP88" s="7">
        <f t="shared" si="88"/>
        <v>2.0404206763020707E-2</v>
      </c>
      <c r="AQ88" s="7">
        <f t="shared" si="88"/>
        <v>1.4769382814134905E-2</v>
      </c>
      <c r="AR88" s="1">
        <f t="shared" si="65"/>
        <v>70810.57499824962</v>
      </c>
      <c r="AS88" s="1">
        <f t="shared" si="65"/>
        <v>31937.493859522241</v>
      </c>
      <c r="AT88" s="1">
        <f t="shared" si="65"/>
        <v>9367.7007851265535</v>
      </c>
      <c r="AU88" s="1">
        <f t="shared" si="73"/>
        <v>14162.114999649924</v>
      </c>
      <c r="AV88" s="1">
        <f t="shared" si="73"/>
        <v>6387.4987719044484</v>
      </c>
      <c r="AW88" s="1">
        <f t="shared" si="73"/>
        <v>1873.5401570253107</v>
      </c>
      <c r="AX88" s="1">
        <f t="shared" si="74"/>
        <v>45640.467504428503</v>
      </c>
      <c r="AY88" s="1">
        <f t="shared" si="74"/>
        <v>7684.796742872597</v>
      </c>
      <c r="AZ88" s="1">
        <f t="shared" si="74"/>
        <v>1289.6347253495485</v>
      </c>
      <c r="BA88" s="1">
        <f t="shared" si="75"/>
        <v>10.728550047228293</v>
      </c>
      <c r="BB88" s="1">
        <f t="shared" si="75"/>
        <v>8.94699920707024</v>
      </c>
      <c r="BC88" s="1">
        <f t="shared" si="75"/>
        <v>7.1621142986149788</v>
      </c>
      <c r="BD88" s="1">
        <f t="shared" si="76"/>
        <v>44195.017076239594</v>
      </c>
      <c r="BE88">
        <f t="shared" si="95"/>
        <v>0.21822387218499145</v>
      </c>
      <c r="BF88">
        <f t="shared" si="95"/>
        <v>0.3346263841173937</v>
      </c>
      <c r="BG88">
        <f t="shared" si="95"/>
        <v>2.453676962688749E-2</v>
      </c>
      <c r="BH88">
        <f t="shared" si="77"/>
        <v>0.26051462170009165</v>
      </c>
      <c r="BI88">
        <f t="shared" si="78"/>
        <v>4.7621658391411486E-3</v>
      </c>
      <c r="BJ88">
        <f t="shared" si="78"/>
        <v>1.1197481694748152E-2</v>
      </c>
      <c r="BK88">
        <f t="shared" si="78"/>
        <v>6.0205306372294847E-5</v>
      </c>
      <c r="BL88">
        <f t="shared" si="72"/>
        <v>337.21170130660664</v>
      </c>
      <c r="BM88">
        <f t="shared" si="72"/>
        <v>357.6195028681318</v>
      </c>
      <c r="BN88">
        <f t="shared" si="72"/>
        <v>0.56398529577253109</v>
      </c>
      <c r="BO88">
        <f t="shared" si="67"/>
        <v>195.03563423565149</v>
      </c>
      <c r="BP88">
        <f t="shared" si="89"/>
        <v>82.728035930179118</v>
      </c>
      <c r="BQ88">
        <f t="shared" si="89"/>
        <v>7.4508899270611915</v>
      </c>
      <c r="BR88" s="7">
        <f t="shared" si="86"/>
        <v>2.2126672804469782E-2</v>
      </c>
      <c r="BS88" s="7">
        <f t="shared" si="70"/>
        <v>0.52189250088258521</v>
      </c>
      <c r="BT88" s="7">
        <f t="shared" si="71"/>
        <v>0.28668284396109545</v>
      </c>
      <c r="BU88" s="8">
        <f>MAX((BU$3*climhigh!$I198+BU$4*climhigh!$I198^2+BU$5*climhigh!$I198^6)*(K88/K$66)^$BW$1,-99)</f>
        <v>2.5401416950965992</v>
      </c>
      <c r="BV88" s="8">
        <f>MAX((BV$3*climhigh!$I198+BV$4*climhigh!$I198^2+BV$5*climhigh!$I198^6)*(L88/L$66)^$BW$1,-99)</f>
        <v>0.54509898379538457</v>
      </c>
      <c r="BW88" s="8">
        <f>MAX((BW$3*climhigh!$I198+BW$4*climhigh!$I198^2+BW$5*climhigh!$I198^6)*(M88/M$66)^$BW$1,-99)</f>
        <v>-0.7329031935155923</v>
      </c>
      <c r="BX88" s="8">
        <f>MAX((BX$3*climhigh!$M198+BX$4*climhigh!$M198^2+BX$5*climhigh!$M198^6)*(K88/K$66)^$BW$1,-99)</f>
        <v>2.5401363685051925</v>
      </c>
      <c r="BY88" s="8">
        <f>MAX((BY$3*climhigh!$M198+BY$4*climhigh!$M198^2+BY$5*climhigh!$M198^6)*(L88/L$66)^$BW$1,-99)</f>
        <v>0.54509388420758187</v>
      </c>
      <c r="BZ88" s="8">
        <f>MAX((BZ$3*climhigh!$M198+BZ$4*climhigh!$M198^2+BZ$5*climhigh!$M198^6)*(M88/M$66)^$BW$1,-99)</f>
        <v>-0.73290837811750142</v>
      </c>
      <c r="CA88" s="8">
        <f t="shared" si="79"/>
        <v>4.257467996580399E-3</v>
      </c>
      <c r="CB88" s="8">
        <f t="shared" si="80"/>
        <v>2.221940620162914E-3</v>
      </c>
      <c r="CC88" s="8">
        <f t="shared" si="81"/>
        <v>1.2205430333330162E-3</v>
      </c>
      <c r="CD88" s="8">
        <f>MAX((CD$3*climhigh!$I198+CD$4*climhigh!$I198^2+CD$5*climhigh!$I198^6)*(K88/K$66)^$BW$1,-99)</f>
        <v>1.3186853112570311</v>
      </c>
      <c r="CE88" s="8">
        <f>MAX((CE$3*climhigh!$I198+CE$4*climhigh!$I198^2+CE$5*climhigh!$I198^6)*(L88/L$66)^$BW$1,-99)</f>
        <v>0.36486908638860405</v>
      </c>
      <c r="CF88" s="8">
        <f>MAX((CF$3*climhigh!$I198+CF$4*climhigh!$I198^2+CF$5*climhigh!$I198^6)*(M88/M$66)^$BW$1,-99)</f>
        <v>-0.21023856375050082</v>
      </c>
      <c r="CG88" s="8">
        <f>MAX((CG$3*climhigh!$M198+CG$4*climhigh!$M198^2+CG$5*climhigh!$M198^6)*(K88/K$66)^$BW$1,-99)</f>
        <v>1.3186861012436877</v>
      </c>
      <c r="CH88" s="8">
        <f>MAX((CH$3*climhigh!$M198+CH$4*climhigh!$M198^2+CH$5*climhigh!$M198^6)*(L88/L$66)^$BW$1,-99)</f>
        <v>0.36486804064781853</v>
      </c>
      <c r="CI88" s="8">
        <f>MAX((CI$3*climhigh!$M198+CI$4*climhigh!$M198^2+CI$5*climhigh!$M198^6)*(M88/M$66)^$BW$1,-99)</f>
        <v>-0.21024084481463584</v>
      </c>
      <c r="CJ88" s="8">
        <f t="shared" si="82"/>
        <v>3.667018890233148E-5</v>
      </c>
      <c r="CK88" s="8">
        <f t="shared" si="83"/>
        <v>1.9137896594074599E-5</v>
      </c>
      <c r="CL88" s="8">
        <f t="shared" si="84"/>
        <v>1.0512714043110989E-5</v>
      </c>
    </row>
    <row r="89" spans="1:90">
      <c r="A89">
        <f t="shared" si="49"/>
        <v>2043</v>
      </c>
      <c r="B89" s="4">
        <f t="shared" si="90"/>
        <v>1243.417176333721</v>
      </c>
      <c r="C89" s="4">
        <f t="shared" si="90"/>
        <v>3336.7097581006956</v>
      </c>
      <c r="D89" s="4">
        <f t="shared" si="90"/>
        <v>5857.240300858859</v>
      </c>
      <c r="E89" s="11">
        <f t="shared" si="91"/>
        <v>1.7949513951526627E-3</v>
      </c>
      <c r="F89" s="11">
        <f t="shared" si="91"/>
        <v>3.5984818404211274E-3</v>
      </c>
      <c r="G89" s="11">
        <f t="shared" si="91"/>
        <v>7.9448335254410033E-3</v>
      </c>
      <c r="H89" s="4">
        <f t="shared" si="57"/>
        <v>72076.207164849126</v>
      </c>
      <c r="I89" s="4">
        <f t="shared" si="57"/>
        <v>32858.137234462461</v>
      </c>
      <c r="J89" s="4">
        <f t="shared" si="57"/>
        <v>9619.4738235744499</v>
      </c>
      <c r="K89" s="4">
        <f t="shared" si="51"/>
        <v>57966.230913239837</v>
      </c>
      <c r="L89" s="4">
        <f t="shared" si="51"/>
        <v>9847.4664015025992</v>
      </c>
      <c r="M89" s="4">
        <f t="shared" si="51"/>
        <v>1642.3218665220081</v>
      </c>
      <c r="N89" s="11">
        <f t="shared" si="87"/>
        <v>1.6049731000066902E-2</v>
      </c>
      <c r="O89" s="11">
        <f t="shared" si="87"/>
        <v>2.513747400133215E-2</v>
      </c>
      <c r="P89" s="11">
        <f t="shared" si="87"/>
        <v>1.8782657904541589E-2</v>
      </c>
      <c r="Q89" s="4">
        <f t="shared" si="58"/>
        <v>6282.7162579874239</v>
      </c>
      <c r="R89" s="4">
        <f t="shared" si="58"/>
        <v>12174.860326712091</v>
      </c>
      <c r="S89" s="4">
        <f t="shared" si="58"/>
        <v>3825.7272230458725</v>
      </c>
      <c r="T89" s="4">
        <f t="shared" si="92"/>
        <v>87.167686884770546</v>
      </c>
      <c r="U89" s="4">
        <f t="shared" si="92"/>
        <v>370.52801380179227</v>
      </c>
      <c r="V89" s="4">
        <f t="shared" si="92"/>
        <v>397.70649551227643</v>
      </c>
      <c r="W89" s="11">
        <f t="shared" si="60"/>
        <v>-1.219247815263802E-2</v>
      </c>
      <c r="X89" s="11">
        <f t="shared" si="60"/>
        <v>-1.3228699347321071E-2</v>
      </c>
      <c r="Y89" s="11">
        <f t="shared" si="60"/>
        <v>-1.2203590333800474E-2</v>
      </c>
      <c r="Z89" s="4">
        <f t="shared" si="68"/>
        <v>10881.505156576945</v>
      </c>
      <c r="AA89" s="4">
        <f t="shared" si="61"/>
        <v>26296.437997201712</v>
      </c>
      <c r="AB89" s="4">
        <f t="shared" si="61"/>
        <v>6267.557916626376</v>
      </c>
      <c r="AC89" s="12">
        <f t="shared" si="93"/>
        <v>2.2275386786212281</v>
      </c>
      <c r="AD89" s="12">
        <f t="shared" si="93"/>
        <v>3.2955353656454296</v>
      </c>
      <c r="AE89" s="12">
        <f t="shared" si="93"/>
        <v>1.7035669307697869</v>
      </c>
      <c r="AF89" s="11">
        <f t="shared" si="63"/>
        <v>-2.9039671966837322E-3</v>
      </c>
      <c r="AG89" s="11">
        <f t="shared" si="63"/>
        <v>2.0567434751257441E-3</v>
      </c>
      <c r="AH89" s="11">
        <f t="shared" si="63"/>
        <v>8.257041531207765E-4</v>
      </c>
      <c r="AI89" s="1">
        <f t="shared" si="97"/>
        <v>119426.35859497907</v>
      </c>
      <c r="AJ89" s="1">
        <f t="shared" si="97"/>
        <v>49771.672595325297</v>
      </c>
      <c r="AK89" s="1">
        <f t="shared" si="97"/>
        <v>14560.453231292186</v>
      </c>
      <c r="AL89" s="17">
        <f t="shared" si="94"/>
        <v>22.793243535208546</v>
      </c>
      <c r="AM89" s="17">
        <f t="shared" si="94"/>
        <v>5.7689213069238052</v>
      </c>
      <c r="AN89" s="17">
        <f t="shared" si="94"/>
        <v>1.3790592480935675</v>
      </c>
      <c r="AO89" s="7">
        <f t="shared" si="88"/>
        <v>1.3117630155685312E-2</v>
      </c>
      <c r="AP89" s="7">
        <f t="shared" si="88"/>
        <v>2.0200164695390498E-2</v>
      </c>
      <c r="AQ89" s="7">
        <f t="shared" si="88"/>
        <v>1.4621688985993555E-2</v>
      </c>
      <c r="AR89" s="1">
        <f t="shared" si="65"/>
        <v>72076.207164849126</v>
      </c>
      <c r="AS89" s="1">
        <f t="shared" si="65"/>
        <v>32858.137234462461</v>
      </c>
      <c r="AT89" s="1">
        <f t="shared" si="65"/>
        <v>9619.4738235744499</v>
      </c>
      <c r="AU89" s="1">
        <f t="shared" si="73"/>
        <v>14415.241432969826</v>
      </c>
      <c r="AV89" s="1">
        <f t="shared" si="73"/>
        <v>6571.627446892493</v>
      </c>
      <c r="AW89" s="1">
        <f t="shared" si="73"/>
        <v>1923.89476471489</v>
      </c>
      <c r="AX89" s="1">
        <f t="shared" si="74"/>
        <v>46372.984730591867</v>
      </c>
      <c r="AY89" s="1">
        <f t="shared" si="74"/>
        <v>7877.9731212020788</v>
      </c>
      <c r="AZ89" s="1">
        <f t="shared" si="74"/>
        <v>1313.8574932176066</v>
      </c>
      <c r="BA89" s="1">
        <f t="shared" si="75"/>
        <v>10.744472343021389</v>
      </c>
      <c r="BB89" s="1">
        <f t="shared" si="75"/>
        <v>8.9718259316441067</v>
      </c>
      <c r="BC89" s="1">
        <f t="shared" si="75"/>
        <v>7.1807227405129188</v>
      </c>
      <c r="BD89" s="1">
        <f t="shared" si="76"/>
        <v>43248.906870748047</v>
      </c>
      <c r="BE89">
        <f t="shared" si="95"/>
        <v>0.21822387218499145</v>
      </c>
      <c r="BF89">
        <f t="shared" si="95"/>
        <v>0.3346263841173937</v>
      </c>
      <c r="BG89">
        <f t="shared" si="95"/>
        <v>2.453676962688749E-2</v>
      </c>
      <c r="BH89">
        <f t="shared" si="77"/>
        <v>0.26073751017409652</v>
      </c>
      <c r="BI89">
        <f t="shared" si="78"/>
        <v>4.7621658391411486E-3</v>
      </c>
      <c r="BJ89">
        <f t="shared" si="78"/>
        <v>1.1197481694748152E-2</v>
      </c>
      <c r="BK89">
        <f t="shared" si="78"/>
        <v>6.0205306372294847E-5</v>
      </c>
      <c r="BL89">
        <f t="shared" si="72"/>
        <v>343.23885157530498</v>
      </c>
      <c r="BM89">
        <f t="shared" si="72"/>
        <v>367.92839020641605</v>
      </c>
      <c r="BN89">
        <f t="shared" si="72"/>
        <v>0.5791433686885703</v>
      </c>
      <c r="BO89">
        <f t="shared" si="67"/>
        <v>199.35112389959599</v>
      </c>
      <c r="BP89">
        <f t="shared" si="89"/>
        <v>83.625011515029584</v>
      </c>
      <c r="BQ89">
        <f t="shared" si="89"/>
        <v>7.5318271097195888</v>
      </c>
      <c r="BR89" s="7">
        <f t="shared" si="86"/>
        <v>2.1745813169307571E-2</v>
      </c>
      <c r="BS89" s="7">
        <f t="shared" si="70"/>
        <v>0.50669174842969433</v>
      </c>
      <c r="BT89" s="7">
        <f t="shared" si="71"/>
        <v>0.27247939945951111</v>
      </c>
      <c r="BU89" s="8">
        <f>MAX((BU$3*climhigh!$I199+BU$4*climhigh!$I199^2+BU$5*climhigh!$I199^6)*(K89/K$66)^$BW$1,-99)</f>
        <v>2.4421012394150239</v>
      </c>
      <c r="BV89" s="8">
        <f>MAX((BV$3*climhigh!$I199+BV$4*climhigh!$I199^2+BV$5*climhigh!$I199^6)*(L89/L$66)^$BW$1,-99)</f>
        <v>0.45828778466680509</v>
      </c>
      <c r="BW89" s="8">
        <f>MAX((BW$3*climhigh!$I199+BW$4*climhigh!$I199^2+BW$5*climhigh!$I199^6)*(M89/M$66)^$BW$1,-99)</f>
        <v>-0.81406972793179933</v>
      </c>
      <c r="BX89" s="8">
        <f>MAX((BX$3*climhigh!$M199+BX$4*climhigh!$M199^2+BX$5*climhigh!$M199^6)*(K89/K$66)^$BW$1,-99)</f>
        <v>2.4420955590228779</v>
      </c>
      <c r="BY89" s="8">
        <f>MAX((BY$3*climhigh!$M199+BY$4*climhigh!$M199^2+BY$5*climhigh!$M199^6)*(L89/L$66)^$BW$1,-99)</f>
        <v>0.45828243092125254</v>
      </c>
      <c r="BZ89" s="8">
        <f>MAX((BZ$3*climhigh!$M199+BZ$4*climhigh!$M199^2+BZ$5*climhigh!$M199^6)*(M89/M$66)^$BW$1,-99)</f>
        <v>-0.81407512988209418</v>
      </c>
      <c r="CA89" s="8">
        <f t="shared" si="79"/>
        <v>4.6138504054961983E-3</v>
      </c>
      <c r="CB89" s="8">
        <f t="shared" si="80"/>
        <v>2.3377999289539231E-3</v>
      </c>
      <c r="CC89" s="8">
        <f t="shared" si="81"/>
        <v>1.2571791876856259E-3</v>
      </c>
      <c r="CD89" s="8">
        <f>MAX((CD$3*climhigh!$I199+CD$4*climhigh!$I199^2+CD$5*climhigh!$I199^6)*(K89/K$66)^$BW$1,-99)</f>
        <v>1.3244610463657998</v>
      </c>
      <c r="CE89" s="8">
        <f>MAX((CE$3*climhigh!$I199+CE$4*climhigh!$I199^2+CE$5*climhigh!$I199^6)*(L89/L$66)^$BW$1,-99)</f>
        <v>0.34408672019449865</v>
      </c>
      <c r="CF89" s="8">
        <f>MAX((CF$3*climhigh!$I199+CF$4*climhigh!$I199^2+CF$5*climhigh!$I199^6)*(M89/M$66)^$BW$1,-99)</f>
        <v>-0.24783466415658756</v>
      </c>
      <c r="CG89" s="8">
        <f>MAX((CG$3*climhigh!$M199+CG$4*climhigh!$M199^2+CG$5*climhigh!$M199^6)*(K89/K$66)^$BW$1,-99)</f>
        <v>1.3244616299832173</v>
      </c>
      <c r="CH89" s="8">
        <f>MAX((CH$3*climhigh!$M199+CH$4*climhigh!$M199^2+CH$5*climhigh!$M199^6)*(L89/L$66)^$BW$1,-99)</f>
        <v>0.34408544128770613</v>
      </c>
      <c r="CI89" s="8">
        <f>MAX((CI$3*climhigh!$M199+CI$4*climhigh!$M199^2+CI$5*climhigh!$M199^6)*(M89/M$66)^$BW$1,-99)</f>
        <v>-0.24783721557766056</v>
      </c>
      <c r="CJ89" s="8">
        <f t="shared" si="82"/>
        <v>6.0943384190265555E-5</v>
      </c>
      <c r="CK89" s="8">
        <f t="shared" si="83"/>
        <v>3.0879509890588248E-5</v>
      </c>
      <c r="CL89" s="8">
        <f t="shared" si="84"/>
        <v>1.6605816725193821E-5</v>
      </c>
    </row>
    <row r="90" spans="1:90">
      <c r="A90">
        <f t="shared" si="49"/>
        <v>2044</v>
      </c>
      <c r="B90" s="4">
        <f t="shared" si="90"/>
        <v>1245.5374560593673</v>
      </c>
      <c r="C90" s="4">
        <f t="shared" si="90"/>
        <v>3348.1164930984128</v>
      </c>
      <c r="D90" s="4">
        <f t="shared" si="90"/>
        <v>5901.4483600122458</v>
      </c>
      <c r="E90" s="11">
        <f t="shared" si="91"/>
        <v>1.7052038253950294E-3</v>
      </c>
      <c r="F90" s="11">
        <f t="shared" si="91"/>
        <v>3.4185577484000707E-3</v>
      </c>
      <c r="G90" s="11">
        <f t="shared" si="91"/>
        <v>7.5475918491689524E-3</v>
      </c>
      <c r="H90" s="4">
        <f t="shared" si="57"/>
        <v>73341.552169630566</v>
      </c>
      <c r="I90" s="4">
        <f t="shared" si="57"/>
        <v>33789.953786598206</v>
      </c>
      <c r="J90" s="4">
        <f t="shared" si="57"/>
        <v>9871.8161948522666</v>
      </c>
      <c r="K90" s="4">
        <f t="shared" si="51"/>
        <v>58883.457749772257</v>
      </c>
      <c r="L90" s="4">
        <f t="shared" si="51"/>
        <v>10092.227631938911</v>
      </c>
      <c r="M90" s="4">
        <f t="shared" si="51"/>
        <v>1672.7785439491302</v>
      </c>
      <c r="N90" s="11">
        <f t="shared" si="87"/>
        <v>1.582346863133588E-2</v>
      </c>
      <c r="O90" s="11">
        <f t="shared" si="87"/>
        <v>2.4855249102344157E-2</v>
      </c>
      <c r="P90" s="11">
        <f t="shared" si="87"/>
        <v>1.8544889432435596E-2</v>
      </c>
      <c r="Q90" s="4">
        <f t="shared" si="58"/>
        <v>6315.0667782837954</v>
      </c>
      <c r="R90" s="4">
        <f t="shared" si="58"/>
        <v>12354.499500690483</v>
      </c>
      <c r="S90" s="4">
        <f t="shared" si="58"/>
        <v>3878.1730850758404</v>
      </c>
      <c r="T90" s="4">
        <f t="shared" si="92"/>
        <v>86.10489676681199</v>
      </c>
      <c r="U90" s="4">
        <f t="shared" si="92"/>
        <v>365.62641010744835</v>
      </c>
      <c r="V90" s="4">
        <f t="shared" si="92"/>
        <v>392.85304836795314</v>
      </c>
      <c r="W90" s="11">
        <f t="shared" si="60"/>
        <v>-1.219247815263802E-2</v>
      </c>
      <c r="X90" s="11">
        <f t="shared" si="60"/>
        <v>-1.3228699347321071E-2</v>
      </c>
      <c r="Y90" s="11">
        <f t="shared" si="60"/>
        <v>-1.2203590333800474E-2</v>
      </c>
      <c r="Z90" s="4">
        <f t="shared" si="68"/>
        <v>10909.179639779693</v>
      </c>
      <c r="AA90" s="4">
        <f t="shared" si="61"/>
        <v>26751.482524674084</v>
      </c>
      <c r="AB90" s="4">
        <f t="shared" si="61"/>
        <v>6362.7162600171978</v>
      </c>
      <c r="AC90" s="12">
        <f t="shared" si="93"/>
        <v>2.2210699793691679</v>
      </c>
      <c r="AD90" s="12">
        <f t="shared" si="93"/>
        <v>3.3023134365057669</v>
      </c>
      <c r="AE90" s="12">
        <f t="shared" si="93"/>
        <v>1.7049735730596427</v>
      </c>
      <c r="AF90" s="11">
        <f t="shared" si="63"/>
        <v>-2.9039671966837322E-3</v>
      </c>
      <c r="AG90" s="11">
        <f t="shared" si="63"/>
        <v>2.0567434751257441E-3</v>
      </c>
      <c r="AH90" s="11">
        <f t="shared" si="63"/>
        <v>8.257041531207765E-4</v>
      </c>
      <c r="AI90" s="1">
        <f t="shared" si="97"/>
        <v>121898.96416845098</v>
      </c>
      <c r="AJ90" s="1">
        <f t="shared" si="97"/>
        <v>51366.132782685265</v>
      </c>
      <c r="AK90" s="1">
        <f t="shared" si="97"/>
        <v>15028.302672877859</v>
      </c>
      <c r="AL90" s="17">
        <f t="shared" si="94"/>
        <v>23.089246940564443</v>
      </c>
      <c r="AM90" s="17">
        <f t="shared" si="94"/>
        <v>5.8842891358332672</v>
      </c>
      <c r="AN90" s="17">
        <f t="shared" si="94"/>
        <v>1.3990217817582609</v>
      </c>
      <c r="AO90" s="7">
        <f t="shared" ref="AO90:AQ105" si="98">AO$5*AO89</f>
        <v>1.2986453854128459E-2</v>
      </c>
      <c r="AP90" s="7">
        <f t="shared" si="98"/>
        <v>1.9998163048436594E-2</v>
      </c>
      <c r="AQ90" s="7">
        <f t="shared" si="98"/>
        <v>1.447547209613362E-2</v>
      </c>
      <c r="AR90" s="1">
        <f t="shared" si="65"/>
        <v>73341.552169630566</v>
      </c>
      <c r="AS90" s="1">
        <f t="shared" si="65"/>
        <v>33789.953786598206</v>
      </c>
      <c r="AT90" s="1">
        <f t="shared" si="65"/>
        <v>9871.8161948522666</v>
      </c>
      <c r="AU90" s="1">
        <f t="shared" si="73"/>
        <v>14668.310433926114</v>
      </c>
      <c r="AV90" s="1">
        <f t="shared" si="73"/>
        <v>6757.9907573196415</v>
      </c>
      <c r="AW90" s="1">
        <f t="shared" si="73"/>
        <v>1974.3632389704535</v>
      </c>
      <c r="AX90" s="1">
        <f t="shared" si="74"/>
        <v>47106.766199817808</v>
      </c>
      <c r="AY90" s="1">
        <f t="shared" si="74"/>
        <v>8073.7821055511304</v>
      </c>
      <c r="AZ90" s="1">
        <f t="shared" si="74"/>
        <v>1338.2228351593042</v>
      </c>
      <c r="BA90" s="1">
        <f t="shared" si="75"/>
        <v>10.760171925734054</v>
      </c>
      <c r="BB90" s="1">
        <f t="shared" si="75"/>
        <v>8.9963773138739835</v>
      </c>
      <c r="BC90" s="1">
        <f t="shared" si="75"/>
        <v>7.1990977702886925</v>
      </c>
      <c r="BD90" s="1">
        <f t="shared" si="76"/>
        <v>42310.345099168786</v>
      </c>
      <c r="BE90">
        <f t="shared" si="95"/>
        <v>0.21822387218499145</v>
      </c>
      <c r="BF90">
        <f t="shared" si="95"/>
        <v>0.3346263841173937</v>
      </c>
      <c r="BG90">
        <f t="shared" si="95"/>
        <v>2.453676962688749E-2</v>
      </c>
      <c r="BH90">
        <f t="shared" si="77"/>
        <v>0.26096397424721446</v>
      </c>
      <c r="BI90">
        <f t="shared" si="78"/>
        <v>4.7621658391411486E-3</v>
      </c>
      <c r="BJ90">
        <f t="shared" si="78"/>
        <v>1.1197481694748152E-2</v>
      </c>
      <c r="BK90">
        <f t="shared" si="78"/>
        <v>6.0205306372294847E-5</v>
      </c>
      <c r="BL90">
        <f t="shared" si="72"/>
        <v>349.26463433180305</v>
      </c>
      <c r="BM90">
        <f t="shared" si="72"/>
        <v>378.36238899181939</v>
      </c>
      <c r="BN90">
        <f t="shared" si="72"/>
        <v>0.59433571846206268</v>
      </c>
      <c r="BO90">
        <f t="shared" si="67"/>
        <v>203.6861761950081</v>
      </c>
      <c r="BP90">
        <f t="shared" si="89"/>
        <v>84.533707951880686</v>
      </c>
      <c r="BQ90">
        <f t="shared" si="89"/>
        <v>7.6138073701061888</v>
      </c>
      <c r="BR90" s="7">
        <f t="shared" si="86"/>
        <v>2.1382996797444376E-2</v>
      </c>
      <c r="BS90" s="7">
        <f t="shared" si="70"/>
        <v>0.49193373633950904</v>
      </c>
      <c r="BT90" s="7">
        <f t="shared" si="71"/>
        <v>0.25907343394924265</v>
      </c>
      <c r="BU90" s="8">
        <f>MAX((BU$3*climhigh!$I200+BU$4*climhigh!$I200^2+BU$5*climhigh!$I200^6)*(K90/K$66)^$BW$1,-99)</f>
        <v>2.3403934409846747</v>
      </c>
      <c r="BV90" s="8">
        <f>MAX((BV$3*climhigh!$I200+BV$4*climhigh!$I200^2+BV$5*climhigh!$I200^6)*(L90/L$66)^$BW$1,-99)</f>
        <v>0.36937553670943696</v>
      </c>
      <c r="BW90" s="8">
        <f>MAX((BW$3*climhigh!$I200+BW$4*climhigh!$I200^2+BW$5*climhigh!$I200^6)*(M90/M$66)^$BW$1,-99)</f>
        <v>-0.8969795164083556</v>
      </c>
      <c r="BX90" s="8">
        <f>MAX((BX$3*climhigh!$M200+BX$4*climhigh!$M200^2+BX$5*climhigh!$M200^6)*(K90/K$66)^$BW$1,-99)</f>
        <v>2.3403874082484801</v>
      </c>
      <c r="BY90" s="8">
        <f>MAX((BY$3*climhigh!$M200+BY$4*climhigh!$M200^2+BY$5*climhigh!$M200^6)*(L90/L$66)^$BW$1,-99)</f>
        <v>0.36936993286502573</v>
      </c>
      <c r="BZ90" s="8">
        <f>MAX((BZ$3*climhigh!$M200+BZ$4*climhigh!$M200^2+BZ$5*climhigh!$M200^6)*(M90/M$66)^$BW$1,-99)</f>
        <v>-0.89698513130463475</v>
      </c>
      <c r="CA90" s="8">
        <f t="shared" si="79"/>
        <v>4.9787946036238644E-3</v>
      </c>
      <c r="CB90" s="8">
        <f t="shared" si="80"/>
        <v>2.4492370318276724E-3</v>
      </c>
      <c r="CC90" s="8">
        <f t="shared" si="81"/>
        <v>1.289873414888793E-3</v>
      </c>
      <c r="CD90" s="8">
        <f>MAX((CD$3*climhigh!$I200+CD$4*climhigh!$I200^2+CD$5*climhigh!$I200^6)*(K90/K$66)^$BW$1,-99)</f>
        <v>1.326662122580067</v>
      </c>
      <c r="CE90" s="8">
        <f>MAX((CE$3*climhigh!$I200+CE$4*climhigh!$I200^2+CE$5*climhigh!$I200^6)*(L90/L$66)^$BW$1,-99)</f>
        <v>0.31991865105196621</v>
      </c>
      <c r="CF90" s="8">
        <f>MAX((CF$3*climhigh!$I200+CF$4*climhigh!$I200^2+CF$5*climhigh!$I200^6)*(M90/M$66)^$BW$1,-99)</f>
        <v>-0.28907939492832202</v>
      </c>
      <c r="CG90" s="8">
        <f>MAX((CG$3*climhigh!$M200+CG$4*climhigh!$M200^2+CG$5*climhigh!$M200^6)*(K90/K$66)^$BW$1,-99)</f>
        <v>1.3266624733503263</v>
      </c>
      <c r="CH90" s="8">
        <f>MAX((CH$3*climhigh!$M200+CH$4*climhigh!$M200^2+CH$5*climhigh!$M200^6)*(L90/L$66)^$BW$1,-99)</f>
        <v>0.31991711847303328</v>
      </c>
      <c r="CI90" s="8">
        <f>MAX((CI$3*climhigh!$M200+CI$4*climhigh!$M200^2+CI$5*climhigh!$M200^6)*(M90/M$66)^$BW$1,-99)</f>
        <v>-0.28908223647318698</v>
      </c>
      <c r="CJ90" s="8">
        <f t="shared" si="82"/>
        <v>8.8048652041229327E-5</v>
      </c>
      <c r="CK90" s="8">
        <f t="shared" si="83"/>
        <v>4.3314102378299285E-5</v>
      </c>
      <c r="CL90" s="8">
        <f t="shared" si="84"/>
        <v>2.2811066638923274E-5</v>
      </c>
    </row>
    <row r="91" spans="1:90">
      <c r="A91">
        <f t="shared" si="49"/>
        <v>2045</v>
      </c>
      <c r="B91" s="4">
        <f t="shared" si="90"/>
        <v>1247.5551565323753</v>
      </c>
      <c r="C91" s="4">
        <f t="shared" si="90"/>
        <v>3358.9899361994389</v>
      </c>
      <c r="D91" s="4">
        <f t="shared" si="90"/>
        <v>5943.7629973755502</v>
      </c>
      <c r="E91" s="11">
        <f t="shared" si="91"/>
        <v>1.6199436341252779E-3</v>
      </c>
      <c r="F91" s="11">
        <f t="shared" si="91"/>
        <v>3.2476298609800669E-3</v>
      </c>
      <c r="G91" s="11">
        <f t="shared" si="91"/>
        <v>7.170212256710504E-3</v>
      </c>
      <c r="H91" s="4">
        <f t="shared" si="57"/>
        <v>74606.263628675413</v>
      </c>
      <c r="I91" s="4">
        <f t="shared" si="57"/>
        <v>34732.719370683983</v>
      </c>
      <c r="J91" s="4">
        <f t="shared" si="57"/>
        <v>10124.630126256796</v>
      </c>
      <c r="K91" s="4">
        <f t="shared" si="51"/>
        <v>59801.976079395339</v>
      </c>
      <c r="L91" s="4">
        <f t="shared" si="51"/>
        <v>10340.227279746674</v>
      </c>
      <c r="M91" s="4">
        <f t="shared" si="51"/>
        <v>1703.4040776402583</v>
      </c>
      <c r="N91" s="11">
        <f t="shared" si="87"/>
        <v>1.5598919708933678E-2</v>
      </c>
      <c r="O91" s="11">
        <f t="shared" si="87"/>
        <v>2.4573330770197632E-2</v>
      </c>
      <c r="P91" s="11">
        <f t="shared" si="87"/>
        <v>1.8308181798426748E-2</v>
      </c>
      <c r="Q91" s="4">
        <f t="shared" si="58"/>
        <v>6345.6405795256105</v>
      </c>
      <c r="R91" s="4">
        <f t="shared" si="58"/>
        <v>12531.205604678162</v>
      </c>
      <c r="S91" s="4">
        <f t="shared" si="58"/>
        <v>3928.9521281085986</v>
      </c>
      <c r="T91" s="4">
        <f t="shared" si="92"/>
        <v>85.055064694147489</v>
      </c>
      <c r="U91" s="4">
        <f t="shared" si="92"/>
        <v>360.7896482546966</v>
      </c>
      <c r="V91" s="4">
        <f t="shared" si="92"/>
        <v>388.05883070428592</v>
      </c>
      <c r="W91" s="11">
        <f t="shared" si="60"/>
        <v>-1.219247815263802E-2</v>
      </c>
      <c r="X91" s="11">
        <f t="shared" si="60"/>
        <v>-1.3228699347321071E-2</v>
      </c>
      <c r="Y91" s="11">
        <f t="shared" si="60"/>
        <v>-1.2203590333800474E-2</v>
      </c>
      <c r="Z91" s="4">
        <f t="shared" si="68"/>
        <v>10933.5093959242</v>
      </c>
      <c r="AA91" s="4">
        <f t="shared" si="61"/>
        <v>27202.031460478014</v>
      </c>
      <c r="AB91" s="4">
        <f t="shared" si="61"/>
        <v>6455.2667631710101</v>
      </c>
      <c r="AC91" s="12">
        <f t="shared" si="93"/>
        <v>2.2146200650075407</v>
      </c>
      <c r="AD91" s="12">
        <f t="shared" si="93"/>
        <v>3.3091054481191202</v>
      </c>
      <c r="AE91" s="12">
        <f t="shared" si="93"/>
        <v>1.7063813768198792</v>
      </c>
      <c r="AF91" s="11">
        <f t="shared" si="63"/>
        <v>-2.9039671966837322E-3</v>
      </c>
      <c r="AG91" s="11">
        <f t="shared" si="63"/>
        <v>2.0567434751257441E-3</v>
      </c>
      <c r="AH91" s="11">
        <f t="shared" si="63"/>
        <v>8.257041531207765E-4</v>
      </c>
      <c r="AI91" s="1">
        <f t="shared" si="97"/>
        <v>124377.37818553201</v>
      </c>
      <c r="AJ91" s="1">
        <f t="shared" si="97"/>
        <v>52987.510261736381</v>
      </c>
      <c r="AK91" s="1">
        <f t="shared" si="97"/>
        <v>15499.835644560528</v>
      </c>
      <c r="AL91" s="17">
        <f t="shared" si="94"/>
        <v>23.386095906085458</v>
      </c>
      <c r="AM91" s="17">
        <f t="shared" si="94"/>
        <v>6.0007873596601797</v>
      </c>
      <c r="AN91" s="17">
        <f t="shared" si="94"/>
        <v>1.4190707675143486</v>
      </c>
      <c r="AO91" s="7">
        <f t="shared" si="98"/>
        <v>1.2856589315587174E-2</v>
      </c>
      <c r="AP91" s="7">
        <f t="shared" si="98"/>
        <v>1.979818141795223E-2</v>
      </c>
      <c r="AQ91" s="7">
        <f t="shared" si="98"/>
        <v>1.4330717375172284E-2</v>
      </c>
      <c r="AR91" s="1">
        <f t="shared" si="65"/>
        <v>74606.263628675413</v>
      </c>
      <c r="AS91" s="1">
        <f t="shared" si="65"/>
        <v>34732.719370683983</v>
      </c>
      <c r="AT91" s="1">
        <f t="shared" si="65"/>
        <v>10124.630126256796</v>
      </c>
      <c r="AU91" s="1">
        <f t="shared" si="73"/>
        <v>14921.252725735083</v>
      </c>
      <c r="AV91" s="1">
        <f t="shared" si="73"/>
        <v>6946.5438741367971</v>
      </c>
      <c r="AW91" s="1">
        <f t="shared" si="73"/>
        <v>2024.9260252513593</v>
      </c>
      <c r="AX91" s="1">
        <f t="shared" si="74"/>
        <v>47841.580863516268</v>
      </c>
      <c r="AY91" s="1">
        <f t="shared" si="74"/>
        <v>8272.1818237973403</v>
      </c>
      <c r="AZ91" s="1">
        <f t="shared" si="74"/>
        <v>1362.7232621122066</v>
      </c>
      <c r="BA91" s="1">
        <f t="shared" si="75"/>
        <v>10.775650432884488</v>
      </c>
      <c r="BB91" s="1">
        <f t="shared" si="75"/>
        <v>9.0206535771397807</v>
      </c>
      <c r="BC91" s="1">
        <f t="shared" si="75"/>
        <v>7.2172403752141738</v>
      </c>
      <c r="BD91" s="1">
        <f t="shared" si="76"/>
        <v>41380.257143966002</v>
      </c>
      <c r="BE91">
        <f t="shared" si="95"/>
        <v>0.21822387218499145</v>
      </c>
      <c r="BF91">
        <f t="shared" si="95"/>
        <v>0.3346263841173937</v>
      </c>
      <c r="BG91">
        <f t="shared" si="95"/>
        <v>2.453676962688749E-2</v>
      </c>
      <c r="BH91">
        <f t="shared" si="77"/>
        <v>0.26119422814742932</v>
      </c>
      <c r="BI91">
        <f t="shared" si="78"/>
        <v>4.7621658391411486E-3</v>
      </c>
      <c r="BJ91">
        <f t="shared" si="78"/>
        <v>1.1197481694748152E-2</v>
      </c>
      <c r="BK91">
        <f t="shared" si="78"/>
        <v>6.0205306372294847E-5</v>
      </c>
      <c r="BL91">
        <f t="shared" si="72"/>
        <v>355.28740003843677</v>
      </c>
      <c r="BM91">
        <f t="shared" si="72"/>
        <v>388.91898936205843</v>
      </c>
      <c r="BN91">
        <f t="shared" si="72"/>
        <v>0.60955645865745667</v>
      </c>
      <c r="BO91">
        <f t="shared" si="67"/>
        <v>208.04159704826967</v>
      </c>
      <c r="BP91">
        <f t="shared" si="89"/>
        <v>85.453061183776015</v>
      </c>
      <c r="BQ91">
        <f t="shared" si="89"/>
        <v>7.6968381347999948</v>
      </c>
      <c r="BR91" s="7">
        <f t="shared" si="86"/>
        <v>2.10275309222272E-2</v>
      </c>
      <c r="BS91" s="7">
        <f t="shared" si="70"/>
        <v>0.47760556926165926</v>
      </c>
      <c r="BT91" s="7">
        <f t="shared" si="71"/>
        <v>0.24641204464823088</v>
      </c>
      <c r="BU91" s="8">
        <f>MAX((BU$3*climhigh!$I201+BU$4*climhigh!$I201^2+BU$5*climhigh!$I201^6)*(K91/K$66)^$BW$1,-99)</f>
        <v>2.2349984243844299</v>
      </c>
      <c r="BV91" s="8">
        <f>MAX((BV$3*climhigh!$I201+BV$4*climhigh!$I201^2+BV$5*climhigh!$I201^6)*(L91/L$66)^$BW$1,-99)</f>
        <v>0.27834591129157721</v>
      </c>
      <c r="BW91" s="8">
        <f>MAX((BW$3*climhigh!$I201+BW$4*climhigh!$I201^2+BW$5*climhigh!$I201^6)*(M91/M$66)^$BW$1,-99)</f>
        <v>-0.98166489704558468</v>
      </c>
      <c r="BX91" s="8">
        <f>MAX((BX$3*climhigh!$M201+BX$4*climhigh!$M201^2+BX$5*climhigh!$M201^6)*(K91/K$66)^$BW$1,-99)</f>
        <v>2.234992041289837</v>
      </c>
      <c r="BY91" s="8">
        <f>MAX((BY$3*climhigh!$M201+BY$4*climhigh!$M201^2+BY$5*climhigh!$M201^6)*(L91/L$66)^$BW$1,-99)</f>
        <v>0.27834006162090458</v>
      </c>
      <c r="BZ91" s="8">
        <f>MAX((BZ$3*climhigh!$M201+BZ$4*climhigh!$M201^2+BZ$5*climhigh!$M201^6)*(M91/M$66)^$BW$1,-99)</f>
        <v>-0.98167072041607706</v>
      </c>
      <c r="CA91" s="8">
        <f t="shared" si="79"/>
        <v>5.3517831028721159E-3</v>
      </c>
      <c r="CB91" s="8">
        <f t="shared" si="80"/>
        <v>2.5560414154121663E-3</v>
      </c>
      <c r="CC91" s="8">
        <f t="shared" si="81"/>
        <v>1.3187438168925714E-3</v>
      </c>
      <c r="CD91" s="8">
        <f>MAX((CD$3*climhigh!$I201+CD$4*climhigh!$I201^2+CD$5*climhigh!$I201^6)*(K91/K$66)^$BW$1,-99)</f>
        <v>1.3250025545277582</v>
      </c>
      <c r="CE91" s="8">
        <f>MAX((CE$3*climhigh!$I201+CE$4*climhigh!$I201^2+CE$5*climhigh!$I201^6)*(L91/L$66)^$BW$1,-99)</f>
        <v>0.29212029896655217</v>
      </c>
      <c r="CF91" s="8">
        <f>MAX((CF$3*climhigh!$I201+CF$4*climhigh!$I201^2+CF$5*climhigh!$I201^6)*(M91/M$66)^$BW$1,-99)</f>
        <v>-0.33424205797579054</v>
      </c>
      <c r="CG91" s="8">
        <f>MAX((CG$3*climhigh!$M201+CG$4*climhigh!$M201^2+CG$5*climhigh!$M201^6)*(K91/K$66)^$BW$1,-99)</f>
        <v>1.3250026450975916</v>
      </c>
      <c r="CH91" s="8">
        <f>MAX((CH$3*climhigh!$M201+CH$4*climhigh!$M201^2+CH$5*climhigh!$M201^6)*(L91/L$66)^$BW$1,-99)</f>
        <v>0.2921184915186481</v>
      </c>
      <c r="CI91" s="8">
        <f>MAX((CI$3*climhigh!$M201+CI$4*climhigh!$M201^2+CI$5*climhigh!$M201^6)*(M91/M$66)^$BW$1,-99)</f>
        <v>-0.33424521022599757</v>
      </c>
      <c r="CJ91" s="8">
        <f t="shared" si="82"/>
        <v>1.1810316549060938E-4</v>
      </c>
      <c r="CK91" s="8">
        <f t="shared" si="83"/>
        <v>5.640672958574644E-5</v>
      </c>
      <c r="CL91" s="8">
        <f t="shared" si="84"/>
        <v>2.9102042487969438E-5</v>
      </c>
    </row>
    <row r="92" spans="1:90">
      <c r="A92">
        <f t="shared" si="49"/>
        <v>2046</v>
      </c>
      <c r="B92" s="4">
        <f t="shared" si="90"/>
        <v>1249.4750771147178</v>
      </c>
      <c r="C92" s="4">
        <f t="shared" si="90"/>
        <v>3369.3532544179952</v>
      </c>
      <c r="D92" s="4">
        <f t="shared" si="90"/>
        <v>5984.2501375555757</v>
      </c>
      <c r="E92" s="11">
        <f t="shared" si="91"/>
        <v>1.5389464524190139E-3</v>
      </c>
      <c r="F92" s="11">
        <f t="shared" si="91"/>
        <v>3.0852483679310633E-3</v>
      </c>
      <c r="G92" s="11">
        <f t="shared" si="91"/>
        <v>6.8117016438749784E-3</v>
      </c>
      <c r="H92" s="4">
        <f t="shared" si="57"/>
        <v>75870.000078104</v>
      </c>
      <c r="I92" s="4">
        <f t="shared" si="57"/>
        <v>35686.210621053157</v>
      </c>
      <c r="J92" s="4">
        <f t="shared" si="57"/>
        <v>10377.822526206213</v>
      </c>
      <c r="K92" s="4">
        <f t="shared" si="51"/>
        <v>60721.499346191573</v>
      </c>
      <c r="L92" s="4">
        <f t="shared" si="51"/>
        <v>10591.412632160296</v>
      </c>
      <c r="M92" s="4">
        <f t="shared" si="51"/>
        <v>1734.189294842095</v>
      </c>
      <c r="N92" s="11">
        <f t="shared" si="87"/>
        <v>1.5376135156059734E-2</v>
      </c>
      <c r="O92" s="11">
        <f t="shared" si="87"/>
        <v>2.4292053319332485E-2</v>
      </c>
      <c r="P92" s="11">
        <f t="shared" si="87"/>
        <v>1.8072762420813238E-2</v>
      </c>
      <c r="Q92" s="4">
        <f t="shared" si="58"/>
        <v>6374.4481456973117</v>
      </c>
      <c r="R92" s="4">
        <f t="shared" si="58"/>
        <v>12704.893024251664</v>
      </c>
      <c r="S92" s="4">
        <f t="shared" si="58"/>
        <v>3978.0593065312564</v>
      </c>
      <c r="T92" s="4">
        <f t="shared" si="92"/>
        <v>84.018032676092886</v>
      </c>
      <c r="U92" s="4">
        <f t="shared" si="92"/>
        <v>356.01687047030947</v>
      </c>
      <c r="V92" s="4">
        <f t="shared" si="92"/>
        <v>383.32311970895717</v>
      </c>
      <c r="W92" s="11">
        <f t="shared" si="60"/>
        <v>-1.219247815263802E-2</v>
      </c>
      <c r="X92" s="11">
        <f t="shared" si="60"/>
        <v>-1.3228699347321071E-2</v>
      </c>
      <c r="Y92" s="11">
        <f t="shared" si="60"/>
        <v>-1.2203590333800474E-2</v>
      </c>
      <c r="Z92" s="4">
        <f t="shared" si="68"/>
        <v>10954.538682330065</v>
      </c>
      <c r="AA92" s="4">
        <f t="shared" si="61"/>
        <v>27647.849268580274</v>
      </c>
      <c r="AB92" s="4">
        <f t="shared" si="61"/>
        <v>6545.1890354016195</v>
      </c>
      <c r="AC92" s="12">
        <f t="shared" si="93"/>
        <v>2.2081888809856411</v>
      </c>
      <c r="AD92" s="12">
        <f t="shared" si="93"/>
        <v>3.3159114291580423</v>
      </c>
      <c r="AE92" s="12">
        <f t="shared" si="93"/>
        <v>1.7077903430095274</v>
      </c>
      <c r="AF92" s="11">
        <f t="shared" si="63"/>
        <v>-2.9039671966837322E-3</v>
      </c>
      <c r="AG92" s="11">
        <f t="shared" si="63"/>
        <v>2.0567434751257441E-3</v>
      </c>
      <c r="AH92" s="11">
        <f t="shared" si="63"/>
        <v>8.257041531207765E-4</v>
      </c>
      <c r="AI92" s="1">
        <f t="shared" si="97"/>
        <v>126860.8930927139</v>
      </c>
      <c r="AJ92" s="1">
        <f t="shared" si="97"/>
        <v>54635.30310969954</v>
      </c>
      <c r="AK92" s="1">
        <f t="shared" si="97"/>
        <v>15974.778105355836</v>
      </c>
      <c r="AL92" s="17">
        <f t="shared" si="94"/>
        <v>23.683754682537341</v>
      </c>
      <c r="AM92" s="17">
        <f t="shared" si="94"/>
        <v>6.1184039896893152</v>
      </c>
      <c r="AN92" s="17">
        <f t="shared" si="94"/>
        <v>1.4392037065979193</v>
      </c>
      <c r="AO92" s="7">
        <f t="shared" si="98"/>
        <v>1.2728023422431303E-2</v>
      </c>
      <c r="AP92" s="7">
        <f t="shared" si="98"/>
        <v>1.9600199603772708E-2</v>
      </c>
      <c r="AQ92" s="7">
        <f t="shared" si="98"/>
        <v>1.418741020142056E-2</v>
      </c>
      <c r="AR92" s="1">
        <f t="shared" si="65"/>
        <v>75870.000078104</v>
      </c>
      <c r="AS92" s="1">
        <f t="shared" si="65"/>
        <v>35686.210621053157</v>
      </c>
      <c r="AT92" s="1">
        <f t="shared" si="65"/>
        <v>10377.822526206213</v>
      </c>
      <c r="AU92" s="1">
        <f t="shared" si="73"/>
        <v>15174.000015620801</v>
      </c>
      <c r="AV92" s="1">
        <f t="shared" si="73"/>
        <v>7137.242124210632</v>
      </c>
      <c r="AW92" s="1">
        <f t="shared" si="73"/>
        <v>2075.5645052412428</v>
      </c>
      <c r="AX92" s="1">
        <f t="shared" si="74"/>
        <v>48577.199476953261</v>
      </c>
      <c r="AY92" s="1">
        <f t="shared" si="74"/>
        <v>8473.1301057282362</v>
      </c>
      <c r="AZ92" s="1">
        <f t="shared" si="74"/>
        <v>1387.3514358736761</v>
      </c>
      <c r="BA92" s="1">
        <f t="shared" si="75"/>
        <v>10.790909553240157</v>
      </c>
      <c r="BB92" s="1">
        <f t="shared" si="75"/>
        <v>9.0446552714125961</v>
      </c>
      <c r="BC92" s="1">
        <f t="shared" si="75"/>
        <v>7.2351517666436429</v>
      </c>
      <c r="BD92" s="1">
        <f t="shared" si="76"/>
        <v>40459.483671258284</v>
      </c>
      <c r="BE92">
        <f t="shared" si="95"/>
        <v>0.21822387218499145</v>
      </c>
      <c r="BF92">
        <f t="shared" si="95"/>
        <v>0.3346263841173937</v>
      </c>
      <c r="BG92">
        <f t="shared" si="95"/>
        <v>2.453676962688749E-2</v>
      </c>
      <c r="BH92">
        <f t="shared" si="77"/>
        <v>0.26142797159924225</v>
      </c>
      <c r="BI92">
        <f t="shared" si="78"/>
        <v>4.7621658391411486E-3</v>
      </c>
      <c r="BJ92">
        <f t="shared" si="78"/>
        <v>1.1197481694748152E-2</v>
      </c>
      <c r="BK92">
        <f t="shared" si="78"/>
        <v>6.0205306372294847E-5</v>
      </c>
      <c r="BL92">
        <f t="shared" si="72"/>
        <v>361.30552258758314</v>
      </c>
      <c r="BM92">
        <f t="shared" si="72"/>
        <v>399.59569018416977</v>
      </c>
      <c r="BN92">
        <f t="shared" si="72"/>
        <v>0.62479998466754794</v>
      </c>
      <c r="BO92">
        <f t="shared" si="67"/>
        <v>212.41619816331169</v>
      </c>
      <c r="BP92">
        <f t="shared" si="89"/>
        <v>86.383193911183767</v>
      </c>
      <c r="BQ92">
        <f t="shared" si="89"/>
        <v>7.7809285316881782</v>
      </c>
      <c r="BR92" s="7">
        <f t="shared" si="86"/>
        <v>2.0679268231654113E-2</v>
      </c>
      <c r="BS92" s="7">
        <f t="shared" si="70"/>
        <v>0.4636947274385041</v>
      </c>
      <c r="BT92" s="7">
        <f t="shared" si="71"/>
        <v>0.23444870605055979</v>
      </c>
      <c r="BU92" s="8">
        <f>MAX((BU$3*climhigh!$I202+BU$4*climhigh!$I202^2+BU$5*climhigh!$I202^6)*(K92/K$66)^$BW$1,-99)</f>
        <v>2.1258971313069894</v>
      </c>
      <c r="BV92" s="8">
        <f>MAX((BV$3*climhigh!$I202+BV$4*climhigh!$I202^2+BV$5*climhigh!$I202^6)*(L92/L$66)^$BW$1,-99)</f>
        <v>0.1851855225669351</v>
      </c>
      <c r="BW92" s="8">
        <f>MAX((BW$3*climhigh!$I202+BW$4*climhigh!$I202^2+BW$5*climhigh!$I202^6)*(M92/M$66)^$BW$1,-99)</f>
        <v>-1.0681534333430369</v>
      </c>
      <c r="BX92" s="8">
        <f>MAX((BX$3*climhigh!$M202+BX$4*climhigh!$M202^2+BX$5*climhigh!$M202^6)*(K92/K$66)^$BW$1,-99)</f>
        <v>2.1258904003223251</v>
      </c>
      <c r="BY92" s="8">
        <f>MAX((BY$3*climhigh!$M202+BY$4*climhigh!$M202^2+BY$5*climhigh!$M202^6)*(L92/L$66)^$BW$1,-99)</f>
        <v>0.18517943152843538</v>
      </c>
      <c r="BZ92" s="8">
        <f>MAX((BZ$3*climhigh!$M202+BZ$4*climhigh!$M202^2+BZ$5*climhigh!$M202^6)*(M92/M$66)^$BW$1,-99)</f>
        <v>-1.0681594606612128</v>
      </c>
      <c r="CA92" s="8">
        <f t="shared" si="79"/>
        <v>5.7323024534493405E-3</v>
      </c>
      <c r="CB92" s="8">
        <f t="shared" si="80"/>
        <v>2.6580384237472601E-3</v>
      </c>
      <c r="CC92" s="8">
        <f t="shared" si="81"/>
        <v>1.3439308929016471E-3</v>
      </c>
      <c r="CD92" s="8">
        <f>MAX((CD$3*climhigh!$I202+CD$4*climhigh!$I202^2+CD$5*climhigh!$I202^6)*(K92/K$66)^$BW$1,-99)</f>
        <v>1.3191739272328371</v>
      </c>
      <c r="CE92" s="8">
        <f>MAX((CE$3*climhigh!$I202+CE$4*climhigh!$I202^2+CE$5*climhigh!$I202^6)*(L92/L$66)^$BW$1,-99)</f>
        <v>0.26043152412226678</v>
      </c>
      <c r="CF92" s="8">
        <f>MAX((CF$3*climhigh!$I202+CF$4*climhigh!$I202^2+CF$5*climhigh!$I202^6)*(M92/M$66)^$BW$1,-99)</f>
        <v>-0.3836071333250749</v>
      </c>
      <c r="CG92" s="8">
        <f>MAX((CG$3*climhigh!$M202+CG$4*climhigh!$M202^2+CG$5*climhigh!$M202^6)*(K92/K$66)^$BW$1,-99)</f>
        <v>1.3191737293554855</v>
      </c>
      <c r="CH92" s="8">
        <f>MAX((CH$3*climhigh!$M202+CH$4*climhigh!$M202^2+CH$5*climhigh!$M202^6)*(L92/L$66)^$BW$1,-99)</f>
        <v>0.26042941990692386</v>
      </c>
      <c r="CI92" s="8">
        <f>MAX((CI$3*climhigh!$M202+CI$4*climhigh!$M202^2+CI$5*climhigh!$M202^6)*(M92/M$66)^$BW$1,-99)</f>
        <v>-0.38361061769037957</v>
      </c>
      <c r="CJ92" s="8">
        <f t="shared" si="82"/>
        <v>1.5122370744690837E-4</v>
      </c>
      <c r="CK92" s="8">
        <f t="shared" si="83"/>
        <v>7.0121635806834253E-5</v>
      </c>
      <c r="CL92" s="8">
        <f t="shared" si="84"/>
        <v>3.5454202535096072E-5</v>
      </c>
    </row>
    <row r="93" spans="1:90">
      <c r="A93">
        <f t="shared" si="49"/>
        <v>2047</v>
      </c>
      <c r="B93" s="4">
        <f t="shared" si="90"/>
        <v>1251.301808590164</v>
      </c>
      <c r="C93" s="4">
        <f t="shared" si="90"/>
        <v>3379.2287814657129</v>
      </c>
      <c r="D93" s="4">
        <f t="shared" si="90"/>
        <v>6022.9749177299555</v>
      </c>
      <c r="E93" s="11">
        <f t="shared" si="91"/>
        <v>1.4619991297980632E-3</v>
      </c>
      <c r="F93" s="11">
        <f t="shared" si="91"/>
        <v>2.9309859495345101E-3</v>
      </c>
      <c r="G93" s="11">
        <f t="shared" si="91"/>
        <v>6.4711165616812292E-3</v>
      </c>
      <c r="H93" s="4">
        <f t="shared" si="57"/>
        <v>77132.419590558726</v>
      </c>
      <c r="I93" s="4">
        <f t="shared" si="57"/>
        <v>36650.203513425025</v>
      </c>
      <c r="J93" s="4">
        <f t="shared" si="57"/>
        <v>10631.304595768339</v>
      </c>
      <c r="K93" s="4">
        <f t="shared" si="51"/>
        <v>61641.739076093458</v>
      </c>
      <c r="L93" s="4">
        <f t="shared" si="51"/>
        <v>10845.730160219662</v>
      </c>
      <c r="M93" s="4">
        <f t="shared" si="51"/>
        <v>1765.1251650530287</v>
      </c>
      <c r="N93" s="11">
        <f t="shared" si="87"/>
        <v>1.5155089051001935E-2</v>
      </c>
      <c r="O93" s="11">
        <f t="shared" si="87"/>
        <v>2.4011672181210697E-2</v>
      </c>
      <c r="P93" s="11">
        <f t="shared" si="87"/>
        <v>1.7838808198703981E-2</v>
      </c>
      <c r="Q93" s="4">
        <f t="shared" si="58"/>
        <v>6401.5006223594719</v>
      </c>
      <c r="R93" s="4">
        <f t="shared" si="58"/>
        <v>12875.481487269275</v>
      </c>
      <c r="S93" s="4">
        <f t="shared" si="58"/>
        <v>4025.4924697090323</v>
      </c>
      <c r="T93" s="4">
        <f t="shared" si="92"/>
        <v>82.993644648261991</v>
      </c>
      <c r="U93" s="4">
        <f t="shared" si="92"/>
        <v>351.30723032828359</v>
      </c>
      <c r="V93" s="4">
        <f t="shared" si="92"/>
        <v>378.64520139055469</v>
      </c>
      <c r="W93" s="11">
        <f t="shared" si="60"/>
        <v>-1.219247815263802E-2</v>
      </c>
      <c r="X93" s="11">
        <f t="shared" si="60"/>
        <v>-1.3228699347321071E-2</v>
      </c>
      <c r="Y93" s="11">
        <f t="shared" si="60"/>
        <v>-1.2203590333800474E-2</v>
      </c>
      <c r="Z93" s="4">
        <f t="shared" si="68"/>
        <v>10972.313415729745</v>
      </c>
      <c r="AA93" s="4">
        <f t="shared" si="61"/>
        <v>28088.711990537238</v>
      </c>
      <c r="AB93" s="4">
        <f t="shared" si="61"/>
        <v>6632.4679682083715</v>
      </c>
      <c r="AC93" s="12">
        <f t="shared" si="93"/>
        <v>2.2017763729111772</v>
      </c>
      <c r="AD93" s="12">
        <f t="shared" si="93"/>
        <v>3.3227314083540578</v>
      </c>
      <c r="AE93" s="12">
        <f t="shared" si="93"/>
        <v>1.7092004725884098</v>
      </c>
      <c r="AF93" s="11">
        <f t="shared" si="63"/>
        <v>-2.9039671966837322E-3</v>
      </c>
      <c r="AG93" s="11">
        <f t="shared" si="63"/>
        <v>2.0567434751257441E-3</v>
      </c>
      <c r="AH93" s="11">
        <f t="shared" si="63"/>
        <v>8.257041531207765E-4</v>
      </c>
      <c r="AI93" s="1">
        <f t="shared" si="97"/>
        <v>129348.80379906332</v>
      </c>
      <c r="AJ93" s="1">
        <f t="shared" si="97"/>
        <v>56309.014922940216</v>
      </c>
      <c r="AK93" s="1">
        <f t="shared" si="97"/>
        <v>16452.864800061496</v>
      </c>
      <c r="AL93" s="17">
        <f t="shared" si="94"/>
        <v>23.982187593024488</v>
      </c>
      <c r="AM93" s="17">
        <f t="shared" si="94"/>
        <v>6.2371267097492016</v>
      </c>
      <c r="AN93" s="17">
        <f t="shared" si="94"/>
        <v>1.4594180942133397</v>
      </c>
      <c r="AO93" s="7">
        <f t="shared" si="98"/>
        <v>1.2600743188206989E-2</v>
      </c>
      <c r="AP93" s="7">
        <f t="shared" si="98"/>
        <v>1.9404197607734982E-2</v>
      </c>
      <c r="AQ93" s="7">
        <f t="shared" si="98"/>
        <v>1.4045536099406354E-2</v>
      </c>
      <c r="AR93" s="1">
        <f t="shared" si="65"/>
        <v>77132.419590558726</v>
      </c>
      <c r="AS93" s="1">
        <f t="shared" si="65"/>
        <v>36650.203513425025</v>
      </c>
      <c r="AT93" s="1">
        <f t="shared" si="65"/>
        <v>10631.304595768339</v>
      </c>
      <c r="AU93" s="1">
        <f t="shared" si="73"/>
        <v>15426.483918111746</v>
      </c>
      <c r="AV93" s="1">
        <f t="shared" si="73"/>
        <v>7330.0407026850053</v>
      </c>
      <c r="AW93" s="1">
        <f t="shared" si="73"/>
        <v>2126.2609191536681</v>
      </c>
      <c r="AX93" s="1">
        <f t="shared" si="74"/>
        <v>49313.391260874763</v>
      </c>
      <c r="AY93" s="1">
        <f t="shared" si="74"/>
        <v>8676.5841281757312</v>
      </c>
      <c r="AZ93" s="1">
        <f t="shared" si="74"/>
        <v>1412.1001320424227</v>
      </c>
      <c r="BA93" s="1">
        <f t="shared" si="75"/>
        <v>10.805950951156202</v>
      </c>
      <c r="BB93" s="1">
        <f t="shared" si="75"/>
        <v>9.0683831965794113</v>
      </c>
      <c r="BC93" s="1">
        <f t="shared" si="75"/>
        <v>7.2528333305830435</v>
      </c>
      <c r="BD93" s="1">
        <f t="shared" si="76"/>
        <v>39548.784728256462</v>
      </c>
      <c r="BE93">
        <f t="shared" si="95"/>
        <v>0.21822387218499145</v>
      </c>
      <c r="BF93">
        <f t="shared" si="95"/>
        <v>0.3346263841173937</v>
      </c>
      <c r="BG93">
        <f t="shared" si="95"/>
        <v>2.453676962688749E-2</v>
      </c>
      <c r="BH93">
        <f t="shared" si="77"/>
        <v>0.26166491777993001</v>
      </c>
      <c r="BI93">
        <f t="shared" si="78"/>
        <v>4.7621658391411486E-3</v>
      </c>
      <c r="BJ93">
        <f t="shared" si="78"/>
        <v>1.1197481694748152E-2</v>
      </c>
      <c r="BK93">
        <f t="shared" si="78"/>
        <v>6.0205306372294847E-5</v>
      </c>
      <c r="BL93">
        <f t="shared" si="72"/>
        <v>367.31737366446026</v>
      </c>
      <c r="BM93">
        <f t="shared" si="72"/>
        <v>410.38998295037112</v>
      </c>
      <c r="BN93">
        <f t="shared" si="72"/>
        <v>0.6400609503254191</v>
      </c>
      <c r="BO93">
        <f t="shared" si="67"/>
        <v>216.808809701879</v>
      </c>
      <c r="BP93">
        <f t="shared" si="89"/>
        <v>87.324225354267995</v>
      </c>
      <c r="BQ93">
        <f t="shared" si="89"/>
        <v>7.866087644901314</v>
      </c>
      <c r="BR93" s="7">
        <f t="shared" si="86"/>
        <v>2.0338000874663864E-2</v>
      </c>
      <c r="BS93" s="7">
        <f t="shared" si="70"/>
        <v>0.45018905576553797</v>
      </c>
      <c r="BT93" s="7">
        <f t="shared" si="71"/>
        <v>0.2231401276672649</v>
      </c>
      <c r="BU93" s="8">
        <f>MAX((BU$3*climhigh!$I203+BU$4*climhigh!$I203^2+BU$5*climhigh!$I203^6)*(K93/K$66)^$BW$1,-99)</f>
        <v>2.0130706862207384</v>
      </c>
      <c r="BV93" s="8">
        <f>MAX((BV$3*climhigh!$I203+BV$4*climhigh!$I203^2+BV$5*climhigh!$I203^6)*(L93/L$66)^$BW$1,-99)</f>
        <v>8.9882802345161925E-2</v>
      </c>
      <c r="BW93" s="8">
        <f>MAX((BW$3*climhigh!$I203+BW$4*climhigh!$I203^2+BW$5*climhigh!$I203^6)*(M93/M$66)^$BW$1,-99)</f>
        <v>-1.1564694012181549</v>
      </c>
      <c r="BX93" s="8">
        <f>MAX((BX$3*climhigh!$M203+BX$4*climhigh!$M203^2+BX$5*climhigh!$M203^6)*(K93/K$66)^$BW$1,-99)</f>
        <v>2.0130636102514465</v>
      </c>
      <c r="BY93" s="8">
        <f>MAX((BY$3*climhigh!$M203+BY$4*climhigh!$M203^2+BY$5*climhigh!$M203^6)*(L93/L$66)^$BW$1,-99)</f>
        <v>8.9876474556129599E-2</v>
      </c>
      <c r="BZ93" s="8">
        <f>MAX((BZ$3*climhigh!$M203+BZ$4*climhigh!$M203^2+BZ$5*climhigh!$M203^6)*(M93/M$66)^$BW$1,-99)</f>
        <v>-1.1564756279168804</v>
      </c>
      <c r="CA93" s="8">
        <f t="shared" si="79"/>
        <v>6.1198456320492789E-3</v>
      </c>
      <c r="CB93" s="8">
        <f t="shared" si="80"/>
        <v>2.7550875265231166E-3</v>
      </c>
      <c r="CC93" s="8">
        <f t="shared" si="81"/>
        <v>1.3655831356394297E-3</v>
      </c>
      <c r="CD93" s="8">
        <f>MAX((CD$3*climhigh!$I203+CD$4*climhigh!$I203^2+CD$5*climhigh!$I203^6)*(K93/K$66)^$BW$1,-99)</f>
        <v>1.3088455042652414</v>
      </c>
      <c r="CE93" s="8">
        <f>MAX((CE$3*climhigh!$I203+CE$4*climhigh!$I203^2+CE$5*climhigh!$I203^6)*(L93/L$66)^$BW$1,-99)</f>
        <v>0.22457621334008063</v>
      </c>
      <c r="CF93" s="8">
        <f>MAX((CF$3*climhigh!$I203+CF$4*climhigh!$I203^2+CF$5*climhigh!$I203^6)*(M93/M$66)^$BW$1,-99)</f>
        <v>-0.43747525174242463</v>
      </c>
      <c r="CG93" s="8">
        <f>MAX((CG$3*climhigh!$M203+CG$4*climhigh!$M203^2+CG$5*climhigh!$M203^6)*(K93/K$66)^$BW$1,-99)</f>
        <v>1.3088449887803608</v>
      </c>
      <c r="CH93" s="8">
        <f>MAX((CH$3*climhigh!$M203+CH$4*climhigh!$M203^2+CH$5*climhigh!$M203^6)*(L93/L$66)^$BW$1,-99)</f>
        <v>0.22457378974465633</v>
      </c>
      <c r="CI93" s="8">
        <f>MAX((CI$3*climhigh!$M203+CI$4*climhigh!$M203^2+CI$5*climhigh!$M203^6)*(M93/M$66)^$BW$1,-99)</f>
        <v>-0.4374790904758466</v>
      </c>
      <c r="CJ93" s="8">
        <f t="shared" si="82"/>
        <v>1.8752669267067221E-4</v>
      </c>
      <c r="CK93" s="8">
        <f t="shared" si="83"/>
        <v>8.4422464704244146E-5</v>
      </c>
      <c r="CL93" s="8">
        <f t="shared" si="84"/>
        <v>4.1844730143553746E-5</v>
      </c>
    </row>
    <row r="94" spans="1:90">
      <c r="A94">
        <f t="shared" si="49"/>
        <v>2048</v>
      </c>
      <c r="B94" s="4">
        <f t="shared" si="90"/>
        <v>1253.039740637674</v>
      </c>
      <c r="C94" s="4">
        <f t="shared" si="90"/>
        <v>3388.6380299405146</v>
      </c>
      <c r="D94" s="4">
        <f t="shared" si="90"/>
        <v>6060.001521833633</v>
      </c>
      <c r="E94" s="11">
        <f t="shared" si="91"/>
        <v>1.38889917330816E-3</v>
      </c>
      <c r="F94" s="11">
        <f t="shared" si="91"/>
        <v>2.7844366520577844E-3</v>
      </c>
      <c r="G94" s="11">
        <f t="shared" si="91"/>
        <v>6.1475607335971672E-3</v>
      </c>
      <c r="H94" s="4">
        <f t="shared" si="57"/>
        <v>78393.179257992393</v>
      </c>
      <c r="I94" s="4">
        <f t="shared" si="57"/>
        <v>37624.47287557424</v>
      </c>
      <c r="J94" s="4">
        <f t="shared" si="57"/>
        <v>10884.991516540758</v>
      </c>
      <c r="K94" s="4">
        <f t="shared" si="51"/>
        <v>62562.404619424102</v>
      </c>
      <c r="L94" s="4">
        <f t="shared" si="51"/>
        <v>11103.125368700035</v>
      </c>
      <c r="M94" s="4">
        <f t="shared" si="51"/>
        <v>1796.202769475078</v>
      </c>
      <c r="N94" s="11">
        <f t="shared" si="87"/>
        <v>1.4935749009192145E-2</v>
      </c>
      <c r="O94" s="11">
        <f t="shared" si="87"/>
        <v>2.3732400186799341E-2</v>
      </c>
      <c r="P94" s="11">
        <f t="shared" si="87"/>
        <v>1.7606459325005153E-2</v>
      </c>
      <c r="Q94" s="4">
        <f t="shared" si="58"/>
        <v>6426.8097452660295</v>
      </c>
      <c r="R94" s="4">
        <f t="shared" si="58"/>
        <v>13042.895726168046</v>
      </c>
      <c r="S94" s="4">
        <f t="shared" si="58"/>
        <v>4071.252099555516</v>
      </c>
      <c r="T94" s="4">
        <f t="shared" si="92"/>
        <v>81.981746449080248</v>
      </c>
      <c r="U94" s="4">
        <f t="shared" si="92"/>
        <v>346.65989259973065</v>
      </c>
      <c r="V94" s="4">
        <f t="shared" si="92"/>
        <v>374.02437047092496</v>
      </c>
      <c r="W94" s="11">
        <f t="shared" si="60"/>
        <v>-1.219247815263802E-2</v>
      </c>
      <c r="X94" s="11">
        <f t="shared" si="60"/>
        <v>-1.3228699347321071E-2</v>
      </c>
      <c r="Y94" s="11">
        <f t="shared" si="60"/>
        <v>-1.2203590333800474E-2</v>
      </c>
      <c r="Z94" s="4">
        <f t="shared" si="68"/>
        <v>10986.880278793084</v>
      </c>
      <c r="AA94" s="4">
        <f t="shared" si="61"/>
        <v>28524.405796005281</v>
      </c>
      <c r="AB94" s="4">
        <f t="shared" si="61"/>
        <v>6717.0932448198555</v>
      </c>
      <c r="AC94" s="12">
        <f t="shared" si="93"/>
        <v>2.1953824865498097</v>
      </c>
      <c r="AD94" s="12">
        <f t="shared" si="93"/>
        <v>3.3295654144977855</v>
      </c>
      <c r="AE94" s="12">
        <f t="shared" si="93"/>
        <v>1.7106117665171421</v>
      </c>
      <c r="AF94" s="11">
        <f t="shared" si="63"/>
        <v>-2.9039671966837322E-3</v>
      </c>
      <c r="AG94" s="11">
        <f t="shared" si="63"/>
        <v>2.0567434751257441E-3</v>
      </c>
      <c r="AH94" s="11">
        <f t="shared" si="63"/>
        <v>8.257041531207765E-4</v>
      </c>
      <c r="AI94" s="1">
        <f t="shared" si="97"/>
        <v>131840.40733726873</v>
      </c>
      <c r="AJ94" s="1">
        <f t="shared" si="97"/>
        <v>58008.154133331205</v>
      </c>
      <c r="AK94" s="1">
        <f t="shared" si="97"/>
        <v>16933.839239209014</v>
      </c>
      <c r="AL94" s="17">
        <f t="shared" si="94"/>
        <v>24.281359046106079</v>
      </c>
      <c r="AM94" s="17">
        <f t="shared" si="94"/>
        <v>6.3569428845378528</v>
      </c>
      <c r="AN94" s="17">
        <f t="shared" si="94"/>
        <v>1.4797114206444759</v>
      </c>
      <c r="AO94" s="7">
        <f t="shared" si="98"/>
        <v>1.247473575632492E-2</v>
      </c>
      <c r="AP94" s="7">
        <f t="shared" si="98"/>
        <v>1.9210155631657632E-2</v>
      </c>
      <c r="AQ94" s="7">
        <f t="shared" si="98"/>
        <v>1.390508073841229E-2</v>
      </c>
      <c r="AR94" s="1">
        <f t="shared" si="65"/>
        <v>78393.179257992393</v>
      </c>
      <c r="AS94" s="1">
        <f t="shared" si="65"/>
        <v>37624.47287557424</v>
      </c>
      <c r="AT94" s="1">
        <f t="shared" si="65"/>
        <v>10884.991516540758</v>
      </c>
      <c r="AU94" s="1">
        <f t="shared" si="73"/>
        <v>15678.635851598479</v>
      </c>
      <c r="AV94" s="1">
        <f t="shared" si="73"/>
        <v>7524.8945751148485</v>
      </c>
      <c r="AW94" s="1">
        <f t="shared" si="73"/>
        <v>2176.9983033081517</v>
      </c>
      <c r="AX94" s="1">
        <f t="shared" si="74"/>
        <v>50049.923695539284</v>
      </c>
      <c r="AY94" s="1">
        <f t="shared" si="74"/>
        <v>8882.5002949600275</v>
      </c>
      <c r="AZ94" s="1">
        <f t="shared" si="74"/>
        <v>1436.9622155800623</v>
      </c>
      <c r="BA94" s="1">
        <f t="shared" si="75"/>
        <v>10.820776260177555</v>
      </c>
      <c r="BB94" s="1">
        <f t="shared" si="75"/>
        <v>9.0918383611020523</v>
      </c>
      <c r="BC94" s="1">
        <f t="shared" si="75"/>
        <v>7.270286591773738</v>
      </c>
      <c r="BD94" s="1">
        <f t="shared" si="76"/>
        <v>38648.843955644188</v>
      </c>
      <c r="BE94">
        <f t="shared" si="95"/>
        <v>0.21822387218499145</v>
      </c>
      <c r="BF94">
        <f t="shared" si="95"/>
        <v>0.3346263841173937</v>
      </c>
      <c r="BG94">
        <f t="shared" si="95"/>
        <v>2.453676962688749E-2</v>
      </c>
      <c r="BH94">
        <f t="shared" si="77"/>
        <v>0.26190479259691418</v>
      </c>
      <c r="BI94">
        <f t="shared" si="78"/>
        <v>4.7621658391411486E-3</v>
      </c>
      <c r="BJ94">
        <f t="shared" si="78"/>
        <v>1.1197481694748152E-2</v>
      </c>
      <c r="BK94">
        <f t="shared" si="78"/>
        <v>6.0205306372294847E-5</v>
      </c>
      <c r="BL94">
        <f t="shared" si="72"/>
        <v>373.32132028407983</v>
      </c>
      <c r="BM94">
        <f t="shared" si="72"/>
        <v>421.29934629879091</v>
      </c>
      <c r="BN94">
        <f t="shared" si="72"/>
        <v>0.65533424911316662</v>
      </c>
      <c r="BO94">
        <f t="shared" si="67"/>
        <v>221.21826746323063</v>
      </c>
      <c r="BP94">
        <f t="shared" si="89"/>
        <v>88.27627402804346</v>
      </c>
      <c r="BQ94">
        <f t="shared" si="89"/>
        <v>7.9523245992738376</v>
      </c>
      <c r="BR94" s="7">
        <f t="shared" si="86"/>
        <v>2.0003515654302806E-2</v>
      </c>
      <c r="BS94" s="7">
        <f t="shared" si="70"/>
        <v>0.43707675317042521</v>
      </c>
      <c r="BT94" s="7">
        <f t="shared" si="71"/>
        <v>0.21244601973978475</v>
      </c>
      <c r="BU94" s="8">
        <f>MAX((BU$3*climhigh!$I204+BU$4*climhigh!$I204^2+BU$5*climhigh!$I204^6)*(K94/K$66)^$BW$1,-99)</f>
        <v>1.8965001217848805</v>
      </c>
      <c r="BV94" s="8">
        <f>MAX((BV$3*climhigh!$I204+BV$4*climhigh!$I204^2+BV$5*climhigh!$I204^6)*(L94/L$66)^$BW$1,-99)</f>
        <v>-7.5726032048247611E-3</v>
      </c>
      <c r="BW94" s="8">
        <f>MAX((BW$3*climhigh!$I204+BW$4*climhigh!$I204^2+BW$5*climhigh!$I204^6)*(M94/M$66)^$BW$1,-99)</f>
        <v>-1.2466346514463902</v>
      </c>
      <c r="BX94" s="8">
        <f>MAX((BX$3*climhigh!$M204+BX$4*climhigh!$M204^2+BX$5*climhigh!$M204^6)*(K94/K$66)^$BW$1,-99)</f>
        <v>1.8964927041301352</v>
      </c>
      <c r="BY94" s="8">
        <f>MAX((BY$3*climhigh!$M204+BY$4*climhigh!$M204^2+BY$5*climhigh!$M204^6)*(L94/L$66)^$BW$1,-99)</f>
        <v>-7.5791629935081017E-3</v>
      </c>
      <c r="BZ94" s="8">
        <f>MAX((BZ$3*climhigh!$M204+BZ$4*climhigh!$M204^2+BZ$5*climhigh!$M204^6)*(M94/M$66)^$BW$1,-99)</f>
        <v>-1.2466410729311055</v>
      </c>
      <c r="CA94" s="8">
        <f t="shared" si="79"/>
        <v>6.5139134477366963E-3</v>
      </c>
      <c r="CB94" s="8">
        <f t="shared" si="80"/>
        <v>2.8470801401699257E-3</v>
      </c>
      <c r="CC94" s="8">
        <f t="shared" si="81"/>
        <v>1.3838549849011195E-3</v>
      </c>
      <c r="CD94" s="8">
        <f>MAX((CD$3*climhigh!$I204+CD$4*climhigh!$I204^2+CD$5*climhigh!$I204^6)*(K94/K$66)^$BW$1,-99)</f>
        <v>1.2936639654883528</v>
      </c>
      <c r="CE94" s="8">
        <f>MAX((CE$3*climhigh!$I204+CE$4*climhigh!$I204^2+CE$5*climhigh!$I204^6)*(L94/L$66)^$BW$1,-99)</f>
        <v>0.18426180868943526</v>
      </c>
      <c r="CF94" s="8">
        <f>MAX((CF$3*climhigh!$I204+CF$4*climhigh!$I204^2+CF$5*climhigh!$I204^6)*(M94/M$66)^$BW$1,-99)</f>
        <v>-0.49616404534360792</v>
      </c>
      <c r="CG94" s="8">
        <f>MAX((CG$3*climhigh!$M204+CG$4*climhigh!$M204^2+CG$5*climhigh!$M204^6)*(K94/K$66)^$BW$1,-99)</f>
        <v>1.2936631023009215</v>
      </c>
      <c r="CH94" s="8">
        <f>MAX((CH$3*climhigh!$M204+CH$4*climhigh!$M204^2+CH$5*climhigh!$M204^6)*(L94/L$66)^$BW$1,-99)</f>
        <v>0.18425904237388394</v>
      </c>
      <c r="CI94" s="8">
        <f>MAX((CI$3*climhigh!$M204+CI$4*climhigh!$M204^2+CI$5*climhigh!$M204^6)*(M94/M$66)^$BW$1,-99)</f>
        <v>-0.49616826155712945</v>
      </c>
      <c r="CJ94" s="8">
        <f t="shared" si="82"/>
        <v>2.2712809547260438E-4</v>
      </c>
      <c r="CK94" s="8">
        <f t="shared" si="83"/>
        <v>9.9272410522948271E-5</v>
      </c>
      <c r="CL94" s="8">
        <f t="shared" si="84"/>
        <v>4.8252459854232626E-5</v>
      </c>
    </row>
    <row r="95" spans="1:90">
      <c r="A95">
        <f t="shared" si="49"/>
        <v>2049</v>
      </c>
      <c r="B95" s="4">
        <f t="shared" si="90"/>
        <v>1254.6930692045732</v>
      </c>
      <c r="C95" s="4">
        <f t="shared" si="90"/>
        <v>3397.6017054750819</v>
      </c>
      <c r="D95" s="4">
        <f t="shared" si="90"/>
        <v>6095.3930378647374</v>
      </c>
      <c r="E95" s="11">
        <f t="shared" si="91"/>
        <v>1.319454214642752E-3</v>
      </c>
      <c r="F95" s="11">
        <f t="shared" si="91"/>
        <v>2.6452148194548949E-3</v>
      </c>
      <c r="G95" s="11">
        <f t="shared" si="91"/>
        <v>5.8401826969173088E-3</v>
      </c>
      <c r="H95" s="4">
        <f t="shared" si="57"/>
        <v>79651.934909830743</v>
      </c>
      <c r="I95" s="4">
        <f t="shared" si="57"/>
        <v>38608.792039821848</v>
      </c>
      <c r="J95" s="4">
        <f t="shared" si="57"/>
        <v>11138.802185492112</v>
      </c>
      <c r="K95" s="4">
        <f t="shared" si="51"/>
        <v>63483.203075575278</v>
      </c>
      <c r="L95" s="4">
        <f t="shared" si="51"/>
        <v>11363.542694720667</v>
      </c>
      <c r="M95" s="4">
        <f t="shared" si="51"/>
        <v>1827.4132802097565</v>
      </c>
      <c r="N95" s="11">
        <f t="shared" si="87"/>
        <v>1.4718079679841622E-2</v>
      </c>
      <c r="O95" s="11">
        <f t="shared" si="87"/>
        <v>2.3454416425374713E-2</v>
      </c>
      <c r="P95" s="11">
        <f t="shared" si="87"/>
        <v>1.7375828199952981E-2</v>
      </c>
      <c r="Q95" s="4">
        <f t="shared" si="58"/>
        <v>6450.3877919253864</v>
      </c>
      <c r="R95" s="4">
        <f t="shared" si="58"/>
        <v>13207.06520636459</v>
      </c>
      <c r="S95" s="4">
        <f t="shared" si="58"/>
        <v>4115.3410788417086</v>
      </c>
      <c r="T95" s="4">
        <f t="shared" si="92"/>
        <v>80.98218579658473</v>
      </c>
      <c r="U95" s="4">
        <f t="shared" si="92"/>
        <v>342.07403310475422</v>
      </c>
      <c r="V95" s="4">
        <f t="shared" si="92"/>
        <v>369.4599302788402</v>
      </c>
      <c r="W95" s="11">
        <f t="shared" si="60"/>
        <v>-1.219247815263802E-2</v>
      </c>
      <c r="X95" s="11">
        <f t="shared" si="60"/>
        <v>-1.3228699347321071E-2</v>
      </c>
      <c r="Y95" s="11">
        <f t="shared" si="60"/>
        <v>-1.2203590333800474E-2</v>
      </c>
      <c r="Z95" s="4">
        <f t="shared" si="68"/>
        <v>10998.286583772919</v>
      </c>
      <c r="AA95" s="4">
        <f t="shared" si="61"/>
        <v>28954.726346230589</v>
      </c>
      <c r="AB95" s="4">
        <f t="shared" si="61"/>
        <v>6799.0589218026071</v>
      </c>
      <c r="AC95" s="12">
        <f t="shared" si="93"/>
        <v>2.1890071678246952</v>
      </c>
      <c r="AD95" s="12">
        <f t="shared" si="93"/>
        <v>3.3364134764390583</v>
      </c>
      <c r="AE95" s="12">
        <f t="shared" si="93"/>
        <v>1.7120242257571325</v>
      </c>
      <c r="AF95" s="11">
        <f t="shared" si="63"/>
        <v>-2.9039671966837322E-3</v>
      </c>
      <c r="AG95" s="11">
        <f t="shared" si="63"/>
        <v>2.0567434751257441E-3</v>
      </c>
      <c r="AH95" s="11">
        <f t="shared" si="63"/>
        <v>8.257041531207765E-4</v>
      </c>
      <c r="AI95" s="1">
        <f t="shared" si="97"/>
        <v>134335.00245514035</v>
      </c>
      <c r="AJ95" s="1">
        <f t="shared" si="97"/>
        <v>59732.233295112936</v>
      </c>
      <c r="AK95" s="1">
        <f t="shared" si="97"/>
        <v>17417.453618596264</v>
      </c>
      <c r="AL95" s="17">
        <f t="shared" si="94"/>
        <v>24.581233548631655</v>
      </c>
      <c r="AM95" s="17">
        <f t="shared" si="94"/>
        <v>6.4778395680698484</v>
      </c>
      <c r="AN95" s="17">
        <f t="shared" si="94"/>
        <v>1.5000811723503522</v>
      </c>
      <c r="AO95" s="7">
        <f t="shared" si="98"/>
        <v>1.234998839876167E-2</v>
      </c>
      <c r="AP95" s="7">
        <f t="shared" si="98"/>
        <v>1.9018054075341056E-2</v>
      </c>
      <c r="AQ95" s="7">
        <f t="shared" si="98"/>
        <v>1.3766029931028167E-2</v>
      </c>
      <c r="AR95" s="1">
        <f t="shared" si="65"/>
        <v>79651.934909830743</v>
      </c>
      <c r="AS95" s="1">
        <f t="shared" si="65"/>
        <v>38608.792039821848</v>
      </c>
      <c r="AT95" s="1">
        <f t="shared" si="65"/>
        <v>11138.802185492112</v>
      </c>
      <c r="AU95" s="1">
        <f t="shared" si="73"/>
        <v>15930.386981966149</v>
      </c>
      <c r="AV95" s="1">
        <f t="shared" si="73"/>
        <v>7721.7584079643702</v>
      </c>
      <c r="AW95" s="1">
        <f t="shared" si="73"/>
        <v>2227.7604370984222</v>
      </c>
      <c r="AX95" s="1">
        <f t="shared" si="74"/>
        <v>50786.56246046022</v>
      </c>
      <c r="AY95" s="1">
        <f t="shared" si="74"/>
        <v>9090.8341557765343</v>
      </c>
      <c r="AZ95" s="1">
        <f t="shared" si="74"/>
        <v>1461.9306241678053</v>
      </c>
      <c r="BA95" s="1">
        <f t="shared" si="75"/>
        <v>10.835387080080508</v>
      </c>
      <c r="BB95" s="1">
        <f t="shared" si="75"/>
        <v>9.115021949273304</v>
      </c>
      <c r="BC95" s="1">
        <f t="shared" si="75"/>
        <v>7.28751318649421</v>
      </c>
      <c r="BD95" s="1">
        <f t="shared" si="76"/>
        <v>37760.272780539308</v>
      </c>
      <c r="BE95">
        <f t="shared" si="95"/>
        <v>0.21822387218499145</v>
      </c>
      <c r="BF95">
        <f t="shared" si="95"/>
        <v>0.3346263841173937</v>
      </c>
      <c r="BG95">
        <f t="shared" si="95"/>
        <v>2.453676962688749E-2</v>
      </c>
      <c r="BH95">
        <f t="shared" si="77"/>
        <v>0.26214733429037074</v>
      </c>
      <c r="BI95">
        <f t="shared" si="78"/>
        <v>4.7621658391411486E-3</v>
      </c>
      <c r="BJ95">
        <f t="shared" si="78"/>
        <v>1.1197481694748152E-2</v>
      </c>
      <c r="BK95">
        <f t="shared" si="78"/>
        <v>6.0205306372294847E-5</v>
      </c>
      <c r="BL95">
        <f t="shared" si="72"/>
        <v>379.31572344909029</v>
      </c>
      <c r="BM95">
        <f t="shared" si="72"/>
        <v>432.32124212224329</v>
      </c>
      <c r="BN95">
        <f t="shared" si="72"/>
        <v>0.67061499819794002</v>
      </c>
      <c r="BO95">
        <f t="shared" si="67"/>
        <v>225.64341053944912</v>
      </c>
      <c r="BP95">
        <f t="shared" si="89"/>
        <v>89.23945832496463</v>
      </c>
      <c r="BQ95">
        <f t="shared" si="89"/>
        <v>8.0396486127944655</v>
      </c>
      <c r="BR95" s="7">
        <f t="shared" si="86"/>
        <v>1.9675598657516336E-2</v>
      </c>
      <c r="BS95" s="7">
        <f t="shared" si="70"/>
        <v>0.42434636230138367</v>
      </c>
      <c r="BT95" s="7">
        <f t="shared" si="71"/>
        <v>0.20232886516327556</v>
      </c>
      <c r="BU95" s="8">
        <f>MAX((BU$3*climhigh!$I205+BU$4*climhigh!$I205^2+BU$5*climhigh!$I205^6)*(K95/K$66)^$BW$1,-99)</f>
        <v>1.7761663531255543</v>
      </c>
      <c r="BV95" s="8">
        <f>MAX((BV$3*climhigh!$I205+BV$4*climhigh!$I205^2+BV$5*climhigh!$I205^6)*(L95/L$66)^$BW$1,-99)</f>
        <v>-0.10719011629958165</v>
      </c>
      <c r="BW95" s="8">
        <f>MAX((BW$3*climhigh!$I205+BW$4*climhigh!$I205^2+BW$5*climhigh!$I205^6)*(M95/M$66)^$BW$1,-99)</f>
        <v>-1.3386690902335801</v>
      </c>
      <c r="BX95" s="8">
        <f>MAX((BX$3*climhigh!$M205+BX$4*climhigh!$M205^2+BX$5*climhigh!$M205^6)*(K95/K$66)^$BW$1,-99)</f>
        <v>1.7761585974376928</v>
      </c>
      <c r="BY95" s="8">
        <f>MAX((BY$3*climhigh!$M205+BY$4*climhigh!$M205^2+BY$5*climhigh!$M205^6)*(L95/L$66)^$BW$1,-99)</f>
        <v>-0.10719690322667313</v>
      </c>
      <c r="BZ95" s="8">
        <f>MAX((BZ$3*climhigh!$M205+BZ$4*climhigh!$M205^2+BZ$5*climhigh!$M205^6)*(M95/M$66)^$BW$1,-99)</f>
        <v>-1.3386757018942868</v>
      </c>
      <c r="CA95" s="8">
        <f t="shared" si="79"/>
        <v>6.9140152545375654E-3</v>
      </c>
      <c r="CB95" s="8">
        <f t="shared" si="80"/>
        <v>2.9339372221592911E-3</v>
      </c>
      <c r="CC95" s="8">
        <f t="shared" si="81"/>
        <v>1.3989048601721614E-3</v>
      </c>
      <c r="CD95" s="8">
        <f>MAX((CD$3*climhigh!$I205+CD$4*climhigh!$I205^2+CD$5*climhigh!$I205^6)*(K95/K$66)^$BW$1,-99)</f>
        <v>1.2732529498033271</v>
      </c>
      <c r="CE95" s="8">
        <f>MAX((CE$3*climhigh!$I205+CE$4*climhigh!$I205^2+CE$5*climhigh!$I205^6)*(L95/L$66)^$BW$1,-99)</f>
        <v>0.13917882015193092</v>
      </c>
      <c r="CF95" s="8">
        <f>MAX((CF$3*climhigh!$I205+CF$4*climhigh!$I205^2+CF$5*climhigh!$I205^6)*(M95/M$66)^$BW$1,-99)</f>
        <v>-0.5600089067003291</v>
      </c>
      <c r="CG95" s="8">
        <f>MAX((CG$3*climhigh!$M205+CG$4*climhigh!$M205^2+CG$5*climhigh!$M205^6)*(K95/K$66)^$BW$1,-99)</f>
        <v>1.2732517078623025</v>
      </c>
      <c r="CH95" s="8">
        <f>MAX((CH$3*climhigh!$M205+CH$4*climhigh!$M205^2+CH$5*climhigh!$M205^6)*(L95/L$66)^$BW$1,-99)</f>
        <v>0.13917568703555469</v>
      </c>
      <c r="CI95" s="8">
        <f>MAX((CI$3*climhigh!$M205+CI$4*climhigh!$M205^2+CI$5*climhigh!$M205^6)*(M95/M$66)^$BW$1,-99)</f>
        <v>-0.56001352438055951</v>
      </c>
      <c r="CJ95" s="8">
        <f t="shared" si="82"/>
        <v>2.7014330365107459E-4</v>
      </c>
      <c r="CK95" s="8">
        <f t="shared" si="83"/>
        <v>1.1463432820441159E-4</v>
      </c>
      <c r="CL95" s="8">
        <f t="shared" si="84"/>
        <v>5.4657788059180075E-5</v>
      </c>
    </row>
    <row r="96" spans="1:90">
      <c r="A96">
        <f t="shared" si="49"/>
        <v>2050</v>
      </c>
      <c r="B96" s="4">
        <f t="shared" si="90"/>
        <v>1256.265803759906</v>
      </c>
      <c r="C96" s="4">
        <f t="shared" si="90"/>
        <v>3406.1397225379133</v>
      </c>
      <c r="D96" s="4">
        <f t="shared" si="90"/>
        <v>6129.2113363678527</v>
      </c>
      <c r="E96" s="11">
        <f t="shared" si="91"/>
        <v>1.2534815039106143E-3</v>
      </c>
      <c r="F96" s="11">
        <f t="shared" si="91"/>
        <v>2.51295407848215E-3</v>
      </c>
      <c r="G96" s="11">
        <f t="shared" si="91"/>
        <v>5.5481735620714432E-3</v>
      </c>
      <c r="H96" s="4">
        <f t="shared" si="57"/>
        <v>80908.341016985418</v>
      </c>
      <c r="I96" s="4">
        <f t="shared" si="57"/>
        <v>39602.932596819388</v>
      </c>
      <c r="J96" s="4">
        <f t="shared" si="57"/>
        <v>11392.658982742574</v>
      </c>
      <c r="K96" s="4">
        <f t="shared" si="51"/>
        <v>64403.839358544217</v>
      </c>
      <c r="L96" s="4">
        <f t="shared" si="51"/>
        <v>11626.925441364823</v>
      </c>
      <c r="M96" s="4">
        <f t="shared" si="51"/>
        <v>1858.7479461091352</v>
      </c>
      <c r="N96" s="11">
        <f t="shared" si="87"/>
        <v>1.4502045239792594E-2</v>
      </c>
      <c r="O96" s="11">
        <f t="shared" si="87"/>
        <v>2.3177872756752205E-2</v>
      </c>
      <c r="P96" s="11">
        <f t="shared" si="87"/>
        <v>1.7147005682142114E-2</v>
      </c>
      <c r="Q96" s="4">
        <f t="shared" si="58"/>
        <v>6472.2475503673677</v>
      </c>
      <c r="R96" s="4">
        <f t="shared" si="58"/>
        <v>13367.923901875289</v>
      </c>
      <c r="S96" s="4">
        <f t="shared" si="58"/>
        <v>4157.7644831492507</v>
      </c>
      <c r="T96" s="4">
        <f t="shared" si="92"/>
        <v>79.994812265506994</v>
      </c>
      <c r="U96" s="4">
        <f t="shared" si="92"/>
        <v>337.54883856628589</v>
      </c>
      <c r="V96" s="4">
        <f t="shared" si="92"/>
        <v>364.95119264496276</v>
      </c>
      <c r="W96" s="11">
        <f t="shared" si="60"/>
        <v>-1.219247815263802E-2</v>
      </c>
      <c r="X96" s="11">
        <f t="shared" si="60"/>
        <v>-1.3228699347321071E-2</v>
      </c>
      <c r="Y96" s="11">
        <f t="shared" si="60"/>
        <v>-1.2203590333800474E-2</v>
      </c>
      <c r="Z96" s="4">
        <f t="shared" si="68"/>
        <v>11006.580177560734</v>
      </c>
      <c r="AA96" s="4">
        <f t="shared" si="61"/>
        <v>29379.478296053563</v>
      </c>
      <c r="AB96" s="4">
        <f t="shared" si="61"/>
        <v>6878.3630599245289</v>
      </c>
      <c r="AC96" s="12">
        <f t="shared" si="93"/>
        <v>2.1826503628160268</v>
      </c>
      <c r="AD96" s="12">
        <f t="shared" si="93"/>
        <v>3.3432756230870457</v>
      </c>
      <c r="AE96" s="12">
        <f t="shared" si="93"/>
        <v>1.7134378512705837</v>
      </c>
      <c r="AF96" s="11">
        <f t="shared" si="63"/>
        <v>-2.9039671966837322E-3</v>
      </c>
      <c r="AG96" s="11">
        <f t="shared" si="63"/>
        <v>2.0567434751257441E-3</v>
      </c>
      <c r="AH96" s="11">
        <f t="shared" si="63"/>
        <v>8.257041531207765E-4</v>
      </c>
      <c r="AI96" s="1">
        <f t="shared" si="97"/>
        <v>136831.88919159246</v>
      </c>
      <c r="AJ96" s="1">
        <f t="shared" si="97"/>
        <v>61480.768373566018</v>
      </c>
      <c r="AK96" s="1">
        <f t="shared" si="97"/>
        <v>17903.468693835061</v>
      </c>
      <c r="AL96" s="17">
        <f t="shared" si="94"/>
        <v>24.881775718292978</v>
      </c>
      <c r="AM96" s="17">
        <f t="shared" si="94"/>
        <v>6.599803512234816</v>
      </c>
      <c r="AN96" s="17">
        <f t="shared" si="94"/>
        <v>1.5205248330447234</v>
      </c>
      <c r="AO96" s="7">
        <f t="shared" si="98"/>
        <v>1.2226488514774054E-2</v>
      </c>
      <c r="AP96" s="7">
        <f t="shared" si="98"/>
        <v>1.8827873534587643E-2</v>
      </c>
      <c r="AQ96" s="7">
        <f t="shared" si="98"/>
        <v>1.3628369631717886E-2</v>
      </c>
      <c r="AR96" s="1">
        <f t="shared" si="65"/>
        <v>80908.341016985418</v>
      </c>
      <c r="AS96" s="1">
        <f t="shared" si="65"/>
        <v>39602.932596819388</v>
      </c>
      <c r="AT96" s="1">
        <f t="shared" si="65"/>
        <v>11392.658982742574</v>
      </c>
      <c r="AU96" s="1">
        <f t="shared" si="73"/>
        <v>16181.668203397085</v>
      </c>
      <c r="AV96" s="1">
        <f t="shared" si="73"/>
        <v>7920.5865193638783</v>
      </c>
      <c r="AW96" s="1">
        <f t="shared" si="73"/>
        <v>2278.5317965485151</v>
      </c>
      <c r="AX96" s="1">
        <f t="shared" si="74"/>
        <v>51523.071486835368</v>
      </c>
      <c r="AY96" s="1">
        <f t="shared" si="74"/>
        <v>9301.5403530918593</v>
      </c>
      <c r="AZ96" s="1">
        <f t="shared" si="74"/>
        <v>1486.9983568873079</v>
      </c>
      <c r="BA96" s="1">
        <f t="shared" si="75"/>
        <v>10.849784976369889</v>
      </c>
      <c r="BB96" s="1">
        <f t="shared" si="75"/>
        <v>9.1379352947910348</v>
      </c>
      <c r="BC96" s="1">
        <f t="shared" si="75"/>
        <v>7.3045148414745462</v>
      </c>
      <c r="BD96" s="1">
        <f t="shared" si="76"/>
        <v>36883.614553099571</v>
      </c>
      <c r="BE96">
        <f t="shared" si="95"/>
        <v>0.21822387218499145</v>
      </c>
      <c r="BF96">
        <f t="shared" si="95"/>
        <v>0.3346263841173937</v>
      </c>
      <c r="BG96">
        <f t="shared" si="95"/>
        <v>2.453676962688749E-2</v>
      </c>
      <c r="BH96">
        <f t="shared" si="77"/>
        <v>0.26239229303455786</v>
      </c>
      <c r="BI96">
        <f t="shared" si="78"/>
        <v>4.7621658391411486E-3</v>
      </c>
      <c r="BJ96">
        <f t="shared" si="78"/>
        <v>1.1197481694748152E-2</v>
      </c>
      <c r="BK96">
        <f t="shared" si="78"/>
        <v>6.0205306372294847E-5</v>
      </c>
      <c r="BL96">
        <f t="shared" si="72"/>
        <v>385.29893769267056</v>
      </c>
      <c r="BM96">
        <f t="shared" si="72"/>
        <v>443.45311281122997</v>
      </c>
      <c r="BN96">
        <f t="shared" si="72"/>
        <v>0.68589852445109367</v>
      </c>
      <c r="BO96">
        <f t="shared" si="67"/>
        <v>230.08307972493651</v>
      </c>
      <c r="BP96">
        <f t="shared" si="89"/>
        <v>90.213896937023932</v>
      </c>
      <c r="BQ96">
        <f t="shared" si="89"/>
        <v>8.1280690321779012</v>
      </c>
      <c r="BR96" s="7">
        <f t="shared" si="86"/>
        <v>1.9354038443115895E-2</v>
      </c>
      <c r="BS96" s="7">
        <f t="shared" si="70"/>
        <v>0.41198675951590646</v>
      </c>
      <c r="BT96" s="7">
        <f t="shared" si="71"/>
        <v>0.19275370926221802</v>
      </c>
      <c r="BU96" s="8">
        <f>MAX((BU$3*climhigh!$I206+BU$4*climhigh!$I206^2+BU$5*climhigh!$I206^6)*(K96/K$66)^$BW$1,-99)</f>
        <v>1.6520502994028161</v>
      </c>
      <c r="BV96" s="8">
        <f>MAX((BV$3*climhigh!$I206+BV$4*climhigh!$I206^2+BV$5*climhigh!$I206^6)*(L96/L$66)^$BW$1,-99)</f>
        <v>-0.20897831971340169</v>
      </c>
      <c r="BW96" s="8">
        <f>MAX((BW$3*climhigh!$I206+BW$4*climhigh!$I206^2+BW$5*climhigh!$I206^6)*(M96/M$66)^$BW$1,-99)</f>
        <v>-1.4325909295461079</v>
      </c>
      <c r="BX96" s="8">
        <f>MAX((BX$3*climhigh!$M206+BX$4*climhigh!$M206^2+BX$5*climhigh!$M206^6)*(K96/K$66)^$BW$1,-99)</f>
        <v>1.6520422096498015</v>
      </c>
      <c r="BY96" s="8">
        <f>MAX((BY$3*climhigh!$M206+BY$4*climhigh!$M206^2+BY$5*climhigh!$M206^6)*(L96/L$66)^$BW$1,-99)</f>
        <v>-0.20898532882838508</v>
      </c>
      <c r="BZ96" s="8">
        <f>MAX((BZ$3*climhigh!$M206+BZ$4*climhigh!$M206^2+BZ$5*climhigh!$M206^6)*(M96/M$66)^$BW$1,-99)</f>
        <v>-1.4325977267681242</v>
      </c>
      <c r="CA96" s="8">
        <f t="shared" si="79"/>
        <v>7.319669281094455E-3</v>
      </c>
      <c r="CB96" s="8">
        <f t="shared" si="80"/>
        <v>3.0156068278462292E-3</v>
      </c>
      <c r="CC96" s="8">
        <f t="shared" si="81"/>
        <v>1.4108934045036689E-3</v>
      </c>
      <c r="CD96" s="8">
        <f>MAX((CD$3*climhigh!$I206+CD$4*climhigh!$I206^2+CD$5*climhigh!$I206^6)*(K96/K$66)^$BW$1,-99)</f>
        <v>1.247212494425856</v>
      </c>
      <c r="CE96" s="8">
        <f>MAX((CE$3*climhigh!$I206+CE$4*climhigh!$I206^2+CE$5*climhigh!$I206^6)*(L96/L$66)^$BW$1,-99)</f>
        <v>8.9000343667471046E-2</v>
      </c>
      <c r="CF96" s="8">
        <f>MAX((CF$3*climhigh!$I206+CF$4*climhigh!$I206^2+CF$5*climhigh!$I206^6)*(M96/M$66)^$BW$1,-99)</f>
        <v>-0.62936367796447423</v>
      </c>
      <c r="CG96" s="8">
        <f>MAX((CG$3*climhigh!$M206+CG$4*climhigh!$M206^2+CG$5*climhigh!$M206^6)*(K96/K$66)^$BW$1,-99)</f>
        <v>1.2472108417031473</v>
      </c>
      <c r="CH96" s="8">
        <f>MAX((CH$3*climhigh!$M206+CH$4*climhigh!$M206^2+CH$5*climhigh!$M206^6)*(L96/L$66)^$BW$1,-99)</f>
        <v>8.8996818916142945E-2</v>
      </c>
      <c r="CI96" s="8">
        <f>MAX((CI$3*climhigh!$M206+CI$4*climhigh!$M206^2+CI$5*climhigh!$M206^6)*(M96/M$66)^$BW$1,-99)</f>
        <v>-0.62936872198779115</v>
      </c>
      <c r="CJ96" s="8">
        <f t="shared" si="82"/>
        <v>3.166869150199088E-4</v>
      </c>
      <c r="CK96" s="8">
        <f t="shared" si="83"/>
        <v>1.3047081590014146E-4</v>
      </c>
      <c r="CL96" s="8">
        <f t="shared" si="84"/>
        <v>6.1042577544896242E-5</v>
      </c>
    </row>
    <row r="97" spans="1:90">
      <c r="A97">
        <f t="shared" si="49"/>
        <v>2051</v>
      </c>
      <c r="B97" s="4">
        <f t="shared" si="90"/>
        <v>1257.7617744114639</v>
      </c>
      <c r="C97" s="4">
        <f t="shared" si="90"/>
        <v>3414.2712216101636</v>
      </c>
      <c r="D97" s="4">
        <f t="shared" si="90"/>
        <v>6161.5169682459982</v>
      </c>
      <c r="E97" s="11">
        <f t="shared" si="91"/>
        <v>1.1908074287150835E-3</v>
      </c>
      <c r="F97" s="11">
        <f t="shared" si="91"/>
        <v>2.3873063745580422E-3</v>
      </c>
      <c r="G97" s="11">
        <f t="shared" si="91"/>
        <v>5.270764883967871E-3</v>
      </c>
      <c r="H97" s="4">
        <f t="shared" si="57"/>
        <v>82162.050726371497</v>
      </c>
      <c r="I97" s="4">
        <f t="shared" si="57"/>
        <v>40606.664222529296</v>
      </c>
      <c r="J97" s="4">
        <f t="shared" si="57"/>
        <v>11646.487563220475</v>
      </c>
      <c r="K97" s="4">
        <f t="shared" si="51"/>
        <v>65324.016358198707</v>
      </c>
      <c r="L97" s="4">
        <f t="shared" si="51"/>
        <v>11893.215736791781</v>
      </c>
      <c r="M97" s="4">
        <f t="shared" si="51"/>
        <v>1890.1980832385641</v>
      </c>
      <c r="N97" s="11">
        <f t="shared" si="87"/>
        <v>1.4287610937785189E-2</v>
      </c>
      <c r="O97" s="11">
        <f t="shared" si="87"/>
        <v>2.2902898687178652E-2</v>
      </c>
      <c r="P97" s="11">
        <f t="shared" si="87"/>
        <v>1.6920065571699894E-2</v>
      </c>
      <c r="Q97" s="4">
        <f t="shared" si="58"/>
        <v>6492.4022993883355</v>
      </c>
      <c r="R97" s="4">
        <f t="shared" si="58"/>
        <v>13525.410105121642</v>
      </c>
      <c r="S97" s="4">
        <f t="shared" si="58"/>
        <v>4198.5293917478248</v>
      </c>
      <c r="T97" s="4">
        <f t="shared" si="92"/>
        <v>79.019477264635427</v>
      </c>
      <c r="U97" s="4">
        <f t="shared" si="92"/>
        <v>333.08350646585507</v>
      </c>
      <c r="V97" s="4">
        <f t="shared" si="92"/>
        <v>360.49747779809172</v>
      </c>
      <c r="W97" s="11">
        <f t="shared" si="60"/>
        <v>-1.219247815263802E-2</v>
      </c>
      <c r="X97" s="11">
        <f t="shared" si="60"/>
        <v>-1.3228699347321071E-2</v>
      </c>
      <c r="Y97" s="11">
        <f t="shared" si="60"/>
        <v>-1.2203590333800474E-2</v>
      </c>
      <c r="Z97" s="4">
        <f t="shared" si="68"/>
        <v>11011.809377571388</v>
      </c>
      <c r="AA97" s="4">
        <f t="shared" si="61"/>
        <v>29798.474894386574</v>
      </c>
      <c r="AB97" s="4">
        <f t="shared" si="61"/>
        <v>6955.0073926961113</v>
      </c>
      <c r="AC97" s="12">
        <f t="shared" si="93"/>
        <v>2.176312017760579</v>
      </c>
      <c r="AD97" s="12">
        <f t="shared" si="93"/>
        <v>3.3501518834103772</v>
      </c>
      <c r="AE97" s="12">
        <f t="shared" si="93"/>
        <v>1.7148526440204921</v>
      </c>
      <c r="AF97" s="11">
        <f t="shared" si="63"/>
        <v>-2.9039671966837322E-3</v>
      </c>
      <c r="AG97" s="11">
        <f t="shared" si="63"/>
        <v>2.0567434751257441E-3</v>
      </c>
      <c r="AH97" s="11">
        <f t="shared" si="63"/>
        <v>8.257041531207765E-4</v>
      </c>
      <c r="AI97" s="1">
        <f t="shared" si="97"/>
        <v>139330.3684758303</v>
      </c>
      <c r="AJ97" s="1">
        <f t="shared" si="97"/>
        <v>63253.27805557329</v>
      </c>
      <c r="AK97" s="1">
        <f t="shared" si="97"/>
        <v>18391.65362100007</v>
      </c>
      <c r="AL97" s="17">
        <f t="shared" si="94"/>
        <v>25.182950295889402</v>
      </c>
      <c r="AM97" s="17">
        <f t="shared" si="94"/>
        <v>6.7228211754574856</v>
      </c>
      <c r="AN97" s="17">
        <f t="shared" si="94"/>
        <v>1.5410398847590736</v>
      </c>
      <c r="AO97" s="7">
        <f t="shared" si="98"/>
        <v>1.2104223629626314E-2</v>
      </c>
      <c r="AP97" s="7">
        <f t="shared" si="98"/>
        <v>1.8639594799241765E-2</v>
      </c>
      <c r="AQ97" s="7">
        <f t="shared" si="98"/>
        <v>1.3492085935400707E-2</v>
      </c>
      <c r="AR97" s="1">
        <f t="shared" si="65"/>
        <v>82162.050726371497</v>
      </c>
      <c r="AS97" s="1">
        <f t="shared" si="65"/>
        <v>40606.664222529296</v>
      </c>
      <c r="AT97" s="1">
        <f t="shared" si="65"/>
        <v>11646.487563220475</v>
      </c>
      <c r="AU97" s="1">
        <f t="shared" si="73"/>
        <v>16432.410145274302</v>
      </c>
      <c r="AV97" s="1">
        <f t="shared" si="73"/>
        <v>8121.3328445058596</v>
      </c>
      <c r="AW97" s="1">
        <f t="shared" si="73"/>
        <v>2329.2975126440951</v>
      </c>
      <c r="AX97" s="1">
        <f t="shared" si="74"/>
        <v>52259.213086558957</v>
      </c>
      <c r="AY97" s="1">
        <f t="shared" si="74"/>
        <v>9514.5725894334264</v>
      </c>
      <c r="AZ97" s="1">
        <f t="shared" si="74"/>
        <v>1512.1584665908515</v>
      </c>
      <c r="BA97" s="1">
        <f t="shared" si="75"/>
        <v>10.863971481298758</v>
      </c>
      <c r="BB97" s="1">
        <f t="shared" si="75"/>
        <v>9.1605798590611567</v>
      </c>
      <c r="BC97" s="1">
        <f t="shared" si="75"/>
        <v>7.3212933571940493</v>
      </c>
      <c r="BD97" s="1">
        <f t="shared" si="76"/>
        <v>36019.34859884152</v>
      </c>
      <c r="BE97">
        <f t="shared" si="95"/>
        <v>0.21822387218499145</v>
      </c>
      <c r="BF97">
        <f t="shared" si="95"/>
        <v>0.3346263841173937</v>
      </c>
      <c r="BG97">
        <f t="shared" si="95"/>
        <v>2.453676962688749E-2</v>
      </c>
      <c r="BH97">
        <f t="shared" si="77"/>
        <v>0.26263943054050815</v>
      </c>
      <c r="BI97">
        <f t="shared" si="78"/>
        <v>4.7621658391411486E-3</v>
      </c>
      <c r="BJ97">
        <f t="shared" si="78"/>
        <v>1.1197481694748152E-2</v>
      </c>
      <c r="BK97">
        <f t="shared" si="78"/>
        <v>6.0205306372294847E-5</v>
      </c>
      <c r="BL97">
        <f t="shared" si="72"/>
        <v>391.26931124290854</v>
      </c>
      <c r="BM97">
        <f t="shared" si="72"/>
        <v>454.69237931655647</v>
      </c>
      <c r="BN97">
        <f t="shared" si="72"/>
        <v>0.70118035190481032</v>
      </c>
      <c r="BO97">
        <f t="shared" si="67"/>
        <v>234.53611649504344</v>
      </c>
      <c r="BP97">
        <f t="shared" si="89"/>
        <v>91.199709166416653</v>
      </c>
      <c r="BQ97">
        <f t="shared" si="89"/>
        <v>8.2175953573033738</v>
      </c>
      <c r="BR97" s="7">
        <f t="shared" si="86"/>
        <v>1.9038628084388165E-2</v>
      </c>
      <c r="BS97" s="7">
        <f t="shared" si="70"/>
        <v>0.39998714516107425</v>
      </c>
      <c r="BT97" s="7">
        <f t="shared" si="71"/>
        <v>0.18368796631134987</v>
      </c>
      <c r="BU97" s="8">
        <f>MAX((BU$3*climhigh!$I207+BU$4*climhigh!$I207^2+BU$5*climhigh!$I207^6)*(K97/K$66)^$BW$1,-99)</f>
        <v>1.5241330864465616</v>
      </c>
      <c r="BV97" s="8">
        <f>MAX((BV$3*climhigh!$I207+BV$4*climhigh!$I207^2+BV$5*climhigh!$I207^6)*(L97/L$66)^$BW$1,-99)</f>
        <v>-0.31294493997500317</v>
      </c>
      <c r="BW97" s="8">
        <f>MAX((BW$3*climhigh!$I207+BW$4*climhigh!$I207^2+BW$5*climhigh!$I207^6)*(M97/M$66)^$BW$1,-99)</f>
        <v>-1.5284168012618551</v>
      </c>
      <c r="BX97" s="8">
        <f>MAX((BX$3*climhigh!$M207+BX$4*climhigh!$M207^2+BX$5*climhigh!$M207^6)*(K97/K$66)^$BW$1,-99)</f>
        <v>1.5241246668775135</v>
      </c>
      <c r="BY97" s="8">
        <f>MAX((BY$3*climhigh!$M207+BY$4*climhigh!$M207^2+BY$5*climhigh!$M207^6)*(L97/L$66)^$BW$1,-99)</f>
        <v>-0.31295216625708505</v>
      </c>
      <c r="BZ97" s="8">
        <f>MAX((BZ$3*climhigh!$M207+BZ$4*climhigh!$M207^2+BZ$5*climhigh!$M207^6)*(M97/M$66)^$BW$1,-99)</f>
        <v>-1.5284237794353293</v>
      </c>
      <c r="CA97" s="8">
        <f t="shared" si="79"/>
        <v>7.7304026981160597E-3</v>
      </c>
      <c r="CB97" s="8">
        <f t="shared" si="80"/>
        <v>3.0920617061649083E-3</v>
      </c>
      <c r="CC97" s="8">
        <f t="shared" si="81"/>
        <v>1.4199819503847109E-3</v>
      </c>
      <c r="CD97" s="8">
        <f>MAX((CD$3*climhigh!$I207+CD$4*climhigh!$I207^2+CD$5*climhigh!$I207^6)*(K97/K$66)^$BW$1,-99)</f>
        <v>1.2151184253111733</v>
      </c>
      <c r="CE97" s="8">
        <f>MAX((CE$3*climhigh!$I207+CE$4*climhigh!$I207^2+CE$5*climhigh!$I207^6)*(L97/L$66)^$BW$1,-99)</f>
        <v>3.338159606960938E-2</v>
      </c>
      <c r="CF97" s="8">
        <f>MAX((CF$3*climhigh!$I207+CF$4*climhigh!$I207^2+CF$5*climhigh!$I207^6)*(M97/M$66)^$BW$1,-99)</f>
        <v>-0.70460128449516379</v>
      </c>
      <c r="CG97" s="8">
        <f>MAX((CG$3*climhigh!$M207+CG$4*climhigh!$M207^2+CG$5*climhigh!$M207^6)*(K97/K$66)^$BW$1,-99)</f>
        <v>1.2151163287813942</v>
      </c>
      <c r="CH97" s="8">
        <f>MAX((CH$3*climhigh!$M207+CH$4*climhigh!$M207^2+CH$5*climhigh!$M207^6)*(L97/L$66)^$BW$1,-99)</f>
        <v>3.3377654083857539E-2</v>
      </c>
      <c r="CI97" s="8">
        <f>MAX((CI$3*climhigh!$M207+CI$4*climhigh!$M207^2+CI$5*climhigh!$M207^6)*(M97/M$66)^$BW$1,-99)</f>
        <v>-0.70460678064193927</v>
      </c>
      <c r="CJ97" s="8">
        <f t="shared" si="82"/>
        <v>3.6687248536861012E-4</v>
      </c>
      <c r="CK97" s="8">
        <f t="shared" si="83"/>
        <v>1.4674427806073834E-4</v>
      </c>
      <c r="CL97" s="8">
        <f t="shared" si="84"/>
        <v>6.7390060732950451E-5</v>
      </c>
    </row>
    <row r="98" spans="1:90">
      <c r="A98">
        <f t="shared" si="49"/>
        <v>2052</v>
      </c>
      <c r="B98" s="4">
        <f t="shared" si="90"/>
        <v>1259.1846388727608</v>
      </c>
      <c r="C98" s="4">
        <f t="shared" si="90"/>
        <v>3422.0145874893929</v>
      </c>
      <c r="D98" s="4">
        <f t="shared" si="90"/>
        <v>6192.369080150791</v>
      </c>
      <c r="E98" s="11">
        <f t="shared" si="91"/>
        <v>1.1312670572793293E-3</v>
      </c>
      <c r="F98" s="11">
        <f t="shared" si="91"/>
        <v>2.2679410558301399E-3</v>
      </c>
      <c r="G98" s="11">
        <f t="shared" si="91"/>
        <v>5.007226639769477E-3</v>
      </c>
      <c r="H98" s="4">
        <f t="shared" si="57"/>
        <v>83412.71598728525</v>
      </c>
      <c r="I98" s="4">
        <f t="shared" si="57"/>
        <v>41619.754559524852</v>
      </c>
      <c r="J98" s="4">
        <f t="shared" si="57"/>
        <v>11900.216666385833</v>
      </c>
      <c r="K98" s="4">
        <f t="shared" si="51"/>
        <v>66243.435166074953</v>
      </c>
      <c r="L98" s="4">
        <f t="shared" si="51"/>
        <v>12162.354512363358</v>
      </c>
      <c r="M98" s="4">
        <f t="shared" si="51"/>
        <v>1921.7550685942076</v>
      </c>
      <c r="N98" s="11">
        <f t="shared" si="87"/>
        <v>1.4074744008921503E-2</v>
      </c>
      <c r="O98" s="11">
        <f t="shared" si="87"/>
        <v>2.2629605106631701E-2</v>
      </c>
      <c r="P98" s="11">
        <f t="shared" si="87"/>
        <v>1.669506790609776E-2</v>
      </c>
      <c r="Q98" s="4">
        <f t="shared" si="58"/>
        <v>6510.8657963414853</v>
      </c>
      <c r="R98" s="4">
        <f t="shared" si="58"/>
        <v>13679.466262091566</v>
      </c>
      <c r="S98" s="4">
        <f t="shared" si="58"/>
        <v>4237.6447142172574</v>
      </c>
      <c r="T98" s="4">
        <f t="shared" si="92"/>
        <v>78.056034014453488</v>
      </c>
      <c r="U98" s="4">
        <f t="shared" si="92"/>
        <v>328.67724490126682</v>
      </c>
      <c r="V98" s="4">
        <f t="shared" si="92"/>
        <v>356.09811426267549</v>
      </c>
      <c r="W98" s="11">
        <f t="shared" si="60"/>
        <v>-1.219247815263802E-2</v>
      </c>
      <c r="X98" s="11">
        <f t="shared" si="60"/>
        <v>-1.3228699347321071E-2</v>
      </c>
      <c r="Y98" s="11">
        <f t="shared" si="60"/>
        <v>-1.2203590333800474E-2</v>
      </c>
      <c r="Z98" s="4">
        <f t="shared" si="68"/>
        <v>11014.022928129674</v>
      </c>
      <c r="AA98" s="4">
        <f t="shared" si="61"/>
        <v>30211.537655515622</v>
      </c>
      <c r="AB98" s="4">
        <f t="shared" si="61"/>
        <v>7028.9970249105791</v>
      </c>
      <c r="AC98" s="12">
        <f t="shared" si="93"/>
        <v>2.1699920790512537</v>
      </c>
      <c r="AD98" s="12">
        <f t="shared" si="93"/>
        <v>3.3570422864372618</v>
      </c>
      <c r="AE98" s="12">
        <f t="shared" si="93"/>
        <v>1.7162686049706499</v>
      </c>
      <c r="AF98" s="11">
        <f t="shared" si="63"/>
        <v>-2.9039671966837322E-3</v>
      </c>
      <c r="AG98" s="11">
        <f t="shared" si="63"/>
        <v>2.0567434751257441E-3</v>
      </c>
      <c r="AH98" s="11">
        <f t="shared" si="63"/>
        <v>8.257041531207765E-4</v>
      </c>
      <c r="AI98" s="1">
        <f t="shared" si="97"/>
        <v>141829.74177352156</v>
      </c>
      <c r="AJ98" s="1">
        <f t="shared" si="97"/>
        <v>65049.283094521823</v>
      </c>
      <c r="AK98" s="1">
        <f t="shared" si="97"/>
        <v>18881.785771544157</v>
      </c>
      <c r="AL98" s="17">
        <f t="shared" si="94"/>
        <v>25.484722157304258</v>
      </c>
      <c r="AM98" s="17">
        <f t="shared" si="94"/>
        <v>6.8468787314495918</v>
      </c>
      <c r="AN98" s="17">
        <f t="shared" si="94"/>
        <v>1.5616238088885726</v>
      </c>
      <c r="AO98" s="7">
        <f t="shared" si="98"/>
        <v>1.198318139333005E-2</v>
      </c>
      <c r="AP98" s="7">
        <f t="shared" si="98"/>
        <v>1.8453198851249349E-2</v>
      </c>
      <c r="AQ98" s="7">
        <f t="shared" si="98"/>
        <v>1.3357165076046701E-2</v>
      </c>
      <c r="AR98" s="1">
        <f t="shared" si="65"/>
        <v>83412.71598728525</v>
      </c>
      <c r="AS98" s="1">
        <f t="shared" si="65"/>
        <v>41619.754559524852</v>
      </c>
      <c r="AT98" s="1">
        <f t="shared" si="65"/>
        <v>11900.216666385833</v>
      </c>
      <c r="AU98" s="1">
        <f t="shared" si="73"/>
        <v>16682.543197457049</v>
      </c>
      <c r="AV98" s="1">
        <f t="shared" si="73"/>
        <v>8323.9509119049708</v>
      </c>
      <c r="AW98" s="1">
        <f t="shared" si="73"/>
        <v>2380.0433332771668</v>
      </c>
      <c r="AX98" s="1">
        <f t="shared" si="74"/>
        <v>52994.748132859968</v>
      </c>
      <c r="AY98" s="1">
        <f t="shared" si="74"/>
        <v>9729.8836098906868</v>
      </c>
      <c r="AZ98" s="1">
        <f t="shared" si="74"/>
        <v>1537.404054875366</v>
      </c>
      <c r="BA98" s="1">
        <f t="shared" si="75"/>
        <v>10.877948095791508</v>
      </c>
      <c r="BB98" s="1">
        <f t="shared" si="75"/>
        <v>9.1829572131239932</v>
      </c>
      <c r="BC98" s="1">
        <f t="shared" si="75"/>
        <v>7.3378505944004084</v>
      </c>
      <c r="BD98" s="1">
        <f t="shared" si="76"/>
        <v>35167.894165682592</v>
      </c>
      <c r="BE98">
        <f t="shared" si="95"/>
        <v>0.21822387218499145</v>
      </c>
      <c r="BF98">
        <f t="shared" si="95"/>
        <v>0.3346263841173937</v>
      </c>
      <c r="BG98">
        <f t="shared" si="95"/>
        <v>2.453676962688749E-2</v>
      </c>
      <c r="BH98">
        <f t="shared" si="77"/>
        <v>0.26288851966309346</v>
      </c>
      <c r="BI98">
        <f t="shared" si="78"/>
        <v>4.7621658391411486E-3</v>
      </c>
      <c r="BJ98">
        <f t="shared" si="78"/>
        <v>1.1197481694748152E-2</v>
      </c>
      <c r="BK98">
        <f t="shared" si="78"/>
        <v>6.0205306372294847E-5</v>
      </c>
      <c r="BL98">
        <f t="shared" si="72"/>
        <v>397.22518662463256</v>
      </c>
      <c r="BM98">
        <f t="shared" si="72"/>
        <v>466.03643982019048</v>
      </c>
      <c r="BN98">
        <f t="shared" si="72"/>
        <v>0.71645619029644836</v>
      </c>
      <c r="BO98">
        <f t="shared" si="67"/>
        <v>239.00136238934931</v>
      </c>
      <c r="BP98">
        <f t="shared" si="89"/>
        <v>92.197015159634503</v>
      </c>
      <c r="BQ98">
        <f t="shared" si="89"/>
        <v>8.3082372582700259</v>
      </c>
      <c r="BR98" s="7">
        <f t="shared" si="86"/>
        <v>1.8729166448621326E-2</v>
      </c>
      <c r="BS98" s="7">
        <f t="shared" si="70"/>
        <v>0.3883370341369653</v>
      </c>
      <c r="BT98" s="7">
        <f t="shared" si="71"/>
        <v>0.1751012416451965</v>
      </c>
      <c r="BU98" s="8">
        <f>MAX((BU$3*climhigh!$I208+BU$4*climhigh!$I208^2+BU$5*climhigh!$I208^6)*(K98/K$66)^$BW$1,-99)</f>
        <v>1.3923962880367984</v>
      </c>
      <c r="BV98" s="8">
        <f>MAX((BV$3*climhigh!$I208+BV$4*climhigh!$I208^2+BV$5*climhigh!$I208^6)*(L98/L$66)^$BW$1,-99)</f>
        <v>-0.41909677224942216</v>
      </c>
      <c r="BW98" s="8">
        <f>MAX((BW$3*climhigh!$I208+BW$4*climhigh!$I208^2+BW$5*climhigh!$I208^6)*(M98/M$66)^$BW$1,-99)</f>
        <v>-1.6261617931438421</v>
      </c>
      <c r="BX98" s="8">
        <f>MAX((BX$3*climhigh!$M208+BX$4*climhigh!$M208^2+BX$5*climhigh!$M208^6)*(K98/K$66)^$BW$1,-99)</f>
        <v>1.3923875431504262</v>
      </c>
      <c r="BY98" s="8">
        <f>MAX((BY$3*climhigh!$M208+BY$4*climhigh!$M208^2+BY$5*climhigh!$M208^6)*(L98/L$66)^$BW$1,-99)</f>
        <v>-0.41910421062455055</v>
      </c>
      <c r="BZ98" s="8">
        <f>MAX((BZ$3*climhigh!$M208+BZ$4*climhigh!$M208^2+BZ$5*climhigh!$M208^6)*(M98/M$66)^$BW$1,-99)</f>
        <v>-1.6261689476721413</v>
      </c>
      <c r="CA98" s="8">
        <f t="shared" si="79"/>
        <v>8.1457516020651162E-3</v>
      </c>
      <c r="CB98" s="8">
        <f t="shared" si="80"/>
        <v>3.1632970179624009E-3</v>
      </c>
      <c r="CC98" s="8">
        <f t="shared" si="81"/>
        <v>1.4263312196549503E-3</v>
      </c>
      <c r="CD98" s="8">
        <f>MAX((CD$3*climhigh!$I208+CD$4*climhigh!$I208^2+CD$5*climhigh!$I208^6)*(K98/K$66)^$BW$1,-99)</f>
        <v>1.1765217316011676</v>
      </c>
      <c r="CE98" s="8">
        <f>MAX((CE$3*climhigh!$I208+CE$4*climhigh!$I208^2+CE$5*climhigh!$I208^6)*(L98/L$66)^$BW$1,-99)</f>
        <v>-2.8040526693195303E-2</v>
      </c>
      <c r="CF98" s="8">
        <f>MAX((CF$3*climhigh!$I208+CF$4*climhigh!$I208^2+CF$5*climhigh!$I208^6)*(M98/M$66)^$BW$1,-99)</f>
        <v>-0.78611432226524092</v>
      </c>
      <c r="CG98" s="8">
        <f>MAX((CG$3*climhigh!$M208+CG$4*climhigh!$M208^2+CG$5*climhigh!$M208^6)*(K98/K$66)^$BW$1,-99)</f>
        <v>1.176519157222514</v>
      </c>
      <c r="CH98" s="8">
        <f>MAX((CH$3*climhigh!$M208+CH$4*climhigh!$M208^2+CH$5*climhigh!$M208^6)*(L98/L$66)^$BW$1,-99)</f>
        <v>-2.8044912288963813E-2</v>
      </c>
      <c r="CI98" s="8">
        <f>MAX((CI$3*climhigh!$M208+CI$4*climhigh!$M208^2+CI$5*climhigh!$M208^6)*(M98/M$66)^$BW$1,-99)</f>
        <v>-0.7861202972328738</v>
      </c>
      <c r="CJ98" s="8">
        <f t="shared" si="82"/>
        <v>4.2081223929567405E-4</v>
      </c>
      <c r="CK98" s="8">
        <f t="shared" si="83"/>
        <v>1.6341697693661699E-4</v>
      </c>
      <c r="CL98" s="8">
        <f t="shared" si="84"/>
        <v>7.3684745600168081E-5</v>
      </c>
    </row>
    <row r="99" spans="1:90">
      <c r="A99">
        <f t="shared" si="49"/>
        <v>2053</v>
      </c>
      <c r="B99" s="4">
        <f t="shared" ref="B99:D114" si="99">B98*(1+E99)</f>
        <v>1260.5378892687004</v>
      </c>
      <c r="C99" s="4">
        <f t="shared" si="99"/>
        <v>3429.3874684971788</v>
      </c>
      <c r="D99" s="4">
        <f t="shared" si="99"/>
        <v>6221.8253458011359</v>
      </c>
      <c r="E99" s="11">
        <f t="shared" ref="E99:G114" si="100">E98*$E$5</f>
        <v>1.0747037044153628E-3</v>
      </c>
      <c r="F99" s="11">
        <f t="shared" si="100"/>
        <v>2.1545440030386327E-3</v>
      </c>
      <c r="G99" s="11">
        <f t="shared" si="100"/>
        <v>4.7568653077810028E-3</v>
      </c>
      <c r="H99" s="4">
        <f t="shared" si="57"/>
        <v>84659.987742748883</v>
      </c>
      <c r="I99" s="4">
        <f t="shared" si="57"/>
        <v>42641.969139900342</v>
      </c>
      <c r="J99" s="4">
        <f t="shared" si="57"/>
        <v>12153.777940309392</v>
      </c>
      <c r="K99" s="4">
        <f t="shared" si="51"/>
        <v>67161.795344259182</v>
      </c>
      <c r="L99" s="4">
        <f t="shared" si="51"/>
        <v>12434.28149534437</v>
      </c>
      <c r="M99" s="4">
        <f t="shared" si="51"/>
        <v>1953.4103361662983</v>
      </c>
      <c r="N99" s="11">
        <f t="shared" si="87"/>
        <v>1.3863414176542355E-2</v>
      </c>
      <c r="O99" s="11">
        <f t="shared" si="87"/>
        <v>2.2358087219427114E-2</v>
      </c>
      <c r="P99" s="11">
        <f t="shared" si="87"/>
        <v>1.64720614449827E-2</v>
      </c>
      <c r="Q99" s="4">
        <f t="shared" si="58"/>
        <v>6527.6522697835644</v>
      </c>
      <c r="R99" s="4">
        <f t="shared" si="58"/>
        <v>13830.038826815575</v>
      </c>
      <c r="S99" s="4">
        <f t="shared" si="58"/>
        <v>4275.1210306218445</v>
      </c>
      <c r="T99" s="4">
        <f t="shared" ref="T99:V114" si="101">T98*(1+W99)</f>
        <v>77.104337525050695</v>
      </c>
      <c r="U99" s="4">
        <f t="shared" si="101"/>
        <v>324.32927244616212</v>
      </c>
      <c r="V99" s="4">
        <f t="shared" si="101"/>
        <v>351.75243875757491</v>
      </c>
      <c r="W99" s="11">
        <f t="shared" si="60"/>
        <v>-1.219247815263802E-2</v>
      </c>
      <c r="X99" s="11">
        <f t="shared" si="60"/>
        <v>-1.3228699347321071E-2</v>
      </c>
      <c r="Y99" s="11">
        <f t="shared" si="60"/>
        <v>-1.2203590333800474E-2</v>
      </c>
      <c r="Z99" s="4">
        <f t="shared" si="68"/>
        <v>11013.269970300005</v>
      </c>
      <c r="AA99" s="4">
        <f t="shared" si="61"/>
        <v>30618.496082521684</v>
      </c>
      <c r="AB99" s="4">
        <f t="shared" si="61"/>
        <v>7100.340156033837</v>
      </c>
      <c r="AC99" s="12">
        <f t="shared" ref="AC99:AE114" si="102">AC98*(1+AF99)</f>
        <v>2.1636904932366252</v>
      </c>
      <c r="AD99" s="12">
        <f t="shared" si="102"/>
        <v>3.3639468612556129</v>
      </c>
      <c r="AE99" s="12">
        <f t="shared" si="102"/>
        <v>1.7176857350856449</v>
      </c>
      <c r="AF99" s="11">
        <f t="shared" si="63"/>
        <v>-2.9039671966837322E-3</v>
      </c>
      <c r="AG99" s="11">
        <f t="shared" si="63"/>
        <v>2.0567434751257441E-3</v>
      </c>
      <c r="AH99" s="11">
        <f t="shared" si="63"/>
        <v>8.257041531207765E-4</v>
      </c>
      <c r="AI99" s="1">
        <f t="shared" si="97"/>
        <v>144329.31079362644</v>
      </c>
      <c r="AJ99" s="1">
        <f t="shared" si="97"/>
        <v>66868.30569697461</v>
      </c>
      <c r="AK99" s="1">
        <f t="shared" si="97"/>
        <v>19373.650527666909</v>
      </c>
      <c r="AL99" s="17">
        <f t="shared" ref="AL99:AN114" si="103">AL98*(1+AO99)</f>
        <v>25.787056325190157</v>
      </c>
      <c r="AM99" s="17">
        <f t="shared" si="103"/>
        <v>6.9719620780440019</v>
      </c>
      <c r="AN99" s="17">
        <f t="shared" si="103"/>
        <v>1.5822740872205618</v>
      </c>
      <c r="AO99" s="7">
        <f t="shared" si="98"/>
        <v>1.186334957939675E-2</v>
      </c>
      <c r="AP99" s="7">
        <f t="shared" si="98"/>
        <v>1.8268666862736857E-2</v>
      </c>
      <c r="AQ99" s="7">
        <f t="shared" si="98"/>
        <v>1.3223593425286234E-2</v>
      </c>
      <c r="AR99" s="1">
        <f t="shared" si="65"/>
        <v>84659.987742748883</v>
      </c>
      <c r="AS99" s="1">
        <f t="shared" si="65"/>
        <v>42641.969139900342</v>
      </c>
      <c r="AT99" s="1">
        <f t="shared" si="65"/>
        <v>12153.777940309392</v>
      </c>
      <c r="AU99" s="1">
        <f t="shared" si="73"/>
        <v>16931.997548549778</v>
      </c>
      <c r="AV99" s="1">
        <f t="shared" si="73"/>
        <v>8528.3938279800695</v>
      </c>
      <c r="AW99" s="1">
        <f t="shared" si="73"/>
        <v>2430.7555880618784</v>
      </c>
      <c r="AX99" s="1">
        <f t="shared" si="74"/>
        <v>53729.436275407337</v>
      </c>
      <c r="AY99" s="1">
        <f t="shared" si="74"/>
        <v>9947.4251962754952</v>
      </c>
      <c r="AZ99" s="1">
        <f t="shared" si="74"/>
        <v>1562.7282689330386</v>
      </c>
      <c r="BA99" s="1">
        <f t="shared" si="75"/>
        <v>10.891716291864503</v>
      </c>
      <c r="BB99" s="1">
        <f t="shared" si="75"/>
        <v>9.2050690224211369</v>
      </c>
      <c r="BC99" s="1">
        <f t="shared" si="75"/>
        <v>7.3541884630572874</v>
      </c>
      <c r="BD99" s="1">
        <f t="shared" si="76"/>
        <v>34329.614250007289</v>
      </c>
      <c r="BE99">
        <f t="shared" si="95"/>
        <v>0.21822387218499145</v>
      </c>
      <c r="BF99">
        <f t="shared" si="95"/>
        <v>0.3346263841173937</v>
      </c>
      <c r="BG99">
        <f t="shared" si="95"/>
        <v>2.453676962688749E-2</v>
      </c>
      <c r="BH99">
        <f t="shared" si="77"/>
        <v>0.2631393440141373</v>
      </c>
      <c r="BI99">
        <f t="shared" si="78"/>
        <v>4.7621658391411486E-3</v>
      </c>
      <c r="BJ99">
        <f t="shared" si="78"/>
        <v>1.1197481694748152E-2</v>
      </c>
      <c r="BK99">
        <f t="shared" si="78"/>
        <v>6.0205306372294847E-5</v>
      </c>
      <c r="BL99">
        <f t="shared" si="72"/>
        <v>403.16490157062708</v>
      </c>
      <c r="BM99">
        <f t="shared" si="72"/>
        <v>477.48266887204966</v>
      </c>
      <c r="BN99">
        <f t="shared" si="72"/>
        <v>0.73172192447716555</v>
      </c>
      <c r="BO99">
        <f t="shared" si="67"/>
        <v>243.4776586869867</v>
      </c>
      <c r="BP99">
        <f t="shared" si="89"/>
        <v>93.205936088257175</v>
      </c>
      <c r="BQ99">
        <f t="shared" si="89"/>
        <v>8.4000045875069063</v>
      </c>
      <c r="BR99" s="7">
        <f t="shared" si="86"/>
        <v>1.8425458969007602E-2</v>
      </c>
      <c r="BS99" s="7">
        <f t="shared" si="70"/>
        <v>0.37702624673491775</v>
      </c>
      <c r="BT99" s="7">
        <f t="shared" si="71"/>
        <v>0.16696516817411786</v>
      </c>
      <c r="BU99" s="8">
        <f>MAX((BU$3*climhigh!$I209+BU$4*climhigh!$I209^2+BU$5*climhigh!$I209^6)*(K99/K$66)^$BW$1,-99)</f>
        <v>1.2568221792532104</v>
      </c>
      <c r="BV99" s="8">
        <f>MAX((BV$3*climhigh!$I209+BV$4*climhigh!$I209^2+BV$5*climhigh!$I209^6)*(L99/L$66)^$BW$1,-99)</f>
        <v>-0.52743957792458884</v>
      </c>
      <c r="BW99" s="8">
        <f>MAX((BW$3*climhigh!$I209+BW$4*climhigh!$I209^2+BW$5*climhigh!$I209^6)*(M99/M$66)^$BW$1,-99)</f>
        <v>-1.7258394421321102</v>
      </c>
      <c r="BX99" s="8">
        <f>MAX((BX$3*climhigh!$M209+BX$4*climhigh!$M209^2+BX$5*climhigh!$M209^6)*(K99/K$66)^$BW$1,-99)</f>
        <v>1.2568131137689942</v>
      </c>
      <c r="BY99" s="8">
        <f>MAX((BY$3*climhigh!$M209+BY$4*climhigh!$M209^2+BY$5*climhigh!$M209^6)*(L99/L$66)^$BW$1,-99)</f>
        <v>-0.52744722328067561</v>
      </c>
      <c r="BZ99" s="8">
        <f>MAX((BZ$3*climhigh!$M209+BZ$4*climhigh!$M209^2+BZ$5*climhigh!$M209^6)*(M99/M$66)^$BW$1,-99)</f>
        <v>-1.7258467684391634</v>
      </c>
      <c r="CA99" s="8">
        <f t="shared" si="79"/>
        <v>8.5652609167303356E-3</v>
      </c>
      <c r="CB99" s="8">
        <f t="shared" si="80"/>
        <v>3.2293281757401191E-3</v>
      </c>
      <c r="CC99" s="8">
        <f t="shared" si="81"/>
        <v>1.4301002294170794E-3</v>
      </c>
      <c r="CD99" s="8">
        <f>MAX((CD$3*climhigh!$I209+CD$4*climhigh!$I209^2+CD$5*climhigh!$I209^6)*(K99/K$66)^$BW$1,-99)</f>
        <v>1.1309479442949808</v>
      </c>
      <c r="CE99" s="8">
        <f>MAX((CE$3*climhigh!$I209+CE$4*climhigh!$I209^2+CE$5*climhigh!$I209^6)*(L99/L$66)^$BW$1,-99)</f>
        <v>-9.5647864192232729E-2</v>
      </c>
      <c r="CF99" s="8">
        <f>MAX((CF$3*climhigh!$I209+CF$4*climhigh!$I209^2+CF$5*climhigh!$I209^6)*(M99/M$66)^$BW$1,-99)</f>
        <v>-0.87431560455403068</v>
      </c>
      <c r="CG99" s="8">
        <f>MAX((CG$3*climhigh!$M209+CG$4*climhigh!$M209^2+CG$5*climhigh!$M209^6)*(K99/K$66)^$BW$1,-99)</f>
        <v>1.1309448569915359</v>
      </c>
      <c r="CH99" s="8">
        <f>MAX((CH$3*climhigh!$M209+CH$4*climhigh!$M209^2+CH$5*climhigh!$M209^6)*(L99/L$66)^$BW$1,-99)</f>
        <v>-9.5652720559135096E-2</v>
      </c>
      <c r="CI99" s="8">
        <f>MAX((CI$3*climhigh!$M209+CI$4*climhigh!$M209^2+CI$5*climhigh!$M209^6)*(M99/M$66)^$BW$1,-99)</f>
        <v>-0.87432208596855165</v>
      </c>
      <c r="CJ99" s="8">
        <f t="shared" si="82"/>
        <v>4.7861674866367886E-4</v>
      </c>
      <c r="CK99" s="8">
        <f t="shared" si="83"/>
        <v>1.8045107637313629E-4</v>
      </c>
      <c r="CL99" s="8">
        <f t="shared" si="84"/>
        <v>7.9912325931580638E-5</v>
      </c>
    </row>
    <row r="100" spans="1:90">
      <c r="A100">
        <f t="shared" si="49"/>
        <v>2054</v>
      </c>
      <c r="B100" s="4">
        <f t="shared" si="99"/>
        <v>1261.8248587708958</v>
      </c>
      <c r="C100" s="4">
        <f t="shared" si="99"/>
        <v>3436.4067963913076</v>
      </c>
      <c r="D100" s="4">
        <f t="shared" si="99"/>
        <v>6249.9419116827239</v>
      </c>
      <c r="E100" s="11">
        <f t="shared" si="100"/>
        <v>1.0209685191945946E-3</v>
      </c>
      <c r="F100" s="11">
        <f t="shared" si="100"/>
        <v>2.046816802886701E-3</v>
      </c>
      <c r="G100" s="11">
        <f t="shared" si="100"/>
        <v>4.5190220423919521E-3</v>
      </c>
      <c r="H100" s="4">
        <f t="shared" si="57"/>
        <v>85903.51616712824</v>
      </c>
      <c r="I100" s="4">
        <f t="shared" si="57"/>
        <v>43673.071341174626</v>
      </c>
      <c r="J100" s="4">
        <f t="shared" si="57"/>
        <v>12407.10577773624</v>
      </c>
      <c r="K100" s="4">
        <f t="shared" si="51"/>
        <v>68078.795222662025</v>
      </c>
      <c r="L100" s="4">
        <f t="shared" si="51"/>
        <v>12708.935213094463</v>
      </c>
      <c r="M100" s="4">
        <f t="shared" si="51"/>
        <v>1985.1553747314383</v>
      </c>
      <c r="N100" s="11">
        <f t="shared" si="87"/>
        <v>1.3653593887752224E-2</v>
      </c>
      <c r="O100" s="11">
        <f t="shared" si="87"/>
        <v>2.2088426890844337E-2</v>
      </c>
      <c r="P100" s="11">
        <f t="shared" si="87"/>
        <v>1.6251085589851888E-2</v>
      </c>
      <c r="Q100" s="4">
        <f t="shared" si="58"/>
        <v>6542.7764151457368</v>
      </c>
      <c r="R100" s="4">
        <f t="shared" si="58"/>
        <v>13977.078130958665</v>
      </c>
      <c r="S100" s="4">
        <f t="shared" si="58"/>
        <v>4310.9704436745096</v>
      </c>
      <c r="T100" s="4">
        <f t="shared" si="101"/>
        <v>76.164244574302884</v>
      </c>
      <c r="U100" s="4">
        <f t="shared" si="101"/>
        <v>320.03881801143643</v>
      </c>
      <c r="V100" s="4">
        <f t="shared" si="101"/>
        <v>347.45979609606223</v>
      </c>
      <c r="W100" s="11">
        <f t="shared" si="60"/>
        <v>-1.219247815263802E-2</v>
      </c>
      <c r="X100" s="11">
        <f t="shared" si="60"/>
        <v>-1.3228699347321071E-2</v>
      </c>
      <c r="Y100" s="11">
        <f t="shared" si="60"/>
        <v>-1.2203590333800474E-2</v>
      </c>
      <c r="Z100" s="4">
        <f t="shared" si="68"/>
        <v>11009.600020358319</v>
      </c>
      <c r="AA100" s="4">
        <f t="shared" si="61"/>
        <v>31019.187430054615</v>
      </c>
      <c r="AB100" s="4">
        <f t="shared" si="61"/>
        <v>7169.0478249156104</v>
      </c>
      <c r="AC100" s="12">
        <f t="shared" si="102"/>
        <v>2.1574072070204897</v>
      </c>
      <c r="AD100" s="12">
        <f t="shared" si="102"/>
        <v>3.37086563701317</v>
      </c>
      <c r="AE100" s="12">
        <f t="shared" si="102"/>
        <v>1.7191040353308615</v>
      </c>
      <c r="AF100" s="11">
        <f t="shared" si="63"/>
        <v>-2.9039671966837322E-3</v>
      </c>
      <c r="AG100" s="11">
        <f t="shared" si="63"/>
        <v>2.0567434751257441E-3</v>
      </c>
      <c r="AH100" s="11">
        <f t="shared" si="63"/>
        <v>8.257041531207765E-4</v>
      </c>
      <c r="AI100" s="1">
        <f t="shared" si="97"/>
        <v>146828.37726281359</v>
      </c>
      <c r="AJ100" s="1">
        <f t="shared" si="97"/>
        <v>68709.868955257218</v>
      </c>
      <c r="AK100" s="1">
        <f t="shared" si="97"/>
        <v>19867.041062962096</v>
      </c>
      <c r="AL100" s="17">
        <f t="shared" si="103"/>
        <v>26.089917980361392</v>
      </c>
      <c r="AM100" s="17">
        <f t="shared" si="103"/>
        <v>7.0980568461015885</v>
      </c>
      <c r="AN100" s="17">
        <f t="shared" si="103"/>
        <v>1.6029882029451648</v>
      </c>
      <c r="AO100" s="7">
        <f t="shared" si="98"/>
        <v>1.1744716083602781E-2</v>
      </c>
      <c r="AP100" s="7">
        <f t="shared" si="98"/>
        <v>1.8085980194109487E-2</v>
      </c>
      <c r="AQ100" s="7">
        <f t="shared" si="98"/>
        <v>1.3091357491033372E-2</v>
      </c>
      <c r="AR100" s="1">
        <f t="shared" si="65"/>
        <v>85903.51616712824</v>
      </c>
      <c r="AS100" s="1">
        <f t="shared" si="65"/>
        <v>43673.071341174626</v>
      </c>
      <c r="AT100" s="1">
        <f t="shared" si="65"/>
        <v>12407.10577773624</v>
      </c>
      <c r="AU100" s="1">
        <f t="shared" si="73"/>
        <v>17180.703233425647</v>
      </c>
      <c r="AV100" s="1">
        <f t="shared" si="73"/>
        <v>8734.6142682349255</v>
      </c>
      <c r="AW100" s="1">
        <f t="shared" si="73"/>
        <v>2481.4211555472484</v>
      </c>
      <c r="AX100" s="1">
        <f t="shared" si="74"/>
        <v>54463.036178129616</v>
      </c>
      <c r="AY100" s="1">
        <f t="shared" si="74"/>
        <v>10167.148170475572</v>
      </c>
      <c r="AZ100" s="1">
        <f t="shared" si="74"/>
        <v>1588.1242997851505</v>
      </c>
      <c r="BA100" s="1">
        <f t="shared" si="75"/>
        <v>10.905277515282073</v>
      </c>
      <c r="BB100" s="1">
        <f t="shared" si="75"/>
        <v>9.2269170338362798</v>
      </c>
      <c r="BC100" s="1">
        <f t="shared" si="75"/>
        <v>7.3703089131676967</v>
      </c>
      <c r="BD100" s="1">
        <f t="shared" si="76"/>
        <v>33504.819290188025</v>
      </c>
      <c r="BE100">
        <f t="shared" ref="BE100:BG115" si="104">BE99</f>
        <v>0.21822387218499145</v>
      </c>
      <c r="BF100">
        <f t="shared" si="104"/>
        <v>0.3346263841173937</v>
      </c>
      <c r="BG100">
        <f t="shared" si="104"/>
        <v>2.453676962688749E-2</v>
      </c>
      <c r="BH100">
        <f t="shared" si="77"/>
        <v>0.26339169758251108</v>
      </c>
      <c r="BI100">
        <f t="shared" si="78"/>
        <v>4.7621658391411486E-3</v>
      </c>
      <c r="BJ100">
        <f t="shared" si="78"/>
        <v>1.1197481694748152E-2</v>
      </c>
      <c r="BK100">
        <f t="shared" si="78"/>
        <v>6.0205306372294847E-5</v>
      </c>
      <c r="BL100">
        <f t="shared" si="72"/>
        <v>409.08679015320746</v>
      </c>
      <c r="BM100">
        <f t="shared" si="72"/>
        <v>489.02841689623301</v>
      </c>
      <c r="BN100">
        <f t="shared" si="72"/>
        <v>0.74697360454207984</v>
      </c>
      <c r="BO100">
        <f t="shared" si="67"/>
        <v>247.96384629699381</v>
      </c>
      <c r="BP100">
        <f t="shared" si="89"/>
        <v>94.226594292012436</v>
      </c>
      <c r="BQ100">
        <f t="shared" si="89"/>
        <v>8.4929073885295914</v>
      </c>
      <c r="BR100" s="7">
        <f t="shared" si="86"/>
        <v>1.8127318079028898E-2</v>
      </c>
      <c r="BS100" s="7">
        <f t="shared" si="70"/>
        <v>0.3660448997426386</v>
      </c>
      <c r="BT100" s="7">
        <f t="shared" si="71"/>
        <v>0.15925325615261837</v>
      </c>
      <c r="BU100" s="8">
        <f>MAX((BU$3*climhigh!$I210+BU$4*climhigh!$I210^2+BU$5*climhigh!$I210^6)*(K100/K$66)^$BW$1,-99)</f>
        <v>1.1173939857180781</v>
      </c>
      <c r="BV100" s="8">
        <f>MAX((BV$3*climhigh!$I210+BV$4*climhigh!$I210^2+BV$5*climhigh!$I210^6)*(L100/L$66)^$BW$1,-99)</f>
        <v>-0.63797797353861907</v>
      </c>
      <c r="BW100" s="8">
        <f>MAX((BW$3*climhigh!$I210+BW$4*climhigh!$I210^2+BW$5*climhigh!$I210^6)*(M100/M$66)^$BW$1,-99)</f>
        <v>-1.8274617064550589</v>
      </c>
      <c r="BX100" s="8">
        <f>MAX((BX$3*climhigh!$M210+BX$4*climhigh!$M210^2+BX$5*climhigh!$M210^6)*(K100/K$66)^$BW$1,-99)</f>
        <v>1.1173846045499118</v>
      </c>
      <c r="BY100" s="8">
        <f>MAX((BY$3*climhigh!$M210+BY$4*climhigh!$M210^2+BY$5*climhigh!$M210^6)*(L100/L$66)^$BW$1,-99)</f>
        <v>-0.63798582073913124</v>
      </c>
      <c r="BZ100" s="8">
        <f>MAX((BZ$3*climhigh!$M210+BZ$4*climhigh!$M210^2+BZ$5*climhigh!$M210^6)*(M100/M$66)^$BW$1,-99)</f>
        <v>-1.8274691999917803</v>
      </c>
      <c r="CA100" s="8">
        <f t="shared" si="79"/>
        <v>8.9884843399062626E-3</v>
      </c>
      <c r="CB100" s="8">
        <f t="shared" si="80"/>
        <v>3.290188849039265E-3</v>
      </c>
      <c r="CC100" s="8">
        <f t="shared" si="81"/>
        <v>1.4314453990068908E-3</v>
      </c>
      <c r="CD100" s="8">
        <f>MAX((CD$3*climhigh!$I210+CD$4*climhigh!$I210^2+CD$5*climhigh!$I210^6)*(K100/K$66)^$BW$1,-99)</f>
        <v>1.0778965320155685</v>
      </c>
      <c r="CE100" s="8">
        <f>MAX((CE$3*climhigh!$I210+CE$4*climhigh!$I210^2+CE$5*climhigh!$I210^6)*(L100/L$66)^$BW$1,-99)</f>
        <v>-0.1698413763230992</v>
      </c>
      <c r="CF100" s="8">
        <f>MAX((CF$3*climhigh!$I210+CF$4*climhigh!$I210^2+CF$5*climhigh!$I210^6)*(M100/M$66)^$BW$1,-99)</f>
        <v>-0.96963867075106935</v>
      </c>
      <c r="CG100" s="8">
        <f>MAX((CG$3*climhigh!$M210+CG$4*climhigh!$M210^2+CG$5*climhigh!$M210^6)*(K100/K$66)^$BW$1,-99)</f>
        <v>1.0778928956612601</v>
      </c>
      <c r="CH100" s="8">
        <f>MAX((CH$3*climhigh!$M210+CH$4*climhigh!$M210^2+CH$5*climhigh!$M210^6)*(L100/L$66)^$BW$1,-99)</f>
        <v>-0.16984673141564527</v>
      </c>
      <c r="CI100" s="8">
        <f>MAX((CI$3*climhigh!$M210+CI$4*climhigh!$M210^2+CI$5*climhigh!$M210^6)*(M100/M$66)^$BW$1,-99)</f>
        <v>-0.96964568717715449</v>
      </c>
      <c r="CJ100" s="8">
        <f t="shared" si="82"/>
        <v>5.4039458678937775E-4</v>
      </c>
      <c r="CK100" s="8">
        <f t="shared" si="83"/>
        <v>1.978086823427824E-4</v>
      </c>
      <c r="CL100" s="8">
        <f t="shared" si="84"/>
        <v>8.6059597553457139E-5</v>
      </c>
    </row>
    <row r="101" spans="1:90">
      <c r="A101">
        <f t="shared" si="49"/>
        <v>2055</v>
      </c>
      <c r="B101" s="4">
        <f t="shared" si="99"/>
        <v>1263.048728055561</v>
      </c>
      <c r="C101" s="4">
        <f t="shared" si="99"/>
        <v>3443.0888068050945</v>
      </c>
      <c r="D101" s="4">
        <f t="shared" si="99"/>
        <v>6276.7733556821595</v>
      </c>
      <c r="E101" s="11">
        <f t="shared" si="100"/>
        <v>9.699200932348648E-4</v>
      </c>
      <c r="F101" s="11">
        <f t="shared" si="100"/>
        <v>1.9444759627423658E-3</v>
      </c>
      <c r="G101" s="11">
        <f t="shared" si="100"/>
        <v>4.2930709402723543E-3</v>
      </c>
      <c r="H101" s="4">
        <f t="shared" si="57"/>
        <v>87142.950936961381</v>
      </c>
      <c r="I101" s="4">
        <f t="shared" si="57"/>
        <v>44712.822369270441</v>
      </c>
      <c r="J101" s="4">
        <f t="shared" si="57"/>
        <v>12660.137162607427</v>
      </c>
      <c r="K101" s="4">
        <f t="shared" si="51"/>
        <v>68994.1322146108</v>
      </c>
      <c r="L101" s="4">
        <f t="shared" si="51"/>
        <v>12986.253006572984</v>
      </c>
      <c r="M101" s="4">
        <f t="shared" si="51"/>
        <v>2016.9817269483876</v>
      </c>
      <c r="N101" s="11">
        <f t="shared" si="87"/>
        <v>1.3445258379720437E-2</v>
      </c>
      <c r="O101" s="11">
        <f t="shared" si="87"/>
        <v>2.1820694560846565E-2</v>
      </c>
      <c r="P101" s="11">
        <f t="shared" si="87"/>
        <v>1.603217190052697E-2</v>
      </c>
      <c r="Q101" s="4">
        <f t="shared" si="58"/>
        <v>6556.2533921790346</v>
      </c>
      <c r="R101" s="4">
        <f t="shared" si="58"/>
        <v>14120.538265544774</v>
      </c>
      <c r="S101" s="4">
        <f t="shared" si="58"/>
        <v>4345.2064417288284</v>
      </c>
      <c r="T101" s="4">
        <f t="shared" si="101"/>
        <v>75.235613686318516</v>
      </c>
      <c r="U101" s="4">
        <f t="shared" si="101"/>
        <v>315.80512070849113</v>
      </c>
      <c r="V101" s="4">
        <f t="shared" si="101"/>
        <v>343.21953908704006</v>
      </c>
      <c r="W101" s="11">
        <f t="shared" si="60"/>
        <v>-1.219247815263802E-2</v>
      </c>
      <c r="X101" s="11">
        <f t="shared" si="60"/>
        <v>-1.3228699347321071E-2</v>
      </c>
      <c r="Y101" s="11">
        <f t="shared" si="60"/>
        <v>-1.2203590333800474E-2</v>
      </c>
      <c r="Z101" s="4">
        <f t="shared" si="68"/>
        <v>11003.062953654004</v>
      </c>
      <c r="AA101" s="4">
        <f t="shared" si="61"/>
        <v>31413.456497615807</v>
      </c>
      <c r="AB101" s="4">
        <f t="shared" si="61"/>
        <v>7235.1336733268945</v>
      </c>
      <c r="AC101" s="12">
        <f t="shared" si="102"/>
        <v>2.1511421672614133</v>
      </c>
      <c r="AD101" s="12">
        <f t="shared" si="102"/>
        <v>3.3777986429176226</v>
      </c>
      <c r="AE101" s="12">
        <f t="shared" si="102"/>
        <v>1.7205235066724809</v>
      </c>
      <c r="AF101" s="11">
        <f t="shared" si="63"/>
        <v>-2.9039671966837322E-3</v>
      </c>
      <c r="AG101" s="11">
        <f t="shared" si="63"/>
        <v>2.0567434751257441E-3</v>
      </c>
      <c r="AH101" s="11">
        <f t="shared" si="63"/>
        <v>8.257041531207765E-4</v>
      </c>
      <c r="AI101" s="1">
        <f t="shared" si="97"/>
        <v>149326.2427699579</v>
      </c>
      <c r="AJ101" s="1">
        <f t="shared" si="97"/>
        <v>70573.496327966423</v>
      </c>
      <c r="AK101" s="1">
        <f t="shared" si="97"/>
        <v>20361.758112213138</v>
      </c>
      <c r="AL101" s="17">
        <f t="shared" si="103"/>
        <v>26.393272472891983</v>
      </c>
      <c r="AM101" s="17">
        <f t="shared" si="103"/>
        <v>7.2251484084814921</v>
      </c>
      <c r="AN101" s="17">
        <f t="shared" si="103"/>
        <v>1.6237636416476424</v>
      </c>
      <c r="AO101" s="7">
        <f t="shared" si="98"/>
        <v>1.1627268922766753E-2</v>
      </c>
      <c r="AP101" s="7">
        <f t="shared" si="98"/>
        <v>1.7905120392168392E-2</v>
      </c>
      <c r="AQ101" s="7">
        <f t="shared" si="98"/>
        <v>1.2960443916123037E-2</v>
      </c>
      <c r="AR101" s="1">
        <f t="shared" si="65"/>
        <v>87142.950936961381</v>
      </c>
      <c r="AS101" s="1">
        <f t="shared" si="65"/>
        <v>44712.822369270441</v>
      </c>
      <c r="AT101" s="1">
        <f t="shared" si="65"/>
        <v>12660.137162607427</v>
      </c>
      <c r="AU101" s="1">
        <f t="shared" si="73"/>
        <v>17428.590187392278</v>
      </c>
      <c r="AV101" s="1">
        <f t="shared" si="73"/>
        <v>8942.5644738540886</v>
      </c>
      <c r="AW101" s="1">
        <f t="shared" si="73"/>
        <v>2532.0274325214855</v>
      </c>
      <c r="AX101" s="1">
        <f t="shared" si="74"/>
        <v>55195.305771688647</v>
      </c>
      <c r="AY101" s="1">
        <f t="shared" si="74"/>
        <v>10389.002405258387</v>
      </c>
      <c r="AZ101" s="1">
        <f t="shared" si="74"/>
        <v>1613.58538155871</v>
      </c>
      <c r="BA101" s="1">
        <f t="shared" si="75"/>
        <v>10.91863318828109</v>
      </c>
      <c r="BB101" s="1">
        <f t="shared" si="75"/>
        <v>9.248503064590226</v>
      </c>
      <c r="BC101" s="1">
        <f t="shared" si="75"/>
        <v>7.3862139270790772</v>
      </c>
      <c r="BD101" s="1">
        <f t="shared" si="76"/>
        <v>32693.770719280779</v>
      </c>
      <c r="BE101">
        <f t="shared" si="104"/>
        <v>0.21822387218499145</v>
      </c>
      <c r="BF101">
        <f t="shared" si="104"/>
        <v>0.3346263841173937</v>
      </c>
      <c r="BG101">
        <f t="shared" si="104"/>
        <v>2.453676962688749E-2</v>
      </c>
      <c r="BH101">
        <f t="shared" si="77"/>
        <v>0.26364538436173801</v>
      </c>
      <c r="BI101">
        <f t="shared" si="78"/>
        <v>4.7621658391411486E-3</v>
      </c>
      <c r="BJ101">
        <f t="shared" si="78"/>
        <v>1.1197481694748152E-2</v>
      </c>
      <c r="BK101">
        <f t="shared" si="78"/>
        <v>6.0205306372294847E-5</v>
      </c>
      <c r="BL101">
        <f t="shared" si="72"/>
        <v>414.98918407395064</v>
      </c>
      <c r="BM101">
        <f t="shared" si="72"/>
        <v>500.67101000043147</v>
      </c>
      <c r="BN101">
        <f t="shared" si="72"/>
        <v>0.76220743659005574</v>
      </c>
      <c r="BO101">
        <f t="shared" si="67"/>
        <v>252.45876581091883</v>
      </c>
      <c r="BP101">
        <f t="shared" si="89"/>
        <v>95.259113394591679</v>
      </c>
      <c r="BQ101">
        <f t="shared" si="89"/>
        <v>8.5869559023877997</v>
      </c>
      <c r="BR101" s="7">
        <f t="shared" si="86"/>
        <v>1.7834563422003402E-2</v>
      </c>
      <c r="BS101" s="7">
        <f t="shared" si="70"/>
        <v>0.35538339780838696</v>
      </c>
      <c r="BT101" s="7">
        <f t="shared" si="71"/>
        <v>0.15194075510262645</v>
      </c>
      <c r="BU101" s="8">
        <f>MAX((BU$3*climhigh!$I211+BU$4*climhigh!$I211^2+BU$5*climhigh!$I211^6)*(K101/K$66)^$BW$1,-99)</f>
        <v>0.97409611928643758</v>
      </c>
      <c r="BV101" s="8">
        <f>MAX((BV$3*climhigh!$I211+BV$4*climhigh!$I211^2+BV$5*climhigh!$I211^6)*(L101/L$66)^$BW$1,-99)</f>
        <v>-0.7507153219337247</v>
      </c>
      <c r="BW101" s="8">
        <f>MAX((BW$3*climhigh!$I211+BW$4*climhigh!$I211^2+BW$5*climhigh!$I211^6)*(M101/M$66)^$BW$1,-99)</f>
        <v>-1.9310389293954688</v>
      </c>
      <c r="BX101" s="8">
        <f>MAX((BX$3*climhigh!$M211+BX$4*climhigh!$M211^2+BX$5*climhigh!$M211^6)*(K101/K$66)^$BW$1,-99)</f>
        <v>0.97408642751858687</v>
      </c>
      <c r="BY101" s="8">
        <f>MAX((BY$3*climhigh!$M211+BY$4*climhigh!$M211^2+BY$5*climhigh!$M211^6)*(L101/L$66)^$BW$1,-99)</f>
        <v>-0.75072336582978783</v>
      </c>
      <c r="BZ101" s="8">
        <f>MAX((BZ$3*climhigh!$M211+BZ$4*climhigh!$M211^2+BZ$5*climhigh!$M211^6)*(M101/M$66)^$BW$1,-99)</f>
        <v>-1.9310465856453407</v>
      </c>
      <c r="CA101" s="8">
        <f t="shared" si="79"/>
        <v>9.4149842383551945E-3</v>
      </c>
      <c r="CB101" s="8">
        <f t="shared" si="80"/>
        <v>3.3459290889390771E-3</v>
      </c>
      <c r="CC101" s="8">
        <f t="shared" si="81"/>
        <v>1.4305198144550146E-3</v>
      </c>
      <c r="CD101" s="8">
        <f>MAX((CD$3*climhigh!$I211+CD$4*climhigh!$I211^2+CD$5*climhigh!$I211^6)*(K101/K$66)^$BW$1,-99)</f>
        <v>1.0168403225440725</v>
      </c>
      <c r="CE101" s="8">
        <f>MAX((CE$3*climhigh!$I211+CE$4*climhigh!$I211^2+CE$5*climhigh!$I211^6)*(L101/L$66)^$BW$1,-99)</f>
        <v>-0.25104149606792558</v>
      </c>
      <c r="CF101" s="8">
        <f>MAX((CF$3*climhigh!$I211+CF$4*climhigh!$I211^2+CF$5*climhigh!$I211^6)*(M101/M$66)^$BW$1,-99)</f>
        <v>-1.0725382582152918</v>
      </c>
      <c r="CG101" s="8">
        <f>MAX((CG$3*climhigh!$M211+CG$4*climhigh!$M211^2+CG$5*climhigh!$M211^6)*(K101/K$66)^$BW$1,-99)</f>
        <v>1.0168360999484924</v>
      </c>
      <c r="CH101" s="8">
        <f>MAX((CH$3*climhigh!$M211+CH$4*climhigh!$M211^2+CH$5*climhigh!$M211^6)*(L101/L$66)^$BW$1,-99)</f>
        <v>-0.25104737864019638</v>
      </c>
      <c r="CI101" s="8">
        <f>MAX((CI$3*climhigh!$M211+CI$4*climhigh!$M211^2+CI$5*climhigh!$M211^6)*(M101/M$66)^$BW$1,-99)</f>
        <v>-1.07254583916452</v>
      </c>
      <c r="CJ101" s="8">
        <f t="shared" si="82"/>
        <v>6.0625196016288099E-4</v>
      </c>
      <c r="CK101" s="8">
        <f t="shared" si="83"/>
        <v>2.154518815306795E-4</v>
      </c>
      <c r="CL101" s="8">
        <f t="shared" si="84"/>
        <v>9.211438060959555E-5</v>
      </c>
    </row>
    <row r="102" spans="1:90">
      <c r="A102">
        <f t="shared" si="49"/>
        <v>2056</v>
      </c>
      <c r="B102" s="4">
        <f t="shared" si="99"/>
        <v>1264.2125315786329</v>
      </c>
      <c r="C102" s="4">
        <f t="shared" si="99"/>
        <v>3449.4490600563936</v>
      </c>
      <c r="D102" s="4">
        <f t="shared" si="99"/>
        <v>6302.3726573095164</v>
      </c>
      <c r="E102" s="11">
        <f t="shared" si="100"/>
        <v>9.214240885731215E-4</v>
      </c>
      <c r="F102" s="11">
        <f t="shared" si="100"/>
        <v>1.8472521646052474E-3</v>
      </c>
      <c r="G102" s="11">
        <f t="shared" si="100"/>
        <v>4.0784173932587363E-3</v>
      </c>
      <c r="H102" s="4">
        <f t="shared" si="57"/>
        <v>88377.941525781425</v>
      </c>
      <c r="I102" s="4">
        <f t="shared" si="57"/>
        <v>45760.981264418326</v>
      </c>
      <c r="J102" s="4">
        <f t="shared" si="57"/>
        <v>12912.811526040097</v>
      </c>
      <c r="K102" s="4">
        <f t="shared" si="51"/>
        <v>69907.503143813272</v>
      </c>
      <c r="L102" s="4">
        <f t="shared" si="51"/>
        <v>13266.171051579522</v>
      </c>
      <c r="M102" s="4">
        <f t="shared" si="51"/>
        <v>2048.8809894577985</v>
      </c>
      <c r="N102" s="11">
        <f t="shared" si="87"/>
        <v>1.3238385640700123E-2</v>
      </c>
      <c r="O102" s="11">
        <f t="shared" si="87"/>
        <v>2.1554950828761577E-2</v>
      </c>
      <c r="P102" s="11">
        <f t="shared" si="87"/>
        <v>1.5815345316823048E-2</v>
      </c>
      <c r="Q102" s="4">
        <f t="shared" si="58"/>
        <v>6568.0988233198213</v>
      </c>
      <c r="R102" s="4">
        <f t="shared" si="58"/>
        <v>14260.376972634649</v>
      </c>
      <c r="S102" s="4">
        <f t="shared" si="58"/>
        <v>4377.8437716925382</v>
      </c>
      <c r="T102" s="4">
        <f t="shared" si="101"/>
        <v>74.318305110147762</v>
      </c>
      <c r="U102" s="4">
        <f t="shared" si="101"/>
        <v>311.62742971429407</v>
      </c>
      <c r="V102" s="4">
        <f t="shared" si="101"/>
        <v>339.03102843746598</v>
      </c>
      <c r="W102" s="11">
        <f t="shared" si="60"/>
        <v>-1.219247815263802E-2</v>
      </c>
      <c r="X102" s="11">
        <f t="shared" si="60"/>
        <v>-1.3228699347321071E-2</v>
      </c>
      <c r="Y102" s="11">
        <f t="shared" si="60"/>
        <v>-1.2203590333800474E-2</v>
      </c>
      <c r="Z102" s="4">
        <f t="shared" si="68"/>
        <v>10993.708991660367</v>
      </c>
      <c r="AA102" s="4">
        <f t="shared" si="61"/>
        <v>31801.155447093977</v>
      </c>
      <c r="AB102" s="4">
        <f t="shared" si="61"/>
        <v>7298.6137264844683</v>
      </c>
      <c r="AC102" s="12">
        <f t="shared" si="102"/>
        <v>2.144895320972283</v>
      </c>
      <c r="AD102" s="12">
        <f t="shared" si="102"/>
        <v>3.3847459082367322</v>
      </c>
      <c r="AE102" s="12">
        <f t="shared" si="102"/>
        <v>1.7219441500774824</v>
      </c>
      <c r="AF102" s="11">
        <f t="shared" si="63"/>
        <v>-2.9039671966837322E-3</v>
      </c>
      <c r="AG102" s="11">
        <f t="shared" si="63"/>
        <v>2.0567434751257441E-3</v>
      </c>
      <c r="AH102" s="11">
        <f t="shared" si="63"/>
        <v>8.257041531207765E-4</v>
      </c>
      <c r="AI102" s="1">
        <f t="shared" si="97"/>
        <v>151822.20868035441</v>
      </c>
      <c r="AJ102" s="1">
        <f t="shared" si="97"/>
        <v>72458.711169023867</v>
      </c>
      <c r="AK102" s="1">
        <f t="shared" si="97"/>
        <v>20857.609733513309</v>
      </c>
      <c r="AL102" s="17">
        <f t="shared" si="103"/>
        <v>26.697085332918213</v>
      </c>
      <c r="AM102" s="17">
        <f t="shared" si="103"/>
        <v>7.353221889065586</v>
      </c>
      <c r="AN102" s="17">
        <f t="shared" si="103"/>
        <v>1.6445978922821503</v>
      </c>
      <c r="AO102" s="7">
        <f t="shared" si="98"/>
        <v>1.1510996233539086E-2</v>
      </c>
      <c r="AP102" s="7">
        <f t="shared" si="98"/>
        <v>1.7726069188246707E-2</v>
      </c>
      <c r="AQ102" s="7">
        <f t="shared" si="98"/>
        <v>1.2830839476961807E-2</v>
      </c>
      <c r="AR102" s="1">
        <f t="shared" si="65"/>
        <v>88377.941525781425</v>
      </c>
      <c r="AS102" s="1">
        <f t="shared" si="65"/>
        <v>45760.981264418326</v>
      </c>
      <c r="AT102" s="1">
        <f t="shared" si="65"/>
        <v>12912.811526040097</v>
      </c>
      <c r="AU102" s="1">
        <f t="shared" si="73"/>
        <v>17675.588305156285</v>
      </c>
      <c r="AV102" s="1">
        <f t="shared" si="73"/>
        <v>9152.1962528836648</v>
      </c>
      <c r="AW102" s="1">
        <f t="shared" si="73"/>
        <v>2582.5623052080196</v>
      </c>
      <c r="AX102" s="1">
        <f t="shared" si="74"/>
        <v>55926.002515050619</v>
      </c>
      <c r="AY102" s="1">
        <f t="shared" si="74"/>
        <v>10612.936841263618</v>
      </c>
      <c r="AZ102" s="1">
        <f t="shared" si="74"/>
        <v>1639.1047915662389</v>
      </c>
      <c r="BA102" s="1">
        <f t="shared" si="75"/>
        <v>10.931784712260255</v>
      </c>
      <c r="BB102" s="1">
        <f t="shared" si="75"/>
        <v>9.2698289926712434</v>
      </c>
      <c r="BC102" s="1">
        <f t="shared" si="75"/>
        <v>7.4019055129820179</v>
      </c>
      <c r="BD102" s="1">
        <f t="shared" si="76"/>
        <v>31896.684371278814</v>
      </c>
      <c r="BE102">
        <f t="shared" si="104"/>
        <v>0.21822387218499145</v>
      </c>
      <c r="BF102">
        <f t="shared" si="104"/>
        <v>0.3346263841173937</v>
      </c>
      <c r="BG102">
        <f t="shared" si="104"/>
        <v>2.453676962688749E-2</v>
      </c>
      <c r="BH102">
        <f t="shared" si="77"/>
        <v>0.2639002179854058</v>
      </c>
      <c r="BI102">
        <f t="shared" si="78"/>
        <v>4.7621658391411486E-3</v>
      </c>
      <c r="BJ102">
        <f t="shared" si="78"/>
        <v>1.1197481694748152E-2</v>
      </c>
      <c r="BK102">
        <f t="shared" si="78"/>
        <v>6.0205306372294847E-5</v>
      </c>
      <c r="BL102">
        <f t="shared" si="72"/>
        <v>420.87041406769026</v>
      </c>
      <c r="BM102">
        <f t="shared" si="72"/>
        <v>512.40775004203738</v>
      </c>
      <c r="BN102">
        <f t="shared" si="72"/>
        <v>0.77741977405294427</v>
      </c>
      <c r="BO102">
        <f t="shared" si="67"/>
        <v>256.96125768121436</v>
      </c>
      <c r="BP102">
        <f t="shared" si="89"/>
        <v>96.303618399345964</v>
      </c>
      <c r="BQ102">
        <f t="shared" si="89"/>
        <v>8.6821605724975228</v>
      </c>
      <c r="BR102" s="7">
        <f t="shared" si="86"/>
        <v>1.7547021910417238E-2</v>
      </c>
      <c r="BS102" s="7">
        <f t="shared" si="70"/>
        <v>0.34503242505668635</v>
      </c>
      <c r="BT102" s="7">
        <f t="shared" si="71"/>
        <v>0.14500452686578735</v>
      </c>
      <c r="BU102" s="8">
        <f>MAX((BU$3*climhigh!$I212+BU$4*climhigh!$I212^2+BU$5*climhigh!$I212^6)*(K102/K$66)^$BW$1,-99)</f>
        <v>0.82691439503328701</v>
      </c>
      <c r="BV102" s="8">
        <f>MAX((BV$3*climhigh!$I212+BV$4*climhigh!$I212^2+BV$5*climhigh!$I212^6)*(L102/L$66)^$BW$1,-99)</f>
        <v>-0.86565363171300269</v>
      </c>
      <c r="BW102" s="8">
        <f>MAX((BW$3*climhigh!$I212+BW$4*climhigh!$I212^2+BW$5*climhigh!$I212^6)*(M102/M$66)^$BW$1,-99)</f>
        <v>-2.0365798022050754</v>
      </c>
      <c r="BX102" s="8">
        <f>MAX((BX$3*climhigh!$M212+BX$4*climhigh!$M212^2+BX$5*climhigh!$M212^6)*(K102/K$66)^$BW$1,-99)</f>
        <v>0.82690439789839809</v>
      </c>
      <c r="BY102" s="8">
        <f>MAX((BY$3*climhigh!$M212+BY$4*climhigh!$M212^2+BY$5*climhigh!$M212^6)*(L102/L$66)^$BW$1,-99)</f>
        <v>-0.86566186715421078</v>
      </c>
      <c r="BZ102" s="8">
        <f>MAX((BZ$3*climhigh!$M212+BZ$4*climhigh!$M212^2+BZ$5*climhigh!$M212^6)*(M102/M$66)^$BW$1,-99)</f>
        <v>-2.036587616689018</v>
      </c>
      <c r="CA102" s="8">
        <f t="shared" si="79"/>
        <v>9.8443316096217242E-3</v>
      </c>
      <c r="CB102" s="8">
        <f t="shared" si="80"/>
        <v>3.396613608329976E-3</v>
      </c>
      <c r="CC102" s="8">
        <f t="shared" si="81"/>
        <v>1.4274726473631129E-3</v>
      </c>
      <c r="CD102" s="8">
        <f>MAX((CD$3*climhigh!$I212+CD$4*climhigh!$I212^2+CD$5*climhigh!$I212^6)*(K102/K$66)^$BW$1,-99)</f>
        <v>0.94722495640973625</v>
      </c>
      <c r="CE102" s="8">
        <f>MAX((CE$3*climhigh!$I212+CE$4*climhigh!$I212^2+CE$5*climhigh!$I212^6)*(L102/L$66)^$BW$1,-99)</f>
        <v>-0.33968844814152532</v>
      </c>
      <c r="CF102" s="8">
        <f>MAX((CF$3*climhigh!$I212+CF$4*climhigh!$I212^2+CF$5*climhigh!$I212^6)*(M102/M$66)^$BW$1,-99)</f>
        <v>-1.1834907368350445</v>
      </c>
      <c r="CG102" s="8">
        <f>MAX((CG$3*climhigh!$M212+CG$4*climhigh!$M212^2+CG$5*climhigh!$M212^6)*(K102/K$66)^$BW$1,-99)</f>
        <v>0.94722010930597234</v>
      </c>
      <c r="CH102" s="8">
        <f>MAX((CH$3*climhigh!$M212+CH$4*climhigh!$M212^2+CH$5*climhigh!$M212^6)*(L102/L$66)^$BW$1,-99)</f>
        <v>-0.33969488775156614</v>
      </c>
      <c r="CI102" s="8">
        <f>MAX((CI$3*climhigh!$M212+CI$4*climhigh!$M212^2+CI$5*climhigh!$M212^6)*(M102/M$66)^$BW$1,-99)</f>
        <v>-1.1834989127722984</v>
      </c>
      <c r="CJ102" s="8">
        <f t="shared" si="82"/>
        <v>6.7629232512956769E-4</v>
      </c>
      <c r="CK102" s="8">
        <f t="shared" si="83"/>
        <v>2.3334278098667972E-4</v>
      </c>
      <c r="CL102" s="8">
        <f t="shared" si="84"/>
        <v>9.8065448628376192E-5</v>
      </c>
    </row>
    <row r="103" spans="1:90">
      <c r="A103">
        <f t="shared" si="49"/>
        <v>2057</v>
      </c>
      <c r="B103" s="4">
        <f t="shared" si="99"/>
        <v>1265.3191636643219</v>
      </c>
      <c r="C103" s="4">
        <f t="shared" si="99"/>
        <v>3455.5024621871344</v>
      </c>
      <c r="D103" s="4">
        <f t="shared" si="99"/>
        <v>6326.791178260667</v>
      </c>
      <c r="E103" s="11">
        <f t="shared" si="100"/>
        <v>8.7535288414446535E-4</v>
      </c>
      <c r="F103" s="11">
        <f t="shared" si="100"/>
        <v>1.7548895563749849E-3</v>
      </c>
      <c r="G103" s="11">
        <f t="shared" si="100"/>
        <v>3.8744965235957994E-3</v>
      </c>
      <c r="H103" s="4">
        <f t="shared" si="57"/>
        <v>89608.137516310511</v>
      </c>
      <c r="I103" s="4">
        <f t="shared" si="57"/>
        <v>46817.304926991143</v>
      </c>
      <c r="J103" s="4">
        <f t="shared" si="57"/>
        <v>13165.070611087933</v>
      </c>
      <c r="K103" s="4">
        <f t="shared" si="51"/>
        <v>70818.604577842925</v>
      </c>
      <c r="L103" s="4">
        <f t="shared" si="51"/>
        <v>13548.624386555488</v>
      </c>
      <c r="M103" s="4">
        <f t="shared" si="51"/>
        <v>2080.8448137697528</v>
      </c>
      <c r="N103" s="11">
        <f t="shared" si="87"/>
        <v>1.3032956307355681E-2</v>
      </c>
      <c r="O103" s="11">
        <f t="shared" si="87"/>
        <v>2.1291247781878742E-2</v>
      </c>
      <c r="P103" s="11">
        <f t="shared" si="87"/>
        <v>1.5600625159010839E-2</v>
      </c>
      <c r="Q103" s="4">
        <f t="shared" si="58"/>
        <v>6578.3287923867474</v>
      </c>
      <c r="R103" s="4">
        <f t="shared" si="58"/>
        <v>14396.555545314965</v>
      </c>
      <c r="S103" s="4">
        <f t="shared" si="58"/>
        <v>4408.8983211195637</v>
      </c>
      <c r="T103" s="4">
        <f t="shared" si="101"/>
        <v>73.412180798751194</v>
      </c>
      <c r="U103" s="4">
        <f t="shared" si="101"/>
        <v>307.50500413822522</v>
      </c>
      <c r="V103" s="4">
        <f t="shared" si="101"/>
        <v>334.89363265596808</v>
      </c>
      <c r="W103" s="11">
        <f t="shared" si="60"/>
        <v>-1.219247815263802E-2</v>
      </c>
      <c r="X103" s="11">
        <f t="shared" si="60"/>
        <v>-1.3228699347321071E-2</v>
      </c>
      <c r="Y103" s="11">
        <f t="shared" si="60"/>
        <v>-1.2203590333800474E-2</v>
      </c>
      <c r="Z103" s="4">
        <f t="shared" si="68"/>
        <v>10981.588690722439</v>
      </c>
      <c r="AA103" s="4">
        <f t="shared" si="61"/>
        <v>32182.14364000635</v>
      </c>
      <c r="AB103" s="4">
        <f t="shared" si="61"/>
        <v>7359.5061891404248</v>
      </c>
      <c r="AC103" s="12">
        <f t="shared" si="102"/>
        <v>2.1386666153198592</v>
      </c>
      <c r="AD103" s="12">
        <f t="shared" si="102"/>
        <v>3.3917074622984567</v>
      </c>
      <c r="AE103" s="12">
        <f t="shared" si="102"/>
        <v>1.7233659665136434</v>
      </c>
      <c r="AF103" s="11">
        <f t="shared" si="63"/>
        <v>-2.9039671966837322E-3</v>
      </c>
      <c r="AG103" s="11">
        <f t="shared" si="63"/>
        <v>2.0567434751257441E-3</v>
      </c>
      <c r="AH103" s="11">
        <f t="shared" si="63"/>
        <v>8.257041531207765E-4</v>
      </c>
      <c r="AI103" s="1">
        <f t="shared" si="97"/>
        <v>154315.57611747528</v>
      </c>
      <c r="AJ103" s="1">
        <f t="shared" si="97"/>
        <v>74365.036305005138</v>
      </c>
      <c r="AK103" s="1">
        <f t="shared" si="97"/>
        <v>21354.411065369997</v>
      </c>
      <c r="AL103" s="17">
        <f t="shared" si="103"/>
        <v>27.001322281144773</v>
      </c>
      <c r="AM103" s="17">
        <f t="shared" si="103"/>
        <v>7.4822621718280713</v>
      </c>
      <c r="AN103" s="17">
        <f t="shared" si="103"/>
        <v>1.6654884481265722</v>
      </c>
      <c r="AO103" s="7">
        <f t="shared" si="98"/>
        <v>1.1395886271203696E-2</v>
      </c>
      <c r="AP103" s="7">
        <f t="shared" si="98"/>
        <v>1.754880849636424E-2</v>
      </c>
      <c r="AQ103" s="7">
        <f t="shared" si="98"/>
        <v>1.2702531082192188E-2</v>
      </c>
      <c r="AR103" s="1">
        <f t="shared" si="65"/>
        <v>89608.137516310511</v>
      </c>
      <c r="AS103" s="1">
        <f t="shared" si="65"/>
        <v>46817.304926991143</v>
      </c>
      <c r="AT103" s="1">
        <f t="shared" si="65"/>
        <v>13165.070611087933</v>
      </c>
      <c r="AU103" s="1">
        <f t="shared" si="73"/>
        <v>17921.627503262102</v>
      </c>
      <c r="AV103" s="1">
        <f t="shared" si="73"/>
        <v>9363.4609853982292</v>
      </c>
      <c r="AW103" s="1">
        <f t="shared" si="73"/>
        <v>2633.0141222175866</v>
      </c>
      <c r="AX103" s="1">
        <f t="shared" si="74"/>
        <v>56654.883662274333</v>
      </c>
      <c r="AY103" s="1">
        <f t="shared" si="74"/>
        <v>10838.899509244393</v>
      </c>
      <c r="AZ103" s="1">
        <f t="shared" si="74"/>
        <v>1664.6758510158024</v>
      </c>
      <c r="BA103" s="1">
        <f t="shared" si="75"/>
        <v>10.944733470371103</v>
      </c>
      <c r="BB103" s="1">
        <f t="shared" si="75"/>
        <v>9.2908967485525853</v>
      </c>
      <c r="BC103" s="1">
        <f t="shared" si="75"/>
        <v>7.4173856993865463</v>
      </c>
      <c r="BD103" s="1">
        <f t="shared" si="76"/>
        <v>31113.733737487713</v>
      </c>
      <c r="BE103">
        <f t="shared" si="104"/>
        <v>0.21822387218499145</v>
      </c>
      <c r="BF103">
        <f t="shared" si="104"/>
        <v>0.3346263841173937</v>
      </c>
      <c r="BG103">
        <f t="shared" si="104"/>
        <v>2.453676962688749E-2</v>
      </c>
      <c r="BH103">
        <f t="shared" si="77"/>
        <v>0.26415602137056765</v>
      </c>
      <c r="BI103">
        <f t="shared" si="78"/>
        <v>4.7621658391411486E-3</v>
      </c>
      <c r="BJ103">
        <f t="shared" si="78"/>
        <v>1.1197481694748152E-2</v>
      </c>
      <c r="BK103">
        <f t="shared" si="78"/>
        <v>6.0205306372294847E-5</v>
      </c>
      <c r="BL103">
        <f t="shared" si="72"/>
        <v>426.72881138923628</v>
      </c>
      <c r="BM103">
        <f t="shared" si="72"/>
        <v>524.23591491742582</v>
      </c>
      <c r="BN103">
        <f t="shared" si="72"/>
        <v>0.79260710955344393</v>
      </c>
      <c r="BO103">
        <f t="shared" si="67"/>
        <v>261.47016249987502</v>
      </c>
      <c r="BP103">
        <f t="shared" si="89"/>
        <v>97.360235769784765</v>
      </c>
      <c r="BQ103">
        <f t="shared" si="89"/>
        <v>8.7785320483221305</v>
      </c>
      <c r="BR103" s="7">
        <f t="shared" si="86"/>
        <v>1.7264527684454301E-2</v>
      </c>
      <c r="BS103" s="7">
        <f t="shared" si="70"/>
        <v>0.33498293694823916</v>
      </c>
      <c r="BT103" s="7">
        <f t="shared" si="71"/>
        <v>0.1384229288355398</v>
      </c>
      <c r="BU103" s="8">
        <f>MAX((BU$3*climhigh!$I213+BU$4*climhigh!$I213^2+BU$5*climhigh!$I213^6)*(K103/K$66)^$BW$1,-99)</f>
        <v>0.67583622708796642</v>
      </c>
      <c r="BV103" s="8">
        <f>MAX((BV$3*climhigh!$I213+BV$4*climhigh!$I213^2+BV$5*climhigh!$I213^6)*(L103/L$66)^$BW$1,-99)</f>
        <v>-0.98279346812301782</v>
      </c>
      <c r="BW103" s="8">
        <f>MAX((BW$3*climhigh!$I213+BW$4*climhigh!$I213^2+BW$5*climhigh!$I213^6)*(M103/M$66)^$BW$1,-99)</f>
        <v>-2.1440913303891551</v>
      </c>
      <c r="BX103" s="8">
        <f>MAX((BX$3*climhigh!$M213+BX$4*climhigh!$M213^2+BX$5*climhigh!$M213^6)*(K103/K$66)^$BW$1,-99)</f>
        <v>0.67582592994694279</v>
      </c>
      <c r="BY103" s="8">
        <f>MAX((BY$3*climhigh!$M213+BY$4*climhigh!$M213^2+BY$5*climhigh!$M213^6)*(L103/L$66)^$BW$1,-99)</f>
        <v>-0.98280188996705886</v>
      </c>
      <c r="BZ103" s="8">
        <f>MAX((BZ$3*climhigh!$M213+BZ$4*climhigh!$M213^2+BZ$5*climhigh!$M213^6)*(M103/M$66)^$BW$1,-99)</f>
        <v>-2.1440992986697576</v>
      </c>
      <c r="CA103" s="8">
        <f t="shared" si="79"/>
        <v>1.0276106056505318E-2</v>
      </c>
      <c r="CB103" s="8">
        <f t="shared" si="80"/>
        <v>3.4423201871997397E-3</v>
      </c>
      <c r="CC103" s="8">
        <f t="shared" si="81"/>
        <v>1.4224486973660952E-3</v>
      </c>
      <c r="CD103" s="8">
        <f>MAX((CD$3*climhigh!$I213+CD$4*climhigh!$I213^2+CD$5*climhigh!$I213^6)*(K103/K$66)^$BW$1,-99)</f>
        <v>0.86846837748215877</v>
      </c>
      <c r="CE103" s="8">
        <f>MAX((CE$3*climhigh!$I213+CE$4*climhigh!$I213^2+CE$5*climhigh!$I213^6)*(L103/L$66)^$BW$1,-99)</f>
        <v>-0.43624253144382696</v>
      </c>
      <c r="CF103" s="8">
        <f>MAX((CF$3*climhigh!$I213+CF$4*climhigh!$I213^2+CF$5*climhigh!$I213^6)*(M103/M$66)^$BW$1,-99)</f>
        <v>-1.3029945050524152</v>
      </c>
      <c r="CG103" s="8">
        <f>MAX((CG$3*climhigh!$M213+CG$4*climhigh!$M213^2+CG$5*climhigh!$M213^6)*(K103/K$66)^$BW$1,-99)</f>
        <v>0.86846286651678495</v>
      </c>
      <c r="CH103" s="8">
        <f>MAX((CH$3*climhigh!$M213+CH$4*climhigh!$M213^2+CH$5*climhigh!$M213^6)*(L103/L$66)^$BW$1,-99)</f>
        <v>-0.43624955845615954</v>
      </c>
      <c r="CI103" s="8">
        <f>MAX((CI$3*climhigh!$M213+CI$4*climhigh!$M213^2+CI$5*climhigh!$M213^6)*(M103/M$66)^$BW$1,-99)</f>
        <v>-1.3030033074003211</v>
      </c>
      <c r="CJ103" s="8">
        <f t="shared" si="82"/>
        <v>7.5061599096700859E-4</v>
      </c>
      <c r="CK103" s="8">
        <f t="shared" si="83"/>
        <v>2.514435491744415E-4</v>
      </c>
      <c r="CL103" s="8">
        <f t="shared" si="84"/>
        <v>1.0390246390044442E-4</v>
      </c>
    </row>
    <row r="104" spans="1:90">
      <c r="A104">
        <f t="shared" si="49"/>
        <v>2058</v>
      </c>
      <c r="B104" s="4">
        <f t="shared" si="99"/>
        <v>1266.3713844046349</v>
      </c>
      <c r="C104" s="4">
        <f t="shared" si="99"/>
        <v>3461.2632861109082</v>
      </c>
      <c r="D104" s="4">
        <f t="shared" si="99"/>
        <v>6350.0786521650707</v>
      </c>
      <c r="E104" s="11">
        <f t="shared" si="100"/>
        <v>8.3158523993724209E-4</v>
      </c>
      <c r="F104" s="11">
        <f t="shared" si="100"/>
        <v>1.6671450785562356E-3</v>
      </c>
      <c r="G104" s="11">
        <f t="shared" si="100"/>
        <v>3.6807716974160093E-3</v>
      </c>
      <c r="H104" s="4">
        <f t="shared" si="57"/>
        <v>90833.188925160954</v>
      </c>
      <c r="I104" s="4">
        <f t="shared" si="57"/>
        <v>47881.548161022256</v>
      </c>
      <c r="J104" s="4">
        <f t="shared" si="57"/>
        <v>13416.858345795081</v>
      </c>
      <c r="K104" s="4">
        <f t="shared" si="51"/>
        <v>71727.133164703337</v>
      </c>
      <c r="L104" s="4">
        <f t="shared" si="51"/>
        <v>13833.546946040671</v>
      </c>
      <c r="M104" s="4">
        <f t="shared" si="51"/>
        <v>2112.8649077788318</v>
      </c>
      <c r="N104" s="11">
        <f t="shared" si="87"/>
        <v>1.2828953525365838E-2</v>
      </c>
      <c r="O104" s="11">
        <f t="shared" si="87"/>
        <v>2.1029630120081855E-2</v>
      </c>
      <c r="P104" s="11">
        <f t="shared" si="87"/>
        <v>1.5388025958105844E-2</v>
      </c>
      <c r="Q104" s="4">
        <f t="shared" si="58"/>
        <v>6586.9598432012517</v>
      </c>
      <c r="R104" s="4">
        <f t="shared" si="58"/>
        <v>14529.038734716829</v>
      </c>
      <c r="S104" s="4">
        <f t="shared" si="58"/>
        <v>4438.387008843577</v>
      </c>
      <c r="T104" s="4">
        <f t="shared" si="101"/>
        <v>72.517104388224908</v>
      </c>
      <c r="U104" s="4">
        <f t="shared" si="101"/>
        <v>303.43711289068392</v>
      </c>
      <c r="V104" s="4">
        <f t="shared" si="101"/>
        <v>330.80672795763638</v>
      </c>
      <c r="W104" s="11">
        <f t="shared" si="60"/>
        <v>-1.219247815263802E-2</v>
      </c>
      <c r="X104" s="11">
        <f t="shared" si="60"/>
        <v>-1.3228699347321071E-2</v>
      </c>
      <c r="Y104" s="11">
        <f t="shared" si="60"/>
        <v>-1.2203590333800474E-2</v>
      </c>
      <c r="Z104" s="4">
        <f t="shared" si="68"/>
        <v>10966.752931488358</v>
      </c>
      <c r="AA104" s="4">
        <f t="shared" si="61"/>
        <v>32556.28749103392</v>
      </c>
      <c r="AB104" s="4">
        <f t="shared" si="61"/>
        <v>7417.8312560798258</v>
      </c>
      <c r="AC104" s="12">
        <f t="shared" si="102"/>
        <v>2.1324559976243278</v>
      </c>
      <c r="AD104" s="12">
        <f t="shared" si="102"/>
        <v>3.3986833344910745</v>
      </c>
      <c r="AE104" s="12">
        <f t="shared" si="102"/>
        <v>1.7247889569495407</v>
      </c>
      <c r="AF104" s="11">
        <f t="shared" si="63"/>
        <v>-2.9039671966837322E-3</v>
      </c>
      <c r="AG104" s="11">
        <f t="shared" si="63"/>
        <v>2.0567434751257441E-3</v>
      </c>
      <c r="AH104" s="11">
        <f t="shared" si="63"/>
        <v>8.257041531207765E-4</v>
      </c>
      <c r="AI104" s="1">
        <f t="shared" ref="AI104:AK119" si="105">(1-$AI$5)*AI103+AU103</f>
        <v>156805.64600898986</v>
      </c>
      <c r="AJ104" s="1">
        <f t="shared" si="105"/>
        <v>76291.993659902859</v>
      </c>
      <c r="AK104" s="1">
        <f t="shared" si="105"/>
        <v>21851.984081050585</v>
      </c>
      <c r="AL104" s="17">
        <f t="shared" si="103"/>
        <v>27.305949239053938</v>
      </c>
      <c r="AM104" s="17">
        <f t="shared" si="103"/>
        <v>7.6122539099413427</v>
      </c>
      <c r="AN104" s="17">
        <f t="shared" si="103"/>
        <v>1.6864328077181385</v>
      </c>
      <c r="AO104" s="7">
        <f t="shared" si="98"/>
        <v>1.128192740849166E-2</v>
      </c>
      <c r="AP104" s="7">
        <f t="shared" si="98"/>
        <v>1.7373320411400599E-2</v>
      </c>
      <c r="AQ104" s="7">
        <f t="shared" si="98"/>
        <v>1.2575505771370267E-2</v>
      </c>
      <c r="AR104" s="1">
        <f t="shared" si="65"/>
        <v>90833.188925160954</v>
      </c>
      <c r="AS104" s="1">
        <f t="shared" si="65"/>
        <v>47881.548161022256</v>
      </c>
      <c r="AT104" s="1">
        <f t="shared" si="65"/>
        <v>13416.858345795081</v>
      </c>
      <c r="AU104" s="1">
        <f t="shared" si="73"/>
        <v>18166.637785032191</v>
      </c>
      <c r="AV104" s="1">
        <f t="shared" si="73"/>
        <v>9576.3096322044512</v>
      </c>
      <c r="AW104" s="1">
        <f t="shared" si="73"/>
        <v>2683.3716691590162</v>
      </c>
      <c r="AX104" s="1">
        <f t="shared" si="74"/>
        <v>57381.706531762662</v>
      </c>
      <c r="AY104" s="1">
        <f t="shared" si="74"/>
        <v>11066.837556832537</v>
      </c>
      <c r="AZ104" s="1">
        <f t="shared" si="74"/>
        <v>1690.2919262230655</v>
      </c>
      <c r="BA104" s="1">
        <f t="shared" si="75"/>
        <v>10.957480829974294</v>
      </c>
      <c r="BB104" s="1">
        <f t="shared" si="75"/>
        <v>9.3117083079997034</v>
      </c>
      <c r="BC104" s="1">
        <f t="shared" si="75"/>
        <v>7.4326565304098287</v>
      </c>
      <c r="BD104" s="1">
        <f t="shared" si="76"/>
        <v>30345.053071383576</v>
      </c>
      <c r="BE104">
        <f t="shared" si="104"/>
        <v>0.21822387218499145</v>
      </c>
      <c r="BF104">
        <f t="shared" si="104"/>
        <v>0.3346263841173937</v>
      </c>
      <c r="BG104">
        <f t="shared" si="104"/>
        <v>2.453676962688749E-2</v>
      </c>
      <c r="BH104">
        <f t="shared" si="77"/>
        <v>0.26441262636924889</v>
      </c>
      <c r="BI104">
        <f t="shared" si="78"/>
        <v>4.7621658391411486E-3</v>
      </c>
      <c r="BJ104">
        <f t="shared" si="78"/>
        <v>1.1197481694748152E-2</v>
      </c>
      <c r="BK104">
        <f t="shared" si="78"/>
        <v>6.0205306372294847E-5</v>
      </c>
      <c r="BL104">
        <f t="shared" si="72"/>
        <v>432.56270935965557</v>
      </c>
      <c r="BM104">
        <f t="shared" si="72"/>
        <v>536.15275904924874</v>
      </c>
      <c r="BN104">
        <f t="shared" si="72"/>
        <v>0.80776606726227385</v>
      </c>
      <c r="BO104">
        <f t="shared" si="67"/>
        <v>265.98432135901288</v>
      </c>
      <c r="BP104">
        <f t="shared" si="89"/>
        <v>98.429093498319403</v>
      </c>
      <c r="BQ104">
        <f t="shared" si="89"/>
        <v>8.8760811882187678</v>
      </c>
      <c r="BR104" s="7">
        <f t="shared" si="86"/>
        <v>1.698692200263241E-2</v>
      </c>
      <c r="BS104" s="7">
        <f t="shared" si="70"/>
        <v>0.3252261523769312</v>
      </c>
      <c r="BT104" s="7">
        <f t="shared" si="71"/>
        <v>0.13217570649661808</v>
      </c>
      <c r="BU104" s="8">
        <f>MAX((BU$3*climhigh!$I214+BU$4*climhigh!$I214^2+BU$5*climhigh!$I214^6)*(K104/K$66)^$BW$1,-99)</f>
        <v>0.52085080253169769</v>
      </c>
      <c r="BV104" s="8">
        <f>MAX((BV$3*climhigh!$I214+BV$4*climhigh!$I214^2+BV$5*climhigh!$I214^6)*(L104/L$66)^$BW$1,-99)</f>
        <v>-1.1021338766967379</v>
      </c>
      <c r="BW104" s="8">
        <f>MAX((BW$3*climhigh!$I214+BW$4*climhigh!$I214^2+BW$5*climhigh!$I214^6)*(M104/M$66)^$BW$1,-99)</f>
        <v>-2.2535788055932642</v>
      </c>
      <c r="BX104" s="8">
        <f>MAX((BX$3*climhigh!$M214+BX$4*climhigh!$M214^2+BX$5*climhigh!$M214^6)*(K104/K$66)^$BW$1,-99)</f>
        <v>0.52084021085525134</v>
      </c>
      <c r="BY104" s="8">
        <f>MAX((BY$3*climhigh!$M214+BY$4*climhigh!$M214^2+BY$5*climhigh!$M214^6)*(L104/L$66)^$BW$1,-99)</f>
        <v>-1.1021424798180073</v>
      </c>
      <c r="BZ104" s="8">
        <f>MAX((BZ$3*climhigh!$M214+BZ$4*climhigh!$M214^2+BZ$5*climhigh!$M214^6)*(M104/M$66)^$BW$1,-99)</f>
        <v>-2.253586923278474</v>
      </c>
      <c r="CA104" s="8">
        <f t="shared" si="79"/>
        <v>1.0709895802410137E-2</v>
      </c>
      <c r="CB104" s="8">
        <f t="shared" si="80"/>
        <v>3.4831382041756952E-3</v>
      </c>
      <c r="CC104" s="8">
        <f t="shared" si="81"/>
        <v>1.4155880441887243E-3</v>
      </c>
      <c r="CD104" s="8">
        <f>MAX((CD$3*climhigh!$I214+CD$4*climhigh!$I214^2+CD$5*climhigh!$I214^6)*(K104/K$66)^$BW$1,-99)</f>
        <v>0.77996036476142128</v>
      </c>
      <c r="CE104" s="8">
        <f>MAX((CE$3*climhigh!$I214+CE$4*climhigh!$I214^2+CE$5*climhigh!$I214^6)*(L104/L$66)^$BW$1,-99)</f>
        <v>-0.54118436319327523</v>
      </c>
      <c r="CF104" s="8">
        <f>MAX((CF$3*climhigh!$I214+CF$4*climhigh!$I214^2+CF$5*climhigh!$I214^6)*(M104/M$66)^$BW$1,-99)</f>
        <v>-1.4315703455312256</v>
      </c>
      <c r="CG104" s="8">
        <f>MAX((CG$3*climhigh!$M214+CG$4*climhigh!$M214^2+CG$5*climhigh!$M214^6)*(K104/K$66)^$BW$1,-99)</f>
        <v>0.77995414948675401</v>
      </c>
      <c r="CH104" s="8">
        <f>MAX((CH$3*climhigh!$M214+CH$4*climhigh!$M214^2+CH$5*climhigh!$M214^6)*(L104/L$66)^$BW$1,-99)</f>
        <v>-0.5411920087794666</v>
      </c>
      <c r="CI104" s="8">
        <f>MAX((CI$3*climhigh!$M214+CI$4*climhigh!$M214^2+CI$5*climhigh!$M214^6)*(M104/M$66)^$BW$1,-99)</f>
        <v>-1.4315798066725609</v>
      </c>
      <c r="CJ104" s="8">
        <f t="shared" si="82"/>
        <v>8.2931971439014764E-4</v>
      </c>
      <c r="CK104" s="8">
        <f t="shared" si="83"/>
        <v>2.6971645980144321E-4</v>
      </c>
      <c r="CL104" s="8">
        <f t="shared" si="84"/>
        <v>1.0961591916109129E-4</v>
      </c>
    </row>
    <row r="105" spans="1:90">
      <c r="A105">
        <f t="shared" si="49"/>
        <v>2059</v>
      </c>
      <c r="B105" s="4">
        <f t="shared" si="99"/>
        <v>1267.3718253686072</v>
      </c>
      <c r="C105" s="4">
        <f t="shared" si="99"/>
        <v>3466.7451927612838</v>
      </c>
      <c r="D105" s="4">
        <f t="shared" si="99"/>
        <v>6372.2831824553632</v>
      </c>
      <c r="E105" s="11">
        <f t="shared" si="100"/>
        <v>7.9000597794037992E-4</v>
      </c>
      <c r="F105" s="11">
        <f t="shared" si="100"/>
        <v>1.5837878246284238E-3</v>
      </c>
      <c r="G105" s="11">
        <f t="shared" si="100"/>
        <v>3.4967331125452085E-3</v>
      </c>
      <c r="H105" s="4">
        <f t="shared" si="57"/>
        <v>92052.746536366292</v>
      </c>
      <c r="I105" s="4">
        <f t="shared" si="57"/>
        <v>48953.463733650926</v>
      </c>
      <c r="J105" s="4">
        <f t="shared" si="57"/>
        <v>13668.120724167713</v>
      </c>
      <c r="K105" s="4">
        <f t="shared" si="51"/>
        <v>72632.785969968463</v>
      </c>
      <c r="L105" s="4">
        <f t="shared" si="51"/>
        <v>14120.871599062979</v>
      </c>
      <c r="M105" s="4">
        <f t="shared" si="51"/>
        <v>2144.9330377846022</v>
      </c>
      <c r="N105" s="11">
        <f t="shared" si="87"/>
        <v>1.2626362790570722E-2</v>
      </c>
      <c r="O105" s="11">
        <f t="shared" si="87"/>
        <v>2.0770136114985682E-2</v>
      </c>
      <c r="P105" s="11">
        <f t="shared" si="87"/>
        <v>1.5177558152301485E-2</v>
      </c>
      <c r="Q105" s="4">
        <f t="shared" si="58"/>
        <v>6594.0089778464908</v>
      </c>
      <c r="R105" s="4">
        <f t="shared" si="58"/>
        <v>14657.794663031234</v>
      </c>
      <c r="S105" s="4">
        <f t="shared" si="58"/>
        <v>4466.3276835870838</v>
      </c>
      <c r="T105" s="4">
        <f t="shared" si="101"/>
        <v>71.632941177278909</v>
      </c>
      <c r="U105" s="4">
        <f t="shared" si="101"/>
        <v>299.42303455343392</v>
      </c>
      <c r="V105" s="4">
        <f t="shared" si="101"/>
        <v>326.76969816997644</v>
      </c>
      <c r="W105" s="11">
        <f t="shared" si="60"/>
        <v>-1.219247815263802E-2</v>
      </c>
      <c r="X105" s="11">
        <f t="shared" si="60"/>
        <v>-1.3228699347321071E-2</v>
      </c>
      <c r="Y105" s="11">
        <f t="shared" si="60"/>
        <v>-1.2203590333800474E-2</v>
      </c>
      <c r="Z105" s="4">
        <f t="shared" si="68"/>
        <v>10949.2529083339</v>
      </c>
      <c r="AA105" s="4">
        <f t="shared" si="61"/>
        <v>32923.460335197429</v>
      </c>
      <c r="AB105" s="4">
        <f t="shared" si="61"/>
        <v>7473.6109360401751</v>
      </c>
      <c r="AC105" s="12">
        <f t="shared" si="102"/>
        <v>2.1262634153588551</v>
      </c>
      <c r="AD105" s="12">
        <f t="shared" si="102"/>
        <v>3.4056735542633074</v>
      </c>
      <c r="AE105" s="12">
        <f t="shared" si="102"/>
        <v>1.7262131223545507</v>
      </c>
      <c r="AF105" s="11">
        <f t="shared" si="63"/>
        <v>-2.9039671966837322E-3</v>
      </c>
      <c r="AG105" s="11">
        <f t="shared" si="63"/>
        <v>2.0567434751257441E-3</v>
      </c>
      <c r="AH105" s="11">
        <f t="shared" si="63"/>
        <v>8.257041531207765E-4</v>
      </c>
      <c r="AI105" s="1">
        <f t="shared" si="105"/>
        <v>159291.71919312308</v>
      </c>
      <c r="AJ105" s="1">
        <f t="shared" si="105"/>
        <v>78239.103926117037</v>
      </c>
      <c r="AK105" s="1">
        <f t="shared" si="105"/>
        <v>22350.157342104543</v>
      </c>
      <c r="AL105" s="17">
        <f t="shared" si="103"/>
        <v>27.610932338817552</v>
      </c>
      <c r="AM105" s="17">
        <f t="shared" si="103"/>
        <v>7.7431815349093869</v>
      </c>
      <c r="AN105" s="17">
        <f t="shared" si="103"/>
        <v>1.7074284757695612</v>
      </c>
      <c r="AO105" s="7">
        <f t="shared" si="98"/>
        <v>1.1169108134406743E-2</v>
      </c>
      <c r="AP105" s="7">
        <f t="shared" si="98"/>
        <v>1.7199587207286593E-2</v>
      </c>
      <c r="AQ105" s="7">
        <f t="shared" si="98"/>
        <v>1.2449750713656563E-2</v>
      </c>
      <c r="AR105" s="1">
        <f t="shared" si="65"/>
        <v>92052.746536366292</v>
      </c>
      <c r="AS105" s="1">
        <f t="shared" si="65"/>
        <v>48953.463733650926</v>
      </c>
      <c r="AT105" s="1">
        <f t="shared" si="65"/>
        <v>13668.120724167713</v>
      </c>
      <c r="AU105" s="1">
        <f t="shared" si="73"/>
        <v>18410.549307273261</v>
      </c>
      <c r="AV105" s="1">
        <f t="shared" si="73"/>
        <v>9790.6927467301848</v>
      </c>
      <c r="AW105" s="1">
        <f t="shared" si="73"/>
        <v>2733.6241448335427</v>
      </c>
      <c r="AX105" s="1">
        <f t="shared" si="74"/>
        <v>58106.228775974763</v>
      </c>
      <c r="AY105" s="1">
        <f t="shared" si="74"/>
        <v>11296.697279250382</v>
      </c>
      <c r="AZ105" s="1">
        <f t="shared" si="74"/>
        <v>1715.9464302276817</v>
      </c>
      <c r="BA105" s="1">
        <f t="shared" si="75"/>
        <v>10.970028144941754</v>
      </c>
      <c r="BB105" s="1">
        <f t="shared" si="75"/>
        <v>9.3322656858068953</v>
      </c>
      <c r="BC105" s="1">
        <f t="shared" si="75"/>
        <v>7.4477200617445849</v>
      </c>
      <c r="BD105" s="1">
        <f t="shared" si="76"/>
        <v>29590.740341802782</v>
      </c>
      <c r="BE105">
        <f t="shared" si="104"/>
        <v>0.21822387218499145</v>
      </c>
      <c r="BF105">
        <f t="shared" si="104"/>
        <v>0.3346263841173937</v>
      </c>
      <c r="BG105">
        <f t="shared" si="104"/>
        <v>2.453676962688749E-2</v>
      </c>
      <c r="BH105">
        <f t="shared" si="77"/>
        <v>0.26466987342814247</v>
      </c>
      <c r="BI105">
        <f t="shared" si="78"/>
        <v>4.7621658391411486E-3</v>
      </c>
      <c r="BJ105">
        <f t="shared" si="78"/>
        <v>1.1197481694748152E-2</v>
      </c>
      <c r="BK105">
        <f t="shared" si="78"/>
        <v>6.0205306372294847E-5</v>
      </c>
      <c r="BL105">
        <f t="shared" si="72"/>
        <v>438.37044495460225</v>
      </c>
      <c r="BM105">
        <f t="shared" si="72"/>
        <v>548.15551405207373</v>
      </c>
      <c r="BN105">
        <f t="shared" si="72"/>
        <v>0.82289339573202969</v>
      </c>
      <c r="BO105">
        <f t="shared" si="67"/>
        <v>270.50257627986156</v>
      </c>
      <c r="BP105">
        <f t="shared" si="89"/>
        <v>99.510321165731426</v>
      </c>
      <c r="BQ105">
        <f t="shared" si="89"/>
        <v>8.974819061669896</v>
      </c>
      <c r="BR105" s="7">
        <f t="shared" si="86"/>
        <v>1.6714053086648528E-2</v>
      </c>
      <c r="BS105" s="7">
        <f t="shared" si="70"/>
        <v>0.31575354599702055</v>
      </c>
      <c r="BT105" s="7">
        <f t="shared" si="71"/>
        <v>0.12624389447367496</v>
      </c>
      <c r="BU105" s="8">
        <f>MAX((BU$3*climhigh!$I215+BU$4*climhigh!$I215^2+BU$5*climhigh!$I215^6)*(K105/K$66)^$BW$1,-99)</f>
        <v>0.36194923357609776</v>
      </c>
      <c r="BV105" s="8">
        <f>MAX((BV$3*climhigh!$I215+BV$4*climhigh!$I215^2+BV$5*climhigh!$I215^6)*(L105/L$66)^$BW$1,-99)</f>
        <v>-1.2236723199302206</v>
      </c>
      <c r="BW105" s="8">
        <f>MAX((BW$3*climhigh!$I215+BW$4*climhigh!$I215^2+BW$5*climhigh!$I215^6)*(M105/M$66)^$BW$1,-99)</f>
        <v>-2.3650457841282608</v>
      </c>
      <c r="BX105" s="8">
        <f>MAX((BX$3*climhigh!$M215+BX$4*climhigh!$M215^2+BX$5*climhigh!$M215^6)*(K105/K$66)^$BW$1,-99)</f>
        <v>0.36193835292782522</v>
      </c>
      <c r="BY105" s="8">
        <f>MAX((BY$3*climhigh!$M215+BY$4*climhigh!$M215^2+BY$5*climhigh!$M215^6)*(L105/L$66)^$BW$1,-99)</f>
        <v>-1.2236810992274989</v>
      </c>
      <c r="BZ105" s="8">
        <f>MAX((BZ$3*climhigh!$M215+BZ$4*climhigh!$M215^2+BZ$5*climhigh!$M215^6)*(M105/M$66)^$BW$1,-99)</f>
        <v>-2.36505404687458</v>
      </c>
      <c r="CA105" s="8">
        <f t="shared" si="79"/>
        <v>1.1145297717866329E-2</v>
      </c>
      <c r="CB105" s="8">
        <f t="shared" si="80"/>
        <v>3.5191672756087942E-3</v>
      </c>
      <c r="CC105" s="8">
        <f t="shared" si="81"/>
        <v>1.4070257889720072E-3</v>
      </c>
      <c r="CD105" s="8">
        <f>MAX((CD$3*climhigh!$I215+CD$4*climhigh!$I215^2+CD$5*climhigh!$I215^6)*(K105/K$66)^$BW$1,-99)</f>
        <v>0.68106210913574217</v>
      </c>
      <c r="CE105" s="8">
        <f>MAX((CE$3*climhigh!$I215+CE$4*climhigh!$I215^2+CE$5*climhigh!$I215^6)*(L105/L$66)^$BW$1,-99)</f>
        <v>-0.65501508257222529</v>
      </c>
      <c r="CF105" s="8">
        <f>MAX((CF$3*climhigh!$I215+CF$4*climhigh!$I215^2+CF$5*climhigh!$I215^6)*(M105/M$66)^$BW$1,-99)</f>
        <v>-1.5697617382765068</v>
      </c>
      <c r="CG105" s="8">
        <f>MAX((CG$3*climhigh!$M215+CG$4*climhigh!$M215^2+CG$5*climhigh!$M215^6)*(K105/K$66)^$BW$1,-99)</f>
        <v>0.68105514800445943</v>
      </c>
      <c r="CH105" s="8">
        <f>MAX((CH$3*climhigh!$M215+CH$4*climhigh!$M215^2+CH$5*climhigh!$M215^6)*(L105/L$66)^$BW$1,-99)</f>
        <v>-0.65502337870945682</v>
      </c>
      <c r="CI105" s="8">
        <f>MAX((CI$3*climhigh!$M215+CI$4*climhigh!$M215^2+CI$5*climhigh!$M215^6)*(M105/M$66)^$BW$1,-99)</f>
        <v>-1.5697718915545036</v>
      </c>
      <c r="CJ105" s="8">
        <f t="shared" si="82"/>
        <v>9.1249628770604806E-4</v>
      </c>
      <c r="CK105" s="8">
        <f t="shared" si="83"/>
        <v>2.8812393855230211E-4</v>
      </c>
      <c r="CL105" s="8">
        <f t="shared" si="84"/>
        <v>1.1519708505278247E-4</v>
      </c>
    </row>
    <row r="106" spans="1:90">
      <c r="A106">
        <f t="shared" si="49"/>
        <v>2060</v>
      </c>
      <c r="B106" s="4">
        <f t="shared" si="99"/>
        <v>1268.322995121006</v>
      </c>
      <c r="C106" s="4">
        <f t="shared" si="99"/>
        <v>3471.9612521472991</v>
      </c>
      <c r="D106" s="4">
        <f t="shared" si="99"/>
        <v>6393.4512473816394</v>
      </c>
      <c r="E106" s="11">
        <f t="shared" si="100"/>
        <v>7.5050567904336087E-4</v>
      </c>
      <c r="F106" s="11">
        <f t="shared" si="100"/>
        <v>1.5045984333970025E-3</v>
      </c>
      <c r="G106" s="11">
        <f t="shared" si="100"/>
        <v>3.3218964569179479E-3</v>
      </c>
      <c r="H106" s="4">
        <f t="shared" si="57"/>
        <v>93266.462240867346</v>
      </c>
      <c r="I106" s="4">
        <f t="shared" si="57"/>
        <v>50032.802449051997</v>
      </c>
      <c r="J106" s="4">
        <f t="shared" si="57"/>
        <v>13918.805694746168</v>
      </c>
      <c r="K106" s="4">
        <f t="shared" si="51"/>
        <v>73535.260812620632</v>
      </c>
      <c r="L106" s="4">
        <f t="shared" si="51"/>
        <v>14410.530191864405</v>
      </c>
      <c r="M106" s="4">
        <f t="shared" si="51"/>
        <v>2177.0410309215149</v>
      </c>
      <c r="N106" s="11">
        <f t="shared" si="87"/>
        <v>1.2425171781587974E-2</v>
      </c>
      <c r="O106" s="11">
        <f t="shared" si="87"/>
        <v>2.0512798432403168E-2</v>
      </c>
      <c r="P106" s="11">
        <f t="shared" si="87"/>
        <v>1.4969228675816959E-2</v>
      </c>
      <c r="Q106" s="4">
        <f t="shared" si="58"/>
        <v>6599.4936543637778</v>
      </c>
      <c r="R106" s="4">
        <f t="shared" si="58"/>
        <v>14782.794741662998</v>
      </c>
      <c r="S106" s="4">
        <f t="shared" si="58"/>
        <v>4492.7390300285633</v>
      </c>
      <c r="T106" s="4">
        <f t="shared" si="101"/>
        <v>70.759558106965727</v>
      </c>
      <c r="U106" s="4">
        <f t="shared" si="101"/>
        <v>295.46205725166402</v>
      </c>
      <c r="V106" s="4">
        <f t="shared" si="101"/>
        <v>322.78193464001043</v>
      </c>
      <c r="W106" s="11">
        <f t="shared" si="60"/>
        <v>-1.219247815263802E-2</v>
      </c>
      <c r="X106" s="11">
        <f t="shared" si="60"/>
        <v>-1.3228699347321071E-2</v>
      </c>
      <c r="Y106" s="11">
        <f t="shared" si="60"/>
        <v>-1.2203590333800474E-2</v>
      </c>
      <c r="Z106" s="4">
        <f t="shared" si="68"/>
        <v>10929.140118309244</v>
      </c>
      <c r="AA106" s="4">
        <f t="shared" si="61"/>
        <v>33283.542306541378</v>
      </c>
      <c r="AB106" s="4">
        <f t="shared" si="61"/>
        <v>7526.8688881791404</v>
      </c>
      <c r="AC106" s="12">
        <f t="shared" si="102"/>
        <v>2.1200888161491442</v>
      </c>
      <c r="AD106" s="12">
        <f t="shared" si="102"/>
        <v>3.4126781511244468</v>
      </c>
      <c r="AE106" s="12">
        <f t="shared" si="102"/>
        <v>1.7276384636988504</v>
      </c>
      <c r="AF106" s="11">
        <f t="shared" si="63"/>
        <v>-2.9039671966837322E-3</v>
      </c>
      <c r="AG106" s="11">
        <f t="shared" si="63"/>
        <v>2.0567434751257441E-3</v>
      </c>
      <c r="AH106" s="11">
        <f t="shared" si="63"/>
        <v>8.257041531207765E-4</v>
      </c>
      <c r="AI106" s="1">
        <f t="shared" si="105"/>
        <v>161773.09658108404</v>
      </c>
      <c r="AJ106" s="1">
        <f t="shared" si="105"/>
        <v>80205.886280235529</v>
      </c>
      <c r="AK106" s="1">
        <f t="shared" si="105"/>
        <v>22848.765752727631</v>
      </c>
      <c r="AL106" s="17">
        <f t="shared" si="103"/>
        <v>27.916237932911752</v>
      </c>
      <c r="AM106" s="17">
        <f t="shared" si="103"/>
        <v>7.8750292657201975</v>
      </c>
      <c r="AN106" s="17">
        <f t="shared" si="103"/>
        <v>1.7284729640654435</v>
      </c>
      <c r="AO106" s="7">
        <f t="shared" ref="AO106:AQ121" si="106">AO$5*AO105</f>
        <v>1.1057417053062676E-2</v>
      </c>
      <c r="AP106" s="7">
        <f t="shared" si="106"/>
        <v>1.7027591335213726E-2</v>
      </c>
      <c r="AQ106" s="7">
        <f t="shared" si="106"/>
        <v>1.2325253206519997E-2</v>
      </c>
      <c r="AR106" s="1">
        <f t="shared" si="65"/>
        <v>93266.462240867346</v>
      </c>
      <c r="AS106" s="1">
        <f t="shared" si="65"/>
        <v>50032.802449051997</v>
      </c>
      <c r="AT106" s="1">
        <f t="shared" si="65"/>
        <v>13918.805694746168</v>
      </c>
      <c r="AU106" s="1">
        <f t="shared" si="73"/>
        <v>18653.29244817347</v>
      </c>
      <c r="AV106" s="1">
        <f t="shared" si="73"/>
        <v>10006.560489810399</v>
      </c>
      <c r="AW106" s="1">
        <f t="shared" si="73"/>
        <v>2783.761138949234</v>
      </c>
      <c r="AX106" s="1">
        <f t="shared" si="74"/>
        <v>58828.208650096516</v>
      </c>
      <c r="AY106" s="1">
        <f t="shared" si="74"/>
        <v>11528.424153491524</v>
      </c>
      <c r="AZ106" s="1">
        <f t="shared" si="74"/>
        <v>1741.6328247372116</v>
      </c>
      <c r="BA106" s="1">
        <f t="shared" si="75"/>
        <v>10.982376757796001</v>
      </c>
      <c r="BB106" s="1">
        <f t="shared" si="75"/>
        <v>9.3525709303310496</v>
      </c>
      <c r="BC106" s="1">
        <f t="shared" si="75"/>
        <v>7.4625783572032294</v>
      </c>
      <c r="BD106" s="1">
        <f t="shared" si="76"/>
        <v>28850.860035540198</v>
      </c>
      <c r="BE106">
        <f t="shared" si="104"/>
        <v>0.21822387218499145</v>
      </c>
      <c r="BF106">
        <f t="shared" si="104"/>
        <v>0.3346263841173937</v>
      </c>
      <c r="BG106">
        <f t="shared" si="104"/>
        <v>2.453676962688749E-2</v>
      </c>
      <c r="BH106">
        <f t="shared" si="77"/>
        <v>0.26492761125655745</v>
      </c>
      <c r="BI106">
        <f t="shared" si="78"/>
        <v>4.7621658391411486E-3</v>
      </c>
      <c r="BJ106">
        <f t="shared" si="78"/>
        <v>1.1197481694748152E-2</v>
      </c>
      <c r="BK106">
        <f t="shared" si="78"/>
        <v>6.0205306372294847E-5</v>
      </c>
      <c r="BL106">
        <f t="shared" si="72"/>
        <v>444.15036042100627</v>
      </c>
      <c r="BM106">
        <f t="shared" si="72"/>
        <v>560.24138956021022</v>
      </c>
      <c r="BN106">
        <f t="shared" si="72"/>
        <v>0.83798596118863533</v>
      </c>
      <c r="BO106">
        <f t="shared" si="67"/>
        <v>275.02377069987836</v>
      </c>
      <c r="BP106">
        <f t="shared" si="89"/>
        <v>100.6040499931746</v>
      </c>
      <c r="BQ106">
        <f t="shared" si="89"/>
        <v>9.0747569510544697</v>
      </c>
      <c r="BR106" s="7">
        <f t="shared" si="86"/>
        <v>1.644577593535046E-2</v>
      </c>
      <c r="BS106" s="7">
        <f t="shared" si="70"/>
        <v>0.30655684077380635</v>
      </c>
      <c r="BT106" s="7">
        <f t="shared" si="71"/>
        <v>0.1206097253604221</v>
      </c>
      <c r="BU106" s="8">
        <f>MAX((BU$3*climhigh!$I216+BU$4*climhigh!$I216^2+BU$5*climhigh!$I216^6)*(K106/K$66)^$BW$1,-99)</f>
        <v>0.19912468882050202</v>
      </c>
      <c r="BV106" s="8">
        <f>MAX((BV$3*climhigh!$I216+BV$4*climhigh!$I216^2+BV$5*climhigh!$I216^6)*(L106/L$66)^$BW$1,-99)</f>
        <v>-1.3474046266557909</v>
      </c>
      <c r="BW106" s="8">
        <f>MAX((BW$3*climhigh!$I216+BW$4*climhigh!$I216^2+BW$5*climhigh!$I216^6)*(M106/M$66)^$BW$1,-99)</f>
        <v>-2.4784940724621087</v>
      </c>
      <c r="BX106" s="8">
        <f>MAX((BX$3*climhigh!$M216+BX$4*climhigh!$M216^2+BX$5*climhigh!$M216^6)*(K106/K$66)^$BW$1,-99)</f>
        <v>0.19911352484132377</v>
      </c>
      <c r="BY106" s="8">
        <f>MAX((BY$3*climhigh!$M216+BY$4*climhigh!$M216^2+BY$5*climhigh!$M216^6)*(L106/L$66)^$BW$1,-99)</f>
        <v>-1.3474135770591082</v>
      </c>
      <c r="BZ106" s="8">
        <f>MAX((BZ$3*climhigh!$M216+BZ$4*climhigh!$M216^2+BZ$5*climhigh!$M216^6)*(M106/M$66)^$BW$1,-99)</f>
        <v>-2.4785024759773759</v>
      </c>
      <c r="CA106" s="8">
        <f t="shared" si="79"/>
        <v>1.1581917386429002E-2</v>
      </c>
      <c r="CB106" s="8">
        <f t="shared" si="80"/>
        <v>3.550516004086895E-3</v>
      </c>
      <c r="CC106" s="8">
        <f t="shared" si="81"/>
        <v>1.3968918751242996E-3</v>
      </c>
      <c r="CD106" s="8">
        <f>MAX((CD$3*climhigh!$I216+CD$4*climhigh!$I216^2+CD$5*climhigh!$I216^6)*(K106/K$66)^$BW$1,-99)</f>
        <v>0.57110583862280517</v>
      </c>
      <c r="CE106" s="8">
        <f>MAX((CE$3*climhigh!$I216+CE$4*climhigh!$I216^2+CE$5*climhigh!$I216^6)*(L106/L$66)^$BW$1,-99)</f>
        <v>-0.77825651169668653</v>
      </c>
      <c r="CF106" s="8">
        <f>MAX((CF$3*climhigh!$I216+CF$4*climhigh!$I216^2+CF$5*climhigh!$I216^6)*(M106/M$66)^$BW$1,-99)</f>
        <v>-1.7181351287943054</v>
      </c>
      <c r="CG106" s="8">
        <f>MAX((CG$3*climhigh!$M216+CG$4*climhigh!$M216^2+CG$5*climhigh!$M216^6)*(K106/K$66)^$BW$1,-99)</f>
        <v>0.57109808898501069</v>
      </c>
      <c r="CH106" s="8">
        <f>MAX((CH$3*climhigh!$M216+CH$4*climhigh!$M216^2+CH$5*climhigh!$M216^6)*(L106/L$66)^$BW$1,-99)</f>
        <v>-0.77826549116428057</v>
      </c>
      <c r="CI106" s="8">
        <f>MAX((CI$3*climhigh!$M216+CI$4*climhigh!$M216^2+CI$5*climhigh!$M216^6)*(M106/M$66)^$BW$1,-99)</f>
        <v>-1.7181460085107993</v>
      </c>
      <c r="CJ106" s="8">
        <f t="shared" si="82"/>
        <v>1.0002341237628793E-3</v>
      </c>
      <c r="CK106" s="8">
        <f t="shared" si="83"/>
        <v>3.0662861301490471E-4</v>
      </c>
      <c r="CL106" s="8">
        <f t="shared" si="84"/>
        <v>1.2063796296316331E-4</v>
      </c>
    </row>
    <row r="107" spans="1:90">
      <c r="A107">
        <f t="shared" si="49"/>
        <v>2061</v>
      </c>
      <c r="B107" s="4">
        <f t="shared" si="99"/>
        <v>1269.2272845511707</v>
      </c>
      <c r="C107" s="4">
        <f t="shared" si="99"/>
        <v>3476.9239642350558</v>
      </c>
      <c r="D107" s="4">
        <f t="shared" si="99"/>
        <v>6413.627711275486</v>
      </c>
      <c r="E107" s="11">
        <f t="shared" si="100"/>
        <v>7.1298039509119283E-4</v>
      </c>
      <c r="F107" s="11">
        <f t="shared" si="100"/>
        <v>1.4293685117271523E-3</v>
      </c>
      <c r="G107" s="11">
        <f t="shared" si="100"/>
        <v>3.1558016340720503E-3</v>
      </c>
      <c r="H107" s="4">
        <f t="shared" si="57"/>
        <v>94473.989379637584</v>
      </c>
      <c r="I107" s="4">
        <f t="shared" si="57"/>
        <v>51119.313235617883</v>
      </c>
      <c r="J107" s="4">
        <f t="shared" si="57"/>
        <v>14168.863056491969</v>
      </c>
      <c r="K107" s="4">
        <f t="shared" si="51"/>
        <v>74434.256598136286</v>
      </c>
      <c r="L107" s="4">
        <f t="shared" si="51"/>
        <v>14702.453594455996</v>
      </c>
      <c r="M107" s="4">
        <f t="shared" si="51"/>
        <v>2209.1807779211103</v>
      </c>
      <c r="N107" s="11">
        <f t="shared" si="87"/>
        <v>1.2225370190859008E-2</v>
      </c>
      <c r="O107" s="11">
        <f t="shared" si="87"/>
        <v>2.0257644840603994E-2</v>
      </c>
      <c r="P107" s="11">
        <f t="shared" si="87"/>
        <v>1.4763041459990855E-2</v>
      </c>
      <c r="Q107" s="4">
        <f t="shared" si="58"/>
        <v>6603.4317837451563</v>
      </c>
      <c r="R107" s="4">
        <f t="shared" si="58"/>
        <v>14904.013593793572</v>
      </c>
      <c r="S107" s="4">
        <f t="shared" si="58"/>
        <v>4517.6404818467627</v>
      </c>
      <c r="T107" s="4">
        <f t="shared" si="101"/>
        <v>69.896823740656231</v>
      </c>
      <c r="U107" s="4">
        <f t="shared" si="101"/>
        <v>291.55347852774077</v>
      </c>
      <c r="V107" s="4">
        <f t="shared" si="101"/>
        <v>318.84283614251217</v>
      </c>
      <c r="W107" s="11">
        <f t="shared" si="60"/>
        <v>-1.219247815263802E-2</v>
      </c>
      <c r="X107" s="11">
        <f t="shared" si="60"/>
        <v>-1.3228699347321071E-2</v>
      </c>
      <c r="Y107" s="11">
        <f t="shared" si="60"/>
        <v>-1.2203590333800474E-2</v>
      </c>
      <c r="Z107" s="4">
        <f t="shared" si="68"/>
        <v>10906.466349287055</v>
      </c>
      <c r="AA107" s="4">
        <f t="shared" si="61"/>
        <v>33636.420226552429</v>
      </c>
      <c r="AB107" s="4">
        <f t="shared" si="61"/>
        <v>7577.6302702928479</v>
      </c>
      <c r="AC107" s="12">
        <f t="shared" si="102"/>
        <v>2.1139321477729909</v>
      </c>
      <c r="AD107" s="12">
        <f t="shared" si="102"/>
        <v>3.4196971546444761</v>
      </c>
      <c r="AE107" s="12">
        <f t="shared" si="102"/>
        <v>1.7290649819534178</v>
      </c>
      <c r="AF107" s="11">
        <f t="shared" si="63"/>
        <v>-2.9039671966837322E-3</v>
      </c>
      <c r="AG107" s="11">
        <f t="shared" si="63"/>
        <v>2.0567434751257441E-3</v>
      </c>
      <c r="AH107" s="11">
        <f t="shared" si="63"/>
        <v>8.257041531207765E-4</v>
      </c>
      <c r="AI107" s="1">
        <f t="shared" si="105"/>
        <v>164249.07937114913</v>
      </c>
      <c r="AJ107" s="1">
        <f t="shared" si="105"/>
        <v>82191.858142022364</v>
      </c>
      <c r="AK107" s="1">
        <f t="shared" si="105"/>
        <v>23347.650316404102</v>
      </c>
      <c r="AL107" s="17">
        <f t="shared" si="103"/>
        <v>28.22183260343472</v>
      </c>
      <c r="AM107" s="17">
        <f t="shared" si="103"/>
        <v>8.0077811180088343</v>
      </c>
      <c r="AN107" s="17">
        <f t="shared" si="103"/>
        <v>1.7495637923387468</v>
      </c>
      <c r="AO107" s="7">
        <f t="shared" si="106"/>
        <v>1.0946842882532049E-2</v>
      </c>
      <c r="AP107" s="7">
        <f t="shared" si="106"/>
        <v>1.6857315421861589E-2</v>
      </c>
      <c r="AQ107" s="7">
        <f t="shared" si="106"/>
        <v>1.2202000674454797E-2</v>
      </c>
      <c r="AR107" s="1">
        <f t="shared" si="65"/>
        <v>94473.989379637584</v>
      </c>
      <c r="AS107" s="1">
        <f t="shared" si="65"/>
        <v>51119.313235617883</v>
      </c>
      <c r="AT107" s="1">
        <f t="shared" si="65"/>
        <v>14168.863056491969</v>
      </c>
      <c r="AU107" s="1">
        <f t="shared" si="73"/>
        <v>18894.797875927517</v>
      </c>
      <c r="AV107" s="1">
        <f t="shared" si="73"/>
        <v>10223.862647123577</v>
      </c>
      <c r="AW107" s="1">
        <f t="shared" si="73"/>
        <v>2833.7726112983942</v>
      </c>
      <c r="AX107" s="1">
        <f t="shared" si="74"/>
        <v>59547.405278509032</v>
      </c>
      <c r="AY107" s="1">
        <f t="shared" si="74"/>
        <v>11761.962875564795</v>
      </c>
      <c r="AZ107" s="1">
        <f t="shared" si="74"/>
        <v>1767.3446223368883</v>
      </c>
      <c r="BA107" s="1">
        <f t="shared" si="75"/>
        <v>10.99452800168485</v>
      </c>
      <c r="BB107" s="1">
        <f t="shared" si="75"/>
        <v>9.3726261187119775</v>
      </c>
      <c r="BC107" s="1">
        <f t="shared" si="75"/>
        <v>7.4772334857520608</v>
      </c>
      <c r="BD107" s="1">
        <f t="shared" si="76"/>
        <v>28125.445811443016</v>
      </c>
      <c r="BE107">
        <f t="shared" si="104"/>
        <v>0.21822387218499145</v>
      </c>
      <c r="BF107">
        <f t="shared" si="104"/>
        <v>0.3346263841173937</v>
      </c>
      <c r="BG107">
        <f t="shared" si="104"/>
        <v>2.453676962688749E-2</v>
      </c>
      <c r="BH107">
        <f t="shared" si="77"/>
        <v>0.26518569650267554</v>
      </c>
      <c r="BI107">
        <f t="shared" si="78"/>
        <v>4.7621658391411486E-3</v>
      </c>
      <c r="BJ107">
        <f t="shared" si="78"/>
        <v>1.1197481694748152E-2</v>
      </c>
      <c r="BK107">
        <f t="shared" si="78"/>
        <v>6.0205306372294847E-5</v>
      </c>
      <c r="BL107">
        <f t="shared" si="72"/>
        <v>449.90080491109376</v>
      </c>
      <c r="BM107">
        <f t="shared" si="72"/>
        <v>572.40757420392811</v>
      </c>
      <c r="BN107">
        <f t="shared" si="72"/>
        <v>0.85304074126318896</v>
      </c>
      <c r="BO107">
        <f t="shared" si="67"/>
        <v>279.54675000970377</v>
      </c>
      <c r="BP107">
        <f t="shared" si="89"/>
        <v>101.71041288808698</v>
      </c>
      <c r="BQ107">
        <f t="shared" si="89"/>
        <v>9.1759063530721647</v>
      </c>
      <c r="BR107" s="7">
        <f t="shared" si="86"/>
        <v>1.6181952118209386E-2</v>
      </c>
      <c r="BS107" s="7">
        <f t="shared" si="70"/>
        <v>0.29762800075126827</v>
      </c>
      <c r="BT107" s="7">
        <f t="shared" si="71"/>
        <v>0.11525654566536601</v>
      </c>
      <c r="BU107" s="8">
        <f>MAX((BU$3*climhigh!$I217+BU$4*climhigh!$I217^2+BU$5*climhigh!$I217^6)*(K107/K$66)^$BW$1,-99)</f>
        <v>3.2372504701161264E-2</v>
      </c>
      <c r="BV107" s="8">
        <f>MAX((BV$3*climhigh!$I217+BV$4*climhigh!$I217^2+BV$5*climhigh!$I217^6)*(L107/L$66)^$BW$1,-99)</f>
        <v>-1.473324953440615</v>
      </c>
      <c r="BW107" s="8">
        <f>MAX((BW$3*climhigh!$I217+BW$4*climhigh!$I217^2+BW$5*climhigh!$I217^6)*(M107/M$66)^$BW$1,-99)</f>
        <v>-2.5939237195984925</v>
      </c>
      <c r="BX107" s="8">
        <f>MAX((BX$3*climhigh!$M217+BX$4*climhigh!$M217^2+BX$5*climhigh!$M217^6)*(K107/K$66)^$BW$1,-99)</f>
        <v>3.2361063095010086E-2</v>
      </c>
      <c r="BY107" s="8">
        <f>MAX((BY$3*climhigh!$M217+BY$4*climhigh!$M217^2+BY$5*climhigh!$M217^6)*(L107/L$66)^$BW$1,-99)</f>
        <v>-1.4733340699173851</v>
      </c>
      <c r="BZ107" s="8">
        <f>MAX((BZ$3*climhigh!$M217+BZ$4*climhigh!$M217^2+BZ$5*climhigh!$M217^6)*(M107/M$66)^$BW$1,-99)</f>
        <v>-2.5939322596443057</v>
      </c>
      <c r="CA107" s="8">
        <f t="shared" si="79"/>
        <v>1.2019369176356876E-2</v>
      </c>
      <c r="CB107" s="8">
        <f t="shared" si="80"/>
        <v>3.5773008182505149E-3</v>
      </c>
      <c r="CC107" s="8">
        <f t="shared" si="81"/>
        <v>1.385310972343669E-3</v>
      </c>
      <c r="CD107" s="8">
        <f>MAX((CD$3*climhigh!$I217+CD$4*climhigh!$I217^2+CD$5*climhigh!$I217^6)*(K107/K$66)^$BW$1,-99)</f>
        <v>0.4493944954421773</v>
      </c>
      <c r="CE107" s="8">
        <f>MAX((CE$3*climhigh!$I217+CE$4*climhigh!$I217^2+CE$5*climhigh!$I217^6)*(L107/L$66)^$BW$1,-99)</f>
        <v>-0.91145127173626517</v>
      </c>
      <c r="CF107" s="8">
        <f>MAX((CF$3*climhigh!$I217+CF$4*climhigh!$I217^2+CF$5*climhigh!$I217^6)*(M107/M$66)^$BW$1,-99)</f>
        <v>-1.8772801487720969</v>
      </c>
      <c r="CG107" s="8">
        <f>MAX((CG$3*climhigh!$M217+CG$4*climhigh!$M217^2+CG$5*climhigh!$M217^6)*(K107/K$66)^$BW$1,-99)</f>
        <v>0.44938591354496948</v>
      </c>
      <c r="CH107" s="8">
        <f>MAX((CH$3*climhigh!$M217+CH$4*climhigh!$M217^2+CH$5*climhigh!$M217^6)*(L107/L$66)^$BW$1,-99)</f>
        <v>-0.91146096811014654</v>
      </c>
      <c r="CI107" s="8">
        <f>MAX((CI$3*climhigh!$M217+CI$4*climhigh!$M217^2+CI$5*climhigh!$M217^6)*(M107/M$66)^$BW$1,-99)</f>
        <v>-1.8772917901834807</v>
      </c>
      <c r="CJ107" s="8">
        <f t="shared" si="82"/>
        <v>1.0926168412006081E-3</v>
      </c>
      <c r="CK107" s="8">
        <f t="shared" si="83"/>
        <v>3.2519336603370296E-4</v>
      </c>
      <c r="CL107" s="8">
        <f t="shared" si="84"/>
        <v>1.2593124285258586E-4</v>
      </c>
    </row>
    <row r="108" spans="1:90">
      <c r="A108">
        <f t="shared" si="49"/>
        <v>2062</v>
      </c>
      <c r="B108" s="4">
        <f t="shared" si="99"/>
        <v>1270.0869720134303</v>
      </c>
      <c r="C108" s="4">
        <f t="shared" si="99"/>
        <v>3481.6452795855957</v>
      </c>
      <c r="D108" s="4">
        <f t="shared" si="99"/>
        <v>6432.8558412464799</v>
      </c>
      <c r="E108" s="11">
        <f t="shared" si="100"/>
        <v>6.7733137533663318E-4</v>
      </c>
      <c r="F108" s="11">
        <f t="shared" si="100"/>
        <v>1.3579000861407946E-3</v>
      </c>
      <c r="G108" s="11">
        <f t="shared" si="100"/>
        <v>2.9980115523684475E-3</v>
      </c>
      <c r="H108" s="4">
        <f t="shared" si="57"/>
        <v>95674.983088515495</v>
      </c>
      <c r="I108" s="4">
        <f t="shared" si="57"/>
        <v>52212.743245292593</v>
      </c>
      <c r="J108" s="4">
        <f t="shared" si="57"/>
        <v>14418.244361714453</v>
      </c>
      <c r="K108" s="4">
        <f t="shared" si="51"/>
        <v>75329.473647654901</v>
      </c>
      <c r="L108" s="4">
        <f t="shared" si="51"/>
        <v>14996.571750556746</v>
      </c>
      <c r="M108" s="4">
        <f t="shared" si="51"/>
        <v>2241.3442361426619</v>
      </c>
      <c r="N108" s="11">
        <f t="shared" si="87"/>
        <v>1.2026949558344047E-2</v>
      </c>
      <c r="O108" s="11">
        <f t="shared" si="87"/>
        <v>2.0004698821947331E-2</v>
      </c>
      <c r="P108" s="11">
        <f t="shared" si="87"/>
        <v>1.4558997861559453E-2</v>
      </c>
      <c r="Q108" s="4">
        <f t="shared" si="58"/>
        <v>6605.8417261227041</v>
      </c>
      <c r="R108" s="4">
        <f t="shared" si="58"/>
        <v>15021.428980718294</v>
      </c>
      <c r="S108" s="4">
        <f t="shared" si="58"/>
        <v>4541.0521412889857</v>
      </c>
      <c r="T108" s="4">
        <f t="shared" si="101"/>
        <v>69.044608244259493</v>
      </c>
      <c r="U108" s="4">
        <f t="shared" si="101"/>
        <v>287.69660521663167</v>
      </c>
      <c r="V108" s="4">
        <f t="shared" si="101"/>
        <v>314.95180878936191</v>
      </c>
      <c r="W108" s="11">
        <f t="shared" si="60"/>
        <v>-1.219247815263802E-2</v>
      </c>
      <c r="X108" s="11">
        <f t="shared" si="60"/>
        <v>-1.3228699347321071E-2</v>
      </c>
      <c r="Y108" s="11">
        <f t="shared" si="60"/>
        <v>-1.2203590333800474E-2</v>
      </c>
      <c r="Z108" s="4">
        <f t="shared" si="68"/>
        <v>10881.283667096801</v>
      </c>
      <c r="AA108" s="4">
        <f t="shared" si="61"/>
        <v>33981.987500801835</v>
      </c>
      <c r="AB108" s="4">
        <f t="shared" si="61"/>
        <v>7625.9215980432664</v>
      </c>
      <c r="AC108" s="12">
        <f t="shared" si="102"/>
        <v>2.1077933581598431</v>
      </c>
      <c r="AD108" s="12">
        <f t="shared" si="102"/>
        <v>3.426730594454197</v>
      </c>
      <c r="AE108" s="12">
        <f t="shared" si="102"/>
        <v>1.7304926780900325</v>
      </c>
      <c r="AF108" s="11">
        <f t="shared" si="63"/>
        <v>-2.9039671966837322E-3</v>
      </c>
      <c r="AG108" s="11">
        <f t="shared" si="63"/>
        <v>2.0567434751257441E-3</v>
      </c>
      <c r="AH108" s="11">
        <f t="shared" si="63"/>
        <v>8.257041531207765E-4</v>
      </c>
      <c r="AI108" s="1">
        <f t="shared" si="105"/>
        <v>166718.96930996174</v>
      </c>
      <c r="AJ108" s="1">
        <f t="shared" si="105"/>
        <v>84196.534974943701</v>
      </c>
      <c r="AK108" s="1">
        <f t="shared" si="105"/>
        <v>23846.657896062086</v>
      </c>
      <c r="AL108" s="17">
        <f t="shared" si="103"/>
        <v>28.527683171127968</v>
      </c>
      <c r="AM108" s="17">
        <f t="shared" si="103"/>
        <v>8.1414209132229818</v>
      </c>
      <c r="AN108" s="17">
        <f t="shared" si="103"/>
        <v>1.7706984891271249</v>
      </c>
      <c r="AO108" s="7">
        <f t="shared" si="106"/>
        <v>1.0837374453706729E-2</v>
      </c>
      <c r="AP108" s="7">
        <f t="shared" si="106"/>
        <v>1.6688742267642973E-2</v>
      </c>
      <c r="AQ108" s="7">
        <f t="shared" si="106"/>
        <v>1.2079980667710249E-2</v>
      </c>
      <c r="AR108" s="1">
        <f t="shared" si="65"/>
        <v>95674.983088515495</v>
      </c>
      <c r="AS108" s="1">
        <f t="shared" si="65"/>
        <v>52212.743245292593</v>
      </c>
      <c r="AT108" s="1">
        <f t="shared" si="65"/>
        <v>14418.244361714453</v>
      </c>
      <c r="AU108" s="1">
        <f t="shared" si="73"/>
        <v>19134.996617703098</v>
      </c>
      <c r="AV108" s="1">
        <f t="shared" si="73"/>
        <v>10442.548649058519</v>
      </c>
      <c r="AW108" s="1">
        <f t="shared" si="73"/>
        <v>2883.6488723428906</v>
      </c>
      <c r="AX108" s="1">
        <f t="shared" si="74"/>
        <v>60263.578918123909</v>
      </c>
      <c r="AY108" s="1">
        <f t="shared" si="74"/>
        <v>11997.257400445398</v>
      </c>
      <c r="AZ108" s="1">
        <f t="shared" si="74"/>
        <v>1793.0753889141295</v>
      </c>
      <c r="BA108" s="1">
        <f t="shared" si="75"/>
        <v>11.006483202193914</v>
      </c>
      <c r="BB108" s="1">
        <f t="shared" si="75"/>
        <v>9.3924333526857318</v>
      </c>
      <c r="BC108" s="1">
        <f t="shared" si="75"/>
        <v>7.4916875189644543</v>
      </c>
      <c r="BD108" s="1">
        <f t="shared" si="76"/>
        <v>27414.503008911441</v>
      </c>
      <c r="BE108">
        <f t="shared" si="104"/>
        <v>0.21822387218499145</v>
      </c>
      <c r="BF108">
        <f t="shared" si="104"/>
        <v>0.3346263841173937</v>
      </c>
      <c r="BG108">
        <f t="shared" si="104"/>
        <v>2.453676962688749E-2</v>
      </c>
      <c r="BH108">
        <f t="shared" si="77"/>
        <v>0.26544399343815717</v>
      </c>
      <c r="BI108">
        <f t="shared" si="78"/>
        <v>4.7621658391411486E-3</v>
      </c>
      <c r="BJ108">
        <f t="shared" si="78"/>
        <v>1.1197481694748152E-2</v>
      </c>
      <c r="BK108">
        <f t="shared" si="78"/>
        <v>6.0205306372294847E-5</v>
      </c>
      <c r="BL108">
        <f t="shared" si="72"/>
        <v>455.62013612453558</v>
      </c>
      <c r="BM108">
        <f t="shared" si="72"/>
        <v>584.651236721749</v>
      </c>
      <c r="BN108">
        <f t="shared" si="72"/>
        <v>0.86805481914763138</v>
      </c>
      <c r="BO108">
        <f t="shared" si="67"/>
        <v>284.07036213316184</v>
      </c>
      <c r="BP108">
        <f t="shared" si="89"/>
        <v>102.82954448505917</v>
      </c>
      <c r="BQ108">
        <f t="shared" si="89"/>
        <v>9.2782789799027725</v>
      </c>
      <c r="BR108" s="7">
        <f t="shared" si="86"/>
        <v>1.5922449555432872E-2</v>
      </c>
      <c r="BS108" s="7">
        <f t="shared" si="70"/>
        <v>0.28895922403035756</v>
      </c>
      <c r="BT108" s="7">
        <f t="shared" si="71"/>
        <v>0.11016873826967245</v>
      </c>
      <c r="BU108" s="8">
        <f>MAX((BU$3*climhigh!$I218+BU$4*climhigh!$I218^2+BU$5*climhigh!$I218^6)*(K108/K$66)^$BW$1,-99)</f>
        <v>-0.13830972160336483</v>
      </c>
      <c r="BV108" s="8">
        <f>MAX((BV$3*climhigh!$I218+BV$4*climhigh!$I218^2+BV$5*climhigh!$I218^6)*(L108/L$66)^$BW$1,-99)</f>
        <v>-1.6014257571740458</v>
      </c>
      <c r="BW108" s="8">
        <f>MAX((BW$3*climhigh!$I218+BW$4*climhigh!$I218^2+BW$5*climhigh!$I218^6)*(M108/M$66)^$BW$1,-99)</f>
        <v>-2.7113330160358537</v>
      </c>
      <c r="BX108" s="8">
        <f>MAX((BX$3*climhigh!$M218+BX$4*climhigh!$M218^2+BX$5*climhigh!$M218^6)*(K108/K$66)^$BW$1,-99)</f>
        <v>-0.13832143508274544</v>
      </c>
      <c r="BY108" s="8">
        <f>MAX((BY$3*climhigh!$M218+BY$4*climhigh!$M218^2+BY$5*climhigh!$M218^6)*(L108/L$66)^$BW$1,-99)</f>
        <v>-1.6014350347345638</v>
      </c>
      <c r="BZ108" s="8">
        <f>MAX((BZ$3*climhigh!$M218+BZ$4*climhigh!$M218^2+BZ$5*climhigh!$M218^6)*(M108/M$66)^$BW$1,-99)</f>
        <v>-2.7113416884296684</v>
      </c>
      <c r="CA108" s="8">
        <f t="shared" si="79"/>
        <v>1.2457276348684486E-2</v>
      </c>
      <c r="CB108" s="8">
        <f t="shared" si="80"/>
        <v>3.5996449072475951E-3</v>
      </c>
      <c r="CC108" s="8">
        <f t="shared" si="81"/>
        <v>1.3724024176112019E-3</v>
      </c>
      <c r="CD108" s="8">
        <f>MAX((CD$3*climhigh!$I218+CD$4*climhigh!$I218^2+CD$5*climhigh!$I218^6)*(K108/K$66)^$BW$1,-99)</f>
        <v>0.3152014681326647</v>
      </c>
      <c r="CE108" s="8">
        <f>MAX((CE$3*climhigh!$I218+CE$4*climhigh!$I218^2+CE$5*climhigh!$I218^6)*(L108/L$66)^$BW$1,-99)</f>
        <v>-1.0551628520566985</v>
      </c>
      <c r="CF108" s="8">
        <f>MAX((CF$3*climhigh!$I218+CF$4*climhigh!$I218^2+CF$5*climhigh!$I218^6)*(M108/M$66)^$BW$1,-99)</f>
        <v>-2.0478097867328424</v>
      </c>
      <c r="CG108" s="8">
        <f>MAX((CG$3*climhigh!$M218+CG$4*climhigh!$M218^2+CG$5*climhigh!$M218^6)*(K108/K$66)^$BW$1,-99)</f>
        <v>0.3151920091222522</v>
      </c>
      <c r="CH108" s="8">
        <f>MAX((CH$3*climhigh!$M218+CH$4*climhigh!$M218^2+CH$5*climhigh!$M218^6)*(L108/L$66)^$BW$1,-99)</f>
        <v>-1.0551732997017764</v>
      </c>
      <c r="CI108" s="8">
        <f>MAX((CI$3*climhigh!$M218+CI$4*climhigh!$M218^2+CI$5*climhigh!$M218^6)*(M108/M$66)^$BW$1,-99)</f>
        <v>-2.0478222260438037</v>
      </c>
      <c r="CJ108" s="8">
        <f t="shared" si="82"/>
        <v>1.1897228534759367E-3</v>
      </c>
      <c r="CK108" s="8">
        <f t="shared" si="83"/>
        <v>3.4378139255158947E-4</v>
      </c>
      <c r="CL108" s="8">
        <f t="shared" si="84"/>
        <v>1.3107026565803835E-4</v>
      </c>
    </row>
    <row r="109" spans="1:90">
      <c r="A109">
        <f t="shared" si="49"/>
        <v>2063</v>
      </c>
      <c r="B109" s="4">
        <f t="shared" si="99"/>
        <v>1270.9042282812038</v>
      </c>
      <c r="C109" s="4">
        <f t="shared" si="99"/>
        <v>3486.1366196894041</v>
      </c>
      <c r="D109" s="4">
        <f t="shared" si="99"/>
        <v>6451.1773285669187</v>
      </c>
      <c r="E109" s="11">
        <f t="shared" si="100"/>
        <v>6.4346480656980146E-4</v>
      </c>
      <c r="F109" s="11">
        <f t="shared" si="100"/>
        <v>1.2900050818337547E-3</v>
      </c>
      <c r="G109" s="11">
        <f t="shared" si="100"/>
        <v>2.8481109747500251E-3</v>
      </c>
      <c r="H109" s="4">
        <f t="shared" si="57"/>
        <v>96869.100643092781</v>
      </c>
      <c r="I109" s="4">
        <f t="shared" si="57"/>
        <v>53312.837964054452</v>
      </c>
      <c r="J109" s="4">
        <f t="shared" si="57"/>
        <v>14666.902825764881</v>
      </c>
      <c r="K109" s="4">
        <f t="shared" si="51"/>
        <v>76220.61402227018</v>
      </c>
      <c r="L109" s="4">
        <f t="shared" si="51"/>
        <v>15292.813730519929</v>
      </c>
      <c r="M109" s="4">
        <f t="shared" si="51"/>
        <v>2273.5234328185834</v>
      </c>
      <c r="N109" s="11">
        <f t="shared" si="87"/>
        <v>1.1829903110480933E-2</v>
      </c>
      <c r="O109" s="11">
        <f t="shared" si="87"/>
        <v>1.9753980102298119E-2</v>
      </c>
      <c r="P109" s="11">
        <f t="shared" si="87"/>
        <v>1.4357097029995547E-2</v>
      </c>
      <c r="Q109" s="4">
        <f t="shared" si="58"/>
        <v>6606.7422860863571</v>
      </c>
      <c r="R109" s="4">
        <f t="shared" si="58"/>
        <v>15135.021731401168</v>
      </c>
      <c r="S109" s="4">
        <f t="shared" si="58"/>
        <v>4562.994704834302</v>
      </c>
      <c r="T109" s="4">
        <f t="shared" si="101"/>
        <v>68.202783366683903</v>
      </c>
      <c r="U109" s="4">
        <f t="shared" si="101"/>
        <v>283.89075332297591</v>
      </c>
      <c r="V109" s="4">
        <f t="shared" si="101"/>
        <v>311.10826594000707</v>
      </c>
      <c r="W109" s="11">
        <f t="shared" si="60"/>
        <v>-1.219247815263802E-2</v>
      </c>
      <c r="X109" s="11">
        <f t="shared" si="60"/>
        <v>-1.3228699347321071E-2</v>
      </c>
      <c r="Y109" s="11">
        <f t="shared" si="60"/>
        <v>-1.2203590333800474E-2</v>
      </c>
      <c r="Z109" s="4">
        <f t="shared" si="68"/>
        <v>10853.644401504265</v>
      </c>
      <c r="AA109" s="4">
        <f t="shared" si="61"/>
        <v>34320.144022492706</v>
      </c>
      <c r="AB109" s="4">
        <f t="shared" si="61"/>
        <v>7671.7706144949298</v>
      </c>
      <c r="AC109" s="12">
        <f t="shared" si="102"/>
        <v>2.1016723953903593</v>
      </c>
      <c r="AD109" s="12">
        <f t="shared" si="102"/>
        <v>3.4337785002453542</v>
      </c>
      <c r="AE109" s="12">
        <f t="shared" si="102"/>
        <v>1.7319215530812766</v>
      </c>
      <c r="AF109" s="11">
        <f t="shared" si="63"/>
        <v>-2.9039671966837322E-3</v>
      </c>
      <c r="AG109" s="11">
        <f t="shared" si="63"/>
        <v>2.0567434751257441E-3</v>
      </c>
      <c r="AH109" s="11">
        <f t="shared" si="63"/>
        <v>8.257041531207765E-4</v>
      </c>
      <c r="AI109" s="1">
        <f t="shared" si="105"/>
        <v>169182.06899666865</v>
      </c>
      <c r="AJ109" s="1">
        <f t="shared" si="105"/>
        <v>86219.430126507854</v>
      </c>
      <c r="AK109" s="1">
        <f t="shared" si="105"/>
        <v>24345.640978798769</v>
      </c>
      <c r="AL109" s="17">
        <f t="shared" si="103"/>
        <v>28.833756704101965</v>
      </c>
      <c r="AM109" s="17">
        <f t="shared" si="103"/>
        <v>8.2759322877830268</v>
      </c>
      <c r="AN109" s="17">
        <f t="shared" si="103"/>
        <v>1.7918745926089543</v>
      </c>
      <c r="AO109" s="7">
        <f t="shared" si="106"/>
        <v>1.0729000709169661E-2</v>
      </c>
      <c r="AP109" s="7">
        <f t="shared" si="106"/>
        <v>1.6521854844966544E-2</v>
      </c>
      <c r="AQ109" s="7">
        <f t="shared" si="106"/>
        <v>1.1959180861033146E-2</v>
      </c>
      <c r="AR109" s="1">
        <f t="shared" si="65"/>
        <v>96869.100643092781</v>
      </c>
      <c r="AS109" s="1">
        <f t="shared" si="65"/>
        <v>53312.837964054452</v>
      </c>
      <c r="AT109" s="1">
        <f t="shared" si="65"/>
        <v>14666.902825764881</v>
      </c>
      <c r="AU109" s="1">
        <f t="shared" si="73"/>
        <v>19373.820128618558</v>
      </c>
      <c r="AV109" s="1">
        <f t="shared" si="73"/>
        <v>10662.56759281089</v>
      </c>
      <c r="AW109" s="1">
        <f t="shared" si="73"/>
        <v>2933.3805651529765</v>
      </c>
      <c r="AX109" s="1">
        <f t="shared" si="74"/>
        <v>60976.491217816147</v>
      </c>
      <c r="AY109" s="1">
        <f t="shared" si="74"/>
        <v>12234.250984415943</v>
      </c>
      <c r="AZ109" s="1">
        <f t="shared" si="74"/>
        <v>1818.8187462548669</v>
      </c>
      <c r="BA109" s="1">
        <f t="shared" si="75"/>
        <v>11.01824367900182</v>
      </c>
      <c r="BB109" s="1">
        <f t="shared" si="75"/>
        <v>9.4119947549113441</v>
      </c>
      <c r="BC109" s="1">
        <f t="shared" si="75"/>
        <v>7.5059425288335584</v>
      </c>
      <c r="BD109" s="1">
        <f t="shared" si="76"/>
        <v>26718.011014382097</v>
      </c>
      <c r="BE109">
        <f t="shared" si="104"/>
        <v>0.21822387218499145</v>
      </c>
      <c r="BF109">
        <f t="shared" si="104"/>
        <v>0.3346263841173937</v>
      </c>
      <c r="BG109">
        <f t="shared" si="104"/>
        <v>2.453676962688749E-2</v>
      </c>
      <c r="BH109">
        <f t="shared" si="77"/>
        <v>0.26570237365113181</v>
      </c>
      <c r="BI109">
        <f t="shared" si="78"/>
        <v>4.7621658391411486E-3</v>
      </c>
      <c r="BJ109">
        <f t="shared" si="78"/>
        <v>1.1197481694748152E-2</v>
      </c>
      <c r="BK109">
        <f t="shared" si="78"/>
        <v>6.0205306372294847E-5</v>
      </c>
      <c r="BL109">
        <f t="shared" si="72"/>
        <v>461.30672195086231</v>
      </c>
      <c r="BM109">
        <f t="shared" si="72"/>
        <v>596.96952719757405</v>
      </c>
      <c r="BN109">
        <f t="shared" si="72"/>
        <v>0.88302537815785165</v>
      </c>
      <c r="BO109">
        <f t="shared" si="67"/>
        <v>288.59345814442065</v>
      </c>
      <c r="BP109">
        <f t="shared" si="89"/>
        <v>103.96158118250419</v>
      </c>
      <c r="BQ109">
        <f t="shared" si="89"/>
        <v>9.3818867601643117</v>
      </c>
      <c r="BR109" s="7">
        <f t="shared" si="86"/>
        <v>1.5667142289915059E-2</v>
      </c>
      <c r="BS109" s="7">
        <f t="shared" si="70"/>
        <v>0.28054293595180346</v>
      </c>
      <c r="BT109" s="7">
        <f t="shared" si="71"/>
        <v>0.10533165084705796</v>
      </c>
      <c r="BU109" s="8">
        <f>MAX((BU$3*climhigh!$I219+BU$4*climhigh!$I219^2+BU$5*climhigh!$I219^6)*(K109/K$66)^$BW$1,-99)</f>
        <v>-0.3129220564949135</v>
      </c>
      <c r="BV109" s="8">
        <f>MAX((BV$3*climhigh!$I219+BV$4*climhigh!$I219^2+BV$5*climhigh!$I219^6)*(L109/L$66)^$BW$1,-99)</f>
        <v>-1.7316977779421199</v>
      </c>
      <c r="BW109" s="8">
        <f>MAX((BW$3*climhigh!$I219+BW$4*climhigh!$I219^2+BW$5*climhigh!$I219^6)*(M109/M$66)^$BW$1,-99)</f>
        <v>-2.8307184988838143</v>
      </c>
      <c r="BX109" s="8">
        <f>MAX((BX$3*climhigh!$M219+BX$4*climhigh!$M219^2+BX$5*climhigh!$M219^6)*(K109/K$66)^$BW$1,-99)</f>
        <v>-0.31293403605613851</v>
      </c>
      <c r="BY109" s="8">
        <f>MAX((BY$3*climhigh!$M219+BY$4*climhigh!$M219^2+BY$5*climhigh!$M219^6)*(L109/L$66)^$BW$1,-99)</f>
        <v>-1.7317072116444721</v>
      </c>
      <c r="BZ109" s="8">
        <f>MAX((BZ$3*climhigh!$M219+BZ$4*climhigh!$M219^2+BZ$5*climhigh!$M219^6)*(M109/M$66)^$BW$1,-99)</f>
        <v>-2.8307272995007788</v>
      </c>
      <c r="CA109" s="8">
        <f t="shared" si="79"/>
        <v>1.2895271157904717E-2</v>
      </c>
      <c r="CB109" s="8">
        <f t="shared" si="80"/>
        <v>3.6176772305332016E-3</v>
      </c>
      <c r="CC109" s="8">
        <f t="shared" si="81"/>
        <v>1.3582801991825564E-3</v>
      </c>
      <c r="CD109" s="8">
        <f>MAX((CD$3*climhigh!$I219+CD$4*climhigh!$I219^2+CD$5*climhigh!$I219^6)*(K109/K$66)^$BW$1,-99)</f>
        <v>0.1677703818024297</v>
      </c>
      <c r="CE109" s="8">
        <f>MAX((CE$3*climhigh!$I219+CE$4*climhigh!$I219^2+CE$5*climhigh!$I219^6)*(L109/L$66)^$BW$1,-99)</f>
        <v>-1.2099756303347817</v>
      </c>
      <c r="CF109" s="8">
        <f>MAX((CF$3*climhigh!$I219+CF$4*climhigh!$I219^2+CF$5*climhigh!$I219^6)*(M109/M$66)^$BW$1,-99)</f>
        <v>-2.2303605061495313</v>
      </c>
      <c r="CG109" s="8">
        <f>MAX((CG$3*climhigh!$M219+CG$4*climhigh!$M219^2+CG$5*climhigh!$M219^6)*(K109/K$66)^$BW$1,-99)</f>
        <v>0.16775999972883759</v>
      </c>
      <c r="CH109" s="8">
        <f>MAX((CH$3*climhigh!$M219+CH$4*climhigh!$M219^2+CH$5*climhigh!$M219^6)*(L109/L$66)^$BW$1,-99)</f>
        <v>-1.2099868643952445</v>
      </c>
      <c r="CI109" s="8">
        <f>MAX((CI$3*climhigh!$M219+CI$4*climhigh!$M219^2+CI$5*climhigh!$M219^6)*(M109/M$66)^$BW$1,-99)</f>
        <v>-2.2303737805045456</v>
      </c>
      <c r="CJ109" s="8">
        <f t="shared" si="82"/>
        <v>1.2916249625859605E-3</v>
      </c>
      <c r="CK109" s="8">
        <f t="shared" si="83"/>
        <v>3.6235625915250364E-4</v>
      </c>
      <c r="CL109" s="8">
        <f t="shared" si="84"/>
        <v>1.360489895844487E-4</v>
      </c>
    </row>
    <row r="110" spans="1:90">
      <c r="A110">
        <f t="shared" si="49"/>
        <v>2064</v>
      </c>
      <c r="B110" s="4">
        <f t="shared" si="99"/>
        <v>1271.6811213174526</v>
      </c>
      <c r="C110" s="4">
        <f t="shared" si="99"/>
        <v>3490.4088969470022</v>
      </c>
      <c r="D110" s="4">
        <f t="shared" si="99"/>
        <v>6468.632314068991</v>
      </c>
      <c r="E110" s="11">
        <f t="shared" si="100"/>
        <v>6.1129156624131135E-4</v>
      </c>
      <c r="F110" s="11">
        <f t="shared" si="100"/>
        <v>1.2255048277420668E-3</v>
      </c>
      <c r="G110" s="11">
        <f t="shared" si="100"/>
        <v>2.7057054260125235E-3</v>
      </c>
      <c r="H110" s="4">
        <f t="shared" si="57"/>
        <v>98056.001802209852</v>
      </c>
      <c r="I110" s="4">
        <f t="shared" si="57"/>
        <v>54419.341332606324</v>
      </c>
      <c r="J110" s="4">
        <f t="shared" si="57"/>
        <v>14914.793243224081</v>
      </c>
      <c r="K110" s="4">
        <f t="shared" si="51"/>
        <v>77107.381841624359</v>
      </c>
      <c r="L110" s="4">
        <f t="shared" si="51"/>
        <v>15591.107786885927</v>
      </c>
      <c r="M110" s="4">
        <f t="shared" si="51"/>
        <v>2305.7104684687461</v>
      </c>
      <c r="N110" s="11">
        <f t="shared" si="87"/>
        <v>1.1634225605885007E-2</v>
      </c>
      <c r="O110" s="11">
        <f t="shared" si="87"/>
        <v>1.9505505109938648E-2</v>
      </c>
      <c r="P110" s="11">
        <f t="shared" si="87"/>
        <v>1.4157336223387329E-2</v>
      </c>
      <c r="Q110" s="4">
        <f t="shared" si="58"/>
        <v>6606.1527070852089</v>
      </c>
      <c r="R110" s="4">
        <f t="shared" si="58"/>
        <v>15244.775674752511</v>
      </c>
      <c r="S110" s="4">
        <f t="shared" si="58"/>
        <v>4583.4893945442054</v>
      </c>
      <c r="T110" s="4">
        <f t="shared" si="101"/>
        <v>67.371222420536512</v>
      </c>
      <c r="U110" s="4">
        <f t="shared" si="101"/>
        <v>280.13524789978175</v>
      </c>
      <c r="V110" s="4">
        <f t="shared" si="101"/>
        <v>307.31162811301618</v>
      </c>
      <c r="W110" s="11">
        <f t="shared" si="60"/>
        <v>-1.219247815263802E-2</v>
      </c>
      <c r="X110" s="11">
        <f t="shared" si="60"/>
        <v>-1.3228699347321071E-2</v>
      </c>
      <c r="Y110" s="11">
        <f t="shared" si="60"/>
        <v>-1.2203590333800474E-2</v>
      </c>
      <c r="Z110" s="4">
        <f t="shared" si="68"/>
        <v>10823.601130949915</v>
      </c>
      <c r="AA110" s="4">
        <f t="shared" si="61"/>
        <v>34650.796081747925</v>
      </c>
      <c r="AB110" s="4">
        <f t="shared" si="61"/>
        <v>7715.2061692971483</v>
      </c>
      <c r="AC110" s="12">
        <f t="shared" si="102"/>
        <v>2.09556920769597</v>
      </c>
      <c r="AD110" s="12">
        <f t="shared" si="102"/>
        <v>3.4408409017707609</v>
      </c>
      <c r="AE110" s="12">
        <f t="shared" si="102"/>
        <v>1.7333516079005351</v>
      </c>
      <c r="AF110" s="11">
        <f t="shared" si="63"/>
        <v>-2.9039671966837322E-3</v>
      </c>
      <c r="AG110" s="11">
        <f t="shared" si="63"/>
        <v>2.0567434751257441E-3</v>
      </c>
      <c r="AH110" s="11">
        <f t="shared" si="63"/>
        <v>8.257041531207765E-4</v>
      </c>
      <c r="AI110" s="1">
        <f t="shared" si="105"/>
        <v>171637.68222562034</v>
      </c>
      <c r="AJ110" s="1">
        <f t="shared" si="105"/>
        <v>88260.054706667957</v>
      </c>
      <c r="AK110" s="1">
        <f t="shared" si="105"/>
        <v>24844.457446071869</v>
      </c>
      <c r="AL110" s="17">
        <f t="shared" si="103"/>
        <v>29.14002052626704</v>
      </c>
      <c r="AM110" s="17">
        <f t="shared" si="103"/>
        <v>8.4112987022288941</v>
      </c>
      <c r="AN110" s="17">
        <f t="shared" si="103"/>
        <v>1.8130896514189219</v>
      </c>
      <c r="AO110" s="7">
        <f t="shared" si="106"/>
        <v>1.0621710702077965E-2</v>
      </c>
      <c r="AP110" s="7">
        <f t="shared" si="106"/>
        <v>1.6356636296516878E-2</v>
      </c>
      <c r="AQ110" s="7">
        <f t="shared" si="106"/>
        <v>1.1839589052422814E-2</v>
      </c>
      <c r="AR110" s="1">
        <f t="shared" si="65"/>
        <v>98056.001802209852</v>
      </c>
      <c r="AS110" s="1">
        <f t="shared" si="65"/>
        <v>54419.341332606324</v>
      </c>
      <c r="AT110" s="1">
        <f t="shared" si="65"/>
        <v>14914.793243224081</v>
      </c>
      <c r="AU110" s="1">
        <f t="shared" si="73"/>
        <v>19611.20036044197</v>
      </c>
      <c r="AV110" s="1">
        <f t="shared" si="73"/>
        <v>10883.868266521265</v>
      </c>
      <c r="AW110" s="1">
        <f t="shared" si="73"/>
        <v>2982.9586486448165</v>
      </c>
      <c r="AX110" s="1">
        <f t="shared" si="74"/>
        <v>61685.905473299485</v>
      </c>
      <c r="AY110" s="1">
        <f t="shared" si="74"/>
        <v>12472.886229508742</v>
      </c>
      <c r="AZ110" s="1">
        <f t="shared" si="74"/>
        <v>1844.5683747749965</v>
      </c>
      <c r="BA110" s="1">
        <f t="shared" si="75"/>
        <v>11.029810747384609</v>
      </c>
      <c r="BB110" s="1">
        <f t="shared" si="75"/>
        <v>9.4313124657427121</v>
      </c>
      <c r="BC110" s="1">
        <f t="shared" si="75"/>
        <v>7.5200005858942616</v>
      </c>
      <c r="BD110" s="1">
        <f t="shared" si="76"/>
        <v>26035.925489896872</v>
      </c>
      <c r="BE110">
        <f t="shared" si="104"/>
        <v>0.21822387218499145</v>
      </c>
      <c r="BF110">
        <f t="shared" si="104"/>
        <v>0.3346263841173937</v>
      </c>
      <c r="BG110">
        <f t="shared" si="104"/>
        <v>2.453676962688749E-2</v>
      </c>
      <c r="BH110">
        <f t="shared" si="77"/>
        <v>0.26596071574759694</v>
      </c>
      <c r="BI110">
        <f t="shared" si="78"/>
        <v>4.7621658391411486E-3</v>
      </c>
      <c r="BJ110">
        <f t="shared" si="78"/>
        <v>1.1197481694748152E-2</v>
      </c>
      <c r="BK110">
        <f t="shared" si="78"/>
        <v>6.0205306372294847E-5</v>
      </c>
      <c r="BL110">
        <f t="shared" si="72"/>
        <v>466.95894210524665</v>
      </c>
      <c r="BM110">
        <f t="shared" si="72"/>
        <v>609.35957841211075</v>
      </c>
      <c r="BN110">
        <f t="shared" si="72"/>
        <v>0.89794969668773894</v>
      </c>
      <c r="BO110">
        <f t="shared" si="67"/>
        <v>293.11489291710791</v>
      </c>
      <c r="BP110">
        <f t="shared" si="89"/>
        <v>105.10666117580115</v>
      </c>
      <c r="BQ110">
        <f t="shared" si="89"/>
        <v>9.4867418397190093</v>
      </c>
      <c r="BR110" s="7">
        <f t="shared" si="86"/>
        <v>1.5415910254743315E-2</v>
      </c>
      <c r="BS110" s="7">
        <f t="shared" si="70"/>
        <v>0.27237178247747906</v>
      </c>
      <c r="BT110" s="7">
        <f t="shared" si="71"/>
        <v>0.10073152974510734</v>
      </c>
      <c r="BU110" s="8">
        <f>MAX((BU$3*climhigh!$I220+BU$4*climhigh!$I220^2+BU$5*climhigh!$I220^6)*(K110/K$66)^$BW$1,-99)</f>
        <v>-0.49146217019826494</v>
      </c>
      <c r="BV110" s="8">
        <f>MAX((BV$3*climhigh!$I220+BV$4*climhigh!$I220^2+BV$5*climhigh!$I220^6)*(L110/L$66)^$BW$1,-99)</f>
        <v>-1.8641300312813556</v>
      </c>
      <c r="BW110" s="8">
        <f>MAX((BW$3*climhigh!$I220+BW$4*climhigh!$I220^2+BW$5*climhigh!$I220^6)*(M110/M$66)^$BW$1,-99)</f>
        <v>-2.952074962662623</v>
      </c>
      <c r="BX110" s="8">
        <f>MAX((BX$3*climhigh!$M220+BX$4*climhigh!$M220^2+BX$5*climhigh!$M220^6)*(K110/K$66)^$BW$1,-99)</f>
        <v>-0.49147441002356151</v>
      </c>
      <c r="BY110" s="8">
        <f>MAX((BY$3*climhigh!$M220+BY$4*climhigh!$M220^2+BY$5*climhigh!$M220^6)*(L110/L$66)^$BW$1,-99)</f>
        <v>-1.8641396162358159</v>
      </c>
      <c r="BZ110" s="8">
        <f>MAX((BZ$3*climhigh!$M220+BZ$4*climhigh!$M220^2+BZ$5*climhigh!$M220^6)*(M110/M$66)^$BW$1,-99)</f>
        <v>-2.9520838874371509</v>
      </c>
      <c r="CA110" s="8">
        <f t="shared" si="79"/>
        <v>1.3332994981653211E-2</v>
      </c>
      <c r="CB110" s="8">
        <f t="shared" si="80"/>
        <v>3.6315316089161683E-3</v>
      </c>
      <c r="CC110" s="8">
        <f t="shared" si="81"/>
        <v>1.3430529805857673E-3</v>
      </c>
      <c r="CD110" s="8">
        <f>MAX((CD$3*climhigh!$I220+CD$4*climhigh!$I220^2+CD$5*climhigh!$I220^6)*(K110/K$66)^$BW$1,-99)</f>
        <v>6.31494946658247E-3</v>
      </c>
      <c r="CE110" s="8">
        <f>MAX((CE$3*climhigh!$I220+CE$4*climhigh!$I220^2+CE$5*climhigh!$I220^6)*(L110/L$66)^$BW$1,-99)</f>
        <v>-1.376494841700564</v>
      </c>
      <c r="CF110" s="8">
        <f>MAX((CF$3*climhigh!$I220+CF$4*climhigh!$I220^2+CF$5*climhigh!$I220^6)*(M110/M$66)^$BW$1,-99)</f>
        <v>-2.4255923085875715</v>
      </c>
      <c r="CG110" s="8">
        <f>MAX((CG$3*climhigh!$M220+CG$4*climhigh!$M220^2+CG$5*climhigh!$M220^6)*(K110/K$66)^$BW$1,-99)</f>
        <v>6.3035972909624254E-3</v>
      </c>
      <c r="CH110" s="8">
        <f>MAX((CH$3*climhigh!$M220+CH$4*climhigh!$M220^2+CH$5*climhigh!$M220^6)*(L110/L$66)^$BW$1,-99)</f>
        <v>-1.3765068980880917</v>
      </c>
      <c r="CI110" s="8">
        <f>MAX((CI$3*climhigh!$M220+CI$4*climhigh!$M220^2+CI$5*climhigh!$M220^6)*(M110/M$66)^$BW$1,-99)</f>
        <v>-2.4256064560601502</v>
      </c>
      <c r="CJ110" s="8">
        <f t="shared" si="82"/>
        <v>1.398389962280791E-3</v>
      </c>
      <c r="CK110" s="8">
        <f t="shared" si="83"/>
        <v>3.8088196662503372E-4</v>
      </c>
      <c r="CL110" s="8">
        <f t="shared" si="84"/>
        <v>1.4086196008074702E-4</v>
      </c>
    </row>
    <row r="111" spans="1:90">
      <c r="A111">
        <f t="shared" si="49"/>
        <v>2065</v>
      </c>
      <c r="B111" s="4">
        <f t="shared" si="99"/>
        <v>1272.4196208646417</v>
      </c>
      <c r="C111" s="4">
        <f t="shared" si="99"/>
        <v>3494.4725342533047</v>
      </c>
      <c r="D111" s="4">
        <f t="shared" si="99"/>
        <v>6485.2594169424947</v>
      </c>
      <c r="E111" s="11">
        <f t="shared" si="100"/>
        <v>5.8072698792924573E-4</v>
      </c>
      <c r="F111" s="11">
        <f t="shared" si="100"/>
        <v>1.1642295863549634E-3</v>
      </c>
      <c r="G111" s="11">
        <f t="shared" si="100"/>
        <v>2.5704201547118973E-3</v>
      </c>
      <c r="H111" s="4">
        <f t="shared" si="57"/>
        <v>99235.349148771842</v>
      </c>
      <c r="I111" s="4">
        <f t="shared" si="57"/>
        <v>55531.995876379297</v>
      </c>
      <c r="J111" s="4">
        <f t="shared" si="57"/>
        <v>15161.871910303857</v>
      </c>
      <c r="K111" s="4">
        <f t="shared" si="51"/>
        <v>77989.483596094564</v>
      </c>
      <c r="L111" s="4">
        <f t="shared" si="51"/>
        <v>15891.381412229448</v>
      </c>
      <c r="M111" s="4">
        <f t="shared" si="51"/>
        <v>2337.8975204436756</v>
      </c>
      <c r="N111" s="11">
        <f t="shared" si="87"/>
        <v>1.1439913188623141E-2</v>
      </c>
      <c r="O111" s="11">
        <f t="shared" si="87"/>
        <v>1.9259287373799561E-2</v>
      </c>
      <c r="P111" s="11">
        <f t="shared" si="87"/>
        <v>1.3959711080422599E-2</v>
      </c>
      <c r="Q111" s="4">
        <f t="shared" si="58"/>
        <v>6604.0926648855502</v>
      </c>
      <c r="R111" s="4">
        <f t="shared" si="58"/>
        <v>15350.677574188048</v>
      </c>
      <c r="S111" s="4">
        <f t="shared" si="58"/>
        <v>4602.557894712656</v>
      </c>
      <c r="T111" s="4">
        <f t="shared" si="101"/>
        <v>66.549800263057605</v>
      </c>
      <c r="U111" s="4">
        <f t="shared" si="101"/>
        <v>276.42942292872829</v>
      </c>
      <c r="V111" s="4">
        <f t="shared" si="101"/>
        <v>303.56132289871169</v>
      </c>
      <c r="W111" s="11">
        <f t="shared" si="60"/>
        <v>-1.219247815263802E-2</v>
      </c>
      <c r="X111" s="11">
        <f t="shared" si="60"/>
        <v>-1.3228699347321071E-2</v>
      </c>
      <c r="Y111" s="11">
        <f t="shared" si="60"/>
        <v>-1.2203590333800474E-2</v>
      </c>
      <c r="Z111" s="4">
        <f t="shared" si="68"/>
        <v>10791.2066659999</v>
      </c>
      <c r="AA111" s="4">
        <f t="shared" si="61"/>
        <v>34973.856279597079</v>
      </c>
      <c r="AB111" s="4">
        <f t="shared" si="61"/>
        <v>7756.2581068798245</v>
      </c>
      <c r="AC111" s="12">
        <f t="shared" si="102"/>
        <v>2.0894837434584406</v>
      </c>
      <c r="AD111" s="12">
        <f t="shared" si="102"/>
        <v>3.4479178288444237</v>
      </c>
      <c r="AE111" s="12">
        <f t="shared" si="102"/>
        <v>1.7347828435219972</v>
      </c>
      <c r="AF111" s="11">
        <f t="shared" si="63"/>
        <v>-2.9039671966837322E-3</v>
      </c>
      <c r="AG111" s="11">
        <f t="shared" si="63"/>
        <v>2.0567434751257441E-3</v>
      </c>
      <c r="AH111" s="11">
        <f t="shared" si="63"/>
        <v>8.257041531207765E-4</v>
      </c>
      <c r="AI111" s="1">
        <f t="shared" si="105"/>
        <v>174085.11436350027</v>
      </c>
      <c r="AJ111" s="1">
        <f t="shared" si="105"/>
        <v>90317.917502522439</v>
      </c>
      <c r="AK111" s="1">
        <f t="shared" si="105"/>
        <v>25342.970350109499</v>
      </c>
      <c r="AL111" s="17">
        <f t="shared" si="103"/>
        <v>29.446442225470832</v>
      </c>
      <c r="AM111" s="17">
        <f t="shared" si="103"/>
        <v>8.5475034503460794</v>
      </c>
      <c r="AN111" s="17">
        <f t="shared" si="103"/>
        <v>1.8343412254430425</v>
      </c>
      <c r="AO111" s="7">
        <f t="shared" si="106"/>
        <v>1.0515493595057185E-2</v>
      </c>
      <c r="AP111" s="7">
        <f t="shared" si="106"/>
        <v>1.6193069933551709E-2</v>
      </c>
      <c r="AQ111" s="7">
        <f t="shared" si="106"/>
        <v>1.1721193161898586E-2</v>
      </c>
      <c r="AR111" s="1">
        <f t="shared" si="65"/>
        <v>99235.349148771842</v>
      </c>
      <c r="AS111" s="1">
        <f t="shared" si="65"/>
        <v>55531.995876379297</v>
      </c>
      <c r="AT111" s="1">
        <f t="shared" si="65"/>
        <v>15161.871910303857</v>
      </c>
      <c r="AU111" s="1">
        <f t="shared" si="73"/>
        <v>19847.069829754371</v>
      </c>
      <c r="AV111" s="1">
        <f t="shared" si="73"/>
        <v>11106.399175275859</v>
      </c>
      <c r="AW111" s="1">
        <f t="shared" si="73"/>
        <v>3032.3743820607715</v>
      </c>
      <c r="AX111" s="1">
        <f t="shared" si="74"/>
        <v>62391.586876875648</v>
      </c>
      <c r="AY111" s="1">
        <f t="shared" si="74"/>
        <v>12713.105129783557</v>
      </c>
      <c r="AZ111" s="1">
        <f t="shared" si="74"/>
        <v>1870.3180163549407</v>
      </c>
      <c r="BA111" s="1">
        <f t="shared" si="75"/>
        <v>11.041185719576623</v>
      </c>
      <c r="BB111" s="1">
        <f t="shared" si="75"/>
        <v>9.4503886403868318</v>
      </c>
      <c r="BC111" s="1">
        <f t="shared" si="75"/>
        <v>7.5338637576115852</v>
      </c>
      <c r="BD111" s="1">
        <f t="shared" si="76"/>
        <v>25368.180468268027</v>
      </c>
      <c r="BE111">
        <f t="shared" si="104"/>
        <v>0.21822387218499145</v>
      </c>
      <c r="BF111">
        <f t="shared" si="104"/>
        <v>0.3346263841173937</v>
      </c>
      <c r="BG111">
        <f t="shared" si="104"/>
        <v>2.453676962688749E-2</v>
      </c>
      <c r="BH111">
        <f t="shared" si="77"/>
        <v>0.26621890506123408</v>
      </c>
      <c r="BI111">
        <f t="shared" si="78"/>
        <v>4.7621658391411486E-3</v>
      </c>
      <c r="BJ111">
        <f t="shared" si="78"/>
        <v>1.1197481694748152E-2</v>
      </c>
      <c r="BK111">
        <f t="shared" si="78"/>
        <v>6.0205306372294847E-5</v>
      </c>
      <c r="BL111">
        <f t="shared" si="72"/>
        <v>472.5751897515259</v>
      </c>
      <c r="BM111">
        <f t="shared" si="72"/>
        <v>621.81850729858706</v>
      </c>
      <c r="BN111">
        <f t="shared" si="72"/>
        <v>0.91282514353733502</v>
      </c>
      <c r="BO111">
        <f t="shared" si="67"/>
        <v>297.63352580064674</v>
      </c>
      <c r="BP111">
        <f t="shared" si="89"/>
        <v>106.26492448746865</v>
      </c>
      <c r="BQ111">
        <f t="shared" si="89"/>
        <v>9.59285658236454</v>
      </c>
      <c r="BR111" s="7">
        <f t="shared" si="86"/>
        <v>1.5168639039043308E-2</v>
      </c>
      <c r="BS111" s="7">
        <f t="shared" si="70"/>
        <v>0.26443862376454275</v>
      </c>
      <c r="BT111" s="7">
        <f t="shared" si="71"/>
        <v>9.635545887240364E-2</v>
      </c>
      <c r="BU111" s="8">
        <f>MAX((BU$3*climhigh!$I221+BU$4*climhigh!$I221^2+BU$5*climhigh!$I221^6)*(K111/K$66)^$BW$1,-99)</f>
        <v>-0.67392529165669723</v>
      </c>
      <c r="BV111" s="8">
        <f>MAX((BV$3*climhigh!$I221+BV$4*climhigh!$I221^2+BV$5*climhigh!$I221^6)*(L111/L$66)^$BW$1,-99)</f>
        <v>-1.9987098089310282</v>
      </c>
      <c r="BW111" s="8">
        <f>MAX((BW$3*climhigh!$I221+BW$4*climhigh!$I221^2+BW$5*climhigh!$I221^6)*(M111/M$66)^$BW$1,-99)</f>
        <v>-3.0753954752980399</v>
      </c>
      <c r="BX111" s="8">
        <f>MAX((BX$3*climhigh!$M221+BX$4*climhigh!$M221^2+BX$5*climhigh!$M221^6)*(K111/K$66)^$BW$1,-99)</f>
        <v>-0.67393778591228337</v>
      </c>
      <c r="BY111" s="8">
        <f>MAX((BY$3*climhigh!$M221+BY$4*climhigh!$M221^2+BY$5*climhigh!$M221^6)*(L111/L$66)^$BW$1,-99)</f>
        <v>-1.998719540303987</v>
      </c>
      <c r="BZ111" s="8">
        <f>MAX((BZ$3*climhigh!$M221+BZ$4*climhigh!$M221^2+BZ$5*climhigh!$M221^6)*(M111/M$66)^$BW$1,-99)</f>
        <v>-3.0754045202251916</v>
      </c>
      <c r="CA111" s="8">
        <f t="shared" si="79"/>
        <v>1.3770098423564754E-2</v>
      </c>
      <c r="CB111" s="8">
        <f t="shared" si="80"/>
        <v>3.6413458762297631E-3</v>
      </c>
      <c r="CC111" s="8">
        <f t="shared" si="81"/>
        <v>1.3268241523207438E-3</v>
      </c>
      <c r="CD111" s="8">
        <f>MAX((CD$3*climhigh!$I221+CD$4*climhigh!$I221^2+CD$5*climhigh!$I221^6)*(K111/K$66)^$BW$1,-99)</f>
        <v>-0.169981112721</v>
      </c>
      <c r="CE111" s="8">
        <f>MAX((CE$3*climhigh!$I221+CE$4*climhigh!$I221^2+CE$5*climhigh!$I221^6)*(L111/L$66)^$BW$1,-99)</f>
        <v>-1.5553464950913185</v>
      </c>
      <c r="CF111" s="8">
        <f>MAX((CF$3*climhigh!$I221+CF$4*climhigh!$I221^2+CF$5*climhigh!$I221^6)*(M111/M$66)^$BW$1,-99)</f>
        <v>-2.6341887395601309</v>
      </c>
      <c r="CG111" s="8">
        <f>MAX((CG$3*climhigh!$M221+CG$4*climhigh!$M221^2+CG$5*climhigh!$M221^6)*(K111/K$66)^$BW$1,-99)</f>
        <v>-0.16999348311642901</v>
      </c>
      <c r="CH111" s="8">
        <f>MAX((CH$3*climhigh!$M221+CH$4*climhigh!$M221^2+CH$5*climhigh!$M221^6)*(L111/L$66)^$BW$1,-99)</f>
        <v>-1.5553594104712152</v>
      </c>
      <c r="CI111" s="8">
        <f>MAX((CI$3*climhigh!$M221+CI$4*climhigh!$M221^2+CI$5*climhigh!$M221^6)*(M111/M$66)^$BW$1,-99)</f>
        <v>-2.6342037991398057</v>
      </c>
      <c r="CJ111" s="8">
        <f t="shared" si="82"/>
        <v>1.5100782503796061E-3</v>
      </c>
      <c r="CK111" s="8">
        <f t="shared" si="83"/>
        <v>3.9932301430715164E-4</v>
      </c>
      <c r="CL111" s="8">
        <f t="shared" si="84"/>
        <v>1.4550428274856338E-4</v>
      </c>
    </row>
    <row r="112" spans="1:90">
      <c r="A112">
        <f t="shared" si="49"/>
        <v>2066</v>
      </c>
      <c r="B112" s="4">
        <f t="shared" si="99"/>
        <v>1273.1216028577583</v>
      </c>
      <c r="C112" s="4">
        <f t="shared" si="99"/>
        <v>3498.3374841507334</v>
      </c>
      <c r="D112" s="4">
        <f t="shared" si="99"/>
        <v>6501.0957663806466</v>
      </c>
      <c r="E112" s="11">
        <f t="shared" si="100"/>
        <v>5.5169063853278337E-4</v>
      </c>
      <c r="F112" s="11">
        <f t="shared" si="100"/>
        <v>1.1060181070372151E-3</v>
      </c>
      <c r="G112" s="11">
        <f t="shared" si="100"/>
        <v>2.4418991469763022E-3</v>
      </c>
      <c r="H112" s="4">
        <f t="shared" si="57"/>
        <v>100406.80842672524</v>
      </c>
      <c r="I112" s="4">
        <f t="shared" si="57"/>
        <v>56650.542843993928</v>
      </c>
      <c r="J112" s="4">
        <f t="shared" si="57"/>
        <v>15408.096553179897</v>
      </c>
      <c r="K112" s="4">
        <f t="shared" si="51"/>
        <v>78866.628451943223</v>
      </c>
      <c r="L112" s="4">
        <f t="shared" si="51"/>
        <v>16193.561398993093</v>
      </c>
      <c r="M112" s="4">
        <f t="shared" si="51"/>
        <v>2370.0768465618289</v>
      </c>
      <c r="N112" s="11">
        <f t="shared" si="87"/>
        <v>1.1246963249447406E-2</v>
      </c>
      <c r="O112" s="11">
        <f t="shared" si="87"/>
        <v>1.9015337869311866E-2</v>
      </c>
      <c r="P112" s="11">
        <f t="shared" si="87"/>
        <v>1.3764215854956019E-2</v>
      </c>
      <c r="Q112" s="4">
        <f t="shared" si="58"/>
        <v>6600.5822600733636</v>
      </c>
      <c r="R112" s="4">
        <f t="shared" si="58"/>
        <v>15452.717064075299</v>
      </c>
      <c r="S112" s="4">
        <f t="shared" si="58"/>
        <v>4620.2222934472638</v>
      </c>
      <c r="T112" s="4">
        <f t="shared" si="101"/>
        <v>65.738393277287855</v>
      </c>
      <c r="U112" s="4">
        <f t="shared" si="101"/>
        <v>272.77262120205069</v>
      </c>
      <c r="V112" s="4">
        <f t="shared" si="101"/>
        <v>299.8567848728693</v>
      </c>
      <c r="W112" s="11">
        <f t="shared" si="60"/>
        <v>-1.219247815263802E-2</v>
      </c>
      <c r="X112" s="11">
        <f t="shared" si="60"/>
        <v>-1.3228699347321071E-2</v>
      </c>
      <c r="Y112" s="11">
        <f t="shared" si="60"/>
        <v>-1.2203590333800474E-2</v>
      </c>
      <c r="Z112" s="4">
        <f t="shared" si="68"/>
        <v>10756.514031494655</v>
      </c>
      <c r="AA112" s="4">
        <f t="shared" si="61"/>
        <v>35289.243445725457</v>
      </c>
      <c r="AB112" s="4">
        <f t="shared" si="61"/>
        <v>7794.9571630594892</v>
      </c>
      <c r="AC112" s="12">
        <f t="shared" si="102"/>
        <v>2.0834159512094335</v>
      </c>
      <c r="AD112" s="12">
        <f t="shared" si="102"/>
        <v>3.4550093113416693</v>
      </c>
      <c r="AE112" s="12">
        <f t="shared" si="102"/>
        <v>1.736215260920656</v>
      </c>
      <c r="AF112" s="11">
        <f t="shared" si="63"/>
        <v>-2.9039671966837322E-3</v>
      </c>
      <c r="AG112" s="11">
        <f t="shared" si="63"/>
        <v>2.0567434751257441E-3</v>
      </c>
      <c r="AH112" s="11">
        <f t="shared" si="63"/>
        <v>8.257041531207765E-4</v>
      </c>
      <c r="AI112" s="1">
        <f t="shared" si="105"/>
        <v>176523.67275690462</v>
      </c>
      <c r="AJ112" s="1">
        <f t="shared" si="105"/>
        <v>92392.524927546052</v>
      </c>
      <c r="AK112" s="1">
        <f t="shared" si="105"/>
        <v>25841.04769715932</v>
      </c>
      <c r="AL112" s="17">
        <f t="shared" si="103"/>
        <v>29.752989661343801</v>
      </c>
      <c r="AM112" s="17">
        <f t="shared" si="103"/>
        <v>8.6845296682635222</v>
      </c>
      <c r="AN112" s="17">
        <f t="shared" si="103"/>
        <v>1.8556268865930114</v>
      </c>
      <c r="AO112" s="7">
        <f t="shared" si="106"/>
        <v>1.0410338659106613E-2</v>
      </c>
      <c r="AP112" s="7">
        <f t="shared" si="106"/>
        <v>1.6031139234216191E-2</v>
      </c>
      <c r="AQ112" s="7">
        <f t="shared" si="106"/>
        <v>1.16039812302796E-2</v>
      </c>
      <c r="AR112" s="1">
        <f t="shared" si="65"/>
        <v>100406.80842672524</v>
      </c>
      <c r="AS112" s="1">
        <f t="shared" si="65"/>
        <v>56650.542843993928</v>
      </c>
      <c r="AT112" s="1">
        <f t="shared" si="65"/>
        <v>15408.096553179897</v>
      </c>
      <c r="AU112" s="1">
        <f t="shared" si="73"/>
        <v>20081.361685345051</v>
      </c>
      <c r="AV112" s="1">
        <f t="shared" si="73"/>
        <v>11330.108568798787</v>
      </c>
      <c r="AW112" s="1">
        <f t="shared" si="73"/>
        <v>3081.6193106359797</v>
      </c>
      <c r="AX112" s="1">
        <f t="shared" si="74"/>
        <v>63093.302761554572</v>
      </c>
      <c r="AY112" s="1">
        <f t="shared" si="74"/>
        <v>12954.849119194474</v>
      </c>
      <c r="AZ112" s="1">
        <f t="shared" si="74"/>
        <v>1896.061477249463</v>
      </c>
      <c r="BA112" s="1">
        <f t="shared" si="75"/>
        <v>11.052369905995507</v>
      </c>
      <c r="BB112" s="1">
        <f t="shared" si="75"/>
        <v>9.4692254463976653</v>
      </c>
      <c r="BC112" s="1">
        <f t="shared" si="75"/>
        <v>7.5475341069989303</v>
      </c>
      <c r="BD112" s="1">
        <f t="shared" si="76"/>
        <v>24714.690319656449</v>
      </c>
      <c r="BE112">
        <f t="shared" si="104"/>
        <v>0.21822387218499145</v>
      </c>
      <c r="BF112">
        <f t="shared" si="104"/>
        <v>0.3346263841173937</v>
      </c>
      <c r="BG112">
        <f t="shared" si="104"/>
        <v>2.453676962688749E-2</v>
      </c>
      <c r="BH112">
        <f t="shared" si="77"/>
        <v>0.26647683337164269</v>
      </c>
      <c r="BI112">
        <f t="shared" si="78"/>
        <v>4.7621658391411486E-3</v>
      </c>
      <c r="BJ112">
        <f t="shared" si="78"/>
        <v>1.1197481694748152E-2</v>
      </c>
      <c r="BK112">
        <f t="shared" si="78"/>
        <v>6.0205306372294847E-5</v>
      </c>
      <c r="BL112">
        <f t="shared" si="72"/>
        <v>478.15387310694058</v>
      </c>
      <c r="BM112">
        <f t="shared" si="72"/>
        <v>634.34341649316787</v>
      </c>
      <c r="BN112">
        <f t="shared" si="72"/>
        <v>0.92764917359809596</v>
      </c>
      <c r="BO112">
        <f t="shared" si="67"/>
        <v>302.14822131943453</v>
      </c>
      <c r="BP112">
        <f t="shared" si="89"/>
        <v>107.43651299483665</v>
      </c>
      <c r="BQ112">
        <f t="shared" si="89"/>
        <v>9.7002435704425469</v>
      </c>
      <c r="BR112" s="7">
        <f t="shared" si="86"/>
        <v>1.4925219654295274E-2</v>
      </c>
      <c r="BS112" s="7">
        <f t="shared" si="70"/>
        <v>0.25673652792674051</v>
      </c>
      <c r="BT112" s="7">
        <f t="shared" si="71"/>
        <v>9.21913031766773E-2</v>
      </c>
      <c r="BU112" s="8">
        <f>MAX((BU$3*climhigh!$I222+BU$4*climhigh!$I222^2+BU$5*climhigh!$I222^6)*(K112/K$66)^$BW$1,-99)</f>
        <v>-0.86030417687282867</v>
      </c>
      <c r="BV112" s="8">
        <f>MAX((BV$3*climhigh!$I222+BV$4*climhigh!$I222^2+BV$5*climhigh!$I222^6)*(L112/L$66)^$BW$1,-99)</f>
        <v>-2.1354226872474169</v>
      </c>
      <c r="BW112" s="8">
        <f>MAX((BW$3*climhigh!$I222+BW$4*climhigh!$I222^2+BW$5*climhigh!$I222^6)*(M112/M$66)^$BW$1,-99)</f>
        <v>-3.200671398832466</v>
      </c>
      <c r="BX112" s="8">
        <f>MAX((BX$3*climhigh!$M222+BX$4*climhigh!$M222^2+BX$5*climhigh!$M222^6)*(K112/K$66)^$BW$1,-99)</f>
        <v>-0.86031691971854729</v>
      </c>
      <c r="BY112" s="8">
        <f>MAX((BY$3*climhigh!$M222+BY$4*climhigh!$M222^2+BY$5*climhigh!$M222^6)*(L112/L$66)^$BW$1,-99)</f>
        <v>-2.1354325602648987</v>
      </c>
      <c r="BZ112" s="8">
        <f>MAX((BZ$3*climhigh!$M222+BZ$4*climhigh!$M222^2+BZ$5*climhigh!$M222^6)*(M112/M$66)^$BW$1,-99)</f>
        <v>-3.2006805599691273</v>
      </c>
      <c r="CA112" s="8">
        <f t="shared" si="79"/>
        <v>1.4206241470941938E-2</v>
      </c>
      <c r="CB112" s="8">
        <f t="shared" si="80"/>
        <v>3.647261110138504E-3</v>
      </c>
      <c r="CC112" s="8">
        <f t="shared" si="81"/>
        <v>1.3096919144486943E-3</v>
      </c>
      <c r="CD112" s="8">
        <f>MAX((CD$3*climhigh!$I222+CD$4*climhigh!$I222^2+CD$5*climhigh!$I222^6)*(K112/K$66)^$BW$1,-99)</f>
        <v>-0.36196410370084681</v>
      </c>
      <c r="CE112" s="8">
        <f>MAX((CE$3*climhigh!$I222+CE$4*climhigh!$I222^2+CE$5*climhigh!$I222^6)*(L112/L$66)^$BW$1,-99)</f>
        <v>-1.7471772351526307</v>
      </c>
      <c r="CF112" s="8">
        <f>MAX((CF$3*climhigh!$I222+CF$4*climhigh!$I222^2+CF$5*climhigh!$I222^6)*(M112/M$66)^$BW$1,-99)</f>
        <v>-2.8568568349288883</v>
      </c>
      <c r="CG112" s="8">
        <f>MAX((CG$3*climhigh!$M222+CG$4*climhigh!$M222^2+CG$5*climhigh!$M222^6)*(K112/K$66)^$BW$1,-99)</f>
        <v>-0.36197754150026296</v>
      </c>
      <c r="CH112" s="8">
        <f>MAX((CH$3*climhigh!$M222+CH$4*climhigh!$M222^2+CH$5*climhigh!$M222^6)*(L112/L$66)^$BW$1,-99)</f>
        <v>-1.747191046927931</v>
      </c>
      <c r="CI112" s="8">
        <f>MAX((CI$3*climhigh!$M222+CI$4*climhigh!$M222^2+CI$5*climhigh!$M222^6)*(M112/M$66)^$BW$1,-99)</f>
        <v>-2.8568728465059818</v>
      </c>
      <c r="CJ112" s="8">
        <f t="shared" si="82"/>
        <v>1.6267434588140034E-3</v>
      </c>
      <c r="CK112" s="8">
        <f t="shared" si="83"/>
        <v>4.1764446744344387E-4</v>
      </c>
      <c r="CL112" s="8">
        <f t="shared" si="84"/>
        <v>1.4997159940219847E-4</v>
      </c>
    </row>
    <row r="113" spans="1:90">
      <c r="A113">
        <f t="shared" si="49"/>
        <v>2067</v>
      </c>
      <c r="B113" s="4">
        <f t="shared" si="99"/>
        <v>1273.7888536642681</v>
      </c>
      <c r="C113" s="4">
        <f t="shared" si="99"/>
        <v>3502.0132475226314</v>
      </c>
      <c r="D113" s="4">
        <f t="shared" si="99"/>
        <v>6516.1770355766657</v>
      </c>
      <c r="E113" s="11">
        <f t="shared" si="100"/>
        <v>5.2410610660614415E-4</v>
      </c>
      <c r="F113" s="11">
        <f t="shared" si="100"/>
        <v>1.0507172016853542E-3</v>
      </c>
      <c r="G113" s="11">
        <f t="shared" si="100"/>
        <v>2.3198041896274869E-3</v>
      </c>
      <c r="H113" s="4">
        <f t="shared" si="57"/>
        <v>101570.04887313979</v>
      </c>
      <c r="I113" s="4">
        <f t="shared" si="57"/>
        <v>57774.722353353114</v>
      </c>
      <c r="J113" s="4">
        <f t="shared" si="57"/>
        <v>15653.426261969229</v>
      </c>
      <c r="K113" s="4">
        <f t="shared" si="51"/>
        <v>79738.528548869333</v>
      </c>
      <c r="L113" s="4">
        <f t="shared" si="51"/>
        <v>16497.573901019274</v>
      </c>
      <c r="M113" s="4">
        <f t="shared" si="51"/>
        <v>2402.2407888099897</v>
      </c>
      <c r="N113" s="11">
        <f t="shared" si="87"/>
        <v>1.1055374295065645E-2</v>
      </c>
      <c r="O113" s="11">
        <f t="shared" si="87"/>
        <v>1.8773665318926325E-2</v>
      </c>
      <c r="P113" s="11">
        <f t="shared" si="87"/>
        <v>1.357084361834926E-2</v>
      </c>
      <c r="Q113" s="4">
        <f t="shared" si="58"/>
        <v>6595.6420096006223</v>
      </c>
      <c r="R113" s="4">
        <f t="shared" si="58"/>
        <v>15550.886587714978</v>
      </c>
      <c r="S113" s="4">
        <f t="shared" si="58"/>
        <v>4636.5050288317107</v>
      </c>
      <c r="T113" s="4">
        <f t="shared" si="101"/>
        <v>64.936879353465002</v>
      </c>
      <c r="U113" s="4">
        <f t="shared" si="101"/>
        <v>269.16419420598805</v>
      </c>
      <c r="V113" s="4">
        <f t="shared" si="101"/>
        <v>296.19745551147025</v>
      </c>
      <c r="W113" s="11">
        <f t="shared" si="60"/>
        <v>-1.219247815263802E-2</v>
      </c>
      <c r="X113" s="11">
        <f t="shared" si="60"/>
        <v>-1.3228699347321071E-2</v>
      </c>
      <c r="Y113" s="11">
        <f t="shared" si="60"/>
        <v>-1.2203590333800474E-2</v>
      </c>
      <c r="Z113" s="4">
        <f t="shared" si="68"/>
        <v>10719.576447404233</v>
      </c>
      <c r="AA113" s="4">
        <f t="shared" si="61"/>
        <v>35596.882559140853</v>
      </c>
      <c r="AB113" s="4">
        <f t="shared" si="61"/>
        <v>7831.3348694816141</v>
      </c>
      <c r="AC113" s="12">
        <f t="shared" si="102"/>
        <v>2.0773657796300737</v>
      </c>
      <c r="AD113" s="12">
        <f t="shared" si="102"/>
        <v>3.46211537919927</v>
      </c>
      <c r="AE113" s="12">
        <f t="shared" si="102"/>
        <v>1.73764886107231</v>
      </c>
      <c r="AF113" s="11">
        <f t="shared" si="63"/>
        <v>-2.9039671966837322E-3</v>
      </c>
      <c r="AG113" s="11">
        <f t="shared" si="63"/>
        <v>2.0567434751257441E-3</v>
      </c>
      <c r="AH113" s="11">
        <f t="shared" si="63"/>
        <v>8.257041531207765E-4</v>
      </c>
      <c r="AI113" s="1">
        <f t="shared" si="105"/>
        <v>178952.6671665592</v>
      </c>
      <c r="AJ113" s="1">
        <f t="shared" si="105"/>
        <v>94483.381003590242</v>
      </c>
      <c r="AK113" s="1">
        <f t="shared" si="105"/>
        <v>26338.562238079368</v>
      </c>
      <c r="AL113" s="17">
        <f t="shared" si="103"/>
        <v>30.059630972854336</v>
      </c>
      <c r="AM113" s="17">
        <f t="shared" si="103"/>
        <v>8.8223603435161788</v>
      </c>
      <c r="AN113" s="17">
        <f t="shared" si="103"/>
        <v>1.8769442195598145</v>
      </c>
      <c r="AO113" s="7">
        <f t="shared" si="106"/>
        <v>1.0306235272515547E-2</v>
      </c>
      <c r="AP113" s="7">
        <f t="shared" si="106"/>
        <v>1.5870827841874029E-2</v>
      </c>
      <c r="AQ113" s="7">
        <f t="shared" si="106"/>
        <v>1.1487941417976804E-2</v>
      </c>
      <c r="AR113" s="1">
        <f t="shared" si="65"/>
        <v>101570.04887313979</v>
      </c>
      <c r="AS113" s="1">
        <f t="shared" si="65"/>
        <v>57774.722353353114</v>
      </c>
      <c r="AT113" s="1">
        <f t="shared" si="65"/>
        <v>15653.426261969229</v>
      </c>
      <c r="AU113" s="1">
        <f t="shared" si="73"/>
        <v>20314.009774627961</v>
      </c>
      <c r="AV113" s="1">
        <f t="shared" si="73"/>
        <v>11554.944470670624</v>
      </c>
      <c r="AW113" s="1">
        <f t="shared" si="73"/>
        <v>3130.685252393846</v>
      </c>
      <c r="AX113" s="1">
        <f t="shared" si="74"/>
        <v>63790.822839095468</v>
      </c>
      <c r="AY113" s="1">
        <f t="shared" si="74"/>
        <v>13198.05912081542</v>
      </c>
      <c r="AZ113" s="1">
        <f t="shared" si="74"/>
        <v>1921.7926310479918</v>
      </c>
      <c r="BA113" s="1">
        <f t="shared" si="75"/>
        <v>11.063364616339129</v>
      </c>
      <c r="BB113" s="1">
        <f t="shared" si="75"/>
        <v>9.4878250614617041</v>
      </c>
      <c r="BC113" s="1">
        <f t="shared" si="75"/>
        <v>7.5610136914347299</v>
      </c>
      <c r="BD113" s="1">
        <f t="shared" si="76"/>
        <v>24075.351594598003</v>
      </c>
      <c r="BE113">
        <f t="shared" si="104"/>
        <v>0.21822387218499145</v>
      </c>
      <c r="BF113">
        <f t="shared" si="104"/>
        <v>0.3346263841173937</v>
      </c>
      <c r="BG113">
        <f t="shared" si="104"/>
        <v>2.453676962688749E-2</v>
      </c>
      <c r="BH113">
        <f t="shared" si="77"/>
        <v>0.26673439863097342</v>
      </c>
      <c r="BI113">
        <f t="shared" si="78"/>
        <v>4.7621658391411486E-3</v>
      </c>
      <c r="BJ113">
        <f t="shared" si="78"/>
        <v>1.1197481694748152E-2</v>
      </c>
      <c r="BK113">
        <f t="shared" si="78"/>
        <v>6.0205306372294847E-5</v>
      </c>
      <c r="BL113">
        <f t="shared" si="72"/>
        <v>483.69341702356326</v>
      </c>
      <c r="BM113">
        <f t="shared" si="72"/>
        <v>646.93139597082836</v>
      </c>
      <c r="BN113">
        <f t="shared" si="72"/>
        <v>0.94241932387798355</v>
      </c>
      <c r="BO113">
        <f t="shared" si="67"/>
        <v>306.65784989078173</v>
      </c>
      <c r="BP113">
        <f t="shared" si="89"/>
        <v>108.6215704556097</v>
      </c>
      <c r="BQ113">
        <f t="shared" si="89"/>
        <v>9.8089156053885755</v>
      </c>
      <c r="BR113" s="7">
        <f t="shared" si="86"/>
        <v>1.4685548302690865E-2</v>
      </c>
      <c r="BS113" s="7">
        <f t="shared" si="70"/>
        <v>0.24925876497741797</v>
      </c>
      <c r="BT113" s="7">
        <f t="shared" si="71"/>
        <v>8.8227656336190272E-2</v>
      </c>
      <c r="BU113" s="8">
        <f>MAX((BU$3*climhigh!$I223+BU$4*climhigh!$I223^2+BU$5*climhigh!$I223^6)*(K113/K$66)^$BW$1,-99)</f>
        <v>-1.0505890895548322</v>
      </c>
      <c r="BV113" s="8">
        <f>MAX((BV$3*climhigh!$I223+BV$4*climhigh!$I223^2+BV$5*climhigh!$I223^6)*(L113/L$66)^$BW$1,-99)</f>
        <v>-2.2742525424963187</v>
      </c>
      <c r="BW113" s="8">
        <f>MAX((BW$3*climhigh!$I223+BW$4*climhigh!$I223^2+BW$5*climhigh!$I223^6)*(M113/M$66)^$BW$1,-99)</f>
        <v>-3.327892414393173</v>
      </c>
      <c r="BX113" s="8">
        <f>MAX((BX$3*climhigh!$M223+BX$4*climhigh!$M223^2+BX$5*climhigh!$M223^6)*(K113/K$66)^$BW$1,-99)</f>
        <v>-1.0506020751530492</v>
      </c>
      <c r="BY113" s="8">
        <f>MAX((BY$3*climhigh!$M223+BY$4*climhigh!$M223^2+BY$5*climhigh!$M223^6)*(L113/L$66)^$BW$1,-99)</f>
        <v>-2.274262552447111</v>
      </c>
      <c r="BZ113" s="8">
        <f>MAX((BZ$3*climhigh!$M223+BZ$4*climhigh!$M223^2+BZ$5*climhigh!$M223^6)*(M113/M$66)^$BW$1,-99)</f>
        <v>-3.3279016878590753</v>
      </c>
      <c r="CA113" s="8">
        <f t="shared" si="79"/>
        <v>1.4641093602361193E-2</v>
      </c>
      <c r="CB113" s="8">
        <f t="shared" si="80"/>
        <v>3.6494209092433265E-3</v>
      </c>
      <c r="CC113" s="8">
        <f t="shared" si="81"/>
        <v>1.2917493747351173E-3</v>
      </c>
      <c r="CD113" s="8">
        <f>MAX((CD$3*climhigh!$I223+CD$4*climhigh!$I223^2+CD$5*climhigh!$I223^6)*(K113/K$66)^$BW$1,-99)</f>
        <v>-0.57051028675064641</v>
      </c>
      <c r="CE113" s="8">
        <f>MAX((CE$3*climhigh!$I223+CE$4*climhigh!$I223^2+CE$5*climhigh!$I223^6)*(L113/L$66)^$BW$1,-99)</f>
        <v>-1.9526541481915458</v>
      </c>
      <c r="CF113" s="8">
        <f>MAX((CF$3*climhigh!$I223+CF$4*climhigh!$I223^2+CF$5*climhigh!$I223^6)*(M113/M$66)^$BW$1,-99)</f>
        <v>-3.0943270058551007</v>
      </c>
      <c r="CG113" s="8">
        <f>MAX((CG$3*climhigh!$M223+CG$4*climhigh!$M223^2+CG$5*climhigh!$M223^6)*(K113/K$66)^$BW$1,-99)</f>
        <v>-0.57052484218946409</v>
      </c>
      <c r="CH113" s="8">
        <f>MAX((CH$3*climhigh!$M223+CH$4*climhigh!$M223^2+CH$5*climhigh!$M223^6)*(L113/L$66)^$BW$1,-99)</f>
        <v>-1.9526688944850845</v>
      </c>
      <c r="CI113" s="8">
        <f>MAX((CI$3*climhigh!$M223+CI$4*climhigh!$M223^2+CI$5*climhigh!$M223^6)*(M113/M$66)^$BW$1,-99)</f>
        <v>-3.0943440102032489</v>
      </c>
      <c r="CJ113" s="8">
        <f t="shared" si="82"/>
        <v>1.7484320943526128E-3</v>
      </c>
      <c r="CK113" s="8">
        <f t="shared" si="83"/>
        <v>4.3581202448521263E-4</v>
      </c>
      <c r="CL113" s="8">
        <f t="shared" si="84"/>
        <v>1.5426006594770772E-4</v>
      </c>
    </row>
    <row r="114" spans="1:90">
      <c r="A114">
        <f t="shared" si="49"/>
        <v>2068</v>
      </c>
      <c r="B114" s="4">
        <f t="shared" si="99"/>
        <v>1274.4230741551637</v>
      </c>
      <c r="C114" s="4">
        <f t="shared" si="99"/>
        <v>3505.5088918043484</v>
      </c>
      <c r="D114" s="4">
        <f t="shared" si="99"/>
        <v>6530.5374776247763</v>
      </c>
      <c r="E114" s="11">
        <f t="shared" si="100"/>
        <v>4.9790080127583693E-4</v>
      </c>
      <c r="F114" s="11">
        <f t="shared" si="100"/>
        <v>9.981813416010865E-4</v>
      </c>
      <c r="G114" s="11">
        <f t="shared" si="100"/>
        <v>2.2038139801461125E-3</v>
      </c>
      <c r="H114" s="4">
        <f t="shared" si="57"/>
        <v>102724.7435444369</v>
      </c>
      <c r="I114" s="4">
        <f t="shared" si="57"/>
        <v>58904.27354456859</v>
      </c>
      <c r="J114" s="4">
        <f t="shared" si="57"/>
        <v>15897.821430063987</v>
      </c>
      <c r="K114" s="4">
        <f t="shared" si="51"/>
        <v>80604.899289456793</v>
      </c>
      <c r="L114" s="4">
        <f t="shared" si="51"/>
        <v>16803.344496510319</v>
      </c>
      <c r="M114" s="4">
        <f t="shared" si="51"/>
        <v>2434.3817770794244</v>
      </c>
      <c r="N114" s="11">
        <f t="shared" si="87"/>
        <v>1.0865145825414757E-2</v>
      </c>
      <c r="O114" s="11">
        <f t="shared" si="87"/>
        <v>1.853427645334893E-2</v>
      </c>
      <c r="P114" s="11">
        <f t="shared" si="87"/>
        <v>1.3379586434112856E-2</v>
      </c>
      <c r="Q114" s="4">
        <f t="shared" si="58"/>
        <v>6589.2928373848008</v>
      </c>
      <c r="R114" s="4">
        <f t="shared" si="58"/>
        <v>15645.181336543432</v>
      </c>
      <c r="S114" s="4">
        <f t="shared" si="58"/>
        <v>4651.4288393381858</v>
      </c>
      <c r="T114" s="4">
        <f t="shared" si="101"/>
        <v>64.145137870647389</v>
      </c>
      <c r="U114" s="4">
        <f t="shared" si="101"/>
        <v>265.60350200577312</v>
      </c>
      <c r="V114" s="4">
        <f t="shared" si="101"/>
        <v>292.58278310649416</v>
      </c>
      <c r="W114" s="11">
        <f t="shared" si="60"/>
        <v>-1.219247815263802E-2</v>
      </c>
      <c r="X114" s="11">
        <f t="shared" si="60"/>
        <v>-1.3228699347321071E-2</v>
      </c>
      <c r="Y114" s="11">
        <f t="shared" si="60"/>
        <v>-1.2203590333800474E-2</v>
      </c>
      <c r="Z114" s="4">
        <f t="shared" si="68"/>
        <v>10680.447308418457</v>
      </c>
      <c r="AA114" s="4">
        <f t="shared" si="61"/>
        <v>35896.704670996405</v>
      </c>
      <c r="AB114" s="4">
        <f t="shared" si="61"/>
        <v>7865.4234653524172</v>
      </c>
      <c r="AC114" s="12">
        <f t="shared" si="102"/>
        <v>2.0713331775505148</v>
      </c>
      <c r="AD114" s="12">
        <f t="shared" si="102"/>
        <v>3.4692360624155705</v>
      </c>
      <c r="AE114" s="12">
        <f t="shared" si="102"/>
        <v>1.7390836449535629</v>
      </c>
      <c r="AF114" s="11">
        <f t="shared" si="63"/>
        <v>-2.9039671966837322E-3</v>
      </c>
      <c r="AG114" s="11">
        <f t="shared" si="63"/>
        <v>2.0567434751257441E-3</v>
      </c>
      <c r="AH114" s="11">
        <f t="shared" si="63"/>
        <v>8.257041531207765E-4</v>
      </c>
      <c r="AI114" s="1">
        <f t="shared" si="105"/>
        <v>181371.41022453122</v>
      </c>
      <c r="AJ114" s="1">
        <f t="shared" si="105"/>
        <v>96589.987373901851</v>
      </c>
      <c r="AK114" s="1">
        <f t="shared" si="105"/>
        <v>26835.39126666528</v>
      </c>
      <c r="AL114" s="17">
        <f t="shared" si="103"/>
        <v>30.366334585575459</v>
      </c>
      <c r="AM114" s="17">
        <f t="shared" si="103"/>
        <v>8.9609783240653922</v>
      </c>
      <c r="AN114" s="17">
        <f t="shared" si="103"/>
        <v>1.8982908225465367</v>
      </c>
      <c r="AO114" s="7">
        <f t="shared" si="106"/>
        <v>1.0203172919790391E-2</v>
      </c>
      <c r="AP114" s="7">
        <f t="shared" si="106"/>
        <v>1.5712119563455289E-2</v>
      </c>
      <c r="AQ114" s="7">
        <f t="shared" si="106"/>
        <v>1.1373062003797035E-2</v>
      </c>
      <c r="AR114" s="1">
        <f t="shared" si="65"/>
        <v>102724.7435444369</v>
      </c>
      <c r="AS114" s="1">
        <f t="shared" si="65"/>
        <v>58904.27354456859</v>
      </c>
      <c r="AT114" s="1">
        <f t="shared" si="65"/>
        <v>15897.821430063987</v>
      </c>
      <c r="AU114" s="1">
        <f t="shared" si="73"/>
        <v>20544.948708887383</v>
      </c>
      <c r="AV114" s="1">
        <f t="shared" si="73"/>
        <v>11780.854708913719</v>
      </c>
      <c r="AW114" s="1">
        <f t="shared" si="73"/>
        <v>3179.5642860127973</v>
      </c>
      <c r="AX114" s="1">
        <f t="shared" si="74"/>
        <v>64483.919431565439</v>
      </c>
      <c r="AY114" s="1">
        <f t="shared" si="74"/>
        <v>13442.675597208256</v>
      </c>
      <c r="AZ114" s="1">
        <f t="shared" si="74"/>
        <v>1947.5054216635397</v>
      </c>
      <c r="BA114" s="1">
        <f t="shared" si="75"/>
        <v>11.074171160562155</v>
      </c>
      <c r="BB114" s="1">
        <f t="shared" si="75"/>
        <v>9.5061896714371432</v>
      </c>
      <c r="BC114" s="1">
        <f t="shared" si="75"/>
        <v>7.5743045616504192</v>
      </c>
      <c r="BD114" s="1">
        <f t="shared" si="76"/>
        <v>23450.044748655902</v>
      </c>
      <c r="BE114">
        <f t="shared" si="104"/>
        <v>0.21822387218499145</v>
      </c>
      <c r="BF114">
        <f t="shared" si="104"/>
        <v>0.3346263841173937</v>
      </c>
      <c r="BG114">
        <f t="shared" si="104"/>
        <v>2.453676962688749E-2</v>
      </c>
      <c r="BH114">
        <f t="shared" si="77"/>
        <v>0.26699150469893301</v>
      </c>
      <c r="BI114">
        <f t="shared" si="78"/>
        <v>4.7621658391411486E-3</v>
      </c>
      <c r="BJ114">
        <f t="shared" si="78"/>
        <v>1.1197481694748152E-2</v>
      </c>
      <c r="BK114">
        <f t="shared" si="78"/>
        <v>6.0205306372294847E-5</v>
      </c>
      <c r="BL114">
        <f t="shared" si="72"/>
        <v>489.19226454185264</v>
      </c>
      <c r="BM114">
        <f t="shared" si="72"/>
        <v>659.57952475774459</v>
      </c>
      <c r="BN114">
        <f t="shared" si="72"/>
        <v>0.95713320984903694</v>
      </c>
      <c r="BO114">
        <f t="shared" si="67"/>
        <v>311.16128855775213</v>
      </c>
      <c r="BP114">
        <f t="shared" si="89"/>
        <v>109.8202425316592</v>
      </c>
      <c r="BQ114">
        <f t="shared" si="89"/>
        <v>9.9188857082445008</v>
      </c>
      <c r="BR114" s="7">
        <f t="shared" si="86"/>
        <v>1.4449526148828218E-2</v>
      </c>
      <c r="BS114" s="7">
        <f t="shared" si="70"/>
        <v>0.24199880094894949</v>
      </c>
      <c r="BT114" s="7">
        <f t="shared" si="71"/>
        <v>8.4453792320123941E-2</v>
      </c>
      <c r="BU114" s="8">
        <f>MAX((BU$3*climhigh!$I224+BU$4*climhigh!$I224^2+BU$5*climhigh!$I224^6)*(K114/K$66)^$BW$1,-99)</f>
        <v>-1.2447677929981844</v>
      </c>
      <c r="BV114" s="8">
        <f>MAX((BV$3*climhigh!$I224+BV$4*climhigh!$I224^2+BV$5*climhigh!$I224^6)*(L114/L$66)^$BW$1,-99)</f>
        <v>-2.4151815722952059</v>
      </c>
      <c r="BW114" s="8">
        <f>MAX((BW$3*climhigh!$I224+BW$4*climhigh!$I224^2+BW$5*climhigh!$I224^6)*(M114/M$66)^$BW$1,-99)</f>
        <v>-3.4570465509840793</v>
      </c>
      <c r="BX114" s="8">
        <f>MAX((BX$3*climhigh!$M224+BX$4*climhigh!$M224^2+BX$5*climhigh!$M224^6)*(K114/K$66)^$BW$1,-99)</f>
        <v>-1.2447810155220236</v>
      </c>
      <c r="BY114" s="8">
        <f>MAX((BY$3*climhigh!$M224+BY$4*climhigh!$M224^2+BY$5*climhigh!$M224^6)*(L114/L$66)^$BW$1,-99)</f>
        <v>-2.4151917145336563</v>
      </c>
      <c r="BZ114" s="8">
        <f>MAX((BZ$3*climhigh!$M224+BZ$4*climhigh!$M224^2+BZ$5*climhigh!$M224^6)*(M114/M$66)^$BW$1,-99)</f>
        <v>-3.4570559329626742</v>
      </c>
      <c r="CA114" s="8">
        <f t="shared" si="79"/>
        <v>1.5074333907517572E-2</v>
      </c>
      <c r="CB114" s="8">
        <f t="shared" si="80"/>
        <v>3.6479707307233451E-3</v>
      </c>
      <c r="CC114" s="8">
        <f t="shared" si="81"/>
        <v>1.2730846651896914E-3</v>
      </c>
      <c r="CD114" s="8">
        <f>MAX((CD$3*climhigh!$I224+CD$4*climhigh!$I224^2+CD$5*climhigh!$I224^6)*(K114/K$66)^$BW$1,-99)</f>
        <v>-0.79652576748623505</v>
      </c>
      <c r="CE114" s="8">
        <f>MAX((CE$3*climhigh!$I224+CE$4*climhigh!$I224^2+CE$5*climhigh!$I224^6)*(L114/L$66)^$BW$1,-99)</f>
        <v>-2.1724645108720999</v>
      </c>
      <c r="CF114" s="8">
        <f>MAX((CF$3*climhigh!$I224+CF$4*climhigh!$I224^2+CF$5*climhigh!$I224^6)*(M114/M$66)^$BW$1,-99)</f>
        <v>-3.3473528604987255</v>
      </c>
      <c r="CG114" s="8">
        <f>MAX((CG$3*climhigh!$M224+CG$4*climhigh!$M224^2+CG$5*climhigh!$M224^6)*(K114/K$66)^$BW$1,-99)</f>
        <v>-0.79654149183338185</v>
      </c>
      <c r="CH114" s="8">
        <f>MAX((CH$3*climhigh!$M224+CH$4*climhigh!$M224^2+CH$5*climhigh!$M224^6)*(L114/L$66)^$BW$1,-99)</f>
        <v>-2.1724802305066224</v>
      </c>
      <c r="CI114" s="8">
        <f>MAX((CI$3*climhigh!$M224+CI$4*climhigh!$M224^2+CI$5*climhigh!$M224^6)*(M114/M$66)^$BW$1,-99)</f>
        <v>-3.3473708992552358</v>
      </c>
      <c r="CJ114" s="8">
        <f t="shared" si="82"/>
        <v>1.8751832028479536E-3</v>
      </c>
      <c r="CK114" s="8">
        <f t="shared" si="83"/>
        <v>4.5379208664881552E-4</v>
      </c>
      <c r="CL114" s="8">
        <f t="shared" si="84"/>
        <v>1.5836633277550592E-4</v>
      </c>
    </row>
    <row r="115" spans="1:90">
      <c r="A115">
        <f t="shared" si="49"/>
        <v>2069</v>
      </c>
      <c r="B115" s="4">
        <f t="shared" ref="B115:D130" si="107">B114*(1+E115)</f>
        <v>1275.0258836114608</v>
      </c>
      <c r="C115" s="4">
        <f t="shared" si="107"/>
        <v>3508.8330686945337</v>
      </c>
      <c r="D115" s="4">
        <f t="shared" si="107"/>
        <v>6544.2099629262812</v>
      </c>
      <c r="E115" s="11">
        <f t="shared" ref="E115:G130" si="108">E114*$E$5</f>
        <v>4.7300576121204503E-4</v>
      </c>
      <c r="F115" s="11">
        <f t="shared" si="108"/>
        <v>9.482722745210321E-4</v>
      </c>
      <c r="G115" s="11">
        <f t="shared" si="108"/>
        <v>2.0936232811388069E-3</v>
      </c>
      <c r="H115" s="4">
        <f t="shared" si="57"/>
        <v>103870.56963588622</v>
      </c>
      <c r="I115" s="4">
        <f t="shared" si="57"/>
        <v>60038.9347389467</v>
      </c>
      <c r="J115" s="4">
        <f t="shared" si="57"/>
        <v>16141.243698532688</v>
      </c>
      <c r="K115" s="4">
        <f t="shared" si="51"/>
        <v>81465.45962006427</v>
      </c>
      <c r="L115" s="4">
        <f t="shared" si="51"/>
        <v>17110.798252162014</v>
      </c>
      <c r="M115" s="4">
        <f t="shared" si="51"/>
        <v>2466.492332913328</v>
      </c>
      <c r="N115" s="11">
        <f t="shared" si="87"/>
        <v>1.0676278218736401E-2</v>
      </c>
      <c r="O115" s="11">
        <f t="shared" si="87"/>
        <v>1.8297176238667667E-2</v>
      </c>
      <c r="P115" s="11">
        <f t="shared" si="87"/>
        <v>1.3190435508610765E-2</v>
      </c>
      <c r="Q115" s="4">
        <f t="shared" si="58"/>
        <v>6581.5560639791474</v>
      </c>
      <c r="R115" s="4">
        <f t="shared" si="58"/>
        <v>15735.599190276955</v>
      </c>
      <c r="S115" s="4">
        <f t="shared" si="58"/>
        <v>4665.0167181766919</v>
      </c>
      <c r="T115" s="4">
        <f t="shared" ref="T115:V130" si="109">T114*(1+W115)</f>
        <v>63.363049678561566</v>
      </c>
      <c r="U115" s="4">
        <f t="shared" si="109"/>
        <v>262.08991313214318</v>
      </c>
      <c r="V115" s="4">
        <f t="shared" si="109"/>
        <v>289.01222268273932</v>
      </c>
      <c r="W115" s="11">
        <f t="shared" si="60"/>
        <v>-1.219247815263802E-2</v>
      </c>
      <c r="X115" s="11">
        <f t="shared" si="60"/>
        <v>-1.3228699347321071E-2</v>
      </c>
      <c r="Y115" s="11">
        <f t="shared" si="60"/>
        <v>-1.2203590333800474E-2</v>
      </c>
      <c r="Z115" s="4">
        <f t="shared" si="68"/>
        <v>10639.180162315866</v>
      </c>
      <c r="AA115" s="4">
        <f t="shared" si="61"/>
        <v>36188.64682888316</v>
      </c>
      <c r="AB115" s="4">
        <f t="shared" si="61"/>
        <v>7897.255815941322</v>
      </c>
      <c r="AC115" s="12">
        <f t="shared" ref="AC115:AE130" si="110">AC114*(1+AF115)</f>
        <v>2.0653180939495055</v>
      </c>
      <c r="AD115" s="12">
        <f t="shared" si="110"/>
        <v>3.4763713910506144</v>
      </c>
      <c r="AE115" s="12">
        <f t="shared" si="110"/>
        <v>1.7405196135418255</v>
      </c>
      <c r="AF115" s="11">
        <f t="shared" si="63"/>
        <v>-2.9039671966837322E-3</v>
      </c>
      <c r="AG115" s="11">
        <f t="shared" si="63"/>
        <v>2.0567434751257441E-3</v>
      </c>
      <c r="AH115" s="11">
        <f t="shared" si="63"/>
        <v>8.257041531207765E-4</v>
      </c>
      <c r="AI115" s="1">
        <f t="shared" si="105"/>
        <v>183779.2179109655</v>
      </c>
      <c r="AJ115" s="1">
        <f t="shared" si="105"/>
        <v>98711.843345425383</v>
      </c>
      <c r="AK115" s="1">
        <f t="shared" si="105"/>
        <v>27331.41642601155</v>
      </c>
      <c r="AL115" s="17">
        <f t="shared" ref="AL115:AN130" si="111">AL114*(1+AO115)</f>
        <v>30.673069218665127</v>
      </c>
      <c r="AM115" s="17">
        <f t="shared" si="111"/>
        <v>9.1003663272703061</v>
      </c>
      <c r="AN115" s="17">
        <f t="shared" si="111"/>
        <v>1.9196643079803366</v>
      </c>
      <c r="AO115" s="7">
        <f t="shared" si="106"/>
        <v>1.0101141190592487E-2</v>
      </c>
      <c r="AP115" s="7">
        <f t="shared" si="106"/>
        <v>1.5554998367820736E-2</v>
      </c>
      <c r="AQ115" s="7">
        <f t="shared" si="106"/>
        <v>1.1259331383759065E-2</v>
      </c>
      <c r="AR115" s="1">
        <f t="shared" si="65"/>
        <v>103870.56963588622</v>
      </c>
      <c r="AS115" s="1">
        <f t="shared" si="65"/>
        <v>60038.9347389467</v>
      </c>
      <c r="AT115" s="1">
        <f t="shared" si="65"/>
        <v>16141.243698532688</v>
      </c>
      <c r="AU115" s="1">
        <f t="shared" si="73"/>
        <v>20774.113927177244</v>
      </c>
      <c r="AV115" s="1">
        <f t="shared" si="73"/>
        <v>12007.78694778934</v>
      </c>
      <c r="AW115" s="1">
        <f t="shared" si="73"/>
        <v>3228.2487397065379</v>
      </c>
      <c r="AX115" s="1">
        <f t="shared" si="74"/>
        <v>65172.367696051413</v>
      </c>
      <c r="AY115" s="1">
        <f t="shared" si="74"/>
        <v>13688.638601729612</v>
      </c>
      <c r="AZ115" s="1">
        <f t="shared" si="74"/>
        <v>1973.1938663306626</v>
      </c>
      <c r="BA115" s="1">
        <f t="shared" si="75"/>
        <v>11.084790849739838</v>
      </c>
      <c r="BB115" s="1">
        <f t="shared" si="75"/>
        <v>9.5243214686136266</v>
      </c>
      <c r="BC115" s="1">
        <f t="shared" si="75"/>
        <v>7.5874087608663388</v>
      </c>
      <c r="BD115" s="1">
        <f t="shared" si="76"/>
        <v>22838.635753955703</v>
      </c>
      <c r="BE115">
        <f t="shared" si="104"/>
        <v>0.21822387218499145</v>
      </c>
      <c r="BF115">
        <f t="shared" si="104"/>
        <v>0.3346263841173937</v>
      </c>
      <c r="BG115">
        <f t="shared" si="104"/>
        <v>2.453676962688749E-2</v>
      </c>
      <c r="BH115">
        <f t="shared" si="77"/>
        <v>0.26724806108611271</v>
      </c>
      <c r="BI115">
        <f t="shared" si="78"/>
        <v>4.7621658391411486E-3</v>
      </c>
      <c r="BJ115">
        <f t="shared" si="78"/>
        <v>1.1197481694748152E-2</v>
      </c>
      <c r="BK115">
        <f t="shared" si="78"/>
        <v>6.0205306372294847E-5</v>
      </c>
      <c r="BL115">
        <f t="shared" si="72"/>
        <v>494.6488784121492</v>
      </c>
      <c r="BM115">
        <f t="shared" si="72"/>
        <v>672.2848727115346</v>
      </c>
      <c r="BN115">
        <f t="shared" si="72"/>
        <v>0.97178852210003408</v>
      </c>
      <c r="BO115">
        <f t="shared" si="67"/>
        <v>315.65742173327044</v>
      </c>
      <c r="BP115">
        <f t="shared" si="89"/>
        <v>111.03267681133102</v>
      </c>
      <c r="BQ115">
        <f t="shared" si="89"/>
        <v>10.030167120150152</v>
      </c>
      <c r="BR115" s="7">
        <f t="shared" si="86"/>
        <v>1.4217059095687157E-2</v>
      </c>
      <c r="BS115" s="7">
        <f t="shared" si="70"/>
        <v>0.2349502921834461</v>
      </c>
      <c r="BT115" s="7">
        <f t="shared" si="71"/>
        <v>8.0859620504140806E-2</v>
      </c>
      <c r="BU115" s="8">
        <f>MAX((BU$3*climhigh!$I225+BU$4*climhigh!$I225^2+BU$5*climhigh!$I225^6)*(K115/K$66)^$BW$1,-99)</f>
        <v>-1.4428255522028555</v>
      </c>
      <c r="BV115" s="8">
        <f>MAX((BV$3*climhigh!$I225+BV$4*climhigh!$I225^2+BV$5*climhigh!$I225^6)*(L115/L$66)^$BW$1,-99)</f>
        <v>-2.5581903225313658</v>
      </c>
      <c r="BW115" s="8">
        <f>MAX((BW$3*climhigh!$I225+BW$4*climhigh!$I225^2+BW$5*climhigh!$I225^6)*(M115/M$66)^$BW$1,-99)</f>
        <v>-3.5881202176954377</v>
      </c>
      <c r="BX115" s="8">
        <f>MAX((BX$3*climhigh!$M225+BX$4*climhigh!$M225^2+BX$5*climhigh!$M225^6)*(K115/K$66)^$BW$1,-99)</f>
        <v>-1.4428390058438314</v>
      </c>
      <c r="BY115" s="8">
        <f>MAX((BY$3*climhigh!$M225+BY$4*climhigh!$M225^2+BY$5*climhigh!$M225^6)*(L115/L$66)^$BW$1,-99)</f>
        <v>-2.558200592479857</v>
      </c>
      <c r="BZ115" s="8">
        <f>MAX((BZ$3*climhigh!$M225+BZ$4*climhigh!$M225^2+BZ$5*climhigh!$M225^6)*(M115/M$66)^$BW$1,-99)</f>
        <v>-3.588129704434627</v>
      </c>
      <c r="CA115" s="8">
        <f t="shared" si="79"/>
        <v>1.5505651210064276E-2</v>
      </c>
      <c r="CB115" s="8">
        <f t="shared" si="80"/>
        <v>3.643057282299206E-3</v>
      </c>
      <c r="CC115" s="8">
        <f t="shared" si="81"/>
        <v>1.253781072515369E-3</v>
      </c>
      <c r="CD115" s="8">
        <f>MAX((CD$3*climhigh!$I225+CD$4*climhigh!$I225^2+CD$5*climhigh!$I225^6)*(K115/K$66)^$BW$1,-99)</f>
        <v>-1.0409462985917275</v>
      </c>
      <c r="CE115" s="8">
        <f>MAX((CE$3*climhigh!$I225+CE$4*climhigh!$I225^2+CE$5*climhigh!$I225^6)*(L115/L$66)^$BW$1,-99)</f>
        <v>-2.4073154805430144</v>
      </c>
      <c r="CF115" s="8">
        <f>MAX((CF$3*climhigh!$I225+CF$4*climhigh!$I225^2+CF$5*climhigh!$I225^6)*(M115/M$66)^$BW$1,-99)</f>
        <v>-3.6167109608742711</v>
      </c>
      <c r="CG115" s="8">
        <f>MAX((CG$3*climhigh!$M225+CG$4*climhigh!$M225^2+CG$5*climhigh!$M225^6)*(K115/K$66)^$BW$1,-99)</f>
        <v>-1.0409632441293635</v>
      </c>
      <c r="CH115" s="8">
        <f>MAX((CH$3*climhigh!$M225+CH$4*climhigh!$M225^2+CH$5*climhigh!$M225^6)*(L115/L$66)^$BW$1,-99)</f>
        <v>-2.4073322130193371</v>
      </c>
      <c r="CI115" s="8">
        <f>MAX((CI$3*climhigh!$M225+CI$4*climhigh!$M225^2+CI$5*climhigh!$M225^6)*(M115/M$66)^$BW$1,-99)</f>
        <v>-3.6167300765183001</v>
      </c>
      <c r="CJ115" s="8">
        <f t="shared" si="82"/>
        <v>2.0070280495953214E-3</v>
      </c>
      <c r="CK115" s="8">
        <f t="shared" si="83"/>
        <v>4.7155182667279273E-4</v>
      </c>
      <c r="CL115" s="8">
        <f t="shared" si="84"/>
        <v>1.6228752643144358E-4</v>
      </c>
    </row>
    <row r="116" spans="1:90">
      <c r="A116">
        <f t="shared" si="49"/>
        <v>2070</v>
      </c>
      <c r="B116" s="4">
        <f t="shared" si="107"/>
        <v>1275.5988234706715</v>
      </c>
      <c r="C116" s="4">
        <f t="shared" si="107"/>
        <v>3511.9940313537513</v>
      </c>
      <c r="D116" s="4">
        <f t="shared" si="107"/>
        <v>6557.2260177445714</v>
      </c>
      <c r="E116" s="11">
        <f t="shared" si="108"/>
        <v>4.4935547315144275E-4</v>
      </c>
      <c r="F116" s="11">
        <f t="shared" si="108"/>
        <v>9.0085866079498041E-4</v>
      </c>
      <c r="G116" s="11">
        <f t="shared" si="108"/>
        <v>1.9889421170818664E-3</v>
      </c>
      <c r="H116" s="4">
        <f t="shared" si="57"/>
        <v>105007.20879357053</v>
      </c>
      <c r="I116" s="4">
        <f t="shared" si="57"/>
        <v>61178.443603286818</v>
      </c>
      <c r="J116" s="4">
        <f t="shared" si="57"/>
        <v>16383.655905301495</v>
      </c>
      <c r="K116" s="4">
        <f t="shared" si="51"/>
        <v>82319.932302747882</v>
      </c>
      <c r="L116" s="4">
        <f t="shared" si="51"/>
        <v>17419.859788231093</v>
      </c>
      <c r="M116" s="4">
        <f t="shared" si="51"/>
        <v>2498.5650732437057</v>
      </c>
      <c r="N116" s="11">
        <f t="shared" si="87"/>
        <v>1.0488772624234421E-2</v>
      </c>
      <c r="O116" s="11">
        <f t="shared" si="87"/>
        <v>1.8062368073916701E-2</v>
      </c>
      <c r="P116" s="11">
        <f t="shared" si="87"/>
        <v>1.3003381321074148E-2</v>
      </c>
      <c r="Q116" s="4">
        <f t="shared" si="58"/>
        <v>6572.4533953383998</v>
      </c>
      <c r="R116" s="4">
        <f t="shared" si="58"/>
        <v>15822.140657752159</v>
      </c>
      <c r="S116" s="4">
        <f t="shared" si="58"/>
        <v>4677.2918712859619</v>
      </c>
      <c r="T116" s="4">
        <f t="shared" si="109"/>
        <v>62.590497079671188</v>
      </c>
      <c r="U116" s="4">
        <f t="shared" si="109"/>
        <v>258.62280446935256</v>
      </c>
      <c r="V116" s="4">
        <f t="shared" si="109"/>
        <v>285.48523591565805</v>
      </c>
      <c r="W116" s="11">
        <f t="shared" si="60"/>
        <v>-1.219247815263802E-2</v>
      </c>
      <c r="X116" s="11">
        <f t="shared" si="60"/>
        <v>-1.3228699347321071E-2</v>
      </c>
      <c r="Y116" s="11">
        <f t="shared" si="60"/>
        <v>-1.2203590333800474E-2</v>
      </c>
      <c r="Z116" s="4">
        <f t="shared" si="68"/>
        <v>10595.828687167857</v>
      </c>
      <c r="AA116" s="4">
        <f t="shared" si="61"/>
        <v>36472.652001975264</v>
      </c>
      <c r="AB116" s="4">
        <f t="shared" si="61"/>
        <v>7926.8653373623774</v>
      </c>
      <c r="AC116" s="12">
        <f t="shared" si="110"/>
        <v>2.0593204779539587</v>
      </c>
      <c r="AD116" s="12">
        <f t="shared" si="110"/>
        <v>3.4835213952262718</v>
      </c>
      <c r="AE116" s="12">
        <f t="shared" si="110"/>
        <v>1.7419567678153152</v>
      </c>
      <c r="AF116" s="11">
        <f t="shared" si="63"/>
        <v>-2.9039671966837322E-3</v>
      </c>
      <c r="AG116" s="11">
        <f t="shared" si="63"/>
        <v>2.0567434751257441E-3</v>
      </c>
      <c r="AH116" s="11">
        <f t="shared" si="63"/>
        <v>8.257041531207765E-4</v>
      </c>
      <c r="AI116" s="1">
        <f t="shared" si="105"/>
        <v>186175.4100470462</v>
      </c>
      <c r="AJ116" s="1">
        <f t="shared" si="105"/>
        <v>100848.44595867219</v>
      </c>
      <c r="AK116" s="1">
        <f t="shared" si="105"/>
        <v>27826.523523116935</v>
      </c>
      <c r="AL116" s="17">
        <f t="shared" si="111"/>
        <v>30.979803891562412</v>
      </c>
      <c r="AM116" s="17">
        <f t="shared" si="111"/>
        <v>9.2405069488038922</v>
      </c>
      <c r="AN116" s="17">
        <f t="shared" si="111"/>
        <v>1.9410623032035705</v>
      </c>
      <c r="AO116" s="7">
        <f t="shared" si="106"/>
        <v>1.0000129778686563E-2</v>
      </c>
      <c r="AP116" s="7">
        <f t="shared" si="106"/>
        <v>1.5399448384142528E-2</v>
      </c>
      <c r="AQ116" s="7">
        <f t="shared" si="106"/>
        <v>1.1146738069921475E-2</v>
      </c>
      <c r="AR116" s="1">
        <f t="shared" si="65"/>
        <v>105007.20879357053</v>
      </c>
      <c r="AS116" s="1">
        <f t="shared" si="65"/>
        <v>61178.443603286818</v>
      </c>
      <c r="AT116" s="1">
        <f t="shared" si="65"/>
        <v>16383.655905301495</v>
      </c>
      <c r="AU116" s="1">
        <f t="shared" si="73"/>
        <v>21001.441758714107</v>
      </c>
      <c r="AV116" s="1">
        <f t="shared" si="73"/>
        <v>12235.688720657365</v>
      </c>
      <c r="AW116" s="1">
        <f t="shared" si="73"/>
        <v>3276.7311810602991</v>
      </c>
      <c r="AX116" s="1">
        <f t="shared" si="74"/>
        <v>65855.945842198314</v>
      </c>
      <c r="AY116" s="1">
        <f t="shared" si="74"/>
        <v>13935.887830584874</v>
      </c>
      <c r="AZ116" s="1">
        <f t="shared" si="74"/>
        <v>1998.8520585949643</v>
      </c>
      <c r="BA116" s="1">
        <f t="shared" si="75"/>
        <v>11.095224996826376</v>
      </c>
      <c r="BB116" s="1">
        <f t="shared" si="75"/>
        <v>9.5422226501638576</v>
      </c>
      <c r="BC116" s="1">
        <f t="shared" si="75"/>
        <v>7.6003283240553232</v>
      </c>
      <c r="BD116" s="1">
        <f t="shared" si="76"/>
        <v>22240.977602884421</v>
      </c>
      <c r="BE116">
        <f t="shared" ref="BE116:BG131" si="112">BE115</f>
        <v>0.21822387218499145</v>
      </c>
      <c r="BF116">
        <f t="shared" si="112"/>
        <v>0.3346263841173937</v>
      </c>
      <c r="BG116">
        <f t="shared" si="112"/>
        <v>2.453676962688749E-2</v>
      </c>
      <c r="BH116">
        <f t="shared" si="77"/>
        <v>0.26750398270558173</v>
      </c>
      <c r="BI116">
        <f t="shared" si="78"/>
        <v>4.7621658391411486E-3</v>
      </c>
      <c r="BJ116">
        <f t="shared" si="78"/>
        <v>1.1197481694748152E-2</v>
      </c>
      <c r="BK116">
        <f t="shared" si="78"/>
        <v>6.0205306372294847E-5</v>
      </c>
      <c r="BL116">
        <f t="shared" si="72"/>
        <v>500.06174258030364</v>
      </c>
      <c r="BM116">
        <f t="shared" si="72"/>
        <v>685.04450236098626</v>
      </c>
      <c r="BN116">
        <f t="shared" si="72"/>
        <v>0.98638302327693417</v>
      </c>
      <c r="BO116">
        <f t="shared" si="67"/>
        <v>320.14514195204458</v>
      </c>
      <c r="BP116">
        <f t="shared" si="89"/>
        <v>112.25902283052551</v>
      </c>
      <c r="BQ116">
        <f t="shared" si="89"/>
        <v>10.14277330282847</v>
      </c>
      <c r="BR116" s="7">
        <f t="shared" si="86"/>
        <v>1.3988057565676115E-2</v>
      </c>
      <c r="BS116" s="7">
        <f t="shared" si="70"/>
        <v>0.22810707978975348</v>
      </c>
      <c r="BT116" s="7">
        <f t="shared" si="71"/>
        <v>7.7435644054854702E-2</v>
      </c>
      <c r="BU116" s="8">
        <f>MAX((BU$3*climhigh!$I226+BU$4*climhigh!$I226^2+BU$5*climhigh!$I226^6)*(K116/K$66)^$BW$1,-99)</f>
        <v>-1.6447451452929476</v>
      </c>
      <c r="BV116" s="8">
        <f>MAX((BV$3*climhigh!$I226+BV$4*climhigh!$I226^2+BV$5*climhigh!$I226^6)*(L116/L$66)^$BW$1,-99)</f>
        <v>-2.703257719134843</v>
      </c>
      <c r="BW116" s="8">
        <f>MAX((BW$3*climhigh!$I226+BW$4*climhigh!$I226^2+BW$5*climhigh!$I226^6)*(M116/M$66)^$BW$1,-99)</f>
        <v>-3.7210982389538434</v>
      </c>
      <c r="BX116" s="8">
        <f>MAX((BX$3*climhigh!$M226+BX$4*climhigh!$M226^2+BX$5*climhigh!$M226^6)*(K116/K$66)^$BW$1,-99)</f>
        <v>-1.6447588242680438</v>
      </c>
      <c r="BY116" s="8">
        <f>MAX((BY$3*climhigh!$M226+BY$4*climhigh!$M226^2+BY$5*climhigh!$M226^6)*(L116/L$66)^$BW$1,-99)</f>
        <v>-2.7032681122859938</v>
      </c>
      <c r="BZ116" s="8">
        <f>MAX((BZ$3*climhigh!$M226+BZ$4*climhigh!$M226^2+BZ$5*climhigh!$M226^6)*(M116/M$66)^$BW$1,-99)</f>
        <v>-3.7211078267666049</v>
      </c>
      <c r="CA116" s="8">
        <f t="shared" si="79"/>
        <v>1.5934744191763175E-2</v>
      </c>
      <c r="CB116" s="8">
        <f t="shared" si="80"/>
        <v>3.6348279647798335E-3</v>
      </c>
      <c r="CC116" s="8">
        <f t="shared" si="81"/>
        <v>1.2339171793385366E-3</v>
      </c>
      <c r="CD116" s="8">
        <f>MAX((CD$3*climhigh!$I226+CD$4*climhigh!$I226^2+CD$5*climhigh!$I226^6)*(K116/K$66)^$BW$1,-99)</f>
        <v>-1.3047370094884034</v>
      </c>
      <c r="CE116" s="8">
        <f>MAX((CE$3*climhigh!$I226+CE$4*climhigh!$I226^2+CE$5*climhigh!$I226^6)*(L116/L$66)^$BW$1,-99)</f>
        <v>-2.6579337262982965</v>
      </c>
      <c r="CF116" s="8">
        <f>MAX((CF$3*climhigh!$I226+CF$4*climhigh!$I226^2+CF$5*climhigh!$I226^6)*(M116/M$66)^$BW$1,-99)</f>
        <v>-3.9032005134977932</v>
      </c>
      <c r="CG116" s="8">
        <f>MAX((CG$3*climhigh!$M226+CG$4*climhigh!$M226^2+CG$5*climhigh!$M226^6)*(K116/K$66)^$BW$1,-99)</f>
        <v>-1.3047552294891422</v>
      </c>
      <c r="CH116" s="8">
        <f>MAX((CH$3*climhigh!$M226+CH$4*climhigh!$M226^2+CH$5*climhigh!$M226^6)*(L116/L$66)^$BW$1,-99)</f>
        <v>-2.6579515117716079</v>
      </c>
      <c r="CI116" s="8">
        <f>MAX((CI$3*climhigh!$M226+CI$4*climhigh!$M226^2+CI$5*climhigh!$M226^6)*(M116/M$66)^$BW$1,-99)</f>
        <v>-3.9032207493264264</v>
      </c>
      <c r="CJ116" s="8">
        <f t="shared" si="82"/>
        <v>2.1439898249365624E-3</v>
      </c>
      <c r="CK116" s="8">
        <f t="shared" si="83"/>
        <v>4.8905925806522405E-4</v>
      </c>
      <c r="CL116" s="8">
        <f t="shared" si="84"/>
        <v>1.660212329410179E-4</v>
      </c>
    </row>
    <row r="117" spans="1:90">
      <c r="A117">
        <f t="shared" si="49"/>
        <v>2071</v>
      </c>
      <c r="B117" s="4">
        <f t="shared" si="107"/>
        <v>1276.1433609179001</v>
      </c>
      <c r="C117" s="4">
        <f t="shared" si="107"/>
        <v>3514.9996510815663</v>
      </c>
      <c r="D117" s="4">
        <f t="shared" si="107"/>
        <v>6569.6158635925931</v>
      </c>
      <c r="E117" s="11">
        <f t="shared" si="108"/>
        <v>4.2688769949387058E-4</v>
      </c>
      <c r="F117" s="11">
        <f t="shared" si="108"/>
        <v>8.558157277552313E-4</v>
      </c>
      <c r="G117" s="11">
        <f t="shared" si="108"/>
        <v>1.889495011227773E-3</v>
      </c>
      <c r="H117" s="4">
        <f t="shared" si="57"/>
        <v>106134.34741808964</v>
      </c>
      <c r="I117" s="4">
        <f t="shared" si="57"/>
        <v>62322.537318767521</v>
      </c>
      <c r="J117" s="4">
        <f t="shared" si="57"/>
        <v>16625.02203883095</v>
      </c>
      <c r="K117" s="4">
        <f t="shared" si="51"/>
        <v>83168.044177849806</v>
      </c>
      <c r="L117" s="4">
        <f t="shared" si="51"/>
        <v>17730.453344309968</v>
      </c>
      <c r="M117" s="4">
        <f t="shared" si="51"/>
        <v>2530.5927140981362</v>
      </c>
      <c r="N117" s="11">
        <f t="shared" si="87"/>
        <v>1.0302630862022877E-2</v>
      </c>
      <c r="O117" s="11">
        <f t="shared" si="87"/>
        <v>1.7829853962929798E-2</v>
      </c>
      <c r="P117" s="11">
        <f t="shared" si="87"/>
        <v>1.2818413735709244E-2</v>
      </c>
      <c r="Q117" s="4">
        <f t="shared" si="58"/>
        <v>6562.006910710601</v>
      </c>
      <c r="R117" s="4">
        <f t="shared" si="58"/>
        <v>15904.808818246211</v>
      </c>
      <c r="S117" s="4">
        <f t="shared" si="58"/>
        <v>4688.2776786882732</v>
      </c>
      <c r="T117" s="4">
        <f t="shared" si="109"/>
        <v>61.827363811464544</v>
      </c>
      <c r="U117" s="4">
        <f t="shared" si="109"/>
        <v>255.2015611446665</v>
      </c>
      <c r="V117" s="4">
        <f t="shared" si="109"/>
        <v>282.00129105019499</v>
      </c>
      <c r="W117" s="11">
        <f t="shared" si="60"/>
        <v>-1.219247815263802E-2</v>
      </c>
      <c r="X117" s="11">
        <f t="shared" si="60"/>
        <v>-1.3228699347321071E-2</v>
      </c>
      <c r="Y117" s="11">
        <f t="shared" si="60"/>
        <v>-1.2203590333800474E-2</v>
      </c>
      <c r="Z117" s="4">
        <f t="shared" si="68"/>
        <v>10550.446667444923</v>
      </c>
      <c r="AA117" s="4">
        <f t="shared" si="61"/>
        <v>36748.66900647775</v>
      </c>
      <c r="AB117" s="4">
        <f t="shared" si="61"/>
        <v>7954.2859271699963</v>
      </c>
      <c r="AC117" s="12">
        <f t="shared" si="110"/>
        <v>2.0533402788385211</v>
      </c>
      <c r="AD117" s="12">
        <f t="shared" si="110"/>
        <v>3.4906861051263642</v>
      </c>
      <c r="AE117" s="12">
        <f t="shared" si="110"/>
        <v>1.743395108753057</v>
      </c>
      <c r="AF117" s="11">
        <f t="shared" si="63"/>
        <v>-2.9039671966837322E-3</v>
      </c>
      <c r="AG117" s="11">
        <f t="shared" si="63"/>
        <v>2.0567434751257441E-3</v>
      </c>
      <c r="AH117" s="11">
        <f t="shared" si="63"/>
        <v>8.257041531207765E-4</v>
      </c>
      <c r="AI117" s="1">
        <f t="shared" si="105"/>
        <v>188559.31080105569</v>
      </c>
      <c r="AJ117" s="1">
        <f t="shared" si="105"/>
        <v>102999.29008346233</v>
      </c>
      <c r="AK117" s="1">
        <f t="shared" si="105"/>
        <v>28320.602351865542</v>
      </c>
      <c r="AL117" s="17">
        <f t="shared" si="111"/>
        <v>31.286507930401957</v>
      </c>
      <c r="AM117" s="17">
        <f t="shared" si="111"/>
        <v>9.3813826715072945</v>
      </c>
      <c r="AN117" s="17">
        <f t="shared" si="111"/>
        <v>1.9624824511440673</v>
      </c>
      <c r="AO117" s="7">
        <f t="shared" si="106"/>
        <v>9.9001284808996979E-3</v>
      </c>
      <c r="AP117" s="7">
        <f t="shared" si="106"/>
        <v>1.5245453900301104E-2</v>
      </c>
      <c r="AQ117" s="7">
        <f t="shared" si="106"/>
        <v>1.1035270689222261E-2</v>
      </c>
      <c r="AR117" s="1">
        <f t="shared" si="65"/>
        <v>106134.34741808964</v>
      </c>
      <c r="AS117" s="1">
        <f t="shared" si="65"/>
        <v>62322.537318767521</v>
      </c>
      <c r="AT117" s="1">
        <f t="shared" si="65"/>
        <v>16625.02203883095</v>
      </c>
      <c r="AU117" s="1">
        <f t="shared" si="73"/>
        <v>21226.869483617931</v>
      </c>
      <c r="AV117" s="1">
        <f t="shared" si="73"/>
        <v>12464.507463753505</v>
      </c>
      <c r="AW117" s="1">
        <f t="shared" si="73"/>
        <v>3325.0044077661901</v>
      </c>
      <c r="AX117" s="1">
        <f t="shared" si="74"/>
        <v>66534.435342279845</v>
      </c>
      <c r="AY117" s="1">
        <f t="shared" si="74"/>
        <v>14184.362675447972</v>
      </c>
      <c r="AZ117" s="1">
        <f t="shared" si="74"/>
        <v>2024.4741712785087</v>
      </c>
      <c r="BA117" s="1">
        <f t="shared" si="75"/>
        <v>11.105474917314941</v>
      </c>
      <c r="BB117" s="1">
        <f t="shared" si="75"/>
        <v>9.5598954167621777</v>
      </c>
      <c r="BC117" s="1">
        <f t="shared" si="75"/>
        <v>7.6130652773164957</v>
      </c>
      <c r="BD117" s="1">
        <f t="shared" si="76"/>
        <v>21656.911709214237</v>
      </c>
      <c r="BE117">
        <f t="shared" si="112"/>
        <v>0.21822387218499145</v>
      </c>
      <c r="BF117">
        <f t="shared" si="112"/>
        <v>0.3346263841173937</v>
      </c>
      <c r="BG117">
        <f t="shared" si="112"/>
        <v>2.453676962688749E-2</v>
      </c>
      <c r="BH117">
        <f t="shared" si="77"/>
        <v>0.26775918963266954</v>
      </c>
      <c r="BI117">
        <f t="shared" si="78"/>
        <v>4.7621658391411486E-3</v>
      </c>
      <c r="BJ117">
        <f t="shared" si="78"/>
        <v>1.1197481694748152E-2</v>
      </c>
      <c r="BK117">
        <f t="shared" si="78"/>
        <v>6.0205306372294847E-5</v>
      </c>
      <c r="BL117">
        <f t="shared" si="72"/>
        <v>505.42936363396507</v>
      </c>
      <c r="BM117">
        <f t="shared" si="72"/>
        <v>697.85547079715786</v>
      </c>
      <c r="BN117">
        <f t="shared" si="72"/>
        <v>1.0009145452939712</v>
      </c>
      <c r="BO117">
        <f t="shared" si="67"/>
        <v>324.62335062704136</v>
      </c>
      <c r="BP117">
        <f t="shared" si="89"/>
        <v>113.49943209276181</v>
      </c>
      <c r="BQ117">
        <f t="shared" si="89"/>
        <v>10.256717939076026</v>
      </c>
      <c r="BR117" s="7">
        <f t="shared" si="86"/>
        <v>1.3762436287323876E-2</v>
      </c>
      <c r="BS117" s="7">
        <f t="shared" si="70"/>
        <v>0.22146318426189657</v>
      </c>
      <c r="BT117" s="7">
        <f t="shared" si="71"/>
        <v>7.4172921321931221E-2</v>
      </c>
      <c r="BU117" s="8">
        <f>MAX((BU$3*climhigh!$I227+BU$4*climhigh!$I227^2+BU$5*climhigh!$I227^6)*(K117/K$66)^$BW$1,-99)</f>
        <v>-1.850506883369462</v>
      </c>
      <c r="BV117" s="8">
        <f>MAX((BV$3*climhigh!$I227+BV$4*climhigh!$I227^2+BV$5*climhigh!$I227^6)*(L117/L$66)^$BW$1,-99)</f>
        <v>-2.8503611041346182</v>
      </c>
      <c r="BW117" s="8">
        <f>MAX((BW$3*climhigh!$I227+BW$4*climhigh!$I227^2+BW$5*climhigh!$I227^6)*(M117/M$66)^$BW$1,-99)</f>
        <v>-3.8559638924621127</v>
      </c>
      <c r="BX117" s="8">
        <f>MAX((BX$3*climhigh!$M227+BX$4*climhigh!$M227^2+BX$5*climhigh!$M227^6)*(K117/K$66)^$BW$1,-99)</f>
        <v>-1.8505207819276475</v>
      </c>
      <c r="BY117" s="8">
        <f>MAX((BY$3*climhigh!$M227+BY$4*climhigh!$M227^2+BY$5*climhigh!$M227^6)*(L117/L$66)^$BW$1,-99)</f>
        <v>-2.8503716160532107</v>
      </c>
      <c r="BZ117" s="8">
        <f>MAX((BZ$3*climhigh!$M227+BZ$4*climhigh!$M227^2+BZ$5*climhigh!$M227^6)*(M117/M$66)^$BW$1,-99)</f>
        <v>-3.8559735777270117</v>
      </c>
      <c r="CA117" s="8">
        <f t="shared" si="79"/>
        <v>1.6361321454629048E-2</v>
      </c>
      <c r="CB117" s="8">
        <f t="shared" si="80"/>
        <v>3.6234303480746342E-3</v>
      </c>
      <c r="CC117" s="8">
        <f t="shared" si="81"/>
        <v>1.2135670089770255E-3</v>
      </c>
      <c r="CD117" s="8">
        <f>MAX((CD$3*climhigh!$I227+CD$4*climhigh!$I227^2+CD$5*climhigh!$I227^6)*(K117/K$66)^$BW$1,-99)</f>
        <v>-1.5888920594055287</v>
      </c>
      <c r="CE117" s="8">
        <f>MAX((CE$3*climhigh!$I227+CE$4*climhigh!$I227^2+CE$5*climhigh!$I227^6)*(L117/L$66)^$BW$1,-99)</f>
        <v>-2.9250650000923466</v>
      </c>
      <c r="CF117" s="8">
        <f>MAX((CF$3*climhigh!$I227+CF$4*climhigh!$I227^2+CF$5*climhigh!$I227^6)*(M117/M$66)^$BW$1,-99)</f>
        <v>-4.2076429926981671</v>
      </c>
      <c r="CG117" s="8">
        <f>MAX((CG$3*climhigh!$M227+CG$4*climhigh!$M227^2+CG$5*climhigh!$M227^6)*(K117/K$66)^$BW$1,-99)</f>
        <v>-1.5889116081072117</v>
      </c>
      <c r="CH117" s="8">
        <f>MAX((CH$3*climhigh!$M227+CH$4*climhigh!$M227^2+CH$5*climhigh!$M227^6)*(L117/L$66)^$BW$1,-99)</f>
        <v>-2.9250838793466833</v>
      </c>
      <c r="CI117" s="8">
        <f>MAX((CI$3*climhigh!$M227+CI$4*climhigh!$M227^2+CI$5*climhigh!$M227^6)*(M117/M$66)^$BW$1,-99)</f>
        <v>-4.2076643928004351</v>
      </c>
      <c r="CJ117" s="8">
        <f t="shared" si="82"/>
        <v>2.2860833732392945E-3</v>
      </c>
      <c r="CK117" s="8">
        <f t="shared" si="83"/>
        <v>5.0628330332575194E-4</v>
      </c>
      <c r="CL117" s="8">
        <f t="shared" si="84"/>
        <v>1.6956548217865331E-4</v>
      </c>
    </row>
    <row r="118" spans="1:90">
      <c r="A118">
        <f t="shared" si="49"/>
        <v>2072</v>
      </c>
      <c r="B118" s="4">
        <f t="shared" si="107"/>
        <v>1276.6608923262884</v>
      </c>
      <c r="C118" s="4">
        <f t="shared" si="107"/>
        <v>3517.8574334667933</v>
      </c>
      <c r="D118" s="4">
        <f t="shared" si="107"/>
        <v>6581.408457172538</v>
      </c>
      <c r="E118" s="11">
        <f t="shared" si="108"/>
        <v>4.0554331451917705E-4</v>
      </c>
      <c r="F118" s="11">
        <f t="shared" si="108"/>
        <v>8.1302494136746973E-4</v>
      </c>
      <c r="G118" s="11">
        <f t="shared" si="108"/>
        <v>1.7950202606663843E-3</v>
      </c>
      <c r="H118" s="4">
        <f t="shared" si="57"/>
        <v>107251.67695934096</v>
      </c>
      <c r="I118" s="4">
        <f t="shared" si="57"/>
        <v>63470.952753720034</v>
      </c>
      <c r="J118" s="4">
        <f t="shared" si="57"/>
        <v>16865.307196007092</v>
      </c>
      <c r="K118" s="4">
        <f t="shared" si="51"/>
        <v>84009.526416925466</v>
      </c>
      <c r="L118" s="4">
        <f t="shared" si="51"/>
        <v>18042.502845594401</v>
      </c>
      <c r="M118" s="4">
        <f t="shared" si="51"/>
        <v>2562.568074258782</v>
      </c>
      <c r="N118" s="11">
        <f t="shared" si="87"/>
        <v>1.0117855330061598E-2</v>
      </c>
      <c r="O118" s="11">
        <f t="shared" si="87"/>
        <v>1.7599634663857833E-2</v>
      </c>
      <c r="P118" s="11">
        <f t="shared" si="87"/>
        <v>1.2635522098245477E-2</v>
      </c>
      <c r="Q118" s="4">
        <f t="shared" si="58"/>
        <v>6550.2390496908047</v>
      </c>
      <c r="R118" s="4">
        <f t="shared" si="58"/>
        <v>15983.609263088765</v>
      </c>
      <c r="S118" s="4">
        <f t="shared" si="58"/>
        <v>4697.9976589472772</v>
      </c>
      <c r="T118" s="4">
        <f t="shared" si="109"/>
        <v>61.073535028958062</v>
      </c>
      <c r="U118" s="4">
        <f t="shared" si="109"/>
        <v>251.82557641931672</v>
      </c>
      <c r="V118" s="4">
        <f t="shared" si="109"/>
        <v>278.55986282061559</v>
      </c>
      <c r="W118" s="11">
        <f t="shared" si="60"/>
        <v>-1.219247815263802E-2</v>
      </c>
      <c r="X118" s="11">
        <f t="shared" si="60"/>
        <v>-1.3228699347321071E-2</v>
      </c>
      <c r="Y118" s="11">
        <f t="shared" si="60"/>
        <v>-1.2203590333800474E-2</v>
      </c>
      <c r="Z118" s="4">
        <f t="shared" si="68"/>
        <v>10503.087969100086</v>
      </c>
      <c r="AA118" s="4">
        <f t="shared" si="61"/>
        <v>37016.652430886621</v>
      </c>
      <c r="AB118" s="4">
        <f t="shared" si="61"/>
        <v>7979.5519003310337</v>
      </c>
      <c r="AC118" s="12">
        <f t="shared" si="110"/>
        <v>2.0473774460251448</v>
      </c>
      <c r="AD118" s="12">
        <f t="shared" si="110"/>
        <v>3.4978655509967949</v>
      </c>
      <c r="AE118" s="12">
        <f t="shared" si="110"/>
        <v>1.7448346373348849</v>
      </c>
      <c r="AF118" s="11">
        <f t="shared" si="63"/>
        <v>-2.9039671966837322E-3</v>
      </c>
      <c r="AG118" s="11">
        <f t="shared" si="63"/>
        <v>2.0567434751257441E-3</v>
      </c>
      <c r="AH118" s="11">
        <f t="shared" si="63"/>
        <v>8.257041531207765E-4</v>
      </c>
      <c r="AI118" s="1">
        <f t="shared" si="105"/>
        <v>190930.24920456804</v>
      </c>
      <c r="AJ118" s="1">
        <f t="shared" si="105"/>
        <v>105163.8685388696</v>
      </c>
      <c r="AK118" s="1">
        <f t="shared" si="105"/>
        <v>28813.546524445181</v>
      </c>
      <c r="AL118" s="17">
        <f t="shared" si="111"/>
        <v>31.593150974149328</v>
      </c>
      <c r="AM118" s="17">
        <f t="shared" si="111"/>
        <v>9.5229758741764474</v>
      </c>
      <c r="AN118" s="17">
        <f t="shared" si="111"/>
        <v>1.9839224109645783</v>
      </c>
      <c r="AO118" s="7">
        <f t="shared" si="106"/>
        <v>9.8011271960907007E-3</v>
      </c>
      <c r="AP118" s="7">
        <f t="shared" si="106"/>
        <v>1.5092999361298093E-2</v>
      </c>
      <c r="AQ118" s="7">
        <f t="shared" si="106"/>
        <v>1.0924917982330038E-2</v>
      </c>
      <c r="AR118" s="1">
        <f t="shared" si="65"/>
        <v>107251.67695934096</v>
      </c>
      <c r="AS118" s="1">
        <f t="shared" si="65"/>
        <v>63470.952753720034</v>
      </c>
      <c r="AT118" s="1">
        <f t="shared" si="65"/>
        <v>16865.307196007092</v>
      </c>
      <c r="AU118" s="1">
        <f t="shared" si="73"/>
        <v>21450.335391868193</v>
      </c>
      <c r="AV118" s="1">
        <f t="shared" si="73"/>
        <v>12694.190550744008</v>
      </c>
      <c r="AW118" s="1">
        <f t="shared" si="73"/>
        <v>3373.0614392014186</v>
      </c>
      <c r="AX118" s="1">
        <f t="shared" si="74"/>
        <v>67207.621133540364</v>
      </c>
      <c r="AY118" s="1">
        <f t="shared" si="74"/>
        <v>14434.002276475519</v>
      </c>
      <c r="AZ118" s="1">
        <f t="shared" si="74"/>
        <v>2050.0544594070257</v>
      </c>
      <c r="BA118" s="1">
        <f t="shared" si="75"/>
        <v>11.115541929806147</v>
      </c>
      <c r="BB118" s="1">
        <f t="shared" si="75"/>
        <v>9.5773419713483978</v>
      </c>
      <c r="BC118" s="1">
        <f t="shared" si="75"/>
        <v>7.6256216373439987</v>
      </c>
      <c r="BD118" s="1">
        <f t="shared" si="76"/>
        <v>21086.269211852374</v>
      </c>
      <c r="BE118">
        <f t="shared" si="112"/>
        <v>0.21822387218499145</v>
      </c>
      <c r="BF118">
        <f t="shared" si="112"/>
        <v>0.3346263841173937</v>
      </c>
      <c r="BG118">
        <f t="shared" si="112"/>
        <v>2.453676962688749E-2</v>
      </c>
      <c r="BH118">
        <f t="shared" si="77"/>
        <v>0.26801360687285009</v>
      </c>
      <c r="BI118">
        <f t="shared" si="78"/>
        <v>4.7621658391411486E-3</v>
      </c>
      <c r="BJ118">
        <f t="shared" si="78"/>
        <v>1.1197481694748152E-2</v>
      </c>
      <c r="BK118">
        <f t="shared" si="78"/>
        <v>6.0205306372294847E-5</v>
      </c>
      <c r="BL118">
        <f t="shared" si="72"/>
        <v>510.75027220637531</v>
      </c>
      <c r="BM118">
        <f t="shared" si="72"/>
        <v>710.71483160800483</v>
      </c>
      <c r="BN118">
        <f t="shared" si="72"/>
        <v>1.015380986798476</v>
      </c>
      <c r="BO118">
        <f t="shared" si="67"/>
        <v>329.09095880742359</v>
      </c>
      <c r="BP118">
        <f t="shared" si="89"/>
        <v>114.7540580884156</v>
      </c>
      <c r="BQ118">
        <f t="shared" si="89"/>
        <v>10.372014933268281</v>
      </c>
      <c r="BR118" s="7">
        <f t="shared" si="86"/>
        <v>1.3540114088067767E-2</v>
      </c>
      <c r="BS118" s="7">
        <f t="shared" si="70"/>
        <v>0.2150128002542685</v>
      </c>
      <c r="BT118" s="7">
        <f t="shared" si="71"/>
        <v>7.1063029999206745E-2</v>
      </c>
      <c r="BU118" s="8">
        <f>MAX((BU$3*climhigh!$I228+BU$4*climhigh!$I228^2+BU$5*climhigh!$I228^6)*(K118/K$66)^$BW$1,-99)</f>
        <v>-2.060088637986818</v>
      </c>
      <c r="BV118" s="8">
        <f>MAX((BV$3*climhigh!$I228+BV$4*climhigh!$I228^2+BV$5*climhigh!$I228^6)*(L118/L$66)^$BW$1,-99)</f>
        <v>-2.9994762754726816</v>
      </c>
      <c r="BW118" s="8">
        <f>MAX((BW$3*climhigh!$I228+BW$4*climhigh!$I228^2+BW$5*climhigh!$I228^6)*(M118/M$66)^$BW$1,-99)</f>
        <v>-3.9926989495044816</v>
      </c>
      <c r="BX118" s="8">
        <f>MAX((BX$3*climhigh!$M228+BX$4*climhigh!$M228^2+BX$5*climhigh!$M228^6)*(K118/K$66)^$BW$1,-99)</f>
        <v>-2.0601027504151137</v>
      </c>
      <c r="BY118" s="8">
        <f>MAX((BY$3*climhigh!$M228+BY$4*climhigh!$M228^2+BY$5*climhigh!$M228^6)*(L118/L$66)^$BW$1,-99)</f>
        <v>-2.9994869017973707</v>
      </c>
      <c r="BZ118" s="8">
        <f>MAX((BZ$3*climhigh!$M228+BZ$4*climhigh!$M228^2+BZ$5*climhigh!$M228^6)*(M118/M$66)^$BW$1,-99)</f>
        <v>-3.9927087286660847</v>
      </c>
      <c r="CA118" s="8">
        <f t="shared" si="79"/>
        <v>1.678510165243605E-2</v>
      </c>
      <c r="CB118" s="8">
        <f t="shared" si="80"/>
        <v>3.6090117088428244E-3</v>
      </c>
      <c r="CC118" s="8">
        <f t="shared" si="81"/>
        <v>1.1928001822667977E-3</v>
      </c>
      <c r="CD118" s="8">
        <f>MAX((CD$3*climhigh!$I228+CD$4*climhigh!$I228^2+CD$5*climhigh!$I228^6)*(K118/K$66)^$BW$1,-99)</f>
        <v>-1.894434212583177</v>
      </c>
      <c r="CE118" s="8">
        <f>MAX((CE$3*climhigh!$I228+CE$4*climhigh!$I228^2+CE$5*climhigh!$I228^6)*(L118/L$66)^$BW$1,-99)</f>
        <v>-3.2094736474600918</v>
      </c>
      <c r="CF118" s="8">
        <f>MAX((CF$3*climhigh!$I228+CF$4*climhigh!$I228^2+CF$5*climhigh!$I228^6)*(M118/M$66)^$BW$1,-99)</f>
        <v>-4.5308816957153866</v>
      </c>
      <c r="CG118" s="8">
        <f>MAX((CG$3*climhigh!$M228+CG$4*climhigh!$M228^2+CG$5*climhigh!$M228^6)*(K118/K$66)^$BW$1,-99)</f>
        <v>-1.8944551451612612</v>
      </c>
      <c r="CH118" s="8">
        <f>MAX((CH$3*climhigh!$M228+CH$4*climhigh!$M228^2+CH$5*climhigh!$M228^6)*(L118/L$66)^$BW$1,-99)</f>
        <v>-3.2094936618810697</v>
      </c>
      <c r="CI118" s="8">
        <f>MAX((CI$3*climhigh!$M228+CI$4*climhigh!$M228^2+CI$5*climhigh!$M228^6)*(M118/M$66)^$BW$1,-99)</f>
        <v>-4.5309043049442872</v>
      </c>
      <c r="CJ118" s="8">
        <f t="shared" si="82"/>
        <v>2.4333149482371496E-3</v>
      </c>
      <c r="CK118" s="8">
        <f t="shared" si="83"/>
        <v>5.2319386092103989E-4</v>
      </c>
      <c r="CL118" s="8">
        <f t="shared" si="84"/>
        <v>1.7291873316409477E-4</v>
      </c>
    </row>
    <row r="119" spans="1:90">
      <c r="A119">
        <f t="shared" si="49"/>
        <v>2073</v>
      </c>
      <c r="B119" s="4">
        <f t="shared" si="107"/>
        <v>1277.1527465515899</v>
      </c>
      <c r="C119" s="4">
        <f t="shared" si="107"/>
        <v>3520.5745340086974</v>
      </c>
      <c r="D119" s="4">
        <f t="shared" si="107"/>
        <v>6592.631530620667</v>
      </c>
      <c r="E119" s="11">
        <f t="shared" si="108"/>
        <v>3.8526614879321819E-4</v>
      </c>
      <c r="F119" s="11">
        <f t="shared" si="108"/>
        <v>7.7237369429909622E-4</v>
      </c>
      <c r="G119" s="11">
        <f t="shared" si="108"/>
        <v>1.705269247633065E-3</v>
      </c>
      <c r="H119" s="4">
        <f t="shared" si="57"/>
        <v>108358.89420178073</v>
      </c>
      <c r="I119" s="4">
        <f t="shared" si="57"/>
        <v>64623.426639616126</v>
      </c>
      <c r="J119" s="4">
        <f t="shared" si="57"/>
        <v>17104.477543972887</v>
      </c>
      <c r="K119" s="4">
        <f t="shared" si="51"/>
        <v>84844.11476572245</v>
      </c>
      <c r="L119" s="4">
        <f t="shared" si="51"/>
        <v>18355.93196944271</v>
      </c>
      <c r="M119" s="4">
        <f t="shared" si="51"/>
        <v>2594.4840788580486</v>
      </c>
      <c r="N119" s="11">
        <f t="shared" si="87"/>
        <v>9.9344489177937145E-3</v>
      </c>
      <c r="O119" s="11">
        <f t="shared" si="87"/>
        <v>1.7371709819341552E-2</v>
      </c>
      <c r="P119" s="11">
        <f t="shared" si="87"/>
        <v>1.2454695319068954E-2</v>
      </c>
      <c r="Q119" s="4">
        <f t="shared" si="58"/>
        <v>6537.1725984768946</v>
      </c>
      <c r="R119" s="4">
        <f t="shared" si="58"/>
        <v>16058.550037404588</v>
      </c>
      <c r="S119" s="4">
        <f t="shared" si="58"/>
        <v>4706.475436484996</v>
      </c>
      <c r="T119" s="4">
        <f t="shared" si="109"/>
        <v>60.32889728741312</v>
      </c>
      <c r="U119" s="4">
        <f t="shared" si="109"/>
        <v>248.49425158089974</v>
      </c>
      <c r="V119" s="4">
        <f t="shared" si="109"/>
        <v>275.16043237131316</v>
      </c>
      <c r="W119" s="11">
        <f t="shared" si="60"/>
        <v>-1.219247815263802E-2</v>
      </c>
      <c r="X119" s="11">
        <f t="shared" si="60"/>
        <v>-1.3228699347321071E-2</v>
      </c>
      <c r="Y119" s="11">
        <f t="shared" si="60"/>
        <v>-1.2203590333800474E-2</v>
      </c>
      <c r="Z119" s="4">
        <f t="shared" si="68"/>
        <v>10453.806513711494</v>
      </c>
      <c r="AA119" s="4">
        <f t="shared" si="61"/>
        <v>37276.562560628139</v>
      </c>
      <c r="AB119" s="4">
        <f t="shared" si="61"/>
        <v>8002.6979301608771</v>
      </c>
      <c r="AC119" s="12">
        <f t="shared" si="110"/>
        <v>2.0414319290826577</v>
      </c>
      <c r="AD119" s="12">
        <f t="shared" si="110"/>
        <v>3.5050597631456748</v>
      </c>
      <c r="AE119" s="12">
        <f t="shared" si="110"/>
        <v>1.7462753545414413</v>
      </c>
      <c r="AF119" s="11">
        <f t="shared" si="63"/>
        <v>-2.9039671966837322E-3</v>
      </c>
      <c r="AG119" s="11">
        <f t="shared" si="63"/>
        <v>2.0567434751257441E-3</v>
      </c>
      <c r="AH119" s="11">
        <f t="shared" si="63"/>
        <v>8.257041531207765E-4</v>
      </c>
      <c r="AI119" s="1">
        <f t="shared" si="105"/>
        <v>193287.55967597943</v>
      </c>
      <c r="AJ119" s="1">
        <f t="shared" si="105"/>
        <v>107341.67223572666</v>
      </c>
      <c r="AK119" s="1">
        <f t="shared" si="105"/>
        <v>29305.253311202079</v>
      </c>
      <c r="AL119" s="17">
        <f t="shared" si="111"/>
        <v>31.899702980460034</v>
      </c>
      <c r="AM119" s="17">
        <f t="shared" si="111"/>
        <v>9.6652688402751838</v>
      </c>
      <c r="AN119" s="17">
        <f t="shared" si="111"/>
        <v>2.005379858691442</v>
      </c>
      <c r="AO119" s="7">
        <f t="shared" si="106"/>
        <v>9.7031159241297935E-3</v>
      </c>
      <c r="AP119" s="7">
        <f t="shared" si="106"/>
        <v>1.4942069367685112E-2</v>
      </c>
      <c r="AQ119" s="7">
        <f t="shared" si="106"/>
        <v>1.0815668802506737E-2</v>
      </c>
      <c r="AR119" s="1">
        <f t="shared" si="65"/>
        <v>108358.89420178073</v>
      </c>
      <c r="AS119" s="1">
        <f t="shared" si="65"/>
        <v>64623.426639616126</v>
      </c>
      <c r="AT119" s="1">
        <f t="shared" si="65"/>
        <v>17104.477543972887</v>
      </c>
      <c r="AU119" s="1">
        <f t="shared" si="73"/>
        <v>21671.778840356146</v>
      </c>
      <c r="AV119" s="1">
        <f t="shared" si="73"/>
        <v>12924.685327923225</v>
      </c>
      <c r="AW119" s="1">
        <f t="shared" si="73"/>
        <v>3420.8955087945778</v>
      </c>
      <c r="AX119" s="1">
        <f t="shared" si="74"/>
        <v>67875.291812577954</v>
      </c>
      <c r="AY119" s="1">
        <f t="shared" si="74"/>
        <v>14684.745575554169</v>
      </c>
      <c r="AZ119" s="1">
        <f t="shared" si="74"/>
        <v>2075.5872630864387</v>
      </c>
      <c r="BA119" s="1">
        <f t="shared" si="75"/>
        <v>11.125427356491494</v>
      </c>
      <c r="BB119" s="1">
        <f t="shared" si="75"/>
        <v>9.5945645180181565</v>
      </c>
      <c r="BC119" s="1">
        <f t="shared" si="75"/>
        <v>7.6379994109775691</v>
      </c>
      <c r="BD119" s="1">
        <f t="shared" si="76"/>
        <v>20528.872186329012</v>
      </c>
      <c r="BE119">
        <f t="shared" si="112"/>
        <v>0.21822387218499145</v>
      </c>
      <c r="BF119">
        <f t="shared" si="112"/>
        <v>0.3346263841173937</v>
      </c>
      <c r="BG119">
        <f t="shared" si="112"/>
        <v>2.453676962688749E-2</v>
      </c>
      <c r="BH119">
        <f t="shared" si="77"/>
        <v>0.26826716413762414</v>
      </c>
      <c r="BI119">
        <f t="shared" si="78"/>
        <v>4.7621658391411486E-3</v>
      </c>
      <c r="BJ119">
        <f t="shared" si="78"/>
        <v>1.1197481694748152E-2</v>
      </c>
      <c r="BK119">
        <f t="shared" si="78"/>
        <v>6.0205306372294847E-5</v>
      </c>
      <c r="BL119">
        <f t="shared" si="72"/>
        <v>516.0230243348301</v>
      </c>
      <c r="BM119">
        <f t="shared" si="72"/>
        <v>723.61963684900161</v>
      </c>
      <c r="BN119">
        <f t="shared" si="72"/>
        <v>1.0297803108729251</v>
      </c>
      <c r="BO119">
        <f t="shared" si="67"/>
        <v>333.54688793502771</v>
      </c>
      <c r="BP119">
        <f t="shared" si="89"/>
        <v>116.02305631330189</v>
      </c>
      <c r="BQ119">
        <f t="shared" si="89"/>
        <v>10.48867841188893</v>
      </c>
      <c r="BR119" s="7">
        <f t="shared" si="86"/>
        <v>1.3321013693503136E-2</v>
      </c>
      <c r="BS119" s="7">
        <f t="shared" si="70"/>
        <v>0.20875029150899854</v>
      </c>
      <c r="BT119" s="7">
        <f t="shared" si="71"/>
        <v>6.8098033836780231E-2</v>
      </c>
      <c r="BU119" s="8">
        <f>MAX((BU$3*climhigh!$I229+BU$4*climhigh!$I229^2+BU$5*climhigh!$I229^6)*(K119/K$66)^$BW$1,-99)</f>
        <v>-2.2734658754998103</v>
      </c>
      <c r="BV119" s="8">
        <f>MAX((BV$3*climhigh!$I229+BV$4*climhigh!$I229^2+BV$5*climhigh!$I229^6)*(L119/L$66)^$BW$1,-99)</f>
        <v>-3.1505775300933969</v>
      </c>
      <c r="BW119" s="8">
        <f>MAX((BW$3*climhigh!$I229+BW$4*climhigh!$I229^2+BW$5*climhigh!$I229^6)*(M119/M$66)^$BW$1,-99)</f>
        <v>-4.1312837173164869</v>
      </c>
      <c r="BX119" s="8">
        <f>MAX((BX$3*climhigh!$M229+BX$4*climhigh!$M229^2+BX$5*climhigh!$M229^6)*(K119/K$66)^$BW$1,-99)</f>
        <v>-2.2734801961288822</v>
      </c>
      <c r="BY119" s="8">
        <f>MAX((BY$3*climhigh!$M229+BY$4*climhigh!$M229^2+BY$5*climhigh!$M229^6)*(L119/L$66)^$BW$1,-99)</f>
        <v>-3.1505882665381808</v>
      </c>
      <c r="BZ119" s="8">
        <f>MAX((BZ$3*climhigh!$M229+BZ$4*climhigh!$M229^2+BZ$5*climhigh!$M229^6)*(M119/M$66)^$BW$1,-99)</f>
        <v>-4.1312935868856897</v>
      </c>
      <c r="CA119" s="8">
        <f t="shared" si="79"/>
        <v>1.7205813553047209E-2</v>
      </c>
      <c r="CB119" s="8">
        <f t="shared" si="80"/>
        <v>3.5917185948480829E-3</v>
      </c>
      <c r="CC119" s="8">
        <f t="shared" si="81"/>
        <v>1.1716820735247408E-3</v>
      </c>
      <c r="CD119" s="8">
        <f>MAX((CD$3*climhigh!$I229+CD$4*climhigh!$I229^2+CD$5*climhigh!$I229^6)*(K119/K$66)^$BW$1,-99)</f>
        <v>-2.2224143346150984</v>
      </c>
      <c r="CE119" s="8">
        <f>MAX((CE$3*climhigh!$I229+CE$4*climhigh!$I229^2+CE$5*climhigh!$I229^6)*(L119/L$66)^$BW$1,-99)</f>
        <v>-3.5119420576275826</v>
      </c>
      <c r="CF119" s="8">
        <f>MAX((CF$3*climhigh!$I229+CF$4*climhigh!$I229^2+CF$5*climhigh!$I229^6)*(M119/M$66)^$BW$1,-99)</f>
        <v>-4.8737812289668323</v>
      </c>
      <c r="CG119" s="8">
        <f>MAX((CG$3*climhigh!$M229+CG$4*climhigh!$M229^2+CG$5*climhigh!$M229^6)*(K119/K$66)^$BW$1,-99)</f>
        <v>-2.222436707152732</v>
      </c>
      <c r="CH119" s="8">
        <f>MAX((CH$3*climhigh!$M229+CH$4*climhigh!$M229^2+CH$5*climhigh!$M229^6)*(L119/L$66)^$BW$1,-99)</f>
        <v>-3.5119632491734509</v>
      </c>
      <c r="CI119" s="8">
        <f>MAX((CI$3*climhigh!$M229+CI$4*climhigh!$M229^2+CI$5*climhigh!$M229^6)*(M119/M$66)^$BW$1,-99)</f>
        <v>-4.8738050929094188</v>
      </c>
      <c r="CJ119" s="8">
        <f t="shared" si="82"/>
        <v>2.5856819957763492E-3</v>
      </c>
      <c r="CK119" s="8">
        <f t="shared" si="83"/>
        <v>5.3976187036788208E-4</v>
      </c>
      <c r="CL119" s="8">
        <f t="shared" si="84"/>
        <v>1.7607986003953126E-4</v>
      </c>
    </row>
    <row r="120" spans="1:90">
      <c r="A120">
        <f t="shared" si="49"/>
        <v>2074</v>
      </c>
      <c r="B120" s="4">
        <f t="shared" si="107"/>
        <v>1277.6201880856702</v>
      </c>
      <c r="C120" s="4">
        <f t="shared" si="107"/>
        <v>3523.1577732096403</v>
      </c>
      <c r="D120" s="4">
        <f t="shared" si="107"/>
        <v>6603.3116318403027</v>
      </c>
      <c r="E120" s="11">
        <f t="shared" si="108"/>
        <v>3.6600284135355728E-4</v>
      </c>
      <c r="F120" s="11">
        <f t="shared" si="108"/>
        <v>7.3375500958414142E-4</v>
      </c>
      <c r="G120" s="11">
        <f t="shared" si="108"/>
        <v>1.6200057852514117E-3</v>
      </c>
      <c r="H120" s="4">
        <f t="shared" si="57"/>
        <v>109455.70153962991</v>
      </c>
      <c r="I120" s="4">
        <f t="shared" si="57"/>
        <v>65779.695749618288</v>
      </c>
      <c r="J120" s="4">
        <f t="shared" si="57"/>
        <v>17342.500285630504</v>
      </c>
      <c r="K120" s="4">
        <f t="shared" si="51"/>
        <v>85671.549776959553</v>
      </c>
      <c r="L120" s="4">
        <f t="shared" si="51"/>
        <v>18670.664212035037</v>
      </c>
      <c r="M120" s="4">
        <f t="shared" si="51"/>
        <v>2626.3337628966719</v>
      </c>
      <c r="N120" s="11">
        <f t="shared" si="87"/>
        <v>9.7524149261487558E-3</v>
      </c>
      <c r="O120" s="11">
        <f t="shared" si="87"/>
        <v>1.7146078069817605E-2</v>
      </c>
      <c r="P120" s="11">
        <f t="shared" si="87"/>
        <v>1.2275921944620904E-2</v>
      </c>
      <c r="Q120" s="4">
        <f t="shared" si="58"/>
        <v>6522.8306753713805</v>
      </c>
      <c r="R120" s="4">
        <f t="shared" si="58"/>
        <v>16129.641581848833</v>
      </c>
      <c r="S120" s="4">
        <f t="shared" si="58"/>
        <v>4713.7347115296434</v>
      </c>
      <c r="T120" s="4">
        <f t="shared" si="109"/>
        <v>59.59333852526359</v>
      </c>
      <c r="U120" s="4">
        <f t="shared" si="109"/>
        <v>245.20699583719846</v>
      </c>
      <c r="V120" s="4">
        <f t="shared" si="109"/>
        <v>271.80248717858223</v>
      </c>
      <c r="W120" s="11">
        <f t="shared" si="60"/>
        <v>-1.219247815263802E-2</v>
      </c>
      <c r="X120" s="11">
        <f t="shared" si="60"/>
        <v>-1.3228699347321071E-2</v>
      </c>
      <c r="Y120" s="11">
        <f t="shared" si="60"/>
        <v>-1.2203590333800474E-2</v>
      </c>
      <c r="Z120" s="4">
        <f t="shared" si="68"/>
        <v>10402.65625177147</v>
      </c>
      <c r="AA120" s="4">
        <f t="shared" si="61"/>
        <v>37528.365301700534</v>
      </c>
      <c r="AB120" s="4">
        <f t="shared" si="61"/>
        <v>8023.7589938374604</v>
      </c>
      <c r="AC120" s="12">
        <f t="shared" si="110"/>
        <v>2.0355036777263389</v>
      </c>
      <c r="AD120" s="12">
        <f t="shared" si="110"/>
        <v>3.5122687719434507</v>
      </c>
      <c r="AE120" s="12">
        <f t="shared" si="110"/>
        <v>1.7477172613541787</v>
      </c>
      <c r="AF120" s="11">
        <f t="shared" si="63"/>
        <v>-2.9039671966837322E-3</v>
      </c>
      <c r="AG120" s="11">
        <f t="shared" si="63"/>
        <v>2.0567434751257441E-3</v>
      </c>
      <c r="AH120" s="11">
        <f t="shared" si="63"/>
        <v>8.257041531207765E-4</v>
      </c>
      <c r="AI120" s="1">
        <f t="shared" ref="AI120:AK135" si="113">(1-$AI$5)*AI119+AU119</f>
        <v>195630.58254873764</v>
      </c>
      <c r="AJ120" s="1">
        <f t="shared" si="113"/>
        <v>109532.19034007723</v>
      </c>
      <c r="AK120" s="1">
        <f t="shared" si="113"/>
        <v>29795.623488876452</v>
      </c>
      <c r="AL120" s="17">
        <f t="shared" si="111"/>
        <v>32.206134231265096</v>
      </c>
      <c r="AM120" s="17">
        <f t="shared" si="111"/>
        <v>9.8082437665692126</v>
      </c>
      <c r="AN120" s="17">
        <f t="shared" si="111"/>
        <v>2.0268524878225183</v>
      </c>
      <c r="AO120" s="7">
        <f t="shared" si="106"/>
        <v>9.6060847648884954E-3</v>
      </c>
      <c r="AP120" s="7">
        <f t="shared" si="106"/>
        <v>1.4792648674008261E-2</v>
      </c>
      <c r="AQ120" s="7">
        <f t="shared" si="106"/>
        <v>1.070751211448167E-2</v>
      </c>
      <c r="AR120" s="1">
        <f t="shared" si="65"/>
        <v>109455.70153962991</v>
      </c>
      <c r="AS120" s="1">
        <f t="shared" si="65"/>
        <v>65779.695749618288</v>
      </c>
      <c r="AT120" s="1">
        <f t="shared" si="65"/>
        <v>17342.500285630504</v>
      </c>
      <c r="AU120" s="1">
        <f t="shared" si="73"/>
        <v>21891.140307925984</v>
      </c>
      <c r="AV120" s="1">
        <f t="shared" si="73"/>
        <v>13155.939149923659</v>
      </c>
      <c r="AW120" s="1">
        <f t="shared" si="73"/>
        <v>3468.5000571261007</v>
      </c>
      <c r="AX120" s="1">
        <f t="shared" si="74"/>
        <v>68537.239821567637</v>
      </c>
      <c r="AY120" s="1">
        <f t="shared" si="74"/>
        <v>14936.53136962803</v>
      </c>
      <c r="AZ120" s="1">
        <f t="shared" si="74"/>
        <v>2101.067010317337</v>
      </c>
      <c r="BA120" s="1">
        <f t="shared" si="75"/>
        <v>11.135132523557992</v>
      </c>
      <c r="BB120" s="1">
        <f t="shared" si="75"/>
        <v>9.6115652610233884</v>
      </c>
      <c r="BC120" s="1">
        <f t="shared" si="75"/>
        <v>7.6502005948234535</v>
      </c>
      <c r="BD120" s="1">
        <f t="shared" si="76"/>
        <v>19984.534769019407</v>
      </c>
      <c r="BE120">
        <f t="shared" si="112"/>
        <v>0.21822387218499145</v>
      </c>
      <c r="BF120">
        <f t="shared" si="112"/>
        <v>0.3346263841173937</v>
      </c>
      <c r="BG120">
        <f t="shared" si="112"/>
        <v>2.453676962688749E-2</v>
      </c>
      <c r="BH120">
        <f t="shared" si="77"/>
        <v>0.26851979562828632</v>
      </c>
      <c r="BI120">
        <f t="shared" si="78"/>
        <v>4.7621658391411486E-3</v>
      </c>
      <c r="BJ120">
        <f t="shared" si="78"/>
        <v>1.1197481694748152E-2</v>
      </c>
      <c r="BK120">
        <f t="shared" si="78"/>
        <v>6.0205306372294847E-5</v>
      </c>
      <c r="BL120">
        <f t="shared" si="72"/>
        <v>521.24620277125473</v>
      </c>
      <c r="BM120">
        <f t="shared" si="72"/>
        <v>736.56693904245355</v>
      </c>
      <c r="BN120">
        <f t="shared" si="72"/>
        <v>1.0441105429579953</v>
      </c>
      <c r="BO120">
        <f t="shared" si="67"/>
        <v>337.99007059663558</v>
      </c>
      <c r="BP120">
        <f t="shared" si="89"/>
        <v>117.3065842867376</v>
      </c>
      <c r="BQ120">
        <f t="shared" si="89"/>
        <v>10.606722724088996</v>
      </c>
      <c r="BR120" s="7">
        <f t="shared" si="86"/>
        <v>1.3105061533303486E-2</v>
      </c>
      <c r="BS120" s="7">
        <f t="shared" si="70"/>
        <v>0.20267018593106653</v>
      </c>
      <c r="BT120" s="7">
        <f t="shared" si="71"/>
        <v>6.5270451704699792E-2</v>
      </c>
      <c r="BU120" s="8">
        <f>MAX((BU$3*climhigh!$I230+BU$4*climhigh!$I230^2+BU$5*climhigh!$I230^6)*(K120/K$66)^$BW$1,-99)</f>
        <v>-2.4906116975800114</v>
      </c>
      <c r="BV120" s="8">
        <f>MAX((BV$3*climhigh!$I230+BV$4*climhigh!$I230^2+BV$5*climhigh!$I230^6)*(L120/L$66)^$BW$1,-99)</f>
        <v>-3.3036377098650735</v>
      </c>
      <c r="BW120" s="8">
        <f>MAX((BW$3*climhigh!$I230+BW$4*climhigh!$I230^2+BW$5*climhigh!$I230^6)*(M120/M$66)^$BW$1,-99)</f>
        <v>-4.2716970832415253</v>
      </c>
      <c r="BX120" s="8">
        <f>MAX((BX$3*climhigh!$M230+BX$4*climhigh!$M230^2+BX$5*climhigh!$M230^6)*(K120/K$66)^$BW$1,-99)</f>
        <v>-2.4906262207893124</v>
      </c>
      <c r="BY120" s="8">
        <f>MAX((BY$3*climhigh!$M230+BY$4*climhigh!$M230^2+BY$5*climhigh!$M230^6)*(L120/L$66)^$BW$1,-99)</f>
        <v>-3.3036485522205559</v>
      </c>
      <c r="BZ120" s="8">
        <f>MAX((BZ$3*climhigh!$M230+BZ$4*climhigh!$M230^2+BZ$5*climhigh!$M230^6)*(M120/M$66)^$BW$1,-99)</f>
        <v>-4.2717070397957757</v>
      </c>
      <c r="CA120" s="8">
        <f t="shared" si="79"/>
        <v>1.7623196075742691E-2</v>
      </c>
      <c r="CB120" s="8">
        <f t="shared" si="80"/>
        <v>3.571696425370413E-3</v>
      </c>
      <c r="CC120" s="8">
        <f t="shared" si="81"/>
        <v>1.1502739683442182E-3</v>
      </c>
      <c r="CD120" s="8">
        <f>MAX((CD$3*climhigh!$I230+CD$4*climhigh!$I230^2+CD$5*climhigh!$I230^6)*(K120/K$66)^$BW$1,-99)</f>
        <v>-2.5739108092271885</v>
      </c>
      <c r="CE120" s="8">
        <f>MAX((CE$3*climhigh!$I230+CE$4*climhigh!$I230^2+CE$5*climhigh!$I230^6)*(L120/L$66)^$BW$1,-99)</f>
        <v>-3.8332700530382215</v>
      </c>
      <c r="CF120" s="8">
        <f>MAX((CF$3*climhigh!$I230+CF$4*climhigh!$I230^2+CF$5*climhigh!$I230^6)*(M120/M$66)^$BW$1,-99)</f>
        <v>-5.2372269251280779</v>
      </c>
      <c r="CG120" s="8">
        <f>MAX((CG$3*climhigh!$M230+CG$4*climhigh!$M230^2+CG$5*climhigh!$M230^6)*(K120/K$66)^$BW$1,-99)</f>
        <v>-2.5739346786830173</v>
      </c>
      <c r="CH120" s="8">
        <f>MAX((CH$3*climhigh!$M230+CH$4*climhigh!$M230^2+CH$5*climhigh!$M230^6)*(L120/L$66)^$BW$1,-99)</f>
        <v>-3.8332924642092991</v>
      </c>
      <c r="CI120" s="8">
        <f>MAX((CI$3*climhigh!$M230+CI$4*climhigh!$M230^2+CI$5*climhigh!$M230^6)*(M120/M$66)^$BW$1,-99)</f>
        <v>-5.2372520900736586</v>
      </c>
      <c r="CJ120" s="8">
        <f t="shared" si="82"/>
        <v>2.7431729618180366E-3</v>
      </c>
      <c r="CK120" s="8">
        <f t="shared" si="83"/>
        <v>5.5595937421273596E-4</v>
      </c>
      <c r="CL120" s="8">
        <f t="shared" si="84"/>
        <v>1.7904813832198243E-4</v>
      </c>
    </row>
    <row r="121" spans="1:90">
      <c r="A121">
        <f t="shared" si="49"/>
        <v>2075</v>
      </c>
      <c r="B121" s="4">
        <f t="shared" si="107"/>
        <v>1278.0644200737297</v>
      </c>
      <c r="C121" s="4">
        <f t="shared" si="107"/>
        <v>3525.6136511420054</v>
      </c>
      <c r="D121" s="4">
        <f t="shared" si="107"/>
        <v>6613.4741647334313</v>
      </c>
      <c r="E121" s="11">
        <f t="shared" si="108"/>
        <v>3.4770269928587939E-4</v>
      </c>
      <c r="F121" s="11">
        <f t="shared" si="108"/>
        <v>6.9706725910493434E-4</v>
      </c>
      <c r="G121" s="11">
        <f t="shared" si="108"/>
        <v>1.5390054959888411E-3</v>
      </c>
      <c r="H121" s="4">
        <f t="shared" si="57"/>
        <v>110541.80724154713</v>
      </c>
      <c r="I121" s="4">
        <f t="shared" si="57"/>
        <v>66939.4970790675</v>
      </c>
      <c r="J121" s="4">
        <f t="shared" si="57"/>
        <v>17579.343628553921</v>
      </c>
      <c r="K121" s="4">
        <f t="shared" si="51"/>
        <v>86491.577032689893</v>
      </c>
      <c r="L121" s="4">
        <f t="shared" si="51"/>
        <v>18986.622954952731</v>
      </c>
      <c r="M121" s="4">
        <f t="shared" si="51"/>
        <v>2658.1102746717224</v>
      </c>
      <c r="N121" s="11">
        <f t="shared" si="87"/>
        <v>9.5717569936020208E-3</v>
      </c>
      <c r="O121" s="11">
        <f t="shared" si="87"/>
        <v>1.6922737152223366E-2</v>
      </c>
      <c r="P121" s="11">
        <f t="shared" si="87"/>
        <v>1.2099190218688438E-2</v>
      </c>
      <c r="Q121" s="4">
        <f t="shared" si="58"/>
        <v>6507.2367155760021</v>
      </c>
      <c r="R121" s="4">
        <f t="shared" si="58"/>
        <v>16196.896674220319</v>
      </c>
      <c r="S121" s="4">
        <f t="shared" si="58"/>
        <v>4719.7992324817833</v>
      </c>
      <c r="T121" s="4">
        <f t="shared" si="109"/>
        <v>58.866748047251555</v>
      </c>
      <c r="U121" s="4">
        <f t="shared" si="109"/>
        <v>241.96322621140837</v>
      </c>
      <c r="V121" s="4">
        <f t="shared" si="109"/>
        <v>268.48552097334675</v>
      </c>
      <c r="W121" s="11">
        <f t="shared" si="60"/>
        <v>-1.219247815263802E-2</v>
      </c>
      <c r="X121" s="11">
        <f t="shared" si="60"/>
        <v>-1.3228699347321071E-2</v>
      </c>
      <c r="Y121" s="11">
        <f t="shared" si="60"/>
        <v>-1.2203590333800474E-2</v>
      </c>
      <c r="Z121" s="4">
        <f t="shared" si="68"/>
        <v>10349.691135213385</v>
      </c>
      <c r="AA121" s="4">
        <f t="shared" si="61"/>
        <v>37772.032102989084</v>
      </c>
      <c r="AB121" s="4">
        <f t="shared" si="61"/>
        <v>8042.7703221309039</v>
      </c>
      <c r="AC121" s="12">
        <f t="shared" si="110"/>
        <v>2.0295926418174925</v>
      </c>
      <c r="AD121" s="12">
        <f t="shared" si="110"/>
        <v>3.5194926078230333</v>
      </c>
      <c r="AE121" s="12">
        <f t="shared" si="110"/>
        <v>1.7491603587553597</v>
      </c>
      <c r="AF121" s="11">
        <f t="shared" si="63"/>
        <v>-2.9039671966837322E-3</v>
      </c>
      <c r="AG121" s="11">
        <f t="shared" si="63"/>
        <v>2.0567434751257441E-3</v>
      </c>
      <c r="AH121" s="11">
        <f t="shared" si="63"/>
        <v>8.257041531207765E-4</v>
      </c>
      <c r="AI121" s="1">
        <f t="shared" si="113"/>
        <v>197958.66460178987</v>
      </c>
      <c r="AJ121" s="1">
        <f t="shared" si="113"/>
        <v>111734.91045599317</v>
      </c>
      <c r="AK121" s="1">
        <f t="shared" si="113"/>
        <v>30284.561197114908</v>
      </c>
      <c r="AL121" s="17">
        <f t="shared" si="111"/>
        <v>32.512415338086257</v>
      </c>
      <c r="AM121" s="17">
        <f t="shared" si="111"/>
        <v>9.9518827716756224</v>
      </c>
      <c r="AN121" s="17">
        <f t="shared" si="111"/>
        <v>2.0483380099144686</v>
      </c>
      <c r="AO121" s="7">
        <f t="shared" si="106"/>
        <v>9.51002391723961E-3</v>
      </c>
      <c r="AP121" s="7">
        <f t="shared" si="106"/>
        <v>1.4644722187268179E-2</v>
      </c>
      <c r="AQ121" s="7">
        <f t="shared" si="106"/>
        <v>1.0600436993336853E-2</v>
      </c>
      <c r="AR121" s="1">
        <f t="shared" si="65"/>
        <v>110541.80724154713</v>
      </c>
      <c r="AS121" s="1">
        <f t="shared" si="65"/>
        <v>66939.4970790675</v>
      </c>
      <c r="AT121" s="1">
        <f t="shared" si="65"/>
        <v>17579.343628553921</v>
      </c>
      <c r="AU121" s="1">
        <f t="shared" si="73"/>
        <v>22108.361448309428</v>
      </c>
      <c r="AV121" s="1">
        <f t="shared" si="73"/>
        <v>13387.899415813501</v>
      </c>
      <c r="AW121" s="1">
        <f t="shared" si="73"/>
        <v>3515.8687257107845</v>
      </c>
      <c r="AX121" s="1">
        <f t="shared" si="74"/>
        <v>69193.261626151914</v>
      </c>
      <c r="AY121" s="1">
        <f t="shared" si="74"/>
        <v>15189.298363962182</v>
      </c>
      <c r="AZ121" s="1">
        <f t="shared" si="74"/>
        <v>2126.4882197373777</v>
      </c>
      <c r="BA121" s="1">
        <f t="shared" si="75"/>
        <v>11.14465876151985</v>
      </c>
      <c r="BB121" s="1">
        <f t="shared" si="75"/>
        <v>9.6283464038687629</v>
      </c>
      <c r="BC121" s="1">
        <f t="shared" si="75"/>
        <v>7.6622271749357518</v>
      </c>
      <c r="BD121" s="1">
        <f t="shared" si="76"/>
        <v>19453.064198960972</v>
      </c>
      <c r="BE121">
        <f t="shared" si="112"/>
        <v>0.21822387218499145</v>
      </c>
      <c r="BF121">
        <f t="shared" si="112"/>
        <v>0.3346263841173937</v>
      </c>
      <c r="BG121">
        <f t="shared" si="112"/>
        <v>2.453676962688749E-2</v>
      </c>
      <c r="BH121">
        <f t="shared" si="77"/>
        <v>0.26877143982745083</v>
      </c>
      <c r="BI121">
        <f t="shared" si="78"/>
        <v>4.7621658391411486E-3</v>
      </c>
      <c r="BJ121">
        <f t="shared" si="78"/>
        <v>1.1197481694748152E-2</v>
      </c>
      <c r="BK121">
        <f t="shared" si="78"/>
        <v>6.0205306372294847E-5</v>
      </c>
      <c r="BL121">
        <f t="shared" si="72"/>
        <v>526.41841824262133</v>
      </c>
      <c r="BM121">
        <f t="shared" si="72"/>
        <v>749.55379319850567</v>
      </c>
      <c r="BN121">
        <f t="shared" si="72"/>
        <v>1.0583697689809382</v>
      </c>
      <c r="BO121">
        <f t="shared" si="67"/>
        <v>342.41945126945006</v>
      </c>
      <c r="BP121">
        <f t="shared" si="89"/>
        <v>118.604801569215</v>
      </c>
      <c r="BQ121">
        <f t="shared" si="89"/>
        <v>10.726162442282398</v>
      </c>
      <c r="BR121" s="7">
        <f t="shared" si="86"/>
        <v>1.2892187553997347E-2</v>
      </c>
      <c r="BS121" s="7">
        <f t="shared" si="70"/>
        <v>0.19676717080686071</v>
      </c>
      <c r="BT121" s="7">
        <f t="shared" si="71"/>
        <v>6.2573228825825125E-2</v>
      </c>
      <c r="BU121" s="8">
        <f>MAX((BU$3*climhigh!$I231+BU$4*climhigh!$I231^2+BU$5*climhigh!$I231^6)*(K121/K$66)^$BW$1,-99)</f>
        <v>-2.711496887249226</v>
      </c>
      <c r="BV121" s="8">
        <f>MAX((BV$3*climhigh!$I231+BV$4*climhigh!$I231^2+BV$5*climhigh!$I231^6)*(L121/L$66)^$BW$1,-99)</f>
        <v>-3.4586282499270049</v>
      </c>
      <c r="BW121" s="8">
        <f>MAX((BW$3*climhigh!$I231+BW$4*climhigh!$I231^2+BW$5*climhigh!$I231^6)*(M121/M$66)^$BW$1,-99)</f>
        <v>-4.4139165604166841</v>
      </c>
      <c r="BX121" s="8">
        <f>MAX((BX$3*climhigh!$M231+BX$4*climhigh!$M231^2+BX$5*climhigh!$M231^6)*(K121/K$66)^$BW$1,-99)</f>
        <v>-2.7115116074717611</v>
      </c>
      <c r="BY121" s="8">
        <f>MAX((BY$3*climhigh!$M231+BY$4*climhigh!$M231^2+BY$5*climhigh!$M231^6)*(L121/L$66)^$BW$1,-99)</f>
        <v>-3.4586391940614845</v>
      </c>
      <c r="BZ121" s="8">
        <f>MAX((BZ$3*climhigh!$M231+BZ$4*climhigh!$M231^2+BZ$5*climhigh!$M231^6)*(M121/M$66)^$BW$1,-99)</f>
        <v>-4.4139266006001607</v>
      </c>
      <c r="CA121" s="8">
        <f t="shared" si="79"/>
        <v>1.8036998374595593E-2</v>
      </c>
      <c r="CB121" s="8">
        <f t="shared" si="80"/>
        <v>3.5490891400171199E-3</v>
      </c>
      <c r="CC121" s="8">
        <f t="shared" si="81"/>
        <v>1.1286332266246058E-3</v>
      </c>
      <c r="CD121" s="8">
        <f>MAX((CD$3*climhigh!$I231+CD$4*climhigh!$I231^2+CD$5*climhigh!$I231^6)*(K121/K$66)^$BW$1,-99)</f>
        <v>-2.9500288750820496</v>
      </c>
      <c r="CE121" s="8">
        <f>MAX((CE$3*climhigh!$I231+CE$4*climhigh!$I231^2+CE$5*climhigh!$I231^6)*(L121/L$66)^$BW$1,-99)</f>
        <v>-4.1742742185621928</v>
      </c>
      <c r="CF121" s="8">
        <f>MAX((CF$3*climhigh!$I231+CF$4*climhigh!$I231^2+CF$5*climhigh!$I231^6)*(M121/M$66)^$BW$1,-99)</f>
        <v>-5.6221241909452662</v>
      </c>
      <c r="CG121" s="8">
        <f>MAX((CG$3*climhigh!$M231+CG$4*climhigh!$M231^2+CG$5*climhigh!$M231^6)*(K121/K$66)^$BW$1,-99)</f>
        <v>-2.9500542992559056</v>
      </c>
      <c r="CH121" s="8">
        <f>MAX((CH$3*climhigh!$M231+CH$4*climhigh!$M231^2+CH$5*climhigh!$M231^6)*(L121/L$66)^$BW$1,-99)</f>
        <v>-4.174297892368819</v>
      </c>
      <c r="CI121" s="8">
        <f>MAX((CI$3*climhigh!$M231+CI$4*climhigh!$M231^2+CI$5*climhigh!$M231^6)*(M121/M$66)^$BW$1,-99)</f>
        <v>-5.6221507038518652</v>
      </c>
      <c r="CJ121" s="8">
        <f t="shared" si="82"/>
        <v>2.9057671379589646E-3</v>
      </c>
      <c r="CK121" s="8">
        <f t="shared" si="83"/>
        <v>5.7175957875973439E-4</v>
      </c>
      <c r="CL121" s="8">
        <f t="shared" si="84"/>
        <v>1.8182323203806927E-4</v>
      </c>
    </row>
    <row r="122" spans="1:90">
      <c r="A122">
        <f t="shared" ref="A122:A185" si="114">1+A121</f>
        <v>2076</v>
      </c>
      <c r="B122" s="4">
        <f t="shared" si="107"/>
        <v>1278.4865872000146</v>
      </c>
      <c r="C122" s="4">
        <f t="shared" si="107"/>
        <v>3527.9483614942465</v>
      </c>
      <c r="D122" s="4">
        <f t="shared" si="107"/>
        <v>6623.1434291661817</v>
      </c>
      <c r="E122" s="11">
        <f t="shared" si="108"/>
        <v>3.3031756432158539E-4</v>
      </c>
      <c r="F122" s="11">
        <f t="shared" si="108"/>
        <v>6.6221389614968759E-4</v>
      </c>
      <c r="G122" s="11">
        <f t="shared" si="108"/>
        <v>1.4620552211893989E-3</v>
      </c>
      <c r="H122" s="4">
        <f t="shared" si="57"/>
        <v>111616.9257043492</v>
      </c>
      <c r="I122" s="4">
        <f t="shared" si="57"/>
        <v>68102.568027310568</v>
      </c>
      <c r="J122" s="4">
        <f t="shared" si="57"/>
        <v>17814.976757058805</v>
      </c>
      <c r="K122" s="4">
        <f t="shared" ref="K122:M185" si="115">H122/B122*1000</f>
        <v>87303.947356068064</v>
      </c>
      <c r="L122" s="4">
        <f t="shared" si="115"/>
        <v>19303.731531508598</v>
      </c>
      <c r="M122" s="4">
        <f t="shared" si="115"/>
        <v>2689.8068791032683</v>
      </c>
      <c r="N122" s="11">
        <f t="shared" si="87"/>
        <v>9.3924790279997783E-3</v>
      </c>
      <c r="O122" s="11">
        <f t="shared" si="87"/>
        <v>1.6701683986048099E-2</v>
      </c>
      <c r="P122" s="11">
        <f t="shared" si="87"/>
        <v>1.1924488134887667E-2</v>
      </c>
      <c r="Q122" s="4">
        <f t="shared" ref="Q122:S185" si="116">T122*H122/1000</f>
        <v>6490.4144553285814</v>
      </c>
      <c r="R122" s="4">
        <f t="shared" si="116"/>
        <v>16260.330370859179</v>
      </c>
      <c r="S122" s="4">
        <f t="shared" si="116"/>
        <v>4724.6927705009912</v>
      </c>
      <c r="T122" s="4">
        <f t="shared" si="109"/>
        <v>58.149016507768593</v>
      </c>
      <c r="U122" s="4">
        <f t="shared" si="109"/>
        <v>238.76236743874981</v>
      </c>
      <c r="V122" s="4">
        <f t="shared" si="109"/>
        <v>265.20903366483105</v>
      </c>
      <c r="W122" s="11">
        <f t="shared" ref="W122:Y185" si="117">T$5-1</f>
        <v>-1.219247815263802E-2</v>
      </c>
      <c r="X122" s="11">
        <f t="shared" si="117"/>
        <v>-1.3228699347321071E-2</v>
      </c>
      <c r="Y122" s="11">
        <f t="shared" si="117"/>
        <v>-1.2203590333800474E-2</v>
      </c>
      <c r="Z122" s="4">
        <f t="shared" si="68"/>
        <v>10294.965089270449</v>
      </c>
      <c r="AA122" s="4">
        <f t="shared" si="61"/>
        <v>38007.539876974843</v>
      </c>
      <c r="AB122" s="4">
        <f t="shared" si="61"/>
        <v>8059.7673530110678</v>
      </c>
      <c r="AC122" s="12">
        <f t="shared" si="110"/>
        <v>2.0236987713630237</v>
      </c>
      <c r="AD122" s="12">
        <f t="shared" si="110"/>
        <v>3.5267313012799266</v>
      </c>
      <c r="AE122" s="12">
        <f t="shared" si="110"/>
        <v>1.7506046477280581</v>
      </c>
      <c r="AF122" s="11">
        <f t="shared" ref="AF122:AH185" si="118">AC$5-1</f>
        <v>-2.9039671966837322E-3</v>
      </c>
      <c r="AG122" s="11">
        <f t="shared" si="118"/>
        <v>2.0567434751257441E-3</v>
      </c>
      <c r="AH122" s="11">
        <f t="shared" si="118"/>
        <v>8.257041531207765E-4</v>
      </c>
      <c r="AI122" s="1">
        <f t="shared" si="113"/>
        <v>200271.15958992031</v>
      </c>
      <c r="AJ122" s="1">
        <f t="shared" si="113"/>
        <v>113949.31882620737</v>
      </c>
      <c r="AK122" s="1">
        <f t="shared" si="113"/>
        <v>30771.973803114204</v>
      </c>
      <c r="AL122" s="17">
        <f t="shared" si="111"/>
        <v>32.81851724708396</v>
      </c>
      <c r="AM122" s="17">
        <f t="shared" si="111"/>
        <v>10.096167904522758</v>
      </c>
      <c r="AN122" s="17">
        <f t="shared" si="111"/>
        <v>2.0698341551494726</v>
      </c>
      <c r="AO122" s="7">
        <f t="shared" ref="AO122:AQ137" si="119">AO$5*AO121</f>
        <v>9.4149236780672139E-3</v>
      </c>
      <c r="AP122" s="7">
        <f t="shared" si="119"/>
        <v>1.4498274965395496E-2</v>
      </c>
      <c r="AQ122" s="7">
        <f t="shared" si="119"/>
        <v>1.0494432623403485E-2</v>
      </c>
      <c r="AR122" s="1">
        <f t="shared" si="65"/>
        <v>111616.9257043492</v>
      </c>
      <c r="AS122" s="1">
        <f t="shared" si="65"/>
        <v>68102.568027310568</v>
      </c>
      <c r="AT122" s="1">
        <f t="shared" si="65"/>
        <v>17814.976757058805</v>
      </c>
      <c r="AU122" s="1">
        <f t="shared" si="73"/>
        <v>22323.385140869839</v>
      </c>
      <c r="AV122" s="1">
        <f t="shared" si="73"/>
        <v>13620.513605462114</v>
      </c>
      <c r="AW122" s="1">
        <f t="shared" si="73"/>
        <v>3562.995351411761</v>
      </c>
      <c r="AX122" s="1">
        <f t="shared" si="74"/>
        <v>69843.157884854445</v>
      </c>
      <c r="AY122" s="1">
        <f t="shared" si="74"/>
        <v>15442.985225206878</v>
      </c>
      <c r="AZ122" s="1">
        <f t="shared" si="74"/>
        <v>2151.8455032826146</v>
      </c>
      <c r="BA122" s="1">
        <f t="shared" si="75"/>
        <v>11.154007405482888</v>
      </c>
      <c r="BB122" s="1">
        <f t="shared" si="75"/>
        <v>9.6449101484917836</v>
      </c>
      <c r="BC122" s="1">
        <f t="shared" si="75"/>
        <v>7.6740811265495763</v>
      </c>
      <c r="BD122" s="1">
        <f t="shared" si="76"/>
        <v>18934.26178197459</v>
      </c>
      <c r="BE122">
        <f t="shared" si="112"/>
        <v>0.21822387218499145</v>
      </c>
      <c r="BF122">
        <f t="shared" si="112"/>
        <v>0.3346263841173937</v>
      </c>
      <c r="BG122">
        <f t="shared" si="112"/>
        <v>2.453676962688749E-2</v>
      </c>
      <c r="BH122">
        <f t="shared" si="77"/>
        <v>0.26902203929819912</v>
      </c>
      <c r="BI122">
        <f t="shared" si="78"/>
        <v>4.7621658391411486E-3</v>
      </c>
      <c r="BJ122">
        <f t="shared" si="78"/>
        <v>1.1197481694748152E-2</v>
      </c>
      <c r="BK122">
        <f t="shared" si="78"/>
        <v>6.0205306372294847E-5</v>
      </c>
      <c r="BL122">
        <f t="shared" si="72"/>
        <v>531.53831065920735</v>
      </c>
      <c r="BM122">
        <f t="shared" si="72"/>
        <v>762.57725885115087</v>
      </c>
      <c r="BN122">
        <f t="shared" si="72"/>
        <v>1.072556133674037</v>
      </c>
      <c r="BO122">
        <f t="shared" si="67"/>
        <v>346.83398705735266</v>
      </c>
      <c r="BP122">
        <f t="shared" si="89"/>
        <v>119.9178697797981</v>
      </c>
      <c r="BQ122">
        <f t="shared" si="89"/>
        <v>10.847012362782447</v>
      </c>
      <c r="BR122" s="7">
        <f t="shared" si="86"/>
        <v>1.2682325038696263E-2</v>
      </c>
      <c r="BS122" s="7">
        <f t="shared" si="70"/>
        <v>0.19103608816200068</v>
      </c>
      <c r="BT122" s="7">
        <f t="shared" si="71"/>
        <v>5.9999710010854114E-2</v>
      </c>
      <c r="BU122" s="8">
        <f>MAX((BU$3*climhigh!$I232+BU$4*climhigh!$I232^2+BU$5*climhigh!$I232^6)*(K122/K$66)^$BW$1,-99)</f>
        <v>-2.9360899598232684</v>
      </c>
      <c r="BV122" s="8">
        <f>MAX((BV$3*climhigh!$I232+BV$4*climhigh!$I232^2+BV$5*climhigh!$I232^6)*(L122/L$66)^$BW$1,-99)</f>
        <v>-3.6155192290887812</v>
      </c>
      <c r="BW122" s="8">
        <f>MAX((BW$3*climhigh!$I232+BW$4*climhigh!$I232^2+BW$5*climhigh!$I232^6)*(M122/M$66)^$BW$1,-99)</f>
        <v>-4.5579183347497807</v>
      </c>
      <c r="BX122" s="8">
        <f>MAX((BX$3*climhigh!$M232+BX$4*climhigh!$M232^2+BX$5*climhigh!$M232^6)*(K122/K$66)^$BW$1,-99)</f>
        <v>-2.9361048715499818</v>
      </c>
      <c r="BY122" s="8">
        <f>MAX((BY$3*climhigh!$M232+BY$4*climhigh!$M232^2+BY$5*climhigh!$M232^6)*(L122/L$66)^$BW$1,-99)</f>
        <v>-3.6155302709491655</v>
      </c>
      <c r="BZ122" s="8">
        <f>MAX((BZ$3*climhigh!$M232+BZ$4*climhigh!$M232^2+BZ$5*climhigh!$M232^6)*(M122/M$66)^$BW$1,-99)</f>
        <v>-4.5579284552734798</v>
      </c>
      <c r="CA122" s="8">
        <f t="shared" si="79"/>
        <v>1.8446979871636248E-2</v>
      </c>
      <c r="CB122" s="8">
        <f t="shared" si="80"/>
        <v>3.5240388730805542E-3</v>
      </c>
      <c r="CC122" s="8">
        <f t="shared" si="81"/>
        <v>1.1068134428742378E-3</v>
      </c>
      <c r="CD122" s="8">
        <f>MAX((CD$3*climhigh!$I232+CD$4*climhigh!$I232^2+CD$5*climhigh!$I232^6)*(K122/K$66)^$BW$1,-99)</f>
        <v>-3.351899882500637</v>
      </c>
      <c r="CE122" s="8">
        <f>MAX((CE$3*climhigh!$I232+CE$4*climhigh!$I232^2+CE$5*climhigh!$I232^6)*(L122/L$66)^$BW$1,-99)</f>
        <v>-4.5357871709004849</v>
      </c>
      <c r="CF122" s="8">
        <f>MAX((CF$3*climhigh!$I232+CF$4*climhigh!$I232^2+CF$5*climhigh!$I232^6)*(M122/M$66)^$BW$1,-99)</f>
        <v>-6.0293977859703629</v>
      </c>
      <c r="CG122" s="8">
        <f>MAX((CG$3*climhigh!$M232+CG$4*climhigh!$M232^2+CG$5*climhigh!$M232^6)*(K122/K$66)^$BW$1,-99)</f>
        <v>-3.3519269199971671</v>
      </c>
      <c r="CH122" s="8">
        <f>MAX((CH$3*climhigh!$M232+CH$4*climhigh!$M232^2+CH$5*climhigh!$M232^6)*(L122/L$66)^$BW$1,-99)</f>
        <v>-4.5358121508295364</v>
      </c>
      <c r="CI122" s="8">
        <f>MAX((CI$3*climhigh!$M232+CI$4*climhigh!$M232^2+CI$5*climhigh!$M232^6)*(M122/M$66)^$BW$1,-99)</f>
        <v>-6.0294256944294755</v>
      </c>
      <c r="CJ122" s="8">
        <f t="shared" si="82"/>
        <v>3.0734345332000673E-3</v>
      </c>
      <c r="CK122" s="8">
        <f t="shared" si="83"/>
        <v>5.8713691044454553E-4</v>
      </c>
      <c r="CL122" s="8">
        <f t="shared" si="84"/>
        <v>1.8440518072934881E-4</v>
      </c>
    </row>
    <row r="123" spans="1:90">
      <c r="A123">
        <f t="shared" si="114"/>
        <v>2077</v>
      </c>
      <c r="B123" s="4">
        <f t="shared" si="107"/>
        <v>1278.8877784467413</v>
      </c>
      <c r="C123" s="4">
        <f t="shared" si="107"/>
        <v>3530.1678051026324</v>
      </c>
      <c r="D123" s="4">
        <f t="shared" si="107"/>
        <v>6632.3426605259147</v>
      </c>
      <c r="E123" s="11">
        <f t="shared" si="108"/>
        <v>3.1380168610550612E-4</v>
      </c>
      <c r="F123" s="11">
        <f t="shared" si="108"/>
        <v>6.2910320134220322E-4</v>
      </c>
      <c r="G123" s="11">
        <f t="shared" si="108"/>
        <v>1.3889524601299289E-3</v>
      </c>
      <c r="H123" s="4">
        <f t="shared" si="57"/>
        <v>112680.77769541282</v>
      </c>
      <c r="I123" s="4">
        <f t="shared" si="57"/>
        <v>69268.646580290268</v>
      </c>
      <c r="J123" s="4">
        <f t="shared" si="57"/>
        <v>18049.369807185642</v>
      </c>
      <c r="K123" s="4">
        <f t="shared" si="115"/>
        <v>88108.417012373044</v>
      </c>
      <c r="L123" s="4">
        <f t="shared" si="115"/>
        <v>19621.913292667523</v>
      </c>
      <c r="M123" s="4">
        <f t="shared" si="115"/>
        <v>2721.4169609497239</v>
      </c>
      <c r="N123" s="11">
        <f t="shared" si="87"/>
        <v>9.2145851438305559E-3</v>
      </c>
      <c r="O123" s="11">
        <f t="shared" si="87"/>
        <v>1.6482914748351618E-2</v>
      </c>
      <c r="P123" s="11">
        <f t="shared" si="87"/>
        <v>1.1751803481517609E-2</v>
      </c>
      <c r="Q123" s="4">
        <f t="shared" si="116"/>
        <v>6472.3879154334463</v>
      </c>
      <c r="R123" s="4">
        <f t="shared" si="116"/>
        <v>16319.95994775351</v>
      </c>
      <c r="S123" s="4">
        <f t="shared" si="116"/>
        <v>4728.4390961294175</v>
      </c>
      <c r="T123" s="4">
        <f t="shared" si="109"/>
        <v>57.440035894400239</v>
      </c>
      <c r="U123" s="4">
        <f t="shared" si="109"/>
        <v>235.60385186444799</v>
      </c>
      <c r="V123" s="4">
        <f t="shared" si="109"/>
        <v>261.97253126516233</v>
      </c>
      <c r="W123" s="11">
        <f t="shared" si="117"/>
        <v>-1.219247815263802E-2</v>
      </c>
      <c r="X123" s="11">
        <f t="shared" si="117"/>
        <v>-1.3228699347321071E-2</v>
      </c>
      <c r="Y123" s="11">
        <f t="shared" si="117"/>
        <v>-1.2203590333800474E-2</v>
      </c>
      <c r="Z123" s="4">
        <f t="shared" si="68"/>
        <v>10238.53198376275</v>
      </c>
      <c r="AA123" s="4">
        <f t="shared" si="61"/>
        <v>38234.870918602493</v>
      </c>
      <c r="AB123" s="4">
        <f t="shared" si="61"/>
        <v>8074.7856888180622</v>
      </c>
      <c r="AC123" s="12">
        <f t="shared" si="110"/>
        <v>2.0178220165150162</v>
      </c>
      <c r="AD123" s="12">
        <f t="shared" si="110"/>
        <v>3.5339848828723559</v>
      </c>
      <c r="AE123" s="12">
        <f t="shared" si="110"/>
        <v>1.7520501292561597</v>
      </c>
      <c r="AF123" s="11">
        <f t="shared" si="118"/>
        <v>-2.9039671966837322E-3</v>
      </c>
      <c r="AG123" s="11">
        <f t="shared" si="118"/>
        <v>2.0567434751257441E-3</v>
      </c>
      <c r="AH123" s="11">
        <f t="shared" si="118"/>
        <v>8.257041531207765E-4</v>
      </c>
      <c r="AI123" s="1">
        <f t="shared" si="113"/>
        <v>202567.42877179815</v>
      </c>
      <c r="AJ123" s="1">
        <f t="shared" si="113"/>
        <v>116174.90054904875</v>
      </c>
      <c r="AK123" s="1">
        <f t="shared" si="113"/>
        <v>31257.771774214547</v>
      </c>
      <c r="AL123" s="17">
        <f t="shared" si="111"/>
        <v>33.124411243841507</v>
      </c>
      <c r="AM123" s="17">
        <f t="shared" si="111"/>
        <v>10.241081152715564</v>
      </c>
      <c r="AN123" s="17">
        <f t="shared" si="111"/>
        <v>2.0913386728814793</v>
      </c>
      <c r="AO123" s="7">
        <f t="shared" si="119"/>
        <v>9.3207744412865424E-3</v>
      </c>
      <c r="AP123" s="7">
        <f t="shared" si="119"/>
        <v>1.4353292215741541E-2</v>
      </c>
      <c r="AQ123" s="7">
        <f t="shared" si="119"/>
        <v>1.0389488297169449E-2</v>
      </c>
      <c r="AR123" s="1">
        <f t="shared" si="65"/>
        <v>112680.77769541282</v>
      </c>
      <c r="AS123" s="1">
        <f t="shared" si="65"/>
        <v>69268.646580290268</v>
      </c>
      <c r="AT123" s="1">
        <f t="shared" si="65"/>
        <v>18049.369807185642</v>
      </c>
      <c r="AU123" s="1">
        <f t="shared" si="73"/>
        <v>22536.155539082567</v>
      </c>
      <c r="AV123" s="1">
        <f t="shared" si="73"/>
        <v>13853.729316058054</v>
      </c>
      <c r="AW123" s="1">
        <f t="shared" si="73"/>
        <v>3609.8739614371284</v>
      </c>
      <c r="AX123" s="1">
        <f t="shared" si="74"/>
        <v>70486.733609898423</v>
      </c>
      <c r="AY123" s="1">
        <f t="shared" si="74"/>
        <v>15697.530634134017</v>
      </c>
      <c r="AZ123" s="1">
        <f t="shared" si="74"/>
        <v>2177.1335687597793</v>
      </c>
      <c r="BA123" s="1">
        <f t="shared" si="75"/>
        <v>11.163179795346961</v>
      </c>
      <c r="BB123" s="1">
        <f t="shared" si="75"/>
        <v>9.6612586945158405</v>
      </c>
      <c r="BC123" s="1">
        <f t="shared" si="75"/>
        <v>7.6857644138585366</v>
      </c>
      <c r="BD123" s="1">
        <f t="shared" si="76"/>
        <v>18427.92378163588</v>
      </c>
      <c r="BE123">
        <f t="shared" si="112"/>
        <v>0.21822387218499145</v>
      </c>
      <c r="BF123">
        <f t="shared" si="112"/>
        <v>0.3346263841173937</v>
      </c>
      <c r="BG123">
        <f t="shared" si="112"/>
        <v>2.453676962688749E-2</v>
      </c>
      <c r="BH123">
        <f t="shared" si="77"/>
        <v>0.26927154049070523</v>
      </c>
      <c r="BI123">
        <f t="shared" si="78"/>
        <v>4.7621658391411486E-3</v>
      </c>
      <c r="BJ123">
        <f t="shared" si="78"/>
        <v>1.1197481694748152E-2</v>
      </c>
      <c r="BK123">
        <f t="shared" si="78"/>
        <v>6.0205306372294847E-5</v>
      </c>
      <c r="BL123">
        <f t="shared" si="72"/>
        <v>536.60455026895283</v>
      </c>
      <c r="BM123">
        <f t="shared" si="72"/>
        <v>775.6344021027794</v>
      </c>
      <c r="BN123">
        <f t="shared" si="72"/>
        <v>1.0866678390684599</v>
      </c>
      <c r="BO123">
        <f t="shared" si="67"/>
        <v>351.23264841568096</v>
      </c>
      <c r="BP123">
        <f t="shared" si="89"/>
        <v>121.24595261332931</v>
      </c>
      <c r="BQ123">
        <f t="shared" si="89"/>
        <v>10.969287506483353</v>
      </c>
      <c r="BR123" s="7">
        <f t="shared" si="86"/>
        <v>1.2475410433800072E-2</v>
      </c>
      <c r="BS123" s="7">
        <f t="shared" si="70"/>
        <v>0.18547193025436959</v>
      </c>
      <c r="BT123" s="7">
        <f t="shared" si="71"/>
        <v>5.7543614742512669E-2</v>
      </c>
      <c r="BU123" s="8">
        <f>MAX((BU$3*climhigh!$I233+BU$4*climhigh!$I233^2+BU$5*climhigh!$I233^6)*(K123/K$66)^$BW$1,-99)</f>
        <v>-3.1643572182014852</v>
      </c>
      <c r="BV123" s="8">
        <f>MAX((BV$3*climhigh!$I233+BV$4*climhigh!$I233^2+BV$5*climhigh!$I233^6)*(L123/L$66)^$BW$1,-99)</f>
        <v>-3.7742794219395259</v>
      </c>
      <c r="BW123" s="8">
        <f>MAX((BW$3*climhigh!$I233+BW$4*climhigh!$I233^2+BW$5*climhigh!$I233^6)*(M123/M$66)^$BW$1,-99)</f>
        <v>-4.7036773129672431</v>
      </c>
      <c r="BX123" s="8">
        <f>MAX((BX$3*climhigh!$M233+BX$4*climhigh!$M233^2+BX$5*climhigh!$M233^6)*(K123/K$66)^$BW$1,-99)</f>
        <v>-3.1643723159852741</v>
      </c>
      <c r="BY123" s="8">
        <f>MAX((BY$3*climhigh!$M233+BY$4*climhigh!$M233^2+BY$5*climhigh!$M233^6)*(L123/L$66)^$BW$1,-99)</f>
        <v>-3.7742905575520806</v>
      </c>
      <c r="BZ123" s="8">
        <f>MAX((BZ$3*climhigh!$M233+BZ$4*climhigh!$M233^2+BZ$5*climhigh!$M233^6)*(M123/M$66)^$BW$1,-99)</f>
        <v>-4.7036875106090088</v>
      </c>
      <c r="CA123" s="8">
        <f t="shared" si="79"/>
        <v>1.8852910262052564E-2</v>
      </c>
      <c r="CB123" s="8">
        <f t="shared" si="80"/>
        <v>3.496685657215302E-3</v>
      </c>
      <c r="CC123" s="8">
        <f t="shared" si="81"/>
        <v>1.0848646048947164E-3</v>
      </c>
      <c r="CD123" s="8">
        <f>MAX((CD$3*climhigh!$I233+CD$4*climhigh!$I233^2+CD$5*climhigh!$I233^6)*(K123/K$66)^$BW$1,-99)</f>
        <v>-3.7806804702962329</v>
      </c>
      <c r="CE123" s="8">
        <f>MAX((CE$3*climhigh!$I233+CE$4*climhigh!$I233^2+CE$5*climhigh!$I233^6)*(L123/L$66)^$BW$1,-99)</f>
        <v>-4.9186567689384653</v>
      </c>
      <c r="CF123" s="8">
        <f>MAX((CF$3*climhigh!$I233+CF$4*climhigh!$I233^2+CF$5*climhigh!$I233^6)*(M123/M$66)^$BW$1,-99)</f>
        <v>-6.4599910326864238</v>
      </c>
      <c r="CG123" s="8">
        <f>MAX((CG$3*climhigh!$M233+CG$4*climhigh!$M233^2+CG$5*climhigh!$M233^6)*(K123/K$66)^$BW$1,-99)</f>
        <v>-3.7807091804865363</v>
      </c>
      <c r="CH123" s="8">
        <f>MAX((CH$3*climhigh!$M233+CH$4*climhigh!$M233^2+CH$5*climhigh!$M233^6)*(L123/L$66)^$BW$1,-99)</f>
        <v>-4.9186830989185282</v>
      </c>
      <c r="CI123" s="8">
        <f>MAX((CI$3*climhigh!$M233+CI$4*climhigh!$M233^2+CI$5*climhigh!$M233^6)*(M123/M$66)^$BW$1,-99)</f>
        <v>-6.4600203848861515</v>
      </c>
      <c r="CJ123" s="8">
        <f t="shared" si="82"/>
        <v>3.2461357751900942E-3</v>
      </c>
      <c r="CK123" s="8">
        <f t="shared" si="83"/>
        <v>6.0206706809227115E-4</v>
      </c>
      <c r="CL123" s="8">
        <f t="shared" si="84"/>
        <v>1.867943864494265E-4</v>
      </c>
    </row>
    <row r="124" spans="1:90">
      <c r="A124">
        <f t="shared" si="114"/>
        <v>2078</v>
      </c>
      <c r="B124" s="4">
        <f t="shared" si="107"/>
        <v>1279.2690297308968</v>
      </c>
      <c r="C124" s="4">
        <f t="shared" si="107"/>
        <v>3532.2776029767242</v>
      </c>
      <c r="D124" s="4">
        <f t="shared" si="107"/>
        <v>6641.0940687479388</v>
      </c>
      <c r="E124" s="11">
        <f t="shared" si="108"/>
        <v>2.9811160180023079E-4</v>
      </c>
      <c r="F124" s="11">
        <f t="shared" si="108"/>
        <v>5.9764804127509304E-4</v>
      </c>
      <c r="G124" s="11">
        <f t="shared" si="108"/>
        <v>1.3195048371234324E-3</v>
      </c>
      <c r="H124" s="4">
        <f t="shared" si="57"/>
        <v>113733.09058344387</v>
      </c>
      <c r="I124" s="4">
        <f t="shared" si="57"/>
        <v>70437.471493351928</v>
      </c>
      <c r="J124" s="4">
        <f t="shared" si="57"/>
        <v>18282.493844360946</v>
      </c>
      <c r="K124" s="4">
        <f t="shared" si="115"/>
        <v>88904.7478991721</v>
      </c>
      <c r="L124" s="4">
        <f t="shared" si="115"/>
        <v>19941.091672407852</v>
      </c>
      <c r="M124" s="4">
        <f t="shared" si="115"/>
        <v>2752.9340279029939</v>
      </c>
      <c r="N124" s="11">
        <f t="shared" si="87"/>
        <v>9.0380796046674039E-3</v>
      </c>
      <c r="O124" s="11">
        <f t="shared" si="87"/>
        <v>1.6266424939284763E-2</v>
      </c>
      <c r="P124" s="11">
        <f t="shared" si="87"/>
        <v>1.1581123879771393E-2</v>
      </c>
      <c r="Q124" s="4">
        <f t="shared" si="116"/>
        <v>6453.1813842382662</v>
      </c>
      <c r="R124" s="4">
        <f t="shared" si="116"/>
        <v>16375.804841298468</v>
      </c>
      <c r="S124" s="4">
        <f t="shared" si="116"/>
        <v>4731.0619577820589</v>
      </c>
      <c r="T124" s="4">
        <f t="shared" si="109"/>
        <v>56.73969951167102</v>
      </c>
      <c r="U124" s="4">
        <f t="shared" si="109"/>
        <v>232.48711934306243</v>
      </c>
      <c r="V124" s="4">
        <f t="shared" si="109"/>
        <v>258.77552581489357</v>
      </c>
      <c r="W124" s="11">
        <f t="shared" si="117"/>
        <v>-1.219247815263802E-2</v>
      </c>
      <c r="X124" s="11">
        <f t="shared" si="117"/>
        <v>-1.3228699347321071E-2</v>
      </c>
      <c r="Y124" s="11">
        <f t="shared" si="117"/>
        <v>-1.2203590333800474E-2</v>
      </c>
      <c r="Z124" s="4">
        <f t="shared" si="68"/>
        <v>10180.445603909726</v>
      </c>
      <c r="AA124" s="4">
        <f t="shared" si="61"/>
        <v>38454.012822111836</v>
      </c>
      <c r="AB124" s="4">
        <f t="shared" si="61"/>
        <v>8087.8610567029264</v>
      </c>
      <c r="AC124" s="12">
        <f t="shared" si="110"/>
        <v>2.0119623275703105</v>
      </c>
      <c r="AD124" s="12">
        <f t="shared" si="110"/>
        <v>3.5412533832213966</v>
      </c>
      <c r="AE124" s="12">
        <f t="shared" si="110"/>
        <v>1.7534968043243622</v>
      </c>
      <c r="AF124" s="11">
        <f t="shared" si="118"/>
        <v>-2.9039671966837322E-3</v>
      </c>
      <c r="AG124" s="11">
        <f t="shared" si="118"/>
        <v>2.0567434751257441E-3</v>
      </c>
      <c r="AH124" s="11">
        <f t="shared" si="118"/>
        <v>8.257041531207765E-4</v>
      </c>
      <c r="AI124" s="1">
        <f t="shared" si="113"/>
        <v>204846.8414337009</v>
      </c>
      <c r="AJ124" s="1">
        <f t="shared" si="113"/>
        <v>118411.13981020193</v>
      </c>
      <c r="AK124" s="1">
        <f t="shared" si="113"/>
        <v>31741.868558230224</v>
      </c>
      <c r="AL124" s="17">
        <f t="shared" si="111"/>
        <v>33.430068957888729</v>
      </c>
      <c r="AM124" s="17">
        <f t="shared" si="111"/>
        <v>10.386604450801714</v>
      </c>
      <c r="AN124" s="17">
        <f t="shared" si="111"/>
        <v>2.112849332162126</v>
      </c>
      <c r="AO124" s="7">
        <f t="shared" si="119"/>
        <v>9.2275666968736764E-3</v>
      </c>
      <c r="AP124" s="7">
        <f t="shared" si="119"/>
        <v>1.4209759293584126E-2</v>
      </c>
      <c r="AQ124" s="7">
        <f t="shared" si="119"/>
        <v>1.0285593414197755E-2</v>
      </c>
      <c r="AR124" s="1">
        <f t="shared" si="65"/>
        <v>113733.09058344387</v>
      </c>
      <c r="AS124" s="1">
        <f t="shared" si="65"/>
        <v>70437.471493351928</v>
      </c>
      <c r="AT124" s="1">
        <f t="shared" si="65"/>
        <v>18282.493844360946</v>
      </c>
      <c r="AU124" s="1">
        <f t="shared" si="73"/>
        <v>22746.618116688776</v>
      </c>
      <c r="AV124" s="1">
        <f t="shared" si="73"/>
        <v>14087.494298670386</v>
      </c>
      <c r="AW124" s="1">
        <f t="shared" si="73"/>
        <v>3656.4987688721894</v>
      </c>
      <c r="AX124" s="1">
        <f t="shared" si="74"/>
        <v>71123.798319337686</v>
      </c>
      <c r="AY124" s="1">
        <f t="shared" si="74"/>
        <v>15952.873337926283</v>
      </c>
      <c r="AZ124" s="1">
        <f t="shared" si="74"/>
        <v>2202.3472223223953</v>
      </c>
      <c r="BA124" s="1">
        <f t="shared" si="75"/>
        <v>11.17217727595146</v>
      </c>
      <c r="BB124" s="1">
        <f t="shared" si="75"/>
        <v>9.6773942385669951</v>
      </c>
      <c r="BC124" s="1">
        <f t="shared" si="75"/>
        <v>7.6972789898300373</v>
      </c>
      <c r="BD124" s="1">
        <f t="shared" si="76"/>
        <v>17933.842241470236</v>
      </c>
      <c r="BE124">
        <f t="shared" si="112"/>
        <v>0.21822387218499145</v>
      </c>
      <c r="BF124">
        <f t="shared" si="112"/>
        <v>0.3346263841173937</v>
      </c>
      <c r="BG124">
        <f t="shared" si="112"/>
        <v>2.453676962688749E-2</v>
      </c>
      <c r="BH124">
        <f t="shared" si="77"/>
        <v>0.26951989355618156</v>
      </c>
      <c r="BI124">
        <f t="shared" si="78"/>
        <v>4.7621658391411486E-3</v>
      </c>
      <c r="BJ124">
        <f t="shared" si="78"/>
        <v>1.1197481694748152E-2</v>
      </c>
      <c r="BK124">
        <f t="shared" si="78"/>
        <v>6.0205306372294847E-5</v>
      </c>
      <c r="BL124">
        <f t="shared" si="72"/>
        <v>541.61583875642225</v>
      </c>
      <c r="BM124">
        <f t="shared" si="72"/>
        <v>788.722297671153</v>
      </c>
      <c r="BN124">
        <f t="shared" si="72"/>
        <v>1.1007031431493455</v>
      </c>
      <c r="BO124">
        <f t="shared" si="67"/>
        <v>355.61441986241715</v>
      </c>
      <c r="BP124">
        <f t="shared" si="89"/>
        <v>122.5892158575398</v>
      </c>
      <c r="BQ124">
        <f t="shared" si="89"/>
        <v>11.093003119589827</v>
      </c>
      <c r="BR124" s="7">
        <f t="shared" si="86"/>
        <v>1.2271383182694828E-2</v>
      </c>
      <c r="BS124" s="7">
        <f t="shared" si="70"/>
        <v>0.18006983519841707</v>
      </c>
      <c r="BT124" s="7">
        <f t="shared" si="71"/>
        <v>5.5199013968653066E-2</v>
      </c>
      <c r="BU124" s="8">
        <f>MAX((BU$3*climhigh!$I234+BU$4*climhigh!$I234^2+BU$5*climhigh!$I234^6)*(K124/K$66)^$BW$1,-99)</f>
        <v>-3.3962628119770675</v>
      </c>
      <c r="BV124" s="8">
        <f>MAX((BV$3*climhigh!$I234+BV$4*climhigh!$I234^2+BV$5*climhigh!$I234^6)*(L124/L$66)^$BW$1,-99)</f>
        <v>-3.9348763523531631</v>
      </c>
      <c r="BW124" s="8">
        <f>MAX((BW$3*climhigh!$I234+BW$4*climhigh!$I234^2+BW$5*climhigh!$I234^6)*(M124/M$66)^$BW$1,-99)</f>
        <v>-4.8511671715290339</v>
      </c>
      <c r="BX124" s="8">
        <f>MAX((BX$3*climhigh!$M234+BX$4*climhigh!$M234^2+BX$5*climhigh!$M234^6)*(K124/K$66)^$BW$1,-99)</f>
        <v>-3.3962780904364416</v>
      </c>
      <c r="BY124" s="8">
        <f>MAX((BY$3*climhigh!$M234+BY$4*climhigh!$M234^2+BY$5*climhigh!$M234^6)*(L124/L$66)^$BW$1,-99)</f>
        <v>-3.9348875778240786</v>
      </c>
      <c r="BZ124" s="8">
        <f>MAX((BZ$3*climhigh!$M234+BZ$4*climhigh!$M234^2+BZ$5*climhigh!$M234^6)*(M124/M$66)^$BW$1,-99)</f>
        <v>-4.8511774431335022</v>
      </c>
      <c r="CA124" s="8">
        <f t="shared" si="79"/>
        <v>1.9254569494338611E-2</v>
      </c>
      <c r="CB124" s="8">
        <f t="shared" si="80"/>
        <v>3.4671671556620225E-3</v>
      </c>
      <c r="CC124" s="8">
        <f t="shared" si="81"/>
        <v>1.0628332504783982E-3</v>
      </c>
      <c r="CD124" s="8">
        <f>MAX((CD$3*climhigh!$I234+CD$4*climhigh!$I234^2+CD$5*climhigh!$I234^6)*(K124/K$66)^$BW$1,-99)</f>
        <v>-4.2375516632216996</v>
      </c>
      <c r="CE124" s="8">
        <f>MAX((CE$3*climhigh!$I234+CE$4*climhigh!$I234^2+CE$5*climhigh!$I234^6)*(L124/L$66)^$BW$1,-99)</f>
        <v>-5.3237452660455862</v>
      </c>
      <c r="CF124" s="8">
        <f>MAX((CF$3*climhigh!$I234+CF$4*climhigh!$I234^2+CF$5*climhigh!$I234^6)*(M124/M$66)^$BW$1,-99)</f>
        <v>-6.9148649587659348</v>
      </c>
      <c r="CG124" s="8">
        <f>MAX((CG$3*climhigh!$M234+CG$4*climhigh!$M234^2+CG$5*climhigh!$M234^6)*(K124/K$66)^$BW$1,-99)</f>
        <v>-4.2375821062031207</v>
      </c>
      <c r="CH124" s="8">
        <f>MAX((CH$3*climhigh!$M234+CH$4*climhigh!$M234^2+CH$5*climhigh!$M234^6)*(L124/L$66)^$BW$1,-99)</f>
        <v>-5.3237729904108795</v>
      </c>
      <c r="CI124" s="8">
        <f>MAX((CI$3*climhigh!$M234+CI$4*climhigh!$M234^2+CI$5*climhigh!$M234^6)*(M124/M$66)^$BW$1,-99)</f>
        <v>-6.9148958034526125</v>
      </c>
      <c r="CJ124" s="8">
        <f t="shared" si="82"/>
        <v>3.4238220472771379E-3</v>
      </c>
      <c r="CK124" s="8">
        <f t="shared" si="83"/>
        <v>6.1652707180190119E-4</v>
      </c>
      <c r="CL124" s="8">
        <f t="shared" si="84"/>
        <v>1.8899160101383308E-4</v>
      </c>
    </row>
    <row r="125" spans="1:90">
      <c r="A125">
        <f t="shared" si="114"/>
        <v>2079</v>
      </c>
      <c r="B125" s="4">
        <f t="shared" si="107"/>
        <v>1279.6313264235039</v>
      </c>
      <c r="C125" s="4">
        <f t="shared" si="107"/>
        <v>3534.2831088278504</v>
      </c>
      <c r="D125" s="4">
        <f t="shared" si="107"/>
        <v>6649.4188767080686</v>
      </c>
      <c r="E125" s="11">
        <f t="shared" si="108"/>
        <v>2.8320602171021922E-4</v>
      </c>
      <c r="F125" s="11">
        <f t="shared" si="108"/>
        <v>5.677656392113384E-4</v>
      </c>
      <c r="G125" s="11">
        <f t="shared" si="108"/>
        <v>1.2535295952672608E-3</v>
      </c>
      <c r="H125" s="4">
        <f t="shared" si="57"/>
        <v>114773.59855734849</v>
      </c>
      <c r="I125" s="4">
        <f t="shared" si="57"/>
        <v>71608.782473742918</v>
      </c>
      <c r="J125" s="4">
        <f t="shared" si="57"/>
        <v>18514.320843511636</v>
      </c>
      <c r="K125" s="4">
        <f t="shared" si="115"/>
        <v>89692.70772554008</v>
      </c>
      <c r="L125" s="4">
        <f t="shared" si="115"/>
        <v>20261.190252382487</v>
      </c>
      <c r="M125" s="4">
        <f t="shared" si="115"/>
        <v>2784.3517135556863</v>
      </c>
      <c r="N125" s="11">
        <f t="shared" si="87"/>
        <v>8.8629667704767101E-3</v>
      </c>
      <c r="O125" s="11">
        <f t="shared" si="87"/>
        <v>1.6052209439343157E-2</v>
      </c>
      <c r="P125" s="11">
        <f t="shared" si="87"/>
        <v>1.1412436816230054E-2</v>
      </c>
      <c r="Q125" s="4">
        <f t="shared" si="116"/>
        <v>6432.8194001111251</v>
      </c>
      <c r="R125" s="4">
        <f t="shared" si="116"/>
        <v>16427.886588666865</v>
      </c>
      <c r="S125" s="4">
        <f t="shared" si="116"/>
        <v>4732.58506194654</v>
      </c>
      <c r="T125" s="4">
        <f t="shared" si="109"/>
        <v>56.047901964987723</v>
      </c>
      <c r="U125" s="4">
        <f t="shared" si="109"/>
        <v>229.41161713914832</v>
      </c>
      <c r="V125" s="4">
        <f t="shared" si="109"/>
        <v>255.6175353094348</v>
      </c>
      <c r="W125" s="11">
        <f t="shared" si="117"/>
        <v>-1.219247815263802E-2</v>
      </c>
      <c r="X125" s="11">
        <f t="shared" si="117"/>
        <v>-1.3228699347321071E-2</v>
      </c>
      <c r="Y125" s="11">
        <f t="shared" si="117"/>
        <v>-1.2203590333800474E-2</v>
      </c>
      <c r="Z125" s="4">
        <f t="shared" si="68"/>
        <v>10120.759620765566</v>
      </c>
      <c r="AA125" s="4">
        <f t="shared" si="61"/>
        <v>38664.958395679045</v>
      </c>
      <c r="AB125" s="4">
        <f t="shared" si="61"/>
        <v>8099.0292720666366</v>
      </c>
      <c r="AC125" s="12">
        <f t="shared" si="110"/>
        <v>2.006119654970083</v>
      </c>
      <c r="AD125" s="12">
        <f t="shared" si="110"/>
        <v>3.548536833011104</v>
      </c>
      <c r="AE125" s="12">
        <f t="shared" si="110"/>
        <v>1.7549446739181769</v>
      </c>
      <c r="AF125" s="11">
        <f t="shared" si="118"/>
        <v>-2.9039671966837322E-3</v>
      </c>
      <c r="AG125" s="11">
        <f t="shared" si="118"/>
        <v>2.0567434751257441E-3</v>
      </c>
      <c r="AH125" s="11">
        <f t="shared" si="118"/>
        <v>8.257041531207765E-4</v>
      </c>
      <c r="AI125" s="1">
        <f t="shared" si="113"/>
        <v>207108.7754070196</v>
      </c>
      <c r="AJ125" s="1">
        <f t="shared" si="113"/>
        <v>120657.52012785213</v>
      </c>
      <c r="AK125" s="1">
        <f t="shared" si="113"/>
        <v>32224.180471279389</v>
      </c>
      <c r="AL125" s="17">
        <f t="shared" si="111"/>
        <v>33.735462366968832</v>
      </c>
      <c r="AM125" s="17">
        <f t="shared" si="111"/>
        <v>10.532719688434041</v>
      </c>
      <c r="AN125" s="17">
        <f t="shared" si="111"/>
        <v>2.1343639222464441</v>
      </c>
      <c r="AO125" s="7">
        <f t="shared" si="119"/>
        <v>9.1352910299049399E-3</v>
      </c>
      <c r="AP125" s="7">
        <f t="shared" si="119"/>
        <v>1.4067661700648285E-2</v>
      </c>
      <c r="AQ125" s="7">
        <f t="shared" si="119"/>
        <v>1.0182737480055777E-2</v>
      </c>
      <c r="AR125" s="1">
        <f t="shared" si="65"/>
        <v>114773.59855734849</v>
      </c>
      <c r="AS125" s="1">
        <f t="shared" si="65"/>
        <v>71608.782473742918</v>
      </c>
      <c r="AT125" s="1">
        <f t="shared" si="65"/>
        <v>18514.320843511636</v>
      </c>
      <c r="AU125" s="1">
        <f t="shared" si="73"/>
        <v>22954.719711469701</v>
      </c>
      <c r="AV125" s="1">
        <f t="shared" si="73"/>
        <v>14321.756494748584</v>
      </c>
      <c r="AW125" s="1">
        <f t="shared" si="73"/>
        <v>3702.8641687023273</v>
      </c>
      <c r="AX125" s="1">
        <f t="shared" si="74"/>
        <v>71754.166180432047</v>
      </c>
      <c r="AY125" s="1">
        <f t="shared" si="74"/>
        <v>16208.952201905991</v>
      </c>
      <c r="AZ125" s="1">
        <f t="shared" si="74"/>
        <v>2227.481370844549</v>
      </c>
      <c r="BA125" s="1">
        <f t="shared" si="75"/>
        <v>11.18100119716865</v>
      </c>
      <c r="BB125" s="1">
        <f t="shared" si="75"/>
        <v>9.6933189736464538</v>
      </c>
      <c r="BC125" s="1">
        <f t="shared" si="75"/>
        <v>7.7086267960527755</v>
      </c>
      <c r="BD125" s="1">
        <f t="shared" si="76"/>
        <v>17451.805742567223</v>
      </c>
      <c r="BE125">
        <f t="shared" si="112"/>
        <v>0.21822387218499145</v>
      </c>
      <c r="BF125">
        <f t="shared" si="112"/>
        <v>0.3346263841173937</v>
      </c>
      <c r="BG125">
        <f t="shared" si="112"/>
        <v>2.453676962688749E-2</v>
      </c>
      <c r="BH125">
        <f t="shared" si="77"/>
        <v>0.26976705216798796</v>
      </c>
      <c r="BI125">
        <f t="shared" si="78"/>
        <v>4.7621658391411486E-3</v>
      </c>
      <c r="BJ125">
        <f t="shared" si="78"/>
        <v>1.1197481694748152E-2</v>
      </c>
      <c r="BK125">
        <f t="shared" si="78"/>
        <v>6.0205306372294847E-5</v>
      </c>
      <c r="BL125">
        <f t="shared" si="72"/>
        <v>546.57091028510479</v>
      </c>
      <c r="BM125">
        <f t="shared" si="72"/>
        <v>801.83803093293864</v>
      </c>
      <c r="BN125">
        <f t="shared" si="72"/>
        <v>1.1146603586585824</v>
      </c>
      <c r="BO125">
        <f t="shared" si="67"/>
        <v>359.97830067384058</v>
      </c>
      <c r="BP125">
        <f t="shared" si="89"/>
        <v>123.9478274101309</v>
      </c>
      <c r="BQ125">
        <f t="shared" si="89"/>
        <v>11.218174674397906</v>
      </c>
      <c r="BR125" s="7">
        <f t="shared" si="86"/>
        <v>1.2070185566366298E-2</v>
      </c>
      <c r="BS125" s="7">
        <f t="shared" si="70"/>
        <v>0.17482508271690977</v>
      </c>
      <c r="BT125" s="7">
        <f t="shared" si="71"/>
        <v>5.2960308475606961E-2</v>
      </c>
      <c r="BU125" s="8">
        <f>MAX((BU$3*climhigh!$I235+BU$4*climhigh!$I235^2+BU$5*climhigh!$I235^6)*(K125/K$66)^$BW$1,-99)</f>
        <v>-3.6317687998800401</v>
      </c>
      <c r="BV125" s="8">
        <f>MAX((BV$3*climhigh!$I235+BV$4*climhigh!$I235^2+BV$5*climhigh!$I235^6)*(L125/L$66)^$BW$1,-99)</f>
        <v>-4.0972763481020023</v>
      </c>
      <c r="BW125" s="8">
        <f>MAX((BW$3*climhigh!$I235+BW$4*climhigh!$I235^2+BW$5*climhigh!$I235^6)*(M125/M$66)^$BW$1,-99)</f>
        <v>-5.0003604062219722</v>
      </c>
      <c r="BX125" s="8">
        <f>MAX((BX$3*climhigh!$M235+BX$4*climhigh!$M235^2+BX$5*climhigh!$M235^6)*(K125/K$66)^$BW$1,-99)</f>
        <v>-3.6317842537025218</v>
      </c>
      <c r="BY125" s="8">
        <f>MAX((BY$3*climhigh!$M235+BY$4*climhigh!$M235^2+BY$5*climhigh!$M235^6)*(L125/L$66)^$BW$1,-99)</f>
        <v>-4.0972876596178756</v>
      </c>
      <c r="BZ125" s="8">
        <f>MAX((BZ$3*climhigh!$M235+BZ$4*climhigh!$M235^2+BZ$5*climhigh!$M235^6)*(M125/M$66)^$BW$1,-99)</f>
        <v>-5.0003707487004858</v>
      </c>
      <c r="CA125" s="8">
        <f t="shared" si="79"/>
        <v>1.9651747832084759E-2</v>
      </c>
      <c r="CB125" s="8">
        <f t="shared" si="80"/>
        <v>3.4356184402760705E-3</v>
      </c>
      <c r="CC125" s="8">
        <f t="shared" si="81"/>
        <v>1.0407626272720492E-3</v>
      </c>
      <c r="CD125" s="8">
        <f>MAX((CD$3*climhigh!$I235+CD$4*climhigh!$I235^2+CD$5*climhigh!$I235^6)*(K125/K$66)^$BW$1,-99)</f>
        <v>-4.723717890836979</v>
      </c>
      <c r="CE125" s="8">
        <f>MAX((CE$3*climhigh!$I235+CE$4*climhigh!$I235^2+CE$5*climhigh!$I235^6)*(L125/L$66)^$BW$1,-99)</f>
        <v>-5.7519284055563844</v>
      </c>
      <c r="CF125" s="8">
        <f>MAX((CF$3*climhigh!$I235+CF$4*climhigh!$I235^2+CF$5*climhigh!$I235^6)*(M125/M$66)^$BW$1,-99)</f>
        <v>-7.3949973724796729</v>
      </c>
      <c r="CG125" s="8">
        <f>MAX((CG$3*climhigh!$M235+CG$4*climhigh!$M235^2+CG$5*climhigh!$M235^6)*(K125/K$66)^$BW$1,-99)</f>
        <v>-4.7237501273911562</v>
      </c>
      <c r="CH125" s="8">
        <f>MAX((CH$3*climhigh!$M235+CH$4*climhigh!$M235^2+CH$5*climhigh!$M235^6)*(L125/L$66)^$BW$1,-99)</f>
        <v>-5.7519575690095737</v>
      </c>
      <c r="CI125" s="8">
        <f>MAX((CI$3*climhigh!$M235+CI$4*climhigh!$M235^2+CI$5*climhigh!$M235^6)*(M125/M$66)^$BW$1,-99)</f>
        <v>-7.3950297589181071</v>
      </c>
      <c r="CJ125" s="8">
        <f t="shared" si="82"/>
        <v>3.6064350584683537E-3</v>
      </c>
      <c r="CK125" s="8">
        <f t="shared" si="83"/>
        <v>6.3049530740989324E-4</v>
      </c>
      <c r="CL125" s="8">
        <f t="shared" si="84"/>
        <v>1.9099791319372763E-4</v>
      </c>
    </row>
    <row r="126" spans="1:90">
      <c r="A126">
        <f t="shared" si="114"/>
        <v>2080</v>
      </c>
      <c r="B126" s="4">
        <f t="shared" si="107"/>
        <v>1279.9756057558554</v>
      </c>
      <c r="C126" s="4">
        <f t="shared" si="107"/>
        <v>3536.1894211108661</v>
      </c>
      <c r="D126" s="4">
        <f t="shared" si="107"/>
        <v>6657.3373578936862</v>
      </c>
      <c r="E126" s="11">
        <f t="shared" si="108"/>
        <v>2.6904572062470827E-4</v>
      </c>
      <c r="F126" s="11">
        <f t="shared" si="108"/>
        <v>5.3937735725077146E-4</v>
      </c>
      <c r="G126" s="11">
        <f t="shared" si="108"/>
        <v>1.1908531155038976E-3</v>
      </c>
      <c r="H126" s="4">
        <f t="shared" si="57"/>
        <v>115802.04283299044</v>
      </c>
      <c r="I126" s="4">
        <f t="shared" si="57"/>
        <v>72782.320362307495</v>
      </c>
      <c r="J126" s="4">
        <f t="shared" si="57"/>
        <v>18744.823671417264</v>
      </c>
      <c r="K126" s="4">
        <f t="shared" si="115"/>
        <v>90472.070180280207</v>
      </c>
      <c r="L126" s="4">
        <f t="shared" si="115"/>
        <v>20582.132825747638</v>
      </c>
      <c r="M126" s="4">
        <f t="shared" si="115"/>
        <v>2815.663780233594</v>
      </c>
      <c r="N126" s="11">
        <f t="shared" si="87"/>
        <v>8.6892510495388819E-3</v>
      </c>
      <c r="O126" s="11">
        <f t="shared" si="87"/>
        <v>1.5840262559472018E-2</v>
      </c>
      <c r="P126" s="11">
        <f t="shared" si="87"/>
        <v>1.1245729670380511E-2</v>
      </c>
      <c r="Q126" s="4">
        <f t="shared" si="116"/>
        <v>6411.326733472406</v>
      </c>
      <c r="R126" s="4">
        <f t="shared" si="116"/>
        <v>16476.228767765104</v>
      </c>
      <c r="S126" s="4">
        <f t="shared" si="116"/>
        <v>4733.0320549473136</v>
      </c>
      <c r="T126" s="4">
        <f t="shared" si="109"/>
        <v>55.364539144778412</v>
      </c>
      <c r="U126" s="4">
        <f t="shared" si="109"/>
        <v>226.3767998292318</v>
      </c>
      <c r="V126" s="4">
        <f t="shared" si="109"/>
        <v>252.49808362638268</v>
      </c>
      <c r="W126" s="11">
        <f t="shared" si="117"/>
        <v>-1.219247815263802E-2</v>
      </c>
      <c r="X126" s="11">
        <f t="shared" si="117"/>
        <v>-1.3228699347321071E-2</v>
      </c>
      <c r="Y126" s="11">
        <f t="shared" si="117"/>
        <v>-1.2203590333800474E-2</v>
      </c>
      <c r="Z126" s="4">
        <f t="shared" si="68"/>
        <v>10059.527561374472</v>
      </c>
      <c r="AA126" s="4">
        <f t="shared" si="61"/>
        <v>38867.705573748324</v>
      </c>
      <c r="AB126" s="4">
        <f t="shared" si="61"/>
        <v>8108.3262047460303</v>
      </c>
      <c r="AC126" s="12">
        <f t="shared" si="110"/>
        <v>2.0002939492994276</v>
      </c>
      <c r="AD126" s="12">
        <f t="shared" si="110"/>
        <v>3.5558352629886429</v>
      </c>
      <c r="AE126" s="12">
        <f t="shared" si="110"/>
        <v>1.7563937390239284</v>
      </c>
      <c r="AF126" s="11">
        <f t="shared" si="118"/>
        <v>-2.9039671966837322E-3</v>
      </c>
      <c r="AG126" s="11">
        <f t="shared" si="118"/>
        <v>2.0567434751257441E-3</v>
      </c>
      <c r="AH126" s="11">
        <f t="shared" si="118"/>
        <v>8.257041531207765E-4</v>
      </c>
      <c r="AI126" s="1">
        <f t="shared" si="113"/>
        <v>209352.61757778734</v>
      </c>
      <c r="AJ126" s="1">
        <f t="shared" si="113"/>
        <v>122913.5246098155</v>
      </c>
      <c r="AK126" s="1">
        <f t="shared" si="113"/>
        <v>32704.626592853776</v>
      </c>
      <c r="AL126" s="17">
        <f t="shared" si="111"/>
        <v>34.040563801051995</v>
      </c>
      <c r="AM126" s="17">
        <f t="shared" si="111"/>
        <v>10.679408718425043</v>
      </c>
      <c r="AN126" s="17">
        <f t="shared" si="111"/>
        <v>2.1558802530785104</v>
      </c>
      <c r="AO126" s="7">
        <f t="shared" si="119"/>
        <v>9.0439381196058908E-3</v>
      </c>
      <c r="AP126" s="7">
        <f t="shared" si="119"/>
        <v>1.3926985083641801E-2</v>
      </c>
      <c r="AQ126" s="7">
        <f t="shared" si="119"/>
        <v>1.008091010525522E-2</v>
      </c>
      <c r="AR126" s="1">
        <f t="shared" si="65"/>
        <v>115802.04283299044</v>
      </c>
      <c r="AS126" s="1">
        <f t="shared" si="65"/>
        <v>72782.320362307495</v>
      </c>
      <c r="AT126" s="1">
        <f t="shared" si="65"/>
        <v>18744.823671417264</v>
      </c>
      <c r="AU126" s="1">
        <f t="shared" si="73"/>
        <v>23160.408566598089</v>
      </c>
      <c r="AV126" s="1">
        <f t="shared" si="73"/>
        <v>14556.4640724615</v>
      </c>
      <c r="AW126" s="1">
        <f t="shared" si="73"/>
        <v>3748.9647342834528</v>
      </c>
      <c r="AX126" s="1">
        <f t="shared" si="74"/>
        <v>72377.65614422418</v>
      </c>
      <c r="AY126" s="1">
        <f t="shared" si="74"/>
        <v>16465.706260598112</v>
      </c>
      <c r="AZ126" s="1">
        <f t="shared" si="74"/>
        <v>2252.5310241868756</v>
      </c>
      <c r="BA126" s="1">
        <f t="shared" si="75"/>
        <v>11.189652913949361</v>
      </c>
      <c r="BB126" s="1">
        <f t="shared" si="75"/>
        <v>9.7090350885518024</v>
      </c>
      <c r="BC126" s="1">
        <f t="shared" si="75"/>
        <v>7.7198097626115612</v>
      </c>
      <c r="BD126" s="1">
        <f t="shared" si="76"/>
        <v>16981.600100628686</v>
      </c>
      <c r="BE126">
        <f t="shared" si="112"/>
        <v>0.21822387218499145</v>
      </c>
      <c r="BF126">
        <f t="shared" si="112"/>
        <v>0.3346263841173937</v>
      </c>
      <c r="BG126">
        <f t="shared" si="112"/>
        <v>2.453676962688749E-2</v>
      </c>
      <c r="BH126">
        <f t="shared" si="77"/>
        <v>0.27001297334973379</v>
      </c>
      <c r="BI126">
        <f t="shared" si="78"/>
        <v>4.7621658391411486E-3</v>
      </c>
      <c r="BJ126">
        <f t="shared" si="78"/>
        <v>1.1197481694748152E-2</v>
      </c>
      <c r="BK126">
        <f t="shared" si="78"/>
        <v>6.0205306372294847E-5</v>
      </c>
      <c r="BL126">
        <f t="shared" si="72"/>
        <v>551.46853248202717</v>
      </c>
      <c r="BM126">
        <f t="shared" si="72"/>
        <v>814.97869995823385</v>
      </c>
      <c r="BN126">
        <f t="shared" si="72"/>
        <v>1.128537852032321</v>
      </c>
      <c r="BO126">
        <f t="shared" si="67"/>
        <v>364.32330556283904</v>
      </c>
      <c r="BP126">
        <f t="shared" si="89"/>
        <v>125.32195729589077</v>
      </c>
      <c r="BQ126">
        <f t="shared" si="89"/>
        <v>11.344817870129067</v>
      </c>
      <c r="BR126" s="7">
        <f t="shared" si="86"/>
        <v>1.1871762550872189E-2</v>
      </c>
      <c r="BS126" s="7">
        <f t="shared" si="70"/>
        <v>0.16973309001641726</v>
      </c>
      <c r="BT126" s="7">
        <f t="shared" si="71"/>
        <v>5.0822208723707962E-2</v>
      </c>
      <c r="BU126" s="8">
        <f>MAX((BU$3*climhigh!$I236+BU$4*climhigh!$I236^2+BU$5*climhigh!$I236^6)*(K126/K$66)^$BW$1,-99)</f>
        <v>-3.8708352150995493</v>
      </c>
      <c r="BV126" s="8">
        <f>MAX((BV$3*climhigh!$I236+BV$4*climhigh!$I236^2+BV$5*climhigh!$I236^6)*(L126/L$66)^$BW$1,-99)</f>
        <v>-4.261444596315398</v>
      </c>
      <c r="BW126" s="8">
        <f>MAX((BW$3*climhigh!$I236+BW$4*climhigh!$I236^2+BW$5*climhigh!$I236^6)*(M126/M$66)^$BW$1,-99)</f>
        <v>-5.151228382257159</v>
      </c>
      <c r="BX126" s="8">
        <f>MAX((BX$3*climhigh!$M236+BX$4*climhigh!$M236^2+BX$5*climhigh!$M236^6)*(K126/K$66)^$BW$1,-99)</f>
        <v>-3.8708508390446985</v>
      </c>
      <c r="BY126" s="8">
        <f>MAX((BY$3*climhigh!$M236+BY$4*climhigh!$M236^2+BY$5*climhigh!$M236^6)*(L126/L$66)^$BW$1,-99)</f>
        <v>-4.2614559901435252</v>
      </c>
      <c r="BZ126" s="8">
        <f>MAX((BZ$3*climhigh!$M236+BZ$4*climhigh!$M236^2+BZ$5*climhigh!$M236^6)*(M126/M$66)^$BW$1,-99)</f>
        <v>-5.1512387925875931</v>
      </c>
      <c r="CA126" s="8">
        <f t="shared" si="79"/>
        <v>2.0044245737372578E-2</v>
      </c>
      <c r="CB126" s="8">
        <f t="shared" si="80"/>
        <v>3.4021717660526478E-3</v>
      </c>
      <c r="CC126" s="8">
        <f t="shared" si="81"/>
        <v>1.0186928405740427E-3</v>
      </c>
      <c r="CD126" s="8">
        <f>MAX((CD$3*climhigh!$I236+CD$4*climhigh!$I236^2+CD$5*climhigh!$I236^6)*(K126/K$66)^$BW$1,-99)</f>
        <v>-5.2404059289075624</v>
      </c>
      <c r="CE126" s="8">
        <f>MAX((CE$3*climhigh!$I236+CE$4*climhigh!$I236^2+CE$5*climhigh!$I236^6)*(L126/L$66)^$BW$1,-99)</f>
        <v>-6.2040944609018487</v>
      </c>
      <c r="CF126" s="8">
        <f>MAX((CF$3*climhigh!$I236+CF$4*climhigh!$I236^2+CF$5*climhigh!$I236^6)*(M126/M$66)^$BW$1,-99)</f>
        <v>-7.9013818725446834</v>
      </c>
      <c r="CG126" s="8">
        <f>MAX((CG$3*climhigh!$M236+CG$4*climhigh!$M236^2+CG$5*climhigh!$M236^6)*(K126/K$66)^$BW$1,-99)</f>
        <v>-5.2404400204568269</v>
      </c>
      <c r="CH126" s="8">
        <f>MAX((CH$3*climhigh!$M236+CH$4*climhigh!$M236^2+CH$5*climhigh!$M236^6)*(L126/L$66)^$BW$1,-99)</f>
        <v>-6.2041251084757842</v>
      </c>
      <c r="CI126" s="8">
        <f>MAX((CI$3*climhigh!$M236+CI$4*climhigh!$M236^2+CI$5*climhigh!$M236^6)*(M126/M$66)^$BW$1,-99)</f>
        <v>-7.9014158504770542</v>
      </c>
      <c r="CJ126" s="8">
        <f t="shared" si="82"/>
        <v>3.7939070425673511E-3</v>
      </c>
      <c r="CK126" s="8">
        <f t="shared" si="83"/>
        <v>6.4395156557000362E-4</v>
      </c>
      <c r="CL126" s="8">
        <f t="shared" si="84"/>
        <v>1.9281473559570352E-4</v>
      </c>
    </row>
    <row r="127" spans="1:90">
      <c r="A127">
        <f t="shared" si="114"/>
        <v>2081</v>
      </c>
      <c r="B127" s="4">
        <f t="shared" si="107"/>
        <v>1280.3027591171265</v>
      </c>
      <c r="C127" s="4">
        <f t="shared" si="107"/>
        <v>3538.0013945903279</v>
      </c>
      <c r="D127" s="4">
        <f t="shared" si="107"/>
        <v>6664.8688732806149</v>
      </c>
      <c r="E127" s="11">
        <f t="shared" si="108"/>
        <v>2.5559343459347284E-4</v>
      </c>
      <c r="F127" s="11">
        <f t="shared" si="108"/>
        <v>5.1240848938823285E-4</v>
      </c>
      <c r="G127" s="11">
        <f t="shared" si="108"/>
        <v>1.1313104597287028E-3</v>
      </c>
      <c r="H127" s="4">
        <f t="shared" si="57"/>
        <v>116818.17184766255</v>
      </c>
      <c r="I127" s="4">
        <f t="shared" si="57"/>
        <v>73957.827313906717</v>
      </c>
      <c r="J127" s="4">
        <f t="shared" si="57"/>
        <v>18973.976071094217</v>
      </c>
      <c r="K127" s="4">
        <f t="shared" si="115"/>
        <v>91242.615089120212</v>
      </c>
      <c r="L127" s="4">
        <f t="shared" si="115"/>
        <v>20903.843460036409</v>
      </c>
      <c r="M127" s="4">
        <f t="shared" si="115"/>
        <v>2846.8641216874762</v>
      </c>
      <c r="N127" s="11">
        <f t="shared" si="87"/>
        <v>8.5169368547062252E-3</v>
      </c>
      <c r="O127" s="11">
        <f t="shared" si="87"/>
        <v>1.5630578085003899E-2</v>
      </c>
      <c r="P127" s="11">
        <f t="shared" si="87"/>
        <v>1.1080989737806579E-2</v>
      </c>
      <c r="Q127" s="4">
        <f t="shared" si="116"/>
        <v>6388.7283684362874</v>
      </c>
      <c r="R127" s="4">
        <f t="shared" si="116"/>
        <v>16520.856936762269</v>
      </c>
      <c r="S127" s="4">
        <f t="shared" si="116"/>
        <v>4732.4265061404722</v>
      </c>
      <c r="T127" s="4">
        <f t="shared" si="109"/>
        <v>54.689508210824826</v>
      </c>
      <c r="U127" s="4">
        <f t="shared" si="109"/>
        <v>223.38212920508221</v>
      </c>
      <c r="V127" s="4">
        <f t="shared" si="109"/>
        <v>249.41670045373661</v>
      </c>
      <c r="W127" s="11">
        <f t="shared" si="117"/>
        <v>-1.219247815263802E-2</v>
      </c>
      <c r="X127" s="11">
        <f t="shared" si="117"/>
        <v>-1.3228699347321071E-2</v>
      </c>
      <c r="Y127" s="11">
        <f t="shared" si="117"/>
        <v>-1.2203590333800474E-2</v>
      </c>
      <c r="Z127" s="4">
        <f t="shared" si="68"/>
        <v>9996.8027787417777</v>
      </c>
      <c r="AA127" s="4">
        <f t="shared" si="61"/>
        <v>39062.257326967774</v>
      </c>
      <c r="AB127" s="4">
        <f t="shared" si="61"/>
        <v>8115.787747714231</v>
      </c>
      <c r="AC127" s="12">
        <f t="shared" si="110"/>
        <v>1.9944851612869372</v>
      </c>
      <c r="AD127" s="12">
        <f t="shared" si="110"/>
        <v>3.563148703964417</v>
      </c>
      <c r="AE127" s="12">
        <f t="shared" si="110"/>
        <v>1.7578440006287557</v>
      </c>
      <c r="AF127" s="11">
        <f t="shared" si="118"/>
        <v>-2.9039671966837322E-3</v>
      </c>
      <c r="AG127" s="11">
        <f t="shared" si="118"/>
        <v>2.0567434751257441E-3</v>
      </c>
      <c r="AH127" s="11">
        <f t="shared" si="118"/>
        <v>8.257041531207765E-4</v>
      </c>
      <c r="AI127" s="1">
        <f t="shared" si="113"/>
        <v>211577.76438660669</v>
      </c>
      <c r="AJ127" s="1">
        <f t="shared" si="113"/>
        <v>125178.63622129546</v>
      </c>
      <c r="AK127" s="1">
        <f t="shared" si="113"/>
        <v>33183.128667851852</v>
      </c>
      <c r="AL127" s="17">
        <f t="shared" si="111"/>
        <v>34.345345946099478</v>
      </c>
      <c r="AM127" s="17">
        <f t="shared" si="111"/>
        <v>10.826653364689427</v>
      </c>
      <c r="AN127" s="17">
        <f t="shared" si="111"/>
        <v>2.1773961557571999</v>
      </c>
      <c r="AO127" s="7">
        <f t="shared" si="119"/>
        <v>8.9534987384098322E-3</v>
      </c>
      <c r="AP127" s="7">
        <f t="shared" si="119"/>
        <v>1.3787715232805383E-2</v>
      </c>
      <c r="AQ127" s="7">
        <f t="shared" si="119"/>
        <v>9.9801010042026676E-3</v>
      </c>
      <c r="AR127" s="1">
        <f t="shared" si="65"/>
        <v>116818.17184766255</v>
      </c>
      <c r="AS127" s="1">
        <f t="shared" si="65"/>
        <v>73957.827313906717</v>
      </c>
      <c r="AT127" s="1">
        <f t="shared" si="65"/>
        <v>18973.976071094217</v>
      </c>
      <c r="AU127" s="1">
        <f t="shared" si="73"/>
        <v>23363.634369532512</v>
      </c>
      <c r="AV127" s="1">
        <f t="shared" si="73"/>
        <v>14791.565462781344</v>
      </c>
      <c r="AW127" s="1">
        <f t="shared" si="73"/>
        <v>3794.7952142188437</v>
      </c>
      <c r="AX127" s="1">
        <f t="shared" si="74"/>
        <v>72994.092071296167</v>
      </c>
      <c r="AY127" s="1">
        <f t="shared" si="74"/>
        <v>16723.074768029124</v>
      </c>
      <c r="AZ127" s="1">
        <f t="shared" si="74"/>
        <v>2277.4912973499809</v>
      </c>
      <c r="BA127" s="1">
        <f t="shared" si="75"/>
        <v>11.198133786325286</v>
      </c>
      <c r="BB127" s="1">
        <f t="shared" si="75"/>
        <v>9.7245447673409977</v>
      </c>
      <c r="BC127" s="1">
        <f t="shared" si="75"/>
        <v>7.7308298079852014</v>
      </c>
      <c r="BD127" s="1">
        <f t="shared" si="76"/>
        <v>16523.009006281929</v>
      </c>
      <c r="BE127">
        <f t="shared" si="112"/>
        <v>0.21822387218499145</v>
      </c>
      <c r="BF127">
        <f t="shared" si="112"/>
        <v>0.3346263841173937</v>
      </c>
      <c r="BG127">
        <f t="shared" si="112"/>
        <v>2.453676962688749E-2</v>
      </c>
      <c r="BH127">
        <f t="shared" si="77"/>
        <v>0.27025761731019954</v>
      </c>
      <c r="BI127">
        <f t="shared" si="78"/>
        <v>4.7621658391411486E-3</v>
      </c>
      <c r="BJ127">
        <f t="shared" si="78"/>
        <v>1.1197481694748152E-2</v>
      </c>
      <c r="BK127">
        <f t="shared" si="78"/>
        <v>6.0205306372294847E-5</v>
      </c>
      <c r="BL127">
        <f t="shared" si="72"/>
        <v>556.3075073638588</v>
      </c>
      <c r="BM127">
        <f t="shared" si="72"/>
        <v>828.14141753081537</v>
      </c>
      <c r="BN127">
        <f t="shared" si="72"/>
        <v>1.1423340424608186</v>
      </c>
      <c r="BO127">
        <f t="shared" si="67"/>
        <v>368.64846533822993</v>
      </c>
      <c r="BP127">
        <f t="shared" si="89"/>
        <v>126.71177768390537</v>
      </c>
      <c r="BQ127">
        <f t="shared" si="89"/>
        <v>11.472948633818996</v>
      </c>
      <c r="BR127" s="7">
        <f t="shared" si="86"/>
        <v>1.167606164155055E-2</v>
      </c>
      <c r="BS127" s="7">
        <f t="shared" si="70"/>
        <v>0.16478940778292939</v>
      </c>
      <c r="BT127" s="7">
        <f t="shared" si="71"/>
        <v>4.8779716036527511E-2</v>
      </c>
      <c r="BU127" s="8">
        <f>MAX((BU$3*climhigh!$I237+BU$4*climhigh!$I237^2+BU$5*climhigh!$I237^6)*(K127/K$66)^$BW$1,-99)</f>
        <v>-4.1134201330640563</v>
      </c>
      <c r="BV127" s="8">
        <f>MAX((BV$3*climhigh!$I237+BV$4*climhigh!$I237^2+BV$5*climhigh!$I237^6)*(L127/L$66)^$BW$1,-99)</f>
        <v>-4.4273451995423425</v>
      </c>
      <c r="BW127" s="8">
        <f>MAX((BW$3*climhigh!$I237+BW$4*climhigh!$I237^2+BW$5*climhigh!$I237^6)*(M127/M$66)^$BW$1,-99)</f>
        <v>-5.3037413847103068</v>
      </c>
      <c r="BX127" s="8">
        <f>MAX((BX$3*climhigh!$M237+BX$4*climhigh!$M237^2+BX$5*climhigh!$M237^6)*(K127/K$66)^$BW$1,-99)</f>
        <v>-4.1134359219662633</v>
      </c>
      <c r="BY127" s="8">
        <f>MAX((BY$3*climhigh!$M237+BY$4*climhigh!$M237^2+BY$5*climhigh!$M237^6)*(L127/L$66)^$BW$1,-99)</f>
        <v>-4.4273566720309319</v>
      </c>
      <c r="BZ127" s="8">
        <f>MAX((BZ$3*climhigh!$M237+BZ$4*climhigh!$M237^2+BZ$5*climhigh!$M237^6)*(M127/M$66)^$BW$1,-99)</f>
        <v>-5.30375185993688</v>
      </c>
      <c r="CA127" s="8">
        <f t="shared" si="79"/>
        <v>2.0431873896428865E-2</v>
      </c>
      <c r="CB127" s="8">
        <f t="shared" si="80"/>
        <v>3.3669563992880067E-3</v>
      </c>
      <c r="CC127" s="8">
        <f t="shared" si="81"/>
        <v>9.9666100676193891E-4</v>
      </c>
      <c r="CD127" s="8">
        <f>MAX((CD$3*climhigh!$I237+CD$4*climhigh!$I237^2+CD$5*climhigh!$I237^6)*(K127/K$66)^$BW$1,-99)</f>
        <v>-5.7888637647447219</v>
      </c>
      <c r="CE127" s="8">
        <f>MAX((CE$3*climhigh!$I237+CE$4*climhigh!$I237^2+CE$5*climhigh!$I237^6)*(L127/L$66)^$BW$1,-99)</f>
        <v>-6.6811432220878313</v>
      </c>
      <c r="CF127" s="8">
        <f>MAX((CF$3*climhigh!$I237+CF$4*climhigh!$I237^2+CF$5*climhigh!$I237^6)*(M127/M$66)^$BW$1,-99)</f>
        <v>-8.4350267939662764</v>
      </c>
      <c r="CG127" s="8">
        <f>MAX((CG$3*climhigh!$M237+CG$4*climhigh!$M237^2+CG$5*climhigh!$M237^6)*(K127/K$66)^$BW$1,-99)</f>
        <v>-5.788899773307004</v>
      </c>
      <c r="CH127" s="8">
        <f>MAX((CH$3*climhigh!$M237+CH$4*climhigh!$M237^2+CH$5*climhigh!$M237^6)*(L127/L$66)^$BW$1,-99)</f>
        <v>-6.6811753991063876</v>
      </c>
      <c r="CI127" s="8">
        <f>MAX((CI$3*climhigh!$M237+CI$4*climhigh!$M237^2+CI$5*climhigh!$M237^6)*(M127/M$66)^$BW$1,-99)</f>
        <v>-8.4350624135698773</v>
      </c>
      <c r="CJ127" s="8">
        <f t="shared" si="82"/>
        <v>3.9861607957753543E-3</v>
      </c>
      <c r="CK127" s="8">
        <f t="shared" si="83"/>
        <v>6.5687707686335113E-4</v>
      </c>
      <c r="CL127" s="8">
        <f t="shared" si="84"/>
        <v>1.9444379169386033E-4</v>
      </c>
    </row>
    <row r="128" spans="1:90">
      <c r="A128">
        <f t="shared" si="114"/>
        <v>2082</v>
      </c>
      <c r="B128" s="4">
        <f t="shared" si="107"/>
        <v>1280.6136342476727</v>
      </c>
      <c r="C128" s="4">
        <f t="shared" si="107"/>
        <v>3539.723651442881</v>
      </c>
      <c r="D128" s="4">
        <f t="shared" si="107"/>
        <v>6672.031907356225</v>
      </c>
      <c r="E128" s="11">
        <f t="shared" si="108"/>
        <v>2.4281376286379918E-4</v>
      </c>
      <c r="F128" s="11">
        <f t="shared" si="108"/>
        <v>4.8678806491882118E-4</v>
      </c>
      <c r="G128" s="11">
        <f t="shared" si="108"/>
        <v>1.0747449367422676E-3</v>
      </c>
      <c r="H128" s="4">
        <f t="shared" si="57"/>
        <v>117821.74144214287</v>
      </c>
      <c r="I128" s="4">
        <f t="shared" si="57"/>
        <v>75135.046976115569</v>
      </c>
      <c r="J128" s="4">
        <f t="shared" si="57"/>
        <v>19201.752648016958</v>
      </c>
      <c r="K128" s="4">
        <f t="shared" si="115"/>
        <v>92004.128560883299</v>
      </c>
      <c r="L128" s="4">
        <f t="shared" si="115"/>
        <v>21226.246558961917</v>
      </c>
      <c r="M128" s="4">
        <f t="shared" si="115"/>
        <v>2877.9467656391353</v>
      </c>
      <c r="N128" s="11">
        <f t="shared" si="87"/>
        <v>8.3460285637284581E-3</v>
      </c>
      <c r="O128" s="11">
        <f t="shared" si="87"/>
        <v>1.5423149314233608E-2</v>
      </c>
      <c r="P128" s="11">
        <f t="shared" si="87"/>
        <v>1.0918204249676267E-2</v>
      </c>
      <c r="Q128" s="4">
        <f t="shared" si="116"/>
        <v>6365.0494841165528</v>
      </c>
      <c r="R128" s="4">
        <f t="shared" si="116"/>
        <v>16561.798573191558</v>
      </c>
      <c r="S128" s="4">
        <f t="shared" si="116"/>
        <v>4730.7918924164333</v>
      </c>
      <c r="T128" s="4">
        <f t="shared" si="109"/>
        <v>54.022707576785827</v>
      </c>
      <c r="U128" s="4">
        <f t="shared" si="109"/>
        <v>220.42707417826375</v>
      </c>
      <c r="V128" s="4">
        <f t="shared" si="109"/>
        <v>246.37292121899097</v>
      </c>
      <c r="W128" s="11">
        <f t="shared" si="117"/>
        <v>-1.219247815263802E-2</v>
      </c>
      <c r="X128" s="11">
        <f t="shared" si="117"/>
        <v>-1.3228699347321071E-2</v>
      </c>
      <c r="Y128" s="11">
        <f t="shared" si="117"/>
        <v>-1.2203590333800474E-2</v>
      </c>
      <c r="Z128" s="4">
        <f t="shared" si="68"/>
        <v>9932.6384217150717</v>
      </c>
      <c r="AA128" s="4">
        <f t="shared" si="61"/>
        <v>39248.621569675553</v>
      </c>
      <c r="AB128" s="4">
        <f t="shared" si="61"/>
        <v>8121.4497880810068</v>
      </c>
      <c r="AC128" s="12">
        <f t="shared" si="110"/>
        <v>1.9886932418042875</v>
      </c>
      <c r="AD128" s="12">
        <f t="shared" si="110"/>
        <v>3.5704771868121985</v>
      </c>
      <c r="AE128" s="12">
        <f t="shared" si="110"/>
        <v>1.7592954597206132</v>
      </c>
      <c r="AF128" s="11">
        <f t="shared" si="118"/>
        <v>-2.9039671966837322E-3</v>
      </c>
      <c r="AG128" s="11">
        <f t="shared" si="118"/>
        <v>2.0567434751257441E-3</v>
      </c>
      <c r="AH128" s="11">
        <f t="shared" si="118"/>
        <v>8.257041531207765E-4</v>
      </c>
      <c r="AI128" s="1">
        <f t="shared" si="113"/>
        <v>213783.62231747856</v>
      </c>
      <c r="AJ128" s="1">
        <f t="shared" si="113"/>
        <v>127452.33806194726</v>
      </c>
      <c r="AK128" s="1">
        <f t="shared" si="113"/>
        <v>33659.611015285511</v>
      </c>
      <c r="AL128" s="17">
        <f t="shared" si="111"/>
        <v>34.64978184758214</v>
      </c>
      <c r="AM128" s="17">
        <f t="shared" si="111"/>
        <v>10.974435430070892</v>
      </c>
      <c r="AN128" s="17">
        <f t="shared" si="111"/>
        <v>2.1989094829822133</v>
      </c>
      <c r="AO128" s="7">
        <f t="shared" si="119"/>
        <v>8.8639637510257337E-3</v>
      </c>
      <c r="AP128" s="7">
        <f t="shared" si="119"/>
        <v>1.3649838080477329E-2</v>
      </c>
      <c r="AQ128" s="7">
        <f t="shared" si="119"/>
        <v>9.8802999941606413E-3</v>
      </c>
      <c r="AR128" s="1">
        <f t="shared" si="65"/>
        <v>117821.74144214287</v>
      </c>
      <c r="AS128" s="1">
        <f t="shared" si="65"/>
        <v>75135.046976115569</v>
      </c>
      <c r="AT128" s="1">
        <f t="shared" si="65"/>
        <v>19201.752648016958</v>
      </c>
      <c r="AU128" s="1">
        <f t="shared" si="73"/>
        <v>23564.348288428577</v>
      </c>
      <c r="AV128" s="1">
        <f t="shared" si="73"/>
        <v>15027.009395223115</v>
      </c>
      <c r="AW128" s="1">
        <f t="shared" si="73"/>
        <v>3840.3505296033918</v>
      </c>
      <c r="AX128" s="1">
        <f t="shared" si="74"/>
        <v>73603.302848706633</v>
      </c>
      <c r="AY128" s="1">
        <f t="shared" si="74"/>
        <v>16980.997247169536</v>
      </c>
      <c r="AZ128" s="1">
        <f t="shared" si="74"/>
        <v>2302.3574125113082</v>
      </c>
      <c r="BA128" s="1">
        <f t="shared" si="75"/>
        <v>11.20644517937186</v>
      </c>
      <c r="BB128" s="1">
        <f t="shared" si="75"/>
        <v>9.7398501888339002</v>
      </c>
      <c r="BC128" s="1">
        <f t="shared" si="75"/>
        <v>7.7416888389638165</v>
      </c>
      <c r="BD128" s="1">
        <f t="shared" si="76"/>
        <v>16075.814612306664</v>
      </c>
      <c r="BE128">
        <f t="shared" si="112"/>
        <v>0.21822387218499145</v>
      </c>
      <c r="BF128">
        <f t="shared" si="112"/>
        <v>0.3346263841173937</v>
      </c>
      <c r="BG128">
        <f t="shared" si="112"/>
        <v>2.453676962688749E-2</v>
      </c>
      <c r="BH128">
        <f t="shared" si="77"/>
        <v>0.27050094728490454</v>
      </c>
      <c r="BI128">
        <f t="shared" si="78"/>
        <v>4.7621658391411486E-3</v>
      </c>
      <c r="BJ128">
        <f t="shared" si="78"/>
        <v>1.1197481694748152E-2</v>
      </c>
      <c r="BK128">
        <f t="shared" si="78"/>
        <v>6.0205306372294847E-5</v>
      </c>
      <c r="BL128">
        <f t="shared" si="72"/>
        <v>561.08667220389373</v>
      </c>
      <c r="BM128">
        <f t="shared" si="72"/>
        <v>841.32331314909652</v>
      </c>
      <c r="BN128">
        <f t="shared" si="72"/>
        <v>1.1560474010588848</v>
      </c>
      <c r="BO128">
        <f t="shared" si="67"/>
        <v>372.95282754358209</v>
      </c>
      <c r="BP128">
        <f t="shared" si="89"/>
        <v>128.11746290490632</v>
      </c>
      <c r="BQ128">
        <f t="shared" si="89"/>
        <v>11.602583121263017</v>
      </c>
      <c r="BR128" s="7">
        <f t="shared" si="86"/>
        <v>1.1483032743818899E-2</v>
      </c>
      <c r="BS128" s="7">
        <f t="shared" si="70"/>
        <v>0.15998971629410619</v>
      </c>
      <c r="BT128" s="7">
        <f t="shared" si="71"/>
        <v>4.6828105044150491E-2</v>
      </c>
      <c r="BU128" s="8">
        <f>MAX((BU$3*climhigh!$I238+BU$4*climhigh!$I238^2+BU$5*climhigh!$I238^6)*(K128/K$66)^$BW$1,-99)</f>
        <v>-4.3594797412887747</v>
      </c>
      <c r="BV128" s="8">
        <f>MAX((BV$3*climhigh!$I238+BV$4*climhigh!$I238^2+BV$5*climhigh!$I238^6)*(L128/L$66)^$BW$1,-99)</f>
        <v>-4.5949412321980176</v>
      </c>
      <c r="BW128" s="8">
        <f>MAX((BW$3*climhigh!$I238+BW$4*climhigh!$I238^2+BW$5*climhigh!$I238^6)*(M128/M$66)^$BW$1,-99)</f>
        <v>-5.4578686691562757</v>
      </c>
      <c r="BX128" s="8">
        <f>MAX((BX$3*climhigh!$M238+BX$4*climhigh!$M238^2+BX$5*climhigh!$M238^6)*(K128/K$66)^$BW$1,-99)</f>
        <v>-4.3594956900597603</v>
      </c>
      <c r="BY128" s="8">
        <f>MAX((BY$3*climhigh!$M238+BY$4*climhigh!$M238^2+BY$5*climhigh!$M238^6)*(L128/L$66)^$BW$1,-99)</f>
        <v>-4.5949527797762508</v>
      </c>
      <c r="BZ128" s="8">
        <f>MAX((BZ$3*climhigh!$M238+BZ$4*climhigh!$M238^2+BZ$5*climhigh!$M238^6)*(M128/M$66)^$BW$1,-99)</f>
        <v>-5.4578792063892605</v>
      </c>
      <c r="CA128" s="8">
        <f t="shared" si="79"/>
        <v>2.0814453127606932E-2</v>
      </c>
      <c r="CB128" s="8">
        <f t="shared" si="80"/>
        <v>3.3300984507028042E-3</v>
      </c>
      <c r="CC128" s="8">
        <f t="shared" si="81"/>
        <v>9.7470139749612414E-4</v>
      </c>
      <c r="CD128" s="8">
        <f>MAX((CD$3*climhigh!$I238+CD$4*climhigh!$I238^2+CD$5*climhigh!$I238^6)*(K128/K$66)^$BW$1,-99)</f>
        <v>-6.3703593881933456</v>
      </c>
      <c r="CE128" s="8">
        <f>MAX((CE$3*climhigh!$I238+CE$4*climhigh!$I238^2+CE$5*climhigh!$I238^6)*(L128/L$66)^$BW$1,-99)</f>
        <v>-7.1839849304382053</v>
      </c>
      <c r="CF128" s="8">
        <f>MAX((CF$3*climhigh!$I238+CF$4*climhigh!$I238^2+CF$5*climhigh!$I238^6)*(M128/M$66)^$BW$1,-99)</f>
        <v>-8.9969540916893056</v>
      </c>
      <c r="CG128" s="8">
        <f>MAX((CG$3*climhigh!$M238+CG$4*climhigh!$M238^2+CG$5*climhigh!$M238^6)*(K128/K$66)^$BW$1,-99)</f>
        <v>-6.3703973763356503</v>
      </c>
      <c r="CH128" s="8">
        <f>MAX((CH$3*climhigh!$M238+CH$4*climhigh!$M238^2+CH$5*climhigh!$M238^6)*(L128/L$66)^$BW$1,-99)</f>
        <v>-7.184018682476256</v>
      </c>
      <c r="CI128" s="8">
        <f>MAX((CI$3*climhigh!$M238+CI$4*climhigh!$M238^2+CI$5*climhigh!$M238^6)*(M128/M$66)^$BW$1,-99)</f>
        <v>-8.9969914035331531</v>
      </c>
      <c r="CJ128" s="8">
        <f t="shared" si="82"/>
        <v>4.1831097394390412E-3</v>
      </c>
      <c r="CK128" s="8">
        <f t="shared" si="83"/>
        <v>6.6925454043996468E-4</v>
      </c>
      <c r="CL128" s="8">
        <f t="shared" si="84"/>
        <v>1.9588710228966042E-4</v>
      </c>
    </row>
    <row r="129" spans="1:90">
      <c r="A129">
        <f t="shared" si="114"/>
        <v>2083</v>
      </c>
      <c r="B129" s="4">
        <f t="shared" si="107"/>
        <v>1280.9090373322138</v>
      </c>
      <c r="C129" s="4">
        <f t="shared" si="107"/>
        <v>3541.3605919081824</v>
      </c>
      <c r="D129" s="4">
        <f t="shared" si="107"/>
        <v>6678.8441032409282</v>
      </c>
      <c r="E129" s="11">
        <f t="shared" si="108"/>
        <v>2.3067307472060921E-4</v>
      </c>
      <c r="F129" s="11">
        <f t="shared" si="108"/>
        <v>4.6244866167288008E-4</v>
      </c>
      <c r="G129" s="11">
        <f t="shared" si="108"/>
        <v>1.0210076899051543E-3</v>
      </c>
      <c r="H129" s="4">
        <f t="shared" si="57"/>
        <v>118812.51503024972</v>
      </c>
      <c r="I129" s="4">
        <f t="shared" si="57"/>
        <v>76313.724665778296</v>
      </c>
      <c r="J129" s="4">
        <f t="shared" si="57"/>
        <v>19428.128857991025</v>
      </c>
      <c r="K129" s="4">
        <f t="shared" si="115"/>
        <v>92756.403122663556</v>
      </c>
      <c r="L129" s="4">
        <f t="shared" si="115"/>
        <v>21549.266923043939</v>
      </c>
      <c r="M129" s="4">
        <f t="shared" si="115"/>
        <v>2908.9058761775063</v>
      </c>
      <c r="N129" s="11">
        <f t="shared" ref="N129:P192" si="120">K129/K128-1</f>
        <v>8.1765304834384711E-3</v>
      </c>
      <c r="O129" s="11">
        <f t="shared" si="120"/>
        <v>1.5217969092403694E-2</v>
      </c>
      <c r="P129" s="11">
        <f t="shared" si="120"/>
        <v>1.0757360389011872E-2</v>
      </c>
      <c r="Q129" s="4">
        <f t="shared" si="116"/>
        <v>6340.3154356512368</v>
      </c>
      <c r="R129" s="4">
        <f t="shared" si="116"/>
        <v>16599.083012635205</v>
      </c>
      <c r="S129" s="4">
        <f t="shared" si="116"/>
        <v>4728.1515838977621</v>
      </c>
      <c r="T129" s="4">
        <f t="shared" si="109"/>
        <v>53.364036894909511</v>
      </c>
      <c r="U129" s="4">
        <f t="shared" si="109"/>
        <v>217.51111068594986</v>
      </c>
      <c r="V129" s="4">
        <f t="shared" si="109"/>
        <v>243.36628701909271</v>
      </c>
      <c r="W129" s="11">
        <f t="shared" si="117"/>
        <v>-1.219247815263802E-2</v>
      </c>
      <c r="X129" s="11">
        <f t="shared" si="117"/>
        <v>-1.3228699347321071E-2</v>
      </c>
      <c r="Y129" s="11">
        <f t="shared" si="117"/>
        <v>-1.2203590333800474E-2</v>
      </c>
      <c r="Z129" s="4">
        <f t="shared" si="68"/>
        <v>9867.0874048673031</v>
      </c>
      <c r="AA129" s="4">
        <f t="shared" si="61"/>
        <v>39426.811064908608</v>
      </c>
      <c r="AB129" s="4">
        <f t="shared" si="61"/>
        <v>8125.348180195946</v>
      </c>
      <c r="AC129" s="12">
        <f t="shared" si="110"/>
        <v>1.9829181418658213</v>
      </c>
      <c r="AD129" s="12">
        <f t="shared" si="110"/>
        <v>3.5778207424692599</v>
      </c>
      <c r="AE129" s="12">
        <f t="shared" si="110"/>
        <v>1.7607481172882711</v>
      </c>
      <c r="AF129" s="11">
        <f t="shared" si="118"/>
        <v>-2.9039671966837322E-3</v>
      </c>
      <c r="AG129" s="11">
        <f t="shared" si="118"/>
        <v>2.0567434751257441E-3</v>
      </c>
      <c r="AH129" s="11">
        <f t="shared" si="118"/>
        <v>8.257041531207765E-4</v>
      </c>
      <c r="AI129" s="1">
        <f t="shared" si="113"/>
        <v>215969.60837415926</v>
      </c>
      <c r="AJ129" s="1">
        <f t="shared" si="113"/>
        <v>129734.11365097565</v>
      </c>
      <c r="AK129" s="1">
        <f t="shared" si="113"/>
        <v>34134.000443360354</v>
      </c>
      <c r="AL129" s="17">
        <f t="shared" si="111"/>
        <v>34.95384491375728</v>
      </c>
      <c r="AM129" s="17">
        <f t="shared" si="111"/>
        <v>11.122736704049561</v>
      </c>
      <c r="AN129" s="17">
        <f t="shared" si="111"/>
        <v>2.2204181094805633</v>
      </c>
      <c r="AO129" s="7">
        <f t="shared" si="119"/>
        <v>8.7753241135154758E-3</v>
      </c>
      <c r="AP129" s="7">
        <f t="shared" si="119"/>
        <v>1.3513339699672555E-2</v>
      </c>
      <c r="AQ129" s="7">
        <f t="shared" si="119"/>
        <v>9.7814969942190341E-3</v>
      </c>
      <c r="AR129" s="1">
        <f t="shared" si="65"/>
        <v>118812.51503024972</v>
      </c>
      <c r="AS129" s="1">
        <f t="shared" si="65"/>
        <v>76313.724665778296</v>
      </c>
      <c r="AT129" s="1">
        <f t="shared" si="65"/>
        <v>19428.128857991025</v>
      </c>
      <c r="AU129" s="1">
        <f t="shared" si="73"/>
        <v>23762.503006049945</v>
      </c>
      <c r="AV129" s="1">
        <f t="shared" si="73"/>
        <v>15262.74493315566</v>
      </c>
      <c r="AW129" s="1">
        <f t="shared" si="73"/>
        <v>3885.6257715982051</v>
      </c>
      <c r="AX129" s="1">
        <f t="shared" si="74"/>
        <v>74205.122498130848</v>
      </c>
      <c r="AY129" s="1">
        <f t="shared" si="74"/>
        <v>17239.41353843515</v>
      </c>
      <c r="AZ129" s="1">
        <f t="shared" si="74"/>
        <v>2327.1247009420053</v>
      </c>
      <c r="BA129" s="1">
        <f t="shared" si="75"/>
        <v>11.214588463135522</v>
      </c>
      <c r="BB129" s="1">
        <f t="shared" si="75"/>
        <v>9.7549535261469149</v>
      </c>
      <c r="BC129" s="1">
        <f t="shared" si="75"/>
        <v>7.7523887505824129</v>
      </c>
      <c r="BD129" s="1">
        <f t="shared" si="76"/>
        <v>15639.798071243711</v>
      </c>
      <c r="BE129">
        <f t="shared" si="112"/>
        <v>0.21822387218499145</v>
      </c>
      <c r="BF129">
        <f t="shared" si="112"/>
        <v>0.3346263841173937</v>
      </c>
      <c r="BG129">
        <f t="shared" si="112"/>
        <v>2.453676962688749E-2</v>
      </c>
      <c r="BH129">
        <f t="shared" si="77"/>
        <v>0.2707429293841363</v>
      </c>
      <c r="BI129">
        <f t="shared" si="78"/>
        <v>4.7621658391411486E-3</v>
      </c>
      <c r="BJ129">
        <f t="shared" si="78"/>
        <v>1.1197481694748152E-2</v>
      </c>
      <c r="BK129">
        <f t="shared" si="78"/>
        <v>6.0205306372294847E-5</v>
      </c>
      <c r="BL129">
        <f t="shared" si="72"/>
        <v>565.80490033949945</v>
      </c>
      <c r="BM129">
        <f t="shared" si="72"/>
        <v>854.52153500310294</v>
      </c>
      <c r="BN129">
        <f t="shared" si="72"/>
        <v>1.1696764501357724</v>
      </c>
      <c r="BO129">
        <f t="shared" si="67"/>
        <v>377.23545707416491</v>
      </c>
      <c r="BP129">
        <f t="shared" si="89"/>
        <v>129.53918946880444</v>
      </c>
      <c r="BQ129">
        <f t="shared" si="89"/>
        <v>11.733737718018988</v>
      </c>
      <c r="BR129" s="7">
        <f t="shared" si="86"/>
        <v>1.1292628030446394E-2</v>
      </c>
      <c r="BS129" s="7">
        <f t="shared" si="70"/>
        <v>0.15532982164476328</v>
      </c>
      <c r="BT129" s="7">
        <f t="shared" si="71"/>
        <v>4.4962907288830636E-2</v>
      </c>
      <c r="BU129" s="8">
        <f>MAX((BU$3*climhigh!$I239+BU$4*climhigh!$I239^2+BU$5*climhigh!$I239^6)*(K129/K$66)^$BW$1,-99)</f>
        <v>-4.6089684109277371</v>
      </c>
      <c r="BV129" s="8">
        <f>MAX((BV$3*climhigh!$I239+BV$4*climhigh!$I239^2+BV$5*climhigh!$I239^6)*(L129/L$66)^$BW$1,-99)</f>
        <v>-4.7641947971931753</v>
      </c>
      <c r="BW129" s="8">
        <f>MAX((BW$3*climhigh!$I239+BW$4*climhigh!$I239^2+BW$5*climhigh!$I239^6)*(M129/M$66)^$BW$1,-99)</f>
        <v>-5.6135785123604132</v>
      </c>
      <c r="BX129" s="8">
        <f>MAX((BX$3*climhigh!$M239+BX$4*climhigh!$M239^2+BX$5*climhigh!$M239^6)*(K129/K$66)^$BW$1,-99)</f>
        <v>-4.6089845145588049</v>
      </c>
      <c r="BY129" s="8">
        <f>MAX((BY$3*climhigh!$M239+BY$4*climhigh!$M239^2+BY$5*climhigh!$M239^6)*(L129/L$66)^$BW$1,-99)</f>
        <v>-4.7642064163711835</v>
      </c>
      <c r="BZ129" s="8">
        <f>MAX((BZ$3*climhigh!$M239+BZ$4*climhigh!$M239^2+BZ$5*climhigh!$M239^6)*(M129/M$66)^$BW$1,-99)</f>
        <v>-5.6135891087758454</v>
      </c>
      <c r="CA129" s="8">
        <f t="shared" si="79"/>
        <v>2.119181432727766E-2</v>
      </c>
      <c r="CB129" s="8">
        <f t="shared" si="80"/>
        <v>3.2917207397849778E-3</v>
      </c>
      <c r="CC129" s="8">
        <f t="shared" si="81"/>
        <v>9.5284558287949816E-4</v>
      </c>
      <c r="CD129" s="8">
        <f>MAX((CD$3*climhigh!$I239+CD$4*climhigh!$I239^2+CD$5*climhigh!$I239^6)*(K129/K$66)^$BW$1,-99)</f>
        <v>-6.9861795102604889</v>
      </c>
      <c r="CE129" s="8">
        <f>MAX((CE$3*climhigh!$I239+CE$4*climhigh!$I239^2+CE$5*climhigh!$I239^6)*(L129/L$66)^$BW$1,-99)</f>
        <v>-7.7135391637321353</v>
      </c>
      <c r="CF129" s="8">
        <f>MAX((CF$3*climhigh!$I239+CF$4*climhigh!$I239^2+CF$5*climhigh!$I239^6)*(M129/M$66)^$BW$1,-99)</f>
        <v>-9.5881981641260694</v>
      </c>
      <c r="CG129" s="8">
        <f>MAX((CG$3*climhigh!$M239+CG$4*climhigh!$M239^2+CG$5*climhigh!$M239^6)*(K129/K$66)^$BW$1,-99)</f>
        <v>-6.9862195410511321</v>
      </c>
      <c r="CH129" s="8">
        <f>MAX((CH$3*climhigh!$M239+CH$4*climhigh!$M239^2+CH$5*climhigh!$M239^6)*(L129/L$66)^$BW$1,-99)</f>
        <v>-7.7135745365748249</v>
      </c>
      <c r="CI129" s="8">
        <f>MAX((CI$3*climhigh!$M239+CI$4*climhigh!$M239^2+CI$5*climhigh!$M239^6)*(M129/M$66)^$BW$1,-99)</f>
        <v>-9.5882372191265723</v>
      </c>
      <c r="CJ129" s="8">
        <f t="shared" si="82"/>
        <v>4.3846580230342581E-3</v>
      </c>
      <c r="CK129" s="8">
        <f t="shared" si="83"/>
        <v>6.8106814869119169E-4</v>
      </c>
      <c r="CL129" s="8">
        <f t="shared" si="84"/>
        <v>1.9714697218291678E-4</v>
      </c>
    </row>
    <row r="130" spans="1:90">
      <c r="A130">
        <f t="shared" si="114"/>
        <v>2084</v>
      </c>
      <c r="B130" s="4">
        <f t="shared" si="107"/>
        <v>1281.1897349969886</v>
      </c>
      <c r="C130" s="4">
        <f t="shared" si="107"/>
        <v>3542.9164045011003</v>
      </c>
      <c r="D130" s="4">
        <f t="shared" si="107"/>
        <v>6685.3222968705604</v>
      </c>
      <c r="E130" s="11">
        <f t="shared" si="108"/>
        <v>2.1913942098457874E-4</v>
      </c>
      <c r="F130" s="11">
        <f t="shared" si="108"/>
        <v>4.3932622858923606E-4</v>
      </c>
      <c r="G130" s="11">
        <f t="shared" si="108"/>
        <v>9.6995730540989651E-4</v>
      </c>
      <c r="H130" s="4">
        <f t="shared" si="57"/>
        <v>119790.26375584528</v>
      </c>
      <c r="I130" s="4">
        <f t="shared" si="57"/>
        <v>77493.60754302537</v>
      </c>
      <c r="J130" s="4">
        <f t="shared" si="57"/>
        <v>19653.080996502536</v>
      </c>
      <c r="K130" s="4">
        <f t="shared" si="115"/>
        <v>93499.237844055038</v>
      </c>
      <c r="L130" s="4">
        <f t="shared" si="115"/>
        <v>21872.82980896009</v>
      </c>
      <c r="M130" s="4">
        <f t="shared" si="115"/>
        <v>2939.7357560012119</v>
      </c>
      <c r="N130" s="11">
        <f t="shared" si="120"/>
        <v>8.0084468175112278E-3</v>
      </c>
      <c r="O130" s="11">
        <f t="shared" si="120"/>
        <v>1.5015029841694894E-2</v>
      </c>
      <c r="P130" s="11">
        <f t="shared" si="120"/>
        <v>1.0598445304190518E-2</v>
      </c>
      <c r="Q130" s="4">
        <f t="shared" si="116"/>
        <v>6314.551734999809</v>
      </c>
      <c r="R130" s="4">
        <f t="shared" si="116"/>
        <v>16632.741387013106</v>
      </c>
      <c r="S130" s="4">
        <f t="shared" si="116"/>
        <v>4724.5288307289184</v>
      </c>
      <c r="T130" s="4">
        <f t="shared" si="109"/>
        <v>52.71339704093176</v>
      </c>
      <c r="U130" s="4">
        <f t="shared" si="109"/>
        <v>214.63372159798357</v>
      </c>
      <c r="V130" s="4">
        <f t="shared" si="109"/>
        <v>240.39634455125361</v>
      </c>
      <c r="W130" s="11">
        <f t="shared" si="117"/>
        <v>-1.219247815263802E-2</v>
      </c>
      <c r="X130" s="11">
        <f t="shared" si="117"/>
        <v>-1.3228699347321071E-2</v>
      </c>
      <c r="Y130" s="11">
        <f t="shared" si="117"/>
        <v>-1.2203590333800474E-2</v>
      </c>
      <c r="Z130" s="4">
        <f t="shared" si="68"/>
        <v>9800.2023784714747</v>
      </c>
      <c r="AA130" s="4">
        <f t="shared" si="61"/>
        <v>39596.843326934635</v>
      </c>
      <c r="AB130" s="4">
        <f t="shared" si="61"/>
        <v>8127.5187206732699</v>
      </c>
      <c r="AC130" s="12">
        <f t="shared" si="110"/>
        <v>1.9771598126281338</v>
      </c>
      <c r="AD130" s="12">
        <f t="shared" si="110"/>
        <v>3.5851794019365029</v>
      </c>
      <c r="AE130" s="12">
        <f t="shared" si="110"/>
        <v>1.7622019743213155</v>
      </c>
      <c r="AF130" s="11">
        <f t="shared" si="118"/>
        <v>-2.9039671966837322E-3</v>
      </c>
      <c r="AG130" s="11">
        <f t="shared" si="118"/>
        <v>2.0567434751257441E-3</v>
      </c>
      <c r="AH130" s="11">
        <f t="shared" si="118"/>
        <v>8.257041531207765E-4</v>
      </c>
      <c r="AI130" s="1">
        <f t="shared" si="113"/>
        <v>218135.1505427933</v>
      </c>
      <c r="AJ130" s="1">
        <f t="shared" si="113"/>
        <v>132023.44721903375</v>
      </c>
      <c r="AK130" s="1">
        <f t="shared" si="113"/>
        <v>34606.226170622525</v>
      </c>
      <c r="AL130" s="17">
        <f t="shared" si="111"/>
        <v>35.257508918707735</v>
      </c>
      <c r="AM130" s="17">
        <f t="shared" si="111"/>
        <v>11.271538970326679</v>
      </c>
      <c r="AN130" s="17">
        <f t="shared" si="111"/>
        <v>2.2419199324137193</v>
      </c>
      <c r="AO130" s="7">
        <f t="shared" si="119"/>
        <v>8.6875708723803211E-3</v>
      </c>
      <c r="AP130" s="7">
        <f t="shared" si="119"/>
        <v>1.3378206302675829E-2</v>
      </c>
      <c r="AQ130" s="7">
        <f t="shared" si="119"/>
        <v>9.6836820242768434E-3</v>
      </c>
      <c r="AR130" s="1">
        <f t="shared" si="65"/>
        <v>119790.26375584528</v>
      </c>
      <c r="AS130" s="1">
        <f t="shared" si="65"/>
        <v>77493.60754302537</v>
      </c>
      <c r="AT130" s="1">
        <f t="shared" si="65"/>
        <v>19653.080996502536</v>
      </c>
      <c r="AU130" s="1">
        <f t="shared" si="73"/>
        <v>23958.05275116906</v>
      </c>
      <c r="AV130" s="1">
        <f t="shared" si="73"/>
        <v>15498.721508605075</v>
      </c>
      <c r="AW130" s="1">
        <f t="shared" si="73"/>
        <v>3930.6161993005076</v>
      </c>
      <c r="AX130" s="1">
        <f t="shared" si="74"/>
        <v>74799.390275244034</v>
      </c>
      <c r="AY130" s="1">
        <f t="shared" si="74"/>
        <v>17498.263847168073</v>
      </c>
      <c r="AZ130" s="1">
        <f t="shared" si="74"/>
        <v>2351.7886048009696</v>
      </c>
      <c r="BA130" s="1">
        <f t="shared" si="75"/>
        <v>11.222565012528865</v>
      </c>
      <c r="BB130" s="1">
        <f t="shared" si="75"/>
        <v>9.7698569462568408</v>
      </c>
      <c r="BC130" s="1">
        <f t="shared" si="75"/>
        <v>7.7629314260680138</v>
      </c>
      <c r="BD130" s="1">
        <f t="shared" si="76"/>
        <v>15214.740026675216</v>
      </c>
      <c r="BE130">
        <f t="shared" si="112"/>
        <v>0.21822387218499145</v>
      </c>
      <c r="BF130">
        <f t="shared" si="112"/>
        <v>0.3346263841173937</v>
      </c>
      <c r="BG130">
        <f t="shared" si="112"/>
        <v>2.453676962688749E-2</v>
      </c>
      <c r="BH130">
        <f t="shared" si="77"/>
        <v>0.27098353244726159</v>
      </c>
      <c r="BI130">
        <f t="shared" si="78"/>
        <v>4.7621658391411486E-3</v>
      </c>
      <c r="BJ130">
        <f t="shared" si="78"/>
        <v>1.1197481694748152E-2</v>
      </c>
      <c r="BK130">
        <f t="shared" si="78"/>
        <v>6.0205306372294847E-5</v>
      </c>
      <c r="BL130">
        <f t="shared" si="72"/>
        <v>570.46110191979449</v>
      </c>
      <c r="BM130">
        <f t="shared" si="72"/>
        <v>867.73325192302389</v>
      </c>
      <c r="BN130">
        <f t="shared" si="72"/>
        <v>1.1832197625539609</v>
      </c>
      <c r="BO130">
        <f t="shared" si="67"/>
        <v>381.4954367707989</v>
      </c>
      <c r="BP130">
        <f t="shared" si="89"/>
        <v>130.9771360824405</v>
      </c>
      <c r="BQ130">
        <f t="shared" si="89"/>
        <v>11.866429040468494</v>
      </c>
      <c r="BR130" s="7">
        <f t="shared" si="86"/>
        <v>1.1104801815090104E-2</v>
      </c>
      <c r="BS130" s="7">
        <f t="shared" si="70"/>
        <v>0.15080565208229443</v>
      </c>
      <c r="BT130" s="7">
        <f t="shared" si="71"/>
        <v>4.3179895908680113E-2</v>
      </c>
      <c r="BU130" s="8">
        <f>MAX((BU$3*climhigh!$I240+BU$4*climhigh!$I240^2+BU$5*climhigh!$I240^6)*(K130/K$66)^$BW$1,-99)</f>
        <v>-4.8618387696948329</v>
      </c>
      <c r="BV130" s="8">
        <f>MAX((BV$3*climhigh!$I240+BV$4*climhigh!$I240^2+BV$5*climhigh!$I240^6)*(L130/L$66)^$BW$1,-99)</f>
        <v>-4.9350670825634433</v>
      </c>
      <c r="BW130" s="8">
        <f>MAX((BW$3*climhigh!$I240+BW$4*climhigh!$I240^2+BW$5*climhigh!$I240^6)*(M130/M$66)^$BW$1,-99)</f>
        <v>-5.7708382629003214</v>
      </c>
      <c r="BX130" s="8">
        <f>MAX((BX$3*climhigh!$M240+BX$4*climhigh!$M240^2+BX$5*climhigh!$M240^6)*(K130/K$66)^$BW$1,-99)</f>
        <v>-4.8618550232588547</v>
      </c>
      <c r="BY130" s="8">
        <f>MAX((BY$3*climhigh!$M240+BY$4*climhigh!$M240^2+BY$5*climhigh!$M240^6)*(L130/L$66)^$BW$1,-99)</f>
        <v>-4.9350787699321668</v>
      </c>
      <c r="BZ130" s="8">
        <f>MAX((BZ$3*climhigh!$M240+BZ$4*climhigh!$M240^2+BZ$5*climhigh!$M240^6)*(M130/M$66)^$BW$1,-99)</f>
        <v>-5.770848915739629</v>
      </c>
      <c r="CA130" s="8">
        <f t="shared" si="79"/>
        <v>2.156379834897737E-2</v>
      </c>
      <c r="CB130" s="8">
        <f t="shared" si="80"/>
        <v>3.2519426713886364E-3</v>
      </c>
      <c r="CC130" s="8">
        <f t="shared" si="81"/>
        <v>9.3112256810461093E-4</v>
      </c>
      <c r="CD130" s="8">
        <f>MAX((CD$3*climhigh!$I240+CD$4*climhigh!$I240^2+CD$5*climhigh!$I240^6)*(K130/K$66)^$BW$1,-99)</f>
        <v>-7.6376282116572876</v>
      </c>
      <c r="CE130" s="8">
        <f>MAX((CE$3*climhigh!$I240+CE$4*climhigh!$I240^2+CE$5*climhigh!$I240^6)*(L130/L$66)^$BW$1,-99)</f>
        <v>-8.2707336740677579</v>
      </c>
      <c r="CF130" s="8">
        <f>MAX((CF$3*climhigh!$I240+CF$4*climhigh!$I240^2+CF$5*climhigh!$I240^6)*(M130/M$66)^$BW$1,-99)</f>
        <v>-10.209804618871928</v>
      </c>
      <c r="CG130" s="8">
        <f>MAX((CG$3*climhigh!$M240+CG$4*climhigh!$M240^2+CG$5*climhigh!$M240^6)*(K130/K$66)^$BW$1,-99)</f>
        <v>-7.6376703486169601</v>
      </c>
      <c r="CH130" s="8">
        <f>MAX((CH$3*climhigh!$M240+CH$4*climhigh!$M240^2+CH$5*climhigh!$M240^6)*(L130/L$66)^$BW$1,-99)</f>
        <v>-8.2707707136691475</v>
      </c>
      <c r="CI130" s="8">
        <f>MAX((CI$3*climhigh!$M240+CI$4*climhigh!$M240^2+CI$5*climhigh!$M240^6)*(M130/M$66)^$BW$1,-99)</f>
        <v>-10.209845468247659</v>
      </c>
      <c r="CJ130" s="8">
        <f t="shared" si="82"/>
        <v>4.5907006516608404E-3</v>
      </c>
      <c r="CK130" s="8">
        <f t="shared" si="83"/>
        <v>6.9230360528832707E-4</v>
      </c>
      <c r="CL130" s="8">
        <f t="shared" si="84"/>
        <v>1.9822597628662506E-4</v>
      </c>
    </row>
    <row r="131" spans="1:90">
      <c r="A131">
        <f t="shared" si="114"/>
        <v>2085</v>
      </c>
      <c r="B131" s="4">
        <f t="shared" ref="B131:D146" si="121">B130*(1+E131)</f>
        <v>1281.4564562148523</v>
      </c>
      <c r="C131" s="4">
        <f t="shared" si="121"/>
        <v>3544.3950757981866</v>
      </c>
      <c r="D131" s="4">
        <f t="shared" si="121"/>
        <v>6691.4825502113863</v>
      </c>
      <c r="E131" s="11">
        <f t="shared" ref="E131:G146" si="122">E130*$E$5</f>
        <v>2.0818244993534981E-4</v>
      </c>
      <c r="F131" s="11">
        <f t="shared" si="122"/>
        <v>4.1735991715977425E-4</v>
      </c>
      <c r="G131" s="11">
        <f t="shared" si="122"/>
        <v>9.2145944013940161E-4</v>
      </c>
      <c r="H131" s="4">
        <f t="shared" ref="H131:J194" si="123">AR131</f>
        <v>120754.76663727638</v>
      </c>
      <c r="I131" s="4">
        <f t="shared" si="123"/>
        <v>78674.444782380786</v>
      </c>
      <c r="J131" s="4">
        <f t="shared" si="123"/>
        <v>19876.586189378559</v>
      </c>
      <c r="K131" s="4">
        <f t="shared" si="115"/>
        <v>94232.438450511283</v>
      </c>
      <c r="L131" s="4">
        <f t="shared" si="115"/>
        <v>22196.86098753073</v>
      </c>
      <c r="M131" s="4">
        <f t="shared" si="115"/>
        <v>2970.4308485046636</v>
      </c>
      <c r="N131" s="11">
        <f t="shared" si="120"/>
        <v>7.8417816376121774E-3</v>
      </c>
      <c r="O131" s="11">
        <f t="shared" si="120"/>
        <v>1.4814323587792222E-2</v>
      </c>
      <c r="P131" s="11">
        <f t="shared" si="120"/>
        <v>1.0441446120043274E-2</v>
      </c>
      <c r="Q131" s="4">
        <f t="shared" si="116"/>
        <v>6287.7840315658668</v>
      </c>
      <c r="R131" s="4">
        <f t="shared" si="116"/>
        <v>16662.806562504375</v>
      </c>
      <c r="S131" s="4">
        <f t="shared" si="116"/>
        <v>4719.9467508635244</v>
      </c>
      <c r="T131" s="4">
        <f t="shared" ref="T131:V146" si="124">T130*(1+W131)</f>
        <v>52.070690099158867</v>
      </c>
      <c r="U131" s="4">
        <f t="shared" si="124"/>
        <v>211.79439662516722</v>
      </c>
      <c r="V131" s="4">
        <f t="shared" si="124"/>
        <v>237.46264604460697</v>
      </c>
      <c r="W131" s="11">
        <f t="shared" si="117"/>
        <v>-1.219247815263802E-2</v>
      </c>
      <c r="X131" s="11">
        <f t="shared" si="117"/>
        <v>-1.3228699347321071E-2</v>
      </c>
      <c r="Y131" s="11">
        <f t="shared" si="117"/>
        <v>-1.2203590333800474E-2</v>
      </c>
      <c r="Z131" s="4">
        <f t="shared" si="68"/>
        <v>9732.0356986531551</v>
      </c>
      <c r="AA131" s="4">
        <f t="shared" si="68"/>
        <v>39758.740521329928</v>
      </c>
      <c r="AB131" s="4">
        <f t="shared" si="68"/>
        <v>8127.9971251721818</v>
      </c>
      <c r="AC131" s="12">
        <f t="shared" ref="AC131:AE146" si="125">AC130*(1+AF131)</f>
        <v>1.9714182053896603</v>
      </c>
      <c r="AD131" s="12">
        <f t="shared" si="125"/>
        <v>3.5925531962785908</v>
      </c>
      <c r="AE131" s="12">
        <f t="shared" si="125"/>
        <v>1.7636570318101503</v>
      </c>
      <c r="AF131" s="11">
        <f t="shared" si="118"/>
        <v>-2.9039671966837322E-3</v>
      </c>
      <c r="AG131" s="11">
        <f t="shared" si="118"/>
        <v>2.0567434751257441E-3</v>
      </c>
      <c r="AH131" s="11">
        <f t="shared" si="118"/>
        <v>8.257041531207765E-4</v>
      </c>
      <c r="AI131" s="1">
        <f t="shared" si="113"/>
        <v>220279.68823968305</v>
      </c>
      <c r="AJ131" s="1">
        <f t="shared" si="113"/>
        <v>134319.82400573546</v>
      </c>
      <c r="AK131" s="1">
        <f t="shared" si="113"/>
        <v>35076.219752860779</v>
      </c>
      <c r="AL131" s="17">
        <f t="shared" ref="AL131:AN146" si="126">AL130*(1+AO131)</f>
        <v>35.560748005147445</v>
      </c>
      <c r="AM131" s="17">
        <f t="shared" si="126"/>
        <v>11.420824014283422</v>
      </c>
      <c r="AN131" s="17">
        <f t="shared" si="126"/>
        <v>2.2634128717656079</v>
      </c>
      <c r="AO131" s="7">
        <f t="shared" si="119"/>
        <v>8.6006951636565174E-3</v>
      </c>
      <c r="AP131" s="7">
        <f t="shared" si="119"/>
        <v>1.3244424239649071E-2</v>
      </c>
      <c r="AQ131" s="7">
        <f t="shared" si="119"/>
        <v>9.5868452040340744E-3</v>
      </c>
      <c r="AR131" s="1">
        <f t="shared" ref="AR131:AT194" si="127">AL131*AI131^$AR$5*B131^(1-$AR$5)*(1-BI130+0.01*BU130)</f>
        <v>120754.76663727638</v>
      </c>
      <c r="AS131" s="1">
        <f t="shared" si="127"/>
        <v>78674.444782380786</v>
      </c>
      <c r="AT131" s="1">
        <f t="shared" si="127"/>
        <v>19876.586189378559</v>
      </c>
      <c r="AU131" s="1">
        <f t="shared" si="73"/>
        <v>24150.953327455278</v>
      </c>
      <c r="AV131" s="1">
        <f t="shared" si="73"/>
        <v>15734.888956476158</v>
      </c>
      <c r="AW131" s="1">
        <f t="shared" si="73"/>
        <v>3975.3172378757117</v>
      </c>
      <c r="AX131" s="1">
        <f t="shared" si="74"/>
        <v>75385.950760409018</v>
      </c>
      <c r="AY131" s="1">
        <f t="shared" si="74"/>
        <v>17757.488790024585</v>
      </c>
      <c r="AZ131" s="1">
        <f t="shared" si="74"/>
        <v>2376.3446788037309</v>
      </c>
      <c r="BA131" s="1">
        <f t="shared" si="75"/>
        <v>11.230376207197015</v>
      </c>
      <c r="BB131" s="1">
        <f t="shared" si="75"/>
        <v>9.7845626095905942</v>
      </c>
      <c r="BC131" s="1">
        <f t="shared" si="75"/>
        <v>7.7733187367979468</v>
      </c>
      <c r="BD131" s="1">
        <f t="shared" si="76"/>
        <v>14800.421061291836</v>
      </c>
      <c r="BE131">
        <f t="shared" si="112"/>
        <v>0.21822387218499145</v>
      </c>
      <c r="BF131">
        <f t="shared" si="112"/>
        <v>0.3346263841173937</v>
      </c>
      <c r="BG131">
        <f t="shared" si="112"/>
        <v>2.453676962688749E-2</v>
      </c>
      <c r="BH131">
        <f t="shared" si="77"/>
        <v>0.27122272790313318</v>
      </c>
      <c r="BI131">
        <f t="shared" si="78"/>
        <v>4.7621658391411486E-3</v>
      </c>
      <c r="BJ131">
        <f t="shared" si="78"/>
        <v>1.1197481694748152E-2</v>
      </c>
      <c r="BK131">
        <f t="shared" si="78"/>
        <v>6.0205306372294847E-5</v>
      </c>
      <c r="BL131">
        <f t="shared" si="72"/>
        <v>575.05422459349882</v>
      </c>
      <c r="BM131">
        <f t="shared" si="72"/>
        <v>880.95565529518308</v>
      </c>
      <c r="BN131">
        <f t="shared" si="72"/>
        <v>1.1966759611668607</v>
      </c>
      <c r="BO131">
        <f t="shared" ref="BO131:BO194" si="128">IF(BE130=0.99,2*BI$5*BE131*AR131/Z131*1000,BO130*(1+BR130))</f>
        <v>385.73186798949985</v>
      </c>
      <c r="BP131">
        <f t="shared" si="89"/>
        <v>132.43148366758683</v>
      </c>
      <c r="BQ131">
        <f t="shared" si="89"/>
        <v>12.000673936936801</v>
      </c>
      <c r="BR131" s="7">
        <f t="shared" si="86"/>
        <v>1.0919510431939727E-2</v>
      </c>
      <c r="BS131" s="7">
        <f t="shared" si="70"/>
        <v>0.14641325444882955</v>
      </c>
      <c r="BT131" s="7">
        <f t="shared" si="71"/>
        <v>4.1475071321733531E-2</v>
      </c>
      <c r="BU131" s="8">
        <f>MAX((BU$3*climhigh!$I241+BU$4*climhigh!$I241^2+BU$5*climhigh!$I241^6)*(K131/K$66)^$BW$1,-99)</f>
        <v>-5.1180417758430243</v>
      </c>
      <c r="BV131" s="8">
        <f>MAX((BV$3*climhigh!$I241+BV$4*climhigh!$I241^2+BV$5*climhigh!$I241^6)*(L131/L$66)^$BW$1,-99)</f>
        <v>-5.1075184179319555</v>
      </c>
      <c r="BW131" s="8">
        <f>MAX((BW$3*climhigh!$I241+BW$4*climhigh!$I241^2+BW$5*climhigh!$I241^6)*(M131/M$66)^$BW$1,-99)</f>
        <v>-5.9296143916016542</v>
      </c>
      <c r="BX131" s="8">
        <f>MAX((BX$3*climhigh!$M241+BX$4*climhigh!$M241^2+BX$5*climhigh!$M241^6)*(K131/K$66)^$BW$1,-99)</f>
        <v>-5.1180581744962339</v>
      </c>
      <c r="BY131" s="8">
        <f>MAX((BY$3*climhigh!$M241+BY$4*climhigh!$M241^2+BY$5*climhigh!$M241^6)*(L131/L$66)^$BW$1,-99)</f>
        <v>-5.1075301701629181</v>
      </c>
      <c r="BZ131" s="8">
        <f>MAX((BZ$3*climhigh!$M241+BZ$4*climhigh!$M241^2+BZ$5*climhigh!$M241^6)*(M131/M$66)^$BW$1,-99)</f>
        <v>-5.9296250981712584</v>
      </c>
      <c r="CA131" s="8">
        <f t="shared" si="79"/>
        <v>2.1930255950182588E-2</v>
      </c>
      <c r="CB131" s="8">
        <f t="shared" si="80"/>
        <v>3.2108801445620413E-3</v>
      </c>
      <c r="CC131" s="8">
        <f t="shared" si="81"/>
        <v>9.0955892963769395E-4</v>
      </c>
      <c r="CD131" s="8">
        <f>MAX((CD$3*climhigh!$I241+CD$4*climhigh!$I241^2+CD$5*climhigh!$I241^6)*(K131/K$66)^$BW$1,-99)</f>
        <v>-8.3260255237955541</v>
      </c>
      <c r="CE131" s="8">
        <f>MAX((CE$3*climhigh!$I241+CE$4*climhigh!$I241^2+CE$5*climhigh!$I241^6)*(L131/L$66)^$BW$1,-99)</f>
        <v>-8.856503180976258</v>
      </c>
      <c r="CF131" s="8">
        <f>MAX((CF$3*climhigh!$I241+CF$4*climhigh!$I241^2+CF$5*climhigh!$I241^6)*(M131/M$66)^$BW$1,-99)</f>
        <v>-10.862828983152626</v>
      </c>
      <c r="CG131" s="8">
        <f>MAX((CG$3*climhigh!$M241+CG$4*climhigh!$M241^2+CG$5*climhigh!$M241^6)*(K131/K$66)^$BW$1,-99)</f>
        <v>-8.3260698308473842</v>
      </c>
      <c r="CH131" s="8">
        <f>MAX((CH$3*climhigh!$M241+CH$4*climhigh!$M241^2+CH$5*climhigh!$M241^6)*(L131/L$66)^$BW$1,-99)</f>
        <v>-8.8565419334174713</v>
      </c>
      <c r="CI131" s="8">
        <f>MAX((CI$3*climhigh!$M241+CI$4*climhigh!$M241^2+CI$5*climhigh!$M241^6)*(M131/M$66)^$BW$1,-99)</f>
        <v>-10.862871678378385</v>
      </c>
      <c r="CJ131" s="8">
        <f t="shared" si="82"/>
        <v>4.8011236507888456E-3</v>
      </c>
      <c r="CK131" s="8">
        <f t="shared" si="83"/>
        <v>7.0294813872324069E-4</v>
      </c>
      <c r="CL131" s="8">
        <f t="shared" si="84"/>
        <v>1.9912694584092903E-4</v>
      </c>
    </row>
    <row r="132" spans="1:90">
      <c r="A132">
        <f t="shared" si="114"/>
        <v>2086</v>
      </c>
      <c r="B132" s="4">
        <f t="shared" si="121"/>
        <v>1281.7098941221655</v>
      </c>
      <c r="C132" s="4">
        <f t="shared" si="121"/>
        <v>3545.8003998116424</v>
      </c>
      <c r="D132" s="4">
        <f t="shared" si="121"/>
        <v>6697.3401834875849</v>
      </c>
      <c r="E132" s="11">
        <f t="shared" si="122"/>
        <v>1.9777332743858232E-4</v>
      </c>
      <c r="F132" s="11">
        <f t="shared" si="122"/>
        <v>3.9649192130178552E-4</v>
      </c>
      <c r="G132" s="11">
        <f t="shared" si="122"/>
        <v>8.753864681324315E-4</v>
      </c>
      <c r="H132" s="4">
        <f t="shared" si="123"/>
        <v>121705.81069927476</v>
      </c>
      <c r="I132" s="4">
        <f t="shared" si="123"/>
        <v>79855.987740613709</v>
      </c>
      <c r="J132" s="4">
        <f t="shared" si="123"/>
        <v>20098.622384603197</v>
      </c>
      <c r="K132" s="4">
        <f t="shared" si="115"/>
        <v>94955.817425931848</v>
      </c>
      <c r="L132" s="4">
        <f t="shared" si="115"/>
        <v>22521.286800254118</v>
      </c>
      <c r="M132" s="4">
        <f t="shared" si="115"/>
        <v>3000.9857397055507</v>
      </c>
      <c r="N132" s="11">
        <f t="shared" si="120"/>
        <v>7.6765388576935933E-3</v>
      </c>
      <c r="O132" s="11">
        <f t="shared" si="120"/>
        <v>1.4615841983496525E-2</v>
      </c>
      <c r="P132" s="11">
        <f t="shared" si="120"/>
        <v>1.0286349946934115E-2</v>
      </c>
      <c r="Q132" s="4">
        <f t="shared" si="116"/>
        <v>6260.0380926971757</v>
      </c>
      <c r="R132" s="4">
        <f t="shared" si="116"/>
        <v>16689.313077138897</v>
      </c>
      <c r="S132" s="4">
        <f t="shared" si="116"/>
        <v>4714.4283187632009</v>
      </c>
      <c r="T132" s="4">
        <f t="shared" si="124"/>
        <v>51.435819347732085</v>
      </c>
      <c r="U132" s="4">
        <f t="shared" si="124"/>
        <v>208.99263222876561</v>
      </c>
      <c r="V132" s="4">
        <f t="shared" si="124"/>
        <v>234.56474919269832</v>
      </c>
      <c r="W132" s="11">
        <f t="shared" si="117"/>
        <v>-1.219247815263802E-2</v>
      </c>
      <c r="X132" s="11">
        <f t="shared" si="117"/>
        <v>-1.3228699347321071E-2</v>
      </c>
      <c r="Y132" s="11">
        <f t="shared" si="117"/>
        <v>-1.2203590333800474E-2</v>
      </c>
      <c r="Z132" s="4">
        <f t="shared" ref="Z132:AB195" si="129">Q131*AC132*(1-BE131)</f>
        <v>9662.6393978040633</v>
      </c>
      <c r="AA132" s="4">
        <f t="shared" si="129"/>
        <v>39912.529362647845</v>
      </c>
      <c r="AB132" s="4">
        <f t="shared" si="129"/>
        <v>8126.8190067807291</v>
      </c>
      <c r="AC132" s="12">
        <f t="shared" si="125"/>
        <v>1.9656932715902635</v>
      </c>
      <c r="AD132" s="12">
        <f t="shared" si="125"/>
        <v>3.599942156624079</v>
      </c>
      <c r="AE132" s="12">
        <f t="shared" si="125"/>
        <v>1.7651132907459965</v>
      </c>
      <c r="AF132" s="11">
        <f t="shared" si="118"/>
        <v>-2.9039671966837322E-3</v>
      </c>
      <c r="AG132" s="11">
        <f t="shared" si="118"/>
        <v>2.0567434751257441E-3</v>
      </c>
      <c r="AH132" s="11">
        <f t="shared" si="118"/>
        <v>8.257041531207765E-4</v>
      </c>
      <c r="AI132" s="1">
        <f t="shared" si="113"/>
        <v>222402.67274317003</v>
      </c>
      <c r="AJ132" s="1">
        <f t="shared" si="113"/>
        <v>136622.73056163808</v>
      </c>
      <c r="AK132" s="1">
        <f t="shared" si="113"/>
        <v>35543.915015450417</v>
      </c>
      <c r="AL132" s="17">
        <f t="shared" si="126"/>
        <v>35.863536686997485</v>
      </c>
      <c r="AM132" s="17">
        <f t="shared" si="126"/>
        <v>11.570573630310848</v>
      </c>
      <c r="AN132" s="17">
        <f t="shared" si="126"/>
        <v>2.2848948707116987</v>
      </c>
      <c r="AO132" s="7">
        <f t="shared" si="119"/>
        <v>8.5146882120199514E-3</v>
      </c>
      <c r="AP132" s="7">
        <f t="shared" si="119"/>
        <v>1.311197999725258E-2</v>
      </c>
      <c r="AQ132" s="7">
        <f t="shared" si="119"/>
        <v>9.4909767519937328E-3</v>
      </c>
      <c r="AR132" s="1">
        <f t="shared" si="127"/>
        <v>121705.81069927476</v>
      </c>
      <c r="AS132" s="1">
        <f t="shared" si="127"/>
        <v>79855.987740613709</v>
      </c>
      <c r="AT132" s="1">
        <f t="shared" si="127"/>
        <v>20098.622384603197</v>
      </c>
      <c r="AU132" s="1">
        <f t="shared" si="73"/>
        <v>24341.162139854954</v>
      </c>
      <c r="AV132" s="1">
        <f t="shared" si="73"/>
        <v>15971.197548122742</v>
      </c>
      <c r="AW132" s="1">
        <f t="shared" si="73"/>
        <v>4019.7244769206395</v>
      </c>
      <c r="AX132" s="1">
        <f t="shared" si="74"/>
        <v>75964.653940745484</v>
      </c>
      <c r="AY132" s="1">
        <f t="shared" si="74"/>
        <v>18017.029440203292</v>
      </c>
      <c r="AZ132" s="1">
        <f t="shared" si="74"/>
        <v>2400.7885917644403</v>
      </c>
      <c r="BA132" s="1">
        <f t="shared" si="75"/>
        <v>11.238023431358314</v>
      </c>
      <c r="BB132" s="1">
        <f t="shared" si="75"/>
        <v>9.7990726696379706</v>
      </c>
      <c r="BC132" s="1">
        <f t="shared" si="75"/>
        <v>7.7835525422673335</v>
      </c>
      <c r="BD132" s="1">
        <f t="shared" si="76"/>
        <v>14396.622104692846</v>
      </c>
      <c r="BE132">
        <f t="shared" ref="BE132:BG147" si="130">BE131</f>
        <v>0.21822387218499145</v>
      </c>
      <c r="BF132">
        <f t="shared" si="130"/>
        <v>0.3346263841173937</v>
      </c>
      <c r="BG132">
        <f t="shared" si="130"/>
        <v>2.453676962688749E-2</v>
      </c>
      <c r="BH132">
        <f t="shared" si="77"/>
        <v>0.27146048963640801</v>
      </c>
      <c r="BI132">
        <f t="shared" si="78"/>
        <v>4.7621658391411486E-3</v>
      </c>
      <c r="BJ132">
        <f t="shared" si="78"/>
        <v>1.1197481694748152E-2</v>
      </c>
      <c r="BK132">
        <f t="shared" si="78"/>
        <v>6.0205306372294847E-5</v>
      </c>
      <c r="BL132">
        <f t="shared" si="72"/>
        <v>579.58325413706552</v>
      </c>
      <c r="BM132">
        <f t="shared" si="72"/>
        <v>894.18596094155487</v>
      </c>
      <c r="BN132">
        <f t="shared" si="72"/>
        <v>1.2100437183260988</v>
      </c>
      <c r="BO132">
        <f t="shared" si="128"/>
        <v>389.94387114594281</v>
      </c>
      <c r="BP132">
        <f t="shared" si="89"/>
        <v>133.90241537922779</v>
      </c>
      <c r="BQ132">
        <f t="shared" si="89"/>
        <v>12.136489488872376</v>
      </c>
      <c r="BR132" s="7">
        <f t="shared" si="86"/>
        <v>1.0736712121280023E-2</v>
      </c>
      <c r="BS132" s="7">
        <f t="shared" ref="BS132:BS195" si="131">BS131/(1+BS$5)</f>
        <v>0.14214879072701897</v>
      </c>
      <c r="BT132" s="7">
        <f t="shared" ref="BT132:BT195" si="132">BT131/(1+BT$5+BR131)</f>
        <v>3.9844647838835345E-2</v>
      </c>
      <c r="BU132" s="8">
        <f>MAX((BU$3*climhigh!$I242+BU$4*climhigh!$I242^2+BU$5*climhigh!$I242^6)*(K132/K$66)^$BW$1,-99)</f>
        <v>-5.3775267929147628</v>
      </c>
      <c r="BV132" s="8">
        <f>MAX((BV$3*climhigh!$I242+BV$4*climhigh!$I242^2+BV$5*climhigh!$I242^6)*(L132/L$66)^$BW$1,-99)</f>
        <v>-5.281508330654284</v>
      </c>
      <c r="BW132" s="8">
        <f>MAX((BW$3*climhigh!$I242+BW$4*climhigh!$I242^2+BW$5*climhigh!$I242^6)*(M132/M$66)^$BW$1,-99)</f>
        <v>-6.089872541681042</v>
      </c>
      <c r="BX132" s="8">
        <f>MAX((BX$3*climhigh!$M242+BX$4*climhigh!$M242^2+BX$5*climhigh!$M242^6)*(K132/K$66)^$BW$1,-99)</f>
        <v>-5.3775433318982921</v>
      </c>
      <c r="BY132" s="8">
        <f>MAX((BY$3*climhigh!$M242+BY$4*climhigh!$M242^2+BY$5*climhigh!$M242^6)*(L132/L$66)^$BW$1,-99)</f>
        <v>-5.2815201444992574</v>
      </c>
      <c r="BZ132" s="8">
        <f>MAX((BZ$3*climhigh!$M242+BZ$4*climhigh!$M242^2+BZ$5*climhigh!$M242^6)*(M132/M$66)^$BW$1,-99)</f>
        <v>-6.0898832993518992</v>
      </c>
      <c r="CA132" s="8">
        <f t="shared" si="79"/>
        <v>2.2291047628824136E-2</v>
      </c>
      <c r="CB132" s="8">
        <f t="shared" si="80"/>
        <v>3.1686454644757347E-3</v>
      </c>
      <c r="CC132" s="8">
        <f t="shared" si="81"/>
        <v>8.881789427292034E-4</v>
      </c>
      <c r="CD132" s="8">
        <f>MAX((CD$3*climhigh!$I242+CD$4*climhigh!$I242^2+CD$5*climhigh!$I242^6)*(K132/K$66)^$BW$1,-99)</f>
        <v>-9.0527059450382747</v>
      </c>
      <c r="CE132" s="8">
        <f>MAX((CE$3*climhigh!$I242+CE$4*climhigh!$I242^2+CE$5*climhigh!$I242^6)*(L132/L$66)^$BW$1,-99)</f>
        <v>-9.4717881224909704</v>
      </c>
      <c r="CF132" s="8">
        <f>MAX((CF$3*climhigh!$I242+CF$4*climhigh!$I242^2+CF$5*climhigh!$I242^6)*(M132/M$66)^$BW$1,-99)</f>
        <v>-11.548335361769022</v>
      </c>
      <c r="CG132" s="8">
        <f>MAX((CG$3*climhigh!$M242+CG$4*climhigh!$M242^2+CG$5*climhigh!$M242^6)*(K132/K$66)^$BW$1,-99)</f>
        <v>-9.0527524864569635</v>
      </c>
      <c r="CH132" s="8">
        <f>MAX((CH$3*climhigh!$M242+CH$4*climhigh!$M242^2+CH$5*climhigh!$M242^6)*(L132/L$66)^$BW$1,-99)</f>
        <v>-9.4718286339378981</v>
      </c>
      <c r="CI132" s="8">
        <f>MAX((CI$3*climhigh!$M242+CI$4*climhigh!$M242^2+CI$5*climhigh!$M242^6)*(M132/M$66)^$BW$1,-99)</f>
        <v>-11.548379954529192</v>
      </c>
      <c r="CJ132" s="8">
        <f t="shared" si="82"/>
        <v>5.0158042524018316E-3</v>
      </c>
      <c r="CK132" s="8">
        <f t="shared" si="83"/>
        <v>7.1299050900235984E-4</v>
      </c>
      <c r="CL132" s="8">
        <f t="shared" si="84"/>
        <v>1.9985295406548377E-4</v>
      </c>
    </row>
    <row r="133" spans="1:90">
      <c r="A133">
        <f t="shared" si="114"/>
        <v>2087</v>
      </c>
      <c r="B133" s="4">
        <f t="shared" si="121"/>
        <v>1281.9507077512083</v>
      </c>
      <c r="C133" s="4">
        <f t="shared" si="121"/>
        <v>3547.1359869640628</v>
      </c>
      <c r="D133" s="4">
        <f t="shared" si="121"/>
        <v>6702.9098064082345</v>
      </c>
      <c r="E133" s="11">
        <f t="shared" si="122"/>
        <v>1.8788466106665319E-4</v>
      </c>
      <c r="F133" s="11">
        <f t="shared" si="122"/>
        <v>3.7666732523669621E-4</v>
      </c>
      <c r="G133" s="11">
        <f t="shared" si="122"/>
        <v>8.3161714472580989E-4</v>
      </c>
      <c r="H133" s="4">
        <f t="shared" si="123"/>
        <v>122643.191092372</v>
      </c>
      <c r="I133" s="4">
        <f t="shared" si="123"/>
        <v>81037.990121010735</v>
      </c>
      <c r="J133" s="4">
        <f t="shared" si="123"/>
        <v>20319.168345143204</v>
      </c>
      <c r="K133" s="4">
        <f t="shared" si="115"/>
        <v>95669.194104594004</v>
      </c>
      <c r="L133" s="4">
        <f t="shared" si="115"/>
        <v>22846.034214315496</v>
      </c>
      <c r="M133" s="4">
        <f t="shared" si="115"/>
        <v>3031.3951600120463</v>
      </c>
      <c r="N133" s="11">
        <f t="shared" si="120"/>
        <v>7.512722211238998E-3</v>
      </c>
      <c r="O133" s="11">
        <f t="shared" si="120"/>
        <v>1.4419576329790962E-2</v>
      </c>
      <c r="P133" s="11">
        <f t="shared" si="120"/>
        <v>1.0133143888074292E-2</v>
      </c>
      <c r="Q133" s="4">
        <f t="shared" si="116"/>
        <v>6231.3397841136475</v>
      </c>
      <c r="R133" s="4">
        <f t="shared" si="116"/>
        <v>16712.29707810235</v>
      </c>
      <c r="S133" s="4">
        <f t="shared" si="116"/>
        <v>4707.9963549296044</v>
      </c>
      <c r="T133" s="4">
        <f t="shared" si="124"/>
        <v>50.808689244071829</v>
      </c>
      <c r="U133" s="4">
        <f t="shared" si="124"/>
        <v>206.22793153120602</v>
      </c>
      <c r="V133" s="4">
        <f t="shared" si="124"/>
        <v>231.70221708679998</v>
      </c>
      <c r="W133" s="11">
        <f t="shared" si="117"/>
        <v>-1.219247815263802E-2</v>
      </c>
      <c r="X133" s="11">
        <f t="shared" si="117"/>
        <v>-1.3228699347321071E-2</v>
      </c>
      <c r="Y133" s="11">
        <f t="shared" si="117"/>
        <v>-1.2203590333800474E-2</v>
      </c>
      <c r="Z133" s="4">
        <f t="shared" si="129"/>
        <v>9592.0651553361604</v>
      </c>
      <c r="AA133" s="4">
        <f t="shared" si="129"/>
        <v>40058.241009742516</v>
      </c>
      <c r="AB133" s="4">
        <f t="shared" si="129"/>
        <v>8124.0198558646598</v>
      </c>
      <c r="AC133" s="12">
        <f t="shared" si="125"/>
        <v>1.9599849628108235</v>
      </c>
      <c r="AD133" s="12">
        <f t="shared" si="125"/>
        <v>3.6073463141655457</v>
      </c>
      <c r="AE133" s="12">
        <f t="shared" si="125"/>
        <v>1.7665707521208942</v>
      </c>
      <c r="AF133" s="11">
        <f t="shared" si="118"/>
        <v>-2.9039671966837322E-3</v>
      </c>
      <c r="AG133" s="11">
        <f t="shared" si="118"/>
        <v>2.0567434751257441E-3</v>
      </c>
      <c r="AH133" s="11">
        <f t="shared" si="118"/>
        <v>8.257041531207765E-4</v>
      </c>
      <c r="AI133" s="1">
        <f t="shared" si="113"/>
        <v>224503.56760870796</v>
      </c>
      <c r="AJ133" s="1">
        <f t="shared" si="113"/>
        <v>138931.655053597</v>
      </c>
      <c r="AK133" s="1">
        <f t="shared" si="113"/>
        <v>36009.247990826014</v>
      </c>
      <c r="AL133" s="17">
        <f t="shared" si="126"/>
        <v>36.165849851736908</v>
      </c>
      <c r="AM133" s="17">
        <f t="shared" si="126"/>
        <v>11.720769629008249</v>
      </c>
      <c r="AN133" s="17">
        <f t="shared" si="126"/>
        <v>2.3063638959693864</v>
      </c>
      <c r="AO133" s="7">
        <f t="shared" si="119"/>
        <v>8.4295413298997521E-3</v>
      </c>
      <c r="AP133" s="7">
        <f t="shared" si="119"/>
        <v>1.2980860197280054E-2</v>
      </c>
      <c r="AQ133" s="7">
        <f t="shared" si="119"/>
        <v>9.3960669844737957E-3</v>
      </c>
      <c r="AR133" s="1">
        <f t="shared" si="127"/>
        <v>122643.191092372</v>
      </c>
      <c r="AS133" s="1">
        <f t="shared" si="127"/>
        <v>81037.990121010735</v>
      </c>
      <c r="AT133" s="1">
        <f t="shared" si="127"/>
        <v>20319.168345143204</v>
      </c>
      <c r="AU133" s="1">
        <f t="shared" si="73"/>
        <v>24528.6382184744</v>
      </c>
      <c r="AV133" s="1">
        <f t="shared" si="73"/>
        <v>16207.598024202147</v>
      </c>
      <c r="AW133" s="1">
        <f t="shared" si="73"/>
        <v>4063.833669028641</v>
      </c>
      <c r="AX133" s="1">
        <f t="shared" si="74"/>
        <v>76535.355283675206</v>
      </c>
      <c r="AY133" s="1">
        <f t="shared" si="74"/>
        <v>18276.827371452397</v>
      </c>
      <c r="AZ133" s="1">
        <f t="shared" si="74"/>
        <v>2425.1161280096367</v>
      </c>
      <c r="BA133" s="1">
        <f t="shared" si="75"/>
        <v>11.245508073622242</v>
      </c>
      <c r="BB133" s="1">
        <f t="shared" si="75"/>
        <v>9.8133892725849474</v>
      </c>
      <c r="BC133" s="1">
        <f t="shared" si="75"/>
        <v>7.7936346900640228</v>
      </c>
      <c r="BD133" s="1">
        <f t="shared" si="76"/>
        <v>14003.124803700415</v>
      </c>
      <c r="BE133">
        <f t="shared" si="130"/>
        <v>0.21822387218499145</v>
      </c>
      <c r="BF133">
        <f t="shared" si="130"/>
        <v>0.3346263841173937</v>
      </c>
      <c r="BG133">
        <f t="shared" si="130"/>
        <v>2.453676962688749E-2</v>
      </c>
      <c r="BH133">
        <f t="shared" si="77"/>
        <v>0.27169679385959072</v>
      </c>
      <c r="BI133">
        <f t="shared" si="78"/>
        <v>4.7621658391411486E-3</v>
      </c>
      <c r="BJ133">
        <f t="shared" si="78"/>
        <v>1.1197481694748152E-2</v>
      </c>
      <c r="BK133">
        <f t="shared" si="78"/>
        <v>6.0205306372294847E-5</v>
      </c>
      <c r="BL133">
        <f t="shared" si="72"/>
        <v>584.04721502335394</v>
      </c>
      <c r="BM133">
        <f t="shared" si="72"/>
        <v>907.42141095919931</v>
      </c>
      <c r="BN133">
        <f t="shared" si="72"/>
        <v>1.2233217554495819</v>
      </c>
      <c r="BO133">
        <f t="shared" si="128"/>
        <v>394.13058623389429</v>
      </c>
      <c r="BP133">
        <f t="shared" si="89"/>
        <v>135.3901166241408</v>
      </c>
      <c r="BQ133">
        <f t="shared" si="89"/>
        <v>12.273893012085944</v>
      </c>
      <c r="BR133" s="7">
        <f t="shared" si="86"/>
        <v>1.0556366920764004E-2</v>
      </c>
      <c r="BS133" s="7">
        <f t="shared" si="131"/>
        <v>0.13800853468642618</v>
      </c>
      <c r="BT133" s="7">
        <f t="shared" si="132"/>
        <v>3.8285041139388701E-2</v>
      </c>
      <c r="BU133" s="8">
        <f>MAX((BU$3*climhigh!$I243+BU$4*climhigh!$I243^2+BU$5*climhigh!$I243^6)*(K133/K$66)^$BW$1,-99)</f>
        <v>-5.6402416649984843</v>
      </c>
      <c r="BV133" s="8">
        <f>MAX((BV$3*climhigh!$I243+BV$4*climhigh!$I243^2+BV$5*climhigh!$I243^6)*(L133/L$66)^$BW$1,-99)</f>
        <v>-5.4569956015088694</v>
      </c>
      <c r="BW133" s="8">
        <f>MAX((BW$3*climhigh!$I243+BW$4*climhigh!$I243^2+BW$5*climhigh!$I243^6)*(M133/M$66)^$BW$1,-99)</f>
        <v>-6.2515775784981917</v>
      </c>
      <c r="BX133" s="8">
        <f>MAX((BX$3*climhigh!$M243+BX$4*climhigh!$M243^2+BX$5*climhigh!$M243^6)*(K133/K$66)^$BW$1,-99)</f>
        <v>-5.6402583396397219</v>
      </c>
      <c r="BY133" s="8">
        <f>MAX((BY$3*climhigh!$M243+BY$4*climhigh!$M243^2+BY$5*climhigh!$M243^6)*(L133/L$66)^$BW$1,-99)</f>
        <v>-5.457007473799484</v>
      </c>
      <c r="BZ133" s="8">
        <f>MAX((BZ$3*climhigh!$M243+BZ$4*climhigh!$M243^2+BZ$5*climhigh!$M243^6)*(M133/M$66)^$BW$1,-99)</f>
        <v>-6.2515883847053182</v>
      </c>
      <c r="CA133" s="8">
        <f t="shared" si="79"/>
        <v>2.2646043534694581E-2</v>
      </c>
      <c r="CB133" s="8">
        <f t="shared" si="80"/>
        <v>3.1253472846682145E-3</v>
      </c>
      <c r="CC133" s="8">
        <f t="shared" si="81"/>
        <v>8.6700470837016959E-4</v>
      </c>
      <c r="CD133" s="8">
        <f>MAX((CD$3*climhigh!$I243+CD$4*climhigh!$I243^2+CD$5*climhigh!$I243^6)*(K133/K$66)^$BW$1,-99)</f>
        <v>-9.8190168952478984</v>
      </c>
      <c r="CE133" s="8">
        <f>MAX((CE$3*climhigh!$I243+CE$4*climhigh!$I243^2+CE$5*climhigh!$I243^6)*(L133/L$66)^$BW$1,-99)</f>
        <v>-10.117533367043867</v>
      </c>
      <c r="CF133" s="8">
        <f>MAX((CF$3*climhigh!$I243+CF$4*climhigh!$I243^2+CF$5*climhigh!$I243^6)*(M133/M$66)^$BW$1,-99)</f>
        <v>-12.267395045513869</v>
      </c>
      <c r="CG133" s="8">
        <f>MAX((CG$3*climhigh!$M243+CG$4*climhigh!$M243^2+CG$5*climhigh!$M243^6)*(K133/K$66)^$BW$1,-99)</f>
        <v>-9.819065735608147</v>
      </c>
      <c r="CH133" s="8">
        <f>MAX((CH$3*climhigh!$M243+CH$4*climhigh!$M243^2+CH$5*climhigh!$M243^6)*(L133/L$66)^$BW$1,-99)</f>
        <v>-10.117575683704636</v>
      </c>
      <c r="CI133" s="8">
        <f>MAX((CI$3*climhigh!$M243+CI$4*climhigh!$M243^2+CI$5*climhigh!$M243^6)*(M133/M$66)^$BW$1,-99)</f>
        <v>-12.267441587655332</v>
      </c>
      <c r="CJ133" s="8">
        <f t="shared" si="82"/>
        <v>5.2346111224794824E-3</v>
      </c>
      <c r="CK133" s="8">
        <f t="shared" si="83"/>
        <v>7.2242101066666189E-4</v>
      </c>
      <c r="CL133" s="8">
        <f t="shared" si="84"/>
        <v>2.0040730217282864E-4</v>
      </c>
    </row>
    <row r="134" spans="1:90">
      <c r="A134">
        <f t="shared" si="114"/>
        <v>2088</v>
      </c>
      <c r="B134" s="4">
        <f t="shared" si="121"/>
        <v>1282.1795236817268</v>
      </c>
      <c r="C134" s="4">
        <f t="shared" si="121"/>
        <v>3548.4052726773007</v>
      </c>
      <c r="D134" s="4">
        <f t="shared" si="121"/>
        <v>6708.2053483870668</v>
      </c>
      <c r="E134" s="11">
        <f t="shared" si="122"/>
        <v>1.7849042801332051E-4</v>
      </c>
      <c r="F134" s="11">
        <f t="shared" si="122"/>
        <v>3.5783395897486138E-4</v>
      </c>
      <c r="G134" s="11">
        <f t="shared" si="122"/>
        <v>7.9003628748951932E-4</v>
      </c>
      <c r="H134" s="4">
        <f t="shared" si="123"/>
        <v>123566.71119991569</v>
      </c>
      <c r="I134" s="4">
        <f t="shared" si="123"/>
        <v>82220.208133770517</v>
      </c>
      <c r="J134" s="4">
        <f t="shared" si="123"/>
        <v>20538.20364264592</v>
      </c>
      <c r="K134" s="4">
        <f t="shared" si="115"/>
        <v>96372.394752568551</v>
      </c>
      <c r="L134" s="4">
        <f t="shared" si="115"/>
        <v>23171.030876001008</v>
      </c>
      <c r="M134" s="4">
        <f t="shared" si="115"/>
        <v>3061.6539858285887</v>
      </c>
      <c r="N134" s="11">
        <f t="shared" si="120"/>
        <v>7.350335231273597E-3</v>
      </c>
      <c r="O134" s="11">
        <f t="shared" si="120"/>
        <v>1.4225517594728343E-2</v>
      </c>
      <c r="P134" s="11">
        <f t="shared" si="120"/>
        <v>9.9818150453279131E-3</v>
      </c>
      <c r="Q134" s="4">
        <f t="shared" si="116"/>
        <v>6201.7150503124149</v>
      </c>
      <c r="R134" s="4">
        <f t="shared" si="116"/>
        <v>16731.796258804407</v>
      </c>
      <c r="S134" s="4">
        <f t="shared" si="116"/>
        <v>4700.6735161983324</v>
      </c>
      <c r="T134" s="4">
        <f t="shared" si="124"/>
        <v>50.189205410499312</v>
      </c>
      <c r="U134" s="4">
        <f t="shared" si="124"/>
        <v>203.49980422795977</v>
      </c>
      <c r="V134" s="4">
        <f t="shared" si="124"/>
        <v>228.87461815003937</v>
      </c>
      <c r="W134" s="11">
        <f t="shared" si="117"/>
        <v>-1.219247815263802E-2</v>
      </c>
      <c r="X134" s="11">
        <f t="shared" si="117"/>
        <v>-1.3228699347321071E-2</v>
      </c>
      <c r="Y134" s="11">
        <f t="shared" si="117"/>
        <v>-1.2203590333800474E-2</v>
      </c>
      <c r="Z134" s="4">
        <f t="shared" si="129"/>
        <v>9520.3642688520558</v>
      </c>
      <c r="AA134" s="4">
        <f t="shared" si="129"/>
        <v>40195.910958829118</v>
      </c>
      <c r="AB134" s="4">
        <f t="shared" si="129"/>
        <v>8119.6350212548623</v>
      </c>
      <c r="AC134" s="12">
        <f t="shared" si="125"/>
        <v>1.9542932307728273</v>
      </c>
      <c r="AD134" s="12">
        <f t="shared" si="125"/>
        <v>3.6147657001597246</v>
      </c>
      <c r="AE134" s="12">
        <f t="shared" si="125"/>
        <v>1.7680294169277022</v>
      </c>
      <c r="AF134" s="11">
        <f t="shared" si="118"/>
        <v>-2.9039671966837322E-3</v>
      </c>
      <c r="AG134" s="11">
        <f t="shared" si="118"/>
        <v>2.0567434751257441E-3</v>
      </c>
      <c r="AH134" s="11">
        <f t="shared" si="118"/>
        <v>8.257041531207765E-4</v>
      </c>
      <c r="AI134" s="1">
        <f t="shared" si="113"/>
        <v>226581.84906631158</v>
      </c>
      <c r="AJ134" s="1">
        <f t="shared" si="113"/>
        <v>141246.08757243946</v>
      </c>
      <c r="AK134" s="1">
        <f t="shared" si="113"/>
        <v>36472.156860772055</v>
      </c>
      <c r="AL134" s="17">
        <f t="shared" si="126"/>
        <v>36.467662762532512</v>
      </c>
      <c r="AM134" s="17">
        <f t="shared" si="126"/>
        <v>11.871393844247345</v>
      </c>
      <c r="AN134" s="17">
        <f t="shared" si="126"/>
        <v>2.3278179381299156</v>
      </c>
      <c r="AO134" s="7">
        <f t="shared" si="119"/>
        <v>8.3452459166007548E-3</v>
      </c>
      <c r="AP134" s="7">
        <f t="shared" si="119"/>
        <v>1.2851051595307254E-2</v>
      </c>
      <c r="AQ134" s="7">
        <f t="shared" si="119"/>
        <v>9.3021063146290581E-3</v>
      </c>
      <c r="AR134" s="1">
        <f t="shared" si="127"/>
        <v>123566.71119991569</v>
      </c>
      <c r="AS134" s="1">
        <f t="shared" si="127"/>
        <v>82220.208133770517</v>
      </c>
      <c r="AT134" s="1">
        <f t="shared" si="127"/>
        <v>20538.20364264592</v>
      </c>
      <c r="AU134" s="1">
        <f t="shared" si="73"/>
        <v>24713.34223998314</v>
      </c>
      <c r="AV134" s="1">
        <f t="shared" si="73"/>
        <v>16444.041626754104</v>
      </c>
      <c r="AW134" s="1">
        <f t="shared" si="73"/>
        <v>4107.6407285291843</v>
      </c>
      <c r="AX134" s="1">
        <f t="shared" si="74"/>
        <v>77097.915802054849</v>
      </c>
      <c r="AY134" s="1">
        <f t="shared" si="74"/>
        <v>18536.824700800811</v>
      </c>
      <c r="AZ134" s="1">
        <f t="shared" si="74"/>
        <v>2449.3231886628714</v>
      </c>
      <c r="BA134" s="1">
        <f t="shared" si="75"/>
        <v>11.252831526787269</v>
      </c>
      <c r="BB134" s="1">
        <f t="shared" si="75"/>
        <v>9.8275145569654239</v>
      </c>
      <c r="BC134" s="1">
        <f t="shared" si="75"/>
        <v>7.8035670158494854</v>
      </c>
      <c r="BD134" s="1">
        <f t="shared" si="76"/>
        <v>13619.711857810325</v>
      </c>
      <c r="BE134">
        <f t="shared" si="130"/>
        <v>0.21822387218499145</v>
      </c>
      <c r="BF134">
        <f t="shared" si="130"/>
        <v>0.3346263841173937</v>
      </c>
      <c r="BG134">
        <f t="shared" si="130"/>
        <v>2.453676962688749E-2</v>
      </c>
      <c r="BH134">
        <f t="shared" si="77"/>
        <v>0.27193161899061663</v>
      </c>
      <c r="BI134">
        <f t="shared" si="78"/>
        <v>4.7621658391411486E-3</v>
      </c>
      <c r="BJ134">
        <f t="shared" si="78"/>
        <v>1.1197481694748152E-2</v>
      </c>
      <c r="BK134">
        <f t="shared" si="78"/>
        <v>6.0205306372294847E-5</v>
      </c>
      <c r="BL134">
        <f t="shared" ref="BL134:BN197" si="133">BI134*AR134</f>
        <v>588.44517093125842</v>
      </c>
      <c r="BM134">
        <f t="shared" si="133"/>
        <v>920.65927551627851</v>
      </c>
      <c r="BN134">
        <f t="shared" si="133"/>
        <v>1.2365088426420796</v>
      </c>
      <c r="BO134">
        <f t="shared" si="128"/>
        <v>398.29117331687507</v>
      </c>
      <c r="BP134">
        <f t="shared" si="89"/>
        <v>136.89477507980124</v>
      </c>
      <c r="BQ134">
        <f t="shared" si="89"/>
        <v>12.41290205804896</v>
      </c>
      <c r="BR134" s="7">
        <f t="shared" si="86"/>
        <v>1.0378436562210602E-2</v>
      </c>
      <c r="BS134" s="7">
        <f t="shared" si="131"/>
        <v>0.13398886862759823</v>
      </c>
      <c r="BT134" s="7">
        <f t="shared" si="132"/>
        <v>3.6792856549119575E-2</v>
      </c>
      <c r="BU134" s="8">
        <f>MAX((BU$3*climhigh!$I244+BU$4*climhigh!$I244^2+BU$5*climhigh!$I244^6)*(K134/K$66)^$BW$1,-99)</f>
        <v>-5.9061327922471731</v>
      </c>
      <c r="BV134" s="8">
        <f>MAX((BV$3*climhigh!$I244+BV$4*climhigh!$I244^2+BV$5*climhigh!$I244^6)*(L134/L$66)^$BW$1,-99)</f>
        <v>-5.6339383198095385</v>
      </c>
      <c r="BW134" s="8">
        <f>MAX((BW$3*climhigh!$I244+BW$4*climhigh!$I244^2+BW$5*climhigh!$I244^6)*(M134/M$66)^$BW$1,-99)</f>
        <v>-6.4146936388275808</v>
      </c>
      <c r="BX134" s="8">
        <f>MAX((BX$3*climhigh!$M244+BX$4*climhigh!$M244^2+BX$5*climhigh!$M244^6)*(K134/K$66)^$BW$1,-99)</f>
        <v>-5.9061495979609084</v>
      </c>
      <c r="BY134" s="8">
        <f>MAX((BY$3*climhigh!$M244+BY$4*climhigh!$M244^2+BY$5*climhigh!$M244^6)*(L134/L$66)^$BW$1,-99)</f>
        <v>-5.6339502474567889</v>
      </c>
      <c r="BZ134" s="8">
        <f>MAX((BZ$3*climhigh!$M244+BZ$4*climhigh!$M244^2+BZ$5*climhigh!$M244^6)*(M134/M$66)^$BW$1,-99)</f>
        <v>-6.4147044910695223</v>
      </c>
      <c r="CA134" s="8">
        <f t="shared" si="79"/>
        <v>2.2995123306128476E-2</v>
      </c>
      <c r="CB134" s="8">
        <f t="shared" si="80"/>
        <v>3.0810905557402709E-3</v>
      </c>
      <c r="CC134" s="8">
        <f t="shared" si="81"/>
        <v>8.4605627313170126E-4</v>
      </c>
      <c r="CD134" s="8">
        <f>MAX((CD$3*climhigh!$I244+CD$4*climhigh!$I244^2+CD$5*climhigh!$I244^6)*(K134/K$66)^$BW$1,-99)</f>
        <v>-10.626317111907509</v>
      </c>
      <c r="CE134" s="8">
        <f>MAX((CE$3*climhigh!$I244+CE$4*climhigh!$I244^2+CE$5*climhigh!$I244^6)*(L134/L$66)^$BW$1,-99)</f>
        <v>-10.794686889216946</v>
      </c>
      <c r="CF134" s="8">
        <f>MAX((CF$3*climhigh!$I244+CF$4*climhigh!$I244^2+CF$5*climhigh!$I244^6)*(M134/M$66)^$BW$1,-99)</f>
        <v>-13.021085073231015</v>
      </c>
      <c r="CG134" s="8">
        <f>MAX((CG$3*climhigh!$M244+CG$4*climhigh!$M244^2+CG$5*climhigh!$M244^6)*(K134/K$66)^$BW$1,-99)</f>
        <v>-10.626368316031785</v>
      </c>
      <c r="CH134" s="8">
        <f>MAX((CH$3*climhigh!$M244+CH$4*climhigh!$M244^2+CH$5*climhigh!$M244^6)*(L134/L$66)^$BW$1,-99)</f>
        <v>-10.794731057299149</v>
      </c>
      <c r="CI134" s="8">
        <f>MAX((CI$3*climhigh!$M244+CI$4*climhigh!$M244^2+CI$5*climhigh!$M244^6)*(M134/M$66)^$BW$1,-99)</f>
        <v>-13.021133616715641</v>
      </c>
      <c r="CJ134" s="8">
        <f t="shared" si="82"/>
        <v>5.4574046072330788E-3</v>
      </c>
      <c r="CK134" s="8">
        <f t="shared" si="83"/>
        <v>7.3123146896620229E-4</v>
      </c>
      <c r="CL134" s="8">
        <f t="shared" si="84"/>
        <v>2.0079350484443094E-4</v>
      </c>
    </row>
    <row r="135" spans="1:90">
      <c r="A135">
        <f t="shared" si="114"/>
        <v>2089</v>
      </c>
      <c r="B135" s="4">
        <f t="shared" si="121"/>
        <v>1282.3969376150999</v>
      </c>
      <c r="C135" s="4">
        <f t="shared" si="121"/>
        <v>3549.6115255887316</v>
      </c>
      <c r="D135" s="4">
        <f t="shared" si="121"/>
        <v>6713.2400877537666</v>
      </c>
      <c r="E135" s="11">
        <f t="shared" si="122"/>
        <v>1.6956590661265449E-4</v>
      </c>
      <c r="F135" s="11">
        <f t="shared" si="122"/>
        <v>3.3994226102611829E-4</v>
      </c>
      <c r="G135" s="11">
        <f t="shared" si="122"/>
        <v>7.5053447311504331E-4</v>
      </c>
      <c r="H135" s="4">
        <f t="shared" si="123"/>
        <v>124476.18273279892</v>
      </c>
      <c r="I135" s="4">
        <f t="shared" si="123"/>
        <v>83402.400652244964</v>
      </c>
      <c r="J135" s="4">
        <f t="shared" si="123"/>
        <v>20755.708651882585</v>
      </c>
      <c r="K135" s="4">
        <f t="shared" si="115"/>
        <v>97065.252638773323</v>
      </c>
      <c r="L135" s="4">
        <f t="shared" si="115"/>
        <v>23496.205162454222</v>
      </c>
      <c r="M135" s="4">
        <f t="shared" si="115"/>
        <v>3091.757240999762</v>
      </c>
      <c r="N135" s="11">
        <f t="shared" si="120"/>
        <v>7.1893812329106854E-3</v>
      </c>
      <c r="O135" s="11">
        <f t="shared" si="120"/>
        <v>1.4033656430452845E-2</v>
      </c>
      <c r="P135" s="11">
        <f t="shared" si="120"/>
        <v>9.8323505237729591E-3</v>
      </c>
      <c r="Q135" s="4">
        <f t="shared" si="116"/>
        <v>6171.1898949974484</v>
      </c>
      <c r="R135" s="4">
        <f t="shared" si="116"/>
        <v>16747.84979576461</v>
      </c>
      <c r="S135" s="4">
        <f t="shared" si="116"/>
        <v>4692.4822867303046</v>
      </c>
      <c r="T135" s="4">
        <f t="shared" si="124"/>
        <v>49.577274620033535</v>
      </c>
      <c r="U135" s="4">
        <f t="shared" si="124"/>
        <v>200.80776650058939</v>
      </c>
      <c r="V135" s="4">
        <f t="shared" si="124"/>
        <v>226.08152607233129</v>
      </c>
      <c r="W135" s="11">
        <f t="shared" si="117"/>
        <v>-1.219247815263802E-2</v>
      </c>
      <c r="X135" s="11">
        <f t="shared" si="117"/>
        <v>-1.3228699347321071E-2</v>
      </c>
      <c r="Y135" s="11">
        <f t="shared" si="117"/>
        <v>-1.2203590333800474E-2</v>
      </c>
      <c r="Z135" s="4">
        <f t="shared" si="129"/>
        <v>9447.5876258034386</v>
      </c>
      <c r="AA135" s="4">
        <f t="shared" si="129"/>
        <v>40325.578934378515</v>
      </c>
      <c r="AB135" s="4">
        <f t="shared" si="129"/>
        <v>8113.6996926583452</v>
      </c>
      <c r="AC135" s="12">
        <f t="shared" si="125"/>
        <v>1.9486180273379621</v>
      </c>
      <c r="AD135" s="12">
        <f t="shared" si="125"/>
        <v>3.6222003459276366</v>
      </c>
      <c r="AE135" s="12">
        <f t="shared" si="125"/>
        <v>1.769489286160099</v>
      </c>
      <c r="AF135" s="11">
        <f t="shared" si="118"/>
        <v>-2.9039671966837322E-3</v>
      </c>
      <c r="AG135" s="11">
        <f t="shared" si="118"/>
        <v>2.0567434751257441E-3</v>
      </c>
      <c r="AH135" s="11">
        <f t="shared" si="118"/>
        <v>8.257041531207765E-4</v>
      </c>
      <c r="AI135" s="1">
        <f t="shared" si="113"/>
        <v>228637.00639966357</v>
      </c>
      <c r="AJ135" s="1">
        <f t="shared" si="113"/>
        <v>143565.52044194963</v>
      </c>
      <c r="AK135" s="1">
        <f t="shared" si="113"/>
        <v>36932.58190322404</v>
      </c>
      <c r="AL135" s="17">
        <f t="shared" si="126"/>
        <v>36.768951060151942</v>
      </c>
      <c r="AM135" s="17">
        <f t="shared" si="126"/>
        <v>12.022428140099974</v>
      </c>
      <c r="AN135" s="17">
        <f t="shared" si="126"/>
        <v>2.349255011972085</v>
      </c>
      <c r="AO135" s="7">
        <f t="shared" si="119"/>
        <v>8.261793457434748E-3</v>
      </c>
      <c r="AP135" s="7">
        <f t="shared" si="119"/>
        <v>1.2722541079354182E-2</v>
      </c>
      <c r="AQ135" s="7">
        <f t="shared" si="119"/>
        <v>9.2090852514827674E-3</v>
      </c>
      <c r="AR135" s="1">
        <f t="shared" si="127"/>
        <v>124476.18273279892</v>
      </c>
      <c r="AS135" s="1">
        <f t="shared" si="127"/>
        <v>83402.400652244964</v>
      </c>
      <c r="AT135" s="1">
        <f t="shared" si="127"/>
        <v>20755.708651882585</v>
      </c>
      <c r="AU135" s="1">
        <f t="shared" ref="AU135:AW198" si="134">$AU$5*AR135</f>
        <v>24895.236546559783</v>
      </c>
      <c r="AV135" s="1">
        <f t="shared" si="134"/>
        <v>16680.480130448992</v>
      </c>
      <c r="AW135" s="1">
        <f t="shared" si="134"/>
        <v>4151.1417303765174</v>
      </c>
      <c r="AX135" s="1">
        <f t="shared" ref="AX135:AZ198" si="135">(AR135-AU135)/B135*1000</f>
        <v>77652.202111018662</v>
      </c>
      <c r="AY135" s="1">
        <f t="shared" si="135"/>
        <v>18796.964129963377</v>
      </c>
      <c r="AZ135" s="1">
        <f t="shared" si="135"/>
        <v>2473.4057927998097</v>
      </c>
      <c r="BA135" s="1">
        <f t="shared" ref="BA135:BC198" si="136">LN(AX135)</f>
        <v>11.259995187621184</v>
      </c>
      <c r="BB135" s="1">
        <f t="shared" si="136"/>
        <v>9.8414506533295896</v>
      </c>
      <c r="BC135" s="1">
        <f t="shared" si="136"/>
        <v>7.8133513433444355</v>
      </c>
      <c r="BD135" s="1">
        <f t="shared" ref="BD135:BD198" si="137">SUMPRODUCT(BA135:BC135,B135:D135)*BS135</f>
        <v>13246.167322248428</v>
      </c>
      <c r="BE135">
        <f t="shared" si="130"/>
        <v>0.21822387218499145</v>
      </c>
      <c r="BF135">
        <f t="shared" si="130"/>
        <v>0.3346263841173937</v>
      </c>
      <c r="BG135">
        <f t="shared" si="130"/>
        <v>2.453676962688749E-2</v>
      </c>
      <c r="BH135">
        <f t="shared" ref="BH135:BH198" si="138">(BE135*Z135+BF135*AA135+BG135*AB135)/(Z135+AA135+AB135)</f>
        <v>0.27216494553579218</v>
      </c>
      <c r="BI135">
        <f t="shared" ref="BI135:BK198" si="139">BI$5*BE135^2</f>
        <v>4.7621658391411486E-3</v>
      </c>
      <c r="BJ135">
        <f t="shared" si="139"/>
        <v>1.1197481694748152E-2</v>
      </c>
      <c r="BK135">
        <f t="shared" si="139"/>
        <v>6.0205306372294847E-5</v>
      </c>
      <c r="BL135">
        <f t="shared" si="133"/>
        <v>592.77622519682632</v>
      </c>
      <c r="BM135">
        <f t="shared" si="133"/>
        <v>933.89685460156431</v>
      </c>
      <c r="BN135">
        <f t="shared" si="133"/>
        <v>1.2496037983606818</v>
      </c>
      <c r="BO135">
        <f t="shared" si="128"/>
        <v>402.42481299243269</v>
      </c>
      <c r="BP135">
        <f t="shared" si="89"/>
        <v>138.41658071362798</v>
      </c>
      <c r="BQ135">
        <f t="shared" si="89"/>
        <v>12.553534415252198</v>
      </c>
      <c r="BR135" s="7">
        <f t="shared" si="86"/>
        <v>1.0202884373715193E-2</v>
      </c>
      <c r="BS135" s="7">
        <f t="shared" si="131"/>
        <v>0.13008628022096916</v>
      </c>
      <c r="BT135" s="7">
        <f t="shared" si="132"/>
        <v>3.5364878063694379E-2</v>
      </c>
      <c r="BU135" s="8">
        <f>MAX((BU$3*climhigh!$I245+BU$4*climhigh!$I245^2+BU$5*climhigh!$I245^6)*(K135/K$66)^$BW$1,-99)</f>
        <v>-6.1751452064344425</v>
      </c>
      <c r="BV135" s="8">
        <f>MAX((BV$3*climhigh!$I245+BV$4*climhigh!$I245^2+BV$5*climhigh!$I245^6)*(L135/L$66)^$BW$1,-99)</f>
        <v>-5.8122939378289882</v>
      </c>
      <c r="BW135" s="8">
        <f>MAX((BW$3*climhigh!$I245+BW$4*climhigh!$I245^2+BW$5*climhigh!$I245^6)*(M135/M$66)^$BW$1,-99)</f>
        <v>-6.5791841795680446</v>
      </c>
      <c r="BX135" s="8">
        <f>MAX((BX$3*climhigh!$M245+BX$4*climhigh!$M245^2+BX$5*climhigh!$M245^6)*(K135/K$66)^$BW$1,-99)</f>
        <v>-6.1751621387238202</v>
      </c>
      <c r="BY135" s="8">
        <f>MAX((BY$3*climhigh!$M245+BY$4*climhigh!$M245^2+BY$5*climhigh!$M245^6)*(L135/L$66)^$BW$1,-99)</f>
        <v>-5.8123059178226724</v>
      </c>
      <c r="BZ135" s="8">
        <f>MAX((BZ$3*climhigh!$M245+BZ$4*climhigh!$M245^2+BZ$5*climhigh!$M245^6)*(M135/M$66)^$BW$1,-99)</f>
        <v>-6.5791950754063055</v>
      </c>
      <c r="CA135" s="8">
        <f t="shared" ref="CA135:CA198" si="140">((BU135-BX135)*H135+(BY135-BY135)*I135+(BW135-BZ135)*J135)/100</f>
        <v>2.333817591127655E-2</v>
      </c>
      <c r="CB135" s="8">
        <f t="shared" ref="CB135:CB198" si="141">CA135*BS135</f>
        <v>3.0359764914405936E-3</v>
      </c>
      <c r="CC135" s="8">
        <f t="shared" ref="CC135:CC198" si="142">CA135*BT135</f>
        <v>8.253517453313446E-4</v>
      </c>
      <c r="CD135" s="8">
        <f>MAX((CD$3*climhigh!$I245+CD$4*climhigh!$I245^2+CD$5*climhigh!$I245^6)*(K135/K$66)^$BW$1,-99)</f>
        <v>-11.475974991306169</v>
      </c>
      <c r="CE135" s="8">
        <f>MAX((CE$3*climhigh!$I245+CE$4*climhigh!$I245^2+CE$5*climhigh!$I245^6)*(L135/L$66)^$BW$1,-99)</f>
        <v>-11.504198412516921</v>
      </c>
      <c r="CF135" s="8">
        <f>MAX((CF$3*climhigh!$I245+CF$4*climhigh!$I245^2+CF$5*climhigh!$I245^6)*(M135/M$66)^$BW$1,-99)</f>
        <v>-13.810486750868399</v>
      </c>
      <c r="CG135" s="8">
        <f>MAX((CG$3*climhigh!$M245+CG$4*climhigh!$M245^2+CG$5*climhigh!$M245^6)*(K135/K$66)^$BW$1,-99)</f>
        <v>-11.476028624211944</v>
      </c>
      <c r="CH135" s="8">
        <f>MAX((CH$3*climhigh!$M245+CH$4*climhigh!$M245^2+CH$5*climhigh!$M245^6)*(L135/L$66)^$BW$1,-99)</f>
        <v>-11.504244478184757</v>
      </c>
      <c r="CI135" s="8">
        <f>MAX((CI$3*climhigh!$M245+CI$4*climhigh!$M245^2+CI$5*climhigh!$M245^6)*(M135/M$66)^$BW$1,-99)</f>
        <v>-13.810537347725182</v>
      </c>
      <c r="CJ135" s="8">
        <f t="shared" ref="CJ135:CJ198" si="143">((CD135-CG135)*Q135+(CH135-CH135)*R135+(CF135-CI135)*S135)/100</f>
        <v>5.6840370037561641E-3</v>
      </c>
      <c r="CK135" s="8">
        <f t="shared" ref="CK135:CK198" si="144">CJ135*BS135</f>
        <v>7.3941523045698227E-4</v>
      </c>
      <c r="CL135" s="8">
        <f t="shared" ref="CL135:CL198" si="145">CJ135*BT135</f>
        <v>2.0101527554736349E-4</v>
      </c>
    </row>
    <row r="136" spans="1:90">
      <c r="A136">
        <f t="shared" si="114"/>
        <v>2090</v>
      </c>
      <c r="B136" s="4">
        <f t="shared" si="121"/>
        <v>1282.6035158744958</v>
      </c>
      <c r="C136" s="4">
        <f t="shared" si="121"/>
        <v>3550.7578554081156</v>
      </c>
      <c r="D136" s="4">
        <f t="shared" si="121"/>
        <v>6718.026679960316</v>
      </c>
      <c r="E136" s="11">
        <f t="shared" si="122"/>
        <v>1.6108761128202177E-4</v>
      </c>
      <c r="F136" s="11">
        <f t="shared" si="122"/>
        <v>3.2294514797481235E-4</v>
      </c>
      <c r="G136" s="11">
        <f t="shared" si="122"/>
        <v>7.1300774945929116E-4</v>
      </c>
      <c r="H136" s="4">
        <f t="shared" si="123"/>
        <v>125371.42581204679</v>
      </c>
      <c r="I136" s="4">
        <f t="shared" si="123"/>
        <v>84584.329364771125</v>
      </c>
      <c r="J136" s="4">
        <f t="shared" si="123"/>
        <v>20971.664545817497</v>
      </c>
      <c r="K136" s="4">
        <f t="shared" si="115"/>
        <v>97747.608095840071</v>
      </c>
      <c r="L136" s="4">
        <f t="shared" si="115"/>
        <v>23821.486231718609</v>
      </c>
      <c r="M136" s="4">
        <f t="shared" si="115"/>
        <v>3121.7000980921052</v>
      </c>
      <c r="N136" s="11">
        <f t="shared" si="120"/>
        <v>7.0298632983125664E-3</v>
      </c>
      <c r="O136" s="11">
        <f t="shared" si="120"/>
        <v>1.3843983188577713E-2</v>
      </c>
      <c r="P136" s="11">
        <f t="shared" si="120"/>
        <v>9.6847374351618498E-3</v>
      </c>
      <c r="Q136" s="4">
        <f t="shared" si="116"/>
        <v>6139.7903615796777</v>
      </c>
      <c r="R136" s="4">
        <f t="shared" si="116"/>
        <v>16760.498285374193</v>
      </c>
      <c r="S136" s="4">
        <f t="shared" si="116"/>
        <v>4683.4449696419997</v>
      </c>
      <c r="T136" s="4">
        <f t="shared" si="124"/>
        <v>48.972804782361443</v>
      </c>
      <c r="U136" s="4">
        <f t="shared" si="124"/>
        <v>198.15134093094605</v>
      </c>
      <c r="V136" s="4">
        <f t="shared" si="124"/>
        <v>223.32251974610412</v>
      </c>
      <c r="W136" s="11">
        <f t="shared" si="117"/>
        <v>-1.219247815263802E-2</v>
      </c>
      <c r="X136" s="11">
        <f t="shared" si="117"/>
        <v>-1.3228699347321071E-2</v>
      </c>
      <c r="Y136" s="11">
        <f t="shared" si="117"/>
        <v>-1.2203590333800474E-2</v>
      </c>
      <c r="Z136" s="4">
        <f t="shared" si="129"/>
        <v>9373.7856757049776</v>
      </c>
      <c r="AA136" s="4">
        <f t="shared" si="129"/>
        <v>40447.288777957576</v>
      </c>
      <c r="AB136" s="4">
        <f t="shared" si="129"/>
        <v>8106.2488841887998</v>
      </c>
      <c r="AC136" s="12">
        <f t="shared" si="125"/>
        <v>1.942959304507706</v>
      </c>
      <c r="AD136" s="12">
        <f t="shared" si="125"/>
        <v>3.6296502828547217</v>
      </c>
      <c r="AE136" s="12">
        <f t="shared" si="125"/>
        <v>1.7709503608125841</v>
      </c>
      <c r="AF136" s="11">
        <f t="shared" si="118"/>
        <v>-2.9039671966837322E-3</v>
      </c>
      <c r="AG136" s="11">
        <f t="shared" si="118"/>
        <v>2.0567434751257441E-3</v>
      </c>
      <c r="AH136" s="11">
        <f t="shared" si="118"/>
        <v>8.257041531207765E-4</v>
      </c>
      <c r="AI136" s="1">
        <f t="shared" ref="AI136:AK151" si="146">(1-$AI$5)*AI135+AU135</f>
        <v>230668.542306257</v>
      </c>
      <c r="AJ136" s="1">
        <f t="shared" si="146"/>
        <v>145889.44852820365</v>
      </c>
      <c r="AK136" s="1">
        <f t="shared" si="146"/>
        <v>37390.465443278154</v>
      </c>
      <c r="AL136" s="17">
        <f t="shared" si="126"/>
        <v>37.069690764664387</v>
      </c>
      <c r="AM136" s="17">
        <f t="shared" si="126"/>
        <v>12.173854417627119</v>
      </c>
      <c r="AN136" s="17">
        <f t="shared" si="126"/>
        <v>2.3706731567579817</v>
      </c>
      <c r="AO136" s="7">
        <f t="shared" si="119"/>
        <v>8.1791755228604011E-3</v>
      </c>
      <c r="AP136" s="7">
        <f t="shared" si="119"/>
        <v>1.259531566856064E-2</v>
      </c>
      <c r="AQ136" s="7">
        <f t="shared" si="119"/>
        <v>9.1169943989679401E-3</v>
      </c>
      <c r="AR136" s="1">
        <f t="shared" si="127"/>
        <v>125371.42581204679</v>
      </c>
      <c r="AS136" s="1">
        <f t="shared" si="127"/>
        <v>84584.329364771125</v>
      </c>
      <c r="AT136" s="1">
        <f t="shared" si="127"/>
        <v>20971.664545817497</v>
      </c>
      <c r="AU136" s="1">
        <f t="shared" si="134"/>
        <v>25074.28516240936</v>
      </c>
      <c r="AV136" s="1">
        <f t="shared" si="134"/>
        <v>16916.865872954226</v>
      </c>
      <c r="AW136" s="1">
        <f t="shared" si="134"/>
        <v>4194.3329091634996</v>
      </c>
      <c r="AX136" s="1">
        <f t="shared" si="135"/>
        <v>78198.086476672048</v>
      </c>
      <c r="AY136" s="1">
        <f t="shared" si="135"/>
        <v>19057.188985374891</v>
      </c>
      <c r="AZ136" s="1">
        <f t="shared" si="135"/>
        <v>2497.3600784736841</v>
      </c>
      <c r="BA136" s="1">
        <f t="shared" si="136"/>
        <v>11.267000456626242</v>
      </c>
      <c r="BB136" s="1">
        <f t="shared" si="136"/>
        <v>9.8551996839273386</v>
      </c>
      <c r="BC136" s="1">
        <f t="shared" si="136"/>
        <v>7.8229894843181089</v>
      </c>
      <c r="BD136" s="1">
        <f t="shared" si="137"/>
        <v>12882.276880955258</v>
      </c>
      <c r="BE136">
        <f t="shared" si="130"/>
        <v>0.21822387218499145</v>
      </c>
      <c r="BF136">
        <f t="shared" si="130"/>
        <v>0.3346263841173937</v>
      </c>
      <c r="BG136">
        <f t="shared" si="130"/>
        <v>2.453676962688749E-2</v>
      </c>
      <c r="BH136">
        <f t="shared" si="138"/>
        <v>0.27239675597790813</v>
      </c>
      <c r="BI136">
        <f t="shared" si="139"/>
        <v>4.7621658391411486E-3</v>
      </c>
      <c r="BJ136">
        <f t="shared" si="139"/>
        <v>1.1197481694748152E-2</v>
      </c>
      <c r="BK136">
        <f t="shared" si="139"/>
        <v>6.0205306372294847E-5</v>
      </c>
      <c r="BL136">
        <f t="shared" si="133"/>
        <v>597.03952120654799</v>
      </c>
      <c r="BM136">
        <f t="shared" si="133"/>
        <v>947.1314797245733</v>
      </c>
      <c r="BN136">
        <f t="shared" si="133"/>
        <v>1.2626054891179361</v>
      </c>
      <c r="BO136">
        <f t="shared" si="128"/>
        <v>406.53070682850841</v>
      </c>
      <c r="BP136">
        <f t="shared" si="89"/>
        <v>139.95572580258022</v>
      </c>
      <c r="BQ136">
        <f t="shared" si="89"/>
        <v>12.695808110623593</v>
      </c>
      <c r="BR136" s="7">
        <f t="shared" ref="BR136:BR199" si="147">SUM(H136:J136)/SUM(H135:J135)-1+BR$5</f>
        <v>1.0029675186863818E-2</v>
      </c>
      <c r="BS136" s="7">
        <f t="shared" si="131"/>
        <v>0.12629735943783413</v>
      </c>
      <c r="BT136" s="7">
        <f t="shared" si="132"/>
        <v>3.3998058066323132E-2</v>
      </c>
      <c r="BU136" s="8">
        <f>MAX((BU$3*climhigh!$I246+BU$4*climhigh!$I246^2+BU$5*climhigh!$I246^6)*(K136/K$66)^$BW$1,-99)</f>
        <v>-6.447222646342059</v>
      </c>
      <c r="BV136" s="8">
        <f>MAX((BV$3*climhigh!$I246+BV$4*climhigh!$I246^2+BV$5*climhigh!$I246^6)*(L136/L$66)^$BW$1,-99)</f>
        <v>-5.9920193244337332</v>
      </c>
      <c r="BW136" s="8">
        <f>MAX((BW$3*climhigh!$I246+BW$4*climhigh!$I246^2+BW$5*climhigh!$I246^6)*(M136/M$66)^$BW$1,-99)</f>
        <v>-6.7450120258159165</v>
      </c>
      <c r="BX136" s="8">
        <f>MAX((BX$3*climhigh!$M246+BX$4*climhigh!$M246^2+BX$5*climhigh!$M246^6)*(K136/K$66)^$BW$1,-99)</f>
        <v>-6.4472397007993836</v>
      </c>
      <c r="BY136" s="8">
        <f>MAX((BY$3*climhigh!$M246+BY$4*climhigh!$M246^2+BY$5*climhigh!$M246^6)*(L136/L$66)^$BW$1,-99)</f>
        <v>-5.9920313538418357</v>
      </c>
      <c r="BZ136" s="8">
        <f>MAX((BZ$3*climhigh!$M246+BZ$4*climhigh!$M246^2+BZ$5*climhigh!$M246^6)*(M136/M$66)^$BW$1,-99)</f>
        <v>-6.7450229628743728</v>
      </c>
      <c r="CA136" s="8">
        <f t="shared" si="140"/>
        <v>2.3675099522957512E-2</v>
      </c>
      <c r="CB136" s="8">
        <f t="shared" si="141"/>
        <v>2.9901025541774601E-3</v>
      </c>
      <c r="CC136" s="8">
        <f t="shared" si="142"/>
        <v>8.0490740830748862E-4</v>
      </c>
      <c r="CD136" s="8">
        <f>MAX((CD$3*climhigh!$I246+CD$4*climhigh!$I246^2+CD$5*climhigh!$I246^6)*(K136/K$66)^$BW$1,-99)</f>
        <v>-12.369366878479932</v>
      </c>
      <c r="CE136" s="8">
        <f>MAX((CE$3*climhigh!$I246+CE$4*climhigh!$I246^2+CE$5*climhigh!$I246^6)*(L136/L$66)^$BW$1,-99)</f>
        <v>-12.247018022468513</v>
      </c>
      <c r="CF136" s="8">
        <f>MAX((CF$3*climhigh!$I246+CF$4*climhigh!$I246^2+CF$5*climhigh!$I246^6)*(M136/M$66)^$BW$1,-99)</f>
        <v>-14.636684131042051</v>
      </c>
      <c r="CG136" s="8">
        <f>MAX((CG$3*climhigh!$M246+CG$4*climhigh!$M246^2+CG$5*climhigh!$M246^6)*(K136/K$66)^$BW$1,-99)</f>
        <v>-12.369423005326585</v>
      </c>
      <c r="CH136" s="8">
        <f>MAX((CH$3*climhigh!$M246+CH$4*climhigh!$M246^2+CH$5*climhigh!$M246^6)*(L136/L$66)^$BW$1,-99)</f>
        <v>-12.247066031799985</v>
      </c>
      <c r="CI136" s="8">
        <f>MAX((CI$3*climhigh!$M246+CI$4*climhigh!$M246^2+CI$5*climhigh!$M246^6)*(M136/M$66)^$BW$1,-99)</f>
        <v>-14.636736833319176</v>
      </c>
      <c r="CJ136" s="8">
        <f t="shared" si="143"/>
        <v>5.9143528679816704E-3</v>
      </c>
      <c r="CK136" s="8">
        <f t="shared" si="144"/>
        <v>7.4696715000966611E-4</v>
      </c>
      <c r="CL136" s="8">
        <f t="shared" si="145"/>
        <v>2.0107651223036558E-4</v>
      </c>
    </row>
    <row r="137" spans="1:90">
      <c r="A137">
        <f t="shared" si="114"/>
        <v>2091</v>
      </c>
      <c r="B137" s="4">
        <f t="shared" si="121"/>
        <v>1282.7997968342604</v>
      </c>
      <c r="C137" s="4">
        <f t="shared" si="121"/>
        <v>3551.8472204281006</v>
      </c>
      <c r="D137" s="4">
        <f t="shared" si="121"/>
        <v>6722.5771847900069</v>
      </c>
      <c r="E137" s="11">
        <f t="shared" si="122"/>
        <v>1.5303323071792066E-4</v>
      </c>
      <c r="F137" s="11">
        <f t="shared" si="122"/>
        <v>3.0679789057607175E-4</v>
      </c>
      <c r="G137" s="11">
        <f t="shared" si="122"/>
        <v>6.7735736198632661E-4</v>
      </c>
      <c r="H137" s="4">
        <f t="shared" si="123"/>
        <v>126252.26903942222</v>
      </c>
      <c r="I137" s="4">
        <f t="shared" si="123"/>
        <v>85765.758921865665</v>
      </c>
      <c r="J137" s="4">
        <f t="shared" si="123"/>
        <v>21186.053291192824</v>
      </c>
      <c r="K137" s="4">
        <f t="shared" si="115"/>
        <v>98419.308570980531</v>
      </c>
      <c r="L137" s="4">
        <f t="shared" si="115"/>
        <v>24146.804071017559</v>
      </c>
      <c r="M137" s="4">
        <f t="shared" si="115"/>
        <v>3151.4778795142406</v>
      </c>
      <c r="N137" s="11">
        <f t="shared" si="120"/>
        <v>6.8717842638346127E-3</v>
      </c>
      <c r="O137" s="11">
        <f t="shared" si="120"/>
        <v>1.3656487934232464E-2</v>
      </c>
      <c r="P137" s="11">
        <f t="shared" si="120"/>
        <v>9.5389629004831722E-3</v>
      </c>
      <c r="Q137" s="4">
        <f t="shared" si="116"/>
        <v>6107.5425137914244</v>
      </c>
      <c r="R137" s="4">
        <f t="shared" si="116"/>
        <v>16769.783680596509</v>
      </c>
      <c r="S137" s="4">
        <f t="shared" si="116"/>
        <v>4673.5836792217715</v>
      </c>
      <c r="T137" s="4">
        <f t="shared" si="124"/>
        <v>48.375704929979094</v>
      </c>
      <c r="U137" s="4">
        <f t="shared" si="124"/>
        <v>195.53005641650205</v>
      </c>
      <c r="V137" s="4">
        <f t="shared" si="124"/>
        <v>220.59718320281061</v>
      </c>
      <c r="W137" s="11">
        <f t="shared" si="117"/>
        <v>-1.219247815263802E-2</v>
      </c>
      <c r="X137" s="11">
        <f t="shared" si="117"/>
        <v>-1.3228699347321071E-2</v>
      </c>
      <c r="Y137" s="11">
        <f t="shared" si="117"/>
        <v>-1.2203590333800474E-2</v>
      </c>
      <c r="Z137" s="4">
        <f t="shared" si="129"/>
        <v>9299.0084029672489</v>
      </c>
      <c r="AA137" s="4">
        <f t="shared" si="129"/>
        <v>40561.088335137618</v>
      </c>
      <c r="AB137" s="4">
        <f t="shared" si="129"/>
        <v>8097.3174189221363</v>
      </c>
      <c r="AC137" s="12">
        <f t="shared" si="125"/>
        <v>1.9373170144229241</v>
      </c>
      <c r="AD137" s="12">
        <f t="shared" si="125"/>
        <v>3.6371155423909713</v>
      </c>
      <c r="AE137" s="12">
        <f t="shared" si="125"/>
        <v>1.7724126418804778</v>
      </c>
      <c r="AF137" s="11">
        <f t="shared" si="118"/>
        <v>-2.9039671966837322E-3</v>
      </c>
      <c r="AG137" s="11">
        <f t="shared" si="118"/>
        <v>2.0567434751257441E-3</v>
      </c>
      <c r="AH137" s="11">
        <f t="shared" si="118"/>
        <v>8.257041531207765E-4</v>
      </c>
      <c r="AI137" s="1">
        <f t="shared" si="146"/>
        <v>232675.97323804066</v>
      </c>
      <c r="AJ137" s="1">
        <f t="shared" si="146"/>
        <v>148217.3695483375</v>
      </c>
      <c r="AK137" s="1">
        <f t="shared" si="146"/>
        <v>37845.751808113841</v>
      </c>
      <c r="AL137" s="17">
        <f t="shared" si="126"/>
        <v>37.369858276933307</v>
      </c>
      <c r="AM137" s="17">
        <f t="shared" si="126"/>
        <v>12.325654621527303</v>
      </c>
      <c r="AN137" s="17">
        <f t="shared" si="126"/>
        <v>2.3920704365110086</v>
      </c>
      <c r="AO137" s="7">
        <f t="shared" si="119"/>
        <v>8.0973837676317963E-3</v>
      </c>
      <c r="AP137" s="7">
        <f t="shared" si="119"/>
        <v>1.2469362511875033E-2</v>
      </c>
      <c r="AQ137" s="7">
        <f t="shared" si="119"/>
        <v>9.0258244549782599E-3</v>
      </c>
      <c r="AR137" s="1">
        <f t="shared" si="127"/>
        <v>126252.26903942222</v>
      </c>
      <c r="AS137" s="1">
        <f t="shared" si="127"/>
        <v>85765.758921865665</v>
      </c>
      <c r="AT137" s="1">
        <f t="shared" si="127"/>
        <v>21186.053291192824</v>
      </c>
      <c r="AU137" s="1">
        <f t="shared" si="134"/>
        <v>25250.453807884445</v>
      </c>
      <c r="AV137" s="1">
        <f t="shared" si="134"/>
        <v>17153.151784373134</v>
      </c>
      <c r="AW137" s="1">
        <f t="shared" si="134"/>
        <v>4237.210658238565</v>
      </c>
      <c r="AX137" s="1">
        <f t="shared" si="135"/>
        <v>78735.446856784416</v>
      </c>
      <c r="AY137" s="1">
        <f t="shared" si="135"/>
        <v>19317.443256814047</v>
      </c>
      <c r="AZ137" s="1">
        <f t="shared" si="135"/>
        <v>2521.1823036113924</v>
      </c>
      <c r="BA137" s="1">
        <f t="shared" si="136"/>
        <v>11.273848737791308</v>
      </c>
      <c r="BB137" s="1">
        <f t="shared" si="136"/>
        <v>9.8687637624054201</v>
      </c>
      <c r="BC137" s="1">
        <f t="shared" si="136"/>
        <v>7.8324832385802869</v>
      </c>
      <c r="BD137" s="1">
        <f t="shared" si="137"/>
        <v>12527.828091680467</v>
      </c>
      <c r="BE137">
        <f t="shared" si="130"/>
        <v>0.21822387218499145</v>
      </c>
      <c r="BF137">
        <f t="shared" si="130"/>
        <v>0.3346263841173937</v>
      </c>
      <c r="BG137">
        <f t="shared" si="130"/>
        <v>2.453676962688749E-2</v>
      </c>
      <c r="BH137">
        <f t="shared" si="138"/>
        <v>0.27262703466934624</v>
      </c>
      <c r="BI137">
        <f t="shared" si="139"/>
        <v>4.7621658391411486E-3</v>
      </c>
      <c r="BJ137">
        <f t="shared" si="139"/>
        <v>1.1197481694748152E-2</v>
      </c>
      <c r="BK137">
        <f t="shared" si="139"/>
        <v>6.0205306372294847E-5</v>
      </c>
      <c r="BL137">
        <f t="shared" si="133"/>
        <v>601.2342427335941</v>
      </c>
      <c r="BM137">
        <f t="shared" si="133"/>
        <v>960.36051556377379</v>
      </c>
      <c r="BN137">
        <f t="shared" si="133"/>
        <v>1.2755128292160296</v>
      </c>
      <c r="BO137">
        <f t="shared" si="128"/>
        <v>410.60807777148449</v>
      </c>
      <c r="BP137">
        <f t="shared" si="89"/>
        <v>141.51240495312828</v>
      </c>
      <c r="BQ137">
        <f t="shared" si="89"/>
        <v>12.839741411005653</v>
      </c>
      <c r="BR137" s="7">
        <f t="shared" si="147"/>
        <v>9.8587752488630276E-3</v>
      </c>
      <c r="BS137" s="7">
        <f t="shared" si="131"/>
        <v>0.12261879557071274</v>
      </c>
      <c r="BT137" s="7">
        <f t="shared" si="132"/>
        <v>3.2689507691417215E-2</v>
      </c>
      <c r="BU137" s="8">
        <f>MAX((BU$3*climhigh!$I247+BU$4*climhigh!$I247^2+BU$5*climhigh!$I247^6)*(K137/K$66)^$BW$1,-99)</f>
        <v>-6.7223076327901667</v>
      </c>
      <c r="BV137" s="8">
        <f>MAX((BV$3*climhigh!$I247+BV$4*climhigh!$I247^2+BV$5*climhigh!$I247^6)*(L137/L$66)^$BW$1,-99)</f>
        <v>-6.1730708178416256</v>
      </c>
      <c r="BW137" s="8">
        <f>MAX((BW$3*climhigh!$I247+BW$4*climhigh!$I247^2+BW$5*climhigh!$I247^6)*(M137/M$66)^$BW$1,-99)</f>
        <v>-6.9121394182344869</v>
      </c>
      <c r="BX137" s="8">
        <f>MAX((BX$3*climhigh!$M247+BX$4*climhigh!$M247^2+BX$5*climhigh!$M247^6)*(K137/K$66)^$BW$1,-99)</f>
        <v>-6.7223248050974966</v>
      </c>
      <c r="BY137" s="8">
        <f>MAX((BY$3*climhigh!$M247+BY$4*climhigh!$M247^2+BY$5*climhigh!$M247^6)*(L137/L$66)^$BW$1,-99)</f>
        <v>-6.1730828938096032</v>
      </c>
      <c r="BZ137" s="8">
        <f>MAX((BZ$3*climhigh!$M247+BZ$4*climhigh!$M247^2+BZ$5*climhigh!$M247^6)*(M137/M$66)^$BW$1,-99)</f>
        <v>-6.9121503941987363</v>
      </c>
      <c r="CA137" s="8">
        <f t="shared" si="140"/>
        <v>2.4005801285531137E-2</v>
      </c>
      <c r="CB137" s="8">
        <f t="shared" si="141"/>
        <v>2.9435624403416957E-3</v>
      </c>
      <c r="CC137" s="8">
        <f t="shared" si="142"/>
        <v>7.8473782576200335E-4</v>
      </c>
      <c r="CD137" s="8">
        <f>MAX((CD$3*climhigh!$I247+CD$4*climhigh!$I247^2+CD$5*climhigh!$I247^6)*(K137/K$66)^$BW$1,-99)</f>
        <v>-13.307875309783766</v>
      </c>
      <c r="CE137" s="8">
        <f>MAX((CE$3*climhigh!$I247+CE$4*climhigh!$I247^2+CE$5*climhigh!$I247^6)*(L137/L$66)^$BW$1,-99)</f>
        <v>-13.024094753433433</v>
      </c>
      <c r="CF137" s="8">
        <f>MAX((CF$3*climhigh!$I247+CF$4*climhigh!$I247^2+CF$5*climhigh!$I247^6)*(M137/M$66)^$BW$1,-99)</f>
        <v>-15.500762456778714</v>
      </c>
      <c r="CG137" s="8">
        <f>MAX((CG$3*climhigh!$M247+CG$4*climhigh!$M247^2+CG$5*climhigh!$M247^6)*(K137/K$66)^$BW$1,-99)</f>
        <v>-13.307933995819182</v>
      </c>
      <c r="CH137" s="8">
        <f>MAX((CH$3*climhigh!$M247+CH$4*climhigh!$M247^2+CH$5*climhigh!$M247^6)*(L137/L$66)^$BW$1,-99)</f>
        <v>-13.024144752377573</v>
      </c>
      <c r="CI137" s="8">
        <f>MAX((CI$3*climhigh!$M247+CI$4*climhigh!$M247^2+CI$5*climhigh!$M247^6)*(M137/M$66)^$BW$1,-99)</f>
        <v>-15.500817316495429</v>
      </c>
      <c r="CJ137" s="8">
        <f t="shared" si="143"/>
        <v>6.1481893295247496E-3</v>
      </c>
      <c r="CK137" s="8">
        <f t="shared" si="144"/>
        <v>7.5388357052703274E-4</v>
      </c>
      <c r="CL137" s="8">
        <f t="shared" si="145"/>
        <v>2.0098128237578856E-4</v>
      </c>
    </row>
    <row r="138" spans="1:90">
      <c r="A138">
        <f t="shared" si="114"/>
        <v>2092</v>
      </c>
      <c r="B138" s="4">
        <f t="shared" si="121"/>
        <v>1282.9862922816706</v>
      </c>
      <c r="C138" s="4">
        <f t="shared" si="121"/>
        <v>3552.8824347012328</v>
      </c>
      <c r="D138" s="4">
        <f t="shared" si="121"/>
        <v>6726.9030925802635</v>
      </c>
      <c r="E138" s="11">
        <f t="shared" si="122"/>
        <v>1.4538156918202463E-4</v>
      </c>
      <c r="F138" s="11">
        <f t="shared" si="122"/>
        <v>2.9145799604726817E-4</v>
      </c>
      <c r="G138" s="11">
        <f t="shared" si="122"/>
        <v>6.434894938870103E-4</v>
      </c>
      <c r="H138" s="4">
        <f t="shared" si="123"/>
        <v>127118.54955624332</v>
      </c>
      <c r="I138" s="4">
        <f t="shared" si="123"/>
        <v>86946.457078569307</v>
      </c>
      <c r="J138" s="4">
        <f t="shared" si="123"/>
        <v>21398.857644526994</v>
      </c>
      <c r="K138" s="4">
        <f t="shared" si="115"/>
        <v>99080.208667058265</v>
      </c>
      <c r="L138" s="4">
        <f t="shared" si="115"/>
        <v>24472.08954322767</v>
      </c>
      <c r="M138" s="4">
        <f t="shared" si="115"/>
        <v>3181.0860584761231</v>
      </c>
      <c r="N138" s="11">
        <f t="shared" si="120"/>
        <v>6.7151467092565476E-3</v>
      </c>
      <c r="O138" s="11">
        <f t="shared" si="120"/>
        <v>1.3471160458892184E-2</v>
      </c>
      <c r="P138" s="11">
        <f t="shared" si="120"/>
        <v>9.3950140517711223E-3</v>
      </c>
      <c r="Q138" s="4">
        <f t="shared" si="116"/>
        <v>6074.4724164574236</v>
      </c>
      <c r="R138" s="4">
        <f t="shared" si="116"/>
        <v>16775.749227670418</v>
      </c>
      <c r="S138" s="4">
        <f t="shared" si="116"/>
        <v>4662.9203336846413</v>
      </c>
      <c r="T138" s="4">
        <f t="shared" si="124"/>
        <v>47.785885204501859</v>
      </c>
      <c r="U138" s="4">
        <f t="shared" si="124"/>
        <v>192.94344808680341</v>
      </c>
      <c r="V138" s="4">
        <f t="shared" si="124"/>
        <v>217.90510555021319</v>
      </c>
      <c r="W138" s="11">
        <f t="shared" si="117"/>
        <v>-1.219247815263802E-2</v>
      </c>
      <c r="X138" s="11">
        <f t="shared" si="117"/>
        <v>-1.3228699347321071E-2</v>
      </c>
      <c r="Y138" s="11">
        <f t="shared" si="117"/>
        <v>-1.2203590333800474E-2</v>
      </c>
      <c r="Z138" s="4">
        <f t="shared" si="129"/>
        <v>9223.3053004073918</v>
      </c>
      <c r="AA138" s="4">
        <f t="shared" si="129"/>
        <v>40667.029340606234</v>
      </c>
      <c r="AB138" s="4">
        <f t="shared" si="129"/>
        <v>8086.9399143918517</v>
      </c>
      <c r="AC138" s="12">
        <f t="shared" si="125"/>
        <v>1.9316911093634628</v>
      </c>
      <c r="AD138" s="12">
        <f t="shared" si="125"/>
        <v>3.6445961560510622</v>
      </c>
      <c r="AE138" s="12">
        <f t="shared" si="125"/>
        <v>1.7738761303599222</v>
      </c>
      <c r="AF138" s="11">
        <f t="shared" si="118"/>
        <v>-2.9039671966837322E-3</v>
      </c>
      <c r="AG138" s="11">
        <f t="shared" si="118"/>
        <v>2.0567434751257441E-3</v>
      </c>
      <c r="AH138" s="11">
        <f t="shared" si="118"/>
        <v>8.257041531207765E-4</v>
      </c>
      <c r="AI138" s="1">
        <f t="shared" si="146"/>
        <v>234658.82972212104</v>
      </c>
      <c r="AJ138" s="1">
        <f t="shared" si="146"/>
        <v>150548.78437787687</v>
      </c>
      <c r="AK138" s="1">
        <f t="shared" si="146"/>
        <v>38298.387285541023</v>
      </c>
      <c r="AL138" s="17">
        <f t="shared" si="126"/>
        <v>37.669430379905549</v>
      </c>
      <c r="AM138" s="17">
        <f t="shared" si="126"/>
        <v>12.477810746642575</v>
      </c>
      <c r="AN138" s="17">
        <f t="shared" si="126"/>
        <v>2.4134449402764613</v>
      </c>
      <c r="AO138" s="7">
        <f t="shared" ref="AO138:AQ153" si="148">AO$5*AO137</f>
        <v>8.0164099299554776E-3</v>
      </c>
      <c r="AP138" s="7">
        <f t="shared" si="148"/>
        <v>1.2344668886756283E-2</v>
      </c>
      <c r="AQ138" s="7">
        <f t="shared" si="148"/>
        <v>8.9355662104284774E-3</v>
      </c>
      <c r="AR138" s="1">
        <f t="shared" si="127"/>
        <v>127118.54955624332</v>
      </c>
      <c r="AS138" s="1">
        <f t="shared" si="127"/>
        <v>86946.457078569307</v>
      </c>
      <c r="AT138" s="1">
        <f t="shared" si="127"/>
        <v>21398.857644526994</v>
      </c>
      <c r="AU138" s="1">
        <f t="shared" si="134"/>
        <v>25423.709911248665</v>
      </c>
      <c r="AV138" s="1">
        <f t="shared" si="134"/>
        <v>17389.291415713862</v>
      </c>
      <c r="AW138" s="1">
        <f t="shared" si="134"/>
        <v>4279.7715289053986</v>
      </c>
      <c r="AX138" s="1">
        <f t="shared" si="135"/>
        <v>79264.1669336466</v>
      </c>
      <c r="AY138" s="1">
        <f t="shared" si="135"/>
        <v>19577.671634582137</v>
      </c>
      <c r="AZ138" s="1">
        <f t="shared" si="135"/>
        <v>2544.8688467808984</v>
      </c>
      <c r="BA138" s="1">
        <f t="shared" si="136"/>
        <v>11.280541438333076</v>
      </c>
      <c r="BB138" s="1">
        <f t="shared" si="136"/>
        <v>9.8821449935171781</v>
      </c>
      <c r="BC138" s="1">
        <f t="shared" si="136"/>
        <v>7.8418343939753417</v>
      </c>
      <c r="BD138" s="1">
        <f t="shared" si="137"/>
        <v>12182.610605234669</v>
      </c>
      <c r="BE138">
        <f t="shared" si="130"/>
        <v>0.21822387218499145</v>
      </c>
      <c r="BF138">
        <f t="shared" si="130"/>
        <v>0.3346263841173937</v>
      </c>
      <c r="BG138">
        <f t="shared" si="130"/>
        <v>2.453676962688749E-2</v>
      </c>
      <c r="BH138">
        <f t="shared" si="138"/>
        <v>0.27285576773000064</v>
      </c>
      <c r="BI138">
        <f t="shared" si="139"/>
        <v>4.7621658391411486E-3</v>
      </c>
      <c r="BJ138">
        <f t="shared" si="139"/>
        <v>1.1197481694748152E-2</v>
      </c>
      <c r="BK138">
        <f t="shared" si="139"/>
        <v>6.0205306372294847E-5</v>
      </c>
      <c r="BL138">
        <f t="shared" si="133"/>
        <v>605.35961421791319</v>
      </c>
      <c r="BM138">
        <f t="shared" si="133"/>
        <v>973.58136156048567</v>
      </c>
      <c r="BN138">
        <f t="shared" si="133"/>
        <v>1.2883247805058713</v>
      </c>
      <c r="BO138">
        <f t="shared" si="128"/>
        <v>414.65617052560123</v>
      </c>
      <c r="BP138">
        <f t="shared" si="89"/>
        <v>143.08681512159896</v>
      </c>
      <c r="BQ138">
        <f t="shared" si="89"/>
        <v>12.985352824692139</v>
      </c>
      <c r="BR138" s="7">
        <f t="shared" si="147"/>
        <v>9.6901521393715218E-3</v>
      </c>
      <c r="BS138" s="7">
        <f t="shared" si="131"/>
        <v>0.11904737434049781</v>
      </c>
      <c r="BT138" s="7">
        <f t="shared" si="132"/>
        <v>3.1436487789982669E-2</v>
      </c>
      <c r="BU138" s="8">
        <f>MAX((BU$3*climhigh!$I248+BU$4*climhigh!$I248^2+BU$5*climhigh!$I248^6)*(K138/K$66)^$BW$1,-99)</f>
        <v>-7.0003415431378064</v>
      </c>
      <c r="BV138" s="8">
        <f>MAX((BV$3*climhigh!$I248+BV$4*climhigh!$I248^2+BV$5*climhigh!$I248^6)*(L138/L$66)^$BW$1,-99)</f>
        <v>-6.3554042774231032</v>
      </c>
      <c r="BW138" s="8">
        <f>MAX((BW$3*climhigh!$I248+BW$4*climhigh!$I248^2+BW$5*climhigh!$I248^6)*(M138/M$66)^$BW$1,-99)</f>
        <v>-7.0805280596589499</v>
      </c>
      <c r="BX138" s="8">
        <f>MAX((BX$3*climhigh!$M248+BX$4*climhigh!$M248^2+BX$5*climhigh!$M248^6)*(K138/K$66)^$BW$1,-99)</f>
        <v>-7.0003588290674417</v>
      </c>
      <c r="BY138" s="8">
        <f>MAX((BY$3*climhigh!$M248+BY$4*climhigh!$M248^2+BY$5*climhigh!$M248^6)*(L138/L$66)^$BW$1,-99)</f>
        <v>-6.3554163971731565</v>
      </c>
      <c r="BZ138" s="8">
        <f>MAX((BZ$3*climhigh!$M248+BZ$4*climhigh!$M248^2+BZ$5*climhigh!$M248^6)*(M138/M$66)^$BW$1,-99)</f>
        <v>-7.0805390722756663</v>
      </c>
      <c r="CA138" s="8">
        <f t="shared" si="140"/>
        <v>2.4330197203687454E-2</v>
      </c>
      <c r="CB138" s="8">
        <f t="shared" si="141"/>
        <v>2.8964460942855134E-3</v>
      </c>
      <c r="CC138" s="8">
        <f t="shared" si="142"/>
        <v>7.6485594732159112E-4</v>
      </c>
      <c r="CD138" s="8">
        <f>MAX((CD$3*climhigh!$I248+CD$4*climhigh!$I248^2+CD$5*climhigh!$I248^6)*(K138/K$66)^$BW$1,-99)</f>
        <v>-14.292887212136279</v>
      </c>
      <c r="CE138" s="8">
        <f>MAX((CE$3*climhigh!$I248+CE$4*climhigh!$I248^2+CE$5*climhigh!$I248^6)*(L138/L$66)^$BW$1,-99)</f>
        <v>-13.83637515265926</v>
      </c>
      <c r="CF138" s="8">
        <f>MAX((CF$3*climhigh!$I248+CF$4*climhigh!$I248^2+CF$5*climhigh!$I248^6)*(M138/M$66)^$BW$1,-99)</f>
        <v>-16.40380657323816</v>
      </c>
      <c r="CG138" s="8">
        <f>MAX((CG$3*climhigh!$M248+CG$4*climhigh!$M248^2+CG$5*climhigh!$M248^6)*(K138/K$66)^$BW$1,-99)</f>
        <v>-14.292948522643387</v>
      </c>
      <c r="CH138" s="8">
        <f>MAX((CH$3*climhigh!$M248+CH$4*climhigh!$M248^2+CH$5*climhigh!$M248^6)*(L138/L$66)^$BW$1,-99)</f>
        <v>-13.836427186993674</v>
      </c>
      <c r="CI138" s="8">
        <f>MAX((CI$3*climhigh!$M248+CI$4*climhigh!$M248^2+CI$5*climhigh!$M248^6)*(M138/M$66)^$BW$1,-99)</f>
        <v>-16.403863642336823</v>
      </c>
      <c r="CJ138" s="8">
        <f t="shared" si="143"/>
        <v>6.3853764484961854E-3</v>
      </c>
      <c r="CK138" s="8">
        <f t="shared" si="144"/>
        <v>7.6016230036912377E-4</v>
      </c>
      <c r="CL138" s="8">
        <f t="shared" si="145"/>
        <v>2.0073380875759324E-4</v>
      </c>
    </row>
    <row r="139" spans="1:90">
      <c r="A139">
        <f t="shared" si="114"/>
        <v>2093</v>
      </c>
      <c r="B139" s="4">
        <f t="shared" si="121"/>
        <v>1283.163488714061</v>
      </c>
      <c r="C139" s="4">
        <f t="shared" si="121"/>
        <v>3553.8661748961117</v>
      </c>
      <c r="D139" s="4">
        <f t="shared" si="121"/>
        <v>6731.0153494734113</v>
      </c>
      <c r="E139" s="11">
        <f t="shared" si="122"/>
        <v>1.3811249072292339E-4</v>
      </c>
      <c r="F139" s="11">
        <f t="shared" si="122"/>
        <v>2.7688509624490472E-4</v>
      </c>
      <c r="G139" s="11">
        <f t="shared" si="122"/>
        <v>6.113150191926598E-4</v>
      </c>
      <c r="H139" s="4">
        <f t="shared" si="123"/>
        <v>127970.11309061862</v>
      </c>
      <c r="I139" s="4">
        <f t="shared" si="123"/>
        <v>88126.194831753775</v>
      </c>
      <c r="J139" s="4">
        <f t="shared" si="123"/>
        <v>21610.061148431814</v>
      </c>
      <c r="K139" s="4">
        <f t="shared" si="115"/>
        <v>99730.170174079321</v>
      </c>
      <c r="L139" s="4">
        <f t="shared" si="115"/>
        <v>24797.274431508362</v>
      </c>
      <c r="M139" s="4">
        <f t="shared" si="115"/>
        <v>3210.5202597885082</v>
      </c>
      <c r="N139" s="11">
        <f t="shared" si="120"/>
        <v>6.559952948879344E-3</v>
      </c>
      <c r="O139" s="11">
        <f t="shared" si="120"/>
        <v>1.3287990292217611E-2</v>
      </c>
      <c r="P139" s="11">
        <f t="shared" si="120"/>
        <v>9.2528780332605809E-3</v>
      </c>
      <c r="Q139" s="4">
        <f t="shared" si="116"/>
        <v>6040.6061164623352</v>
      </c>
      <c r="R139" s="4">
        <f t="shared" si="116"/>
        <v>16778.439402883861</v>
      </c>
      <c r="S139" s="4">
        <f t="shared" si="116"/>
        <v>4651.4766484225693</v>
      </c>
      <c r="T139" s="4">
        <f t="shared" si="124"/>
        <v>47.203256843141503</v>
      </c>
      <c r="U139" s="4">
        <f t="shared" si="124"/>
        <v>190.39105722102764</v>
      </c>
      <c r="V139" s="4">
        <f t="shared" si="124"/>
        <v>215.24588091043483</v>
      </c>
      <c r="W139" s="11">
        <f t="shared" si="117"/>
        <v>-1.219247815263802E-2</v>
      </c>
      <c r="X139" s="11">
        <f t="shared" si="117"/>
        <v>-1.3228699347321071E-2</v>
      </c>
      <c r="Y139" s="11">
        <f t="shared" si="117"/>
        <v>-1.2203590333800474E-2</v>
      </c>
      <c r="Z139" s="4">
        <f t="shared" si="129"/>
        <v>9146.7253434924551</v>
      </c>
      <c r="AA139" s="4">
        <f t="shared" si="129"/>
        <v>40765.167301624228</v>
      </c>
      <c r="AB139" s="4">
        <f t="shared" si="129"/>
        <v>8075.1507689473965</v>
      </c>
      <c r="AC139" s="12">
        <f t="shared" si="125"/>
        <v>1.9260815417477457</v>
      </c>
      <c r="AD139" s="12">
        <f t="shared" si="125"/>
        <v>3.6520921554144885</v>
      </c>
      <c r="AE139" s="12">
        <f t="shared" si="125"/>
        <v>1.7753408272478821</v>
      </c>
      <c r="AF139" s="11">
        <f t="shared" si="118"/>
        <v>-2.9039671966837322E-3</v>
      </c>
      <c r="AG139" s="11">
        <f t="shared" si="118"/>
        <v>2.0567434751257441E-3</v>
      </c>
      <c r="AH139" s="11">
        <f t="shared" si="118"/>
        <v>8.257041531207765E-4</v>
      </c>
      <c r="AI139" s="1">
        <f t="shared" si="146"/>
        <v>236616.65666115761</v>
      </c>
      <c r="AJ139" s="1">
        <f t="shared" si="146"/>
        <v>152883.19735580307</v>
      </c>
      <c r="AK139" s="1">
        <f t="shared" si="146"/>
        <v>38748.320085892316</v>
      </c>
      <c r="AL139" s="17">
        <f t="shared" si="126"/>
        <v>37.968384239701258</v>
      </c>
      <c r="AM139" s="17">
        <f t="shared" si="126"/>
        <v>12.630304844320499</v>
      </c>
      <c r="AN139" s="17">
        <f t="shared" si="126"/>
        <v>2.4347947823649347</v>
      </c>
      <c r="AO139" s="7">
        <f t="shared" si="148"/>
        <v>7.9362458306559223E-3</v>
      </c>
      <c r="AP139" s="7">
        <f t="shared" si="148"/>
        <v>1.222122219788872E-2</v>
      </c>
      <c r="AQ139" s="7">
        <f t="shared" si="148"/>
        <v>8.8462105483241918E-3</v>
      </c>
      <c r="AR139" s="1">
        <f t="shared" si="127"/>
        <v>127970.11309061862</v>
      </c>
      <c r="AS139" s="1">
        <f t="shared" si="127"/>
        <v>88126.194831753775</v>
      </c>
      <c r="AT139" s="1">
        <f t="shared" si="127"/>
        <v>21610.061148431814</v>
      </c>
      <c r="AU139" s="1">
        <f t="shared" si="134"/>
        <v>25594.022618123723</v>
      </c>
      <c r="AV139" s="1">
        <f t="shared" si="134"/>
        <v>17625.238966350757</v>
      </c>
      <c r="AW139" s="1">
        <f t="shared" si="134"/>
        <v>4322.0122296863628</v>
      </c>
      <c r="AX139" s="1">
        <f t="shared" si="135"/>
        <v>79784.136139263457</v>
      </c>
      <c r="AY139" s="1">
        <f t="shared" si="135"/>
        <v>19837.81954520669</v>
      </c>
      <c r="AZ139" s="1">
        <f t="shared" si="135"/>
        <v>2568.4162078308068</v>
      </c>
      <c r="BA139" s="1">
        <f t="shared" si="136"/>
        <v>11.287079968428181</v>
      </c>
      <c r="BB139" s="1">
        <f t="shared" si="136"/>
        <v>9.8953454728438928</v>
      </c>
      <c r="BC139" s="1">
        <f t="shared" si="136"/>
        <v>7.8510447263776362</v>
      </c>
      <c r="BD139" s="1">
        <f t="shared" si="137"/>
        <v>11846.416360818084</v>
      </c>
      <c r="BE139">
        <f t="shared" si="130"/>
        <v>0.21822387218499145</v>
      </c>
      <c r="BF139">
        <f t="shared" si="130"/>
        <v>0.3346263841173937</v>
      </c>
      <c r="BG139">
        <f t="shared" si="130"/>
        <v>2.453676962688749E-2</v>
      </c>
      <c r="BH139">
        <f t="shared" si="138"/>
        <v>0.27308294294983887</v>
      </c>
      <c r="BI139">
        <f t="shared" si="139"/>
        <v>4.7621658391411486E-3</v>
      </c>
      <c r="BJ139">
        <f t="shared" si="139"/>
        <v>1.1197481694748152E-2</v>
      </c>
      <c r="BK139">
        <f t="shared" si="139"/>
        <v>6.0205306372294847E-5</v>
      </c>
      <c r="BL139">
        <f t="shared" si="133"/>
        <v>609.41490099117345</v>
      </c>
      <c r="BM139">
        <f t="shared" si="133"/>
        <v>986.7914534563721</v>
      </c>
      <c r="BN139">
        <f t="shared" si="133"/>
        <v>1.3010403521653633</v>
      </c>
      <c r="BO139">
        <f t="shared" si="128"/>
        <v>418.6742519035235</v>
      </c>
      <c r="BP139">
        <f t="shared" si="89"/>
        <v>144.67915563491266</v>
      </c>
      <c r="BQ139">
        <f t="shared" si="89"/>
        <v>13.132661103023358</v>
      </c>
      <c r="BR139" s="7">
        <f t="shared" si="147"/>
        <v>9.5237746918321875E-3</v>
      </c>
      <c r="BS139" s="7">
        <f t="shared" si="131"/>
        <v>0.11557997508786194</v>
      </c>
      <c r="BT139" s="7">
        <f t="shared" si="132"/>
        <v>3.0236400455747103E-2</v>
      </c>
      <c r="BU139" s="8">
        <f>MAX((BU$3*climhigh!$I249+BU$4*climhigh!$I249^2+BU$5*climhigh!$I249^6)*(K139/K$66)^$BW$1,-99)</f>
        <v>-7.2812646850966889</v>
      </c>
      <c r="BV139" s="8">
        <f>MAX((BV$3*climhigh!$I249+BV$4*climhigh!$I249^2+BV$5*climhigh!$I249^6)*(L139/L$66)^$BW$1,-99)</f>
        <v>-6.538975134476515</v>
      </c>
      <c r="BW139" s="8">
        <f>MAX((BW$3*climhigh!$I249+BW$4*climhigh!$I249^2+BW$5*climhigh!$I249^6)*(M139/M$66)^$BW$1,-99)</f>
        <v>-7.250139160882382</v>
      </c>
      <c r="BX139" s="8">
        <f>MAX((BX$3*climhigh!$M249+BX$4*climhigh!$M249^2+BX$5*climhigh!$M249^6)*(K139/K$66)^$BW$1,-99)</f>
        <v>-7.2812820805114757</v>
      </c>
      <c r="BY139" s="8">
        <f>MAX((BY$3*climhigh!$M249+BY$4*climhigh!$M249^2+BY$5*climhigh!$M249^6)*(L139/L$66)^$BW$1,-99)</f>
        <v>-6.5389872953067751</v>
      </c>
      <c r="BZ139" s="8">
        <f>MAX((BZ$3*climhigh!$M249+BZ$4*climhigh!$M249^2+BZ$5*climhigh!$M249^6)*(M139/M$66)^$BW$1,-99)</f>
        <v>-7.2501502079586126</v>
      </c>
      <c r="CA139" s="8">
        <f t="shared" si="140"/>
        <v>2.464821190387316E-2</v>
      </c>
      <c r="CB139" s="8">
        <f t="shared" si="141"/>
        <v>2.8488397178100021E-3</v>
      </c>
      <c r="CC139" s="8">
        <f t="shared" si="142"/>
        <v>7.4527320564362156E-4</v>
      </c>
      <c r="CD139" s="8">
        <f>MAX((CD$3*climhigh!$I249+CD$4*climhigh!$I249^2+CD$5*climhigh!$I249^6)*(K139/K$66)^$BW$1,-99)</f>
        <v>-15.325792063127372</v>
      </c>
      <c r="CE139" s="8">
        <f>MAX((CE$3*climhigh!$I249+CE$4*climhigh!$I249^2+CE$5*climhigh!$I249^6)*(L139/L$66)^$BW$1,-99)</f>
        <v>-14.684801825143708</v>
      </c>
      <c r="CF139" s="8">
        <f>MAX((CF$3*climhigh!$I249+CF$4*climhigh!$I249^2+CF$5*climhigh!$I249^6)*(M139/M$66)^$BW$1,-99)</f>
        <v>-17.34689931133353</v>
      </c>
      <c r="CG139" s="8">
        <f>MAX((CG$3*climhigh!$M249+CG$4*climhigh!$M249^2+CG$5*climhigh!$M249^6)*(K139/K$66)^$BW$1,-99)</f>
        <v>-15.325856063370628</v>
      </c>
      <c r="CH139" s="8">
        <f>MAX((CH$3*climhigh!$M249+CH$4*climhigh!$M249^2+CH$5*climhigh!$M249^6)*(L139/L$66)^$BW$1,-99)</f>
        <v>-14.684855940432348</v>
      </c>
      <c r="CI139" s="8">
        <f>MAX((CI$3*climhigh!$M249+CI$4*climhigh!$M249^2+CI$5*climhigh!$M249^6)*(M139/M$66)^$BW$1,-99)</f>
        <v>-17.346958641631726</v>
      </c>
      <c r="CJ139" s="8">
        <f t="shared" si="143"/>
        <v>6.6257375747153157E-3</v>
      </c>
      <c r="CK139" s="8">
        <f t="shared" si="144"/>
        <v>7.6580258382430704E-4</v>
      </c>
      <c r="CL139" s="8">
        <f t="shared" si="145"/>
        <v>2.0033845462378289E-4</v>
      </c>
    </row>
    <row r="140" spans="1:90">
      <c r="A140">
        <f t="shared" si="114"/>
        <v>2094</v>
      </c>
      <c r="B140" s="4">
        <f t="shared" si="121"/>
        <v>1283.3318485742204</v>
      </c>
      <c r="C140" s="4">
        <f t="shared" si="121"/>
        <v>3554.8009868450954</v>
      </c>
      <c r="D140" s="4">
        <f t="shared" si="121"/>
        <v>6734.9243817120832</v>
      </c>
      <c r="E140" s="11">
        <f t="shared" si="122"/>
        <v>1.3120686618677723E-4</v>
      </c>
      <c r="F140" s="11">
        <f t="shared" si="122"/>
        <v>2.6304084143265947E-4</v>
      </c>
      <c r="G140" s="11">
        <f t="shared" si="122"/>
        <v>5.8074926823302681E-4</v>
      </c>
      <c r="H140" s="4">
        <f t="shared" si="123"/>
        <v>128806.81399333107</v>
      </c>
      <c r="I140" s="4">
        <f t="shared" si="123"/>
        <v>89304.74655222123</v>
      </c>
      <c r="J140" s="4">
        <f t="shared" si="123"/>
        <v>21819.648128162073</v>
      </c>
      <c r="K140" s="4">
        <f t="shared" si="115"/>
        <v>100369.06209133299</v>
      </c>
      <c r="L140" s="4">
        <f t="shared" si="115"/>
        <v>25122.29148205556</v>
      </c>
      <c r="M140" s="4">
        <f t="shared" si="115"/>
        <v>3239.7762605042503</v>
      </c>
      <c r="N140" s="11">
        <f t="shared" si="120"/>
        <v>6.4062050244022561E-3</v>
      </c>
      <c r="O140" s="11">
        <f t="shared" si="120"/>
        <v>1.3106966713011703E-2</v>
      </c>
      <c r="P140" s="11">
        <f t="shared" si="120"/>
        <v>9.1125420020459202E-3</v>
      </c>
      <c r="Q140" s="4">
        <f t="shared" si="116"/>
        <v>6005.9696239528585</v>
      </c>
      <c r="R140" s="4">
        <f t="shared" si="116"/>
        <v>16777.899849485704</v>
      </c>
      <c r="S140" s="4">
        <f t="shared" si="116"/>
        <v>4639.2741297118346</v>
      </c>
      <c r="T140" s="4">
        <f t="shared" si="124"/>
        <v>46.627732165348142</v>
      </c>
      <c r="U140" s="4">
        <f t="shared" si="124"/>
        <v>187.87243116663205</v>
      </c>
      <c r="V140" s="4">
        <f t="shared" si="124"/>
        <v>212.61910835876589</v>
      </c>
      <c r="W140" s="11">
        <f t="shared" si="117"/>
        <v>-1.219247815263802E-2</v>
      </c>
      <c r="X140" s="11">
        <f t="shared" si="117"/>
        <v>-1.3228699347321071E-2</v>
      </c>
      <c r="Y140" s="11">
        <f t="shared" si="117"/>
        <v>-1.2203590333800474E-2</v>
      </c>
      <c r="Z140" s="4">
        <f t="shared" si="129"/>
        <v>9069.3169653654077</v>
      </c>
      <c r="AA140" s="4">
        <f t="shared" si="129"/>
        <v>40855.561379979015</v>
      </c>
      <c r="AB140" s="4">
        <f t="shared" si="129"/>
        <v>8061.984148906251</v>
      </c>
      <c r="AC140" s="12">
        <f t="shared" si="125"/>
        <v>1.9204882641323722</v>
      </c>
      <c r="AD140" s="12">
        <f t="shared" si="125"/>
        <v>3.659603572125695</v>
      </c>
      <c r="AE140" s="12">
        <f t="shared" si="125"/>
        <v>1.7768067335421456</v>
      </c>
      <c r="AF140" s="11">
        <f t="shared" si="118"/>
        <v>-2.9039671966837322E-3</v>
      </c>
      <c r="AG140" s="11">
        <f t="shared" si="118"/>
        <v>2.0567434751257441E-3</v>
      </c>
      <c r="AH140" s="11">
        <f t="shared" si="118"/>
        <v>8.257041531207765E-4</v>
      </c>
      <c r="AI140" s="1">
        <f t="shared" si="146"/>
        <v>238549.01361316559</v>
      </c>
      <c r="AJ140" s="1">
        <f t="shared" si="146"/>
        <v>155220.11658657354</v>
      </c>
      <c r="AK140" s="1">
        <f t="shared" si="146"/>
        <v>39195.500306989445</v>
      </c>
      <c r="AL140" s="17">
        <f t="shared" si="126"/>
        <v>38.266697406509138</v>
      </c>
      <c r="AM140" s="17">
        <f t="shared" si="126"/>
        <v>12.783119028630713</v>
      </c>
      <c r="AN140" s="17">
        <f t="shared" si="126"/>
        <v>2.4561181025788286</v>
      </c>
      <c r="AO140" s="7">
        <f t="shared" si="148"/>
        <v>7.8568833723493634E-3</v>
      </c>
      <c r="AP140" s="7">
        <f t="shared" si="148"/>
        <v>1.2099009975909833E-2</v>
      </c>
      <c r="AQ140" s="7">
        <f t="shared" si="148"/>
        <v>8.7577484428409506E-3</v>
      </c>
      <c r="AR140" s="1">
        <f t="shared" si="127"/>
        <v>128806.81399333107</v>
      </c>
      <c r="AS140" s="1">
        <f t="shared" si="127"/>
        <v>89304.74655222123</v>
      </c>
      <c r="AT140" s="1">
        <f t="shared" si="127"/>
        <v>21819.648128162073</v>
      </c>
      <c r="AU140" s="1">
        <f t="shared" si="134"/>
        <v>25761.362798666218</v>
      </c>
      <c r="AV140" s="1">
        <f t="shared" si="134"/>
        <v>17860.949310444248</v>
      </c>
      <c r="AW140" s="1">
        <f t="shared" si="134"/>
        <v>4363.9296256324151</v>
      </c>
      <c r="AX140" s="1">
        <f t="shared" si="135"/>
        <v>80295.249673066399</v>
      </c>
      <c r="AY140" s="1">
        <f t="shared" si="135"/>
        <v>20097.833185644442</v>
      </c>
      <c r="AZ140" s="1">
        <f t="shared" si="135"/>
        <v>2591.8210084033999</v>
      </c>
      <c r="BA140" s="1">
        <f t="shared" si="136"/>
        <v>11.293465740938</v>
      </c>
      <c r="BB140" s="1">
        <f t="shared" si="136"/>
        <v>9.9083672865269143</v>
      </c>
      <c r="BC140" s="1">
        <f t="shared" si="136"/>
        <v>7.8601159996878085</v>
      </c>
      <c r="BD140" s="1">
        <f t="shared" si="137"/>
        <v>11519.039759224042</v>
      </c>
      <c r="BE140">
        <f t="shared" si="130"/>
        <v>0.21822387218499145</v>
      </c>
      <c r="BF140">
        <f t="shared" si="130"/>
        <v>0.3346263841173937</v>
      </c>
      <c r="BG140">
        <f t="shared" si="130"/>
        <v>2.453676962688749E-2</v>
      </c>
      <c r="BH140">
        <f t="shared" si="138"/>
        <v>0.27330854969593088</v>
      </c>
      <c r="BI140">
        <f t="shared" si="139"/>
        <v>4.7621658391411486E-3</v>
      </c>
      <c r="BJ140">
        <f t="shared" si="139"/>
        <v>1.1197481694748152E-2</v>
      </c>
      <c r="BK140">
        <f t="shared" si="139"/>
        <v>6.0205306372294847E-5</v>
      </c>
      <c r="BL140">
        <f t="shared" si="133"/>
        <v>613.3994094476493</v>
      </c>
      <c r="BM140">
        <f t="shared" si="133"/>
        <v>999.98826477262037</v>
      </c>
      <c r="BN140">
        <f t="shared" si="133"/>
        <v>1.3136586004916673</v>
      </c>
      <c r="BO140">
        <f t="shared" si="128"/>
        <v>422.66161114792408</v>
      </c>
      <c r="BP140">
        <f t="shared" si="89"/>
        <v>146.28962821171459</v>
      </c>
      <c r="BQ140">
        <f t="shared" si="89"/>
        <v>13.281685242040419</v>
      </c>
      <c r="BR140" s="7">
        <f t="shared" si="147"/>
        <v>9.3596129191113597E-3</v>
      </c>
      <c r="BS140" s="7">
        <f t="shared" si="131"/>
        <v>0.1122135680464679</v>
      </c>
      <c r="BT140" s="7">
        <f t="shared" si="132"/>
        <v>2.9086781074065104E-2</v>
      </c>
      <c r="BU140" s="8">
        <f>MAX((BU$3*climhigh!$I250+BU$4*climhigh!$I250^2+BU$5*climhigh!$I250^6)*(K140/K$66)^$BW$1,-99)</f>
        <v>-7.5650163697154564</v>
      </c>
      <c r="BV140" s="8">
        <f>MAX((BV$3*climhigh!$I250+BV$4*climhigh!$I250^2+BV$5*climhigh!$I250^6)*(L140/L$66)^$BW$1,-99)</f>
        <v>-6.7237384419165283</v>
      </c>
      <c r="BW140" s="8">
        <f>MAX((BW$3*climhigh!$I250+BW$4*climhigh!$I250^2+BW$5*climhigh!$I250^6)*(M140/M$66)^$BW$1,-99)</f>
        <v>-7.4209334855739399</v>
      </c>
      <c r="BX140" s="8">
        <f>MAX((BX$3*climhigh!$M250+BX$4*climhigh!$M250^2+BX$5*climhigh!$M250^6)*(K140/K$66)^$BW$1,-99)</f>
        <v>-7.5650338705689402</v>
      </c>
      <c r="BY140" s="8">
        <f>MAX((BY$3*climhigh!$M250+BY$4*climhigh!$M250^2+BY$5*climhigh!$M250^6)*(L140/L$66)^$BW$1,-99)</f>
        <v>-6.7237506412001835</v>
      </c>
      <c r="BZ140" s="8">
        <f>MAX((BZ$3*climhigh!$M250+BZ$4*climhigh!$M250^2+BZ$5*climhigh!$M250^6)*(M140/M$66)^$BW$1,-99)</f>
        <v>-7.4209445649763817</v>
      </c>
      <c r="CA140" s="8">
        <f t="shared" si="140"/>
        <v>2.4959778421521198E-2</v>
      </c>
      <c r="CB140" s="8">
        <f t="shared" si="141"/>
        <v>2.80082579432813E-3</v>
      </c>
      <c r="CC140" s="8">
        <f t="shared" si="142"/>
        <v>7.2599961060396134E-4</v>
      </c>
      <c r="CD140" s="8">
        <f>MAX((CD$3*climhigh!$I250+CD$4*climhigh!$I250^2+CD$5*climhigh!$I250^6)*(K140/K$66)^$BW$1,-99)</f>
        <v>-16.407980016309306</v>
      </c>
      <c r="CE140" s="8">
        <f>MAX((CE$3*climhigh!$I250+CE$4*climhigh!$I250^2+CE$5*climhigh!$I250^6)*(L140/L$66)^$BW$1,-99)</f>
        <v>-15.570311962965809</v>
      </c>
      <c r="CF140" s="8">
        <f>MAX((CF$3*climhigh!$I250+CF$4*climhigh!$I250^2+CF$5*climhigh!$I250^6)*(M140/M$66)^$BW$1,-99)</f>
        <v>-18.331119847267619</v>
      </c>
      <c r="CG140" s="8">
        <f>MAX((CG$3*climhigh!$M250+CG$4*climhigh!$M250^2+CG$5*climhigh!$M250^6)*(K140/K$66)^$BW$1,-99)</f>
        <v>-16.408046771481253</v>
      </c>
      <c r="CH140" s="8">
        <f>MAX((CH$3*climhigh!$M250+CH$4*climhigh!$M250^2+CH$5*climhigh!$M250^6)*(L140/L$66)^$BW$1,-99)</f>
        <v>-15.570368204517131</v>
      </c>
      <c r="CI140" s="8">
        <f>MAX((CI$3*climhigh!$M250+CI$4*climhigh!$M250^2+CI$5*climhigh!$M250^6)*(M140/M$66)^$BW$1,-99)</f>
        <v>-18.331181490410529</v>
      </c>
      <c r="CJ140" s="8">
        <f t="shared" si="143"/>
        <v>6.8690897313043583E-3</v>
      </c>
      <c r="CK140" s="8">
        <f t="shared" si="144"/>
        <v>7.7080506798101551E-4</v>
      </c>
      <c r="CL140" s="8">
        <f t="shared" si="145"/>
        <v>1.9979970919255856E-4</v>
      </c>
    </row>
    <row r="141" spans="1:90">
      <c r="A141">
        <f t="shared" si="114"/>
        <v>2095</v>
      </c>
      <c r="B141" s="4">
        <f t="shared" si="121"/>
        <v>1283.491811426843</v>
      </c>
      <c r="C141" s="4">
        <f t="shared" si="121"/>
        <v>3555.6892917956652</v>
      </c>
      <c r="D141" s="4">
        <f t="shared" si="121"/>
        <v>6738.6401189980525</v>
      </c>
      <c r="E141" s="11">
        <f t="shared" si="122"/>
        <v>1.2464652287743835E-4</v>
      </c>
      <c r="F141" s="11">
        <f t="shared" si="122"/>
        <v>2.4988879936102651E-4</v>
      </c>
      <c r="G141" s="11">
        <f t="shared" si="122"/>
        <v>5.5171180482137543E-4</v>
      </c>
      <c r="H141" s="4">
        <f t="shared" si="123"/>
        <v>129628.51526261629</v>
      </c>
      <c r="I141" s="4">
        <f t="shared" si="123"/>
        <v>90481.890111448141</v>
      </c>
      <c r="J141" s="4">
        <f t="shared" si="123"/>
        <v>22027.603688317868</v>
      </c>
      <c r="K141" s="4">
        <f t="shared" si="115"/>
        <v>100996.76064042027</v>
      </c>
      <c r="L141" s="4">
        <f t="shared" si="115"/>
        <v>25447.074444953461</v>
      </c>
      <c r="M141" s="4">
        <f t="shared" si="115"/>
        <v>3268.8499904032692</v>
      </c>
      <c r="N141" s="11">
        <f t="shared" si="120"/>
        <v>6.2539046993992375E-3</v>
      </c>
      <c r="O141" s="11">
        <f t="shared" si="120"/>
        <v>1.2928078759451012E-2</v>
      </c>
      <c r="P141" s="11">
        <f t="shared" si="120"/>
        <v>8.9739931283074892E-3</v>
      </c>
      <c r="Q141" s="4">
        <f t="shared" si="116"/>
        <v>5970.5888938103335</v>
      </c>
      <c r="R141" s="4">
        <f t="shared" si="116"/>
        <v>16774.177314805424</v>
      </c>
      <c r="S141" s="4">
        <f t="shared" si="116"/>
        <v>4626.3340688429289</v>
      </c>
      <c r="T141" s="4">
        <f t="shared" si="124"/>
        <v>46.059224559615075</v>
      </c>
      <c r="U141" s="4">
        <f t="shared" si="124"/>
        <v>185.38712325907841</v>
      </c>
      <c r="V141" s="4">
        <f t="shared" si="124"/>
        <v>210.02439186321757</v>
      </c>
      <c r="W141" s="11">
        <f t="shared" si="117"/>
        <v>-1.219247815263802E-2</v>
      </c>
      <c r="X141" s="11">
        <f t="shared" si="117"/>
        <v>-1.3228699347321071E-2</v>
      </c>
      <c r="Y141" s="11">
        <f t="shared" si="117"/>
        <v>-1.2203590333800474E-2</v>
      </c>
      <c r="Z141" s="4">
        <f t="shared" si="129"/>
        <v>8991.1280326998385</v>
      </c>
      <c r="AA141" s="4">
        <f t="shared" si="129"/>
        <v>40938.27427259041</v>
      </c>
      <c r="AB141" s="4">
        <f t="shared" si="129"/>
        <v>8047.4739764378837</v>
      </c>
      <c r="AC141" s="12">
        <f t="shared" si="125"/>
        <v>1.9149112292117156</v>
      </c>
      <c r="AD141" s="12">
        <f t="shared" si="125"/>
        <v>3.6671304378942113</v>
      </c>
      <c r="AE141" s="12">
        <f t="shared" si="125"/>
        <v>1.7782738502413242</v>
      </c>
      <c r="AF141" s="11">
        <f t="shared" si="118"/>
        <v>-2.9039671966837322E-3</v>
      </c>
      <c r="AG141" s="11">
        <f t="shared" si="118"/>
        <v>2.0567434751257441E-3</v>
      </c>
      <c r="AH141" s="11">
        <f t="shared" si="118"/>
        <v>8.257041531207765E-4</v>
      </c>
      <c r="AI141" s="1">
        <f t="shared" si="146"/>
        <v>240455.47505051526</v>
      </c>
      <c r="AJ141" s="1">
        <f t="shared" si="146"/>
        <v>157559.05423836043</v>
      </c>
      <c r="AK141" s="1">
        <f t="shared" si="146"/>
        <v>39639.879901922919</v>
      </c>
      <c r="AL141" s="17">
        <f t="shared" si="126"/>
        <v>38.564347815291384</v>
      </c>
      <c r="AM141" s="17">
        <f t="shared" si="126"/>
        <v>12.936235482434853</v>
      </c>
      <c r="AN141" s="17">
        <f t="shared" si="126"/>
        <v>2.4774130664222387</v>
      </c>
      <c r="AO141" s="7">
        <f t="shared" si="148"/>
        <v>7.7783145386258693E-3</v>
      </c>
      <c r="AP141" s="7">
        <f t="shared" si="148"/>
        <v>1.1978019876150735E-2</v>
      </c>
      <c r="AQ141" s="7">
        <f t="shared" si="148"/>
        <v>8.6701709584125417E-3</v>
      </c>
      <c r="AR141" s="1">
        <f t="shared" si="127"/>
        <v>129628.51526261629</v>
      </c>
      <c r="AS141" s="1">
        <f t="shared" si="127"/>
        <v>90481.890111448141</v>
      </c>
      <c r="AT141" s="1">
        <f t="shared" si="127"/>
        <v>22027.603688317868</v>
      </c>
      <c r="AU141" s="1">
        <f t="shared" si="134"/>
        <v>25925.703052523259</v>
      </c>
      <c r="AV141" s="1">
        <f t="shared" si="134"/>
        <v>18096.378022289628</v>
      </c>
      <c r="AW141" s="1">
        <f t="shared" si="134"/>
        <v>4405.5207376635735</v>
      </c>
      <c r="AX141" s="1">
        <f t="shared" si="135"/>
        <v>80797.408512336217</v>
      </c>
      <c r="AY141" s="1">
        <f t="shared" si="135"/>
        <v>20357.659555962768</v>
      </c>
      <c r="AZ141" s="1">
        <f t="shared" si="135"/>
        <v>2615.0799923226155</v>
      </c>
      <c r="BA141" s="1">
        <f t="shared" si="136"/>
        <v>11.299700171127716</v>
      </c>
      <c r="BB141" s="1">
        <f t="shared" si="136"/>
        <v>9.9212125110098359</v>
      </c>
      <c r="BC141" s="1">
        <f t="shared" si="136"/>
        <v>7.8690499658294879</v>
      </c>
      <c r="BD141" s="1">
        <f t="shared" si="137"/>
        <v>11200.277815599593</v>
      </c>
      <c r="BE141">
        <f t="shared" si="130"/>
        <v>0.21822387218499145</v>
      </c>
      <c r="BF141">
        <f t="shared" si="130"/>
        <v>0.3346263841173937</v>
      </c>
      <c r="BG141">
        <f t="shared" si="130"/>
        <v>2.453676962688749E-2</v>
      </c>
      <c r="BH141">
        <f t="shared" si="138"/>
        <v>0.2735325788237753</v>
      </c>
      <c r="BI141">
        <f t="shared" si="139"/>
        <v>4.7621658391411486E-3</v>
      </c>
      <c r="BJ141">
        <f t="shared" si="139"/>
        <v>1.1197481694748152E-2</v>
      </c>
      <c r="BK141">
        <f t="shared" si="139"/>
        <v>6.0205306372294847E-5</v>
      </c>
      <c r="BL141">
        <f t="shared" si="133"/>
        <v>617.3124871622183</v>
      </c>
      <c r="BM141">
        <f t="shared" si="133"/>
        <v>1013.1693082291544</v>
      </c>
      <c r="BN141">
        <f t="shared" si="133"/>
        <v>1.3261786287026691</v>
      </c>
      <c r="BO141">
        <f t="shared" si="128"/>
        <v>426.61756022403659</v>
      </c>
      <c r="BP141">
        <f t="shared" ref="BP141:BQ204" si="149">2*BJ$5*BF141*AS141/AA141*1000</f>
        <v>147.91843698391153</v>
      </c>
      <c r="BQ141">
        <f t="shared" si="149"/>
        <v>13.432444484197571</v>
      </c>
      <c r="BR141" s="7">
        <f t="shared" si="147"/>
        <v>9.197637943253012E-3</v>
      </c>
      <c r="BS141" s="7">
        <f t="shared" si="131"/>
        <v>0.1089452116955999</v>
      </c>
      <c r="BT141" s="7">
        <f t="shared" si="132"/>
        <v>2.798529085844785E-2</v>
      </c>
      <c r="BU141" s="8">
        <f>MAX((BU$3*climhigh!$I251+BU$4*climhigh!$I251^2+BU$5*climhigh!$I251^6)*(K141/K$66)^$BW$1,-99)</f>
        <v>-7.8515349834054238</v>
      </c>
      <c r="BV141" s="8">
        <f>MAX((BV$3*climhigh!$I251+BV$4*climhigh!$I251^2+BV$5*climhigh!$I251^6)*(L141/L$66)^$BW$1,-99)</f>
        <v>-6.9096489228225861</v>
      </c>
      <c r="BW141" s="8">
        <f>MAX((BW$3*climhigh!$I251+BW$4*climhigh!$I251^2+BW$5*climhigh!$I251^6)*(M141/M$66)^$BW$1,-99)</f>
        <v>-7.5928713942860497</v>
      </c>
      <c r="BX141" s="8">
        <f>MAX((BX$3*climhigh!$M251+BX$4*climhigh!$M251^2+BX$5*climhigh!$M251^6)*(K141/K$66)^$BW$1,-99)</f>
        <v>-7.8515525857419037</v>
      </c>
      <c r="BY141" s="8">
        <f>MAX((BY$3*climhigh!$M251+BY$4*climhigh!$M251^2+BY$5*climhigh!$M251^6)*(L141/L$66)^$BW$1,-99)</f>
        <v>-6.9096611580069887</v>
      </c>
      <c r="BZ141" s="8">
        <f>MAX((BZ$3*climhigh!$M251+BZ$4*climhigh!$M251^2+BZ$5*climhigh!$M251^6)*(M141/M$66)^$BW$1,-99)</f>
        <v>-7.592882503940305</v>
      </c>
      <c r="CA141" s="8">
        <f t="shared" si="140"/>
        <v>2.5264838040983655E-2</v>
      </c>
      <c r="CB141" s="8">
        <f t="shared" si="141"/>
        <v>2.7524831288300096E-3</v>
      </c>
      <c r="CC141" s="8">
        <f t="shared" si="142"/>
        <v>7.070438410685054E-4</v>
      </c>
      <c r="CD141" s="8">
        <f>MAX((CD$3*climhigh!$I251+CD$4*climhigh!$I251^2+CD$5*climhigh!$I251^6)*(K141/K$66)^$BW$1,-99)</f>
        <v>-17.540839996103429</v>
      </c>
      <c r="CE141" s="8">
        <f>MAX((CE$3*climhigh!$I251+CE$4*climhigh!$I251^2+CE$5*climhigh!$I251^6)*(L141/L$66)^$BW$1,-99)</f>
        <v>-16.493835862786096</v>
      </c>
      <c r="CF141" s="8">
        <f>MAX((CF$3*climhigh!$I251+CF$4*climhigh!$I251^2+CF$5*climhigh!$I251^6)*(M141/M$66)^$BW$1,-99)</f>
        <v>-19.357542042085722</v>
      </c>
      <c r="CG141" s="8">
        <f>MAX((CG$3*climhigh!$M251+CG$4*climhigh!$M251^2+CG$5*climhigh!$M251^6)*(K141/K$66)^$BW$1,-99)</f>
        <v>-17.540909571271545</v>
      </c>
      <c r="CH141" s="8">
        <f>MAX((CH$3*climhigh!$M251+CH$4*climhigh!$M251^2+CH$5*climhigh!$M251^6)*(L141/L$66)^$BW$1,-99)</f>
        <v>-16.493894275611741</v>
      </c>
      <c r="CI141" s="8">
        <f>MAX((CI$3*climhigh!$M251+CI$4*climhigh!$M251^2+CI$5*climhigh!$M251^6)*(M141/M$66)^$BW$1,-99)</f>
        <v>-19.357606049498848</v>
      </c>
      <c r="CJ141" s="8">
        <f t="shared" si="143"/>
        <v>7.1152440204058113E-3</v>
      </c>
      <c r="CK141" s="8">
        <f t="shared" si="144"/>
        <v>7.7517176606896245E-4</v>
      </c>
      <c r="CL141" s="8">
        <f t="shared" si="145"/>
        <v>1.9912217343988849E-4</v>
      </c>
    </row>
    <row r="142" spans="1:90">
      <c r="A142">
        <f t="shared" si="114"/>
        <v>2096</v>
      </c>
      <c r="B142" s="4">
        <f t="shared" si="121"/>
        <v>1283.6437950787074</v>
      </c>
      <c r="C142" s="4">
        <f t="shared" si="121"/>
        <v>3556.5333923772914</v>
      </c>
      <c r="D142" s="4">
        <f t="shared" si="121"/>
        <v>6742.1720169350419</v>
      </c>
      <c r="E142" s="11">
        <f t="shared" si="122"/>
        <v>1.1841419673356643E-4</v>
      </c>
      <c r="F142" s="11">
        <f t="shared" si="122"/>
        <v>2.3739435939297516E-4</v>
      </c>
      <c r="G142" s="11">
        <f t="shared" si="122"/>
        <v>5.2412621458030662E-4</v>
      </c>
      <c r="H142" s="4">
        <f t="shared" si="123"/>
        <v>130435.08855809855</v>
      </c>
      <c r="I142" s="4">
        <f t="shared" si="123"/>
        <v>91657.407002843975</v>
      </c>
      <c r="J142" s="4">
        <f t="shared" si="123"/>
        <v>22233.913709626697</v>
      </c>
      <c r="K142" s="4">
        <f t="shared" si="115"/>
        <v>101613.14926942084</v>
      </c>
      <c r="L142" s="4">
        <f t="shared" si="115"/>
        <v>25771.558113103354</v>
      </c>
      <c r="M142" s="4">
        <f t="shared" si="115"/>
        <v>3297.7375323233186</v>
      </c>
      <c r="N142" s="11">
        <f t="shared" si="120"/>
        <v>6.1030534552994897E-3</v>
      </c>
      <c r="O142" s="11">
        <f t="shared" si="120"/>
        <v>1.2751315238685335E-2</v>
      </c>
      <c r="P142" s="11">
        <f t="shared" si="120"/>
        <v>8.8372185951810511E-3</v>
      </c>
      <c r="Q142" s="4">
        <f t="shared" si="116"/>
        <v>5934.489807427668</v>
      </c>
      <c r="R142" s="4">
        <f t="shared" si="116"/>
        <v>16767.319587650465</v>
      </c>
      <c r="S142" s="4">
        <f t="shared" si="116"/>
        <v>4612.6775366420052</v>
      </c>
      <c r="T142" s="4">
        <f t="shared" si="124"/>
        <v>45.497648470444517</v>
      </c>
      <c r="U142" s="4">
        <f t="shared" si="124"/>
        <v>182.93469274261932</v>
      </c>
      <c r="V142" s="4">
        <f t="shared" si="124"/>
        <v>207.46134022481328</v>
      </c>
      <c r="W142" s="11">
        <f t="shared" si="117"/>
        <v>-1.219247815263802E-2</v>
      </c>
      <c r="X142" s="11">
        <f t="shared" si="117"/>
        <v>-1.3228699347321071E-2</v>
      </c>
      <c r="Y142" s="11">
        <f t="shared" si="117"/>
        <v>-1.2203590333800474E-2</v>
      </c>
      <c r="Z142" s="4">
        <f t="shared" si="129"/>
        <v>8912.2058224247794</v>
      </c>
      <c r="AA142" s="4">
        <f t="shared" si="129"/>
        <v>41013.372090931101</v>
      </c>
      <c r="AB142" s="4">
        <f t="shared" si="129"/>
        <v>8031.6539181240105</v>
      </c>
      <c r="AC142" s="12">
        <f t="shared" si="125"/>
        <v>1.9093503898175235</v>
      </c>
      <c r="AD142" s="12">
        <f t="shared" si="125"/>
        <v>3.6746727844947853</v>
      </c>
      <c r="AE142" s="12">
        <f t="shared" si="125"/>
        <v>1.7797421783448546</v>
      </c>
      <c r="AF142" s="11">
        <f t="shared" si="118"/>
        <v>-2.9039671966837322E-3</v>
      </c>
      <c r="AG142" s="11">
        <f t="shared" si="118"/>
        <v>2.0567434751257441E-3</v>
      </c>
      <c r="AH142" s="11">
        <f t="shared" si="118"/>
        <v>8.257041531207765E-4</v>
      </c>
      <c r="AI142" s="1">
        <f t="shared" si="146"/>
        <v>242335.63059798701</v>
      </c>
      <c r="AJ142" s="1">
        <f t="shared" si="146"/>
        <v>159899.52683681404</v>
      </c>
      <c r="AK142" s="1">
        <f t="shared" si="146"/>
        <v>40081.412649394202</v>
      </c>
      <c r="AL142" s="17">
        <f t="shared" si="126"/>
        <v>38.861313786302851</v>
      </c>
      <c r="AM142" s="17">
        <f t="shared" si="126"/>
        <v>13.089636463308711</v>
      </c>
      <c r="AN142" s="17">
        <f t="shared" si="126"/>
        <v>2.4986778652945199</v>
      </c>
      <c r="AO142" s="7">
        <f t="shared" si="148"/>
        <v>7.7005313932396102E-3</v>
      </c>
      <c r="AP142" s="7">
        <f t="shared" si="148"/>
        <v>1.1858239677389228E-2</v>
      </c>
      <c r="AQ142" s="7">
        <f t="shared" si="148"/>
        <v>8.583469248828416E-3</v>
      </c>
      <c r="AR142" s="1">
        <f t="shared" si="127"/>
        <v>130435.08855809855</v>
      </c>
      <c r="AS142" s="1">
        <f t="shared" si="127"/>
        <v>91657.407002843975</v>
      </c>
      <c r="AT142" s="1">
        <f t="shared" si="127"/>
        <v>22233.913709626697</v>
      </c>
      <c r="AU142" s="1">
        <f t="shared" si="134"/>
        <v>26087.017711619712</v>
      </c>
      <c r="AV142" s="1">
        <f t="shared" si="134"/>
        <v>18331.481400568795</v>
      </c>
      <c r="AW142" s="1">
        <f t="shared" si="134"/>
        <v>4446.7827419253399</v>
      </c>
      <c r="AX142" s="1">
        <f t="shared" si="135"/>
        <v>81290.519415536663</v>
      </c>
      <c r="AY142" s="1">
        <f t="shared" si="135"/>
        <v>20617.246490482681</v>
      </c>
      <c r="AZ142" s="1">
        <f t="shared" si="135"/>
        <v>2638.1900258586547</v>
      </c>
      <c r="BA142" s="1">
        <f t="shared" si="136"/>
        <v>11.30578467638113</v>
      </c>
      <c r="BB142" s="1">
        <f t="shared" si="136"/>
        <v>9.933883212790164</v>
      </c>
      <c r="BC142" s="1">
        <f t="shared" si="136"/>
        <v>7.8778483647461064</v>
      </c>
      <c r="BD142" s="1">
        <f t="shared" si="137"/>
        <v>10889.930293336351</v>
      </c>
      <c r="BE142">
        <f t="shared" si="130"/>
        <v>0.21822387218499145</v>
      </c>
      <c r="BF142">
        <f t="shared" si="130"/>
        <v>0.3346263841173937</v>
      </c>
      <c r="BG142">
        <f t="shared" si="130"/>
        <v>2.453676962688749E-2</v>
      </c>
      <c r="BH142">
        <f t="shared" si="138"/>
        <v>0.2737550225927593</v>
      </c>
      <c r="BI142">
        <f t="shared" si="139"/>
        <v>4.7621658391411486E-3</v>
      </c>
      <c r="BJ142">
        <f t="shared" si="139"/>
        <v>1.1197481694748152E-2</v>
      </c>
      <c r="BK142">
        <f t="shared" si="139"/>
        <v>6.0205306372294847E-5</v>
      </c>
      <c r="BL142">
        <f t="shared" si="133"/>
        <v>621.15352295672744</v>
      </c>
      <c r="BM142">
        <f t="shared" si="133"/>
        <v>1026.3321371024265</v>
      </c>
      <c r="BN142">
        <f t="shared" si="133"/>
        <v>1.3385995867432419</v>
      </c>
      <c r="BO142">
        <f t="shared" si="128"/>
        <v>430.54143408321124</v>
      </c>
      <c r="BP142">
        <f t="shared" si="149"/>
        <v>149.56578851861804</v>
      </c>
      <c r="BQ142">
        <f t="shared" si="149"/>
        <v>13.5849583201322</v>
      </c>
      <c r="BR142" s="7">
        <f t="shared" si="147"/>
        <v>9.03782192915914E-3</v>
      </c>
      <c r="BS142" s="7">
        <f t="shared" si="131"/>
        <v>0.10577205018990281</v>
      </c>
      <c r="BT142" s="7">
        <f t="shared" si="132"/>
        <v>2.6929709842138834E-2</v>
      </c>
      <c r="BU142" s="8">
        <f>MAX((BU$3*climhigh!$I252+BU$4*climhigh!$I252^2+BU$5*climhigh!$I252^6)*(K142/K$66)^$BW$1,-99)</f>
        <v>-8.1407580588912563</v>
      </c>
      <c r="BV142" s="8">
        <f>MAX((BV$3*climhigh!$I252+BV$4*climhigh!$I252^2+BV$5*climhigh!$I252^6)*(L142/L$66)^$BW$1,-99)</f>
        <v>-7.0966610178017744</v>
      </c>
      <c r="BW142" s="8">
        <f>MAX((BW$3*climhigh!$I252+BW$4*climhigh!$I252^2+BW$5*climhigh!$I252^6)*(M142/M$66)^$BW$1,-99)</f>
        <v>-7.7659128875124832</v>
      </c>
      <c r="BX142" s="8">
        <f>MAX((BX$3*climhigh!$M252+BX$4*climhigh!$M252^2+BX$5*climhigh!$M252^6)*(K142/K$66)^$BW$1,-99)</f>
        <v>-8.1407757588456953</v>
      </c>
      <c r="BY142" s="8">
        <f>MAX((BY$3*climhigh!$M252+BY$4*climhigh!$M252^2+BY$5*climhigh!$M252^6)*(L142/L$66)^$BW$1,-99)</f>
        <v>-7.0966732864074871</v>
      </c>
      <c r="BZ142" s="8">
        <f>MAX((BZ$3*climhigh!$M252+BZ$4*climhigh!$M252^2+BZ$5*climhigh!$M252^6)*(M142/M$66)^$BW$1,-99)</f>
        <v>-7.7659240254022803</v>
      </c>
      <c r="CA142" s="8">
        <f t="shared" si="140"/>
        <v>2.5563340053830545E-2</v>
      </c>
      <c r="CB142" s="8">
        <f t="shared" si="141"/>
        <v>2.7038868871953172E-3</v>
      </c>
      <c r="CC142" s="8">
        <f t="shared" si="142"/>
        <v>6.8841333024558232E-4</v>
      </c>
      <c r="CD142" s="8">
        <f>MAX((CD$3*climhigh!$I252+CD$4*climhigh!$I252^2+CD$5*climhigh!$I252^6)*(K142/K$66)^$BW$1,-99)</f>
        <v>-18.725757766847178</v>
      </c>
      <c r="CE142" s="8">
        <f>MAX((CE$3*climhigh!$I252+CE$4*climhigh!$I252^2+CE$5*climhigh!$I252^6)*(L142/L$66)^$BW$1,-99)</f>
        <v>-17.456295435252422</v>
      </c>
      <c r="CF142" s="8">
        <f>MAX((CF$3*climhigh!$I252+CF$4*climhigh!$I252^2+CF$5*climhigh!$I252^6)*(M142/M$66)^$BW$1,-99)</f>
        <v>-20.427232765410611</v>
      </c>
      <c r="CG142" s="8">
        <f>MAX((CG$3*climhigh!$M252+CG$4*climhigh!$M252^2+CG$5*climhigh!$M252^6)*(K142/K$66)^$BW$1,-99)</f>
        <v>-18.725830226901031</v>
      </c>
      <c r="CH142" s="8">
        <f>MAX((CH$3*climhigh!$M252+CH$4*climhigh!$M252^2+CH$5*climhigh!$M252^6)*(L142/L$66)^$BW$1,-99)</f>
        <v>-17.456356064026426</v>
      </c>
      <c r="CI142" s="8">
        <f>MAX((CI$3*climhigh!$M252+CI$4*climhigh!$M252^2+CI$5*climhigh!$M252^6)*(M142/M$66)^$BW$1,-99)</f>
        <v>-20.427299188252988</v>
      </c>
      <c r="CJ142" s="8">
        <f t="shared" si="143"/>
        <v>7.3640060399237121E-3</v>
      </c>
      <c r="CK142" s="8">
        <f t="shared" si="144"/>
        <v>7.7890601645355835E-4</v>
      </c>
      <c r="CL142" s="8">
        <f t="shared" si="145"/>
        <v>1.9831054593090342E-4</v>
      </c>
    </row>
    <row r="143" spans="1:90">
      <c r="A143">
        <f t="shared" si="114"/>
        <v>2097</v>
      </c>
      <c r="B143" s="4">
        <f t="shared" si="121"/>
        <v>1283.7881966451491</v>
      </c>
      <c r="C143" s="4">
        <f t="shared" si="121"/>
        <v>3557.3354782953174</v>
      </c>
      <c r="D143" s="4">
        <f t="shared" si="121"/>
        <v>6745.5290785774632</v>
      </c>
      <c r="E143" s="11">
        <f t="shared" si="122"/>
        <v>1.1249348689688811E-4</v>
      </c>
      <c r="F143" s="11">
        <f t="shared" si="122"/>
        <v>2.255246414233264E-4</v>
      </c>
      <c r="G143" s="11">
        <f t="shared" si="122"/>
        <v>4.9791990385129122E-4</v>
      </c>
      <c r="H143" s="4">
        <f t="shared" si="123"/>
        <v>131226.41420416097</v>
      </c>
      <c r="I143" s="4">
        <f t="shared" si="123"/>
        <v>92831.082457411918</v>
      </c>
      <c r="J143" s="4">
        <f t="shared" si="123"/>
        <v>22438.564845739751</v>
      </c>
      <c r="K143" s="4">
        <f t="shared" si="115"/>
        <v>102218.11864845581</v>
      </c>
      <c r="L143" s="4">
        <f t="shared" si="115"/>
        <v>26095.678359213049</v>
      </c>
      <c r="M143" s="4">
        <f t="shared" si="115"/>
        <v>3326.4351223390959</v>
      </c>
      <c r="N143" s="11">
        <f t="shared" si="120"/>
        <v>5.9536524887240372E-3</v>
      </c>
      <c r="O143" s="11">
        <f t="shared" si="120"/>
        <v>1.2576664735877818E-2</v>
      </c>
      <c r="P143" s="11">
        <f t="shared" si="120"/>
        <v>8.7022055983816404E-3</v>
      </c>
      <c r="Q143" s="4">
        <f t="shared" si="116"/>
        <v>5897.6981548221929</v>
      </c>
      <c r="R143" s="4">
        <f t="shared" si="116"/>
        <v>16757.375436050726</v>
      </c>
      <c r="S143" s="4">
        <f t="shared" si="116"/>
        <v>4598.325378356416</v>
      </c>
      <c r="T143" s="4">
        <f t="shared" si="124"/>
        <v>44.942919385472216</v>
      </c>
      <c r="U143" s="4">
        <f t="shared" si="124"/>
        <v>180.51470469213265</v>
      </c>
      <c r="V143" s="4">
        <f t="shared" si="124"/>
        <v>204.92956701860845</v>
      </c>
      <c r="W143" s="11">
        <f t="shared" si="117"/>
        <v>-1.219247815263802E-2</v>
      </c>
      <c r="X143" s="11">
        <f t="shared" si="117"/>
        <v>-1.3228699347321071E-2</v>
      </c>
      <c r="Y143" s="11">
        <f t="shared" si="117"/>
        <v>-1.2203590333800474E-2</v>
      </c>
      <c r="Z143" s="4">
        <f t="shared" si="129"/>
        <v>8832.596999356987</v>
      </c>
      <c r="AA143" s="4">
        <f t="shared" si="129"/>
        <v>41080.924239427557</v>
      </c>
      <c r="AB143" s="4">
        <f t="shared" si="129"/>
        <v>8014.5573741453545</v>
      </c>
      <c r="AC143" s="12">
        <f t="shared" si="125"/>
        <v>1.9038056989185181</v>
      </c>
      <c r="AD143" s="12">
        <f t="shared" si="125"/>
        <v>3.6822306437675172</v>
      </c>
      <c r="AE143" s="12">
        <f t="shared" si="125"/>
        <v>1.7812117188529981</v>
      </c>
      <c r="AF143" s="11">
        <f t="shared" si="118"/>
        <v>-2.9039671966837322E-3</v>
      </c>
      <c r="AG143" s="11">
        <f t="shared" si="118"/>
        <v>2.0567434751257441E-3</v>
      </c>
      <c r="AH143" s="11">
        <f t="shared" si="118"/>
        <v>8.257041531207765E-4</v>
      </c>
      <c r="AI143" s="1">
        <f t="shared" si="146"/>
        <v>244189.08524980801</v>
      </c>
      <c r="AJ143" s="1">
        <f t="shared" si="146"/>
        <v>162241.05555370144</v>
      </c>
      <c r="AK143" s="1">
        <f t="shared" si="146"/>
        <v>40520.054126380121</v>
      </c>
      <c r="AL143" s="17">
        <f t="shared" si="126"/>
        <v>39.157574025428872</v>
      </c>
      <c r="AM143" s="17">
        <f t="shared" si="126"/>
        <v>13.243304309315802</v>
      </c>
      <c r="AN143" s="17">
        <f t="shared" si="126"/>
        <v>2.5199107166678085</v>
      </c>
      <c r="AO143" s="7">
        <f t="shared" si="148"/>
        <v>7.6235260793072138E-3</v>
      </c>
      <c r="AP143" s="7">
        <f t="shared" si="148"/>
        <v>1.1739657280615335E-2</v>
      </c>
      <c r="AQ143" s="7">
        <f t="shared" si="148"/>
        <v>8.4976345563401324E-3</v>
      </c>
      <c r="AR143" s="1">
        <f t="shared" si="127"/>
        <v>131226.41420416097</v>
      </c>
      <c r="AS143" s="1">
        <f t="shared" si="127"/>
        <v>92831.082457411918</v>
      </c>
      <c r="AT143" s="1">
        <f t="shared" si="127"/>
        <v>22438.564845739751</v>
      </c>
      <c r="AU143" s="1">
        <f t="shared" si="134"/>
        <v>26245.282840832195</v>
      </c>
      <c r="AV143" s="1">
        <f t="shared" si="134"/>
        <v>18566.216491482384</v>
      </c>
      <c r="AW143" s="1">
        <f t="shared" si="134"/>
        <v>4487.7129691479504</v>
      </c>
      <c r="AX143" s="1">
        <f t="shared" si="135"/>
        <v>81774.494918764642</v>
      </c>
      <c r="AY143" s="1">
        <f t="shared" si="135"/>
        <v>20876.542687370442</v>
      </c>
      <c r="AZ143" s="1">
        <f t="shared" si="135"/>
        <v>2661.1480978712766</v>
      </c>
      <c r="BA143" s="1">
        <f t="shared" si="136"/>
        <v>11.311720675912605</v>
      </c>
      <c r="BB143" s="1">
        <f t="shared" si="136"/>
        <v>9.9463814481798956</v>
      </c>
      <c r="BC143" s="1">
        <f t="shared" si="136"/>
        <v>7.8865129243975458</v>
      </c>
      <c r="BD143" s="1">
        <f t="shared" si="137"/>
        <v>10587.79982056104</v>
      </c>
      <c r="BE143">
        <f t="shared" si="130"/>
        <v>0.21822387218499145</v>
      </c>
      <c r="BF143">
        <f t="shared" si="130"/>
        <v>0.3346263841173937</v>
      </c>
      <c r="BG143">
        <f t="shared" si="130"/>
        <v>2.453676962688749E-2</v>
      </c>
      <c r="BH143">
        <f t="shared" si="138"/>
        <v>0.27397587458559086</v>
      </c>
      <c r="BI143">
        <f t="shared" si="139"/>
        <v>4.7621658391411486E-3</v>
      </c>
      <c r="BJ143">
        <f t="shared" si="139"/>
        <v>1.1197481694748152E-2</v>
      </c>
      <c r="BK143">
        <f t="shared" si="139"/>
        <v>6.0205306372294847E-5</v>
      </c>
      <c r="BL143">
        <f t="shared" si="133"/>
        <v>624.9219469160422</v>
      </c>
      <c r="BM143">
        <f t="shared" si="133"/>
        <v>1039.4743465205263</v>
      </c>
      <c r="BN143">
        <f t="shared" si="133"/>
        <v>1.3509206710923667</v>
      </c>
      <c r="BO143">
        <f t="shared" si="128"/>
        <v>434.4325908975801</v>
      </c>
      <c r="BP143">
        <f t="shared" si="149"/>
        <v>151.23189184051438</v>
      </c>
      <c r="BQ143">
        <f t="shared" si="149"/>
        <v>13.739246490492643</v>
      </c>
      <c r="BR143" s="7">
        <f t="shared" si="147"/>
        <v>8.8801380220044912E-3</v>
      </c>
      <c r="BS143" s="7">
        <f t="shared" si="131"/>
        <v>0.10269131086398331</v>
      </c>
      <c r="BT143" s="7">
        <f t="shared" si="132"/>
        <v>2.5917930294528664E-2</v>
      </c>
      <c r="BU143" s="8">
        <f>MAX((BU$3*climhigh!$I253+BU$4*climhigh!$I253^2+BU$5*climhigh!$I253^6)*(K143/K$66)^$BW$1,-99)</f>
        <v>-8.4326223449821782</v>
      </c>
      <c r="BV143" s="8">
        <f>MAX((BV$3*climhigh!$I253+BV$4*climhigh!$I253^2+BV$5*climhigh!$I253^6)*(L143/L$66)^$BW$1,-99)</f>
        <v>-7.2847289311273995</v>
      </c>
      <c r="BW143" s="8">
        <f>MAX((BW$3*climhigh!$I253+BW$4*climhigh!$I253^2+BW$5*climhigh!$I253^6)*(M143/M$66)^$BW$1,-99)</f>
        <v>-7.9400176477640487</v>
      </c>
      <c r="BX143" s="8">
        <f>MAX((BX$3*climhigh!$M253+BX$4*climhigh!$M253^2+BX$5*climhigh!$M253^6)*(K143/K$66)^$BW$1,-99)</f>
        <v>-8.4326401387799894</v>
      </c>
      <c r="BY143" s="8">
        <f>MAX((BY$3*climhigh!$M253+BY$4*climhigh!$M253^2+BY$5*climhigh!$M253^6)*(L143/L$66)^$BW$1,-99)</f>
        <v>-7.2847412307472093</v>
      </c>
      <c r="BZ143" s="8">
        <f>MAX((BZ$3*climhigh!$M253+BZ$4*climhigh!$M253^2+BZ$5*climhigh!$M253^6)*(M143/M$66)^$BW$1,-99)</f>
        <v>-7.9400288119304596</v>
      </c>
      <c r="CA143" s="8">
        <f t="shared" si="140"/>
        <v>2.5855241537963113E-2</v>
      </c>
      <c r="CB143" s="8">
        <f t="shared" si="141"/>
        <v>2.6551086462383439E-3</v>
      </c>
      <c r="CC143" s="8">
        <f t="shared" si="142"/>
        <v>6.7011434792913003E-4</v>
      </c>
      <c r="CD143" s="8">
        <f>MAX((CD$3*climhigh!$I253+CD$4*climhigh!$I253^2+CD$5*climhigh!$I253^6)*(K143/K$66)^$BW$1,-99)</f>
        <v>-19.964113980580155</v>
      </c>
      <c r="CE143" s="8">
        <f>MAX((CE$3*climhigh!$I253+CE$4*climhigh!$I253^2+CE$5*climhigh!$I253^6)*(L143/L$66)^$BW$1,-99)</f>
        <v>-18.458602710067929</v>
      </c>
      <c r="CF143" s="8">
        <f>MAX((CF$3*climhigh!$I253+CF$4*climhigh!$I253^2+CF$5*climhigh!$I253^6)*(M143/M$66)^$BW$1,-99)</f>
        <v>-21.541250207573054</v>
      </c>
      <c r="CG143" s="8">
        <f>MAX((CG$3*climhigh!$M253+CG$4*climhigh!$M253^2+CG$5*climhigh!$M253^6)*(K143/K$66)^$BW$1,-99)</f>
        <v>-19.964189390179008</v>
      </c>
      <c r="CH143" s="8">
        <f>MAX((CH$3*climhigh!$M253+CH$4*climhigh!$M253^2+CH$5*climhigh!$M253^6)*(L143/L$66)^$BW$1,-99)</f>
        <v>-18.45866559908664</v>
      </c>
      <c r="CI143" s="8">
        <f>MAX((CI$3*climhigh!$M253+CI$4*climhigh!$M253^2+CI$5*climhigh!$M253^6)*(M143/M$66)^$BW$1,-99)</f>
        <v>-21.541319096690984</v>
      </c>
      <c r="CJ143" s="8">
        <f t="shared" si="143"/>
        <v>7.615176312838345E-3</v>
      </c>
      <c r="CK143" s="8">
        <f t="shared" si="144"/>
        <v>7.8201243802572475E-4</v>
      </c>
      <c r="CL143" s="8">
        <f t="shared" si="145"/>
        <v>1.9736960885669003E-4</v>
      </c>
    </row>
    <row r="144" spans="1:90">
      <c r="A144">
        <f t="shared" si="114"/>
        <v>2098</v>
      </c>
      <c r="B144" s="4">
        <f t="shared" si="121"/>
        <v>1283.925393565293</v>
      </c>
      <c r="C144" s="4">
        <f t="shared" si="121"/>
        <v>3558.0976317630743</v>
      </c>
      <c r="D144" s="4">
        <f t="shared" si="121"/>
        <v>6748.7198751081833</v>
      </c>
      <c r="E144" s="11">
        <f t="shared" si="122"/>
        <v>1.068688125520437E-4</v>
      </c>
      <c r="F144" s="11">
        <f t="shared" si="122"/>
        <v>2.1424840935216008E-4</v>
      </c>
      <c r="G144" s="11">
        <f t="shared" si="122"/>
        <v>4.7302390865872665E-4</v>
      </c>
      <c r="H144" s="4">
        <f t="shared" si="123"/>
        <v>132002.38118304123</v>
      </c>
      <c r="I144" s="4">
        <f t="shared" si="123"/>
        <v>94002.705553718872</v>
      </c>
      <c r="J144" s="4">
        <f t="shared" si="123"/>
        <v>22641.544519982279</v>
      </c>
      <c r="K144" s="4">
        <f t="shared" si="115"/>
        <v>102811.56665691288</v>
      </c>
      <c r="L144" s="4">
        <f t="shared" si="115"/>
        <v>26419.37217083601</v>
      </c>
      <c r="M144" s="4">
        <f t="shared" si="115"/>
        <v>3354.9391497923643</v>
      </c>
      <c r="N144" s="11">
        <f t="shared" si="120"/>
        <v>5.8057027100844039E-3</v>
      </c>
      <c r="O144" s="11">
        <f t="shared" si="120"/>
        <v>1.240411562279542E-2</v>
      </c>
      <c r="P144" s="11">
        <f t="shared" si="120"/>
        <v>8.5689413456002672E-3</v>
      </c>
      <c r="Q144" s="4">
        <f t="shared" si="116"/>
        <v>5860.2396171140363</v>
      </c>
      <c r="R144" s="4">
        <f t="shared" si="116"/>
        <v>16744.394545419666</v>
      </c>
      <c r="S144" s="4">
        <f t="shared" si="116"/>
        <v>4583.2982088796589</v>
      </c>
      <c r="T144" s="4">
        <f t="shared" si="124"/>
        <v>44.394953822749073</v>
      </c>
      <c r="U144" s="4">
        <f t="shared" si="124"/>
        <v>178.12672993598997</v>
      </c>
      <c r="V144" s="4">
        <f t="shared" si="124"/>
        <v>202.42869053543023</v>
      </c>
      <c r="W144" s="11">
        <f t="shared" si="117"/>
        <v>-1.219247815263802E-2</v>
      </c>
      <c r="X144" s="11">
        <f t="shared" si="117"/>
        <v>-1.3228699347321071E-2</v>
      </c>
      <c r="Y144" s="11">
        <f t="shared" si="117"/>
        <v>-1.2203590333800474E-2</v>
      </c>
      <c r="Z144" s="4">
        <f t="shared" si="129"/>
        <v>8752.3475947736079</v>
      </c>
      <c r="AA144" s="4">
        <f t="shared" si="129"/>
        <v>41141.003293008878</v>
      </c>
      <c r="AB144" s="4">
        <f t="shared" si="129"/>
        <v>7996.2174680510007</v>
      </c>
      <c r="AC144" s="12">
        <f t="shared" si="125"/>
        <v>1.8982771096199993</v>
      </c>
      <c r="AD144" s="12">
        <f t="shared" si="125"/>
        <v>3.6898040476179941</v>
      </c>
      <c r="AE144" s="12">
        <f t="shared" si="125"/>
        <v>1.7826824727668424</v>
      </c>
      <c r="AF144" s="11">
        <f t="shared" si="118"/>
        <v>-2.9039671966837322E-3</v>
      </c>
      <c r="AG144" s="11">
        <f t="shared" si="118"/>
        <v>2.0567434751257441E-3</v>
      </c>
      <c r="AH144" s="11">
        <f t="shared" si="118"/>
        <v>8.257041531207765E-4</v>
      </c>
      <c r="AI144" s="1">
        <f t="shared" si="146"/>
        <v>246015.4595656594</v>
      </c>
      <c r="AJ144" s="1">
        <f t="shared" si="146"/>
        <v>164583.16648981371</v>
      </c>
      <c r="AK144" s="1">
        <f t="shared" si="146"/>
        <v>40955.761682890057</v>
      </c>
      <c r="AL144" s="17">
        <f t="shared" si="126"/>
        <v>39.453107624346281</v>
      </c>
      <c r="AM144" s="17">
        <f t="shared" si="126"/>
        <v>13.397221444631523</v>
      </c>
      <c r="AN144" s="17">
        <f t="shared" si="126"/>
        <v>2.5411098642488081</v>
      </c>
      <c r="AO144" s="7">
        <f t="shared" si="148"/>
        <v>7.5472908185141418E-3</v>
      </c>
      <c r="AP144" s="7">
        <f t="shared" si="148"/>
        <v>1.1622260707809182E-2</v>
      </c>
      <c r="AQ144" s="7">
        <f t="shared" si="148"/>
        <v>8.4126582107767311E-3</v>
      </c>
      <c r="AR144" s="1">
        <f t="shared" si="127"/>
        <v>132002.38118304123</v>
      </c>
      <c r="AS144" s="1">
        <f t="shared" si="127"/>
        <v>94002.705553718872</v>
      </c>
      <c r="AT144" s="1">
        <f t="shared" si="127"/>
        <v>22641.544519982279</v>
      </c>
      <c r="AU144" s="1">
        <f t="shared" si="134"/>
        <v>26400.476236608247</v>
      </c>
      <c r="AV144" s="1">
        <f t="shared" si="134"/>
        <v>18800.541110743776</v>
      </c>
      <c r="AW144" s="1">
        <f t="shared" si="134"/>
        <v>4528.3089039964561</v>
      </c>
      <c r="AX144" s="1">
        <f t="shared" si="135"/>
        <v>82249.253325530299</v>
      </c>
      <c r="AY144" s="1">
        <f t="shared" si="135"/>
        <v>21135.497736668807</v>
      </c>
      <c r="AZ144" s="1">
        <f t="shared" si="135"/>
        <v>2683.9513198338918</v>
      </c>
      <c r="BA144" s="1">
        <f t="shared" si="136"/>
        <v>11.317509590477357</v>
      </c>
      <c r="BB144" s="1">
        <f t="shared" si="136"/>
        <v>9.9587092630746046</v>
      </c>
      <c r="BC144" s="1">
        <f t="shared" si="136"/>
        <v>7.8950453607564111</v>
      </c>
      <c r="BD144" s="1">
        <f t="shared" si="137"/>
        <v>10293.691990597474</v>
      </c>
      <c r="BE144">
        <f t="shared" si="130"/>
        <v>0.21822387218499145</v>
      </c>
      <c r="BF144">
        <f t="shared" si="130"/>
        <v>0.3346263841173937</v>
      </c>
      <c r="BG144">
        <f t="shared" si="130"/>
        <v>2.453676962688749E-2</v>
      </c>
      <c r="BH144">
        <f t="shared" si="138"/>
        <v>0.27419512963154419</v>
      </c>
      <c r="BI144">
        <f t="shared" si="139"/>
        <v>4.7621658391411486E-3</v>
      </c>
      <c r="BJ144">
        <f t="shared" si="139"/>
        <v>1.1197481694748152E-2</v>
      </c>
      <c r="BK144">
        <f t="shared" si="139"/>
        <v>6.0205306372294847E-5</v>
      </c>
      <c r="BL144">
        <f t="shared" si="133"/>
        <v>628.61723035516729</v>
      </c>
      <c r="BM144">
        <f t="shared" si="133"/>
        <v>1052.5935746945675</v>
      </c>
      <c r="BN144">
        <f t="shared" si="133"/>
        <v>1.3631411245674865</v>
      </c>
      <c r="BO144">
        <f t="shared" si="128"/>
        <v>438.29041226600765</v>
      </c>
      <c r="BP144">
        <f t="shared" si="149"/>
        <v>152.91695845462428</v>
      </c>
      <c r="BQ144">
        <f t="shared" si="149"/>
        <v>13.895328987822841</v>
      </c>
      <c r="BR144" s="7">
        <f t="shared" si="147"/>
        <v>8.7245602882215501E-3</v>
      </c>
      <c r="BS144" s="7">
        <f t="shared" si="131"/>
        <v>9.9700301809692526E-2</v>
      </c>
      <c r="BT144" s="7">
        <f t="shared" si="132"/>
        <v>2.4947950534385609E-2</v>
      </c>
      <c r="BU144" s="8">
        <f>MAX((BU$3*climhigh!$I254+BU$4*climhigh!$I254^2+BU$5*climhigh!$I254^6)*(K144/K$66)^$BW$1,-99)</f>
        <v>-8.7270638750702734</v>
      </c>
      <c r="BV144" s="8">
        <f>MAX((BV$3*climhigh!$I254+BV$4*climhigh!$I254^2+BV$5*climhigh!$I254^6)*(L144/L$66)^$BW$1,-99)</f>
        <v>-7.4738066756209012</v>
      </c>
      <c r="BW144" s="8">
        <f>MAX((BW$3*climhigh!$I254+BW$4*climhigh!$I254^2+BW$5*climhigh!$I254^6)*(M144/M$66)^$BW$1,-99)</f>
        <v>-8.1151450806331287</v>
      </c>
      <c r="BX144" s="8">
        <f>MAX((BX$3*climhigh!$M254+BX$4*climhigh!$M254^2+BX$5*climhigh!$M254^6)*(K144/K$66)^$BW$1,-99)</f>
        <v>-8.7270817590270315</v>
      </c>
      <c r="BY144" s="8">
        <f>MAX((BY$3*climhigh!$M254+BY$4*climhigh!$M254^2+BY$5*climhigh!$M254^6)*(L144/L$66)^$BW$1,-99)</f>
        <v>-7.4738190039187922</v>
      </c>
      <c r="BZ144" s="8">
        <f>MAX((BZ$3*climhigh!$M254+BZ$4*climhigh!$M254^2+BZ$5*climhigh!$M254^6)*(M144/M$66)^$BW$1,-99)</f>
        <v>-8.1151562691737418</v>
      </c>
      <c r="CA144" s="8">
        <f t="shared" si="140"/>
        <v>2.6140507174581017E-2</v>
      </c>
      <c r="CB144" s="8">
        <f t="shared" si="141"/>
        <v>2.6062164547641601E-3</v>
      </c>
      <c r="CC144" s="8">
        <f t="shared" si="142"/>
        <v>6.5215207993519933E-4</v>
      </c>
      <c r="CD144" s="8">
        <f>MAX((CD$3*climhigh!$I254+CD$4*climhigh!$I254^2+CD$5*climhigh!$I254^6)*(K144/K$66)^$BW$1,-99)</f>
        <v>-21.257282208222723</v>
      </c>
      <c r="CE144" s="8">
        <f>MAX((CE$3*climhigh!$I254+CE$4*climhigh!$I254^2+CE$5*climhigh!$I254^6)*(L144/L$66)^$BW$1,-99)</f>
        <v>-19.501658340481836</v>
      </c>
      <c r="CF144" s="8">
        <f>MAX((CF$3*climhigh!$I254+CF$4*climhigh!$I254^2+CF$5*climhigh!$I254^6)*(M144/M$66)^$BW$1,-99)</f>
        <v>-22.700642184381362</v>
      </c>
      <c r="CG144" s="8">
        <f>MAX((CG$3*climhigh!$M254+CG$4*climhigh!$M254^2+CG$5*climhigh!$M254^6)*(K144/K$66)^$BW$1,-99)</f>
        <v>-21.257360631743669</v>
      </c>
      <c r="CH144" s="8">
        <f>MAX((CH$3*climhigh!$M254+CH$4*climhigh!$M254^2+CH$5*climhigh!$M254^6)*(L144/L$66)^$BW$1,-99)</f>
        <v>-19.50172353362446</v>
      </c>
      <c r="CI144" s="8">
        <f>MAX((CI$3*climhigh!$M254+CI$4*climhigh!$M254^2+CI$5*climhigh!$M254^6)*(M144/M$66)^$BW$1,-99)</f>
        <v>-22.700713590262783</v>
      </c>
      <c r="CJ144" s="8">
        <f t="shared" si="143"/>
        <v>7.8685507278526152E-3</v>
      </c>
      <c r="CK144" s="8">
        <f t="shared" si="144"/>
        <v>7.8449688237178152E-4</v>
      </c>
      <c r="CL144" s="8">
        <f t="shared" si="145"/>
        <v>1.9630421433577093E-4</v>
      </c>
    </row>
    <row r="145" spans="1:90">
      <c r="A145">
        <f t="shared" si="114"/>
        <v>2099</v>
      </c>
      <c r="B145" s="4">
        <f t="shared" si="121"/>
        <v>1284.055744568398</v>
      </c>
      <c r="C145" s="4">
        <f t="shared" si="121"/>
        <v>3558.8218326831029</v>
      </c>
      <c r="D145" s="4">
        <f t="shared" si="121"/>
        <v>6751.7525656692615</v>
      </c>
      <c r="E145" s="11">
        <f t="shared" si="122"/>
        <v>1.0152537192444151E-4</v>
      </c>
      <c r="F145" s="11">
        <f t="shared" si="122"/>
        <v>2.0353598888455207E-4</v>
      </c>
      <c r="G145" s="11">
        <f t="shared" si="122"/>
        <v>4.493727132257903E-4</v>
      </c>
      <c r="H145" s="4">
        <f t="shared" si="123"/>
        <v>132762.887117951</v>
      </c>
      <c r="I145" s="4">
        <f t="shared" si="123"/>
        <v>95172.069322098163</v>
      </c>
      <c r="J145" s="4">
        <f t="shared" si="123"/>
        <v>22842.840922004234</v>
      </c>
      <c r="K145" s="4">
        <f t="shared" si="115"/>
        <v>103393.39836260442</v>
      </c>
      <c r="L145" s="4">
        <f t="shared" si="115"/>
        <v>26742.577683453481</v>
      </c>
      <c r="M145" s="4">
        <f t="shared" si="115"/>
        <v>3383.246157176075</v>
      </c>
      <c r="N145" s="11">
        <f t="shared" si="120"/>
        <v>5.6592047433061676E-3</v>
      </c>
      <c r="O145" s="11">
        <f t="shared" si="120"/>
        <v>1.2233656065992804E-2</v>
      </c>
      <c r="P145" s="11">
        <f t="shared" si="120"/>
        <v>8.4374130557516303E-3</v>
      </c>
      <c r="Q145" s="4">
        <f t="shared" si="116"/>
        <v>5822.1397493971945</v>
      </c>
      <c r="R145" s="4">
        <f t="shared" si="116"/>
        <v>16728.427457200462</v>
      </c>
      <c r="S145" s="4">
        <f t="shared" si="116"/>
        <v>4567.6164082938631</v>
      </c>
      <c r="T145" s="4">
        <f t="shared" si="124"/>
        <v>43.853669318177829</v>
      </c>
      <c r="U145" s="4">
        <f t="shared" si="124"/>
        <v>175.77034497994529</v>
      </c>
      <c r="V145" s="4">
        <f t="shared" si="124"/>
        <v>199.95833372432818</v>
      </c>
      <c r="W145" s="11">
        <f t="shared" si="117"/>
        <v>-1.219247815263802E-2</v>
      </c>
      <c r="X145" s="11">
        <f t="shared" si="117"/>
        <v>-1.3228699347321071E-2</v>
      </c>
      <c r="Y145" s="11">
        <f t="shared" si="117"/>
        <v>-1.2203590333800474E-2</v>
      </c>
      <c r="Z145" s="4">
        <f t="shared" si="129"/>
        <v>8671.5029859542501</v>
      </c>
      <c r="AA145" s="4">
        <f t="shared" si="129"/>
        <v>41193.684873974169</v>
      </c>
      <c r="AB145" s="4">
        <f t="shared" si="129"/>
        <v>7976.6670370708653</v>
      </c>
      <c r="AC145" s="12">
        <f t="shared" si="125"/>
        <v>1.8927645751634472</v>
      </c>
      <c r="AD145" s="12">
        <f t="shared" si="125"/>
        <v>3.6973930280174248</v>
      </c>
      <c r="AE145" s="12">
        <f t="shared" si="125"/>
        <v>1.7841544410883017</v>
      </c>
      <c r="AF145" s="11">
        <f t="shared" si="118"/>
        <v>-2.9039671966837322E-3</v>
      </c>
      <c r="AG145" s="11">
        <f t="shared" si="118"/>
        <v>2.0567434751257441E-3</v>
      </c>
      <c r="AH145" s="11">
        <f t="shared" si="118"/>
        <v>8.257041531207765E-4</v>
      </c>
      <c r="AI145" s="1">
        <f t="shared" si="146"/>
        <v>247814.38984570172</v>
      </c>
      <c r="AJ145" s="1">
        <f t="shared" si="146"/>
        <v>166925.39095157612</v>
      </c>
      <c r="AK145" s="1">
        <f t="shared" si="146"/>
        <v>41388.494418597504</v>
      </c>
      <c r="AL145" s="17">
        <f t="shared" si="126"/>
        <v>39.74789406051201</v>
      </c>
      <c r="AM145" s="17">
        <f t="shared" si="126"/>
        <v>13.551370385017384</v>
      </c>
      <c r="AN145" s="17">
        <f t="shared" si="126"/>
        <v>2.5622735781251271</v>
      </c>
      <c r="AO145" s="7">
        <f t="shared" si="148"/>
        <v>7.4718179103290001E-3</v>
      </c>
      <c r="AP145" s="7">
        <f t="shared" si="148"/>
        <v>1.150603810073109E-2</v>
      </c>
      <c r="AQ145" s="7">
        <f t="shared" si="148"/>
        <v>8.3285316286689642E-3</v>
      </c>
      <c r="AR145" s="1">
        <f t="shared" si="127"/>
        <v>132762.887117951</v>
      </c>
      <c r="AS145" s="1">
        <f t="shared" si="127"/>
        <v>95172.069322098163</v>
      </c>
      <c r="AT145" s="1">
        <f t="shared" si="127"/>
        <v>22842.840922004234</v>
      </c>
      <c r="AU145" s="1">
        <f t="shared" si="134"/>
        <v>26552.577423590203</v>
      </c>
      <c r="AV145" s="1">
        <f t="shared" si="134"/>
        <v>19034.413864419632</v>
      </c>
      <c r="AW145" s="1">
        <f t="shared" si="134"/>
        <v>4568.5681844008468</v>
      </c>
      <c r="AX145" s="1">
        <f t="shared" si="135"/>
        <v>82714.718690083522</v>
      </c>
      <c r="AY145" s="1">
        <f t="shared" si="135"/>
        <v>21394.062146762786</v>
      </c>
      <c r="AZ145" s="1">
        <f t="shared" si="135"/>
        <v>2706.5969257408601</v>
      </c>
      <c r="BA145" s="1">
        <f t="shared" si="136"/>
        <v>11.323152842081257</v>
      </c>
      <c r="BB145" s="1">
        <f t="shared" si="136"/>
        <v>9.970868692730642</v>
      </c>
      <c r="BC145" s="1">
        <f t="shared" si="136"/>
        <v>7.9034473778037571</v>
      </c>
      <c r="BD145" s="1">
        <f t="shared" si="137"/>
        <v>10007.415447679521</v>
      </c>
      <c r="BE145">
        <f t="shared" si="130"/>
        <v>0.21822387218499145</v>
      </c>
      <c r="BF145">
        <f t="shared" si="130"/>
        <v>0.3346263841173937</v>
      </c>
      <c r="BG145">
        <f t="shared" si="130"/>
        <v>2.453676962688749E-2</v>
      </c>
      <c r="BH145">
        <f t="shared" si="138"/>
        <v>0.27441278373336592</v>
      </c>
      <c r="BI145">
        <f t="shared" si="139"/>
        <v>4.7621658391411486E-3</v>
      </c>
      <c r="BJ145">
        <f t="shared" si="139"/>
        <v>1.1197481694748152E-2</v>
      </c>
      <c r="BK145">
        <f t="shared" si="139"/>
        <v>6.0205306372294847E-5</v>
      </c>
      <c r="BL145">
        <f t="shared" si="133"/>
        <v>632.2388857388587</v>
      </c>
      <c r="BM145">
        <f t="shared" si="133"/>
        <v>1065.6875040854964</v>
      </c>
      <c r="BN145">
        <f t="shared" si="133"/>
        <v>1.375260236122859</v>
      </c>
      <c r="BO145">
        <f t="shared" si="128"/>
        <v>442.11430339157192</v>
      </c>
      <c r="BP145">
        <f t="shared" si="149"/>
        <v>154.62120236951355</v>
      </c>
      <c r="BQ145">
        <f t="shared" si="149"/>
        <v>14.053226058503631</v>
      </c>
      <c r="BR145" s="7">
        <f t="shared" si="147"/>
        <v>8.5710636598590462E-3</v>
      </c>
      <c r="BS145" s="7">
        <f t="shared" si="131"/>
        <v>9.6796409523973323E-2</v>
      </c>
      <c r="BT145" s="7">
        <f t="shared" si="132"/>
        <v>2.4017869113890155E-2</v>
      </c>
      <c r="BU145" s="8">
        <f>MAX((BU$3*climhigh!$I255+BU$4*climhigh!$I255^2+BU$5*climhigh!$I255^6)*(K145/K$66)^$BW$1,-99)</f>
        <v>-9.0240180342732188</v>
      </c>
      <c r="BV145" s="8">
        <f>MAX((BV$3*climhigh!$I255+BV$4*climhigh!$I255^2+BV$5*climhigh!$I255^6)*(L145/L$66)^$BW$1,-99)</f>
        <v>-7.6638481162506302</v>
      </c>
      <c r="BW145" s="8">
        <f>MAX((BW$3*climhigh!$I255+BW$4*climhigh!$I255^2+BW$5*climhigh!$I255^6)*(M145/M$66)^$BW$1,-99)</f>
        <v>-8.2912543548226729</v>
      </c>
      <c r="BX145" s="8">
        <f>MAX((BX$3*climhigh!$M255+BX$4*climhigh!$M255^2+BX$5*climhigh!$M255^6)*(K145/K$66)^$BW$1,-99)</f>
        <v>-9.0240360047942314</v>
      </c>
      <c r="BY145" s="8">
        <f>MAX((BY$3*climhigh!$M255+BY$4*climhigh!$M255^2+BY$5*climhigh!$M255^6)*(L145/L$66)^$BW$1,-99)</f>
        <v>-7.6638604709607216</v>
      </c>
      <c r="BZ145" s="8">
        <f>MAX((BZ$3*climhigh!$M255+BZ$4*climhigh!$M255^2+BZ$5*climhigh!$M255^6)*(M145/M$66)^$BW$1,-99)</f>
        <v>-8.2912655658907628</v>
      </c>
      <c r="CA145" s="8">
        <f t="shared" si="140"/>
        <v>2.6419108975894511E-2</v>
      </c>
      <c r="CB145" s="8">
        <f t="shared" si="141"/>
        <v>2.5572748916891644E-3</v>
      </c>
      <c r="CC145" s="8">
        <f t="shared" si="142"/>
        <v>6.3453070148863499E-4</v>
      </c>
      <c r="CD145" s="8">
        <f>MAX((CD$3*climhigh!$I255+CD$4*climhigh!$I255^2+CD$5*climhigh!$I255^6)*(K145/K$66)^$BW$1,-99)</f>
        <v>-22.606626958836863</v>
      </c>
      <c r="CE145" s="8">
        <f>MAX((CE$3*climhigh!$I255+CE$4*climhigh!$I255^2+CE$5*climhigh!$I255^6)*(L145/L$66)^$BW$1,-99)</f>
        <v>-20.586350110952953</v>
      </c>
      <c r="CF145" s="8">
        <f>MAX((CF$3*climhigh!$I255+CF$4*climhigh!$I255^2+CF$5*climhigh!$I255^6)*(M145/M$66)^$BW$1,-99)</f>
        <v>-23.906444438786927</v>
      </c>
      <c r="CG145" s="8">
        <f>MAX((CG$3*climhigh!$M255+CG$4*climhigh!$M255^2+CG$5*climhigh!$M255^6)*(K145/K$66)^$BW$1,-99)</f>
        <v>-22.606708460323663</v>
      </c>
      <c r="CH145" s="8">
        <f>MAX((CH$3*climhigh!$M255+CH$4*climhigh!$M255^2+CH$5*climhigh!$M255^6)*(L145/L$66)^$BW$1,-99)</f>
        <v>-20.586417651642993</v>
      </c>
      <c r="CI145" s="8">
        <f>MAX((CI$3*climhigh!$M255+CI$4*climhigh!$M255^2+CI$5*climhigh!$M255^6)*(M145/M$66)^$BW$1,-99)</f>
        <v>-23.906518411516522</v>
      </c>
      <c r="CJ145" s="8">
        <f t="shared" si="143"/>
        <v>8.1239209939982498E-3</v>
      </c>
      <c r="CK145" s="8">
        <f t="shared" si="144"/>
        <v>7.86366383475459E-4</v>
      </c>
      <c r="CL145" s="8">
        <f t="shared" si="145"/>
        <v>1.9511927112543436E-4</v>
      </c>
    </row>
    <row r="146" spans="1:90">
      <c r="A146">
        <f t="shared" si="114"/>
        <v>2100</v>
      </c>
      <c r="B146" s="4">
        <f t="shared" si="121"/>
        <v>1284.1795905935851</v>
      </c>
      <c r="C146" s="4">
        <f t="shared" si="121"/>
        <v>3559.5099635880329</v>
      </c>
      <c r="D146" s="4">
        <f t="shared" si="121"/>
        <v>6754.6349163702516</v>
      </c>
      <c r="E146" s="11">
        <f t="shared" si="122"/>
        <v>9.6449103328219432E-5</v>
      </c>
      <c r="F146" s="11">
        <f t="shared" si="122"/>
        <v>1.9335918944032445E-4</v>
      </c>
      <c r="G146" s="11">
        <f t="shared" si="122"/>
        <v>4.2690407756450075E-4</v>
      </c>
      <c r="H146" s="4">
        <f t="shared" si="123"/>
        <v>133507.83824653592</v>
      </c>
      <c r="I146" s="4">
        <f t="shared" si="123"/>
        <v>96338.970843025338</v>
      </c>
      <c r="J146" s="4">
        <f t="shared" si="123"/>
        <v>23042.443004283356</v>
      </c>
      <c r="K146" s="4">
        <f t="shared" si="115"/>
        <v>103963.52599313988</v>
      </c>
      <c r="L146" s="4">
        <f t="shared" si="115"/>
        <v>27065.234211597595</v>
      </c>
      <c r="M146" s="4">
        <f t="shared" si="115"/>
        <v>3411.3528398757198</v>
      </c>
      <c r="N146" s="11">
        <f t="shared" si="120"/>
        <v>5.5141589266269886E-3</v>
      </c>
      <c r="O146" s="11">
        <f t="shared" si="120"/>
        <v>1.206527403466251E-2</v>
      </c>
      <c r="P146" s="11">
        <f t="shared" si="120"/>
        <v>8.30760795812302E-3</v>
      </c>
      <c r="Q146" s="4">
        <f t="shared" si="116"/>
        <v>5783.4239640287569</v>
      </c>
      <c r="R146" s="4">
        <f t="shared" si="116"/>
        <v>16709.525508064587</v>
      </c>
      <c r="S146" s="4">
        <f t="shared" si="116"/>
        <v>4551.300117710457</v>
      </c>
      <c r="T146" s="4">
        <f t="shared" si="124"/>
        <v>43.318984413102932</v>
      </c>
      <c r="U146" s="4">
        <f t="shared" si="124"/>
        <v>173.44513193203068</v>
      </c>
      <c r="V146" s="4">
        <f t="shared" si="124"/>
        <v>197.51812413572713</v>
      </c>
      <c r="W146" s="11">
        <f t="shared" si="117"/>
        <v>-1.219247815263802E-2</v>
      </c>
      <c r="X146" s="11">
        <f t="shared" si="117"/>
        <v>-1.3228699347321071E-2</v>
      </c>
      <c r="Y146" s="11">
        <f t="shared" si="117"/>
        <v>-1.2203590333800474E-2</v>
      </c>
      <c r="Z146" s="4">
        <f t="shared" si="129"/>
        <v>8590.1078767170529</v>
      </c>
      <c r="AA146" s="4">
        <f t="shared" si="129"/>
        <v>41239.047528349081</v>
      </c>
      <c r="AB146" s="4">
        <f t="shared" si="129"/>
        <v>7955.9386229364854</v>
      </c>
      <c r="AC146" s="12">
        <f t="shared" si="125"/>
        <v>1.8872680489261275</v>
      </c>
      <c r="AD146" s="12">
        <f t="shared" si="125"/>
        <v>3.7049976170027752</v>
      </c>
      <c r="AE146" s="12">
        <f t="shared" si="125"/>
        <v>1.7856276248201173</v>
      </c>
      <c r="AF146" s="11">
        <f t="shared" si="118"/>
        <v>-2.9039671966837322E-3</v>
      </c>
      <c r="AG146" s="11">
        <f t="shared" si="118"/>
        <v>2.0567434751257441E-3</v>
      </c>
      <c r="AH146" s="11">
        <f t="shared" si="118"/>
        <v>8.257041531207765E-4</v>
      </c>
      <c r="AI146" s="1">
        <f t="shared" si="146"/>
        <v>249585.52828472175</v>
      </c>
      <c r="AJ146" s="1">
        <f t="shared" si="146"/>
        <v>169267.26572083813</v>
      </c>
      <c r="AK146" s="1">
        <f t="shared" si="146"/>
        <v>41818.213161138599</v>
      </c>
      <c r="AL146" s="17">
        <f t="shared" si="126"/>
        <v>40.041913196983813</v>
      </c>
      <c r="AM146" s="17">
        <f t="shared" si="126"/>
        <v>13.705733743144842</v>
      </c>
      <c r="AN146" s="17">
        <f t="shared" si="126"/>
        <v>2.583400154896478</v>
      </c>
      <c r="AO146" s="7">
        <f t="shared" si="148"/>
        <v>7.3970997312257101E-3</v>
      </c>
      <c r="AP146" s="7">
        <f t="shared" si="148"/>
        <v>1.1390977719723779E-2</v>
      </c>
      <c r="AQ146" s="7">
        <f t="shared" si="148"/>
        <v>8.245246312382274E-3</v>
      </c>
      <c r="AR146" s="1">
        <f t="shared" si="127"/>
        <v>133507.83824653592</v>
      </c>
      <c r="AS146" s="1">
        <f t="shared" si="127"/>
        <v>96338.970843025338</v>
      </c>
      <c r="AT146" s="1">
        <f t="shared" si="127"/>
        <v>23042.443004283356</v>
      </c>
      <c r="AU146" s="1">
        <f t="shared" si="134"/>
        <v>26701.567649307184</v>
      </c>
      <c r="AV146" s="1">
        <f t="shared" si="134"/>
        <v>19267.794168605069</v>
      </c>
      <c r="AW146" s="1">
        <f t="shared" si="134"/>
        <v>4608.4886008566709</v>
      </c>
      <c r="AX146" s="1">
        <f t="shared" si="135"/>
        <v>83170.820794511907</v>
      </c>
      <c r="AY146" s="1">
        <f t="shared" si="135"/>
        <v>21652.187369278079</v>
      </c>
      <c r="AZ146" s="1">
        <f t="shared" si="135"/>
        <v>2729.082271900576</v>
      </c>
      <c r="BA146" s="1">
        <f t="shared" si="136"/>
        <v>11.328651853691179</v>
      </c>
      <c r="BB146" s="1">
        <f t="shared" si="136"/>
        <v>9.9828617615501294</v>
      </c>
      <c r="BC146" s="1">
        <f t="shared" si="136"/>
        <v>7.9117206675241922</v>
      </c>
      <c r="BD146" s="1">
        <f t="shared" si="137"/>
        <v>9728.781959107635</v>
      </c>
      <c r="BE146">
        <f t="shared" si="130"/>
        <v>0.21822387218499145</v>
      </c>
      <c r="BF146">
        <f t="shared" si="130"/>
        <v>0.3346263841173937</v>
      </c>
      <c r="BG146">
        <f t="shared" si="130"/>
        <v>2.453676962688749E-2</v>
      </c>
      <c r="BH146">
        <f t="shared" si="138"/>
        <v>0.27462883399769339</v>
      </c>
      <c r="BI146">
        <f t="shared" si="139"/>
        <v>4.7621658391411486E-3</v>
      </c>
      <c r="BJ146">
        <f t="shared" si="139"/>
        <v>1.1197481694748152E-2</v>
      </c>
      <c r="BK146">
        <f t="shared" si="139"/>
        <v>6.0205306372294847E-5</v>
      </c>
      <c r="BL146">
        <f t="shared" si="133"/>
        <v>635.78646655523539</v>
      </c>
      <c r="BM146">
        <f t="shared" si="133"/>
        <v>1078.7538625056523</v>
      </c>
      <c r="BN146">
        <f t="shared" si="133"/>
        <v>1.3872773406390215</v>
      </c>
      <c r="BO146">
        <f t="shared" si="128"/>
        <v>445.90369323087532</v>
      </c>
      <c r="BP146">
        <f t="shared" si="149"/>
        <v>156.34484012091417</v>
      </c>
      <c r="BQ146">
        <f t="shared" si="149"/>
        <v>14.212958204750585</v>
      </c>
      <c r="BR146" s="7">
        <f t="shared" si="147"/>
        <v>8.4196238821847569E-3</v>
      </c>
      <c r="BS146" s="7">
        <f t="shared" si="131"/>
        <v>9.3977096625216819E-2</v>
      </c>
      <c r="BT146" s="7">
        <f t="shared" si="132"/>
        <v>2.3125879349317414E-2</v>
      </c>
      <c r="BU146" s="8">
        <f>MAX((BU$3*climhigh!$I256+BU$4*climhigh!$I256^2+BU$5*climhigh!$I256^6)*(K146/K$66)^$BW$1,-99)</f>
        <v>-9.3234196251481674</v>
      </c>
      <c r="BV146" s="8">
        <f>MAX((BV$3*climhigh!$I256+BV$4*climhigh!$I256^2+BV$5*climhigh!$I256^6)*(L146/L$66)^$BW$1,-99)</f>
        <v>-7.8548070124264404</v>
      </c>
      <c r="BW146" s="8">
        <f>MAX((BW$3*climhigh!$I256+BW$4*climhigh!$I256^2+BW$5*climhigh!$I256^6)*(M146/M$66)^$BW$1,-99)</f>
        <v>-8.4683044411190362</v>
      </c>
      <c r="BX146" s="8">
        <f>MAX((BX$3*climhigh!$M256+BX$4*climhigh!$M256^2+BX$5*climhigh!$M256^6)*(K146/K$66)^$BW$1,-99)</f>
        <v>-9.3234376787279274</v>
      </c>
      <c r="BY146" s="8">
        <f>MAX((BY$3*climhigh!$M256+BY$4*climhigh!$M256^2+BY$5*climhigh!$M256^6)*(L146/L$66)^$BW$1,-99)</f>
        <v>-7.8548193913518949</v>
      </c>
      <c r="BZ146" s="8">
        <f>MAX((BZ$3*climhigh!$M256+BZ$4*climhigh!$M256^2+BZ$5*climhigh!$M256^6)*(M146/M$66)^$BW$1,-99)</f>
        <v>-8.4683156729227065</v>
      </c>
      <c r="CA146" s="8">
        <f t="shared" si="140"/>
        <v>2.6691026022806215E-2</v>
      </c>
      <c r="CB146" s="8">
        <f t="shared" si="141"/>
        <v>2.5083451315714364E-3</v>
      </c>
      <c r="CC146" s="8">
        <f t="shared" si="142"/>
        <v>6.1725344751290792E-4</v>
      </c>
      <c r="CD146" s="8">
        <f>MAX((CD$3*climhigh!$I256+CD$4*climhigh!$I256^2+CD$5*climhigh!$I256^6)*(K146/K$66)^$BW$1,-99)</f>
        <v>-24.013501691676254</v>
      </c>
      <c r="CE146" s="8">
        <f>MAX((CE$3*climhigh!$I256+CE$4*climhigh!$I256^2+CE$5*climhigh!$I256^6)*(L146/L$66)^$BW$1,-99)</f>
        <v>-21.713551451711062</v>
      </c>
      <c r="CF146" s="8">
        <f>MAX((CF$3*climhigh!$I256+CF$4*climhigh!$I256^2+CF$5*climhigh!$I256^6)*(M146/M$66)^$BW$1,-99)</f>
        <v>-25.159678943698641</v>
      </c>
      <c r="CG146" s="8">
        <f>MAX((CG$3*climhigh!$M256+CG$4*climhigh!$M256^2+CG$5*climhigh!$M256^6)*(K146/K$66)^$BW$1,-99)</f>
        <v>-24.013586334788741</v>
      </c>
      <c r="CH146" s="8">
        <f>MAX((CH$3*climhigh!$M256+CH$4*climhigh!$M256^2+CH$5*climhigh!$M256^6)*(L146/L$66)^$BW$1,-99)</f>
        <v>-21.713621382878483</v>
      </c>
      <c r="CI146" s="8">
        <f>MAX((CI$3*climhigh!$M256+CI$4*climhigh!$M256^2+CI$5*climhigh!$M256^6)*(M146/M$66)^$BW$1,-99)</f>
        <v>-25.15975553291366</v>
      </c>
      <c r="CJ146" s="8">
        <f t="shared" si="143"/>
        <v>8.3810750848258425E-3</v>
      </c>
      <c r="CK146" s="8">
        <f t="shared" si="144"/>
        <v>7.8762910306987542E-4</v>
      </c>
      <c r="CL146" s="8">
        <f t="shared" si="145"/>
        <v>1.9381973122925265E-4</v>
      </c>
    </row>
    <row r="147" spans="1:90">
      <c r="A147">
        <f t="shared" si="114"/>
        <v>2101</v>
      </c>
      <c r="B147" s="4">
        <f t="shared" ref="B147:D162" si="150">B146*(1+E147)</f>
        <v>1284.2972556651091</v>
      </c>
      <c r="C147" s="4">
        <f t="shared" si="150"/>
        <v>3560.1638143513292</v>
      </c>
      <c r="D147" s="4">
        <f t="shared" si="150"/>
        <v>6757.3743184990963</v>
      </c>
      <c r="E147" s="11">
        <f t="shared" ref="E147:G162" si="151">E146*$E$5</f>
        <v>9.1626648161808452E-5</v>
      </c>
      <c r="F147" s="11">
        <f t="shared" si="151"/>
        <v>1.8369122996830822E-4</v>
      </c>
      <c r="G147" s="11">
        <f t="shared" si="151"/>
        <v>4.0555887368627571E-4</v>
      </c>
      <c r="H147" s="4">
        <f t="shared" si="123"/>
        <v>134237.14938499097</v>
      </c>
      <c r="I147" s="4">
        <f t="shared" si="123"/>
        <v>97503.21133962</v>
      </c>
      <c r="J147" s="4">
        <f t="shared" si="123"/>
        <v>23240.340478437272</v>
      </c>
      <c r="K147" s="4">
        <f t="shared" si="115"/>
        <v>104521.86889979184</v>
      </c>
      <c r="L147" s="4">
        <f t="shared" si="115"/>
        <v>27387.282278016559</v>
      </c>
      <c r="M147" s="4">
        <f t="shared" si="115"/>
        <v>3439.2560457712316</v>
      </c>
      <c r="N147" s="11">
        <f t="shared" si="120"/>
        <v>5.3705653143083509E-3</v>
      </c>
      <c r="O147" s="11">
        <f t="shared" si="120"/>
        <v>1.1898957308153157E-2</v>
      </c>
      <c r="P147" s="11">
        <f t="shared" si="120"/>
        <v>8.1795132914272983E-3</v>
      </c>
      <c r="Q147" s="4">
        <f t="shared" si="116"/>
        <v>5744.1175143591508</v>
      </c>
      <c r="R147" s="4">
        <f t="shared" si="116"/>
        <v>16687.740769728054</v>
      </c>
      <c r="S147" s="4">
        <f t="shared" si="116"/>
        <v>4534.3692353916749</v>
      </c>
      <c r="T147" s="4">
        <f t="shared" ref="T147:V162" si="152">T146*(1+W147)</f>
        <v>42.790818642051704</v>
      </c>
      <c r="U147" s="4">
        <f t="shared" si="152"/>
        <v>171.15067842844542</v>
      </c>
      <c r="V147" s="4">
        <f t="shared" si="152"/>
        <v>195.10769386527397</v>
      </c>
      <c r="W147" s="11">
        <f t="shared" si="117"/>
        <v>-1.219247815263802E-2</v>
      </c>
      <c r="X147" s="11">
        <f t="shared" si="117"/>
        <v>-1.3228699347321071E-2</v>
      </c>
      <c r="Y147" s="11">
        <f t="shared" si="117"/>
        <v>-1.2203590333800474E-2</v>
      </c>
      <c r="Z147" s="4">
        <f t="shared" si="129"/>
        <v>8508.206278970074</v>
      </c>
      <c r="AA147" s="4">
        <f t="shared" si="129"/>
        <v>41277.172601902486</v>
      </c>
      <c r="AB147" s="4">
        <f t="shared" si="129"/>
        <v>7934.0644631794385</v>
      </c>
      <c r="AC147" s="12">
        <f t="shared" ref="AC147:AE162" si="153">AC146*(1+AF147)</f>
        <v>1.8817874844206968</v>
      </c>
      <c r="AD147" s="12">
        <f t="shared" si="153"/>
        <v>3.7126178466769022</v>
      </c>
      <c r="AE147" s="12">
        <f t="shared" si="153"/>
        <v>1.7871020249658585</v>
      </c>
      <c r="AF147" s="11">
        <f t="shared" si="118"/>
        <v>-2.9039671966837322E-3</v>
      </c>
      <c r="AG147" s="11">
        <f t="shared" si="118"/>
        <v>2.0567434751257441E-3</v>
      </c>
      <c r="AH147" s="11">
        <f t="shared" si="118"/>
        <v>8.257041531207765E-4</v>
      </c>
      <c r="AI147" s="1">
        <f t="shared" si="146"/>
        <v>251328.54310555678</v>
      </c>
      <c r="AJ147" s="1">
        <f t="shared" si="146"/>
        <v>171608.33331735939</v>
      </c>
      <c r="AK147" s="1">
        <f t="shared" si="146"/>
        <v>42244.880445881412</v>
      </c>
      <c r="AL147" s="17">
        <f t="shared" ref="AL147:AN162" si="154">AL146*(1+AO147)</f>
        <v>40.335145282077512</v>
      </c>
      <c r="AM147" s="17">
        <f t="shared" si="154"/>
        <v>13.860294233768464</v>
      </c>
      <c r="AN147" s="17">
        <f t="shared" si="154"/>
        <v>2.6044879177910407</v>
      </c>
      <c r="AO147" s="7">
        <f t="shared" si="148"/>
        <v>7.3231287339134525E-3</v>
      </c>
      <c r="AP147" s="7">
        <f t="shared" si="148"/>
        <v>1.1277067942526541E-2</v>
      </c>
      <c r="AQ147" s="7">
        <f t="shared" si="148"/>
        <v>8.1627938492584515E-3</v>
      </c>
      <c r="AR147" s="1">
        <f t="shared" si="127"/>
        <v>134237.14938499097</v>
      </c>
      <c r="AS147" s="1">
        <f t="shared" si="127"/>
        <v>97503.21133962</v>
      </c>
      <c r="AT147" s="1">
        <f t="shared" si="127"/>
        <v>23240.340478437272</v>
      </c>
      <c r="AU147" s="1">
        <f t="shared" si="134"/>
        <v>26847.429876998198</v>
      </c>
      <c r="AV147" s="1">
        <f t="shared" si="134"/>
        <v>19500.642267924002</v>
      </c>
      <c r="AW147" s="1">
        <f t="shared" si="134"/>
        <v>4648.0680956874548</v>
      </c>
      <c r="AX147" s="1">
        <f t="shared" si="135"/>
        <v>83617.49511983346</v>
      </c>
      <c r="AY147" s="1">
        <f t="shared" si="135"/>
        <v>21909.825822413248</v>
      </c>
      <c r="AZ147" s="1">
        <f t="shared" si="135"/>
        <v>2751.4048366169854</v>
      </c>
      <c r="BA147" s="1">
        <f t="shared" si="136"/>
        <v>11.334008048946854</v>
      </c>
      <c r="BB147" s="1">
        <f t="shared" si="136"/>
        <v>9.9946904828734429</v>
      </c>
      <c r="BC147" s="1">
        <f t="shared" si="136"/>
        <v>7.9198669099002448</v>
      </c>
      <c r="BD147" s="1">
        <f t="shared" si="137"/>
        <v>9457.6064749597081</v>
      </c>
      <c r="BE147">
        <f t="shared" si="130"/>
        <v>0.21822387218499145</v>
      </c>
      <c r="BF147">
        <f t="shared" si="130"/>
        <v>0.3346263841173937</v>
      </c>
      <c r="BG147">
        <f t="shared" si="130"/>
        <v>2.453676962688749E-2</v>
      </c>
      <c r="BH147">
        <f t="shared" si="138"/>
        <v>0.27484327856883889</v>
      </c>
      <c r="BI147">
        <f t="shared" si="139"/>
        <v>4.7621658391411486E-3</v>
      </c>
      <c r="BJ147">
        <f t="shared" si="139"/>
        <v>1.1197481694748152E-2</v>
      </c>
      <c r="BK147">
        <f t="shared" si="139"/>
        <v>6.0205306372294847E-5</v>
      </c>
      <c r="BL147">
        <f t="shared" si="133"/>
        <v>639.25956714489121</v>
      </c>
      <c r="BM147">
        <f t="shared" si="133"/>
        <v>1091.7904241545555</v>
      </c>
      <c r="BN147">
        <f t="shared" si="133"/>
        <v>1.3991918187007615</v>
      </c>
      <c r="BO147">
        <f t="shared" si="128"/>
        <v>449.6580346155564</v>
      </c>
      <c r="BP147">
        <f t="shared" si="149"/>
        <v>158.08809079576977</v>
      </c>
      <c r="BQ147">
        <f t="shared" si="149"/>
        <v>14.374546186667322</v>
      </c>
      <c r="BR147" s="7">
        <f t="shared" si="147"/>
        <v>8.2702174643132231E-3</v>
      </c>
      <c r="BS147" s="7">
        <f t="shared" si="131"/>
        <v>9.1239899636132826E-2</v>
      </c>
      <c r="BT147" s="7">
        <f t="shared" si="132"/>
        <v>2.2270264175921612E-2</v>
      </c>
      <c r="BU147" s="8">
        <f>MAX((BU$3*climhigh!$I257+BU$4*climhigh!$I257^2+BU$5*climhigh!$I257^6)*(K147/K$66)^$BW$1,-99)</f>
        <v>-9.6252029319130283</v>
      </c>
      <c r="BV147" s="8">
        <f>MAX((BV$3*climhigh!$I257+BV$4*climhigh!$I257^2+BV$5*climhigh!$I257^6)*(L147/L$66)^$BW$1,-99)</f>
        <v>-8.046637058974202</v>
      </c>
      <c r="BW147" s="8">
        <f>MAX((BW$3*climhigh!$I257+BW$4*climhigh!$I257^2+BW$5*climhigh!$I257^6)*(M147/M$66)^$BW$1,-99)</f>
        <v>-8.6462541502920605</v>
      </c>
      <c r="BX147" s="8">
        <f>MAX((BX$3*climhigh!$M257+BX$4*climhigh!$M257^2+BX$5*climhigh!$M257^6)*(K147/K$66)^$BW$1,-99)</f>
        <v>-9.6252210651346619</v>
      </c>
      <c r="BY147" s="8">
        <f>MAX((BY$3*climhigh!$M257+BY$4*climhigh!$M257^2+BY$5*climhigh!$M257^6)*(L147/L$66)^$BW$1,-99)</f>
        <v>-8.0466494599861171</v>
      </c>
      <c r="BZ147" s="8">
        <f>MAX((BZ$3*climhigh!$M257+BZ$4*climhigh!$M257^2+BZ$5*climhigh!$M257^6)*(M147/M$66)^$BW$1,-99)</f>
        <v>-8.6462654010933733</v>
      </c>
      <c r="CA147" s="8">
        <f t="shared" si="140"/>
        <v>2.6956244344225087E-2</v>
      </c>
      <c r="CB147" s="8">
        <f t="shared" si="141"/>
        <v>2.4594850285341702E-3</v>
      </c>
      <c r="CC147" s="8">
        <f t="shared" si="142"/>
        <v>6.003226827365855E-4</v>
      </c>
      <c r="CD147" s="8">
        <f>MAX((CD$3*climhigh!$I257+CD$4*climhigh!$I257^2+CD$5*climhigh!$I257^6)*(K147/K$66)^$BW$1,-99)</f>
        <v>-25.479246825732069</v>
      </c>
      <c r="CE147" s="8">
        <f>MAX((CE$3*climhigh!$I257+CE$4*climhigh!$I257^2+CE$5*climhigh!$I257^6)*(L147/L$66)^$BW$1,-99)</f>
        <v>-22.884119963901881</v>
      </c>
      <c r="CF147" s="8">
        <f>MAX((CF$3*climhigh!$I257+CF$4*climhigh!$I257^2+CF$5*climhigh!$I257^6)*(M147/M$66)^$BW$1,-99)</f>
        <v>-26.461352210179331</v>
      </c>
      <c r="CG147" s="8">
        <f>MAX((CG$3*climhigh!$M257+CG$4*climhigh!$M257^2+CG$5*climhigh!$M257^6)*(K147/K$66)^$BW$1,-99)</f>
        <v>-25.479334673696634</v>
      </c>
      <c r="CH147" s="8">
        <f>MAX((CH$3*climhigh!$M257+CH$4*climhigh!$M257^2+CH$5*climhigh!$M257^6)*(L147/L$66)^$BW$1,-99)</f>
        <v>-22.884192327946344</v>
      </c>
      <c r="CI147" s="8">
        <f>MAX((CI$3*climhigh!$M257+CI$4*climhigh!$M257^2+CI$5*climhigh!$M257^6)*(M147/M$66)^$BW$1,-99)</f>
        <v>-26.461431465026429</v>
      </c>
      <c r="CJ147" s="8">
        <f t="shared" si="143"/>
        <v>8.6397977229334694E-3</v>
      </c>
      <c r="CK147" s="8">
        <f t="shared" si="144"/>
        <v>7.882942771169387E-4</v>
      </c>
      <c r="CL147" s="8">
        <f t="shared" si="145"/>
        <v>1.9241057771625437E-4</v>
      </c>
    </row>
    <row r="148" spans="1:90">
      <c r="A148">
        <f t="shared" si="114"/>
        <v>2102</v>
      </c>
      <c r="B148" s="4">
        <f t="shared" si="150"/>
        <v>1284.4090477252503</v>
      </c>
      <c r="C148" s="4">
        <f t="shared" si="150"/>
        <v>3560.785086677779</v>
      </c>
      <c r="D148" s="4">
        <f t="shared" si="150"/>
        <v>6759.9778059608989</v>
      </c>
      <c r="E148" s="11">
        <f t="shared" si="151"/>
        <v>8.704531575371803E-5</v>
      </c>
      <c r="F148" s="11">
        <f t="shared" si="151"/>
        <v>1.745066684698928E-4</v>
      </c>
      <c r="G148" s="11">
        <f t="shared" si="151"/>
        <v>3.8528093000196189E-4</v>
      </c>
      <c r="H148" s="4">
        <f t="shared" si="123"/>
        <v>134950.74388316314</v>
      </c>
      <c r="I148" s="4">
        <f t="shared" si="123"/>
        <v>98664.596264249194</v>
      </c>
      <c r="J148" s="4">
        <f t="shared" si="123"/>
        <v>23436.523811306986</v>
      </c>
      <c r="K148" s="4">
        <f t="shared" si="115"/>
        <v>105068.35351414516</v>
      </c>
      <c r="L148" s="4">
        <f t="shared" si="115"/>
        <v>27708.663640889234</v>
      </c>
      <c r="M148" s="4">
        <f t="shared" si="115"/>
        <v>3466.952774703022</v>
      </c>
      <c r="N148" s="11">
        <f t="shared" si="120"/>
        <v>5.2284236792325967E-3</v>
      </c>
      <c r="O148" s="11">
        <f t="shared" si="120"/>
        <v>1.1734693483283154E-2</v>
      </c>
      <c r="P148" s="11">
        <f t="shared" si="120"/>
        <v>8.0531163028252362E-3</v>
      </c>
      <c r="Q148" s="4">
        <f t="shared" si="116"/>
        <v>5704.2454789245903</v>
      </c>
      <c r="R148" s="4">
        <f t="shared" si="116"/>
        <v>16663.125989450189</v>
      </c>
      <c r="S148" s="4">
        <f t="shared" si="116"/>
        <v>4516.8434131376698</v>
      </c>
      <c r="T148" s="4">
        <f t="shared" si="152"/>
        <v>42.269092520624994</v>
      </c>
      <c r="U148" s="4">
        <f t="shared" si="152"/>
        <v>168.88657756042548</v>
      </c>
      <c r="V148" s="4">
        <f t="shared" si="152"/>
        <v>192.72667949836961</v>
      </c>
      <c r="W148" s="11">
        <f t="shared" si="117"/>
        <v>-1.219247815263802E-2</v>
      </c>
      <c r="X148" s="11">
        <f t="shared" si="117"/>
        <v>-1.3228699347321071E-2</v>
      </c>
      <c r="Y148" s="11">
        <f t="shared" si="117"/>
        <v>-1.2203590333800474E-2</v>
      </c>
      <c r="Z148" s="4">
        <f t="shared" si="129"/>
        <v>8425.8414952947751</v>
      </c>
      <c r="AA148" s="4">
        <f t="shared" si="129"/>
        <v>41308.144115991723</v>
      </c>
      <c r="AB148" s="4">
        <f t="shared" si="129"/>
        <v>7911.076482880042</v>
      </c>
      <c r="AC148" s="12">
        <f t="shared" si="153"/>
        <v>1.8763228352948091</v>
      </c>
      <c r="AD148" s="12">
        <f t="shared" si="153"/>
        <v>3.7202537492086902</v>
      </c>
      <c r="AE148" s="12">
        <f t="shared" si="153"/>
        <v>1.7885776425299234</v>
      </c>
      <c r="AF148" s="11">
        <f t="shared" si="118"/>
        <v>-2.9039671966837322E-3</v>
      </c>
      <c r="AG148" s="11">
        <f t="shared" si="118"/>
        <v>2.0567434751257441E-3</v>
      </c>
      <c r="AH148" s="11">
        <f t="shared" si="118"/>
        <v>8.257041531207765E-4</v>
      </c>
      <c r="AI148" s="1">
        <f t="shared" si="146"/>
        <v>253043.11867199931</v>
      </c>
      <c r="AJ148" s="1">
        <f t="shared" si="146"/>
        <v>173948.14225354747</v>
      </c>
      <c r="AK148" s="1">
        <f t="shared" si="146"/>
        <v>42668.460496980726</v>
      </c>
      <c r="AL148" s="17">
        <f t="shared" si="154"/>
        <v>40.627570948865248</v>
      </c>
      <c r="AM148" s="17">
        <f t="shared" si="154"/>
        <v>14.015034678748302</v>
      </c>
      <c r="AN148" s="17">
        <f t="shared" si="154"/>
        <v>2.625535216767295</v>
      </c>
      <c r="AO148" s="7">
        <f t="shared" si="148"/>
        <v>7.2498974465743183E-3</v>
      </c>
      <c r="AP148" s="7">
        <f t="shared" si="148"/>
        <v>1.1164297263101275E-2</v>
      </c>
      <c r="AQ148" s="7">
        <f t="shared" si="148"/>
        <v>8.0811659107658668E-3</v>
      </c>
      <c r="AR148" s="1">
        <f t="shared" si="127"/>
        <v>134950.74388316314</v>
      </c>
      <c r="AS148" s="1">
        <f t="shared" si="127"/>
        <v>98664.596264249194</v>
      </c>
      <c r="AT148" s="1">
        <f t="shared" si="127"/>
        <v>23436.523811306986</v>
      </c>
      <c r="AU148" s="1">
        <f t="shared" si="134"/>
        <v>26990.148776632632</v>
      </c>
      <c r="AV148" s="1">
        <f t="shared" si="134"/>
        <v>19732.919252849839</v>
      </c>
      <c r="AW148" s="1">
        <f t="shared" si="134"/>
        <v>4687.3047622613976</v>
      </c>
      <c r="AX148" s="1">
        <f t="shared" si="135"/>
        <v>84054.682811316132</v>
      </c>
      <c r="AY148" s="1">
        <f t="shared" si="135"/>
        <v>22166.930912711385</v>
      </c>
      <c r="AZ148" s="1">
        <f t="shared" si="135"/>
        <v>2773.562219762418</v>
      </c>
      <c r="BA148" s="1">
        <f t="shared" si="136"/>
        <v>11.339222851875078</v>
      </c>
      <c r="BB148" s="1">
        <f t="shared" si="136"/>
        <v>10.006356858778981</v>
      </c>
      <c r="BC148" s="1">
        <f t="shared" si="136"/>
        <v>7.9278877729059687</v>
      </c>
      <c r="BD148" s="1">
        <f t="shared" si="137"/>
        <v>9193.7071763902441</v>
      </c>
      <c r="BE148">
        <f t="shared" ref="BE148:BG163" si="155">BE147</f>
        <v>0.21822387218499145</v>
      </c>
      <c r="BF148">
        <f t="shared" si="155"/>
        <v>0.3346263841173937</v>
      </c>
      <c r="BG148">
        <f t="shared" si="155"/>
        <v>2.453676962688749E-2</v>
      </c>
      <c r="BH148">
        <f t="shared" si="138"/>
        <v>0.27505611656579948</v>
      </c>
      <c r="BI148">
        <f t="shared" si="139"/>
        <v>4.7621658391411486E-3</v>
      </c>
      <c r="BJ148">
        <f t="shared" si="139"/>
        <v>1.1197481694748152E-2</v>
      </c>
      <c r="BK148">
        <f t="shared" si="139"/>
        <v>6.0205306372294847E-5</v>
      </c>
      <c r="BL148">
        <f t="shared" si="133"/>
        <v>642.65782248708581</v>
      </c>
      <c r="BM148">
        <f t="shared" si="133"/>
        <v>1104.7950105886473</v>
      </c>
      <c r="BN148">
        <f t="shared" si="133"/>
        <v>1.4110030963613205</v>
      </c>
      <c r="BO148">
        <f t="shared" si="128"/>
        <v>453.37680434640276</v>
      </c>
      <c r="BP148">
        <f t="shared" si="149"/>
        <v>159.85117605671732</v>
      </c>
      <c r="BQ148">
        <f t="shared" si="149"/>
        <v>14.538011024354359</v>
      </c>
      <c r="BR148" s="7">
        <f t="shared" si="147"/>
        <v>8.1228216327702274E-3</v>
      </c>
      <c r="BS148" s="7">
        <f t="shared" si="131"/>
        <v>8.8582426831196923E-2</v>
      </c>
      <c r="BT148" s="7">
        <f t="shared" si="132"/>
        <v>2.1449391306157802E-2</v>
      </c>
      <c r="BU148" s="8">
        <f>MAX((BU$3*climhigh!$I258+BU$4*climhigh!$I258^2+BU$5*climhigh!$I258^6)*(K148/K$66)^$BW$1,-99)</f>
        <v>-9.929301783119838</v>
      </c>
      <c r="BV148" s="8">
        <f>MAX((BV$3*climhigh!$I258+BV$4*climhigh!$I258^2+BV$5*climhigh!$I258^6)*(L148/L$66)^$BW$1,-99)</f>
        <v>-8.2392919257787529</v>
      </c>
      <c r="BW148" s="8">
        <f>MAX((BW$3*climhigh!$I258+BW$4*climhigh!$I258^2+BW$5*climhigh!$I258^6)*(M148/M$66)^$BW$1,-99)</f>
        <v>-8.8250621699090601</v>
      </c>
      <c r="BX148" s="8">
        <f>MAX((BX$3*climhigh!$M258+BX$4*climhigh!$M258^2+BX$5*climhigh!$M258^6)*(K148/K$66)^$BW$1,-99)</f>
        <v>-9.9293199926543849</v>
      </c>
      <c r="BY148" s="8">
        <f>MAX((BY$3*climhigh!$M258+BY$4*climhigh!$M258^2+BY$5*climhigh!$M258^6)*(L148/L$66)^$BW$1,-99)</f>
        <v>-8.2393043468150253</v>
      </c>
      <c r="BZ148" s="8">
        <f>MAX((BZ$3*climhigh!$M258+BZ$4*climhigh!$M258^2+BZ$5*climhigh!$M258^6)*(M148/M$66)^$BW$1,-99)</f>
        <v>-8.8250734380231641</v>
      </c>
      <c r="CA148" s="8">
        <f t="shared" si="140"/>
        <v>2.7214756573772619E-2</v>
      </c>
      <c r="CB148" s="8">
        <f t="shared" si="141"/>
        <v>2.4107491829250486E-3</v>
      </c>
      <c r="CC148" s="8">
        <f t="shared" si="142"/>
        <v>5.8373996305267927E-4</v>
      </c>
      <c r="CD148" s="8">
        <f>MAX((CD$3*climhigh!$I258+CD$4*climhigh!$I258^2+CD$5*climhigh!$I258^6)*(K148/K$66)^$BW$1,-99)</f>
        <v>-27.005187751462255</v>
      </c>
      <c r="CE148" s="8">
        <f>MAX((CE$3*climhigh!$I258+CE$4*climhigh!$I258^2+CE$5*climhigh!$I258^6)*(L148/L$66)^$BW$1,-99)</f>
        <v>-24.098895958948457</v>
      </c>
      <c r="CF148" s="8">
        <f>MAX((CF$3*climhigh!$I258+CF$4*climhigh!$I258^2+CF$5*climhigh!$I258^6)*(M148/M$66)^$BW$1,-99)</f>
        <v>-27.812453605220902</v>
      </c>
      <c r="CG148" s="8">
        <f>MAX((CG$3*climhigh!$M258+CG$4*climhigh!$M258^2+CG$5*climhigh!$M258^6)*(K148/K$66)^$BW$1,-99)</f>
        <v>-27.005278867023076</v>
      </c>
      <c r="CH148" s="8">
        <f>MAX((CH$3*climhigh!$M258+CH$4*climhigh!$M258^2+CH$5*climhigh!$M258^6)*(L148/L$66)^$BW$1,-99)</f>
        <v>-24.098970797703473</v>
      </c>
      <c r="CI148" s="8">
        <f>MAX((CI$3*climhigh!$M258+CI$4*climhigh!$M258^2+CI$5*climhigh!$M258^6)*(M148/M$66)^$BW$1,-99)</f>
        <v>-27.812535574313845</v>
      </c>
      <c r="CJ148" s="8">
        <f t="shared" si="143"/>
        <v>8.8998708340992331E-3</v>
      </c>
      <c r="CK148" s="8">
        <f t="shared" si="144"/>
        <v>7.8837215696869886E-4</v>
      </c>
      <c r="CL148" s="8">
        <f t="shared" si="145"/>
        <v>1.9089681209485547E-4</v>
      </c>
    </row>
    <row r="149" spans="1:90">
      <c r="A149">
        <f t="shared" si="114"/>
        <v>2103</v>
      </c>
      <c r="B149" s="4">
        <f t="shared" si="150"/>
        <v>1284.5152594268106</v>
      </c>
      <c r="C149" s="4">
        <f t="shared" si="150"/>
        <v>3561.3753983832617</v>
      </c>
      <c r="D149" s="4">
        <f t="shared" si="150"/>
        <v>6762.4520719699776</v>
      </c>
      <c r="E149" s="11">
        <f t="shared" si="151"/>
        <v>8.2693049966032128E-5</v>
      </c>
      <c r="F149" s="11">
        <f t="shared" si="151"/>
        <v>1.6578133504639814E-4</v>
      </c>
      <c r="G149" s="11">
        <f t="shared" si="151"/>
        <v>3.6601688350186378E-4</v>
      </c>
      <c r="H149" s="4">
        <f t="shared" si="123"/>
        <v>135648.5535709734</v>
      </c>
      <c r="I149" s="4">
        <f t="shared" si="123"/>
        <v>99822.935379213057</v>
      </c>
      <c r="J149" s="4">
        <f t="shared" si="123"/>
        <v>23630.984220779352</v>
      </c>
      <c r="K149" s="4">
        <f t="shared" si="115"/>
        <v>105602.91329781778</v>
      </c>
      <c r="L149" s="4">
        <f t="shared" si="115"/>
        <v>28029.321319097431</v>
      </c>
      <c r="M149" s="4">
        <f t="shared" si="115"/>
        <v>3494.4401778060046</v>
      </c>
      <c r="N149" s="11">
        <f t="shared" si="120"/>
        <v>5.0877335162642368E-3</v>
      </c>
      <c r="O149" s="11">
        <f t="shared" si="120"/>
        <v>1.1572469981374622E-2</v>
      </c>
      <c r="P149" s="11">
        <f t="shared" si="120"/>
        <v>7.9284042469649485E-3</v>
      </c>
      <c r="Q149" s="4">
        <f t="shared" si="116"/>
        <v>5663.832746120609</v>
      </c>
      <c r="R149" s="4">
        <f t="shared" si="116"/>
        <v>16635.734531276059</v>
      </c>
      <c r="S149" s="4">
        <f t="shared" si="116"/>
        <v>4498.7420529258889</v>
      </c>
      <c r="T149" s="4">
        <f t="shared" si="152"/>
        <v>41.753727533535439</v>
      </c>
      <c r="U149" s="4">
        <f t="shared" si="152"/>
        <v>166.65242780208058</v>
      </c>
      <c r="V149" s="4">
        <f t="shared" si="152"/>
        <v>190.37472205537784</v>
      </c>
      <c r="W149" s="11">
        <f t="shared" si="117"/>
        <v>-1.219247815263802E-2</v>
      </c>
      <c r="X149" s="11">
        <f t="shared" si="117"/>
        <v>-1.3228699347321071E-2</v>
      </c>
      <c r="Y149" s="11">
        <f t="shared" si="117"/>
        <v>-1.2203590333800474E-2</v>
      </c>
      <c r="Z149" s="4">
        <f t="shared" si="129"/>
        <v>8343.0561025753359</v>
      </c>
      <c r="AA149" s="4">
        <f t="shared" si="129"/>
        <v>41332.04864340675</v>
      </c>
      <c r="AB149" s="4">
        <f t="shared" si="129"/>
        <v>7887.0062868424347</v>
      </c>
      <c r="AC149" s="12">
        <f t="shared" si="153"/>
        <v>1.8708740553307244</v>
      </c>
      <c r="AD149" s="12">
        <f t="shared" si="153"/>
        <v>3.7279053568331872</v>
      </c>
      <c r="AE149" s="12">
        <f t="shared" si="153"/>
        <v>1.7900544785175392</v>
      </c>
      <c r="AF149" s="11">
        <f t="shared" si="118"/>
        <v>-2.9039671966837322E-3</v>
      </c>
      <c r="AG149" s="11">
        <f t="shared" si="118"/>
        <v>2.0567434751257441E-3</v>
      </c>
      <c r="AH149" s="11">
        <f t="shared" si="118"/>
        <v>8.257041531207765E-4</v>
      </c>
      <c r="AI149" s="1">
        <f t="shared" si="146"/>
        <v>254728.95558143203</v>
      </c>
      <c r="AJ149" s="1">
        <f t="shared" si="146"/>
        <v>176286.24728104257</v>
      </c>
      <c r="AK149" s="1">
        <f t="shared" si="146"/>
        <v>43088.919209544052</v>
      </c>
      <c r="AL149" s="17">
        <f t="shared" si="154"/>
        <v>40.919171214519118</v>
      </c>
      <c r="AM149" s="17">
        <f t="shared" si="154"/>
        <v>14.16993801192146</v>
      </c>
      <c r="AN149" s="17">
        <f t="shared" si="154"/>
        <v>2.6465404286016376</v>
      </c>
      <c r="AO149" s="7">
        <f t="shared" si="148"/>
        <v>7.1773984721085751E-3</v>
      </c>
      <c r="AP149" s="7">
        <f t="shared" si="148"/>
        <v>1.1052654290470263E-2</v>
      </c>
      <c r="AQ149" s="7">
        <f t="shared" si="148"/>
        <v>8.0003542516582076E-3</v>
      </c>
      <c r="AR149" s="1">
        <f t="shared" si="127"/>
        <v>135648.5535709734</v>
      </c>
      <c r="AS149" s="1">
        <f t="shared" si="127"/>
        <v>99822.935379213057</v>
      </c>
      <c r="AT149" s="1">
        <f t="shared" si="127"/>
        <v>23630.984220779352</v>
      </c>
      <c r="AU149" s="1">
        <f t="shared" si="134"/>
        <v>27129.71071419468</v>
      </c>
      <c r="AV149" s="1">
        <f t="shared" si="134"/>
        <v>19964.587075842614</v>
      </c>
      <c r="AW149" s="1">
        <f t="shared" si="134"/>
        <v>4726.1968441558702</v>
      </c>
      <c r="AX149" s="1">
        <f t="shared" si="135"/>
        <v>84482.330638254221</v>
      </c>
      <c r="AY149" s="1">
        <f t="shared" si="135"/>
        <v>22423.457055277944</v>
      </c>
      <c r="AZ149" s="1">
        <f t="shared" si="135"/>
        <v>2795.5521422448032</v>
      </c>
      <c r="BA149" s="1">
        <f t="shared" si="136"/>
        <v>11.344297686607062</v>
      </c>
      <c r="BB149" s="1">
        <f t="shared" si="136"/>
        <v>10.017862879889966</v>
      </c>
      <c r="BC149" s="1">
        <f t="shared" si="136"/>
        <v>7.9357849124997983</v>
      </c>
      <c r="BD149" s="1">
        <f t="shared" si="137"/>
        <v>8936.9055134794271</v>
      </c>
      <c r="BE149">
        <f t="shared" si="155"/>
        <v>0.21822387218499145</v>
      </c>
      <c r="BF149">
        <f t="shared" si="155"/>
        <v>0.3346263841173937</v>
      </c>
      <c r="BG149">
        <f t="shared" si="155"/>
        <v>2.453676962688749E-2</v>
      </c>
      <c r="BH149">
        <f t="shared" si="138"/>
        <v>0.27526734802235775</v>
      </c>
      <c r="BI149">
        <f t="shared" si="139"/>
        <v>4.7621658391411486E-3</v>
      </c>
      <c r="BJ149">
        <f t="shared" si="139"/>
        <v>1.1197481694748152E-2</v>
      </c>
      <c r="BK149">
        <f t="shared" si="139"/>
        <v>6.0205306372294847E-5</v>
      </c>
      <c r="BL149">
        <f t="shared" si="133"/>
        <v>645.98090794459756</v>
      </c>
      <c r="BM149">
        <f t="shared" si="133"/>
        <v>1117.7654916247659</v>
      </c>
      <c r="BN149">
        <f t="shared" si="133"/>
        <v>1.4227106448908862</v>
      </c>
      <c r="BO149">
        <f t="shared" si="128"/>
        <v>457.05950326054398</v>
      </c>
      <c r="BP149">
        <f t="shared" si="149"/>
        <v>161.63432016699127</v>
      </c>
      <c r="BQ149">
        <f t="shared" si="149"/>
        <v>14.703374000073497</v>
      </c>
      <c r="BR149" s="7">
        <f t="shared" si="147"/>
        <v>7.9774142877868659E-3</v>
      </c>
      <c r="BS149" s="7">
        <f t="shared" si="131"/>
        <v>8.6002356146793121E-2</v>
      </c>
      <c r="BT149" s="7">
        <f t="shared" si="132"/>
        <v>2.0661708671833243E-2</v>
      </c>
      <c r="BU149" s="8">
        <f>MAX((BU$3*climhigh!$I259+BU$4*climhigh!$I259^2+BU$5*climhigh!$I259^6)*(K149/K$66)^$BW$1,-99)</f>
        <v>-10.23564961273277</v>
      </c>
      <c r="BV149" s="8">
        <f>MAX((BV$3*climhigh!$I259+BV$4*climhigh!$I259^2+BV$5*climhigh!$I259^6)*(L149/L$66)^$BW$1,-99)</f>
        <v>-8.4327252960883285</v>
      </c>
      <c r="BW149" s="8">
        <f>MAX((BW$3*climhigh!$I259+BW$4*climhigh!$I259^2+BW$5*climhigh!$I259^6)*(M149/M$66)^$BW$1,-99)</f>
        <v>-9.0046871000527098</v>
      </c>
      <c r="BX149" s="8">
        <f>MAX((BX$3*climhigh!$M259+BX$4*climhigh!$M259^2+BX$5*climhigh!$M259^6)*(K149/K$66)^$BW$1,-99)</f>
        <v>-10.235667895338429</v>
      </c>
      <c r="BY149" s="8">
        <f>MAX((BY$3*climhigh!$M259+BY$4*climhigh!$M259^2+BY$5*climhigh!$M259^6)*(L149/L$66)^$BW$1,-99)</f>
        <v>-8.4327377351524735</v>
      </c>
      <c r="BZ149" s="8">
        <f>MAX((BZ$3*climhigh!$M259+BZ$4*climhigh!$M259^2+BZ$5*climhigh!$M259^6)*(M149/M$66)^$BW$1,-99)</f>
        <v>-9.0046983838469234</v>
      </c>
      <c r="CA149" s="8">
        <f t="shared" si="140"/>
        <v>2.746656176128378E-2</v>
      </c>
      <c r="CB149" s="8">
        <f t="shared" si="141"/>
        <v>2.3621890267218168E-3</v>
      </c>
      <c r="CC149" s="8">
        <f t="shared" si="142"/>
        <v>5.6750609732856042E-4</v>
      </c>
      <c r="CD149" s="8">
        <f>MAX((CD$3*climhigh!$I259+CD$4*climhigh!$I259^2+CD$5*climhigh!$I259^6)*(K149/K$66)^$BW$1,-99)</f>
        <v>-28.592632849356399</v>
      </c>
      <c r="CE149" s="8">
        <f>MAX((CE$3*climhigh!$I259+CE$4*climhigh!$I259^2+CE$5*climhigh!$I259^6)*(L149/L$66)^$BW$1,-99)</f>
        <v>-25.358701015696422</v>
      </c>
      <c r="CF149" s="8">
        <f>MAX((CF$3*climhigh!$I259+CF$4*climhigh!$I259^2+CF$5*climhigh!$I259^6)*(M149/M$66)^$BW$1,-99)</f>
        <v>-29.213953683243069</v>
      </c>
      <c r="CG149" s="8">
        <f>MAX((CG$3*climhigh!$M259+CG$4*climhigh!$M259^2+CG$5*climhigh!$M259^6)*(K149/K$66)^$BW$1,-99)</f>
        <v>-28.592727294727599</v>
      </c>
      <c r="CH149" s="8">
        <f>MAX((CH$3*climhigh!$M259+CH$4*climhigh!$M259^2+CH$5*climhigh!$M259^6)*(L149/L$66)^$BW$1,-99)</f>
        <v>-25.358778370394443</v>
      </c>
      <c r="CI149" s="8">
        <f>MAX((CI$3*climhigh!$M259+CI$4*climhigh!$M259^2+CI$5*climhigh!$M259^6)*(M149/M$66)^$BW$1,-99)</f>
        <v>-29.21403841462141</v>
      </c>
      <c r="CJ149" s="8">
        <f t="shared" si="143"/>
        <v>9.1610740106501509E-3</v>
      </c>
      <c r="CK149" s="8">
        <f t="shared" si="144"/>
        <v>7.8787394975106471E-4</v>
      </c>
      <c r="CL149" s="8">
        <f t="shared" si="145"/>
        <v>1.8928344232915637E-4</v>
      </c>
    </row>
    <row r="150" spans="1:90">
      <c r="A150">
        <f t="shared" si="114"/>
        <v>2104</v>
      </c>
      <c r="B150" s="4">
        <f t="shared" si="150"/>
        <v>1284.6161688871139</v>
      </c>
      <c r="C150" s="4">
        <f t="shared" si="150"/>
        <v>3561.936287473</v>
      </c>
      <c r="D150" s="4">
        <f t="shared" si="150"/>
        <v>6764.8034850205804</v>
      </c>
      <c r="E150" s="11">
        <f t="shared" si="151"/>
        <v>7.8558397467730525E-5</v>
      </c>
      <c r="F150" s="11">
        <f t="shared" si="151"/>
        <v>1.5749226829407821E-4</v>
      </c>
      <c r="G150" s="11">
        <f t="shared" si="151"/>
        <v>3.4771603932677055E-4</v>
      </c>
      <c r="H150" s="4">
        <f t="shared" si="123"/>
        <v>136330.51869649673</v>
      </c>
      <c r="I150" s="4">
        <f t="shared" si="123"/>
        <v>100978.0428315138</v>
      </c>
      <c r="J150" s="4">
        <f t="shared" si="123"/>
        <v>23823.713671318736</v>
      </c>
      <c r="K150" s="4">
        <f t="shared" si="115"/>
        <v>106125.48868554435</v>
      </c>
      <c r="L150" s="4">
        <f t="shared" si="115"/>
        <v>28349.199615569829</v>
      </c>
      <c r="M150" s="4">
        <f t="shared" si="115"/>
        <v>3521.7155567152822</v>
      </c>
      <c r="N150" s="11">
        <f t="shared" si="120"/>
        <v>4.9484940463035976E-3</v>
      </c>
      <c r="O150" s="11">
        <f t="shared" si="120"/>
        <v>1.1412274055114358E-2</v>
      </c>
      <c r="P150" s="11">
        <f t="shared" si="120"/>
        <v>7.8053643849764764E-3</v>
      </c>
      <c r="Q150" s="4">
        <f t="shared" si="116"/>
        <v>5622.9039993736324</v>
      </c>
      <c r="R150" s="4">
        <f t="shared" si="116"/>
        <v>16605.620318082721</v>
      </c>
      <c r="S150" s="4">
        <f t="shared" si="116"/>
        <v>4480.0843037905306</v>
      </c>
      <c r="T150" s="4">
        <f t="shared" si="152"/>
        <v>41.244646122791607</v>
      </c>
      <c r="U150" s="4">
        <f t="shared" si="152"/>
        <v>164.44783293918573</v>
      </c>
      <c r="V150" s="4">
        <f t="shared" si="152"/>
        <v>188.05146693750288</v>
      </c>
      <c r="W150" s="11">
        <f t="shared" si="117"/>
        <v>-1.219247815263802E-2</v>
      </c>
      <c r="X150" s="11">
        <f t="shared" si="117"/>
        <v>-1.3228699347321071E-2</v>
      </c>
      <c r="Y150" s="11">
        <f t="shared" si="117"/>
        <v>-1.2203590333800474E-2</v>
      </c>
      <c r="Z150" s="4">
        <f t="shared" si="129"/>
        <v>8259.8919366836799</v>
      </c>
      <c r="AA150" s="4">
        <f t="shared" si="129"/>
        <v>41348.975184376854</v>
      </c>
      <c r="AB150" s="4">
        <f t="shared" si="129"/>
        <v>7861.8851521753186</v>
      </c>
      <c r="AC150" s="12">
        <f t="shared" si="153"/>
        <v>1.8654410984449172</v>
      </c>
      <c r="AD150" s="12">
        <f t="shared" si="153"/>
        <v>3.7355727018517402</v>
      </c>
      <c r="AE150" s="12">
        <f t="shared" si="153"/>
        <v>1.7915325339347636</v>
      </c>
      <c r="AF150" s="11">
        <f t="shared" si="118"/>
        <v>-2.9039671966837322E-3</v>
      </c>
      <c r="AG150" s="11">
        <f t="shared" si="118"/>
        <v>2.0567434751257441E-3</v>
      </c>
      <c r="AH150" s="11">
        <f t="shared" si="118"/>
        <v>8.257041531207765E-4</v>
      </c>
      <c r="AI150" s="1">
        <f t="shared" si="146"/>
        <v>256385.77073748352</v>
      </c>
      <c r="AJ150" s="1">
        <f t="shared" si="146"/>
        <v>178622.20962878093</v>
      </c>
      <c r="AK150" s="1">
        <f t="shared" si="146"/>
        <v>43506.224132745519</v>
      </c>
      <c r="AL150" s="17">
        <f t="shared" si="154"/>
        <v>41.209927479504607</v>
      </c>
      <c r="AM150" s="17">
        <f t="shared" si="154"/>
        <v>14.32498728382299</v>
      </c>
      <c r="AN150" s="17">
        <f t="shared" si="154"/>
        <v>2.6675019569620848</v>
      </c>
      <c r="AO150" s="7">
        <f t="shared" si="148"/>
        <v>7.1056244873874894E-3</v>
      </c>
      <c r="AP150" s="7">
        <f t="shared" si="148"/>
        <v>1.0942127747565559E-2</v>
      </c>
      <c r="AQ150" s="7">
        <f t="shared" si="148"/>
        <v>7.9203507091416252E-3</v>
      </c>
      <c r="AR150" s="1">
        <f t="shared" si="127"/>
        <v>136330.51869649673</v>
      </c>
      <c r="AS150" s="1">
        <f t="shared" si="127"/>
        <v>100978.0428315138</v>
      </c>
      <c r="AT150" s="1">
        <f t="shared" si="127"/>
        <v>23823.713671318736</v>
      </c>
      <c r="AU150" s="1">
        <f t="shared" si="134"/>
        <v>27266.103739299346</v>
      </c>
      <c r="AV150" s="1">
        <f t="shared" si="134"/>
        <v>20195.608566302762</v>
      </c>
      <c r="AW150" s="1">
        <f t="shared" si="134"/>
        <v>4764.7427342637475</v>
      </c>
      <c r="AX150" s="1">
        <f t="shared" si="135"/>
        <v>84900.390948435466</v>
      </c>
      <c r="AY150" s="1">
        <f t="shared" si="135"/>
        <v>22679.359692455862</v>
      </c>
      <c r="AZ150" s="1">
        <f t="shared" si="135"/>
        <v>2817.3724453722261</v>
      </c>
      <c r="BA150" s="1">
        <f t="shared" si="136"/>
        <v>11.349233977099619</v>
      </c>
      <c r="BB150" s="1">
        <f t="shared" si="136"/>
        <v>10.029210525188118</v>
      </c>
      <c r="BC150" s="1">
        <f t="shared" si="136"/>
        <v>7.9435599726166091</v>
      </c>
      <c r="BD150" s="1">
        <f t="shared" si="137"/>
        <v>8687.0262335261032</v>
      </c>
      <c r="BE150">
        <f t="shared" si="155"/>
        <v>0.21822387218499145</v>
      </c>
      <c r="BF150">
        <f t="shared" si="155"/>
        <v>0.3346263841173937</v>
      </c>
      <c r="BG150">
        <f t="shared" si="155"/>
        <v>2.453676962688749E-2</v>
      </c>
      <c r="BH150">
        <f t="shared" si="138"/>
        <v>0.27547697383013808</v>
      </c>
      <c r="BI150">
        <f t="shared" si="139"/>
        <v>4.7621658391411486E-3</v>
      </c>
      <c r="BJ150">
        <f t="shared" si="139"/>
        <v>1.1197481694748152E-2</v>
      </c>
      <c r="BK150">
        <f t="shared" si="139"/>
        <v>6.0205306372294847E-5</v>
      </c>
      <c r="BL150">
        <f t="shared" si="133"/>
        <v>649.22853896885033</v>
      </c>
      <c r="BM150">
        <f t="shared" si="133"/>
        <v>1130.6997861773707</v>
      </c>
      <c r="BN150">
        <f t="shared" si="133"/>
        <v>1.4343139805075737</v>
      </c>
      <c r="BO150">
        <f t="shared" si="128"/>
        <v>460.70565627222339</v>
      </c>
      <c r="BP150">
        <f t="shared" si="149"/>
        <v>163.43775001576259</v>
      </c>
      <c r="BQ150">
        <f t="shared" si="149"/>
        <v>14.870656660466116</v>
      </c>
      <c r="BR150" s="7">
        <f t="shared" si="147"/>
        <v>7.8339739622017568E-3</v>
      </c>
      <c r="BS150" s="7">
        <f t="shared" si="131"/>
        <v>8.3497433152226325E-2</v>
      </c>
      <c r="BT150" s="7">
        <f t="shared" si="132"/>
        <v>1.9905740132130305E-2</v>
      </c>
      <c r="BU150" s="8">
        <f>MAX((BU$3*climhigh!$I260+BU$4*climhigh!$I260^2+BU$5*climhigh!$I260^6)*(K150/K$66)^$BW$1,-99)</f>
        <v>-10.544179519571035</v>
      </c>
      <c r="BV150" s="8">
        <f>MAX((BV$3*climhigh!$I260+BV$4*climhigh!$I260^2+BV$5*climhigh!$I260^6)*(L150/L$66)^$BW$1,-99)</f>
        <v>-8.6268909034772339</v>
      </c>
      <c r="BW150" s="8">
        <f>MAX((BW$3*climhigh!$I260+BW$4*climhigh!$I260^2+BW$5*climhigh!$I260^6)*(M150/M$66)^$BW$1,-99)</f>
        <v>-9.1850874879359576</v>
      </c>
      <c r="BX150" s="8">
        <f>MAX((BX$3*climhigh!$M260+BX$4*climhigh!$M260^2+BX$5*climhigh!$M260^6)*(K150/K$66)^$BW$1,-99)</f>
        <v>-10.544197872092315</v>
      </c>
      <c r="BY150" s="8">
        <f>MAX((BY$3*climhigh!$M260+BY$4*climhigh!$M260^2+BY$5*climhigh!$M260^6)*(L150/L$66)^$BW$1,-99)</f>
        <v>-8.6269033586372412</v>
      </c>
      <c r="BZ150" s="8">
        <f>MAX((BZ$3*climhigh!$M260+BZ$4*climhigh!$M260^2+BZ$5*climhigh!$M260^6)*(M150/M$66)^$BW$1,-99)</f>
        <v>-9.1850987858288793</v>
      </c>
      <c r="CA150" s="8">
        <f t="shared" si="140"/>
        <v>2.771166511608477E-2</v>
      </c>
      <c r="CB150" s="8">
        <f t="shared" si="141"/>
        <v>2.3138529055671702E-3</v>
      </c>
      <c r="CC150" s="8">
        <f t="shared" si="142"/>
        <v>5.5162120442940404E-4</v>
      </c>
      <c r="CD150" s="8">
        <f>MAX((CD$3*climhigh!$I260+CD$4*climhigh!$I260^2+CD$5*climhigh!$I260^6)*(K150/K$66)^$BW$1,-99)</f>
        <v>-30.242871519934944</v>
      </c>
      <c r="CE150" s="8">
        <f>MAX((CE$3*climhigh!$I260+CE$4*climhigh!$I260^2+CE$5*climhigh!$I260^6)*(L150/L$66)^$BW$1,-99)</f>
        <v>-26.664336558831746</v>
      </c>
      <c r="CF150" s="8">
        <f>MAX((CF$3*climhigh!$I260+CF$4*climhigh!$I260^2+CF$5*climhigh!$I260^6)*(M150/M$66)^$BW$1,-99)</f>
        <v>-30.666802535394208</v>
      </c>
      <c r="CG150" s="8">
        <f>MAX((CG$3*climhigh!$M260+CG$4*climhigh!$M260^2+CG$5*climhigh!$M260^6)*(K150/K$66)^$BW$1,-99)</f>
        <v>-30.242969356754127</v>
      </c>
      <c r="CH150" s="8">
        <f>MAX((CH$3*climhigh!$M260+CH$4*climhigh!$M260^2+CH$5*climhigh!$M260^6)*(L150/L$66)^$BW$1,-99)</f>
        <v>-26.664416470070616</v>
      </c>
      <c r="CI150" s="8">
        <f>MAX((CI$3*climhigh!$M260+CI$4*climhigh!$M260^2+CI$5*climhigh!$M260^6)*(M150/M$66)^$BW$1,-99)</f>
        <v>-30.666890076483231</v>
      </c>
      <c r="CJ150" s="8">
        <f t="shared" si="143"/>
        <v>9.4231850073957287E-3</v>
      </c>
      <c r="CK150" s="8">
        <f t="shared" si="144"/>
        <v>7.8681176023608621E-4</v>
      </c>
      <c r="CL150" s="8">
        <f t="shared" si="145"/>
        <v>1.8757547197420575E-4</v>
      </c>
    </row>
    <row r="151" spans="1:90">
      <c r="A151">
        <f t="shared" si="114"/>
        <v>2105</v>
      </c>
      <c r="B151" s="4">
        <f t="shared" si="150"/>
        <v>1284.7120404053233</v>
      </c>
      <c r="C151" s="4">
        <f t="shared" si="150"/>
        <v>3562.4692160271616</v>
      </c>
      <c r="D151" s="4">
        <f t="shared" si="150"/>
        <v>6767.0381041614846</v>
      </c>
      <c r="E151" s="11">
        <f t="shared" si="151"/>
        <v>7.4630477594343992E-5</v>
      </c>
      <c r="F151" s="11">
        <f t="shared" si="151"/>
        <v>1.4961765487937431E-4</v>
      </c>
      <c r="G151" s="11">
        <f t="shared" si="151"/>
        <v>3.3033023736043203E-4</v>
      </c>
      <c r="H151" s="4">
        <f t="shared" si="123"/>
        <v>136996.5878560447</v>
      </c>
      <c r="I151" s="4">
        <f t="shared" si="123"/>
        <v>102129.73722172079</v>
      </c>
      <c r="J151" s="4">
        <f t="shared" si="123"/>
        <v>24014.704869184527</v>
      </c>
      <c r="K151" s="4">
        <f t="shared" si="115"/>
        <v>106636.02702191741</v>
      </c>
      <c r="L151" s="4">
        <f t="shared" si="115"/>
        <v>28668.244138714297</v>
      </c>
      <c r="M151" s="4">
        <f t="shared" si="115"/>
        <v>3548.7763626476922</v>
      </c>
      <c r="N151" s="11">
        <f t="shared" si="120"/>
        <v>4.8107042209795114E-3</v>
      </c>
      <c r="O151" s="11">
        <f t="shared" si="120"/>
        <v>1.1254092795242254E-2</v>
      </c>
      <c r="P151" s="11">
        <f t="shared" si="120"/>
        <v>7.6839839835474155E-3</v>
      </c>
      <c r="Q151" s="4">
        <f t="shared" si="116"/>
        <v>5581.4837028256352</v>
      </c>
      <c r="R151" s="4">
        <f t="shared" si="116"/>
        <v>16572.837774486605</v>
      </c>
      <c r="S151" s="4">
        <f t="shared" si="116"/>
        <v>4460.8890589317807</v>
      </c>
      <c r="T151" s="4">
        <f t="shared" si="152"/>
        <v>40.741771676026183</v>
      </c>
      <c r="U151" s="4">
        <f t="shared" si="152"/>
        <v>162.27240199891477</v>
      </c>
      <c r="V151" s="4">
        <f t="shared" si="152"/>
        <v>185.75656387332737</v>
      </c>
      <c r="W151" s="11">
        <f t="shared" si="117"/>
        <v>-1.219247815263802E-2</v>
      </c>
      <c r="X151" s="11">
        <f t="shared" si="117"/>
        <v>-1.3228699347321071E-2</v>
      </c>
      <c r="Y151" s="11">
        <f t="shared" si="117"/>
        <v>-1.2203590333800474E-2</v>
      </c>
      <c r="Z151" s="4">
        <f t="shared" si="129"/>
        <v>8176.3900782267456</v>
      </c>
      <c r="AA151" s="4">
        <f t="shared" si="129"/>
        <v>41359.015042903979</v>
      </c>
      <c r="AB151" s="4">
        <f t="shared" si="129"/>
        <v>7835.7440212594693</v>
      </c>
      <c r="AC151" s="12">
        <f t="shared" si="153"/>
        <v>1.8600239186876875</v>
      </c>
      <c r="AD151" s="12">
        <f t="shared" si="153"/>
        <v>3.7432558166321317</v>
      </c>
      <c r="AE151" s="12">
        <f t="shared" si="153"/>
        <v>1.7930118097884846</v>
      </c>
      <c r="AF151" s="11">
        <f t="shared" si="118"/>
        <v>-2.9039671966837322E-3</v>
      </c>
      <c r="AG151" s="11">
        <f t="shared" si="118"/>
        <v>2.0567434751257441E-3</v>
      </c>
      <c r="AH151" s="11">
        <f t="shared" si="118"/>
        <v>8.257041531207765E-4</v>
      </c>
      <c r="AI151" s="1">
        <f t="shared" si="146"/>
        <v>258013.29740303452</v>
      </c>
      <c r="AJ151" s="1">
        <f t="shared" si="146"/>
        <v>180955.59723220562</v>
      </c>
      <c r="AK151" s="1">
        <f t="shared" si="146"/>
        <v>43920.344453734717</v>
      </c>
      <c r="AL151" s="17">
        <f t="shared" si="154"/>
        <v>41.499821526628224</v>
      </c>
      <c r="AM151" s="17">
        <f t="shared" si="154"/>
        <v>14.480165666256415</v>
      </c>
      <c r="AN151" s="17">
        <f t="shared" si="154"/>
        <v>2.6884182324683819</v>
      </c>
      <c r="AO151" s="7">
        <f t="shared" si="148"/>
        <v>7.0345682425136148E-3</v>
      </c>
      <c r="AP151" s="7">
        <f t="shared" si="148"/>
        <v>1.0832706470089904E-2</v>
      </c>
      <c r="AQ151" s="7">
        <f t="shared" si="148"/>
        <v>7.8411472020502096E-3</v>
      </c>
      <c r="AR151" s="1">
        <f t="shared" si="127"/>
        <v>136996.5878560447</v>
      </c>
      <c r="AS151" s="1">
        <f t="shared" si="127"/>
        <v>102129.73722172079</v>
      </c>
      <c r="AT151" s="1">
        <f t="shared" si="127"/>
        <v>24014.704869184527</v>
      </c>
      <c r="AU151" s="1">
        <f t="shared" si="134"/>
        <v>27399.317571208943</v>
      </c>
      <c r="AV151" s="1">
        <f t="shared" si="134"/>
        <v>20425.947444344158</v>
      </c>
      <c r="AW151" s="1">
        <f t="shared" si="134"/>
        <v>4802.9409738369059</v>
      </c>
      <c r="AX151" s="1">
        <f t="shared" si="135"/>
        <v>85308.821617533918</v>
      </c>
      <c r="AY151" s="1">
        <f t="shared" si="135"/>
        <v>22934.595310971439</v>
      </c>
      <c r="AZ151" s="1">
        <f t="shared" si="135"/>
        <v>2839.0210901181531</v>
      </c>
      <c r="BA151" s="1">
        <f t="shared" si="136"/>
        <v>11.354033146860839</v>
      </c>
      <c r="BB151" s="1">
        <f t="shared" si="136"/>
        <v>10.040401761834021</v>
      </c>
      <c r="BC151" s="1">
        <f t="shared" si="136"/>
        <v>7.9512145851590637</v>
      </c>
      <c r="BD151" s="1">
        <f t="shared" si="137"/>
        <v>8443.8974006149729</v>
      </c>
      <c r="BE151">
        <f t="shared" si="155"/>
        <v>0.21822387218499145</v>
      </c>
      <c r="BF151">
        <f t="shared" si="155"/>
        <v>0.3346263841173937</v>
      </c>
      <c r="BG151">
        <f t="shared" si="155"/>
        <v>2.453676962688749E-2</v>
      </c>
      <c r="BH151">
        <f t="shared" si="138"/>
        <v>0.27568499568449473</v>
      </c>
      <c r="BI151">
        <f t="shared" si="139"/>
        <v>4.7621658391411486E-3</v>
      </c>
      <c r="BJ151">
        <f t="shared" si="139"/>
        <v>1.1197481694748152E-2</v>
      </c>
      <c r="BK151">
        <f t="shared" si="139"/>
        <v>6.0205306372294847E-5</v>
      </c>
      <c r="BL151">
        <f t="shared" si="133"/>
        <v>652.40047076695521</v>
      </c>
      <c r="BM151">
        <f t="shared" si="133"/>
        <v>1143.5958630296575</v>
      </c>
      <c r="BN151">
        <f t="shared" si="133"/>
        <v>1.4458126640894953</v>
      </c>
      <c r="BO151">
        <f t="shared" si="128"/>
        <v>464.31481238769908</v>
      </c>
      <c r="BP151">
        <f t="shared" si="149"/>
        <v>165.26169514391049</v>
      </c>
      <c r="BQ151">
        <f t="shared" si="149"/>
        <v>15.039880818826511</v>
      </c>
      <c r="BR151" s="7">
        <f t="shared" si="147"/>
        <v>7.6924797828512581E-3</v>
      </c>
      <c r="BS151" s="7">
        <f t="shared" si="131"/>
        <v>8.1065469079831379E-2</v>
      </c>
      <c r="BT151" s="7">
        <f t="shared" si="132"/>
        <v>1.9180081430688719E-2</v>
      </c>
      <c r="BU151" s="8">
        <f>MAX((BU$3*climhigh!$I261+BU$4*climhigh!$I261^2+BU$5*climhigh!$I261^6)*(K151/K$66)^$BW$1,-99)</f>
        <v>-10.854824325083547</v>
      </c>
      <c r="BV151" s="8">
        <f>MAX((BV$3*climhigh!$I261+BV$4*climhigh!$I261^2+BV$5*climhigh!$I261^6)*(L151/L$66)^$BW$1,-99)</f>
        <v>-8.8217425674672025</v>
      </c>
      <c r="BW151" s="8">
        <f>MAX((BW$3*climhigh!$I261+BW$4*climhigh!$I261^2+BW$5*climhigh!$I261^6)*(M151/M$66)^$BW$1,-99)</f>
        <v>-9.3662218614097554</v>
      </c>
      <c r="BX151" s="8">
        <f>MAX((BX$3*climhigh!$M261+BX$4*climhigh!$M261^2+BX$5*climhigh!$M261^6)*(K151/K$66)^$BW$1,-99)</f>
        <v>-10.854842744450384</v>
      </c>
      <c r="BY151" s="8">
        <f>MAX((BY$3*climhigh!$M261+BY$4*climhigh!$M261^2+BY$5*climhigh!$M261^6)*(L151/L$66)^$BW$1,-99)</f>
        <v>-8.8217550368543165</v>
      </c>
      <c r="BZ151" s="8">
        <f>MAX((BZ$3*climhigh!$M261+BZ$4*climhigh!$M261^2+BZ$5*climhigh!$M261^6)*(M151/M$66)^$BW$1,-99)</f>
        <v>-9.366233171870336</v>
      </c>
      <c r="CA151" s="8">
        <f t="shared" si="140"/>
        <v>2.7950077799292813E-2</v>
      </c>
      <c r="CB151" s="8">
        <f t="shared" si="141"/>
        <v>2.265786167617453E-3</v>
      </c>
      <c r="CC151" s="8">
        <f t="shared" si="142"/>
        <v>5.3608476818452113E-4</v>
      </c>
      <c r="CD151" s="8">
        <f>MAX((CD$3*climhigh!$I261+CD$4*climhigh!$I261^2+CD$5*climhigh!$I261^6)*(K151/K$66)^$BW$1,-99)</f>
        <v>-31.95717222971361</v>
      </c>
      <c r="CE151" s="8">
        <f>MAX((CE$3*climhigh!$I261+CE$4*climhigh!$I261^2+CE$5*climhigh!$I261^6)*(L151/L$66)^$BW$1,-99)</f>
        <v>-28.016582461970046</v>
      </c>
      <c r="CF151" s="8">
        <f>MAX((CF$3*climhigh!$I261+CF$4*climhigh!$I261^2+CF$5*climhigh!$I261^6)*(M151/M$66)^$BW$1,-99)</f>
        <v>-32.171928160651554</v>
      </c>
      <c r="CG151" s="8">
        <f>MAX((CG$3*climhigh!$M261+CG$4*climhigh!$M261^2+CG$5*climhigh!$M261^6)*(K151/K$66)^$BW$1,-99)</f>
        <v>-31.957273518996125</v>
      </c>
      <c r="CH151" s="8">
        <f>MAX((CH$3*climhigh!$M261+CH$4*climhigh!$M261^2+CH$5*climhigh!$M261^6)*(L151/L$66)^$BW$1,-99)</f>
        <v>-28.016664969680239</v>
      </c>
      <c r="CI151" s="8">
        <f>MAX((CI$3*climhigh!$M261+CI$4*climhigh!$M261^2+CI$5*climhigh!$M261^6)*(M151/M$66)^$BW$1,-99)</f>
        <v>-32.172018558223144</v>
      </c>
      <c r="CJ151" s="8">
        <f t="shared" si="143"/>
        <v>9.6859801768930248E-3</v>
      </c>
      <c r="CK151" s="8">
        <f t="shared" si="144"/>
        <v>7.8519852653778112E-4</v>
      </c>
      <c r="CL151" s="8">
        <f t="shared" si="145"/>
        <v>1.8577788852884494E-4</v>
      </c>
    </row>
    <row r="152" spans="1:90">
      <c r="A152">
        <f t="shared" si="114"/>
        <v>2106</v>
      </c>
      <c r="B152" s="4">
        <f t="shared" si="150"/>
        <v>1284.8031251448126</v>
      </c>
      <c r="C152" s="4">
        <f t="shared" si="150"/>
        <v>3562.9755739023599</v>
      </c>
      <c r="D152" s="4">
        <f t="shared" si="150"/>
        <v>6769.1616935994998</v>
      </c>
      <c r="E152" s="11">
        <f t="shared" si="151"/>
        <v>7.0898953714626788E-5</v>
      </c>
      <c r="F152" s="11">
        <f t="shared" si="151"/>
        <v>1.4213677213540559E-4</v>
      </c>
      <c r="G152" s="11">
        <f t="shared" si="151"/>
        <v>3.1381372549241042E-4</v>
      </c>
      <c r="H152" s="4">
        <f t="shared" si="123"/>
        <v>137646.71791659491</v>
      </c>
      <c r="I152" s="4">
        <f t="shared" si="123"/>
        <v>103277.84166695373</v>
      </c>
      <c r="J152" s="4">
        <f t="shared" si="123"/>
        <v>24203.951257313274</v>
      </c>
      <c r="K152" s="4">
        <f t="shared" si="115"/>
        <v>107134.48249207869</v>
      </c>
      <c r="L152" s="4">
        <f t="shared" si="115"/>
        <v>28986.401821957581</v>
      </c>
      <c r="M152" s="4">
        <f t="shared" si="115"/>
        <v>3575.6201953631912</v>
      </c>
      <c r="N152" s="11">
        <f t="shared" si="120"/>
        <v>4.6743627278877931E-3</v>
      </c>
      <c r="O152" s="11">
        <f t="shared" si="120"/>
        <v>1.1097913137053217E-2</v>
      </c>
      <c r="P152" s="11">
        <f t="shared" si="120"/>
        <v>7.5642503140072037E-3</v>
      </c>
      <c r="Q152" s="4">
        <f t="shared" si="116"/>
        <v>5539.5960875449073</v>
      </c>
      <c r="R152" s="4">
        <f t="shared" si="116"/>
        <v>16537.441770666388</v>
      </c>
      <c r="S152" s="4">
        <f t="shared" si="116"/>
        <v>4441.1749530453835</v>
      </c>
      <c r="T152" s="4">
        <f t="shared" si="152"/>
        <v>40.245028514966464</v>
      </c>
      <c r="U152" s="4">
        <f t="shared" si="152"/>
        <v>160.1257491805035</v>
      </c>
      <c r="V152" s="4">
        <f t="shared" si="152"/>
        <v>183.48966686600284</v>
      </c>
      <c r="W152" s="11">
        <f t="shared" si="117"/>
        <v>-1.219247815263802E-2</v>
      </c>
      <c r="X152" s="11">
        <f t="shared" si="117"/>
        <v>-1.3228699347321071E-2</v>
      </c>
      <c r="Y152" s="11">
        <f t="shared" si="117"/>
        <v>-1.2203590333800474E-2</v>
      </c>
      <c r="Z152" s="4">
        <f t="shared" si="129"/>
        <v>8092.5908393595164</v>
      </c>
      <c r="AA152" s="4">
        <f t="shared" si="129"/>
        <v>41362.261703582088</v>
      </c>
      <c r="AB152" s="4">
        <f t="shared" si="129"/>
        <v>7808.613495086367</v>
      </c>
      <c r="AC152" s="12">
        <f t="shared" si="153"/>
        <v>1.8546224702427714</v>
      </c>
      <c r="AD152" s="12">
        <f t="shared" si="153"/>
        <v>3.7509547336087161</v>
      </c>
      <c r="AE152" s="12">
        <f t="shared" si="153"/>
        <v>1.7944923070864216</v>
      </c>
      <c r="AF152" s="11">
        <f t="shared" si="118"/>
        <v>-2.9039671966837322E-3</v>
      </c>
      <c r="AG152" s="11">
        <f t="shared" si="118"/>
        <v>2.0567434751257441E-3</v>
      </c>
      <c r="AH152" s="11">
        <f t="shared" si="118"/>
        <v>8.257041531207765E-4</v>
      </c>
      <c r="AI152" s="1">
        <f t="shared" ref="AI152:AK167" si="156">(1-$AI$5)*AI151+AU151</f>
        <v>259611.28523394</v>
      </c>
      <c r="AJ152" s="1">
        <f t="shared" si="156"/>
        <v>183285.9849533292</v>
      </c>
      <c r="AK152" s="1">
        <f t="shared" si="156"/>
        <v>44331.250982198151</v>
      </c>
      <c r="AL152" s="17">
        <f t="shared" si="154"/>
        <v>41.788835519943618</v>
      </c>
      <c r="AM152" s="17">
        <f t="shared" si="154"/>
        <v>14.635456456714238</v>
      </c>
      <c r="AN152" s="17">
        <f t="shared" si="154"/>
        <v>2.7092877127388273</v>
      </c>
      <c r="AO152" s="7">
        <f t="shared" si="148"/>
        <v>6.964222560088479E-3</v>
      </c>
      <c r="AP152" s="7">
        <f t="shared" si="148"/>
        <v>1.0724379405389005E-2</v>
      </c>
      <c r="AQ152" s="7">
        <f t="shared" si="148"/>
        <v>7.7627357300297075E-3</v>
      </c>
      <c r="AR152" s="1">
        <f t="shared" si="127"/>
        <v>137646.71791659491</v>
      </c>
      <c r="AS152" s="1">
        <f t="shared" si="127"/>
        <v>103277.84166695373</v>
      </c>
      <c r="AT152" s="1">
        <f t="shared" si="127"/>
        <v>24203.951257313274</v>
      </c>
      <c r="AU152" s="1">
        <f t="shared" si="134"/>
        <v>27529.343583318983</v>
      </c>
      <c r="AV152" s="1">
        <f t="shared" si="134"/>
        <v>20655.568333390747</v>
      </c>
      <c r="AW152" s="1">
        <f t="shared" si="134"/>
        <v>4840.7902514626549</v>
      </c>
      <c r="AX152" s="1">
        <f t="shared" si="135"/>
        <v>85707.585993662942</v>
      </c>
      <c r="AY152" s="1">
        <f t="shared" si="135"/>
        <v>23189.121457566063</v>
      </c>
      <c r="AZ152" s="1">
        <f t="shared" si="135"/>
        <v>2860.4961562905528</v>
      </c>
      <c r="BA152" s="1">
        <f t="shared" si="136"/>
        <v>11.358696618680787</v>
      </c>
      <c r="BB152" s="1">
        <f t="shared" si="136"/>
        <v>10.051438544994038</v>
      </c>
      <c r="BC152" s="1">
        <f t="shared" si="136"/>
        <v>7.9587503699882447</v>
      </c>
      <c r="BD152" s="1">
        <f t="shared" si="137"/>
        <v>8207.3504072288779</v>
      </c>
      <c r="BE152">
        <f t="shared" si="155"/>
        <v>0.21822387218499145</v>
      </c>
      <c r="BF152">
        <f t="shared" si="155"/>
        <v>0.3346263841173937</v>
      </c>
      <c r="BG152">
        <f t="shared" si="155"/>
        <v>2.453676962688749E-2</v>
      </c>
      <c r="BH152">
        <f t="shared" si="138"/>
        <v>0.27589141603310557</v>
      </c>
      <c r="BI152">
        <f t="shared" si="139"/>
        <v>4.7621658391411486E-3</v>
      </c>
      <c r="BJ152">
        <f t="shared" si="139"/>
        <v>1.1197481694748152E-2</v>
      </c>
      <c r="BK152">
        <f t="shared" si="139"/>
        <v>6.0205306372294847E-5</v>
      </c>
      <c r="BL152">
        <f t="shared" si="133"/>
        <v>655.49649793230617</v>
      </c>
      <c r="BM152">
        <f t="shared" si="133"/>
        <v>1156.4517415388123</v>
      </c>
      <c r="BN152">
        <f t="shared" si="133"/>
        <v>1.4572063008666367</v>
      </c>
      <c r="BO152">
        <f t="shared" si="128"/>
        <v>467.88654469486983</v>
      </c>
      <c r="BP152">
        <f t="shared" si="149"/>
        <v>167.1063877702243</v>
      </c>
      <c r="BQ152">
        <f t="shared" si="149"/>
        <v>15.211068557428735</v>
      </c>
      <c r="BR152" s="7">
        <f t="shared" si="147"/>
        <v>7.5529114342698378E-3</v>
      </c>
      <c r="BS152" s="7">
        <f t="shared" si="131"/>
        <v>7.870433891245765E-2</v>
      </c>
      <c r="BT152" s="7">
        <f t="shared" si="132"/>
        <v>1.8483396386087682E-2</v>
      </c>
      <c r="BU152" s="8">
        <f>MAX((BU$3*climhigh!$I262+BU$4*climhigh!$I262^2+BU$5*climhigh!$I262^6)*(K152/K$66)^$BW$1,-99)</f>
        <v>-11.167516629429064</v>
      </c>
      <c r="BV152" s="8">
        <f>MAX((BV$3*climhigh!$I262+BV$4*climhigh!$I262^2+BV$5*climhigh!$I262^6)*(L152/L$66)^$BW$1,-99)</f>
        <v>-9.0172342278112314</v>
      </c>
      <c r="BW152" s="8">
        <f>MAX((BW$3*climhigh!$I262+BW$4*climhigh!$I262^2+BW$5*climhigh!$I262^6)*(M152/M$66)^$BW$1,-99)</f>
        <v>-9.5480487613621978</v>
      </c>
      <c r="BX152" s="8">
        <f>MAX((BX$3*climhigh!$M262+BX$4*climhigh!$M262^2+BX$5*climhigh!$M262^6)*(K152/K$66)^$BW$1,-99)</f>
        <v>-11.167535112655818</v>
      </c>
      <c r="BY152" s="8">
        <f>MAX((BY$3*climhigh!$M262+BY$4*climhigh!$M262^2+BY$5*climhigh!$M262^6)*(L152/L$66)^$BW$1,-99)</f>
        <v>-9.0172467096187319</v>
      </c>
      <c r="BZ152" s="8">
        <f>MAX((BZ$3*climhigh!$M262+BZ$4*climhigh!$M262^2+BZ$5*climhigh!$M262^6)*(M152/M$66)^$BW$1,-99)</f>
        <v>-9.5480600829088029</v>
      </c>
      <c r="CA152" s="8">
        <f t="shared" si="140"/>
        <v>2.8181816613249686E-2</v>
      </c>
      <c r="CB152" s="8">
        <f t="shared" si="141"/>
        <v>2.2180312458979327E-3</v>
      </c>
      <c r="CC152" s="8">
        <f t="shared" si="142"/>
        <v>5.2089568734272501E-4</v>
      </c>
      <c r="CD152" s="8">
        <f>MAX((CD$3*climhigh!$I262+CD$4*climhigh!$I262^2+CD$5*climhigh!$I262^6)*(K152/K$66)^$BW$1,-99)</f>
        <v>-33.73678057757882</v>
      </c>
      <c r="CE152" s="8">
        <f>MAX((CE$3*climhigh!$I262+CE$4*climhigh!$I262^2+CE$5*climhigh!$I262^6)*(L152/L$66)^$BW$1,-99)</f>
        <v>-29.416195678715308</v>
      </c>
      <c r="CF152" s="8">
        <f>MAX((CF$3*climhigh!$I262+CF$4*climhigh!$I262^2+CF$5*climhigh!$I262^6)*(M152/M$66)^$BW$1,-99)</f>
        <v>-33.73023486262408</v>
      </c>
      <c r="CG152" s="8">
        <f>MAX((CG$3*climhigh!$M262+CG$4*climhigh!$M262^2+CG$5*climhigh!$M262^6)*(K152/K$66)^$BW$1,-99)</f>
        <v>-33.73688537967341</v>
      </c>
      <c r="CH152" s="8">
        <f>MAX((CH$3*climhigh!$M262+CH$4*climhigh!$M262^2+CH$5*climhigh!$M262^6)*(L152/L$66)^$BW$1,-99)</f>
        <v>-29.416280822128488</v>
      </c>
      <c r="CI152" s="8">
        <f>MAX((CI$3*climhigh!$M262+CI$4*climhigh!$M262^2+CI$5*climhigh!$M262^6)*(M152/M$66)^$BW$1,-99)</f>
        <v>-33.730328162758802</v>
      </c>
      <c r="CJ152" s="8">
        <f t="shared" si="143"/>
        <v>9.9492349460177914E-3</v>
      </c>
      <c r="CK152" s="8">
        <f t="shared" si="144"/>
        <v>7.8304795911105158E-4</v>
      </c>
      <c r="CL152" s="8">
        <f t="shared" si="145"/>
        <v>1.8389565324556252E-4</v>
      </c>
    </row>
    <row r="153" spans="1:90">
      <c r="A153">
        <f t="shared" si="114"/>
        <v>2107</v>
      </c>
      <c r="B153" s="4">
        <f t="shared" si="150"/>
        <v>1284.8896617822497</v>
      </c>
      <c r="C153" s="4">
        <f t="shared" si="150"/>
        <v>3563.4566822572679</v>
      </c>
      <c r="D153" s="4">
        <f t="shared" si="150"/>
        <v>6771.1797366565524</v>
      </c>
      <c r="E153" s="11">
        <f t="shared" si="151"/>
        <v>6.7354006028895447E-5</v>
      </c>
      <c r="F153" s="11">
        <f t="shared" si="151"/>
        <v>1.3502993352863531E-4</v>
      </c>
      <c r="G153" s="11">
        <f t="shared" si="151"/>
        <v>2.981230392177899E-4</v>
      </c>
      <c r="H153" s="4">
        <f t="shared" si="123"/>
        <v>138280.87393091628</v>
      </c>
      <c r="I153" s="4">
        <f t="shared" si="123"/>
        <v>104422.18385802272</v>
      </c>
      <c r="J153" s="4">
        <f t="shared" si="123"/>
        <v>24391.447009849253</v>
      </c>
      <c r="K153" s="4">
        <f t="shared" si="115"/>
        <v>107620.816046655</v>
      </c>
      <c r="L153" s="4">
        <f t="shared" si="115"/>
        <v>29303.62094141596</v>
      </c>
      <c r="M153" s="4">
        <f t="shared" si="115"/>
        <v>3602.2448020104052</v>
      </c>
      <c r="N153" s="11">
        <f t="shared" si="120"/>
        <v>4.5394679963313145E-3</v>
      </c>
      <c r="O153" s="11">
        <f t="shared" si="120"/>
        <v>1.0943721866785161E-2</v>
      </c>
      <c r="P153" s="11">
        <f t="shared" si="120"/>
        <v>7.446150651498229E-3</v>
      </c>
      <c r="Q153" s="4">
        <f t="shared" si="116"/>
        <v>5497.2651382742315</v>
      </c>
      <c r="R153" s="4">
        <f t="shared" si="116"/>
        <v>16499.487567153752</v>
      </c>
      <c r="S153" s="4">
        <f t="shared" si="116"/>
        <v>4420.9603598644371</v>
      </c>
      <c r="T153" s="4">
        <f t="shared" si="152"/>
        <v>39.754341884045438</v>
      </c>
      <c r="U153" s="4">
        <f t="shared" si="152"/>
        <v>158.00749378683008</v>
      </c>
      <c r="V153" s="4">
        <f t="shared" si="152"/>
        <v>181.25043414108461</v>
      </c>
      <c r="W153" s="11">
        <f t="shared" si="117"/>
        <v>-1.219247815263802E-2</v>
      </c>
      <c r="X153" s="11">
        <f t="shared" si="117"/>
        <v>-1.3228699347321071E-2</v>
      </c>
      <c r="Y153" s="11">
        <f t="shared" si="117"/>
        <v>-1.2203590333800474E-2</v>
      </c>
      <c r="Z153" s="4">
        <f t="shared" si="129"/>
        <v>8008.5337516639856</v>
      </c>
      <c r="AA153" s="4">
        <f t="shared" si="129"/>
        <v>41358.810709057259</v>
      </c>
      <c r="AB153" s="4">
        <f t="shared" si="129"/>
        <v>7780.5238269536012</v>
      </c>
      <c r="AC153" s="12">
        <f t="shared" si="153"/>
        <v>1.8492367074269538</v>
      </c>
      <c r="AD153" s="12">
        <f t="shared" si="153"/>
        <v>3.758669485282558</v>
      </c>
      <c r="AE153" s="12">
        <f t="shared" si="153"/>
        <v>1.795974026837126</v>
      </c>
      <c r="AF153" s="11">
        <f t="shared" si="118"/>
        <v>-2.9039671966837322E-3</v>
      </c>
      <c r="AG153" s="11">
        <f t="shared" si="118"/>
        <v>2.0567434751257441E-3</v>
      </c>
      <c r="AH153" s="11">
        <f t="shared" si="118"/>
        <v>8.257041531207765E-4</v>
      </c>
      <c r="AI153" s="1">
        <f t="shared" si="156"/>
        <v>261179.50029386498</v>
      </c>
      <c r="AJ153" s="1">
        <f t="shared" si="156"/>
        <v>185612.95479138705</v>
      </c>
      <c r="AK153" s="1">
        <f t="shared" si="156"/>
        <v>44738.916135440995</v>
      </c>
      <c r="AL153" s="17">
        <f t="shared" si="154"/>
        <v>42.076952003520553</v>
      </c>
      <c r="AM153" s="17">
        <f t="shared" si="154"/>
        <v>14.790843082648964</v>
      </c>
      <c r="AN153" s="17">
        <f t="shared" si="154"/>
        <v>2.7301088824241293</v>
      </c>
      <c r="AO153" s="7">
        <f t="shared" si="148"/>
        <v>6.8945803344875939E-3</v>
      </c>
      <c r="AP153" s="7">
        <f t="shared" si="148"/>
        <v>1.0617135611335114E-2</v>
      </c>
      <c r="AQ153" s="7">
        <f t="shared" si="148"/>
        <v>7.6851083727294102E-3</v>
      </c>
      <c r="AR153" s="1">
        <f t="shared" si="127"/>
        <v>138280.87393091628</v>
      </c>
      <c r="AS153" s="1">
        <f t="shared" si="127"/>
        <v>104422.18385802272</v>
      </c>
      <c r="AT153" s="1">
        <f t="shared" si="127"/>
        <v>24391.447009849253</v>
      </c>
      <c r="AU153" s="1">
        <f t="shared" si="134"/>
        <v>27656.174786183255</v>
      </c>
      <c r="AV153" s="1">
        <f t="shared" si="134"/>
        <v>20884.436771604545</v>
      </c>
      <c r="AW153" s="1">
        <f t="shared" si="134"/>
        <v>4878.2894019698506</v>
      </c>
      <c r="AX153" s="1">
        <f t="shared" si="135"/>
        <v>86096.652837324014</v>
      </c>
      <c r="AY153" s="1">
        <f t="shared" si="135"/>
        <v>23442.896753132773</v>
      </c>
      <c r="AZ153" s="1">
        <f t="shared" si="135"/>
        <v>2881.7958416083243</v>
      </c>
      <c r="BA153" s="1">
        <f t="shared" si="136"/>
        <v>11.363225814367754</v>
      </c>
      <c r="BB153" s="1">
        <f t="shared" si="136"/>
        <v>10.062322817673662</v>
      </c>
      <c r="BC153" s="1">
        <f t="shared" si="136"/>
        <v>7.9661689349136591</v>
      </c>
      <c r="BD153" s="1">
        <f t="shared" si="137"/>
        <v>7977.2199786214142</v>
      </c>
      <c r="BE153">
        <f t="shared" si="155"/>
        <v>0.21822387218499145</v>
      </c>
      <c r="BF153">
        <f t="shared" si="155"/>
        <v>0.3346263841173937</v>
      </c>
      <c r="BG153">
        <f t="shared" si="155"/>
        <v>2.453676962688749E-2</v>
      </c>
      <c r="BH153">
        <f t="shared" si="138"/>
        <v>0.27609623802715455</v>
      </c>
      <c r="BI153">
        <f t="shared" si="139"/>
        <v>4.7621658391411486E-3</v>
      </c>
      <c r="BJ153">
        <f t="shared" si="139"/>
        <v>1.1197481694748152E-2</v>
      </c>
      <c r="BK153">
        <f t="shared" si="139"/>
        <v>6.0205306372294847E-5</v>
      </c>
      <c r="BL153">
        <f t="shared" si="133"/>
        <v>658.51645404039334</v>
      </c>
      <c r="BM153">
        <f t="shared" si="133"/>
        <v>1169.2654922758354</v>
      </c>
      <c r="BN153">
        <f t="shared" si="133"/>
        <v>1.4684945400915694</v>
      </c>
      <c r="BO153">
        <f t="shared" si="128"/>
        <v>471.42045032823671</v>
      </c>
      <c r="BP153">
        <f t="shared" si="149"/>
        <v>168.97206281804282</v>
      </c>
      <c r="BQ153">
        <f t="shared" si="149"/>
        <v>15.384242229907484</v>
      </c>
      <c r="BR153" s="7">
        <f t="shared" si="147"/>
        <v>7.415249124626877E-3</v>
      </c>
      <c r="BS153" s="7">
        <f t="shared" si="131"/>
        <v>7.6411979526657917E-2</v>
      </c>
      <c r="BT153" s="7">
        <f t="shared" si="132"/>
        <v>1.781441330113662E-2</v>
      </c>
      <c r="BU153" s="8">
        <f>MAX((BU$3*climhigh!$I263+BU$4*climhigh!$I263^2+BU$5*climhigh!$I263^6)*(K153/K$66)^$BW$1,-99)</f>
        <v>-11.482188865841005</v>
      </c>
      <c r="BV153" s="8">
        <f>MAX((BV$3*climhigh!$I263+BV$4*climhigh!$I263^2+BV$5*climhigh!$I263^6)*(L153/L$66)^$BW$1,-99)</f>
        <v>-9.2133199774464405</v>
      </c>
      <c r="BW153" s="8">
        <f>MAX((BW$3*climhigh!$I263+BW$4*climhigh!$I263^2+BW$5*climhigh!$I263^6)*(M153/M$66)^$BW$1,-99)</f>
        <v>-9.7305267730098883</v>
      </c>
      <c r="BX153" s="8">
        <f>MAX((BX$3*climhigh!$M263+BX$4*climhigh!$M263^2+BX$5*climhigh!$M263^6)*(K153/K$66)^$BW$1,-99)</f>
        <v>-11.482207410025463</v>
      </c>
      <c r="BY153" s="8">
        <f>MAX((BY$3*climhigh!$M263+BY$4*climhigh!$M263^2+BY$5*climhigh!$M263^6)*(L153/L$66)^$BW$1,-99)</f>
        <v>-9.2133324699284671</v>
      </c>
      <c r="BZ153" s="8">
        <f>MAX((BZ$3*climhigh!$M263+BZ$4*climhigh!$M263^2+BZ$5*climhigh!$M263^6)*(M153/M$66)^$BW$1,-99)</f>
        <v>-9.730538104209387</v>
      </c>
      <c r="CA153" s="8">
        <f t="shared" si="140"/>
        <v>2.8406903853514853E-2</v>
      </c>
      <c r="CB153" s="8">
        <f t="shared" si="141"/>
        <v>2.1706277556705167E-3</v>
      </c>
      <c r="CC153" s="8">
        <f t="shared" si="142"/>
        <v>5.0605232585216415E-4</v>
      </c>
      <c r="CD153" s="8">
        <f>MAX((CD$3*climhigh!$I263+CD$4*climhigh!$I263^2+CD$5*climhigh!$I263^6)*(K153/K$66)^$BW$1,-99)</f>
        <v>-35.582917385921235</v>
      </c>
      <c r="CE153" s="8">
        <f>MAX((CE$3*climhigh!$I263+CE$4*climhigh!$I263^2+CE$5*climhigh!$I263^6)*(L153/L$66)^$BW$1,-99)</f>
        <v>-30.863908904874059</v>
      </c>
      <c r="CF153" s="8">
        <f>MAX((CF$3*climhigh!$I263+CF$4*climhigh!$I263^2+CF$5*climhigh!$I263^6)*(M153/M$66)^$BW$1,-99)</f>
        <v>-35.342601675852784</v>
      </c>
      <c r="CG153" s="8">
        <f>MAX((CG$3*climhigh!$M263+CG$4*climhigh!$M263^2+CG$5*climhigh!$M263^6)*(K153/K$66)^$BW$1,-99)</f>
        <v>-35.583025760467095</v>
      </c>
      <c r="CH153" s="8">
        <f>MAX((CH$3*climhigh!$M263+CH$4*climhigh!$M263^2+CH$5*climhigh!$M263^6)*(L153/L$66)^$BW$1,-99)</f>
        <v>-30.863996722492974</v>
      </c>
      <c r="CI153" s="8">
        <f>MAX((CI$3*climhigh!$M263+CI$4*climhigh!$M263^2+CI$5*climhigh!$M263^6)*(M153/M$66)^$BW$1,-99)</f>
        <v>-35.342697923903408</v>
      </c>
      <c r="CJ153" s="8">
        <f t="shared" si="143"/>
        <v>1.0212724293585367E-2</v>
      </c>
      <c r="CK153" s="8">
        <f t="shared" si="144"/>
        <v>7.8037447963284702E-4</v>
      </c>
      <c r="CL153" s="8">
        <f t="shared" si="145"/>
        <v>1.8193369149648825E-4</v>
      </c>
    </row>
    <row r="154" spans="1:90">
      <c r="A154">
        <f t="shared" si="114"/>
        <v>2108</v>
      </c>
      <c r="B154" s="4">
        <f t="shared" si="150"/>
        <v>1284.9718771249745</v>
      </c>
      <c r="C154" s="4">
        <f t="shared" si="150"/>
        <v>3563.913796910258</v>
      </c>
      <c r="D154" s="4">
        <f t="shared" si="150"/>
        <v>6773.0974491046254</v>
      </c>
      <c r="E154" s="11">
        <f t="shared" si="151"/>
        <v>6.3986305727450673E-5</v>
      </c>
      <c r="F154" s="11">
        <f t="shared" si="151"/>
        <v>1.2827843685220353E-4</v>
      </c>
      <c r="G154" s="11">
        <f t="shared" si="151"/>
        <v>2.8321688725690036E-4</v>
      </c>
      <c r="H154" s="4">
        <f t="shared" si="123"/>
        <v>138899.0290457377</v>
      </c>
      <c r="I154" s="4">
        <f t="shared" si="123"/>
        <v>105562.5961107703</v>
      </c>
      <c r="J154" s="4">
        <f t="shared" si="123"/>
        <v>24577.18702630937</v>
      </c>
      <c r="K154" s="4">
        <f t="shared" si="115"/>
        <v>108094.99532123112</v>
      </c>
      <c r="L154" s="4">
        <f t="shared" si="115"/>
        <v>29619.851131721534</v>
      </c>
      <c r="M154" s="4">
        <f t="shared" si="115"/>
        <v>3628.6480758605308</v>
      </c>
      <c r="N154" s="11">
        <f t="shared" si="120"/>
        <v>4.4060182034910689E-3</v>
      </c>
      <c r="O154" s="11">
        <f t="shared" si="120"/>
        <v>1.0791505627846698E-2</v>
      </c>
      <c r="P154" s="11">
        <f t="shared" si="120"/>
        <v>7.3296722741857945E-3</v>
      </c>
      <c r="Q154" s="4">
        <f t="shared" si="116"/>
        <v>5454.5145807258368</v>
      </c>
      <c r="R154" s="4">
        <f t="shared" si="116"/>
        <v>16459.030760640777</v>
      </c>
      <c r="S154" s="4">
        <f t="shared" si="116"/>
        <v>4400.2633899060411</v>
      </c>
      <c r="T154" s="4">
        <f t="shared" si="152"/>
        <v>39.269637939151714</v>
      </c>
      <c r="U154" s="4">
        <f t="shared" si="152"/>
        <v>155.9172601569004</v>
      </c>
      <c r="V154" s="4">
        <f t="shared" si="152"/>
        <v>179.03852809500333</v>
      </c>
      <c r="W154" s="11">
        <f t="shared" si="117"/>
        <v>-1.219247815263802E-2</v>
      </c>
      <c r="X154" s="11">
        <f t="shared" si="117"/>
        <v>-1.3228699347321071E-2</v>
      </c>
      <c r="Y154" s="11">
        <f t="shared" si="117"/>
        <v>-1.2203590333800474E-2</v>
      </c>
      <c r="Z154" s="4">
        <f t="shared" si="129"/>
        <v>7924.2575550915781</v>
      </c>
      <c r="AA154" s="4">
        <f t="shared" si="129"/>
        <v>41348.759538280472</v>
      </c>
      <c r="AB154" s="4">
        <f t="shared" si="129"/>
        <v>7751.5049165049923</v>
      </c>
      <c r="AC154" s="12">
        <f t="shared" si="153"/>
        <v>1.8438665846896825</v>
      </c>
      <c r="AD154" s="12">
        <f t="shared" si="153"/>
        <v>3.7664001042215669</v>
      </c>
      <c r="AE154" s="12">
        <f t="shared" si="153"/>
        <v>1.7974569700499825</v>
      </c>
      <c r="AF154" s="11">
        <f t="shared" si="118"/>
        <v>-2.9039671966837322E-3</v>
      </c>
      <c r="AG154" s="11">
        <f t="shared" si="118"/>
        <v>2.0567434751257441E-3</v>
      </c>
      <c r="AH154" s="11">
        <f t="shared" si="118"/>
        <v>8.257041531207765E-4</v>
      </c>
      <c r="AI154" s="1">
        <f t="shared" si="156"/>
        <v>262717.72505066171</v>
      </c>
      <c r="AJ154" s="1">
        <f t="shared" si="156"/>
        <v>187936.0960838529</v>
      </c>
      <c r="AK154" s="1">
        <f t="shared" si="156"/>
        <v>45143.31392386675</v>
      </c>
      <c r="AL154" s="17">
        <f t="shared" si="154"/>
        <v>42.364153900081021</v>
      </c>
      <c r="AM154" s="17">
        <f t="shared" si="154"/>
        <v>14.946309105595279</v>
      </c>
      <c r="AN154" s="17">
        <f t="shared" si="154"/>
        <v>2.7508802532286021</v>
      </c>
      <c r="AO154" s="7">
        <f t="shared" ref="AO154:AQ169" si="157">AO$5*AO153</f>
        <v>6.825634531142718E-3</v>
      </c>
      <c r="AP154" s="7">
        <f t="shared" si="157"/>
        <v>1.0510964255221763E-2</v>
      </c>
      <c r="AQ154" s="7">
        <f t="shared" si="157"/>
        <v>7.6082572890021159E-3</v>
      </c>
      <c r="AR154" s="1">
        <f t="shared" si="127"/>
        <v>138899.0290457377</v>
      </c>
      <c r="AS154" s="1">
        <f t="shared" si="127"/>
        <v>105562.5961107703</v>
      </c>
      <c r="AT154" s="1">
        <f t="shared" si="127"/>
        <v>24577.18702630937</v>
      </c>
      <c r="AU154" s="1">
        <f t="shared" si="134"/>
        <v>27779.80580914754</v>
      </c>
      <c r="AV154" s="1">
        <f t="shared" si="134"/>
        <v>21112.519222154064</v>
      </c>
      <c r="AW154" s="1">
        <f t="shared" si="134"/>
        <v>4915.4374052618741</v>
      </c>
      <c r="AX154" s="1">
        <f t="shared" si="135"/>
        <v>86475.996256984901</v>
      </c>
      <c r="AY154" s="1">
        <f t="shared" si="135"/>
        <v>23695.880905377231</v>
      </c>
      <c r="AZ154" s="1">
        <f t="shared" si="135"/>
        <v>2902.9184606884251</v>
      </c>
      <c r="BA154" s="1">
        <f t="shared" si="136"/>
        <v>11.367622154490494</v>
      </c>
      <c r="BB154" s="1">
        <f t="shared" si="136"/>
        <v>10.073056510557121</v>
      </c>
      <c r="BC154" s="1">
        <f t="shared" si="136"/>
        <v>7.9734718756826624</v>
      </c>
      <c r="BD154" s="1">
        <f t="shared" si="137"/>
        <v>7753.3441706128424</v>
      </c>
      <c r="BE154">
        <f t="shared" si="155"/>
        <v>0.21822387218499145</v>
      </c>
      <c r="BF154">
        <f t="shared" si="155"/>
        <v>0.3346263841173937</v>
      </c>
      <c r="BG154">
        <f t="shared" si="155"/>
        <v>2.453676962688749E-2</v>
      </c>
      <c r="BH154">
        <f t="shared" si="138"/>
        <v>0.27629946547498618</v>
      </c>
      <c r="BI154">
        <f t="shared" si="139"/>
        <v>4.7621658391411486E-3</v>
      </c>
      <c r="BJ154">
        <f t="shared" si="139"/>
        <v>1.1197481694748152E-2</v>
      </c>
      <c r="BK154">
        <f t="shared" si="139"/>
        <v>6.0205306372294847E-5</v>
      </c>
      <c r="BL154">
        <f t="shared" si="133"/>
        <v>661.46021121148624</v>
      </c>
      <c r="BM154">
        <f t="shared" si="133"/>
        <v>1182.035237600443</v>
      </c>
      <c r="BN154">
        <f t="shared" si="133"/>
        <v>1.4796770746881458</v>
      </c>
      <c r="BO154">
        <f t="shared" si="128"/>
        <v>474.91615040986437</v>
      </c>
      <c r="BP154">
        <f t="shared" si="149"/>
        <v>170.85895794232528</v>
      </c>
      <c r="BQ154">
        <f t="shared" si="149"/>
        <v>15.559424463691952</v>
      </c>
      <c r="BR154" s="7">
        <f t="shared" si="147"/>
        <v>7.2794735537291544E-3</v>
      </c>
      <c r="BS154" s="7">
        <f t="shared" si="131"/>
        <v>7.4186387889959141E-2</v>
      </c>
      <c r="BT154" s="7">
        <f t="shared" si="132"/>
        <v>1.7171921577370738E-2</v>
      </c>
      <c r="BU154" s="8">
        <f>MAX((BU$3*climhigh!$I264+BU$4*climhigh!$I264^2+BU$5*climhigh!$I264^6)*(K154/K$66)^$BW$1,-99)</f>
        <v>-11.79877335326217</v>
      </c>
      <c r="BV154" s="8">
        <f>MAX((BV$3*climhigh!$I264+BV$4*climhigh!$I264^2+BV$5*climhigh!$I264^6)*(L154/L$66)^$BW$1,-99)</f>
        <v>-9.4099540941256574</v>
      </c>
      <c r="BW154" s="8">
        <f>MAX((BW$3*climhigh!$I264+BW$4*climhigh!$I264^2+BW$5*climhigh!$I264^6)*(M154/M$66)^$BW$1,-99)</f>
        <v>-9.913614556084875</v>
      </c>
      <c r="BX154" s="8">
        <f>MAX((BX$3*climhigh!$M264+BX$4*climhigh!$M264^2+BX$5*climhigh!$M264^6)*(K154/K$66)^$BW$1,-99)</f>
        <v>-11.798791955584457</v>
      </c>
      <c r="BY154" s="8">
        <f>MAX((BY$3*climhigh!$M264+BY$4*climhigh!$M264^2+BY$5*climhigh!$M264^6)*(L154/L$66)^$BW$1,-99)</f>
        <v>-9.4099665955959466</v>
      </c>
      <c r="BZ154" s="8">
        <f>MAX((BZ$3*climhigh!$M264+BZ$4*climhigh!$M264^2+BZ$5*climhigh!$M264^6)*(M154/M$66)^$BW$1,-99)</f>
        <v>-9.9136258955516805</v>
      </c>
      <c r="CA154" s="8">
        <f t="shared" si="140"/>
        <v>2.8625367001197777E-2</v>
      </c>
      <c r="CB154" s="8">
        <f t="shared" si="141"/>
        <v>2.1236125798432949E-3</v>
      </c>
      <c r="CC154" s="8">
        <f t="shared" si="142"/>
        <v>4.915525572680244E-4</v>
      </c>
      <c r="CD154" s="8">
        <f>MAX((CD$3*climhigh!$I264+CD$4*climhigh!$I264^2+CD$5*climhigh!$I264^6)*(K154/K$66)^$BW$1,-99)</f>
        <v>-37.49677682076198</v>
      </c>
      <c r="CE154" s="8">
        <f>MAX((CE$3*climhigh!$I264+CE$4*climhigh!$I264^2+CE$5*climhigh!$I264^6)*(L154/L$66)^$BW$1,-99)</f>
        <v>-32.360429274890819</v>
      </c>
      <c r="CF154" s="8">
        <f>MAX((CF$3*climhigh!$I264+CF$4*climhigh!$I264^2+CF$5*climhigh!$I264^6)*(M154/M$66)^$BW$1,-99)</f>
        <v>-37.009880825285549</v>
      </c>
      <c r="CG154" s="8">
        <f>MAX((CG$3*climhigh!$M264+CG$4*climhigh!$M264^2+CG$5*climhigh!$M264^6)*(K154/K$66)^$BW$1,-99)</f>
        <v>-37.496888826646817</v>
      </c>
      <c r="CH154" s="8">
        <f>MAX((CH$3*climhigh!$M264+CH$4*climhigh!$M264^2+CH$5*climhigh!$M264^6)*(L154/L$66)^$BW$1,-99)</f>
        <v>-32.360519804460239</v>
      </c>
      <c r="CI154" s="8">
        <f>MAX((CI$3*climhigh!$M264+CI$4*climhigh!$M264^2+CI$5*climhigh!$M264^6)*(M154/M$66)^$BW$1,-99)</f>
        <v>-37.009980065841646</v>
      </c>
      <c r="CJ154" s="8">
        <f t="shared" si="143"/>
        <v>1.047622317756578E-2</v>
      </c>
      <c r="CK154" s="8">
        <f t="shared" si="144"/>
        <v>7.7719315627267516E-4</v>
      </c>
      <c r="CL154" s="8">
        <f t="shared" si="145"/>
        <v>1.7989688283219325E-4</v>
      </c>
    </row>
    <row r="155" spans="1:90">
      <c r="A155">
        <f t="shared" si="114"/>
        <v>2109</v>
      </c>
      <c r="B155" s="4">
        <f t="shared" si="150"/>
        <v>1285.0499866981863</v>
      </c>
      <c r="C155" s="4">
        <f t="shared" si="150"/>
        <v>3564.3481115366544</v>
      </c>
      <c r="D155" s="4">
        <f t="shared" si="150"/>
        <v>6774.9197919024164</v>
      </c>
      <c r="E155" s="11">
        <f t="shared" si="151"/>
        <v>6.0786990441078135E-5</v>
      </c>
      <c r="F155" s="11">
        <f t="shared" si="151"/>
        <v>1.2186451500959335E-4</v>
      </c>
      <c r="G155" s="11">
        <f t="shared" si="151"/>
        <v>2.6905604289405533E-4</v>
      </c>
      <c r="H155" s="4">
        <f t="shared" si="123"/>
        <v>139501.16440330938</v>
      </c>
      <c r="I155" s="4">
        <f t="shared" si="123"/>
        <v>106698.9154116745</v>
      </c>
      <c r="J155" s="4">
        <f t="shared" si="123"/>
        <v>24761.166925372891</v>
      </c>
      <c r="K155" s="4">
        <f t="shared" si="115"/>
        <v>108556.99455065117</v>
      </c>
      <c r="L155" s="4">
        <f t="shared" si="115"/>
        <v>29935.043400032744</v>
      </c>
      <c r="M155" s="4">
        <f t="shared" si="115"/>
        <v>3654.8280549340479</v>
      </c>
      <c r="N155" s="11">
        <f t="shared" si="120"/>
        <v>4.2740112809764863E-3</v>
      </c>
      <c r="O155" s="11">
        <f t="shared" si="120"/>
        <v>1.0641250926938461E-2</v>
      </c>
      <c r="P155" s="11">
        <f t="shared" si="120"/>
        <v>7.2148024625695584E-3</v>
      </c>
      <c r="Q155" s="4">
        <f t="shared" si="116"/>
        <v>5411.3678694308855</v>
      </c>
      <c r="R155" s="4">
        <f t="shared" si="116"/>
        <v>16416.127230850343</v>
      </c>
      <c r="S155" s="4">
        <f t="shared" si="116"/>
        <v>4379.1018884164478</v>
      </c>
      <c r="T155" s="4">
        <f t="shared" si="152"/>
        <v>38.790843736516599</v>
      </c>
      <c r="U155" s="4">
        <f t="shared" si="152"/>
        <v>153.85467759922673</v>
      </c>
      <c r="V155" s="4">
        <f t="shared" si="152"/>
        <v>176.85361524416527</v>
      </c>
      <c r="W155" s="11">
        <f t="shared" si="117"/>
        <v>-1.219247815263802E-2</v>
      </c>
      <c r="X155" s="11">
        <f t="shared" si="117"/>
        <v>-1.3228699347321071E-2</v>
      </c>
      <c r="Y155" s="11">
        <f t="shared" si="117"/>
        <v>-1.2203590333800474E-2</v>
      </c>
      <c r="Z155" s="4">
        <f t="shared" si="129"/>
        <v>7839.8001879635804</v>
      </c>
      <c r="AA155" s="4">
        <f t="shared" si="129"/>
        <v>41332.207485698564</v>
      </c>
      <c r="AB155" s="4">
        <f t="shared" si="129"/>
        <v>7721.5863041045704</v>
      </c>
      <c r="AC155" s="12">
        <f t="shared" si="153"/>
        <v>1.8385120566126822</v>
      </c>
      <c r="AD155" s="12">
        <f t="shared" si="153"/>
        <v>3.7741466230606378</v>
      </c>
      <c r="AE155" s="12">
        <f t="shared" si="153"/>
        <v>1.7989411377352087</v>
      </c>
      <c r="AF155" s="11">
        <f t="shared" si="118"/>
        <v>-2.9039671966837322E-3</v>
      </c>
      <c r="AG155" s="11">
        <f t="shared" si="118"/>
        <v>2.0567434751257441E-3</v>
      </c>
      <c r="AH155" s="11">
        <f t="shared" si="118"/>
        <v>8.257041531207765E-4</v>
      </c>
      <c r="AI155" s="1">
        <f t="shared" si="156"/>
        <v>264225.75835474313</v>
      </c>
      <c r="AJ155" s="1">
        <f t="shared" si="156"/>
        <v>190255.00569762167</v>
      </c>
      <c r="AK155" s="1">
        <f t="shared" si="156"/>
        <v>45544.41993674195</v>
      </c>
      <c r="AL155" s="17">
        <f t="shared" si="154"/>
        <v>42.650424509506628</v>
      </c>
      <c r="AM155" s="17">
        <f t="shared" si="154"/>
        <v>15.101838225144123</v>
      </c>
      <c r="AN155" s="17">
        <f t="shared" si="154"/>
        <v>2.7716003639190228</v>
      </c>
      <c r="AO155" s="7">
        <f t="shared" si="157"/>
        <v>6.757378185831291E-3</v>
      </c>
      <c r="AP155" s="7">
        <f t="shared" si="157"/>
        <v>1.0405854612669546E-2</v>
      </c>
      <c r="AQ155" s="7">
        <f t="shared" si="157"/>
        <v>7.532174716112095E-3</v>
      </c>
      <c r="AR155" s="1">
        <f t="shared" si="127"/>
        <v>139501.16440330938</v>
      </c>
      <c r="AS155" s="1">
        <f t="shared" si="127"/>
        <v>106698.9154116745</v>
      </c>
      <c r="AT155" s="1">
        <f t="shared" si="127"/>
        <v>24761.166925372891</v>
      </c>
      <c r="AU155" s="1">
        <f t="shared" si="134"/>
        <v>27900.232880661875</v>
      </c>
      <c r="AV155" s="1">
        <f t="shared" si="134"/>
        <v>21339.783082334903</v>
      </c>
      <c r="AW155" s="1">
        <f t="shared" si="134"/>
        <v>4952.2333850745781</v>
      </c>
      <c r="AX155" s="1">
        <f t="shared" si="135"/>
        <v>86845.595640520944</v>
      </c>
      <c r="AY155" s="1">
        <f t="shared" si="135"/>
        <v>23948.034720026193</v>
      </c>
      <c r="AZ155" s="1">
        <f t="shared" si="135"/>
        <v>2923.8624439472378</v>
      </c>
      <c r="BA155" s="1">
        <f t="shared" si="136"/>
        <v>11.371887058126818</v>
      </c>
      <c r="BB155" s="1">
        <f t="shared" si="136"/>
        <v>10.083641541853202</v>
      </c>
      <c r="BC155" s="1">
        <f t="shared" si="136"/>
        <v>7.9806607759693806</v>
      </c>
      <c r="BD155" s="1">
        <f t="shared" si="137"/>
        <v>7535.5643614237306</v>
      </c>
      <c r="BE155">
        <f t="shared" si="155"/>
        <v>0.21822387218499145</v>
      </c>
      <c r="BF155">
        <f t="shared" si="155"/>
        <v>0.3346263841173937</v>
      </c>
      <c r="BG155">
        <f t="shared" si="155"/>
        <v>2.453676962688749E-2</v>
      </c>
      <c r="BH155">
        <f t="shared" si="138"/>
        <v>0.27650110279812329</v>
      </c>
      <c r="BI155">
        <f t="shared" si="139"/>
        <v>4.7621658391411486E-3</v>
      </c>
      <c r="BJ155">
        <f t="shared" si="139"/>
        <v>1.1197481694748152E-2</v>
      </c>
      <c r="BK155">
        <f t="shared" si="139"/>
        <v>6.0205306372294847E-5</v>
      </c>
      <c r="BL155">
        <f t="shared" si="133"/>
        <v>664.32767964185314</v>
      </c>
      <c r="BM155">
        <f t="shared" si="133"/>
        <v>1194.7591521717068</v>
      </c>
      <c r="BN155">
        <f t="shared" si="133"/>
        <v>1.490753640877609</v>
      </c>
      <c r="BO155">
        <f t="shared" si="128"/>
        <v>478.37328996701183</v>
      </c>
      <c r="BP155">
        <f t="shared" si="149"/>
        <v>172.76731355715953</v>
      </c>
      <c r="BQ155">
        <f t="shared" si="149"/>
        <v>15.736638162493113</v>
      </c>
      <c r="BR155" s="7">
        <f t="shared" si="147"/>
        <v>7.1455658830112956E-3</v>
      </c>
      <c r="BS155" s="7">
        <f t="shared" si="131"/>
        <v>7.2025619310639943E-2</v>
      </c>
      <c r="BT155" s="7">
        <f t="shared" si="132"/>
        <v>1.6554768522064334E-2</v>
      </c>
      <c r="BU155" s="8">
        <f>MAX((BU$3*climhigh!$I265+BU$4*climhigh!$I265^2+BU$5*climhigh!$I265^6)*(K155/K$66)^$BW$1,-99)</f>
        <v>-12.117202347239491</v>
      </c>
      <c r="BV155" s="8">
        <f>MAX((BV$3*climhigh!$I265+BV$4*climhigh!$I265^2+BV$5*climhigh!$I265^6)*(L155/L$66)^$BW$1,-99)</f>
        <v>-9.6070910707394415</v>
      </c>
      <c r="BW155" s="8">
        <f>MAX((BW$3*climhigh!$I265+BW$4*climhigh!$I265^2+BW$5*climhigh!$I265^6)*(M155/M$66)^$BW$1,-99)</f>
        <v>-10.097270873922319</v>
      </c>
      <c r="BX155" s="8">
        <f>MAX((BX$3*climhigh!$M265+BX$4*climhigh!$M265^2+BX$5*climhigh!$M265^6)*(K155/K$66)^$BW$1,-99)</f>
        <v>-12.117221004960975</v>
      </c>
      <c r="BY155" s="8">
        <f>MAX((BY$3*climhigh!$M265+BY$4*climhigh!$M265^2+BY$5*climhigh!$M265^6)*(L155/L$66)^$BW$1,-99)</f>
        <v>-9.6071035795701185</v>
      </c>
      <c r="BZ155" s="8">
        <f>MAX((BZ$3*climhigh!$M265+BZ$4*climhigh!$M265^2+BZ$5*climhigh!$M265^6)*(M155/M$66)^$BW$1,-99)</f>
        <v>-10.09728222031746</v>
      </c>
      <c r="CA155" s="8">
        <f t="shared" si="140"/>
        <v>2.8837238561220509E-2</v>
      </c>
      <c r="CB155" s="8">
        <f t="shared" si="141"/>
        <v>2.0770199665805745E-3</v>
      </c>
      <c r="CC155" s="8">
        <f t="shared" si="142"/>
        <v>4.7739380919655303E-4</v>
      </c>
      <c r="CD155" s="8">
        <f>MAX((CD$3*climhigh!$I265+CD$4*climhigh!$I265^2+CD$5*climhigh!$I265^6)*(K155/K$66)^$BW$1,-99)</f>
        <v>-39.479524544980208</v>
      </c>
      <c r="CE155" s="8">
        <f>MAX((CE$3*climhigh!$I265+CE$4*climhigh!$I265^2+CE$5*climhigh!$I265^6)*(L155/L$66)^$BW$1,-99)</f>
        <v>-33.90643709544009</v>
      </c>
      <c r="CF155" s="8">
        <f>MAX((CF$3*climhigh!$I265+CF$4*climhigh!$I265^2+CF$5*climhigh!$I265^6)*(M155/M$66)^$BW$1,-99)</f>
        <v>-38.732896222471801</v>
      </c>
      <c r="CG155" s="8">
        <f>MAX((CG$3*climhigh!$M265+CG$4*climhigh!$M265^2+CG$5*climhigh!$M265^6)*(K155/K$66)^$BW$1,-99)</f>
        <v>-39.4796402403</v>
      </c>
      <c r="CH155" s="8">
        <f>MAX((CH$3*climhigh!$M265+CH$4*climhigh!$M265^2+CH$5*climhigh!$M265^6)*(L155/L$66)^$BW$1,-99)</f>
        <v>-33.906530373919182</v>
      </c>
      <c r="CI155" s="8">
        <f>MAX((CI$3*climhigh!$M265+CI$4*climhigh!$M265^2+CI$5*climhigh!$M265^6)*(M155/M$66)^$BW$1,-99)</f>
        <v>-38.732998499325824</v>
      </c>
      <c r="CJ155" s="8">
        <f t="shared" si="143"/>
        <v>1.0739507007571219E-2</v>
      </c>
      <c r="CK155" s="8">
        <f t="shared" si="144"/>
        <v>7.7351964331127455E-4</v>
      </c>
      <c r="CL155" s="8">
        <f t="shared" si="145"/>
        <v>1.7779005255142934E-4</v>
      </c>
    </row>
    <row r="156" spans="1:90">
      <c r="A156">
        <f t="shared" si="114"/>
        <v>2110</v>
      </c>
      <c r="B156" s="4">
        <f t="shared" si="150"/>
        <v>1285.1241953033812</v>
      </c>
      <c r="C156" s="4">
        <f t="shared" si="150"/>
        <v>3564.7607607128957</v>
      </c>
      <c r="D156" s="4">
        <f t="shared" si="150"/>
        <v>6776.6514833570427</v>
      </c>
      <c r="E156" s="11">
        <f t="shared" si="151"/>
        <v>5.7747640919024228E-5</v>
      </c>
      <c r="F156" s="11">
        <f t="shared" si="151"/>
        <v>1.1577128925911368E-4</v>
      </c>
      <c r="G156" s="11">
        <f t="shared" si="151"/>
        <v>2.5560324074935255E-4</v>
      </c>
      <c r="H156" s="4">
        <f t="shared" si="123"/>
        <v>140087.26903670529</v>
      </c>
      <c r="I156" s="4">
        <f t="shared" si="123"/>
        <v>107830.98345778054</v>
      </c>
      <c r="J156" s="4">
        <f t="shared" si="123"/>
        <v>24943.383038287935</v>
      </c>
      <c r="K156" s="4">
        <f t="shared" si="115"/>
        <v>109006.79447843925</v>
      </c>
      <c r="L156" s="4">
        <f t="shared" si="115"/>
        <v>30249.150138259505</v>
      </c>
      <c r="M156" s="4">
        <f t="shared" si="115"/>
        <v>3680.7829205245466</v>
      </c>
      <c r="N156" s="11">
        <f t="shared" si="120"/>
        <v>4.1434449217199187E-3</v>
      </c>
      <c r="O156" s="11">
        <f t="shared" si="120"/>
        <v>1.049294414005808E-2</v>
      </c>
      <c r="P156" s="11">
        <f t="shared" si="120"/>
        <v>7.1015284988467098E-3</v>
      </c>
      <c r="Q156" s="4">
        <f t="shared" si="116"/>
        <v>5367.8481761495641</v>
      </c>
      <c r="R156" s="4">
        <f t="shared" si="116"/>
        <v>16370.83308851284</v>
      </c>
      <c r="S156" s="4">
        <f t="shared" si="116"/>
        <v>4357.493433508861</v>
      </c>
      <c r="T156" s="4">
        <f t="shared" si="152"/>
        <v>38.317887221736726</v>
      </c>
      <c r="U156" s="4">
        <f t="shared" si="152"/>
        <v>151.81938032608755</v>
      </c>
      <c r="V156" s="4">
        <f t="shared" si="152"/>
        <v>174.69536617467389</v>
      </c>
      <c r="W156" s="11">
        <f t="shared" si="117"/>
        <v>-1.219247815263802E-2</v>
      </c>
      <c r="X156" s="11">
        <f t="shared" si="117"/>
        <v>-1.3228699347321071E-2</v>
      </c>
      <c r="Y156" s="11">
        <f t="shared" si="117"/>
        <v>-1.2203590333800474E-2</v>
      </c>
      <c r="Z156" s="4">
        <f t="shared" si="129"/>
        <v>7755.1987780216987</v>
      </c>
      <c r="AA156" s="4">
        <f t="shared" si="129"/>
        <v>41309.255541524828</v>
      </c>
      <c r="AB156" s="4">
        <f t="shared" si="129"/>
        <v>7690.7971655352676</v>
      </c>
      <c r="AC156" s="12">
        <f t="shared" si="153"/>
        <v>1.8331730779095714</v>
      </c>
      <c r="AD156" s="12">
        <f t="shared" si="153"/>
        <v>3.7819090745017854</v>
      </c>
      <c r="AE156" s="12">
        <f t="shared" si="153"/>
        <v>1.8004265309038565</v>
      </c>
      <c r="AF156" s="11">
        <f t="shared" si="118"/>
        <v>-2.9039671966837322E-3</v>
      </c>
      <c r="AG156" s="11">
        <f t="shared" si="118"/>
        <v>2.0567434751257441E-3</v>
      </c>
      <c r="AH156" s="11">
        <f t="shared" si="118"/>
        <v>8.257041531207765E-4</v>
      </c>
      <c r="AI156" s="1">
        <f t="shared" si="156"/>
        <v>265703.41539993067</v>
      </c>
      <c r="AJ156" s="1">
        <f t="shared" si="156"/>
        <v>192569.28821019441</v>
      </c>
      <c r="AK156" s="1">
        <f t="shared" si="156"/>
        <v>45942.211328142337</v>
      </c>
      <c r="AL156" s="17">
        <f t="shared" si="154"/>
        <v>42.935747507221642</v>
      </c>
      <c r="AM156" s="17">
        <f t="shared" si="154"/>
        <v>15.257414282769478</v>
      </c>
      <c r="AN156" s="17">
        <f t="shared" si="154"/>
        <v>2.7922677803214579</v>
      </c>
      <c r="AO156" s="7">
        <f t="shared" si="157"/>
        <v>6.689804403972978E-3</v>
      </c>
      <c r="AP156" s="7">
        <f t="shared" si="157"/>
        <v>1.0301796066542851E-2</v>
      </c>
      <c r="AQ156" s="7">
        <f t="shared" si="157"/>
        <v>7.4568529689509741E-3</v>
      </c>
      <c r="AR156" s="1">
        <f t="shared" si="127"/>
        <v>140087.26903670529</v>
      </c>
      <c r="AS156" s="1">
        <f t="shared" si="127"/>
        <v>107830.98345778054</v>
      </c>
      <c r="AT156" s="1">
        <f t="shared" si="127"/>
        <v>24943.383038287935</v>
      </c>
      <c r="AU156" s="1">
        <f t="shared" si="134"/>
        <v>28017.453807341059</v>
      </c>
      <c r="AV156" s="1">
        <f t="shared" si="134"/>
        <v>21566.19669155611</v>
      </c>
      <c r="AW156" s="1">
        <f t="shared" si="134"/>
        <v>4988.6766076575877</v>
      </c>
      <c r="AX156" s="1">
        <f t="shared" si="135"/>
        <v>87205.435582751408</v>
      </c>
      <c r="AY156" s="1">
        <f t="shared" si="135"/>
        <v>24199.320110607605</v>
      </c>
      <c r="AZ156" s="1">
        <f t="shared" si="135"/>
        <v>2944.626336419637</v>
      </c>
      <c r="BA156" s="1">
        <f t="shared" si="136"/>
        <v>11.376021942618927</v>
      </c>
      <c r="BB156" s="1">
        <f t="shared" si="136"/>
        <v>10.094079817147126</v>
      </c>
      <c r="BC156" s="1">
        <f t="shared" si="136"/>
        <v>7.987737207363204</v>
      </c>
      <c r="BD156" s="1">
        <f t="shared" si="137"/>
        <v>7323.7252381152293</v>
      </c>
      <c r="BE156">
        <f t="shared" si="155"/>
        <v>0.21822387218499145</v>
      </c>
      <c r="BF156">
        <f t="shared" si="155"/>
        <v>0.3346263841173937</v>
      </c>
      <c r="BG156">
        <f t="shared" si="155"/>
        <v>2.453676962688749E-2</v>
      </c>
      <c r="BH156">
        <f t="shared" si="138"/>
        <v>0.27670115498953984</v>
      </c>
      <c r="BI156">
        <f t="shared" si="139"/>
        <v>4.7621658391411486E-3</v>
      </c>
      <c r="BJ156">
        <f t="shared" si="139"/>
        <v>1.1197481694748152E-2</v>
      </c>
      <c r="BK156">
        <f t="shared" si="139"/>
        <v>6.0205306372294847E-5</v>
      </c>
      <c r="BL156">
        <f t="shared" si="133"/>
        <v>667.11880710517346</v>
      </c>
      <c r="BM156">
        <f t="shared" si="133"/>
        <v>1207.4354633951884</v>
      </c>
      <c r="BN156">
        <f t="shared" si="133"/>
        <v>1.5017240177816278</v>
      </c>
      <c r="BO156">
        <f t="shared" si="128"/>
        <v>481.791537827144</v>
      </c>
      <c r="BP156">
        <f t="shared" si="149"/>
        <v>174.69737286370707</v>
      </c>
      <c r="BQ156">
        <f t="shared" si="149"/>
        <v>15.915906508843356</v>
      </c>
      <c r="BR156" s="7">
        <f t="shared" si="147"/>
        <v>7.0135077073880669E-3</v>
      </c>
      <c r="BS156" s="7">
        <f t="shared" si="131"/>
        <v>6.9927785738485376E-2</v>
      </c>
      <c r="BT156" s="7">
        <f t="shared" si="132"/>
        <v>1.596185633592314E-2</v>
      </c>
      <c r="BU156" s="8">
        <f>MAX((BU$3*climhigh!$I266+BU$4*climhigh!$I266^2+BU$5*climhigh!$I266^6)*(K156/K$66)^$BW$1,-99)</f>
        <v>-12.437408089073514</v>
      </c>
      <c r="BV156" s="8">
        <f>MAX((BV$3*climhigh!$I266+BV$4*climhigh!$I266^2+BV$5*climhigh!$I266^6)*(L156/L$66)^$BW$1,-99)</f>
        <v>-9.8046856443427721</v>
      </c>
      <c r="BW156" s="8">
        <f>MAX((BW$3*climhigh!$I266+BW$4*climhigh!$I266^2+BW$5*climhigh!$I266^6)*(M156/M$66)^$BW$1,-99)</f>
        <v>-10.281454621456151</v>
      </c>
      <c r="BX156" s="8">
        <f>MAX((BX$3*climhigh!$M266+BX$4*climhigh!$M266^2+BX$5*climhigh!$M266^6)*(K156/K$66)^$BW$1,-99)</f>
        <v>-12.437426799535595</v>
      </c>
      <c r="BY156" s="8">
        <f>MAX((BY$3*climhigh!$M266+BY$4*climhigh!$M266^2+BY$5*climhigh!$M266^6)*(L156/L$66)^$BW$1,-99)</f>
        <v>-9.8046981589630917</v>
      </c>
      <c r="BZ156" s="8">
        <f>MAX((BZ$3*climhigh!$M266+BZ$4*climhigh!$M266^2+BZ$5*climhigh!$M266^6)*(M156/M$66)^$BW$1,-99)</f>
        <v>-10.281465973486309</v>
      </c>
      <c r="CA156" s="8">
        <f t="shared" si="140"/>
        <v>2.9042555718517819E-2</v>
      </c>
      <c r="CB156" s="8">
        <f t="shared" si="141"/>
        <v>2.0308816135825372E-3</v>
      </c>
      <c r="CC156" s="8">
        <f t="shared" si="142"/>
        <v>4.6357310200702447E-4</v>
      </c>
      <c r="CD156" s="8">
        <f>MAX((CD$3*climhigh!$I266+CD$4*climhigh!$I266^2+CD$5*climhigh!$I266^6)*(K156/K$66)^$BW$1,-99)</f>
        <v>-41.532295908612262</v>
      </c>
      <c r="CE156" s="8">
        <f>MAX((CE$3*climhigh!$I266+CE$4*climhigh!$I266^2+CE$5*climhigh!$I266^6)*(L156/L$66)^$BW$1,-99)</f>
        <v>-35.502584618972378</v>
      </c>
      <c r="CF156" s="8">
        <f>MAX((CF$3*climhigh!$I266+CF$4*climhigh!$I266^2+CF$5*climhigh!$I266^6)*(M156/M$66)^$BW$1,-99)</f>
        <v>-40.512442001881624</v>
      </c>
      <c r="CG156" s="8">
        <f>MAX((CG$3*climhigh!$M266+CG$4*climhigh!$M266^2+CG$5*climhigh!$M266^6)*(K156/K$66)^$BW$1,-99)</f>
        <v>-41.532415350632</v>
      </c>
      <c r="CH156" s="8">
        <f>MAX((CH$3*climhigh!$M266+CH$4*climhigh!$M266^2+CH$5*climhigh!$M266^6)*(L156/L$66)^$BW$1,-99)</f>
        <v>-35.502680682508121</v>
      </c>
      <c r="CI156" s="8">
        <f>MAX((CI$3*climhigh!$M266+CI$4*climhigh!$M266^2+CI$5*climhigh!$M266^6)*(M156/M$66)^$BW$1,-99)</f>
        <v>-40.512547357996134</v>
      </c>
      <c r="CJ156" s="8">
        <f t="shared" si="143"/>
        <v>1.1002352049626312E-2</v>
      </c>
      <c r="CK156" s="8">
        <f t="shared" si="144"/>
        <v>7.6937011674565417E-4</v>
      </c>
      <c r="CL156" s="8">
        <f t="shared" si="145"/>
        <v>1.7561796277338468E-4</v>
      </c>
    </row>
    <row r="157" spans="1:90">
      <c r="A157">
        <f t="shared" si="114"/>
        <v>2111</v>
      </c>
      <c r="B157" s="4">
        <f t="shared" si="150"/>
        <v>1285.1946975494195</v>
      </c>
      <c r="C157" s="4">
        <f t="shared" si="150"/>
        <v>3565.1528228146053</v>
      </c>
      <c r="D157" s="4">
        <f t="shared" si="150"/>
        <v>6778.2970107335896</v>
      </c>
      <c r="E157" s="11">
        <f t="shared" si="151"/>
        <v>5.4860258873073016E-5</v>
      </c>
      <c r="F157" s="11">
        <f t="shared" si="151"/>
        <v>1.0998272479615799E-4</v>
      </c>
      <c r="G157" s="11">
        <f t="shared" si="151"/>
        <v>2.4282307871188491E-4</v>
      </c>
      <c r="H157" s="4">
        <f t="shared" si="123"/>
        <v>140657.33975921143</v>
      </c>
      <c r="I157" s="4">
        <f t="shared" si="123"/>
        <v>108958.6466910356</v>
      </c>
      <c r="J157" s="4">
        <f t="shared" si="123"/>
        <v>25123.832401891184</v>
      </c>
      <c r="K157" s="4">
        <f t="shared" si="115"/>
        <v>109444.38226162441</v>
      </c>
      <c r="L157" s="4">
        <f t="shared" si="115"/>
        <v>30562.125133535028</v>
      </c>
      <c r="M157" s="4">
        <f t="shared" si="115"/>
        <v>3706.5109956242723</v>
      </c>
      <c r="N157" s="11">
        <f t="shared" si="120"/>
        <v>4.0143165871344699E-3</v>
      </c>
      <c r="O157" s="11">
        <f t="shared" si="120"/>
        <v>1.0346571518373704E-2</v>
      </c>
      <c r="P157" s="11">
        <f t="shared" si="120"/>
        <v>6.9898376664003781E-3</v>
      </c>
      <c r="Q157" s="4">
        <f t="shared" si="116"/>
        <v>5323.9783788461409</v>
      </c>
      <c r="R157" s="4">
        <f t="shared" si="116"/>
        <v>16323.204624488817</v>
      </c>
      <c r="S157" s="4">
        <f t="shared" si="116"/>
        <v>4335.4553344889218</v>
      </c>
      <c r="T157" s="4">
        <f t="shared" si="152"/>
        <v>37.850697218930456</v>
      </c>
      <c r="U157" s="4">
        <f t="shared" si="152"/>
        <v>149.81100738865715</v>
      </c>
      <c r="V157" s="4">
        <f t="shared" si="152"/>
        <v>172.5634554926649</v>
      </c>
      <c r="W157" s="11">
        <f t="shared" si="117"/>
        <v>-1.219247815263802E-2</v>
      </c>
      <c r="X157" s="11">
        <f t="shared" si="117"/>
        <v>-1.3228699347321071E-2</v>
      </c>
      <c r="Y157" s="11">
        <f t="shared" si="117"/>
        <v>-1.2203590333800474E-2</v>
      </c>
      <c r="Z157" s="4">
        <f t="shared" si="129"/>
        <v>7670.4896345184516</v>
      </c>
      <c r="AA157" s="4">
        <f t="shared" si="129"/>
        <v>41280.006273225306</v>
      </c>
      <c r="AB157" s="4">
        <f t="shared" si="129"/>
        <v>7659.1663070139812</v>
      </c>
      <c r="AC157" s="12">
        <f t="shared" si="153"/>
        <v>1.8278496034254783</v>
      </c>
      <c r="AD157" s="12">
        <f t="shared" si="153"/>
        <v>3.7896874913142859</v>
      </c>
      <c r="AE157" s="12">
        <f t="shared" si="153"/>
        <v>1.8019131505678128</v>
      </c>
      <c r="AF157" s="11">
        <f t="shared" si="118"/>
        <v>-2.9039671966837322E-3</v>
      </c>
      <c r="AG157" s="11">
        <f t="shared" si="118"/>
        <v>2.0567434751257441E-3</v>
      </c>
      <c r="AH157" s="11">
        <f t="shared" si="118"/>
        <v>8.257041531207765E-4</v>
      </c>
      <c r="AI157" s="1">
        <f t="shared" si="156"/>
        <v>267150.52766727866</v>
      </c>
      <c r="AJ157" s="1">
        <f t="shared" si="156"/>
        <v>194878.55608073107</v>
      </c>
      <c r="AK157" s="1">
        <f t="shared" si="156"/>
        <v>46336.666802985696</v>
      </c>
      <c r="AL157" s="17">
        <f t="shared" si="154"/>
        <v>43.220106942455708</v>
      </c>
      <c r="AM157" s="17">
        <f t="shared" si="154"/>
        <v>15.413021265508888</v>
      </c>
      <c r="AN157" s="17">
        <f t="shared" si="154"/>
        <v>2.8128810953063761</v>
      </c>
      <c r="AO157" s="7">
        <f t="shared" si="157"/>
        <v>6.6229063599332486E-3</v>
      </c>
      <c r="AP157" s="7">
        <f t="shared" si="157"/>
        <v>1.0198778105877424E-2</v>
      </c>
      <c r="AQ157" s="7">
        <f t="shared" si="157"/>
        <v>7.3822844392614642E-3</v>
      </c>
      <c r="AR157" s="1">
        <f t="shared" si="127"/>
        <v>140657.33975921143</v>
      </c>
      <c r="AS157" s="1">
        <f t="shared" si="127"/>
        <v>108958.6466910356</v>
      </c>
      <c r="AT157" s="1">
        <f t="shared" si="127"/>
        <v>25123.832401891184</v>
      </c>
      <c r="AU157" s="1">
        <f t="shared" si="134"/>
        <v>28131.467951842289</v>
      </c>
      <c r="AV157" s="1">
        <f t="shared" si="134"/>
        <v>21791.729338207122</v>
      </c>
      <c r="AW157" s="1">
        <f t="shared" si="134"/>
        <v>5024.7664803782372</v>
      </c>
      <c r="AX157" s="1">
        <f t="shared" si="135"/>
        <v>87555.505809299517</v>
      </c>
      <c r="AY157" s="1">
        <f t="shared" si="135"/>
        <v>24449.700106828022</v>
      </c>
      <c r="AZ157" s="1">
        <f t="shared" si="135"/>
        <v>2965.208796499418</v>
      </c>
      <c r="BA157" s="1">
        <f t="shared" si="136"/>
        <v>11.380028223335737</v>
      </c>
      <c r="BB157" s="1">
        <f t="shared" si="136"/>
        <v>10.104373229258389</v>
      </c>
      <c r="BC157" s="1">
        <f t="shared" si="136"/>
        <v>7.994702729356951</v>
      </c>
      <c r="BD157" s="1">
        <f t="shared" si="137"/>
        <v>7117.6747781623908</v>
      </c>
      <c r="BE157">
        <f t="shared" si="155"/>
        <v>0.21822387218499145</v>
      </c>
      <c r="BF157">
        <f t="shared" si="155"/>
        <v>0.3346263841173937</v>
      </c>
      <c r="BG157">
        <f t="shared" si="155"/>
        <v>2.453676962688749E-2</v>
      </c>
      <c r="BH157">
        <f t="shared" si="138"/>
        <v>0.27689962757408887</v>
      </c>
      <c r="BI157">
        <f t="shared" si="139"/>
        <v>4.7621658391411486E-3</v>
      </c>
      <c r="BJ157">
        <f t="shared" si="139"/>
        <v>1.1197481694748152E-2</v>
      </c>
      <c r="BK157">
        <f t="shared" si="139"/>
        <v>6.0205306372294847E-5</v>
      </c>
      <c r="BL157">
        <f t="shared" si="133"/>
        <v>669.83357842578675</v>
      </c>
      <c r="BM157">
        <f t="shared" si="133"/>
        <v>1220.0624518074023</v>
      </c>
      <c r="BN157">
        <f t="shared" si="133"/>
        <v>1.5125880270020471</v>
      </c>
      <c r="BO157">
        <f t="shared" si="128"/>
        <v>485.17058649104899</v>
      </c>
      <c r="BP157">
        <f t="shared" si="149"/>
        <v>176.64938187858044</v>
      </c>
      <c r="BQ157">
        <f t="shared" si="149"/>
        <v>16.097252966689243</v>
      </c>
      <c r="BR157" s="7">
        <f t="shared" si="147"/>
        <v>6.8832810288528279E-3</v>
      </c>
      <c r="BS157" s="7">
        <f t="shared" si="131"/>
        <v>6.7891054115034349E-2</v>
      </c>
      <c r="BT157" s="7">
        <f t="shared" si="132"/>
        <v>1.5392139270404821E-2</v>
      </c>
      <c r="BU157" s="8">
        <f>MAX((BU$3*climhigh!$I267+BU$4*climhigh!$I267^2+BU$5*climhigh!$I267^6)*(K157/K$66)^$BW$1,-99)</f>
        <v>-12.759322853222152</v>
      </c>
      <c r="BV157" s="8">
        <f>MAX((BV$3*climhigh!$I267+BV$4*climhigh!$I267^2+BV$5*climhigh!$I267^6)*(L157/L$66)^$BW$1,-99)</f>
        <v>-10.00269282390272</v>
      </c>
      <c r="BW157" s="8">
        <f>MAX((BW$3*climhigh!$I267+BW$4*climhigh!$I267^2+BW$5*climhigh!$I267^6)*(M157/M$66)^$BW$1,-99)</f>
        <v>-10.466124852131617</v>
      </c>
      <c r="BX157" s="8">
        <f>MAX((BX$3*climhigh!$M267+BX$4*climhigh!$M267^2+BX$5*climhigh!$M267^6)*(K157/K$66)^$BW$1,-99)</f>
        <v>-12.759341613845089</v>
      </c>
      <c r="BY157" s="8">
        <f>MAX((BY$3*climhigh!$M267+BY$4*climhigh!$M267^2+BY$5*climhigh!$M267^6)*(L157/L$66)^$BW$1,-99)</f>
        <v>-10.002705342797841</v>
      </c>
      <c r="BZ157" s="8">
        <f>MAX((BZ$3*climhigh!$M267+BZ$4*climhigh!$M267^2+BZ$5*climhigh!$M267^6)*(M157/M$66)^$BW$1,-99)</f>
        <v>-10.466136208548184</v>
      </c>
      <c r="CA157" s="8">
        <f t="shared" si="140"/>
        <v>2.9241360211556332E-2</v>
      </c>
      <c r="CB157" s="8">
        <f t="shared" si="141"/>
        <v>1.9852267685199834E-3</v>
      </c>
      <c r="CC157" s="8">
        <f t="shared" si="142"/>
        <v>4.5008708883234925E-4</v>
      </c>
      <c r="CD157" s="8">
        <f>MAX((CD$3*climhigh!$I267+CD$4*climhigh!$I267^2+CD$5*climhigh!$I267^6)*(K157/K$66)^$BW$1,-99)</f>
        <v>-43.656194180044565</v>
      </c>
      <c r="CE157" s="8">
        <f>MAX((CE$3*climhigh!$I267+CE$4*climhigh!$I267^2+CE$5*climhigh!$I267^6)*(L157/L$66)^$BW$1,-99)</f>
        <v>-37.149494859867396</v>
      </c>
      <c r="CF157" s="8">
        <f>MAX((CF$3*climhigh!$I267+CF$4*climhigh!$I267^2+CF$5*climhigh!$I267^6)*(M157/M$66)^$BW$1,-99)</f>
        <v>-42.34928110060401</v>
      </c>
      <c r="CG157" s="8">
        <f>MAX((CG$3*climhigh!$M267+CG$4*climhigh!$M267^2+CG$5*climhigh!$M267^6)*(K157/K$66)^$BW$1,-99)</f>
        <v>-43.656317425160729</v>
      </c>
      <c r="CH157" s="8">
        <f>MAX((CH$3*climhigh!$M267+CH$4*climhigh!$M267^2+CH$5*climhigh!$M267^6)*(L157/L$66)^$BW$1,-99)</f>
        <v>-37.14959374376955</v>
      </c>
      <c r="CI157" s="8">
        <f>MAX((CI$3*climhigh!$M267+CI$4*climhigh!$M267^2+CI$5*climhigh!$M267^6)*(M157/M$66)^$BW$1,-99)</f>
        <v>-42.349389578080434</v>
      </c>
      <c r="CJ157" s="8">
        <f t="shared" si="143"/>
        <v>1.1264535875893524E-2</v>
      </c>
      <c r="CK157" s="8">
        <f t="shared" si="144"/>
        <v>7.6476121473103306E-4</v>
      </c>
      <c r="CL157" s="8">
        <f t="shared" si="145"/>
        <v>1.7338530501822467E-4</v>
      </c>
    </row>
    <row r="158" spans="1:90">
      <c r="A158">
        <f t="shared" si="114"/>
        <v>2112</v>
      </c>
      <c r="B158" s="4">
        <f t="shared" si="150"/>
        <v>1285.2616783575388</v>
      </c>
      <c r="C158" s="4">
        <f t="shared" si="150"/>
        <v>3565.5253227752851</v>
      </c>
      <c r="D158" s="4">
        <f t="shared" si="150"/>
        <v>6779.8606413347316</v>
      </c>
      <c r="E158" s="11">
        <f t="shared" si="151"/>
        <v>5.2117245929419362E-5</v>
      </c>
      <c r="F158" s="11">
        <f t="shared" si="151"/>
        <v>1.0448358855635008E-4</v>
      </c>
      <c r="G158" s="11">
        <f t="shared" si="151"/>
        <v>2.3068192477629067E-4</v>
      </c>
      <c r="H158" s="4">
        <f t="shared" si="123"/>
        <v>141211.38104814559</v>
      </c>
      <c r="I158" s="4">
        <f t="shared" si="123"/>
        <v>110081.75632711532</v>
      </c>
      <c r="J158" s="4">
        <f t="shared" si="123"/>
        <v>25302.512751237475</v>
      </c>
      <c r="K158" s="4">
        <f t="shared" si="115"/>
        <v>109869.75137125568</v>
      </c>
      <c r="L158" s="4">
        <f t="shared" si="115"/>
        <v>30873.923576969966</v>
      </c>
      <c r="M158" s="4">
        <f t="shared" si="115"/>
        <v>3732.010743255667</v>
      </c>
      <c r="N158" s="11">
        <f t="shared" si="120"/>
        <v>3.8866235145302852E-3</v>
      </c>
      <c r="O158" s="11">
        <f t="shared" si="120"/>
        <v>1.020211919402203E-2</v>
      </c>
      <c r="P158" s="11">
        <f t="shared" si="120"/>
        <v>6.8797172493211267E-3</v>
      </c>
      <c r="Q158" s="4">
        <f t="shared" si="116"/>
        <v>5279.7810512319957</v>
      </c>
      <c r="R158" s="4">
        <f t="shared" si="116"/>
        <v>16273.298260075288</v>
      </c>
      <c r="S158" s="4">
        <f t="shared" si="116"/>
        <v>4313.004630363047</v>
      </c>
      <c r="T158" s="4">
        <f t="shared" si="152"/>
        <v>37.389203420026533</v>
      </c>
      <c r="U158" s="4">
        <f t="shared" si="152"/>
        <v>147.8292026129933</v>
      </c>
      <c r="V158" s="4">
        <f t="shared" si="152"/>
        <v>170.4575617752474</v>
      </c>
      <c r="W158" s="11">
        <f t="shared" si="117"/>
        <v>-1.219247815263802E-2</v>
      </c>
      <c r="X158" s="11">
        <f t="shared" si="117"/>
        <v>-1.3228699347321071E-2</v>
      </c>
      <c r="Y158" s="11">
        <f t="shared" si="117"/>
        <v>-1.2203590333800474E-2</v>
      </c>
      <c r="Z158" s="4">
        <f t="shared" si="129"/>
        <v>7585.7082413346325</v>
      </c>
      <c r="AA158" s="4">
        <f t="shared" si="129"/>
        <v>41244.563708349495</v>
      </c>
      <c r="AB158" s="4">
        <f t="shared" si="129"/>
        <v>7626.7221605161803</v>
      </c>
      <c r="AC158" s="12">
        <f t="shared" si="153"/>
        <v>1.8225415881366593</v>
      </c>
      <c r="AD158" s="12">
        <f t="shared" si="153"/>
        <v>3.7974819063348124</v>
      </c>
      <c r="AE158" s="12">
        <f t="shared" si="153"/>
        <v>1.8034009977397996</v>
      </c>
      <c r="AF158" s="11">
        <f t="shared" si="118"/>
        <v>-2.9039671966837322E-3</v>
      </c>
      <c r="AG158" s="11">
        <f t="shared" si="118"/>
        <v>2.0567434751257441E-3</v>
      </c>
      <c r="AH158" s="11">
        <f t="shared" si="118"/>
        <v>8.257041531207765E-4</v>
      </c>
      <c r="AI158" s="1">
        <f t="shared" si="156"/>
        <v>268566.94285239308</v>
      </c>
      <c r="AJ158" s="1">
        <f t="shared" si="156"/>
        <v>197182.42981086508</v>
      </c>
      <c r="AK158" s="1">
        <f t="shared" si="156"/>
        <v>46727.766603065364</v>
      </c>
      <c r="AL158" s="17">
        <f t="shared" si="154"/>
        <v>43.503487236390434</v>
      </c>
      <c r="AM158" s="17">
        <f t="shared" si="154"/>
        <v>15.568643309498702</v>
      </c>
      <c r="AN158" s="17">
        <f t="shared" si="154"/>
        <v>2.8334389287623556</v>
      </c>
      <c r="AO158" s="7">
        <f t="shared" si="157"/>
        <v>6.5566772963339161E-3</v>
      </c>
      <c r="AP158" s="7">
        <f t="shared" si="157"/>
        <v>1.0096790324818649E-2</v>
      </c>
      <c r="AQ158" s="7">
        <f t="shared" si="157"/>
        <v>7.30846159486885E-3</v>
      </c>
      <c r="AR158" s="1">
        <f t="shared" si="127"/>
        <v>141211.38104814559</v>
      </c>
      <c r="AS158" s="1">
        <f t="shared" si="127"/>
        <v>110081.75632711532</v>
      </c>
      <c r="AT158" s="1">
        <f t="shared" si="127"/>
        <v>25302.512751237475</v>
      </c>
      <c r="AU158" s="1">
        <f t="shared" si="134"/>
        <v>28242.276209629119</v>
      </c>
      <c r="AV158" s="1">
        <f t="shared" si="134"/>
        <v>22016.351265423065</v>
      </c>
      <c r="AW158" s="1">
        <f t="shared" si="134"/>
        <v>5060.5025502474955</v>
      </c>
      <c r="AX158" s="1">
        <f t="shared" si="135"/>
        <v>87895.801097004558</v>
      </c>
      <c r="AY158" s="1">
        <f t="shared" si="135"/>
        <v>24699.138861575975</v>
      </c>
      <c r="AZ158" s="1">
        <f t="shared" si="135"/>
        <v>2985.6085946045332</v>
      </c>
      <c r="BA158" s="1">
        <f t="shared" si="136"/>
        <v>11.383907313442466</v>
      </c>
      <c r="BB158" s="1">
        <f t="shared" si="136"/>
        <v>10.114523658104503</v>
      </c>
      <c r="BC158" s="1">
        <f t="shared" si="136"/>
        <v>8.0015588893347509</v>
      </c>
      <c r="BD158" s="1">
        <f t="shared" si="137"/>
        <v>6917.2642266473949</v>
      </c>
      <c r="BE158">
        <f t="shared" si="155"/>
        <v>0.21822387218499145</v>
      </c>
      <c r="BF158">
        <f t="shared" si="155"/>
        <v>0.3346263841173937</v>
      </c>
      <c r="BG158">
        <f t="shared" si="155"/>
        <v>2.453676962688749E-2</v>
      </c>
      <c r="BH158">
        <f t="shared" si="138"/>
        <v>0.27709652657098349</v>
      </c>
      <c r="BI158">
        <f t="shared" si="139"/>
        <v>4.7621658391411486E-3</v>
      </c>
      <c r="BJ158">
        <f t="shared" si="139"/>
        <v>1.1197481694748152E-2</v>
      </c>
      <c r="BK158">
        <f t="shared" si="139"/>
        <v>6.0205306372294847E-5</v>
      </c>
      <c r="BL158">
        <f t="shared" si="133"/>
        <v>672.47201492542274</v>
      </c>
      <c r="BM158">
        <f t="shared" si="133"/>
        <v>1232.6384513986004</v>
      </c>
      <c r="BN158">
        <f t="shared" si="133"/>
        <v>1.5233455321771492</v>
      </c>
      <c r="BO158">
        <f t="shared" si="128"/>
        <v>488.51015198480025</v>
      </c>
      <c r="BP158">
        <f t="shared" si="149"/>
        <v>178.62358946266437</v>
      </c>
      <c r="BQ158">
        <f t="shared" si="149"/>
        <v>16.280701284035718</v>
      </c>
      <c r="BR158" s="7">
        <f t="shared" si="147"/>
        <v>6.7548682317466469E-3</v>
      </c>
      <c r="BS158" s="7">
        <f t="shared" si="131"/>
        <v>6.5913644771878013E-2</v>
      </c>
      <c r="BT158" s="7">
        <f t="shared" si="132"/>
        <v>1.4844620944347652E-2</v>
      </c>
      <c r="BU158" s="8">
        <f>MAX((BU$3*climhigh!$I268+BU$4*climhigh!$I268^2+BU$5*climhigh!$I268^6)*(K158/K$66)^$BW$1,-99)</f>
        <v>-13.082878992961779</v>
      </c>
      <c r="BV158" s="8">
        <f>MAX((BV$3*climhigh!$I268+BV$4*climhigh!$I268^2+BV$5*climhigh!$I268^6)*(L158/L$66)^$BW$1,-99)</f>
        <v>-10.201067916784886</v>
      </c>
      <c r="BW158" s="8">
        <f>MAX((BW$3*climhigh!$I268+BW$4*climhigh!$I268^2+BW$5*climhigh!$I268^6)*(M158/M$66)^$BW$1,-99)</f>
        <v>-10.651240803745361</v>
      </c>
      <c r="BX158" s="8">
        <f>MAX((BX$3*climhigh!$M268+BX$4*climhigh!$M268^2+BX$5*climhigh!$M268^6)*(K158/K$66)^$BW$1,-99)</f>
        <v>-13.082897801243451</v>
      </c>
      <c r="BY158" s="8">
        <f>MAX((BY$3*climhigh!$M268+BY$4*climhigh!$M268^2+BY$5*climhigh!$M268^6)*(L158/L$66)^$BW$1,-99)</f>
        <v>-10.201080438494634</v>
      </c>
      <c r="BZ158" s="8">
        <f>MAX((BZ$3*climhigh!$M268+BZ$4*climhigh!$M268^2+BZ$5*climhigh!$M268^6)*(M158/M$66)^$BW$1,-99)</f>
        <v>-10.651252163343498</v>
      </c>
      <c r="CA158" s="8">
        <f t="shared" si="140"/>
        <v>2.943369806704136E-2</v>
      </c>
      <c r="CB158" s="8">
        <f t="shared" si="141"/>
        <v>1.9400823187136766E-3</v>
      </c>
      <c r="CC158" s="8">
        <f t="shared" si="142"/>
        <v>4.3693209079560715E-4</v>
      </c>
      <c r="CD158" s="8">
        <f>MAX((CD$3*climhigh!$I268+CD$4*climhigh!$I268^2+CD$5*climhigh!$I268^6)*(K158/K$66)^$BW$1,-99)</f>
        <v>-45.852288821762102</v>
      </c>
      <c r="CE158" s="8">
        <f>MAX((CE$3*climhigh!$I268+CE$4*climhigh!$I268^2+CE$5*climhigh!$I268^6)*(L158/L$66)^$BW$1,-99)</f>
        <v>-38.847760455695166</v>
      </c>
      <c r="CF158" s="8">
        <f>MAX((CF$3*climhigh!$I268+CF$4*climhigh!$I268^2+CF$5*climhigh!$I268^6)*(M158/M$66)^$BW$1,-99)</f>
        <v>-44.244143884519715</v>
      </c>
      <c r="CG158" s="8">
        <f>MAX((CG$3*climhigh!$M268+CG$4*climhigh!$M268^2+CG$5*climhigh!$M268^6)*(K158/K$66)^$BW$1,-99)</f>
        <v>-45.852415925466708</v>
      </c>
      <c r="CH158" s="8">
        <f>MAX((CH$3*climhigh!$M268+CH$4*climhigh!$M268^2+CH$5*climhigh!$M268^6)*(L158/L$66)^$BW$1,-99)</f>
        <v>-38.847862194412535</v>
      </c>
      <c r="CI158" s="8">
        <f>MAX((CI$3*climhigh!$M268+CI$4*climhigh!$M268^2+CI$5*climhigh!$M268^6)*(M158/M$66)^$BW$1,-99)</f>
        <v>-44.244255524568629</v>
      </c>
      <c r="CJ158" s="8">
        <f t="shared" si="143"/>
        <v>1.15258377902303E-2</v>
      </c>
      <c r="CK158" s="8">
        <f t="shared" si="144"/>
        <v>7.597099778035275E-4</v>
      </c>
      <c r="CL158" s="8">
        <f t="shared" si="145"/>
        <v>1.7109669306200636E-4</v>
      </c>
    </row>
    <row r="159" spans="1:90">
      <c r="A159">
        <f t="shared" si="114"/>
        <v>2113</v>
      </c>
      <c r="B159" s="4">
        <f t="shared" si="150"/>
        <v>1285.3253134415647</v>
      </c>
      <c r="C159" s="4">
        <f t="shared" si="150"/>
        <v>3565.8792347120561</v>
      </c>
      <c r="D159" s="4">
        <f t="shared" si="150"/>
        <v>6781.3464330720662</v>
      </c>
      <c r="E159" s="11">
        <f t="shared" si="151"/>
        <v>4.9511383632948394E-5</v>
      </c>
      <c r="F159" s="11">
        <f t="shared" si="151"/>
        <v>9.9259409128532572E-5</v>
      </c>
      <c r="G159" s="11">
        <f t="shared" si="151"/>
        <v>2.1914782853747612E-4</v>
      </c>
      <c r="H159" s="4">
        <f t="shared" si="123"/>
        <v>141749.40492344927</v>
      </c>
      <c r="I159" s="4">
        <f t="shared" si="123"/>
        <v>111200.16837883268</v>
      </c>
      <c r="J159" s="4">
        <f t="shared" si="123"/>
        <v>25479.42251184093</v>
      </c>
      <c r="K159" s="4">
        <f t="shared" si="115"/>
        <v>110282.90148888729</v>
      </c>
      <c r="L159" s="4">
        <f t="shared" si="115"/>
        <v>31184.5020707248</v>
      </c>
      <c r="M159" s="4">
        <f t="shared" si="115"/>
        <v>3757.280764713611</v>
      </c>
      <c r="N159" s="11">
        <f t="shared" si="120"/>
        <v>3.7603627247280169E-3</v>
      </c>
      <c r="O159" s="11">
        <f t="shared" si="120"/>
        <v>1.0059573185783988E-2</v>
      </c>
      <c r="P159" s="11">
        <f t="shared" si="120"/>
        <v>6.7711545320738864E-3</v>
      </c>
      <c r="Q159" s="4">
        <f t="shared" si="116"/>
        <v>5235.2784528780694</v>
      </c>
      <c r="R159" s="4">
        <f t="shared" si="116"/>
        <v>16221.170498529078</v>
      </c>
      <c r="S159" s="4">
        <f t="shared" si="116"/>
        <v>4290.1580885256762</v>
      </c>
      <c r="T159" s="4">
        <f t="shared" si="152"/>
        <v>36.93333637418332</v>
      </c>
      <c r="U159" s="4">
        <f t="shared" si="152"/>
        <v>145.8736145368718</v>
      </c>
      <c r="V159" s="4">
        <f t="shared" si="152"/>
        <v>168.37736752204378</v>
      </c>
      <c r="W159" s="11">
        <f t="shared" si="117"/>
        <v>-1.219247815263802E-2</v>
      </c>
      <c r="X159" s="11">
        <f t="shared" si="117"/>
        <v>-1.3228699347321071E-2</v>
      </c>
      <c r="Y159" s="11">
        <f t="shared" si="117"/>
        <v>-1.2203590333800474E-2</v>
      </c>
      <c r="Z159" s="4">
        <f t="shared" si="129"/>
        <v>7500.8892511092454</v>
      </c>
      <c r="AA159" s="4">
        <f t="shared" si="129"/>
        <v>41203.033218831268</v>
      </c>
      <c r="AB159" s="4">
        <f t="shared" si="129"/>
        <v>7593.4927794033865</v>
      </c>
      <c r="AC159" s="12">
        <f t="shared" si="153"/>
        <v>1.8172489871501185</v>
      </c>
      <c r="AD159" s="12">
        <f t="shared" si="153"/>
        <v>3.8052923524675748</v>
      </c>
      <c r="AE159" s="12">
        <f t="shared" si="153"/>
        <v>1.8048900734333755</v>
      </c>
      <c r="AF159" s="11">
        <f t="shared" si="118"/>
        <v>-2.9039671966837322E-3</v>
      </c>
      <c r="AG159" s="11">
        <f t="shared" si="118"/>
        <v>2.0567434751257441E-3</v>
      </c>
      <c r="AH159" s="11">
        <f t="shared" si="118"/>
        <v>8.257041531207765E-4</v>
      </c>
      <c r="AI159" s="1">
        <f t="shared" si="156"/>
        <v>269952.5247767829</v>
      </c>
      <c r="AJ159" s="1">
        <f t="shared" si="156"/>
        <v>199480.53809520163</v>
      </c>
      <c r="AK159" s="1">
        <f t="shared" si="156"/>
        <v>47115.492493006328</v>
      </c>
      <c r="AL159" s="17">
        <f t="shared" si="154"/>
        <v>43.785873180193882</v>
      </c>
      <c r="AM159" s="17">
        <f t="shared" si="154"/>
        <v>15.72426470336522</v>
      </c>
      <c r="AN159" s="17">
        <f t="shared" si="154"/>
        <v>2.8539399275586992</v>
      </c>
      <c r="AO159" s="7">
        <f t="shared" si="157"/>
        <v>6.4911105233705765E-3</v>
      </c>
      <c r="AP159" s="7">
        <f t="shared" si="157"/>
        <v>9.9958224215704623E-3</v>
      </c>
      <c r="AQ159" s="7">
        <f t="shared" si="157"/>
        <v>7.235376978920161E-3</v>
      </c>
      <c r="AR159" s="1">
        <f t="shared" si="127"/>
        <v>141749.40492344927</v>
      </c>
      <c r="AS159" s="1">
        <f t="shared" si="127"/>
        <v>111200.16837883268</v>
      </c>
      <c r="AT159" s="1">
        <f t="shared" si="127"/>
        <v>25479.42251184093</v>
      </c>
      <c r="AU159" s="1">
        <f t="shared" si="134"/>
        <v>28349.880984689855</v>
      </c>
      <c r="AV159" s="1">
        <f t="shared" si="134"/>
        <v>22240.033675766535</v>
      </c>
      <c r="AW159" s="1">
        <f t="shared" si="134"/>
        <v>5095.8845023681861</v>
      </c>
      <c r="AX159" s="1">
        <f t="shared" si="135"/>
        <v>88226.321191109848</v>
      </c>
      <c r="AY159" s="1">
        <f t="shared" si="135"/>
        <v>24947.601656579838</v>
      </c>
      <c r="AZ159" s="1">
        <f t="shared" si="135"/>
        <v>3005.8246117708886</v>
      </c>
      <c r="BA159" s="1">
        <f t="shared" si="136"/>
        <v>11.3876606236777</v>
      </c>
      <c r="BB159" s="1">
        <f t="shared" si="136"/>
        <v>10.124532970570481</v>
      </c>
      <c r="BC159" s="1">
        <f t="shared" si="136"/>
        <v>8.0083072225597878</v>
      </c>
      <c r="BD159" s="1">
        <f t="shared" si="137"/>
        <v>6722.3480695226044</v>
      </c>
      <c r="BE159">
        <f t="shared" si="155"/>
        <v>0.21822387218499145</v>
      </c>
      <c r="BF159">
        <f t="shared" si="155"/>
        <v>0.3346263841173937</v>
      </c>
      <c r="BG159">
        <f t="shared" si="155"/>
        <v>2.453676962688749E-2</v>
      </c>
      <c r="BH159">
        <f t="shared" si="138"/>
        <v>0.27729185845824056</v>
      </c>
      <c r="BI159">
        <f t="shared" si="139"/>
        <v>4.7621658391411486E-3</v>
      </c>
      <c r="BJ159">
        <f t="shared" si="139"/>
        <v>1.1197481694748152E-2</v>
      </c>
      <c r="BK159">
        <f t="shared" si="139"/>
        <v>6.0205306372294847E-5</v>
      </c>
      <c r="BL159">
        <f t="shared" si="133"/>
        <v>675.03417384503621</v>
      </c>
      <c r="BM159">
        <f t="shared" si="133"/>
        <v>1245.1618498748912</v>
      </c>
      <c r="BN159">
        <f t="shared" si="133"/>
        <v>1.5339964385145295</v>
      </c>
      <c r="BO159">
        <f t="shared" si="128"/>
        <v>491.80997369132808</v>
      </c>
      <c r="BP159">
        <f t="shared" si="149"/>
        <v>180.62024735037025</v>
      </c>
      <c r="BQ159">
        <f t="shared" si="149"/>
        <v>16.466275495643309</v>
      </c>
      <c r="BR159" s="7">
        <f t="shared" si="147"/>
        <v>6.6282520595897232E-3</v>
      </c>
      <c r="BS159" s="7">
        <f t="shared" si="131"/>
        <v>6.3993829875609726E-2</v>
      </c>
      <c r="BT159" s="7">
        <f t="shared" si="132"/>
        <v>1.4318351810265549E-2</v>
      </c>
      <c r="BU159" s="8">
        <f>MAX((BU$3*climhigh!$I269+BU$4*climhigh!$I269^2+BU$5*climhigh!$I269^6)*(K159/K$66)^$BW$1,-99)</f>
        <v>-13.408008984312739</v>
      </c>
      <c r="BV159" s="8">
        <f>MAX((BV$3*climhigh!$I269+BV$4*climhigh!$I269^2+BV$5*climhigh!$I269^6)*(L159/L$66)^$BW$1,-99)</f>
        <v>-10.399766553998379</v>
      </c>
      <c r="BW159" s="8">
        <f>MAX((BW$3*climhigh!$I269+BW$4*climhigh!$I269^2+BW$5*climhigh!$I269^6)*(M159/M$66)^$BW$1,-99)</f>
        <v>-10.836761923225009</v>
      </c>
      <c r="BX159" s="8">
        <f>MAX((BX$3*climhigh!$M269+BX$4*climhigh!$M269^2+BX$5*climhigh!$M269^6)*(K159/K$66)^$BW$1,-99)</f>
        <v>-13.408027837827387</v>
      </c>
      <c r="BY159" s="8">
        <f>MAX((BY$3*climhigh!$M269+BY$4*climhigh!$M269^2+BY$5*climhigh!$M269^6)*(L159/L$66)^$BW$1,-99)</f>
        <v>-10.399779077116012</v>
      </c>
      <c r="BZ159" s="8">
        <f>MAX((BZ$3*climhigh!$M269+BZ$4*climhigh!$M269^2+BZ$5*climhigh!$M269^6)*(M159/M$66)^$BW$1,-99)</f>
        <v>-10.836773284842689</v>
      </c>
      <c r="CA159" s="8">
        <f t="shared" si="140"/>
        <v>2.9619619393879568E-2</v>
      </c>
      <c r="CB159" s="8">
        <f t="shared" si="141"/>
        <v>1.8954728844722394E-3</v>
      </c>
      <c r="CC159" s="8">
        <f t="shared" si="142"/>
        <v>4.2410413096773207E-4</v>
      </c>
      <c r="CD159" s="8">
        <f>MAX((CD$3*climhigh!$I269+CD$4*climhigh!$I269^2+CD$5*climhigh!$I269^6)*(K159/K$66)^$BW$1,-99)</f>
        <v>-48.121613814146343</v>
      </c>
      <c r="CE159" s="8">
        <f>MAX((CE$3*climhigh!$I269+CE$4*climhigh!$I269^2+CE$5*climhigh!$I269^6)*(L159/L$66)^$BW$1,-99)</f>
        <v>-40.597942575929409</v>
      </c>
      <c r="CF159" s="8">
        <f>MAX((CF$3*climhigh!$I269+CF$4*climhigh!$I269^2+CF$5*climhigh!$I269^6)*(M159/M$66)^$BW$1,-99)</f>
        <v>-46.19772682387751</v>
      </c>
      <c r="CG159" s="8">
        <f>MAX((CG$3*climhigh!$M269+CG$4*climhigh!$M269^2+CG$5*climhigh!$M269^6)*(K159/K$66)^$BW$1,-99)</f>
        <v>-48.121744830992199</v>
      </c>
      <c r="CH159" s="8">
        <f>MAX((CH$3*climhigh!$M269+CH$4*climhigh!$M269^2+CH$5*climhigh!$M269^6)*(L159/L$66)^$BW$1,-99)</f>
        <v>-40.598047203027363</v>
      </c>
      <c r="CI159" s="8">
        <f>MAX((CI$3*climhigh!$M269+CI$4*climhigh!$M269^2+CI$5*climhigh!$M269^6)*(M159/M$66)^$BW$1,-99)</f>
        <v>-46.19784166679019</v>
      </c>
      <c r="CJ159" s="8">
        <f t="shared" si="143"/>
        <v>1.1786039208177192E-2</v>
      </c>
      <c r="CK159" s="8">
        <f t="shared" si="144"/>
        <v>7.5423378799535721E-4</v>
      </c>
      <c r="CL159" s="8">
        <f t="shared" si="145"/>
        <v>1.6875665583226463E-4</v>
      </c>
    </row>
    <row r="160" spans="1:90">
      <c r="A160">
        <f t="shared" si="114"/>
        <v>2114</v>
      </c>
      <c r="B160" s="4">
        <f t="shared" si="150"/>
        <v>1285.3857697645174</v>
      </c>
      <c r="C160" s="4">
        <f t="shared" si="150"/>
        <v>3566.2154844246243</v>
      </c>
      <c r="D160" s="4">
        <f t="shared" si="150"/>
        <v>6782.7582445501657</v>
      </c>
      <c r="E160" s="11">
        <f t="shared" si="151"/>
        <v>4.703581445130097E-5</v>
      </c>
      <c r="F160" s="11">
        <f t="shared" si="151"/>
        <v>9.4296438672105944E-5</v>
      </c>
      <c r="G160" s="11">
        <f t="shared" si="151"/>
        <v>2.081904371106023E-4</v>
      </c>
      <c r="H160" s="4">
        <f t="shared" si="123"/>
        <v>142271.43082138803</v>
      </c>
      <c r="I160" s="4">
        <f t="shared" si="123"/>
        <v>112313.74367422854</v>
      </c>
      <c r="J160" s="4">
        <f t="shared" si="123"/>
        <v>25654.560791528947</v>
      </c>
      <c r="K160" s="4">
        <f t="shared" si="115"/>
        <v>110683.83839930961</v>
      </c>
      <c r="L160" s="4">
        <f t="shared" si="115"/>
        <v>31493.818633438332</v>
      </c>
      <c r="M160" s="4">
        <f t="shared" si="115"/>
        <v>3782.3197977226982</v>
      </c>
      <c r="N160" s="11">
        <f t="shared" si="120"/>
        <v>3.6355310298279431E-3</v>
      </c>
      <c r="O160" s="11">
        <f t="shared" si="120"/>
        <v>9.9189194046458429E-3</v>
      </c>
      <c r="P160" s="11">
        <f t="shared" si="120"/>
        <v>6.6641367992088529E-3</v>
      </c>
      <c r="Q160" s="4">
        <f t="shared" si="116"/>
        <v>5190.4925198967576</v>
      </c>
      <c r="R160" s="4">
        <f t="shared" si="116"/>
        <v>16166.877877837955</v>
      </c>
      <c r="S160" s="4">
        <f t="shared" si="116"/>
        <v>4266.9322036214335</v>
      </c>
      <c r="T160" s="4">
        <f t="shared" si="152"/>
        <v>36.48302747733706</v>
      </c>
      <c r="U160" s="4">
        <f t="shared" si="152"/>
        <v>143.94389634745653</v>
      </c>
      <c r="V160" s="4">
        <f t="shared" si="152"/>
        <v>166.32255910732101</v>
      </c>
      <c r="W160" s="11">
        <f t="shared" si="117"/>
        <v>-1.219247815263802E-2</v>
      </c>
      <c r="X160" s="11">
        <f t="shared" si="117"/>
        <v>-1.3228699347321071E-2</v>
      </c>
      <c r="Y160" s="11">
        <f t="shared" si="117"/>
        <v>-1.2203590333800474E-2</v>
      </c>
      <c r="Z160" s="4">
        <f t="shared" si="129"/>
        <v>7416.066480365208</v>
      </c>
      <c r="AA160" s="4">
        <f t="shared" si="129"/>
        <v>41155.52140687684</v>
      </c>
      <c r="AB160" s="4">
        <f t="shared" si="129"/>
        <v>7559.5058343484079</v>
      </c>
      <c r="AC160" s="12">
        <f t="shared" si="153"/>
        <v>1.8119717557032278</v>
      </c>
      <c r="AD160" s="12">
        <f t="shared" si="153"/>
        <v>3.8131188626844583</v>
      </c>
      <c r="AE160" s="12">
        <f t="shared" si="153"/>
        <v>1.806380378662936</v>
      </c>
      <c r="AF160" s="11">
        <f t="shared" si="118"/>
        <v>-2.9039671966837322E-3</v>
      </c>
      <c r="AG160" s="11">
        <f t="shared" si="118"/>
        <v>2.0567434751257441E-3</v>
      </c>
      <c r="AH160" s="11">
        <f t="shared" si="118"/>
        <v>8.257041531207765E-4</v>
      </c>
      <c r="AI160" s="1">
        <f t="shared" si="156"/>
        <v>271307.15328379447</v>
      </c>
      <c r="AJ160" s="1">
        <f t="shared" si="156"/>
        <v>201772.517961448</v>
      </c>
      <c r="AK160" s="1">
        <f t="shared" si="156"/>
        <v>47499.827746073883</v>
      </c>
      <c r="AL160" s="17">
        <f t="shared" si="154"/>
        <v>44.067249932947064</v>
      </c>
      <c r="AM160" s="17">
        <f t="shared" si="154"/>
        <v>15.879869891472982</v>
      </c>
      <c r="AN160" s="17">
        <f t="shared" si="154"/>
        <v>2.8743827654972676</v>
      </c>
      <c r="AO160" s="7">
        <f t="shared" si="157"/>
        <v>6.4261994181368711E-3</v>
      </c>
      <c r="AP160" s="7">
        <f t="shared" si="157"/>
        <v>9.8958641973547583E-3</v>
      </c>
      <c r="AQ160" s="7">
        <f t="shared" si="157"/>
        <v>7.1630232091309592E-3</v>
      </c>
      <c r="AR160" s="1">
        <f t="shared" si="127"/>
        <v>142271.43082138803</v>
      </c>
      <c r="AS160" s="1">
        <f t="shared" si="127"/>
        <v>112313.74367422854</v>
      </c>
      <c r="AT160" s="1">
        <f t="shared" si="127"/>
        <v>25654.560791528947</v>
      </c>
      <c r="AU160" s="1">
        <f t="shared" si="134"/>
        <v>28454.286164277608</v>
      </c>
      <c r="AV160" s="1">
        <f t="shared" si="134"/>
        <v>22462.748734845707</v>
      </c>
      <c r="AW160" s="1">
        <f t="shared" si="134"/>
        <v>5130.9121583057895</v>
      </c>
      <c r="AX160" s="1">
        <f t="shared" si="135"/>
        <v>88547.070719447685</v>
      </c>
      <c r="AY160" s="1">
        <f t="shared" si="135"/>
        <v>25195.054906750665</v>
      </c>
      <c r="AZ160" s="1">
        <f t="shared" si="135"/>
        <v>3025.855838178159</v>
      </c>
      <c r="BA160" s="1">
        <f t="shared" si="136"/>
        <v>11.391289562138089</v>
      </c>
      <c r="BB160" s="1">
        <f t="shared" si="136"/>
        <v>10.134403020384031</v>
      </c>
      <c r="BC160" s="1">
        <f t="shared" si="136"/>
        <v>8.0149492521619301</v>
      </c>
      <c r="BD160" s="1">
        <f t="shared" si="137"/>
        <v>6532.7840033589719</v>
      </c>
      <c r="BE160">
        <f t="shared" si="155"/>
        <v>0.21822387218499145</v>
      </c>
      <c r="BF160">
        <f t="shared" si="155"/>
        <v>0.3346263841173937</v>
      </c>
      <c r="BG160">
        <f t="shared" si="155"/>
        <v>2.453676962688749E-2</v>
      </c>
      <c r="BH160">
        <f t="shared" si="138"/>
        <v>0.27748563013899163</v>
      </c>
      <c r="BI160">
        <f t="shared" si="139"/>
        <v>4.7621658391411486E-3</v>
      </c>
      <c r="BJ160">
        <f t="shared" si="139"/>
        <v>1.1197481694748152E-2</v>
      </c>
      <c r="BK160">
        <f t="shared" si="139"/>
        <v>6.0205306372294847E-5</v>
      </c>
      <c r="BL160">
        <f t="shared" si="133"/>
        <v>677.52014774334714</v>
      </c>
      <c r="BM160">
        <f t="shared" si="133"/>
        <v>1257.63108886081</v>
      </c>
      <c r="BN160">
        <f t="shared" si="133"/>
        <v>1.5445406923006633</v>
      </c>
      <c r="BO160">
        <f t="shared" si="128"/>
        <v>495.06981416237437</v>
      </c>
      <c r="BP160">
        <f t="shared" si="149"/>
        <v>182.63961017932814</v>
      </c>
      <c r="BQ160">
        <f t="shared" si="149"/>
        <v>16.653999925776478</v>
      </c>
      <c r="BR160" s="7">
        <f t="shared" si="147"/>
        <v>6.5034155933654247E-3</v>
      </c>
      <c r="BS160" s="7">
        <f t="shared" si="131"/>
        <v>6.2129931918067691E-2</v>
      </c>
      <c r="BT160" s="7">
        <f t="shared" si="132"/>
        <v>1.38124267612981E-2</v>
      </c>
      <c r="BU160" s="8">
        <f>MAX((BU$3*climhigh!$I270+BU$4*climhigh!$I270^2+BU$5*climhigh!$I270^6)*(K160/K$66)^$BW$1,-99)</f>
        <v>-13.734645468239625</v>
      </c>
      <c r="BV160" s="8">
        <f>MAX((BV$3*climhigh!$I270+BV$4*climhigh!$I270^2+BV$5*climhigh!$I270^6)*(L160/L$66)^$BW$1,-99)</f>
        <v>-10.598744714220381</v>
      </c>
      <c r="BW160" s="8">
        <f>MAX((BW$3*climhigh!$I270+BW$4*climhigh!$I270^2+BW$5*climhigh!$I270^6)*(M160/M$66)^$BW$1,-99)</f>
        <v>-11.022647890361647</v>
      </c>
      <c r="BX160" s="8">
        <f>MAX((BX$3*climhigh!$M270+BX$4*climhigh!$M270^2+BX$5*climhigh!$M270^6)*(K160/K$66)^$BW$1,-99)</f>
        <v>-13.734664364636496</v>
      </c>
      <c r="BY160" s="8">
        <f>MAX((BY$3*climhigh!$M270+BY$4*climhigh!$M270^2+BY$5*climhigh!$M270^6)*(L160/L$66)^$BW$1,-99)</f>
        <v>-10.59875723739132</v>
      </c>
      <c r="BZ160" s="8">
        <f>MAX((BZ$3*climhigh!$M270+BZ$4*climhigh!$M270^2+BZ$5*climhigh!$M270^6)*(M160/M$66)^$BW$1,-99)</f>
        <v>-11.022659252878682</v>
      </c>
      <c r="CA160" s="8">
        <f t="shared" si="140"/>
        <v>2.9799178041522927E-2</v>
      </c>
      <c r="CB160" s="8">
        <f t="shared" si="141"/>
        <v>1.8514209029341971E-3</v>
      </c>
      <c r="CC160" s="8">
        <f t="shared" si="142"/>
        <v>4.1159896424541799E-4</v>
      </c>
      <c r="CD160" s="8">
        <f>MAX((CD$3*climhigh!$I270+CD$4*climhigh!$I270^2+CD$5*climhigh!$I270^6)*(K160/K$66)^$BW$1,-99)</f>
        <v>-50.465166030639253</v>
      </c>
      <c r="CE160" s="8">
        <f>MAX((CE$3*climhigh!$I270+CE$4*climhigh!$I270^2+CE$5*climhigh!$I270^6)*(L160/L$66)^$BW$1,-99)</f>
        <v>-42.400569880296047</v>
      </c>
      <c r="CF160" s="8">
        <f>MAX((CF$3*climhigh!$I270+CF$4*climhigh!$I270^2+CF$5*climhigh!$I270^6)*(M160/M$66)^$BW$1,-99)</f>
        <v>-48.210691221029535</v>
      </c>
      <c r="CG160" s="8">
        <f>MAX((CG$3*climhigh!$M270+CG$4*climhigh!$M270^2+CG$5*climhigh!$M270^6)*(K160/K$66)^$BW$1,-99)</f>
        <v>-50.465301014206666</v>
      </c>
      <c r="CH160" s="8">
        <f>MAX((CH$3*climhigh!$M270+CH$4*climhigh!$M270^2+CH$5*climhigh!$M270^6)*(L160/L$66)^$BW$1,-99)</f>
        <v>-42.400677428435188</v>
      </c>
      <c r="CI160" s="8">
        <f>MAX((CI$3*climhigh!$M270+CI$4*climhigh!$M270^2+CI$5*climhigh!$M270^6)*(M160/M$66)^$BW$1,-99)</f>
        <v>-48.210809306150757</v>
      </c>
      <c r="CJ160" s="8">
        <f t="shared" si="143"/>
        <v>1.2044924034812412E-2</v>
      </c>
      <c r="CK160" s="8">
        <f t="shared" si="144"/>
        <v>7.4835031024119238E-4</v>
      </c>
      <c r="CL160" s="8">
        <f t="shared" si="145"/>
        <v>1.6636963107624566E-4</v>
      </c>
    </row>
    <row r="161" spans="1:90">
      <c r="A161">
        <f t="shared" si="114"/>
        <v>2115</v>
      </c>
      <c r="B161" s="4">
        <f t="shared" si="150"/>
        <v>1285.443205972754</v>
      </c>
      <c r="C161" s="4">
        <f t="shared" si="150"/>
        <v>3566.5349517733571</v>
      </c>
      <c r="D161" s="4">
        <f t="shared" si="150"/>
        <v>6784.0997446837273</v>
      </c>
      <c r="E161" s="11">
        <f t="shared" si="151"/>
        <v>4.4684023728735917E-5</v>
      </c>
      <c r="F161" s="11">
        <f t="shared" si="151"/>
        <v>8.9581616738500637E-5</v>
      </c>
      <c r="G161" s="11">
        <f t="shared" si="151"/>
        <v>1.9778091525507216E-4</v>
      </c>
      <c r="H161" s="4">
        <f t="shared" si="123"/>
        <v>142777.48546369493</v>
      </c>
      <c r="I161" s="4">
        <f t="shared" si="123"/>
        <v>113422.34786945586</v>
      </c>
      <c r="J161" s="4">
        <f t="shared" si="123"/>
        <v>25827.927371913949</v>
      </c>
      <c r="K161" s="4">
        <f t="shared" si="115"/>
        <v>111072.57387979943</v>
      </c>
      <c r="L161" s="4">
        <f t="shared" si="115"/>
        <v>31801.832704053511</v>
      </c>
      <c r="M161" s="4">
        <f t="shared" si="115"/>
        <v>3807.126714514136</v>
      </c>
      <c r="N161" s="11">
        <f t="shared" si="120"/>
        <v>3.512125041122971E-3</v>
      </c>
      <c r="O161" s="11">
        <f t="shared" si="120"/>
        <v>9.7801436593067947E-3</v>
      </c>
      <c r="P161" s="11">
        <f t="shared" si="120"/>
        <v>6.5586513351869602E-3</v>
      </c>
      <c r="Q161" s="4">
        <f t="shared" si="116"/>
        <v>5145.4448561920699</v>
      </c>
      <c r="R161" s="4">
        <f t="shared" si="116"/>
        <v>16110.476924767858</v>
      </c>
      <c r="S161" s="4">
        <f t="shared" si="116"/>
        <v>4243.3431965787722</v>
      </c>
      <c r="T161" s="4">
        <f t="shared" si="152"/>
        <v>36.038208961877537</v>
      </c>
      <c r="U161" s="4">
        <f t="shared" si="152"/>
        <v>142.03970581979408</v>
      </c>
      <c r="V161" s="4">
        <f t="shared" si="152"/>
        <v>164.29282673270595</v>
      </c>
      <c r="W161" s="11">
        <f t="shared" si="117"/>
        <v>-1.219247815263802E-2</v>
      </c>
      <c r="X161" s="11">
        <f t="shared" si="117"/>
        <v>-1.3228699347321071E-2</v>
      </c>
      <c r="Y161" s="11">
        <f t="shared" si="117"/>
        <v>-1.2203590333800474E-2</v>
      </c>
      <c r="Z161" s="4">
        <f t="shared" si="129"/>
        <v>7331.2729056122798</v>
      </c>
      <c r="AA161" s="4">
        <f t="shared" si="129"/>
        <v>41102.135992551215</v>
      </c>
      <c r="AB161" s="4">
        <f t="shared" si="129"/>
        <v>7524.7886095530366</v>
      </c>
      <c r="AC161" s="12">
        <f t="shared" si="153"/>
        <v>1.8067098491633482</v>
      </c>
      <c r="AD161" s="12">
        <f t="shared" si="153"/>
        <v>3.8209614700251633</v>
      </c>
      <c r="AE161" s="12">
        <f t="shared" si="153"/>
        <v>1.8078719144437139</v>
      </c>
      <c r="AF161" s="11">
        <f t="shared" si="118"/>
        <v>-2.9039671966837322E-3</v>
      </c>
      <c r="AG161" s="11">
        <f t="shared" si="118"/>
        <v>2.0567434751257441E-3</v>
      </c>
      <c r="AH161" s="11">
        <f t="shared" si="118"/>
        <v>8.257041531207765E-4</v>
      </c>
      <c r="AI161" s="1">
        <f t="shared" si="156"/>
        <v>272630.72411969263</v>
      </c>
      <c r="AJ161" s="1">
        <f t="shared" si="156"/>
        <v>204058.0149001489</v>
      </c>
      <c r="AK161" s="1">
        <f t="shared" si="156"/>
        <v>47880.75712977229</v>
      </c>
      <c r="AL161" s="17">
        <f t="shared" si="154"/>
        <v>44.347603019466277</v>
      </c>
      <c r="AM161" s="17">
        <f t="shared" si="154"/>
        <v>16.035443477031485</v>
      </c>
      <c r="AN161" s="17">
        <f t="shared" si="154"/>
        <v>2.8947661432538392</v>
      </c>
      <c r="AO161" s="7">
        <f t="shared" si="157"/>
        <v>6.3619374239555024E-3</v>
      </c>
      <c r="AP161" s="7">
        <f t="shared" si="157"/>
        <v>9.7969055553812114E-3</v>
      </c>
      <c r="AQ161" s="7">
        <f t="shared" si="157"/>
        <v>7.0913929770396499E-3</v>
      </c>
      <c r="AR161" s="1">
        <f t="shared" si="127"/>
        <v>142777.48546369493</v>
      </c>
      <c r="AS161" s="1">
        <f t="shared" si="127"/>
        <v>113422.34786945586</v>
      </c>
      <c r="AT161" s="1">
        <f t="shared" si="127"/>
        <v>25827.927371913949</v>
      </c>
      <c r="AU161" s="1">
        <f t="shared" si="134"/>
        <v>28555.497092738988</v>
      </c>
      <c r="AV161" s="1">
        <f t="shared" si="134"/>
        <v>22684.469573891172</v>
      </c>
      <c r="AW161" s="1">
        <f t="shared" si="134"/>
        <v>5165.5854743827904</v>
      </c>
      <c r="AX161" s="1">
        <f t="shared" si="135"/>
        <v>88858.059103839536</v>
      </c>
      <c r="AY161" s="1">
        <f t="shared" si="135"/>
        <v>25441.466163242807</v>
      </c>
      <c r="AZ161" s="1">
        <f t="shared" si="135"/>
        <v>3045.7013716113088</v>
      </c>
      <c r="BA161" s="1">
        <f t="shared" si="136"/>
        <v>11.394795534070841</v>
      </c>
      <c r="BB161" s="1">
        <f t="shared" si="136"/>
        <v>10.144135647996327</v>
      </c>
      <c r="BC161" s="1">
        <f t="shared" si="136"/>
        <v>8.0214864891253832</v>
      </c>
      <c r="BD161" s="1">
        <f t="shared" si="137"/>
        <v>6348.4329019632469</v>
      </c>
      <c r="BE161">
        <f t="shared" si="155"/>
        <v>0.21822387218499145</v>
      </c>
      <c r="BF161">
        <f t="shared" si="155"/>
        <v>0.3346263841173937</v>
      </c>
      <c r="BG161">
        <f t="shared" si="155"/>
        <v>2.453676962688749E-2</v>
      </c>
      <c r="BH161">
        <f t="shared" si="138"/>
        <v>0.27767784890957831</v>
      </c>
      <c r="BI161">
        <f t="shared" si="139"/>
        <v>4.7621658391411486E-3</v>
      </c>
      <c r="BJ161">
        <f t="shared" si="139"/>
        <v>1.1197481694748152E-2</v>
      </c>
      <c r="BK161">
        <f t="shared" si="139"/>
        <v>6.0205306372294847E-5</v>
      </c>
      <c r="BL161">
        <f t="shared" si="133"/>
        <v>679.93006387367996</v>
      </c>
      <c r="BM161">
        <f t="shared" si="133"/>
        <v>1270.0446640435889</v>
      </c>
      <c r="BN161">
        <f t="shared" si="133"/>
        <v>1.5549782803874594</v>
      </c>
      <c r="BO161">
        <f t="shared" si="128"/>
        <v>498.28945891160248</v>
      </c>
      <c r="BP161">
        <f t="shared" si="149"/>
        <v>184.68193552052611</v>
      </c>
      <c r="BQ161">
        <f t="shared" si="149"/>
        <v>16.843899191004045</v>
      </c>
      <c r="BR161" s="7">
        <f t="shared" si="147"/>
        <v>6.3803422312225244E-3</v>
      </c>
      <c r="BS161" s="7">
        <f t="shared" si="131"/>
        <v>6.0320322250551152E-2</v>
      </c>
      <c r="BT161" s="7">
        <f t="shared" si="132"/>
        <v>1.3325982870390178E-2</v>
      </c>
      <c r="BU161" s="8">
        <f>MAX((BU$3*climhigh!$I271+BU$4*climhigh!$I271^2+BU$5*climhigh!$I271^6)*(K161/K$66)^$BW$1,-99)</f>
        <v>-14.062721291139763</v>
      </c>
      <c r="BV161" s="8">
        <f>MAX((BV$3*climhigh!$I271+BV$4*climhigh!$I271^2+BV$5*climhigh!$I271^6)*(L161/L$66)^$BW$1,-99)</f>
        <v>-10.797958746622481</v>
      </c>
      <c r="BW161" s="8">
        <f>MAX((BW$3*climhigh!$I271+BW$4*climhigh!$I271^2+BW$5*climhigh!$I271^6)*(M161/M$66)^$BW$1,-99)</f>
        <v>-11.208858640509824</v>
      </c>
      <c r="BX161" s="8">
        <f>MAX((BX$3*climhigh!$M271+BX$4*climhigh!$M271^2+BX$5*climhigh!$M271^6)*(K161/K$66)^$BW$1,-99)</f>
        <v>-14.062740228141848</v>
      </c>
      <c r="BY161" s="8">
        <f>MAX((BY$3*climhigh!$M271+BY$4*climhigh!$M271^2+BY$5*climhigh!$M271^6)*(L161/L$66)^$BW$1,-99)</f>
        <v>-10.797971268543121</v>
      </c>
      <c r="BZ161" s="8">
        <f>MAX((BZ$3*climhigh!$M271+BZ$4*climhigh!$M271^2+BZ$5*climhigh!$M271^6)*(M161/M$66)^$BW$1,-99)</f>
        <v>-11.208870002846972</v>
      </c>
      <c r="CA161" s="8">
        <f t="shared" si="140"/>
        <v>2.9972431586191357E-2</v>
      </c>
      <c r="CB161" s="8">
        <f t="shared" si="141"/>
        <v>1.8079467319116606E-3</v>
      </c>
      <c r="CC161" s="8">
        <f t="shared" si="142"/>
        <v>3.9941210990152753E-4</v>
      </c>
      <c r="CD161" s="8">
        <f>MAX((CD$3*climhigh!$I271+CD$4*climhigh!$I271^2+CD$5*climhigh!$I271^6)*(K161/K$66)^$BW$1,-99)</f>
        <v>-52.883903667405406</v>
      </c>
      <c r="CE161" s="8">
        <f>MAX((CE$3*climhigh!$I271+CE$4*climhigh!$I271^2+CE$5*climhigh!$I271^6)*(L161/L$66)^$BW$1,-99)</f>
        <v>-44.256137528772605</v>
      </c>
      <c r="CF161" s="8">
        <f>MAX((CF$3*climhigh!$I271+CF$4*climhigh!$I271^2+CF$5*climhigh!$I271^6)*(M161/M$66)^$BW$1,-99)</f>
        <v>-50.283661992902076</v>
      </c>
      <c r="CG161" s="8">
        <f>MAX((CG$3*climhigh!$M271+CG$4*climhigh!$M271^2+CG$5*climhigh!$M271^6)*(K161/K$66)^$BW$1,-99)</f>
        <v>-52.884042670270873</v>
      </c>
      <c r="CH161" s="8">
        <f>MAX((CH$3*climhigh!$M271+CH$4*climhigh!$M271^2+CH$5*climhigh!$M271^6)*(L161/L$66)^$BW$1,-99)</f>
        <v>-44.256248029689289</v>
      </c>
      <c r="CI161" s="8">
        <f>MAX((CI$3*climhigh!$M271+CI$4*climhigh!$M271^2+CI$5*climhigh!$M271^6)*(M161/M$66)^$BW$1,-99)</f>
        <v>-50.283783358604886</v>
      </c>
      <c r="CJ161" s="8">
        <f t="shared" si="143"/>
        <v>1.2302279084304974E-2</v>
      </c>
      <c r="CK161" s="8">
        <f t="shared" si="144"/>
        <v>7.4207743878149134E-4</v>
      </c>
      <c r="CL161" s="8">
        <f t="shared" si="145"/>
        <v>1.6393996034420744E-4</v>
      </c>
    </row>
    <row r="162" spans="1:90">
      <c r="A162">
        <f t="shared" si="114"/>
        <v>2116</v>
      </c>
      <c r="B162" s="4">
        <f t="shared" si="150"/>
        <v>1285.4977728087356</v>
      </c>
      <c r="C162" s="4">
        <f t="shared" si="150"/>
        <v>3566.838472942135</v>
      </c>
      <c r="D162" s="4">
        <f t="shared" si="150"/>
        <v>6785.3744218675793</v>
      </c>
      <c r="E162" s="11">
        <f t="shared" si="151"/>
        <v>4.2449822542299117E-5</v>
      </c>
      <c r="F162" s="11">
        <f t="shared" si="151"/>
        <v>8.5102535901575597E-5</v>
      </c>
      <c r="G162" s="11">
        <f t="shared" si="151"/>
        <v>1.8789186949231854E-4</v>
      </c>
      <c r="H162" s="4">
        <f t="shared" si="123"/>
        <v>143267.60272248436</v>
      </c>
      <c r="I162" s="4">
        <f t="shared" si="123"/>
        <v>114525.85145656511</v>
      </c>
      <c r="J162" s="4">
        <f t="shared" si="123"/>
        <v>25999.522699488949</v>
      </c>
      <c r="K162" s="4">
        <f t="shared" si="115"/>
        <v>111449.1255861558</v>
      </c>
      <c r="L162" s="4">
        <f t="shared" si="115"/>
        <v>32108.505144080034</v>
      </c>
      <c r="M162" s="4">
        <f t="shared" si="115"/>
        <v>3831.700519826722</v>
      </c>
      <c r="N162" s="11">
        <f t="shared" si="120"/>
        <v>3.3901411770997925E-3</v>
      </c>
      <c r="O162" s="11">
        <f t="shared" si="120"/>
        <v>9.64323166153358E-3</v>
      </c>
      <c r="P162" s="11">
        <f t="shared" si="120"/>
        <v>6.4546854242863994E-3</v>
      </c>
      <c r="Q162" s="4">
        <f t="shared" si="116"/>
        <v>5100.1567252755267</v>
      </c>
      <c r="R162" s="4">
        <f t="shared" si="116"/>
        <v>16052.024110210044</v>
      </c>
      <c r="S162" s="4">
        <f t="shared" si="116"/>
        <v>4219.4070138118204</v>
      </c>
      <c r="T162" s="4">
        <f t="shared" si="152"/>
        <v>35.598813886449641</v>
      </c>
      <c r="U162" s="4">
        <f t="shared" si="152"/>
        <v>140.1607052561221</v>
      </c>
      <c r="V162" s="4">
        <f t="shared" si="152"/>
        <v>162.28786438047794</v>
      </c>
      <c r="W162" s="11">
        <f t="shared" si="117"/>
        <v>-1.219247815263802E-2</v>
      </c>
      <c r="X162" s="11">
        <f t="shared" si="117"/>
        <v>-1.3228699347321071E-2</v>
      </c>
      <c r="Y162" s="11">
        <f t="shared" si="117"/>
        <v>-1.2203590333800474E-2</v>
      </c>
      <c r="Z162" s="4">
        <f t="shared" si="129"/>
        <v>7246.5406604071632</v>
      </c>
      <c r="AA162" s="4">
        <f t="shared" si="129"/>
        <v>41042.985703170445</v>
      </c>
      <c r="AB162" s="4">
        <f t="shared" si="129"/>
        <v>7489.3679992539182</v>
      </c>
      <c r="AC162" s="12">
        <f t="shared" si="153"/>
        <v>1.8014632230274523</v>
      </c>
      <c r="AD162" s="12">
        <f t="shared" si="153"/>
        <v>3.8288202075973445</v>
      </c>
      <c r="AE162" s="12">
        <f t="shared" si="153"/>
        <v>1.8093646817917806</v>
      </c>
      <c r="AF162" s="11">
        <f t="shared" si="118"/>
        <v>-2.9039671966837322E-3</v>
      </c>
      <c r="AG162" s="11">
        <f t="shared" si="118"/>
        <v>2.0567434751257441E-3</v>
      </c>
      <c r="AH162" s="11">
        <f t="shared" si="118"/>
        <v>8.257041531207765E-4</v>
      </c>
      <c r="AI162" s="1">
        <f t="shared" si="156"/>
        <v>273923.14880046237</v>
      </c>
      <c r="AJ162" s="1">
        <f t="shared" si="156"/>
        <v>206336.68298402519</v>
      </c>
      <c r="AK162" s="1">
        <f t="shared" si="156"/>
        <v>48258.266891177853</v>
      </c>
      <c r="AL162" s="17">
        <f t="shared" si="154"/>
        <v>44.626918328025425</v>
      </c>
      <c r="AM162" s="17">
        <f t="shared" si="154"/>
        <v>16.190970225061786</v>
      </c>
      <c r="AN162" s="17">
        <f t="shared" si="154"/>
        <v>2.9150887883092969</v>
      </c>
      <c r="AO162" s="7">
        <f t="shared" si="157"/>
        <v>6.2983180497159473E-3</v>
      </c>
      <c r="AP162" s="7">
        <f t="shared" si="157"/>
        <v>9.6989364998274E-3</v>
      </c>
      <c r="AQ162" s="7">
        <f t="shared" si="157"/>
        <v>7.0204790472692532E-3</v>
      </c>
      <c r="AR162" s="1">
        <f t="shared" si="127"/>
        <v>143267.60272248436</v>
      </c>
      <c r="AS162" s="1">
        <f t="shared" si="127"/>
        <v>114525.85145656511</v>
      </c>
      <c r="AT162" s="1">
        <f t="shared" si="127"/>
        <v>25999.522699488949</v>
      </c>
      <c r="AU162" s="1">
        <f t="shared" si="134"/>
        <v>28653.520544496874</v>
      </c>
      <c r="AV162" s="1">
        <f t="shared" si="134"/>
        <v>22905.170291313025</v>
      </c>
      <c r="AW162" s="1">
        <f t="shared" si="134"/>
        <v>5199.9045398977905</v>
      </c>
      <c r="AX162" s="1">
        <f t="shared" si="135"/>
        <v>89159.300468924645</v>
      </c>
      <c r="AY162" s="1">
        <f t="shared" si="135"/>
        <v>25686.804115264025</v>
      </c>
      <c r="AZ162" s="1">
        <f t="shared" si="135"/>
        <v>3065.360415861378</v>
      </c>
      <c r="BA162" s="1">
        <f t="shared" si="136"/>
        <v>11.398179941674103</v>
      </c>
      <c r="BB162" s="1">
        <f t="shared" si="136"/>
        <v>10.153732680468291</v>
      </c>
      <c r="BC162" s="1">
        <f t="shared" si="136"/>
        <v>8.0279204322764262</v>
      </c>
      <c r="BD162" s="1">
        <f t="shared" si="137"/>
        <v>6169.1587802176691</v>
      </c>
      <c r="BE162">
        <f t="shared" si="155"/>
        <v>0.21822387218499145</v>
      </c>
      <c r="BF162">
        <f t="shared" si="155"/>
        <v>0.3346263841173937</v>
      </c>
      <c r="BG162">
        <f t="shared" si="155"/>
        <v>2.453676962688749E-2</v>
      </c>
      <c r="BH162">
        <f t="shared" si="138"/>
        <v>0.27786852242934518</v>
      </c>
      <c r="BI162">
        <f t="shared" si="139"/>
        <v>4.7621658391411486E-3</v>
      </c>
      <c r="BJ162">
        <f t="shared" si="139"/>
        <v>1.1197481694748152E-2</v>
      </c>
      <c r="BK162">
        <f t="shared" si="139"/>
        <v>6.0205306372294847E-5</v>
      </c>
      <c r="BL162">
        <f t="shared" si="133"/>
        <v>682.26408354066041</v>
      </c>
      <c r="BM162">
        <f t="shared" si="133"/>
        <v>1282.4011252603339</v>
      </c>
      <c r="BN162">
        <f t="shared" si="133"/>
        <v>1.5653092296561666</v>
      </c>
      <c r="BO162">
        <f t="shared" si="128"/>
        <v>501.46871618966918</v>
      </c>
      <c r="BP162">
        <f t="shared" si="149"/>
        <v>186.7474839088803</v>
      </c>
      <c r="BQ162">
        <f t="shared" si="149"/>
        <v>17.035998203051143</v>
      </c>
      <c r="BR162" s="7">
        <f t="shared" si="147"/>
        <v>6.2590156694528609E-3</v>
      </c>
      <c r="BS162" s="7">
        <f t="shared" si="131"/>
        <v>5.8563419660729275E-2</v>
      </c>
      <c r="BT162" s="7">
        <f t="shared" si="132"/>
        <v>1.2858197253819653E-2</v>
      </c>
      <c r="BU162" s="8">
        <f>MAX((BU$3*climhigh!$I272+BU$4*climhigh!$I272^2+BU$5*climhigh!$I272^6)*(K162/K$66)^$BW$1,-99)</f>
        <v>-14.392169543636168</v>
      </c>
      <c r="BV162" s="8">
        <f>MAX((BV$3*climhigh!$I272+BV$4*climhigh!$I272^2+BV$5*climhigh!$I272^6)*(L162/L$66)^$BW$1,-99)</f>
        <v>-10.997365392522394</v>
      </c>
      <c r="BW162" s="8">
        <f>MAX((BW$3*climhigh!$I272+BW$4*climhigh!$I272^2+BW$5*climhigh!$I272^6)*(M162/M$66)^$BW$1,-99)</f>
        <v>-11.395354386270725</v>
      </c>
      <c r="BX162" s="8">
        <f>MAX((BX$3*climhigh!$M272+BX$4*climhigh!$M272^2+BX$5*climhigh!$M272^6)*(K162/K$66)^$BW$1,-99)</f>
        <v>-14.392188519038863</v>
      </c>
      <c r="BY162" s="8">
        <f>MAX((BY$3*climhigh!$M272+BY$4*climhigh!$M272^2+BY$5*climhigh!$M272^6)*(L162/L$66)^$BW$1,-99)</f>
        <v>-10.997377911938859</v>
      </c>
      <c r="BZ162" s="8">
        <f>MAX((BZ$3*climhigh!$M272+BZ$4*climhigh!$M272^2+BZ$5*climhigh!$M272^6)*(M162/M$66)^$BW$1,-99)</f>
        <v>-11.395365747388691</v>
      </c>
      <c r="CA162" s="8">
        <f t="shared" si="140"/>
        <v>3.0139440991888831E-2</v>
      </c>
      <c r="CB162" s="8">
        <f t="shared" si="141"/>
        <v>1.7650687311477722E-3</v>
      </c>
      <c r="CC162" s="8">
        <f t="shared" si="142"/>
        <v>3.8753887739356442E-4</v>
      </c>
      <c r="CD162" s="8">
        <f>MAX((CD$3*climhigh!$I272+CD$4*climhigh!$I272^2+CD$5*climhigh!$I272^6)*(K162/K$66)^$BW$1,-99)</f>
        <v>-55.37874473043442</v>
      </c>
      <c r="CE162" s="8">
        <f>MAX((CE$3*climhigh!$I272+CE$4*climhigh!$I272^2+CE$5*climhigh!$I272^6)*(L162/L$66)^$BW$1,-99)</f>
        <v>-46.165106245087848</v>
      </c>
      <c r="CF162" s="8">
        <f>MAX((CF$3*climhigh!$I272+CF$4*climhigh!$I272^2+CF$5*climhigh!$I272^6)*(M162/M$66)^$BW$1,-99)</f>
        <v>-52.417226510594283</v>
      </c>
      <c r="CG162" s="8">
        <f>MAX((CG$3*climhigh!$M272+CG$4*climhigh!$M272^2+CG$5*climhigh!$M272^6)*(K162/K$66)^$BW$1,-99)</f>
        <v>-55.378887804140447</v>
      </c>
      <c r="CH162" s="8">
        <f>MAX((CH$3*climhigh!$M272+CH$4*climhigh!$M272^2+CH$5*climhigh!$M272^6)*(L162/L$66)^$BW$1,-99)</f>
        <v>-46.165219729575547</v>
      </c>
      <c r="CI162" s="8">
        <f>MAX((CI$3*climhigh!$M272+CI$4*climhigh!$M272^2+CI$5*climhigh!$M272^6)*(M162/M$66)^$BW$1,-99)</f>
        <v>-52.417351194255772</v>
      </c>
      <c r="CJ162" s="8">
        <f t="shared" si="143"/>
        <v>1.2557894398034772E-2</v>
      </c>
      <c r="CK162" s="8">
        <f t="shared" si="144"/>
        <v>7.3543323968723161E-4</v>
      </c>
      <c r="CL162" s="8">
        <f t="shared" si="145"/>
        <v>1.614718832625679E-4</v>
      </c>
    </row>
    <row r="163" spans="1:90">
      <c r="A163">
        <f t="shared" si="114"/>
        <v>2117</v>
      </c>
      <c r="B163" s="4">
        <f t="shared" ref="B163:D178" si="158">B162*(1+E163)</f>
        <v>1285.549613503453</v>
      </c>
      <c r="C163" s="4">
        <f t="shared" si="158"/>
        <v>3567.126842591374</v>
      </c>
      <c r="D163" s="4">
        <f t="shared" si="158"/>
        <v>6786.5855927186431</v>
      </c>
      <c r="E163" s="11">
        <f t="shared" ref="E163:G178" si="159">E162*$E$5</f>
        <v>4.0327331415184157E-5</v>
      </c>
      <c r="F163" s="11">
        <f t="shared" si="159"/>
        <v>8.0847409106496815E-5</v>
      </c>
      <c r="G163" s="11">
        <f t="shared" si="159"/>
        <v>1.784972760177026E-4</v>
      </c>
      <c r="H163" s="4">
        <f t="shared" si="123"/>
        <v>143741.82348126036</v>
      </c>
      <c r="I163" s="4">
        <f t="shared" si="123"/>
        <v>115624.129766314</v>
      </c>
      <c r="J163" s="4">
        <f t="shared" si="123"/>
        <v>26169.34787635451</v>
      </c>
      <c r="K163" s="4">
        <f t="shared" si="115"/>
        <v>111813.51693578513</v>
      </c>
      <c r="L163" s="4">
        <f t="shared" si="115"/>
        <v>32413.798238337306</v>
      </c>
      <c r="M163" s="4">
        <f t="shared" si="115"/>
        <v>3856.0403488363449</v>
      </c>
      <c r="N163" s="11">
        <f t="shared" si="120"/>
        <v>3.2695756715257485E-3</v>
      </c>
      <c r="O163" s="11">
        <f t="shared" si="120"/>
        <v>9.5081690314555711E-3</v>
      </c>
      <c r="P163" s="11">
        <f t="shared" si="120"/>
        <v>6.3522263505926269E-3</v>
      </c>
      <c r="Q163" s="4">
        <f t="shared" si="116"/>
        <v>5054.6490426441778</v>
      </c>
      <c r="R163" s="4">
        <f t="shared" si="116"/>
        <v>15991.575805850232</v>
      </c>
      <c r="S163" s="4">
        <f t="shared" si="116"/>
        <v>4195.1393265873039</v>
      </c>
      <c r="T163" s="4">
        <f t="shared" ref="T163:V178" si="160">T162*(1+W163)</f>
        <v>35.164776125879278</v>
      </c>
      <c r="U163" s="4">
        <f t="shared" si="160"/>
        <v>138.30656142598036</v>
      </c>
      <c r="V163" s="4">
        <f t="shared" si="160"/>
        <v>160.30736976743123</v>
      </c>
      <c r="W163" s="11">
        <f t="shared" si="117"/>
        <v>-1.219247815263802E-2</v>
      </c>
      <c r="X163" s="11">
        <f t="shared" si="117"/>
        <v>-1.3228699347321071E-2</v>
      </c>
      <c r="Y163" s="11">
        <f t="shared" si="117"/>
        <v>-1.2203590333800474E-2</v>
      </c>
      <c r="Z163" s="4">
        <f t="shared" si="129"/>
        <v>7161.9010333491187</v>
      </c>
      <c r="AA163" s="4">
        <f t="shared" si="129"/>
        <v>40978.18016459651</v>
      </c>
      <c r="AB163" s="4">
        <f t="shared" si="129"/>
        <v>7453.2705045124794</v>
      </c>
      <c r="AC163" s="12">
        <f t="shared" ref="AC163:AE178" si="161">AC162*(1+AF163)</f>
        <v>1.7962318329217484</v>
      </c>
      <c r="AD163" s="12">
        <f t="shared" si="161"/>
        <v>3.83669510857675</v>
      </c>
      <c r="AE163" s="12">
        <f t="shared" si="161"/>
        <v>1.8108586817240462</v>
      </c>
      <c r="AF163" s="11">
        <f t="shared" si="118"/>
        <v>-2.9039671966837322E-3</v>
      </c>
      <c r="AG163" s="11">
        <f t="shared" si="118"/>
        <v>2.0567434751257441E-3</v>
      </c>
      <c r="AH163" s="11">
        <f t="shared" si="118"/>
        <v>8.257041531207765E-4</v>
      </c>
      <c r="AI163" s="1">
        <f t="shared" si="156"/>
        <v>275184.35446491302</v>
      </c>
      <c r="AJ163" s="1">
        <f t="shared" si="156"/>
        <v>208608.18497693571</v>
      </c>
      <c r="AK163" s="1">
        <f t="shared" si="156"/>
        <v>48632.344741957859</v>
      </c>
      <c r="AL163" s="17">
        <f t="shared" ref="AL163:AN178" si="162">AL162*(1+AO163)</f>
        <v>44.905182107981943</v>
      </c>
      <c r="AM163" s="17">
        <f t="shared" si="162"/>
        <v>16.346435065224423</v>
      </c>
      <c r="AN163" s="17">
        <f t="shared" si="162"/>
        <v>2.9353494548709596</v>
      </c>
      <c r="AO163" s="7">
        <f t="shared" si="157"/>
        <v>6.2353348692187876E-3</v>
      </c>
      <c r="AP163" s="7">
        <f t="shared" si="157"/>
        <v>9.6019471348291266E-3</v>
      </c>
      <c r="AQ163" s="7">
        <f t="shared" si="157"/>
        <v>6.9502742567965608E-3</v>
      </c>
      <c r="AR163" s="1">
        <f t="shared" si="127"/>
        <v>143741.82348126036</v>
      </c>
      <c r="AS163" s="1">
        <f t="shared" si="127"/>
        <v>115624.129766314</v>
      </c>
      <c r="AT163" s="1">
        <f t="shared" si="127"/>
        <v>26169.34787635451</v>
      </c>
      <c r="AU163" s="1">
        <f t="shared" si="134"/>
        <v>28748.364696252072</v>
      </c>
      <c r="AV163" s="1">
        <f t="shared" si="134"/>
        <v>23124.8259532628</v>
      </c>
      <c r="AW163" s="1">
        <f t="shared" si="134"/>
        <v>5233.8695752709027</v>
      </c>
      <c r="AX163" s="1">
        <f t="shared" si="135"/>
        <v>89450.81354862811</v>
      </c>
      <c r="AY163" s="1">
        <f t="shared" si="135"/>
        <v>25931.038590669847</v>
      </c>
      <c r="AZ163" s="1">
        <f t="shared" si="135"/>
        <v>3084.8322790690759</v>
      </c>
      <c r="BA163" s="1">
        <f t="shared" si="136"/>
        <v>11.401444183905323</v>
      </c>
      <c r="BB163" s="1">
        <f t="shared" si="136"/>
        <v>10.16319593136228</v>
      </c>
      <c r="BC163" s="1">
        <f t="shared" si="136"/>
        <v>8.0342525682713202</v>
      </c>
      <c r="BD163" s="1">
        <f t="shared" si="137"/>
        <v>5994.8287554680264</v>
      </c>
      <c r="BE163">
        <f t="shared" si="155"/>
        <v>0.21822387218499145</v>
      </c>
      <c r="BF163">
        <f t="shared" si="155"/>
        <v>0.3346263841173937</v>
      </c>
      <c r="BG163">
        <f t="shared" si="155"/>
        <v>2.453676962688749E-2</v>
      </c>
      <c r="BH163">
        <f t="shared" si="138"/>
        <v>0.2780576586920514</v>
      </c>
      <c r="BI163">
        <f t="shared" si="139"/>
        <v>4.7621658391411486E-3</v>
      </c>
      <c r="BJ163">
        <f t="shared" si="139"/>
        <v>1.1197481694748152E-2</v>
      </c>
      <c r="BK163">
        <f t="shared" si="139"/>
        <v>6.0205306372294847E-5</v>
      </c>
      <c r="BL163">
        <f t="shared" si="133"/>
        <v>684.52240143831511</v>
      </c>
      <c r="BM163">
        <f t="shared" si="133"/>
        <v>1294.6990765294859</v>
      </c>
      <c r="BN163">
        <f t="shared" si="133"/>
        <v>1.5755336064590868</v>
      </c>
      <c r="BO163">
        <f t="shared" si="128"/>
        <v>504.60741674204075</v>
      </c>
      <c r="BP163">
        <f t="shared" si="149"/>
        <v>188.83651887425358</v>
      </c>
      <c r="BQ163">
        <f t="shared" si="149"/>
        <v>17.230322171702493</v>
      </c>
      <c r="BR163" s="7">
        <f t="shared" si="147"/>
        <v>6.1394198847144477E-3</v>
      </c>
      <c r="BS163" s="7">
        <f t="shared" si="131"/>
        <v>5.6857688990999293E-2</v>
      </c>
      <c r="BT163" s="7">
        <f t="shared" si="132"/>
        <v>1.2408285051699058E-2</v>
      </c>
      <c r="BU163" s="8">
        <f>MAX((BU$3*climhigh!$I273+BU$4*climhigh!$I273^2+BU$5*climhigh!$I273^6)*(K163/K$66)^$BW$1,-99)</f>
        <v>-14.722923597693802</v>
      </c>
      <c r="BV163" s="8">
        <f>MAX((BV$3*climhigh!$I273+BV$4*climhigh!$I273^2+BV$5*climhigh!$I273^6)*(L163/L$66)^$BW$1,-99)</f>
        <v>-11.1969218058853</v>
      </c>
      <c r="BW163" s="8">
        <f>MAX((BW$3*climhigh!$I273+BW$4*climhigh!$I273^2+BW$5*climhigh!$I273^6)*(M163/M$66)^$BW$1,-99)</f>
        <v>-11.582095638175135</v>
      </c>
      <c r="BX163" s="8">
        <f>MAX((BX$3*climhigh!$M273+BX$4*climhigh!$M273^2+BX$5*climhigh!$M273^6)*(K163/K$66)^$BW$1,-99)</f>
        <v>-14.722942609363498</v>
      </c>
      <c r="BY163" s="8">
        <f>MAX((BY$3*climhigh!$M273+BY$4*climhigh!$M273^2+BY$5*climhigh!$M273^6)*(L163/L$66)^$BW$1,-99)</f>
        <v>-11.196934321592218</v>
      </c>
      <c r="BZ163" s="8">
        <f>MAX((BZ$3*climhigh!$M273+BZ$4*climhigh!$M273^2+BZ$5*climhigh!$M273^6)*(M163/M$66)^$BW$1,-99)</f>
        <v>-11.582106997073671</v>
      </c>
      <c r="CA163" s="8">
        <f t="shared" si="140"/>
        <v>3.0300270368632719E-2</v>
      </c>
      <c r="CB163" s="8">
        <f t="shared" si="141"/>
        <v>1.7228033489629106E-3</v>
      </c>
      <c r="CC163" s="8">
        <f t="shared" si="142"/>
        <v>3.7597439187754528E-4</v>
      </c>
      <c r="CD163" s="8">
        <f>MAX((CD$3*climhigh!$I273+CD$4*climhigh!$I273^2+CD$5*climhigh!$I273^6)*(K163/K$66)^$BW$1,-99)</f>
        <v>-57.950565582828503</v>
      </c>
      <c r="CE163" s="8">
        <f>MAX((CE$3*climhigh!$I273+CE$4*climhigh!$I273^2+CE$5*climhigh!$I273^6)*(L163/L$66)^$BW$1,-99)</f>
        <v>-48.127901435396701</v>
      </c>
      <c r="CF163" s="8">
        <f>MAX((CF$3*climhigh!$I273+CF$4*climhigh!$I273^2+CF$5*climhigh!$I273^6)*(M163/M$66)^$BW$1,-99)</f>
        <v>-54.611933498308396</v>
      </c>
      <c r="CG163" s="8">
        <f>MAX((CG$3*climhigh!$M273+CG$4*climhigh!$M273^2+CG$5*climhigh!$M273^6)*(K163/K$66)^$BW$1,-99)</f>
        <v>-57.950712777855117</v>
      </c>
      <c r="CH163" s="8">
        <f>MAX((CH$3*climhigh!$M273+CH$4*climhigh!$M273^2+CH$5*climhigh!$M273^6)*(L163/L$66)^$BW$1,-99)</f>
        <v>-48.128017933288987</v>
      </c>
      <c r="CI163" s="8">
        <f>MAX((CI$3*climhigh!$M273+CI$4*climhigh!$M273^2+CI$5*climhigh!$M273^6)*(M163/M$66)^$BW$1,-99)</f>
        <v>-54.612061536287179</v>
      </c>
      <c r="CJ163" s="8">
        <f t="shared" si="143"/>
        <v>1.2811563604435933E-2</v>
      </c>
      <c r="CK163" s="8">
        <f t="shared" si="144"/>
        <v>7.2843589890942415E-4</v>
      </c>
      <c r="CL163" s="8">
        <f t="shared" si="145"/>
        <v>1.5896953316181408E-4</v>
      </c>
    </row>
    <row r="164" spans="1:90">
      <c r="A164">
        <f t="shared" si="114"/>
        <v>2118</v>
      </c>
      <c r="B164" s="4">
        <f t="shared" si="158"/>
        <v>1285.5988641495019</v>
      </c>
      <c r="C164" s="4">
        <f t="shared" si="158"/>
        <v>3567.4008159063933</v>
      </c>
      <c r="D164" s="4">
        <f t="shared" si="158"/>
        <v>6787.7364104083163</v>
      </c>
      <c r="E164" s="11">
        <f t="shared" si="159"/>
        <v>3.8310964844424948E-5</v>
      </c>
      <c r="F164" s="11">
        <f t="shared" si="159"/>
        <v>7.6805038651171965E-5</v>
      </c>
      <c r="G164" s="11">
        <f t="shared" si="159"/>
        <v>1.6957241221681745E-4</v>
      </c>
      <c r="H164" s="4">
        <f t="shared" si="123"/>
        <v>144200.19549233519</v>
      </c>
      <c r="I164" s="4">
        <f t="shared" si="123"/>
        <v>116717.0629661245</v>
      </c>
      <c r="J164" s="4">
        <f t="shared" si="123"/>
        <v>26337.404650586137</v>
      </c>
      <c r="K164" s="4">
        <f t="shared" si="115"/>
        <v>112165.77698809028</v>
      </c>
      <c r="L164" s="4">
        <f t="shared" si="115"/>
        <v>32717.675694220929</v>
      </c>
      <c r="M164" s="4">
        <f t="shared" si="115"/>
        <v>3880.1454650184055</v>
      </c>
      <c r="N164" s="11">
        <f t="shared" si="120"/>
        <v>3.1504245815598964E-3</v>
      </c>
      <c r="O164" s="11">
        <f t="shared" si="120"/>
        <v>9.3749413027508499E-3</v>
      </c>
      <c r="P164" s="11">
        <f t="shared" si="120"/>
        <v>6.2512613980647558E-3</v>
      </c>
      <c r="Q164" s="4">
        <f t="shared" si="116"/>
        <v>5008.942368715916</v>
      </c>
      <c r="R164" s="4">
        <f t="shared" si="116"/>
        <v>15929.188242178197</v>
      </c>
      <c r="S164" s="4">
        <f t="shared" si="116"/>
        <v>4170.5555305535663</v>
      </c>
      <c r="T164" s="4">
        <f t="shared" si="160"/>
        <v>34.736030361222092</v>
      </c>
      <c r="U164" s="4">
        <f t="shared" si="160"/>
        <v>136.47694550711427</v>
      </c>
      <c r="V164" s="4">
        <f t="shared" si="160"/>
        <v>158.35104429930041</v>
      </c>
      <c r="W164" s="11">
        <f t="shared" si="117"/>
        <v>-1.219247815263802E-2</v>
      </c>
      <c r="X164" s="11">
        <f t="shared" si="117"/>
        <v>-1.3228699347321071E-2</v>
      </c>
      <c r="Y164" s="11">
        <f t="shared" si="117"/>
        <v>-1.2203590333800474E-2</v>
      </c>
      <c r="Z164" s="4">
        <f t="shared" si="129"/>
        <v>7077.3844669881355</v>
      </c>
      <c r="AA164" s="4">
        <f t="shared" si="129"/>
        <v>40907.829794529069</v>
      </c>
      <c r="AB164" s="4">
        <f t="shared" si="129"/>
        <v>7416.5222302851034</v>
      </c>
      <c r="AC164" s="12">
        <f t="shared" si="161"/>
        <v>1.7910156346013044</v>
      </c>
      <c r="AD164" s="12">
        <f t="shared" si="161"/>
        <v>3.8445862062073619</v>
      </c>
      <c r="AE164" s="12">
        <f t="shared" si="161"/>
        <v>1.8123539152582606</v>
      </c>
      <c r="AF164" s="11">
        <f t="shared" si="118"/>
        <v>-2.9039671966837322E-3</v>
      </c>
      <c r="AG164" s="11">
        <f t="shared" si="118"/>
        <v>2.0567434751257441E-3</v>
      </c>
      <c r="AH164" s="11">
        <f t="shared" si="118"/>
        <v>8.257041531207765E-4</v>
      </c>
      <c r="AI164" s="1">
        <f t="shared" si="156"/>
        <v>276414.28371467383</v>
      </c>
      <c r="AJ164" s="1">
        <f t="shared" si="156"/>
        <v>210872.19243250493</v>
      </c>
      <c r="AK164" s="1">
        <f t="shared" si="156"/>
        <v>49002.979843032976</v>
      </c>
      <c r="AL164" s="17">
        <f t="shared" si="162"/>
        <v>45.182380967310401</v>
      </c>
      <c r="AM164" s="17">
        <f t="shared" si="162"/>
        <v>16.501823094510232</v>
      </c>
      <c r="AN164" s="17">
        <f t="shared" si="162"/>
        <v>2.9555469237843419</v>
      </c>
      <c r="AO164" s="7">
        <f t="shared" si="157"/>
        <v>6.1729815205265994E-3</v>
      </c>
      <c r="AP164" s="7">
        <f t="shared" si="157"/>
        <v>9.5059276634808353E-3</v>
      </c>
      <c r="AQ164" s="7">
        <f t="shared" si="157"/>
        <v>6.8807715142285954E-3</v>
      </c>
      <c r="AR164" s="1">
        <f t="shared" si="127"/>
        <v>144200.19549233519</v>
      </c>
      <c r="AS164" s="1">
        <f t="shared" si="127"/>
        <v>116717.0629661245</v>
      </c>
      <c r="AT164" s="1">
        <f t="shared" si="127"/>
        <v>26337.404650586137</v>
      </c>
      <c r="AU164" s="1">
        <f t="shared" si="134"/>
        <v>28840.039098467038</v>
      </c>
      <c r="AV164" s="1">
        <f t="shared" si="134"/>
        <v>23343.412593224901</v>
      </c>
      <c r="AW164" s="1">
        <f t="shared" si="134"/>
        <v>5267.4809301172281</v>
      </c>
      <c r="AX164" s="1">
        <f t="shared" si="135"/>
        <v>89732.621590472219</v>
      </c>
      <c r="AY164" s="1">
        <f t="shared" si="135"/>
        <v>26174.14055537674</v>
      </c>
      <c r="AZ164" s="1">
        <f t="shared" si="135"/>
        <v>3104.1163720147242</v>
      </c>
      <c r="BA164" s="1">
        <f t="shared" si="136"/>
        <v>11.404589656297633</v>
      </c>
      <c r="BB164" s="1">
        <f t="shared" si="136"/>
        <v>10.172527200639088</v>
      </c>
      <c r="BC164" s="1">
        <f t="shared" si="136"/>
        <v>8.0404843715844656</v>
      </c>
      <c r="BD164" s="1">
        <f t="shared" si="137"/>
        <v>5825.3130067601887</v>
      </c>
      <c r="BE164">
        <f t="shared" ref="BE164:BG179" si="163">BE163</f>
        <v>0.21822387218499145</v>
      </c>
      <c r="BF164">
        <f t="shared" si="163"/>
        <v>0.3346263841173937</v>
      </c>
      <c r="BG164">
        <f t="shared" si="163"/>
        <v>2.453676962688749E-2</v>
      </c>
      <c r="BH164">
        <f t="shared" si="138"/>
        <v>0.27824526599882432</v>
      </c>
      <c r="BI164">
        <f t="shared" si="139"/>
        <v>4.7621658391411486E-3</v>
      </c>
      <c r="BJ164">
        <f t="shared" si="139"/>
        <v>1.1197481694748152E-2</v>
      </c>
      <c r="BK164">
        <f t="shared" si="139"/>
        <v>6.0205306372294847E-5</v>
      </c>
      <c r="BL164">
        <f t="shared" si="133"/>
        <v>686.70524497107408</v>
      </c>
      <c r="BM164">
        <f t="shared" si="133"/>
        <v>1306.9371760279466</v>
      </c>
      <c r="BN164">
        <f t="shared" si="133"/>
        <v>1.5856515160396414</v>
      </c>
      <c r="BO164">
        <f t="shared" si="128"/>
        <v>507.70541355036124</v>
      </c>
      <c r="BP164">
        <f t="shared" si="149"/>
        <v>190.94930697291483</v>
      </c>
      <c r="BQ164">
        <f t="shared" si="149"/>
        <v>17.426896607756944</v>
      </c>
      <c r="BR164" s="7">
        <f t="shared" si="147"/>
        <v>6.0215391174023303E-3</v>
      </c>
      <c r="BS164" s="7">
        <f t="shared" si="131"/>
        <v>5.5201639797086692E-2</v>
      </c>
      <c r="BT164" s="7">
        <f t="shared" si="132"/>
        <v>1.1975497518547899E-2</v>
      </c>
      <c r="BU164" s="8">
        <f>MAX((BU$3*climhigh!$I274+BU$4*climhigh!$I274^2+BU$5*climhigh!$I274^6)*(K164/K$66)^$BW$1,-99)</f>
        <v>-15.054917142080313</v>
      </c>
      <c r="BV164" s="8">
        <f>MAX((BV$3*climhigh!$I274+BV$4*climhigh!$I274^2+BV$5*climhigh!$I274^6)*(L164/L$66)^$BW$1,-99)</f>
        <v>-11.39658557270009</v>
      </c>
      <c r="BW164" s="8">
        <f>MAX((BW$3*climhigh!$I274+BW$4*climhigh!$I274^2+BW$5*climhigh!$I274^6)*(M164/M$66)^$BW$1,-99)</f>
        <v>-11.769043224383871</v>
      </c>
      <c r="BX164" s="8">
        <f>MAX((BX$3*climhigh!$M274+BX$4*climhigh!$M274^2+BX$5*climhigh!$M274^6)*(K164/K$66)^$BW$1,-99)</f>
        <v>-15.054936187953095</v>
      </c>
      <c r="BY164" s="8">
        <f>MAX((BY$3*climhigh!$M274+BY$4*climhigh!$M274^2+BY$5*climhigh!$M274^6)*(L164/L$66)^$BW$1,-99)</f>
        <v>-11.396598083539397</v>
      </c>
      <c r="BZ164" s="8">
        <f>MAX((BZ$3*climhigh!$M274+BZ$4*climhigh!$M274^2+BZ$5*climhigh!$M274^6)*(M164/M$66)^$BW$1,-99)</f>
        <v>-11.769054580100835</v>
      </c>
      <c r="CA164" s="8">
        <f t="shared" si="140"/>
        <v>3.0454986911404774E-2</v>
      </c>
      <c r="CB164" s="8">
        <f t="shared" si="141"/>
        <v>1.681165217508356E-3</v>
      </c>
      <c r="CC164" s="8">
        <f t="shared" si="142"/>
        <v>3.6471362018493663E-4</v>
      </c>
      <c r="CD164" s="8">
        <f>MAX((CD$3*climhigh!$I274+CD$4*climhigh!$I274^2+CD$5*climhigh!$I274^6)*(K164/K$66)^$BW$1,-99)</f>
        <v>-60.600199554820797</v>
      </c>
      <c r="CE164" s="8">
        <f>MAX((CE$3*climhigh!$I274+CE$4*climhigh!$I274^2+CE$5*climhigh!$I274^6)*(L164/L$66)^$BW$1,-99)</f>
        <v>-50.144912363635569</v>
      </c>
      <c r="CF164" s="8">
        <f>MAX((CF$3*climhigh!$I274+CF$4*climhigh!$I274^2+CF$5*climhigh!$I274^6)*(M164/M$66)^$BW$1,-99)</f>
        <v>-56.868291993625284</v>
      </c>
      <c r="CG164" s="8">
        <f>MAX((CG$3*climhigh!$M274+CG$4*climhigh!$M274^2+CG$5*climhigh!$M274^6)*(K164/K$66)^$BW$1,-99)</f>
        <v>-60.600350920558832</v>
      </c>
      <c r="CH164" s="8">
        <f>MAX((CH$3*climhigh!$M274+CH$4*climhigh!$M274^2+CH$5*climhigh!$M274^6)*(L164/L$66)^$BW$1,-99)</f>
        <v>-50.145031903790411</v>
      </c>
      <c r="CI164" s="8">
        <f>MAX((CI$3*climhigh!$M274+CI$4*climhigh!$M274^2+CI$5*climhigh!$M274^6)*(M164/M$66)^$BW$1,-99)</f>
        <v>-56.8684234212405</v>
      </c>
      <c r="CJ164" s="8">
        <f t="shared" si="143"/>
        <v>1.3063084259176896E-2</v>
      </c>
      <c r="CK164" s="8">
        <f t="shared" si="144"/>
        <v>7.2110367191407609E-4</v>
      </c>
      <c r="CL164" s="8">
        <f t="shared" si="145"/>
        <v>1.5643693313035503E-4</v>
      </c>
    </row>
    <row r="165" spans="1:90">
      <c r="A165">
        <f t="shared" si="114"/>
        <v>2119</v>
      </c>
      <c r="B165" s="4">
        <f t="shared" si="158"/>
        <v>1285.645654055746</v>
      </c>
      <c r="C165" s="4">
        <f t="shared" si="158"/>
        <v>3567.6611105460656</v>
      </c>
      <c r="D165" s="4">
        <f t="shared" si="158"/>
        <v>6788.8298726030907</v>
      </c>
      <c r="E165" s="11">
        <f t="shared" si="159"/>
        <v>3.6395416602203696E-5</v>
      </c>
      <c r="F165" s="11">
        <f t="shared" si="159"/>
        <v>7.2964786718613365E-5</v>
      </c>
      <c r="G165" s="11">
        <f t="shared" si="159"/>
        <v>1.6109379160597658E-4</v>
      </c>
      <c r="H165" s="4">
        <f t="shared" si="123"/>
        <v>144642.77323097124</v>
      </c>
      <c r="I165" s="4">
        <f t="shared" si="123"/>
        <v>117804.53605331466</v>
      </c>
      <c r="J165" s="4">
        <f t="shared" si="123"/>
        <v>26503.695406253028</v>
      </c>
      <c r="K165" s="4">
        <f t="shared" si="115"/>
        <v>112505.94032241756</v>
      </c>
      <c r="L165" s="4">
        <f t="shared" si="115"/>
        <v>33020.102639536723</v>
      </c>
      <c r="M165" s="4">
        <f t="shared" si="115"/>
        <v>3904.0152579476148</v>
      </c>
      <c r="N165" s="11">
        <f t="shared" si="120"/>
        <v>3.0326837959087083E-3</v>
      </c>
      <c r="O165" s="11">
        <f t="shared" si="120"/>
        <v>9.2435339277237016E-3</v>
      </c>
      <c r="P165" s="11">
        <f t="shared" si="120"/>
        <v>6.1517778507038656E-3</v>
      </c>
      <c r="Q165" s="4">
        <f t="shared" si="116"/>
        <v>4963.056902316358</v>
      </c>
      <c r="R165" s="4">
        <f t="shared" si="116"/>
        <v>15864.917467853218</v>
      </c>
      <c r="S165" s="4">
        <f t="shared" si="116"/>
        <v>4145.6707454289271</v>
      </c>
      <c r="T165" s="4">
        <f t="shared" si="160"/>
        <v>34.312512069933518</v>
      </c>
      <c r="U165" s="4">
        <f t="shared" si="160"/>
        <v>134.67153302715994</v>
      </c>
      <c r="V165" s="4">
        <f t="shared" si="160"/>
        <v>156.41859302574227</v>
      </c>
      <c r="W165" s="11">
        <f t="shared" si="117"/>
        <v>-1.219247815263802E-2</v>
      </c>
      <c r="X165" s="11">
        <f t="shared" si="117"/>
        <v>-1.3228699347321071E-2</v>
      </c>
      <c r="Y165" s="11">
        <f t="shared" si="117"/>
        <v>-1.2203590333800474E-2</v>
      </c>
      <c r="Z165" s="4">
        <f t="shared" si="129"/>
        <v>6993.0205576214021</v>
      </c>
      <c r="AA165" s="4">
        <f t="shared" si="129"/>
        <v>40832.045697879781</v>
      </c>
      <c r="AB165" s="4">
        <f t="shared" si="129"/>
        <v>7379.148882769915</v>
      </c>
      <c r="AC165" s="12">
        <f t="shared" si="161"/>
        <v>1.7858145839496746</v>
      </c>
      <c r="AD165" s="12">
        <f t="shared" si="161"/>
        <v>3.8524935338015371</v>
      </c>
      <c r="AE165" s="12">
        <f t="shared" si="161"/>
        <v>1.813850383413014</v>
      </c>
      <c r="AF165" s="11">
        <f t="shared" si="118"/>
        <v>-2.9039671966837322E-3</v>
      </c>
      <c r="AG165" s="11">
        <f t="shared" si="118"/>
        <v>2.0567434751257441E-3</v>
      </c>
      <c r="AH165" s="11">
        <f t="shared" si="118"/>
        <v>8.257041531207765E-4</v>
      </c>
      <c r="AI165" s="1">
        <f t="shared" si="156"/>
        <v>277612.89444167353</v>
      </c>
      <c r="AJ165" s="1">
        <f t="shared" si="156"/>
        <v>213128.38578247934</v>
      </c>
      <c r="AK165" s="1">
        <f t="shared" si="156"/>
        <v>49370.162788846908</v>
      </c>
      <c r="AL165" s="17">
        <f t="shared" si="162"/>
        <v>45.45850187004735</v>
      </c>
      <c r="AM165" s="17">
        <f t="shared" si="162"/>
        <v>16.657119579795687</v>
      </c>
      <c r="AN165" s="17">
        <f t="shared" si="162"/>
        <v>2.9756800024356616</v>
      </c>
      <c r="AO165" s="7">
        <f t="shared" si="157"/>
        <v>6.1112517053213333E-3</v>
      </c>
      <c r="AP165" s="7">
        <f t="shared" si="157"/>
        <v>9.4108683868460268E-3</v>
      </c>
      <c r="AQ165" s="7">
        <f t="shared" si="157"/>
        <v>6.8119637990863091E-3</v>
      </c>
      <c r="AR165" s="1">
        <f t="shared" si="127"/>
        <v>144642.77323097124</v>
      </c>
      <c r="AS165" s="1">
        <f t="shared" si="127"/>
        <v>117804.53605331466</v>
      </c>
      <c r="AT165" s="1">
        <f t="shared" si="127"/>
        <v>26503.695406253028</v>
      </c>
      <c r="AU165" s="1">
        <f t="shared" si="134"/>
        <v>28928.55464619425</v>
      </c>
      <c r="AV165" s="1">
        <f t="shared" si="134"/>
        <v>23560.907210662932</v>
      </c>
      <c r="AW165" s="1">
        <f t="shared" si="134"/>
        <v>5300.7390812506055</v>
      </c>
      <c r="AX165" s="1">
        <f t="shared" si="135"/>
        <v>90004.752257934044</v>
      </c>
      <c r="AY165" s="1">
        <f t="shared" si="135"/>
        <v>26416.082111629377</v>
      </c>
      <c r="AZ165" s="1">
        <f t="shared" si="135"/>
        <v>3123.2122063580914</v>
      </c>
      <c r="BA165" s="1">
        <f t="shared" si="136"/>
        <v>11.407617750784313</v>
      </c>
      <c r="BB165" s="1">
        <f t="shared" si="136"/>
        <v>10.181728274560188</v>
      </c>
      <c r="BC165" s="1">
        <f t="shared" si="136"/>
        <v>8.0466173044968983</v>
      </c>
      <c r="BD165" s="1">
        <f t="shared" si="137"/>
        <v>5660.4847322012138</v>
      </c>
      <c r="BE165">
        <f t="shared" si="163"/>
        <v>0.21822387218499145</v>
      </c>
      <c r="BF165">
        <f t="shared" si="163"/>
        <v>0.3346263841173937</v>
      </c>
      <c r="BG165">
        <f t="shared" si="163"/>
        <v>2.453676962688749E-2</v>
      </c>
      <c r="BH165">
        <f t="shared" si="138"/>
        <v>0.27843135293258142</v>
      </c>
      <c r="BI165">
        <f t="shared" si="139"/>
        <v>4.7621658391411486E-3</v>
      </c>
      <c r="BJ165">
        <f t="shared" si="139"/>
        <v>1.1197481694748152E-2</v>
      </c>
      <c r="BK165">
        <f t="shared" si="139"/>
        <v>6.0205306372294847E-5</v>
      </c>
      <c r="BL165">
        <f t="shared" si="133"/>
        <v>688.81287355917107</v>
      </c>
      <c r="BM165">
        <f t="shared" si="133"/>
        <v>1319.1141360152897</v>
      </c>
      <c r="BN165">
        <f t="shared" si="133"/>
        <v>1.5956631019314471</v>
      </c>
      <c r="BO165">
        <f t="shared" si="128"/>
        <v>510.76258155817169</v>
      </c>
      <c r="BP165">
        <f t="shared" si="149"/>
        <v>193.08611781943983</v>
      </c>
      <c r="BQ165">
        <f t="shared" si="149"/>
        <v>17.625747326033562</v>
      </c>
      <c r="BR165" s="7">
        <f t="shared" si="147"/>
        <v>5.9053578561025777E-3</v>
      </c>
      <c r="BS165" s="7">
        <f t="shared" si="131"/>
        <v>5.3593825045715235E-2</v>
      </c>
      <c r="BT165" s="7">
        <f t="shared" si="132"/>
        <v>1.1559120217471493E-2</v>
      </c>
      <c r="BU165" s="8">
        <f>MAX((BU$3*climhigh!$I275+BU$4*climhigh!$I275^2+BU$5*climhigh!$I275^6)*(K165/K$66)^$BW$1,-99)</f>
        <v>-15.388084216194356</v>
      </c>
      <c r="BV165" s="8">
        <f>MAX((BV$3*climhigh!$I275+BV$4*climhigh!$I275^2+BV$5*climhigh!$I275^6)*(L165/L$66)^$BW$1,-99)</f>
        <v>-11.596314729256399</v>
      </c>
      <c r="BW165" s="8">
        <f>MAX((BW$3*climhigh!$I275+BW$4*climhigh!$I275^2+BW$5*climhigh!$I275^6)*(M165/M$66)^$BW$1,-99)</f>
        <v>-11.95615830942381</v>
      </c>
      <c r="BX165" s="8">
        <f>MAX((BX$3*climhigh!$M275+BX$4*climhigh!$M275^2+BX$5*climhigh!$M275^6)*(K165/K$66)^$BW$1,-99)</f>
        <v>-15.388103294274559</v>
      </c>
      <c r="BY165" s="8">
        <f>MAX((BY$3*climhigh!$M275+BY$4*climhigh!$M275^2+BY$5*climhigh!$M275^6)*(L165/L$66)^$BW$1,-99)</f>
        <v>-11.596327234116123</v>
      </c>
      <c r="BZ165" s="8">
        <f>MAX((BZ$3*climhigh!$M275+BZ$4*climhigh!$M275^2+BZ$5*climhigh!$M275^6)*(M165/M$66)^$BW$1,-99)</f>
        <v>-11.956169661034229</v>
      </c>
      <c r="CA165" s="8">
        <f t="shared" si="140"/>
        <v>3.0603660535084402E-2</v>
      </c>
      <c r="CB165" s="8">
        <f t="shared" si="141"/>
        <v>1.6401672284757733E-3</v>
      </c>
      <c r="CC165" s="8">
        <f t="shared" si="142"/>
        <v>3.5375139121972856E-4</v>
      </c>
      <c r="CD165" s="8">
        <f>MAX((CD$3*climhigh!$I275+CD$4*climhigh!$I275^2+CD$5*climhigh!$I275^6)*(K165/K$66)^$BW$1,-99)</f>
        <v>-63.328435618864411</v>
      </c>
      <c r="CE165" s="8">
        <f>MAX((CE$3*climhigh!$I275+CE$4*climhigh!$I275^2+CE$5*climhigh!$I275^6)*(L165/L$66)^$BW$1,-99)</f>
        <v>-52.216491384887178</v>
      </c>
      <c r="CF165" s="8">
        <f>MAX((CF$3*climhigh!$I275+CF$4*climhigh!$I275^2+CF$5*climhigh!$I275^6)*(M165/M$66)^$BW$1,-99)</f>
        <v>-59.186770370943265</v>
      </c>
      <c r="CG165" s="8">
        <f>MAX((CG$3*climhigh!$M275+CG$4*climhigh!$M275^2+CG$5*climhigh!$M275^6)*(K165/K$66)^$BW$1,-99)</f>
        <v>-63.328591203589866</v>
      </c>
      <c r="CH165" s="8">
        <f>MAX((CH$3*climhigh!$M275+CH$4*climhigh!$M275^2+CH$5*climhigh!$M275^6)*(L165/L$66)^$BW$1,-99)</f>
        <v>-52.216613995172359</v>
      </c>
      <c r="CI165" s="8">
        <f>MAX((CI$3*climhigh!$M275+CI$4*climhigh!$M275^2+CI$5*climhigh!$M275^6)*(M165/M$66)^$BW$1,-99)</f>
        <v>-59.186905222454754</v>
      </c>
      <c r="CJ165" s="8">
        <f t="shared" si="143"/>
        <v>1.3312258117250973E-2</v>
      </c>
      <c r="CK165" s="8">
        <f t="shared" si="144"/>
        <v>7.1345483249935112E-4</v>
      </c>
      <c r="CL165" s="8">
        <f t="shared" si="145"/>
        <v>1.5387799194331472E-4</v>
      </c>
    </row>
    <row r="166" spans="1:90">
      <c r="A166">
        <f t="shared" si="114"/>
        <v>2120</v>
      </c>
      <c r="B166" s="4">
        <f t="shared" si="158"/>
        <v>1285.6901060844691</v>
      </c>
      <c r="C166" s="4">
        <f t="shared" si="158"/>
        <v>3567.9084084964798</v>
      </c>
      <c r="D166" s="4">
        <f t="shared" si="158"/>
        <v>6789.868829030599</v>
      </c>
      <c r="E166" s="11">
        <f t="shared" si="159"/>
        <v>3.4575645772093508E-5</v>
      </c>
      <c r="F166" s="11">
        <f t="shared" si="159"/>
        <v>6.931654738268269E-5</v>
      </c>
      <c r="G166" s="11">
        <f t="shared" si="159"/>
        <v>1.5303910202567775E-4</v>
      </c>
      <c r="H166" s="4">
        <f t="shared" si="123"/>
        <v>145069.61774655018</v>
      </c>
      <c r="I166" s="4">
        <f t="shared" si="123"/>
        <v>118886.43884374046</v>
      </c>
      <c r="J166" s="4">
        <f t="shared" si="123"/>
        <v>26668.223153099043</v>
      </c>
      <c r="K166" s="4">
        <f t="shared" si="115"/>
        <v>112834.04691380521</v>
      </c>
      <c r="L166" s="4">
        <f t="shared" si="115"/>
        <v>33321.045618948308</v>
      </c>
      <c r="M166" s="4">
        <f t="shared" si="115"/>
        <v>3927.6492410393898</v>
      </c>
      <c r="N166" s="11">
        <f t="shared" si="120"/>
        <v>2.9163490429693351E-3</v>
      </c>
      <c r="O166" s="11">
        <f t="shared" si="120"/>
        <v>9.113932282307724E-3</v>
      </c>
      <c r="P166" s="11">
        <f t="shared" si="120"/>
        <v>6.053762992770606E-3</v>
      </c>
      <c r="Q166" s="4">
        <f t="shared" si="116"/>
        <v>4917.0124747105074</v>
      </c>
      <c r="R166" s="4">
        <f t="shared" si="116"/>
        <v>15798.819310438441</v>
      </c>
      <c r="S166" s="4">
        <f t="shared" si="116"/>
        <v>4120.4998148464474</v>
      </c>
      <c r="T166" s="4">
        <f t="shared" si="160"/>
        <v>33.894157516158728</v>
      </c>
      <c r="U166" s="4">
        <f t="shared" si="160"/>
        <v>132.89000380610082</v>
      </c>
      <c r="V166" s="4">
        <f t="shared" si="160"/>
        <v>154.50972459586666</v>
      </c>
      <c r="W166" s="11">
        <f t="shared" si="117"/>
        <v>-1.219247815263802E-2</v>
      </c>
      <c r="X166" s="11">
        <f t="shared" si="117"/>
        <v>-1.3228699347321071E-2</v>
      </c>
      <c r="Y166" s="11">
        <f t="shared" si="117"/>
        <v>-1.2203590333800474E-2</v>
      </c>
      <c r="Z166" s="4">
        <f t="shared" si="129"/>
        <v>6908.8380559528468</v>
      </c>
      <c r="AA166" s="4">
        <f t="shared" si="129"/>
        <v>40750.93956430861</v>
      </c>
      <c r="AB166" s="4">
        <f t="shared" si="129"/>
        <v>7341.1757670269426</v>
      </c>
      <c r="AC166" s="12">
        <f t="shared" si="161"/>
        <v>1.7806286369785254</v>
      </c>
      <c r="AD166" s="12">
        <f t="shared" si="161"/>
        <v>3.8604171247401475</v>
      </c>
      <c r="AE166" s="12">
        <f t="shared" si="161"/>
        <v>1.8153480872077379</v>
      </c>
      <c r="AF166" s="11">
        <f t="shared" si="118"/>
        <v>-2.9039671966837322E-3</v>
      </c>
      <c r="AG166" s="11">
        <f t="shared" si="118"/>
        <v>2.0567434751257441E-3</v>
      </c>
      <c r="AH166" s="11">
        <f t="shared" si="118"/>
        <v>8.257041531207765E-4</v>
      </c>
      <c r="AI166" s="1">
        <f t="shared" si="156"/>
        <v>278780.15964370046</v>
      </c>
      <c r="AJ166" s="1">
        <f t="shared" si="156"/>
        <v>215376.45441489434</v>
      </c>
      <c r="AK166" s="1">
        <f t="shared" si="156"/>
        <v>49733.885591212827</v>
      </c>
      <c r="AL166" s="17">
        <f t="shared" si="162"/>
        <v>45.733532133651281</v>
      </c>
      <c r="AM166" s="17">
        <f t="shared" si="162"/>
        <v>16.812309960264404</v>
      </c>
      <c r="AN166" s="17">
        <f t="shared" si="162"/>
        <v>2.9957475246453757</v>
      </c>
      <c r="AO166" s="7">
        <f t="shared" si="157"/>
        <v>6.0501391882681202E-3</v>
      </c>
      <c r="AP166" s="7">
        <f t="shared" si="157"/>
        <v>9.3167597029775659E-3</v>
      </c>
      <c r="AQ166" s="7">
        <f t="shared" si="157"/>
        <v>6.7438441610954457E-3</v>
      </c>
      <c r="AR166" s="1">
        <f t="shared" si="127"/>
        <v>145069.61774655018</v>
      </c>
      <c r="AS166" s="1">
        <f t="shared" si="127"/>
        <v>118886.43884374046</v>
      </c>
      <c r="AT166" s="1">
        <f t="shared" si="127"/>
        <v>26668.223153099043</v>
      </c>
      <c r="AU166" s="1">
        <f t="shared" si="134"/>
        <v>29013.923549310039</v>
      </c>
      <c r="AV166" s="1">
        <f t="shared" si="134"/>
        <v>23777.287768748094</v>
      </c>
      <c r="AW166" s="1">
        <f t="shared" si="134"/>
        <v>5333.6446306198086</v>
      </c>
      <c r="AX166" s="1">
        <f t="shared" si="135"/>
        <v>90267.237531044157</v>
      </c>
      <c r="AY166" s="1">
        <f t="shared" si="135"/>
        <v>26656.836495158648</v>
      </c>
      <c r="AZ166" s="1">
        <f t="shared" si="135"/>
        <v>3142.119392831512</v>
      </c>
      <c r="BA166" s="1">
        <f t="shared" si="136"/>
        <v>11.41052985553131</v>
      </c>
      <c r="BB166" s="1">
        <f t="shared" si="136"/>
        <v>10.19080092559509</v>
      </c>
      <c r="BC166" s="1">
        <f t="shared" si="136"/>
        <v>8.0526528170851925</v>
      </c>
      <c r="BD166" s="1">
        <f t="shared" si="137"/>
        <v>5500.2201046988803</v>
      </c>
      <c r="BE166">
        <f t="shared" si="163"/>
        <v>0.21822387218499145</v>
      </c>
      <c r="BF166">
        <f t="shared" si="163"/>
        <v>0.3346263841173937</v>
      </c>
      <c r="BG166">
        <f t="shared" si="163"/>
        <v>2.453676962688749E-2</v>
      </c>
      <c r="BH166">
        <f t="shared" si="138"/>
        <v>0.27861592833384907</v>
      </c>
      <c r="BI166">
        <f t="shared" si="139"/>
        <v>4.7621658391411486E-3</v>
      </c>
      <c r="BJ166">
        <f t="shared" si="139"/>
        <v>1.1197481694748152E-2</v>
      </c>
      <c r="BK166">
        <f t="shared" si="139"/>
        <v>6.0205306372294847E-5</v>
      </c>
      <c r="BL166">
        <f t="shared" si="133"/>
        <v>690.84557792988585</v>
      </c>
      <c r="BM166">
        <f t="shared" si="133"/>
        <v>1331.2287227065794</v>
      </c>
      <c r="BN166">
        <f t="shared" si="133"/>
        <v>1.6055685453370547</v>
      </c>
      <c r="BO166">
        <f t="shared" si="128"/>
        <v>513.7788173817795</v>
      </c>
      <c r="BP166">
        <f t="shared" si="149"/>
        <v>195.24722411906185</v>
      </c>
      <c r="BQ166">
        <f t="shared" si="149"/>
        <v>17.826900448428315</v>
      </c>
      <c r="BR166" s="7">
        <f t="shared" si="147"/>
        <v>5.790860823075672E-3</v>
      </c>
      <c r="BS166" s="7">
        <f t="shared" si="131"/>
        <v>5.2032839850208963E-2</v>
      </c>
      <c r="BT166" s="7">
        <f t="shared" si="132"/>
        <v>1.1158471311890992E-2</v>
      </c>
      <c r="BU166" s="8">
        <f>MAX((BU$3*climhigh!$I276+BU$4*climhigh!$I276^2+BU$5*climhigh!$I276^6)*(K166/K$66)^$BW$1,-99)</f>
        <v>-15.72235924228672</v>
      </c>
      <c r="BV166" s="8">
        <f>MAX((BV$3*climhigh!$I276+BV$4*climhigh!$I276^2+BV$5*climhigh!$I276^6)*(L166/L$66)^$BW$1,-99)</f>
        <v>-11.796067779348926</v>
      </c>
      <c r="BW166" s="8">
        <f>MAX((BW$3*climhigh!$I276+BW$4*climhigh!$I276^2+BW$5*climhigh!$I276^6)*(M166/M$66)^$BW$1,-99)</f>
        <v>-12.14340241197865</v>
      </c>
      <c r="BX166" s="8">
        <f>MAX((BX$3*climhigh!$M276+BX$4*climhigh!$M276^2+BX$5*climhigh!$M276^6)*(K166/K$66)^$BW$1,-99)</f>
        <v>-15.722378350645561</v>
      </c>
      <c r="BY166" s="8">
        <f>MAX((BY$3*climhigh!$M276+BY$4*climhigh!$M276^2+BY$5*climhigh!$M276^6)*(L166/L$66)^$BW$1,-99)</f>
        <v>-11.796080277162007</v>
      </c>
      <c r="BZ166" s="8">
        <f>MAX((BZ$3*climhigh!$M276+BZ$4*climhigh!$M276^2+BZ$5*climhigh!$M276^6)*(M166/M$66)^$BW$1,-99)</f>
        <v>-12.143413758593807</v>
      </c>
      <c r="CA166" s="8">
        <f t="shared" si="140"/>
        <v>3.0746363779903738E-2</v>
      </c>
      <c r="CB166" s="8">
        <f t="shared" si="141"/>
        <v>1.5998206225359968E-3</v>
      </c>
      <c r="CC166" s="8">
        <f t="shared" si="142"/>
        <v>3.4308241818302015E-4</v>
      </c>
      <c r="CD166" s="8">
        <f>MAX((CD$3*climhigh!$I276+CD$4*climhigh!$I276^2+CD$5*climhigh!$I276^6)*(K166/K$66)^$BW$1,-99)</f>
        <v>-66.136017131926735</v>
      </c>
      <c r="CE166" s="8">
        <f>MAX((CE$3*climhigh!$I276+CE$4*climhigh!$I276^2+CE$5*climhigh!$I276^6)*(L166/L$66)^$BW$1,-99)</f>
        <v>-54.342953237911303</v>
      </c>
      <c r="CF166" s="8">
        <f>MAX((CF$3*climhigh!$I276+CF$4*climhigh!$I276^2+CF$5*climhigh!$I276^6)*(M166/M$66)^$BW$1,-99)</f>
        <v>-61.567795429705285</v>
      </c>
      <c r="CG166" s="8">
        <f>MAX((CG$3*climhigh!$M276+CG$4*climhigh!$M276^2+CG$5*climhigh!$M276^6)*(K166/K$66)^$BW$1,-99)</f>
        <v>-66.136176982777229</v>
      </c>
      <c r="CH166" s="8">
        <f>MAX((CH$3*climhigh!$M276+CH$4*climhigh!$M276^2+CH$5*climhigh!$M276^6)*(L166/L$66)^$BW$1,-99)</f>
        <v>-54.343078945191458</v>
      </c>
      <c r="CI166" s="8">
        <f>MAX((CI$3*climhigh!$M276+CI$4*climhigh!$M276^2+CI$5*climhigh!$M276^6)*(M166/M$66)^$BW$1,-99)</f>
        <v>-61.567933738295601</v>
      </c>
      <c r="CJ166" s="8">
        <f t="shared" si="143"/>
        <v>1.355889146760064E-2</v>
      </c>
      <c r="CK166" s="8">
        <f t="shared" si="144"/>
        <v>7.0550762828002888E-4</v>
      </c>
      <c r="CL166" s="8">
        <f t="shared" si="145"/>
        <v>1.512965014622653E-4</v>
      </c>
    </row>
    <row r="167" spans="1:90">
      <c r="A167">
        <f t="shared" si="114"/>
        <v>2121</v>
      </c>
      <c r="B167" s="4">
        <f t="shared" si="158"/>
        <v>1285.7323369718658</v>
      </c>
      <c r="C167" s="4">
        <f t="shared" si="158"/>
        <v>3568.1433578341216</v>
      </c>
      <c r="D167" s="4">
        <f t="shared" si="158"/>
        <v>6790.8559886876428</v>
      </c>
      <c r="E167" s="11">
        <f t="shared" si="159"/>
        <v>3.284686348348883E-5</v>
      </c>
      <c r="F167" s="11">
        <f t="shared" si="159"/>
        <v>6.5850720013548554E-5</v>
      </c>
      <c r="G167" s="11">
        <f t="shared" si="159"/>
        <v>1.4538714692439384E-4</v>
      </c>
      <c r="H167" s="4">
        <f t="shared" si="123"/>
        <v>145480.79651106629</v>
      </c>
      <c r="I167" s="4">
        <f t="shared" si="123"/>
        <v>119962.66595598063</v>
      </c>
      <c r="J167" s="4">
        <f t="shared" si="123"/>
        <v>26830.991515899412</v>
      </c>
      <c r="K167" s="4">
        <f t="shared" si="115"/>
        <v>113150.14200677266</v>
      </c>
      <c r="L167" s="4">
        <f t="shared" si="115"/>
        <v>33620.472589082994</v>
      </c>
      <c r="M167" s="4">
        <f t="shared" si="115"/>
        <v>3951.0470492372488</v>
      </c>
      <c r="N167" s="11">
        <f t="shared" si="120"/>
        <v>2.8014158989522198E-3</v>
      </c>
      <c r="O167" s="11">
        <f t="shared" si="120"/>
        <v>8.9861216709361535E-3</v>
      </c>
      <c r="P167" s="11">
        <f t="shared" si="120"/>
        <v>5.9572041091091599E-3</v>
      </c>
      <c r="Q167" s="4">
        <f t="shared" si="116"/>
        <v>4870.8285441715161</v>
      </c>
      <c r="R167" s="4">
        <f t="shared" si="116"/>
        <v>15730.949338513641</v>
      </c>
      <c r="S167" s="4">
        <f t="shared" si="116"/>
        <v>4095.0573063525103</v>
      </c>
      <c r="T167" s="4">
        <f t="shared" si="160"/>
        <v>33.480903741140892</v>
      </c>
      <c r="U167" s="4">
        <f t="shared" si="160"/>
        <v>131.13204189948556</v>
      </c>
      <c r="V167" s="4">
        <f t="shared" si="160"/>
        <v>152.62415121431036</v>
      </c>
      <c r="W167" s="11">
        <f t="shared" si="117"/>
        <v>-1.219247815263802E-2</v>
      </c>
      <c r="X167" s="11">
        <f t="shared" si="117"/>
        <v>-1.3228699347321071E-2</v>
      </c>
      <c r="Y167" s="11">
        <f t="shared" si="117"/>
        <v>-1.2203590333800474E-2</v>
      </c>
      <c r="Z167" s="4">
        <f t="shared" si="129"/>
        <v>6824.8648685895068</v>
      </c>
      <c r="AA167" s="4">
        <f t="shared" si="129"/>
        <v>40664.623567996205</v>
      </c>
      <c r="AB167" s="4">
        <f t="shared" si="129"/>
        <v>7302.6277848680493</v>
      </c>
      <c r="AC167" s="12">
        <f t="shared" si="161"/>
        <v>1.7754577498272641</v>
      </c>
      <c r="AD167" s="12">
        <f t="shared" si="161"/>
        <v>3.8683570124727207</v>
      </c>
      <c r="AE167" s="12">
        <f t="shared" si="161"/>
        <v>1.8168470276627051</v>
      </c>
      <c r="AF167" s="11">
        <f t="shared" si="118"/>
        <v>-2.9039671966837322E-3</v>
      </c>
      <c r="AG167" s="11">
        <f t="shared" si="118"/>
        <v>2.0567434751257441E-3</v>
      </c>
      <c r="AH167" s="11">
        <f t="shared" si="118"/>
        <v>8.257041531207765E-4</v>
      </c>
      <c r="AI167" s="1">
        <f t="shared" si="156"/>
        <v>279916.06722864043</v>
      </c>
      <c r="AJ167" s="1">
        <f t="shared" si="156"/>
        <v>217616.09674215299</v>
      </c>
      <c r="AK167" s="1">
        <f t="shared" si="156"/>
        <v>50094.14166271135</v>
      </c>
      <c r="AL167" s="17">
        <f t="shared" si="162"/>
        <v>46.007459426281208</v>
      </c>
      <c r="AM167" s="17">
        <f t="shared" si="162"/>
        <v>16.967379849696645</v>
      </c>
      <c r="AN167" s="17">
        <f t="shared" si="162"/>
        <v>3.01574835055305</v>
      </c>
      <c r="AO167" s="7">
        <f t="shared" si="157"/>
        <v>5.9896377963854393E-3</v>
      </c>
      <c r="AP167" s="7">
        <f t="shared" si="157"/>
        <v>9.2235921059477897E-3</v>
      </c>
      <c r="AQ167" s="7">
        <f t="shared" si="157"/>
        <v>6.6764057194844909E-3</v>
      </c>
      <c r="AR167" s="1">
        <f t="shared" si="127"/>
        <v>145480.79651106629</v>
      </c>
      <c r="AS167" s="1">
        <f t="shared" si="127"/>
        <v>119962.66595598063</v>
      </c>
      <c r="AT167" s="1">
        <f t="shared" si="127"/>
        <v>26830.991515899412</v>
      </c>
      <c r="AU167" s="1">
        <f t="shared" si="134"/>
        <v>29096.159302213258</v>
      </c>
      <c r="AV167" s="1">
        <f t="shared" si="134"/>
        <v>23992.533191196126</v>
      </c>
      <c r="AW167" s="1">
        <f t="shared" si="134"/>
        <v>5366.1983031798827</v>
      </c>
      <c r="AX167" s="1">
        <f t="shared" si="135"/>
        <v>90520.113605418112</v>
      </c>
      <c r="AY167" s="1">
        <f t="shared" si="135"/>
        <v>26896.378071266394</v>
      </c>
      <c r="AZ167" s="1">
        <f t="shared" si="135"/>
        <v>3160.8376393897993</v>
      </c>
      <c r="BA167" s="1">
        <f t="shared" si="136"/>
        <v>11.413327354777818</v>
      </c>
      <c r="BB167" s="1">
        <f t="shared" si="136"/>
        <v>10.199746912333747</v>
      </c>
      <c r="BC167" s="1">
        <f t="shared" si="136"/>
        <v>8.0585923472108529</v>
      </c>
      <c r="BD167" s="1">
        <f t="shared" si="137"/>
        <v>5344.3982263127555</v>
      </c>
      <c r="BE167">
        <f t="shared" si="163"/>
        <v>0.21822387218499145</v>
      </c>
      <c r="BF167">
        <f t="shared" si="163"/>
        <v>0.3346263841173937</v>
      </c>
      <c r="BG167">
        <f t="shared" si="163"/>
        <v>2.453676962688749E-2</v>
      </c>
      <c r="BH167">
        <f t="shared" si="138"/>
        <v>0.27879900127791307</v>
      </c>
      <c r="BI167">
        <f t="shared" si="139"/>
        <v>4.7621658391411486E-3</v>
      </c>
      <c r="BJ167">
        <f t="shared" si="139"/>
        <v>1.1197481694748152E-2</v>
      </c>
      <c r="BK167">
        <f t="shared" si="139"/>
        <v>6.0205306372294847E-5</v>
      </c>
      <c r="BL167">
        <f t="shared" si="133"/>
        <v>692.80367939604469</v>
      </c>
      <c r="BM167">
        <f t="shared" si="133"/>
        <v>1343.2797560952804</v>
      </c>
      <c r="BN167">
        <f t="shared" si="133"/>
        <v>1.6153680644871677</v>
      </c>
      <c r="BO167">
        <f t="shared" si="128"/>
        <v>516.75403900708181</v>
      </c>
      <c r="BP167">
        <f t="shared" si="149"/>
        <v>197.43290170046268</v>
      </c>
      <c r="BQ167">
        <f t="shared" si="149"/>
        <v>18.030382407022604</v>
      </c>
      <c r="BR167" s="7">
        <f t="shared" si="147"/>
        <v>5.6780329606793689E-3</v>
      </c>
      <c r="BS167" s="7">
        <f t="shared" si="131"/>
        <v>5.0517320242921319E-2</v>
      </c>
      <c r="BT167" s="7">
        <f t="shared" si="132"/>
        <v>1.0772899949150044E-2</v>
      </c>
      <c r="BU167" s="8">
        <f>MAX((BU$3*climhigh!$I277+BU$4*climhigh!$I277^2+BU$5*climhigh!$I277^6)*(K167/K$66)^$BW$1,-99)</f>
        <v>-16.05767705610085</v>
      </c>
      <c r="BV167" s="8">
        <f>MAX((BV$3*climhigh!$I277+BV$4*climhigh!$I277^2+BV$5*climhigh!$I277^6)*(L167/L$66)^$BW$1,-99)</f>
        <v>-11.995803710435986</v>
      </c>
      <c r="BW167" s="8">
        <f>MAX((BW$3*climhigh!$I277+BW$4*climhigh!$I277^2+BW$5*climhigh!$I277^6)*(M167/M$66)^$BW$1,-99)</f>
        <v>-12.330737421753858</v>
      </c>
      <c r="BX167" s="8">
        <f>MAX((BX$3*climhigh!$M277+BX$4*climhigh!$M277^2+BX$5*climhigh!$M277^6)*(K167/K$66)^$BW$1,-99)</f>
        <v>-16.057696192875039</v>
      </c>
      <c r="BY167" s="8">
        <f>MAX((BY$3*climhigh!$M277+BY$4*climhigh!$M277^2+BY$5*climhigh!$M277^6)*(L167/L$66)^$BW$1,-99)</f>
        <v>-11.9958162001791</v>
      </c>
      <c r="BZ167" s="8">
        <f>MAX((BZ$3*climhigh!$M277+BZ$4*climhigh!$M277^2+BZ$5*climhigh!$M277^6)*(M167/M$66)^$BW$1,-99)</f>
        <v>-12.330748762520381</v>
      </c>
      <c r="CA167" s="8">
        <f t="shared" si="140"/>
        <v>3.0883171619503092E-2</v>
      </c>
      <c r="CB167" s="8">
        <f t="shared" si="141"/>
        <v>1.5601350708195367E-3</v>
      </c>
      <c r="CC167" s="8">
        <f t="shared" si="142"/>
        <v>3.3270131796933692E-4</v>
      </c>
      <c r="CD167" s="8">
        <f>MAX((CD$3*climhigh!$I277+CD$4*climhigh!$I277^2+CD$5*climhigh!$I277^6)*(K167/K$66)^$BW$1,-99)</f>
        <v>-69.02364064691389</v>
      </c>
      <c r="CE167" s="8">
        <f>MAX((CE$3*climhigh!$I277+CE$4*climhigh!$I277^2+CE$5*climhigh!$I277^6)*(L167/L$66)^$BW$1,-99)</f>
        <v>-56.524574397824068</v>
      </c>
      <c r="CF167" s="8">
        <f>MAX((CF$3*climhigh!$I277+CF$4*climhigh!$I277^2+CF$5*climhigh!$I277^6)*(M167/M$66)^$BW$1,-99)</f>
        <v>-64.01175154884163</v>
      </c>
      <c r="CG167" s="8">
        <f>MAX((CG$3*climhigh!$M277+CG$4*climhigh!$M277^2+CG$5*climhigh!$M277^6)*(K167/K$66)^$BW$1,-99)</f>
        <v>-69.023804809866292</v>
      </c>
      <c r="CH167" s="8">
        <f>MAX((CH$3*climhigh!$M277+CH$4*climhigh!$M277^2+CH$5*climhigh!$M277^6)*(L167/L$66)^$BW$1,-99)</f>
        <v>-56.524703227948791</v>
      </c>
      <c r="CI167" s="8">
        <f>MAX((CI$3*climhigh!$M277+CI$4*climhigh!$M277^2+CI$5*climhigh!$M277^6)*(M167/M$66)^$BW$1,-99)</f>
        <v>-64.01189334659918</v>
      </c>
      <c r="CJ167" s="8">
        <f t="shared" si="143"/>
        <v>1.3802795375326972E-2</v>
      </c>
      <c r="CK167" s="8">
        <f t="shared" si="144"/>
        <v>6.9728023422290604E-4</v>
      </c>
      <c r="CL167" s="8">
        <f t="shared" si="145"/>
        <v>1.486961335969884E-4</v>
      </c>
    </row>
    <row r="168" spans="1:90">
      <c r="A168">
        <f t="shared" si="114"/>
        <v>2122</v>
      </c>
      <c r="B168" s="4">
        <f t="shared" si="158"/>
        <v>1285.7724576326871</v>
      </c>
      <c r="C168" s="4">
        <f t="shared" si="158"/>
        <v>3568.3665744028849</v>
      </c>
      <c r="D168" s="4">
        <f t="shared" si="158"/>
        <v>6791.7939267061447</v>
      </c>
      <c r="E168" s="11">
        <f t="shared" si="159"/>
        <v>3.1204520309314386E-5</v>
      </c>
      <c r="F168" s="11">
        <f t="shared" si="159"/>
        <v>6.2558184012871123E-5</v>
      </c>
      <c r="G168" s="11">
        <f t="shared" si="159"/>
        <v>1.3811778957817416E-4</v>
      </c>
      <c r="H168" s="4">
        <f t="shared" si="123"/>
        <v>145876.38326523709</v>
      </c>
      <c r="I168" s="4">
        <f t="shared" si="123"/>
        <v>121033.11679120947</v>
      </c>
      <c r="J168" s="4">
        <f t="shared" si="123"/>
        <v>26992.004723505757</v>
      </c>
      <c r="K168" s="4">
        <f t="shared" si="115"/>
        <v>113454.27598738494</v>
      </c>
      <c r="L168" s="4">
        <f t="shared" si="115"/>
        <v>33918.352912344111</v>
      </c>
      <c r="M168" s="4">
        <f t="shared" si="115"/>
        <v>3974.2084366502891</v>
      </c>
      <c r="N168" s="11">
        <f t="shared" si="120"/>
        <v>2.6878797959801748E-3</v>
      </c>
      <c r="O168" s="11">
        <f t="shared" si="120"/>
        <v>8.8600873313673389E-3</v>
      </c>
      <c r="P168" s="11">
        <f t="shared" si="120"/>
        <v>5.86208848550962E-3</v>
      </c>
      <c r="Q168" s="4">
        <f t="shared" si="116"/>
        <v>4824.5241910781378</v>
      </c>
      <c r="R168" s="4">
        <f t="shared" si="116"/>
        <v>15661.36282517425</v>
      </c>
      <c r="S168" s="4">
        <f t="shared" si="116"/>
        <v>4069.3575115563153</v>
      </c>
      <c r="T168" s="4">
        <f t="shared" si="160"/>
        <v>33.072688553746453</v>
      </c>
      <c r="U168" s="4">
        <f t="shared" si="160"/>
        <v>129.39733554239695</v>
      </c>
      <c r="V168" s="4">
        <f t="shared" si="160"/>
        <v>150.7615885978469</v>
      </c>
      <c r="W168" s="11">
        <f t="shared" si="117"/>
        <v>-1.219247815263802E-2</v>
      </c>
      <c r="X168" s="11">
        <f t="shared" si="117"/>
        <v>-1.3228699347321071E-2</v>
      </c>
      <c r="Y168" s="11">
        <f t="shared" si="117"/>
        <v>-1.2203590333800474E-2</v>
      </c>
      <c r="Z168" s="4">
        <f t="shared" si="129"/>
        <v>6741.1280603475843</v>
      </c>
      <c r="AA168" s="4">
        <f t="shared" si="129"/>
        <v>40573.2102697183</v>
      </c>
      <c r="AB168" s="4">
        <f t="shared" si="129"/>
        <v>7263.5294330136412</v>
      </c>
      <c r="AC168" s="12">
        <f t="shared" si="161"/>
        <v>1.7703018787626679</v>
      </c>
      <c r="AD168" s="12">
        <f t="shared" si="161"/>
        <v>3.8763132305175807</v>
      </c>
      <c r="AE168" s="12">
        <f t="shared" si="161"/>
        <v>1.8183472057990313</v>
      </c>
      <c r="AF168" s="11">
        <f t="shared" si="118"/>
        <v>-2.9039671966837322E-3</v>
      </c>
      <c r="AG168" s="11">
        <f t="shared" si="118"/>
        <v>2.0567434751257441E-3</v>
      </c>
      <c r="AH168" s="11">
        <f t="shared" si="118"/>
        <v>8.257041531207765E-4</v>
      </c>
      <c r="AI168" s="1">
        <f t="shared" ref="AI168:AK183" si="164">(1-$AI$5)*AI167+AU167</f>
        <v>281020.61980798969</v>
      </c>
      <c r="AJ168" s="1">
        <f t="shared" si="164"/>
        <v>219847.02025913383</v>
      </c>
      <c r="AK168" s="1">
        <f t="shared" si="164"/>
        <v>50450.925799620098</v>
      </c>
      <c r="AL168" s="17">
        <f t="shared" si="162"/>
        <v>46.280271763997582</v>
      </c>
      <c r="AM168" s="17">
        <f t="shared" si="162"/>
        <v>17.122315038628521</v>
      </c>
      <c r="AN168" s="17">
        <f t="shared" si="162"/>
        <v>3.0356813664938467</v>
      </c>
      <c r="AO168" s="7">
        <f t="shared" si="157"/>
        <v>5.9297414184215852E-3</v>
      </c>
      <c r="AP168" s="7">
        <f t="shared" si="157"/>
        <v>9.1313561848883115E-3</v>
      </c>
      <c r="AQ168" s="7">
        <f t="shared" si="157"/>
        <v>6.6096416622896462E-3</v>
      </c>
      <c r="AR168" s="1">
        <f t="shared" si="127"/>
        <v>145876.38326523709</v>
      </c>
      <c r="AS168" s="1">
        <f t="shared" si="127"/>
        <v>121033.11679120947</v>
      </c>
      <c r="AT168" s="1">
        <f t="shared" si="127"/>
        <v>26992.004723505757</v>
      </c>
      <c r="AU168" s="1">
        <f t="shared" si="134"/>
        <v>29175.276653047418</v>
      </c>
      <c r="AV168" s="1">
        <f t="shared" si="134"/>
        <v>24206.623358241894</v>
      </c>
      <c r="AW168" s="1">
        <f t="shared" si="134"/>
        <v>5398.4009447011522</v>
      </c>
      <c r="AX168" s="1">
        <f t="shared" si="135"/>
        <v>90763.420789907948</v>
      </c>
      <c r="AY168" s="1">
        <f t="shared" si="135"/>
        <v>27134.68232987529</v>
      </c>
      <c r="AZ168" s="1">
        <f t="shared" si="135"/>
        <v>3179.3667493202315</v>
      </c>
      <c r="BA168" s="1">
        <f t="shared" si="136"/>
        <v>11.416011628684918</v>
      </c>
      <c r="BB168" s="1">
        <f t="shared" si="136"/>
        <v>10.208567979403929</v>
      </c>
      <c r="BC168" s="1">
        <f t="shared" si="136"/>
        <v>8.0644373205102404</v>
      </c>
      <c r="BD168" s="1">
        <f t="shared" si="137"/>
        <v>5192.9010814307439</v>
      </c>
      <c r="BE168">
        <f t="shared" si="163"/>
        <v>0.21822387218499145</v>
      </c>
      <c r="BF168">
        <f t="shared" si="163"/>
        <v>0.3346263841173937</v>
      </c>
      <c r="BG168">
        <f t="shared" si="163"/>
        <v>2.453676962688749E-2</v>
      </c>
      <c r="BH168">
        <f t="shared" si="138"/>
        <v>0.27898058105323342</v>
      </c>
      <c r="BI168">
        <f t="shared" si="139"/>
        <v>4.7621658391411486E-3</v>
      </c>
      <c r="BJ168">
        <f t="shared" si="139"/>
        <v>1.1197481694748152E-2</v>
      </c>
      <c r="BK168">
        <f t="shared" si="139"/>
        <v>6.0205306372294847E-5</v>
      </c>
      <c r="BL168">
        <f t="shared" si="133"/>
        <v>694.68752912317359</v>
      </c>
      <c r="BM168">
        <f t="shared" si="133"/>
        <v>1355.2661097278831</v>
      </c>
      <c r="BN168">
        <f t="shared" si="133"/>
        <v>1.6250619139810938</v>
      </c>
      <c r="BO168">
        <f t="shared" si="128"/>
        <v>519.68818547312821</v>
      </c>
      <c r="BP168">
        <f t="shared" si="149"/>
        <v>199.64342954902116</v>
      </c>
      <c r="BQ168">
        <f t="shared" si="149"/>
        <v>18.236219947242166</v>
      </c>
      <c r="BR168" s="7">
        <f t="shared" si="147"/>
        <v>5.566859418719039E-3</v>
      </c>
      <c r="BS168" s="7">
        <f t="shared" si="131"/>
        <v>4.9045941983418759E-2</v>
      </c>
      <c r="BT168" s="7">
        <f t="shared" si="132"/>
        <v>1.0401784730678987E-2</v>
      </c>
      <c r="BU168" s="8">
        <f>MAX((BU$3*climhigh!$I278+BU$4*climhigh!$I278^2+BU$5*climhigh!$I278^6)*(K168/K$66)^$BW$1,-99)</f>
        <v>-16.393972935961205</v>
      </c>
      <c r="BV168" s="8">
        <f>MAX((BV$3*climhigh!$I278+BV$4*climhigh!$I278^2+BV$5*climhigh!$I278^6)*(L168/L$66)^$BW$1,-99)</f>
        <v>-12.195482008779626</v>
      </c>
      <c r="BW168" s="8">
        <f>MAX((BW$3*climhigh!$I278+BW$4*climhigh!$I278^2+BW$5*climhigh!$I278^6)*(M168/M$66)^$BW$1,-99)</f>
        <v>-12.518125615436007</v>
      </c>
      <c r="BX168" s="8">
        <f>MAX((BX$3*climhigh!$M278+BX$4*climhigh!$M278^2+BX$5*climhigh!$M278^6)*(K168/K$66)^$BW$1,-99)</f>
        <v>-16.393992099351511</v>
      </c>
      <c r="BY168" s="8">
        <f>MAX((BY$3*climhigh!$M278+BY$4*climhigh!$M278^2+BY$5*climhigh!$M278^6)*(L168/L$66)^$BW$1,-99)</f>
        <v>-12.195494489471994</v>
      </c>
      <c r="BZ168" s="8">
        <f>MAX((BZ$3*climhigh!$M278+BZ$4*climhigh!$M278^2+BZ$5*climhigh!$M278^6)*(M168/M$66)^$BW$1,-99)</f>
        <v>-12.518136949534959</v>
      </c>
      <c r="CA168" s="8">
        <f t="shared" si="140"/>
        <v>3.101416121342896E-2</v>
      </c>
      <c r="CB168" s="8">
        <f t="shared" si="141"/>
        <v>1.521118751538233E-3</v>
      </c>
      <c r="CC168" s="8">
        <f t="shared" si="142"/>
        <v>3.2260262854466186E-4</v>
      </c>
      <c r="CD168" s="8">
        <f>MAX((CD$3*climhigh!$I278+CD$4*climhigh!$I278^2+CD$5*climhigh!$I278^6)*(K168/K$66)^$BW$1,-99)</f>
        <v>-71.991954794942075</v>
      </c>
      <c r="CE168" s="8">
        <f>MAX((CE$3*climhigh!$I278+CE$4*climhigh!$I278^2+CE$5*climhigh!$I278^6)*(L168/L$66)^$BW$1,-99)</f>
        <v>-58.761592489735982</v>
      </c>
      <c r="CF168" s="8">
        <f>MAX((CF$3*climhigh!$I278+CF$4*climhigh!$I278^2+CF$5*climhigh!$I278^6)*(M168/M$66)^$BW$1,-99)</f>
        <v>-66.518979908662018</v>
      </c>
      <c r="CG168" s="8">
        <f>MAX((CG$3*climhigh!$M278+CG$4*climhigh!$M278^2+CG$5*climhigh!$M278^6)*(K168/K$66)^$BW$1,-99)</f>
        <v>-71.992123314791769</v>
      </c>
      <c r="CH168" s="8">
        <f>MAX((CH$3*climhigh!$M278+CH$4*climhigh!$M278^2+CH$5*climhigh!$M278^6)*(L168/L$66)^$BW$1,-99)</f>
        <v>-58.761724467529213</v>
      </c>
      <c r="CI168" s="8">
        <f>MAX((CI$3*climhigh!$M278+CI$4*climhigh!$M278^2+CI$5*climhigh!$M278^6)*(M168/M$66)^$BW$1,-99)</f>
        <v>-66.519125226565777</v>
      </c>
      <c r="CJ168" s="8">
        <f t="shared" si="143"/>
        <v>1.4043785947495642E-2</v>
      </c>
      <c r="CK168" s="8">
        <f t="shared" si="144"/>
        <v>6.8879071080842297E-4</v>
      </c>
      <c r="CL168" s="8">
        <f t="shared" si="145"/>
        <v>1.460804382295843E-4</v>
      </c>
    </row>
    <row r="169" spans="1:90">
      <c r="A169">
        <f t="shared" si="114"/>
        <v>2123</v>
      </c>
      <c r="B169" s="4">
        <f t="shared" si="158"/>
        <v>1285.8105734498158</v>
      </c>
      <c r="C169" s="4">
        <f t="shared" si="158"/>
        <v>3568.5786434090323</v>
      </c>
      <c r="D169" s="4">
        <f t="shared" si="158"/>
        <v>6792.6850908923507</v>
      </c>
      <c r="E169" s="11">
        <f t="shared" si="159"/>
        <v>2.9644294293848666E-5</v>
      </c>
      <c r="F169" s="11">
        <f t="shared" si="159"/>
        <v>5.9430274812227565E-5</v>
      </c>
      <c r="G169" s="11">
        <f t="shared" si="159"/>
        <v>1.3121190009926544E-4</v>
      </c>
      <c r="H169" s="4">
        <f t="shared" si="123"/>
        <v>146256.45786251023</v>
      </c>
      <c r="I169" s="4">
        <f t="shared" si="123"/>
        <v>122097.69550889281</v>
      </c>
      <c r="J169" s="4">
        <f t="shared" si="123"/>
        <v>27151.267597594295</v>
      </c>
      <c r="K169" s="4">
        <f t="shared" si="115"/>
        <v>113746.50425381535</v>
      </c>
      <c r="L169" s="4">
        <f t="shared" si="115"/>
        <v>34214.657349474561</v>
      </c>
      <c r="M169" s="4">
        <f t="shared" si="115"/>
        <v>3997.1332741449746</v>
      </c>
      <c r="N169" s="11">
        <f t="shared" si="120"/>
        <v>2.5757360301070786E-3</v>
      </c>
      <c r="O169" s="11">
        <f t="shared" si="120"/>
        <v>8.7358144393447912E-3</v>
      </c>
      <c r="P169" s="11">
        <f t="shared" si="120"/>
        <v>5.7684034091598502E-3</v>
      </c>
      <c r="Q169" s="4">
        <f t="shared" si="116"/>
        <v>4778.1181135314873</v>
      </c>
      <c r="R169" s="4">
        <f t="shared" si="116"/>
        <v>15590.114712920269</v>
      </c>
      <c r="S169" s="4">
        <f t="shared" si="116"/>
        <v>4043.4144464276337</v>
      </c>
      <c r="T169" s="4">
        <f t="shared" si="160"/>
        <v>32.669450521105894</v>
      </c>
      <c r="U169" s="4">
        <f t="shared" si="160"/>
        <v>127.68557709416216</v>
      </c>
      <c r="V169" s="4">
        <f t="shared" si="160"/>
        <v>148.9217559325258</v>
      </c>
      <c r="W169" s="11">
        <f t="shared" si="117"/>
        <v>-1.219247815263802E-2</v>
      </c>
      <c r="X169" s="11">
        <f t="shared" si="117"/>
        <v>-1.3228699347321071E-2</v>
      </c>
      <c r="Y169" s="11">
        <f t="shared" si="117"/>
        <v>-1.2203590333800474E-2</v>
      </c>
      <c r="Z169" s="4">
        <f t="shared" si="129"/>
        <v>6657.6538573405314</v>
      </c>
      <c r="AA169" s="4">
        <f t="shared" si="129"/>
        <v>40476.812521284584</v>
      </c>
      <c r="AB169" s="4">
        <f t="shared" si="129"/>
        <v>7223.90480151256</v>
      </c>
      <c r="AC169" s="12">
        <f t="shared" si="161"/>
        <v>1.7651609801785135</v>
      </c>
      <c r="AD169" s="12">
        <f t="shared" si="161"/>
        <v>3.8842858124619912</v>
      </c>
      <c r="AE169" s="12">
        <f t="shared" si="161"/>
        <v>1.8198486226386752</v>
      </c>
      <c r="AF169" s="11">
        <f t="shared" si="118"/>
        <v>-2.9039671966837322E-3</v>
      </c>
      <c r="AG169" s="11">
        <f t="shared" si="118"/>
        <v>2.0567434751257441E-3</v>
      </c>
      <c r="AH169" s="11">
        <f t="shared" si="118"/>
        <v>8.257041531207765E-4</v>
      </c>
      <c r="AI169" s="1">
        <f t="shared" si="164"/>
        <v>282093.83448023815</v>
      </c>
      <c r="AJ169" s="1">
        <f t="shared" si="164"/>
        <v>222068.94159146235</v>
      </c>
      <c r="AK169" s="1">
        <f t="shared" si="164"/>
        <v>50804.234164359237</v>
      </c>
      <c r="AL169" s="17">
        <f t="shared" si="162"/>
        <v>46.551957507889021</v>
      </c>
      <c r="AM169" s="17">
        <f t="shared" si="162"/>
        <v>17.277101496382834</v>
      </c>
      <c r="AN169" s="17">
        <f t="shared" si="162"/>
        <v>3.055545484866927</v>
      </c>
      <c r="AO169" s="7">
        <f t="shared" si="157"/>
        <v>5.870444004237369E-3</v>
      </c>
      <c r="AP169" s="7">
        <f t="shared" si="157"/>
        <v>9.0400426230394289E-3</v>
      </c>
      <c r="AQ169" s="7">
        <f t="shared" si="157"/>
        <v>6.5435452456667495E-3</v>
      </c>
      <c r="AR169" s="1">
        <f t="shared" si="127"/>
        <v>146256.45786251023</v>
      </c>
      <c r="AS169" s="1">
        <f t="shared" si="127"/>
        <v>122097.69550889281</v>
      </c>
      <c r="AT169" s="1">
        <f t="shared" si="127"/>
        <v>27151.267597594295</v>
      </c>
      <c r="AU169" s="1">
        <f t="shared" si="134"/>
        <v>29251.291572502047</v>
      </c>
      <c r="AV169" s="1">
        <f t="shared" si="134"/>
        <v>24419.539101778562</v>
      </c>
      <c r="AW169" s="1">
        <f t="shared" si="134"/>
        <v>5430.2535195188593</v>
      </c>
      <c r="AX169" s="1">
        <f t="shared" si="135"/>
        <v>90997.203403052277</v>
      </c>
      <c r="AY169" s="1">
        <f t="shared" si="135"/>
        <v>27371.725879579648</v>
      </c>
      <c r="AZ169" s="1">
        <f t="shared" si="135"/>
        <v>3197.7066193159794</v>
      </c>
      <c r="BA169" s="1">
        <f t="shared" si="136"/>
        <v>11.418584053192165</v>
      </c>
      <c r="BB169" s="1">
        <f t="shared" si="136"/>
        <v>10.217265857393411</v>
      </c>
      <c r="BC169" s="1">
        <f t="shared" si="136"/>
        <v>8.0701891503851311</v>
      </c>
      <c r="BD169" s="1">
        <f t="shared" si="137"/>
        <v>5045.6134889671985</v>
      </c>
      <c r="BE169">
        <f t="shared" si="163"/>
        <v>0.21822387218499145</v>
      </c>
      <c r="BF169">
        <f t="shared" si="163"/>
        <v>0.3346263841173937</v>
      </c>
      <c r="BG169">
        <f t="shared" si="163"/>
        <v>2.453676962688749E-2</v>
      </c>
      <c r="BH169">
        <f t="shared" si="138"/>
        <v>0.27916067714106491</v>
      </c>
      <c r="BI169">
        <f t="shared" si="139"/>
        <v>4.7621658391411486E-3</v>
      </c>
      <c r="BJ169">
        <f t="shared" si="139"/>
        <v>1.1197481694748152E-2</v>
      </c>
      <c r="BK169">
        <f t="shared" si="139"/>
        <v>6.0205306372294847E-5</v>
      </c>
      <c r="BL169">
        <f t="shared" si="133"/>
        <v>696.49750738663306</v>
      </c>
      <c r="BM169">
        <f t="shared" si="133"/>
        <v>1367.186710431761</v>
      </c>
      <c r="BN169">
        <f t="shared" si="133"/>
        <v>1.6346503841093265</v>
      </c>
      <c r="BO169">
        <f t="shared" si="128"/>
        <v>522.58121654322633</v>
      </c>
      <c r="BP169">
        <f t="shared" si="149"/>
        <v>201.8790898404996</v>
      </c>
      <c r="BQ169">
        <f t="shared" si="149"/>
        <v>18.44444013106747</v>
      </c>
      <c r="BR169" s="7">
        <f t="shared" si="147"/>
        <v>5.4573255426029199E-3</v>
      </c>
      <c r="BS169" s="7">
        <f t="shared" si="131"/>
        <v>4.7617419401377432E-2</v>
      </c>
      <c r="BT169" s="7">
        <f t="shared" si="132"/>
        <v>1.0044532263728178E-2</v>
      </c>
      <c r="BU169" s="8">
        <f>MAX((BU$3*climhigh!$I279+BU$4*climhigh!$I279^2+BU$5*climhigh!$I279^6)*(K169/K$66)^$BW$1,-99)</f>
        <v>-16.731182630338786</v>
      </c>
      <c r="BV169" s="8">
        <f>MAX((BV$3*climhigh!$I279+BV$4*climhigh!$I279^2+BV$5*climhigh!$I279^6)*(L169/L$66)^$BW$1,-99)</f>
        <v>-12.395062673594852</v>
      </c>
      <c r="BW169" s="8">
        <f>MAX((BW$3*climhigh!$I279+BW$4*climhigh!$I279^2+BW$5*climhigh!$I279^6)*(M169/M$66)^$BW$1,-99)</f>
        <v>-12.705529671766948</v>
      </c>
      <c r="BX169" s="8">
        <f>MAX((BX$3*climhigh!$M279+BX$4*climhigh!$M279^2+BX$5*climhigh!$M279^6)*(K169/K$66)^$BW$1,-99)</f>
        <v>-16.73120181860866</v>
      </c>
      <c r="BY169" s="8">
        <f>MAX((BY$3*climhigh!$M279+BY$4*climhigh!$M279^2+BY$5*climhigh!$M279^6)*(L169/L$66)^$BW$1,-99)</f>
        <v>-12.395075144297122</v>
      </c>
      <c r="BZ169" s="8">
        <f>MAX((BZ$3*climhigh!$M279+BZ$4*climhigh!$M279^2+BZ$5*climhigh!$M279^6)*(M169/M$66)^$BW$1,-99)</f>
        <v>-12.705540998412937</v>
      </c>
      <c r="CA169" s="8">
        <f t="shared" si="140"/>
        <v>3.1139411805661786E-2</v>
      </c>
      <c r="CB169" s="8">
        <f t="shared" si="141"/>
        <v>1.482778431862401E-3</v>
      </c>
      <c r="CC169" s="8">
        <f t="shared" si="142"/>
        <v>3.1278082655548792E-4</v>
      </c>
      <c r="CD169" s="8">
        <f>MAX((CD$3*climhigh!$I279+CD$4*climhigh!$I279^2+CD$5*climhigh!$I279^6)*(K169/K$66)^$BW$1,-99)</f>
        <v>-75.041559239961572</v>
      </c>
      <c r="CE169" s="8">
        <f>MAX((CE$3*climhigh!$I279+CE$4*climhigh!$I279^2+CE$5*climhigh!$I279^6)*(L169/L$66)^$BW$1,-99)</f>
        <v>-61.054205763988442</v>
      </c>
      <c r="CF169" s="8">
        <f>MAX((CF$3*climhigh!$I279+CF$4*climhigh!$I279^2+CF$5*climhigh!$I279^6)*(M169/M$66)^$BW$1,-99)</f>
        <v>-69.089777781233479</v>
      </c>
      <c r="CG169" s="8">
        <f>MAX((CG$3*climhigh!$M279+CG$4*climhigh!$M279^2+CG$5*climhigh!$M279^6)*(K169/K$66)^$BW$1,-99)</f>
        <v>-75.041732160303482</v>
      </c>
      <c r="CH169" s="8">
        <f>MAX((CH$3*climhigh!$M279+CH$4*climhigh!$M279^2+CH$5*climhigh!$M279^6)*(L169/L$66)^$BW$1,-99)</f>
        <v>-61.054340913239344</v>
      </c>
      <c r="CI169" s="8">
        <f>MAX((CI$3*climhigh!$M279+CI$4*climhigh!$M279^2+CI$5*climhigh!$M279^6)*(M169/M$66)^$BW$1,-99)</f>
        <v>-69.089926649139244</v>
      </c>
      <c r="CJ169" s="8">
        <f t="shared" si="143"/>
        <v>1.4281684586568786E-2</v>
      </c>
      <c r="CK169" s="8">
        <f t="shared" si="144"/>
        <v>6.800569647168335E-4</v>
      </c>
      <c r="CL169" s="8">
        <f t="shared" si="145"/>
        <v>1.434528416101796E-4</v>
      </c>
    </row>
    <row r="170" spans="1:90">
      <c r="A170">
        <f t="shared" si="114"/>
        <v>2124</v>
      </c>
      <c r="B170" s="4">
        <f t="shared" si="158"/>
        <v>1285.846784549509</v>
      </c>
      <c r="C170" s="4">
        <f t="shared" si="158"/>
        <v>3568.7801209380259</v>
      </c>
      <c r="D170" s="4">
        <f t="shared" si="158"/>
        <v>6793.5318079540248</v>
      </c>
      <c r="E170" s="11">
        <f t="shared" si="159"/>
        <v>2.8162079579156232E-5</v>
      </c>
      <c r="F170" s="11">
        <f t="shared" si="159"/>
        <v>5.6458761071616184E-5</v>
      </c>
      <c r="G170" s="11">
        <f t="shared" si="159"/>
        <v>1.2465130509430215E-4</v>
      </c>
      <c r="H170" s="4">
        <f t="shared" si="123"/>
        <v>146621.10611124802</v>
      </c>
      <c r="I170" s="4">
        <f t="shared" si="123"/>
        <v>123156.31099845839</v>
      </c>
      <c r="J170" s="4">
        <f t="shared" si="123"/>
        <v>27308.785541132056</v>
      </c>
      <c r="K170" s="4">
        <f t="shared" si="115"/>
        <v>114026.88708563057</v>
      </c>
      <c r="L170" s="4">
        <f t="shared" si="115"/>
        <v>34509.358050920695</v>
      </c>
      <c r="M170" s="4">
        <f t="shared" si="115"/>
        <v>4019.8215468952831</v>
      </c>
      <c r="N170" s="11">
        <f t="shared" si="120"/>
        <v>2.4649797693085951E-3</v>
      </c>
      <c r="O170" s="11">
        <f t="shared" si="120"/>
        <v>8.6132881132203742E-3</v>
      </c>
      <c r="P170" s="11">
        <f t="shared" si="120"/>
        <v>5.6761361691552992E-3</v>
      </c>
      <c r="Q170" s="4">
        <f t="shared" si="116"/>
        <v>4731.628623481357</v>
      </c>
      <c r="R170" s="4">
        <f t="shared" si="116"/>
        <v>15517.259579937921</v>
      </c>
      <c r="S170" s="4">
        <f t="shared" si="116"/>
        <v>4017.2418517400179</v>
      </c>
      <c r="T170" s="4">
        <f t="shared" si="160"/>
        <v>32.271128959368625</v>
      </c>
      <c r="U170" s="4">
        <f t="shared" si="160"/>
        <v>125.9964629837943</v>
      </c>
      <c r="V170" s="4">
        <f t="shared" si="160"/>
        <v>147.10437583133503</v>
      </c>
      <c r="W170" s="11">
        <f t="shared" si="117"/>
        <v>-1.219247815263802E-2</v>
      </c>
      <c r="X170" s="11">
        <f t="shared" si="117"/>
        <v>-1.3228699347321071E-2</v>
      </c>
      <c r="Y170" s="11">
        <f t="shared" si="117"/>
        <v>-1.2203590333800474E-2</v>
      </c>
      <c r="Z170" s="4">
        <f t="shared" si="129"/>
        <v>6574.4676508205812</v>
      </c>
      <c r="AA170" s="4">
        <f t="shared" si="129"/>
        <v>40375.543372394277</v>
      </c>
      <c r="AB170" s="4">
        <f t="shared" si="129"/>
        <v>7183.7775724219755</v>
      </c>
      <c r="AC170" s="12">
        <f t="shared" si="161"/>
        <v>1.7600350105952089</v>
      </c>
      <c r="AD170" s="12">
        <f t="shared" si="161"/>
        <v>3.8922747919622958</v>
      </c>
      <c r="AE170" s="12">
        <f t="shared" si="161"/>
        <v>1.8213512792044391</v>
      </c>
      <c r="AF170" s="11">
        <f t="shared" si="118"/>
        <v>-2.9039671966837322E-3</v>
      </c>
      <c r="AG170" s="11">
        <f t="shared" si="118"/>
        <v>2.0567434751257441E-3</v>
      </c>
      <c r="AH170" s="11">
        <f t="shared" si="118"/>
        <v>8.257041531207765E-4</v>
      </c>
      <c r="AI170" s="1">
        <f t="shared" si="164"/>
        <v>283135.74260471639</v>
      </c>
      <c r="AJ170" s="1">
        <f t="shared" si="164"/>
        <v>224281.58653409468</v>
      </c>
      <c r="AK170" s="1">
        <f t="shared" si="164"/>
        <v>51154.064267442176</v>
      </c>
      <c r="AL170" s="17">
        <f t="shared" si="162"/>
        <v>46.822505361128343</v>
      </c>
      <c r="AM170" s="17">
        <f t="shared" si="162"/>
        <v>17.431725372973411</v>
      </c>
      <c r="AN170" s="17">
        <f t="shared" si="162"/>
        <v>3.0753396439960423</v>
      </c>
      <c r="AO170" s="7">
        <f t="shared" ref="AO170:AQ185" si="165">AO$5*AO169</f>
        <v>5.8117395641949952E-3</v>
      </c>
      <c r="AP170" s="7">
        <f t="shared" si="165"/>
        <v>8.9496421968090351E-3</v>
      </c>
      <c r="AQ170" s="7">
        <f t="shared" si="165"/>
        <v>6.4781097932100819E-3</v>
      </c>
      <c r="AR170" s="1">
        <f t="shared" si="127"/>
        <v>146621.10611124802</v>
      </c>
      <c r="AS170" s="1">
        <f t="shared" si="127"/>
        <v>123156.31099845839</v>
      </c>
      <c r="AT170" s="1">
        <f t="shared" si="127"/>
        <v>27308.785541132056</v>
      </c>
      <c r="AU170" s="1">
        <f t="shared" si="134"/>
        <v>29324.221222249605</v>
      </c>
      <c r="AV170" s="1">
        <f t="shared" si="134"/>
        <v>24631.262199691679</v>
      </c>
      <c r="AW170" s="1">
        <f t="shared" si="134"/>
        <v>5461.7571082264112</v>
      </c>
      <c r="AX170" s="1">
        <f t="shared" si="135"/>
        <v>91221.50966850447</v>
      </c>
      <c r="AY170" s="1">
        <f t="shared" si="135"/>
        <v>27607.486440736553</v>
      </c>
      <c r="AZ170" s="1">
        <f t="shared" si="135"/>
        <v>3215.8572375162266</v>
      </c>
      <c r="BA170" s="1">
        <f t="shared" si="136"/>
        <v>11.421045999882139</v>
      </c>
      <c r="BB170" s="1">
        <f t="shared" si="136"/>
        <v>10.225842262776967</v>
      </c>
      <c r="BC170" s="1">
        <f t="shared" si="136"/>
        <v>8.0758492379939515</v>
      </c>
      <c r="BD170" s="1">
        <f t="shared" si="137"/>
        <v>4902.423053762197</v>
      </c>
      <c r="BE170">
        <f t="shared" si="163"/>
        <v>0.21822387218499145</v>
      </c>
      <c r="BF170">
        <f t="shared" si="163"/>
        <v>0.3346263841173937</v>
      </c>
      <c r="BG170">
        <f t="shared" si="163"/>
        <v>2.453676962688749E-2</v>
      </c>
      <c r="BH170">
        <f t="shared" si="138"/>
        <v>0.27933929919622236</v>
      </c>
      <c r="BI170">
        <f t="shared" si="139"/>
        <v>4.7621658391411486E-3</v>
      </c>
      <c r="BJ170">
        <f t="shared" si="139"/>
        <v>1.1197481694748152E-2</v>
      </c>
      <c r="BK170">
        <f t="shared" si="139"/>
        <v>6.0205306372294847E-5</v>
      </c>
      <c r="BL170">
        <f t="shared" si="133"/>
        <v>698.23402282007487</v>
      </c>
      <c r="BM170">
        <f t="shared" si="133"/>
        <v>1379.0405379979481</v>
      </c>
      <c r="BN170">
        <f t="shared" si="133"/>
        <v>1.6441338001591512</v>
      </c>
      <c r="BO170">
        <f t="shared" si="128"/>
        <v>525.43311236435216</v>
      </c>
      <c r="BP170">
        <f t="shared" si="149"/>
        <v>204.14016797519324</v>
      </c>
      <c r="BQ170">
        <f t="shared" si="149"/>
        <v>18.655070340295147</v>
      </c>
      <c r="BR170" s="7">
        <f t="shared" si="147"/>
        <v>5.3494168623287042E-3</v>
      </c>
      <c r="BS170" s="7">
        <f t="shared" si="131"/>
        <v>4.6230504273181969E-2</v>
      </c>
      <c r="BT170" s="7">
        <f t="shared" si="132"/>
        <v>9.7005757899917486E-3</v>
      </c>
      <c r="BU170" s="8">
        <f>MAX((BU$3*climhigh!$I280+BU$4*climhigh!$I280^2+BU$5*climhigh!$I280^6)*(K170/K$66)^$BW$1,-99)</f>
        <v>-17.069242383924514</v>
      </c>
      <c r="BV170" s="8">
        <f>MAX((BV$3*climhigh!$I280+BV$4*climhigh!$I280^2+BV$5*climhigh!$I280^6)*(L170/L$66)^$BW$1,-99)</f>
        <v>-12.594506230235853</v>
      </c>
      <c r="BW170" s="8">
        <f>MAX((BW$3*climhigh!$I280+BW$4*climhigh!$I280^2+BW$5*climhigh!$I280^6)*(M170/M$66)^$BW$1,-99)</f>
        <v>-12.892912685753657</v>
      </c>
      <c r="BX170" s="8">
        <f>MAX((BX$3*climhigh!$M280+BX$4*climhigh!$M280^2+BX$5*climhigh!$M280^6)*(K170/K$66)^$BW$1,-99)</f>
        <v>-17.069261595398672</v>
      </c>
      <c r="BY170" s="8">
        <f>MAX((BY$3*climhigh!$M280+BY$4*climhigh!$M280^2+BY$5*climhigh!$M280^6)*(L170/L$66)^$BW$1,-99)</f>
        <v>-12.594518690048929</v>
      </c>
      <c r="BZ170" s="8">
        <f>MAX((BZ$3*climhigh!$M280+BZ$4*climhigh!$M280^2+BZ$5*climhigh!$M280^6)*(M170/M$66)^$BW$1,-99)</f>
        <v>-12.892924004193942</v>
      </c>
      <c r="CA170" s="8">
        <f t="shared" si="140"/>
        <v>3.1259004493606218E-2</v>
      </c>
      <c r="CB170" s="8">
        <f t="shared" si="141"/>
        <v>1.4451195408170766E-3</v>
      </c>
      <c r="CC170" s="8">
        <f t="shared" si="142"/>
        <v>3.0323034220991978E-4</v>
      </c>
      <c r="CD170" s="8">
        <f>MAX((CD$3*climhigh!$I280+CD$4*climhigh!$I280^2+CD$5*climhigh!$I280^6)*(K170/K$66)^$BW$1,-99)</f>
        <v>-78.173003707031199</v>
      </c>
      <c r="CE170" s="8">
        <f>MAX((CE$3*climhigh!$I280+CE$4*climhigh!$I280^2+CE$5*climhigh!$I280^6)*(L170/L$66)^$BW$1,-99)</f>
        <v>-63.402572633460423</v>
      </c>
      <c r="CF170" s="8">
        <f>MAX((CF$3*climhigh!$I280+CF$4*climhigh!$I280^2+CF$5*climhigh!$I280^6)*(M170/M$66)^$BW$1,-99)</f>
        <v>-71.724397890089222</v>
      </c>
      <c r="CG170" s="8">
        <f>MAX((CG$3*climhigh!$M280+CG$4*climhigh!$M280^2+CG$5*climhigh!$M280^6)*(K170/K$66)^$BW$1,-99)</f>
        <v>-78.17318107024191</v>
      </c>
      <c r="CH170" s="8">
        <f>MAX((CH$3*climhigh!$M280+CH$4*climhigh!$M280^2+CH$5*climhigh!$M280^6)*(L170/L$66)^$BW$1,-99)</f>
        <v>-63.402710976915223</v>
      </c>
      <c r="CI170" s="8">
        <f>MAX((CI$3*climhigh!$M280+CI$4*climhigh!$M280^2+CI$5*climhigh!$M280^6)*(M170/M$66)^$BW$1,-99)</f>
        <v>-71.724550336717044</v>
      </c>
      <c r="CJ170" s="8">
        <f t="shared" si="143"/>
        <v>1.4516318179950676E-2</v>
      </c>
      <c r="CK170" s="8">
        <f t="shared" si="144"/>
        <v>6.710967096490788E-4</v>
      </c>
      <c r="CL170" s="8">
        <f t="shared" si="145"/>
        <v>1.4081664469624663E-4</v>
      </c>
    </row>
    <row r="171" spans="1:90">
      <c r="A171">
        <f t="shared" si="114"/>
        <v>2125</v>
      </c>
      <c r="B171" s="4">
        <f t="shared" si="158"/>
        <v>1285.8811860630085</v>
      </c>
      <c r="C171" s="4">
        <f t="shared" si="158"/>
        <v>3568.9715353969832</v>
      </c>
      <c r="D171" s="4">
        <f t="shared" si="158"/>
        <v>6794.3362894297825</v>
      </c>
      <c r="E171" s="11">
        <f t="shared" si="159"/>
        <v>2.6753975600198419E-5</v>
      </c>
      <c r="F171" s="11">
        <f t="shared" si="159"/>
        <v>5.3635823018035373E-5</v>
      </c>
      <c r="G171" s="11">
        <f t="shared" si="159"/>
        <v>1.1841873983958704E-4</v>
      </c>
      <c r="H171" s="4">
        <f t="shared" si="123"/>
        <v>146970.4196153511</v>
      </c>
      <c r="I171" s="4">
        <f t="shared" si="123"/>
        <v>124208.87684708221</v>
      </c>
      <c r="J171" s="4">
        <f t="shared" si="123"/>
        <v>27464.564526576454</v>
      </c>
      <c r="K171" s="4">
        <f t="shared" si="115"/>
        <v>114295.48951200652</v>
      </c>
      <c r="L171" s="4">
        <f t="shared" si="115"/>
        <v>34802.428547042538</v>
      </c>
      <c r="M171" s="4">
        <f t="shared" si="115"/>
        <v>4042.27335189519</v>
      </c>
      <c r="N171" s="11">
        <f t="shared" si="120"/>
        <v>2.355606061351434E-3</v>
      </c>
      <c r="O171" s="11">
        <f t="shared" si="120"/>
        <v>8.4924934184344991E-3</v>
      </c>
      <c r="P171" s="11">
        <f t="shared" si="120"/>
        <v>5.5852740570654369E-3</v>
      </c>
      <c r="Q171" s="4">
        <f t="shared" si="116"/>
        <v>4685.0736433512748</v>
      </c>
      <c r="R171" s="4">
        <f t="shared" si="116"/>
        <v>15442.851607772916</v>
      </c>
      <c r="S171" s="4">
        <f t="shared" si="116"/>
        <v>3990.8531936566151</v>
      </c>
      <c r="T171" s="4">
        <f t="shared" si="160"/>
        <v>31.877663924570559</v>
      </c>
      <c r="U171" s="4">
        <f t="shared" si="160"/>
        <v>124.32969365615583</v>
      </c>
      <c r="V171" s="4">
        <f t="shared" si="160"/>
        <v>145.30917429237999</v>
      </c>
      <c r="W171" s="11">
        <f t="shared" si="117"/>
        <v>-1.219247815263802E-2</v>
      </c>
      <c r="X171" s="11">
        <f t="shared" si="117"/>
        <v>-1.3228699347321071E-2</v>
      </c>
      <c r="Y171" s="11">
        <f t="shared" si="117"/>
        <v>-1.2203590333800474E-2</v>
      </c>
      <c r="Z171" s="4">
        <f t="shared" si="129"/>
        <v>6491.5940017451676</v>
      </c>
      <c r="AA171" s="4">
        <f t="shared" si="129"/>
        <v>40269.515979959113</v>
      </c>
      <c r="AB171" s="4">
        <f t="shared" si="129"/>
        <v>7143.1710187438202</v>
      </c>
      <c r="AC171" s="12">
        <f t="shared" si="161"/>
        <v>1.7549239266594256</v>
      </c>
      <c r="AD171" s="12">
        <f t="shared" si="161"/>
        <v>3.9002802027440606</v>
      </c>
      <c r="AE171" s="12">
        <f t="shared" si="161"/>
        <v>1.8228551765199701</v>
      </c>
      <c r="AF171" s="11">
        <f t="shared" si="118"/>
        <v>-2.9039671966837322E-3</v>
      </c>
      <c r="AG171" s="11">
        <f t="shared" si="118"/>
        <v>2.0567434751257441E-3</v>
      </c>
      <c r="AH171" s="11">
        <f t="shared" si="118"/>
        <v>8.257041531207765E-4</v>
      </c>
      <c r="AI171" s="1">
        <f t="shared" si="164"/>
        <v>284146.38956649438</v>
      </c>
      <c r="AJ171" s="1">
        <f t="shared" si="164"/>
        <v>226484.69008037689</v>
      </c>
      <c r="AK171" s="1">
        <f t="shared" si="164"/>
        <v>51500.414948924372</v>
      </c>
      <c r="AL171" s="17">
        <f t="shared" si="162"/>
        <v>47.091904365961327</v>
      </c>
      <c r="AM171" s="17">
        <f t="shared" si="162"/>
        <v>17.586173000884948</v>
      </c>
      <c r="AN171" s="17">
        <f t="shared" si="162"/>
        <v>3.0950628079826079</v>
      </c>
      <c r="AO171" s="7">
        <f t="shared" si="165"/>
        <v>5.7536221685530456E-3</v>
      </c>
      <c r="AP171" s="7">
        <f t="shared" si="165"/>
        <v>8.8601457748409447E-3</v>
      </c>
      <c r="AQ171" s="7">
        <f t="shared" si="165"/>
        <v>6.4133286952779813E-3</v>
      </c>
      <c r="AR171" s="1">
        <f t="shared" si="127"/>
        <v>146970.4196153511</v>
      </c>
      <c r="AS171" s="1">
        <f t="shared" si="127"/>
        <v>124208.87684708221</v>
      </c>
      <c r="AT171" s="1">
        <f t="shared" si="127"/>
        <v>27464.564526576454</v>
      </c>
      <c r="AU171" s="1">
        <f t="shared" si="134"/>
        <v>29394.083923070222</v>
      </c>
      <c r="AV171" s="1">
        <f t="shared" si="134"/>
        <v>24841.775369416442</v>
      </c>
      <c r="AW171" s="1">
        <f t="shared" si="134"/>
        <v>5492.912905315291</v>
      </c>
      <c r="AX171" s="1">
        <f t="shared" si="135"/>
        <v>91436.391609605213</v>
      </c>
      <c r="AY171" s="1">
        <f t="shared" si="135"/>
        <v>27841.942837634033</v>
      </c>
      <c r="AZ171" s="1">
        <f t="shared" si="135"/>
        <v>3233.8186815161521</v>
      </c>
      <c r="BA171" s="1">
        <f t="shared" si="136"/>
        <v>11.42339883585284</v>
      </c>
      <c r="BB171" s="1">
        <f t="shared" si="136"/>
        <v>10.234298897847994</v>
      </c>
      <c r="BC171" s="1">
        <f t="shared" si="136"/>
        <v>8.0814189722437408</v>
      </c>
      <c r="BD171" s="1">
        <f t="shared" si="137"/>
        <v>4763.2201173462063</v>
      </c>
      <c r="BE171">
        <f t="shared" si="163"/>
        <v>0.21822387218499145</v>
      </c>
      <c r="BF171">
        <f t="shared" si="163"/>
        <v>0.3346263841173937</v>
      </c>
      <c r="BG171">
        <f t="shared" si="163"/>
        <v>2.453676962688749E-2</v>
      </c>
      <c r="BH171">
        <f t="shared" si="138"/>
        <v>0.27951645702893507</v>
      </c>
      <c r="BI171">
        <f t="shared" si="139"/>
        <v>4.7621658391411486E-3</v>
      </c>
      <c r="BJ171">
        <f t="shared" si="139"/>
        <v>1.1197481694748152E-2</v>
      </c>
      <c r="BK171">
        <f t="shared" si="139"/>
        <v>6.0205306372294847E-5</v>
      </c>
      <c r="BL171">
        <f t="shared" si="133"/>
        <v>699.89751165646521</v>
      </c>
      <c r="BM171">
        <f t="shared" si="133"/>
        <v>1390.8266248204307</v>
      </c>
      <c r="BN171">
        <f t="shared" si="133"/>
        <v>1.6535125217041964</v>
      </c>
      <c r="BO171">
        <f t="shared" si="128"/>
        <v>528.24387311565988</v>
      </c>
      <c r="BP171">
        <f t="shared" si="149"/>
        <v>206.42695261252547</v>
      </c>
      <c r="BQ171">
        <f t="shared" si="149"/>
        <v>18.868138279850442</v>
      </c>
      <c r="BR171" s="7">
        <f t="shared" si="147"/>
        <v>5.2431190821808915E-3</v>
      </c>
      <c r="BS171" s="7">
        <f t="shared" si="131"/>
        <v>4.4883984731244629E-2</v>
      </c>
      <c r="BT171" s="7">
        <f t="shared" si="132"/>
        <v>9.3693738867306892E-3</v>
      </c>
      <c r="BU171" s="8">
        <f>MAX((BU$3*climhigh!$I281+BU$4*climhigh!$I281^2+BU$5*climhigh!$I281^6)*(K171/K$66)^$BW$1,-99)</f>
        <v>-17.408088962242299</v>
      </c>
      <c r="BV171" s="8">
        <f>MAX((BV$3*climhigh!$I281+BV$4*climhigh!$I281^2+BV$5*climhigh!$I281^6)*(L171/L$66)^$BW$1,-99)</f>
        <v>-12.793773742446984</v>
      </c>
      <c r="BW171" s="8">
        <f>MAX((BW$3*climhigh!$I281+BW$4*climhigh!$I281^2+BW$5*climhigh!$I281^6)*(M171/M$66)^$BW$1,-99)</f>
        <v>-13.080238182034963</v>
      </c>
      <c r="BX171" s="8">
        <f>MAX((BX$3*climhigh!$M281+BX$4*climhigh!$M281^2+BX$5*climhigh!$M281^6)*(K171/K$66)^$BW$1,-99)</f>
        <v>-17.408108195305328</v>
      </c>
      <c r="BY171" s="8">
        <f>MAX((BY$3*climhigh!$M281+BY$4*climhigh!$M281^2+BY$5*climhigh!$M281^6)*(L171/L$66)^$BW$1,-99)</f>
        <v>-12.793786190510923</v>
      </c>
      <c r="BZ171" s="8">
        <f>MAX((BZ$3*climhigh!$M281+BZ$4*climhigh!$M281^2+BZ$5*climhigh!$M281^6)*(M171/M$66)^$BW$1,-99)</f>
        <v>-13.080249491548601</v>
      </c>
      <c r="CA171" s="8">
        <f t="shared" si="140"/>
        <v>3.1373022108640833E-2</v>
      </c>
      <c r="CB171" s="8">
        <f t="shared" si="141"/>
        <v>1.4081462452972353E-3</v>
      </c>
      <c r="CC171" s="8">
        <f t="shared" si="142"/>
        <v>2.93945574092524E-4</v>
      </c>
      <c r="CD171" s="8">
        <f>MAX((CD$3*climhigh!$I281+CD$4*climhigh!$I281^2+CD$5*climhigh!$I281^6)*(K171/K$66)^$BW$1,-99)</f>
        <v>-81.386787085334731</v>
      </c>
      <c r="CE171" s="8">
        <f>MAX((CE$3*climhigh!$I281+CE$4*climhigh!$I281^2+CE$5*climhigh!$I281^6)*(L171/L$66)^$BW$1,-99)</f>
        <v>-65.806811273251881</v>
      </c>
      <c r="CF171" s="8">
        <f>MAX((CF$3*climhigh!$I281+CF$4*climhigh!$I281^2+CF$5*climhigh!$I281^6)*(M171/M$66)^$BW$1,-99)</f>
        <v>-74.423047839921821</v>
      </c>
      <c r="CG171" s="8">
        <f>MAX((CG$3*climhigh!$M281+CG$4*climhigh!$M281^2+CG$5*climhigh!$M281^6)*(K171/K$66)^$BW$1,-99)</f>
        <v>-81.386968932556542</v>
      </c>
      <c r="CH171" s="8">
        <f>MAX((CH$3*climhigh!$M281+CH$4*climhigh!$M281^2+CH$5*climhigh!$M281^6)*(L171/L$66)^$BW$1,-99)</f>
        <v>-65.806952832607109</v>
      </c>
      <c r="CI171" s="8">
        <f>MAX((CI$3*climhigh!$M281+CI$4*climhigh!$M281^2+CI$5*climhigh!$M281^6)*(M171/M$66)^$BW$1,-99)</f>
        <v>-74.423203892845024</v>
      </c>
      <c r="CJ171" s="8">
        <f t="shared" si="143"/>
        <v>1.4747519329622831E-2</v>
      </c>
      <c r="CK171" s="8">
        <f t="shared" si="144"/>
        <v>6.6192743241452615E-4</v>
      </c>
      <c r="CL171" s="8">
        <f t="shared" si="145"/>
        <v>1.3817502250102425E-4</v>
      </c>
    </row>
    <row r="172" spans="1:90">
      <c r="A172">
        <f t="shared" si="114"/>
        <v>2126</v>
      </c>
      <c r="B172" s="4">
        <f t="shared" si="158"/>
        <v>1285.9138683751914</v>
      </c>
      <c r="C172" s="4">
        <f t="shared" si="158"/>
        <v>3569.153388886331</v>
      </c>
      <c r="D172" s="4">
        <f t="shared" si="158"/>
        <v>6795.1006373341506</v>
      </c>
      <c r="E172" s="11">
        <f t="shared" si="159"/>
        <v>2.5416276820188498E-5</v>
      </c>
      <c r="F172" s="11">
        <f t="shared" si="159"/>
        <v>5.09540318671336E-5</v>
      </c>
      <c r="G172" s="11">
        <f t="shared" si="159"/>
        <v>1.1249780284760769E-4</v>
      </c>
      <c r="H172" s="4">
        <f t="shared" si="123"/>
        <v>147304.49561358607</v>
      </c>
      <c r="I172" s="4">
        <f t="shared" si="123"/>
        <v>125255.31130374112</v>
      </c>
      <c r="J172" s="4">
        <f t="shared" si="123"/>
        <v>27618.611083824453</v>
      </c>
      <c r="K172" s="4">
        <f t="shared" si="115"/>
        <v>114552.38117908454</v>
      </c>
      <c r="L172" s="4">
        <f t="shared" si="115"/>
        <v>35093.843737218609</v>
      </c>
      <c r="M172" s="4">
        <f t="shared" si="115"/>
        <v>4064.4888954374292</v>
      </c>
      <c r="N172" s="11">
        <f t="shared" si="120"/>
        <v>2.2476098416028822E-3</v>
      </c>
      <c r="O172" s="11">
        <f t="shared" si="120"/>
        <v>8.3734153719232651E-3</v>
      </c>
      <c r="P172" s="11">
        <f t="shared" si="120"/>
        <v>5.4958043675654711E-3</v>
      </c>
      <c r="Q172" s="4">
        <f t="shared" si="116"/>
        <v>4638.4707031513535</v>
      </c>
      <c r="R172" s="4">
        <f t="shared" si="116"/>
        <v>15366.944550392789</v>
      </c>
      <c r="S172" s="4">
        <f t="shared" si="116"/>
        <v>3964.2616644557493</v>
      </c>
      <c r="T172" s="4">
        <f t="shared" si="160"/>
        <v>31.488996203613095</v>
      </c>
      <c r="U172" s="4">
        <f t="shared" si="160"/>
        <v>122.68497351883401</v>
      </c>
      <c r="V172" s="4">
        <f t="shared" si="160"/>
        <v>143.53588065757299</v>
      </c>
      <c r="W172" s="11">
        <f t="shared" si="117"/>
        <v>-1.219247815263802E-2</v>
      </c>
      <c r="X172" s="11">
        <f t="shared" si="117"/>
        <v>-1.3228699347321071E-2</v>
      </c>
      <c r="Y172" s="11">
        <f t="shared" si="117"/>
        <v>-1.2203590333800474E-2</v>
      </c>
      <c r="Z172" s="4">
        <f t="shared" si="129"/>
        <v>6409.0566460386353</v>
      </c>
      <c r="AA172" s="4">
        <f t="shared" si="129"/>
        <v>40158.843519934569</v>
      </c>
      <c r="AB172" s="4">
        <f t="shared" si="129"/>
        <v>7102.1080036141811</v>
      </c>
      <c r="AC172" s="12">
        <f t="shared" si="161"/>
        <v>1.7498276851437313</v>
      </c>
      <c r="AD172" s="12">
        <f t="shared" si="161"/>
        <v>3.9083020786022167</v>
      </c>
      <c r="AE172" s="12">
        <f t="shared" si="161"/>
        <v>1.8243603156097603</v>
      </c>
      <c r="AF172" s="11">
        <f t="shared" si="118"/>
        <v>-2.9039671966837322E-3</v>
      </c>
      <c r="AG172" s="11">
        <f t="shared" si="118"/>
        <v>2.0567434751257441E-3</v>
      </c>
      <c r="AH172" s="11">
        <f t="shared" si="118"/>
        <v>8.257041531207765E-4</v>
      </c>
      <c r="AI172" s="1">
        <f t="shared" si="164"/>
        <v>285125.83453291515</v>
      </c>
      <c r="AJ172" s="1">
        <f t="shared" si="164"/>
        <v>228677.99644175568</v>
      </c>
      <c r="AK172" s="1">
        <f t="shared" si="164"/>
        <v>51843.286359347228</v>
      </c>
      <c r="AL172" s="17">
        <f t="shared" si="162"/>
        <v>47.360143900631506</v>
      </c>
      <c r="AM172" s="17">
        <f t="shared" si="162"/>
        <v>17.740430896730267</v>
      </c>
      <c r="AN172" s="17">
        <f t="shared" si="162"/>
        <v>3.1147139665515291</v>
      </c>
      <c r="AO172" s="7">
        <f t="shared" si="165"/>
        <v>5.696085946867515E-3</v>
      </c>
      <c r="AP172" s="7">
        <f t="shared" si="165"/>
        <v>8.7715443170925354E-3</v>
      </c>
      <c r="AQ172" s="7">
        <f t="shared" si="165"/>
        <v>6.3491954083252011E-3</v>
      </c>
      <c r="AR172" s="1">
        <f t="shared" si="127"/>
        <v>147304.49561358607</v>
      </c>
      <c r="AS172" s="1">
        <f t="shared" si="127"/>
        <v>125255.31130374112</v>
      </c>
      <c r="AT172" s="1">
        <f t="shared" si="127"/>
        <v>27618.611083824453</v>
      </c>
      <c r="AU172" s="1">
        <f t="shared" si="134"/>
        <v>29460.899122717216</v>
      </c>
      <c r="AV172" s="1">
        <f t="shared" si="134"/>
        <v>25051.062260748226</v>
      </c>
      <c r="AW172" s="1">
        <f t="shared" si="134"/>
        <v>5523.7222167648906</v>
      </c>
      <c r="AX172" s="1">
        <f t="shared" si="135"/>
        <v>91641.90494326764</v>
      </c>
      <c r="AY172" s="1">
        <f t="shared" si="135"/>
        <v>28075.074989774883</v>
      </c>
      <c r="AZ172" s="1">
        <f t="shared" si="135"/>
        <v>3251.5911163499431</v>
      </c>
      <c r="BA172" s="1">
        <f t="shared" si="136"/>
        <v>11.425643923597862</v>
      </c>
      <c r="BB172" s="1">
        <f t="shared" si="136"/>
        <v>10.242637450654719</v>
      </c>
      <c r="BC172" s="1">
        <f t="shared" si="136"/>
        <v>8.0868997297829246</v>
      </c>
      <c r="BD172" s="1">
        <f t="shared" si="137"/>
        <v>4627.8977082201845</v>
      </c>
      <c r="BE172">
        <f t="shared" si="163"/>
        <v>0.21822387218499145</v>
      </c>
      <c r="BF172">
        <f t="shared" si="163"/>
        <v>0.3346263841173937</v>
      </c>
      <c r="BG172">
        <f t="shared" si="163"/>
        <v>2.453676962688749E-2</v>
      </c>
      <c r="BH172">
        <f t="shared" si="138"/>
        <v>0.27969216058773699</v>
      </c>
      <c r="BI172">
        <f t="shared" si="139"/>
        <v>4.7621658391411486E-3</v>
      </c>
      <c r="BJ172">
        <f t="shared" si="139"/>
        <v>1.1197481694748152E-2</v>
      </c>
      <c r="BK172">
        <f t="shared" si="139"/>
        <v>6.0205306372294847E-5</v>
      </c>
      <c r="BL172">
        <f t="shared" si="133"/>
        <v>701.4884369629367</v>
      </c>
      <c r="BM172">
        <f t="shared" si="133"/>
        <v>1402.5440554936224</v>
      </c>
      <c r="BN172">
        <f t="shared" si="133"/>
        <v>1.6627869418789094</v>
      </c>
      <c r="BO172">
        <f t="shared" si="128"/>
        <v>531.01351864683772</v>
      </c>
      <c r="BP172">
        <f t="shared" si="149"/>
        <v>208.73973570610281</v>
      </c>
      <c r="BQ172">
        <f t="shared" si="149"/>
        <v>19.083671981151024</v>
      </c>
      <c r="BR172" s="7">
        <f t="shared" si="147"/>
        <v>5.1384180711433469E-3</v>
      </c>
      <c r="BS172" s="7">
        <f t="shared" si="131"/>
        <v>4.3576684205091872E-2</v>
      </c>
      <c r="BT172" s="7">
        <f t="shared" si="132"/>
        <v>9.0504092362742074E-3</v>
      </c>
      <c r="BU172" s="8">
        <f>MAX((BU$3*climhigh!$I282+BU$4*climhigh!$I282^2+BU$5*climhigh!$I282^6)*(K172/K$66)^$BW$1,-99)</f>
        <v>-17.747659674833979</v>
      </c>
      <c r="BV172" s="8">
        <f>MAX((BV$3*climhigh!$I282+BV$4*climhigh!$I282^2+BV$5*climhigh!$I282^6)*(L172/L$66)^$BW$1,-99)</f>
        <v>-12.992826823706553</v>
      </c>
      <c r="BW172" s="8">
        <f>MAX((BW$3*climhigh!$I282+BW$4*climhigh!$I282^2+BW$5*climhigh!$I282^6)*(M172/M$66)^$BW$1,-99)</f>
        <v>-13.267470127426559</v>
      </c>
      <c r="BX172" s="8">
        <f>MAX((BX$3*climhigh!$M282+BX$4*climhigh!$M282^2+BX$5*climhigh!$M282^6)*(K172/K$66)^$BW$1,-99)</f>
        <v>-17.747678927928931</v>
      </c>
      <c r="BY172" s="8">
        <f>MAX((BY$3*climhigh!$M282+BY$4*climhigh!$M282^2+BY$5*climhigh!$M282^6)*(L172/L$66)^$BW$1,-99)</f>
        <v>-12.992839259199446</v>
      </c>
      <c r="BZ172" s="8">
        <f>MAX((BZ$3*climhigh!$M282+BZ$4*climhigh!$M282^2+BZ$5*climhigh!$M282^6)*(M172/M$66)^$BW$1,-99)</f>
        <v>-13.26748142732351</v>
      </c>
      <c r="CA172" s="8">
        <f t="shared" si="140"/>
        <v>3.1481548999541566E-2</v>
      </c>
      <c r="CB172" s="8">
        <f t="shared" si="141"/>
        <v>1.3718615190401488E-3</v>
      </c>
      <c r="CC172" s="8">
        <f t="shared" si="142"/>
        <v>2.8492090183767E-4</v>
      </c>
      <c r="CD172" s="8">
        <f>MAX((CD$3*climhigh!$I282+CD$4*climhigh!$I282^2+CD$5*climhigh!$I282^6)*(K172/K$66)^$BW$1,-99)</f>
        <v>-84.683356606823537</v>
      </c>
      <c r="CE172" s="8">
        <f>MAX((CE$3*climhigh!$I282+CE$4*climhigh!$I282^2+CE$5*climhigh!$I282^6)*(L172/L$66)^$BW$1,-99)</f>
        <v>-68.266999282887951</v>
      </c>
      <c r="CF172" s="8">
        <f>MAX((CF$3*climhigh!$I282+CF$4*climhigh!$I282^2+CF$5*climhigh!$I282^6)*(M172/M$66)^$BW$1,-99)</f>
        <v>-77.185889616725888</v>
      </c>
      <c r="CG172" s="8">
        <f>MAX((CG$3*climhigh!$M282+CG$4*climhigh!$M282^2+CG$5*climhigh!$M282^6)*(K172/K$66)^$BW$1,-99)</f>
        <v>-84.683542977949585</v>
      </c>
      <c r="CH172" s="8">
        <f>MAX((CH$3*climhigh!$M282+CH$4*climhigh!$M282^2+CH$5*climhigh!$M282^6)*(L172/L$66)^$BW$1,-99)</f>
        <v>-68.267144078784753</v>
      </c>
      <c r="CI172" s="8">
        <f>MAX((CI$3*climhigh!$M282+CI$4*climhigh!$M282^2+CI$5*climhigh!$M282^6)*(M172/M$66)^$BW$1,-99)</f>
        <v>-77.186049302361255</v>
      </c>
      <c r="CJ172" s="8">
        <f t="shared" si="143"/>
        <v>1.4975126507389559E-2</v>
      </c>
      <c r="CK172" s="8">
        <f t="shared" si="144"/>
        <v>6.5256635874381518E-4</v>
      </c>
      <c r="CL172" s="8">
        <f t="shared" si="145"/>
        <v>1.3553102325685319E-4</v>
      </c>
    </row>
    <row r="173" spans="1:90">
      <c r="A173">
        <f t="shared" si="114"/>
        <v>2127</v>
      </c>
      <c r="B173" s="4">
        <f t="shared" si="158"/>
        <v>1285.9449173608948</v>
      </c>
      <c r="C173" s="4">
        <f t="shared" si="158"/>
        <v>3569.3261585040709</v>
      </c>
      <c r="D173" s="4">
        <f t="shared" si="158"/>
        <v>6795.8268495313869</v>
      </c>
      <c r="E173" s="11">
        <f t="shared" si="159"/>
        <v>2.4145462979179073E-5</v>
      </c>
      <c r="F173" s="11">
        <f t="shared" si="159"/>
        <v>4.8406330273776918E-5</v>
      </c>
      <c r="G173" s="11">
        <f t="shared" si="159"/>
        <v>1.068729127052273E-4</v>
      </c>
      <c r="H173" s="4">
        <f t="shared" si="123"/>
        <v>147623.43681786428</v>
      </c>
      <c r="I173" s="4">
        <f t="shared" si="123"/>
        <v>126295.53723968014</v>
      </c>
      <c r="J173" s="4">
        <f t="shared" si="123"/>
        <v>27770.932287927168</v>
      </c>
      <c r="K173" s="4">
        <f t="shared" si="115"/>
        <v>114797.63621666418</v>
      </c>
      <c r="L173" s="4">
        <f t="shared" si="115"/>
        <v>35383.579877892545</v>
      </c>
      <c r="M173" s="4">
        <f t="shared" si="115"/>
        <v>4086.4684905622839</v>
      </c>
      <c r="N173" s="11">
        <f t="shared" si="120"/>
        <v>2.1409859407133247E-3</v>
      </c>
      <c r="O173" s="11">
        <f t="shared" si="120"/>
        <v>8.2560389464165773E-3</v>
      </c>
      <c r="P173" s="11">
        <f t="shared" si="120"/>
        <v>5.4077143991038135E-3</v>
      </c>
      <c r="Q173" s="4">
        <f t="shared" si="116"/>
        <v>4591.8369380670529</v>
      </c>
      <c r="R173" s="4">
        <f t="shared" si="116"/>
        <v>15289.591704633109</v>
      </c>
      <c r="S173" s="4">
        <f t="shared" si="116"/>
        <v>3937.4801833932556</v>
      </c>
      <c r="T173" s="4">
        <f t="shared" si="160"/>
        <v>31.105067305352041</v>
      </c>
      <c r="U173" s="4">
        <f t="shared" si="160"/>
        <v>121.06201088971932</v>
      </c>
      <c r="V173" s="4">
        <f t="shared" si="160"/>
        <v>141.7842275718267</v>
      </c>
      <c r="W173" s="11">
        <f t="shared" si="117"/>
        <v>-1.219247815263802E-2</v>
      </c>
      <c r="X173" s="11">
        <f t="shared" si="117"/>
        <v>-1.3228699347321071E-2</v>
      </c>
      <c r="Y173" s="11">
        <f t="shared" si="117"/>
        <v>-1.2203590333800474E-2</v>
      </c>
      <c r="Z173" s="4">
        <f t="shared" si="129"/>
        <v>6326.8785005200389</v>
      </c>
      <c r="AA173" s="4">
        <f t="shared" si="129"/>
        <v>40043.63910169703</v>
      </c>
      <c r="AB173" s="4">
        <f t="shared" si="129"/>
        <v>7060.6109797420559</v>
      </c>
      <c r="AC173" s="12">
        <f t="shared" si="161"/>
        <v>1.7447462429462248</v>
      </c>
      <c r="AD173" s="12">
        <f t="shared" si="161"/>
        <v>3.9163404534012023</v>
      </c>
      <c r="AE173" s="12">
        <f t="shared" si="161"/>
        <v>1.825866697499148</v>
      </c>
      <c r="AF173" s="11">
        <f t="shared" si="118"/>
        <v>-2.9039671966837322E-3</v>
      </c>
      <c r="AG173" s="11">
        <f t="shared" si="118"/>
        <v>2.0567434751257441E-3</v>
      </c>
      <c r="AH173" s="11">
        <f t="shared" si="118"/>
        <v>8.257041531207765E-4</v>
      </c>
      <c r="AI173" s="1">
        <f t="shared" si="164"/>
        <v>286074.15020234085</v>
      </c>
      <c r="AJ173" s="1">
        <f t="shared" si="164"/>
        <v>230861.25905832835</v>
      </c>
      <c r="AK173" s="1">
        <f t="shared" si="164"/>
        <v>52182.679940177404</v>
      </c>
      <c r="AL173" s="17">
        <f t="shared" si="162"/>
        <v>47.627213676244374</v>
      </c>
      <c r="AM173" s="17">
        <f t="shared" si="162"/>
        <v>17.894485762787106</v>
      </c>
      <c r="AN173" s="17">
        <f t="shared" si="162"/>
        <v>3.1342921348900572</v>
      </c>
      <c r="AO173" s="7">
        <f t="shared" si="165"/>
        <v>5.6391250873988399E-3</v>
      </c>
      <c r="AP173" s="7">
        <f t="shared" si="165"/>
        <v>8.6838288739216098E-3</v>
      </c>
      <c r="AQ173" s="7">
        <f t="shared" si="165"/>
        <v>6.2857034542419489E-3</v>
      </c>
      <c r="AR173" s="1">
        <f t="shared" si="127"/>
        <v>147623.43681786428</v>
      </c>
      <c r="AS173" s="1">
        <f t="shared" si="127"/>
        <v>126295.53723968014</v>
      </c>
      <c r="AT173" s="1">
        <f t="shared" si="127"/>
        <v>27770.932287927168</v>
      </c>
      <c r="AU173" s="1">
        <f t="shared" si="134"/>
        <v>29524.687363572855</v>
      </c>
      <c r="AV173" s="1">
        <f t="shared" si="134"/>
        <v>25259.107447936029</v>
      </c>
      <c r="AW173" s="1">
        <f t="shared" si="134"/>
        <v>5554.1864575854343</v>
      </c>
      <c r="AX173" s="1">
        <f t="shared" si="135"/>
        <v>91838.108973331342</v>
      </c>
      <c r="AY173" s="1">
        <f t="shared" si="135"/>
        <v>28306.863902314035</v>
      </c>
      <c r="AZ173" s="1">
        <f t="shared" si="135"/>
        <v>3269.1747924498272</v>
      </c>
      <c r="BA173" s="1">
        <f t="shared" si="136"/>
        <v>11.427782620894231</v>
      </c>
      <c r="BB173" s="1">
        <f t="shared" si="136"/>
        <v>10.250859594940895</v>
      </c>
      <c r="BC173" s="1">
        <f t="shared" si="136"/>
        <v>8.0922928749949179</v>
      </c>
      <c r="BD173" s="1">
        <f t="shared" si="137"/>
        <v>4496.351491788053</v>
      </c>
      <c r="BE173">
        <f t="shared" si="163"/>
        <v>0.21822387218499145</v>
      </c>
      <c r="BF173">
        <f t="shared" si="163"/>
        <v>0.3346263841173937</v>
      </c>
      <c r="BG173">
        <f t="shared" si="163"/>
        <v>2.453676962688749E-2</v>
      </c>
      <c r="BH173">
        <f t="shared" si="138"/>
        <v>0.27986641994334083</v>
      </c>
      <c r="BI173">
        <f t="shared" si="139"/>
        <v>4.7621658391411486E-3</v>
      </c>
      <c r="BJ173">
        <f t="shared" si="139"/>
        <v>1.1197481694748152E-2</v>
      </c>
      <c r="BK173">
        <f t="shared" si="139"/>
        <v>6.0205306372294847E-5</v>
      </c>
      <c r="BL173">
        <f t="shared" si="133"/>
        <v>703.00728787064497</v>
      </c>
      <c r="BM173">
        <f t="shared" si="133"/>
        <v>1414.191966369702</v>
      </c>
      <c r="BN173">
        <f t="shared" si="133"/>
        <v>1.6719574866389102</v>
      </c>
      <c r="BO173">
        <f t="shared" si="128"/>
        <v>533.7420881070741</v>
      </c>
      <c r="BP173">
        <f t="shared" si="149"/>
        <v>211.0788125392269</v>
      </c>
      <c r="BQ173">
        <f t="shared" si="149"/>
        <v>19.301699805521768</v>
      </c>
      <c r="BR173" s="7">
        <f t="shared" si="147"/>
        <v>5.0352998539493488E-3</v>
      </c>
      <c r="BS173" s="7">
        <f t="shared" si="131"/>
        <v>4.2307460393293077E-2</v>
      </c>
      <c r="BT173" s="7">
        <f t="shared" si="132"/>
        <v>8.7431874600293197E-3</v>
      </c>
      <c r="BU173" s="8">
        <f>MAX((BU$3*climhigh!$I283+BU$4*climhigh!$I283^2+BU$5*climhigh!$I283^6)*(K173/K$66)^$BW$1,-99)</f>
        <v>-18.087892397049625</v>
      </c>
      <c r="BV173" s="8">
        <f>MAX((BV$3*climhigh!$I283+BV$4*climhigh!$I283^2+BV$5*climhigh!$I283^6)*(L173/L$66)^$BW$1,-99)</f>
        <v>-13.191627647691188</v>
      </c>
      <c r="BW173" s="8">
        <f>MAX((BW$3*climhigh!$I283+BW$4*climhigh!$I283^2+BW$5*climhigh!$I283^6)*(M173/M$66)^$BW$1,-99)</f>
        <v>-13.454572942665711</v>
      </c>
      <c r="BX173" s="8">
        <f>MAX((BX$3*climhigh!$M283+BX$4*climhigh!$M283^2+BX$5*climhigh!$M283^6)*(K173/K$66)^$BW$1,-99)</f>
        <v>-18.087911668676597</v>
      </c>
      <c r="BY173" s="8">
        <f>MAX((BY$3*climhigh!$M283+BY$4*climhigh!$M283^2+BY$5*climhigh!$M283^6)*(L173/L$66)^$BW$1,-99)</f>
        <v>-13.191640069828061</v>
      </c>
      <c r="BZ173" s="8">
        <f>MAX((BZ$3*climhigh!$M283+BZ$4*climhigh!$M283^2+BZ$5*climhigh!$M283^6)*(M173/M$66)^$BW$1,-99)</f>
        <v>-13.454584232286004</v>
      </c>
      <c r="CA173" s="8">
        <f t="shared" si="140"/>
        <v>3.1584670873244153E-2</v>
      </c>
      <c r="CB173" s="8">
        <f t="shared" si="141"/>
        <v>1.3362672120049745E-3</v>
      </c>
      <c r="CC173" s="8">
        <f t="shared" si="142"/>
        <v>2.7615069830810157E-4</v>
      </c>
      <c r="CD173" s="8">
        <f>MAX((CD$3*climhigh!$I283+CD$4*climhigh!$I283^2+CD$5*climhigh!$I283^6)*(K173/K$66)^$BW$1,-99)</f>
        <v>-88.063107101169706</v>
      </c>
      <c r="CE173" s="8">
        <f>MAX((CE$3*climhigh!$I283+CE$4*climhigh!$I283^2+CE$5*climhigh!$I283^6)*(L173/L$66)^$BW$1,-99)</f>
        <v>-70.78317341103093</v>
      </c>
      <c r="CF173" s="8">
        <f>MAX((CF$3*climhigh!$I283+CF$4*climhigh!$I283^2+CF$5*climhigh!$I283^6)*(M173/M$66)^$BW$1,-99)</f>
        <v>-80.013039158670864</v>
      </c>
      <c r="CG173" s="8">
        <f>MAX((CG$3*climhigh!$M283+CG$4*climhigh!$M283^2+CG$5*climhigh!$M283^6)*(K173/K$66)^$BW$1,-99)</f>
        <v>-88.06329803483068</v>
      </c>
      <c r="CH173" s="8">
        <f>MAX((CH$3*climhigh!$M283+CH$4*climhigh!$M283^2+CH$5*climhigh!$M283^6)*(L173/L$66)^$BW$1,-99)</f>
        <v>-70.783321463050513</v>
      </c>
      <c r="CI173" s="8">
        <f>MAX((CI$3*climhigh!$M283+CI$4*climhigh!$M283^2+CI$5*climhigh!$M283^6)*(M173/M$66)^$BW$1,-99)</f>
        <v>-80.013202502270218</v>
      </c>
      <c r="CJ173" s="8">
        <f t="shared" si="143"/>
        <v>1.5198984227222901E-2</v>
      </c>
      <c r="CK173" s="8">
        <f t="shared" si="144"/>
        <v>6.4303042321151905E-4</v>
      </c>
      <c r="CL173" s="8">
        <f t="shared" si="145"/>
        <v>1.3288756830063869E-4</v>
      </c>
    </row>
    <row r="174" spans="1:90">
      <c r="A174">
        <f t="shared" si="114"/>
        <v>2128</v>
      </c>
      <c r="B174" s="4">
        <f t="shared" si="158"/>
        <v>1285.9744146095204</v>
      </c>
      <c r="C174" s="4">
        <f t="shared" si="158"/>
        <v>3569.49029758591</v>
      </c>
      <c r="D174" s="4">
        <f t="shared" si="158"/>
        <v>6796.5168248505533</v>
      </c>
      <c r="E174" s="11">
        <f t="shared" si="159"/>
        <v>2.2938189830220119E-5</v>
      </c>
      <c r="F174" s="11">
        <f t="shared" si="159"/>
        <v>4.598601376008807E-5</v>
      </c>
      <c r="G174" s="11">
        <f t="shared" si="159"/>
        <v>1.0152926706996594E-4</v>
      </c>
      <c r="H174" s="4">
        <f t="shared" si="123"/>
        <v>147927.35125071797</v>
      </c>
      <c r="I174" s="4">
        <f t="shared" si="123"/>
        <v>127329.48210544312</v>
      </c>
      <c r="J174" s="4">
        <f t="shared" si="123"/>
        <v>27921.535746587015</v>
      </c>
      <c r="K174" s="4">
        <f t="shared" si="115"/>
        <v>115031.33310442678</v>
      </c>
      <c r="L174" s="4">
        <f t="shared" si="115"/>
        <v>35671.614569608893</v>
      </c>
      <c r="M174" s="4">
        <f t="shared" si="115"/>
        <v>4108.2125544802093</v>
      </c>
      <c r="N174" s="11">
        <f t="shared" si="120"/>
        <v>2.035729092204841E-3</v>
      </c>
      <c r="O174" s="11">
        <f t="shared" si="120"/>
        <v>8.14034907463701E-3</v>
      </c>
      <c r="P174" s="11">
        <f t="shared" si="120"/>
        <v>5.3209914546370474E-3</v>
      </c>
      <c r="Q174" s="4">
        <f t="shared" si="116"/>
        <v>4545.1890865118512</v>
      </c>
      <c r="R174" s="4">
        <f t="shared" si="116"/>
        <v>15210.84588202013</v>
      </c>
      <c r="S174" s="4">
        <f t="shared" si="116"/>
        <v>3910.5213976986206</v>
      </c>
      <c r="T174" s="4">
        <f t="shared" si="160"/>
        <v>30.7258194517952</v>
      </c>
      <c r="U174" s="4">
        <f t="shared" si="160"/>
        <v>119.46051794527712</v>
      </c>
      <c r="V174" s="4">
        <f t="shared" si="160"/>
        <v>140.05395094274579</v>
      </c>
      <c r="W174" s="11">
        <f t="shared" si="117"/>
        <v>-1.219247815263802E-2</v>
      </c>
      <c r="X174" s="11">
        <f t="shared" si="117"/>
        <v>-1.3228699347321071E-2</v>
      </c>
      <c r="Y174" s="11">
        <f t="shared" si="117"/>
        <v>-1.2203590333800474E-2</v>
      </c>
      <c r="Z174" s="4">
        <f t="shared" si="129"/>
        <v>6245.0816694670475</v>
      </c>
      <c r="AA174" s="4">
        <f t="shared" si="129"/>
        <v>39924.015684997481</v>
      </c>
      <c r="AB174" s="4">
        <f t="shared" si="129"/>
        <v>7018.7019890935626</v>
      </c>
      <c r="AC174" s="12">
        <f t="shared" si="161"/>
        <v>1.7396795570901717</v>
      </c>
      <c r="AD174" s="12">
        <f t="shared" si="161"/>
        <v>3.9243953610751063</v>
      </c>
      <c r="AE174" s="12">
        <f t="shared" si="161"/>
        <v>1.827374323214318</v>
      </c>
      <c r="AF174" s="11">
        <f t="shared" si="118"/>
        <v>-2.9039671966837322E-3</v>
      </c>
      <c r="AG174" s="11">
        <f t="shared" si="118"/>
        <v>2.0567434751257441E-3</v>
      </c>
      <c r="AH174" s="11">
        <f t="shared" si="118"/>
        <v>8.257041531207765E-4</v>
      </c>
      <c r="AI174" s="1">
        <f t="shared" si="164"/>
        <v>286991.42254567961</v>
      </c>
      <c r="AJ174" s="1">
        <f t="shared" si="164"/>
        <v>233034.24060043154</v>
      </c>
      <c r="AK174" s="1">
        <f t="shared" si="164"/>
        <v>52518.598403745098</v>
      </c>
      <c r="AL174" s="17">
        <f t="shared" si="162"/>
        <v>47.893103733574144</v>
      </c>
      <c r="AM174" s="17">
        <f t="shared" si="162"/>
        <v>18.048324488416466</v>
      </c>
      <c r="AN174" s="17">
        <f t="shared" si="162"/>
        <v>3.1537963534799505</v>
      </c>
      <c r="AO174" s="7">
        <f t="shared" si="165"/>
        <v>5.5827338365248514E-3</v>
      </c>
      <c r="AP174" s="7">
        <f t="shared" si="165"/>
        <v>8.5969905851823944E-3</v>
      </c>
      <c r="AQ174" s="7">
        <f t="shared" si="165"/>
        <v>6.2228464196995292E-3</v>
      </c>
      <c r="AR174" s="1">
        <f t="shared" si="127"/>
        <v>147927.35125071797</v>
      </c>
      <c r="AS174" s="1">
        <f t="shared" si="127"/>
        <v>127329.48210544312</v>
      </c>
      <c r="AT174" s="1">
        <f t="shared" si="127"/>
        <v>27921.535746587015</v>
      </c>
      <c r="AU174" s="1">
        <f t="shared" si="134"/>
        <v>29585.470250143597</v>
      </c>
      <c r="AV174" s="1">
        <f t="shared" si="134"/>
        <v>25465.896421088626</v>
      </c>
      <c r="AW174" s="1">
        <f t="shared" si="134"/>
        <v>5584.3071493174029</v>
      </c>
      <c r="AX174" s="1">
        <f t="shared" si="135"/>
        <v>92025.066483541421</v>
      </c>
      <c r="AY174" s="1">
        <f t="shared" si="135"/>
        <v>28537.291655687113</v>
      </c>
      <c r="AZ174" s="1">
        <f t="shared" si="135"/>
        <v>3286.5700435841677</v>
      </c>
      <c r="BA174" s="1">
        <f t="shared" si="136"/>
        <v>11.429816280697832</v>
      </c>
      <c r="BB174" s="1">
        <f t="shared" si="136"/>
        <v>10.258966990090844</v>
      </c>
      <c r="BC174" s="1">
        <f t="shared" si="136"/>
        <v>8.0975997599926242</v>
      </c>
      <c r="BD174" s="1">
        <f t="shared" si="137"/>
        <v>4368.4797200661969</v>
      </c>
      <c r="BE174">
        <f t="shared" si="163"/>
        <v>0.21822387218499145</v>
      </c>
      <c r="BF174">
        <f t="shared" si="163"/>
        <v>0.3346263841173937</v>
      </c>
      <c r="BG174">
        <f t="shared" si="163"/>
        <v>2.453676962688749E-2</v>
      </c>
      <c r="BH174">
        <f t="shared" si="138"/>
        <v>0.28003924527344787</v>
      </c>
      <c r="BI174">
        <f t="shared" si="139"/>
        <v>4.7621658391411486E-3</v>
      </c>
      <c r="BJ174">
        <f t="shared" si="139"/>
        <v>1.1197481694748152E-2</v>
      </c>
      <c r="BK174">
        <f t="shared" si="139"/>
        <v>6.0205306372294847E-5</v>
      </c>
      <c r="BL174">
        <f t="shared" si="133"/>
        <v>704.45457880080278</v>
      </c>
      <c r="BM174">
        <f t="shared" si="133"/>
        <v>1425.7695450774618</v>
      </c>
      <c r="BN174">
        <f t="shared" si="133"/>
        <v>1.6810246140082536</v>
      </c>
      <c r="BO174">
        <f t="shared" si="128"/>
        <v>536.4296395653663</v>
      </c>
      <c r="BP174">
        <f t="shared" si="149"/>
        <v>213.44448176086581</v>
      </c>
      <c r="BQ174">
        <f t="shared" si="149"/>
        <v>19.522250447661136</v>
      </c>
      <c r="BR174" s="7">
        <f t="shared" si="147"/>
        <v>4.9337506027531397E-3</v>
      </c>
      <c r="BS174" s="7">
        <f t="shared" si="131"/>
        <v>4.1075204265333086E-2</v>
      </c>
      <c r="BT174" s="7">
        <f t="shared" si="132"/>
        <v>8.4472360133640307E-3</v>
      </c>
      <c r="BU174" s="8">
        <f>MAX((BU$3*climhigh!$I284+BU$4*climhigh!$I284^2+BU$5*climhigh!$I284^6)*(K174/K$66)^$BW$1,-99)</f>
        <v>-18.428725590476692</v>
      </c>
      <c r="BV174" s="8">
        <f>MAX((BV$3*climhigh!$I284+BV$4*climhigh!$I284^2+BV$5*climhigh!$I284^6)*(L174/L$66)^$BW$1,-99)</f>
        <v>-13.390138957888672</v>
      </c>
      <c r="BW174" s="8">
        <f>MAX((BW$3*climhigh!$I284+BW$4*climhigh!$I284^2+BW$5*climhigh!$I284^6)*(M174/M$66)^$BW$1,-99)</f>
        <v>-13.641511513377459</v>
      </c>
      <c r="BX174" s="8">
        <f>MAX((BX$3*climhigh!$M284+BX$4*climhigh!$M284^2+BX$5*climhigh!$M284^6)*(K174/K$66)^$BW$1,-99)</f>
        <v>-18.428744879191498</v>
      </c>
      <c r="BY174" s="8">
        <f>MAX((BY$3*climhigh!$M284+BY$4*climhigh!$M284^2+BY$5*climhigh!$M284^6)*(L174/L$66)^$BW$1,-99)</f>
        <v>-13.390151365920428</v>
      </c>
      <c r="BZ174" s="8">
        <f>MAX((BZ$3*climhigh!$M284+BZ$4*climhigh!$M284^2+BZ$5*climhigh!$M284^6)*(M174/M$66)^$BW$1,-99)</f>
        <v>-13.641522792090342</v>
      </c>
      <c r="CA174" s="8">
        <f t="shared" si="140"/>
        <v>3.1682474753199664E-2</v>
      </c>
      <c r="CB174" s="8">
        <f t="shared" si="141"/>
        <v>1.3013641221189347E-3</v>
      </c>
      <c r="CC174" s="8">
        <f t="shared" si="142"/>
        <v>2.6762934172772486E-4</v>
      </c>
      <c r="CD174" s="8">
        <f>MAX((CD$3*climhigh!$I284+CD$4*climhigh!$I284^2+CD$5*climhigh!$I284^6)*(K174/K$66)^$BW$1,-99)</f>
        <v>-91.526380327513621</v>
      </c>
      <c r="CE174" s="8">
        <f>MAX((CE$3*climhigh!$I284+CE$4*climhigh!$I284^2+CE$5*climhigh!$I284^6)*(L174/L$66)^$BW$1,-99)</f>
        <v>-73.355329342532514</v>
      </c>
      <c r="CF174" s="8">
        <f>MAX((CF$3*climhigh!$I284+CF$4*climhigh!$I284^2+CF$5*climhigh!$I284^6)*(M174/M$66)^$BW$1,-99)</f>
        <v>-82.904565997803829</v>
      </c>
      <c r="CG174" s="8">
        <f>MAX((CG$3*climhigh!$M284+CG$4*climhigh!$M284^2+CG$5*climhigh!$M284^6)*(K174/K$66)^$BW$1,-99)</f>
        <v>-91.526575861066277</v>
      </c>
      <c r="CH174" s="8">
        <f>MAX((CH$3*climhigh!$M284+CH$4*climhigh!$M284^2+CH$5*climhigh!$M284^6)*(L174/L$66)^$BW$1,-99)</f>
        <v>-73.355480669193099</v>
      </c>
      <c r="CI174" s="8">
        <f>MAX((CI$3*climhigh!$M284+CI$4*climhigh!$M284^2+CI$5*climhigh!$M284^6)*(M174/M$66)^$BW$1,-99)</f>
        <v>-82.904733023447292</v>
      </c>
      <c r="CJ174" s="8">
        <f t="shared" si="143"/>
        <v>1.5418943223077512E-2</v>
      </c>
      <c r="CK174" s="8">
        <f t="shared" si="144"/>
        <v>6.3333624244348214E-4</v>
      </c>
      <c r="CL174" s="8">
        <f t="shared" si="145"/>
        <v>1.3024745248199561E-4</v>
      </c>
    </row>
    <row r="175" spans="1:90">
      <c r="A175">
        <f t="shared" si="114"/>
        <v>2129</v>
      </c>
      <c r="B175" s="4">
        <f t="shared" si="158"/>
        <v>1286.0024376384974</v>
      </c>
      <c r="C175" s="4">
        <f t="shared" si="158"/>
        <v>3569.6462368843536</v>
      </c>
      <c r="D175" s="4">
        <f t="shared" si="158"/>
        <v>6797.1723679538154</v>
      </c>
      <c r="E175" s="11">
        <f t="shared" si="159"/>
        <v>2.1791280338709114E-5</v>
      </c>
      <c r="F175" s="11">
        <f t="shared" si="159"/>
        <v>4.3686713072083661E-5</v>
      </c>
      <c r="G175" s="11">
        <f t="shared" si="159"/>
        <v>9.6452803716467637E-5</v>
      </c>
      <c r="H175" s="4">
        <f t="shared" si="123"/>
        <v>148216.3520822071</v>
      </c>
      <c r="I175" s="4">
        <f t="shared" si="123"/>
        <v>128357.0778846185</v>
      </c>
      <c r="J175" s="4">
        <f t="shared" si="123"/>
        <v>28070.429587454211</v>
      </c>
      <c r="K175" s="4">
        <f t="shared" si="115"/>
        <v>115253.55453787372</v>
      </c>
      <c r="L175" s="4">
        <f t="shared" si="115"/>
        <v>35957.926743085525</v>
      </c>
      <c r="M175" s="4">
        <f t="shared" si="115"/>
        <v>4129.7216059719231</v>
      </c>
      <c r="N175" s="11">
        <f t="shared" si="120"/>
        <v>1.9318339399334583E-3</v>
      </c>
      <c r="O175" s="11">
        <f t="shared" si="120"/>
        <v>8.026330653408742E-3</v>
      </c>
      <c r="P175" s="11">
        <f t="shared" si="120"/>
        <v>5.2356228424104145E-3</v>
      </c>
      <c r="Q175" s="4">
        <f t="shared" si="116"/>
        <v>4498.5434886311941</v>
      </c>
      <c r="R175" s="4">
        <f t="shared" si="116"/>
        <v>15130.759381960735</v>
      </c>
      <c r="S175" s="4">
        <f t="shared" si="116"/>
        <v>3883.3976837018427</v>
      </c>
      <c r="T175" s="4">
        <f t="shared" si="160"/>
        <v>30.351195569407288</v>
      </c>
      <c r="U175" s="4">
        <f t="shared" si="160"/>
        <v>117.8802106695038</v>
      </c>
      <c r="V175" s="4">
        <f t="shared" si="160"/>
        <v>138.34478990081033</v>
      </c>
      <c r="W175" s="11">
        <f t="shared" si="117"/>
        <v>-1.219247815263802E-2</v>
      </c>
      <c r="X175" s="11">
        <f t="shared" si="117"/>
        <v>-1.3228699347321071E-2</v>
      </c>
      <c r="Y175" s="11">
        <f t="shared" si="117"/>
        <v>-1.2203590333800474E-2</v>
      </c>
      <c r="Z175" s="4">
        <f t="shared" si="129"/>
        <v>6163.6874517863253</v>
      </c>
      <c r="AA175" s="4">
        <f t="shared" si="129"/>
        <v>39800.08599951725</v>
      </c>
      <c r="AB175" s="4">
        <f t="shared" si="129"/>
        <v>6976.402662817748</v>
      </c>
      <c r="AC175" s="12">
        <f t="shared" si="161"/>
        <v>1.7346275847236405</v>
      </c>
      <c r="AD175" s="12">
        <f t="shared" si="161"/>
        <v>3.9324668356278112</v>
      </c>
      <c r="AE175" s="12">
        <f t="shared" si="161"/>
        <v>1.8288831937823025</v>
      </c>
      <c r="AF175" s="11">
        <f t="shared" si="118"/>
        <v>-2.9039671966837322E-3</v>
      </c>
      <c r="AG175" s="11">
        <f t="shared" si="118"/>
        <v>2.0567434751257441E-3</v>
      </c>
      <c r="AH175" s="11">
        <f t="shared" si="118"/>
        <v>8.257041531207765E-4</v>
      </c>
      <c r="AI175" s="1">
        <f t="shared" si="164"/>
        <v>287877.75054125523</v>
      </c>
      <c r="AJ175" s="1">
        <f t="shared" si="164"/>
        <v>235196.71296147702</v>
      </c>
      <c r="AK175" s="1">
        <f t="shared" si="164"/>
        <v>52851.045712687992</v>
      </c>
      <c r="AL175" s="17">
        <f t="shared" si="162"/>
        <v>48.157804439816267</v>
      </c>
      <c r="AM175" s="17">
        <f t="shared" si="162"/>
        <v>18.201934151364647</v>
      </c>
      <c r="AN175" s="17">
        <f t="shared" si="162"/>
        <v>3.1732256879231975</v>
      </c>
      <c r="AO175" s="7">
        <f t="shared" si="165"/>
        <v>5.5269064981596028E-3</v>
      </c>
      <c r="AP175" s="7">
        <f t="shared" si="165"/>
        <v>8.5110206793305703E-3</v>
      </c>
      <c r="AQ175" s="7">
        <f t="shared" si="165"/>
        <v>6.160617955502534E-3</v>
      </c>
      <c r="AR175" s="1">
        <f t="shared" si="127"/>
        <v>148216.3520822071</v>
      </c>
      <c r="AS175" s="1">
        <f t="shared" si="127"/>
        <v>128357.0778846185</v>
      </c>
      <c r="AT175" s="1">
        <f t="shared" si="127"/>
        <v>28070.429587454211</v>
      </c>
      <c r="AU175" s="1">
        <f t="shared" si="134"/>
        <v>29643.270416441421</v>
      </c>
      <c r="AV175" s="1">
        <f t="shared" si="134"/>
        <v>25671.4155769237</v>
      </c>
      <c r="AW175" s="1">
        <f t="shared" si="134"/>
        <v>5614.0859174908428</v>
      </c>
      <c r="AX175" s="1">
        <f t="shared" si="135"/>
        <v>92202.843630298972</v>
      </c>
      <c r="AY175" s="1">
        <f t="shared" si="135"/>
        <v>28766.341394468418</v>
      </c>
      <c r="AZ175" s="1">
        <f t="shared" si="135"/>
        <v>3303.7772847775386</v>
      </c>
      <c r="BA175" s="1">
        <f t="shared" si="136"/>
        <v>11.431746251046293</v>
      </c>
      <c r="BB175" s="1">
        <f t="shared" si="136"/>
        <v>10.266961281078824</v>
      </c>
      <c r="BC175" s="1">
        <f t="shared" si="136"/>
        <v>8.1028217246138823</v>
      </c>
      <c r="BD175" s="1">
        <f t="shared" si="137"/>
        <v>4244.1831812835171</v>
      </c>
      <c r="BE175">
        <f t="shared" si="163"/>
        <v>0.21822387218499145</v>
      </c>
      <c r="BF175">
        <f t="shared" si="163"/>
        <v>0.3346263841173937</v>
      </c>
      <c r="BG175">
        <f t="shared" si="163"/>
        <v>2.453676962688749E-2</v>
      </c>
      <c r="BH175">
        <f t="shared" si="138"/>
        <v>0.28021064684844593</v>
      </c>
      <c r="BI175">
        <f t="shared" si="139"/>
        <v>4.7621658391411486E-3</v>
      </c>
      <c r="BJ175">
        <f t="shared" si="139"/>
        <v>1.1197481694748152E-2</v>
      </c>
      <c r="BK175">
        <f t="shared" si="139"/>
        <v>6.0205306372294847E-5</v>
      </c>
      <c r="BL175">
        <f t="shared" si="133"/>
        <v>705.8308486880037</v>
      </c>
      <c r="BM175">
        <f t="shared" si="133"/>
        <v>1437.2760300043785</v>
      </c>
      <c r="BN175">
        <f t="shared" si="133"/>
        <v>1.6899888133146108</v>
      </c>
      <c r="BO175">
        <f t="shared" si="128"/>
        <v>539.07624962290663</v>
      </c>
      <c r="BP175">
        <f t="shared" si="149"/>
        <v>215.8370454220906</v>
      </c>
      <c r="BQ175">
        <f t="shared" si="149"/>
        <v>19.74535293915914</v>
      </c>
      <c r="BR175" s="7">
        <f t="shared" si="147"/>
        <v>4.8337566293688017E-3</v>
      </c>
      <c r="BS175" s="7">
        <f t="shared" si="131"/>
        <v>3.9878839092556392E-2</v>
      </c>
      <c r="BT175" s="7">
        <f t="shared" si="132"/>
        <v>8.1621031379489721E-3</v>
      </c>
      <c r="BU175" s="8">
        <f>MAX((BU$3*climhigh!$I285+BU$4*climhigh!$I285^2+BU$5*climhigh!$I285^6)*(K175/K$66)^$BW$1,-99)</f>
        <v>-18.770098322042436</v>
      </c>
      <c r="BV175" s="8">
        <f>MAX((BV$3*climhigh!$I285+BV$4*climhigh!$I285^2+BV$5*climhigh!$I285^6)*(L175/L$66)^$BW$1,-99)</f>
        <v>-13.588324076386831</v>
      </c>
      <c r="BW175" s="8">
        <f>MAX((BW$3*climhigh!$I285+BW$4*climhigh!$I285^2+BW$5*climhigh!$I285^6)*(M175/M$66)^$BW$1,-99)</f>
        <v>-13.828251200283844</v>
      </c>
      <c r="BX175" s="8">
        <f>MAX((BX$3*climhigh!$M285+BX$4*climhigh!$M285^2+BX$5*climhigh!$M285^6)*(K175/K$66)^$BW$1,-99)</f>
        <v>-18.770117626455193</v>
      </c>
      <c r="BY175" s="8">
        <f>MAX((BY$3*climhigh!$M285+BY$4*climhigh!$M285^2+BY$5*climhigh!$M285^6)*(L175/L$66)^$BW$1,-99)</f>
        <v>-13.588336469599179</v>
      </c>
      <c r="BZ175" s="8">
        <f>MAX((BZ$3*climhigh!$M285+BZ$4*climhigh!$M285^2+BZ$5*climhigh!$M285^6)*(M175/M$66)^$BW$1,-99)</f>
        <v>-13.828262467486965</v>
      </c>
      <c r="CA175" s="8">
        <f t="shared" si="140"/>
        <v>3.177504869679821E-2</v>
      </c>
      <c r="CB175" s="8">
        <f t="shared" si="141"/>
        <v>1.2671520541377595E-3</v>
      </c>
      <c r="CC175" s="8">
        <f t="shared" si="142"/>
        <v>2.5935122467661808E-4</v>
      </c>
      <c r="CD175" s="8">
        <f>MAX((CD$3*climhigh!$I285+CD$4*climhigh!$I285^2+CD$5*climhigh!$I285^6)*(K175/K$66)^$BW$1,-99)</f>
        <v>-95.073464383297306</v>
      </c>
      <c r="CE175" s="8">
        <f>MAX((CE$3*climhigh!$I285+CE$4*climhigh!$I285^2+CE$5*climhigh!$I285^6)*(L175/L$66)^$BW$1,-99)</f>
        <v>-75.983421547511128</v>
      </c>
      <c r="CF175" s="8">
        <f>MAX((CF$3*climhigh!$I285+CF$4*climhigh!$I285^2+CF$5*climhigh!$I285^6)*(M175/M$66)^$BW$1,-99)</f>
        <v>-85.86049297250652</v>
      </c>
      <c r="CG175" s="8">
        <f>MAX((CG$3*climhigh!$M285+CG$4*climhigh!$M285^2+CG$5*climhigh!$M285^6)*(K175/K$66)^$BW$1,-99)</f>
        <v>-95.07366455281371</v>
      </c>
      <c r="CH175" s="8">
        <f>MAX((CH$3*climhigh!$M285+CH$4*climhigh!$M285^2+CH$5*climhigh!$M285^6)*(L175/L$66)^$BW$1,-99)</f>
        <v>-75.983576166265422</v>
      </c>
      <c r="CI175" s="8">
        <f>MAX((CI$3*climhigh!$M285+CI$4*climhigh!$M285^2+CI$5*climhigh!$M285^6)*(M175/M$66)^$BW$1,-99)</f>
        <v>-85.860663703096336</v>
      </c>
      <c r="CJ175" s="8">
        <f t="shared" si="143"/>
        <v>1.5634860516666658E-2</v>
      </c>
      <c r="CK175" s="8">
        <f t="shared" si="144"/>
        <v>6.2350008677871272E-4</v>
      </c>
      <c r="CL175" s="8">
        <f t="shared" si="145"/>
        <v>1.2761334408447941E-4</v>
      </c>
    </row>
    <row r="176" spans="1:90">
      <c r="A176">
        <f t="shared" si="114"/>
        <v>2130</v>
      </c>
      <c r="B176" s="4">
        <f t="shared" si="158"/>
        <v>1286.0290600961507</v>
      </c>
      <c r="C176" s="4">
        <f t="shared" si="158"/>
        <v>3569.7943856897273</v>
      </c>
      <c r="D176" s="4">
        <f t="shared" si="158"/>
        <v>6797.7951939694376</v>
      </c>
      <c r="E176" s="11">
        <f t="shared" si="159"/>
        <v>2.0701716321773657E-5</v>
      </c>
      <c r="F176" s="11">
        <f t="shared" si="159"/>
        <v>4.1502377418479475E-5</v>
      </c>
      <c r="G176" s="11">
        <f t="shared" si="159"/>
        <v>9.1630163530644255E-5</v>
      </c>
      <c r="H176" s="4">
        <f t="shared" si="123"/>
        <v>148490.5574664819</v>
      </c>
      <c r="I176" s="4">
        <f t="shared" si="123"/>
        <v>129378.26104444747</v>
      </c>
      <c r="J176" s="4">
        <f t="shared" si="123"/>
        <v>28217.622445238761</v>
      </c>
      <c r="K176" s="4">
        <f t="shared" si="115"/>
        <v>115464.3872941564</v>
      </c>
      <c r="L176" s="4">
        <f t="shared" si="115"/>
        <v>36242.496644369065</v>
      </c>
      <c r="M176" s="4">
        <f t="shared" si="115"/>
        <v>4150.9962627693758</v>
      </c>
      <c r="N176" s="11">
        <f t="shared" si="120"/>
        <v>1.8292950454157353E-3</v>
      </c>
      <c r="O176" s="11">
        <f t="shared" si="120"/>
        <v>7.9139685476516952E-3</v>
      </c>
      <c r="P176" s="11">
        <f t="shared" si="120"/>
        <v>5.1515958767505143E-3</v>
      </c>
      <c r="Q176" s="4">
        <f t="shared" si="116"/>
        <v>4451.9160852447785</v>
      </c>
      <c r="R176" s="4">
        <f t="shared" si="116"/>
        <v>15049.383966287998</v>
      </c>
      <c r="S176" s="4">
        <f t="shared" si="116"/>
        <v>3856.1211480877232</v>
      </c>
      <c r="T176" s="4">
        <f t="shared" si="160"/>
        <v>29.981139280520846</v>
      </c>
      <c r="U176" s="4">
        <f t="shared" si="160"/>
        <v>116.32080880355807</v>
      </c>
      <c r="V176" s="4">
        <f t="shared" si="160"/>
        <v>136.65648676004514</v>
      </c>
      <c r="W176" s="11">
        <f t="shared" si="117"/>
        <v>-1.219247815263802E-2</v>
      </c>
      <c r="X176" s="11">
        <f t="shared" si="117"/>
        <v>-1.3228699347321071E-2</v>
      </c>
      <c r="Y176" s="11">
        <f t="shared" si="117"/>
        <v>-1.2203590333800474E-2</v>
      </c>
      <c r="Z176" s="4">
        <f t="shared" si="129"/>
        <v>6082.716348760483</v>
      </c>
      <c r="AA176" s="4">
        <f t="shared" si="129"/>
        <v>39671.962467046265</v>
      </c>
      <c r="AB176" s="4">
        <f t="shared" si="129"/>
        <v>6933.7342214098853</v>
      </c>
      <c r="AC176" s="12">
        <f t="shared" si="161"/>
        <v>1.7295902831191403</v>
      </c>
      <c r="AD176" s="12">
        <f t="shared" si="161"/>
        <v>3.9405549111331371</v>
      </c>
      <c r="AE176" s="12">
        <f t="shared" si="161"/>
        <v>1.8303933102309813</v>
      </c>
      <c r="AF176" s="11">
        <f t="shared" si="118"/>
        <v>-2.9039671966837322E-3</v>
      </c>
      <c r="AG176" s="11">
        <f t="shared" si="118"/>
        <v>2.0567434751257441E-3</v>
      </c>
      <c r="AH176" s="11">
        <f t="shared" si="118"/>
        <v>8.257041531207765E-4</v>
      </c>
      <c r="AI176" s="1">
        <f t="shared" si="164"/>
        <v>288733.24590357114</v>
      </c>
      <c r="AJ176" s="1">
        <f t="shared" si="164"/>
        <v>237348.45724225303</v>
      </c>
      <c r="AK176" s="1">
        <f t="shared" si="164"/>
        <v>53180.027058910033</v>
      </c>
      <c r="AL176" s="17">
        <f t="shared" si="162"/>
        <v>48.421306485288831</v>
      </c>
      <c r="AM176" s="17">
        <f t="shared" si="162"/>
        <v>18.355302018951065</v>
      </c>
      <c r="AN176" s="17">
        <f t="shared" si="162"/>
        <v>3.1925792287615797</v>
      </c>
      <c r="AO176" s="7">
        <f t="shared" si="165"/>
        <v>5.471637433178007E-3</v>
      </c>
      <c r="AP176" s="7">
        <f t="shared" si="165"/>
        <v>8.4259104725372645E-3</v>
      </c>
      <c r="AQ176" s="7">
        <f t="shared" si="165"/>
        <v>6.099011775947509E-3</v>
      </c>
      <c r="AR176" s="1">
        <f t="shared" si="127"/>
        <v>148490.5574664819</v>
      </c>
      <c r="AS176" s="1">
        <f t="shared" si="127"/>
        <v>129378.26104444747</v>
      </c>
      <c r="AT176" s="1">
        <f t="shared" si="127"/>
        <v>28217.622445238761</v>
      </c>
      <c r="AU176" s="1">
        <f t="shared" si="134"/>
        <v>29698.111493296383</v>
      </c>
      <c r="AV176" s="1">
        <f t="shared" si="134"/>
        <v>25875.652208889496</v>
      </c>
      <c r="AW176" s="1">
        <f t="shared" si="134"/>
        <v>5643.5244890477525</v>
      </c>
      <c r="AX176" s="1">
        <f t="shared" si="135"/>
        <v>92371.509835325123</v>
      </c>
      <c r="AY176" s="1">
        <f t="shared" si="135"/>
        <v>28993.997315495249</v>
      </c>
      <c r="AZ176" s="1">
        <f t="shared" si="135"/>
        <v>3320.7970102155009</v>
      </c>
      <c r="BA176" s="1">
        <f t="shared" si="136"/>
        <v>11.433573874969202</v>
      </c>
      <c r="BB176" s="1">
        <f t="shared" si="136"/>
        <v>10.274844098422554</v>
      </c>
      <c r="BC176" s="1">
        <f t="shared" si="136"/>
        <v>8.1079600964178695</v>
      </c>
      <c r="BD176" s="1">
        <f t="shared" si="137"/>
        <v>4123.3651494750002</v>
      </c>
      <c r="BE176">
        <f t="shared" si="163"/>
        <v>0.21822387218499145</v>
      </c>
      <c r="BF176">
        <f t="shared" si="163"/>
        <v>0.3346263841173937</v>
      </c>
      <c r="BG176">
        <f t="shared" si="163"/>
        <v>2.453676962688749E-2</v>
      </c>
      <c r="BH176">
        <f t="shared" si="138"/>
        <v>0.28038063501795152</v>
      </c>
      <c r="BI176">
        <f t="shared" si="139"/>
        <v>4.7621658391411486E-3</v>
      </c>
      <c r="BJ176">
        <f t="shared" si="139"/>
        <v>1.1197481694748152E-2</v>
      </c>
      <c r="BK176">
        <f t="shared" si="139"/>
        <v>6.0205306372294847E-5</v>
      </c>
      <c r="BL176">
        <f t="shared" si="133"/>
        <v>707.13666020190567</v>
      </c>
      <c r="BM176">
        <f t="shared" si="133"/>
        <v>1448.7107097435485</v>
      </c>
      <c r="BN176">
        <f t="shared" si="133"/>
        <v>1.6988506044133433</v>
      </c>
      <c r="BO176">
        <f t="shared" si="128"/>
        <v>541.68201301825661</v>
      </c>
      <c r="BP176">
        <f t="shared" si="149"/>
        <v>218.25680901297281</v>
      </c>
      <c r="BQ176">
        <f t="shared" si="149"/>
        <v>19.971036652066214</v>
      </c>
      <c r="BR176" s="7">
        <f t="shared" si="147"/>
        <v>4.7353043780333781E-3</v>
      </c>
      <c r="BS176" s="7">
        <f t="shared" si="131"/>
        <v>3.8717319507336305E-2</v>
      </c>
      <c r="BT176" s="7">
        <f t="shared" si="132"/>
        <v>7.8873568683479594E-3</v>
      </c>
      <c r="BU176" s="8">
        <f>MAX((BU$3*climhigh!$I286+BU$4*climhigh!$I286^2+BU$5*climhigh!$I286^6)*(K176/K$66)^$BW$1,-99)</f>
        <v>-19.111950281824125</v>
      </c>
      <c r="BV176" s="8">
        <f>MAX((BV$3*climhigh!$I286+BV$4*climhigh!$I286^2+BV$5*climhigh!$I286^6)*(L176/L$66)^$BW$1,-99)</f>
        <v>-13.786146911865927</v>
      </c>
      <c r="BW176" s="8">
        <f>MAX((BW$3*climhigh!$I286+BW$4*climhigh!$I286^2+BW$5*climhigh!$I286^6)*(M176/M$66)^$BW$1,-99)</f>
        <v>-14.014757848678096</v>
      </c>
      <c r="BX176" s="8">
        <f>MAX((BX$3*climhigh!$M286+BX$4*climhigh!$M286^2+BX$5*climhigh!$M286^6)*(K176/K$66)^$BW$1,-99)</f>
        <v>-19.111969600597888</v>
      </c>
      <c r="BY176" s="8">
        <f>MAX((BY$3*climhigh!$M286+BY$4*climhigh!$M286^2+BY$5*climhigh!$M286^6)*(L176/L$66)^$BW$1,-99)</f>
        <v>-13.786159289578345</v>
      </c>
      <c r="BZ176" s="8">
        <f>MAX((BZ$3*climhigh!$M286+BZ$4*climhigh!$M286^2+BZ$5*climhigh!$M286^6)*(M176/M$66)^$BW$1,-99)</f>
        <v>-14.014769103796672</v>
      </c>
      <c r="CA176" s="8">
        <f t="shared" si="140"/>
        <v>3.1862481721751865E-2</v>
      </c>
      <c r="CB176" s="8">
        <f t="shared" si="141"/>
        <v>1.23362988511773E-3</v>
      </c>
      <c r="CC176" s="8">
        <f t="shared" si="142"/>
        <v>2.5131076405067091E-4</v>
      </c>
      <c r="CD176" s="8">
        <f>MAX((CD$3*climhigh!$I286+CD$4*climhigh!$I286^2+CD$5*climhigh!$I286^6)*(K176/K$66)^$BW$1,-99)</f>
        <v>-98.704593190282736</v>
      </c>
      <c r="CE176" s="8">
        <f>MAX((CE$3*climhigh!$I286+CE$4*climhigh!$I286^2+CE$5*climhigh!$I286^6)*(L176/L$66)^$BW$1,-99)</f>
        <v>-78.667363191993658</v>
      </c>
      <c r="CF176" s="8">
        <f>MAX((CF$3*climhigh!$I286+CF$4*climhigh!$I286^2+CF$5*climhigh!$I286^6)*(M176/M$66)^$BW$1,-99)</f>
        <v>-88.880796010459377</v>
      </c>
      <c r="CG176" s="8">
        <f>MAX((CG$3*climhigh!$M286+CG$4*climhigh!$M286^2+CG$5*climhigh!$M286^6)*(K176/K$66)^$BW$1,-99)</f>
        <v>-98.704798030541411</v>
      </c>
      <c r="CH176" s="8">
        <f>MAX((CH$3*climhigh!$M286+CH$4*climhigh!$M286^2+CH$5*climhigh!$M286^6)*(L176/L$66)^$BW$1,-99)</f>
        <v>-78.667521119227928</v>
      </c>
      <c r="CI176" s="8">
        <f>MAX((CI$3*climhigh!$M286+CI$4*climhigh!$M286^2+CI$5*climhigh!$M286^6)*(M176/M$66)^$BW$1,-99)</f>
        <v>-88.880970467715656</v>
      </c>
      <c r="CJ176" s="8">
        <f t="shared" si="143"/>
        <v>1.5846599578746609E-2</v>
      </c>
      <c r="CK176" s="8">
        <f t="shared" si="144"/>
        <v>6.1353785899515337E-4</v>
      </c>
      <c r="CL176" s="8">
        <f t="shared" si="145"/>
        <v>1.2498778602738694E-4</v>
      </c>
    </row>
    <row r="177" spans="1:90">
      <c r="A177">
        <f t="shared" si="114"/>
        <v>2131</v>
      </c>
      <c r="B177" s="4">
        <f t="shared" si="158"/>
        <v>1286.0543519544951</v>
      </c>
      <c r="C177" s="4">
        <f t="shared" si="158"/>
        <v>3569.9351328959333</v>
      </c>
      <c r="D177" s="4">
        <f t="shared" si="158"/>
        <v>6798.3869329004456</v>
      </c>
      <c r="E177" s="11">
        <f t="shared" si="159"/>
        <v>1.9666630505684973E-5</v>
      </c>
      <c r="F177" s="11">
        <f t="shared" si="159"/>
        <v>3.9427258547555497E-5</v>
      </c>
      <c r="G177" s="11">
        <f t="shared" si="159"/>
        <v>8.704865535411204E-5</v>
      </c>
      <c r="H177" s="4">
        <f t="shared" si="123"/>
        <v>148750.09037822223</v>
      </c>
      <c r="I177" s="4">
        <f t="shared" si="123"/>
        <v>130392.97248344787</v>
      </c>
      <c r="J177" s="4">
        <f t="shared" si="123"/>
        <v>28363.123448656414</v>
      </c>
      <c r="K177" s="4">
        <f t="shared" si="115"/>
        <v>115663.92209797172</v>
      </c>
      <c r="L177" s="4">
        <f t="shared" si="115"/>
        <v>36525.305819120877</v>
      </c>
      <c r="M177" s="4">
        <f t="shared" si="115"/>
        <v>4172.0372389212698</v>
      </c>
      <c r="N177" s="11">
        <f t="shared" si="120"/>
        <v>1.7281068950460998E-3</v>
      </c>
      <c r="O177" s="11">
        <f t="shared" si="120"/>
        <v>7.8032475943059509E-3</v>
      </c>
      <c r="P177" s="11">
        <f t="shared" si="120"/>
        <v>5.0688978789530381E-3</v>
      </c>
      <c r="Q177" s="4">
        <f t="shared" si="116"/>
        <v>4405.3224172140372</v>
      </c>
      <c r="R177" s="4">
        <f t="shared" si="116"/>
        <v>14966.770835149595</v>
      </c>
      <c r="S177" s="4">
        <f t="shared" si="116"/>
        <v>3828.7036292745579</v>
      </c>
      <c r="T177" s="4">
        <f t="shared" si="160"/>
        <v>29.615594894851899</v>
      </c>
      <c r="U177" s="4">
        <f t="shared" si="160"/>
        <v>114.78203579605858</v>
      </c>
      <c r="V177" s="4">
        <f t="shared" si="160"/>
        <v>134.98878697916913</v>
      </c>
      <c r="W177" s="11">
        <f t="shared" si="117"/>
        <v>-1.219247815263802E-2</v>
      </c>
      <c r="X177" s="11">
        <f t="shared" si="117"/>
        <v>-1.3228699347321071E-2</v>
      </c>
      <c r="Y177" s="11">
        <f t="shared" si="117"/>
        <v>-1.2203590333800474E-2</v>
      </c>
      <c r="Z177" s="4">
        <f t="shared" si="129"/>
        <v>6002.1880723417826</v>
      </c>
      <c r="AA177" s="4">
        <f t="shared" si="129"/>
        <v>39539.757126298129</v>
      </c>
      <c r="AB177" s="4">
        <f t="shared" si="129"/>
        <v>6890.7174751077473</v>
      </c>
      <c r="AC177" s="12">
        <f t="shared" si="161"/>
        <v>1.7245676096732594</v>
      </c>
      <c r="AD177" s="12">
        <f t="shared" si="161"/>
        <v>3.948659621734985</v>
      </c>
      <c r="AE177" s="12">
        <f t="shared" si="161"/>
        <v>1.8319046735890836</v>
      </c>
      <c r="AF177" s="11">
        <f t="shared" si="118"/>
        <v>-2.9039671966837322E-3</v>
      </c>
      <c r="AG177" s="11">
        <f t="shared" si="118"/>
        <v>2.0567434751257441E-3</v>
      </c>
      <c r="AH177" s="11">
        <f t="shared" si="118"/>
        <v>8.257041531207765E-4</v>
      </c>
      <c r="AI177" s="1">
        <f t="shared" si="164"/>
        <v>289558.0328065104</v>
      </c>
      <c r="AJ177" s="1">
        <f t="shared" si="164"/>
        <v>239489.26372691721</v>
      </c>
      <c r="AK177" s="1">
        <f t="shared" si="164"/>
        <v>53505.548842066783</v>
      </c>
      <c r="AL177" s="17">
        <f t="shared" si="162"/>
        <v>48.683600880085834</v>
      </c>
      <c r="AM177" s="17">
        <f t="shared" si="162"/>
        <v>18.508415549144047</v>
      </c>
      <c r="AN177" s="17">
        <f t="shared" si="162"/>
        <v>3.2118560912903238</v>
      </c>
      <c r="AO177" s="7">
        <f t="shared" si="165"/>
        <v>5.4169210588462273E-3</v>
      </c>
      <c r="AP177" s="7">
        <f t="shared" si="165"/>
        <v>8.3416513678118923E-3</v>
      </c>
      <c r="AQ177" s="7">
        <f t="shared" si="165"/>
        <v>6.0380216581880338E-3</v>
      </c>
      <c r="AR177" s="1">
        <f t="shared" si="127"/>
        <v>148750.09037822223</v>
      </c>
      <c r="AS177" s="1">
        <f t="shared" si="127"/>
        <v>130392.97248344787</v>
      </c>
      <c r="AT177" s="1">
        <f t="shared" si="127"/>
        <v>28363.123448656414</v>
      </c>
      <c r="AU177" s="1">
        <f t="shared" si="134"/>
        <v>29750.018075644446</v>
      </c>
      <c r="AV177" s="1">
        <f t="shared" si="134"/>
        <v>26078.594496689577</v>
      </c>
      <c r="AW177" s="1">
        <f t="shared" si="134"/>
        <v>5672.6246897312831</v>
      </c>
      <c r="AX177" s="1">
        <f t="shared" si="135"/>
        <v>92531.137678377374</v>
      </c>
      <c r="AY177" s="1">
        <f t="shared" si="135"/>
        <v>29220.244655296698</v>
      </c>
      <c r="AZ177" s="1">
        <f t="shared" si="135"/>
        <v>3337.6297911370161</v>
      </c>
      <c r="BA177" s="1">
        <f t="shared" si="136"/>
        <v>11.435300490405547</v>
      </c>
      <c r="BB177" s="1">
        <f t="shared" si="136"/>
        <v>10.282617058140847</v>
      </c>
      <c r="BC177" s="1">
        <f t="shared" si="136"/>
        <v>8.1130161906825506</v>
      </c>
      <c r="BD177" s="1">
        <f t="shared" si="137"/>
        <v>4005.9313341622315</v>
      </c>
      <c r="BE177">
        <f t="shared" si="163"/>
        <v>0.21822387218499145</v>
      </c>
      <c r="BF177">
        <f t="shared" si="163"/>
        <v>0.3346263841173937</v>
      </c>
      <c r="BG177">
        <f t="shared" si="163"/>
        <v>2.453676962688749E-2</v>
      </c>
      <c r="BH177">
        <f t="shared" si="138"/>
        <v>0.2805492201981542</v>
      </c>
      <c r="BI177">
        <f t="shared" si="139"/>
        <v>4.7621658391411486E-3</v>
      </c>
      <c r="BJ177">
        <f t="shared" si="139"/>
        <v>1.1197481694748152E-2</v>
      </c>
      <c r="BK177">
        <f t="shared" si="139"/>
        <v>6.0205306372294847E-5</v>
      </c>
      <c r="BL177">
        <f t="shared" si="133"/>
        <v>708.37259896832836</v>
      </c>
      <c r="BM177">
        <f t="shared" si="133"/>
        <v>1460.0729225072071</v>
      </c>
      <c r="BN177">
        <f t="shared" si="133"/>
        <v>1.7076105369015793</v>
      </c>
      <c r="BO177">
        <f t="shared" si="128"/>
        <v>544.24704222600394</v>
      </c>
      <c r="BP177">
        <f t="shared" si="149"/>
        <v>220.70408149995669</v>
      </c>
      <c r="BQ177">
        <f t="shared" si="149"/>
        <v>20.199331302514942</v>
      </c>
      <c r="BR177" s="7">
        <f t="shared" si="147"/>
        <v>4.6383804186926891E-3</v>
      </c>
      <c r="BS177" s="7">
        <f t="shared" si="131"/>
        <v>3.75896305896469E-2</v>
      </c>
      <c r="BT177" s="7">
        <f t="shared" si="132"/>
        <v>7.6225840898402055E-3</v>
      </c>
      <c r="BU177" s="8">
        <f>MAX((BU$3*climhigh!$I287+BU$4*climhigh!$I287^2+BU$5*climhigh!$I287^6)*(K177/K$66)^$BW$1,-99)</f>
        <v>-19.454221799601846</v>
      </c>
      <c r="BV177" s="8">
        <f>MAX((BV$3*climhigh!$I287+BV$4*climhigh!$I287^2+BV$5*climhigh!$I287^6)*(L177/L$66)^$BW$1,-99)</f>
        <v>-13.983571966821827</v>
      </c>
      <c r="BW177" s="8">
        <f>MAX((BW$3*climhigh!$I287+BW$4*climhigh!$I287^2+BW$5*climhigh!$I287^6)*(M177/M$66)^$BW$1,-99)</f>
        <v>-14.200997797185149</v>
      </c>
      <c r="BX177" s="8">
        <f>MAX((BX$3*climhigh!$M287+BX$4*climhigh!$M287^2+BX$5*climhigh!$M287^6)*(K177/K$66)^$BW$1,-99)</f>
        <v>-19.454241131451244</v>
      </c>
      <c r="BY177" s="8">
        <f>MAX((BY$3*climhigh!$M287+BY$4*climhigh!$M287^2+BY$5*climhigh!$M287^6)*(L177/L$66)^$BW$1,-99)</f>
        <v>-13.983584328386518</v>
      </c>
      <c r="BZ177" s="8">
        <f>MAX((BZ$3*climhigh!$M287+BZ$4*climhigh!$M287^2+BZ$5*climhigh!$M287^6)*(M177/M$66)^$BW$1,-99)</f>
        <v>-14.201009039671167</v>
      </c>
      <c r="CA177" s="8">
        <f t="shared" si="140"/>
        <v>3.1944863638801578E-2</v>
      </c>
      <c r="CB177" s="8">
        <f t="shared" si="141"/>
        <v>1.2007956234191947E-3</v>
      </c>
      <c r="CC177" s="8">
        <f t="shared" si="142"/>
        <v>2.435024093252438E-4</v>
      </c>
      <c r="CD177" s="8">
        <f>MAX((CD$3*climhigh!$I287+CD$4*climhigh!$I287^2+CD$5*climhigh!$I287^6)*(K177/K$66)^$BW$1,-99)</f>
        <v>-99</v>
      </c>
      <c r="CE177" s="8">
        <f>MAX((CE$3*climhigh!$I287+CE$4*climhigh!$I287^2+CE$5*climhigh!$I287^6)*(L177/L$66)^$BW$1,-99)</f>
        <v>-81.407026109524793</v>
      </c>
      <c r="CF177" s="8">
        <f>MAX((CF$3*climhigh!$I287+CF$4*climhigh!$I287^2+CF$5*climhigh!$I287^6)*(M177/M$66)^$BW$1,-99)</f>
        <v>-91.965403981699524</v>
      </c>
      <c r="CG177" s="8">
        <f>MAX((CG$3*climhigh!$M287+CG$4*climhigh!$M287^2+CG$5*climhigh!$M287^6)*(K177/K$66)^$BW$1,-99)</f>
        <v>-99</v>
      </c>
      <c r="CH177" s="8">
        <f>MAX((CH$3*climhigh!$M287+CH$4*climhigh!$M287^2+CH$5*climhigh!$M287^6)*(L177/L$66)^$BW$1,-99)</f>
        <v>-81.407187360558481</v>
      </c>
      <c r="CI177" s="8">
        <f>MAX((CI$3*climhigh!$M287+CI$4*climhigh!$M287^2+CI$5*climhigh!$M287^6)*(M177/M$66)^$BW$1,-99)</f>
        <v>-91.965582186156709</v>
      </c>
      <c r="CJ177" s="8">
        <f t="shared" si="143"/>
        <v>6.8229205197870395E-3</v>
      </c>
      <c r="CK177" s="8">
        <f t="shared" si="144"/>
        <v>2.564710618813164E-4</v>
      </c>
      <c r="CL177" s="8">
        <f t="shared" si="145"/>
        <v>5.2008285400372952E-5</v>
      </c>
    </row>
    <row r="178" spans="1:90">
      <c r="A178">
        <f t="shared" si="114"/>
        <v>2132</v>
      </c>
      <c r="B178" s="4">
        <f t="shared" si="158"/>
        <v>1286.0783796924577</v>
      </c>
      <c r="C178" s="4">
        <f t="shared" si="158"/>
        <v>3570.0688480136419</v>
      </c>
      <c r="D178" s="4">
        <f t="shared" si="158"/>
        <v>6798.9491338194775</v>
      </c>
      <c r="E178" s="11">
        <f t="shared" si="159"/>
        <v>1.8683298980400723E-5</v>
      </c>
      <c r="F178" s="11">
        <f t="shared" si="159"/>
        <v>3.7455895620177718E-5</v>
      </c>
      <c r="G178" s="11">
        <f t="shared" si="159"/>
        <v>8.2696222586406428E-5</v>
      </c>
      <c r="H178" s="4">
        <f t="shared" si="123"/>
        <v>148995.07844915785</v>
      </c>
      <c r="I178" s="4">
        <f t="shared" si="123"/>
        <v>131401.15747619877</v>
      </c>
      <c r="J178" s="4">
        <f t="shared" si="123"/>
        <v>28506.942207223845</v>
      </c>
      <c r="K178" s="4">
        <f t="shared" si="115"/>
        <v>115852.25348768193</v>
      </c>
      <c r="L178" s="4">
        <f t="shared" si="115"/>
        <v>36806.337096078511</v>
      </c>
      <c r="M178" s="4">
        <f t="shared" si="115"/>
        <v>4192.8453421461863</v>
      </c>
      <c r="N178" s="11">
        <f t="shared" si="120"/>
        <v>1.6282639071385496E-3</v>
      </c>
      <c r="O178" s="11">
        <f t="shared" si="120"/>
        <v>7.6941526061231613E-3</v>
      </c>
      <c r="P178" s="11">
        <f t="shared" si="120"/>
        <v>4.9875161781385291E-3</v>
      </c>
      <c r="Q178" s="4">
        <f t="shared" si="116"/>
        <v>4358.7776252212007</v>
      </c>
      <c r="R178" s="4">
        <f t="shared" si="116"/>
        <v>14882.97060422363</v>
      </c>
      <c r="S178" s="4">
        <f t="shared" si="116"/>
        <v>3801.1566989136518</v>
      </c>
      <c r="T178" s="4">
        <f t="shared" si="160"/>
        <v>29.254507401119039</v>
      </c>
      <c r="U178" s="4">
        <f t="shared" si="160"/>
        <v>113.26361875403907</v>
      </c>
      <c r="V178" s="4">
        <f t="shared" si="160"/>
        <v>133.34143912321869</v>
      </c>
      <c r="W178" s="11">
        <f t="shared" si="117"/>
        <v>-1.219247815263802E-2</v>
      </c>
      <c r="X178" s="11">
        <f t="shared" si="117"/>
        <v>-1.3228699347321071E-2</v>
      </c>
      <c r="Y178" s="11">
        <f t="shared" si="117"/>
        <v>-1.2203590333800474E-2</v>
      </c>
      <c r="Z178" s="4">
        <f t="shared" si="129"/>
        <v>5922.1215539630875</v>
      </c>
      <c r="AA178" s="4">
        <f t="shared" si="129"/>
        <v>39403.58156037303</v>
      </c>
      <c r="AB178" s="4">
        <f t="shared" si="129"/>
        <v>6847.3728245167631</v>
      </c>
      <c r="AC178" s="12">
        <f t="shared" si="161"/>
        <v>1.7195595219063049</v>
      </c>
      <c r="AD178" s="12">
        <f t="shared" si="161"/>
        <v>3.9567810016474807</v>
      </c>
      <c r="AE178" s="12">
        <f t="shared" si="161"/>
        <v>1.8334172848861874</v>
      </c>
      <c r="AF178" s="11">
        <f t="shared" si="118"/>
        <v>-2.9039671966837322E-3</v>
      </c>
      <c r="AG178" s="11">
        <f t="shared" si="118"/>
        <v>2.0567434751257441E-3</v>
      </c>
      <c r="AH178" s="11">
        <f t="shared" si="118"/>
        <v>8.257041531207765E-4</v>
      </c>
      <c r="AI178" s="1">
        <f t="shared" si="164"/>
        <v>290352.2476015038</v>
      </c>
      <c r="AJ178" s="1">
        <f t="shared" si="164"/>
        <v>241618.93185091508</v>
      </c>
      <c r="AK178" s="1">
        <f t="shared" si="164"/>
        <v>53827.618647591386</v>
      </c>
      <c r="AL178" s="17">
        <f t="shared" si="162"/>
        <v>48.944678950685358</v>
      </c>
      <c r="AM178" s="17">
        <f t="shared" si="162"/>
        <v>18.66126239152678</v>
      </c>
      <c r="AN178" s="17">
        <f t="shared" si="162"/>
        <v>3.2310554153660962</v>
      </c>
      <c r="AO178" s="7">
        <f t="shared" si="165"/>
        <v>5.362751848257765E-3</v>
      </c>
      <c r="AP178" s="7">
        <f t="shared" si="165"/>
        <v>8.2582348541337738E-3</v>
      </c>
      <c r="AQ178" s="7">
        <f t="shared" si="165"/>
        <v>5.9776414416061532E-3</v>
      </c>
      <c r="AR178" s="1">
        <f t="shared" si="127"/>
        <v>148995.07844915785</v>
      </c>
      <c r="AS178" s="1">
        <f t="shared" si="127"/>
        <v>131401.15747619877</v>
      </c>
      <c r="AT178" s="1">
        <f t="shared" si="127"/>
        <v>28506.942207223845</v>
      </c>
      <c r="AU178" s="1">
        <f t="shared" si="134"/>
        <v>29799.015689831573</v>
      </c>
      <c r="AV178" s="1">
        <f t="shared" si="134"/>
        <v>26280.231495239757</v>
      </c>
      <c r="AW178" s="1">
        <f t="shared" si="134"/>
        <v>5701.3884414447693</v>
      </c>
      <c r="AX178" s="1">
        <f t="shared" si="135"/>
        <v>92681.802790145535</v>
      </c>
      <c r="AY178" s="1">
        <f t="shared" si="135"/>
        <v>29445.069676862804</v>
      </c>
      <c r="AZ178" s="1">
        <f t="shared" si="135"/>
        <v>3354.2762737169492</v>
      </c>
      <c r="BA178" s="1">
        <f t="shared" si="136"/>
        <v>11.436927430128229</v>
      </c>
      <c r="BB178" s="1">
        <f t="shared" si="136"/>
        <v>10.290281761715244</v>
      </c>
      <c r="BC178" s="1">
        <f t="shared" si="136"/>
        <v>8.1179913104031431</v>
      </c>
      <c r="BD178" s="1">
        <f t="shared" si="137"/>
        <v>3891.7898302053109</v>
      </c>
      <c r="BE178">
        <f t="shared" si="163"/>
        <v>0.21822387218499145</v>
      </c>
      <c r="BF178">
        <f t="shared" si="163"/>
        <v>0.3346263841173937</v>
      </c>
      <c r="BG178">
        <f t="shared" si="163"/>
        <v>2.453676962688749E-2</v>
      </c>
      <c r="BH178">
        <f t="shared" si="138"/>
        <v>0.28071641285992105</v>
      </c>
      <c r="BI178">
        <f t="shared" si="139"/>
        <v>4.7621658391411486E-3</v>
      </c>
      <c r="BJ178">
        <f t="shared" si="139"/>
        <v>1.1197481694748152E-2</v>
      </c>
      <c r="BK178">
        <f t="shared" si="139"/>
        <v>6.0205306372294847E-5</v>
      </c>
      <c r="BL178">
        <f t="shared" si="133"/>
        <v>709.53927279073503</v>
      </c>
      <c r="BM178">
        <f t="shared" si="133"/>
        <v>1471.3620555084551</v>
      </c>
      <c r="BN178">
        <f t="shared" si="133"/>
        <v>1.7162691893232147</v>
      </c>
      <c r="BO178">
        <f t="shared" si="128"/>
        <v>546.77146704959648</v>
      </c>
      <c r="BP178">
        <f t="shared" si="149"/>
        <v>223.17917536369438</v>
      </c>
      <c r="BQ178">
        <f t="shared" si="149"/>
        <v>20.430266954392405</v>
      </c>
      <c r="BR178" s="7">
        <f t="shared" si="147"/>
        <v>4.5429714407245747E-3</v>
      </c>
      <c r="BS178" s="7">
        <f t="shared" si="131"/>
        <v>3.649478698023971E-2</v>
      </c>
      <c r="BT178" s="7">
        <f t="shared" si="132"/>
        <v>7.3673896446365475E-3</v>
      </c>
      <c r="BU178" s="8">
        <f>MAX((BU$3*climhigh!$I288+BU$4*climhigh!$I288^2+BU$5*climhigh!$I288^6)*(K178/K$66)^$BW$1,-99)</f>
        <v>-19.796853860188975</v>
      </c>
      <c r="BV178" s="8">
        <f>MAX((BV$3*climhigh!$I288+BV$4*climhigh!$I288^2+BV$5*climhigh!$I288^6)*(L178/L$66)^$BW$1,-99)</f>
        <v>-14.180564344046674</v>
      </c>
      <c r="BW178" s="8">
        <f>MAX((BW$3*climhigh!$I288+BW$4*climhigh!$I288^2+BW$5*climhigh!$I288^6)*(M178/M$66)^$BW$1,-99)</f>
        <v>-14.386937885830394</v>
      </c>
      <c r="BX178" s="8">
        <f>MAX((BX$3*climhigh!$M288+BX$4*climhigh!$M288^2+BX$5*climhigh!$M288^6)*(K178/K$66)^$BW$1,-99)</f>
        <v>-19.796873203878892</v>
      </c>
      <c r="BY178" s="8">
        <f>MAX((BY$3*climhigh!$M288+BY$4*climhigh!$M288^2+BY$5*climhigh!$M288^6)*(L178/L$66)^$BW$1,-99)</f>
        <v>-14.180576688847596</v>
      </c>
      <c r="BZ178" s="8">
        <f>MAX((BZ$3*climhigh!$M288+BZ$4*climhigh!$M288^2+BZ$5*climhigh!$M288^6)*(M178/M$66)^$BW$1,-99)</f>
        <v>-14.386949115161812</v>
      </c>
      <c r="CA178" s="8">
        <f t="shared" si="140"/>
        <v>3.2022284985131801E-2</v>
      </c>
      <c r="CB178" s="8">
        <f t="shared" si="141"/>
        <v>1.1686464691529135E-3</v>
      </c>
      <c r="CC178" s="8">
        <f t="shared" si="142"/>
        <v>2.3592065079706043E-4</v>
      </c>
      <c r="CD178" s="8">
        <f>MAX((CD$3*climhigh!$I288+CD$4*climhigh!$I288^2+CD$5*climhigh!$I288^6)*(K178/K$66)^$BW$1,-99)</f>
        <v>-99</v>
      </c>
      <c r="CE178" s="8">
        <f>MAX((CE$3*climhigh!$I288+CE$4*climhigh!$I288^2+CE$5*climhigh!$I288^6)*(L178/L$66)^$BW$1,-99)</f>
        <v>-84.202240833011928</v>
      </c>
      <c r="CF178" s="8">
        <f>MAX((CF$3*climhigh!$I288+CF$4*climhigh!$I288^2+CF$5*climhigh!$I288^6)*(M178/M$66)^$BW$1,-99)</f>
        <v>-95.114198621201155</v>
      </c>
      <c r="CG178" s="8">
        <f>MAX((CG$3*climhigh!$M288+CG$4*climhigh!$M288^2+CG$5*climhigh!$M288^6)*(K178/K$66)^$BW$1,-99)</f>
        <v>-99</v>
      </c>
      <c r="CH178" s="8">
        <f>MAX((CH$3*climhigh!$M288+CH$4*climhigh!$M288^2+CH$5*climhigh!$M288^6)*(L178/L$66)^$BW$1,-99)</f>
        <v>-84.202405422098749</v>
      </c>
      <c r="CI178" s="8">
        <f>MAX((CI$3*climhigh!$M288+CI$4*climhigh!$M288^2+CI$5*climhigh!$M288^6)*(M178/M$66)^$BW$1,-99)</f>
        <v>-95.114380592205947</v>
      </c>
      <c r="CJ178" s="8">
        <f t="shared" si="143"/>
        <v>6.9170030387528088E-3</v>
      </c>
      <c r="CK178" s="8">
        <f t="shared" si="144"/>
        <v>2.5243455244095453E-4</v>
      </c>
      <c r="CL178" s="8">
        <f t="shared" si="145"/>
        <v>5.0960256559626977E-5</v>
      </c>
    </row>
    <row r="179" spans="1:90">
      <c r="A179">
        <f t="shared" si="114"/>
        <v>2133</v>
      </c>
      <c r="B179" s="4">
        <f t="shared" ref="B179:D194" si="166">B178*(1+E179)</f>
        <v>1286.1012064699937</v>
      </c>
      <c r="C179" s="4">
        <f t="shared" si="166"/>
        <v>3570.1958821334633</v>
      </c>
      <c r="D179" s="4">
        <f t="shared" si="166"/>
        <v>6799.4832688598553</v>
      </c>
      <c r="E179" s="11">
        <f t="shared" ref="E179:G194" si="167">E178*$E$5</f>
        <v>1.7749134031380686E-5</v>
      </c>
      <c r="F179" s="11">
        <f t="shared" si="167"/>
        <v>3.5583100839168831E-5</v>
      </c>
      <c r="G179" s="11">
        <f t="shared" si="167"/>
        <v>7.8561411457086103E-5</v>
      </c>
      <c r="H179" s="4">
        <f t="shared" si="123"/>
        <v>149225.65380487635</v>
      </c>
      <c r="I179" s="4">
        <f t="shared" si="123"/>
        <v>132402.76561543872</v>
      </c>
      <c r="J179" s="4">
        <f t="shared" si="123"/>
        <v>28649.088797921624</v>
      </c>
      <c r="K179" s="4">
        <f t="shared" si="115"/>
        <v>116029.47968182157</v>
      </c>
      <c r="L179" s="4">
        <f t="shared" si="115"/>
        <v>37085.574569739852</v>
      </c>
      <c r="M179" s="4">
        <f t="shared" si="115"/>
        <v>4213.4214711768145</v>
      </c>
      <c r="N179" s="11">
        <f t="shared" si="120"/>
        <v>1.5297604388722075E-3</v>
      </c>
      <c r="O179" s="11">
        <f t="shared" si="120"/>
        <v>7.5866683754057807E-3</v>
      </c>
      <c r="P179" s="11">
        <f t="shared" si="120"/>
        <v>4.9074381122047317E-3</v>
      </c>
      <c r="Q179" s="4">
        <f t="shared" si="116"/>
        <v>4312.2964499464024</v>
      </c>
      <c r="R179" s="4">
        <f t="shared" si="116"/>
        <v>14798.033283245821</v>
      </c>
      <c r="S179" s="4">
        <f t="shared" si="116"/>
        <v>3773.491663506496</v>
      </c>
      <c r="T179" s="4">
        <f t="shared" ref="T179:V194" si="168">T178*(1+W179)</f>
        <v>28.897822458764708</v>
      </c>
      <c r="U179" s="4">
        <f t="shared" si="168"/>
        <v>111.76528839455229</v>
      </c>
      <c r="V179" s="4">
        <f t="shared" si="168"/>
        <v>131.71419482563954</v>
      </c>
      <c r="W179" s="11">
        <f t="shared" si="117"/>
        <v>-1.219247815263802E-2</v>
      </c>
      <c r="X179" s="11">
        <f t="shared" si="117"/>
        <v>-1.3228699347321071E-2</v>
      </c>
      <c r="Y179" s="11">
        <f t="shared" si="117"/>
        <v>-1.2203590333800474E-2</v>
      </c>
      <c r="Z179" s="4">
        <f t="shared" si="129"/>
        <v>5842.5349538364526</v>
      </c>
      <c r="AA179" s="4">
        <f t="shared" si="129"/>
        <v>39263.546826872451</v>
      </c>
      <c r="AB179" s="4">
        <f t="shared" si="129"/>
        <v>6803.7202614589823</v>
      </c>
      <c r="AC179" s="12">
        <f t="shared" ref="AC179:AE194" si="169">AC178*(1+AF179)</f>
        <v>1.7145659774619437</v>
      </c>
      <c r="AD179" s="12">
        <f t="shared" si="169"/>
        <v>3.9649190851551208</v>
      </c>
      <c r="AE179" s="12">
        <f t="shared" si="169"/>
        <v>1.8349311451527213</v>
      </c>
      <c r="AF179" s="11">
        <f t="shared" si="118"/>
        <v>-2.9039671966837322E-3</v>
      </c>
      <c r="AG179" s="11">
        <f t="shared" si="118"/>
        <v>2.0567434751257441E-3</v>
      </c>
      <c r="AH179" s="11">
        <f t="shared" si="118"/>
        <v>8.257041531207765E-4</v>
      </c>
      <c r="AI179" s="1">
        <f t="shared" si="164"/>
        <v>291116.03853118501</v>
      </c>
      <c r="AJ179" s="1">
        <f t="shared" si="164"/>
        <v>243737.27016106335</v>
      </c>
      <c r="AK179" s="1">
        <f t="shared" si="164"/>
        <v>54146.245224277016</v>
      </c>
      <c r="AL179" s="17">
        <f t="shared" ref="AL179:AN194" si="170">AL178*(1+AO179)</f>
        <v>49.204532336515477</v>
      </c>
      <c r="AM179" s="17">
        <f t="shared" si="170"/>
        <v>18.813830388155584</v>
      </c>
      <c r="AN179" s="17">
        <f t="shared" si="170"/>
        <v>3.2501763652096041</v>
      </c>
      <c r="AO179" s="7">
        <f t="shared" si="165"/>
        <v>5.3091243297751873E-3</v>
      </c>
      <c r="AP179" s="7">
        <f t="shared" si="165"/>
        <v>8.1756525055924362E-3</v>
      </c>
      <c r="AQ179" s="7">
        <f t="shared" si="165"/>
        <v>5.9178650271900918E-3</v>
      </c>
      <c r="AR179" s="1">
        <f t="shared" si="127"/>
        <v>149225.65380487635</v>
      </c>
      <c r="AS179" s="1">
        <f t="shared" si="127"/>
        <v>132402.76561543872</v>
      </c>
      <c r="AT179" s="1">
        <f t="shared" si="127"/>
        <v>28649.088797921624</v>
      </c>
      <c r="AU179" s="1">
        <f t="shared" si="134"/>
        <v>29845.130760975269</v>
      </c>
      <c r="AV179" s="1">
        <f t="shared" si="134"/>
        <v>26480.553123087746</v>
      </c>
      <c r="AW179" s="1">
        <f t="shared" si="134"/>
        <v>5729.8177595843254</v>
      </c>
      <c r="AX179" s="1">
        <f t="shared" si="135"/>
        <v>92823.583745457261</v>
      </c>
      <c r="AY179" s="1">
        <f t="shared" si="135"/>
        <v>29668.459655791889</v>
      </c>
      <c r="AZ179" s="1">
        <f t="shared" si="135"/>
        <v>3370.7371769414508</v>
      </c>
      <c r="BA179" s="1">
        <f t="shared" si="136"/>
        <v>11.438456021675533</v>
      </c>
      <c r="BB179" s="1">
        <f t="shared" si="136"/>
        <v>10.297839796055557</v>
      </c>
      <c r="BC179" s="1">
        <f t="shared" si="136"/>
        <v>8.1228867462916998</v>
      </c>
      <c r="BD179" s="1">
        <f t="shared" si="137"/>
        <v>3780.8510679024612</v>
      </c>
      <c r="BE179">
        <f t="shared" si="163"/>
        <v>0.21822387218499145</v>
      </c>
      <c r="BF179">
        <f t="shared" si="163"/>
        <v>0.3346263841173937</v>
      </c>
      <c r="BG179">
        <f t="shared" si="163"/>
        <v>2.453676962688749E-2</v>
      </c>
      <c r="BH179">
        <f t="shared" si="138"/>
        <v>0.28088222351762471</v>
      </c>
      <c r="BI179">
        <f t="shared" si="139"/>
        <v>4.7621658391411486E-3</v>
      </c>
      <c r="BJ179">
        <f t="shared" si="139"/>
        <v>1.1197481694748152E-2</v>
      </c>
      <c r="BK179">
        <f t="shared" si="139"/>
        <v>6.0205306372294847E-5</v>
      </c>
      <c r="BL179">
        <f t="shared" si="133"/>
        <v>710.63731087308554</v>
      </c>
      <c r="BM179">
        <f t="shared" si="133"/>
        <v>1482.577544312905</v>
      </c>
      <c r="BN179">
        <f t="shared" si="133"/>
        <v>1.7248271683659517</v>
      </c>
      <c r="BO179">
        <f t="shared" si="128"/>
        <v>549.2554342090059</v>
      </c>
      <c r="BP179">
        <f t="shared" si="149"/>
        <v>225.68240663736401</v>
      </c>
      <c r="BQ179">
        <f t="shared" si="149"/>
        <v>20.663874023065869</v>
      </c>
      <c r="BR179" s="7">
        <f t="shared" si="147"/>
        <v>4.4490642471355368E-3</v>
      </c>
      <c r="BS179" s="7">
        <f t="shared" si="131"/>
        <v>3.5431832019650202E-2</v>
      </c>
      <c r="BT179" s="7">
        <f t="shared" si="132"/>
        <v>7.1213954838208202E-3</v>
      </c>
      <c r="BU179" s="8">
        <f>MAX((BU$3*climhigh!$I289+BU$4*climhigh!$I289^2+BU$5*climhigh!$I289^6)*(K179/K$66)^$BW$1,-99)</f>
        <v>-20.1397881175753</v>
      </c>
      <c r="BV179" s="8">
        <f>MAX((BV$3*climhigh!$I289+BV$4*climhigh!$I289^2+BV$5*climhigh!$I289^6)*(L179/L$66)^$BW$1,-99)</f>
        <v>-14.377089752393823</v>
      </c>
      <c r="BW179" s="8">
        <f>MAX((BW$3*climhigh!$I289+BW$4*climhigh!$I289^2+BW$5*climhigh!$I289^6)*(M179/M$66)^$BW$1,-99)</f>
        <v>-14.57254546343783</v>
      </c>
      <c r="BX179" s="8">
        <f>MAX((BX$3*climhigh!$M289+BX$4*climhigh!$M289^2+BX$5*climhigh!$M289^6)*(K179/K$66)^$BW$1,-99)</f>
        <v>-20.139807471919511</v>
      </c>
      <c r="BY179" s="8">
        <f>MAX((BY$3*climhigh!$M289+BY$4*climhigh!$M289^2+BY$5*climhigh!$M289^6)*(L179/L$66)^$BW$1,-99)</f>
        <v>-14.377102079845663</v>
      </c>
      <c r="BZ179" s="8">
        <f>MAX((BZ$3*climhigh!$M289+BZ$4*climhigh!$M289^2+BZ$5*climhigh!$M289^6)*(M179/M$66)^$BW$1,-99)</f>
        <v>-14.572556679117806</v>
      </c>
      <c r="CA179" s="8">
        <f t="shared" si="140"/>
        <v>3.2094836803867821E-2</v>
      </c>
      <c r="CB179" s="8">
        <f t="shared" si="141"/>
        <v>1.1371788663327317E-3</v>
      </c>
      <c r="CC179" s="8">
        <f t="shared" si="142"/>
        <v>2.2856002586903054E-4</v>
      </c>
      <c r="CD179" s="8">
        <f>MAX((CD$3*climhigh!$I289+CD$4*climhigh!$I289^2+CD$5*climhigh!$I289^6)*(K179/K$66)^$BW$1,-99)</f>
        <v>-99</v>
      </c>
      <c r="CE179" s="8">
        <f>MAX((CE$3*climhigh!$I289+CE$4*climhigh!$I289^2+CE$5*climhigh!$I289^6)*(L179/L$66)^$BW$1,-99)</f>
        <v>-87.052796685949573</v>
      </c>
      <c r="CF179" s="8">
        <f>MAX((CF$3*climhigh!$I289+CF$4*climhigh!$I289^2+CF$5*climhigh!$I289^6)*(M179/M$66)^$BW$1,-99)</f>
        <v>-98.327014520250998</v>
      </c>
      <c r="CG179" s="8">
        <f>MAX((CG$3*climhigh!$M289+CG$4*climhigh!$M289^2+CG$5*climhigh!$M289^6)*(K179/K$66)^$BW$1,-99)</f>
        <v>-99</v>
      </c>
      <c r="CH179" s="8">
        <f>MAX((CH$3*climhigh!$M289+CH$4*climhigh!$M289^2+CH$5*climhigh!$M289^6)*(L179/L$66)^$BW$1,-99)</f>
        <v>-87.05296462627912</v>
      </c>
      <c r="CI179" s="8">
        <f>MAX((CI$3*climhigh!$M289+CI$4*climhigh!$M289^2+CI$5*climhigh!$M289^6)*(M179/M$66)^$BW$1,-99)</f>
        <v>-98.327200275961346</v>
      </c>
      <c r="CJ179" s="8">
        <f t="shared" si="143"/>
        <v>7.0094762444590439E-3</v>
      </c>
      <c r="CK179" s="8">
        <f t="shared" si="144"/>
        <v>2.4835858483940142E-4</v>
      </c>
      <c r="CL179" s="8">
        <f t="shared" si="145"/>
        <v>4.9917252471239956E-5</v>
      </c>
    </row>
    <row r="180" spans="1:90">
      <c r="A180">
        <f t="shared" si="114"/>
        <v>2134</v>
      </c>
      <c r="B180" s="4">
        <f t="shared" si="166"/>
        <v>1286.1228922935506</v>
      </c>
      <c r="C180" s="4">
        <f t="shared" si="166"/>
        <v>3570.3165688415484</v>
      </c>
      <c r="D180" s="4">
        <f t="shared" si="166"/>
        <v>6799.9907370124974</v>
      </c>
      <c r="E180" s="11">
        <f t="shared" si="167"/>
        <v>1.686167732981165E-5</v>
      </c>
      <c r="F180" s="11">
        <f t="shared" si="167"/>
        <v>3.3803945797210388E-5</v>
      </c>
      <c r="G180" s="11">
        <f t="shared" si="167"/>
        <v>7.46333408842318E-5</v>
      </c>
      <c r="H180" s="4">
        <f t="shared" si="123"/>
        <v>149441.95290210357</v>
      </c>
      <c r="I180" s="4">
        <f t="shared" si="123"/>
        <v>133397.7507516201</v>
      </c>
      <c r="J180" s="4">
        <f t="shared" si="123"/>
        <v>28789.573751740427</v>
      </c>
      <c r="K180" s="4">
        <f t="shared" si="115"/>
        <v>116195.7024461347</v>
      </c>
      <c r="L180" s="4">
        <f t="shared" si="115"/>
        <v>37363.003582313526</v>
      </c>
      <c r="M180" s="4">
        <f t="shared" si="115"/>
        <v>4233.7666130981843</v>
      </c>
      <c r="N180" s="11">
        <f t="shared" si="120"/>
        <v>1.4325907930377024E-3</v>
      </c>
      <c r="O180" s="11">
        <f t="shared" si="120"/>
        <v>7.4807796776066304E-3</v>
      </c>
      <c r="P180" s="11">
        <f t="shared" si="120"/>
        <v>4.8286510287534057E-3</v>
      </c>
      <c r="Q180" s="4">
        <f t="shared" si="116"/>
        <v>4265.8932326287531</v>
      </c>
      <c r="R180" s="4">
        <f t="shared" si="116"/>
        <v>14712.00825582936</v>
      </c>
      <c r="S180" s="4">
        <f t="shared" si="116"/>
        <v>3745.7195661359251</v>
      </c>
      <c r="T180" s="4">
        <f t="shared" si="168"/>
        <v>28.545486389777405</v>
      </c>
      <c r="U180" s="4">
        <f t="shared" si="168"/>
        <v>110.28677899691412</v>
      </c>
      <c r="V180" s="4">
        <f t="shared" si="168"/>
        <v>130.10680875084105</v>
      </c>
      <c r="W180" s="11">
        <f t="shared" si="117"/>
        <v>-1.219247815263802E-2</v>
      </c>
      <c r="X180" s="11">
        <f t="shared" si="117"/>
        <v>-1.3228699347321071E-2</v>
      </c>
      <c r="Y180" s="11">
        <f t="shared" si="117"/>
        <v>-1.2203590333800474E-2</v>
      </c>
      <c r="Z180" s="4">
        <f t="shared" si="129"/>
        <v>5763.4456707104073</v>
      </c>
      <c r="AA180" s="4">
        <f t="shared" si="129"/>
        <v>39119.763390667591</v>
      </c>
      <c r="AB180" s="4">
        <f t="shared" si="129"/>
        <v>6759.7793700414468</v>
      </c>
      <c r="AC180" s="12">
        <f t="shared" si="169"/>
        <v>1.7095869341068444</v>
      </c>
      <c r="AD180" s="12">
        <f t="shared" si="169"/>
        <v>3.9730739066129153</v>
      </c>
      <c r="AE180" s="12">
        <f t="shared" si="169"/>
        <v>1.8364462554199645</v>
      </c>
      <c r="AF180" s="11">
        <f t="shared" si="118"/>
        <v>-2.9039671966837322E-3</v>
      </c>
      <c r="AG180" s="11">
        <f t="shared" si="118"/>
        <v>2.0567434751257441E-3</v>
      </c>
      <c r="AH180" s="11">
        <f t="shared" si="118"/>
        <v>8.257041531207765E-4</v>
      </c>
      <c r="AI180" s="1">
        <f t="shared" si="164"/>
        <v>291849.56543904182</v>
      </c>
      <c r="AJ180" s="1">
        <f t="shared" si="164"/>
        <v>245844.09626804476</v>
      </c>
      <c r="AK180" s="1">
        <f t="shared" si="164"/>
        <v>54461.438461433638</v>
      </c>
      <c r="AL180" s="17">
        <f t="shared" si="170"/>
        <v>49.463152986480857</v>
      </c>
      <c r="AM180" s="17">
        <f t="shared" si="170"/>
        <v>18.966107574312772</v>
      </c>
      <c r="AN180" s="17">
        <f t="shared" si="170"/>
        <v>3.2692181292030389</v>
      </c>
      <c r="AO180" s="7">
        <f t="shared" si="165"/>
        <v>5.2560330864774357E-3</v>
      </c>
      <c r="AP180" s="7">
        <f t="shared" si="165"/>
        <v>8.0938959805365116E-3</v>
      </c>
      <c r="AQ180" s="7">
        <f t="shared" si="165"/>
        <v>5.8586863769181912E-3</v>
      </c>
      <c r="AR180" s="1">
        <f t="shared" si="127"/>
        <v>149441.95290210357</v>
      </c>
      <c r="AS180" s="1">
        <f t="shared" si="127"/>
        <v>133397.7507516201</v>
      </c>
      <c r="AT180" s="1">
        <f t="shared" si="127"/>
        <v>28789.573751740427</v>
      </c>
      <c r="AU180" s="1">
        <f t="shared" si="134"/>
        <v>29888.390580420717</v>
      </c>
      <c r="AV180" s="1">
        <f t="shared" si="134"/>
        <v>26679.550150324023</v>
      </c>
      <c r="AW180" s="1">
        <f t="shared" si="134"/>
        <v>5757.9147503480854</v>
      </c>
      <c r="AX180" s="1">
        <f t="shared" si="135"/>
        <v>92956.561956907768</v>
      </c>
      <c r="AY180" s="1">
        <f t="shared" si="135"/>
        <v>29890.402865850818</v>
      </c>
      <c r="AZ180" s="1">
        <f t="shared" si="135"/>
        <v>3387.0132904785473</v>
      </c>
      <c r="BA180" s="1">
        <f t="shared" si="136"/>
        <v>11.439887587289371</v>
      </c>
      <c r="BB180" s="1">
        <f t="shared" si="136"/>
        <v>10.305292733469214</v>
      </c>
      <c r="BC180" s="1">
        <f t="shared" si="136"/>
        <v>8.1277037767777571</v>
      </c>
      <c r="BD180" s="1">
        <f t="shared" si="137"/>
        <v>3673.0277634059303</v>
      </c>
      <c r="BE180">
        <f t="shared" ref="BE180:BG195" si="171">BE179</f>
        <v>0.21822387218499145</v>
      </c>
      <c r="BF180">
        <f t="shared" si="171"/>
        <v>0.3346263841173937</v>
      </c>
      <c r="BG180">
        <f t="shared" si="171"/>
        <v>2.453676962688749E-2</v>
      </c>
      <c r="BH180">
        <f t="shared" si="138"/>
        <v>0.28104666271865669</v>
      </c>
      <c r="BI180">
        <f t="shared" si="139"/>
        <v>4.7621658391411486E-3</v>
      </c>
      <c r="BJ180">
        <f t="shared" si="139"/>
        <v>1.1197481694748152E-2</v>
      </c>
      <c r="BK180">
        <f t="shared" si="139"/>
        <v>6.0205306372294847E-5</v>
      </c>
      <c r="BL180">
        <f t="shared" si="133"/>
        <v>711.66736304493804</v>
      </c>
      <c r="BM180">
        <f t="shared" si="133"/>
        <v>1493.7188721618427</v>
      </c>
      <c r="BN180">
        <f t="shared" si="133"/>
        <v>1.7332851080513103</v>
      </c>
      <c r="BO180">
        <f t="shared" si="128"/>
        <v>551.6991069238901</v>
      </c>
      <c r="BP180">
        <f t="shared" si="149"/>
        <v>228.2140949454562</v>
      </c>
      <c r="BQ180">
        <f t="shared" si="149"/>
        <v>20.90018327915962</v>
      </c>
      <c r="BR180" s="7">
        <f t="shared" si="147"/>
        <v>4.3566457491230892E-3</v>
      </c>
      <c r="BS180" s="7">
        <f t="shared" si="131"/>
        <v>3.4399836912281746E-2</v>
      </c>
      <c r="BT180" s="7">
        <f t="shared" si="132"/>
        <v>6.8842398625047043E-3</v>
      </c>
      <c r="BU180" s="8">
        <f>MAX((BU$3*climhigh!$I290+BU$4*climhigh!$I290^2+BU$5*climhigh!$I290^6)*(K180/K$66)^$BW$1,-99)</f>
        <v>-20.482966907918016</v>
      </c>
      <c r="BV180" s="8">
        <f>MAX((BV$3*climhigh!$I290+BV$4*climhigh!$I290^2+BV$5*climhigh!$I290^6)*(L180/L$66)^$BW$1,-99)</f>
        <v>-14.573114511853145</v>
      </c>
      <c r="BW180" s="8">
        <f>MAX((BW$3*climhigh!$I290+BW$4*climhigh!$I290^2+BW$5*climhigh!$I290^6)*(M180/M$66)^$BW$1,-99)</f>
        <v>-14.757788394379231</v>
      </c>
      <c r="BX180" s="8">
        <f>MAX((BX$3*climhigh!$M290+BX$4*climhigh!$M290^2+BX$5*climhigh!$M290^6)*(K180/K$66)^$BW$1,-99)</f>
        <v>-20.482986271777904</v>
      </c>
      <c r="BY180" s="8">
        <f>MAX((BY$3*climhigh!$M290+BY$4*climhigh!$M290^2+BY$5*climhigh!$M290^6)*(L180/L$66)^$BW$1,-99)</f>
        <v>-14.57312682140037</v>
      </c>
      <c r="BZ180" s="8">
        <f>MAX((BZ$3*climhigh!$M290+BZ$4*climhigh!$M290^2+BZ$5*climhigh!$M290^6)*(M180/M$66)^$BW$1,-99)</f>
        <v>-14.757799595935357</v>
      </c>
      <c r="CA180" s="8">
        <f t="shared" si="140"/>
        <v>3.2162610635881363E-2</v>
      </c>
      <c r="CB180" s="8">
        <f t="shared" si="141"/>
        <v>1.1063885605475372E-3</v>
      </c>
      <c r="CC180" s="8">
        <f t="shared" si="142"/>
        <v>2.2141512622175224E-4</v>
      </c>
      <c r="CD180" s="8">
        <f>MAX((CD$3*climhigh!$I290+CD$4*climhigh!$I290^2+CD$5*climhigh!$I290^6)*(K180/K$66)^$BW$1,-99)</f>
        <v>-99</v>
      </c>
      <c r="CE180" s="8">
        <f>MAX((CE$3*climhigh!$I290+CE$4*climhigh!$I290^2+CE$5*climhigh!$I290^6)*(L180/L$66)^$BW$1,-99)</f>
        <v>-89.95844193204438</v>
      </c>
      <c r="CF180" s="8">
        <f>MAX((CF$3*climhigh!$I290+CF$4*climhigh!$I290^2+CF$5*climhigh!$I290^6)*(M180/M$66)^$BW$1,-99)</f>
        <v>-99</v>
      </c>
      <c r="CG180" s="8">
        <f>MAX((CG$3*climhigh!$M290+CG$4*climhigh!$M290^2+CG$5*climhigh!$M290^6)*(K180/K$66)^$BW$1,-99)</f>
        <v>-99</v>
      </c>
      <c r="CH180" s="8">
        <f>MAX((CH$3*climhigh!$M290+CH$4*climhigh!$M290^2+CH$5*climhigh!$M290^6)*(L180/L$66)^$BW$1,-99)</f>
        <v>-89.95861323574529</v>
      </c>
      <c r="CI180" s="8">
        <f>MAX((CI$3*climhigh!$M290+CI$4*climhigh!$M290^2+CI$5*climhigh!$M290^6)*(M180/M$66)^$BW$1,-99)</f>
        <v>-99</v>
      </c>
      <c r="CJ180" s="8">
        <f t="shared" si="143"/>
        <v>0</v>
      </c>
      <c r="CK180" s="8">
        <f t="shared" si="144"/>
        <v>0</v>
      </c>
      <c r="CL180" s="8">
        <f t="shared" si="145"/>
        <v>0</v>
      </c>
    </row>
    <row r="181" spans="1:90">
      <c r="A181">
        <f t="shared" si="114"/>
        <v>2135</v>
      </c>
      <c r="B181" s="4">
        <f t="shared" si="166"/>
        <v>1286.143494173306</v>
      </c>
      <c r="C181" s="4">
        <f t="shared" si="166"/>
        <v>3570.4312250899316</v>
      </c>
      <c r="D181" s="4">
        <f t="shared" si="166"/>
        <v>6800.4728677378489</v>
      </c>
      <c r="E181" s="11">
        <f t="shared" si="167"/>
        <v>1.6018593463321066E-5</v>
      </c>
      <c r="F181" s="11">
        <f t="shared" si="167"/>
        <v>3.2113748507349867E-5</v>
      </c>
      <c r="G181" s="11">
        <f t="shared" si="167"/>
        <v>7.0901673840020204E-5</v>
      </c>
      <c r="H181" s="4">
        <f t="shared" si="123"/>
        <v>149644.11636664791</v>
      </c>
      <c r="I181" s="4">
        <f t="shared" si="123"/>
        <v>134386.07093007007</v>
      </c>
      <c r="J181" s="4">
        <f t="shared" si="123"/>
        <v>28928.408040128488</v>
      </c>
      <c r="K181" s="4">
        <f t="shared" si="115"/>
        <v>116351.02696129146</v>
      </c>
      <c r="L181" s="4">
        <f t="shared" si="115"/>
        <v>37638.610704981489</v>
      </c>
      <c r="M181" s="4">
        <f t="shared" si="115"/>
        <v>4253.8818406831479</v>
      </c>
      <c r="N181" s="11">
        <f t="shared" si="120"/>
        <v>1.3367492246862955E-3</v>
      </c>
      <c r="O181" s="11">
        <f t="shared" si="120"/>
        <v>7.3764712748742856E-3</v>
      </c>
      <c r="P181" s="11">
        <f t="shared" si="120"/>
        <v>4.7511422860986308E-3</v>
      </c>
      <c r="Q181" s="4">
        <f t="shared" si="116"/>
        <v>4219.5819159975945</v>
      </c>
      <c r="R181" s="4">
        <f t="shared" si="116"/>
        <v>14624.944260558397</v>
      </c>
      <c r="S181" s="4">
        <f t="shared" si="116"/>
        <v>3717.8511883079091</v>
      </c>
      <c r="T181" s="4">
        <f t="shared" si="168"/>
        <v>28.197446170613617</v>
      </c>
      <c r="U181" s="4">
        <f t="shared" si="168"/>
        <v>108.8278283555795</v>
      </c>
      <c r="V181" s="4">
        <f t="shared" si="168"/>
        <v>128.51903855720767</v>
      </c>
      <c r="W181" s="11">
        <f t="shared" si="117"/>
        <v>-1.219247815263802E-2</v>
      </c>
      <c r="X181" s="11">
        <f t="shared" si="117"/>
        <v>-1.3228699347321071E-2</v>
      </c>
      <c r="Y181" s="11">
        <f t="shared" si="117"/>
        <v>-1.2203590333800474E-2</v>
      </c>
      <c r="Z181" s="4">
        <f t="shared" si="129"/>
        <v>5684.8703520568297</v>
      </c>
      <c r="AA181" s="4">
        <f t="shared" si="129"/>
        <v>38972.34105931635</v>
      </c>
      <c r="AB181" s="4">
        <f t="shared" si="129"/>
        <v>6715.569327938606</v>
      </c>
      <c r="AC181" s="12">
        <f t="shared" si="169"/>
        <v>1.704622349730319</v>
      </c>
      <c r="AD181" s="12">
        <f t="shared" si="169"/>
        <v>3.9812455004465339</v>
      </c>
      <c r="AE181" s="12">
        <f t="shared" si="169"/>
        <v>1.8379626167200478</v>
      </c>
      <c r="AF181" s="11">
        <f t="shared" si="118"/>
        <v>-2.9039671966837322E-3</v>
      </c>
      <c r="AG181" s="11">
        <f t="shared" si="118"/>
        <v>2.0567434751257441E-3</v>
      </c>
      <c r="AH181" s="11">
        <f t="shared" si="118"/>
        <v>8.257041531207765E-4</v>
      </c>
      <c r="AI181" s="1">
        <f t="shared" si="164"/>
        <v>292552.9994755584</v>
      </c>
      <c r="AJ181" s="1">
        <f t="shared" si="164"/>
        <v>247939.23679156433</v>
      </c>
      <c r="AK181" s="1">
        <f t="shared" si="164"/>
        <v>54773.209365638359</v>
      </c>
      <c r="AL181" s="17">
        <f t="shared" si="170"/>
        <v>49.720533155452713</v>
      </c>
      <c r="AM181" s="17">
        <f t="shared" si="170"/>
        <v>19.118082179156307</v>
      </c>
      <c r="AN181" s="17">
        <f t="shared" si="170"/>
        <v>3.2881799196826078</v>
      </c>
      <c r="AO181" s="7">
        <f t="shared" si="165"/>
        <v>5.2034727556126616E-3</v>
      </c>
      <c r="AP181" s="7">
        <f t="shared" si="165"/>
        <v>8.0129570207311471E-3</v>
      </c>
      <c r="AQ181" s="7">
        <f t="shared" si="165"/>
        <v>5.8000995131490089E-3</v>
      </c>
      <c r="AR181" s="1">
        <f t="shared" si="127"/>
        <v>149644.11636664791</v>
      </c>
      <c r="AS181" s="1">
        <f t="shared" si="127"/>
        <v>134386.07093007007</v>
      </c>
      <c r="AT181" s="1">
        <f t="shared" si="127"/>
        <v>28928.408040128488</v>
      </c>
      <c r="AU181" s="1">
        <f t="shared" si="134"/>
        <v>29928.823273329584</v>
      </c>
      <c r="AV181" s="1">
        <f t="shared" si="134"/>
        <v>26877.214186014015</v>
      </c>
      <c r="AW181" s="1">
        <f t="shared" si="134"/>
        <v>5785.6816080256976</v>
      </c>
      <c r="AX181" s="1">
        <f t="shared" si="135"/>
        <v>93080.821569033142</v>
      </c>
      <c r="AY181" s="1">
        <f t="shared" si="135"/>
        <v>30110.888563985191</v>
      </c>
      <c r="AZ181" s="1">
        <f t="shared" si="135"/>
        <v>3403.1054725465183</v>
      </c>
      <c r="BA181" s="1">
        <f t="shared" si="136"/>
        <v>11.441223443860226</v>
      </c>
      <c r="BB181" s="1">
        <f t="shared" si="136"/>
        <v>10.312642131634346</v>
      </c>
      <c r="BC181" s="1">
        <f t="shared" si="136"/>
        <v>8.1324436680101755</v>
      </c>
      <c r="BD181" s="1">
        <f t="shared" si="137"/>
        <v>3568.2348695159035</v>
      </c>
      <c r="BE181">
        <f t="shared" si="171"/>
        <v>0.21822387218499145</v>
      </c>
      <c r="BF181">
        <f t="shared" si="171"/>
        <v>0.3346263841173937</v>
      </c>
      <c r="BG181">
        <f t="shared" si="171"/>
        <v>2.453676962688749E-2</v>
      </c>
      <c r="BH181">
        <f t="shared" si="138"/>
        <v>0.28120974103359231</v>
      </c>
      <c r="BI181">
        <f t="shared" si="139"/>
        <v>4.7621658391411486E-3</v>
      </c>
      <c r="BJ181">
        <f t="shared" si="139"/>
        <v>1.1197481694748152E-2</v>
      </c>
      <c r="BK181">
        <f t="shared" si="139"/>
        <v>6.0205306372294847E-5</v>
      </c>
      <c r="BL181">
        <f t="shared" si="133"/>
        <v>712.63009898971359</v>
      </c>
      <c r="BM181">
        <f t="shared" si="133"/>
        <v>1504.7855692685864</v>
      </c>
      <c r="BN181">
        <f t="shared" si="133"/>
        <v>1.7416436689186932</v>
      </c>
      <c r="BO181">
        <f t="shared" si="128"/>
        <v>554.10266449286507</v>
      </c>
      <c r="BP181">
        <f t="shared" si="149"/>
        <v>230.77456354304928</v>
      </c>
      <c r="BQ181">
        <f t="shared" si="149"/>
        <v>21.139225852385444</v>
      </c>
      <c r="BR181" s="7">
        <f t="shared" si="147"/>
        <v>4.2657029610626562E-3</v>
      </c>
      <c r="BS181" s="7">
        <f t="shared" si="131"/>
        <v>3.3397899914836646E-2</v>
      </c>
      <c r="BT181" s="7">
        <f t="shared" si="132"/>
        <v>6.6555765758326601E-3</v>
      </c>
      <c r="BU181" s="8">
        <f>MAX((BU$3*climhigh!$I291+BU$4*climhigh!$I291^2+BU$5*climhigh!$I291^6)*(K181/K$66)^$BW$1,-99)</f>
        <v>-20.826333261415463</v>
      </c>
      <c r="BV181" s="8">
        <f>MAX((BV$3*climhigh!$I291+BV$4*climhigh!$I291^2+BV$5*climhigh!$I291^6)*(L181/L$66)^$BW$1,-99)</f>
        <v>-14.76860555796249</v>
      </c>
      <c r="BW181" s="8">
        <f>MAX((BW$3*climhigh!$I291+BW$4*climhigh!$I291^2+BW$5*climhigh!$I291^6)*(M181/M$66)^$BW$1,-99)</f>
        <v>-14.942635064695207</v>
      </c>
      <c r="BX181" s="8">
        <f>MAX((BX$3*climhigh!$M291+BX$4*climhigh!$M291^2+BX$5*climhigh!$M291^6)*(K181/K$66)^$BW$1,-99)</f>
        <v>-20.826352633698697</v>
      </c>
      <c r="BY181" s="8">
        <f>MAX((BY$3*climhigh!$M291+BY$4*climhigh!$M291^2+BY$5*climhigh!$M291^6)*(L181/L$66)^$BW$1,-99)</f>
        <v>-14.76861784907841</v>
      </c>
      <c r="BZ181" s="8">
        <f>MAX((BZ$3*climhigh!$M291+BZ$4*climhigh!$M291^2+BZ$5*climhigh!$M291^6)*(M181/M$66)^$BW$1,-99)</f>
        <v>-14.942646251678752</v>
      </c>
      <c r="CA181" s="8">
        <f t="shared" si="140"/>
        <v>3.2225698312407E-2</v>
      </c>
      <c r="CB181" s="8">
        <f t="shared" si="141"/>
        <v>1.0762706469234892E-3</v>
      </c>
      <c r="CC181" s="8">
        <f t="shared" si="142"/>
        <v>2.144806028279061E-4</v>
      </c>
      <c r="CD181" s="8">
        <f>MAX((CD$3*climhigh!$I291+CD$4*climhigh!$I291^2+CD$5*climhigh!$I291^6)*(K181/K$66)^$BW$1,-99)</f>
        <v>-99</v>
      </c>
      <c r="CE181" s="8">
        <f>MAX((CE$3*climhigh!$I291+CE$4*climhigh!$I291^2+CE$5*climhigh!$I291^6)*(L181/L$66)^$BW$1,-99)</f>
        <v>-92.918883982150035</v>
      </c>
      <c r="CF181" s="8">
        <f>MAX((CF$3*climhigh!$I291+CF$4*climhigh!$I291^2+CF$5*climhigh!$I291^6)*(M181/M$66)^$BW$1,-99)</f>
        <v>-99</v>
      </c>
      <c r="CG181" s="8">
        <f>MAX((CG$3*climhigh!$M291+CG$4*climhigh!$M291^2+CG$5*climhigh!$M291^6)*(K181/K$66)^$BW$1,-99)</f>
        <v>-99</v>
      </c>
      <c r="CH181" s="8">
        <f>MAX((CH$3*climhigh!$M291+CH$4*climhigh!$M291^2+CH$5*climhigh!$M291^6)*(L181/L$66)^$BW$1,-99)</f>
        <v>-92.919058660293388</v>
      </c>
      <c r="CI181" s="8">
        <f>MAX((CI$3*climhigh!$M291+CI$4*climhigh!$M291^2+CI$5*climhigh!$M291^6)*(M181/M$66)^$BW$1,-99)</f>
        <v>-99</v>
      </c>
      <c r="CJ181" s="8">
        <f t="shared" si="143"/>
        <v>0</v>
      </c>
      <c r="CK181" s="8">
        <f t="shared" si="144"/>
        <v>0</v>
      </c>
      <c r="CL181" s="8">
        <f t="shared" si="145"/>
        <v>0</v>
      </c>
    </row>
    <row r="182" spans="1:90">
      <c r="A182">
        <f t="shared" si="114"/>
        <v>2136</v>
      </c>
      <c r="B182" s="4">
        <f t="shared" si="166"/>
        <v>1286.1630662725863</v>
      </c>
      <c r="C182" s="4">
        <f t="shared" si="166"/>
        <v>3570.5401520238361</v>
      </c>
      <c r="D182" s="4">
        <f t="shared" si="166"/>
        <v>6800.9309244016149</v>
      </c>
      <c r="E182" s="11">
        <f t="shared" si="167"/>
        <v>1.5217663790155012E-5</v>
      </c>
      <c r="F182" s="11">
        <f t="shared" si="167"/>
        <v>3.0508061081982371E-5</v>
      </c>
      <c r="G182" s="11">
        <f t="shared" si="167"/>
        <v>6.7356590148019195E-5</v>
      </c>
      <c r="H182" s="4">
        <f t="shared" si="123"/>
        <v>149832.28883217633</v>
      </c>
      <c r="I182" s="4">
        <f t="shared" si="123"/>
        <v>135367.68832589858</v>
      </c>
      <c r="J182" s="4">
        <f t="shared" si="123"/>
        <v>29065.603061355352</v>
      </c>
      <c r="K182" s="4">
        <f t="shared" si="115"/>
        <v>116495.56169141404</v>
      </c>
      <c r="L182" s="4">
        <f t="shared" si="115"/>
        <v>37912.383718516685</v>
      </c>
      <c r="M182" s="4">
        <f t="shared" si="115"/>
        <v>4273.7683097277904</v>
      </c>
      <c r="N182" s="11">
        <f t="shared" si="120"/>
        <v>1.2422299475765008E-3</v>
      </c>
      <c r="O182" s="11">
        <f t="shared" si="120"/>
        <v>7.2737279194781124E-3</v>
      </c>
      <c r="P182" s="11">
        <f t="shared" si="120"/>
        <v>4.6748992542418044E-3</v>
      </c>
      <c r="Q182" s="4">
        <f t="shared" si="116"/>
        <v>4173.3760455596466</v>
      </c>
      <c r="R182" s="4">
        <f t="shared" si="116"/>
        <v>14536.889373333806</v>
      </c>
      <c r="S182" s="4">
        <f t="shared" si="116"/>
        <v>3689.8970519001755</v>
      </c>
      <c r="T182" s="4">
        <f t="shared" si="168"/>
        <v>27.853649424218222</v>
      </c>
      <c r="U182" s="4">
        <f t="shared" si="168"/>
        <v>107.38817773364167</v>
      </c>
      <c r="V182" s="4">
        <f t="shared" si="168"/>
        <v>126.9506448605616</v>
      </c>
      <c r="W182" s="11">
        <f t="shared" si="117"/>
        <v>-1.219247815263802E-2</v>
      </c>
      <c r="X182" s="11">
        <f t="shared" si="117"/>
        <v>-1.3228699347321071E-2</v>
      </c>
      <c r="Y182" s="11">
        <f t="shared" si="117"/>
        <v>-1.2203590333800474E-2</v>
      </c>
      <c r="Z182" s="4">
        <f t="shared" si="129"/>
        <v>5606.8249046592391</v>
      </c>
      <c r="AA182" s="4">
        <f t="shared" si="129"/>
        <v>38821.388921121987</v>
      </c>
      <c r="AB182" s="4">
        <f t="shared" si="129"/>
        <v>6671.1089078840241</v>
      </c>
      <c r="AC182" s="12">
        <f t="shared" si="169"/>
        <v>1.6996721823439682</v>
      </c>
      <c r="AD182" s="12">
        <f t="shared" si="169"/>
        <v>3.9894339011524509</v>
      </c>
      <c r="AE182" s="12">
        <f t="shared" si="169"/>
        <v>1.8394802300859543</v>
      </c>
      <c r="AF182" s="11">
        <f t="shared" si="118"/>
        <v>-2.9039671966837322E-3</v>
      </c>
      <c r="AG182" s="11">
        <f t="shared" si="118"/>
        <v>2.0567434751257441E-3</v>
      </c>
      <c r="AH182" s="11">
        <f t="shared" si="118"/>
        <v>8.257041531207765E-4</v>
      </c>
      <c r="AI182" s="1">
        <f t="shared" si="164"/>
        <v>293226.52280133218</v>
      </c>
      <c r="AJ182" s="1">
        <f t="shared" si="164"/>
        <v>250022.52729842192</v>
      </c>
      <c r="AK182" s="1">
        <f t="shared" si="164"/>
        <v>55081.570037100224</v>
      </c>
      <c r="AL182" s="17">
        <f t="shared" si="170"/>
        <v>49.976665400724961</v>
      </c>
      <c r="AM182" s="17">
        <f t="shared" si="170"/>
        <v>19.269742626268492</v>
      </c>
      <c r="AN182" s="17">
        <f t="shared" si="170"/>
        <v>3.3070609727263922</v>
      </c>
      <c r="AO182" s="7">
        <f t="shared" si="165"/>
        <v>5.1514380280565349E-3</v>
      </c>
      <c r="AP182" s="7">
        <f t="shared" si="165"/>
        <v>7.9328274505238352E-3</v>
      </c>
      <c r="AQ182" s="7">
        <f t="shared" si="165"/>
        <v>5.7420985180175188E-3</v>
      </c>
      <c r="AR182" s="1">
        <f t="shared" si="127"/>
        <v>149832.28883217633</v>
      </c>
      <c r="AS182" s="1">
        <f t="shared" si="127"/>
        <v>135367.68832589858</v>
      </c>
      <c r="AT182" s="1">
        <f t="shared" si="127"/>
        <v>29065.603061355352</v>
      </c>
      <c r="AU182" s="1">
        <f t="shared" si="134"/>
        <v>29966.457766435269</v>
      </c>
      <c r="AV182" s="1">
        <f t="shared" si="134"/>
        <v>27073.537665179716</v>
      </c>
      <c r="AW182" s="1">
        <f t="shared" si="134"/>
        <v>5813.120612271071</v>
      </c>
      <c r="AX182" s="1">
        <f t="shared" si="135"/>
        <v>93196.449353131233</v>
      </c>
      <c r="AY182" s="1">
        <f t="shared" si="135"/>
        <v>30329.906974813352</v>
      </c>
      <c r="AZ182" s="1">
        <f t="shared" si="135"/>
        <v>3419.0146477822327</v>
      </c>
      <c r="BA182" s="1">
        <f t="shared" si="136"/>
        <v>11.442464902878564</v>
      </c>
      <c r="BB182" s="1">
        <f t="shared" si="136"/>
        <v>10.319889533576484</v>
      </c>
      <c r="BC182" s="1">
        <f t="shared" si="136"/>
        <v>8.1371076738600845</v>
      </c>
      <c r="BD182" s="1">
        <f t="shared" si="137"/>
        <v>3466.3895269075456</v>
      </c>
      <c r="BE182">
        <f t="shared" si="171"/>
        <v>0.21822387218499145</v>
      </c>
      <c r="BF182">
        <f t="shared" si="171"/>
        <v>0.3346263841173937</v>
      </c>
      <c r="BG182">
        <f t="shared" si="171"/>
        <v>2.453676962688749E-2</v>
      </c>
      <c r="BH182">
        <f t="shared" si="138"/>
        <v>0.28137146904697174</v>
      </c>
      <c r="BI182">
        <f t="shared" si="139"/>
        <v>4.7621658391411486E-3</v>
      </c>
      <c r="BJ182">
        <f t="shared" si="139"/>
        <v>1.1197481694748152E-2</v>
      </c>
      <c r="BK182">
        <f t="shared" si="139"/>
        <v>6.0205306372294847E-5</v>
      </c>
      <c r="BL182">
        <f t="shared" si="133"/>
        <v>713.52620747691992</v>
      </c>
      <c r="BM182">
        <f t="shared" si="133"/>
        <v>1515.7772120896225</v>
      </c>
      <c r="BN182">
        <f t="shared" si="133"/>
        <v>1.7499035372044101</v>
      </c>
      <c r="BO182">
        <f t="shared" si="128"/>
        <v>556.46630186952495</v>
      </c>
      <c r="BP182">
        <f t="shared" si="149"/>
        <v>233.36413935556129</v>
      </c>
      <c r="BQ182">
        <f t="shared" si="149"/>
        <v>21.381033235424745</v>
      </c>
      <c r="BR182" s="7">
        <f t="shared" si="147"/>
        <v>4.1762229958153263E-3</v>
      </c>
      <c r="BS182" s="7">
        <f t="shared" si="131"/>
        <v>3.242514554838509E-2</v>
      </c>
      <c r="BT182" s="7">
        <f t="shared" si="132"/>
        <v>6.4350742336113454E-3</v>
      </c>
      <c r="BU182" s="8">
        <f>MAX((BU$3*climhigh!$I292+BU$4*climhigh!$I292^2+BU$5*climhigh!$I292^6)*(K182/K$66)^$BW$1,-99)</f>
        <v>-21.169830913098675</v>
      </c>
      <c r="BV182" s="8">
        <f>MAX((BV$3*climhigh!$I292+BV$4*climhigh!$I292^2+BV$5*climhigh!$I292^6)*(L182/L$66)^$BW$1,-99)</f>
        <v>-14.96353044558087</v>
      </c>
      <c r="BW182" s="8">
        <f>MAX((BW$3*climhigh!$I292+BW$4*climhigh!$I292^2+BW$5*climhigh!$I292^6)*(M182/M$66)^$BW$1,-99)</f>
        <v>-15.127054387609311</v>
      </c>
      <c r="BX182" s="8">
        <f>MAX((BX$3*climhigh!$M292+BX$4*climhigh!$M292^2+BX$5*climhigh!$M292^6)*(K182/K$66)^$BW$1,-99)</f>
        <v>-21.169850292757918</v>
      </c>
      <c r="BY182" s="8">
        <f>MAX((BY$3*climhigh!$M292+BY$4*climhigh!$M292^2+BY$5*climhigh!$M292^6)*(L182/L$66)^$BW$1,-99)</f>
        <v>-14.963542717766668</v>
      </c>
      <c r="BZ182" s="8">
        <f>MAX((BZ$3*climhigh!$M292+BZ$4*climhigh!$M292^2+BZ$5*climhigh!$M292^6)*(M182/M$66)^$BW$1,-99)</f>
        <v>-15.127065559594485</v>
      </c>
      <c r="CA182" s="8">
        <f t="shared" si="140"/>
        <v>3.2284191875796384E-2</v>
      </c>
      <c r="CB182" s="8">
        <f t="shared" si="141"/>
        <v>1.0468196204846893E-3</v>
      </c>
      <c r="CC182" s="8">
        <f t="shared" si="142"/>
        <v>2.0775117129290203E-4</v>
      </c>
      <c r="CD182" s="8">
        <f>MAX((CD$3*climhigh!$I292+CD$4*climhigh!$I292^2+CD$5*climhigh!$I292^6)*(K182/K$66)^$BW$1,-99)</f>
        <v>-99</v>
      </c>
      <c r="CE182" s="8">
        <f>MAX((CE$3*climhigh!$I292+CE$4*climhigh!$I292^2+CE$5*climhigh!$I292^6)*(L182/L$66)^$BW$1,-99)</f>
        <v>-95.933789657311763</v>
      </c>
      <c r="CF182" s="8">
        <f>MAX((CF$3*climhigh!$I292+CF$4*climhigh!$I292^2+CF$5*climhigh!$I292^6)*(M182/M$66)^$BW$1,-99)</f>
        <v>-99</v>
      </c>
      <c r="CG182" s="8">
        <f>MAX((CG$3*climhigh!$M292+CG$4*climhigh!$M292^2+CG$5*climhigh!$M292^6)*(K182/K$66)^$BW$1,-99)</f>
        <v>-99</v>
      </c>
      <c r="CH182" s="8">
        <f>MAX((CH$3*climhigh!$M292+CH$4*climhigh!$M292^2+CH$5*climhigh!$M292^6)*(L182/L$66)^$BW$1,-99)</f>
        <v>-95.933967719915714</v>
      </c>
      <c r="CI182" s="8">
        <f>MAX((CI$3*climhigh!$M292+CI$4*climhigh!$M292^2+CI$5*climhigh!$M292^6)*(M182/M$66)^$BW$1,-99)</f>
        <v>-99</v>
      </c>
      <c r="CJ182" s="8">
        <f t="shared" si="143"/>
        <v>0</v>
      </c>
      <c r="CK182" s="8">
        <f t="shared" si="144"/>
        <v>0</v>
      </c>
      <c r="CL182" s="8">
        <f t="shared" si="145"/>
        <v>0</v>
      </c>
    </row>
    <row r="183" spans="1:90">
      <c r="A183">
        <f t="shared" si="114"/>
        <v>2137</v>
      </c>
      <c r="B183" s="4">
        <f t="shared" si="166"/>
        <v>1286.1816600498521</v>
      </c>
      <c r="C183" s="4">
        <f t="shared" si="166"/>
        <v>3570.6436357680373</v>
      </c>
      <c r="D183" s="4">
        <f t="shared" si="166"/>
        <v>6801.3661075426699</v>
      </c>
      <c r="E183" s="11">
        <f t="shared" si="167"/>
        <v>1.445678060064726E-5</v>
      </c>
      <c r="F183" s="11">
        <f t="shared" si="167"/>
        <v>2.8982658027883252E-5</v>
      </c>
      <c r="G183" s="11">
        <f t="shared" si="167"/>
        <v>6.3988760640618238E-5</v>
      </c>
      <c r="H183" s="4">
        <f t="shared" si="123"/>
        <v>150006.6187799949</v>
      </c>
      <c r="I183" s="4">
        <f t="shared" si="123"/>
        <v>136342.56917679872</v>
      </c>
      <c r="J183" s="4">
        <f t="shared" si="123"/>
        <v>29201.170626809471</v>
      </c>
      <c r="K183" s="4">
        <f t="shared" si="115"/>
        <v>116629.41825354645</v>
      </c>
      <c r="L183" s="4">
        <f t="shared" si="115"/>
        <v>38184.31159329955</v>
      </c>
      <c r="M183" s="4">
        <f t="shared" si="115"/>
        <v>4293.4272563897957</v>
      </c>
      <c r="N183" s="11">
        <f t="shared" si="120"/>
        <v>1.1490271405101282E-3</v>
      </c>
      <c r="O183" s="11">
        <f t="shared" si="120"/>
        <v>7.1725343571591438E-3</v>
      </c>
      <c r="P183" s="11">
        <f t="shared" si="120"/>
        <v>4.5999093159210247E-3</v>
      </c>
      <c r="Q183" s="4">
        <f t="shared" si="116"/>
        <v>4127.2887712280635</v>
      </c>
      <c r="R183" s="4">
        <f t="shared" si="116"/>
        <v>14447.890990949434</v>
      </c>
      <c r="S183" s="4">
        <f t="shared" si="116"/>
        <v>3661.8674212141696</v>
      </c>
      <c r="T183" s="4">
        <f t="shared" si="168"/>
        <v>27.514044412142201</v>
      </c>
      <c r="U183" s="4">
        <f t="shared" si="168"/>
        <v>105.96757181694664</v>
      </c>
      <c r="V183" s="4">
        <f t="shared" si="168"/>
        <v>125.40139119807151</v>
      </c>
      <c r="W183" s="11">
        <f t="shared" si="117"/>
        <v>-1.219247815263802E-2</v>
      </c>
      <c r="X183" s="11">
        <f t="shared" si="117"/>
        <v>-1.3228699347321071E-2</v>
      </c>
      <c r="Y183" s="11">
        <f t="shared" si="117"/>
        <v>-1.2203590333800474E-2</v>
      </c>
      <c r="Z183" s="4">
        <f t="shared" si="129"/>
        <v>5529.3245055742127</v>
      </c>
      <c r="AA183" s="4">
        <f t="shared" si="129"/>
        <v>38667.01528582038</v>
      </c>
      <c r="AB183" s="4">
        <f t="shared" si="129"/>
        <v>6626.4164793656801</v>
      </c>
      <c r="AC183" s="12">
        <f t="shared" si="169"/>
        <v>1.6947363900813255</v>
      </c>
      <c r="AD183" s="12">
        <f t="shared" si="169"/>
        <v>3.9976391432980916</v>
      </c>
      <c r="AE183" s="12">
        <f t="shared" si="169"/>
        <v>1.8409990965515197</v>
      </c>
      <c r="AF183" s="11">
        <f t="shared" si="118"/>
        <v>-2.9039671966837322E-3</v>
      </c>
      <c r="AG183" s="11">
        <f t="shared" si="118"/>
        <v>2.0567434751257441E-3</v>
      </c>
      <c r="AH183" s="11">
        <f t="shared" si="118"/>
        <v>8.257041531207765E-4</v>
      </c>
      <c r="AI183" s="1">
        <f t="shared" si="164"/>
        <v>293870.32828763424</v>
      </c>
      <c r="AJ183" s="1">
        <f t="shared" si="164"/>
        <v>252093.81223375947</v>
      </c>
      <c r="AK183" s="1">
        <f t="shared" si="164"/>
        <v>55386.533645661271</v>
      </c>
      <c r="AL183" s="17">
        <f t="shared" si="170"/>
        <v>50.231542578439111</v>
      </c>
      <c r="AM183" s="17">
        <f t="shared" si="170"/>
        <v>19.421077534105983</v>
      </c>
      <c r="AN183" s="17">
        <f t="shared" si="170"/>
        <v>3.3258605479377734</v>
      </c>
      <c r="AO183" s="7">
        <f t="shared" si="165"/>
        <v>5.0999236477759693E-3</v>
      </c>
      <c r="AP183" s="7">
        <f t="shared" si="165"/>
        <v>7.8534991760185972E-3</v>
      </c>
      <c r="AQ183" s="7">
        <f t="shared" si="165"/>
        <v>5.6846775328373437E-3</v>
      </c>
      <c r="AR183" s="1">
        <f t="shared" si="127"/>
        <v>150006.6187799949</v>
      </c>
      <c r="AS183" s="1">
        <f t="shared" si="127"/>
        <v>136342.56917679872</v>
      </c>
      <c r="AT183" s="1">
        <f t="shared" si="127"/>
        <v>29201.170626809471</v>
      </c>
      <c r="AU183" s="1">
        <f t="shared" si="134"/>
        <v>30001.323755998979</v>
      </c>
      <c r="AV183" s="1">
        <f t="shared" si="134"/>
        <v>27268.513835359743</v>
      </c>
      <c r="AW183" s="1">
        <f t="shared" si="134"/>
        <v>5840.2341253618943</v>
      </c>
      <c r="AX183" s="1">
        <f t="shared" si="135"/>
        <v>93303.534602837157</v>
      </c>
      <c r="AY183" s="1">
        <f t="shared" si="135"/>
        <v>30547.449274639639</v>
      </c>
      <c r="AZ183" s="1">
        <f t="shared" si="135"/>
        <v>3434.741805111837</v>
      </c>
      <c r="BA183" s="1">
        <f t="shared" si="136"/>
        <v>11.443613270392627</v>
      </c>
      <c r="BB183" s="1">
        <f t="shared" si="136"/>
        <v>10.327036467648817</v>
      </c>
      <c r="BC183" s="1">
        <f t="shared" si="136"/>
        <v>8.1416970359250449</v>
      </c>
      <c r="BD183" s="1">
        <f t="shared" si="137"/>
        <v>3367.4110158404469</v>
      </c>
      <c r="BE183">
        <f t="shared" si="171"/>
        <v>0.21822387218499145</v>
      </c>
      <c r="BF183">
        <f t="shared" si="171"/>
        <v>0.3346263841173937</v>
      </c>
      <c r="BG183">
        <f t="shared" si="171"/>
        <v>2.453676962688749E-2</v>
      </c>
      <c r="BH183">
        <f t="shared" si="138"/>
        <v>0.2815318573486687</v>
      </c>
      <c r="BI183">
        <f t="shared" si="139"/>
        <v>4.7621658391411486E-3</v>
      </c>
      <c r="BJ183">
        <f t="shared" si="139"/>
        <v>1.1197481694748152E-2</v>
      </c>
      <c r="BK183">
        <f t="shared" si="139"/>
        <v>6.0205306372294847E-5</v>
      </c>
      <c r="BL183">
        <f t="shared" si="133"/>
        <v>714.35639559916081</v>
      </c>
      <c r="BM183">
        <f t="shared" si="133"/>
        <v>1526.6934225721373</v>
      </c>
      <c r="BN183">
        <f t="shared" si="133"/>
        <v>1.7580654240167213</v>
      </c>
      <c r="BO183">
        <f t="shared" si="128"/>
        <v>558.79022923578873</v>
      </c>
      <c r="BP183">
        <f t="shared" si="149"/>
        <v>235.98315301899464</v>
      </c>
      <c r="BQ183">
        <f t="shared" si="149"/>
        <v>21.625637287864699</v>
      </c>
      <c r="BR183" s="7">
        <f t="shared" si="147"/>
        <v>4.0881930603908767E-3</v>
      </c>
      <c r="BS183" s="7">
        <f t="shared" si="131"/>
        <v>3.148072383338358E-2</v>
      </c>
      <c r="BT183" s="7">
        <f t="shared" si="132"/>
        <v>6.2224155714682141E-3</v>
      </c>
      <c r="BU183" s="8">
        <f>MAX((BU$3*climhigh!$I293+BU$4*climhigh!$I293^2+BU$5*climhigh!$I293^6)*(K183/K$66)^$BW$1,-99)</f>
        <v>-21.513404312575023</v>
      </c>
      <c r="BV183" s="8">
        <f>MAX((BV$3*climhigh!$I293+BV$4*climhigh!$I293^2+BV$5*climhigh!$I293^6)*(L183/L$66)^$BW$1,-99)</f>
        <v>-15.157857352048024</v>
      </c>
      <c r="BW183" s="8">
        <f>MAX((BW$3*climhigh!$I293+BW$4*climhigh!$I293^2+BW$5*climhigh!$I293^6)*(M183/M$66)^$BW$1,-99)</f>
        <v>-15.311015808455632</v>
      </c>
      <c r="BX183" s="8">
        <f>MAX((BX$3*climhigh!$M293+BX$4*climhigh!$M293^2+BX$5*climhigh!$M293^6)*(K183/K$66)^$BW$1,-99)</f>
        <v>-21.513423698606712</v>
      </c>
      <c r="BY183" s="8">
        <f>MAX((BY$3*climhigh!$M293+BY$4*climhigh!$M293^2+BY$5*climhigh!$M293^6)*(L183/L$66)^$BW$1,-99)</f>
        <v>-15.157869604831903</v>
      </c>
      <c r="BZ183" s="8">
        <f>MAX((BZ$3*climhigh!$M293+BZ$4*climhigh!$M293^2+BZ$5*climhigh!$M293^6)*(M183/M$66)^$BW$1,-99)</f>
        <v>-15.311026965038877</v>
      </c>
      <c r="CA183" s="8">
        <f t="shared" si="140"/>
        <v>3.233818356079908E-2</v>
      </c>
      <c r="CB183" s="8">
        <f t="shared" si="141"/>
        <v>1.0180294259507807E-3</v>
      </c>
      <c r="CC183" s="8">
        <f t="shared" si="142"/>
        <v>2.0122161694171361E-4</v>
      </c>
      <c r="CD183" s="8">
        <f>MAX((CD$3*climhigh!$I293+CD$4*climhigh!$I293^2+CD$5*climhigh!$I293^6)*(K183/K$66)^$BW$1,-99)</f>
        <v>-99</v>
      </c>
      <c r="CE183" s="8">
        <f>MAX((CE$3*climhigh!$I293+CE$4*climhigh!$I293^2+CE$5*climhigh!$I293^6)*(L183/L$66)^$BW$1,-99)</f>
        <v>-99</v>
      </c>
      <c r="CF183" s="8">
        <f>MAX((CF$3*climhigh!$I293+CF$4*climhigh!$I293^2+CF$5*climhigh!$I293^6)*(M183/M$66)^$BW$1,-99)</f>
        <v>-99</v>
      </c>
      <c r="CG183" s="8">
        <f>MAX((CG$3*climhigh!$M293+CG$4*climhigh!$M293^2+CG$5*climhigh!$M293^6)*(K183/K$66)^$BW$1,-99)</f>
        <v>-99</v>
      </c>
      <c r="CH183" s="8">
        <f>MAX((CH$3*climhigh!$M293+CH$4*climhigh!$M293^2+CH$5*climhigh!$M293^6)*(L183/L$66)^$BW$1,-99)</f>
        <v>-99</v>
      </c>
      <c r="CI183" s="8">
        <f>MAX((CI$3*climhigh!$M293+CI$4*climhigh!$M293^2+CI$5*climhigh!$M293^6)*(M183/M$66)^$BW$1,-99)</f>
        <v>-99</v>
      </c>
      <c r="CJ183" s="8">
        <f t="shared" si="143"/>
        <v>0</v>
      </c>
      <c r="CK183" s="8">
        <f t="shared" si="144"/>
        <v>0</v>
      </c>
      <c r="CL183" s="8">
        <f t="shared" si="145"/>
        <v>0</v>
      </c>
    </row>
    <row r="184" spans="1:90">
      <c r="A184">
        <f t="shared" si="114"/>
        <v>2138</v>
      </c>
      <c r="B184" s="4">
        <f t="shared" si="166"/>
        <v>1286.1993243936206</v>
      </c>
      <c r="C184" s="4">
        <f t="shared" si="166"/>
        <v>3570.7419481743004</v>
      </c>
      <c r="D184" s="4">
        <f t="shared" si="166"/>
        <v>6801.77955798116</v>
      </c>
      <c r="E184" s="11">
        <f t="shared" si="167"/>
        <v>1.3733941570614897E-5</v>
      </c>
      <c r="F184" s="11">
        <f t="shared" si="167"/>
        <v>2.7533525126489088E-5</v>
      </c>
      <c r="G184" s="11">
        <f t="shared" si="167"/>
        <v>6.0789322608587322E-5</v>
      </c>
      <c r="H184" s="4">
        <f t="shared" si="123"/>
        <v>150167.25837998741</v>
      </c>
      <c r="I184" s="4">
        <f t="shared" si="123"/>
        <v>137310.68371387938</v>
      </c>
      <c r="J184" s="4">
        <f t="shared" si="123"/>
        <v>29335.122947244396</v>
      </c>
      <c r="K184" s="4">
        <f t="shared" si="115"/>
        <v>116752.71128818532</v>
      </c>
      <c r="L184" s="4">
        <f t="shared" si="115"/>
        <v>38454.384468775606</v>
      </c>
      <c r="M184" s="4">
        <f t="shared" si="115"/>
        <v>4312.8599945322794</v>
      </c>
      <c r="N184" s="11">
        <f t="shared" si="120"/>
        <v>1.0571349534715946E-3</v>
      </c>
      <c r="O184" s="11">
        <f t="shared" si="120"/>
        <v>7.0728753303870295E-3</v>
      </c>
      <c r="P184" s="11">
        <f t="shared" si="120"/>
        <v>4.526159867635382E-3</v>
      </c>
      <c r="Q184" s="4">
        <f t="shared" si="116"/>
        <v>4081.3328492791006</v>
      </c>
      <c r="R184" s="4">
        <f t="shared" si="116"/>
        <v>14357.995815875443</v>
      </c>
      <c r="S184" s="4">
        <f t="shared" si="116"/>
        <v>3633.772305126487</v>
      </c>
      <c r="T184" s="4">
        <f t="shared" si="168"/>
        <v>27.178580026756446</v>
      </c>
      <c r="U184" s="4">
        <f t="shared" si="168"/>
        <v>104.56575866881461</v>
      </c>
      <c r="V184" s="4">
        <f t="shared" si="168"/>
        <v>123.87104399260159</v>
      </c>
      <c r="W184" s="11">
        <f t="shared" si="117"/>
        <v>-1.219247815263802E-2</v>
      </c>
      <c r="X184" s="11">
        <f t="shared" si="117"/>
        <v>-1.3228699347321071E-2</v>
      </c>
      <c r="Y184" s="11">
        <f t="shared" si="117"/>
        <v>-1.2203590333800474E-2</v>
      </c>
      <c r="Z184" s="4">
        <f t="shared" si="129"/>
        <v>5452.3836134386129</v>
      </c>
      <c r="AA184" s="4">
        <f t="shared" si="129"/>
        <v>38509.327627880739</v>
      </c>
      <c r="AB184" s="4">
        <f t="shared" si="129"/>
        <v>6581.5100105197762</v>
      </c>
      <c r="AC184" s="12">
        <f t="shared" si="169"/>
        <v>1.689814931197503</v>
      </c>
      <c r="AD184" s="12">
        <f t="shared" si="169"/>
        <v>4.0058612615219769</v>
      </c>
      <c r="AE184" s="12">
        <f t="shared" si="169"/>
        <v>1.842519217151434</v>
      </c>
      <c r="AF184" s="11">
        <f t="shared" si="118"/>
        <v>-2.9039671966837322E-3</v>
      </c>
      <c r="AG184" s="11">
        <f t="shared" si="118"/>
        <v>2.0567434751257441E-3</v>
      </c>
      <c r="AH184" s="11">
        <f t="shared" si="118"/>
        <v>8.257041531207765E-4</v>
      </c>
      <c r="AI184" s="1">
        <f t="shared" ref="AI184:AK199" si="172">(1-$AI$5)*AI183+AU183</f>
        <v>294484.6192148698</v>
      </c>
      <c r="AJ184" s="1">
        <f t="shared" si="172"/>
        <v>254152.94484574327</v>
      </c>
      <c r="AK184" s="1">
        <f t="shared" si="172"/>
        <v>55688.11440645704</v>
      </c>
      <c r="AL184" s="17">
        <f t="shared" si="170"/>
        <v>50.485157839980552</v>
      </c>
      <c r="AM184" s="17">
        <f t="shared" si="170"/>
        <v>19.572075716353361</v>
      </c>
      <c r="AN184" s="17">
        <f t="shared" si="170"/>
        <v>3.3445779282246435</v>
      </c>
      <c r="AO184" s="7">
        <f t="shared" si="165"/>
        <v>5.0489244112982097E-3</v>
      </c>
      <c r="AP184" s="7">
        <f t="shared" si="165"/>
        <v>7.7749641842584111E-3</v>
      </c>
      <c r="AQ184" s="7">
        <f t="shared" si="165"/>
        <v>5.6278307575089699E-3</v>
      </c>
      <c r="AR184" s="1">
        <f t="shared" si="127"/>
        <v>150167.25837998741</v>
      </c>
      <c r="AS184" s="1">
        <f t="shared" si="127"/>
        <v>137310.68371387938</v>
      </c>
      <c r="AT184" s="1">
        <f t="shared" si="127"/>
        <v>29335.122947244396</v>
      </c>
      <c r="AU184" s="1">
        <f t="shared" si="134"/>
        <v>30033.451675997483</v>
      </c>
      <c r="AV184" s="1">
        <f t="shared" si="134"/>
        <v>27462.136742775878</v>
      </c>
      <c r="AW184" s="1">
        <f t="shared" si="134"/>
        <v>5867.0245894488799</v>
      </c>
      <c r="AX184" s="1">
        <f t="shared" si="135"/>
        <v>93402.169030548263</v>
      </c>
      <c r="AY184" s="1">
        <f t="shared" si="135"/>
        <v>30763.507575020489</v>
      </c>
      <c r="AZ184" s="1">
        <f t="shared" si="135"/>
        <v>3450.2879956258234</v>
      </c>
      <c r="BA184" s="1">
        <f t="shared" si="136"/>
        <v>11.444669846972426</v>
      </c>
      <c r="BB184" s="1">
        <f t="shared" si="136"/>
        <v>10.334084447515894</v>
      </c>
      <c r="BC184" s="1">
        <f t="shared" si="136"/>
        <v>8.1462129835343866</v>
      </c>
      <c r="BD184" s="1">
        <f t="shared" si="137"/>
        <v>3271.220708394178</v>
      </c>
      <c r="BE184">
        <f t="shared" si="171"/>
        <v>0.21822387218499145</v>
      </c>
      <c r="BF184">
        <f t="shared" si="171"/>
        <v>0.3346263841173937</v>
      </c>
      <c r="BG184">
        <f t="shared" si="171"/>
        <v>2.453676962688749E-2</v>
      </c>
      <c r="BH184">
        <f t="shared" si="138"/>
        <v>0.2816909165258133</v>
      </c>
      <c r="BI184">
        <f t="shared" si="139"/>
        <v>4.7621658391411486E-3</v>
      </c>
      <c r="BJ184">
        <f t="shared" si="139"/>
        <v>1.1197481694748152E-2</v>
      </c>
      <c r="BK184">
        <f t="shared" si="139"/>
        <v>6.0205306372294847E-5</v>
      </c>
      <c r="BL184">
        <f t="shared" si="133"/>
        <v>715.12138801465846</v>
      </c>
      <c r="BM184">
        <f t="shared" si="133"/>
        <v>1537.5338673795175</v>
      </c>
      <c r="BN184">
        <f t="shared" si="133"/>
        <v>1.7661300645077858</v>
      </c>
      <c r="BO184">
        <f t="shared" si="128"/>
        <v>561.07467157316466</v>
      </c>
      <c r="BP184">
        <f t="shared" si="149"/>
        <v>238.63193892067014</v>
      </c>
      <c r="BQ184">
        <f t="shared" si="149"/>
        <v>21.873070240186749</v>
      </c>
      <c r="BR184" s="7">
        <f t="shared" si="147"/>
        <v>4.0016004519085602E-3</v>
      </c>
      <c r="BS184" s="7">
        <f t="shared" si="131"/>
        <v>3.0563809546974349E-2</v>
      </c>
      <c r="BT184" s="7">
        <f t="shared" si="132"/>
        <v>6.0172967965652271E-3</v>
      </c>
      <c r="BU184" s="8">
        <f>MAX((BU$3*climhigh!$I294+BU$4*climhigh!$I294^2+BU$5*climhigh!$I294^6)*(K184/K$66)^$BW$1,-99)</f>
        <v>-21.856998632759087</v>
      </c>
      <c r="BV184" s="8">
        <f>MAX((BV$3*climhigh!$I294+BV$4*climhigh!$I294^2+BV$5*climhigh!$I294^6)*(L184/L$66)^$BW$1,-99)</f>
        <v>-15.351555079755206</v>
      </c>
      <c r="BW184" s="8">
        <f>MAX((BW$3*climhigh!$I294+BW$4*climhigh!$I294^2+BW$5*climhigh!$I294^6)*(M184/M$66)^$BW$1,-99)</f>
        <v>-15.494489309040619</v>
      </c>
      <c r="BX184" s="8">
        <f>MAX((BX$3*climhigh!$M294+BX$4*climhigh!$M294^2+BX$5*climhigh!$M294^6)*(K184/K$66)^$BW$1,-99)</f>
        <v>-21.85701802420213</v>
      </c>
      <c r="BY184" s="8">
        <f>MAX((BY$3*climhigh!$M294+BY$4*climhigh!$M294^2+BY$5*climhigh!$M294^6)*(L184/L$66)^$BW$1,-99)</f>
        <v>-15.35156731269144</v>
      </c>
      <c r="BZ184" s="8">
        <f>MAX((BZ$3*climhigh!$M294+BZ$4*climhigh!$M294^2+BZ$5*climhigh!$M294^6)*(M184/M$66)^$BW$1,-99)</f>
        <v>-15.494500449839878</v>
      </c>
      <c r="CA184" s="8">
        <f t="shared" si="140"/>
        <v>3.2387765538416075E-2</v>
      </c>
      <c r="CB184" s="8">
        <f t="shared" si="141"/>
        <v>9.8989349756820793E-4</v>
      </c>
      <c r="CC184" s="8">
        <f t="shared" si="142"/>
        <v>1.948867978222167E-4</v>
      </c>
      <c r="CD184" s="8">
        <f>MAX((CD$3*climhigh!$I294+CD$4*climhigh!$I294^2+CD$5*climhigh!$I294^6)*(K184/K$66)^$BW$1,-99)</f>
        <v>-99</v>
      </c>
      <c r="CE184" s="8">
        <f>MAX((CE$3*climhigh!$I294+CE$4*climhigh!$I294^2+CE$5*climhigh!$I294^6)*(L184/L$66)^$BW$1,-99)</f>
        <v>-99</v>
      </c>
      <c r="CF184" s="8">
        <f>MAX((CF$3*climhigh!$I294+CF$4*climhigh!$I294^2+CF$5*climhigh!$I294^6)*(M184/M$66)^$BW$1,-99)</f>
        <v>-99</v>
      </c>
      <c r="CG184" s="8">
        <f>MAX((CG$3*climhigh!$M294+CG$4*climhigh!$M294^2+CG$5*climhigh!$M294^6)*(K184/K$66)^$BW$1,-99)</f>
        <v>-99</v>
      </c>
      <c r="CH184" s="8">
        <f>MAX((CH$3*climhigh!$M294+CH$4*climhigh!$M294^2+CH$5*climhigh!$M294^6)*(L184/L$66)^$BW$1,-99)</f>
        <v>-99</v>
      </c>
      <c r="CI184" s="8">
        <f>MAX((CI$3*climhigh!$M294+CI$4*climhigh!$M294^2+CI$5*climhigh!$M294^6)*(M184/M$66)^$BW$1,-99)</f>
        <v>-99</v>
      </c>
      <c r="CJ184" s="8">
        <f t="shared" si="143"/>
        <v>0</v>
      </c>
      <c r="CK184" s="8">
        <f t="shared" si="144"/>
        <v>0</v>
      </c>
      <c r="CL184" s="8">
        <f t="shared" si="145"/>
        <v>0</v>
      </c>
    </row>
    <row r="185" spans="1:90">
      <c r="A185">
        <f t="shared" si="114"/>
        <v>2139</v>
      </c>
      <c r="B185" s="4">
        <f t="shared" si="166"/>
        <v>1286.2161057506717</v>
      </c>
      <c r="C185" s="4">
        <f t="shared" si="166"/>
        <v>3570.8353475317931</v>
      </c>
      <c r="D185" s="4">
        <f t="shared" si="166"/>
        <v>6802.1723597744303</v>
      </c>
      <c r="E185" s="11">
        <f t="shared" si="167"/>
        <v>1.3047244492084151E-5</v>
      </c>
      <c r="F185" s="11">
        <f t="shared" si="167"/>
        <v>2.6156848870164632E-5</v>
      </c>
      <c r="G185" s="11">
        <f t="shared" si="167"/>
        <v>5.7749856478157953E-5</v>
      </c>
      <c r="H185" s="4">
        <f t="shared" si="123"/>
        <v>150314.36333286692</v>
      </c>
      <c r="I185" s="4">
        <f t="shared" si="123"/>
        <v>138272.0060906669</v>
      </c>
      <c r="J185" s="4">
        <f t="shared" si="123"/>
        <v>29467.472618990276</v>
      </c>
      <c r="K185" s="4">
        <f t="shared" si="115"/>
        <v>116865.55833099232</v>
      </c>
      <c r="L185" s="4">
        <f t="shared" si="115"/>
        <v>38722.593632395365</v>
      </c>
      <c r="M185" s="4">
        <f t="shared" si="115"/>
        <v>4332.0679130758544</v>
      </c>
      <c r="N185" s="11">
        <f t="shared" si="120"/>
        <v>9.6654751364577685E-4</v>
      </c>
      <c r="O185" s="11">
        <f t="shared" si="120"/>
        <v>6.9747355815183987E-3</v>
      </c>
      <c r="P185" s="11">
        <f t="shared" si="120"/>
        <v>4.4536383207260943E-3</v>
      </c>
      <c r="Q185" s="4">
        <f t="shared" si="116"/>
        <v>4035.5206446223583</v>
      </c>
      <c r="R185" s="4">
        <f t="shared" si="116"/>
        <v>14267.249842224317</v>
      </c>
      <c r="S185" s="4">
        <f t="shared" si="116"/>
        <v>3605.621459336136</v>
      </c>
      <c r="T185" s="4">
        <f t="shared" si="168"/>
        <v>26.847205783560494</v>
      </c>
      <c r="U185" s="4">
        <f t="shared" si="168"/>
        <v>103.18248968536032</v>
      </c>
      <c r="V185" s="4">
        <f t="shared" si="168"/>
        <v>122.3593725174957</v>
      </c>
      <c r="W185" s="11">
        <f t="shared" si="117"/>
        <v>-1.219247815263802E-2</v>
      </c>
      <c r="X185" s="11">
        <f t="shared" si="117"/>
        <v>-1.3228699347321071E-2</v>
      </c>
      <c r="Y185" s="11">
        <f t="shared" si="117"/>
        <v>-1.2203590333800474E-2</v>
      </c>
      <c r="Z185" s="4">
        <f t="shared" si="129"/>
        <v>5376.0159800953779</v>
      </c>
      <c r="AA185" s="4">
        <f t="shared" si="129"/>
        <v>38348.432532399951</v>
      </c>
      <c r="AB185" s="4">
        <f t="shared" si="129"/>
        <v>6536.4070702171803</v>
      </c>
      <c r="AC185" s="12">
        <f t="shared" si="169"/>
        <v>1.684907764068839</v>
      </c>
      <c r="AD185" s="12">
        <f t="shared" si="169"/>
        <v>4.0141002905338707</v>
      </c>
      <c r="AE185" s="12">
        <f t="shared" si="169"/>
        <v>1.8440405929212407</v>
      </c>
      <c r="AF185" s="11">
        <f t="shared" si="118"/>
        <v>-2.9039671966837322E-3</v>
      </c>
      <c r="AG185" s="11">
        <f t="shared" si="118"/>
        <v>2.0567434751257441E-3</v>
      </c>
      <c r="AH185" s="11">
        <f t="shared" si="118"/>
        <v>8.257041531207765E-4</v>
      </c>
      <c r="AI185" s="1">
        <f t="shared" si="172"/>
        <v>295069.60896938032</v>
      </c>
      <c r="AJ185" s="1">
        <f t="shared" si="172"/>
        <v>256199.78710394484</v>
      </c>
      <c r="AK185" s="1">
        <f t="shared" si="172"/>
        <v>55986.327555260214</v>
      </c>
      <c r="AL185" s="17">
        <f t="shared" si="170"/>
        <v>50.737504628348809</v>
      </c>
      <c r="AM185" s="17">
        <f t="shared" si="170"/>
        <v>19.722726182182541</v>
      </c>
      <c r="AN185" s="17">
        <f t="shared" si="170"/>
        <v>3.363212419574638</v>
      </c>
      <c r="AO185" s="7">
        <f t="shared" si="165"/>
        <v>4.9984351671852273E-3</v>
      </c>
      <c r="AP185" s="7">
        <f t="shared" si="165"/>
        <v>7.6972145424158266E-3</v>
      </c>
      <c r="AQ185" s="7">
        <f t="shared" si="165"/>
        <v>5.5715524499338805E-3</v>
      </c>
      <c r="AR185" s="1">
        <f t="shared" si="127"/>
        <v>150314.36333286692</v>
      </c>
      <c r="AS185" s="1">
        <f t="shared" si="127"/>
        <v>138272.0060906669</v>
      </c>
      <c r="AT185" s="1">
        <f t="shared" si="127"/>
        <v>29467.472618990276</v>
      </c>
      <c r="AU185" s="1">
        <f t="shared" si="134"/>
        <v>30062.872666573385</v>
      </c>
      <c r="AV185" s="1">
        <f t="shared" si="134"/>
        <v>27654.401218133382</v>
      </c>
      <c r="AW185" s="1">
        <f t="shared" si="134"/>
        <v>5893.4945237980555</v>
      </c>
      <c r="AX185" s="1">
        <f t="shared" si="135"/>
        <v>93492.446664793868</v>
      </c>
      <c r="AY185" s="1">
        <f t="shared" si="135"/>
        <v>30978.074905916292</v>
      </c>
      <c r="AZ185" s="1">
        <f t="shared" si="135"/>
        <v>3465.6543304606835</v>
      </c>
      <c r="BA185" s="1">
        <f t="shared" si="136"/>
        <v>11.445635927679794</v>
      </c>
      <c r="BB185" s="1">
        <f t="shared" si="136"/>
        <v>10.341034972140687</v>
      </c>
      <c r="BC185" s="1">
        <f t="shared" si="136"/>
        <v>8.1506567337557758</v>
      </c>
      <c r="BD185" s="1">
        <f t="shared" si="137"/>
        <v>3177.7420212686447</v>
      </c>
      <c r="BE185">
        <f t="shared" si="171"/>
        <v>0.21822387218499145</v>
      </c>
      <c r="BF185">
        <f t="shared" si="171"/>
        <v>0.3346263841173937</v>
      </c>
      <c r="BG185">
        <f t="shared" si="171"/>
        <v>2.453676962688749E-2</v>
      </c>
      <c r="BH185">
        <f t="shared" si="138"/>
        <v>0.28184865715524271</v>
      </c>
      <c r="BI185">
        <f t="shared" si="139"/>
        <v>4.7621658391411486E-3</v>
      </c>
      <c r="BJ185">
        <f t="shared" si="139"/>
        <v>1.1197481694748152E-2</v>
      </c>
      <c r="BK185">
        <f t="shared" si="139"/>
        <v>6.0205306372294847E-5</v>
      </c>
      <c r="BL185">
        <f t="shared" si="133"/>
        <v>715.82192619602972</v>
      </c>
      <c r="BM185">
        <f t="shared" si="133"/>
        <v>1548.2982570963475</v>
      </c>
      <c r="BN185">
        <f t="shared" si="133"/>
        <v>1.7740982170435191</v>
      </c>
      <c r="BO185">
        <f t="shared" si="128"/>
        <v>563.31986823248633</v>
      </c>
      <c r="BP185">
        <f t="shared" si="149"/>
        <v>241.31083524045374</v>
      </c>
      <c r="BQ185">
        <f t="shared" si="149"/>
        <v>22.123364697809606</v>
      </c>
      <c r="BR185" s="7">
        <f t="shared" si="147"/>
        <v>3.9164325538529887E-3</v>
      </c>
      <c r="BS185" s="7">
        <f t="shared" si="131"/>
        <v>2.9673601501916842E-2</v>
      </c>
      <c r="BT185" s="7">
        <f t="shared" si="132"/>
        <v>5.8194269660079619E-3</v>
      </c>
      <c r="BU185" s="8">
        <f>MAX((BU$3*climhigh!$I295+BU$4*climhigh!$I295^2+BU$5*climhigh!$I295^6)*(K185/K$66)^$BW$1,-99)</f>
        <v>-22.20055977762404</v>
      </c>
      <c r="BV185" s="8">
        <f>MAX((BV$3*climhigh!$I295+BV$4*climhigh!$I295^2+BV$5*climhigh!$I295^6)*(L185/L$66)^$BW$1,-99)</f>
        <v>-15.544593058150872</v>
      </c>
      <c r="BW185" s="8">
        <f>MAX((BW$3*climhigh!$I295+BW$4*climhigh!$I295^2+BW$5*climhigh!$I295^6)*(M185/M$66)^$BW$1,-99)</f>
        <v>-15.677445411458914</v>
      </c>
      <c r="BX185" s="8">
        <f>MAX((BX$3*climhigh!$M295+BX$4*climhigh!$M295^2+BX$5*climhigh!$M295^6)*(K185/K$66)^$BW$1,-99)</f>
        <v>-22.200579173558591</v>
      </c>
      <c r="BY185" s="8">
        <f>MAX((BY$3*climhigh!$M295+BY$4*climhigh!$M295^2+BY$5*climhigh!$M295^6)*(L185/L$66)^$BW$1,-99)</f>
        <v>-15.544605270818955</v>
      </c>
      <c r="BZ185" s="8">
        <f>MAX((BZ$3*climhigh!$M295+BZ$4*climhigh!$M295^2+BZ$5*climhigh!$M295^6)*(M185/M$66)^$BW$1,-99)</f>
        <v>-15.677456536112933</v>
      </c>
      <c r="CA185" s="8">
        <f t="shared" si="140"/>
        <v>3.2433029909764551E-2</v>
      </c>
      <c r="CB185" s="8">
        <f t="shared" si="141"/>
        <v>9.6240480504210322E-4</v>
      </c>
      <c r="CC185" s="8">
        <f t="shared" si="142"/>
        <v>1.8874164884622661E-4</v>
      </c>
      <c r="CD185" s="8">
        <f>MAX((CD$3*climhigh!$I295+CD$4*climhigh!$I295^2+CD$5*climhigh!$I295^6)*(K185/K$66)^$BW$1,-99)</f>
        <v>-99</v>
      </c>
      <c r="CE185" s="8">
        <f>MAX((CE$3*climhigh!$I295+CE$4*climhigh!$I295^2+CE$5*climhigh!$I295^6)*(L185/L$66)^$BW$1,-99)</f>
        <v>-99</v>
      </c>
      <c r="CF185" s="8">
        <f>MAX((CF$3*climhigh!$I295+CF$4*climhigh!$I295^2+CF$5*climhigh!$I295^6)*(M185/M$66)^$BW$1,-99)</f>
        <v>-99</v>
      </c>
      <c r="CG185" s="8">
        <f>MAX((CG$3*climhigh!$M295+CG$4*climhigh!$M295^2+CG$5*climhigh!$M295^6)*(K185/K$66)^$BW$1,-99)</f>
        <v>-99</v>
      </c>
      <c r="CH185" s="8">
        <f>MAX((CH$3*climhigh!$M295+CH$4*climhigh!$M295^2+CH$5*climhigh!$M295^6)*(L185/L$66)^$BW$1,-99)</f>
        <v>-99</v>
      </c>
      <c r="CI185" s="8">
        <f>MAX((CI$3*climhigh!$M295+CI$4*climhigh!$M295^2+CI$5*climhigh!$M295^6)*(M185/M$66)^$BW$1,-99)</f>
        <v>-99</v>
      </c>
      <c r="CJ185" s="8">
        <f t="shared" si="143"/>
        <v>0</v>
      </c>
      <c r="CK185" s="8">
        <f t="shared" si="144"/>
        <v>0</v>
      </c>
      <c r="CL185" s="8">
        <f t="shared" si="145"/>
        <v>0</v>
      </c>
    </row>
    <row r="186" spans="1:90">
      <c r="A186">
        <f t="shared" ref="A186:A249" si="173">1+A185</f>
        <v>2140</v>
      </c>
      <c r="B186" s="4">
        <f t="shared" si="166"/>
        <v>1286.2320482478729</v>
      </c>
      <c r="C186" s="4">
        <f t="shared" si="166"/>
        <v>3570.9240792422929</v>
      </c>
      <c r="D186" s="4">
        <f t="shared" si="166"/>
        <v>6802.5455430280708</v>
      </c>
      <c r="E186" s="11">
        <f t="shared" si="167"/>
        <v>1.2394882267479943E-5</v>
      </c>
      <c r="F186" s="11">
        <f t="shared" si="167"/>
        <v>2.48490064266564E-5</v>
      </c>
      <c r="G186" s="11">
        <f t="shared" si="167"/>
        <v>5.4862363654250055E-5</v>
      </c>
      <c r="H186" s="4">
        <f t="shared" si="123"/>
        <v>150448.09271387765</v>
      </c>
      <c r="I186" s="4">
        <f t="shared" si="123"/>
        <v>139226.51431041583</v>
      </c>
      <c r="J186" s="4">
        <f t="shared" si="123"/>
        <v>29598.232610144845</v>
      </c>
      <c r="K186" s="4">
        <f t="shared" ref="K186:M249" si="174">H186/B186*1000</f>
        <v>116968.07968579278</v>
      </c>
      <c r="L186" s="4">
        <f t="shared" si="174"/>
        <v>38988.931498078229</v>
      </c>
      <c r="M186" s="4">
        <f t="shared" si="174"/>
        <v>4351.0524733612519</v>
      </c>
      <c r="N186" s="11">
        <f t="shared" si="120"/>
        <v>8.7725893124201981E-4</v>
      </c>
      <c r="O186" s="11">
        <f t="shared" si="120"/>
        <v>6.8780998558950479E-3</v>
      </c>
      <c r="P186" s="11">
        <f t="shared" si="120"/>
        <v>4.3823321024341055E-3</v>
      </c>
      <c r="Q186" s="4">
        <f t="shared" ref="Q186:S249" si="175">T186*H186/1000</f>
        <v>3989.8641333703949</v>
      </c>
      <c r="R186" s="4">
        <f t="shared" si="175"/>
        <v>14175.698342874679</v>
      </c>
      <c r="S186" s="4">
        <f t="shared" si="175"/>
        <v>3577.4243887036928</v>
      </c>
      <c r="T186" s="4">
        <f t="shared" si="168"/>
        <v>26.519871813585056</v>
      </c>
      <c r="U186" s="4">
        <f t="shared" si="168"/>
        <v>101.81751955140463</v>
      </c>
      <c r="V186" s="4">
        <f t="shared" si="168"/>
        <v>120.8661488617913</v>
      </c>
      <c r="W186" s="11">
        <f t="shared" ref="W186:Y249" si="176">T$5-1</f>
        <v>-1.219247815263802E-2</v>
      </c>
      <c r="X186" s="11">
        <f t="shared" si="176"/>
        <v>-1.3228699347321071E-2</v>
      </c>
      <c r="Y186" s="11">
        <f t="shared" si="176"/>
        <v>-1.2203590333800474E-2</v>
      </c>
      <c r="Z186" s="4">
        <f t="shared" si="129"/>
        <v>5300.2346625115915</v>
      </c>
      <c r="AA186" s="4">
        <f t="shared" si="129"/>
        <v>38184.435643567274</v>
      </c>
      <c r="AB186" s="4">
        <f t="shared" si="129"/>
        <v>6491.1248303370485</v>
      </c>
      <c r="AC186" s="12">
        <f t="shared" si="169"/>
        <v>1.6800148471925453</v>
      </c>
      <c r="AD186" s="12">
        <f t="shared" si="169"/>
        <v>4.0223562651149267</v>
      </c>
      <c r="AE186" s="12">
        <f t="shared" si="169"/>
        <v>1.845563224897339</v>
      </c>
      <c r="AF186" s="11">
        <f t="shared" ref="AF186:AH249" si="177">AC$5-1</f>
        <v>-2.9039671966837322E-3</v>
      </c>
      <c r="AG186" s="11">
        <f t="shared" si="177"/>
        <v>2.0567434751257441E-3</v>
      </c>
      <c r="AH186" s="11">
        <f t="shared" si="177"/>
        <v>8.257041531207765E-4</v>
      </c>
      <c r="AI186" s="1">
        <f t="shared" si="172"/>
        <v>295625.52073901566</v>
      </c>
      <c r="AJ186" s="1">
        <f t="shared" si="172"/>
        <v>258234.20961168373</v>
      </c>
      <c r="AK186" s="1">
        <f t="shared" si="172"/>
        <v>56281.18932353225</v>
      </c>
      <c r="AL186" s="17">
        <f t="shared" si="170"/>
        <v>50.988576674504074</v>
      </c>
      <c r="AM186" s="17">
        <f t="shared" si="170"/>
        <v>19.873018136420267</v>
      </c>
      <c r="AN186" s="17">
        <f t="shared" si="170"/>
        <v>3.3817633508266076</v>
      </c>
      <c r="AO186" s="7">
        <f t="shared" ref="AO186:AQ201" si="178">AO$5*AO185</f>
        <v>4.9484508155133748E-3</v>
      </c>
      <c r="AP186" s="7">
        <f t="shared" si="178"/>
        <v>7.620242396991668E-3</v>
      </c>
      <c r="AQ186" s="7">
        <f t="shared" si="178"/>
        <v>5.515836925434542E-3</v>
      </c>
      <c r="AR186" s="1">
        <f t="shared" si="127"/>
        <v>150448.09271387765</v>
      </c>
      <c r="AS186" s="1">
        <f t="shared" si="127"/>
        <v>139226.51431041583</v>
      </c>
      <c r="AT186" s="1">
        <f t="shared" si="127"/>
        <v>29598.232610144845</v>
      </c>
      <c r="AU186" s="1">
        <f t="shared" si="134"/>
        <v>30089.61854277553</v>
      </c>
      <c r="AV186" s="1">
        <f t="shared" si="134"/>
        <v>27845.302862083168</v>
      </c>
      <c r="AW186" s="1">
        <f t="shared" si="134"/>
        <v>5919.6465220289692</v>
      </c>
      <c r="AX186" s="1">
        <f t="shared" si="135"/>
        <v>93574.463748634211</v>
      </c>
      <c r="AY186" s="1">
        <f t="shared" si="135"/>
        <v>31191.145198462586</v>
      </c>
      <c r="AZ186" s="1">
        <f t="shared" si="135"/>
        <v>3480.8419786890013</v>
      </c>
      <c r="BA186" s="1">
        <f t="shared" si="136"/>
        <v>11.446512802044312</v>
      </c>
      <c r="BB186" s="1">
        <f t="shared" si="136"/>
        <v>10.347889525774951</v>
      </c>
      <c r="BC186" s="1">
        <f t="shared" si="136"/>
        <v>8.1550294914029848</v>
      </c>
      <c r="BD186" s="1">
        <f t="shared" si="137"/>
        <v>3086.9003691832636</v>
      </c>
      <c r="BE186">
        <f t="shared" si="171"/>
        <v>0.21822387218499145</v>
      </c>
      <c r="BF186">
        <f t="shared" si="171"/>
        <v>0.3346263841173937</v>
      </c>
      <c r="BG186">
        <f t="shared" si="171"/>
        <v>2.453676962688749E-2</v>
      </c>
      <c r="BH186">
        <f t="shared" si="138"/>
        <v>0.28200508979645045</v>
      </c>
      <c r="BI186">
        <f t="shared" si="139"/>
        <v>4.7621658391411486E-3</v>
      </c>
      <c r="BJ186">
        <f t="shared" si="139"/>
        <v>1.1197481694748152E-2</v>
      </c>
      <c r="BK186">
        <f t="shared" si="139"/>
        <v>6.0205306372294847E-5</v>
      </c>
      <c r="BL186">
        <f t="shared" si="133"/>
        <v>716.4587676859685</v>
      </c>
      <c r="BM186">
        <f t="shared" si="133"/>
        <v>1558.9863454144729</v>
      </c>
      <c r="BN186">
        <f t="shared" si="133"/>
        <v>1.7819706623722187</v>
      </c>
      <c r="BO186">
        <f t="shared" si="128"/>
        <v>565.52607250266419</v>
      </c>
      <c r="BP186">
        <f t="shared" si="149"/>
        <v>244.02018399248803</v>
      </c>
      <c r="BQ186">
        <f t="shared" si="149"/>
        <v>22.37655364518519</v>
      </c>
      <c r="BR186" s="7">
        <f t="shared" si="147"/>
        <v>3.8326768325951388E-3</v>
      </c>
      <c r="BS186" s="7">
        <f t="shared" si="131"/>
        <v>2.8809321846521206E-2</v>
      </c>
      <c r="BT186" s="7">
        <f t="shared" si="132"/>
        <v>5.6285273961973218E-3</v>
      </c>
      <c r="BU186" s="8">
        <f>MAX((BU$3*climhigh!$I296+BU$4*climhigh!$I296^2+BU$5*climhigh!$I296^6)*(K186/K$66)^$BW$1,-99)</f>
        <v>-22.544034389008061</v>
      </c>
      <c r="BV186" s="8">
        <f>MAX((BV$3*climhigh!$I296+BV$4*climhigh!$I296^2+BV$5*climhigh!$I296^6)*(L186/L$66)^$BW$1,-99)</f>
        <v>-15.73694134520497</v>
      </c>
      <c r="BW186" s="8">
        <f>MAX((BW$3*climhigh!$I296+BW$4*climhigh!$I296^2+BW$5*climhigh!$I296^6)*(M186/M$66)^$BW$1,-99)</f>
        <v>-15.859855181383379</v>
      </c>
      <c r="BX186" s="8">
        <f>MAX((BX$3*climhigh!$M296+BX$4*climhigh!$M296^2+BX$5*climhigh!$M296^6)*(K186/K$66)^$BW$1,-99)</f>
        <v>-22.544053788554315</v>
      </c>
      <c r="BY186" s="8">
        <f>MAX((BY$3*climhigh!$M296+BY$4*climhigh!$M296^2+BY$5*climhigh!$M296^6)*(L186/L$66)^$BW$1,-99)</f>
        <v>-15.736953537208754</v>
      </c>
      <c r="BZ186" s="8">
        <f>MAX((BZ$3*climhigh!$M296+BZ$4*climhigh!$M296^2+BZ$5*climhigh!$M296^6)*(M186/M$66)^$BW$1,-99)</f>
        <v>-15.859866289551027</v>
      </c>
      <c r="CA186" s="8">
        <f t="shared" si="140"/>
        <v>3.247406863322537E-2</v>
      </c>
      <c r="CB186" s="8">
        <f t="shared" si="141"/>
        <v>9.3555589492060867E-4</v>
      </c>
      <c r="CC186" s="8">
        <f t="shared" si="142"/>
        <v>1.8278118496810111E-4</v>
      </c>
      <c r="CD186" s="8">
        <f>MAX((CD$3*climhigh!$I296+CD$4*climhigh!$I296^2+CD$5*climhigh!$I296^6)*(K186/K$66)^$BW$1,-99)</f>
        <v>-99</v>
      </c>
      <c r="CE186" s="8">
        <f>MAX((CE$3*climhigh!$I296+CE$4*climhigh!$I296^2+CE$5*climhigh!$I296^6)*(L186/L$66)^$BW$1,-99)</f>
        <v>-99</v>
      </c>
      <c r="CF186" s="8">
        <f>MAX((CF$3*climhigh!$I296+CF$4*climhigh!$I296^2+CF$5*climhigh!$I296^6)*(M186/M$66)^$BW$1,-99)</f>
        <v>-99</v>
      </c>
      <c r="CG186" s="8">
        <f>MAX((CG$3*climhigh!$M296+CG$4*climhigh!$M296^2+CG$5*climhigh!$M296^6)*(K186/K$66)^$BW$1,-99)</f>
        <v>-99</v>
      </c>
      <c r="CH186" s="8">
        <f>MAX((CH$3*climhigh!$M296+CH$4*climhigh!$M296^2+CH$5*climhigh!$M296^6)*(L186/L$66)^$BW$1,-99)</f>
        <v>-99</v>
      </c>
      <c r="CI186" s="8">
        <f>MAX((CI$3*climhigh!$M296+CI$4*climhigh!$M296^2+CI$5*climhigh!$M296^6)*(M186/M$66)^$BW$1,-99)</f>
        <v>-99</v>
      </c>
      <c r="CJ186" s="8">
        <f t="shared" si="143"/>
        <v>0</v>
      </c>
      <c r="CK186" s="8">
        <f t="shared" si="144"/>
        <v>0</v>
      </c>
      <c r="CL186" s="8">
        <f t="shared" si="145"/>
        <v>0</v>
      </c>
    </row>
    <row r="187" spans="1:90">
      <c r="A187">
        <f t="shared" si="173"/>
        <v>2141</v>
      </c>
      <c r="B187" s="4">
        <f t="shared" si="166"/>
        <v>1286.2471938079391</v>
      </c>
      <c r="C187" s="4">
        <f t="shared" si="166"/>
        <v>3571.0083764619171</v>
      </c>
      <c r="D187" s="4">
        <f t="shared" si="166"/>
        <v>6802.9000865690587</v>
      </c>
      <c r="E187" s="11">
        <f t="shared" si="167"/>
        <v>1.1775138154105945E-5</v>
      </c>
      <c r="F187" s="11">
        <f t="shared" si="167"/>
        <v>2.3606556105323578E-5</v>
      </c>
      <c r="G187" s="11">
        <f t="shared" si="167"/>
        <v>5.2119245471537547E-5</v>
      </c>
      <c r="H187" s="4">
        <f t="shared" si="123"/>
        <v>150568.60881808682</v>
      </c>
      <c r="I187" s="4">
        <f t="shared" si="123"/>
        <v>140174.19015185765</v>
      </c>
      <c r="J187" s="4">
        <f t="shared" si="123"/>
        <v>29727.416246759942</v>
      </c>
      <c r="K187" s="4">
        <f t="shared" si="174"/>
        <v>117060.39829896769</v>
      </c>
      <c r="L187" s="4">
        <f t="shared" si="174"/>
        <v>39253.391584239129</v>
      </c>
      <c r="M187" s="4">
        <f t="shared" si="174"/>
        <v>4369.8152065250333</v>
      </c>
      <c r="N187" s="11">
        <f t="shared" si="120"/>
        <v>7.8926330519313304E-4</v>
      </c>
      <c r="O187" s="11">
        <f t="shared" si="120"/>
        <v>6.7829529048246684E-3</v>
      </c>
      <c r="P187" s="11">
        <f t="shared" si="120"/>
        <v>4.3122286570096424E-3</v>
      </c>
      <c r="Q187" s="4">
        <f t="shared" si="175"/>
        <v>3944.3749056937972</v>
      </c>
      <c r="R187" s="4">
        <f t="shared" si="175"/>
        <v>14083.385857726356</v>
      </c>
      <c r="S187" s="4">
        <f t="shared" si="175"/>
        <v>3549.190349678644</v>
      </c>
      <c r="T187" s="4">
        <f t="shared" si="168"/>
        <v>26.196528855887159</v>
      </c>
      <c r="U187" s="4">
        <f t="shared" si="168"/>
        <v>100.47060619696911</v>
      </c>
      <c r="V187" s="4">
        <f t="shared" si="168"/>
        <v>119.39114789585786</v>
      </c>
      <c r="W187" s="11">
        <f t="shared" si="176"/>
        <v>-1.219247815263802E-2</v>
      </c>
      <c r="X187" s="11">
        <f t="shared" si="176"/>
        <v>-1.3228699347321071E-2</v>
      </c>
      <c r="Y187" s="11">
        <f t="shared" si="176"/>
        <v>-1.2203590333800474E-2</v>
      </c>
      <c r="Z187" s="4">
        <f t="shared" si="129"/>
        <v>5225.0520349627604</v>
      </c>
      <c r="AA187" s="4">
        <f t="shared" si="129"/>
        <v>38017.441615674114</v>
      </c>
      <c r="AB187" s="4">
        <f t="shared" si="129"/>
        <v>6445.6800682215671</v>
      </c>
      <c r="AC187" s="12">
        <f t="shared" si="169"/>
        <v>1.6751361391863566</v>
      </c>
      <c r="AD187" s="12">
        <f t="shared" si="169"/>
        <v>4.0306292201178326</v>
      </c>
      <c r="AE187" s="12">
        <f t="shared" si="169"/>
        <v>1.8470871141169838</v>
      </c>
      <c r="AF187" s="11">
        <f t="shared" si="177"/>
        <v>-2.9039671966837322E-3</v>
      </c>
      <c r="AG187" s="11">
        <f t="shared" si="177"/>
        <v>2.0567434751257441E-3</v>
      </c>
      <c r="AH187" s="11">
        <f t="shared" si="177"/>
        <v>8.257041531207765E-4</v>
      </c>
      <c r="AI187" s="1">
        <f t="shared" si="172"/>
        <v>296152.58720788959</v>
      </c>
      <c r="AJ187" s="1">
        <f t="shared" si="172"/>
        <v>260256.09151259853</v>
      </c>
      <c r="AK187" s="1">
        <f t="shared" si="172"/>
        <v>56572.716913207994</v>
      </c>
      <c r="AL187" s="17">
        <f t="shared" si="170"/>
        <v>51.23836799369262</v>
      </c>
      <c r="AM187" s="17">
        <f t="shared" si="170"/>
        <v>20.022940979626007</v>
      </c>
      <c r="AN187" s="17">
        <f t="shared" si="170"/>
        <v>3.4002300734385424</v>
      </c>
      <c r="AO187" s="7">
        <f t="shared" si="178"/>
        <v>4.8989663073582407E-3</v>
      </c>
      <c r="AP187" s="7">
        <f t="shared" si="178"/>
        <v>7.5440399730217515E-3</v>
      </c>
      <c r="AQ187" s="7">
        <f t="shared" si="178"/>
        <v>5.4606785561801966E-3</v>
      </c>
      <c r="AR187" s="1">
        <f t="shared" si="127"/>
        <v>150568.60881808682</v>
      </c>
      <c r="AS187" s="1">
        <f t="shared" si="127"/>
        <v>140174.19015185765</v>
      </c>
      <c r="AT187" s="1">
        <f t="shared" si="127"/>
        <v>29727.416246759942</v>
      </c>
      <c r="AU187" s="1">
        <f t="shared" si="134"/>
        <v>30113.721763617366</v>
      </c>
      <c r="AV187" s="1">
        <f t="shared" si="134"/>
        <v>28034.838030371531</v>
      </c>
      <c r="AW187" s="1">
        <f t="shared" si="134"/>
        <v>5945.4832493519889</v>
      </c>
      <c r="AX187" s="1">
        <f t="shared" si="135"/>
        <v>93648.318639174147</v>
      </c>
      <c r="AY187" s="1">
        <f t="shared" si="135"/>
        <v>31402.713267391304</v>
      </c>
      <c r="AZ187" s="1">
        <f t="shared" si="135"/>
        <v>3495.8521652200266</v>
      </c>
      <c r="BA187" s="1">
        <f t="shared" si="136"/>
        <v>11.447301754045013</v>
      </c>
      <c r="BB187" s="1">
        <f t="shared" si="136"/>
        <v>10.354649577952767</v>
      </c>
      <c r="BC187" s="1">
        <f t="shared" si="136"/>
        <v>8.1593324490449355</v>
      </c>
      <c r="BD187" s="1">
        <f t="shared" si="137"/>
        <v>2998.6231189047294</v>
      </c>
      <c r="BE187">
        <f t="shared" si="171"/>
        <v>0.21822387218499145</v>
      </c>
      <c r="BF187">
        <f t="shared" si="171"/>
        <v>0.3346263841173937</v>
      </c>
      <c r="BG187">
        <f t="shared" si="171"/>
        <v>2.453676962688749E-2</v>
      </c>
      <c r="BH187">
        <f t="shared" si="138"/>
        <v>0.28216022498501026</v>
      </c>
      <c r="BI187">
        <f t="shared" si="139"/>
        <v>4.7621658391411486E-3</v>
      </c>
      <c r="BJ187">
        <f t="shared" si="139"/>
        <v>1.1197481694748152E-2</v>
      </c>
      <c r="BK187">
        <f t="shared" si="139"/>
        <v>6.0205306372294847E-5</v>
      </c>
      <c r="BL187">
        <f t="shared" si="133"/>
        <v>717.03268536049973</v>
      </c>
      <c r="BM187">
        <f t="shared" si="133"/>
        <v>1569.5979283015727</v>
      </c>
      <c r="BN187">
        <f t="shared" si="133"/>
        <v>1.7897482027929177</v>
      </c>
      <c r="BO187">
        <f t="shared" si="128"/>
        <v>567.69355117897362</v>
      </c>
      <c r="BP187">
        <f t="shared" si="149"/>
        <v>246.76033106741912</v>
      </c>
      <c r="BQ187">
        <f t="shared" si="149"/>
        <v>22.632670449949728</v>
      </c>
      <c r="BR187" s="7">
        <f t="shared" si="147"/>
        <v>3.7503208341713723E-3</v>
      </c>
      <c r="BS187" s="7">
        <f t="shared" si="131"/>
        <v>2.7970215384972043E-2</v>
      </c>
      <c r="BT187" s="7">
        <f t="shared" si="132"/>
        <v>5.4443311014715865E-3</v>
      </c>
      <c r="BU187" s="8">
        <f>MAX((BU$3*climhigh!$I297+BU$4*climhigh!$I297^2+BU$5*climhigh!$I297^6)*(K187/K$66)^$BW$1,-99)</f>
        <v>-22.887369852508606</v>
      </c>
      <c r="BV187" s="8">
        <f>MAX((BV$3*climhigh!$I297+BV$4*climhigh!$I297^2+BV$5*climhigh!$I297^6)*(L187/L$66)^$BW$1,-99)</f>
        <v>-15.928570628354734</v>
      </c>
      <c r="BW187" s="8">
        <f>MAX((BW$3*climhigh!$I297+BW$4*climhigh!$I297^2+BW$5*climhigh!$I297^6)*(M187/M$66)^$BW$1,-99)</f>
        <v>-16.041690230848459</v>
      </c>
      <c r="BX187" s="8">
        <f>MAX((BX$3*climhigh!$M297+BX$4*climhigh!$M297^2+BX$5*climhigh!$M297^6)*(K187/K$66)^$BW$1,-99)</f>
        <v>-22.887389254825639</v>
      </c>
      <c r="BY187" s="8">
        <f>MAX((BY$3*climhigh!$M297+BY$4*climhigh!$M297^2+BY$5*climhigh!$M297^6)*(L187/L$66)^$BW$1,-99)</f>
        <v>-15.928582799321616</v>
      </c>
      <c r="BZ187" s="8">
        <f>MAX((BZ$3*climhigh!$M297+BZ$4*climhigh!$M297^2+BZ$5*climhigh!$M297^6)*(M187/M$66)^$BW$1,-99)</f>
        <v>-16.041701322208095</v>
      </c>
      <c r="CA187" s="8">
        <f t="shared" si="140"/>
        <v>3.2510973481255021E-2</v>
      </c>
      <c r="CB187" s="8">
        <f t="shared" si="141"/>
        <v>9.0933893064581734E-4</v>
      </c>
      <c r="CC187" s="8">
        <f t="shared" si="142"/>
        <v>1.7700050406311467E-4</v>
      </c>
      <c r="CD187" s="8">
        <f>MAX((CD$3*climhigh!$I297+CD$4*climhigh!$I297^2+CD$5*climhigh!$I297^6)*(K187/K$66)^$BW$1,-99)</f>
        <v>-99</v>
      </c>
      <c r="CE187" s="8">
        <f>MAX((CE$3*climhigh!$I297+CE$4*climhigh!$I297^2+CE$5*climhigh!$I297^6)*(L187/L$66)^$BW$1,-99)</f>
        <v>-99</v>
      </c>
      <c r="CF187" s="8">
        <f>MAX((CF$3*climhigh!$I297+CF$4*climhigh!$I297^2+CF$5*climhigh!$I297^6)*(M187/M$66)^$BW$1,-99)</f>
        <v>-99</v>
      </c>
      <c r="CG187" s="8">
        <f>MAX((CG$3*climhigh!$M297+CG$4*climhigh!$M297^2+CG$5*climhigh!$M297^6)*(K187/K$66)^$BW$1,-99)</f>
        <v>-99</v>
      </c>
      <c r="CH187" s="8">
        <f>MAX((CH$3*climhigh!$M297+CH$4*climhigh!$M297^2+CH$5*climhigh!$M297^6)*(L187/L$66)^$BW$1,-99)</f>
        <v>-99</v>
      </c>
      <c r="CI187" s="8">
        <f>MAX((CI$3*climhigh!$M297+CI$4*climhigh!$M297^2+CI$5*climhigh!$M297^6)*(M187/M$66)^$BW$1,-99)</f>
        <v>-99</v>
      </c>
      <c r="CJ187" s="8">
        <f t="shared" si="143"/>
        <v>0</v>
      </c>
      <c r="CK187" s="8">
        <f t="shared" si="144"/>
        <v>0</v>
      </c>
      <c r="CL187" s="8">
        <f t="shared" si="145"/>
        <v>0</v>
      </c>
    </row>
    <row r="188" spans="1:90">
      <c r="A188">
        <f t="shared" si="173"/>
        <v>2142</v>
      </c>
      <c r="B188" s="4">
        <f t="shared" si="166"/>
        <v>1286.2615822594262</v>
      </c>
      <c r="C188" s="4">
        <f t="shared" si="166"/>
        <v>3571.0884607110288</v>
      </c>
      <c r="D188" s="4">
        <f t="shared" si="166"/>
        <v>6803.2369204876122</v>
      </c>
      <c r="E188" s="11">
        <f t="shared" si="167"/>
        <v>1.1186381246400648E-5</v>
      </c>
      <c r="F188" s="11">
        <f t="shared" si="167"/>
        <v>2.2426228300057399E-5</v>
      </c>
      <c r="G188" s="11">
        <f t="shared" si="167"/>
        <v>4.9513283197960666E-5</v>
      </c>
      <c r="H188" s="4">
        <f t="shared" si="123"/>
        <v>150676.07700738817</v>
      </c>
      <c r="I188" s="4">
        <f t="shared" si="123"/>
        <v>141115.01909352318</v>
      </c>
      <c r="J188" s="4">
        <f t="shared" si="123"/>
        <v>29855.037199036768</v>
      </c>
      <c r="K188" s="4">
        <f t="shared" si="174"/>
        <v>117142.63963533221</v>
      </c>
      <c r="L188" s="4">
        <f t="shared" si="174"/>
        <v>39515.968491417931</v>
      </c>
      <c r="M188" s="4">
        <f t="shared" si="174"/>
        <v>4388.3577108905019</v>
      </c>
      <c r="N188" s="11">
        <f t="shared" si="120"/>
        <v>7.025547286665379E-4</v>
      </c>
      <c r="O188" s="11">
        <f t="shared" si="120"/>
        <v>6.6892794885073936E-3</v>
      </c>
      <c r="P188" s="11">
        <f t="shared" si="120"/>
        <v>4.2433154467906853E-3</v>
      </c>
      <c r="Q188" s="4">
        <f t="shared" si="175"/>
        <v>3899.0641689476729</v>
      </c>
      <c r="R188" s="4">
        <f t="shared" si="175"/>
        <v>13990.356183060314</v>
      </c>
      <c r="S188" s="4">
        <f t="shared" si="175"/>
        <v>3520.9283528108872</v>
      </c>
      <c r="T188" s="4">
        <f t="shared" si="168"/>
        <v>25.877128250136803</v>
      </c>
      <c r="U188" s="4">
        <f t="shared" si="168"/>
        <v>99.141510754346314</v>
      </c>
      <c r="V188" s="4">
        <f t="shared" si="168"/>
        <v>117.93414723745462</v>
      </c>
      <c r="W188" s="11">
        <f t="shared" si="176"/>
        <v>-1.219247815263802E-2</v>
      </c>
      <c r="X188" s="11">
        <f t="shared" si="176"/>
        <v>-1.3228699347321071E-2</v>
      </c>
      <c r="Y188" s="11">
        <f t="shared" si="176"/>
        <v>-1.2203590333800474E-2</v>
      </c>
      <c r="Z188" s="4">
        <f t="shared" si="129"/>
        <v>5150.4798014582066</v>
      </c>
      <c r="AA188" s="4">
        <f t="shared" si="129"/>
        <v>37847.554066638535</v>
      </c>
      <c r="AB188" s="4">
        <f t="shared" si="129"/>
        <v>6400.0891693061321</v>
      </c>
      <c r="AC188" s="12">
        <f t="shared" si="169"/>
        <v>1.67027159878818</v>
      </c>
      <c r="AD188" s="12">
        <f t="shared" si="169"/>
        <v>4.0389191904669612</v>
      </c>
      <c r="AE188" s="12">
        <f t="shared" si="169"/>
        <v>1.8486122616182861</v>
      </c>
      <c r="AF188" s="11">
        <f t="shared" si="177"/>
        <v>-2.9039671966837322E-3</v>
      </c>
      <c r="AG188" s="11">
        <f t="shared" si="177"/>
        <v>2.0567434751257441E-3</v>
      </c>
      <c r="AH188" s="11">
        <f t="shared" si="177"/>
        <v>8.257041531207765E-4</v>
      </c>
      <c r="AI188" s="1">
        <f t="shared" si="172"/>
        <v>296651.05025071802</v>
      </c>
      <c r="AJ188" s="1">
        <f t="shared" si="172"/>
        <v>262265.32039171021</v>
      </c>
      <c r="AK188" s="1">
        <f t="shared" si="172"/>
        <v>56860.928471239182</v>
      </c>
      <c r="AL188" s="17">
        <f t="shared" si="170"/>
        <v>51.486872881753293</v>
      </c>
      <c r="AM188" s="17">
        <f t="shared" si="170"/>
        <v>20.172484308082481</v>
      </c>
      <c r="AN188" s="17">
        <f t="shared" si="170"/>
        <v>3.4186119612521662</v>
      </c>
      <c r="AO188" s="7">
        <f t="shared" si="178"/>
        <v>4.8499766442846584E-3</v>
      </c>
      <c r="AP188" s="7">
        <f t="shared" si="178"/>
        <v>7.4685995732915343E-3</v>
      </c>
      <c r="AQ188" s="7">
        <f t="shared" si="178"/>
        <v>5.4060717706183948E-3</v>
      </c>
      <c r="AR188" s="1">
        <f t="shared" si="127"/>
        <v>150676.07700738817</v>
      </c>
      <c r="AS188" s="1">
        <f t="shared" si="127"/>
        <v>141115.01909352318</v>
      </c>
      <c r="AT188" s="1">
        <f t="shared" si="127"/>
        <v>29855.037199036768</v>
      </c>
      <c r="AU188" s="1">
        <f t="shared" si="134"/>
        <v>30135.215401477635</v>
      </c>
      <c r="AV188" s="1">
        <f t="shared" si="134"/>
        <v>28223.003818704638</v>
      </c>
      <c r="AW188" s="1">
        <f t="shared" si="134"/>
        <v>5971.0074398073539</v>
      </c>
      <c r="AX188" s="1">
        <f t="shared" si="135"/>
        <v>93714.111708265758</v>
      </c>
      <c r="AY188" s="1">
        <f t="shared" si="135"/>
        <v>31612.774793134347</v>
      </c>
      <c r="AZ188" s="1">
        <f t="shared" si="135"/>
        <v>3510.6861687124019</v>
      </c>
      <c r="BA188" s="1">
        <f t="shared" si="136"/>
        <v>11.448004062097635</v>
      </c>
      <c r="BB188" s="1">
        <f t="shared" si="136"/>
        <v>10.361316583487197</v>
      </c>
      <c r="BC188" s="1">
        <f t="shared" si="136"/>
        <v>8.1635667870159505</v>
      </c>
      <c r="BD188" s="1">
        <f t="shared" si="137"/>
        <v>2912.8395439291749</v>
      </c>
      <c r="BE188">
        <f t="shared" si="171"/>
        <v>0.21822387218499145</v>
      </c>
      <c r="BF188">
        <f t="shared" si="171"/>
        <v>0.3346263841173937</v>
      </c>
      <c r="BG188">
        <f t="shared" si="171"/>
        <v>2.453676962688749E-2</v>
      </c>
      <c r="BH188">
        <f t="shared" si="138"/>
        <v>0.2823140732264473</v>
      </c>
      <c r="BI188">
        <f t="shared" si="139"/>
        <v>4.7621658391411486E-3</v>
      </c>
      <c r="BJ188">
        <f t="shared" si="139"/>
        <v>1.1197481694748152E-2</v>
      </c>
      <c r="BK188">
        <f t="shared" si="139"/>
        <v>6.0205306372294847E-5</v>
      </c>
      <c r="BL188">
        <f t="shared" si="133"/>
        <v>717.54446670038499</v>
      </c>
      <c r="BM188">
        <f t="shared" si="133"/>
        <v>1580.1328431537618</v>
      </c>
      <c r="BN188">
        <f t="shared" si="133"/>
        <v>1.797431661324268</v>
      </c>
      <c r="BO188">
        <f t="shared" si="128"/>
        <v>569.82258413138482</v>
      </c>
      <c r="BP188">
        <f t="shared" si="149"/>
        <v>249.53162627513805</v>
      </c>
      <c r="BQ188">
        <f t="shared" si="149"/>
        <v>22.891748867128385</v>
      </c>
      <c r="BR188" s="7">
        <f t="shared" si="147"/>
        <v>3.669352181289387E-3</v>
      </c>
      <c r="BS188" s="7">
        <f t="shared" si="131"/>
        <v>2.7155548917448584E-2</v>
      </c>
      <c r="BT188" s="7">
        <f t="shared" si="132"/>
        <v>5.2665822604808041E-3</v>
      </c>
      <c r="BU188" s="8">
        <f>MAX((BU$3*climhigh!$I298+BU$4*climhigh!$I298^2+BU$5*climhigh!$I298^6)*(K188/K$66)^$BW$1,-99)</f>
        <v>-23.230514302498083</v>
      </c>
      <c r="BV188" s="8">
        <f>MAX((BV$3*climhigh!$I298+BV$4*climhigh!$I298^2+BV$5*climhigh!$I298^6)*(L188/L$66)^$BW$1,-99)</f>
        <v>-16.119452224954564</v>
      </c>
      <c r="BW188" s="8">
        <f>MAX((BW$3*climhigh!$I298+BW$4*climhigh!$I298^2+BW$5*climhigh!$I298^6)*(M188/M$66)^$BW$1,-99)</f>
        <v>-16.222922720546549</v>
      </c>
      <c r="BX188" s="8">
        <f>MAX((BX$3*climhigh!$M298+BX$4*climhigh!$M298^2+BX$5*climhigh!$M298^6)*(K188/K$66)^$BW$1,-99)</f>
        <v>-23.230533706782587</v>
      </c>
      <c r="BY188" s="8">
        <f>MAX((BY$3*climhigh!$M298+BY$4*climhigh!$M298^2+BY$5*climhigh!$M298^6)*(L188/L$66)^$BW$1,-99)</f>
        <v>-16.11946437453463</v>
      </c>
      <c r="BZ188" s="8">
        <f>MAX((BZ$3*climhigh!$M298+BZ$4*climhigh!$M298^2+BZ$5*climhigh!$M298^6)*(M188/M$66)^$BW$1,-99)</f>
        <v>-16.22293379479531</v>
      </c>
      <c r="CA188" s="8">
        <f t="shared" si="140"/>
        <v>3.2543835749795302E-2</v>
      </c>
      <c r="CB188" s="8">
        <f t="shared" si="141"/>
        <v>8.8374572366497833E-4</v>
      </c>
      <c r="CC188" s="8">
        <f t="shared" si="142"/>
        <v>1.7139478804787295E-4</v>
      </c>
      <c r="CD188" s="8">
        <f>MAX((CD$3*climhigh!$I298+CD$4*climhigh!$I298^2+CD$5*climhigh!$I298^6)*(K188/K$66)^$BW$1,-99)</f>
        <v>-99</v>
      </c>
      <c r="CE188" s="8">
        <f>MAX((CE$3*climhigh!$I298+CE$4*climhigh!$I298^2+CE$5*climhigh!$I298^6)*(L188/L$66)^$BW$1,-99)</f>
        <v>-99</v>
      </c>
      <c r="CF188" s="8">
        <f>MAX((CF$3*climhigh!$I298+CF$4*climhigh!$I298^2+CF$5*climhigh!$I298^6)*(M188/M$66)^$BW$1,-99)</f>
        <v>-99</v>
      </c>
      <c r="CG188" s="8">
        <f>MAX((CG$3*climhigh!$M298+CG$4*climhigh!$M298^2+CG$5*climhigh!$M298^6)*(K188/K$66)^$BW$1,-99)</f>
        <v>-99</v>
      </c>
      <c r="CH188" s="8">
        <f>MAX((CH$3*climhigh!$M298+CH$4*climhigh!$M298^2+CH$5*climhigh!$M298^6)*(L188/L$66)^$BW$1,-99)</f>
        <v>-99</v>
      </c>
      <c r="CI188" s="8">
        <f>MAX((CI$3*climhigh!$M298+CI$4*climhigh!$M298^2+CI$5*climhigh!$M298^6)*(M188/M$66)^$BW$1,-99)</f>
        <v>-99</v>
      </c>
      <c r="CJ188" s="8">
        <f t="shared" si="143"/>
        <v>0</v>
      </c>
      <c r="CK188" s="8">
        <f t="shared" si="144"/>
        <v>0</v>
      </c>
      <c r="CL188" s="8">
        <f t="shared" si="145"/>
        <v>0</v>
      </c>
    </row>
    <row r="189" spans="1:90">
      <c r="A189">
        <f t="shared" si="173"/>
        <v>2143</v>
      </c>
      <c r="B189" s="4">
        <f t="shared" si="166"/>
        <v>1286.2752514412457</v>
      </c>
      <c r="C189" s="4">
        <f t="shared" si="166"/>
        <v>3571.1645424538738</v>
      </c>
      <c r="D189" s="4">
        <f t="shared" si="166"/>
        <v>6803.5569285541033</v>
      </c>
      <c r="E189" s="11">
        <f t="shared" si="167"/>
        <v>1.0627062184080615E-5</v>
      </c>
      <c r="F189" s="11">
        <f t="shared" si="167"/>
        <v>2.1304916885054529E-5</v>
      </c>
      <c r="G189" s="11">
        <f t="shared" si="167"/>
        <v>4.7037619038062629E-5</v>
      </c>
      <c r="H189" s="4">
        <f t="shared" si="123"/>
        <v>150770.66555933875</v>
      </c>
      <c r="I189" s="4">
        <f t="shared" si="123"/>
        <v>142048.99023676373</v>
      </c>
      <c r="J189" s="4">
        <f t="shared" si="123"/>
        <v>29981.109467545368</v>
      </c>
      <c r="K189" s="4">
        <f t="shared" si="174"/>
        <v>117214.93155559296</v>
      </c>
      <c r="L189" s="4">
        <f t="shared" si="174"/>
        <v>39776.657879548955</v>
      </c>
      <c r="M189" s="4">
        <f t="shared" si="174"/>
        <v>4406.6816493761553</v>
      </c>
      <c r="N189" s="11">
        <f t="shared" si="120"/>
        <v>6.1712729443175185E-4</v>
      </c>
      <c r="O189" s="11">
        <f t="shared" si="120"/>
        <v>6.5970643788635375E-3</v>
      </c>
      <c r="P189" s="11">
        <f t="shared" si="120"/>
        <v>4.1755799533340632E-3</v>
      </c>
      <c r="Q189" s="4">
        <f t="shared" si="175"/>
        <v>3853.9427510558448</v>
      </c>
      <c r="R189" s="4">
        <f t="shared" si="175"/>
        <v>13896.652361975668</v>
      </c>
      <c r="S189" s="4">
        <f t="shared" si="175"/>
        <v>3492.6471653426629</v>
      </c>
      <c r="T189" s="4">
        <f t="shared" si="168"/>
        <v>25.561621929293999</v>
      </c>
      <c r="U189" s="4">
        <f t="shared" si="168"/>
        <v>97.829997515737873</v>
      </c>
      <c r="V189" s="4">
        <f t="shared" si="168"/>
        <v>116.49492721820262</v>
      </c>
      <c r="W189" s="11">
        <f t="shared" si="176"/>
        <v>-1.219247815263802E-2</v>
      </c>
      <c r="X189" s="11">
        <f t="shared" si="176"/>
        <v>-1.3228699347321071E-2</v>
      </c>
      <c r="Y189" s="11">
        <f t="shared" si="176"/>
        <v>-1.2203590333800474E-2</v>
      </c>
      <c r="Z189" s="4">
        <f t="shared" si="129"/>
        <v>5076.5290083827967</v>
      </c>
      <c r="AA189" s="4">
        <f t="shared" si="129"/>
        <v>37674.875534013481</v>
      </c>
      <c r="AB189" s="4">
        <f t="shared" si="129"/>
        <v>6354.3681299186819</v>
      </c>
      <c r="AC189" s="12">
        <f t="shared" si="169"/>
        <v>1.6654211848557465</v>
      </c>
      <c r="AD189" s="12">
        <f t="shared" si="169"/>
        <v>4.047226211158514</v>
      </c>
      <c r="AE189" s="12">
        <f t="shared" si="169"/>
        <v>1.8501386684402144</v>
      </c>
      <c r="AF189" s="11">
        <f t="shared" si="177"/>
        <v>-2.9039671966837322E-3</v>
      </c>
      <c r="AG189" s="11">
        <f t="shared" si="177"/>
        <v>2.0567434751257441E-3</v>
      </c>
      <c r="AH189" s="11">
        <f t="shared" si="177"/>
        <v>8.257041531207765E-4</v>
      </c>
      <c r="AI189" s="1">
        <f t="shared" si="172"/>
        <v>297121.1606271239</v>
      </c>
      <c r="AJ189" s="1">
        <f t="shared" si="172"/>
        <v>264261.79217124381</v>
      </c>
      <c r="AK189" s="1">
        <f t="shared" si="172"/>
        <v>57145.843063922621</v>
      </c>
      <c r="AL189" s="17">
        <f t="shared" si="170"/>
        <v>51.734085911407405</v>
      </c>
      <c r="AM189" s="17">
        <f t="shared" si="170"/>
        <v>20.321637913701103</v>
      </c>
      <c r="AN189" s="17">
        <f t="shared" si="170"/>
        <v>3.4369084102544054</v>
      </c>
      <c r="AO189" s="7">
        <f t="shared" si="178"/>
        <v>4.8014768778418121E-3</v>
      </c>
      <c r="AP189" s="7">
        <f t="shared" si="178"/>
        <v>7.3939135775586192E-3</v>
      </c>
      <c r="AQ189" s="7">
        <f t="shared" si="178"/>
        <v>5.3520110529122105E-3</v>
      </c>
      <c r="AR189" s="1">
        <f t="shared" si="127"/>
        <v>150770.66555933875</v>
      </c>
      <c r="AS189" s="1">
        <f t="shared" si="127"/>
        <v>142048.99023676373</v>
      </c>
      <c r="AT189" s="1">
        <f t="shared" si="127"/>
        <v>29981.109467545368</v>
      </c>
      <c r="AU189" s="1">
        <f t="shared" si="134"/>
        <v>30154.133111867752</v>
      </c>
      <c r="AV189" s="1">
        <f t="shared" si="134"/>
        <v>28409.798047352746</v>
      </c>
      <c r="AW189" s="1">
        <f t="shared" si="134"/>
        <v>5996.2218935090741</v>
      </c>
      <c r="AX189" s="1">
        <f t="shared" si="135"/>
        <v>93771.94524447438</v>
      </c>
      <c r="AY189" s="1">
        <f t="shared" si="135"/>
        <v>31821.326303639169</v>
      </c>
      <c r="AZ189" s="1">
        <f t="shared" si="135"/>
        <v>3525.3453195009247</v>
      </c>
      <c r="BA189" s="1">
        <f t="shared" si="136"/>
        <v>11.448620999047325</v>
      </c>
      <c r="BB189" s="1">
        <f t="shared" si="136"/>
        <v>10.367891982469994</v>
      </c>
      <c r="BC189" s="1">
        <f t="shared" si="136"/>
        <v>8.1677336734272963</v>
      </c>
      <c r="BD189" s="1">
        <f t="shared" si="137"/>
        <v>2829.4807798409611</v>
      </c>
      <c r="BE189">
        <f t="shared" si="171"/>
        <v>0.21822387218499145</v>
      </c>
      <c r="BF189">
        <f t="shared" si="171"/>
        <v>0.3346263841173937</v>
      </c>
      <c r="BG189">
        <f t="shared" si="171"/>
        <v>2.453676962688749E-2</v>
      </c>
      <c r="BH189">
        <f t="shared" si="138"/>
        <v>0.28246664499053642</v>
      </c>
      <c r="BI189">
        <f t="shared" si="139"/>
        <v>4.7621658391411486E-3</v>
      </c>
      <c r="BJ189">
        <f t="shared" si="139"/>
        <v>1.1197481694748152E-2</v>
      </c>
      <c r="BK189">
        <f t="shared" si="139"/>
        <v>6.0205306372294847E-5</v>
      </c>
      <c r="BL189">
        <f t="shared" si="133"/>
        <v>717.99491307125788</v>
      </c>
      <c r="BM189">
        <f t="shared" si="133"/>
        <v>1590.5909679336207</v>
      </c>
      <c r="BN189">
        <f t="shared" si="133"/>
        <v>1.8050218808748786</v>
      </c>
      <c r="BO189">
        <f t="shared" si="128"/>
        <v>571.91346387341525</v>
      </c>
      <c r="BP189">
        <f t="shared" si="149"/>
        <v>252.33442338802868</v>
      </c>
      <c r="BQ189">
        <f t="shared" si="149"/>
        <v>23.153823043395825</v>
      </c>
      <c r="BR189" s="7">
        <f t="shared" si="147"/>
        <v>3.5897585705559898E-3</v>
      </c>
      <c r="BS189" s="7">
        <f t="shared" si="131"/>
        <v>2.6364610599464645E-2</v>
      </c>
      <c r="BT189" s="7">
        <f t="shared" si="132"/>
        <v>5.0950357088241577E-3</v>
      </c>
      <c r="BU189" s="8">
        <f>MAX((BU$3*climhigh!$I299+BU$4*climhigh!$I299^2+BU$5*climhigh!$I299^6)*(K189/K$66)^$BW$1,-99)</f>
        <v>-23.57341662629268</v>
      </c>
      <c r="BV189" s="8">
        <f>MAX((BV$3*climhigh!$I299+BV$4*climhigh!$I299^2+BV$5*climhigh!$I299^6)*(L189/L$66)^$BW$1,-99)</f>
        <v>-16.309558082251655</v>
      </c>
      <c r="BW189" s="8">
        <f>MAX((BW$3*climhigh!$I299+BW$4*climhigh!$I299^2+BW$5*climhigh!$I299^6)*(M189/M$66)^$BW$1,-99)</f>
        <v>-16.403525361655589</v>
      </c>
      <c r="BX189" s="8">
        <f>MAX((BX$3*climhigh!$M299+BX$4*climhigh!$M299^2+BX$5*climhigh!$M299^6)*(K189/K$66)^$BW$1,-99)</f>
        <v>-23.573436031777952</v>
      </c>
      <c r="BY189" s="8">
        <f>MAX((BY$3*climhigh!$M299+BY$4*climhigh!$M299^2+BY$5*climhigh!$M299^6)*(L189/L$66)^$BW$1,-99)</f>
        <v>-16.309570210116956</v>
      </c>
      <c r="BZ189" s="8">
        <f>MAX((BZ$3*climhigh!$M299+BZ$4*climhigh!$M299^2+BZ$5*climhigh!$M299^6)*(M189/M$66)^$BW$1,-99)</f>
        <v>-16.403536418508818</v>
      </c>
      <c r="CA189" s="8">
        <f t="shared" si="140"/>
        <v>3.2572746569757879E-2</v>
      </c>
      <c r="CB189" s="8">
        <f t="shared" si="141"/>
        <v>8.5876777946671424E-4</v>
      </c>
      <c r="CC189" s="8">
        <f t="shared" si="142"/>
        <v>1.6595930690739598E-4</v>
      </c>
      <c r="CD189" s="8">
        <f>MAX((CD$3*climhigh!$I299+CD$4*climhigh!$I299^2+CD$5*climhigh!$I299^6)*(K189/K$66)^$BW$1,-99)</f>
        <v>-99</v>
      </c>
      <c r="CE189" s="8">
        <f>MAX((CE$3*climhigh!$I299+CE$4*climhigh!$I299^2+CE$5*climhigh!$I299^6)*(L189/L$66)^$BW$1,-99)</f>
        <v>-99</v>
      </c>
      <c r="CF189" s="8">
        <f>MAX((CF$3*climhigh!$I299+CF$4*climhigh!$I299^2+CF$5*climhigh!$I299^6)*(M189/M$66)^$BW$1,-99)</f>
        <v>-99</v>
      </c>
      <c r="CG189" s="8">
        <f>MAX((CG$3*climhigh!$M299+CG$4*climhigh!$M299^2+CG$5*climhigh!$M299^6)*(K189/K$66)^$BW$1,-99)</f>
        <v>-99</v>
      </c>
      <c r="CH189" s="8">
        <f>MAX((CH$3*climhigh!$M299+CH$4*climhigh!$M299^2+CH$5*climhigh!$M299^6)*(L189/L$66)^$BW$1,-99)</f>
        <v>-99</v>
      </c>
      <c r="CI189" s="8">
        <f>MAX((CI$3*climhigh!$M299+CI$4*climhigh!$M299^2+CI$5*climhigh!$M299^6)*(M189/M$66)^$BW$1,-99)</f>
        <v>-99</v>
      </c>
      <c r="CJ189" s="8">
        <f t="shared" si="143"/>
        <v>0</v>
      </c>
      <c r="CK189" s="8">
        <f t="shared" si="144"/>
        <v>0</v>
      </c>
      <c r="CL189" s="8">
        <f t="shared" si="145"/>
        <v>0</v>
      </c>
    </row>
    <row r="190" spans="1:90">
      <c r="A190">
        <f t="shared" si="173"/>
        <v>2144</v>
      </c>
      <c r="B190" s="4">
        <f t="shared" si="166"/>
        <v>1286.2882373019745</v>
      </c>
      <c r="C190" s="4">
        <f t="shared" si="166"/>
        <v>3571.2368216494451</v>
      </c>
      <c r="D190" s="4">
        <f t="shared" si="166"/>
        <v>6803.8609505170671</v>
      </c>
      <c r="E190" s="11">
        <f t="shared" si="167"/>
        <v>1.0095709074876584E-5</v>
      </c>
      <c r="F190" s="11">
        <f t="shared" si="167"/>
        <v>2.02396710408018E-5</v>
      </c>
      <c r="G190" s="11">
        <f t="shared" si="167"/>
        <v>4.4685738086159496E-5</v>
      </c>
      <c r="H190" s="4">
        <f t="shared" si="123"/>
        <v>150852.54551793955</v>
      </c>
      <c r="I190" s="4">
        <f t="shared" si="123"/>
        <v>142976.09622759905</v>
      </c>
      <c r="J190" s="4">
        <f t="shared" si="123"/>
        <v>30105.647369480514</v>
      </c>
      <c r="K190" s="4">
        <f t="shared" si="174"/>
        <v>117277.40419546787</v>
      </c>
      <c r="L190" s="4">
        <f t="shared" si="174"/>
        <v>40035.456444908283</v>
      </c>
      <c r="M190" s="4">
        <f t="shared" si="174"/>
        <v>4424.7887469235538</v>
      </c>
      <c r="N190" s="11">
        <f t="shared" si="120"/>
        <v>5.3297510006466986E-4</v>
      </c>
      <c r="O190" s="11">
        <f t="shared" si="120"/>
        <v>6.5062923622949409E-3</v>
      </c>
      <c r="P190" s="11">
        <f t="shared" si="120"/>
        <v>4.1090096785099117E-3</v>
      </c>
      <c r="Q190" s="4">
        <f t="shared" si="175"/>
        <v>3809.0211041390762</v>
      </c>
      <c r="R190" s="4">
        <f t="shared" si="175"/>
        <v>13802.316675875902</v>
      </c>
      <c r="S190" s="4">
        <f t="shared" si="175"/>
        <v>3464.3553138768434</v>
      </c>
      <c r="T190" s="4">
        <f t="shared" si="168"/>
        <v>25.249962412375091</v>
      </c>
      <c r="U190" s="4">
        <f t="shared" si="168"/>
        <v>96.535833891453009</v>
      </c>
      <c r="V190" s="4">
        <f t="shared" si="168"/>
        <v>115.07327085046578</v>
      </c>
      <c r="W190" s="11">
        <f t="shared" si="176"/>
        <v>-1.219247815263802E-2</v>
      </c>
      <c r="X190" s="11">
        <f t="shared" si="176"/>
        <v>-1.3228699347321071E-2</v>
      </c>
      <c r="Y190" s="11">
        <f t="shared" si="176"/>
        <v>-1.2203590333800474E-2</v>
      </c>
      <c r="Z190" s="4">
        <f t="shared" si="129"/>
        <v>5003.2100573311382</v>
      </c>
      <c r="AA190" s="4">
        <f t="shared" si="129"/>
        <v>37499.507433443447</v>
      </c>
      <c r="AB190" s="4">
        <f t="shared" si="129"/>
        <v>6308.5325602423654</v>
      </c>
      <c r="AC190" s="12">
        <f t="shared" si="169"/>
        <v>1.6605848563662633</v>
      </c>
      <c r="AD190" s="12">
        <f t="shared" si="169"/>
        <v>4.0555503172606722</v>
      </c>
      <c r="AE190" s="12">
        <f t="shared" si="169"/>
        <v>1.8516663356225949</v>
      </c>
      <c r="AF190" s="11">
        <f t="shared" si="177"/>
        <v>-2.9039671966837322E-3</v>
      </c>
      <c r="AG190" s="11">
        <f t="shared" si="177"/>
        <v>2.0567434751257441E-3</v>
      </c>
      <c r="AH190" s="11">
        <f t="shared" si="177"/>
        <v>8.257041531207765E-4</v>
      </c>
      <c r="AI190" s="1">
        <f t="shared" si="172"/>
        <v>297563.17767627927</v>
      </c>
      <c r="AJ190" s="1">
        <f t="shared" si="172"/>
        <v>266245.41100147215</v>
      </c>
      <c r="AK190" s="1">
        <f t="shared" si="172"/>
        <v>57427.480651039434</v>
      </c>
      <c r="AL190" s="17">
        <f t="shared" si="170"/>
        <v>51.980001928534314</v>
      </c>
      <c r="AM190" s="17">
        <f t="shared" si="170"/>
        <v>20.470391783844565</v>
      </c>
      <c r="AN190" s="17">
        <f t="shared" si="170"/>
        <v>3.4551188383359381</v>
      </c>
      <c r="AO190" s="7">
        <f t="shared" si="178"/>
        <v>4.7534621090633937E-3</v>
      </c>
      <c r="AP190" s="7">
        <f t="shared" si="178"/>
        <v>7.3199744417830328E-3</v>
      </c>
      <c r="AQ190" s="7">
        <f t="shared" si="178"/>
        <v>5.2984909423830885E-3</v>
      </c>
      <c r="AR190" s="1">
        <f t="shared" si="127"/>
        <v>150852.54551793955</v>
      </c>
      <c r="AS190" s="1">
        <f t="shared" si="127"/>
        <v>142976.09622759905</v>
      </c>
      <c r="AT190" s="1">
        <f t="shared" si="127"/>
        <v>30105.647369480514</v>
      </c>
      <c r="AU190" s="1">
        <f t="shared" si="134"/>
        <v>30170.509103587912</v>
      </c>
      <c r="AV190" s="1">
        <f t="shared" si="134"/>
        <v>28595.219245519809</v>
      </c>
      <c r="AW190" s="1">
        <f t="shared" si="134"/>
        <v>6021.1294738961033</v>
      </c>
      <c r="AX190" s="1">
        <f t="shared" si="135"/>
        <v>93821.923356374289</v>
      </c>
      <c r="AY190" s="1">
        <f t="shared" si="135"/>
        <v>32028.365155926629</v>
      </c>
      <c r="AZ190" s="1">
        <f t="shared" si="135"/>
        <v>3539.8309975388429</v>
      </c>
      <c r="BA190" s="1">
        <f t="shared" si="136"/>
        <v>11.449153832166607</v>
      </c>
      <c r="BB190" s="1">
        <f t="shared" si="136"/>
        <v>10.374377200274235</v>
      </c>
      <c r="BC190" s="1">
        <f t="shared" si="136"/>
        <v>8.1718342641799548</v>
      </c>
      <c r="BD190" s="1">
        <f t="shared" si="137"/>
        <v>2748.4797803669867</v>
      </c>
      <c r="BE190">
        <f t="shared" si="171"/>
        <v>0.21822387218499145</v>
      </c>
      <c r="BF190">
        <f t="shared" si="171"/>
        <v>0.3346263841173937</v>
      </c>
      <c r="BG190">
        <f t="shared" si="171"/>
        <v>2.453676962688749E-2</v>
      </c>
      <c r="BH190">
        <f t="shared" si="138"/>
        <v>0.28261795070600082</v>
      </c>
      <c r="BI190">
        <f t="shared" si="139"/>
        <v>4.7621658391411486E-3</v>
      </c>
      <c r="BJ190">
        <f t="shared" si="139"/>
        <v>1.1197481694748152E-2</v>
      </c>
      <c r="BK190">
        <f t="shared" si="139"/>
        <v>6.0205306372294847E-5</v>
      </c>
      <c r="BL190">
        <f t="shared" si="133"/>
        <v>718.38483901301686</v>
      </c>
      <c r="BM190">
        <f t="shared" si="133"/>
        <v>1600.9722202950907</v>
      </c>
      <c r="BN190">
        <f t="shared" si="133"/>
        <v>1.8125197234158468</v>
      </c>
      <c r="BO190">
        <f t="shared" si="128"/>
        <v>573.96649513197121</v>
      </c>
      <c r="BP190">
        <f t="shared" si="149"/>
        <v>255.16908018473515</v>
      </c>
      <c r="BQ190">
        <f t="shared" si="149"/>
        <v>23.41892752139097</v>
      </c>
      <c r="BR190" s="7">
        <f t="shared" si="147"/>
        <v>3.5115277699091507E-3</v>
      </c>
      <c r="BS190" s="7">
        <f t="shared" si="131"/>
        <v>2.5596709319868585E-2</v>
      </c>
      <c r="BT190" s="7">
        <f t="shared" si="132"/>
        <v>4.9294564565641012E-3</v>
      </c>
      <c r="BU190" s="8">
        <f>MAX((BU$3*climhigh!$I300+BU$4*climhigh!$I300^2+BU$5*climhigh!$I300^6)*(K190/K$66)^$BW$1,-99)</f>
        <v>-23.916026467507322</v>
      </c>
      <c r="BV190" s="8">
        <f>MAX((BV$3*climhigh!$I300+BV$4*climhigh!$I300^2+BV$5*climhigh!$I300^6)*(L190/L$66)^$BW$1,-99)</f>
        <v>-16.498860776909154</v>
      </c>
      <c r="BW190" s="8">
        <f>MAX((BW$3*climhigh!$I300+BW$4*climhigh!$I300^2+BW$5*climhigh!$I300^6)*(M190/M$66)^$BW$1,-99)</f>
        <v>-16.583471417216963</v>
      </c>
      <c r="BX190" s="8">
        <f>MAX((BX$3*climhigh!$M300+BX$4*climhigh!$M300^2+BX$5*climhigh!$M300^6)*(K190/K$66)^$BW$1,-99)</f>
        <v>-23.916045873461979</v>
      </c>
      <c r="BY190" s="8">
        <f>MAX((BY$3*climhigh!$M300+BY$4*climhigh!$M300^2+BY$5*climhigh!$M300^6)*(L190/L$66)^$BW$1,-99)</f>
        <v>-16.498872882752831</v>
      </c>
      <c r="BZ190" s="8">
        <f>MAX((BZ$3*climhigh!$M300+BZ$4*climhigh!$M300^2+BZ$5*climhigh!$M300^6)*(M190/M$66)^$BW$1,-99)</f>
        <v>-16.58348245640752</v>
      </c>
      <c r="CA190" s="8">
        <f t="shared" si="140"/>
        <v>3.2597796363064133E-2</v>
      </c>
      <c r="CB190" s="8">
        <f t="shared" si="141"/>
        <v>8.3439631797362199E-4</v>
      </c>
      <c r="CC190" s="8">
        <f t="shared" si="142"/>
        <v>1.6068941775166827E-4</v>
      </c>
      <c r="CD190" s="8">
        <f>MAX((CD$3*climhigh!$I300+CD$4*climhigh!$I300^2+CD$5*climhigh!$I300^6)*(K190/K$66)^$BW$1,-99)</f>
        <v>-99</v>
      </c>
      <c r="CE190" s="8">
        <f>MAX((CE$3*climhigh!$I300+CE$4*climhigh!$I300^2+CE$5*climhigh!$I300^6)*(L190/L$66)^$BW$1,-99)</f>
        <v>-99</v>
      </c>
      <c r="CF190" s="8">
        <f>MAX((CF$3*climhigh!$I300+CF$4*climhigh!$I300^2+CF$5*climhigh!$I300^6)*(M190/M$66)^$BW$1,-99)</f>
        <v>-99</v>
      </c>
      <c r="CG190" s="8">
        <f>MAX((CG$3*climhigh!$M300+CG$4*climhigh!$M300^2+CG$5*climhigh!$M300^6)*(K190/K$66)^$BW$1,-99)</f>
        <v>-99</v>
      </c>
      <c r="CH190" s="8">
        <f>MAX((CH$3*climhigh!$M300+CH$4*climhigh!$M300^2+CH$5*climhigh!$M300^6)*(L190/L$66)^$BW$1,-99)</f>
        <v>-99</v>
      </c>
      <c r="CI190" s="8">
        <f>MAX((CI$3*climhigh!$M300+CI$4*climhigh!$M300^2+CI$5*climhigh!$M300^6)*(M190/M$66)^$BW$1,-99)</f>
        <v>-99</v>
      </c>
      <c r="CJ190" s="8">
        <f t="shared" si="143"/>
        <v>0</v>
      </c>
      <c r="CK190" s="8">
        <f t="shared" si="144"/>
        <v>0</v>
      </c>
      <c r="CL190" s="8">
        <f t="shared" si="145"/>
        <v>0</v>
      </c>
    </row>
    <row r="191" spans="1:90">
      <c r="A191">
        <f t="shared" si="173"/>
        <v>2145</v>
      </c>
      <c r="B191" s="4">
        <f t="shared" si="166"/>
        <v>1286.3005739942132</v>
      </c>
      <c r="C191" s="4">
        <f t="shared" si="166"/>
        <v>3571.3054882750007</v>
      </c>
      <c r="D191" s="4">
        <f t="shared" si="166"/>
        <v>6804.1497842880563</v>
      </c>
      <c r="E191" s="11">
        <f t="shared" si="167"/>
        <v>9.5909236211327546E-6</v>
      </c>
      <c r="F191" s="11">
        <f t="shared" si="167"/>
        <v>1.9227687488761711E-5</v>
      </c>
      <c r="G191" s="11">
        <f t="shared" si="167"/>
        <v>4.245145118185152E-5</v>
      </c>
      <c r="H191" s="4">
        <f t="shared" si="123"/>
        <v>150921.89054646317</v>
      </c>
      <c r="I191" s="4">
        <f t="shared" si="123"/>
        <v>143896.33317751155</v>
      </c>
      <c r="J191" s="4">
        <f t="shared" si="123"/>
        <v>30228.665524968572</v>
      </c>
      <c r="K191" s="4">
        <f t="shared" si="174"/>
        <v>117330.18984654681</v>
      </c>
      <c r="L191" s="4">
        <f t="shared" si="174"/>
        <v>40292.361896774011</v>
      </c>
      <c r="M191" s="4">
        <f t="shared" si="174"/>
        <v>4442.6807879467497</v>
      </c>
      <c r="N191" s="11">
        <f t="shared" si="120"/>
        <v>4.5009225298819899E-4</v>
      </c>
      <c r="O191" s="11">
        <f t="shared" si="120"/>
        <v>6.4169482423472868E-3</v>
      </c>
      <c r="P191" s="11">
        <f t="shared" si="120"/>
        <v>4.0435921456443147E-3</v>
      </c>
      <c r="Q191" s="4">
        <f t="shared" si="175"/>
        <v>3764.3093083738413</v>
      </c>
      <c r="R191" s="4">
        <f t="shared" si="175"/>
        <v>13707.390636975433</v>
      </c>
      <c r="S191" s="4">
        <f t="shared" si="175"/>
        <v>3436.061087117821</v>
      </c>
      <c r="T191" s="4">
        <f t="shared" si="168"/>
        <v>24.942102797307275</v>
      </c>
      <c r="U191" s="4">
        <f t="shared" si="168"/>
        <v>95.258790368660044</v>
      </c>
      <c r="V191" s="4">
        <f t="shared" si="168"/>
        <v>113.66896379463623</v>
      </c>
      <c r="W191" s="11">
        <f t="shared" si="176"/>
        <v>-1.219247815263802E-2</v>
      </c>
      <c r="X191" s="11">
        <f t="shared" si="176"/>
        <v>-1.3228699347321071E-2</v>
      </c>
      <c r="Y191" s="11">
        <f t="shared" si="176"/>
        <v>-1.2203590333800474E-2</v>
      </c>
      <c r="Z191" s="4">
        <f t="shared" si="129"/>
        <v>4930.5327181109433</v>
      </c>
      <c r="AA191" s="4">
        <f t="shared" si="129"/>
        <v>37321.550019532762</v>
      </c>
      <c r="AB191" s="4">
        <f t="shared" si="129"/>
        <v>6262.5976874350954</v>
      </c>
      <c r="AC191" s="12">
        <f t="shared" si="169"/>
        <v>1.6557625724160658</v>
      </c>
      <c r="AD191" s="12">
        <f t="shared" si="169"/>
        <v>4.0638915439137424</v>
      </c>
      <c r="AE191" s="12">
        <f t="shared" si="169"/>
        <v>1.8531952642061125</v>
      </c>
      <c r="AF191" s="11">
        <f t="shared" si="177"/>
        <v>-2.9039671966837322E-3</v>
      </c>
      <c r="AG191" s="11">
        <f t="shared" si="177"/>
        <v>2.0567434751257441E-3</v>
      </c>
      <c r="AH191" s="11">
        <f t="shared" si="177"/>
        <v>8.257041531207765E-4</v>
      </c>
      <c r="AI191" s="1">
        <f t="shared" si="172"/>
        <v>297977.36901223921</v>
      </c>
      <c r="AJ191" s="1">
        <f t="shared" si="172"/>
        <v>268216.08914684475</v>
      </c>
      <c r="AK191" s="1">
        <f t="shared" si="172"/>
        <v>57705.86205983159</v>
      </c>
      <c r="AL191" s="17">
        <f t="shared" si="170"/>
        <v>52.224616048434683</v>
      </c>
      <c r="AM191" s="17">
        <f t="shared" si="170"/>
        <v>20.618736101068883</v>
      </c>
      <c r="AN191" s="17">
        <f t="shared" si="170"/>
        <v>3.4732426850470204</v>
      </c>
      <c r="AO191" s="7">
        <f t="shared" si="178"/>
        <v>4.7059274879727598E-3</v>
      </c>
      <c r="AP191" s="7">
        <f t="shared" si="178"/>
        <v>7.2467746973652021E-3</v>
      </c>
      <c r="AQ191" s="7">
        <f t="shared" si="178"/>
        <v>5.2455060329592573E-3</v>
      </c>
      <c r="AR191" s="1">
        <f t="shared" si="127"/>
        <v>150921.89054646317</v>
      </c>
      <c r="AS191" s="1">
        <f t="shared" si="127"/>
        <v>143896.33317751155</v>
      </c>
      <c r="AT191" s="1">
        <f t="shared" si="127"/>
        <v>30228.665524968572</v>
      </c>
      <c r="AU191" s="1">
        <f t="shared" si="134"/>
        <v>30184.378109292637</v>
      </c>
      <c r="AV191" s="1">
        <f t="shared" si="134"/>
        <v>28779.26663550231</v>
      </c>
      <c r="AW191" s="1">
        <f t="shared" si="134"/>
        <v>6045.7331049937147</v>
      </c>
      <c r="AX191" s="1">
        <f t="shared" si="135"/>
        <v>93864.15187723744</v>
      </c>
      <c r="AY191" s="1">
        <f t="shared" si="135"/>
        <v>32233.889517419208</v>
      </c>
      <c r="AZ191" s="1">
        <f t="shared" si="135"/>
        <v>3554.1446303574003</v>
      </c>
      <c r="BA191" s="1">
        <f t="shared" si="136"/>
        <v>11.44960382315846</v>
      </c>
      <c r="BB191" s="1">
        <f t="shared" si="136"/>
        <v>10.380773647559858</v>
      </c>
      <c r="BC191" s="1">
        <f t="shared" si="136"/>
        <v>8.1758697029786962</v>
      </c>
      <c r="BD191" s="1">
        <f t="shared" si="137"/>
        <v>2669.771274142418</v>
      </c>
      <c r="BE191">
        <f t="shared" si="171"/>
        <v>0.21822387218499145</v>
      </c>
      <c r="BF191">
        <f t="shared" si="171"/>
        <v>0.3346263841173937</v>
      </c>
      <c r="BG191">
        <f t="shared" si="171"/>
        <v>2.453676962688749E-2</v>
      </c>
      <c r="BH191">
        <f t="shared" si="138"/>
        <v>0.28276800075559488</v>
      </c>
      <c r="BI191">
        <f t="shared" si="139"/>
        <v>4.7621658391411486E-3</v>
      </c>
      <c r="BJ191">
        <f t="shared" si="139"/>
        <v>1.1197481694748152E-2</v>
      </c>
      <c r="BK191">
        <f t="shared" si="139"/>
        <v>6.0205306372294847E-5</v>
      </c>
      <c r="BL191">
        <f t="shared" si="133"/>
        <v>718.7150715389663</v>
      </c>
      <c r="BM191">
        <f t="shared" si="133"/>
        <v>1611.2765566965668</v>
      </c>
      <c r="BN191">
        <f t="shared" si="133"/>
        <v>1.8199260691563599</v>
      </c>
      <c r="BO191">
        <f t="shared" si="128"/>
        <v>575.98199441862459</v>
      </c>
      <c r="BP191">
        <f t="shared" si="149"/>
        <v>258.03595849444451</v>
      </c>
      <c r="BQ191">
        <f t="shared" si="149"/>
        <v>23.687097244088356</v>
      </c>
      <c r="BR191" s="7">
        <f t="shared" si="147"/>
        <v>3.4346476162305795E-3</v>
      </c>
      <c r="BS191" s="7">
        <f t="shared" si="131"/>
        <v>2.4851174096959791E-2</v>
      </c>
      <c r="BT191" s="7">
        <f t="shared" si="132"/>
        <v>4.7696192293092124E-3</v>
      </c>
      <c r="BU191" s="8">
        <f>MAX((BU$3*climhigh!$I301+BU$4*climhigh!$I301^2+BU$5*climhigh!$I301^6)*(K191/K$66)^$BW$1,-99)</f>
        <v>-24.258294228627356</v>
      </c>
      <c r="BV191" s="8">
        <f>MAX((BV$3*climhigh!$I301+BV$4*climhigh!$I301^2+BV$5*climhigh!$I301^6)*(L191/L$66)^$BW$1,-99)</f>
        <v>-16.687333514097372</v>
      </c>
      <c r="BW191" s="8">
        <f>MAX((BW$3*climhigh!$I301+BW$4*climhigh!$I301^2+BW$5*climhigh!$I301^6)*(M191/M$66)^$BW$1,-99)</f>
        <v>-16.762734703081275</v>
      </c>
      <c r="BX191" s="8">
        <f>MAX((BX$3*climhigh!$M301+BX$4*climhigh!$M301^2+BX$5*climhigh!$M301^6)*(K191/K$66)^$BW$1,-99)</f>
        <v>-24.25831363435432</v>
      </c>
      <c r="BY191" s="8">
        <f>MAX((BY$3*climhigh!$M301+BY$4*climhigh!$M301^2+BY$5*climhigh!$M301^6)*(L191/L$66)^$BW$1,-99)</f>
        <v>-16.687345597632977</v>
      </c>
      <c r="BZ191" s="8">
        <f>MAX((BZ$3*climhigh!$M301+BZ$4*climhigh!$M301^2+BZ$5*climhigh!$M301^6)*(M191/M$66)^$BW$1,-99)</f>
        <v>-16.762745724358968</v>
      </c>
      <c r="CA191" s="8">
        <f t="shared" si="140"/>
        <v>3.2619075177477724E-2</v>
      </c>
      <c r="CB191" s="8">
        <f t="shared" si="141"/>
        <v>8.1062231611731851E-4</v>
      </c>
      <c r="CC191" s="8">
        <f t="shared" si="142"/>
        <v>1.5558056820878056E-4</v>
      </c>
      <c r="CD191" s="8">
        <f>MAX((CD$3*climhigh!$I301+CD$4*climhigh!$I301^2+CD$5*climhigh!$I301^6)*(K191/K$66)^$BW$1,-99)</f>
        <v>-99</v>
      </c>
      <c r="CE191" s="8">
        <f>MAX((CE$3*climhigh!$I301+CE$4*climhigh!$I301^2+CE$5*climhigh!$I301^6)*(L191/L$66)^$BW$1,-99)</f>
        <v>-99</v>
      </c>
      <c r="CF191" s="8">
        <f>MAX((CF$3*climhigh!$I301+CF$4*climhigh!$I301^2+CF$5*climhigh!$I301^6)*(M191/M$66)^$BW$1,-99)</f>
        <v>-99</v>
      </c>
      <c r="CG191" s="8">
        <f>MAX((CG$3*climhigh!$M301+CG$4*climhigh!$M301^2+CG$5*climhigh!$M301^6)*(K191/K$66)^$BW$1,-99)</f>
        <v>-99</v>
      </c>
      <c r="CH191" s="8">
        <f>MAX((CH$3*climhigh!$M301+CH$4*climhigh!$M301^2+CH$5*climhigh!$M301^6)*(L191/L$66)^$BW$1,-99)</f>
        <v>-99</v>
      </c>
      <c r="CI191" s="8">
        <f>MAX((CI$3*climhigh!$M301+CI$4*climhigh!$M301^2+CI$5*climhigh!$M301^6)*(M191/M$66)^$BW$1,-99)</f>
        <v>-99</v>
      </c>
      <c r="CJ191" s="8">
        <f t="shared" si="143"/>
        <v>0</v>
      </c>
      <c r="CK191" s="8">
        <f t="shared" si="144"/>
        <v>0</v>
      </c>
      <c r="CL191" s="8">
        <f t="shared" si="145"/>
        <v>0</v>
      </c>
    </row>
    <row r="192" spans="1:90">
      <c r="A192">
        <f t="shared" si="173"/>
        <v>2146</v>
      </c>
      <c r="B192" s="4">
        <f t="shared" si="166"/>
        <v>1286.3122939642442</v>
      </c>
      <c r="C192" s="4">
        <f t="shared" si="166"/>
        <v>3571.3707228235635</v>
      </c>
      <c r="D192" s="4">
        <f t="shared" si="166"/>
        <v>6804.4241880188383</v>
      </c>
      <c r="E192" s="11">
        <f t="shared" si="167"/>
        <v>9.1113774400761161E-6</v>
      </c>
      <c r="F192" s="11">
        <f t="shared" si="167"/>
        <v>1.8266303114323623E-5</v>
      </c>
      <c r="G192" s="11">
        <f t="shared" si="167"/>
        <v>4.0328878622758944E-5</v>
      </c>
      <c r="H192" s="4">
        <f t="shared" si="123"/>
        <v>150978.87678242745</v>
      </c>
      <c r="I192" s="4">
        <f t="shared" si="123"/>
        <v>144809.70058331132</v>
      </c>
      <c r="J192" s="4">
        <f t="shared" si="123"/>
        <v>30350.178843437203</v>
      </c>
      <c r="K192" s="4">
        <f t="shared" si="174"/>
        <v>117373.42283896747</v>
      </c>
      <c r="L192" s="4">
        <f t="shared" si="174"/>
        <v>40547.372933836239</v>
      </c>
      <c r="M192" s="4">
        <f t="shared" si="174"/>
        <v>4460.3596138050143</v>
      </c>
      <c r="N192" s="11">
        <f t="shared" si="120"/>
        <v>3.6847287537167261E-4</v>
      </c>
      <c r="O192" s="11">
        <f t="shared" si="120"/>
        <v>6.3290168423371096E-3</v>
      </c>
      <c r="P192" s="11">
        <f t="shared" si="120"/>
        <v>3.9793149006401851E-3</v>
      </c>
      <c r="Q192" s="4">
        <f t="shared" si="175"/>
        <v>3719.8170760684247</v>
      </c>
      <c r="R192" s="4">
        <f t="shared" si="175"/>
        <v>13611.914981798016</v>
      </c>
      <c r="S192" s="4">
        <f t="shared" si="175"/>
        <v>3407.7725386809861</v>
      </c>
      <c r="T192" s="4">
        <f t="shared" si="168"/>
        <v>24.637996753870254</v>
      </c>
      <c r="U192" s="4">
        <f t="shared" si="168"/>
        <v>93.998640470683554</v>
      </c>
      <c r="V192" s="4">
        <f t="shared" si="168"/>
        <v>112.28179432681888</v>
      </c>
      <c r="W192" s="11">
        <f t="shared" si="176"/>
        <v>-1.219247815263802E-2</v>
      </c>
      <c r="X192" s="11">
        <f t="shared" si="176"/>
        <v>-1.3228699347321071E-2</v>
      </c>
      <c r="Y192" s="11">
        <f t="shared" si="176"/>
        <v>-1.2203590333800474E-2</v>
      </c>
      <c r="Z192" s="4">
        <f t="shared" si="129"/>
        <v>4858.5061418929845</v>
      </c>
      <c r="AA192" s="4">
        <f t="shared" si="129"/>
        <v>37141.102349085573</v>
      </c>
      <c r="AB192" s="4">
        <f t="shared" si="129"/>
        <v>6216.5783589000212</v>
      </c>
      <c r="AC192" s="12">
        <f t="shared" si="169"/>
        <v>1.6509542922202729</v>
      </c>
      <c r="AD192" s="12">
        <f t="shared" si="169"/>
        <v>4.072249926330306</v>
      </c>
      <c r="AE192" s="12">
        <f t="shared" si="169"/>
        <v>1.8547254552323111</v>
      </c>
      <c r="AF192" s="11">
        <f t="shared" si="177"/>
        <v>-2.9039671966837322E-3</v>
      </c>
      <c r="AG192" s="11">
        <f t="shared" si="177"/>
        <v>2.0567434751257441E-3</v>
      </c>
      <c r="AH192" s="11">
        <f t="shared" si="177"/>
        <v>8.257041531207765E-4</v>
      </c>
      <c r="AI192" s="1">
        <f t="shared" si="172"/>
        <v>298364.01022030797</v>
      </c>
      <c r="AJ192" s="1">
        <f t="shared" si="172"/>
        <v>270173.74686766259</v>
      </c>
      <c r="AK192" s="1">
        <f t="shared" si="172"/>
        <v>57981.008958842147</v>
      </c>
      <c r="AL192" s="17">
        <f t="shared" si="170"/>
        <v>52.467923652083726</v>
      </c>
      <c r="AM192" s="17">
        <f t="shared" si="170"/>
        <v>20.76666124278707</v>
      </c>
      <c r="AN192" s="17">
        <f t="shared" si="170"/>
        <v>3.4912794113507828</v>
      </c>
      <c r="AO192" s="7">
        <f t="shared" si="178"/>
        <v>4.658868213093032E-3</v>
      </c>
      <c r="AP192" s="7">
        <f t="shared" si="178"/>
        <v>7.1743069503915503E-3</v>
      </c>
      <c r="AQ192" s="7">
        <f t="shared" si="178"/>
        <v>5.1930509726296646E-3</v>
      </c>
      <c r="AR192" s="1">
        <f t="shared" si="127"/>
        <v>150978.87678242745</v>
      </c>
      <c r="AS192" s="1">
        <f t="shared" si="127"/>
        <v>144809.70058331132</v>
      </c>
      <c r="AT192" s="1">
        <f t="shared" si="127"/>
        <v>30350.178843437203</v>
      </c>
      <c r="AU192" s="1">
        <f t="shared" si="134"/>
        <v>30195.775356485494</v>
      </c>
      <c r="AV192" s="1">
        <f t="shared" si="134"/>
        <v>28961.940116662267</v>
      </c>
      <c r="AW192" s="1">
        <f t="shared" si="134"/>
        <v>6070.0357686874413</v>
      </c>
      <c r="AX192" s="1">
        <f t="shared" si="135"/>
        <v>93898.738271173963</v>
      </c>
      <c r="AY192" s="1">
        <f t="shared" si="135"/>
        <v>32437.898347068989</v>
      </c>
      <c r="AZ192" s="1">
        <f t="shared" si="135"/>
        <v>3568.2876910440109</v>
      </c>
      <c r="BA192" s="1">
        <f t="shared" si="136"/>
        <v>11.449972228164373</v>
      </c>
      <c r="BB192" s="1">
        <f t="shared" si="136"/>
        <v>10.387082720281981</v>
      </c>
      <c r="BC192" s="1">
        <f t="shared" si="136"/>
        <v>8.1798411213473887</v>
      </c>
      <c r="BD192" s="1">
        <f t="shared" si="137"/>
        <v>2593.2917222009128</v>
      </c>
      <c r="BE192">
        <f t="shared" si="171"/>
        <v>0.21822387218499145</v>
      </c>
      <c r="BF192">
        <f t="shared" si="171"/>
        <v>0.3346263841173937</v>
      </c>
      <c r="BG192">
        <f t="shared" si="171"/>
        <v>2.453676962688749E-2</v>
      </c>
      <c r="BH192">
        <f t="shared" si="138"/>
        <v>0.28291680547154613</v>
      </c>
      <c r="BI192">
        <f t="shared" si="139"/>
        <v>4.7621658391411486E-3</v>
      </c>
      <c r="BJ192">
        <f t="shared" si="139"/>
        <v>1.1197481694748152E-2</v>
      </c>
      <c r="BK192">
        <f t="shared" si="139"/>
        <v>6.0205306372294847E-5</v>
      </c>
      <c r="BL192">
        <f t="shared" si="133"/>
        <v>718.98644944517673</v>
      </c>
      <c r="BM192">
        <f t="shared" si="133"/>
        <v>1621.5039715035894</v>
      </c>
      <c r="BN192">
        <f t="shared" si="133"/>
        <v>1.8272418157230781</v>
      </c>
      <c r="BO192">
        <f t="shared" si="128"/>
        <v>577.96028960274623</v>
      </c>
      <c r="BP192">
        <f t="shared" si="149"/>
        <v>260.93542424170374</v>
      </c>
      <c r="BQ192">
        <f t="shared" si="149"/>
        <v>23.958367559225032</v>
      </c>
      <c r="BR192" s="7">
        <f t="shared" si="147"/>
        <v>3.3591060131528128E-3</v>
      </c>
      <c r="BS192" s="7">
        <f t="shared" si="131"/>
        <v>2.412735349219397E-2</v>
      </c>
      <c r="BT192" s="7">
        <f t="shared" si="132"/>
        <v>4.6153080316312621E-3</v>
      </c>
      <c r="BU192" s="8">
        <f>MAX((BU$3*climhigh!$I302+BU$4*climhigh!$I302^2+BU$5*climhigh!$I302^6)*(K192/K$66)^$BW$1,-99)</f>
        <v>-24.600171072828626</v>
      </c>
      <c r="BV192" s="8">
        <f>MAX((BV$3*climhigh!$I302+BV$4*climhigh!$I302^2+BV$5*climhigh!$I302^6)*(L192/L$66)^$BW$1,-99)</f>
        <v>-16.874950126173495</v>
      </c>
      <c r="BW192" s="8">
        <f>MAX((BW$3*climhigh!$I302+BW$4*climhigh!$I302^2+BW$5*climhigh!$I302^6)*(M192/M$66)^$BW$1,-99)</f>
        <v>-16.941289588440078</v>
      </c>
      <c r="BX192" s="8">
        <f>MAX((BX$3*climhigh!$M302+BX$4*climhigh!$M302^2+BX$5*climhigh!$M302^6)*(K192/K$66)^$BW$1,-99)</f>
        <v>-24.600190477663965</v>
      </c>
      <c r="BY192" s="8">
        <f>MAX((BY$3*climhigh!$M302+BY$4*climhigh!$M302^2+BY$5*climhigh!$M302^6)*(L192/L$66)^$BW$1,-99)</f>
        <v>-16.874962187134212</v>
      </c>
      <c r="BZ192" s="8">
        <f>MAX((BZ$3*climhigh!$M302+BZ$4*climhigh!$M302^2+BZ$5*climhigh!$M302^6)*(M192/M$66)^$BW$1,-99)</f>
        <v>-16.941300591571064</v>
      </c>
      <c r="CA192" s="8">
        <f t="shared" si="140"/>
        <v>3.2636672368260469E-2</v>
      </c>
      <c r="CB192" s="8">
        <f t="shared" si="141"/>
        <v>7.8743653103793972E-4</v>
      </c>
      <c r="CC192" s="8">
        <f t="shared" si="142"/>
        <v>1.5062829610695063E-4</v>
      </c>
      <c r="CD192" s="8">
        <f>MAX((CD$3*climhigh!$I302+CD$4*climhigh!$I302^2+CD$5*climhigh!$I302^6)*(K192/K$66)^$BW$1,-99)</f>
        <v>-99</v>
      </c>
      <c r="CE192" s="8">
        <f>MAX((CE$3*climhigh!$I302+CE$4*climhigh!$I302^2+CE$5*climhigh!$I302^6)*(L192/L$66)^$BW$1,-99)</f>
        <v>-99</v>
      </c>
      <c r="CF192" s="8">
        <f>MAX((CF$3*climhigh!$I302+CF$4*climhigh!$I302^2+CF$5*climhigh!$I302^6)*(M192/M$66)^$BW$1,-99)</f>
        <v>-99</v>
      </c>
      <c r="CG192" s="8">
        <f>MAX((CG$3*climhigh!$M302+CG$4*climhigh!$M302^2+CG$5*climhigh!$M302^6)*(K192/K$66)^$BW$1,-99)</f>
        <v>-99</v>
      </c>
      <c r="CH192" s="8">
        <f>MAX((CH$3*climhigh!$M302+CH$4*climhigh!$M302^2+CH$5*climhigh!$M302^6)*(L192/L$66)^$BW$1,-99)</f>
        <v>-99</v>
      </c>
      <c r="CI192" s="8">
        <f>MAX((CI$3*climhigh!$M302+CI$4*climhigh!$M302^2+CI$5*climhigh!$M302^6)*(M192/M$66)^$BW$1,-99)</f>
        <v>-99</v>
      </c>
      <c r="CJ192" s="8">
        <f t="shared" si="143"/>
        <v>0</v>
      </c>
      <c r="CK192" s="8">
        <f t="shared" si="144"/>
        <v>0</v>
      </c>
      <c r="CL192" s="8">
        <f t="shared" si="145"/>
        <v>0</v>
      </c>
    </row>
    <row r="193" spans="1:90">
      <c r="A193">
        <f t="shared" si="173"/>
        <v>2147</v>
      </c>
      <c r="B193" s="4">
        <f t="shared" si="166"/>
        <v>1286.3234280372196</v>
      </c>
      <c r="C193" s="4">
        <f t="shared" si="166"/>
        <v>3571.4326967767124</v>
      </c>
      <c r="D193" s="4">
        <f t="shared" si="166"/>
        <v>6804.6848820761561</v>
      </c>
      <c r="E193" s="11">
        <f t="shared" si="167"/>
        <v>8.6558085680723103E-6</v>
      </c>
      <c r="F193" s="11">
        <f t="shared" si="167"/>
        <v>1.735298795860744E-5</v>
      </c>
      <c r="G193" s="11">
        <f t="shared" si="167"/>
        <v>3.8312434691620998E-5</v>
      </c>
      <c r="H193" s="4">
        <f t="shared" si="123"/>
        <v>151023.68269480031</v>
      </c>
      <c r="I193" s="4">
        <f t="shared" si="123"/>
        <v>145716.20124618331</v>
      </c>
      <c r="J193" s="4">
        <f t="shared" si="123"/>
        <v>30470.202510060193</v>
      </c>
      <c r="K193" s="4">
        <f t="shared" si="174"/>
        <v>117407.23942596998</v>
      </c>
      <c r="L193" s="4">
        <f t="shared" si="174"/>
        <v>40800.48922038907</v>
      </c>
      <c r="M193" s="4">
        <f t="shared" si="174"/>
        <v>4477.8271203006134</v>
      </c>
      <c r="N193" s="11">
        <f t="shared" ref="N193:P256" si="179">K193/K192-1</f>
        <v>2.8811110884019442E-4</v>
      </c>
      <c r="O193" s="11">
        <f t="shared" si="179"/>
        <v>6.2424830078600113E-3</v>
      </c>
      <c r="P193" s="11">
        <f t="shared" si="179"/>
        <v>3.9161655130981465E-3</v>
      </c>
      <c r="Q193" s="4">
        <f t="shared" si="175"/>
        <v>3675.5537559431568</v>
      </c>
      <c r="R193" s="4">
        <f t="shared" si="175"/>
        <v>13515.929665637126</v>
      </c>
      <c r="S193" s="4">
        <f t="shared" si="175"/>
        <v>3379.4974899668946</v>
      </c>
      <c r="T193" s="4">
        <f t="shared" si="168"/>
        <v>24.337598516723926</v>
      </c>
      <c r="U193" s="4">
        <f t="shared" si="168"/>
        <v>92.755160716839953</v>
      </c>
      <c r="V193" s="4">
        <f t="shared" si="168"/>
        <v>110.91155330691035</v>
      </c>
      <c r="W193" s="11">
        <f t="shared" si="176"/>
        <v>-1.219247815263802E-2</v>
      </c>
      <c r="X193" s="11">
        <f t="shared" si="176"/>
        <v>-1.3228699347321071E-2</v>
      </c>
      <c r="Y193" s="11">
        <f t="shared" si="176"/>
        <v>-1.2203590333800474E-2</v>
      </c>
      <c r="Z193" s="4">
        <f t="shared" si="129"/>
        <v>4787.1388744858486</v>
      </c>
      <c r="AA193" s="4">
        <f t="shared" si="129"/>
        <v>36958.26224667707</v>
      </c>
      <c r="AB193" s="4">
        <f t="shared" si="129"/>
        <v>6170.4890457005058</v>
      </c>
      <c r="AC193" s="12">
        <f t="shared" si="169"/>
        <v>1.6461599751124409</v>
      </c>
      <c r="AD193" s="12">
        <f t="shared" si="169"/>
        <v>4.0806254997953673</v>
      </c>
      <c r="AE193" s="12">
        <f t="shared" si="169"/>
        <v>1.8562569097435953</v>
      </c>
      <c r="AF193" s="11">
        <f t="shared" si="177"/>
        <v>-2.9039671966837322E-3</v>
      </c>
      <c r="AG193" s="11">
        <f t="shared" si="177"/>
        <v>2.0567434751257441E-3</v>
      </c>
      <c r="AH193" s="11">
        <f t="shared" si="177"/>
        <v>8.257041531207765E-4</v>
      </c>
      <c r="AI193" s="1">
        <f t="shared" si="172"/>
        <v>298723.38455476268</v>
      </c>
      <c r="AJ193" s="1">
        <f t="shared" si="172"/>
        <v>272118.31229755859</v>
      </c>
      <c r="AK193" s="1">
        <f t="shared" si="172"/>
        <v>58252.943831645374</v>
      </c>
      <c r="AL193" s="17">
        <f t="shared" si="170"/>
        <v>52.70992038237631</v>
      </c>
      <c r="AM193" s="17">
        <f t="shared" si="170"/>
        <v>20.914157780856719</v>
      </c>
      <c r="AN193" s="17">
        <f t="shared" si="170"/>
        <v>3.5092284993741911</v>
      </c>
      <c r="AO193" s="7">
        <f t="shared" si="178"/>
        <v>4.6122795309621019E-3</v>
      </c>
      <c r="AP193" s="7">
        <f t="shared" si="178"/>
        <v>7.1025638808876346E-3</v>
      </c>
      <c r="AQ193" s="7">
        <f t="shared" si="178"/>
        <v>5.1411204629033683E-3</v>
      </c>
      <c r="AR193" s="1">
        <f t="shared" si="127"/>
        <v>151023.68269480031</v>
      </c>
      <c r="AS193" s="1">
        <f t="shared" si="127"/>
        <v>145716.20124618331</v>
      </c>
      <c r="AT193" s="1">
        <f t="shared" si="127"/>
        <v>30470.202510060193</v>
      </c>
      <c r="AU193" s="1">
        <f t="shared" si="134"/>
        <v>30204.736538960064</v>
      </c>
      <c r="AV193" s="1">
        <f t="shared" si="134"/>
        <v>29143.240249236664</v>
      </c>
      <c r="AW193" s="1">
        <f t="shared" si="134"/>
        <v>6094.0405020120388</v>
      </c>
      <c r="AX193" s="1">
        <f t="shared" si="135"/>
        <v>93925.791540775987</v>
      </c>
      <c r="AY193" s="1">
        <f t="shared" si="135"/>
        <v>32640.39137631125</v>
      </c>
      <c r="AZ193" s="1">
        <f t="shared" si="135"/>
        <v>3582.2616962404909</v>
      </c>
      <c r="BA193" s="1">
        <f t="shared" si="136"/>
        <v>11.450260297777179</v>
      </c>
      <c r="BB193" s="1">
        <f t="shared" si="136"/>
        <v>10.393305799701967</v>
      </c>
      <c r="BC193" s="1">
        <f t="shared" si="136"/>
        <v>8.1837496386456046</v>
      </c>
      <c r="BD193" s="1">
        <f t="shared" si="137"/>
        <v>2518.9792761999174</v>
      </c>
      <c r="BE193">
        <f t="shared" si="171"/>
        <v>0.21822387218499145</v>
      </c>
      <c r="BF193">
        <f t="shared" si="171"/>
        <v>0.3346263841173937</v>
      </c>
      <c r="BG193">
        <f t="shared" si="171"/>
        <v>2.453676962688749E-2</v>
      </c>
      <c r="BH193">
        <f t="shared" si="138"/>
        <v>0.28306437513134014</v>
      </c>
      <c r="BI193">
        <f t="shared" si="139"/>
        <v>4.7621658391411486E-3</v>
      </c>
      <c r="BJ193">
        <f t="shared" si="139"/>
        <v>1.1197481694748152E-2</v>
      </c>
      <c r="BK193">
        <f t="shared" si="139"/>
        <v>6.0205306372294847E-5</v>
      </c>
      <c r="BL193">
        <f t="shared" si="133"/>
        <v>719.19982263047029</v>
      </c>
      <c r="BM193">
        <f t="shared" si="133"/>
        <v>1631.6544960823753</v>
      </c>
      <c r="BN193">
        <f t="shared" si="133"/>
        <v>1.8344678773440415</v>
      </c>
      <c r="BO193">
        <f t="shared" si="128"/>
        <v>579.90171948691432</v>
      </c>
      <c r="BP193">
        <f t="shared" si="149"/>
        <v>263.86784749175729</v>
      </c>
      <c r="BQ193">
        <f t="shared" si="149"/>
        <v>24.232774223783743</v>
      </c>
      <c r="BR193" s="7">
        <f t="shared" si="147"/>
        <v>3.2848909290028594E-3</v>
      </c>
      <c r="BS193" s="7">
        <f t="shared" si="131"/>
        <v>2.3424615040965019E-2</v>
      </c>
      <c r="BT193" s="7">
        <f t="shared" si="132"/>
        <v>4.4663157316509076E-3</v>
      </c>
      <c r="BU193" s="8">
        <f>MAX((BU$3*climhigh!$I303+BU$4*climhigh!$I303^2+BU$5*climhigh!$I303^6)*(K193/K$66)^$BW$1,-99)</f>
        <v>-24.941608925075926</v>
      </c>
      <c r="BV193" s="8">
        <f>MAX((BV$3*climhigh!$I303+BV$4*climhigh!$I303^2+BV$5*climhigh!$I303^6)*(L193/L$66)^$BW$1,-99)</f>
        <v>-17.061685070969521</v>
      </c>
      <c r="BW193" s="8">
        <f>MAX((BW$3*climhigh!$I303+BW$4*climhigh!$I303^2+BW$5*climhigh!$I303^6)*(M193/M$66)^$BW$1,-99)</f>
        <v>-17.119110995960678</v>
      </c>
      <c r="BX193" s="8">
        <f>MAX((BX$3*climhigh!$M303+BX$4*climhigh!$M303^2+BX$5*climhigh!$M303^6)*(K193/K$66)^$BW$1,-99)</f>
        <v>-24.941628328387853</v>
      </c>
      <c r="BY193" s="8">
        <f>MAX((BY$3*climhigh!$M303+BY$4*climhigh!$M303^2+BY$5*climhigh!$M303^6)*(L193/L$66)^$BW$1,-99)</f>
        <v>-17.061697109107456</v>
      </c>
      <c r="BZ193" s="8">
        <f>MAX((BZ$3*climhigh!$M303+BZ$4*climhigh!$M303^2+BZ$5*climhigh!$M303^6)*(M193/M$66)^$BW$1,-99)</f>
        <v>-17.11912198072686</v>
      </c>
      <c r="CA193" s="8">
        <f t="shared" si="140"/>
        <v>3.2650676738833123E-2</v>
      </c>
      <c r="CB193" s="8">
        <f t="shared" si="141"/>
        <v>7.6482953343415705E-4</v>
      </c>
      <c r="CC193" s="8">
        <f t="shared" si="142"/>
        <v>1.4582823116769873E-4</v>
      </c>
      <c r="CD193" s="8">
        <f>MAX((CD$3*climhigh!$I303+CD$4*climhigh!$I303^2+CD$5*climhigh!$I303^6)*(K193/K$66)^$BW$1,-99)</f>
        <v>-99</v>
      </c>
      <c r="CE193" s="8">
        <f>MAX((CE$3*climhigh!$I303+CE$4*climhigh!$I303^2+CE$5*climhigh!$I303^6)*(L193/L$66)^$BW$1,-99)</f>
        <v>-99</v>
      </c>
      <c r="CF193" s="8">
        <f>MAX((CF$3*climhigh!$I303+CF$4*climhigh!$I303^2+CF$5*climhigh!$I303^6)*(M193/M$66)^$BW$1,-99)</f>
        <v>-99</v>
      </c>
      <c r="CG193" s="8">
        <f>MAX((CG$3*climhigh!$M303+CG$4*climhigh!$M303^2+CG$5*climhigh!$M303^6)*(K193/K$66)^$BW$1,-99)</f>
        <v>-99</v>
      </c>
      <c r="CH193" s="8">
        <f>MAX((CH$3*climhigh!$M303+CH$4*climhigh!$M303^2+CH$5*climhigh!$M303^6)*(L193/L$66)^$BW$1,-99)</f>
        <v>-99</v>
      </c>
      <c r="CI193" s="8">
        <f>MAX((CI$3*climhigh!$M303+CI$4*climhigh!$M303^2+CI$5*climhigh!$M303^6)*(M193/M$66)^$BW$1,-99)</f>
        <v>-99</v>
      </c>
      <c r="CJ193" s="8">
        <f t="shared" si="143"/>
        <v>0</v>
      </c>
      <c r="CK193" s="8">
        <f t="shared" si="144"/>
        <v>0</v>
      </c>
      <c r="CL193" s="8">
        <f t="shared" si="145"/>
        <v>0</v>
      </c>
    </row>
    <row r="194" spans="1:90">
      <c r="A194">
        <f t="shared" si="173"/>
        <v>2148</v>
      </c>
      <c r="B194" s="4">
        <f t="shared" si="166"/>
        <v>1286.334005498102</v>
      </c>
      <c r="C194" s="4">
        <f t="shared" si="166"/>
        <v>3571.4915730538655</v>
      </c>
      <c r="D194" s="4">
        <f t="shared" si="166"/>
        <v>6804.9325509190412</v>
      </c>
      <c r="E194" s="11">
        <f t="shared" si="167"/>
        <v>8.2230181396686941E-6</v>
      </c>
      <c r="F194" s="11">
        <f t="shared" si="167"/>
        <v>1.6485338560677068E-5</v>
      </c>
      <c r="G194" s="11">
        <f t="shared" si="167"/>
        <v>3.6396812957039945E-5</v>
      </c>
      <c r="H194" s="4">
        <f t="shared" si="123"/>
        <v>151056.48894352478</v>
      </c>
      <c r="I194" s="4">
        <f t="shared" si="123"/>
        <v>146615.84119003313</v>
      </c>
      <c r="J194" s="4">
        <f t="shared" si="123"/>
        <v>30588.751972290036</v>
      </c>
      <c r="K194" s="4">
        <f t="shared" si="174"/>
        <v>117431.77767039734</v>
      </c>
      <c r="L194" s="4">
        <f t="shared" si="174"/>
        <v>41051.711362338938</v>
      </c>
      <c r="M194" s="4">
        <f t="shared" si="174"/>
        <v>4495.0852552034285</v>
      </c>
      <c r="N194" s="11">
        <f t="shared" si="179"/>
        <v>2.0900111907340424E-4</v>
      </c>
      <c r="O194" s="11">
        <f t="shared" si="179"/>
        <v>6.1573316092573549E-3</v>
      </c>
      <c r="P194" s="11">
        <f t="shared" si="179"/>
        <v>3.8541315774729412E-3</v>
      </c>
      <c r="Q194" s="4">
        <f t="shared" si="175"/>
        <v>3631.5283376021166</v>
      </c>
      <c r="R194" s="4">
        <f t="shared" si="175"/>
        <v>13419.473857949069</v>
      </c>
      <c r="S194" s="4">
        <f t="shared" si="175"/>
        <v>3351.2435330963258</v>
      </c>
      <c r="T194" s="4">
        <f t="shared" si="168"/>
        <v>24.040862878521093</v>
      </c>
      <c r="U194" s="4">
        <f t="shared" si="168"/>
        <v>91.528130582804437</v>
      </c>
      <c r="V194" s="4">
        <f t="shared" si="168"/>
        <v>109.55803414706735</v>
      </c>
      <c r="W194" s="11">
        <f t="shared" si="176"/>
        <v>-1.219247815263802E-2</v>
      </c>
      <c r="X194" s="11">
        <f t="shared" si="176"/>
        <v>-1.3228699347321071E-2</v>
      </c>
      <c r="Y194" s="11">
        <f t="shared" si="176"/>
        <v>-1.2203590333800474E-2</v>
      </c>
      <c r="Z194" s="4">
        <f t="shared" si="129"/>
        <v>4716.4388697142476</v>
      </c>
      <c r="AA194" s="4">
        <f t="shared" si="129"/>
        <v>36773.126272511399</v>
      </c>
      <c r="AB194" s="4">
        <f t="shared" si="129"/>
        <v>6124.3438461133019</v>
      </c>
      <c r="AC194" s="12">
        <f t="shared" si="169"/>
        <v>1.6413795805442206</v>
      </c>
      <c r="AD194" s="12">
        <f t="shared" si="169"/>
        <v>4.0890182996665034</v>
      </c>
      <c r="AE194" s="12">
        <f t="shared" si="169"/>
        <v>1.8577896287832296</v>
      </c>
      <c r="AF194" s="11">
        <f t="shared" si="177"/>
        <v>-2.9039671966837322E-3</v>
      </c>
      <c r="AG194" s="11">
        <f t="shared" si="177"/>
        <v>2.0567434751257441E-3</v>
      </c>
      <c r="AH194" s="11">
        <f t="shared" si="177"/>
        <v>8.257041531207765E-4</v>
      </c>
      <c r="AI194" s="1">
        <f t="shared" si="172"/>
        <v>299055.78263824648</v>
      </c>
      <c r="AJ194" s="1">
        <f t="shared" si="172"/>
        <v>274049.7213170394</v>
      </c>
      <c r="AK194" s="1">
        <f t="shared" si="172"/>
        <v>58521.689950492873</v>
      </c>
      <c r="AL194" s="17">
        <f t="shared" si="170"/>
        <v>52.950602140366009</v>
      </c>
      <c r="AM194" s="17">
        <f t="shared" si="170"/>
        <v>21.06121648109368</v>
      </c>
      <c r="AN194" s="17">
        <f t="shared" si="170"/>
        <v>3.5270894521568557</v>
      </c>
      <c r="AO194" s="7">
        <f t="shared" si="178"/>
        <v>4.5661567356524808E-3</v>
      </c>
      <c r="AP194" s="7">
        <f t="shared" si="178"/>
        <v>7.0315382420787585E-3</v>
      </c>
      <c r="AQ194" s="7">
        <f t="shared" si="178"/>
        <v>5.0897092582743346E-3</v>
      </c>
      <c r="AR194" s="1">
        <f t="shared" si="127"/>
        <v>151056.48894352478</v>
      </c>
      <c r="AS194" s="1">
        <f t="shared" si="127"/>
        <v>146615.84119003313</v>
      </c>
      <c r="AT194" s="1">
        <f t="shared" si="127"/>
        <v>30588.751972290036</v>
      </c>
      <c r="AU194" s="1">
        <f t="shared" si="134"/>
        <v>30211.297788704956</v>
      </c>
      <c r="AV194" s="1">
        <f t="shared" si="134"/>
        <v>29323.168238006627</v>
      </c>
      <c r="AW194" s="1">
        <f t="shared" si="134"/>
        <v>6117.7503944580076</v>
      </c>
      <c r="AX194" s="1">
        <f t="shared" si="135"/>
        <v>93945.42213631788</v>
      </c>
      <c r="AY194" s="1">
        <f t="shared" si="135"/>
        <v>32841.36908987115</v>
      </c>
      <c r="AZ194" s="1">
        <f t="shared" si="135"/>
        <v>3596.0682041627429</v>
      </c>
      <c r="BA194" s="1">
        <f t="shared" si="136"/>
        <v>11.450469277058561</v>
      </c>
      <c r="BB194" s="1">
        <f t="shared" si="136"/>
        <v>10.399444252401123</v>
      </c>
      <c r="BC194" s="1">
        <f t="shared" si="136"/>
        <v>8.1875963620864916</v>
      </c>
      <c r="BD194" s="1">
        <f t="shared" si="137"/>
        <v>2446.7737373892601</v>
      </c>
      <c r="BE194">
        <f t="shared" si="171"/>
        <v>0.21822387218499145</v>
      </c>
      <c r="BF194">
        <f t="shared" si="171"/>
        <v>0.3346263841173937</v>
      </c>
      <c r="BG194">
        <f t="shared" si="171"/>
        <v>2.453676962688749E-2</v>
      </c>
      <c r="BH194">
        <f t="shared" si="138"/>
        <v>0.28321071995382968</v>
      </c>
      <c r="BI194">
        <f t="shared" si="139"/>
        <v>4.7621658391411486E-3</v>
      </c>
      <c r="BJ194">
        <f t="shared" si="139"/>
        <v>1.1197481694748152E-2</v>
      </c>
      <c r="BK194">
        <f t="shared" si="139"/>
        <v>6.0205306372294847E-5</v>
      </c>
      <c r="BL194">
        <f t="shared" si="133"/>
        <v>719.35605142745624</v>
      </c>
      <c r="BM194">
        <f t="shared" si="133"/>
        <v>1641.728197885498</v>
      </c>
      <c r="BN194">
        <f t="shared" si="133"/>
        <v>1.8416051840378598</v>
      </c>
      <c r="BO194">
        <f t="shared" si="128"/>
        <v>581.80663338497004</v>
      </c>
      <c r="BP194">
        <f t="shared" si="149"/>
        <v>266.83360249642539</v>
      </c>
      <c r="BQ194">
        <f t="shared" si="149"/>
        <v>24.510353408533806</v>
      </c>
      <c r="BR194" s="7">
        <f t="shared" si="147"/>
        <v>3.2119903949274775E-3</v>
      </c>
      <c r="BS194" s="7">
        <f t="shared" si="131"/>
        <v>2.2742344699966038E-2</v>
      </c>
      <c r="BT194" s="7">
        <f t="shared" si="132"/>
        <v>4.322443665691603E-3</v>
      </c>
      <c r="BU194" s="8">
        <f>MAX((BU$3*climhigh!$I304+BU$4*climhigh!$I304^2+BU$5*climhigh!$I304^6)*(K194/K$66)^$BW$1,-99)</f>
        <v>-25.282560472529976</v>
      </c>
      <c r="BV194" s="8">
        <f>MAX((BV$3*climhigh!$I304+BV$4*climhigh!$I304^2+BV$5*climhigh!$I304^6)*(L194/L$66)^$BW$1,-99)</f>
        <v>-17.247513429707638</v>
      </c>
      <c r="BW194" s="8">
        <f>MAX((BW$3*climhigh!$I304+BW$4*climhigh!$I304^2+BW$5*climhigh!$I304^6)*(M194/M$66)^$BW$1,-99)</f>
        <v>-17.296174401540988</v>
      </c>
      <c r="BX194" s="8">
        <f>MAX((BX$3*climhigh!$M304+BX$4*climhigh!$M304^2+BX$5*climhigh!$M304^6)*(K194/K$66)^$BW$1,-99)</f>
        <v>-25.282579873717737</v>
      </c>
      <c r="BY194" s="8">
        <f>MAX((BY$3*climhigh!$M304+BY$4*climhigh!$M304^2+BY$5*climhigh!$M304^6)*(L194/L$66)^$BW$1,-99)</f>
        <v>-17.247525444793116</v>
      </c>
      <c r="BZ194" s="8">
        <f>MAX((BZ$3*climhigh!$M304+BZ$4*climhigh!$M304^2+BZ$5*climhigh!$M304^6)*(M194/M$66)^$BW$1,-99)</f>
        <v>-17.296185367739469</v>
      </c>
      <c r="CA194" s="8">
        <f t="shared" si="140"/>
        <v>3.2661176298200777E-2</v>
      </c>
      <c r="CB194" s="8">
        <f t="shared" si="141"/>
        <v>7.4279172968004276E-4</v>
      </c>
      <c r="CC194" s="8">
        <f t="shared" si="142"/>
        <v>1.4117609460419467E-4</v>
      </c>
      <c r="CD194" s="8">
        <f>MAX((CD$3*climhigh!$I304+CD$4*climhigh!$I304^2+CD$5*climhigh!$I304^6)*(K194/K$66)^$BW$1,-99)</f>
        <v>-99</v>
      </c>
      <c r="CE194" s="8">
        <f>MAX((CE$3*climhigh!$I304+CE$4*climhigh!$I304^2+CE$5*climhigh!$I304^6)*(L194/L$66)^$BW$1,-99)</f>
        <v>-99</v>
      </c>
      <c r="CF194" s="8">
        <f>MAX((CF$3*climhigh!$I304+CF$4*climhigh!$I304^2+CF$5*climhigh!$I304^6)*(M194/M$66)^$BW$1,-99)</f>
        <v>-99</v>
      </c>
      <c r="CG194" s="8">
        <f>MAX((CG$3*climhigh!$M304+CG$4*climhigh!$M304^2+CG$5*climhigh!$M304^6)*(K194/K$66)^$BW$1,-99)</f>
        <v>-99</v>
      </c>
      <c r="CH194" s="8">
        <f>MAX((CH$3*climhigh!$M304+CH$4*climhigh!$M304^2+CH$5*climhigh!$M304^6)*(L194/L$66)^$BW$1,-99)</f>
        <v>-99</v>
      </c>
      <c r="CI194" s="8">
        <f>MAX((CI$3*climhigh!$M304+CI$4*climhigh!$M304^2+CI$5*climhigh!$M304^6)*(M194/M$66)^$BW$1,-99)</f>
        <v>-99</v>
      </c>
      <c r="CJ194" s="8">
        <f t="shared" si="143"/>
        <v>0</v>
      </c>
      <c r="CK194" s="8">
        <f t="shared" si="144"/>
        <v>0</v>
      </c>
      <c r="CL194" s="8">
        <f t="shared" si="145"/>
        <v>0</v>
      </c>
    </row>
    <row r="195" spans="1:90">
      <c r="A195">
        <f t="shared" si="173"/>
        <v>2149</v>
      </c>
      <c r="B195" s="4">
        <f t="shared" ref="B195:D210" si="180">B194*(1+E195)</f>
        <v>1286.3440541685698</v>
      </c>
      <c r="C195" s="4">
        <f t="shared" si="180"/>
        <v>3571.5475064392267</v>
      </c>
      <c r="D195" s="4">
        <f t="shared" si="180"/>
        <v>6805.16784488342</v>
      </c>
      <c r="E195" s="11">
        <f t="shared" ref="E195:G210" si="181">E194*$E$5</f>
        <v>7.8118672326852584E-6</v>
      </c>
      <c r="F195" s="11">
        <f t="shared" si="181"/>
        <v>1.5661071632643215E-5</v>
      </c>
      <c r="G195" s="11">
        <f t="shared" si="181"/>
        <v>3.4576972309187945E-5</v>
      </c>
      <c r="H195" s="4">
        <f t="shared" ref="H195:J258" si="182">AR195</f>
        <v>151077.47824143351</v>
      </c>
      <c r="I195" s="4">
        <f t="shared" si="182"/>
        <v>147508.6295792422</v>
      </c>
      <c r="J195" s="4">
        <f t="shared" si="182"/>
        <v>30705.842926488152</v>
      </c>
      <c r="K195" s="4">
        <f t="shared" si="174"/>
        <v>117447.17733319227</v>
      </c>
      <c r="L195" s="4">
        <f t="shared" si="174"/>
        <v>41301.040883061316</v>
      </c>
      <c r="M195" s="4">
        <f t="shared" si="174"/>
        <v>4512.1360158037623</v>
      </c>
      <c r="N195" s="11">
        <f t="shared" si="179"/>
        <v>1.311371001992967E-4</v>
      </c>
      <c r="O195" s="11">
        <f t="shared" si="179"/>
        <v>6.0735475440156783E-3</v>
      </c>
      <c r="P195" s="11">
        <f t="shared" si="179"/>
        <v>3.7932007141792123E-3</v>
      </c>
      <c r="Q195" s="4">
        <f t="shared" si="175"/>
        <v>3587.7494561835256</v>
      </c>
      <c r="R195" s="4">
        <f t="shared" si="175"/>
        <v>13322.585938648992</v>
      </c>
      <c r="S195" s="4">
        <f t="shared" si="175"/>
        <v>3323.0180339022008</v>
      </c>
      <c r="T195" s="4">
        <f t="shared" ref="T195:V210" si="183">T194*(1+W195)</f>
        <v>23.747745183104158</v>
      </c>
      <c r="U195" s="4">
        <f t="shared" si="183"/>
        <v>90.317332461502176</v>
      </c>
      <c r="V195" s="4">
        <f t="shared" si="183"/>
        <v>108.22103278056001</v>
      </c>
      <c r="W195" s="11">
        <f t="shared" si="176"/>
        <v>-1.219247815263802E-2</v>
      </c>
      <c r="X195" s="11">
        <f t="shared" si="176"/>
        <v>-1.3228699347321071E-2</v>
      </c>
      <c r="Y195" s="11">
        <f t="shared" si="176"/>
        <v>-1.2203590333800474E-2</v>
      </c>
      <c r="Z195" s="4">
        <f t="shared" si="129"/>
        <v>4646.4135028806713</v>
      </c>
      <c r="AA195" s="4">
        <f t="shared" si="129"/>
        <v>36585.789692521743</v>
      </c>
      <c r="AB195" s="4">
        <f t="shared" si="129"/>
        <v>6078.1564893137884</v>
      </c>
      <c r="AC195" s="12">
        <f t="shared" ref="AC195:AE210" si="184">AC194*(1+AF195)</f>
        <v>1.6366130680850137</v>
      </c>
      <c r="AD195" s="12">
        <f t="shared" si="184"/>
        <v>4.0974283613740123</v>
      </c>
      <c r="AE195" s="12">
        <f t="shared" si="184"/>
        <v>1.8593236133953406</v>
      </c>
      <c r="AF195" s="11">
        <f t="shared" si="177"/>
        <v>-2.9039671966837322E-3</v>
      </c>
      <c r="AG195" s="11">
        <f t="shared" si="177"/>
        <v>2.0567434751257441E-3</v>
      </c>
      <c r="AH195" s="11">
        <f t="shared" si="177"/>
        <v>8.257041531207765E-4</v>
      </c>
      <c r="AI195" s="1">
        <f t="shared" si="172"/>
        <v>299361.50216312683</v>
      </c>
      <c r="AJ195" s="1">
        <f t="shared" si="172"/>
        <v>275967.91742334212</v>
      </c>
      <c r="AK195" s="1">
        <f t="shared" si="172"/>
        <v>58787.271349901595</v>
      </c>
      <c r="AL195" s="17">
        <f t="shared" ref="AL195:AN210" si="185">AL194*(1+AO195)</f>
        <v>53.189965081499899</v>
      </c>
      <c r="AM195" s="17">
        <f t="shared" si="185"/>
        <v>21.207828302714077</v>
      </c>
      <c r="AN195" s="17">
        <f t="shared" si="185"/>
        <v>3.5448617933978666</v>
      </c>
      <c r="AO195" s="7">
        <f t="shared" si="178"/>
        <v>4.5204951682959555E-3</v>
      </c>
      <c r="AP195" s="7">
        <f t="shared" si="178"/>
        <v>6.9612228596579711E-3</v>
      </c>
      <c r="AQ195" s="7">
        <f t="shared" si="178"/>
        <v>5.0388121656915908E-3</v>
      </c>
      <c r="AR195" s="1">
        <f t="shared" ref="AR195:AT258" si="186">AL195*AI195^$AR$5*B195^(1-$AR$5)*(1-BI194+0.01*BU194)</f>
        <v>151077.47824143351</v>
      </c>
      <c r="AS195" s="1">
        <f t="shared" si="186"/>
        <v>147508.6295792422</v>
      </c>
      <c r="AT195" s="1">
        <f t="shared" si="186"/>
        <v>30705.842926488152</v>
      </c>
      <c r="AU195" s="1">
        <f t="shared" si="134"/>
        <v>30215.495648286702</v>
      </c>
      <c r="AV195" s="1">
        <f t="shared" si="134"/>
        <v>29501.725915848441</v>
      </c>
      <c r="AW195" s="1">
        <f t="shared" si="134"/>
        <v>6141.1685852976307</v>
      </c>
      <c r="AX195" s="1">
        <f t="shared" si="135"/>
        <v>93957.741866553828</v>
      </c>
      <c r="AY195" s="1">
        <f t="shared" si="135"/>
        <v>33040.832706449051</v>
      </c>
      <c r="AZ195" s="1">
        <f t="shared" si="135"/>
        <v>3609.7088126430103</v>
      </c>
      <c r="BA195" s="1">
        <f t="shared" si="136"/>
        <v>11.450600405561042</v>
      </c>
      <c r="BB195" s="1">
        <f t="shared" si="136"/>
        <v>10.405499430297018</v>
      </c>
      <c r="BC195" s="1">
        <f t="shared" si="136"/>
        <v>8.191382386755901</v>
      </c>
      <c r="BD195" s="1">
        <f t="shared" si="137"/>
        <v>2376.6165163291735</v>
      </c>
      <c r="BE195">
        <f t="shared" si="171"/>
        <v>0.21822387218499145</v>
      </c>
      <c r="BF195">
        <f t="shared" si="171"/>
        <v>0.3346263841173937</v>
      </c>
      <c r="BG195">
        <f t="shared" si="171"/>
        <v>2.453676962688749E-2</v>
      </c>
      <c r="BH195">
        <f t="shared" si="138"/>
        <v>0.28335585009564895</v>
      </c>
      <c r="BI195">
        <f t="shared" si="139"/>
        <v>4.7621658391411486E-3</v>
      </c>
      <c r="BJ195">
        <f t="shared" si="139"/>
        <v>1.1197481694748152E-2</v>
      </c>
      <c r="BK195">
        <f t="shared" si="139"/>
        <v>6.0205306372294847E-5</v>
      </c>
      <c r="BL195">
        <f t="shared" si="133"/>
        <v>719.45600594494476</v>
      </c>
      <c r="BM195">
        <f t="shared" si="133"/>
        <v>1651.7251795309503</v>
      </c>
      <c r="BN195">
        <f t="shared" si="133"/>
        <v>1.8486546808087818</v>
      </c>
      <c r="BO195">
        <f t="shared" ref="BO195:BO258" si="187">IF(BE194=0.99,2*BI$5*BE195*AR195/Z195*1000,BO194*(1+BR194))</f>
        <v>583.67539070310761</v>
      </c>
      <c r="BP195">
        <f t="shared" si="149"/>
        <v>269.83306774052363</v>
      </c>
      <c r="BQ195">
        <f t="shared" si="149"/>
        <v>24.791141702628082</v>
      </c>
      <c r="BR195" s="7">
        <f t="shared" si="147"/>
        <v>3.1403925031341373E-3</v>
      </c>
      <c r="BS195" s="7">
        <f t="shared" si="131"/>
        <v>2.2079946310646636E-2</v>
      </c>
      <c r="BT195" s="7">
        <f t="shared" si="132"/>
        <v>4.1835012619621491E-3</v>
      </c>
      <c r="BU195" s="8">
        <f>MAX((BU$3*climhigh!$I305+BU$4*climhigh!$I305^2+BU$5*climhigh!$I305^6)*(K195/K$66)^$BW$1,-99)</f>
        <v>-25.622979164292026</v>
      </c>
      <c r="BV195" s="8">
        <f>MAX((BV$3*climhigh!$I305+BV$4*climhigh!$I305^2+BV$5*climhigh!$I305^6)*(L195/L$66)^$BW$1,-99)</f>
        <v>-17.432410904561625</v>
      </c>
      <c r="BW195" s="8">
        <f>MAX((BW$3*climhigh!$I305+BW$4*climhigh!$I305^2+BW$5*climhigh!$I305^6)*(M195/M$66)^$BW$1,-99)</f>
        <v>-17.472455833701027</v>
      </c>
      <c r="BX195" s="8">
        <f>MAX((BX$3*climhigh!$M305+BX$4*climhigh!$M305^2+BX$5*climhigh!$M305^6)*(K195/K$66)^$BW$1,-99)</f>
        <v>-25.6229985627849</v>
      </c>
      <c r="BY195" s="8">
        <f>MAX((BY$3*climhigh!$M305+BY$4*climhigh!$M305^2+BY$5*climhigh!$M305^6)*(L195/L$66)^$BW$1,-99)</f>
        <v>-17.432422896382498</v>
      </c>
      <c r="BZ195" s="8">
        <f>MAX((BZ$3*climhigh!$M305+BZ$4*climhigh!$M305^2+BZ$5*climhigh!$M305^6)*(M195/M$66)^$BW$1,-99)</f>
        <v>-17.472466781143527</v>
      </c>
      <c r="CA195" s="8">
        <f t="shared" si="140"/>
        <v>3.266825835006737E-2</v>
      </c>
      <c r="CB195" s="8">
        <f t="shared" si="141"/>
        <v>7.2131339043182122E-4</v>
      </c>
      <c r="CC195" s="8">
        <f t="shared" si="142"/>
        <v>1.3666770003361236E-4</v>
      </c>
      <c r="CD195" s="8">
        <f>MAX((CD$3*climhigh!$I305+CD$4*climhigh!$I305^2+CD$5*climhigh!$I305^6)*(K195/K$66)^$BW$1,-99)</f>
        <v>-99</v>
      </c>
      <c r="CE195" s="8">
        <f>MAX((CE$3*climhigh!$I305+CE$4*climhigh!$I305^2+CE$5*climhigh!$I305^6)*(L195/L$66)^$BW$1,-99)</f>
        <v>-99</v>
      </c>
      <c r="CF195" s="8">
        <f>MAX((CF$3*climhigh!$I305+CF$4*climhigh!$I305^2+CF$5*climhigh!$I305^6)*(M195/M$66)^$BW$1,-99)</f>
        <v>-99</v>
      </c>
      <c r="CG195" s="8">
        <f>MAX((CG$3*climhigh!$M305+CG$4*climhigh!$M305^2+CG$5*climhigh!$M305^6)*(K195/K$66)^$BW$1,-99)</f>
        <v>-99</v>
      </c>
      <c r="CH195" s="8">
        <f>MAX((CH$3*climhigh!$M305+CH$4*climhigh!$M305^2+CH$5*climhigh!$M305^6)*(L195/L$66)^$BW$1,-99)</f>
        <v>-99</v>
      </c>
      <c r="CI195" s="8">
        <f>MAX((CI$3*climhigh!$M305+CI$4*climhigh!$M305^2+CI$5*climhigh!$M305^6)*(M195/M$66)^$BW$1,-99)</f>
        <v>-99</v>
      </c>
      <c r="CJ195" s="8">
        <f t="shared" si="143"/>
        <v>0</v>
      </c>
      <c r="CK195" s="8">
        <f t="shared" si="144"/>
        <v>0</v>
      </c>
      <c r="CL195" s="8">
        <f t="shared" si="145"/>
        <v>0</v>
      </c>
    </row>
    <row r="196" spans="1:90">
      <c r="A196">
        <f t="shared" si="173"/>
        <v>2150</v>
      </c>
      <c r="B196" s="4">
        <f t="shared" si="180"/>
        <v>1286.3536004800881</v>
      </c>
      <c r="C196" s="4">
        <f t="shared" si="180"/>
        <v>3571.6006439874977</v>
      </c>
      <c r="D196" s="4">
        <f t="shared" si="180"/>
        <v>6805.3913818785459</v>
      </c>
      <c r="E196" s="11">
        <f t="shared" si="181"/>
        <v>7.421273871050995E-6</v>
      </c>
      <c r="F196" s="11">
        <f t="shared" si="181"/>
        <v>1.4878018051011053E-5</v>
      </c>
      <c r="G196" s="11">
        <f t="shared" si="181"/>
        <v>3.2848123693728547E-5</v>
      </c>
      <c r="H196" s="4">
        <f t="shared" si="182"/>
        <v>151086.83521862901</v>
      </c>
      <c r="I196" s="4">
        <f t="shared" si="182"/>
        <v>148394.57863593486</v>
      </c>
      <c r="J196" s="4">
        <f t="shared" si="182"/>
        <v>30821.491304665175</v>
      </c>
      <c r="K196" s="4">
        <f t="shared" si="174"/>
        <v>117453.57976394745</v>
      </c>
      <c r="L196" s="4">
        <f t="shared" si="174"/>
        <v>41548.480199135694</v>
      </c>
      <c r="M196" s="4">
        <f t="shared" si="174"/>
        <v>4528.9814464950396</v>
      </c>
      <c r="N196" s="11">
        <f t="shared" si="179"/>
        <v>5.4513279080348198E-5</v>
      </c>
      <c r="O196" s="11">
        <f t="shared" si="179"/>
        <v>5.9911157390675207E-3</v>
      </c>
      <c r="P196" s="11">
        <f t="shared" si="179"/>
        <v>3.7333605707532413E-3</v>
      </c>
      <c r="Q196" s="4">
        <f t="shared" si="175"/>
        <v>3544.2253971766563</v>
      </c>
      <c r="R196" s="4">
        <f t="shared" si="175"/>
        <v>13225.303495279539</v>
      </c>
      <c r="S196" s="4">
        <f t="shared" si="175"/>
        <v>3294.8281349747131</v>
      </c>
      <c r="T196" s="4">
        <f t="shared" si="183"/>
        <v>23.458201318784745</v>
      </c>
      <c r="U196" s="4">
        <f t="shared" si="183"/>
        <v>89.122551624516916</v>
      </c>
      <c r="V196" s="4">
        <f t="shared" si="183"/>
        <v>106.90034763100526</v>
      </c>
      <c r="W196" s="11">
        <f t="shared" si="176"/>
        <v>-1.219247815263802E-2</v>
      </c>
      <c r="X196" s="11">
        <f t="shared" si="176"/>
        <v>-1.3228699347321071E-2</v>
      </c>
      <c r="Y196" s="11">
        <f t="shared" si="176"/>
        <v>-1.2203590333800474E-2</v>
      </c>
      <c r="Z196" s="4">
        <f t="shared" ref="Z196:AB259" si="188">Q195*AC196*(1-BE195)</f>
        <v>4577.0695842905716</v>
      </c>
      <c r="AA196" s="4">
        <f t="shared" si="188"/>
        <v>36396.346450666126</v>
      </c>
      <c r="AB196" s="4">
        <f t="shared" si="188"/>
        <v>6031.940339186649</v>
      </c>
      <c r="AC196" s="12">
        <f t="shared" si="184"/>
        <v>1.631860397421631</v>
      </c>
      <c r="AD196" s="12">
        <f t="shared" si="184"/>
        <v>4.1058557204210633</v>
      </c>
      <c r="AE196" s="12">
        <f t="shared" si="184"/>
        <v>1.8608588646249167</v>
      </c>
      <c r="AF196" s="11">
        <f t="shared" si="177"/>
        <v>-2.9039671966837322E-3</v>
      </c>
      <c r="AG196" s="11">
        <f t="shared" si="177"/>
        <v>2.0567434751257441E-3</v>
      </c>
      <c r="AH196" s="11">
        <f t="shared" si="177"/>
        <v>8.257041531207765E-4</v>
      </c>
      <c r="AI196" s="1">
        <f t="shared" si="172"/>
        <v>299640.84759510087</v>
      </c>
      <c r="AJ196" s="1">
        <f t="shared" si="172"/>
        <v>277872.85159685637</v>
      </c>
      <c r="AK196" s="1">
        <f t="shared" si="172"/>
        <v>59049.712800209069</v>
      </c>
      <c r="AL196" s="17">
        <f t="shared" si="185"/>
        <v>53.42800561185112</v>
      </c>
      <c r="AM196" s="17">
        <f t="shared" si="185"/>
        <v>21.353984397706789</v>
      </c>
      <c r="AN196" s="17">
        <f t="shared" si="185"/>
        <v>3.5625450672008325</v>
      </c>
      <c r="AO196" s="7">
        <f t="shared" si="178"/>
        <v>4.4752902166129956E-3</v>
      </c>
      <c r="AP196" s="7">
        <f t="shared" si="178"/>
        <v>6.8916106310613909E-3</v>
      </c>
      <c r="AQ196" s="7">
        <f t="shared" si="178"/>
        <v>4.9884240440346752E-3</v>
      </c>
      <c r="AR196" s="1">
        <f t="shared" si="186"/>
        <v>151086.83521862901</v>
      </c>
      <c r="AS196" s="1">
        <f t="shared" si="186"/>
        <v>148394.57863593486</v>
      </c>
      <c r="AT196" s="1">
        <f t="shared" si="186"/>
        <v>30821.491304665175</v>
      </c>
      <c r="AU196" s="1">
        <f t="shared" si="134"/>
        <v>30217.367043725804</v>
      </c>
      <c r="AV196" s="1">
        <f t="shared" si="134"/>
        <v>29678.915727186974</v>
      </c>
      <c r="AW196" s="1">
        <f t="shared" si="134"/>
        <v>6164.2982609330356</v>
      </c>
      <c r="AX196" s="1">
        <f t="shared" si="135"/>
        <v>93962.863811157964</v>
      </c>
      <c r="AY196" s="1">
        <f t="shared" si="135"/>
        <v>33238.784159308561</v>
      </c>
      <c r="AZ196" s="1">
        <f t="shared" si="135"/>
        <v>3623.1851571960315</v>
      </c>
      <c r="BA196" s="1">
        <f t="shared" si="136"/>
        <v>11.450654917354328</v>
      </c>
      <c r="BB196" s="1">
        <f t="shared" si="136"/>
        <v>10.411472670662276</v>
      </c>
      <c r="BC196" s="1">
        <f t="shared" si="136"/>
        <v>8.1951087956328266</v>
      </c>
      <c r="BD196" s="1">
        <f t="shared" si="137"/>
        <v>2308.450593361928</v>
      </c>
      <c r="BE196">
        <f t="shared" ref="BE196:BG211" si="189">BE195</f>
        <v>0.21822387218499145</v>
      </c>
      <c r="BF196">
        <f t="shared" si="189"/>
        <v>0.3346263841173937</v>
      </c>
      <c r="BG196">
        <f t="shared" si="189"/>
        <v>2.453676962688749E-2</v>
      </c>
      <c r="BH196">
        <f t="shared" si="138"/>
        <v>0.28349977564791928</v>
      </c>
      <c r="BI196">
        <f t="shared" si="139"/>
        <v>4.7621658391411486E-3</v>
      </c>
      <c r="BJ196">
        <f t="shared" si="139"/>
        <v>1.1197481694748152E-2</v>
      </c>
      <c r="BK196">
        <f t="shared" si="139"/>
        <v>6.0205306372294847E-5</v>
      </c>
      <c r="BL196">
        <f t="shared" si="133"/>
        <v>719.50056542210291</v>
      </c>
      <c r="BM196">
        <f t="shared" si="133"/>
        <v>1661.6455778757456</v>
      </c>
      <c r="BN196">
        <f t="shared" si="133"/>
        <v>1.8556173268483884</v>
      </c>
      <c r="BO196">
        <f t="shared" si="187"/>
        <v>585.50836052433556</v>
      </c>
      <c r="BP196">
        <f t="shared" si="149"/>
        <v>272.86662598881986</v>
      </c>
      <c r="BQ196">
        <f t="shared" si="149"/>
        <v>25.075176118259154</v>
      </c>
      <c r="BR196" s="7">
        <f t="shared" si="147"/>
        <v>3.0700854052803095E-3</v>
      </c>
      <c r="BS196" s="7">
        <f t="shared" ref="BS196:BS259" si="190">BS195/(1+BS$5)</f>
        <v>2.1436841078297703E-2</v>
      </c>
      <c r="BT196" s="7">
        <f t="shared" ref="BT196:BT259" si="191">BT195/(1+BT$5+BR195)</f>
        <v>4.0493056822860189E-3</v>
      </c>
      <c r="BU196" s="8">
        <f>MAX((BU$3*climhigh!$I306+BU$4*climhigh!$I306^2+BU$5*climhigh!$I306^6)*(K196/K$66)^$BW$1,-99)</f>
        <v>-25.962819210514823</v>
      </c>
      <c r="BV196" s="8">
        <f>MAX((BV$3*climhigh!$I306+BV$4*climhigh!$I306^2+BV$5*climhigh!$I306^6)*(L196/L$66)^$BW$1,-99)</f>
        <v>-17.616353815882487</v>
      </c>
      <c r="BW196" s="8">
        <f>MAX((BW$3*climhigh!$I306+BW$4*climhigh!$I306^2+BW$5*climhigh!$I306^6)*(M196/M$66)^$BW$1,-99)</f>
        <v>-17.647931872627023</v>
      </c>
      <c r="BX196" s="8">
        <f>MAX((BX$3*climhigh!$M306+BX$4*climhigh!$M306^2+BX$5*climhigh!$M306^6)*(K196/K$66)^$BW$1,-99)</f>
        <v>-25.962838605771065</v>
      </c>
      <c r="BY196" s="8">
        <f>MAX((BY$3*climhigh!$M306+BY$4*climhigh!$M306^2+BY$5*climhigh!$M306^6)*(L196/L$66)^$BW$1,-99)</f>
        <v>-17.616365784243477</v>
      </c>
      <c r="BZ196" s="8">
        <f>MAX((BZ$3*climhigh!$M306+BZ$4*climhigh!$M306^2+BZ$5*climhigh!$M306^6)*(M196/M$66)^$BW$1,-99)</f>
        <v>-17.647942801139376</v>
      </c>
      <c r="CA196" s="8">
        <f t="shared" si="140"/>
        <v>3.2672009323067713E-2</v>
      </c>
      <c r="CB196" s="8">
        <f t="shared" si="141"/>
        <v>7.0038467156726346E-4</v>
      </c>
      <c r="CC196" s="8">
        <f t="shared" si="142"/>
        <v>1.3229895300359988E-4</v>
      </c>
      <c r="CD196" s="8">
        <f>MAX((CD$3*climhigh!$I306+CD$4*climhigh!$I306^2+CD$5*climhigh!$I306^6)*(K196/K$66)^$BW$1,-99)</f>
        <v>-99</v>
      </c>
      <c r="CE196" s="8">
        <f>MAX((CE$3*climhigh!$I306+CE$4*climhigh!$I306^2+CE$5*climhigh!$I306^6)*(L196/L$66)^$BW$1,-99)</f>
        <v>-99</v>
      </c>
      <c r="CF196" s="8">
        <f>MAX((CF$3*climhigh!$I306+CF$4*climhigh!$I306^2+CF$5*climhigh!$I306^6)*(M196/M$66)^$BW$1,-99)</f>
        <v>-99</v>
      </c>
      <c r="CG196" s="8">
        <f>MAX((CG$3*climhigh!$M306+CG$4*climhigh!$M306^2+CG$5*climhigh!$M306^6)*(K196/K$66)^$BW$1,-99)</f>
        <v>-99</v>
      </c>
      <c r="CH196" s="8">
        <f>MAX((CH$3*climhigh!$M306+CH$4*climhigh!$M306^2+CH$5*climhigh!$M306^6)*(L196/L$66)^$BW$1,-99)</f>
        <v>-99</v>
      </c>
      <c r="CI196" s="8">
        <f>MAX((CI$3*climhigh!$M306+CI$4*climhigh!$M306^2+CI$5*climhigh!$M306^6)*(M196/M$66)^$BW$1,-99)</f>
        <v>-99</v>
      </c>
      <c r="CJ196" s="8">
        <f t="shared" si="143"/>
        <v>0</v>
      </c>
      <c r="CK196" s="8">
        <f t="shared" si="144"/>
        <v>0</v>
      </c>
      <c r="CL196" s="8">
        <f t="shared" si="145"/>
        <v>0</v>
      </c>
    </row>
    <row r="197" spans="1:90">
      <c r="A197">
        <f t="shared" si="173"/>
        <v>2151</v>
      </c>
      <c r="B197" s="4">
        <f t="shared" si="180"/>
        <v>1286.3626695433341</v>
      </c>
      <c r="C197" s="4">
        <f t="shared" si="180"/>
        <v>3571.6511254094075</v>
      </c>
      <c r="D197" s="4">
        <f t="shared" si="180"/>
        <v>6805.6037489995479</v>
      </c>
      <c r="E197" s="11">
        <f t="shared" si="181"/>
        <v>7.0502101774984448E-6</v>
      </c>
      <c r="F197" s="11">
        <f t="shared" si="181"/>
        <v>1.41341171484605E-5</v>
      </c>
      <c r="G197" s="11">
        <f t="shared" si="181"/>
        <v>3.120571750904212E-5</v>
      </c>
      <c r="H197" s="4">
        <f t="shared" si="182"/>
        <v>151084.74628938665</v>
      </c>
      <c r="I197" s="4">
        <f t="shared" si="182"/>
        <v>149273.70355686804</v>
      </c>
      <c r="J197" s="4">
        <f t="shared" si="182"/>
        <v>30935.713261340225</v>
      </c>
      <c r="K197" s="4">
        <f t="shared" si="174"/>
        <v>117451.1277935503</v>
      </c>
      <c r="L197" s="4">
        <f t="shared" si="174"/>
        <v>41794.032595990815</v>
      </c>
      <c r="M197" s="4">
        <f t="shared" si="174"/>
        <v>4545.6236363875732</v>
      </c>
      <c r="N197" s="11">
        <f t="shared" si="179"/>
        <v>-2.0876080593534851E-5</v>
      </c>
      <c r="O197" s="11">
        <f t="shared" si="179"/>
        <v>5.9100211530775937E-3</v>
      </c>
      <c r="P197" s="11">
        <f t="shared" si="179"/>
        <v>3.6745988229678339E-3</v>
      </c>
      <c r="Q197" s="4">
        <f t="shared" si="175"/>
        <v>3500.9641013930345</v>
      </c>
      <c r="R197" s="4">
        <f t="shared" si="175"/>
        <v>13127.663321022763</v>
      </c>
      <c r="S197" s="4">
        <f t="shared" si="175"/>
        <v>3266.6807587556823</v>
      </c>
      <c r="T197" s="4">
        <f t="shared" si="183"/>
        <v>23.172187711705277</v>
      </c>
      <c r="U197" s="4">
        <f t="shared" si="183"/>
        <v>87.943576184010084</v>
      </c>
      <c r="V197" s="4">
        <f t="shared" si="183"/>
        <v>105.59577958197562</v>
      </c>
      <c r="W197" s="11">
        <f t="shared" si="176"/>
        <v>-1.219247815263802E-2</v>
      </c>
      <c r="X197" s="11">
        <f t="shared" si="176"/>
        <v>-1.3228699347321071E-2</v>
      </c>
      <c r="Y197" s="11">
        <f t="shared" si="176"/>
        <v>-1.2203590333800474E-2</v>
      </c>
      <c r="Z197" s="4">
        <f t="shared" si="188"/>
        <v>4508.4133728223451</v>
      </c>
      <c r="AA197" s="4">
        <f t="shared" si="188"/>
        <v>36204.889143369684</v>
      </c>
      <c r="AB197" s="4">
        <f t="shared" si="188"/>
        <v>5985.7083982560371</v>
      </c>
      <c r="AC197" s="12">
        <f t="shared" si="184"/>
        <v>1.6271215283579514</v>
      </c>
      <c r="AD197" s="12">
        <f t="shared" si="184"/>
        <v>4.1143004123838471</v>
      </c>
      <c r="AE197" s="12">
        <f t="shared" si="184"/>
        <v>1.8623953835178091</v>
      </c>
      <c r="AF197" s="11">
        <f t="shared" si="177"/>
        <v>-2.9039671966837322E-3</v>
      </c>
      <c r="AG197" s="11">
        <f t="shared" si="177"/>
        <v>2.0567434751257441E-3</v>
      </c>
      <c r="AH197" s="11">
        <f t="shared" si="177"/>
        <v>8.257041531207765E-4</v>
      </c>
      <c r="AI197" s="1">
        <f t="shared" si="172"/>
        <v>299894.12987931661</v>
      </c>
      <c r="AJ197" s="1">
        <f t="shared" si="172"/>
        <v>279764.48216435773</v>
      </c>
      <c r="AK197" s="1">
        <f t="shared" si="172"/>
        <v>59309.039781121195</v>
      </c>
      <c r="AL197" s="17">
        <f t="shared" si="185"/>
        <v>53.6647203843509</v>
      </c>
      <c r="AM197" s="17">
        <f t="shared" si="185"/>
        <v>21.499676110138633</v>
      </c>
      <c r="AN197" s="17">
        <f t="shared" si="185"/>
        <v>3.5801388378173025</v>
      </c>
      <c r="AO197" s="7">
        <f t="shared" si="178"/>
        <v>4.4305373144468653E-3</v>
      </c>
      <c r="AP197" s="7">
        <f t="shared" si="178"/>
        <v>6.8226945247507774E-3</v>
      </c>
      <c r="AQ197" s="7">
        <f t="shared" si="178"/>
        <v>4.9385398035943287E-3</v>
      </c>
      <c r="AR197" s="1">
        <f t="shared" si="186"/>
        <v>151084.74628938665</v>
      </c>
      <c r="AS197" s="1">
        <f t="shared" si="186"/>
        <v>149273.70355686804</v>
      </c>
      <c r="AT197" s="1">
        <f t="shared" si="186"/>
        <v>30935.713261340225</v>
      </c>
      <c r="AU197" s="1">
        <f t="shared" si="134"/>
        <v>30216.949257877332</v>
      </c>
      <c r="AV197" s="1">
        <f t="shared" si="134"/>
        <v>29854.740711373612</v>
      </c>
      <c r="AW197" s="1">
        <f t="shared" si="134"/>
        <v>6187.1426522680449</v>
      </c>
      <c r="AX197" s="1">
        <f t="shared" si="135"/>
        <v>93960.902234840236</v>
      </c>
      <c r="AY197" s="1">
        <f t="shared" si="135"/>
        <v>33435.226076792642</v>
      </c>
      <c r="AZ197" s="1">
        <f t="shared" si="135"/>
        <v>3636.4989091100583</v>
      </c>
      <c r="BA197" s="1">
        <f t="shared" si="136"/>
        <v>11.450634041055826</v>
      </c>
      <c r="BB197" s="1">
        <f t="shared" si="136"/>
        <v>10.417365296145872</v>
      </c>
      <c r="BC197" s="1">
        <f t="shared" si="136"/>
        <v>8.1987766596110649</v>
      </c>
      <c r="BD197" s="1">
        <f t="shared" si="137"/>
        <v>2242.2204798395055</v>
      </c>
      <c r="BE197">
        <f t="shared" si="189"/>
        <v>0.21822387218499145</v>
      </c>
      <c r="BF197">
        <f t="shared" si="189"/>
        <v>0.3346263841173937</v>
      </c>
      <c r="BG197">
        <f t="shared" si="189"/>
        <v>2.453676962688749E-2</v>
      </c>
      <c r="BH197">
        <f t="shared" si="138"/>
        <v>0.28364250663322765</v>
      </c>
      <c r="BI197">
        <f t="shared" si="139"/>
        <v>4.7621658391411486E-3</v>
      </c>
      <c r="BJ197">
        <f t="shared" si="139"/>
        <v>1.1197481694748152E-2</v>
      </c>
      <c r="BK197">
        <f t="shared" si="139"/>
        <v>6.0205306372294847E-5</v>
      </c>
      <c r="BL197">
        <f t="shared" si="133"/>
        <v>719.4906175946245</v>
      </c>
      <c r="BM197">
        <f t="shared" si="133"/>
        <v>1671.489563085292</v>
      </c>
      <c r="BN197">
        <f t="shared" si="133"/>
        <v>1.8624940947444528</v>
      </c>
      <c r="BO197">
        <f t="shared" si="187"/>
        <v>587.30592119665096</v>
      </c>
      <c r="BP197">
        <f t="shared" si="149"/>
        <v>275.93466433355542</v>
      </c>
      <c r="BQ197">
        <f t="shared" si="149"/>
        <v>25.362494095372561</v>
      </c>
      <c r="BR197" s="7">
        <f t="shared" si="147"/>
        <v>3.0010573109795491E-3</v>
      </c>
      <c r="BS197" s="7">
        <f t="shared" si="190"/>
        <v>2.0812467066308449E-2</v>
      </c>
      <c r="BT197" s="7">
        <f t="shared" si="191"/>
        <v>3.9196814809495228E-3</v>
      </c>
      <c r="BU197" s="8">
        <f>MAX((BU$3*climhigh!$I307+BU$4*climhigh!$I307^2+BU$5*climhigh!$I307^6)*(K197/K$66)^$BW$1,-99)</f>
        <v>-26.302035580907969</v>
      </c>
      <c r="BV197" s="8">
        <f>MAX((BV$3*climhigh!$I307+BV$4*climhigh!$I307^2+BV$5*climhigh!$I307^6)*(L197/L$66)^$BW$1,-99)</f>
        <v>-17.799319099105734</v>
      </c>
      <c r="BW197" s="8">
        <f>MAX((BW$3*climhigh!$I307+BW$4*climhigh!$I307^2+BW$5*climhigh!$I307^6)*(M197/M$66)^$BW$1,-99)</f>
        <v>-17.822579648884041</v>
      </c>
      <c r="BX197" s="8">
        <f>MAX((BX$3*climhigh!$M307+BX$4*climhigh!$M307^2+BX$5*climhigh!$M307^6)*(K197/K$66)^$BW$1,-99)</f>
        <v>-26.302054972413917</v>
      </c>
      <c r="BY197" s="8">
        <f>MAX((BY$3*climhigh!$M307+BY$4*climhigh!$M307^2+BY$5*climhigh!$M307^6)*(L197/L$66)^$BW$1,-99)</f>
        <v>-17.799331043827774</v>
      </c>
      <c r="BZ197" s="8">
        <f>MAX((BZ$3*climhigh!$M307+BZ$4*climhigh!$M307^2+BZ$5*climhigh!$M307^6)*(M197/M$66)^$BW$1,-99)</f>
        <v>-17.822590558305638</v>
      </c>
      <c r="CA197" s="8">
        <f t="shared" si="140"/>
        <v>3.2672514946483967E-2</v>
      </c>
      <c r="CB197" s="8">
        <f t="shared" si="141"/>
        <v>6.7999564129716812E-4</v>
      </c>
      <c r="CC197" s="8">
        <f t="shared" si="142"/>
        <v>1.280658517717797E-4</v>
      </c>
      <c r="CD197" s="8">
        <f>MAX((CD$3*climhigh!$I307+CD$4*climhigh!$I307^2+CD$5*climhigh!$I307^6)*(K197/K$66)^$BW$1,-99)</f>
        <v>-99</v>
      </c>
      <c r="CE197" s="8">
        <f>MAX((CE$3*climhigh!$I307+CE$4*climhigh!$I307^2+CE$5*climhigh!$I307^6)*(L197/L$66)^$BW$1,-99)</f>
        <v>-99</v>
      </c>
      <c r="CF197" s="8">
        <f>MAX((CF$3*climhigh!$I307+CF$4*climhigh!$I307^2+CF$5*climhigh!$I307^6)*(M197/M$66)^$BW$1,-99)</f>
        <v>-99</v>
      </c>
      <c r="CG197" s="8">
        <f>MAX((CG$3*climhigh!$M307+CG$4*climhigh!$M307^2+CG$5*climhigh!$M307^6)*(K197/K$66)^$BW$1,-99)</f>
        <v>-99</v>
      </c>
      <c r="CH197" s="8">
        <f>MAX((CH$3*climhigh!$M307+CH$4*climhigh!$M307^2+CH$5*climhigh!$M307^6)*(L197/L$66)^$BW$1,-99)</f>
        <v>-99</v>
      </c>
      <c r="CI197" s="8">
        <f>MAX((CI$3*climhigh!$M307+CI$4*climhigh!$M307^2+CI$5*climhigh!$M307^6)*(M197/M$66)^$BW$1,-99)</f>
        <v>-99</v>
      </c>
      <c r="CJ197" s="8">
        <f t="shared" si="143"/>
        <v>0</v>
      </c>
      <c r="CK197" s="8">
        <f t="shared" si="144"/>
        <v>0</v>
      </c>
      <c r="CL197" s="8">
        <f t="shared" si="145"/>
        <v>0</v>
      </c>
    </row>
    <row r="198" spans="1:90">
      <c r="A198">
        <f t="shared" si="173"/>
        <v>2152</v>
      </c>
      <c r="B198" s="4">
        <f t="shared" si="180"/>
        <v>1286.3712852141596</v>
      </c>
      <c r="C198" s="4">
        <f t="shared" si="180"/>
        <v>3571.6990834380567</v>
      </c>
      <c r="D198" s="4">
        <f t="shared" si="180"/>
        <v>6805.8055040602139</v>
      </c>
      <c r="E198" s="11">
        <f t="shared" si="181"/>
        <v>6.6976996686235225E-6</v>
      </c>
      <c r="F198" s="11">
        <f t="shared" si="181"/>
        <v>1.3427411291037474E-5</v>
      </c>
      <c r="G198" s="11">
        <f t="shared" si="181"/>
        <v>2.9645431633590013E-5</v>
      </c>
      <c r="H198" s="4">
        <f t="shared" si="182"/>
        <v>151071.39952164303</v>
      </c>
      <c r="I198" s="4">
        <f t="shared" si="182"/>
        <v>150146.02243003584</v>
      </c>
      <c r="J198" s="4">
        <f t="shared" si="182"/>
        <v>31048.525160529967</v>
      </c>
      <c r="K198" s="4">
        <f t="shared" si="174"/>
        <v>117439.96562896858</v>
      </c>
      <c r="L198" s="4">
        <f t="shared" si="174"/>
        <v>42037.702203486813</v>
      </c>
      <c r="M198" s="4">
        <f t="shared" si="174"/>
        <v>4562.0647169548129</v>
      </c>
      <c r="N198" s="11">
        <f t="shared" si="179"/>
        <v>-9.5036674329307402E-5</v>
      </c>
      <c r="O198" s="11">
        <f t="shared" si="179"/>
        <v>5.8302487786108248E-3</v>
      </c>
      <c r="P198" s="11">
        <f t="shared" si="179"/>
        <v>3.6169031759756276E-3</v>
      </c>
      <c r="Q198" s="4">
        <f t="shared" si="175"/>
        <v>3457.9731700802718</v>
      </c>
      <c r="R198" s="4">
        <f t="shared" si="175"/>
        <v>13029.701413524519</v>
      </c>
      <c r="S198" s="4">
        <f t="shared" si="175"/>
        <v>3238.5826106784934</v>
      </c>
      <c r="T198" s="4">
        <f t="shared" si="183"/>
        <v>22.889661319281483</v>
      </c>
      <c r="U198" s="4">
        <f t="shared" si="183"/>
        <v>86.780197055143589</v>
      </c>
      <c r="V198" s="4">
        <f t="shared" si="183"/>
        <v>104.3071319469789</v>
      </c>
      <c r="W198" s="11">
        <f t="shared" si="176"/>
        <v>-1.219247815263802E-2</v>
      </c>
      <c r="X198" s="11">
        <f t="shared" si="176"/>
        <v>-1.3228699347321071E-2</v>
      </c>
      <c r="Y198" s="11">
        <f t="shared" si="176"/>
        <v>-1.2203590333800474E-2</v>
      </c>
      <c r="Z198" s="4">
        <f t="shared" si="188"/>
        <v>4440.4505895238181</v>
      </c>
      <c r="AA198" s="4">
        <f t="shared" si="188"/>
        <v>36011.508996065779</v>
      </c>
      <c r="AB198" s="4">
        <f t="shared" si="188"/>
        <v>5939.4733117285978</v>
      </c>
      <c r="AC198" s="12">
        <f t="shared" si="184"/>
        <v>1.622396420814582</v>
      </c>
      <c r="AD198" s="12">
        <f t="shared" si="184"/>
        <v>4.1227624729117247</v>
      </c>
      <c r="AE198" s="12">
        <f t="shared" si="184"/>
        <v>1.8639331711207328</v>
      </c>
      <c r="AF198" s="11">
        <f t="shared" si="177"/>
        <v>-2.9039671966837322E-3</v>
      </c>
      <c r="AG198" s="11">
        <f t="shared" si="177"/>
        <v>2.0567434751257441E-3</v>
      </c>
      <c r="AH198" s="11">
        <f t="shared" si="177"/>
        <v>8.257041531207765E-4</v>
      </c>
      <c r="AI198" s="1">
        <f t="shared" si="172"/>
        <v>300121.66614926228</v>
      </c>
      <c r="AJ198" s="1">
        <f t="shared" si="172"/>
        <v>281642.77465929557</v>
      </c>
      <c r="AK198" s="1">
        <f t="shared" si="172"/>
        <v>59565.278455277119</v>
      </c>
      <c r="AL198" s="17">
        <f t="shared" si="185"/>
        <v>53.9001062950218</v>
      </c>
      <c r="AM198" s="17">
        <f t="shared" si="185"/>
        <v>21.644894975394386</v>
      </c>
      <c r="AN198" s="17">
        <f t="shared" si="185"/>
        <v>3.5976426893887279</v>
      </c>
      <c r="AO198" s="7">
        <f t="shared" si="178"/>
        <v>4.3862319413023963E-3</v>
      </c>
      <c r="AP198" s="7">
        <f t="shared" si="178"/>
        <v>6.7544675795032693E-3</v>
      </c>
      <c r="AQ198" s="7">
        <f t="shared" si="178"/>
        <v>4.8891544055583852E-3</v>
      </c>
      <c r="AR198" s="1">
        <f t="shared" si="186"/>
        <v>151071.39952164303</v>
      </c>
      <c r="AS198" s="1">
        <f t="shared" si="186"/>
        <v>150146.02243003584</v>
      </c>
      <c r="AT198" s="1">
        <f t="shared" si="186"/>
        <v>31048.525160529967</v>
      </c>
      <c r="AU198" s="1">
        <f t="shared" si="134"/>
        <v>30214.279904328607</v>
      </c>
      <c r="AV198" s="1">
        <f t="shared" si="134"/>
        <v>30029.204486007169</v>
      </c>
      <c r="AW198" s="1">
        <f t="shared" si="134"/>
        <v>6209.7050321059942</v>
      </c>
      <c r="AX198" s="1">
        <f t="shared" si="135"/>
        <v>93951.972503174853</v>
      </c>
      <c r="AY198" s="1">
        <f t="shared" si="135"/>
        <v>33630.161762789459</v>
      </c>
      <c r="AZ198" s="1">
        <f t="shared" si="135"/>
        <v>3649.6517735638504</v>
      </c>
      <c r="BA198" s="1">
        <f t="shared" si="136"/>
        <v>11.450538999865225</v>
      </c>
      <c r="BB198" s="1">
        <f t="shared" si="136"/>
        <v>10.423178614796772</v>
      </c>
      <c r="BC198" s="1">
        <f t="shared" si="136"/>
        <v>8.2023870375221826</v>
      </c>
      <c r="BD198" s="1">
        <f t="shared" si="137"/>
        <v>2177.8721801081597</v>
      </c>
      <c r="BE198">
        <f t="shared" si="189"/>
        <v>0.21822387218499145</v>
      </c>
      <c r="BF198">
        <f t="shared" si="189"/>
        <v>0.3346263841173937</v>
      </c>
      <c r="BG198">
        <f t="shared" si="189"/>
        <v>2.453676962688749E-2</v>
      </c>
      <c r="BH198">
        <f t="shared" si="138"/>
        <v>0.28378405300286563</v>
      </c>
      <c r="BI198">
        <f t="shared" si="139"/>
        <v>4.7621658391411486E-3</v>
      </c>
      <c r="BJ198">
        <f t="shared" si="139"/>
        <v>1.1197481694748152E-2</v>
      </c>
      <c r="BK198">
        <f t="shared" si="139"/>
        <v>6.0205306372294847E-5</v>
      </c>
      <c r="BL198">
        <f t="shared" ref="BL198:BN261" si="192">BI198*AR198</f>
        <v>719.42705807321295</v>
      </c>
      <c r="BM198">
        <f t="shared" si="192"/>
        <v>1681.2573376995717</v>
      </c>
      <c r="BN198">
        <f t="shared" si="192"/>
        <v>1.8692859696976116</v>
      </c>
      <c r="BO198">
        <f t="shared" si="187"/>
        <v>589.06845992523972</v>
      </c>
      <c r="BP198">
        <f t="shared" si="149"/>
        <v>279.03757424250659</v>
      </c>
      <c r="BQ198">
        <f t="shared" si="149"/>
        <v>25.653133506439616</v>
      </c>
      <c r="BR198" s="7">
        <f t="shared" si="147"/>
        <v>2.9332964864168254E-3</v>
      </c>
      <c r="BS198" s="7">
        <f t="shared" si="190"/>
        <v>2.0206278705153832E-2</v>
      </c>
      <c r="BT198" s="7">
        <f t="shared" si="191"/>
        <v>3.7944602797918754E-3</v>
      </c>
      <c r="BU198" s="8">
        <f>MAX((BU$3*climhigh!$I308+BU$4*climhigh!$I308^2+BU$5*climhigh!$I308^6)*(K198/K$66)^$BW$1,-99)</f>
        <v>-26.640584002665175</v>
      </c>
      <c r="BV198" s="8">
        <f>MAX((BV$3*climhigh!$I308+BV$4*climhigh!$I308^2+BV$5*climhigh!$I308^6)*(L198/L$66)^$BW$1,-99)</f>
        <v>-17.981284301357423</v>
      </c>
      <c r="BW198" s="8">
        <f>MAX((BW$3*climhigh!$I308+BW$4*climhigh!$I308^2+BW$5*climhigh!$I308^6)*(M198/M$66)^$BW$1,-99)</f>
        <v>-17.996376841812218</v>
      </c>
      <c r="BX198" s="8">
        <f>MAX((BX$3*climhigh!$M308+BX$4*climhigh!$M308^2+BX$5*climhigh!$M308^6)*(K198/K$66)^$BW$1,-99)</f>
        <v>-26.640603389934192</v>
      </c>
      <c r="BY198" s="8">
        <f>MAX((BY$3*climhigh!$M308+BY$4*climhigh!$M308^2+BY$5*climhigh!$M308^6)*(L198/L$66)^$BW$1,-99)</f>
        <v>-17.981296222277056</v>
      </c>
      <c r="BZ198" s="8">
        <f>MAX((BZ$3*climhigh!$M308+BZ$4*climhigh!$M308^2+BZ$5*climhigh!$M308^6)*(M198/M$66)^$BW$1,-99)</f>
        <v>-17.996387731995529</v>
      </c>
      <c r="CA198" s="8">
        <f t="shared" si="140"/>
        <v>3.2669859938297213E-2</v>
      </c>
      <c r="CB198" s="8">
        <f t="shared" si="141"/>
        <v>6.6013629517157324E-4</v>
      </c>
      <c r="CC198" s="8">
        <f t="shared" si="142"/>
        <v>1.2396448588223262E-4</v>
      </c>
      <c r="CD198" s="8">
        <f>MAX((CD$3*climhigh!$I308+CD$4*climhigh!$I308^2+CD$5*climhigh!$I308^6)*(K198/K$66)^$BW$1,-99)</f>
        <v>-99</v>
      </c>
      <c r="CE198" s="8">
        <f>MAX((CE$3*climhigh!$I308+CE$4*climhigh!$I308^2+CE$5*climhigh!$I308^6)*(L198/L$66)^$BW$1,-99)</f>
        <v>-99</v>
      </c>
      <c r="CF198" s="8">
        <f>MAX((CF$3*climhigh!$I308+CF$4*climhigh!$I308^2+CF$5*climhigh!$I308^6)*(M198/M$66)^$BW$1,-99)</f>
        <v>-99</v>
      </c>
      <c r="CG198" s="8">
        <f>MAX((CG$3*climhigh!$M308+CG$4*climhigh!$M308^2+CG$5*climhigh!$M308^6)*(K198/K$66)^$BW$1,-99)</f>
        <v>-99</v>
      </c>
      <c r="CH198" s="8">
        <f>MAX((CH$3*climhigh!$M308+CH$4*climhigh!$M308^2+CH$5*climhigh!$M308^6)*(L198/L$66)^$BW$1,-99)</f>
        <v>-99</v>
      </c>
      <c r="CI198" s="8">
        <f>MAX((CI$3*climhigh!$M308+CI$4*climhigh!$M308^2+CI$5*climhigh!$M308^6)*(M198/M$66)^$BW$1,-99)</f>
        <v>-99</v>
      </c>
      <c r="CJ198" s="8">
        <f t="shared" si="143"/>
        <v>0</v>
      </c>
      <c r="CK198" s="8">
        <f t="shared" si="144"/>
        <v>0</v>
      </c>
      <c r="CL198" s="8">
        <f t="shared" si="145"/>
        <v>0</v>
      </c>
    </row>
    <row r="199" spans="1:90">
      <c r="A199">
        <f t="shared" si="173"/>
        <v>2153</v>
      </c>
      <c r="B199" s="4">
        <f t="shared" si="180"/>
        <v>1286.3794701562638</v>
      </c>
      <c r="C199" s="4">
        <f t="shared" si="180"/>
        <v>3571.744644177028</v>
      </c>
      <c r="D199" s="4">
        <f t="shared" si="180"/>
        <v>6805.997177049906</v>
      </c>
      <c r="E199" s="11">
        <f t="shared" si="181"/>
        <v>6.362814685192346E-6</v>
      </c>
      <c r="F199" s="11">
        <f t="shared" si="181"/>
        <v>1.2756040726485601E-5</v>
      </c>
      <c r="G199" s="11">
        <f t="shared" si="181"/>
        <v>2.8163160051910511E-5</v>
      </c>
      <c r="H199" s="4">
        <f t="shared" si="182"/>
        <v>151046.98450911601</v>
      </c>
      <c r="I199" s="4">
        <f t="shared" si="182"/>
        <v>151011.55615109197</v>
      </c>
      <c r="J199" s="4">
        <f t="shared" si="182"/>
        <v>31159.943562876062</v>
      </c>
      <c r="K199" s="4">
        <f t="shared" si="174"/>
        <v>117420.23875020913</v>
      </c>
      <c r="L199" s="4">
        <f t="shared" si="174"/>
        <v>42279.493971464137</v>
      </c>
      <c r="M199" s="4">
        <f t="shared" si="174"/>
        <v>4578.3068597131714</v>
      </c>
      <c r="N199" s="11">
        <f t="shared" si="179"/>
        <v>-1.6797415303893004E-4</v>
      </c>
      <c r="O199" s="11">
        <f t="shared" si="179"/>
        <v>5.751783644284636E-3</v>
      </c>
      <c r="P199" s="11">
        <f t="shared" si="179"/>
        <v>3.5602613654284188E-3</v>
      </c>
      <c r="Q199" s="4">
        <f t="shared" si="175"/>
        <v>3415.2598701669031</v>
      </c>
      <c r="R199" s="4">
        <f t="shared" si="175"/>
        <v>12931.452974502021</v>
      </c>
      <c r="S199" s="4">
        <f t="shared" si="175"/>
        <v>3210.5401823497973</v>
      </c>
      <c r="T199" s="4">
        <f t="shared" si="183"/>
        <v>22.61057962372486</v>
      </c>
      <c r="U199" s="4">
        <f t="shared" si="183"/>
        <v>85.632207918999811</v>
      </c>
      <c r="V199" s="4">
        <f t="shared" si="183"/>
        <v>103.0342104398043</v>
      </c>
      <c r="W199" s="11">
        <f t="shared" si="176"/>
        <v>-1.219247815263802E-2</v>
      </c>
      <c r="X199" s="11">
        <f t="shared" si="176"/>
        <v>-1.3228699347321071E-2</v>
      </c>
      <c r="Y199" s="11">
        <f t="shared" si="176"/>
        <v>-1.2203590333800474E-2</v>
      </c>
      <c r="Z199" s="4">
        <f t="shared" si="188"/>
        <v>4373.1864312179896</v>
      </c>
      <c r="AA199" s="4">
        <f t="shared" si="188"/>
        <v>35816.295841783394</v>
      </c>
      <c r="AB199" s="4">
        <f t="shared" si="188"/>
        <v>5893.2473716433233</v>
      </c>
      <c r="AC199" s="12">
        <f t="shared" si="184"/>
        <v>1.6176850348285194</v>
      </c>
      <c r="AD199" s="12">
        <f t="shared" si="184"/>
        <v>4.1312419377273795</v>
      </c>
      <c r="AE199" s="12">
        <f t="shared" si="184"/>
        <v>1.8654722284812668</v>
      </c>
      <c r="AF199" s="11">
        <f t="shared" si="177"/>
        <v>-2.9039671966837322E-3</v>
      </c>
      <c r="AG199" s="11">
        <f t="shared" si="177"/>
        <v>2.0567434751257441E-3</v>
      </c>
      <c r="AH199" s="11">
        <f t="shared" si="177"/>
        <v>8.257041531207765E-4</v>
      </c>
      <c r="AI199" s="1">
        <f t="shared" si="172"/>
        <v>300323.77943866467</v>
      </c>
      <c r="AJ199" s="1">
        <f t="shared" si="172"/>
        <v>283507.70167937322</v>
      </c>
      <c r="AK199" s="1">
        <f t="shared" si="172"/>
        <v>59818.455641855406</v>
      </c>
      <c r="AL199" s="17">
        <f t="shared" si="185"/>
        <v>54.134160479213911</v>
      </c>
      <c r="AM199" s="17">
        <f t="shared" si="185"/>
        <v>21.789632719353712</v>
      </c>
      <c r="AN199" s="17">
        <f t="shared" si="185"/>
        <v>3.615056225687133</v>
      </c>
      <c r="AO199" s="7">
        <f t="shared" si="178"/>
        <v>4.342369621889372E-3</v>
      </c>
      <c r="AP199" s="7">
        <f t="shared" si="178"/>
        <v>6.6869229037082364E-3</v>
      </c>
      <c r="AQ199" s="7">
        <f t="shared" si="178"/>
        <v>4.8402628615028011E-3</v>
      </c>
      <c r="AR199" s="1">
        <f t="shared" si="186"/>
        <v>151046.98450911601</v>
      </c>
      <c r="AS199" s="1">
        <f t="shared" si="186"/>
        <v>151011.55615109197</v>
      </c>
      <c r="AT199" s="1">
        <f t="shared" si="186"/>
        <v>31159.943562876062</v>
      </c>
      <c r="AU199" s="1">
        <f t="shared" ref="AU199:AW262" si="193">$AU$5*AR199</f>
        <v>30209.396901823202</v>
      </c>
      <c r="AV199" s="1">
        <f t="shared" si="193"/>
        <v>30202.311230218394</v>
      </c>
      <c r="AW199" s="1">
        <f t="shared" si="193"/>
        <v>6231.988712575213</v>
      </c>
      <c r="AX199" s="1">
        <f t="shared" ref="AX199:AZ262" si="194">(AR199-AU199)/B199*1000</f>
        <v>93936.191000167295</v>
      </c>
      <c r="AY199" s="1">
        <f t="shared" si="194"/>
        <v>33823.595177171308</v>
      </c>
      <c r="AZ199" s="1">
        <f t="shared" si="194"/>
        <v>3662.6454877705369</v>
      </c>
      <c r="BA199" s="1">
        <f t="shared" ref="BA199:BC262" si="195">LN(AX199)</f>
        <v>11.450371011602948</v>
      </c>
      <c r="BB199" s="1">
        <f t="shared" si="195"/>
        <v>10.428913920089924</v>
      </c>
      <c r="BC199" s="1">
        <f t="shared" si="195"/>
        <v>8.2059409761597149</v>
      </c>
      <c r="BD199" s="1">
        <f t="shared" ref="BD199:BD262" si="196">SUMPRODUCT(BA199:BC199,B199:D199)*BS199</f>
        <v>2115.3531542492324</v>
      </c>
      <c r="BE199">
        <f t="shared" si="189"/>
        <v>0.21822387218499145</v>
      </c>
      <c r="BF199">
        <f t="shared" si="189"/>
        <v>0.3346263841173937</v>
      </c>
      <c r="BG199">
        <f t="shared" si="189"/>
        <v>2.453676962688749E-2</v>
      </c>
      <c r="BH199">
        <f t="shared" ref="BH199:BH262" si="197">(BE199*Z199+BF199*AA199+BG199*AB199)/(Z199+AA199+AB199)</f>
        <v>0.28392442463431294</v>
      </c>
      <c r="BI199">
        <f t="shared" ref="BI199:BK262" si="198">BI$5*BE199^2</f>
        <v>4.7621658391411486E-3</v>
      </c>
      <c r="BJ199">
        <f t="shared" si="198"/>
        <v>1.1197481694748152E-2</v>
      </c>
      <c r="BK199">
        <f t="shared" si="198"/>
        <v>6.0205306372294847E-5</v>
      </c>
      <c r="BL199">
        <f t="shared" si="192"/>
        <v>719.31078973459455</v>
      </c>
      <c r="BM199">
        <f t="shared" si="192"/>
        <v>1690.9491356972849</v>
      </c>
      <c r="BN199">
        <f t="shared" si="192"/>
        <v>1.8759939487463699</v>
      </c>
      <c r="BO199">
        <f t="shared" si="187"/>
        <v>590.79637236899737</v>
      </c>
      <c r="BP199">
        <f t="shared" si="149"/>
        <v>282.1757516076209</v>
      </c>
      <c r="BQ199">
        <f t="shared" si="149"/>
        <v>25.947132661288851</v>
      </c>
      <c r="BR199" s="7">
        <f t="shared" si="147"/>
        <v>2.8667912530728756E-3</v>
      </c>
      <c r="BS199" s="7">
        <f t="shared" si="190"/>
        <v>1.9617746315683332E-2</v>
      </c>
      <c r="BT199" s="7">
        <f t="shared" si="191"/>
        <v>3.6734804587081802E-3</v>
      </c>
      <c r="BU199" s="8">
        <f>MAX((BU$3*climhigh!$I309+BU$4*climhigh!$I309^2+BU$5*climhigh!$I309^6)*(K199/K$66)^$BW$1,-99)</f>
        <v>-26.978420957840235</v>
      </c>
      <c r="BV199" s="8">
        <f>MAX((BV$3*climhigh!$I309+BV$4*climhigh!$I309^2+BV$5*climhigh!$I309^6)*(L199/L$66)^$BW$1,-99)</f>
        <v>-18.162227577775429</v>
      </c>
      <c r="BW199" s="8">
        <f>MAX((BW$3*climhigh!$I309+BW$4*climhigh!$I309^2+BW$5*climhigh!$I309^6)*(M199/M$66)^$BW$1,-99)</f>
        <v>-18.169301677621789</v>
      </c>
      <c r="BX199" s="8">
        <f>MAX((BX$3*climhigh!$M309+BX$4*climhigh!$M309^2+BX$5*climhigh!$M309^6)*(K199/K$66)^$BW$1,-99)</f>
        <v>-26.978440340411822</v>
      </c>
      <c r="BY199" s="8">
        <f>MAX((BY$3*climhigh!$M309+BY$4*climhigh!$M309^2+BY$5*climhigh!$M309^6)*(L199/L$66)^$BW$1,-99)</f>
        <v>-18.162239474744158</v>
      </c>
      <c r="BZ199" s="8">
        <f>MAX((BZ$3*climhigh!$M309+BZ$4*climhigh!$M309^2+BZ$5*climhigh!$M309^6)*(M199/M$66)^$BW$1,-99)</f>
        <v>-18.169312548431819</v>
      </c>
      <c r="CA199" s="8">
        <f t="shared" ref="CA199:CA262" si="199">((BU199-BX199)*H199+(BY199-BY199)*I199+(BW199-BZ199)*J199)/100</f>
        <v>3.2664128172404147E-2</v>
      </c>
      <c r="CB199" s="8">
        <f t="shared" ref="CB199:CB262" si="200">CA199*BS199</f>
        <v>6.4079658010918954E-4</v>
      </c>
      <c r="CC199" s="8">
        <f t="shared" ref="CC199:CC262" si="201">CA199*BT199</f>
        <v>1.1999103654206597E-4</v>
      </c>
      <c r="CD199" s="8">
        <f>MAX((CD$3*climhigh!$I309+CD$4*climhigh!$I309^2+CD$5*climhigh!$I309^6)*(K199/K$66)^$BW$1,-99)</f>
        <v>-99</v>
      </c>
      <c r="CE199" s="8">
        <f>MAX((CE$3*climhigh!$I309+CE$4*climhigh!$I309^2+CE$5*climhigh!$I309^6)*(L199/L$66)^$BW$1,-99)</f>
        <v>-99</v>
      </c>
      <c r="CF199" s="8">
        <f>MAX((CF$3*climhigh!$I309+CF$4*climhigh!$I309^2+CF$5*climhigh!$I309^6)*(M199/M$66)^$BW$1,-99)</f>
        <v>-99</v>
      </c>
      <c r="CG199" s="8">
        <f>MAX((CG$3*climhigh!$M309+CG$4*climhigh!$M309^2+CG$5*climhigh!$M309^6)*(K199/K$66)^$BW$1,-99)</f>
        <v>-99</v>
      </c>
      <c r="CH199" s="8">
        <f>MAX((CH$3*climhigh!$M309+CH$4*climhigh!$M309^2+CH$5*climhigh!$M309^6)*(L199/L$66)^$BW$1,-99)</f>
        <v>-99</v>
      </c>
      <c r="CI199" s="8">
        <f>MAX((CI$3*climhigh!$M309+CI$4*climhigh!$M309^2+CI$5*climhigh!$M309^6)*(M199/M$66)^$BW$1,-99)</f>
        <v>-99</v>
      </c>
      <c r="CJ199" s="8">
        <f t="shared" ref="CJ199:CJ262" si="202">((CD199-CG199)*Q199+(CH199-CH199)*R199+(CF199-CI199)*S199)/100</f>
        <v>0</v>
      </c>
      <c r="CK199" s="8">
        <f t="shared" ref="CK199:CK262" si="203">CJ199*BS199</f>
        <v>0</v>
      </c>
      <c r="CL199" s="8">
        <f t="shared" ref="CL199:CL262" si="204">CJ199*BT199</f>
        <v>0</v>
      </c>
    </row>
    <row r="200" spans="1:90">
      <c r="A200">
        <f t="shared" si="173"/>
        <v>2154</v>
      </c>
      <c r="B200" s="4">
        <f t="shared" si="180"/>
        <v>1286.387245900738</v>
      </c>
      <c r="C200" s="4">
        <f t="shared" si="180"/>
        <v>3571.7879274311663</v>
      </c>
      <c r="D200" s="4">
        <f t="shared" si="180"/>
        <v>6806.1792715183265</v>
      </c>
      <c r="E200" s="11">
        <f t="shared" si="181"/>
        <v>6.0446739509327286E-6</v>
      </c>
      <c r="F200" s="11">
        <f t="shared" si="181"/>
        <v>1.211823869016132E-5</v>
      </c>
      <c r="G200" s="11">
        <f t="shared" si="181"/>
        <v>2.6755002049314986E-5</v>
      </c>
      <c r="H200" s="4">
        <f t="shared" si="182"/>
        <v>151011.69224610674</v>
      </c>
      <c r="I200" s="4">
        <f t="shared" si="182"/>
        <v>151870.32833968225</v>
      </c>
      <c r="J200" s="4">
        <f t="shared" si="182"/>
        <v>31269.985212920881</v>
      </c>
      <c r="K200" s="4">
        <f t="shared" si="174"/>
        <v>117392.09380948675</v>
      </c>
      <c r="L200" s="4">
        <f t="shared" si="174"/>
        <v>42519.413645285364</v>
      </c>
      <c r="M200" s="4">
        <f t="shared" si="174"/>
        <v>4594.3522739366736</v>
      </c>
      <c r="N200" s="11">
        <f t="shared" si="179"/>
        <v>-2.3969411936097806E-4</v>
      </c>
      <c r="O200" s="11">
        <f t="shared" si="179"/>
        <v>5.6746108168455045E-3</v>
      </c>
      <c r="P200" s="11">
        <f t="shared" si="179"/>
        <v>3.504661158624689E-3</v>
      </c>
      <c r="Q200" s="4">
        <f t="shared" si="175"/>
        <v>3372.8311396271461</v>
      </c>
      <c r="R200" s="4">
        <f t="shared" si="175"/>
        <v>12832.952410104464</v>
      </c>
      <c r="S200" s="4">
        <f t="shared" si="175"/>
        <v>3182.5597547694165</v>
      </c>
      <c r="T200" s="4">
        <f t="shared" si="183"/>
        <v>22.334900625644114</v>
      </c>
      <c r="U200" s="4">
        <f t="shared" si="183"/>
        <v>84.499405185992075</v>
      </c>
      <c r="V200" s="4">
        <f t="shared" si="183"/>
        <v>101.77682314523034</v>
      </c>
      <c r="W200" s="11">
        <f t="shared" si="176"/>
        <v>-1.219247815263802E-2</v>
      </c>
      <c r="X200" s="11">
        <f t="shared" si="176"/>
        <v>-1.3228699347321071E-2</v>
      </c>
      <c r="Y200" s="11">
        <f t="shared" si="176"/>
        <v>-1.2203590333800474E-2</v>
      </c>
      <c r="Z200" s="4">
        <f t="shared" si="188"/>
        <v>4306.6255841012271</v>
      </c>
      <c r="AA200" s="4">
        <f t="shared" si="188"/>
        <v>35619.338101731133</v>
      </c>
      <c r="AB200" s="4">
        <f t="shared" si="188"/>
        <v>5847.0425211218144</v>
      </c>
      <c r="AC200" s="12">
        <f t="shared" si="184"/>
        <v>1.6129873305528113</v>
      </c>
      <c r="AD200" s="12">
        <f t="shared" si="184"/>
        <v>4.1397388426269659</v>
      </c>
      <c r="AE200" s="12">
        <f t="shared" si="184"/>
        <v>1.8670125566478553</v>
      </c>
      <c r="AF200" s="11">
        <f t="shared" si="177"/>
        <v>-2.9039671966837322E-3</v>
      </c>
      <c r="AG200" s="11">
        <f t="shared" si="177"/>
        <v>2.0567434751257441E-3</v>
      </c>
      <c r="AH200" s="11">
        <f t="shared" si="177"/>
        <v>8.257041531207765E-4</v>
      </c>
      <c r="AI200" s="1">
        <f t="shared" ref="AI200:AK215" si="205">(1-$AI$5)*AI199+AU199</f>
        <v>300500.79839662137</v>
      </c>
      <c r="AJ200" s="1">
        <f t="shared" si="205"/>
        <v>285359.24274165428</v>
      </c>
      <c r="AK200" s="1">
        <f t="shared" si="205"/>
        <v>60068.59879024508</v>
      </c>
      <c r="AL200" s="17">
        <f t="shared" si="185"/>
        <v>54.366880307845612</v>
      </c>
      <c r="AM200" s="17">
        <f t="shared" si="185"/>
        <v>21.933881257507206</v>
      </c>
      <c r="AN200" s="17">
        <f t="shared" si="185"/>
        <v>3.6323790698546565</v>
      </c>
      <c r="AO200" s="7">
        <f t="shared" si="178"/>
        <v>4.298945925670478E-3</v>
      </c>
      <c r="AP200" s="7">
        <f t="shared" si="178"/>
        <v>6.6200536746711539E-3</v>
      </c>
      <c r="AQ200" s="7">
        <f t="shared" si="178"/>
        <v>4.7918602328877727E-3</v>
      </c>
      <c r="AR200" s="1">
        <f t="shared" si="186"/>
        <v>151011.69224610674</v>
      </c>
      <c r="AS200" s="1">
        <f t="shared" si="186"/>
        <v>151870.32833968225</v>
      </c>
      <c r="AT200" s="1">
        <f t="shared" si="186"/>
        <v>31269.985212920881</v>
      </c>
      <c r="AU200" s="1">
        <f t="shared" si="193"/>
        <v>30202.338449221352</v>
      </c>
      <c r="AV200" s="1">
        <f t="shared" si="193"/>
        <v>30374.065667936451</v>
      </c>
      <c r="AW200" s="1">
        <f t="shared" si="193"/>
        <v>6253.9970425841766</v>
      </c>
      <c r="AX200" s="1">
        <f t="shared" si="194"/>
        <v>93913.675047589408</v>
      </c>
      <c r="AY200" s="1">
        <f t="shared" si="194"/>
        <v>34015.530916228294</v>
      </c>
      <c r="AZ200" s="1">
        <f t="shared" si="194"/>
        <v>3675.48181914934</v>
      </c>
      <c r="BA200" s="1">
        <f t="shared" si="195"/>
        <v>11.450131288752361</v>
      </c>
      <c r="BB200" s="1">
        <f t="shared" si="195"/>
        <v>10.434572490954524</v>
      </c>
      <c r="BC200" s="1">
        <f t="shared" si="195"/>
        <v>8.2094395103046534</v>
      </c>
      <c r="BD200" s="1">
        <f t="shared" si="196"/>
        <v>2054.6122815743129</v>
      </c>
      <c r="BE200">
        <f t="shared" si="189"/>
        <v>0.21822387218499145</v>
      </c>
      <c r="BF200">
        <f t="shared" si="189"/>
        <v>0.3346263841173937</v>
      </c>
      <c r="BG200">
        <f t="shared" si="189"/>
        <v>2.453676962688749E-2</v>
      </c>
      <c r="BH200">
        <f t="shared" si="197"/>
        <v>0.28406363132895285</v>
      </c>
      <c r="BI200">
        <f t="shared" si="198"/>
        <v>4.7621658391411486E-3</v>
      </c>
      <c r="BJ200">
        <f t="shared" si="198"/>
        <v>1.1197481694748152E-2</v>
      </c>
      <c r="BK200">
        <f t="shared" si="198"/>
        <v>6.0205306372294847E-5</v>
      </c>
      <c r="BL200">
        <f t="shared" si="192"/>
        <v>719.1427221253058</v>
      </c>
      <c r="BM200">
        <f t="shared" si="192"/>
        <v>1700.5652215589835</v>
      </c>
      <c r="BN200">
        <f t="shared" si="192"/>
        <v>1.8826190400010312</v>
      </c>
      <c r="BO200">
        <f t="shared" si="187"/>
        <v>592.49006224165203</v>
      </c>
      <c r="BP200">
        <f t="shared" si="149"/>
        <v>285.34959679421627</v>
      </c>
      <c r="BQ200">
        <f t="shared" si="149"/>
        <v>26.244530311998162</v>
      </c>
      <c r="BR200" s="7">
        <f t="shared" ref="BR200:BR263" si="206">SUM(H200:J200)/SUM(H199:J199)-1+BR$5</f>
        <v>2.8015299865562504E-3</v>
      </c>
      <c r="BS200" s="7">
        <f t="shared" si="190"/>
        <v>1.9046355646294498E-2</v>
      </c>
      <c r="BT200" s="7">
        <f t="shared" si="191"/>
        <v>3.5565868607814544E-3</v>
      </c>
      <c r="BU200" s="8">
        <f>MAX((BU$3*climhigh!$I310+BU$4*climhigh!$I310^2+BU$5*climhigh!$I310^6)*(K200/K$66)^$BW$1,-99)</f>
        <v>-27.315503680197821</v>
      </c>
      <c r="BV200" s="8">
        <f>MAX((BV$3*climhigh!$I310+BV$4*climhigh!$I310^2+BV$5*climhigh!$I310^6)*(L200/L$66)^$BW$1,-99)</f>
        <v>-18.342127687561746</v>
      </c>
      <c r="BW200" s="8">
        <f>MAX((BW$3*climhigh!$I310+BW$4*climhigh!$I310^2+BW$5*climhigh!$I310^6)*(M200/M$66)^$BW$1,-99)</f>
        <v>-18.341332927200973</v>
      </c>
      <c r="BX200" s="8">
        <f>MAX((BX$3*climhigh!$M310+BX$4*climhigh!$M310^2+BX$5*climhigh!$M310^6)*(K200/K$66)^$BW$1,-99)</f>
        <v>-27.315523057636614</v>
      </c>
      <c r="BY200" s="8">
        <f>MAX((BY$3*climhigh!$M310+BY$4*climhigh!$M310^2+BY$5*climhigh!$M310^6)*(L200/L$66)^$BW$1,-99)</f>
        <v>-18.342139560445442</v>
      </c>
      <c r="BZ200" s="8">
        <f>MAX((BZ$3*climhigh!$M310+BZ$4*climhigh!$M310^2+BZ$5*climhigh!$M310^6)*(M200/M$66)^$BW$1,-99)</f>
        <v>-18.341343778514808</v>
      </c>
      <c r="CA200" s="8">
        <f t="shared" si="199"/>
        <v>3.2655402467040934E-2</v>
      </c>
      <c r="CB200" s="8">
        <f t="shared" si="200"/>
        <v>6.2196640916014441E-4</v>
      </c>
      <c r="CC200" s="8">
        <f t="shared" si="201"/>
        <v>1.1614177534780808E-4</v>
      </c>
      <c r="CD200" s="8">
        <f>MAX((CD$3*climhigh!$I310+CD$4*climhigh!$I310^2+CD$5*climhigh!$I310^6)*(K200/K$66)^$BW$1,-99)</f>
        <v>-99</v>
      </c>
      <c r="CE200" s="8">
        <f>MAX((CE$3*climhigh!$I310+CE$4*climhigh!$I310^2+CE$5*climhigh!$I310^6)*(L200/L$66)^$BW$1,-99)</f>
        <v>-99</v>
      </c>
      <c r="CF200" s="8">
        <f>MAX((CF$3*climhigh!$I310+CF$4*climhigh!$I310^2+CF$5*climhigh!$I310^6)*(M200/M$66)^$BW$1,-99)</f>
        <v>-99</v>
      </c>
      <c r="CG200" s="8">
        <f>MAX((CG$3*climhigh!$M310+CG$4*climhigh!$M310^2+CG$5*climhigh!$M310^6)*(K200/K$66)^$BW$1,-99)</f>
        <v>-99</v>
      </c>
      <c r="CH200" s="8">
        <f>MAX((CH$3*climhigh!$M310+CH$4*climhigh!$M310^2+CH$5*climhigh!$M310^6)*(L200/L$66)^$BW$1,-99)</f>
        <v>-99</v>
      </c>
      <c r="CI200" s="8">
        <f>MAX((CI$3*climhigh!$M310+CI$4*climhigh!$M310^2+CI$5*climhigh!$M310^6)*(M200/M$66)^$BW$1,-99)</f>
        <v>-99</v>
      </c>
      <c r="CJ200" s="8">
        <f t="shared" si="202"/>
        <v>0</v>
      </c>
      <c r="CK200" s="8">
        <f t="shared" si="203"/>
        <v>0</v>
      </c>
      <c r="CL200" s="8">
        <f t="shared" si="204"/>
        <v>0</v>
      </c>
    </row>
    <row r="201" spans="1:90">
      <c r="A201">
        <f t="shared" si="173"/>
        <v>2155</v>
      </c>
      <c r="B201" s="4">
        <f t="shared" si="180"/>
        <v>1286.3946329026403</v>
      </c>
      <c r="C201" s="4">
        <f t="shared" si="180"/>
        <v>3571.829047020889</v>
      </c>
      <c r="D201" s="4">
        <f t="shared" si="180"/>
        <v>6806.3522658916663</v>
      </c>
      <c r="E201" s="11">
        <f t="shared" si="181"/>
        <v>5.7424402533860917E-6</v>
      </c>
      <c r="F201" s="11">
        <f t="shared" si="181"/>
        <v>1.1512326755653253E-5</v>
      </c>
      <c r="G201" s="11">
        <f t="shared" si="181"/>
        <v>2.5417251946849235E-5</v>
      </c>
      <c r="H201" s="4">
        <f t="shared" si="182"/>
        <v>150965.71500501904</v>
      </c>
      <c r="I201" s="4">
        <f t="shared" si="182"/>
        <v>152722.36525577353</v>
      </c>
      <c r="J201" s="4">
        <f t="shared" si="182"/>
        <v>31378.667026538358</v>
      </c>
      <c r="K201" s="4">
        <f t="shared" si="174"/>
        <v>117355.67853262705</v>
      </c>
      <c r="L201" s="4">
        <f t="shared" si="174"/>
        <v>42757.467741395063</v>
      </c>
      <c r="M201" s="4">
        <f t="shared" si="174"/>
        <v>4610.2032044072575</v>
      </c>
      <c r="N201" s="11">
        <f t="shared" si="179"/>
        <v>-3.1020212416343895E-4</v>
      </c>
      <c r="O201" s="11">
        <f t="shared" si="179"/>
        <v>5.5987154031720276E-3</v>
      </c>
      <c r="P201" s="11">
        <f t="shared" si="179"/>
        <v>3.4500903556100582E-3</v>
      </c>
      <c r="Q201" s="4">
        <f t="shared" si="175"/>
        <v>3330.6935929545571</v>
      </c>
      <c r="R201" s="4">
        <f t="shared" si="175"/>
        <v>12734.23333199674</v>
      </c>
      <c r="S201" s="4">
        <f t="shared" si="175"/>
        <v>3154.6474015846675</v>
      </c>
      <c r="T201" s="4">
        <f t="shared" si="183"/>
        <v>22.062582837724605</v>
      </c>
      <c r="U201" s="4">
        <f t="shared" si="183"/>
        <v>83.381587959759116</v>
      </c>
      <c r="V201" s="4">
        <f t="shared" si="183"/>
        <v>100.53478049009028</v>
      </c>
      <c r="W201" s="11">
        <f t="shared" si="176"/>
        <v>-1.219247815263802E-2</v>
      </c>
      <c r="X201" s="11">
        <f t="shared" si="176"/>
        <v>-1.3228699347321071E-2</v>
      </c>
      <c r="Y201" s="11">
        <f t="shared" si="176"/>
        <v>-1.2203590333800474E-2</v>
      </c>
      <c r="Z201" s="4">
        <f t="shared" si="188"/>
        <v>4240.772237318175</v>
      </c>
      <c r="AA201" s="4">
        <f t="shared" si="188"/>
        <v>35420.72276782486</v>
      </c>
      <c r="AB201" s="4">
        <f t="shared" si="188"/>
        <v>5800.8703587130003</v>
      </c>
      <c r="AC201" s="12">
        <f t="shared" si="184"/>
        <v>1.6083032682562195</v>
      </c>
      <c r="AD201" s="12">
        <f t="shared" si="184"/>
        <v>4.1482532234802632</v>
      </c>
      <c r="AE201" s="12">
        <f t="shared" si="184"/>
        <v>1.8685541566698081</v>
      </c>
      <c r="AF201" s="11">
        <f t="shared" si="177"/>
        <v>-2.9039671966837322E-3</v>
      </c>
      <c r="AG201" s="11">
        <f t="shared" si="177"/>
        <v>2.0567434751257441E-3</v>
      </c>
      <c r="AH201" s="11">
        <f t="shared" si="177"/>
        <v>8.257041531207765E-4</v>
      </c>
      <c r="AI201" s="1">
        <f t="shared" si="205"/>
        <v>300653.05700618058</v>
      </c>
      <c r="AJ201" s="1">
        <f t="shared" si="205"/>
        <v>287197.38413542532</v>
      </c>
      <c r="AK201" s="1">
        <f t="shared" si="205"/>
        <v>60315.735953804746</v>
      </c>
      <c r="AL201" s="17">
        <f t="shared" si="185"/>
        <v>54.598263383650533</v>
      </c>
      <c r="AM201" s="17">
        <f t="shared" si="185"/>
        <v>22.07763269401358</v>
      </c>
      <c r="AN201" s="17">
        <f t="shared" si="185"/>
        <v>3.6496108641421103</v>
      </c>
      <c r="AO201" s="7">
        <f t="shared" si="178"/>
        <v>4.255956466413773E-3</v>
      </c>
      <c r="AP201" s="7">
        <f t="shared" si="178"/>
        <v>6.5538531379244419E-3</v>
      </c>
      <c r="AQ201" s="7">
        <f t="shared" si="178"/>
        <v>4.7439416305588948E-3</v>
      </c>
      <c r="AR201" s="1">
        <f t="shared" si="186"/>
        <v>150965.71500501904</v>
      </c>
      <c r="AS201" s="1">
        <f t="shared" si="186"/>
        <v>152722.36525577353</v>
      </c>
      <c r="AT201" s="1">
        <f t="shared" si="186"/>
        <v>31378.667026538358</v>
      </c>
      <c r="AU201" s="1">
        <f t="shared" si="193"/>
        <v>30193.143001003809</v>
      </c>
      <c r="AV201" s="1">
        <f t="shared" si="193"/>
        <v>30544.47305115471</v>
      </c>
      <c r="AW201" s="1">
        <f t="shared" si="193"/>
        <v>6275.733405307672</v>
      </c>
      <c r="AX201" s="1">
        <f t="shared" si="194"/>
        <v>93884.54282610165</v>
      </c>
      <c r="AY201" s="1">
        <f t="shared" si="194"/>
        <v>34205.974193116046</v>
      </c>
      <c r="AZ201" s="1">
        <f t="shared" si="194"/>
        <v>3688.162563525806</v>
      </c>
      <c r="BA201" s="1">
        <f t="shared" si="195"/>
        <v>11.449821038505567</v>
      </c>
      <c r="BB201" s="1">
        <f t="shared" si="195"/>
        <v>10.440155591804462</v>
      </c>
      <c r="BC201" s="1">
        <f t="shared" si="195"/>
        <v>8.2128836627521586</v>
      </c>
      <c r="BD201" s="1">
        <f t="shared" si="196"/>
        <v>1995.5998248716144</v>
      </c>
      <c r="BE201">
        <f t="shared" si="189"/>
        <v>0.21822387218499145</v>
      </c>
      <c r="BF201">
        <f t="shared" si="189"/>
        <v>0.3346263841173937</v>
      </c>
      <c r="BG201">
        <f t="shared" si="189"/>
        <v>2.453676962688749E-2</v>
      </c>
      <c r="BH201">
        <f t="shared" si="197"/>
        <v>0.28420168281000646</v>
      </c>
      <c r="BI201">
        <f t="shared" si="198"/>
        <v>4.7621658391411486E-3</v>
      </c>
      <c r="BJ201">
        <f t="shared" si="198"/>
        <v>1.1197481694748152E-2</v>
      </c>
      <c r="BK201">
        <f t="shared" si="198"/>
        <v>6.0205306372294847E-5</v>
      </c>
      <c r="BL201">
        <f t="shared" si="192"/>
        <v>718.92377087841999</v>
      </c>
      <c r="BM201">
        <f t="shared" si="192"/>
        <v>1710.1058893301654</v>
      </c>
      <c r="BN201">
        <f t="shared" si="192"/>
        <v>1.8891622618869681</v>
      </c>
      <c r="BO201">
        <f t="shared" si="187"/>
        <v>594.14994091775861</v>
      </c>
      <c r="BP201">
        <f t="shared" si="149"/>
        <v>288.55951469074819</v>
      </c>
      <c r="BQ201">
        <f t="shared" si="149"/>
        <v>26.545365657845931</v>
      </c>
      <c r="BR201" s="7">
        <f t="shared" si="206"/>
        <v>2.7375011155015283E-3</v>
      </c>
      <c r="BS201" s="7">
        <f t="shared" si="190"/>
        <v>1.8491607423586891E-2</v>
      </c>
      <c r="BT201" s="7">
        <f t="shared" si="191"/>
        <v>3.4436305113023503E-3</v>
      </c>
      <c r="BU201" s="8">
        <f>MAX((BU$3*climhigh!$I311+BU$4*climhigh!$I311^2+BU$5*climhigh!$I311^6)*(K201/K$66)^$BW$1,-99)</f>
        <v>-27.651790151564924</v>
      </c>
      <c r="BV201" s="8">
        <f>MAX((BV$3*climhigh!$I311+BV$4*climhigh!$I311^2+BV$5*climhigh!$I311^6)*(L201/L$66)^$BW$1,-99)</f>
        <v>-18.52096398978146</v>
      </c>
      <c r="BW201" s="8">
        <f>MAX((BW$3*climhigh!$I311+BW$4*climhigh!$I311^2+BW$5*climhigh!$I311^6)*(M201/M$66)^$BW$1,-99)</f>
        <v>-18.512449903651309</v>
      </c>
      <c r="BX201" s="8">
        <f>MAX((BX$3*climhigh!$M311+BX$4*climhigh!$M311^2+BX$5*climhigh!$M311^6)*(K201/K$66)^$BW$1,-99)</f>
        <v>-27.651809523459875</v>
      </c>
      <c r="BY201" s="8">
        <f>MAX((BY$3*climhigh!$M311+BY$4*climhigh!$M311^2+BY$5*climhigh!$M311^6)*(L201/L$66)^$BW$1,-99)</f>
        <v>-18.520975838459798</v>
      </c>
      <c r="BZ201" s="8">
        <f>MAX((BZ$3*climhigh!$M311+BZ$4*climhigh!$M311^2+BZ$5*climhigh!$M311^6)*(M201/M$66)^$BW$1,-99)</f>
        <v>-18.512460735357617</v>
      </c>
      <c r="CA201" s="8">
        <f t="shared" si="199"/>
        <v>3.2643764777789158E-2</v>
      </c>
      <c r="CB201" s="8">
        <f t="shared" si="200"/>
        <v>6.0363568309879025E-4</v>
      </c>
      <c r="CC201" s="8">
        <f t="shared" si="201"/>
        <v>1.1241306439257173E-4</v>
      </c>
      <c r="CD201" s="8">
        <f>MAX((CD$3*climhigh!$I311+CD$4*climhigh!$I311^2+CD$5*climhigh!$I311^6)*(K201/K$66)^$BW$1,-99)</f>
        <v>-99</v>
      </c>
      <c r="CE201" s="8">
        <f>MAX((CE$3*climhigh!$I311+CE$4*climhigh!$I311^2+CE$5*climhigh!$I311^6)*(L201/L$66)^$BW$1,-99)</f>
        <v>-99</v>
      </c>
      <c r="CF201" s="8">
        <f>MAX((CF$3*climhigh!$I311+CF$4*climhigh!$I311^2+CF$5*climhigh!$I311^6)*(M201/M$66)^$BW$1,-99)</f>
        <v>-99</v>
      </c>
      <c r="CG201" s="8">
        <f>MAX((CG$3*climhigh!$M311+CG$4*climhigh!$M311^2+CG$5*climhigh!$M311^6)*(K201/K$66)^$BW$1,-99)</f>
        <v>-99</v>
      </c>
      <c r="CH201" s="8">
        <f>MAX((CH$3*climhigh!$M311+CH$4*climhigh!$M311^2+CH$5*climhigh!$M311^6)*(L201/L$66)^$BW$1,-99)</f>
        <v>-99</v>
      </c>
      <c r="CI201" s="8">
        <f>MAX((CI$3*climhigh!$M311+CI$4*climhigh!$M311^2+CI$5*climhigh!$M311^6)*(M201/M$66)^$BW$1,-99)</f>
        <v>-99</v>
      </c>
      <c r="CJ201" s="8">
        <f t="shared" si="202"/>
        <v>0</v>
      </c>
      <c r="CK201" s="8">
        <f t="shared" si="203"/>
        <v>0</v>
      </c>
      <c r="CL201" s="8">
        <f t="shared" si="204"/>
        <v>0</v>
      </c>
    </row>
    <row r="202" spans="1:90">
      <c r="A202">
        <f t="shared" si="173"/>
        <v>2156</v>
      </c>
      <c r="B202" s="4">
        <f t="shared" si="180"/>
        <v>1286.4016505947459</v>
      </c>
      <c r="C202" s="4">
        <f t="shared" si="180"/>
        <v>3571.8681110808388</v>
      </c>
      <c r="D202" s="4">
        <f t="shared" si="180"/>
        <v>6806.5166147235286</v>
      </c>
      <c r="E202" s="11">
        <f t="shared" si="181"/>
        <v>5.4553182407167866E-6</v>
      </c>
      <c r="F202" s="11">
        <f t="shared" si="181"/>
        <v>1.093671041787059E-5</v>
      </c>
      <c r="G202" s="11">
        <f t="shared" si="181"/>
        <v>2.4146389349506773E-5</v>
      </c>
      <c r="H202" s="4">
        <f t="shared" si="182"/>
        <v>150909.24621663388</v>
      </c>
      <c r="I202" s="4">
        <f t="shared" si="182"/>
        <v>153567.69571607289</v>
      </c>
      <c r="J202" s="4">
        <f t="shared" si="182"/>
        <v>31486.006078529303</v>
      </c>
      <c r="K202" s="4">
        <f t="shared" si="174"/>
        <v>117311.14162273001</v>
      </c>
      <c r="L202" s="4">
        <f t="shared" si="174"/>
        <v>42993.663522924333</v>
      </c>
      <c r="M202" s="4">
        <f t="shared" si="174"/>
        <v>4625.8619292018311</v>
      </c>
      <c r="N202" s="11">
        <f t="shared" si="179"/>
        <v>-3.7950366317096584E-4</v>
      </c>
      <c r="O202" s="11">
        <f t="shared" si="179"/>
        <v>5.5240825522648862E-3</v>
      </c>
      <c r="P202" s="11">
        <f t="shared" si="179"/>
        <v>3.3965367903099342E-3</v>
      </c>
      <c r="Q202" s="4">
        <f t="shared" si="175"/>
        <v>3288.8535267340822</v>
      </c>
      <c r="R202" s="4">
        <f t="shared" si="175"/>
        <v>12635.32855913733</v>
      </c>
      <c r="S202" s="4">
        <f t="shared" si="175"/>
        <v>3126.8089923757011</v>
      </c>
      <c r="T202" s="4">
        <f t="shared" si="183"/>
        <v>21.79358527848488</v>
      </c>
      <c r="U202" s="4">
        <f t="shared" si="183"/>
        <v>82.278558001537263</v>
      </c>
      <c r="V202" s="4">
        <f t="shared" si="183"/>
        <v>99.30789521469066</v>
      </c>
      <c r="W202" s="11">
        <f t="shared" si="176"/>
        <v>-1.219247815263802E-2</v>
      </c>
      <c r="X202" s="11">
        <f t="shared" si="176"/>
        <v>-1.3228699347321071E-2</v>
      </c>
      <c r="Y202" s="11">
        <f t="shared" si="176"/>
        <v>-1.2203590333800474E-2</v>
      </c>
      <c r="Z202" s="4">
        <f t="shared" si="188"/>
        <v>4175.6300964980446</v>
      </c>
      <c r="AA202" s="4">
        <f t="shared" si="188"/>
        <v>35220.535387105425</v>
      </c>
      <c r="AB202" s="4">
        <f t="shared" si="188"/>
        <v>5754.7421428258649</v>
      </c>
      <c r="AC202" s="12">
        <f t="shared" si="184"/>
        <v>1.6036328083228841</v>
      </c>
      <c r="AD202" s="12">
        <f t="shared" si="184"/>
        <v>4.1567851162308251</v>
      </c>
      <c r="AE202" s="12">
        <f t="shared" si="184"/>
        <v>1.8700970295973014</v>
      </c>
      <c r="AF202" s="11">
        <f t="shared" si="177"/>
        <v>-2.9039671966837322E-3</v>
      </c>
      <c r="AG202" s="11">
        <f t="shared" si="177"/>
        <v>2.0567434751257441E-3</v>
      </c>
      <c r="AH202" s="11">
        <f t="shared" si="177"/>
        <v>8.257041531207765E-4</v>
      </c>
      <c r="AI202" s="1">
        <f t="shared" si="205"/>
        <v>300780.89430656633</v>
      </c>
      <c r="AJ202" s="1">
        <f t="shared" si="205"/>
        <v>289022.11877303751</v>
      </c>
      <c r="AK202" s="1">
        <f t="shared" si="205"/>
        <v>60559.89576373194</v>
      </c>
      <c r="AL202" s="17">
        <f t="shared" si="185"/>
        <v>54.828307537432124</v>
      </c>
      <c r="AM202" s="17">
        <f t="shared" si="185"/>
        <v>22.220879320700085</v>
      </c>
      <c r="AN202" s="17">
        <f t="shared" si="185"/>
        <v>3.6667512696467166</v>
      </c>
      <c r="AO202" s="7">
        <f t="shared" ref="AO202:AQ217" si="207">AO$5*AO201</f>
        <v>4.2133969017496354E-3</v>
      </c>
      <c r="AP202" s="7">
        <f t="shared" si="207"/>
        <v>6.4883146065451971E-3</v>
      </c>
      <c r="AQ202" s="7">
        <f t="shared" si="207"/>
        <v>4.696502214253306E-3</v>
      </c>
      <c r="AR202" s="1">
        <f t="shared" si="186"/>
        <v>150909.24621663388</v>
      </c>
      <c r="AS202" s="1">
        <f t="shared" si="186"/>
        <v>153567.69571607289</v>
      </c>
      <c r="AT202" s="1">
        <f t="shared" si="186"/>
        <v>31486.006078529303</v>
      </c>
      <c r="AU202" s="1">
        <f t="shared" si="193"/>
        <v>30181.849243326778</v>
      </c>
      <c r="AV202" s="1">
        <f t="shared" si="193"/>
        <v>30713.539143214581</v>
      </c>
      <c r="AW202" s="1">
        <f t="shared" si="193"/>
        <v>6297.2012157058607</v>
      </c>
      <c r="AX202" s="1">
        <f t="shared" si="194"/>
        <v>93848.913298184008</v>
      </c>
      <c r="AY202" s="1">
        <f t="shared" si="194"/>
        <v>34394.930818339461</v>
      </c>
      <c r="AZ202" s="1">
        <f t="shared" si="194"/>
        <v>3700.6895433614654</v>
      </c>
      <c r="BA202" s="1">
        <f t="shared" si="195"/>
        <v>11.449441462812656</v>
      </c>
      <c r="BB202" s="1">
        <f t="shared" si="195"/>
        <v>10.445664472570956</v>
      </c>
      <c r="BC202" s="1">
        <f t="shared" si="195"/>
        <v>8.2162744443395415</v>
      </c>
      <c r="BD202" s="1">
        <f t="shared" si="196"/>
        <v>1938.2673953993967</v>
      </c>
      <c r="BE202">
        <f t="shared" si="189"/>
        <v>0.21822387218499145</v>
      </c>
      <c r="BF202">
        <f t="shared" si="189"/>
        <v>0.3346263841173937</v>
      </c>
      <c r="BG202">
        <f t="shared" si="189"/>
        <v>2.453676962688749E-2</v>
      </c>
      <c r="BH202">
        <f t="shared" si="197"/>
        <v>0.2843385887206743</v>
      </c>
      <c r="BI202">
        <f t="shared" si="198"/>
        <v>4.7621658391411486E-3</v>
      </c>
      <c r="BJ202">
        <f t="shared" si="198"/>
        <v>1.1197481694748152E-2</v>
      </c>
      <c r="BK202">
        <f t="shared" si="198"/>
        <v>6.0205306372294847E-5</v>
      </c>
      <c r="BL202">
        <f t="shared" si="192"/>
        <v>718.65485714339445</v>
      </c>
      <c r="BM202">
        <f t="shared" si="192"/>
        <v>1719.5714616853804</v>
      </c>
      <c r="BN202">
        <f t="shared" si="192"/>
        <v>1.8956246423977945</v>
      </c>
      <c r="BO202">
        <f t="shared" si="187"/>
        <v>595.77642704379616</v>
      </c>
      <c r="BP202">
        <f t="shared" si="149"/>
        <v>291.80591475916754</v>
      </c>
      <c r="BQ202">
        <f t="shared" si="149"/>
        <v>26.849678350324311</v>
      </c>
      <c r="BR202" s="7">
        <f t="shared" si="206"/>
        <v>2.6746931205816615E-3</v>
      </c>
      <c r="BS202" s="7">
        <f t="shared" si="190"/>
        <v>1.7953016916103778E-2</v>
      </c>
      <c r="BT202" s="7">
        <f t="shared" si="191"/>
        <v>3.3344683499754251E-3</v>
      </c>
      <c r="BU202" s="8">
        <f>MAX((BU$3*climhigh!$I312+BU$4*climhigh!$I312^2+BU$5*climhigh!$I312^6)*(K202/K$66)^$BW$1,-99)</f>
        <v>-27.987239097707555</v>
      </c>
      <c r="BV202" s="8">
        <f>MAX((BV$3*climhigh!$I312+BV$4*climhigh!$I312^2+BV$5*climhigh!$I312^6)*(L202/L$66)^$BW$1,-99)</f>
        <v>-18.698716438922979</v>
      </c>
      <c r="BW202" s="8">
        <f>MAX((BW$3*climhigh!$I312+BW$4*climhigh!$I312^2+BW$5*climhigh!$I312^6)*(M202/M$66)^$BW$1,-99)</f>
        <v>-18.682632459563667</v>
      </c>
      <c r="BX202" s="8">
        <f>MAX((BX$3*climhigh!$M312+BX$4*climhigh!$M312^2+BX$5*climhigh!$M312^6)*(K202/K$66)^$BW$1,-99)</f>
        <v>-27.987258463670997</v>
      </c>
      <c r="BY202" s="8">
        <f>MAX((BY$3*climhigh!$M312+BY$4*climhigh!$M312^2+BY$5*climhigh!$M312^6)*(L202/L$66)^$BW$1,-99)</f>
        <v>-18.698728263288853</v>
      </c>
      <c r="BZ202" s="8">
        <f>MAX((BZ$3*climhigh!$M312+BZ$4*climhigh!$M312^2+BZ$5*climhigh!$M312^6)*(M202/M$66)^$BW$1,-99)</f>
        <v>-18.682643271562256</v>
      </c>
      <c r="CA202" s="8">
        <f t="shared" si="199"/>
        <v>3.2629295986800158E-2</v>
      </c>
      <c r="CB202" s="8">
        <f t="shared" si="200"/>
        <v>5.8579430281158033E-4</v>
      </c>
      <c r="CC202" s="8">
        <f t="shared" si="201"/>
        <v>1.0880135474996529E-4</v>
      </c>
      <c r="CD202" s="8">
        <f>MAX((CD$3*climhigh!$I312+CD$4*climhigh!$I312^2+CD$5*climhigh!$I312^6)*(K202/K$66)^$BW$1,-99)</f>
        <v>-99</v>
      </c>
      <c r="CE202" s="8">
        <f>MAX((CE$3*climhigh!$I312+CE$4*climhigh!$I312^2+CE$5*climhigh!$I312^6)*(L202/L$66)^$BW$1,-99)</f>
        <v>-99</v>
      </c>
      <c r="CF202" s="8">
        <f>MAX((CF$3*climhigh!$I312+CF$4*climhigh!$I312^2+CF$5*climhigh!$I312^6)*(M202/M$66)^$BW$1,-99)</f>
        <v>-99</v>
      </c>
      <c r="CG202" s="8">
        <f>MAX((CG$3*climhigh!$M312+CG$4*climhigh!$M312^2+CG$5*climhigh!$M312^6)*(K202/K$66)^$BW$1,-99)</f>
        <v>-99</v>
      </c>
      <c r="CH202" s="8">
        <f>MAX((CH$3*climhigh!$M312+CH$4*climhigh!$M312^2+CH$5*climhigh!$M312^6)*(L202/L$66)^$BW$1,-99)</f>
        <v>-99</v>
      </c>
      <c r="CI202" s="8">
        <f>MAX((CI$3*climhigh!$M312+CI$4*climhigh!$M312^2+CI$5*climhigh!$M312^6)*(M202/M$66)^$BW$1,-99)</f>
        <v>-99</v>
      </c>
      <c r="CJ202" s="8">
        <f t="shared" si="202"/>
        <v>0</v>
      </c>
      <c r="CK202" s="8">
        <f t="shared" si="203"/>
        <v>0</v>
      </c>
      <c r="CL202" s="8">
        <f t="shared" si="204"/>
        <v>0</v>
      </c>
    </row>
    <row r="203" spans="1:90">
      <c r="A203">
        <f t="shared" si="173"/>
        <v>2157</v>
      </c>
      <c r="B203" s="4">
        <f t="shared" si="180"/>
        <v>1286.4083174386158</v>
      </c>
      <c r="C203" s="4">
        <f t="shared" si="180"/>
        <v>3571.9052223436611</v>
      </c>
      <c r="D203" s="4">
        <f t="shared" si="180"/>
        <v>6806.6727498838072</v>
      </c>
      <c r="E203" s="11">
        <f t="shared" si="181"/>
        <v>5.1825523286809467E-6</v>
      </c>
      <c r="F203" s="11">
        <f t="shared" si="181"/>
        <v>1.038987489697706E-5</v>
      </c>
      <c r="G203" s="11">
        <f t="shared" si="181"/>
        <v>2.2939069882031434E-5</v>
      </c>
      <c r="H203" s="4">
        <f t="shared" si="182"/>
        <v>150842.48035316632</v>
      </c>
      <c r="I203" s="4">
        <f t="shared" si="182"/>
        <v>154406.35101061297</v>
      </c>
      <c r="J203" s="4">
        <f t="shared" si="182"/>
        <v>31592.019590387812</v>
      </c>
      <c r="K203" s="4">
        <f t="shared" si="174"/>
        <v>117258.63266611236</v>
      </c>
      <c r="L203" s="4">
        <f t="shared" si="174"/>
        <v>43228.008975361663</v>
      </c>
      <c r="M203" s="4">
        <f t="shared" si="174"/>
        <v>4641.3307575168947</v>
      </c>
      <c r="N203" s="11">
        <f t="shared" si="179"/>
        <v>-4.4760417374944961E-4</v>
      </c>
      <c r="O203" s="11">
        <f t="shared" si="179"/>
        <v>5.4506974571351119E-3</v>
      </c>
      <c r="P203" s="11">
        <f t="shared" si="179"/>
        <v>3.3439883316475072E-3</v>
      </c>
      <c r="Q203" s="4">
        <f t="shared" si="175"/>
        <v>3247.3169253021606</v>
      </c>
      <c r="R203" s="4">
        <f t="shared" si="175"/>
        <v>12536.270120220437</v>
      </c>
      <c r="S203" s="4">
        <f t="shared" si="175"/>
        <v>3099.0501959682638</v>
      </c>
      <c r="T203" s="4">
        <f t="shared" si="183"/>
        <v>21.527867466109299</v>
      </c>
      <c r="U203" s="4">
        <f t="shared" si="183"/>
        <v>81.190119695003801</v>
      </c>
      <c r="V203" s="4">
        <f t="shared" si="183"/>
        <v>98.095982344578587</v>
      </c>
      <c r="W203" s="11">
        <f t="shared" si="176"/>
        <v>-1.219247815263802E-2</v>
      </c>
      <c r="X203" s="11">
        <f t="shared" si="176"/>
        <v>-1.3228699347321071E-2</v>
      </c>
      <c r="Y203" s="11">
        <f t="shared" si="176"/>
        <v>-1.2203590333800474E-2</v>
      </c>
      <c r="Z203" s="4">
        <f t="shared" si="188"/>
        <v>4111.2023972379675</v>
      </c>
      <c r="AA203" s="4">
        <f t="shared" si="188"/>
        <v>35018.860047994451</v>
      </c>
      <c r="AB203" s="4">
        <f t="shared" si="188"/>
        <v>5708.6687962444257</v>
      </c>
      <c r="AC203" s="12">
        <f t="shared" si="184"/>
        <v>1.5989759112519886</v>
      </c>
      <c r="AD203" s="12">
        <f t="shared" si="184"/>
        <v>4.1653345568961324</v>
      </c>
      <c r="AE203" s="12">
        <f t="shared" si="184"/>
        <v>1.8716411764813787</v>
      </c>
      <c r="AF203" s="11">
        <f t="shared" si="177"/>
        <v>-2.9039671966837322E-3</v>
      </c>
      <c r="AG203" s="11">
        <f t="shared" si="177"/>
        <v>2.0567434751257441E-3</v>
      </c>
      <c r="AH203" s="11">
        <f t="shared" si="177"/>
        <v>8.257041531207765E-4</v>
      </c>
      <c r="AI203" s="1">
        <f t="shared" si="205"/>
        <v>300884.65411923645</v>
      </c>
      <c r="AJ203" s="1">
        <f t="shared" si="205"/>
        <v>290833.44603894831</v>
      </c>
      <c r="AK203" s="1">
        <f t="shared" si="205"/>
        <v>60801.107403064612</v>
      </c>
      <c r="AL203" s="17">
        <f t="shared" si="185"/>
        <v>55.057010824327456</v>
      </c>
      <c r="AM203" s="17">
        <f t="shared" si="185"/>
        <v>22.363613616008191</v>
      </c>
      <c r="AN203" s="17">
        <f t="shared" si="185"/>
        <v>3.683799966049158</v>
      </c>
      <c r="AO203" s="7">
        <f t="shared" si="207"/>
        <v>4.1712629327321392E-3</v>
      </c>
      <c r="AP203" s="7">
        <f t="shared" si="207"/>
        <v>6.4234314604797449E-3</v>
      </c>
      <c r="AQ203" s="7">
        <f t="shared" si="207"/>
        <v>4.6495371921107731E-3</v>
      </c>
      <c r="AR203" s="1">
        <f t="shared" si="186"/>
        <v>150842.48035316632</v>
      </c>
      <c r="AS203" s="1">
        <f t="shared" si="186"/>
        <v>154406.35101061297</v>
      </c>
      <c r="AT203" s="1">
        <f t="shared" si="186"/>
        <v>31592.019590387812</v>
      </c>
      <c r="AU203" s="1">
        <f t="shared" si="193"/>
        <v>30168.496070633264</v>
      </c>
      <c r="AV203" s="1">
        <f t="shared" si="193"/>
        <v>30881.270202122596</v>
      </c>
      <c r="AW203" s="1">
        <f t="shared" si="193"/>
        <v>6318.4039180775626</v>
      </c>
      <c r="AX203" s="1">
        <f t="shared" si="194"/>
        <v>93806.906132889897</v>
      </c>
      <c r="AY203" s="1">
        <f t="shared" si="194"/>
        <v>34582.40718028933</v>
      </c>
      <c r="AZ203" s="1">
        <f t="shared" si="194"/>
        <v>3713.0646060135155</v>
      </c>
      <c r="BA203" s="1">
        <f t="shared" si="195"/>
        <v>11.448993758434256</v>
      </c>
      <c r="BB203" s="1">
        <f t="shared" si="195"/>
        <v>10.451100368737253</v>
      </c>
      <c r="BC203" s="1">
        <f t="shared" si="195"/>
        <v>8.2196128539754785</v>
      </c>
      <c r="BD203" s="1">
        <f t="shared" si="196"/>
        <v>1882.5679186212762</v>
      </c>
      <c r="BE203">
        <f t="shared" si="189"/>
        <v>0.21822387218499145</v>
      </c>
      <c r="BF203">
        <f t="shared" si="189"/>
        <v>0.3346263841173937</v>
      </c>
      <c r="BG203">
        <f t="shared" si="189"/>
        <v>2.453676962688749E-2</v>
      </c>
      <c r="BH203">
        <f t="shared" si="197"/>
        <v>0.28447435862247333</v>
      </c>
      <c r="BI203">
        <f t="shared" si="198"/>
        <v>4.7621658391411486E-3</v>
      </c>
      <c r="BJ203">
        <f t="shared" si="198"/>
        <v>1.1197481694748152E-2</v>
      </c>
      <c r="BK203">
        <f t="shared" si="198"/>
        <v>6.0205306372294847E-5</v>
      </c>
      <c r="BL203">
        <f t="shared" si="192"/>
        <v>718.33690702916851</v>
      </c>
      <c r="BM203">
        <f t="shared" si="192"/>
        <v>1728.9622889941966</v>
      </c>
      <c r="BN203">
        <f t="shared" si="192"/>
        <v>1.902007218358839</v>
      </c>
      <c r="BO203">
        <f t="shared" si="187"/>
        <v>597.36994615461492</v>
      </c>
      <c r="BP203">
        <f t="shared" si="149"/>
        <v>295.08921108585071</v>
      </c>
      <c r="BQ203">
        <f t="shared" si="149"/>
        <v>27.15750849821319</v>
      </c>
      <c r="BR203" s="7">
        <f t="shared" si="206"/>
        <v>2.613094533572502E-3</v>
      </c>
      <c r="BS203" s="7">
        <f t="shared" si="190"/>
        <v>1.7430113510780366E-2</v>
      </c>
      <c r="BT203" s="7">
        <f t="shared" si="191"/>
        <v>3.2289629756483934E-3</v>
      </c>
      <c r="BU203" s="8">
        <f>MAX((BU$3*climhigh!$I313+BU$4*climhigh!$I313^2+BU$5*climhigh!$I313^6)*(K203/K$66)^$BW$1,-99)</f>
        <v>-28.321809983757461</v>
      </c>
      <c r="BV203" s="8">
        <f>MAX((BV$3*climhigh!$I313+BV$4*climhigh!$I313^2+BV$5*climhigh!$I313^6)*(L203/L$66)^$BW$1,-99)</f>
        <v>-18.875365580234281</v>
      </c>
      <c r="BW203" s="8">
        <f>MAX((BW$3*climhigh!$I313+BW$4*climhigh!$I313^2+BW$5*climhigh!$I313^6)*(M203/M$66)^$BW$1,-99)</f>
        <v>-18.851860984048482</v>
      </c>
      <c r="BX203" s="8">
        <f>MAX((BX$3*climhigh!$M313+BX$4*climhigh!$M313^2+BX$5*climhigh!$M313^6)*(K203/K$66)^$BW$1,-99)</f>
        <v>-28.321829343424273</v>
      </c>
      <c r="BY203" s="8">
        <f>MAX((BY$3*climhigh!$M313+BY$4*climhigh!$M313^2+BY$5*climhigh!$M313^6)*(L203/L$66)^$BW$1,-99)</f>
        <v>-18.875377380193299</v>
      </c>
      <c r="BZ203" s="8">
        <f>MAX((BZ$3*climhigh!$M313+BZ$4*climhigh!$M313^2+BZ$5*climhigh!$M313^6)*(M203/M$66)^$BW$1,-99)</f>
        <v>-18.851871776249865</v>
      </c>
      <c r="CA203" s="8">
        <f t="shared" si="199"/>
        <v>3.2612075982371223E-2</v>
      </c>
      <c r="CB203" s="8">
        <f t="shared" si="200"/>
        <v>5.684321861949245E-4</v>
      </c>
      <c r="CC203" s="8">
        <f t="shared" si="201"/>
        <v>1.0530318590610888E-4</v>
      </c>
      <c r="CD203" s="8">
        <f>MAX((CD$3*climhigh!$I313+CD$4*climhigh!$I313^2+CD$5*climhigh!$I313^6)*(K203/K$66)^$BW$1,-99)</f>
        <v>-99</v>
      </c>
      <c r="CE203" s="8">
        <f>MAX((CE$3*climhigh!$I313+CE$4*climhigh!$I313^2+CE$5*climhigh!$I313^6)*(L203/L$66)^$BW$1,-99)</f>
        <v>-99</v>
      </c>
      <c r="CF203" s="8">
        <f>MAX((CF$3*climhigh!$I313+CF$4*climhigh!$I313^2+CF$5*climhigh!$I313^6)*(M203/M$66)^$BW$1,-99)</f>
        <v>-99</v>
      </c>
      <c r="CG203" s="8">
        <f>MAX((CG$3*climhigh!$M313+CG$4*climhigh!$M313^2+CG$5*climhigh!$M313^6)*(K203/K$66)^$BW$1,-99)</f>
        <v>-99</v>
      </c>
      <c r="CH203" s="8">
        <f>MAX((CH$3*climhigh!$M313+CH$4*climhigh!$M313^2+CH$5*climhigh!$M313^6)*(L203/L$66)^$BW$1,-99)</f>
        <v>-99</v>
      </c>
      <c r="CI203" s="8">
        <f>MAX((CI$3*climhigh!$M313+CI$4*climhigh!$M313^2+CI$5*climhigh!$M313^6)*(M203/M$66)^$BW$1,-99)</f>
        <v>-99</v>
      </c>
      <c r="CJ203" s="8">
        <f t="shared" si="202"/>
        <v>0</v>
      </c>
      <c r="CK203" s="8">
        <f t="shared" si="203"/>
        <v>0</v>
      </c>
      <c r="CL203" s="8">
        <f t="shared" si="204"/>
        <v>0</v>
      </c>
    </row>
    <row r="204" spans="1:90">
      <c r="A204">
        <f t="shared" si="173"/>
        <v>2158</v>
      </c>
      <c r="B204" s="4">
        <f t="shared" si="180"/>
        <v>1286.4146509731158</v>
      </c>
      <c r="C204" s="4">
        <f t="shared" si="180"/>
        <v>3571.940478409645</v>
      </c>
      <c r="D204" s="4">
        <f t="shared" si="180"/>
        <v>6806.8210816885867</v>
      </c>
      <c r="E204" s="11">
        <f t="shared" si="181"/>
        <v>4.9234247122468991E-6</v>
      </c>
      <c r="F204" s="11">
        <f t="shared" si="181"/>
        <v>9.8703811521282059E-6</v>
      </c>
      <c r="G204" s="11">
        <f t="shared" si="181"/>
        <v>2.1792116387929863E-5</v>
      </c>
      <c r="H204" s="4">
        <f t="shared" si="182"/>
        <v>150765.61281413058</v>
      </c>
      <c r="I204" s="4">
        <f t="shared" si="182"/>
        <v>155238.36481959018</v>
      </c>
      <c r="J204" s="4">
        <f t="shared" si="182"/>
        <v>31696.724918245771</v>
      </c>
      <c r="K204" s="4">
        <f t="shared" si="174"/>
        <v>117198.30204054584</v>
      </c>
      <c r="L204" s="4">
        <f t="shared" si="174"/>
        <v>43460.512782314843</v>
      </c>
      <c r="M204" s="4">
        <f t="shared" si="174"/>
        <v>4656.6120275314597</v>
      </c>
      <c r="N204" s="11">
        <f t="shared" si="179"/>
        <v>-5.1450903182803653E-4</v>
      </c>
      <c r="O204" s="11">
        <f t="shared" si="179"/>
        <v>5.3785453566852492E-3</v>
      </c>
      <c r="P204" s="11">
        <f t="shared" si="179"/>
        <v>3.2924328846455353E-3</v>
      </c>
      <c r="Q204" s="4">
        <f t="shared" si="175"/>
        <v>3206.0894664849579</v>
      </c>
      <c r="R204" s="4">
        <f t="shared" si="175"/>
        <v>12437.089256753998</v>
      </c>
      <c r="S204" s="4">
        <f t="shared" si="175"/>
        <v>3071.3764837704707</v>
      </c>
      <c r="T204" s="4">
        <f t="shared" si="183"/>
        <v>21.265389412355876</v>
      </c>
      <c r="U204" s="4">
        <f t="shared" si="183"/>
        <v>80.116080011585581</v>
      </c>
      <c r="V204" s="4">
        <f t="shared" si="183"/>
        <v>96.898859162653622</v>
      </c>
      <c r="W204" s="11">
        <f t="shared" si="176"/>
        <v>-1.219247815263802E-2</v>
      </c>
      <c r="X204" s="11">
        <f t="shared" si="176"/>
        <v>-1.3228699347321071E-2</v>
      </c>
      <c r="Y204" s="11">
        <f t="shared" si="176"/>
        <v>-1.2203590333800474E-2</v>
      </c>
      <c r="Z204" s="4">
        <f t="shared" si="188"/>
        <v>4047.4919185196077</v>
      </c>
      <c r="AA204" s="4">
        <f t="shared" si="188"/>
        <v>34815.779368332551</v>
      </c>
      <c r="AB204" s="4">
        <f t="shared" si="188"/>
        <v>5662.660910718796</v>
      </c>
      <c r="AC204" s="12">
        <f t="shared" si="184"/>
        <v>1.5943325376574253</v>
      </c>
      <c r="AD204" s="12">
        <f t="shared" si="184"/>
        <v>4.173901581567744</v>
      </c>
      <c r="AE204" s="12">
        <f t="shared" si="184"/>
        <v>1.8731865983739513</v>
      </c>
      <c r="AF204" s="11">
        <f t="shared" si="177"/>
        <v>-2.9039671966837322E-3</v>
      </c>
      <c r="AG204" s="11">
        <f t="shared" si="177"/>
        <v>2.0567434751257441E-3</v>
      </c>
      <c r="AH204" s="11">
        <f t="shared" si="177"/>
        <v>8.257041531207765E-4</v>
      </c>
      <c r="AI204" s="1">
        <f t="shared" si="205"/>
        <v>300964.68477794609</v>
      </c>
      <c r="AJ204" s="1">
        <f t="shared" si="205"/>
        <v>292631.37163717608</v>
      </c>
      <c r="AK204" s="1">
        <f t="shared" si="205"/>
        <v>61039.400580835718</v>
      </c>
      <c r="AL204" s="17">
        <f t="shared" si="185"/>
        <v>55.284371520081621</v>
      </c>
      <c r="AM204" s="17">
        <f t="shared" si="185"/>
        <v>22.505828243886562</v>
      </c>
      <c r="AN204" s="17">
        <f t="shared" si="185"/>
        <v>3.7007566513500958</v>
      </c>
      <c r="AO204" s="7">
        <f t="shared" si="207"/>
        <v>4.1295503034048178E-3</v>
      </c>
      <c r="AP204" s="7">
        <f t="shared" si="207"/>
        <v>6.3591971458749471E-3</v>
      </c>
      <c r="AQ204" s="7">
        <f t="shared" si="207"/>
        <v>4.6030418201896649E-3</v>
      </c>
      <c r="AR204" s="1">
        <f t="shared" si="186"/>
        <v>150765.61281413058</v>
      </c>
      <c r="AS204" s="1">
        <f t="shared" si="186"/>
        <v>155238.36481959018</v>
      </c>
      <c r="AT204" s="1">
        <f t="shared" si="186"/>
        <v>31696.724918245771</v>
      </c>
      <c r="AU204" s="1">
        <f t="shared" si="193"/>
        <v>30153.122562826116</v>
      </c>
      <c r="AV204" s="1">
        <f t="shared" si="193"/>
        <v>31047.672963918038</v>
      </c>
      <c r="AW204" s="1">
        <f t="shared" si="193"/>
        <v>6339.3449836491545</v>
      </c>
      <c r="AX204" s="1">
        <f t="shared" si="194"/>
        <v>93758.641632436658</v>
      </c>
      <c r="AY204" s="1">
        <f t="shared" si="194"/>
        <v>34768.410225851876</v>
      </c>
      <c r="AZ204" s="1">
        <f t="shared" si="194"/>
        <v>3725.2896220251678</v>
      </c>
      <c r="BA204" s="1">
        <f t="shared" si="195"/>
        <v>11.448479116997238</v>
      </c>
      <c r="BB204" s="1">
        <f t="shared" si="195"/>
        <v>10.456464501375404</v>
      </c>
      <c r="BC204" s="1">
        <f t="shared" si="195"/>
        <v>8.2228998786704572</v>
      </c>
      <c r="BD204" s="1">
        <f t="shared" si="196"/>
        <v>1828.4556006774244</v>
      </c>
      <c r="BE204">
        <f t="shared" si="189"/>
        <v>0.21822387218499145</v>
      </c>
      <c r="BF204">
        <f t="shared" si="189"/>
        <v>0.3346263841173937</v>
      </c>
      <c r="BG204">
        <f t="shared" si="189"/>
        <v>2.453676962688749E-2</v>
      </c>
      <c r="BH204">
        <f t="shared" si="197"/>
        <v>0.28460900199375733</v>
      </c>
      <c r="BI204">
        <f t="shared" si="198"/>
        <v>4.7621658391411486E-3</v>
      </c>
      <c r="BJ204">
        <f t="shared" si="198"/>
        <v>1.1197481694748152E-2</v>
      </c>
      <c r="BK204">
        <f t="shared" si="198"/>
        <v>6.0205306372294847E-5</v>
      </c>
      <c r="BL204">
        <f t="shared" si="192"/>
        <v>717.97085106063366</v>
      </c>
      <c r="BM204">
        <f t="shared" si="192"/>
        <v>1738.2787483899965</v>
      </c>
      <c r="BN204">
        <f t="shared" si="192"/>
        <v>1.908311034701339</v>
      </c>
      <c r="BO204">
        <f t="shared" si="187"/>
        <v>598.93093029543206</v>
      </c>
      <c r="BP204">
        <f t="shared" si="149"/>
        <v>298.40982243313312</v>
      </c>
      <c r="BQ204">
        <f t="shared" si="149"/>
        <v>27.468896672716294</v>
      </c>
      <c r="BR204" s="7">
        <f t="shared" si="206"/>
        <v>2.5526939365094758E-3</v>
      </c>
      <c r="BS204" s="7">
        <f t="shared" si="190"/>
        <v>1.6922440301728511E-2</v>
      </c>
      <c r="BT204" s="7">
        <f t="shared" si="191"/>
        <v>3.1269824029366042E-3</v>
      </c>
      <c r="BU204" s="8">
        <f>MAX((BU$3*climhigh!$I314+BU$4*climhigh!$I314^2+BU$5*climhigh!$I314^6)*(K204/K$66)^$BW$1,-99)</f>
        <v>-28.65546300921207</v>
      </c>
      <c r="BV204" s="8">
        <f>MAX((BV$3*climhigh!$I314+BV$4*climhigh!$I314^2+BV$5*climhigh!$I314^6)*(L204/L$66)^$BW$1,-99)</f>
        <v>-19.050892544848598</v>
      </c>
      <c r="BW204" s="8">
        <f>MAX((BW$3*climhigh!$I314+BW$4*climhigh!$I314^2+BW$5*climhigh!$I314^6)*(M204/M$66)^$BW$1,-99)</f>
        <v>-19.020116399532988</v>
      </c>
      <c r="BX204" s="8">
        <f>MAX((BX$3*climhigh!$M314+BX$4*climhigh!$M314^2+BX$5*climhigh!$M314^6)*(K204/K$66)^$BW$1,-99)</f>
        <v>-28.655482362238811</v>
      </c>
      <c r="BY204" s="8">
        <f>MAX((BY$3*climhigh!$M314+BY$4*climhigh!$M314^2+BY$5*climhigh!$M314^6)*(L204/L$66)^$BW$1,-99)</f>
        <v>-19.050904320318519</v>
      </c>
      <c r="BZ204" s="8">
        <f>MAX((BZ$3*climhigh!$M314+BZ$4*climhigh!$M314^2+BZ$5*climhigh!$M314^6)*(M204/M$66)^$BW$1,-99)</f>
        <v>-19.020127171857926</v>
      </c>
      <c r="CA204" s="8">
        <f t="shared" si="199"/>
        <v>3.2592183565909101E-2</v>
      </c>
      <c r="CB204" s="8">
        <f t="shared" si="200"/>
        <v>5.5153928069707385E-4</v>
      </c>
      <c r="CC204" s="8">
        <f t="shared" si="201"/>
        <v>1.0191518448387734E-4</v>
      </c>
      <c r="CD204" s="8">
        <f>MAX((CD$3*climhigh!$I314+CD$4*climhigh!$I314^2+CD$5*climhigh!$I314^6)*(K204/K$66)^$BW$1,-99)</f>
        <v>-99</v>
      </c>
      <c r="CE204" s="8">
        <f>MAX((CE$3*climhigh!$I314+CE$4*climhigh!$I314^2+CE$5*climhigh!$I314^6)*(L204/L$66)^$BW$1,-99)</f>
        <v>-99</v>
      </c>
      <c r="CF204" s="8">
        <f>MAX((CF$3*climhigh!$I314+CF$4*climhigh!$I314^2+CF$5*climhigh!$I314^6)*(M204/M$66)^$BW$1,-99)</f>
        <v>-99</v>
      </c>
      <c r="CG204" s="8">
        <f>MAX((CG$3*climhigh!$M314+CG$4*climhigh!$M314^2+CG$5*climhigh!$M314^6)*(K204/K$66)^$BW$1,-99)</f>
        <v>-99</v>
      </c>
      <c r="CH204" s="8">
        <f>MAX((CH$3*climhigh!$M314+CH$4*climhigh!$M314^2+CH$5*climhigh!$M314^6)*(L204/L$66)^$BW$1,-99)</f>
        <v>-99</v>
      </c>
      <c r="CI204" s="8">
        <f>MAX((CI$3*climhigh!$M314+CI$4*climhigh!$M314^2+CI$5*climhigh!$M314^6)*(M204/M$66)^$BW$1,-99)</f>
        <v>-99</v>
      </c>
      <c r="CJ204" s="8">
        <f t="shared" si="202"/>
        <v>0</v>
      </c>
      <c r="CK204" s="8">
        <f t="shared" si="203"/>
        <v>0</v>
      </c>
      <c r="CL204" s="8">
        <f t="shared" si="204"/>
        <v>0</v>
      </c>
    </row>
    <row r="205" spans="1:90">
      <c r="A205">
        <f t="shared" si="173"/>
        <v>2159</v>
      </c>
      <c r="B205" s="4">
        <f t="shared" si="180"/>
        <v>1286.4206678605144</v>
      </c>
      <c r="C205" s="4">
        <f t="shared" si="180"/>
        <v>3571.9739720029211</v>
      </c>
      <c r="D205" s="4">
        <f t="shared" si="180"/>
        <v>6806.961999973968</v>
      </c>
      <c r="E205" s="11">
        <f t="shared" si="181"/>
        <v>4.6772534766345542E-6</v>
      </c>
      <c r="F205" s="11">
        <f t="shared" si="181"/>
        <v>9.376862094521795E-6</v>
      </c>
      <c r="G205" s="11">
        <f t="shared" si="181"/>
        <v>2.0702510568533371E-5</v>
      </c>
      <c r="H205" s="4">
        <f t="shared" si="182"/>
        <v>150678.8398150315</v>
      </c>
      <c r="I205" s="4">
        <f t="shared" si="182"/>
        <v>156063.77313052665</v>
      </c>
      <c r="J205" s="4">
        <f t="shared" si="182"/>
        <v>31800.1395410023</v>
      </c>
      <c r="K205" s="4">
        <f t="shared" si="174"/>
        <v>117130.30082580225</v>
      </c>
      <c r="L205" s="4">
        <f t="shared" si="174"/>
        <v>43691.184301384106</v>
      </c>
      <c r="M205" s="4">
        <f t="shared" si="174"/>
        <v>4671.7081043090757</v>
      </c>
      <c r="N205" s="11">
        <f t="shared" si="179"/>
        <v>-5.8022354897313555E-4</v>
      </c>
      <c r="O205" s="11">
        <f t="shared" si="179"/>
        <v>5.3076115375041422E-3</v>
      </c>
      <c r="P205" s="11">
        <f t="shared" si="179"/>
        <v>3.2418583915436727E-3</v>
      </c>
      <c r="Q205" s="4">
        <f t="shared" si="175"/>
        <v>3165.1765274050604</v>
      </c>
      <c r="R205" s="4">
        <f t="shared" si="175"/>
        <v>12337.816426744341</v>
      </c>
      <c r="S205" s="4">
        <f t="shared" si="175"/>
        <v>3043.7931331302584</v>
      </c>
      <c r="T205" s="4">
        <f t="shared" si="183"/>
        <v>21.006111616538387</v>
      </c>
      <c r="U205" s="4">
        <f t="shared" si="183"/>
        <v>79.056248476226401</v>
      </c>
      <c r="V205" s="4">
        <f t="shared" si="183"/>
        <v>95.716345181619971</v>
      </c>
      <c r="W205" s="11">
        <f t="shared" si="176"/>
        <v>-1.219247815263802E-2</v>
      </c>
      <c r="X205" s="11">
        <f t="shared" si="176"/>
        <v>-1.3228699347321071E-2</v>
      </c>
      <c r="Y205" s="11">
        <f t="shared" si="176"/>
        <v>-1.2203590333800474E-2</v>
      </c>
      <c r="Z205" s="4">
        <f t="shared" si="188"/>
        <v>3984.5009960460675</v>
      </c>
      <c r="AA205" s="4">
        <f t="shared" si="188"/>
        <v>34611.374485147331</v>
      </c>
      <c r="AB205" s="4">
        <f t="shared" si="188"/>
        <v>5616.728751626456</v>
      </c>
      <c r="AC205" s="12">
        <f t="shared" si="184"/>
        <v>1.5897026482674625</v>
      </c>
      <c r="AD205" s="12">
        <f t="shared" si="184"/>
        <v>4.1824862264114504</v>
      </c>
      <c r="AE205" s="12">
        <f t="shared" si="184"/>
        <v>1.8747332963277989</v>
      </c>
      <c r="AF205" s="11">
        <f t="shared" si="177"/>
        <v>-2.9039671966837322E-3</v>
      </c>
      <c r="AG205" s="11">
        <f t="shared" si="177"/>
        <v>2.0567434751257441E-3</v>
      </c>
      <c r="AH205" s="11">
        <f t="shared" si="177"/>
        <v>8.257041531207765E-4</v>
      </c>
      <c r="AI205" s="1">
        <f t="shared" si="205"/>
        <v>301021.33886297757</v>
      </c>
      <c r="AJ205" s="1">
        <f t="shared" si="205"/>
        <v>294415.9074373765</v>
      </c>
      <c r="AK205" s="1">
        <f t="shared" si="205"/>
        <v>61274.805506401302</v>
      </c>
      <c r="AL205" s="17">
        <f t="shared" si="185"/>
        <v>55.510388117334067</v>
      </c>
      <c r="AM205" s="17">
        <f t="shared" si="185"/>
        <v>22.6475160526333</v>
      </c>
      <c r="AN205" s="17">
        <f t="shared" si="185"/>
        <v>3.71762104160628</v>
      </c>
      <c r="AO205" s="7">
        <f t="shared" si="207"/>
        <v>4.08825480037077E-3</v>
      </c>
      <c r="AP205" s="7">
        <f t="shared" si="207"/>
        <v>6.2956051744161978E-3</v>
      </c>
      <c r="AQ205" s="7">
        <f t="shared" si="207"/>
        <v>4.5570114019877683E-3</v>
      </c>
      <c r="AR205" s="1">
        <f t="shared" si="186"/>
        <v>150678.8398150315</v>
      </c>
      <c r="AS205" s="1">
        <f t="shared" si="186"/>
        <v>156063.77313052665</v>
      </c>
      <c r="AT205" s="1">
        <f t="shared" si="186"/>
        <v>31800.1395410023</v>
      </c>
      <c r="AU205" s="1">
        <f t="shared" si="193"/>
        <v>30135.767963006303</v>
      </c>
      <c r="AV205" s="1">
        <f t="shared" si="193"/>
        <v>31212.754626105332</v>
      </c>
      <c r="AW205" s="1">
        <f t="shared" si="193"/>
        <v>6360.0279082004599</v>
      </c>
      <c r="AX205" s="1">
        <f t="shared" si="194"/>
        <v>93704.240660641808</v>
      </c>
      <c r="AY205" s="1">
        <f t="shared" si="194"/>
        <v>34952.947441107281</v>
      </c>
      <c r="AZ205" s="1">
        <f t="shared" si="194"/>
        <v>3737.3664834472606</v>
      </c>
      <c r="BA205" s="1">
        <f t="shared" si="195"/>
        <v>11.447898725053442</v>
      </c>
      <c r="BB205" s="1">
        <f t="shared" si="195"/>
        <v>10.461758077185014</v>
      </c>
      <c r="BC205" s="1">
        <f t="shared" si="195"/>
        <v>8.2261364935684718</v>
      </c>
      <c r="BD205" s="1">
        <f t="shared" si="196"/>
        <v>1775.8858955848689</v>
      </c>
      <c r="BE205">
        <f t="shared" si="189"/>
        <v>0.21822387218499145</v>
      </c>
      <c r="BF205">
        <f t="shared" si="189"/>
        <v>0.3346263841173937</v>
      </c>
      <c r="BG205">
        <f t="shared" si="189"/>
        <v>2.453676962688749E-2</v>
      </c>
      <c r="BH205">
        <f t="shared" si="197"/>
        <v>0.28474252822841328</v>
      </c>
      <c r="BI205">
        <f t="shared" si="198"/>
        <v>4.7621658391411486E-3</v>
      </c>
      <c r="BJ205">
        <f t="shared" si="198"/>
        <v>1.1197481694748152E-2</v>
      </c>
      <c r="BK205">
        <f t="shared" si="198"/>
        <v>6.0205306372294847E-5</v>
      </c>
      <c r="BL205">
        <f t="shared" si="192"/>
        <v>717.55762364856423</v>
      </c>
      <c r="BM205">
        <f t="shared" si="192"/>
        <v>1747.5212428424006</v>
      </c>
      <c r="BN205">
        <f t="shared" si="192"/>
        <v>1.9145371437477712</v>
      </c>
      <c r="BO205">
        <f t="shared" si="187"/>
        <v>600.45981764958515</v>
      </c>
      <c r="BP205">
        <f t="shared" ref="BP205:BQ268" si="208">2*BJ$5*BF205*AS205/AA205*1000</f>
        <v>301.76817229142819</v>
      </c>
      <c r="BQ205">
        <f t="shared" si="208"/>
        <v>27.783883912660116</v>
      </c>
      <c r="BR205" s="7">
        <f t="shared" si="206"/>
        <v>2.4934799608964386E-3</v>
      </c>
      <c r="BS205" s="7">
        <f t="shared" si="190"/>
        <v>1.6429553690998553E-2</v>
      </c>
      <c r="BT205" s="7">
        <f t="shared" si="191"/>
        <v>3.0283998301484059E-3</v>
      </c>
      <c r="BU205" s="8">
        <f>MAX((BU$3*climhigh!$I315+BU$4*climhigh!$I315^2+BU$5*climhigh!$I315^6)*(K205/K$66)^$BW$1,-99)</f>
        <v>-28.988159102531309</v>
      </c>
      <c r="BV205" s="8">
        <f>MAX((BV$3*climhigh!$I315+BV$4*climhigh!$I315^2+BV$5*climhigh!$I315^6)*(L205/L$66)^$BW$1,-99)</f>
        <v>-19.225279044713428</v>
      </c>
      <c r="BW205" s="8">
        <f>MAX((BW$3*climhigh!$I315+BW$4*climhigh!$I315^2+BW$5*climhigh!$I315^6)*(M205/M$66)^$BW$1,-99)</f>
        <v>-19.187380158337891</v>
      </c>
      <c r="BX205" s="8">
        <f>MAX((BX$3*climhigh!$M315+BX$4*climhigh!$M315^2+BX$5*climhigh!$M315^6)*(K205/K$66)^$BW$1,-99)</f>
        <v>-28.988178448595399</v>
      </c>
      <c r="BY205" s="8">
        <f>MAX((BY$3*climhigh!$M315+BY$4*climhigh!$M315^2+BY$5*climhigh!$M315^6)*(L205/L$66)^$BW$1,-99)</f>
        <v>-19.225290795623646</v>
      </c>
      <c r="BZ205" s="8">
        <f>MAX((BZ$3*climhigh!$M315+BZ$4*climhigh!$M315^2+BZ$5*climhigh!$M315^6)*(M205/M$66)^$BW$1,-99)</f>
        <v>-19.18739091071696</v>
      </c>
      <c r="CA205" s="8">
        <f t="shared" si="199"/>
        <v>3.2569696467628959E-2</v>
      </c>
      <c r="CB205" s="8">
        <f t="shared" si="200"/>
        <v>5.3510557681443586E-4</v>
      </c>
      <c r="CC205" s="8">
        <f t="shared" si="201"/>
        <v>9.8634063250552681E-5</v>
      </c>
      <c r="CD205" s="8">
        <f>MAX((CD$3*climhigh!$I315+CD$4*climhigh!$I315^2+CD$5*climhigh!$I315^6)*(K205/K$66)^$BW$1,-99)</f>
        <v>-99</v>
      </c>
      <c r="CE205" s="8">
        <f>MAX((CE$3*climhigh!$I315+CE$4*climhigh!$I315^2+CE$5*climhigh!$I315^6)*(L205/L$66)^$BW$1,-99)</f>
        <v>-99</v>
      </c>
      <c r="CF205" s="8">
        <f>MAX((CF$3*climhigh!$I315+CF$4*climhigh!$I315^2+CF$5*climhigh!$I315^6)*(M205/M$66)^$BW$1,-99)</f>
        <v>-99</v>
      </c>
      <c r="CG205" s="8">
        <f>MAX((CG$3*climhigh!$M315+CG$4*climhigh!$M315^2+CG$5*climhigh!$M315^6)*(K205/K$66)^$BW$1,-99)</f>
        <v>-99</v>
      </c>
      <c r="CH205" s="8">
        <f>MAX((CH$3*climhigh!$M315+CH$4*climhigh!$M315^2+CH$5*climhigh!$M315^6)*(L205/L$66)^$BW$1,-99)</f>
        <v>-99</v>
      </c>
      <c r="CI205" s="8">
        <f>MAX((CI$3*climhigh!$M315+CI$4*climhigh!$M315^2+CI$5*climhigh!$M315^6)*(M205/M$66)^$BW$1,-99)</f>
        <v>-99</v>
      </c>
      <c r="CJ205" s="8">
        <f t="shared" si="202"/>
        <v>0</v>
      </c>
      <c r="CK205" s="8">
        <f t="shared" si="203"/>
        <v>0</v>
      </c>
      <c r="CL205" s="8">
        <f t="shared" si="204"/>
        <v>0</v>
      </c>
    </row>
    <row r="206" spans="1:90">
      <c r="A206">
        <f t="shared" si="173"/>
        <v>2160</v>
      </c>
      <c r="B206" s="4">
        <f t="shared" si="180"/>
        <v>1286.4263839302787</v>
      </c>
      <c r="C206" s="4">
        <f t="shared" si="180"/>
        <v>3572.0057912148945</v>
      </c>
      <c r="D206" s="4">
        <f t="shared" si="180"/>
        <v>6807.0958751165745</v>
      </c>
      <c r="E206" s="11">
        <f t="shared" si="181"/>
        <v>4.4433908028028263E-6</v>
      </c>
      <c r="F206" s="11">
        <f t="shared" si="181"/>
        <v>8.9080189897957047E-6</v>
      </c>
      <c r="G206" s="11">
        <f t="shared" si="181"/>
        <v>1.9667385040106701E-5</v>
      </c>
      <c r="H206" s="4">
        <f t="shared" si="182"/>
        <v>150582.35827889858</v>
      </c>
      <c r="I206" s="4">
        <f t="shared" si="182"/>
        <v>156882.61415583498</v>
      </c>
      <c r="J206" s="4">
        <f t="shared" si="182"/>
        <v>31902.281048643352</v>
      </c>
      <c r="K206" s="4">
        <f t="shared" si="174"/>
        <v>117054.78071651536</v>
      </c>
      <c r="L206" s="4">
        <f t="shared" si="174"/>
        <v>43920.033540168697</v>
      </c>
      <c r="M206" s="4">
        <f t="shared" si="174"/>
        <v>4686.6213777394478</v>
      </c>
      <c r="N206" s="11">
        <f t="shared" si="179"/>
        <v>-6.4475296959409789E-4</v>
      </c>
      <c r="O206" s="11">
        <f t="shared" si="179"/>
        <v>5.2378813356483978E-3</v>
      </c>
      <c r="P206" s="11">
        <f t="shared" si="179"/>
        <v>3.1922528328807154E-3</v>
      </c>
      <c r="Q206" s="4">
        <f t="shared" si="175"/>
        <v>3124.5831903473322</v>
      </c>
      <c r="R206" s="4">
        <f t="shared" si="175"/>
        <v>12238.481308959736</v>
      </c>
      <c r="S206" s="4">
        <f t="shared" si="175"/>
        <v>3016.3052307101507</v>
      </c>
      <c r="T206" s="4">
        <f t="shared" si="183"/>
        <v>20.749995059581867</v>
      </c>
      <c r="U206" s="4">
        <f t="shared" si="183"/>
        <v>78.010437133607297</v>
      </c>
      <c r="V206" s="4">
        <f t="shared" si="183"/>
        <v>94.54826211677485</v>
      </c>
      <c r="W206" s="11">
        <f t="shared" si="176"/>
        <v>-1.219247815263802E-2</v>
      </c>
      <c r="X206" s="11">
        <f t="shared" si="176"/>
        <v>-1.3228699347321071E-2</v>
      </c>
      <c r="Y206" s="11">
        <f t="shared" si="176"/>
        <v>-1.2203590333800474E-2</v>
      </c>
      <c r="Z206" s="4">
        <f t="shared" si="188"/>
        <v>3922.231535486751</v>
      </c>
      <c r="AA206" s="4">
        <f t="shared" si="188"/>
        <v>34405.725046095147</v>
      </c>
      <c r="AB206" s="4">
        <f t="shared" si="188"/>
        <v>5570.8822626979791</v>
      </c>
      <c r="AC206" s="12">
        <f t="shared" si="184"/>
        <v>1.5850862039244127</v>
      </c>
      <c r="AD206" s="12">
        <f t="shared" si="184"/>
        <v>4.191088527667425</v>
      </c>
      <c r="AE206" s="12">
        <f t="shared" si="184"/>
        <v>1.8762812713965706</v>
      </c>
      <c r="AF206" s="11">
        <f t="shared" si="177"/>
        <v>-2.9039671966837322E-3</v>
      </c>
      <c r="AG206" s="11">
        <f t="shared" si="177"/>
        <v>2.0567434751257441E-3</v>
      </c>
      <c r="AH206" s="11">
        <f t="shared" si="177"/>
        <v>8.257041531207765E-4</v>
      </c>
      <c r="AI206" s="1">
        <f t="shared" si="205"/>
        <v>301054.97293968609</v>
      </c>
      <c r="AJ206" s="1">
        <f t="shared" si="205"/>
        <v>296187.07131974417</v>
      </c>
      <c r="AK206" s="1">
        <f t="shared" si="205"/>
        <v>61507.352863961627</v>
      </c>
      <c r="AL206" s="17">
        <f t="shared" si="185"/>
        <v>55.735059321918293</v>
      </c>
      <c r="AM206" s="17">
        <f t="shared" si="185"/>
        <v>22.788670073689445</v>
      </c>
      <c r="AN206" s="17">
        <f t="shared" si="185"/>
        <v>3.7343928706664009</v>
      </c>
      <c r="AO206" s="7">
        <f t="shared" si="207"/>
        <v>4.0473722523670626E-3</v>
      </c>
      <c r="AP206" s="7">
        <f t="shared" si="207"/>
        <v>6.2326491226720356E-3</v>
      </c>
      <c r="AQ206" s="7">
        <f t="shared" si="207"/>
        <v>4.5114412879678906E-3</v>
      </c>
      <c r="AR206" s="1">
        <f t="shared" si="186"/>
        <v>150582.35827889858</v>
      </c>
      <c r="AS206" s="1">
        <f t="shared" si="186"/>
        <v>156882.61415583498</v>
      </c>
      <c r="AT206" s="1">
        <f t="shared" si="186"/>
        <v>31902.281048643352</v>
      </c>
      <c r="AU206" s="1">
        <f t="shared" si="193"/>
        <v>30116.471655779718</v>
      </c>
      <c r="AV206" s="1">
        <f t="shared" si="193"/>
        <v>31376.522831166996</v>
      </c>
      <c r="AW206" s="1">
        <f t="shared" si="193"/>
        <v>6380.4562097286707</v>
      </c>
      <c r="AX206" s="1">
        <f t="shared" si="194"/>
        <v>93643.824573212289</v>
      </c>
      <c r="AY206" s="1">
        <f t="shared" si="194"/>
        <v>35136.02683213495</v>
      </c>
      <c r="AZ206" s="1">
        <f t="shared" si="194"/>
        <v>3749.2971021915582</v>
      </c>
      <c r="BA206" s="1">
        <f t="shared" si="195"/>
        <v>11.447253764141266</v>
      </c>
      <c r="BB206" s="1">
        <f t="shared" si="195"/>
        <v>10.466982288533954</v>
      </c>
      <c r="BC206" s="1">
        <f t="shared" si="195"/>
        <v>8.2293236619799099</v>
      </c>
      <c r="BD206" s="1">
        <f t="shared" si="196"/>
        <v>1724.8154731594245</v>
      </c>
      <c r="BE206">
        <f t="shared" si="189"/>
        <v>0.21822387218499145</v>
      </c>
      <c r="BF206">
        <f t="shared" si="189"/>
        <v>0.3346263841173937</v>
      </c>
      <c r="BG206">
        <f t="shared" si="189"/>
        <v>2.453676962688749E-2</v>
      </c>
      <c r="BH206">
        <f t="shared" si="197"/>
        <v>0.28487494663472002</v>
      </c>
      <c r="BI206">
        <f t="shared" si="198"/>
        <v>4.7621658391411486E-3</v>
      </c>
      <c r="BJ206">
        <f t="shared" si="198"/>
        <v>1.1197481694748152E-2</v>
      </c>
      <c r="BK206">
        <f t="shared" si="198"/>
        <v>6.0205306372294847E-5</v>
      </c>
      <c r="BL206">
        <f t="shared" si="192"/>
        <v>717.0981625730841</v>
      </c>
      <c r="BM206">
        <f t="shared" si="192"/>
        <v>1756.6902002341994</v>
      </c>
      <c r="BN206">
        <f t="shared" si="192"/>
        <v>1.9206866045086288</v>
      </c>
      <c r="BO206">
        <f t="shared" si="187"/>
        <v>601.95705217221791</v>
      </c>
      <c r="BP206">
        <f t="shared" si="208"/>
        <v>305.16468893196264</v>
      </c>
      <c r="BQ206">
        <f t="shared" si="208"/>
        <v>28.102511729755374</v>
      </c>
      <c r="BR206" s="7">
        <f t="shared" si="206"/>
        <v>2.4354412869882491E-3</v>
      </c>
      <c r="BS206" s="7">
        <f t="shared" si="190"/>
        <v>1.5951023000969469E-2</v>
      </c>
      <c r="BT206" s="7">
        <f t="shared" si="191"/>
        <v>2.9330934179488477E-3</v>
      </c>
      <c r="BU206" s="8">
        <f>MAX((BU$3*climhigh!$I316+BU$4*climhigh!$I316^2+BU$5*climhigh!$I316^6)*(K206/K$66)^$BW$1,-99)</f>
        <v>-29.319859915353348</v>
      </c>
      <c r="BV206" s="8">
        <f>MAX((BV$3*climhigh!$I316+BV$4*climhigh!$I316^2+BV$5*climhigh!$I316^6)*(L206/L$66)^$BW$1,-99)</f>
        <v>-19.398507367335231</v>
      </c>
      <c r="BW206" s="8">
        <f>MAX((BW$3*climhigh!$I316+BW$4*climhigh!$I316^2+BW$5*climhigh!$I316^6)*(M206/M$66)^$BW$1,-99)</f>
        <v>-19.353634239045661</v>
      </c>
      <c r="BX206" s="8">
        <f>MAX((BX$3*climhigh!$M316+BX$4*climhigh!$M316^2+BX$5*climhigh!$M316^6)*(K206/K$66)^$BW$1,-99)</f>
        <v>-29.319879254152262</v>
      </c>
      <c r="BY206" s="8">
        <f>MAX((BY$3*climhigh!$M316+BY$4*climhigh!$M316^2+BY$5*climhigh!$M316^6)*(L206/L$66)^$BW$1,-99)</f>
        <v>-19.39851909362628</v>
      </c>
      <c r="BZ206" s="8">
        <f>MAX((BZ$3*climhigh!$M316+BZ$4*climhigh!$M316^2+BZ$5*climhigh!$M316^6)*(M206/M$66)^$BW$1,-99)</f>
        <v>-19.353644971418866</v>
      </c>
      <c r="CA206" s="8">
        <f t="shared" si="199"/>
        <v>3.254469133101922E-2</v>
      </c>
      <c r="CB206" s="8">
        <f t="shared" si="200"/>
        <v>5.1912111998053928E-4</v>
      </c>
      <c r="CC206" s="8">
        <f t="shared" si="201"/>
        <v>9.5456619932189393E-5</v>
      </c>
      <c r="CD206" s="8">
        <f>MAX((CD$3*climhigh!$I316+CD$4*climhigh!$I316^2+CD$5*climhigh!$I316^6)*(K206/K$66)^$BW$1,-99)</f>
        <v>-99</v>
      </c>
      <c r="CE206" s="8">
        <f>MAX((CE$3*climhigh!$I316+CE$4*climhigh!$I316^2+CE$5*climhigh!$I316^6)*(L206/L$66)^$BW$1,-99)</f>
        <v>-99</v>
      </c>
      <c r="CF206" s="8">
        <f>MAX((CF$3*climhigh!$I316+CF$4*climhigh!$I316^2+CF$5*climhigh!$I316^6)*(M206/M$66)^$BW$1,-99)</f>
        <v>-99</v>
      </c>
      <c r="CG206" s="8">
        <f>MAX((CG$3*climhigh!$M316+CG$4*climhigh!$M316^2+CG$5*climhigh!$M316^6)*(K206/K$66)^$BW$1,-99)</f>
        <v>-99</v>
      </c>
      <c r="CH206" s="8">
        <f>MAX((CH$3*climhigh!$M316+CH$4*climhigh!$M316^2+CH$5*climhigh!$M316^6)*(L206/L$66)^$BW$1,-99)</f>
        <v>-99</v>
      </c>
      <c r="CI206" s="8">
        <f>MAX((CI$3*climhigh!$M316+CI$4*climhigh!$M316^2+CI$5*climhigh!$M316^6)*(M206/M$66)^$BW$1,-99)</f>
        <v>-99</v>
      </c>
      <c r="CJ206" s="8">
        <f t="shared" si="202"/>
        <v>0</v>
      </c>
      <c r="CK206" s="8">
        <f t="shared" si="203"/>
        <v>0</v>
      </c>
      <c r="CL206" s="8">
        <f t="shared" si="204"/>
        <v>0</v>
      </c>
    </row>
    <row r="207" spans="1:90">
      <c r="A207">
        <f t="shared" si="173"/>
        <v>2161</v>
      </c>
      <c r="B207" s="4">
        <f t="shared" si="180"/>
        <v>1286.4318142206835</v>
      </c>
      <c r="C207" s="4">
        <f t="shared" si="180"/>
        <v>3572.0360197355435</v>
      </c>
      <c r="D207" s="4">
        <f t="shared" si="180"/>
        <v>6807.223059003376</v>
      </c>
      <c r="E207" s="11">
        <f t="shared" si="181"/>
        <v>4.2212212626626845E-6</v>
      </c>
      <c r="F207" s="11">
        <f t="shared" si="181"/>
        <v>8.462618040305919E-6</v>
      </c>
      <c r="G207" s="11">
        <f t="shared" si="181"/>
        <v>1.8684015788101366E-5</v>
      </c>
      <c r="H207" s="4">
        <f t="shared" si="182"/>
        <v>150476.36573067229</v>
      </c>
      <c r="I207" s="4">
        <f t="shared" si="182"/>
        <v>157694.92825085335</v>
      </c>
      <c r="J207" s="4">
        <f t="shared" si="182"/>
        <v>32003.167130758458</v>
      </c>
      <c r="K207" s="4">
        <f t="shared" si="174"/>
        <v>116971.8939373638</v>
      </c>
      <c r="L207" s="4">
        <f t="shared" si="174"/>
        <v>44147.071132426136</v>
      </c>
      <c r="M207" s="4">
        <f t="shared" si="174"/>
        <v>4701.3542605204329</v>
      </c>
      <c r="N207" s="11">
        <f t="shared" si="179"/>
        <v>-7.0810246829899892E-4</v>
      </c>
      <c r="O207" s="11">
        <f t="shared" si="179"/>
        <v>5.1693401383627879E-3</v>
      </c>
      <c r="P207" s="11">
        <f t="shared" si="179"/>
        <v>3.1436042286163701E-3</v>
      </c>
      <c r="Q207" s="4">
        <f t="shared" si="175"/>
        <v>3084.314248674933</v>
      </c>
      <c r="R207" s="4">
        <f t="shared" si="175"/>
        <v>12139.112807744697</v>
      </c>
      <c r="S207" s="4">
        <f t="shared" si="175"/>
        <v>2988.9176758762701</v>
      </c>
      <c r="T207" s="4">
        <f t="shared" si="183"/>
        <v>20.497001198150567</v>
      </c>
      <c r="U207" s="4">
        <f t="shared" si="183"/>
        <v>76.978460514813719</v>
      </c>
      <c r="V207" s="4">
        <f t="shared" si="183"/>
        <v>93.394433859128938</v>
      </c>
      <c r="W207" s="11">
        <f t="shared" si="176"/>
        <v>-1.219247815263802E-2</v>
      </c>
      <c r="X207" s="11">
        <f t="shared" si="176"/>
        <v>-1.3228699347321071E-2</v>
      </c>
      <c r="Y207" s="11">
        <f t="shared" si="176"/>
        <v>-1.2203590333800474E-2</v>
      </c>
      <c r="Z207" s="4">
        <f t="shared" si="188"/>
        <v>3860.6850256185726</v>
      </c>
      <c r="AA207" s="4">
        <f t="shared" si="188"/>
        <v>34198.90920252366</v>
      </c>
      <c r="AB207" s="4">
        <f t="shared" si="188"/>
        <v>5525.1310708013398</v>
      </c>
      <c r="AC207" s="12">
        <f t="shared" si="184"/>
        <v>1.5804831655843004</v>
      </c>
      <c r="AD207" s="12">
        <f t="shared" si="184"/>
        <v>4.1997085216503791</v>
      </c>
      <c r="AE207" s="12">
        <f t="shared" si="184"/>
        <v>1.8778305246347855</v>
      </c>
      <c r="AF207" s="11">
        <f t="shared" si="177"/>
        <v>-2.9039671966837322E-3</v>
      </c>
      <c r="AG207" s="11">
        <f t="shared" si="177"/>
        <v>2.0567434751257441E-3</v>
      </c>
      <c r="AH207" s="11">
        <f t="shared" si="177"/>
        <v>8.257041531207765E-4</v>
      </c>
      <c r="AI207" s="1">
        <f t="shared" si="205"/>
        <v>301065.94730149716</v>
      </c>
      <c r="AJ207" s="1">
        <f t="shared" si="205"/>
        <v>297944.88701893674</v>
      </c>
      <c r="AK207" s="1">
        <f t="shared" si="205"/>
        <v>61737.073787294132</v>
      </c>
      <c r="AL207" s="17">
        <f t="shared" si="185"/>
        <v>55.958384049176018</v>
      </c>
      <c r="AM207" s="17">
        <f t="shared" si="185"/>
        <v>22.929283520385674</v>
      </c>
      <c r="AN207" s="17">
        <f t="shared" si="185"/>
        <v>3.7510718899067959</v>
      </c>
      <c r="AO207" s="7">
        <f t="shared" si="207"/>
        <v>4.0068985298433923E-3</v>
      </c>
      <c r="AP207" s="7">
        <f t="shared" si="207"/>
        <v>6.1703226314453151E-3</v>
      </c>
      <c r="AQ207" s="7">
        <f t="shared" si="207"/>
        <v>4.4663268750882116E-3</v>
      </c>
      <c r="AR207" s="1">
        <f t="shared" si="186"/>
        <v>150476.36573067229</v>
      </c>
      <c r="AS207" s="1">
        <f t="shared" si="186"/>
        <v>157694.92825085335</v>
      </c>
      <c r="AT207" s="1">
        <f t="shared" si="186"/>
        <v>32003.167130758458</v>
      </c>
      <c r="AU207" s="1">
        <f t="shared" si="193"/>
        <v>30095.273146134459</v>
      </c>
      <c r="AV207" s="1">
        <f t="shared" si="193"/>
        <v>31538.985650170671</v>
      </c>
      <c r="AW207" s="1">
        <f t="shared" si="193"/>
        <v>6400.6334261516922</v>
      </c>
      <c r="AX207" s="1">
        <f t="shared" si="194"/>
        <v>93577.515149891056</v>
      </c>
      <c r="AY207" s="1">
        <f t="shared" si="194"/>
        <v>35317.656905940908</v>
      </c>
      <c r="AZ207" s="1">
        <f t="shared" si="194"/>
        <v>3761.0834084163462</v>
      </c>
      <c r="BA207" s="1">
        <f t="shared" si="195"/>
        <v>11.446545410850002</v>
      </c>
      <c r="BB207" s="1">
        <f t="shared" si="195"/>
        <v>10.47213831350097</v>
      </c>
      <c r="BC207" s="1">
        <f t="shared" si="195"/>
        <v>8.2324623354156898</v>
      </c>
      <c r="BD207" s="1">
        <f t="shared" si="196"/>
        <v>1675.2021876511867</v>
      </c>
      <c r="BE207">
        <f t="shared" si="189"/>
        <v>0.21822387218499145</v>
      </c>
      <c r="BF207">
        <f t="shared" si="189"/>
        <v>0.3346263841173937</v>
      </c>
      <c r="BG207">
        <f t="shared" si="189"/>
        <v>2.453676962688749E-2</v>
      </c>
      <c r="BH207">
        <f t="shared" si="197"/>
        <v>0.28500626643436361</v>
      </c>
      <c r="BI207">
        <f t="shared" si="198"/>
        <v>4.7621658391411486E-3</v>
      </c>
      <c r="BJ207">
        <f t="shared" si="198"/>
        <v>1.1197481694748152E-2</v>
      </c>
      <c r="BK207">
        <f t="shared" si="198"/>
        <v>6.0205306372294847E-5</v>
      </c>
      <c r="BL207">
        <f t="shared" si="192"/>
        <v>716.59340848071736</v>
      </c>
      <c r="BM207">
        <f t="shared" si="192"/>
        <v>1765.7860724435536</v>
      </c>
      <c r="BN207">
        <f t="shared" si="192"/>
        <v>1.9267604819910693</v>
      </c>
      <c r="BO207">
        <f t="shared" si="187"/>
        <v>603.42308323007182</v>
      </c>
      <c r="BP207">
        <f t="shared" si="208"/>
        <v>308.59980546011622</v>
      </c>
      <c r="BQ207">
        <f t="shared" si="208"/>
        <v>28.424822113923479</v>
      </c>
      <c r="BR207" s="7">
        <f t="shared" si="206"/>
        <v>2.3785666431330732E-3</v>
      </c>
      <c r="BS207" s="7">
        <f t="shared" si="190"/>
        <v>1.548643009802861E-2</v>
      </c>
      <c r="BT207" s="7">
        <f t="shared" si="191"/>
        <v>2.8409460782289528E-3</v>
      </c>
      <c r="BU207" s="8">
        <f>MAX((BU$3*climhigh!$I317+BU$4*climhigh!$I317^2+BU$5*climhigh!$I317^6)*(K207/K$66)^$BW$1,-99)</f>
        <v>-29.650527816351214</v>
      </c>
      <c r="BV207" s="8">
        <f>MAX((BV$3*climhigh!$I317+BV$4*climhigh!$I317^2+BV$5*climhigh!$I317^6)*(L207/L$66)^$BW$1,-99)</f>
        <v>-19.570560370352606</v>
      </c>
      <c r="BW207" s="8">
        <f>MAX((BW$3*climhigh!$I317+BW$4*climhigh!$I317^2+BW$5*climhigh!$I317^6)*(M207/M$66)^$BW$1,-99)</f>
        <v>-19.518861142671994</v>
      </c>
      <c r="BX207" s="8">
        <f>MAX((BX$3*climhigh!$M317+BX$4*climhigh!$M317^2+BX$5*climhigh!$M317^6)*(K207/K$66)^$BW$1,-99)</f>
        <v>-29.650547147601728</v>
      </c>
      <c r="BY207" s="8">
        <f>MAX((BY$3*climhigh!$M317+BY$4*climhigh!$M317^2+BY$5*climhigh!$M317^6)*(L207/L$66)^$BW$1,-99)</f>
        <v>-19.570572071975683</v>
      </c>
      <c r="BZ207" s="8">
        <f>MAX((BZ$3*climhigh!$M317+BZ$4*climhigh!$M317^2+BZ$5*climhigh!$M317^6)*(M207/M$66)^$BW$1,-99)</f>
        <v>-19.518871854988376</v>
      </c>
      <c r="CA207" s="8">
        <f t="shared" si="199"/>
        <v>3.2517243737751521E-2</v>
      </c>
      <c r="CB207" s="8">
        <f t="shared" si="200"/>
        <v>5.0357602212524753E-4</v>
      </c>
      <c r="CC207" s="8">
        <f t="shared" si="201"/>
        <v>9.2379736071580157E-5</v>
      </c>
      <c r="CD207" s="8">
        <f>MAX((CD$3*climhigh!$I317+CD$4*climhigh!$I317^2+CD$5*climhigh!$I317^6)*(K207/K$66)^$BW$1,-99)</f>
        <v>-99</v>
      </c>
      <c r="CE207" s="8">
        <f>MAX((CE$3*climhigh!$I317+CE$4*climhigh!$I317^2+CE$5*climhigh!$I317^6)*(L207/L$66)^$BW$1,-99)</f>
        <v>-99</v>
      </c>
      <c r="CF207" s="8">
        <f>MAX((CF$3*climhigh!$I317+CF$4*climhigh!$I317^2+CF$5*climhigh!$I317^6)*(M207/M$66)^$BW$1,-99)</f>
        <v>-99</v>
      </c>
      <c r="CG207" s="8">
        <f>MAX((CG$3*climhigh!$M317+CG$4*climhigh!$M317^2+CG$5*climhigh!$M317^6)*(K207/K$66)^$BW$1,-99)</f>
        <v>-99</v>
      </c>
      <c r="CH207" s="8">
        <f>MAX((CH$3*climhigh!$M317+CH$4*climhigh!$M317^2+CH$5*climhigh!$M317^6)*(L207/L$66)^$BW$1,-99)</f>
        <v>-99</v>
      </c>
      <c r="CI207" s="8">
        <f>MAX((CI$3*climhigh!$M317+CI$4*climhigh!$M317^2+CI$5*climhigh!$M317^6)*(M207/M$66)^$BW$1,-99)</f>
        <v>-99</v>
      </c>
      <c r="CJ207" s="8">
        <f t="shared" si="202"/>
        <v>0</v>
      </c>
      <c r="CK207" s="8">
        <f t="shared" si="203"/>
        <v>0</v>
      </c>
      <c r="CL207" s="8">
        <f t="shared" si="204"/>
        <v>0</v>
      </c>
    </row>
    <row r="208" spans="1:90">
      <c r="A208">
        <f t="shared" si="173"/>
        <v>2162</v>
      </c>
      <c r="B208" s="4">
        <f t="shared" si="180"/>
        <v>1286.4369730183441</v>
      </c>
      <c r="C208" s="4">
        <f t="shared" si="180"/>
        <v>3572.0647370731813</v>
      </c>
      <c r="D208" s="4">
        <f t="shared" si="180"/>
        <v>6807.343885953328</v>
      </c>
      <c r="E208" s="11">
        <f t="shared" si="181"/>
        <v>4.0101601995295501E-6</v>
      </c>
      <c r="F208" s="11">
        <f t="shared" si="181"/>
        <v>8.0394871382906234E-6</v>
      </c>
      <c r="G208" s="11">
        <f t="shared" si="181"/>
        <v>1.7749814998696296E-5</v>
      </c>
      <c r="H208" s="4">
        <f t="shared" si="182"/>
        <v>150361.06019444924</v>
      </c>
      <c r="I208" s="4">
        <f t="shared" si="182"/>
        <v>158500.75783241526</v>
      </c>
      <c r="J208" s="4">
        <f t="shared" si="182"/>
        <v>32102.815565257912</v>
      </c>
      <c r="K208" s="4">
        <f t="shared" si="174"/>
        <v>116881.79316057729</v>
      </c>
      <c r="L208" s="4">
        <f t="shared" si="174"/>
        <v>44372.308314402202</v>
      </c>
      <c r="M208" s="4">
        <f t="shared" si="174"/>
        <v>4715.9091861806401</v>
      </c>
      <c r="N208" s="11">
        <f t="shared" si="179"/>
        <v>-7.7027714738686637E-4</v>
      </c>
      <c r="O208" s="11">
        <f t="shared" si="179"/>
        <v>5.1019733857413652E-3</v>
      </c>
      <c r="P208" s="11">
        <f t="shared" si="179"/>
        <v>3.0959006391906296E-3</v>
      </c>
      <c r="Q208" s="4">
        <f t="shared" si="175"/>
        <v>3044.3742127868213</v>
      </c>
      <c r="R208" s="4">
        <f t="shared" si="175"/>
        <v>12039.739058357343</v>
      </c>
      <c r="S208" s="4">
        <f t="shared" si="175"/>
        <v>2961.635184098287</v>
      </c>
      <c r="T208" s="4">
        <f t="shared" si="183"/>
        <v>20.24709195884752</v>
      </c>
      <c r="U208" s="4">
        <f t="shared" si="183"/>
        <v>75.960135604443622</v>
      </c>
      <c r="V208" s="4">
        <f t="shared" si="183"/>
        <v>92.254686448854898</v>
      </c>
      <c r="W208" s="11">
        <f t="shared" si="176"/>
        <v>-1.219247815263802E-2</v>
      </c>
      <c r="X208" s="11">
        <f t="shared" si="176"/>
        <v>-1.3228699347321071E-2</v>
      </c>
      <c r="Y208" s="11">
        <f t="shared" si="176"/>
        <v>-1.2203590333800474E-2</v>
      </c>
      <c r="Z208" s="4">
        <f t="shared" si="188"/>
        <v>3799.8625513525658</v>
      </c>
      <c r="AA208" s="4">
        <f t="shared" si="188"/>
        <v>33991.003604099831</v>
      </c>
      <c r="AB208" s="4">
        <f t="shared" si="188"/>
        <v>5479.4844907794422</v>
      </c>
      <c r="AC208" s="12">
        <f t="shared" si="184"/>
        <v>1.5758934943165326</v>
      </c>
      <c r="AD208" s="12">
        <f t="shared" si="184"/>
        <v>4.2083462447497135</v>
      </c>
      <c r="AE208" s="12">
        <f t="shared" si="184"/>
        <v>1.8793810570978333</v>
      </c>
      <c r="AF208" s="11">
        <f t="shared" si="177"/>
        <v>-2.9039671966837322E-3</v>
      </c>
      <c r="AG208" s="11">
        <f t="shared" si="177"/>
        <v>2.0567434751257441E-3</v>
      </c>
      <c r="AH208" s="11">
        <f t="shared" si="177"/>
        <v>8.257041531207765E-4</v>
      </c>
      <c r="AI208" s="1">
        <f t="shared" si="205"/>
        <v>301054.62571748189</v>
      </c>
      <c r="AJ208" s="1">
        <f t="shared" si="205"/>
        <v>299689.38396721374</v>
      </c>
      <c r="AK208" s="1">
        <f t="shared" si="205"/>
        <v>61963.999834716407</v>
      </c>
      <c r="AL208" s="17">
        <f t="shared" si="185"/>
        <v>56.180361420287284</v>
      </c>
      <c r="AM208" s="17">
        <f t="shared" si="185"/>
        <v>23.06934978664405</v>
      </c>
      <c r="AN208" s="17">
        <f t="shared" si="185"/>
        <v>3.7676578679671513</v>
      </c>
      <c r="AO208" s="7">
        <f t="shared" si="207"/>
        <v>3.9668295445449584E-3</v>
      </c>
      <c r="AP208" s="7">
        <f t="shared" si="207"/>
        <v>6.108619405130862E-3</v>
      </c>
      <c r="AQ208" s="7">
        <f t="shared" si="207"/>
        <v>4.4216636063373295E-3</v>
      </c>
      <c r="AR208" s="1">
        <f t="shared" si="186"/>
        <v>150361.06019444924</v>
      </c>
      <c r="AS208" s="1">
        <f t="shared" si="186"/>
        <v>158500.75783241526</v>
      </c>
      <c r="AT208" s="1">
        <f t="shared" si="186"/>
        <v>32102.815565257912</v>
      </c>
      <c r="AU208" s="1">
        <f t="shared" si="193"/>
        <v>30072.212038889847</v>
      </c>
      <c r="AV208" s="1">
        <f t="shared" si="193"/>
        <v>31700.151566483051</v>
      </c>
      <c r="AW208" s="1">
        <f t="shared" si="193"/>
        <v>6420.5631130515831</v>
      </c>
      <c r="AX208" s="1">
        <f t="shared" si="194"/>
        <v>93505.434528461818</v>
      </c>
      <c r="AY208" s="1">
        <f t="shared" si="194"/>
        <v>35497.846651521766</v>
      </c>
      <c r="AZ208" s="1">
        <f t="shared" si="194"/>
        <v>3772.7273489445115</v>
      </c>
      <c r="BA208" s="1">
        <f t="shared" si="195"/>
        <v>11.445774836886741</v>
      </c>
      <c r="BB208" s="1">
        <f t="shared" si="195"/>
        <v>10.477227315920143</v>
      </c>
      <c r="BC208" s="1">
        <f t="shared" si="195"/>
        <v>8.235553453622579</v>
      </c>
      <c r="BD208" s="1">
        <f t="shared" si="196"/>
        <v>1627.0050470849546</v>
      </c>
      <c r="BE208">
        <f t="shared" si="189"/>
        <v>0.21822387218499145</v>
      </c>
      <c r="BF208">
        <f t="shared" si="189"/>
        <v>0.3346263841173937</v>
      </c>
      <c r="BG208">
        <f t="shared" si="189"/>
        <v>2.453676962688749E-2</v>
      </c>
      <c r="BH208">
        <f t="shared" si="197"/>
        <v>0.28513649676159764</v>
      </c>
      <c r="BI208">
        <f t="shared" si="198"/>
        <v>4.7621658391411486E-3</v>
      </c>
      <c r="BJ208">
        <f t="shared" si="198"/>
        <v>1.1197481694748152E-2</v>
      </c>
      <c r="BK208">
        <f t="shared" si="198"/>
        <v>6.0205306372294847E-5</v>
      </c>
      <c r="BL208">
        <f t="shared" si="192"/>
        <v>716.04430439505211</v>
      </c>
      <c r="BM208">
        <f t="shared" si="192"/>
        <v>1774.8093344321796</v>
      </c>
      <c r="BN208">
        <f t="shared" si="192"/>
        <v>1.9327598465196283</v>
      </c>
      <c r="BO208">
        <f t="shared" si="187"/>
        <v>604.85836524753938</v>
      </c>
      <c r="BP208">
        <f t="shared" si="208"/>
        <v>312.07395986937286</v>
      </c>
      <c r="BQ208">
        <f t="shared" si="208"/>
        <v>28.750857538685835</v>
      </c>
      <c r="BR208" s="7">
        <f t="shared" si="206"/>
        <v>2.3228448051468842E-3</v>
      </c>
      <c r="BS208" s="7">
        <f t="shared" si="190"/>
        <v>1.5035369027212243E-2</v>
      </c>
      <c r="BT208" s="7">
        <f t="shared" si="191"/>
        <v>2.7518452726760217E-3</v>
      </c>
      <c r="BU208" s="8">
        <f>MAX((BU$3*climhigh!$I318+BU$4*climhigh!$I318^2+BU$5*climhigh!$I318^6)*(K208/K$66)^$BW$1,-99)</f>
        <v>-29.980125884751882</v>
      </c>
      <c r="BV208" s="8">
        <f>MAX((BV$3*climhigh!$I318+BV$4*climhigh!$I318^2+BV$5*climhigh!$I318^6)*(L208/L$66)^$BW$1,-99)</f>
        <v>-19.741421475949764</v>
      </c>
      <c r="BW208" s="8">
        <f>MAX((BW$3*climhigh!$I318+BW$4*climhigh!$I318^2+BW$5*climhigh!$I318^6)*(M208/M$66)^$BW$1,-99)</f>
        <v>-19.683043888651962</v>
      </c>
      <c r="BX208" s="8">
        <f>MAX((BX$3*climhigh!$M318+BX$4*climhigh!$M318^2+BX$5*climhigh!$M318^6)*(K208/K$66)^$BW$1,-99)</f>
        <v>-29.980145208189267</v>
      </c>
      <c r="BY208" s="8">
        <f>MAX((BY$3*climhigh!$M318+BY$4*climhigh!$M318^2+BY$5*climhigh!$M318^6)*(L208/L$66)^$BW$1,-99)</f>
        <v>-19.741433152866279</v>
      </c>
      <c r="BZ208" s="8">
        <f>MAX((BZ$3*climhigh!$M318+BZ$4*climhigh!$M318^2+BZ$5*climhigh!$M318^6)*(M208/M$66)^$BW$1,-99)</f>
        <v>-19.683054580869189</v>
      </c>
      <c r="CA208" s="8">
        <f t="shared" si="199"/>
        <v>3.2487428094834687E-2</v>
      </c>
      <c r="CB208" s="8">
        <f t="shared" si="200"/>
        <v>4.8846047015086227E-4</v>
      </c>
      <c r="CC208" s="8">
        <f t="shared" si="201"/>
        <v>8.9400375424173009E-5</v>
      </c>
      <c r="CD208" s="8">
        <f>MAX((CD$3*climhigh!$I318+CD$4*climhigh!$I318^2+CD$5*climhigh!$I318^6)*(K208/K$66)^$BW$1,-99)</f>
        <v>-99</v>
      </c>
      <c r="CE208" s="8">
        <f>MAX((CE$3*climhigh!$I318+CE$4*climhigh!$I318^2+CE$5*climhigh!$I318^6)*(L208/L$66)^$BW$1,-99)</f>
        <v>-99</v>
      </c>
      <c r="CF208" s="8">
        <f>MAX((CF$3*climhigh!$I318+CF$4*climhigh!$I318^2+CF$5*climhigh!$I318^6)*(M208/M$66)^$BW$1,-99)</f>
        <v>-99</v>
      </c>
      <c r="CG208" s="8">
        <f>MAX((CG$3*climhigh!$M318+CG$4*climhigh!$M318^2+CG$5*climhigh!$M318^6)*(K208/K$66)^$BW$1,-99)</f>
        <v>-99</v>
      </c>
      <c r="CH208" s="8">
        <f>MAX((CH$3*climhigh!$M318+CH$4*climhigh!$M318^2+CH$5*climhigh!$M318^6)*(L208/L$66)^$BW$1,-99)</f>
        <v>-99</v>
      </c>
      <c r="CI208" s="8">
        <f>MAX((CI$3*climhigh!$M318+CI$4*climhigh!$M318^2+CI$5*climhigh!$M318^6)*(M208/M$66)^$BW$1,-99)</f>
        <v>-99</v>
      </c>
      <c r="CJ208" s="8">
        <f t="shared" si="202"/>
        <v>0</v>
      </c>
      <c r="CK208" s="8">
        <f t="shared" si="203"/>
        <v>0</v>
      </c>
      <c r="CL208" s="8">
        <f t="shared" si="204"/>
        <v>0</v>
      </c>
    </row>
    <row r="209" spans="1:90">
      <c r="A209">
        <f t="shared" si="173"/>
        <v>2163</v>
      </c>
      <c r="B209" s="4">
        <f t="shared" si="180"/>
        <v>1286.441873895775</v>
      </c>
      <c r="C209" s="4">
        <f t="shared" si="180"/>
        <v>3572.0920187632664</v>
      </c>
      <c r="D209" s="4">
        <f t="shared" si="180"/>
        <v>6807.4586735932053</v>
      </c>
      <c r="E209" s="11">
        <f t="shared" si="181"/>
        <v>3.8096521895530725E-6</v>
      </c>
      <c r="F209" s="11">
        <f t="shared" si="181"/>
        <v>7.6375127813760918E-6</v>
      </c>
      <c r="G209" s="11">
        <f t="shared" si="181"/>
        <v>1.6862324248761479E-5</v>
      </c>
      <c r="H209" s="4">
        <f t="shared" si="182"/>
        <v>150236.64009358716</v>
      </c>
      <c r="I209" s="4">
        <f t="shared" si="182"/>
        <v>159300.14729802471</v>
      </c>
      <c r="J209" s="4">
        <f t="shared" si="182"/>
        <v>32201.244207296826</v>
      </c>
      <c r="K209" s="4">
        <f t="shared" si="174"/>
        <v>116784.63142576393</v>
      </c>
      <c r="L209" s="4">
        <f t="shared" si="174"/>
        <v>44595.756901351546</v>
      </c>
      <c r="M209" s="4">
        <f t="shared" si="174"/>
        <v>4730.2886071433068</v>
      </c>
      <c r="N209" s="11">
        <f t="shared" si="179"/>
        <v>-8.3128203448989968E-4</v>
      </c>
      <c r="O209" s="11">
        <f t="shared" si="179"/>
        <v>5.0357665723876899E-3</v>
      </c>
      <c r="P209" s="11">
        <f t="shared" si="179"/>
        <v>3.0491301666291104E-3</v>
      </c>
      <c r="Q209" s="4">
        <f t="shared" si="175"/>
        <v>3004.7673161083826</v>
      </c>
      <c r="R209" s="4">
        <f t="shared" si="175"/>
        <v>11940.387432803358</v>
      </c>
      <c r="S209" s="4">
        <f t="shared" si="175"/>
        <v>2934.4622903574214</v>
      </c>
      <c r="T209" s="4">
        <f t="shared" si="183"/>
        <v>20.000229732484819</v>
      </c>
      <c r="U209" s="4">
        <f t="shared" si="183"/>
        <v>74.955281808150701</v>
      </c>
      <c r="V209" s="4">
        <f t="shared" si="183"/>
        <v>91.128848049059854</v>
      </c>
      <c r="W209" s="11">
        <f t="shared" si="176"/>
        <v>-1.219247815263802E-2</v>
      </c>
      <c r="X209" s="11">
        <f t="shared" si="176"/>
        <v>-1.3228699347321071E-2</v>
      </c>
      <c r="Y209" s="11">
        <f t="shared" si="176"/>
        <v>-1.2203590333800474E-2</v>
      </c>
      <c r="Z209" s="4">
        <f t="shared" si="188"/>
        <v>3739.7648066355905</v>
      </c>
      <c r="AA209" s="4">
        <f t="shared" si="188"/>
        <v>33782.083394948349</v>
      </c>
      <c r="AB209" s="4">
        <f t="shared" si="188"/>
        <v>5433.9515303350354</v>
      </c>
      <c r="AC209" s="12">
        <f t="shared" si="184"/>
        <v>1.57131715130357</v>
      </c>
      <c r="AD209" s="12">
        <f t="shared" si="184"/>
        <v>4.2170017334296723</v>
      </c>
      <c r="AE209" s="12">
        <f t="shared" si="184"/>
        <v>1.8809328698419756</v>
      </c>
      <c r="AF209" s="11">
        <f t="shared" si="177"/>
        <v>-2.9039671966837322E-3</v>
      </c>
      <c r="AG209" s="11">
        <f t="shared" si="177"/>
        <v>2.0567434751257441E-3</v>
      </c>
      <c r="AH209" s="11">
        <f t="shared" si="177"/>
        <v>8.257041531207765E-4</v>
      </c>
      <c r="AI209" s="1">
        <f t="shared" si="205"/>
        <v>301021.37518462352</v>
      </c>
      <c r="AJ209" s="1">
        <f t="shared" si="205"/>
        <v>301420.59713697538</v>
      </c>
      <c r="AK209" s="1">
        <f t="shared" si="205"/>
        <v>62188.162964296353</v>
      </c>
      <c r="AL209" s="17">
        <f t="shared" si="185"/>
        <v>56.400990758617439</v>
      </c>
      <c r="AM209" s="17">
        <f t="shared" si="185"/>
        <v>23.208862445636793</v>
      </c>
      <c r="AN209" s="17">
        <f t="shared" si="185"/>
        <v>3.7841505904863131</v>
      </c>
      <c r="AO209" s="7">
        <f t="shared" si="207"/>
        <v>3.9271612490995086E-3</v>
      </c>
      <c r="AP209" s="7">
        <f t="shared" si="207"/>
        <v>6.047533211079553E-3</v>
      </c>
      <c r="AQ209" s="7">
        <f t="shared" si="207"/>
        <v>4.3774469702739559E-3</v>
      </c>
      <c r="AR209" s="1">
        <f t="shared" si="186"/>
        <v>150236.64009358716</v>
      </c>
      <c r="AS209" s="1">
        <f t="shared" si="186"/>
        <v>159300.14729802471</v>
      </c>
      <c r="AT209" s="1">
        <f t="shared" si="186"/>
        <v>32201.244207296826</v>
      </c>
      <c r="AU209" s="1">
        <f t="shared" si="193"/>
        <v>30047.328018717435</v>
      </c>
      <c r="AV209" s="1">
        <f t="shared" si="193"/>
        <v>31860.029459604943</v>
      </c>
      <c r="AW209" s="1">
        <f t="shared" si="193"/>
        <v>6440.2488414593654</v>
      </c>
      <c r="AX209" s="1">
        <f t="shared" si="194"/>
        <v>93427.705140611142</v>
      </c>
      <c r="AY209" s="1">
        <f t="shared" si="194"/>
        <v>35676.605521081234</v>
      </c>
      <c r="AZ209" s="1">
        <f t="shared" si="194"/>
        <v>3784.2308857146454</v>
      </c>
      <c r="BA209" s="1">
        <f t="shared" si="195"/>
        <v>11.444943209145741</v>
      </c>
      <c r="BB209" s="1">
        <f t="shared" si="195"/>
        <v>10.482250445427162</v>
      </c>
      <c r="BC209" s="1">
        <f t="shared" si="195"/>
        <v>8.2385979446197162</v>
      </c>
      <c r="BD209" s="1">
        <f t="shared" si="196"/>
        <v>1580.1841832965022</v>
      </c>
      <c r="BE209">
        <f t="shared" si="189"/>
        <v>0.21822387218499145</v>
      </c>
      <c r="BF209">
        <f t="shared" si="189"/>
        <v>0.3346263841173937</v>
      </c>
      <c r="BG209">
        <f t="shared" si="189"/>
        <v>2.453676962688749E-2</v>
      </c>
      <c r="BH209">
        <f t="shared" si="197"/>
        <v>0.28526564666254145</v>
      </c>
      <c r="BI209">
        <f t="shared" si="198"/>
        <v>4.7621658391411486E-3</v>
      </c>
      <c r="BJ209">
        <f t="shared" si="198"/>
        <v>1.1197481694748152E-2</v>
      </c>
      <c r="BK209">
        <f t="shared" si="198"/>
        <v>6.0205306372294847E-5</v>
      </c>
      <c r="BL209">
        <f t="shared" si="192"/>
        <v>715.45179524102423</v>
      </c>
      <c r="BM209">
        <f t="shared" si="192"/>
        <v>1783.7604833403159</v>
      </c>
      <c r="BN209">
        <f t="shared" si="192"/>
        <v>1.9386857730693901</v>
      </c>
      <c r="BO209">
        <f t="shared" si="187"/>
        <v>606.26335735910425</v>
      </c>
      <c r="BP209">
        <f t="shared" si="208"/>
        <v>315.58759509591056</v>
      </c>
      <c r="BQ209">
        <f t="shared" si="208"/>
        <v>29.080660966619714</v>
      </c>
      <c r="BR209" s="7">
        <f t="shared" si="206"/>
        <v>2.2682645957685654E-3</v>
      </c>
      <c r="BS209" s="7">
        <f t="shared" si="190"/>
        <v>1.4597445657487614E-2</v>
      </c>
      <c r="BT209" s="7">
        <f t="shared" si="191"/>
        <v>2.6656828205670856E-3</v>
      </c>
      <c r="BU209" s="8">
        <f>MAX((BU$3*climhigh!$I319+BU$4*climhigh!$I319^2+BU$5*climhigh!$I319^6)*(K209/K$66)^$BW$1,-99)</f>
        <v>-30.308617903538078</v>
      </c>
      <c r="BV209" s="8">
        <f>MAX((BV$3*climhigh!$I319+BV$4*climhigh!$I319^2+BV$5*climhigh!$I319^6)*(L209/L$66)^$BW$1,-99)</f>
        <v>-19.911074665121763</v>
      </c>
      <c r="BW209" s="8">
        <f>MAX((BW$3*climhigh!$I319+BW$4*climhigh!$I319^2+BW$5*climhigh!$I319^6)*(M209/M$66)^$BW$1,-99)</f>
        <v>-19.84616601065153</v>
      </c>
      <c r="BX209" s="8">
        <f>MAX((BX$3*climhigh!$M319+BX$4*climhigh!$M319^2+BX$5*climhigh!$M319^6)*(K209/K$66)^$BW$1,-99)</f>
        <v>-30.308637218915393</v>
      </c>
      <c r="BY209" s="8">
        <f>MAX((BY$3*climhigh!$M319+BY$4*climhigh!$M319^2+BY$5*climhigh!$M319^6)*(L209/L$66)^$BW$1,-99)</f>
        <v>-19.911086317302832</v>
      </c>
      <c r="BZ209" s="8">
        <f>MAX((BZ$3*climhigh!$M319+BZ$4*climhigh!$M319^2+BZ$5*climhigh!$M319^6)*(M209/M$66)^$BW$1,-99)</f>
        <v>-19.846176682735521</v>
      </c>
      <c r="CA209" s="8">
        <f t="shared" si="199"/>
        <v>3.2455317728158489E-2</v>
      </c>
      <c r="CB209" s="8">
        <f t="shared" si="200"/>
        <v>4.7376473683328791E-4</v>
      </c>
      <c r="CC209" s="8">
        <f t="shared" si="201"/>
        <v>8.651558290399846E-5</v>
      </c>
      <c r="CD209" s="8">
        <f>MAX((CD$3*climhigh!$I319+CD$4*climhigh!$I319^2+CD$5*climhigh!$I319^6)*(K209/K$66)^$BW$1,-99)</f>
        <v>-99</v>
      </c>
      <c r="CE209" s="8">
        <f>MAX((CE$3*climhigh!$I319+CE$4*climhigh!$I319^2+CE$5*climhigh!$I319^6)*(L209/L$66)^$BW$1,-99)</f>
        <v>-99</v>
      </c>
      <c r="CF209" s="8">
        <f>MAX((CF$3*climhigh!$I319+CF$4*climhigh!$I319^2+CF$5*climhigh!$I319^6)*(M209/M$66)^$BW$1,-99)</f>
        <v>-99</v>
      </c>
      <c r="CG209" s="8">
        <f>MAX((CG$3*climhigh!$M319+CG$4*climhigh!$M319^2+CG$5*climhigh!$M319^6)*(K209/K$66)^$BW$1,-99)</f>
        <v>-99</v>
      </c>
      <c r="CH209" s="8">
        <f>MAX((CH$3*climhigh!$M319+CH$4*climhigh!$M319^2+CH$5*climhigh!$M319^6)*(L209/L$66)^$BW$1,-99)</f>
        <v>-99</v>
      </c>
      <c r="CI209" s="8">
        <f>MAX((CI$3*climhigh!$M319+CI$4*climhigh!$M319^2+CI$5*climhigh!$M319^6)*(M209/M$66)^$BW$1,-99)</f>
        <v>-99</v>
      </c>
      <c r="CJ209" s="8">
        <f t="shared" si="202"/>
        <v>0</v>
      </c>
      <c r="CK209" s="8">
        <f t="shared" si="203"/>
        <v>0</v>
      </c>
      <c r="CL209" s="8">
        <f t="shared" si="204"/>
        <v>0</v>
      </c>
    </row>
    <row r="210" spans="1:90">
      <c r="A210">
        <f t="shared" si="173"/>
        <v>2164</v>
      </c>
      <c r="B210" s="4">
        <f t="shared" si="180"/>
        <v>1286.4465297470715</v>
      </c>
      <c r="C210" s="4">
        <f t="shared" si="180"/>
        <v>3572.1179365667931</v>
      </c>
      <c r="D210" s="4">
        <f t="shared" si="180"/>
        <v>6807.5677236898964</v>
      </c>
      <c r="E210" s="11">
        <f t="shared" si="181"/>
        <v>3.6191695800754187E-6</v>
      </c>
      <c r="F210" s="11">
        <f t="shared" si="181"/>
        <v>7.2556371423072865E-6</v>
      </c>
      <c r="G210" s="11">
        <f t="shared" si="181"/>
        <v>1.6019208036323405E-5</v>
      </c>
      <c r="H210" s="4">
        <f t="shared" si="182"/>
        <v>150103.30415367108</v>
      </c>
      <c r="I210" s="4">
        <f t="shared" si="182"/>
        <v>160093.1429456904</v>
      </c>
      <c r="J210" s="4">
        <f t="shared" si="182"/>
        <v>32298.470978409114</v>
      </c>
      <c r="K210" s="4">
        <f t="shared" si="174"/>
        <v>116680.56206205704</v>
      </c>
      <c r="L210" s="4">
        <f t="shared" si="174"/>
        <v>44817.429264263854</v>
      </c>
      <c r="M210" s="4">
        <f t="shared" si="174"/>
        <v>4744.4949928316564</v>
      </c>
      <c r="N210" s="11">
        <f t="shared" si="179"/>
        <v>-8.9112208033159668E-4</v>
      </c>
      <c r="O210" s="11">
        <f t="shared" si="179"/>
        <v>4.9707052489917913E-3</v>
      </c>
      <c r="P210" s="11">
        <f t="shared" si="179"/>
        <v>3.0032809556050921E-3</v>
      </c>
      <c r="Q210" s="4">
        <f t="shared" si="175"/>
        <v>2965.4975211072151</v>
      </c>
      <c r="R210" s="4">
        <f t="shared" si="175"/>
        <v>11841.08454613948</v>
      </c>
      <c r="S210" s="4">
        <f t="shared" si="175"/>
        <v>2907.4033525594186</v>
      </c>
      <c r="T210" s="4">
        <f t="shared" si="183"/>
        <v>19.756377368423756</v>
      </c>
      <c r="U210" s="4">
        <f t="shared" si="183"/>
        <v>73.96372092061695</v>
      </c>
      <c r="V210" s="4">
        <f t="shared" si="183"/>
        <v>90.016748919877969</v>
      </c>
      <c r="W210" s="11">
        <f t="shared" si="176"/>
        <v>-1.219247815263802E-2</v>
      </c>
      <c r="X210" s="11">
        <f t="shared" si="176"/>
        <v>-1.3228699347321071E-2</v>
      </c>
      <c r="Y210" s="11">
        <f t="shared" si="176"/>
        <v>-1.2203590333800474E-2</v>
      </c>
      <c r="Z210" s="4">
        <f t="shared" si="188"/>
        <v>3680.3921072174726</v>
      </c>
      <c r="AA210" s="4">
        <f t="shared" si="188"/>
        <v>33572.222211247987</v>
      </c>
      <c r="AB210" s="4">
        <f t="shared" si="188"/>
        <v>5388.5408949579169</v>
      </c>
      <c r="AC210" s="12">
        <f t="shared" si="184"/>
        <v>1.5667540978405978</v>
      </c>
      <c r="AD210" s="12">
        <f t="shared" si="184"/>
        <v>4.2256750242294974</v>
      </c>
      <c r="AE210" s="12">
        <f t="shared" si="184"/>
        <v>1.8824859639243454</v>
      </c>
      <c r="AF210" s="11">
        <f t="shared" si="177"/>
        <v>-2.9039671966837322E-3</v>
      </c>
      <c r="AG210" s="11">
        <f t="shared" si="177"/>
        <v>2.0567434751257441E-3</v>
      </c>
      <c r="AH210" s="11">
        <f t="shared" si="177"/>
        <v>8.257041531207765E-4</v>
      </c>
      <c r="AI210" s="1">
        <f t="shared" si="205"/>
        <v>300966.56568487862</v>
      </c>
      <c r="AJ210" s="1">
        <f t="shared" si="205"/>
        <v>303138.56688288279</v>
      </c>
      <c r="AK210" s="1">
        <f t="shared" si="205"/>
        <v>62409.595509326085</v>
      </c>
      <c r="AL210" s="17">
        <f t="shared" si="185"/>
        <v>56.620271586082325</v>
      </c>
      <c r="AM210" s="17">
        <f t="shared" si="185"/>
        <v>23.347815248403844</v>
      </c>
      <c r="AN210" s="17">
        <f t="shared" si="185"/>
        <v>3.8005498598383238</v>
      </c>
      <c r="AO210" s="7">
        <f t="shared" si="207"/>
        <v>3.8878896366085136E-3</v>
      </c>
      <c r="AP210" s="7">
        <f t="shared" si="207"/>
        <v>5.9870578789687576E-3</v>
      </c>
      <c r="AQ210" s="7">
        <f t="shared" si="207"/>
        <v>4.3336725005712166E-3</v>
      </c>
      <c r="AR210" s="1">
        <f t="shared" si="186"/>
        <v>150103.30415367108</v>
      </c>
      <c r="AS210" s="1">
        <f t="shared" si="186"/>
        <v>160093.1429456904</v>
      </c>
      <c r="AT210" s="1">
        <f t="shared" si="186"/>
        <v>32298.470978409114</v>
      </c>
      <c r="AU210" s="1">
        <f t="shared" si="193"/>
        <v>30020.660830734218</v>
      </c>
      <c r="AV210" s="1">
        <f t="shared" si="193"/>
        <v>32018.628589138083</v>
      </c>
      <c r="AW210" s="1">
        <f t="shared" si="193"/>
        <v>6459.6941956818227</v>
      </c>
      <c r="AX210" s="1">
        <f t="shared" si="194"/>
        <v>93344.449649645641</v>
      </c>
      <c r="AY210" s="1">
        <f t="shared" si="194"/>
        <v>35853.943411411077</v>
      </c>
      <c r="AZ210" s="1">
        <f t="shared" si="194"/>
        <v>3795.5959942653258</v>
      </c>
      <c r="BA210" s="1">
        <f t="shared" si="195"/>
        <v>11.444051689780093</v>
      </c>
      <c r="BB210" s="1">
        <f t="shared" si="195"/>
        <v>10.487208837507382</v>
      </c>
      <c r="BC210" s="1">
        <f t="shared" si="195"/>
        <v>8.2415967247363433</v>
      </c>
      <c r="BD210" s="1">
        <f t="shared" si="196"/>
        <v>1534.7008226551889</v>
      </c>
      <c r="BE210">
        <f t="shared" si="189"/>
        <v>0.21822387218499145</v>
      </c>
      <c r="BF210">
        <f t="shared" si="189"/>
        <v>0.3346263841173937</v>
      </c>
      <c r="BG210">
        <f t="shared" si="189"/>
        <v>2.453676962688749E-2</v>
      </c>
      <c r="BH210">
        <f t="shared" si="197"/>
        <v>0.28539372509460864</v>
      </c>
      <c r="BI210">
        <f t="shared" si="198"/>
        <v>4.7621658391411486E-3</v>
      </c>
      <c r="BJ210">
        <f t="shared" si="198"/>
        <v>1.1197481694748152E-2</v>
      </c>
      <c r="BK210">
        <f t="shared" si="198"/>
        <v>6.0205306372294847E-5</v>
      </c>
      <c r="BL210">
        <f t="shared" si="192"/>
        <v>714.81682738282609</v>
      </c>
      <c r="BM210">
        <f t="shared" si="192"/>
        <v>1792.6400375890676</v>
      </c>
      <c r="BN210">
        <f t="shared" si="192"/>
        <v>1.9445393406117943</v>
      </c>
      <c r="BO210">
        <f t="shared" si="187"/>
        <v>607.6385230683137</v>
      </c>
      <c r="BP210">
        <f t="shared" si="208"/>
        <v>319.14115907380682</v>
      </c>
      <c r="BQ210">
        <f t="shared" si="208"/>
        <v>29.41427585487871</v>
      </c>
      <c r="BR210" s="7">
        <f t="shared" si="206"/>
        <v>2.2148148841398818E-3</v>
      </c>
      <c r="BS210" s="7">
        <f t="shared" si="190"/>
        <v>1.4172277337366614E-2</v>
      </c>
      <c r="BT210" s="7">
        <f t="shared" si="191"/>
        <v>2.5823547153326024E-3</v>
      </c>
      <c r="BU210" s="8">
        <f>MAX((BU$3*climhigh!$I320+BU$4*climhigh!$I320^2+BU$5*climhigh!$I320^6)*(K210/K$66)^$BW$1,-99)</f>
        <v>-30.635968352353085</v>
      </c>
      <c r="BV210" s="8">
        <f>MAX((BV$3*climhigh!$I320+BV$4*climhigh!$I320^2+BV$5*climhigh!$I320^6)*(L210/L$66)^$BW$1,-99)</f>
        <v>-20.079504471802508</v>
      </c>
      <c r="BW210" s="8">
        <f>MAX((BW$3*climhigh!$I320+BW$4*climhigh!$I320^2+BW$5*climhigh!$I320^6)*(M210/M$66)^$BW$1,-99)</f>
        <v>-20.008211552215204</v>
      </c>
      <c r="BX210" s="8">
        <f>MAX((BX$3*climhigh!$M320+BX$4*climhigh!$M320^2+BX$5*climhigh!$M320^6)*(K210/K$66)^$BW$1,-99)</f>
        <v>-30.635987659440403</v>
      </c>
      <c r="BY210" s="8">
        <f>MAX((BY$3*climhigh!$M320+BY$4*climhigh!$M320^2+BY$5*climhigh!$M320^6)*(L210/L$66)^$BW$1,-99)</f>
        <v>-20.079516099228552</v>
      </c>
      <c r="BZ210" s="8">
        <f>MAX((BZ$3*climhigh!$M320+BZ$4*climhigh!$M320^2+BZ$5*climhigh!$M320^6)*(M210/M$66)^$BW$1,-99)</f>
        <v>-20.008222204139788</v>
      </c>
      <c r="CA210" s="8">
        <f t="shared" si="199"/>
        <v>3.2420984769337656E-2</v>
      </c>
      <c r="CB210" s="8">
        <f t="shared" si="200"/>
        <v>4.5947918770159222E-4</v>
      </c>
      <c r="CC210" s="8">
        <f t="shared" si="201"/>
        <v>8.3722482894825576E-5</v>
      </c>
      <c r="CD210" s="8">
        <f>MAX((CD$3*climhigh!$I320+CD$4*climhigh!$I320^2+CD$5*climhigh!$I320^6)*(K210/K$66)^$BW$1,-99)</f>
        <v>-99</v>
      </c>
      <c r="CE210" s="8">
        <f>MAX((CE$3*climhigh!$I320+CE$4*climhigh!$I320^2+CE$5*climhigh!$I320^6)*(L210/L$66)^$BW$1,-99)</f>
        <v>-99</v>
      </c>
      <c r="CF210" s="8">
        <f>MAX((CF$3*climhigh!$I320+CF$4*climhigh!$I320^2+CF$5*climhigh!$I320^6)*(M210/M$66)^$BW$1,-99)</f>
        <v>-99</v>
      </c>
      <c r="CG210" s="8">
        <f>MAX((CG$3*climhigh!$M320+CG$4*climhigh!$M320^2+CG$5*climhigh!$M320^6)*(K210/K$66)^$BW$1,-99)</f>
        <v>-99</v>
      </c>
      <c r="CH210" s="8">
        <f>MAX((CH$3*climhigh!$M320+CH$4*climhigh!$M320^2+CH$5*climhigh!$M320^6)*(L210/L$66)^$BW$1,-99)</f>
        <v>-99</v>
      </c>
      <c r="CI210" s="8">
        <f>MAX((CI$3*climhigh!$M320+CI$4*climhigh!$M320^2+CI$5*climhigh!$M320^6)*(M210/M$66)^$BW$1,-99)</f>
        <v>-99</v>
      </c>
      <c r="CJ210" s="8">
        <f t="shared" si="202"/>
        <v>0</v>
      </c>
      <c r="CK210" s="8">
        <f t="shared" si="203"/>
        <v>0</v>
      </c>
      <c r="CL210" s="8">
        <f t="shared" si="204"/>
        <v>0</v>
      </c>
    </row>
    <row r="211" spans="1:90">
      <c r="A211">
        <f t="shared" si="173"/>
        <v>2165</v>
      </c>
      <c r="B211" s="4">
        <f t="shared" ref="B211:D226" si="209">B210*(1+E211)</f>
        <v>1286.4509528218111</v>
      </c>
      <c r="C211" s="4">
        <f t="shared" si="209"/>
        <v>3572.1425586587916</v>
      </c>
      <c r="D211" s="4">
        <f t="shared" si="209"/>
        <v>6807.6713229413044</v>
      </c>
      <c r="E211" s="11">
        <f t="shared" ref="E211:G226" si="210">E210*$E$5</f>
        <v>3.4382111010716474E-6</v>
      </c>
      <c r="F211" s="11">
        <f t="shared" si="210"/>
        <v>6.8928552851919216E-6</v>
      </c>
      <c r="G211" s="11">
        <f t="shared" si="210"/>
        <v>1.5218247634507234E-5</v>
      </c>
      <c r="H211" s="4">
        <f t="shared" si="182"/>
        <v>149961.25130833191</v>
      </c>
      <c r="I211" s="4">
        <f t="shared" si="182"/>
        <v>160879.79289448177</v>
      </c>
      <c r="J211" s="4">
        <f t="shared" si="182"/>
        <v>32394.513855856148</v>
      </c>
      <c r="K211" s="4">
        <f t="shared" si="174"/>
        <v>116569.73861257137</v>
      </c>
      <c r="L211" s="4">
        <f t="shared" si="174"/>
        <v>45037.338306813326</v>
      </c>
      <c r="M211" s="4">
        <f t="shared" si="174"/>
        <v>4758.5308278161492</v>
      </c>
      <c r="N211" s="11">
        <f t="shared" si="179"/>
        <v>-9.4980215664997036E-4</v>
      </c>
      <c r="O211" s="11">
        <f t="shared" si="179"/>
        <v>4.9067750239040198E-3</v>
      </c>
      <c r="P211" s="11">
        <f t="shared" si="179"/>
        <v>2.9583411945210969E-3</v>
      </c>
      <c r="Q211" s="4">
        <f t="shared" si="175"/>
        <v>2926.5685253262977</v>
      </c>
      <c r="R211" s="4">
        <f t="shared" si="175"/>
        <v>11741.85626322087</v>
      </c>
      <c r="S211" s="4">
        <f t="shared" si="175"/>
        <v>2880.46255494971</v>
      </c>
      <c r="T211" s="4">
        <f t="shared" ref="T211:V226" si="211">T210*(1+W211)</f>
        <v>19.515498168983978</v>
      </c>
      <c r="U211" s="4">
        <f t="shared" si="211"/>
        <v>72.985277093948952</v>
      </c>
      <c r="V211" s="4">
        <f t="shared" si="211"/>
        <v>88.918221392879204</v>
      </c>
      <c r="W211" s="11">
        <f t="shared" si="176"/>
        <v>-1.219247815263802E-2</v>
      </c>
      <c r="X211" s="11">
        <f t="shared" si="176"/>
        <v>-1.3228699347321071E-2</v>
      </c>
      <c r="Y211" s="11">
        <f t="shared" si="176"/>
        <v>-1.2203590333800474E-2</v>
      </c>
      <c r="Z211" s="4">
        <f t="shared" si="188"/>
        <v>3621.744403274653</v>
      </c>
      <c r="AA211" s="4">
        <f t="shared" si="188"/>
        <v>33361.492180230132</v>
      </c>
      <c r="AB211" s="4">
        <f t="shared" si="188"/>
        <v>5343.2609928889333</v>
      </c>
      <c r="AC211" s="12">
        <f t="shared" ref="AC211:AE226" si="212">AC210*(1+AF211)</f>
        <v>1.5622042953351989</v>
      </c>
      <c r="AD211" s="12">
        <f t="shared" si="212"/>
        <v>4.2343661537635828</v>
      </c>
      <c r="AE211" s="12">
        <f t="shared" si="212"/>
        <v>1.8840403404029493</v>
      </c>
      <c r="AF211" s="11">
        <f t="shared" si="177"/>
        <v>-2.9039671966837322E-3</v>
      </c>
      <c r="AG211" s="11">
        <f t="shared" si="177"/>
        <v>2.0567434751257441E-3</v>
      </c>
      <c r="AH211" s="11">
        <f t="shared" si="177"/>
        <v>8.257041531207765E-4</v>
      </c>
      <c r="AI211" s="1">
        <f t="shared" si="205"/>
        <v>300890.56994712498</v>
      </c>
      <c r="AJ211" s="1">
        <f t="shared" si="205"/>
        <v>304843.33878373262</v>
      </c>
      <c r="AK211" s="1">
        <f t="shared" si="205"/>
        <v>62628.330154075302</v>
      </c>
      <c r="AL211" s="17">
        <f t="shared" ref="AL211:AN226" si="213">AL210*(1+AO211)</f>
        <v>56.838203619532599</v>
      </c>
      <c r="AM211" s="17">
        <f t="shared" si="213"/>
        <v>23.486202122431113</v>
      </c>
      <c r="AN211" s="17">
        <f t="shared" si="213"/>
        <v>3.8168554948688085</v>
      </c>
      <c r="AO211" s="7">
        <f t="shared" si="207"/>
        <v>3.8490107402424285E-3</v>
      </c>
      <c r="AP211" s="7">
        <f t="shared" si="207"/>
        <v>5.9271873001790704E-3</v>
      </c>
      <c r="AQ211" s="7">
        <f t="shared" si="207"/>
        <v>4.2903357755655043E-3</v>
      </c>
      <c r="AR211" s="1">
        <f t="shared" si="186"/>
        <v>149961.25130833191</v>
      </c>
      <c r="AS211" s="1">
        <f t="shared" si="186"/>
        <v>160879.79289448177</v>
      </c>
      <c r="AT211" s="1">
        <f t="shared" si="186"/>
        <v>32394.513855856148</v>
      </c>
      <c r="AU211" s="1">
        <f t="shared" si="193"/>
        <v>29992.250261666384</v>
      </c>
      <c r="AV211" s="1">
        <f t="shared" si="193"/>
        <v>32175.958578896356</v>
      </c>
      <c r="AW211" s="1">
        <f t="shared" si="193"/>
        <v>6478.9027711712297</v>
      </c>
      <c r="AX211" s="1">
        <f t="shared" si="194"/>
        <v>93255.790890057106</v>
      </c>
      <c r="AY211" s="1">
        <f t="shared" si="194"/>
        <v>36029.870645450654</v>
      </c>
      <c r="AZ211" s="1">
        <f t="shared" si="194"/>
        <v>3806.82466225292</v>
      </c>
      <c r="BA211" s="1">
        <f t="shared" si="195"/>
        <v>11.443101436275557</v>
      </c>
      <c r="BB211" s="1">
        <f t="shared" si="195"/>
        <v>10.492103613545593</v>
      </c>
      <c r="BC211" s="1">
        <f t="shared" si="195"/>
        <v>8.2445506986507038</v>
      </c>
      <c r="BD211" s="1">
        <f t="shared" si="196"/>
        <v>1490.5172574630453</v>
      </c>
      <c r="BE211">
        <f t="shared" si="189"/>
        <v>0.21822387218499145</v>
      </c>
      <c r="BF211">
        <f t="shared" si="189"/>
        <v>0.3346263841173937</v>
      </c>
      <c r="BG211">
        <f t="shared" si="189"/>
        <v>2.453676962688749E-2</v>
      </c>
      <c r="BH211">
        <f t="shared" si="197"/>
        <v>0.28552074092605678</v>
      </c>
      <c r="BI211">
        <f t="shared" si="198"/>
        <v>4.7621658391411486E-3</v>
      </c>
      <c r="BJ211">
        <f t="shared" si="198"/>
        <v>1.1197481694748152E-2</v>
      </c>
      <c r="BK211">
        <f t="shared" si="198"/>
        <v>6.0205306372294847E-5</v>
      </c>
      <c r="BL211">
        <f t="shared" si="192"/>
        <v>714.14034817539903</v>
      </c>
      <c r="BM211">
        <f t="shared" si="192"/>
        <v>1801.4485359908333</v>
      </c>
      <c r="BN211">
        <f t="shared" si="192"/>
        <v>1.9503216314733698</v>
      </c>
      <c r="BO211">
        <f t="shared" si="187"/>
        <v>608.98432991338223</v>
      </c>
      <c r="BP211">
        <f t="shared" si="208"/>
        <v>322.73510479089276</v>
      </c>
      <c r="BQ211">
        <f t="shared" si="208"/>
        <v>29.751746160780481</v>
      </c>
      <c r="BR211" s="7">
        <f t="shared" si="206"/>
        <v>2.1624845853362995E-3</v>
      </c>
      <c r="BS211" s="7">
        <f t="shared" si="190"/>
        <v>1.3759492560550111E-2</v>
      </c>
      <c r="BT211" s="7">
        <f t="shared" si="191"/>
        <v>2.5017609494613355E-3</v>
      </c>
      <c r="BU211" s="8">
        <f>MAX((BU$3*climhigh!$I321+BU$4*climhigh!$I321^2+BU$5*climhigh!$I321^6)*(K211/K$66)^$BW$1,-99)</f>
        <v>-30.962142400128162</v>
      </c>
      <c r="BV211" s="8">
        <f>MAX((BV$3*climhigh!$I321+BV$4*climhigh!$I321^2+BV$5*climhigh!$I321^6)*(L211/L$66)^$BW$1,-99)</f>
        <v>-20.246695976866214</v>
      </c>
      <c r="BW211" s="8">
        <f>MAX((BW$3*climhigh!$I321+BW$4*climhigh!$I321^2+BW$5*climhigh!$I321^6)*(M211/M$66)^$BW$1,-99)</f>
        <v>-20.169165062259928</v>
      </c>
      <c r="BX211" s="8">
        <f>MAX((BX$3*climhigh!$M321+BX$4*climhigh!$M321^2+BX$5*climhigh!$M321^6)*(K211/K$66)^$BW$1,-99)</f>
        <v>-30.962161698711885</v>
      </c>
      <c r="BY211" s="8">
        <f>MAX((BY$3*climhigh!$M321+BY$4*climhigh!$M321^2+BY$5*climhigh!$M321^6)*(L211/L$66)^$BW$1,-99)</f>
        <v>-20.246707579526532</v>
      </c>
      <c r="BZ211" s="8">
        <f>MAX((BZ$3*climhigh!$M321+BZ$4*climhigh!$M321^2+BZ$5*climhigh!$M321^6)*(M211/M$66)^$BW$1,-99)</f>
        <v>-20.169175694006459</v>
      </c>
      <c r="CA211" s="8">
        <f t="shared" si="199"/>
        <v>3.238450023876932E-2</v>
      </c>
      <c r="CB211" s="8">
        <f t="shared" si="200"/>
        <v>4.4559429011247978E-4</v>
      </c>
      <c r="CC211" s="8">
        <f t="shared" si="201"/>
        <v>8.1018278065174377E-5</v>
      </c>
      <c r="CD211" s="8">
        <f>MAX((CD$3*climhigh!$I321+CD$4*climhigh!$I321^2+CD$5*climhigh!$I321^6)*(K211/K$66)^$BW$1,-99)</f>
        <v>-99</v>
      </c>
      <c r="CE211" s="8">
        <f>MAX((CE$3*climhigh!$I321+CE$4*climhigh!$I321^2+CE$5*climhigh!$I321^6)*(L211/L$66)^$BW$1,-99)</f>
        <v>-99</v>
      </c>
      <c r="CF211" s="8">
        <f>MAX((CF$3*climhigh!$I321+CF$4*climhigh!$I321^2+CF$5*climhigh!$I321^6)*(M211/M$66)^$BW$1,-99)</f>
        <v>-99</v>
      </c>
      <c r="CG211" s="8">
        <f>MAX((CG$3*climhigh!$M321+CG$4*climhigh!$M321^2+CG$5*climhigh!$M321^6)*(K211/K$66)^$BW$1,-99)</f>
        <v>-99</v>
      </c>
      <c r="CH211" s="8">
        <f>MAX((CH$3*climhigh!$M321+CH$4*climhigh!$M321^2+CH$5*climhigh!$M321^6)*(L211/L$66)^$BW$1,-99)</f>
        <v>-99</v>
      </c>
      <c r="CI211" s="8">
        <f>MAX((CI$3*climhigh!$M321+CI$4*climhigh!$M321^2+CI$5*climhigh!$M321^6)*(M211/M$66)^$BW$1,-99)</f>
        <v>-99</v>
      </c>
      <c r="CJ211" s="8">
        <f t="shared" si="202"/>
        <v>0</v>
      </c>
      <c r="CK211" s="8">
        <f t="shared" si="203"/>
        <v>0</v>
      </c>
      <c r="CL211" s="8">
        <f t="shared" si="204"/>
        <v>0</v>
      </c>
    </row>
    <row r="212" spans="1:90">
      <c r="A212">
        <f t="shared" si="173"/>
        <v>2166</v>
      </c>
      <c r="B212" s="4">
        <f t="shared" si="209"/>
        <v>1286.4551547572607</v>
      </c>
      <c r="C212" s="4">
        <f t="shared" si="209"/>
        <v>3572.1659498074205</v>
      </c>
      <c r="D212" s="4">
        <f t="shared" si="209"/>
        <v>6807.7697437279103</v>
      </c>
      <c r="E212" s="11">
        <f t="shared" si="210"/>
        <v>3.2663005460180647E-6</v>
      </c>
      <c r="F212" s="11">
        <f t="shared" si="210"/>
        <v>6.5482125209323249E-6</v>
      </c>
      <c r="G212" s="11">
        <f t="shared" si="210"/>
        <v>1.4457335252781871E-5</v>
      </c>
      <c r="H212" s="4">
        <f t="shared" si="182"/>
        <v>149810.68060790937</v>
      </c>
      <c r="I212" s="4">
        <f t="shared" si="182"/>
        <v>161660.14700585659</v>
      </c>
      <c r="J212" s="4">
        <f t="shared" si="182"/>
        <v>32489.390862192857</v>
      </c>
      <c r="K212" s="4">
        <f t="shared" si="174"/>
        <v>116452.31476116003</v>
      </c>
      <c r="L212" s="4">
        <f t="shared" si="174"/>
        <v>45255.497442545151</v>
      </c>
      <c r="M212" s="4">
        <f t="shared" si="174"/>
        <v>4772.3986100037782</v>
      </c>
      <c r="N212" s="11">
        <f t="shared" si="179"/>
        <v>-1.0073270542503288E-3</v>
      </c>
      <c r="O212" s="11">
        <f t="shared" si="179"/>
        <v>4.8439615646385104E-3</v>
      </c>
      <c r="P212" s="11">
        <f t="shared" si="179"/>
        <v>2.9142991165602705E-3</v>
      </c>
      <c r="Q212" s="4">
        <f t="shared" si="175"/>
        <v>2887.9837674271816</v>
      </c>
      <c r="R212" s="4">
        <f t="shared" si="175"/>
        <v>11642.727705866506</v>
      </c>
      <c r="S212" s="4">
        <f t="shared" si="175"/>
        <v>2853.6439115278931</v>
      </c>
      <c r="T212" s="4">
        <f t="shared" si="211"/>
        <v>19.277555883920794</v>
      </c>
      <c r="U212" s="4">
        <f t="shared" si="211"/>
        <v>72.019776806492175</v>
      </c>
      <c r="V212" s="4">
        <f t="shared" si="211"/>
        <v>87.833099845790329</v>
      </c>
      <c r="W212" s="11">
        <f t="shared" si="176"/>
        <v>-1.219247815263802E-2</v>
      </c>
      <c r="X212" s="11">
        <f t="shared" si="176"/>
        <v>-1.3228699347321071E-2</v>
      </c>
      <c r="Y212" s="11">
        <f t="shared" si="176"/>
        <v>-1.2203590333800474E-2</v>
      </c>
      <c r="Z212" s="4">
        <f t="shared" si="188"/>
        <v>3563.8212918818517</v>
      </c>
      <c r="AA212" s="4">
        <f t="shared" si="188"/>
        <v>33149.963920527232</v>
      </c>
      <c r="AB212" s="4">
        <f t="shared" si="188"/>
        <v>5298.1199401157819</v>
      </c>
      <c r="AC212" s="12">
        <f t="shared" si="212"/>
        <v>1.5576677053070271</v>
      </c>
      <c r="AD212" s="12">
        <f t="shared" si="212"/>
        <v>4.2430751587216298</v>
      </c>
      <c r="AE212" s="12">
        <f t="shared" si="212"/>
        <v>1.8855960003366672</v>
      </c>
      <c r="AF212" s="11">
        <f t="shared" si="177"/>
        <v>-2.9039671966837322E-3</v>
      </c>
      <c r="AG212" s="11">
        <f t="shared" si="177"/>
        <v>2.0567434751257441E-3</v>
      </c>
      <c r="AH212" s="11">
        <f t="shared" si="177"/>
        <v>8.257041531207765E-4</v>
      </c>
      <c r="AI212" s="1">
        <f t="shared" si="205"/>
        <v>300793.76321407885</v>
      </c>
      <c r="AJ212" s="1">
        <f t="shared" si="205"/>
        <v>306534.96348425571</v>
      </c>
      <c r="AK212" s="1">
        <f t="shared" si="205"/>
        <v>62844.399909839005</v>
      </c>
      <c r="AL212" s="17">
        <f t="shared" si="213"/>
        <v>57.05478676715839</v>
      </c>
      <c r="AM212" s="17">
        <f t="shared" si="213"/>
        <v>23.624017170191131</v>
      </c>
      <c r="AN212" s="17">
        <f t="shared" si="213"/>
        <v>3.8330673306318102</v>
      </c>
      <c r="AO212" s="7">
        <f t="shared" si="207"/>
        <v>3.8105206328400043E-3</v>
      </c>
      <c r="AP212" s="7">
        <f t="shared" si="207"/>
        <v>5.8679154271772793E-3</v>
      </c>
      <c r="AQ212" s="7">
        <f t="shared" si="207"/>
        <v>4.247432417809849E-3</v>
      </c>
      <c r="AR212" s="1">
        <f t="shared" si="186"/>
        <v>149810.68060790937</v>
      </c>
      <c r="AS212" s="1">
        <f t="shared" si="186"/>
        <v>161660.14700585659</v>
      </c>
      <c r="AT212" s="1">
        <f t="shared" si="186"/>
        <v>32489.390862192857</v>
      </c>
      <c r="AU212" s="1">
        <f t="shared" si="193"/>
        <v>29962.136121581876</v>
      </c>
      <c r="AV212" s="1">
        <f t="shared" si="193"/>
        <v>32332.029401171319</v>
      </c>
      <c r="AW212" s="1">
        <f t="shared" si="193"/>
        <v>6497.8781724385717</v>
      </c>
      <c r="AX212" s="1">
        <f t="shared" si="194"/>
        <v>93161.851808928026</v>
      </c>
      <c r="AY212" s="1">
        <f t="shared" si="194"/>
        <v>36204.397954036125</v>
      </c>
      <c r="AZ212" s="1">
        <f t="shared" si="194"/>
        <v>3817.9188880030229</v>
      </c>
      <c r="BA212" s="1">
        <f t="shared" si="195"/>
        <v>11.442093601526437</v>
      </c>
      <c r="BB212" s="1">
        <f t="shared" si="195"/>
        <v>10.496935880877484</v>
      </c>
      <c r="BC212" s="1">
        <f t="shared" si="195"/>
        <v>8.2474607594301172</v>
      </c>
      <c r="BD212" s="1">
        <f t="shared" si="196"/>
        <v>1447.5968180201655</v>
      </c>
      <c r="BE212">
        <f t="shared" ref="BE212:BG227" si="214">BE211</f>
        <v>0.21822387218499145</v>
      </c>
      <c r="BF212">
        <f t="shared" si="214"/>
        <v>0.3346263841173937</v>
      </c>
      <c r="BG212">
        <f t="shared" si="214"/>
        <v>2.453676962688749E-2</v>
      </c>
      <c r="BH212">
        <f t="shared" si="197"/>
        <v>0.28564670293565309</v>
      </c>
      <c r="BI212">
        <f t="shared" si="198"/>
        <v>4.7621658391411486E-3</v>
      </c>
      <c r="BJ212">
        <f t="shared" si="198"/>
        <v>1.1197481694748152E-2</v>
      </c>
      <c r="BK212">
        <f t="shared" si="198"/>
        <v>6.0205306372294847E-5</v>
      </c>
      <c r="BL212">
        <f t="shared" si="192"/>
        <v>713.42330552947135</v>
      </c>
      <c r="BM212">
        <f t="shared" si="192"/>
        <v>1810.1865368683743</v>
      </c>
      <c r="BN212">
        <f t="shared" si="192"/>
        <v>1.9560337307075575</v>
      </c>
      <c r="BO212">
        <f t="shared" si="187"/>
        <v>610.30124913953125</v>
      </c>
      <c r="BP212">
        <f t="shared" si="208"/>
        <v>326.3698903452426</v>
      </c>
      <c r="BQ212">
        <f t="shared" si="208"/>
        <v>30.093116347460732</v>
      </c>
      <c r="BR212" s="7">
        <f t="shared" si="206"/>
        <v>2.1112626599284479E-3</v>
      </c>
      <c r="BS212" s="7">
        <f t="shared" si="190"/>
        <v>1.3358730641310787E-2</v>
      </c>
      <c r="BT212" s="7">
        <f t="shared" si="191"/>
        <v>2.4238053473396677E-3</v>
      </c>
      <c r="BU212" s="8">
        <f>MAX((BU$3*climhigh!$I322+BU$4*climhigh!$I322^2+BU$5*climhigh!$I322^6)*(K212/K$66)^$BW$1,-99)</f>
        <v>-31.287105897451369</v>
      </c>
      <c r="BV212" s="8">
        <f>MAX((BV$3*climhigh!$I322+BV$4*climhigh!$I322^2+BV$5*climhigh!$I322^6)*(L212/L$66)^$BW$1,-99)</f>
        <v>-20.412634802012402</v>
      </c>
      <c r="BW212" s="8">
        <f>MAX((BW$3*climhigh!$I322+BW$4*climhigh!$I322^2+BW$5*climhigh!$I322^6)*(M212/M$66)^$BW$1,-99)</f>
        <v>-20.329011590425001</v>
      </c>
      <c r="BX212" s="8">
        <f>MAX((BX$3*climhigh!$M322+BX$4*climhigh!$M322^2+BX$5*climhigh!$M322^6)*(K212/K$66)^$BW$1,-99)</f>
        <v>-31.287125187333597</v>
      </c>
      <c r="BY212" s="8">
        <f>MAX((BY$3*climhigh!$M322+BY$4*climhigh!$M322^2+BY$5*climhigh!$M322^6)*(L212/L$66)^$BW$1,-99)</f>
        <v>-20.412646379904746</v>
      </c>
      <c r="BZ212" s="8">
        <f>MAX((BZ$3*climhigh!$M322+BZ$4*climhigh!$M322^2+BZ$5*climhigh!$M322^6)*(M212/M$66)^$BW$1,-99)</f>
        <v>-20.329022201982053</v>
      </c>
      <c r="CA212" s="8">
        <f t="shared" si="199"/>
        <v>3.2345934101984143E-2</v>
      </c>
      <c r="CB212" s="8">
        <f t="shared" si="200"/>
        <v>4.321006210099951E-4</v>
      </c>
      <c r="CC212" s="8">
        <f t="shared" si="201"/>
        <v>7.8400248041085672E-5</v>
      </c>
      <c r="CD212" s="8">
        <f>MAX((CD$3*climhigh!$I322+CD$4*climhigh!$I322^2+CD$5*climhigh!$I322^6)*(K212/K$66)^$BW$1,-99)</f>
        <v>-99</v>
      </c>
      <c r="CE212" s="8">
        <f>MAX((CE$3*climhigh!$I322+CE$4*climhigh!$I322^2+CE$5*climhigh!$I322^6)*(L212/L$66)^$BW$1,-99)</f>
        <v>-99</v>
      </c>
      <c r="CF212" s="8">
        <f>MAX((CF$3*climhigh!$I322+CF$4*climhigh!$I322^2+CF$5*climhigh!$I322^6)*(M212/M$66)^$BW$1,-99)</f>
        <v>-99</v>
      </c>
      <c r="CG212" s="8">
        <f>MAX((CG$3*climhigh!$M322+CG$4*climhigh!$M322^2+CG$5*climhigh!$M322^6)*(K212/K$66)^$BW$1,-99)</f>
        <v>-99</v>
      </c>
      <c r="CH212" s="8">
        <f>MAX((CH$3*climhigh!$M322+CH$4*climhigh!$M322^2+CH$5*climhigh!$M322^6)*(L212/L$66)^$BW$1,-99)</f>
        <v>-99</v>
      </c>
      <c r="CI212" s="8">
        <f>MAX((CI$3*climhigh!$M322+CI$4*climhigh!$M322^2+CI$5*climhigh!$M322^6)*(M212/M$66)^$BW$1,-99)</f>
        <v>-99</v>
      </c>
      <c r="CJ212" s="8">
        <f t="shared" si="202"/>
        <v>0</v>
      </c>
      <c r="CK212" s="8">
        <f t="shared" si="203"/>
        <v>0</v>
      </c>
      <c r="CL212" s="8">
        <f t="shared" si="204"/>
        <v>0</v>
      </c>
    </row>
    <row r="213" spans="1:90">
      <c r="A213">
        <f t="shared" si="173"/>
        <v>2167</v>
      </c>
      <c r="B213" s="4">
        <f t="shared" si="209"/>
        <v>1286.4591466089764</v>
      </c>
      <c r="C213" s="4">
        <f t="shared" si="209"/>
        <v>3572.18817154413</v>
      </c>
      <c r="D213" s="4">
        <f t="shared" si="209"/>
        <v>6807.8632448269427</v>
      </c>
      <c r="E213" s="11">
        <f t="shared" si="210"/>
        <v>3.1029855187171612E-6</v>
      </c>
      <c r="F213" s="11">
        <f t="shared" si="210"/>
        <v>6.2208018948857086E-6</v>
      </c>
      <c r="G213" s="11">
        <f t="shared" si="210"/>
        <v>1.3734468490142777E-5</v>
      </c>
      <c r="H213" s="4">
        <f t="shared" si="182"/>
        <v>149651.79113094899</v>
      </c>
      <c r="I213" s="4">
        <f t="shared" si="182"/>
        <v>162434.25680581894</v>
      </c>
      <c r="J213" s="4">
        <f t="shared" si="182"/>
        <v>32583.120055055046</v>
      </c>
      <c r="K213" s="4">
        <f t="shared" si="174"/>
        <v>116328.44426146099</v>
      </c>
      <c r="L213" s="4">
        <f t="shared" si="174"/>
        <v>45471.920572315314</v>
      </c>
      <c r="M213" s="4">
        <f t="shared" si="174"/>
        <v>4786.1008488696971</v>
      </c>
      <c r="N213" s="11">
        <f t="shared" si="179"/>
        <v>-1.0637014811865075E-3</v>
      </c>
      <c r="O213" s="11">
        <f t="shared" si="179"/>
        <v>4.7822505993868614E-3</v>
      </c>
      <c r="P213" s="11">
        <f t="shared" si="179"/>
        <v>2.8711430007537508E-3</v>
      </c>
      <c r="Q213" s="4">
        <f t="shared" si="175"/>
        <v>2849.7464332361701</v>
      </c>
      <c r="R213" s="4">
        <f t="shared" si="175"/>
        <v>11543.723260418172</v>
      </c>
      <c r="S213" s="4">
        <f t="shared" si="175"/>
        <v>2826.9512694589052</v>
      </c>
      <c r="T213" s="4">
        <f t="shared" si="211"/>
        <v>19.042514704969832</v>
      </c>
      <c r="U213" s="4">
        <f t="shared" si="211"/>
        <v>71.067048832057921</v>
      </c>
      <c r="V213" s="4">
        <f t="shared" si="211"/>
        <v>86.761220677524506</v>
      </c>
      <c r="W213" s="11">
        <f t="shared" si="176"/>
        <v>-1.219247815263802E-2</v>
      </c>
      <c r="X213" s="11">
        <f t="shared" si="176"/>
        <v>-1.3228699347321071E-2</v>
      </c>
      <c r="Y213" s="11">
        <f t="shared" si="176"/>
        <v>-1.2203590333800474E-2</v>
      </c>
      <c r="Z213" s="4">
        <f t="shared" si="188"/>
        <v>3506.6220293239776</v>
      </c>
      <c r="AA213" s="4">
        <f t="shared" si="188"/>
        <v>32937.706543816872</v>
      </c>
      <c r="AB213" s="4">
        <f t="shared" si="188"/>
        <v>5253.1255653954458</v>
      </c>
      <c r="AC213" s="12">
        <f t="shared" si="212"/>
        <v>1.5531442893874818</v>
      </c>
      <c r="AD213" s="12">
        <f t="shared" si="212"/>
        <v>4.2518020758687989</v>
      </c>
      <c r="AE213" s="12">
        <f t="shared" si="212"/>
        <v>1.8871529447852531</v>
      </c>
      <c r="AF213" s="11">
        <f t="shared" si="177"/>
        <v>-2.9039671966837322E-3</v>
      </c>
      <c r="AG213" s="11">
        <f t="shared" si="177"/>
        <v>2.0567434751257441E-3</v>
      </c>
      <c r="AH213" s="11">
        <f t="shared" si="177"/>
        <v>8.257041531207765E-4</v>
      </c>
      <c r="AI213" s="1">
        <f t="shared" si="205"/>
        <v>300676.52301425289</v>
      </c>
      <c r="AJ213" s="1">
        <f t="shared" si="205"/>
        <v>308213.49653700145</v>
      </c>
      <c r="AK213" s="1">
        <f t="shared" si="205"/>
        <v>63057.838091293677</v>
      </c>
      <c r="AL213" s="17">
        <f t="shared" si="213"/>
        <v>57.270021124915147</v>
      </c>
      <c r="AM213" s="17">
        <f t="shared" si="213"/>
        <v>23.761254667647947</v>
      </c>
      <c r="AN213" s="17">
        <f t="shared" si="213"/>
        <v>3.8491852181271864</v>
      </c>
      <c r="AO213" s="7">
        <f t="shared" si="207"/>
        <v>3.7724154265116041E-3</v>
      </c>
      <c r="AP213" s="7">
        <f t="shared" si="207"/>
        <v>5.8092362729055061E-3</v>
      </c>
      <c r="AQ213" s="7">
        <f t="shared" si="207"/>
        <v>4.2049580936317507E-3</v>
      </c>
      <c r="AR213" s="1">
        <f t="shared" si="186"/>
        <v>149651.79113094899</v>
      </c>
      <c r="AS213" s="1">
        <f t="shared" si="186"/>
        <v>162434.25680581894</v>
      </c>
      <c r="AT213" s="1">
        <f t="shared" si="186"/>
        <v>32583.120055055046</v>
      </c>
      <c r="AU213" s="1">
        <f t="shared" si="193"/>
        <v>29930.358226189797</v>
      </c>
      <c r="AV213" s="1">
        <f t="shared" si="193"/>
        <v>32486.85136116379</v>
      </c>
      <c r="AW213" s="1">
        <f t="shared" si="193"/>
        <v>6516.6240110110093</v>
      </c>
      <c r="AX213" s="1">
        <f t="shared" si="194"/>
        <v>93062.755409168793</v>
      </c>
      <c r="AY213" s="1">
        <f t="shared" si="194"/>
        <v>36377.536457852242</v>
      </c>
      <c r="AZ213" s="1">
        <f t="shared" si="194"/>
        <v>3828.8806790957583</v>
      </c>
      <c r="BA213" s="1">
        <f t="shared" si="195"/>
        <v>11.441029333913331</v>
      </c>
      <c r="BB213" s="1">
        <f t="shared" si="195"/>
        <v>10.501706732842775</v>
      </c>
      <c r="BC213" s="1">
        <f t="shared" si="195"/>
        <v>8.2503277885722426</v>
      </c>
      <c r="BD213" s="1">
        <f t="shared" si="196"/>
        <v>1405.9038453459791</v>
      </c>
      <c r="BE213">
        <f t="shared" si="214"/>
        <v>0.21822387218499145</v>
      </c>
      <c r="BF213">
        <f t="shared" si="214"/>
        <v>0.3346263841173937</v>
      </c>
      <c r="BG213">
        <f t="shared" si="214"/>
        <v>2.453676962688749E-2</v>
      </c>
      <c r="BH213">
        <f t="shared" si="197"/>
        <v>0.28577161981244725</v>
      </c>
      <c r="BI213">
        <f t="shared" si="198"/>
        <v>4.7621658391411486E-3</v>
      </c>
      <c r="BJ213">
        <f t="shared" si="198"/>
        <v>1.1197481694748152E-2</v>
      </c>
      <c r="BK213">
        <f t="shared" si="198"/>
        <v>6.0205306372294847E-5</v>
      </c>
      <c r="BL213">
        <f t="shared" si="192"/>
        <v>712.66664749009158</v>
      </c>
      <c r="BM213">
        <f t="shared" si="192"/>
        <v>1818.8546171831779</v>
      </c>
      <c r="BN213">
        <f t="shared" si="192"/>
        <v>1.9616767254798535</v>
      </c>
      <c r="BO213">
        <f t="shared" si="187"/>
        <v>611.58975537814729</v>
      </c>
      <c r="BP213">
        <f t="shared" si="208"/>
        <v>330.04597900232937</v>
      </c>
      <c r="BQ213">
        <f t="shared" si="208"/>
        <v>30.438431389595749</v>
      </c>
      <c r="BR213" s="7">
        <f t="shared" si="206"/>
        <v>2.0611381136035334E-3</v>
      </c>
      <c r="BS213" s="7">
        <f t="shared" si="190"/>
        <v>1.2969641399330861E-2</v>
      </c>
      <c r="BT213" s="7">
        <f t="shared" si="191"/>
        <v>2.3483954056397987E-3</v>
      </c>
      <c r="BU213" s="8">
        <f>MAX((BU$3*climhigh!$I323+BU$4*climhigh!$I323^2+BU$5*climhigh!$I323^6)*(K213/K$66)^$BW$1,-99)</f>
        <v>-31.610825368696435</v>
      </c>
      <c r="BV213" s="8">
        <f>MAX((BV$3*climhigh!$I323+BV$4*climhigh!$I323^2+BV$5*climhigh!$I323^6)*(L213/L$66)^$BW$1,-99)</f>
        <v>-20.577307103544261</v>
      </c>
      <c r="BW213" s="8">
        <f>MAX((BW$3*climhigh!$I323+BW$4*climhigh!$I323^2+BW$5*climhigh!$I323^6)*(M213/M$66)^$BW$1,-99)</f>
        <v>-20.4877366822877</v>
      </c>
      <c r="BX213" s="8">
        <f>MAX((BX$3*climhigh!$M323+BX$4*climhigh!$M323^2+BX$5*climhigh!$M323^6)*(K213/K$66)^$BW$1,-99)</f>
        <v>-31.610844649694204</v>
      </c>
      <c r="BY213" s="8">
        <f>MAX((BY$3*climhigh!$M323+BY$4*climhigh!$M323^2+BY$5*climhigh!$M323^6)*(L213/L$66)^$BW$1,-99)</f>
        <v>-20.577318656674446</v>
      </c>
      <c r="BZ213" s="8">
        <f>MAX((BZ$3*climhigh!$M323+BZ$4*climhigh!$M323^2+BZ$5*climhigh!$M323^6)*(M213/M$66)^$BW$1,-99)</f>
        <v>-20.487747273650715</v>
      </c>
      <c r="CA213" s="8">
        <f t="shared" si="199"/>
        <v>3.230535503595923E-2</v>
      </c>
      <c r="CB213" s="8">
        <f t="shared" si="200"/>
        <v>4.1898887009445853E-4</v>
      </c>
      <c r="CC213" s="8">
        <f t="shared" si="201"/>
        <v>7.5865747344009194E-5</v>
      </c>
      <c r="CD213" s="8">
        <f>MAX((CD$3*climhigh!$I323+CD$4*climhigh!$I323^2+CD$5*climhigh!$I323^6)*(K213/K$66)^$BW$1,-99)</f>
        <v>-99</v>
      </c>
      <c r="CE213" s="8">
        <f>MAX((CE$3*climhigh!$I323+CE$4*climhigh!$I323^2+CE$5*climhigh!$I323^6)*(L213/L$66)^$BW$1,-99)</f>
        <v>-99</v>
      </c>
      <c r="CF213" s="8">
        <f>MAX((CF$3*climhigh!$I323+CF$4*climhigh!$I323^2+CF$5*climhigh!$I323^6)*(M213/M$66)^$BW$1,-99)</f>
        <v>-99</v>
      </c>
      <c r="CG213" s="8">
        <f>MAX((CG$3*climhigh!$M323+CG$4*climhigh!$M323^2+CG$5*climhigh!$M323^6)*(K213/K$66)^$BW$1,-99)</f>
        <v>-99</v>
      </c>
      <c r="CH213" s="8">
        <f>MAX((CH$3*climhigh!$M323+CH$4*climhigh!$M323^2+CH$5*climhigh!$M323^6)*(L213/L$66)^$BW$1,-99)</f>
        <v>-99</v>
      </c>
      <c r="CI213" s="8">
        <f>MAX((CI$3*climhigh!$M323+CI$4*climhigh!$M323^2+CI$5*climhigh!$M323^6)*(M213/M$66)^$BW$1,-99)</f>
        <v>-99</v>
      </c>
      <c r="CJ213" s="8">
        <f t="shared" si="202"/>
        <v>0</v>
      </c>
      <c r="CK213" s="8">
        <f t="shared" si="203"/>
        <v>0</v>
      </c>
      <c r="CL213" s="8">
        <f t="shared" si="204"/>
        <v>0</v>
      </c>
    </row>
    <row r="214" spans="1:90">
      <c r="A214">
        <f t="shared" si="173"/>
        <v>2168</v>
      </c>
      <c r="B214" s="4">
        <f t="shared" si="209"/>
        <v>1286.4629388798737</v>
      </c>
      <c r="C214" s="4">
        <f t="shared" si="209"/>
        <v>3572.2092823253292</v>
      </c>
      <c r="D214" s="4">
        <f t="shared" si="209"/>
        <v>6807.9520720910032</v>
      </c>
      <c r="E214" s="11">
        <f t="shared" si="210"/>
        <v>2.9478362427813031E-6</v>
      </c>
      <c r="F214" s="11">
        <f t="shared" si="210"/>
        <v>5.9097618001414232E-6</v>
      </c>
      <c r="G214" s="11">
        <f t="shared" si="210"/>
        <v>1.3047745065635638E-5</v>
      </c>
      <c r="H214" s="4">
        <f t="shared" si="182"/>
        <v>149484.78189851448</v>
      </c>
      <c r="I214" s="4">
        <f t="shared" si="182"/>
        <v>163202.17540794797</v>
      </c>
      <c r="J214" s="4">
        <f t="shared" si="182"/>
        <v>32675.719517170204</v>
      </c>
      <c r="K214" s="4">
        <f t="shared" si="174"/>
        <v>116198.28086821626</v>
      </c>
      <c r="L214" s="4">
        <f t="shared" si="174"/>
        <v>45686.622061995076</v>
      </c>
      <c r="M214" s="4">
        <f t="shared" si="174"/>
        <v>4799.6400637312572</v>
      </c>
      <c r="N214" s="11">
        <f t="shared" si="179"/>
        <v>-1.1189300610964237E-3</v>
      </c>
      <c r="O214" s="11">
        <f t="shared" si="179"/>
        <v>4.7216279184494336E-3</v>
      </c>
      <c r="P214" s="11">
        <f t="shared" si="179"/>
        <v>2.828861173027164E-3</v>
      </c>
      <c r="Q214" s="4">
        <f t="shared" si="175"/>
        <v>2811.8594617866579</v>
      </c>
      <c r="R214" s="4">
        <f t="shared" si="175"/>
        <v>11444.866585668035</v>
      </c>
      <c r="S214" s="4">
        <f t="shared" si="175"/>
        <v>2800.3883124782315</v>
      </c>
      <c r="T214" s="4">
        <f t="shared" si="211"/>
        <v>18.8103392604582</v>
      </c>
      <c r="U214" s="4">
        <f t="shared" si="211"/>
        <v>70.126924209557245</v>
      </c>
      <c r="V214" s="4">
        <f t="shared" si="211"/>
        <v>85.702422283515531</v>
      </c>
      <c r="W214" s="11">
        <f t="shared" si="176"/>
        <v>-1.219247815263802E-2</v>
      </c>
      <c r="X214" s="11">
        <f t="shared" si="176"/>
        <v>-1.3228699347321071E-2</v>
      </c>
      <c r="Y214" s="11">
        <f t="shared" si="176"/>
        <v>-1.2203590333800474E-2</v>
      </c>
      <c r="Z214" s="4">
        <f t="shared" si="188"/>
        <v>3450.1455432411453</v>
      </c>
      <c r="AA214" s="4">
        <f t="shared" si="188"/>
        <v>32724.787657710502</v>
      </c>
      <c r="AB214" s="4">
        <f t="shared" si="188"/>
        <v>5208.2854152985074</v>
      </c>
      <c r="AC214" s="12">
        <f t="shared" si="212"/>
        <v>1.548634009319384</v>
      </c>
      <c r="AD214" s="12">
        <f t="shared" si="212"/>
        <v>4.2605469420458677</v>
      </c>
      <c r="AE214" s="12">
        <f t="shared" si="212"/>
        <v>1.8887111748093364</v>
      </c>
      <c r="AF214" s="11">
        <f t="shared" si="177"/>
        <v>-2.9039671966837322E-3</v>
      </c>
      <c r="AG214" s="11">
        <f t="shared" si="177"/>
        <v>2.0567434751257441E-3</v>
      </c>
      <c r="AH214" s="11">
        <f t="shared" si="177"/>
        <v>8.257041531207765E-4</v>
      </c>
      <c r="AI214" s="1">
        <f t="shared" si="205"/>
        <v>300539.2289390174</v>
      </c>
      <c r="AJ214" s="1">
        <f t="shared" si="205"/>
        <v>309878.9982444651</v>
      </c>
      <c r="AK214" s="1">
        <f t="shared" si="205"/>
        <v>63268.678293175319</v>
      </c>
      <c r="AL214" s="17">
        <f t="shared" si="213"/>
        <v>57.483906972971738</v>
      </c>
      <c r="AM214" s="17">
        <f t="shared" si="213"/>
        <v>23.897909062727944</v>
      </c>
      <c r="AN214" s="17">
        <f t="shared" si="213"/>
        <v>3.8652090240386698</v>
      </c>
      <c r="AO214" s="7">
        <f t="shared" si="207"/>
        <v>3.734691272246488E-3</v>
      </c>
      <c r="AP214" s="7">
        <f t="shared" si="207"/>
        <v>5.7511439101764509E-3</v>
      </c>
      <c r="AQ214" s="7">
        <f t="shared" si="207"/>
        <v>4.1629085126954329E-3</v>
      </c>
      <c r="AR214" s="1">
        <f t="shared" si="186"/>
        <v>149484.78189851448</v>
      </c>
      <c r="AS214" s="1">
        <f t="shared" si="186"/>
        <v>163202.17540794797</v>
      </c>
      <c r="AT214" s="1">
        <f t="shared" si="186"/>
        <v>32675.719517170204</v>
      </c>
      <c r="AU214" s="1">
        <f t="shared" si="193"/>
        <v>29896.956379702897</v>
      </c>
      <c r="AV214" s="1">
        <f t="shared" si="193"/>
        <v>32640.435081589596</v>
      </c>
      <c r="AW214" s="1">
        <f t="shared" si="193"/>
        <v>6535.143903434041</v>
      </c>
      <c r="AX214" s="1">
        <f t="shared" si="194"/>
        <v>92958.624694573009</v>
      </c>
      <c r="AY214" s="1">
        <f t="shared" si="194"/>
        <v>36549.297649596061</v>
      </c>
      <c r="AZ214" s="1">
        <f t="shared" si="194"/>
        <v>3839.7120509850056</v>
      </c>
      <c r="BA214" s="1">
        <f t="shared" si="195"/>
        <v>11.439909777382633</v>
      </c>
      <c r="BB214" s="1">
        <f t="shared" si="195"/>
        <v>10.50641724883997</v>
      </c>
      <c r="BC214" s="1">
        <f t="shared" si="195"/>
        <v>8.2531526560474724</v>
      </c>
      <c r="BD214" s="1">
        <f t="shared" si="196"/>
        <v>1365.4036645457472</v>
      </c>
      <c r="BE214">
        <f t="shared" si="214"/>
        <v>0.21822387218499145</v>
      </c>
      <c r="BF214">
        <f t="shared" si="214"/>
        <v>0.3346263841173937</v>
      </c>
      <c r="BG214">
        <f t="shared" si="214"/>
        <v>2.453676962688749E-2</v>
      </c>
      <c r="BH214">
        <f t="shared" si="197"/>
        <v>0.2858955001556468</v>
      </c>
      <c r="BI214">
        <f t="shared" si="198"/>
        <v>4.7621658391411486E-3</v>
      </c>
      <c r="BJ214">
        <f t="shared" si="198"/>
        <v>1.1197481694748152E-2</v>
      </c>
      <c r="BK214">
        <f t="shared" si="198"/>
        <v>6.0205306372294847E-5</v>
      </c>
      <c r="BL214">
        <f t="shared" si="192"/>
        <v>711.87132182857079</v>
      </c>
      <c r="BM214">
        <f t="shared" si="192"/>
        <v>1827.4533716735743</v>
      </c>
      <c r="BN214">
        <f t="shared" si="192"/>
        <v>1.9672517044664064</v>
      </c>
      <c r="BO214">
        <f t="shared" si="187"/>
        <v>612.85032633284663</v>
      </c>
      <c r="BP214">
        <f t="shared" si="208"/>
        <v>333.763839252823</v>
      </c>
      <c r="BQ214">
        <f t="shared" si="208"/>
        <v>30.787736779192809</v>
      </c>
      <c r="BR214" s="7">
        <f t="shared" si="206"/>
        <v>2.0120999967891962E-3</v>
      </c>
      <c r="BS214" s="7">
        <f t="shared" si="190"/>
        <v>1.2591884853719282E-2</v>
      </c>
      <c r="BT214" s="7">
        <f t="shared" si="191"/>
        <v>2.2754421408911732E-3</v>
      </c>
      <c r="BU214" s="8">
        <f>MAX((BU$3*climhigh!$I324+BU$4*climhigh!$I324^2+BU$5*climhigh!$I324^6)*(K214/K$66)^$BW$1,-99)</f>
        <v>-31.933268003929101</v>
      </c>
      <c r="BV214" s="8">
        <f>MAX((BV$3*climhigh!$I324+BV$4*climhigh!$I324^2+BV$5*climhigh!$I324^6)*(L214/L$66)^$BW$1,-99)</f>
        <v>-20.740699566049553</v>
      </c>
      <c r="BW214" s="8">
        <f>MAX((BW$3*climhigh!$I324+BW$4*climhigh!$I324^2+BW$5*climhigh!$I324^6)*(M214/M$66)^$BW$1,-99)</f>
        <v>-20.645326374453418</v>
      </c>
      <c r="BX214" s="8">
        <f>MAX((BX$3*climhigh!$M324+BX$4*climhigh!$M324^2+BX$5*climhigh!$M324^6)*(K214/K$66)^$BW$1,-99)</f>
        <v>-31.933287275873777</v>
      </c>
      <c r="BY214" s="8">
        <f>MAX((BY$3*climhigh!$M324+BY$4*climhigh!$M324^2+BY$5*climhigh!$M324^6)*(L214/L$66)^$BW$1,-99)</f>
        <v>-20.74071109443107</v>
      </c>
      <c r="BZ214" s="8">
        <f>MAX((BZ$3*climhigh!$M324+BZ$4*climhigh!$M324^2+BZ$5*climhigh!$M324^6)*(M214/M$66)^$BW$1,-99)</f>
        <v>-20.645336945624386</v>
      </c>
      <c r="CA214" s="8">
        <f t="shared" si="199"/>
        <v>3.2262830642496507E-2</v>
      </c>
      <c r="CB214" s="8">
        <f t="shared" si="200"/>
        <v>4.0624984850536207E-4</v>
      </c>
      <c r="CC214" s="8">
        <f t="shared" si="201"/>
        <v>7.3412204428371591E-5</v>
      </c>
      <c r="CD214" s="8">
        <f>MAX((CD$3*climhigh!$I324+CD$4*climhigh!$I324^2+CD$5*climhigh!$I324^6)*(K214/K$66)^$BW$1,-99)</f>
        <v>-99</v>
      </c>
      <c r="CE214" s="8">
        <f>MAX((CE$3*climhigh!$I324+CE$4*climhigh!$I324^2+CE$5*climhigh!$I324^6)*(L214/L$66)^$BW$1,-99)</f>
        <v>-99</v>
      </c>
      <c r="CF214" s="8">
        <f>MAX((CF$3*climhigh!$I324+CF$4*climhigh!$I324^2+CF$5*climhigh!$I324^6)*(M214/M$66)^$BW$1,-99)</f>
        <v>-99</v>
      </c>
      <c r="CG214" s="8">
        <f>MAX((CG$3*climhigh!$M324+CG$4*climhigh!$M324^2+CG$5*climhigh!$M324^6)*(K214/K$66)^$BW$1,-99)</f>
        <v>-99</v>
      </c>
      <c r="CH214" s="8">
        <f>MAX((CH$3*climhigh!$M324+CH$4*climhigh!$M324^2+CH$5*climhigh!$M324^6)*(L214/L$66)^$BW$1,-99)</f>
        <v>-99</v>
      </c>
      <c r="CI214" s="8">
        <f>MAX((CI$3*climhigh!$M324+CI$4*climhigh!$M324^2+CI$5*climhigh!$M324^6)*(M214/M$66)^$BW$1,-99)</f>
        <v>-99</v>
      </c>
      <c r="CJ214" s="8">
        <f t="shared" si="202"/>
        <v>0</v>
      </c>
      <c r="CK214" s="8">
        <f t="shared" si="203"/>
        <v>0</v>
      </c>
      <c r="CL214" s="8">
        <f t="shared" si="204"/>
        <v>0</v>
      </c>
    </row>
    <row r="215" spans="1:90">
      <c r="A215">
        <f t="shared" si="173"/>
        <v>2169</v>
      </c>
      <c r="B215" s="4">
        <f t="shared" si="209"/>
        <v>1286.466541547846</v>
      </c>
      <c r="C215" s="4">
        <f t="shared" si="209"/>
        <v>3572.2293376859902</v>
      </c>
      <c r="D215" s="4">
        <f t="shared" si="209"/>
        <v>6808.0364590929066</v>
      </c>
      <c r="E215" s="11">
        <f t="shared" si="210"/>
        <v>2.8004444306422377E-6</v>
      </c>
      <c r="F215" s="11">
        <f t="shared" si="210"/>
        <v>5.6142737101343516E-6</v>
      </c>
      <c r="G215" s="11">
        <f t="shared" si="210"/>
        <v>1.2395357812353855E-5</v>
      </c>
      <c r="H215" s="4">
        <f t="shared" si="182"/>
        <v>149309.85179130029</v>
      </c>
      <c r="I215" s="4">
        <f t="shared" si="182"/>
        <v>163963.95743734814</v>
      </c>
      <c r="J215" s="4">
        <f t="shared" si="182"/>
        <v>32767.207346594121</v>
      </c>
      <c r="K215" s="4">
        <f t="shared" si="174"/>
        <v>116061.97827084894</v>
      </c>
      <c r="L215" s="4">
        <f t="shared" si="174"/>
        <v>45899.616720453982</v>
      </c>
      <c r="M215" s="4">
        <f t="shared" si="174"/>
        <v>4813.0187820645106</v>
      </c>
      <c r="N215" s="11">
        <f t="shared" si="179"/>
        <v>-1.1730173316583103E-3</v>
      </c>
      <c r="O215" s="11">
        <f t="shared" si="179"/>
        <v>4.6620793756622092E-3</v>
      </c>
      <c r="P215" s="11">
        <f t="shared" si="179"/>
        <v>2.7874420072351302E-3</v>
      </c>
      <c r="Q215" s="4">
        <f t="shared" si="175"/>
        <v>2774.3255513512654</v>
      </c>
      <c r="R215" s="4">
        <f t="shared" si="175"/>
        <v>11346.18062113134</v>
      </c>
      <c r="S215" s="4">
        <f t="shared" si="175"/>
        <v>2773.9585642886304</v>
      </c>
      <c r="T215" s="4">
        <f t="shared" si="211"/>
        <v>18.580994609981353</v>
      </c>
      <c r="U215" s="4">
        <f t="shared" si="211"/>
        <v>69.199236213036642</v>
      </c>
      <c r="V215" s="4">
        <f t="shared" si="211"/>
        <v>84.656545031353133</v>
      </c>
      <c r="W215" s="11">
        <f t="shared" si="176"/>
        <v>-1.219247815263802E-2</v>
      </c>
      <c r="X215" s="11">
        <f t="shared" si="176"/>
        <v>-1.3228699347321071E-2</v>
      </c>
      <c r="Y215" s="11">
        <f t="shared" si="176"/>
        <v>-1.2203590333800474E-2</v>
      </c>
      <c r="Z215" s="4">
        <f t="shared" si="188"/>
        <v>3394.3904446000233</v>
      </c>
      <c r="AA215" s="4">
        <f t="shared" si="188"/>
        <v>32511.273369832859</v>
      </c>
      <c r="AB215" s="4">
        <f t="shared" si="188"/>
        <v>5163.606759270474</v>
      </c>
      <c r="AC215" s="12">
        <f t="shared" si="212"/>
        <v>1.5441368269566518</v>
      </c>
      <c r="AD215" s="12">
        <f t="shared" si="212"/>
        <v>4.2693097941693878</v>
      </c>
      <c r="AE215" s="12">
        <f t="shared" si="212"/>
        <v>1.8902706914704221</v>
      </c>
      <c r="AF215" s="11">
        <f t="shared" si="177"/>
        <v>-2.9039671966837322E-3</v>
      </c>
      <c r="AG215" s="11">
        <f t="shared" si="177"/>
        <v>2.0567434751257441E-3</v>
      </c>
      <c r="AH215" s="11">
        <f t="shared" si="177"/>
        <v>8.257041531207765E-4</v>
      </c>
      <c r="AI215" s="1">
        <f t="shared" si="205"/>
        <v>300382.26242481859</v>
      </c>
      <c r="AJ215" s="1">
        <f t="shared" si="205"/>
        <v>311531.53350160824</v>
      </c>
      <c r="AK215" s="1">
        <f t="shared" si="205"/>
        <v>63476.95436729183</v>
      </c>
      <c r="AL215" s="17">
        <f t="shared" si="213"/>
        <v>57.696444772181664</v>
      </c>
      <c r="AM215" s="17">
        <f t="shared" si="213"/>
        <v>24.033974973758284</v>
      </c>
      <c r="AN215" s="17">
        <f t="shared" si="213"/>
        <v>3.8811386304726923</v>
      </c>
      <c r="AO215" s="7">
        <f t="shared" si="207"/>
        <v>3.6973443595240229E-3</v>
      </c>
      <c r="AP215" s="7">
        <f t="shared" si="207"/>
        <v>5.6936324710746868E-3</v>
      </c>
      <c r="AQ215" s="7">
        <f t="shared" si="207"/>
        <v>4.1212794275684783E-3</v>
      </c>
      <c r="AR215" s="1">
        <f t="shared" si="186"/>
        <v>149309.85179130029</v>
      </c>
      <c r="AS215" s="1">
        <f t="shared" si="186"/>
        <v>163963.95743734814</v>
      </c>
      <c r="AT215" s="1">
        <f t="shared" si="186"/>
        <v>32767.207346594121</v>
      </c>
      <c r="AU215" s="1">
        <f t="shared" si="193"/>
        <v>29861.97035826006</v>
      </c>
      <c r="AV215" s="1">
        <f t="shared" si="193"/>
        <v>32792.791487469629</v>
      </c>
      <c r="AW215" s="1">
        <f t="shared" si="193"/>
        <v>6553.4414693188246</v>
      </c>
      <c r="AX215" s="1">
        <f t="shared" si="194"/>
        <v>92849.582616679138</v>
      </c>
      <c r="AY215" s="1">
        <f t="shared" si="194"/>
        <v>36719.69337636319</v>
      </c>
      <c r="AZ215" s="1">
        <f t="shared" si="194"/>
        <v>3850.4150256516082</v>
      </c>
      <c r="BA215" s="1">
        <f t="shared" si="195"/>
        <v>11.438736071527659</v>
      </c>
      <c r="BB215" s="1">
        <f t="shared" si="195"/>
        <v>10.511068494382656</v>
      </c>
      <c r="BC215" s="1">
        <f t="shared" si="195"/>
        <v>8.2559362203424964</v>
      </c>
      <c r="BD215" s="1">
        <f t="shared" si="196"/>
        <v>1326.0625588114622</v>
      </c>
      <c r="BE215">
        <f t="shared" si="214"/>
        <v>0.21822387218499145</v>
      </c>
      <c r="BF215">
        <f t="shared" si="214"/>
        <v>0.3346263841173937</v>
      </c>
      <c r="BG215">
        <f t="shared" si="214"/>
        <v>2.453676962688749E-2</v>
      </c>
      <c r="BH215">
        <f t="shared" si="197"/>
        <v>0.28601835247458757</v>
      </c>
      <c r="BI215">
        <f t="shared" si="198"/>
        <v>4.7621658391411486E-3</v>
      </c>
      <c r="BJ215">
        <f t="shared" si="198"/>
        <v>1.1197481694748152E-2</v>
      </c>
      <c r="BK215">
        <f t="shared" si="198"/>
        <v>6.0205306372294847E-5</v>
      </c>
      <c r="BL215">
        <f t="shared" si="192"/>
        <v>711.03827564775804</v>
      </c>
      <c r="BM215">
        <f t="shared" si="192"/>
        <v>1835.983412003171</v>
      </c>
      <c r="BN215">
        <f t="shared" si="192"/>
        <v>1.9727597572662097</v>
      </c>
      <c r="BO215">
        <f t="shared" si="187"/>
        <v>614.08344247249318</v>
      </c>
      <c r="BP215">
        <f t="shared" si="208"/>
        <v>337.52394487106568</v>
      </c>
      <c r="BQ215">
        <f t="shared" si="208"/>
        <v>31.141078531449846</v>
      </c>
      <c r="BR215" s="7">
        <f t="shared" si="206"/>
        <v>1.9641374043330995E-3</v>
      </c>
      <c r="BS215" s="7">
        <f t="shared" si="190"/>
        <v>1.222513092594105E-2</v>
      </c>
      <c r="BT215" s="7">
        <f t="shared" si="191"/>
        <v>2.2048599438884995E-3</v>
      </c>
      <c r="BU215" s="8">
        <f>MAX((BU$3*climhigh!$I325+BU$4*climhigh!$I325^2+BU$5*climhigh!$I325^6)*(K215/K$66)^$BW$1,-99)</f>
        <v>-32.254401650608763</v>
      </c>
      <c r="BV215" s="8">
        <f>MAX((BV$3*climhigh!$I325+BV$4*climhigh!$I325^2+BV$5*climhigh!$I325^6)*(L215/L$66)^$BW$1,-99)</f>
        <v>-20.90279939599333</v>
      </c>
      <c r="BW215" s="8">
        <f>MAX((BW$3*climhigh!$I325+BW$4*climhigh!$I325^2+BW$5*climhigh!$I325^6)*(M215/M$66)^$BW$1,-99)</f>
        <v>-20.801767189529546</v>
      </c>
      <c r="BX215" s="8">
        <f>MAX((BX$3*climhigh!$M325+BX$4*climhigh!$M325^2+BX$5*climhigh!$M325^6)*(K215/K$66)^$BW$1,-99)</f>
        <v>-32.254420913345406</v>
      </c>
      <c r="BY215" s="8">
        <f>MAX((BY$3*climhigh!$M325+BY$4*climhigh!$M325^2+BY$5*climhigh!$M325^6)*(L215/L$66)^$BW$1,-99)</f>
        <v>-20.902810899646969</v>
      </c>
      <c r="BZ215" s="8">
        <f>MAX((BZ$3*climhigh!$M325+BZ$4*climhigh!$M325^2+BZ$5*climhigh!$M325^6)*(M215/M$66)^$BW$1,-99)</f>
        <v>-20.801777740516695</v>
      </c>
      <c r="CA215" s="8">
        <f t="shared" si="199"/>
        <v>3.2218427368940407E-2</v>
      </c>
      <c r="CB215" s="8">
        <f t="shared" si="200"/>
        <v>3.9387449281321889E-4</v>
      </c>
      <c r="CC215" s="8">
        <f t="shared" si="201"/>
        <v>7.1037119960857645E-5</v>
      </c>
      <c r="CD215" s="8">
        <f>MAX((CD$3*climhigh!$I325+CD$4*climhigh!$I325^2+CD$5*climhigh!$I325^6)*(K215/K$66)^$BW$1,-99)</f>
        <v>-99</v>
      </c>
      <c r="CE215" s="8">
        <f>MAX((CE$3*climhigh!$I325+CE$4*climhigh!$I325^2+CE$5*climhigh!$I325^6)*(L215/L$66)^$BW$1,-99)</f>
        <v>-99</v>
      </c>
      <c r="CF215" s="8">
        <f>MAX((CF$3*climhigh!$I325+CF$4*climhigh!$I325^2+CF$5*climhigh!$I325^6)*(M215/M$66)^$BW$1,-99)</f>
        <v>-99</v>
      </c>
      <c r="CG215" s="8">
        <f>MAX((CG$3*climhigh!$M325+CG$4*climhigh!$M325^2+CG$5*climhigh!$M325^6)*(K215/K$66)^$BW$1,-99)</f>
        <v>-99</v>
      </c>
      <c r="CH215" s="8">
        <f>MAX((CH$3*climhigh!$M325+CH$4*climhigh!$M325^2+CH$5*climhigh!$M325^6)*(L215/L$66)^$BW$1,-99)</f>
        <v>-99</v>
      </c>
      <c r="CI215" s="8">
        <f>MAX((CI$3*climhigh!$M325+CI$4*climhigh!$M325^2+CI$5*climhigh!$M325^6)*(M215/M$66)^$BW$1,-99)</f>
        <v>-99</v>
      </c>
      <c r="CJ215" s="8">
        <f t="shared" si="202"/>
        <v>0</v>
      </c>
      <c r="CK215" s="8">
        <f t="shared" si="203"/>
        <v>0</v>
      </c>
      <c r="CL215" s="8">
        <f t="shared" si="204"/>
        <v>0</v>
      </c>
    </row>
    <row r="216" spans="1:90">
      <c r="A216">
        <f t="shared" si="173"/>
        <v>2170</v>
      </c>
      <c r="B216" s="4">
        <f t="shared" si="209"/>
        <v>1286.4699640920046</v>
      </c>
      <c r="C216" s="4">
        <f t="shared" si="209"/>
        <v>3572.2483903855841</v>
      </c>
      <c r="D216" s="4">
        <f t="shared" si="209"/>
        <v>6808.1166277384218</v>
      </c>
      <c r="E216" s="11">
        <f t="shared" si="210"/>
        <v>2.6604222091101257E-6</v>
      </c>
      <c r="F216" s="11">
        <f t="shared" si="210"/>
        <v>5.3335600246276335E-6</v>
      </c>
      <c r="G216" s="11">
        <f t="shared" si="210"/>
        <v>1.1775589921736162E-5</v>
      </c>
      <c r="H216" s="4">
        <f t="shared" si="182"/>
        <v>149127.19946951853</v>
      </c>
      <c r="I216" s="4">
        <f t="shared" si="182"/>
        <v>164719.65895556338</v>
      </c>
      <c r="J216" s="4">
        <f t="shared" si="182"/>
        <v>32857.6016471763</v>
      </c>
      <c r="K216" s="4">
        <f t="shared" si="174"/>
        <v>115919.69002927563</v>
      </c>
      <c r="L216" s="4">
        <f t="shared" si="174"/>
        <v>46110.91977783318</v>
      </c>
      <c r="M216" s="4">
        <f t="shared" si="174"/>
        <v>4826.2395378633837</v>
      </c>
      <c r="N216" s="11">
        <f t="shared" si="179"/>
        <v>-1.2259677432109317E-3</v>
      </c>
      <c r="O216" s="11">
        <f t="shared" si="179"/>
        <v>4.6035908897914535E-3</v>
      </c>
      <c r="P216" s="11">
        <f t="shared" si="179"/>
        <v>2.7468739262226372E-3</v>
      </c>
      <c r="Q216" s="4">
        <f t="shared" si="175"/>
        <v>2737.1471654575112</v>
      </c>
      <c r="R216" s="4">
        <f t="shared" si="175"/>
        <v>11247.687595640949</v>
      </c>
      <c r="S216" s="4">
        <f t="shared" si="175"/>
        <v>2747.6653919460391</v>
      </c>
      <c r="T216" s="4">
        <f t="shared" si="211"/>
        <v>18.35444623914487</v>
      </c>
      <c r="U216" s="4">
        <f t="shared" si="211"/>
        <v>68.283820322110131</v>
      </c>
      <c r="V216" s="4">
        <f t="shared" si="211"/>
        <v>83.623431236715561</v>
      </c>
      <c r="W216" s="11">
        <f t="shared" si="176"/>
        <v>-1.219247815263802E-2</v>
      </c>
      <c r="X216" s="11">
        <f t="shared" si="176"/>
        <v>-1.3228699347321071E-2</v>
      </c>
      <c r="Y216" s="11">
        <f t="shared" si="176"/>
        <v>-1.2203590333800474E-2</v>
      </c>
      <c r="Z216" s="4">
        <f t="shared" si="188"/>
        <v>3339.3550394855629</v>
      </c>
      <c r="AA216" s="4">
        <f t="shared" si="188"/>
        <v>32297.228293041724</v>
      </c>
      <c r="AB216" s="4">
        <f t="shared" si="188"/>
        <v>5119.0965947055047</v>
      </c>
      <c r="AC216" s="12">
        <f t="shared" si="212"/>
        <v>1.5396527042639783</v>
      </c>
      <c r="AD216" s="12">
        <f t="shared" si="212"/>
        <v>4.2780906692318359</v>
      </c>
      <c r="AE216" s="12">
        <f t="shared" si="212"/>
        <v>1.8918314958308917</v>
      </c>
      <c r="AF216" s="11">
        <f t="shared" si="177"/>
        <v>-2.9039671966837322E-3</v>
      </c>
      <c r="AG216" s="11">
        <f t="shared" si="177"/>
        <v>2.0567434751257441E-3</v>
      </c>
      <c r="AH216" s="11">
        <f t="shared" si="177"/>
        <v>8.257041531207765E-4</v>
      </c>
      <c r="AI216" s="1">
        <f t="shared" ref="AI216:AK231" si="215">(1-$AI$5)*AI215+AU215</f>
        <v>300206.00654059678</v>
      </c>
      <c r="AJ216" s="1">
        <f t="shared" si="215"/>
        <v>313171.17163891706</v>
      </c>
      <c r="AK216" s="1">
        <f t="shared" si="215"/>
        <v>63682.700399881469</v>
      </c>
      <c r="AL216" s="17">
        <f t="shared" si="213"/>
        <v>57.907635160578252</v>
      </c>
      <c r="AM216" s="17">
        <f t="shared" si="213"/>
        <v>24.169447187874674</v>
      </c>
      <c r="AN216" s="17">
        <f t="shared" si="213"/>
        <v>3.8969739346980674</v>
      </c>
      <c r="AO216" s="7">
        <f t="shared" si="207"/>
        <v>3.6603709159287825E-3</v>
      </c>
      <c r="AP216" s="7">
        <f t="shared" si="207"/>
        <v>5.6366961463639401E-3</v>
      </c>
      <c r="AQ216" s="7">
        <f t="shared" si="207"/>
        <v>4.0800666332927935E-3</v>
      </c>
      <c r="AR216" s="1">
        <f t="shared" si="186"/>
        <v>149127.19946951853</v>
      </c>
      <c r="AS216" s="1">
        <f t="shared" si="186"/>
        <v>164719.65895556338</v>
      </c>
      <c r="AT216" s="1">
        <f t="shared" si="186"/>
        <v>32857.6016471763</v>
      </c>
      <c r="AU216" s="1">
        <f t="shared" si="193"/>
        <v>29825.439893903706</v>
      </c>
      <c r="AV216" s="1">
        <f t="shared" si="193"/>
        <v>32943.931791112678</v>
      </c>
      <c r="AW216" s="1">
        <f t="shared" si="193"/>
        <v>6571.5203294352605</v>
      </c>
      <c r="AX216" s="1">
        <f t="shared" si="194"/>
        <v>92735.7520234205</v>
      </c>
      <c r="AY216" s="1">
        <f t="shared" si="194"/>
        <v>36888.73582226655</v>
      </c>
      <c r="AZ216" s="1">
        <f t="shared" si="194"/>
        <v>3860.9916302907068</v>
      </c>
      <c r="BA216" s="1">
        <f t="shared" si="195"/>
        <v>11.437509351671221</v>
      </c>
      <c r="BB216" s="1">
        <f t="shared" si="195"/>
        <v>10.515661521157408</v>
      </c>
      <c r="BC216" s="1">
        <f t="shared" si="195"/>
        <v>8.2586793285050124</v>
      </c>
      <c r="BD216" s="1">
        <f t="shared" si="196"/>
        <v>1287.8477440461811</v>
      </c>
      <c r="BE216">
        <f t="shared" si="214"/>
        <v>0.21822387218499145</v>
      </c>
      <c r="BF216">
        <f t="shared" si="214"/>
        <v>0.3346263841173937</v>
      </c>
      <c r="BG216">
        <f t="shared" si="214"/>
        <v>2.453676962688749E-2</v>
      </c>
      <c r="BH216">
        <f t="shared" si="197"/>
        <v>0.28614018518879419</v>
      </c>
      <c r="BI216">
        <f t="shared" si="198"/>
        <v>4.7621658391411486E-3</v>
      </c>
      <c r="BJ216">
        <f t="shared" si="198"/>
        <v>1.1197481694748152E-2</v>
      </c>
      <c r="BK216">
        <f t="shared" si="198"/>
        <v>6.0205306372294847E-5</v>
      </c>
      <c r="BL216">
        <f t="shared" si="192"/>
        <v>710.16845500052909</v>
      </c>
      <c r="BM216">
        <f t="shared" si="192"/>
        <v>1844.4453659200794</v>
      </c>
      <c r="BN216">
        <f t="shared" si="192"/>
        <v>1.9782019738270689</v>
      </c>
      <c r="BO216">
        <f t="shared" si="187"/>
        <v>615.28958673123498</v>
      </c>
      <c r="BP216">
        <f t="shared" si="208"/>
        <v>341.32677497422077</v>
      </c>
      <c r="BQ216">
        <f t="shared" si="208"/>
        <v>31.498503190685923</v>
      </c>
      <c r="BR216" s="7">
        <f t="shared" si="206"/>
        <v>1.9172394751980626E-3</v>
      </c>
      <c r="BS216" s="7">
        <f t="shared" si="190"/>
        <v>1.1869059151399077E-2</v>
      </c>
      <c r="BT216" s="7">
        <f t="shared" si="191"/>
        <v>2.1365664406074363E-3</v>
      </c>
      <c r="BU216" s="8">
        <f>MAX((BU$3*climhigh!$I326+BU$4*climhigh!$I326^2+BU$5*climhigh!$I326^6)*(K216/K$66)^$BW$1,-99)</f>
        <v>-32.57419480510201</v>
      </c>
      <c r="BV216" s="8">
        <f>MAX((BV$3*climhigh!$I326+BV$4*climhigh!$I326^2+BV$5*climhigh!$I326^6)*(L216/L$66)^$BW$1,-99)</f>
        <v>-21.063594315230631</v>
      </c>
      <c r="BW216" s="8">
        <f>MAX((BW$3*climhigh!$I326+BW$4*climhigh!$I326^2+BW$5*climhigh!$I326^6)*(M216/M$66)^$BW$1,-99)</f>
        <v>-20.957046130991085</v>
      </c>
      <c r="BX216" s="8">
        <f>MAX((BX$3*climhigh!$M326+BX$4*climhigh!$M326^2+BX$5*climhigh!$M326^6)*(K216/K$66)^$BW$1,-99)</f>
        <v>-32.574214058488728</v>
      </c>
      <c r="BY216" s="8">
        <f>MAX((BY$3*climhigh!$M326+BY$4*climhigh!$M326^2+BY$5*climhigh!$M326^6)*(L216/L$66)^$BW$1,-99)</f>
        <v>-21.063605794184117</v>
      </c>
      <c r="BZ216" s="8">
        <f>MAX((BZ$3*climhigh!$M326+BZ$4*climhigh!$M326^2+BZ$5*climhigh!$M326^6)*(M216/M$66)^$BW$1,-99)</f>
        <v>-20.957056661808583</v>
      </c>
      <c r="CA216" s="8">
        <f t="shared" si="199"/>
        <v>3.2172210479014446E-2</v>
      </c>
      <c r="CB216" s="8">
        <f t="shared" si="200"/>
        <v>3.8185386920668371E-4</v>
      </c>
      <c r="CC216" s="8">
        <f t="shared" si="201"/>
        <v>6.8738065229621161E-5</v>
      </c>
      <c r="CD216" s="8">
        <f>MAX((CD$3*climhigh!$I326+CD$4*climhigh!$I326^2+CD$5*climhigh!$I326^6)*(K216/K$66)^$BW$1,-99)</f>
        <v>-99</v>
      </c>
      <c r="CE216" s="8">
        <f>MAX((CE$3*climhigh!$I326+CE$4*climhigh!$I326^2+CE$5*climhigh!$I326^6)*(L216/L$66)^$BW$1,-99)</f>
        <v>-99</v>
      </c>
      <c r="CF216" s="8">
        <f>MAX((CF$3*climhigh!$I326+CF$4*climhigh!$I326^2+CF$5*climhigh!$I326^6)*(M216/M$66)^$BW$1,-99)</f>
        <v>-99</v>
      </c>
      <c r="CG216" s="8">
        <f>MAX((CG$3*climhigh!$M326+CG$4*climhigh!$M326^2+CG$5*climhigh!$M326^6)*(K216/K$66)^$BW$1,-99)</f>
        <v>-99</v>
      </c>
      <c r="CH216" s="8">
        <f>MAX((CH$3*climhigh!$M326+CH$4*climhigh!$M326^2+CH$5*climhigh!$M326^6)*(L216/L$66)^$BW$1,-99)</f>
        <v>-99</v>
      </c>
      <c r="CI216" s="8">
        <f>MAX((CI$3*climhigh!$M326+CI$4*climhigh!$M326^2+CI$5*climhigh!$M326^6)*(M216/M$66)^$BW$1,-99)</f>
        <v>-99</v>
      </c>
      <c r="CJ216" s="8">
        <f t="shared" si="202"/>
        <v>0</v>
      </c>
      <c r="CK216" s="8">
        <f t="shared" si="203"/>
        <v>0</v>
      </c>
      <c r="CL216" s="8">
        <f t="shared" si="204"/>
        <v>0</v>
      </c>
    </row>
    <row r="217" spans="1:90">
      <c r="A217">
        <f t="shared" si="173"/>
        <v>2171</v>
      </c>
      <c r="B217" s="4">
        <f t="shared" si="209"/>
        <v>1286.4732155176052</v>
      </c>
      <c r="C217" s="4">
        <f t="shared" si="209"/>
        <v>3572.2664905467359</v>
      </c>
      <c r="D217" s="4">
        <f t="shared" si="209"/>
        <v>6808.1927888484915</v>
      </c>
      <c r="E217" s="11">
        <f t="shared" si="210"/>
        <v>2.5274010986546194E-6</v>
      </c>
      <c r="F217" s="11">
        <f t="shared" si="210"/>
        <v>5.0668820233962516E-6</v>
      </c>
      <c r="G217" s="11">
        <f t="shared" si="210"/>
        <v>1.1186810425649353E-5</v>
      </c>
      <c r="H217" s="4">
        <f t="shared" si="182"/>
        <v>148937.02329554124</v>
      </c>
      <c r="I217" s="4">
        <f t="shared" si="182"/>
        <v>165469.33738649593</v>
      </c>
      <c r="J217" s="4">
        <f t="shared" si="182"/>
        <v>32946.920519254178</v>
      </c>
      <c r="K217" s="4">
        <f t="shared" si="174"/>
        <v>115771.56951193676</v>
      </c>
      <c r="L217" s="4">
        <f t="shared" si="174"/>
        <v>46320.546864120101</v>
      </c>
      <c r="M217" s="4">
        <f t="shared" si="174"/>
        <v>4839.3048700412428</v>
      </c>
      <c r="N217" s="11">
        <f t="shared" si="179"/>
        <v>-1.277785657479491E-3</v>
      </c>
      <c r="O217" s="11">
        <f t="shared" si="179"/>
        <v>4.5461484458979573E-3</v>
      </c>
      <c r="P217" s="11">
        <f t="shared" si="179"/>
        <v>2.7071454028249065E-3</v>
      </c>
      <c r="Q217" s="4">
        <f t="shared" si="175"/>
        <v>2700.3265388812924</v>
      </c>
      <c r="R217" s="4">
        <f t="shared" si="175"/>
        <v>11149.409036241095</v>
      </c>
      <c r="S217" s="4">
        <f t="shared" si="175"/>
        <v>2721.5120092321708</v>
      </c>
      <c r="T217" s="4">
        <f t="shared" si="211"/>
        <v>18.130660054370328</v>
      </c>
      <c r="U217" s="4">
        <f t="shared" si="211"/>
        <v>67.380514192782442</v>
      </c>
      <c r="V217" s="4">
        <f t="shared" si="211"/>
        <v>82.602925139595953</v>
      </c>
      <c r="W217" s="11">
        <f t="shared" si="176"/>
        <v>-1.219247815263802E-2</v>
      </c>
      <c r="X217" s="11">
        <f t="shared" si="176"/>
        <v>-1.3228699347321071E-2</v>
      </c>
      <c r="Y217" s="11">
        <f t="shared" si="176"/>
        <v>-1.2203590333800474E-2</v>
      </c>
      <c r="Z217" s="4">
        <f t="shared" si="188"/>
        <v>3285.0373407073894</v>
      </c>
      <c r="AA217" s="4">
        <f t="shared" si="188"/>
        <v>32082.715551737358</v>
      </c>
      <c r="AB217" s="4">
        <f t="shared" si="188"/>
        <v>5074.7616520281945</v>
      </c>
      <c r="AC217" s="12">
        <f t="shared" si="212"/>
        <v>1.5351816033165102</v>
      </c>
      <c r="AD217" s="12">
        <f t="shared" si="212"/>
        <v>4.2868896043017752</v>
      </c>
      <c r="AE217" s="12">
        <f t="shared" si="212"/>
        <v>1.8933935889540039</v>
      </c>
      <c r="AF217" s="11">
        <f t="shared" si="177"/>
        <v>-2.9039671966837322E-3</v>
      </c>
      <c r="AG217" s="11">
        <f t="shared" si="177"/>
        <v>2.0567434751257441E-3</v>
      </c>
      <c r="AH217" s="11">
        <f t="shared" si="177"/>
        <v>8.257041531207765E-4</v>
      </c>
      <c r="AI217" s="1">
        <f t="shared" si="215"/>
        <v>300010.84578044084</v>
      </c>
      <c r="AJ217" s="1">
        <f t="shared" si="215"/>
        <v>314797.98626613809</v>
      </c>
      <c r="AK217" s="1">
        <f t="shared" si="215"/>
        <v>63885.950689328587</v>
      </c>
      <c r="AL217" s="17">
        <f t="shared" si="213"/>
        <v>58.117478949894732</v>
      </c>
      <c r="AM217" s="17">
        <f t="shared" si="213"/>
        <v>24.30432065940008</v>
      </c>
      <c r="AN217" s="17">
        <f t="shared" si="213"/>
        <v>3.912714848886623</v>
      </c>
      <c r="AO217" s="7">
        <f t="shared" si="207"/>
        <v>3.6237672067694947E-3</v>
      </c>
      <c r="AP217" s="7">
        <f t="shared" si="207"/>
        <v>5.580329184900301E-3</v>
      </c>
      <c r="AQ217" s="7">
        <f t="shared" si="207"/>
        <v>4.0392659669598657E-3</v>
      </c>
      <c r="AR217" s="1">
        <f t="shared" si="186"/>
        <v>148937.02329554124</v>
      </c>
      <c r="AS217" s="1">
        <f t="shared" si="186"/>
        <v>165469.33738649593</v>
      </c>
      <c r="AT217" s="1">
        <f t="shared" si="186"/>
        <v>32946.920519254178</v>
      </c>
      <c r="AU217" s="1">
        <f t="shared" si="193"/>
        <v>29787.404659108248</v>
      </c>
      <c r="AV217" s="1">
        <f t="shared" si="193"/>
        <v>33093.867477299187</v>
      </c>
      <c r="AW217" s="1">
        <f t="shared" si="193"/>
        <v>6589.3841038508363</v>
      </c>
      <c r="AX217" s="1">
        <f t="shared" si="194"/>
        <v>92617.255609549422</v>
      </c>
      <c r="AY217" s="1">
        <f t="shared" si="194"/>
        <v>37056.437491296077</v>
      </c>
      <c r="AZ217" s="1">
        <f t="shared" si="194"/>
        <v>3871.4438960329944</v>
      </c>
      <c r="BA217" s="1">
        <f t="shared" si="195"/>
        <v>11.436230748949551</v>
      </c>
      <c r="BB217" s="1">
        <f t="shared" si="195"/>
        <v>10.520197367083183</v>
      </c>
      <c r="BC217" s="1">
        <f t="shared" si="195"/>
        <v>8.2613828161895508</v>
      </c>
      <c r="BD217" s="1">
        <f t="shared" si="196"/>
        <v>1250.7273441007108</v>
      </c>
      <c r="BE217">
        <f t="shared" si="214"/>
        <v>0.21822387218499145</v>
      </c>
      <c r="BF217">
        <f t="shared" si="214"/>
        <v>0.3346263841173937</v>
      </c>
      <c r="BG217">
        <f t="shared" si="214"/>
        <v>2.453676962688749E-2</v>
      </c>
      <c r="BH217">
        <f t="shared" si="197"/>
        <v>0.2862610066281242</v>
      </c>
      <c r="BI217">
        <f t="shared" si="198"/>
        <v>4.7621658391411486E-3</v>
      </c>
      <c r="BJ217">
        <f t="shared" si="198"/>
        <v>1.1197481694748152E-2</v>
      </c>
      <c r="BK217">
        <f t="shared" si="198"/>
        <v>6.0205306372294847E-5</v>
      </c>
      <c r="BL217">
        <f t="shared" si="192"/>
        <v>709.26280452139588</v>
      </c>
      <c r="BM217">
        <f t="shared" si="192"/>
        <v>1852.8398764273941</v>
      </c>
      <c r="BN217">
        <f t="shared" si="192"/>
        <v>1.9835794438853454</v>
      </c>
      <c r="BO217">
        <f t="shared" si="187"/>
        <v>616.46924421559436</v>
      </c>
      <c r="BP217">
        <f t="shared" si="208"/>
        <v>345.17281408210329</v>
      </c>
      <c r="BQ217">
        <f t="shared" si="208"/>
        <v>31.860057836340758</v>
      </c>
      <c r="BR217" s="7">
        <f t="shared" si="206"/>
        <v>1.8713953921962734E-3</v>
      </c>
      <c r="BS217" s="7">
        <f t="shared" si="190"/>
        <v>1.1523358399416579E-2</v>
      </c>
      <c r="BT217" s="7">
        <f t="shared" si="191"/>
        <v>2.0704823593159752E-3</v>
      </c>
      <c r="BU217" s="8">
        <f>MAX((BU$3*climhigh!$I327+BU$4*climhigh!$I327^2+BU$5*climhigh!$I327^6)*(K217/K$66)^$BW$1,-99)</f>
        <v>-32.892616604024056</v>
      </c>
      <c r="BV217" s="8">
        <f>MAX((BV$3*climhigh!$I327+BV$4*climhigh!$I327^2+BV$5*climhigh!$I327^6)*(L217/L$66)^$BW$1,-99)</f>
        <v>-21.223072554447587</v>
      </c>
      <c r="BW217" s="8">
        <f>MAX((BW$3*climhigh!$I327+BW$4*climhigh!$I327^2+BW$5*climhigh!$I327^6)*(M217/M$66)^$BW$1,-99)</f>
        <v>-21.111150677946533</v>
      </c>
      <c r="BX217" s="8">
        <f>MAX((BX$3*climhigh!$M327+BX$4*climhigh!$M327^2+BX$5*climhigh!$M327^6)*(K217/K$66)^$BW$1,-99)</f>
        <v>-32.892635847931444</v>
      </c>
      <c r="BY217" s="8">
        <f>MAX((BY$3*climhigh!$M327+BY$4*climhigh!$M327^2+BY$5*climhigh!$M327^6)*(L217/L$66)^$BW$1,-99)</f>
        <v>-21.223084008735245</v>
      </c>
      <c r="BZ217" s="8">
        <f>MAX((BZ$3*climhigh!$M327+BZ$4*climhigh!$M327^2+BZ$5*climhigh!$M327^6)*(M217/M$66)^$BW$1,-99)</f>
        <v>-21.111161188614211</v>
      </c>
      <c r="CA217" s="8">
        <f t="shared" si="199"/>
        <v>3.2124244156238137E-2</v>
      </c>
      <c r="CB217" s="8">
        <f t="shared" si="200"/>
        <v>3.7017917872269571E-4</v>
      </c>
      <c r="CC217" s="8">
        <f t="shared" si="201"/>
        <v>6.6512680831850373E-5</v>
      </c>
      <c r="CD217" s="8">
        <f>MAX((CD$3*climhigh!$I327+CD$4*climhigh!$I327^2+CD$5*climhigh!$I327^6)*(K217/K$66)^$BW$1,-99)</f>
        <v>-99</v>
      </c>
      <c r="CE217" s="8">
        <f>MAX((CE$3*climhigh!$I327+CE$4*climhigh!$I327^2+CE$5*climhigh!$I327^6)*(L217/L$66)^$BW$1,-99)</f>
        <v>-99</v>
      </c>
      <c r="CF217" s="8">
        <f>MAX((CF$3*climhigh!$I327+CF$4*climhigh!$I327^2+CF$5*climhigh!$I327^6)*(M217/M$66)^$BW$1,-99)</f>
        <v>-99</v>
      </c>
      <c r="CG217" s="8">
        <f>MAX((CG$3*climhigh!$M327+CG$4*climhigh!$M327^2+CG$5*climhigh!$M327^6)*(K217/K$66)^$BW$1,-99)</f>
        <v>-99</v>
      </c>
      <c r="CH217" s="8">
        <f>MAX((CH$3*climhigh!$M327+CH$4*climhigh!$M327^2+CH$5*climhigh!$M327^6)*(L217/L$66)^$BW$1,-99)</f>
        <v>-99</v>
      </c>
      <c r="CI217" s="8">
        <f>MAX((CI$3*climhigh!$M327+CI$4*climhigh!$M327^2+CI$5*climhigh!$M327^6)*(M217/M$66)^$BW$1,-99)</f>
        <v>-99</v>
      </c>
      <c r="CJ217" s="8">
        <f t="shared" si="202"/>
        <v>0</v>
      </c>
      <c r="CK217" s="8">
        <f t="shared" si="203"/>
        <v>0</v>
      </c>
      <c r="CL217" s="8">
        <f t="shared" si="204"/>
        <v>0</v>
      </c>
    </row>
    <row r="218" spans="1:90">
      <c r="A218">
        <f t="shared" si="173"/>
        <v>2172</v>
      </c>
      <c r="B218" s="4">
        <f t="shared" si="209"/>
        <v>1286.4763043797327</v>
      </c>
      <c r="C218" s="4">
        <f t="shared" si="209"/>
        <v>3572.2836857869565</v>
      </c>
      <c r="D218" s="4">
        <f t="shared" si="209"/>
        <v>6808.2651427124574</v>
      </c>
      <c r="E218" s="11">
        <f t="shared" si="210"/>
        <v>2.4010310437218881E-6</v>
      </c>
      <c r="F218" s="11">
        <f t="shared" si="210"/>
        <v>4.8135379222264389E-6</v>
      </c>
      <c r="G218" s="11">
        <f t="shared" si="210"/>
        <v>1.0627469904366886E-5</v>
      </c>
      <c r="H218" s="4">
        <f t="shared" si="182"/>
        <v>148739.52125926723</v>
      </c>
      <c r="I218" s="4">
        <f t="shared" si="182"/>
        <v>166213.0514433652</v>
      </c>
      <c r="J218" s="4">
        <f t="shared" si="182"/>
        <v>33035.182050579271</v>
      </c>
      <c r="K218" s="4">
        <f t="shared" si="174"/>
        <v>115617.7698360182</v>
      </c>
      <c r="L218" s="4">
        <f t="shared" si="174"/>
        <v>46528.513988034319</v>
      </c>
      <c r="M218" s="4">
        <f t="shared" si="174"/>
        <v>4852.2173208750555</v>
      </c>
      <c r="N218" s="11">
        <f t="shared" si="179"/>
        <v>-1.3284753464684051E-3</v>
      </c>
      <c r="O218" s="11">
        <f t="shared" si="179"/>
        <v>4.4897380966655298E-3</v>
      </c>
      <c r="P218" s="11">
        <f t="shared" si="179"/>
        <v>2.6682449609136683E-3</v>
      </c>
      <c r="Q218" s="4">
        <f t="shared" si="175"/>
        <v>2663.8656836125274</v>
      </c>
      <c r="R218" s="4">
        <f t="shared" si="175"/>
        <v>11051.365777358185</v>
      </c>
      <c r="S218" s="4">
        <f t="shared" si="175"/>
        <v>2695.5014800117206</v>
      </c>
      <c r="T218" s="4">
        <f t="shared" si="211"/>
        <v>17.909602377764511</v>
      </c>
      <c r="U218" s="4">
        <f t="shared" si="211"/>
        <v>66.489157628658219</v>
      </c>
      <c r="V218" s="4">
        <f t="shared" si="211"/>
        <v>81.594872880818741</v>
      </c>
      <c r="W218" s="11">
        <f t="shared" si="176"/>
        <v>-1.219247815263802E-2</v>
      </c>
      <c r="X218" s="11">
        <f t="shared" si="176"/>
        <v>-1.3228699347321071E-2</v>
      </c>
      <c r="Y218" s="11">
        <f t="shared" si="176"/>
        <v>-1.2203590333800474E-2</v>
      </c>
      <c r="Z218" s="4">
        <f t="shared" si="188"/>
        <v>3231.4350792159466</v>
      </c>
      <c r="AA218" s="4">
        <f t="shared" si="188"/>
        <v>31867.796789211301</v>
      </c>
      <c r="AB218" s="4">
        <f t="shared" si="188"/>
        <v>5030.6083997788219</v>
      </c>
      <c r="AC218" s="12">
        <f t="shared" si="212"/>
        <v>1.5307234862995267</v>
      </c>
      <c r="AD218" s="12">
        <f t="shared" si="212"/>
        <v>4.2957066365240069</v>
      </c>
      <c r="AE218" s="12">
        <f t="shared" si="212"/>
        <v>1.8949569719038954</v>
      </c>
      <c r="AF218" s="11">
        <f t="shared" si="177"/>
        <v>-2.9039671966837322E-3</v>
      </c>
      <c r="AG218" s="11">
        <f t="shared" si="177"/>
        <v>2.0567434751257441E-3</v>
      </c>
      <c r="AH218" s="11">
        <f t="shared" si="177"/>
        <v>8.257041531207765E-4</v>
      </c>
      <c r="AI218" s="1">
        <f t="shared" si="215"/>
        <v>299797.16586150503</v>
      </c>
      <c r="AJ218" s="1">
        <f t="shared" si="215"/>
        <v>316412.05511682347</v>
      </c>
      <c r="AK218" s="1">
        <f t="shared" si="215"/>
        <v>64086.739724246567</v>
      </c>
      <c r="AL218" s="17">
        <f t="shared" si="213"/>
        <v>58.32597712210989</v>
      </c>
      <c r="AM218" s="17">
        <f t="shared" si="213"/>
        <v>24.438590508195954</v>
      </c>
      <c r="AN218" s="17">
        <f t="shared" si="213"/>
        <v>3.9283612998548736</v>
      </c>
      <c r="AO218" s="7">
        <f t="shared" ref="AO218:AQ233" si="216">AO$5*AO217</f>
        <v>3.5875295347017997E-3</v>
      </c>
      <c r="AP218" s="7">
        <f t="shared" si="216"/>
        <v>5.5245258930512976E-3</v>
      </c>
      <c r="AQ218" s="7">
        <f t="shared" si="216"/>
        <v>3.998873307290267E-3</v>
      </c>
      <c r="AR218" s="1">
        <f t="shared" si="186"/>
        <v>148739.52125926723</v>
      </c>
      <c r="AS218" s="1">
        <f t="shared" si="186"/>
        <v>166213.0514433652</v>
      </c>
      <c r="AT218" s="1">
        <f t="shared" si="186"/>
        <v>33035.182050579271</v>
      </c>
      <c r="AU218" s="1">
        <f t="shared" si="193"/>
        <v>29747.904251853448</v>
      </c>
      <c r="AV218" s="1">
        <f t="shared" si="193"/>
        <v>33242.610288673044</v>
      </c>
      <c r="AW218" s="1">
        <f t="shared" si="193"/>
        <v>6607.0364101158548</v>
      </c>
      <c r="AX218" s="1">
        <f t="shared" si="194"/>
        <v>92494.215868814557</v>
      </c>
      <c r="AY218" s="1">
        <f t="shared" si="194"/>
        <v>37222.811190427448</v>
      </c>
      <c r="AZ218" s="1">
        <f t="shared" si="194"/>
        <v>3881.7738567000447</v>
      </c>
      <c r="BA218" s="1">
        <f t="shared" si="195"/>
        <v>11.434901390397412</v>
      </c>
      <c r="BB218" s="1">
        <f t="shared" si="195"/>
        <v>10.524677056372211</v>
      </c>
      <c r="BC218" s="1">
        <f t="shared" si="195"/>
        <v>8.2640475077044524</v>
      </c>
      <c r="BD218" s="1">
        <f t="shared" si="196"/>
        <v>1214.670366611487</v>
      </c>
      <c r="BE218">
        <f t="shared" si="214"/>
        <v>0.21822387218499145</v>
      </c>
      <c r="BF218">
        <f t="shared" si="214"/>
        <v>0.3346263841173937</v>
      </c>
      <c r="BG218">
        <f t="shared" si="214"/>
        <v>2.453676962688749E-2</v>
      </c>
      <c r="BH218">
        <f t="shared" si="197"/>
        <v>0.28638082503299211</v>
      </c>
      <c r="BI218">
        <f t="shared" si="198"/>
        <v>4.7621658391411486E-3</v>
      </c>
      <c r="BJ218">
        <f t="shared" si="198"/>
        <v>1.1197481694748152E-2</v>
      </c>
      <c r="BK218">
        <f t="shared" si="198"/>
        <v>6.0205306372294847E-5</v>
      </c>
      <c r="BL218">
        <f t="shared" si="192"/>
        <v>708.32226707109101</v>
      </c>
      <c r="BM218">
        <f t="shared" si="192"/>
        <v>1861.1676009653147</v>
      </c>
      <c r="BN218">
        <f t="shared" si="192"/>
        <v>1.9888932564196606</v>
      </c>
      <c r="BO218">
        <f t="shared" si="187"/>
        <v>617.62290191865009</v>
      </c>
      <c r="BP218">
        <f t="shared" si="208"/>
        <v>349.06255217769751</v>
      </c>
      <c r="BQ218">
        <f t="shared" si="208"/>
        <v>32.225790089047301</v>
      </c>
      <c r="BR218" s="7">
        <f t="shared" si="206"/>
        <v>1.8265943817374897E-3</v>
      </c>
      <c r="BS218" s="7">
        <f t="shared" si="190"/>
        <v>1.118772660137532E-2</v>
      </c>
      <c r="BT218" s="7">
        <f t="shared" si="191"/>
        <v>2.0065314035854448E-3</v>
      </c>
      <c r="BU218" s="8">
        <f>MAX((BU$3*climhigh!$I328+BU$4*climhigh!$I328^2+BU$5*climhigh!$I328^6)*(K218/K$66)^$BW$1,-99)</f>
        <v>-33.209636815424609</v>
      </c>
      <c r="BV218" s="8">
        <f>MAX((BV$3*climhigh!$I328+BV$4*climhigh!$I328^2+BV$5*climhigh!$I328^6)*(L218/L$66)^$BW$1,-99)</f>
        <v>-21.38122284653873</v>
      </c>
      <c r="BW218" s="8">
        <f>MAX((BW$3*climhigh!$I328+BW$4*climhigh!$I328^2+BW$5*climhigh!$I328^6)*(M218/M$66)^$BW$1,-99)</f>
        <v>-21.264068779811691</v>
      </c>
      <c r="BX218" s="8">
        <f>MAX((BX$3*climhigh!$M328+BX$4*climhigh!$M328^2+BX$5*climhigh!$M328^6)*(K218/K$66)^$BW$1,-99)</f>
        <v>-33.209656049735116</v>
      </c>
      <c r="BY218" s="8">
        <f>MAX((BY$3*climhigh!$M328+BY$4*climhigh!$M328^2+BY$5*climhigh!$M328^6)*(L218/L$66)^$BW$1,-99)</f>
        <v>-21.381234276201134</v>
      </c>
      <c r="BZ218" s="8">
        <f>MAX((BZ$3*climhigh!$M328+BZ$4*climhigh!$M328^2+BZ$5*climhigh!$M328^6)*(M218/M$66)^$BW$1,-99)</f>
        <v>-21.26407927035471</v>
      </c>
      <c r="CA218" s="8">
        <f t="shared" si="199"/>
        <v>3.2074591350088638E-2</v>
      </c>
      <c r="CB218" s="8">
        <f t="shared" si="200"/>
        <v>3.5884175887562937E-4</v>
      </c>
      <c r="CC218" s="8">
        <f t="shared" si="201"/>
        <v>6.4358674801122921E-5</v>
      </c>
      <c r="CD218" s="8">
        <f>MAX((CD$3*climhigh!$I328+CD$4*climhigh!$I328^2+CD$5*climhigh!$I328^6)*(K218/K$66)^$BW$1,-99)</f>
        <v>-99</v>
      </c>
      <c r="CE218" s="8">
        <f>MAX((CE$3*climhigh!$I328+CE$4*climhigh!$I328^2+CE$5*climhigh!$I328^6)*(L218/L$66)^$BW$1,-99)</f>
        <v>-99</v>
      </c>
      <c r="CF218" s="8">
        <f>MAX((CF$3*climhigh!$I328+CF$4*climhigh!$I328^2+CF$5*climhigh!$I328^6)*(M218/M$66)^$BW$1,-99)</f>
        <v>-99</v>
      </c>
      <c r="CG218" s="8">
        <f>MAX((CG$3*climhigh!$M328+CG$4*climhigh!$M328^2+CG$5*climhigh!$M328^6)*(K218/K$66)^$BW$1,-99)</f>
        <v>-99</v>
      </c>
      <c r="CH218" s="8">
        <f>MAX((CH$3*climhigh!$M328+CH$4*climhigh!$M328^2+CH$5*climhigh!$M328^6)*(L218/L$66)^$BW$1,-99)</f>
        <v>-99</v>
      </c>
      <c r="CI218" s="8">
        <f>MAX((CI$3*climhigh!$M328+CI$4*climhigh!$M328^2+CI$5*climhigh!$M328^6)*(M218/M$66)^$BW$1,-99)</f>
        <v>-99</v>
      </c>
      <c r="CJ218" s="8">
        <f t="shared" si="202"/>
        <v>0</v>
      </c>
      <c r="CK218" s="8">
        <f t="shared" si="203"/>
        <v>0</v>
      </c>
      <c r="CL218" s="8">
        <f t="shared" si="204"/>
        <v>0</v>
      </c>
    </row>
    <row r="219" spans="1:90">
      <c r="A219">
        <f t="shared" si="173"/>
        <v>2173</v>
      </c>
      <c r="B219" s="4">
        <f t="shared" si="209"/>
        <v>1286.4792388057992</v>
      </c>
      <c r="C219" s="4">
        <f t="shared" si="209"/>
        <v>3572.3000213437972</v>
      </c>
      <c r="D219" s="4">
        <f t="shared" si="209"/>
        <v>6808.3338796137168</v>
      </c>
      <c r="E219" s="11">
        <f t="shared" si="210"/>
        <v>2.2809794915357937E-6</v>
      </c>
      <c r="F219" s="11">
        <f t="shared" si="210"/>
        <v>4.5728610261151166E-6</v>
      </c>
      <c r="G219" s="11">
        <f t="shared" si="210"/>
        <v>1.0096096409148541E-5</v>
      </c>
      <c r="H219" s="4">
        <f t="shared" si="182"/>
        <v>148534.89090618602</v>
      </c>
      <c r="I219" s="4">
        <f t="shared" si="182"/>
        <v>166950.8610567424</v>
      </c>
      <c r="J219" s="4">
        <f t="shared" si="182"/>
        <v>33122.404307474972</v>
      </c>
      <c r="K219" s="4">
        <f t="shared" si="174"/>
        <v>115458.4438098407</v>
      </c>
      <c r="L219" s="4">
        <f t="shared" si="174"/>
        <v>46734.83751623422</v>
      </c>
      <c r="M219" s="4">
        <f t="shared" si="174"/>
        <v>4864.9794344918691</v>
      </c>
      <c r="N219" s="11">
        <f t="shared" si="179"/>
        <v>-1.3780409914797564E-3</v>
      </c>
      <c r="O219" s="11">
        <f t="shared" si="179"/>
        <v>4.4343459637021798E-3</v>
      </c>
      <c r="P219" s="11">
        <f t="shared" si="179"/>
        <v>2.6301611763983601E-3</v>
      </c>
      <c r="Q219" s="4">
        <f t="shared" si="175"/>
        <v>2627.7663947877331</v>
      </c>
      <c r="R219" s="4">
        <f t="shared" si="175"/>
        <v>10953.577970227261</v>
      </c>
      <c r="S219" s="4">
        <f t="shared" si="175"/>
        <v>2669.6367215719224</v>
      </c>
      <c r="T219" s="4">
        <f t="shared" si="211"/>
        <v>17.691239942051183</v>
      </c>
      <c r="U219" s="4">
        <f t="shared" si="211"/>
        <v>65.609592552532064</v>
      </c>
      <c r="V219" s="4">
        <f t="shared" si="211"/>
        <v>80.599122478842702</v>
      </c>
      <c r="W219" s="11">
        <f t="shared" si="176"/>
        <v>-1.219247815263802E-2</v>
      </c>
      <c r="X219" s="11">
        <f t="shared" si="176"/>
        <v>-1.3228699347321071E-2</v>
      </c>
      <c r="Y219" s="11">
        <f t="shared" si="176"/>
        <v>-1.2203590333800474E-2</v>
      </c>
      <c r="Z219" s="4">
        <f t="shared" si="188"/>
        <v>3178.5457153237508</v>
      </c>
      <c r="AA219" s="4">
        <f t="shared" si="188"/>
        <v>31652.532175985372</v>
      </c>
      <c r="AB219" s="4">
        <f t="shared" si="188"/>
        <v>4986.6430496980902</v>
      </c>
      <c r="AC219" s="12">
        <f t="shared" si="212"/>
        <v>1.5262783155081194</v>
      </c>
      <c r="AD219" s="12">
        <f t="shared" si="212"/>
        <v>4.304541803119732</v>
      </c>
      <c r="AE219" s="12">
        <f t="shared" si="212"/>
        <v>1.8965216457455816</v>
      </c>
      <c r="AF219" s="11">
        <f t="shared" si="177"/>
        <v>-2.9039671966837322E-3</v>
      </c>
      <c r="AG219" s="11">
        <f t="shared" si="177"/>
        <v>2.0567434751257441E-3</v>
      </c>
      <c r="AH219" s="11">
        <f t="shared" si="177"/>
        <v>8.257041531207765E-4</v>
      </c>
      <c r="AI219" s="1">
        <f t="shared" si="215"/>
        <v>299565.35352720798</v>
      </c>
      <c r="AJ219" s="1">
        <f t="shared" si="215"/>
        <v>318013.45989381417</v>
      </c>
      <c r="AK219" s="1">
        <f t="shared" si="215"/>
        <v>64285.102161937764</v>
      </c>
      <c r="AL219" s="17">
        <f t="shared" si="213"/>
        <v>58.533130826020141</v>
      </c>
      <c r="AM219" s="17">
        <f t="shared" si="213"/>
        <v>24.572252017987637</v>
      </c>
      <c r="AN219" s="17">
        <f t="shared" si="213"/>
        <v>3.9439132288068213</v>
      </c>
      <c r="AO219" s="7">
        <f t="shared" si="216"/>
        <v>3.5516542393547817E-3</v>
      </c>
      <c r="AP219" s="7">
        <f t="shared" si="216"/>
        <v>5.4692806341207845E-3</v>
      </c>
      <c r="AQ219" s="7">
        <f t="shared" si="216"/>
        <v>3.9588845742173639E-3</v>
      </c>
      <c r="AR219" s="1">
        <f t="shared" si="186"/>
        <v>148534.89090618602</v>
      </c>
      <c r="AS219" s="1">
        <f t="shared" si="186"/>
        <v>166950.8610567424</v>
      </c>
      <c r="AT219" s="1">
        <f t="shared" si="186"/>
        <v>33122.404307474972</v>
      </c>
      <c r="AU219" s="1">
        <f t="shared" si="193"/>
        <v>29706.978181237206</v>
      </c>
      <c r="AV219" s="1">
        <f t="shared" si="193"/>
        <v>33390.172211348479</v>
      </c>
      <c r="AW219" s="1">
        <f t="shared" si="193"/>
        <v>6624.4808614949943</v>
      </c>
      <c r="AX219" s="1">
        <f t="shared" si="194"/>
        <v>92366.755047872561</v>
      </c>
      <c r="AY219" s="1">
        <f t="shared" si="194"/>
        <v>37387.870012987376</v>
      </c>
      <c r="AZ219" s="1">
        <f t="shared" si="194"/>
        <v>3891.9835475934951</v>
      </c>
      <c r="BA219" s="1">
        <f t="shared" si="195"/>
        <v>11.433522399034244</v>
      </c>
      <c r="BB219" s="1">
        <f t="shared" si="195"/>
        <v>10.529101599592337</v>
      </c>
      <c r="BC219" s="1">
        <f t="shared" si="195"/>
        <v>8.2666742160599345</v>
      </c>
      <c r="BD219" s="1">
        <f t="shared" si="196"/>
        <v>1179.6466794284324</v>
      </c>
      <c r="BE219">
        <f t="shared" si="214"/>
        <v>0.21822387218499145</v>
      </c>
      <c r="BF219">
        <f t="shared" si="214"/>
        <v>0.3346263841173937</v>
      </c>
      <c r="BG219">
        <f t="shared" si="214"/>
        <v>2.453676962688749E-2</v>
      </c>
      <c r="BH219">
        <f t="shared" si="197"/>
        <v>0.28649964855466692</v>
      </c>
      <c r="BI219">
        <f t="shared" si="198"/>
        <v>4.7621658391411486E-3</v>
      </c>
      <c r="BJ219">
        <f t="shared" si="198"/>
        <v>1.1197481694748152E-2</v>
      </c>
      <c r="BK219">
        <f t="shared" si="198"/>
        <v>6.0205306372294847E-5</v>
      </c>
      <c r="BL219">
        <f t="shared" si="192"/>
        <v>707.34778339399634</v>
      </c>
      <c r="BM219">
        <f t="shared" si="192"/>
        <v>1869.4292106053151</v>
      </c>
      <c r="BN219">
        <f t="shared" si="192"/>
        <v>1.9941444991185493</v>
      </c>
      <c r="BO219">
        <f t="shared" si="187"/>
        <v>618.75104844132704</v>
      </c>
      <c r="BP219">
        <f t="shared" si="208"/>
        <v>352.99648476837194</v>
      </c>
      <c r="BQ219">
        <f t="shared" si="208"/>
        <v>32.595748116775439</v>
      </c>
      <c r="BR219" s="7">
        <f t="shared" si="206"/>
        <v>1.7828257135994452E-3</v>
      </c>
      <c r="BS219" s="7">
        <f t="shared" si="190"/>
        <v>1.0861870486772155E-2</v>
      </c>
      <c r="BT219" s="7">
        <f t="shared" si="191"/>
        <v>1.9446401309201986E-3</v>
      </c>
      <c r="BU219" s="8">
        <f>MAX((BU$3*climhigh!$I329+BU$4*climhigh!$I329^2+BU$5*climhigh!$I329^6)*(K219/K$66)^$BW$1,-99)</f>
        <v>-33.525225829832571</v>
      </c>
      <c r="BV219" s="8">
        <f>MAX((BV$3*climhigh!$I329+BV$4*climhigh!$I329^2+BV$5*climhigh!$I329^6)*(L219/L$66)^$BW$1,-99)</f>
        <v>-21.538034419927932</v>
      </c>
      <c r="BW219" s="8">
        <f>MAX((BW$3*climhigh!$I329+BW$4*climhigh!$I329^2+BW$5*climhigh!$I329^6)*(M219/M$66)^$BW$1,-99)</f>
        <v>-21.415788850898835</v>
      </c>
      <c r="BX219" s="8">
        <f>MAX((BX$3*climhigh!$M329+BX$4*climhigh!$M329^2+BX$5*climhigh!$M329^6)*(K219/K$66)^$BW$1,-99)</f>
        <v>-33.525245054440028</v>
      </c>
      <c r="BY219" s="8">
        <f>MAX((BY$3*climhigh!$M329+BY$4*climhigh!$M329^2+BY$5*climhigh!$M329^6)*(L219/L$66)^$BW$1,-99)</f>
        <v>-21.538045825011615</v>
      </c>
      <c r="BZ219" s="8">
        <f>MAX((BZ$3*climhigh!$M329+BZ$4*climhigh!$M329^2+BZ$5*climhigh!$M329^6)*(M219/M$66)^$BW$1,-99)</f>
        <v>-21.41579932134751</v>
      </c>
      <c r="CA219" s="8">
        <f t="shared" si="199"/>
        <v>3.2023314055184687E-2</v>
      </c>
      <c r="CB219" s="8">
        <f t="shared" si="200"/>
        <v>3.478330898246465E-4</v>
      </c>
      <c r="CC219" s="8">
        <f t="shared" si="201"/>
        <v>6.2273821636772987E-5</v>
      </c>
      <c r="CD219" s="8">
        <f>MAX((CD$3*climhigh!$I329+CD$4*climhigh!$I329^2+CD$5*climhigh!$I329^6)*(K219/K$66)^$BW$1,-99)</f>
        <v>-99</v>
      </c>
      <c r="CE219" s="8">
        <f>MAX((CE$3*climhigh!$I329+CE$4*climhigh!$I329^2+CE$5*climhigh!$I329^6)*(L219/L$66)^$BW$1,-99)</f>
        <v>-99</v>
      </c>
      <c r="CF219" s="8">
        <f>MAX((CF$3*climhigh!$I329+CF$4*climhigh!$I329^2+CF$5*climhigh!$I329^6)*(M219/M$66)^$BW$1,-99)</f>
        <v>-99</v>
      </c>
      <c r="CG219" s="8">
        <f>MAX((CG$3*climhigh!$M329+CG$4*climhigh!$M329^2+CG$5*climhigh!$M329^6)*(K219/K$66)^$BW$1,-99)</f>
        <v>-99</v>
      </c>
      <c r="CH219" s="8">
        <f>MAX((CH$3*climhigh!$M329+CH$4*climhigh!$M329^2+CH$5*climhigh!$M329^6)*(L219/L$66)^$BW$1,-99)</f>
        <v>-99</v>
      </c>
      <c r="CI219" s="8">
        <f>MAX((CI$3*climhigh!$M329+CI$4*climhigh!$M329^2+CI$5*climhigh!$M329^6)*(M219/M$66)^$BW$1,-99)</f>
        <v>-99</v>
      </c>
      <c r="CJ219" s="8">
        <f t="shared" si="202"/>
        <v>0</v>
      </c>
      <c r="CK219" s="8">
        <f t="shared" si="203"/>
        <v>0</v>
      </c>
      <c r="CL219" s="8">
        <f t="shared" si="204"/>
        <v>0</v>
      </c>
    </row>
    <row r="220" spans="1:90">
      <c r="A220">
        <f t="shared" si="173"/>
        <v>2174</v>
      </c>
      <c r="B220" s="4">
        <f t="shared" si="209"/>
        <v>1286.4820265169212</v>
      </c>
      <c r="C220" s="4">
        <f t="shared" si="209"/>
        <v>3572.3155401937615</v>
      </c>
      <c r="D220" s="4">
        <f t="shared" si="209"/>
        <v>6808.3991803291892</v>
      </c>
      <c r="E220" s="11">
        <f t="shared" si="210"/>
        <v>2.166930516959004E-6</v>
      </c>
      <c r="F220" s="11">
        <f t="shared" si="210"/>
        <v>4.3442179748093603E-6</v>
      </c>
      <c r="G220" s="11">
        <f t="shared" si="210"/>
        <v>9.5912915886911132E-6</v>
      </c>
      <c r="H220" s="4">
        <f t="shared" si="182"/>
        <v>148323.32926810638</v>
      </c>
      <c r="I220" s="4">
        <f t="shared" si="182"/>
        <v>167682.82730369654</v>
      </c>
      <c r="J220" s="4">
        <f t="shared" si="182"/>
        <v>33208.605326227778</v>
      </c>
      <c r="K220" s="4">
        <f t="shared" si="174"/>
        <v>115293.74387738908</v>
      </c>
      <c r="L220" s="4">
        <f t="shared" si="174"/>
        <v>46939.53415285411</v>
      </c>
      <c r="M220" s="4">
        <f t="shared" si="174"/>
        <v>4877.5937553975982</v>
      </c>
      <c r="N220" s="11">
        <f t="shared" si="179"/>
        <v>-1.4264866822809585E-3</v>
      </c>
      <c r="O220" s="11">
        <f t="shared" si="179"/>
        <v>4.3799582388359681E-3</v>
      </c>
      <c r="P220" s="11">
        <f t="shared" si="179"/>
        <v>2.5928826782484204E-3</v>
      </c>
      <c r="Q220" s="4">
        <f t="shared" si="175"/>
        <v>2592.0302565845313</v>
      </c>
      <c r="R220" s="4">
        <f t="shared" si="175"/>
        <v>10856.065092553523</v>
      </c>
      <c r="S220" s="4">
        <f t="shared" si="175"/>
        <v>2643.9205079424769</v>
      </c>
      <c r="T220" s="4">
        <f t="shared" si="211"/>
        <v>17.475539885564647</v>
      </c>
      <c r="U220" s="4">
        <f t="shared" si="211"/>
        <v>64.741662978354384</v>
      </c>
      <c r="V220" s="4">
        <f t="shared" si="211"/>
        <v>79.615523806847094</v>
      </c>
      <c r="W220" s="11">
        <f t="shared" si="176"/>
        <v>-1.219247815263802E-2</v>
      </c>
      <c r="X220" s="11">
        <f t="shared" si="176"/>
        <v>-1.3228699347321071E-2</v>
      </c>
      <c r="Y220" s="11">
        <f t="shared" si="176"/>
        <v>-1.2203590333800474E-2</v>
      </c>
      <c r="Z220" s="4">
        <f t="shared" si="188"/>
        <v>3126.3664497277027</v>
      </c>
      <c r="AA220" s="4">
        <f t="shared" si="188"/>
        <v>31436.980419092186</v>
      </c>
      <c r="AB220" s="4">
        <f t="shared" si="188"/>
        <v>4942.8715618071728</v>
      </c>
      <c r="AC220" s="12">
        <f t="shared" si="212"/>
        <v>1.5218460533468741</v>
      </c>
      <c r="AD220" s="12">
        <f t="shared" si="212"/>
        <v>4.3133951413867049</v>
      </c>
      <c r="AE220" s="12">
        <f t="shared" si="212"/>
        <v>1.8980876115449572</v>
      </c>
      <c r="AF220" s="11">
        <f t="shared" si="177"/>
        <v>-2.9039671966837322E-3</v>
      </c>
      <c r="AG220" s="11">
        <f t="shared" si="177"/>
        <v>2.0567434751257441E-3</v>
      </c>
      <c r="AH220" s="11">
        <f t="shared" si="177"/>
        <v>8.257041531207765E-4</v>
      </c>
      <c r="AI220" s="1">
        <f t="shared" si="215"/>
        <v>299315.79635572439</v>
      </c>
      <c r="AJ220" s="1">
        <f t="shared" si="215"/>
        <v>319602.28611578123</v>
      </c>
      <c r="AK220" s="1">
        <f t="shared" si="215"/>
        <v>64481.072807238983</v>
      </c>
      <c r="AL220" s="17">
        <f t="shared" si="213"/>
        <v>58.738941373838678</v>
      </c>
      <c r="AM220" s="17">
        <f t="shared" si="213"/>
        <v>24.705300634665367</v>
      </c>
      <c r="AN220" s="17">
        <f t="shared" si="213"/>
        <v>3.9593705910779611</v>
      </c>
      <c r="AO220" s="7">
        <f t="shared" si="216"/>
        <v>3.5161376969612339E-3</v>
      </c>
      <c r="AP220" s="7">
        <f t="shared" si="216"/>
        <v>5.4145878277795769E-3</v>
      </c>
      <c r="AQ220" s="7">
        <f t="shared" si="216"/>
        <v>3.9192957284751905E-3</v>
      </c>
      <c r="AR220" s="1">
        <f t="shared" si="186"/>
        <v>148323.32926810638</v>
      </c>
      <c r="AS220" s="1">
        <f t="shared" si="186"/>
        <v>167682.82730369654</v>
      </c>
      <c r="AT220" s="1">
        <f t="shared" si="186"/>
        <v>33208.605326227778</v>
      </c>
      <c r="AU220" s="1">
        <f t="shared" si="193"/>
        <v>29664.665853621278</v>
      </c>
      <c r="AV220" s="1">
        <f t="shared" si="193"/>
        <v>33536.565460739308</v>
      </c>
      <c r="AW220" s="1">
        <f t="shared" si="193"/>
        <v>6641.721065245556</v>
      </c>
      <c r="AX220" s="1">
        <f t="shared" si="194"/>
        <v>92234.995101911249</v>
      </c>
      <c r="AY220" s="1">
        <f t="shared" si="194"/>
        <v>37551.62732228329</v>
      </c>
      <c r="AZ220" s="1">
        <f t="shared" si="194"/>
        <v>3902.0750043180788</v>
      </c>
      <c r="BA220" s="1">
        <f t="shared" si="195"/>
        <v>11.432094893951231</v>
      </c>
      <c r="BB220" s="1">
        <f t="shared" si="195"/>
        <v>10.533471993730824</v>
      </c>
      <c r="BC220" s="1">
        <f t="shared" si="195"/>
        <v>8.2692637430173015</v>
      </c>
      <c r="BD220" s="1">
        <f t="shared" si="196"/>
        <v>1145.626987621559</v>
      </c>
      <c r="BE220">
        <f t="shared" si="214"/>
        <v>0.21822387218499145</v>
      </c>
      <c r="BF220">
        <f t="shared" si="214"/>
        <v>0.3346263841173937</v>
      </c>
      <c r="BG220">
        <f t="shared" si="214"/>
        <v>2.453676962688749E-2</v>
      </c>
      <c r="BH220">
        <f t="shared" si="197"/>
        <v>0.28661748525563902</v>
      </c>
      <c r="BI220">
        <f t="shared" si="198"/>
        <v>4.7621658391411486E-3</v>
      </c>
      <c r="BJ220">
        <f t="shared" si="198"/>
        <v>1.1197481694748152E-2</v>
      </c>
      <c r="BK220">
        <f t="shared" si="198"/>
        <v>6.0205306372294847E-5</v>
      </c>
      <c r="BL220">
        <f t="shared" si="192"/>
        <v>706.34029178826063</v>
      </c>
      <c r="BM220">
        <f t="shared" si="192"/>
        <v>1877.6253892567577</v>
      </c>
      <c r="BN220">
        <f t="shared" si="192"/>
        <v>1.9993342578621658</v>
      </c>
      <c r="BO220">
        <f t="shared" si="187"/>
        <v>619.85417372080485</v>
      </c>
      <c r="BP220">
        <f t="shared" si="208"/>
        <v>356.97511294780833</v>
      </c>
      <c r="BQ220">
        <f t="shared" si="208"/>
        <v>32.969980641049375</v>
      </c>
      <c r="BR220" s="7">
        <f t="shared" si="206"/>
        <v>1.740078700731118E-3</v>
      </c>
      <c r="BS220" s="7">
        <f t="shared" si="190"/>
        <v>1.0545505326963257E-2</v>
      </c>
      <c r="BT220" s="7">
        <f t="shared" si="191"/>
        <v>1.8847378367392873E-3</v>
      </c>
      <c r="BU220" s="8">
        <f>MAX((BU$3*climhigh!$I330+BU$4*climhigh!$I330^2+BU$5*climhigh!$I330^6)*(K220/K$66)^$BW$1,-99)</f>
        <v>-33.839354651175405</v>
      </c>
      <c r="BV220" s="8">
        <f>MAX((BV$3*climhigh!$I330+BV$4*climhigh!$I330^2+BV$5*climhigh!$I330^6)*(L220/L$66)^$BW$1,-99)</f>
        <v>-21.693496991840085</v>
      </c>
      <c r="BW220" s="8">
        <f>MAX((BW$3*climhigh!$I330+BW$4*climhigh!$I330^2+BW$5*climhigh!$I330^6)*(M220/M$66)^$BW$1,-99)</f>
        <v>-21.566299764928722</v>
      </c>
      <c r="BX220" s="8">
        <f>MAX((BX$3*climhigh!$M330+BX$4*climhigh!$M330^2+BX$5*climhigh!$M330^6)*(K220/K$66)^$BW$1,-99)</f>
        <v>-33.839373865984342</v>
      </c>
      <c r="BY220" s="8">
        <f>MAX((BY$3*climhigh!$M330+BY$4*climhigh!$M330^2+BY$5*climhigh!$M330^6)*(L220/L$66)^$BW$1,-99)</f>
        <v>-21.693508372397172</v>
      </c>
      <c r="BZ220" s="8">
        <f>MAX((BZ$3*climhigh!$M330+BZ$4*climhigh!$M330^2+BZ$5*climhigh!$M330^6)*(M220/M$66)^$BW$1,-99)</f>
        <v>-21.566310215318158</v>
      </c>
      <c r="CA220" s="8">
        <f t="shared" si="199"/>
        <v>3.1970472910362792E-2</v>
      </c>
      <c r="CB220" s="8">
        <f t="shared" si="200"/>
        <v>3.3714479238176534E-4</v>
      </c>
      <c r="CC220" s="8">
        <f t="shared" si="201"/>
        <v>6.0255959952609155E-5</v>
      </c>
      <c r="CD220" s="8">
        <f>MAX((CD$3*climhigh!$I330+CD$4*climhigh!$I330^2+CD$5*climhigh!$I330^6)*(K220/K$66)^$BW$1,-99)</f>
        <v>-99</v>
      </c>
      <c r="CE220" s="8">
        <f>MAX((CE$3*climhigh!$I330+CE$4*climhigh!$I330^2+CE$5*climhigh!$I330^6)*(L220/L$66)^$BW$1,-99)</f>
        <v>-99</v>
      </c>
      <c r="CF220" s="8">
        <f>MAX((CF$3*climhigh!$I330+CF$4*climhigh!$I330^2+CF$5*climhigh!$I330^6)*(M220/M$66)^$BW$1,-99)</f>
        <v>-99</v>
      </c>
      <c r="CG220" s="8">
        <f>MAX((CG$3*climhigh!$M330+CG$4*climhigh!$M330^2+CG$5*climhigh!$M330^6)*(K220/K$66)^$BW$1,-99)</f>
        <v>-99</v>
      </c>
      <c r="CH220" s="8">
        <f>MAX((CH$3*climhigh!$M330+CH$4*climhigh!$M330^2+CH$5*climhigh!$M330^6)*(L220/L$66)^$BW$1,-99)</f>
        <v>-99</v>
      </c>
      <c r="CI220" s="8">
        <f>MAX((CI$3*climhigh!$M330+CI$4*climhigh!$M330^2+CI$5*climhigh!$M330^6)*(M220/M$66)^$BW$1,-99)</f>
        <v>-99</v>
      </c>
      <c r="CJ220" s="8">
        <f t="shared" si="202"/>
        <v>0</v>
      </c>
      <c r="CK220" s="8">
        <f t="shared" si="203"/>
        <v>0</v>
      </c>
      <c r="CL220" s="8">
        <f t="shared" si="204"/>
        <v>0</v>
      </c>
    </row>
    <row r="221" spans="1:90">
      <c r="A221">
        <f t="shared" si="173"/>
        <v>2175</v>
      </c>
      <c r="B221" s="4">
        <f t="shared" si="209"/>
        <v>1286.4846748482257</v>
      </c>
      <c r="C221" s="4">
        <f t="shared" si="209"/>
        <v>3572.3302831652741</v>
      </c>
      <c r="D221" s="4">
        <f t="shared" si="209"/>
        <v>6808.4612166038914</v>
      </c>
      <c r="E221" s="11">
        <f t="shared" si="210"/>
        <v>2.0585839911110538E-6</v>
      </c>
      <c r="F221" s="11">
        <f t="shared" si="210"/>
        <v>4.127007076068892E-6</v>
      </c>
      <c r="G221" s="11">
        <f t="shared" si="210"/>
        <v>9.1117270092565574E-6</v>
      </c>
      <c r="H221" s="4">
        <f t="shared" si="182"/>
        <v>148105.03279651733</v>
      </c>
      <c r="I221" s="4">
        <f t="shared" si="182"/>
        <v>168409.01233807678</v>
      </c>
      <c r="J221" s="4">
        <f t="shared" si="182"/>
        <v>33293.803104711435</v>
      </c>
      <c r="K221" s="4">
        <f t="shared" si="174"/>
        <v>115123.822064954</v>
      </c>
      <c r="L221" s="4">
        <f t="shared" si="174"/>
        <v>47142.620919378562</v>
      </c>
      <c r="M221" s="4">
        <f t="shared" si="174"/>
        <v>4890.0628270478155</v>
      </c>
      <c r="N221" s="11">
        <f t="shared" si="179"/>
        <v>-1.4738164164030954E-3</v>
      </c>
      <c r="O221" s="11">
        <f t="shared" si="179"/>
        <v>4.3265611853564589E-3</v>
      </c>
      <c r="P221" s="11">
        <f t="shared" si="179"/>
        <v>2.5563981494807209E-3</v>
      </c>
      <c r="Q221" s="4">
        <f t="shared" si="175"/>
        <v>2556.6586480733981</v>
      </c>
      <c r="R221" s="4">
        <f t="shared" si="175"/>
        <v>10758.845958388416</v>
      </c>
      <c r="S221" s="4">
        <f t="shared" si="175"/>
        <v>2618.3554731938125</v>
      </c>
      <c r="T221" s="4">
        <f t="shared" si="211"/>
        <v>17.262469747304344</v>
      </c>
      <c r="U221" s="4">
        <f t="shared" si="211"/>
        <v>63.885214983568147</v>
      </c>
      <c r="V221" s="4">
        <f t="shared" si="211"/>
        <v>78.643928570097387</v>
      </c>
      <c r="W221" s="11">
        <f t="shared" si="176"/>
        <v>-1.219247815263802E-2</v>
      </c>
      <c r="X221" s="11">
        <f t="shared" si="176"/>
        <v>-1.3228699347321071E-2</v>
      </c>
      <c r="Y221" s="11">
        <f t="shared" si="176"/>
        <v>-1.2203590333800474E-2</v>
      </c>
      <c r="Z221" s="4">
        <f t="shared" si="188"/>
        <v>3074.89423432884</v>
      </c>
      <c r="AA221" s="4">
        <f t="shared" si="188"/>
        <v>31221.198772250606</v>
      </c>
      <c r="AB221" s="4">
        <f t="shared" si="188"/>
        <v>4899.299649479216</v>
      </c>
      <c r="AC221" s="12">
        <f t="shared" si="212"/>
        <v>1.517426662329552</v>
      </c>
      <c r="AD221" s="12">
        <f t="shared" si="212"/>
        <v>4.3222666886993908</v>
      </c>
      <c r="AE221" s="12">
        <f t="shared" si="212"/>
        <v>1.899654870368797</v>
      </c>
      <c r="AF221" s="11">
        <f t="shared" si="177"/>
        <v>-2.9039671966837322E-3</v>
      </c>
      <c r="AG221" s="11">
        <f t="shared" si="177"/>
        <v>2.0567434751257441E-3</v>
      </c>
      <c r="AH221" s="11">
        <f t="shared" si="177"/>
        <v>8.257041531207765E-4</v>
      </c>
      <c r="AI221" s="1">
        <f t="shared" si="215"/>
        <v>299048.88257377321</v>
      </c>
      <c r="AJ221" s="1">
        <f t="shared" si="215"/>
        <v>321178.62296494242</v>
      </c>
      <c r="AK221" s="1">
        <f t="shared" si="215"/>
        <v>64674.686591760641</v>
      </c>
      <c r="AL221" s="17">
        <f t="shared" si="213"/>
        <v>58.943410237822391</v>
      </c>
      <c r="AM221" s="17">
        <f t="shared" si="213"/>
        <v>24.837731964562479</v>
      </c>
      <c r="AN221" s="17">
        <f t="shared" si="213"/>
        <v>3.9747333558805722</v>
      </c>
      <c r="AO221" s="7">
        <f t="shared" si="216"/>
        <v>3.4809763199916215E-3</v>
      </c>
      <c r="AP221" s="7">
        <f t="shared" si="216"/>
        <v>5.3604419495017807E-3</v>
      </c>
      <c r="AQ221" s="7">
        <f t="shared" si="216"/>
        <v>3.8801027711904386E-3</v>
      </c>
      <c r="AR221" s="1">
        <f t="shared" si="186"/>
        <v>148105.03279651733</v>
      </c>
      <c r="AS221" s="1">
        <f t="shared" si="186"/>
        <v>168409.01233807678</v>
      </c>
      <c r="AT221" s="1">
        <f t="shared" si="186"/>
        <v>33293.803104711435</v>
      </c>
      <c r="AU221" s="1">
        <f t="shared" si="193"/>
        <v>29621.006559303467</v>
      </c>
      <c r="AV221" s="1">
        <f t="shared" si="193"/>
        <v>33681.802467615358</v>
      </c>
      <c r="AW221" s="1">
        <f t="shared" si="193"/>
        <v>6658.7606209422875</v>
      </c>
      <c r="AX221" s="1">
        <f t="shared" si="194"/>
        <v>92099.057651963187</v>
      </c>
      <c r="AY221" s="1">
        <f t="shared" si="194"/>
        <v>37714.096735502848</v>
      </c>
      <c r="AZ221" s="1">
        <f t="shared" si="194"/>
        <v>3912.0502616382523</v>
      </c>
      <c r="BA221" s="1">
        <f t="shared" si="195"/>
        <v>11.430619990399123</v>
      </c>
      <c r="BB221" s="1">
        <f t="shared" si="195"/>
        <v>10.537789222259525</v>
      </c>
      <c r="BC221" s="1">
        <f t="shared" si="195"/>
        <v>8.2718168791392106</v>
      </c>
      <c r="BD221" s="1">
        <f t="shared" si="196"/>
        <v>1112.5828110550578</v>
      </c>
      <c r="BE221">
        <f t="shared" si="214"/>
        <v>0.21822387218499145</v>
      </c>
      <c r="BF221">
        <f t="shared" si="214"/>
        <v>0.3346263841173937</v>
      </c>
      <c r="BG221">
        <f t="shared" si="214"/>
        <v>2.453676962688749E-2</v>
      </c>
      <c r="BH221">
        <f t="shared" si="197"/>
        <v>0.28673434311005203</v>
      </c>
      <c r="BI221">
        <f t="shared" si="198"/>
        <v>4.7621658391411486E-3</v>
      </c>
      <c r="BJ221">
        <f t="shared" si="198"/>
        <v>1.1197481694748152E-2</v>
      </c>
      <c r="BK221">
        <f t="shared" si="198"/>
        <v>6.0205306372294847E-5</v>
      </c>
      <c r="BL221">
        <f t="shared" si="192"/>
        <v>705.30072778845431</v>
      </c>
      <c r="BM221">
        <f t="shared" si="192"/>
        <v>1885.7568328862303</v>
      </c>
      <c r="BN221">
        <f t="shared" si="192"/>
        <v>2.0044636162180134</v>
      </c>
      <c r="BO221">
        <f t="shared" si="187"/>
        <v>620.93276876605569</v>
      </c>
      <c r="BP221">
        <f t="shared" si="208"/>
        <v>360.99894345863294</v>
      </c>
      <c r="BQ221">
        <f t="shared" si="208"/>
        <v>33.348536943238116</v>
      </c>
      <c r="BR221" s="7">
        <f t="shared" si="206"/>
        <v>1.6983426990637707E-3</v>
      </c>
      <c r="BS221" s="7">
        <f t="shared" si="190"/>
        <v>1.0238354686372094E-2</v>
      </c>
      <c r="BT221" s="7">
        <f t="shared" si="191"/>
        <v>1.8267564434568976E-3</v>
      </c>
      <c r="BU221" s="8">
        <f>MAX((BU$3*climhigh!$I331+BU$4*climhigh!$I331^2+BU$5*climhigh!$I331^6)*(K221/K$66)^$BW$1,-99)</f>
        <v>-34.151994887586618</v>
      </c>
      <c r="BV221" s="8">
        <f>MAX((BV$3*climhigh!$I331+BV$4*climhigh!$I331^2+BV$5*climhigh!$I331^6)*(L221/L$66)^$BW$1,-99)</f>
        <v>-21.847600761530337</v>
      </c>
      <c r="BW221" s="8">
        <f>MAX((BW$3*climhigh!$I331+BW$4*climhigh!$I331^2+BW$5*climhigh!$I331^6)*(M221/M$66)^$BW$1,-99)</f>
        <v>-21.715590849472054</v>
      </c>
      <c r="BX221" s="8">
        <f>MAX((BX$3*climhigh!$M331+BX$4*climhigh!$M331^2+BX$5*climhigh!$M331^6)*(K221/K$66)^$BW$1,-99)</f>
        <v>-34.152014092511827</v>
      </c>
      <c r="BY221" s="8">
        <f>MAX((BY$3*climhigh!$M331+BY$4*climhigh!$M331^2+BY$5*climhigh!$M331^6)*(L221/L$66)^$BW$1,-99)</f>
        <v>-21.847612117618286</v>
      </c>
      <c r="BZ221" s="8">
        <f>MAX((BZ$3*climhigh!$M331+BZ$4*climhigh!$M331^2+BZ$5*climhigh!$M331^6)*(M221/M$66)^$BW$1,-99)</f>
        <v>-21.715601279841966</v>
      </c>
      <c r="CA221" s="8">
        <f t="shared" si="199"/>
        <v>3.1916127601206712E-2</v>
      </c>
      <c r="CB221" s="8">
        <f t="shared" si="200"/>
        <v>3.2676863459666451E-4</v>
      </c>
      <c r="CC221" s="8">
        <f t="shared" si="201"/>
        <v>5.8302991745696896E-5</v>
      </c>
      <c r="CD221" s="8">
        <f>MAX((CD$3*climhigh!$I331+CD$4*climhigh!$I331^2+CD$5*climhigh!$I331^6)*(K221/K$66)^$BW$1,-99)</f>
        <v>-99</v>
      </c>
      <c r="CE221" s="8">
        <f>MAX((CE$3*climhigh!$I331+CE$4*climhigh!$I331^2+CE$5*climhigh!$I331^6)*(L221/L$66)^$BW$1,-99)</f>
        <v>-99</v>
      </c>
      <c r="CF221" s="8">
        <f>MAX((CF$3*climhigh!$I331+CF$4*climhigh!$I331^2+CF$5*climhigh!$I331^6)*(M221/M$66)^$BW$1,-99)</f>
        <v>-99</v>
      </c>
      <c r="CG221" s="8">
        <f>MAX((CG$3*climhigh!$M331+CG$4*climhigh!$M331^2+CG$5*climhigh!$M331^6)*(K221/K$66)^$BW$1,-99)</f>
        <v>-99</v>
      </c>
      <c r="CH221" s="8">
        <f>MAX((CH$3*climhigh!$M331+CH$4*climhigh!$M331^2+CH$5*climhigh!$M331^6)*(L221/L$66)^$BW$1,-99)</f>
        <v>-99</v>
      </c>
      <c r="CI221" s="8">
        <f>MAX((CI$3*climhigh!$M331+CI$4*climhigh!$M331^2+CI$5*climhigh!$M331^6)*(M221/M$66)^$BW$1,-99)</f>
        <v>-99</v>
      </c>
      <c r="CJ221" s="8">
        <f t="shared" si="202"/>
        <v>0</v>
      </c>
      <c r="CK221" s="8">
        <f t="shared" si="203"/>
        <v>0</v>
      </c>
      <c r="CL221" s="8">
        <f t="shared" si="204"/>
        <v>0</v>
      </c>
    </row>
    <row r="222" spans="1:90">
      <c r="A222">
        <f t="shared" si="173"/>
        <v>2176</v>
      </c>
      <c r="B222" s="4">
        <f t="shared" si="209"/>
        <v>1286.4871907681445</v>
      </c>
      <c r="C222" s="4">
        <f t="shared" si="209"/>
        <v>3572.3442890460124</v>
      </c>
      <c r="D222" s="4">
        <f t="shared" si="209"/>
        <v>6808.5201516018515</v>
      </c>
      <c r="E222" s="11">
        <f t="shared" si="210"/>
        <v>1.9556547915555009E-6</v>
      </c>
      <c r="F222" s="11">
        <f t="shared" si="210"/>
        <v>3.9206567222654473E-6</v>
      </c>
      <c r="G222" s="11">
        <f t="shared" si="210"/>
        <v>8.6561406587937299E-6</v>
      </c>
      <c r="H222" s="4">
        <f t="shared" si="182"/>
        <v>147880.19729854513</v>
      </c>
      <c r="I222" s="4">
        <f t="shared" si="182"/>
        <v>169129.47932196295</v>
      </c>
      <c r="J222" s="4">
        <f t="shared" si="182"/>
        <v>33378.015594245313</v>
      </c>
      <c r="K222" s="4">
        <f t="shared" si="174"/>
        <v>114948.82992985559</v>
      </c>
      <c r="L222" s="4">
        <f t="shared" si="174"/>
        <v>47344.115134862506</v>
      </c>
      <c r="M222" s="4">
        <f t="shared" si="174"/>
        <v>4902.389190460487</v>
      </c>
      <c r="N222" s="11">
        <f t="shared" si="179"/>
        <v>-1.5200340985871419E-3</v>
      </c>
      <c r="O222" s="11">
        <f t="shared" si="179"/>
        <v>4.2741411392577255E-3</v>
      </c>
      <c r="P222" s="11">
        <f t="shared" si="179"/>
        <v>2.5206963281723116E-3</v>
      </c>
      <c r="Q222" s="4">
        <f t="shared" si="175"/>
        <v>2521.6527490222097</v>
      </c>
      <c r="R222" s="4">
        <f t="shared" si="175"/>
        <v>10661.938728200992</v>
      </c>
      <c r="S222" s="4">
        <f t="shared" si="175"/>
        <v>2592.9441147118955</v>
      </c>
      <c r="T222" s="4">
        <f t="shared" si="211"/>
        <v>17.051997462049762</v>
      </c>
      <c r="U222" s="4">
        <f t="shared" si="211"/>
        <v>63.040096681811555</v>
      </c>
      <c r="V222" s="4">
        <f t="shared" si="211"/>
        <v>77.684190283587256</v>
      </c>
      <c r="W222" s="11">
        <f t="shared" si="176"/>
        <v>-1.219247815263802E-2</v>
      </c>
      <c r="X222" s="11">
        <f t="shared" si="176"/>
        <v>-1.3228699347321071E-2</v>
      </c>
      <c r="Y222" s="11">
        <f t="shared" si="176"/>
        <v>-1.2203590333800474E-2</v>
      </c>
      <c r="Z222" s="4">
        <f t="shared" si="188"/>
        <v>3024.1257828463781</v>
      </c>
      <c r="AA222" s="4">
        <f t="shared" si="188"/>
        <v>31005.243046888456</v>
      </c>
      <c r="AB222" s="4">
        <f t="shared" si="188"/>
        <v>4855.9327844984537</v>
      </c>
      <c r="AC222" s="12">
        <f t="shared" si="212"/>
        <v>1.5130201050787737</v>
      </c>
      <c r="AD222" s="12">
        <f t="shared" si="212"/>
        <v>4.3311564825091269</v>
      </c>
      <c r="AE222" s="12">
        <f t="shared" si="212"/>
        <v>1.9012234232847567</v>
      </c>
      <c r="AF222" s="11">
        <f t="shared" si="177"/>
        <v>-2.9039671966837322E-3</v>
      </c>
      <c r="AG222" s="11">
        <f t="shared" si="177"/>
        <v>2.0567434751257441E-3</v>
      </c>
      <c r="AH222" s="11">
        <f t="shared" si="177"/>
        <v>8.257041531207765E-4</v>
      </c>
      <c r="AI222" s="1">
        <f t="shared" si="215"/>
        <v>298765.00087569933</v>
      </c>
      <c r="AJ222" s="1">
        <f t="shared" si="215"/>
        <v>322742.56313606352</v>
      </c>
      <c r="AK222" s="1">
        <f t="shared" si="215"/>
        <v>64865.978553526867</v>
      </c>
      <c r="AL222" s="17">
        <f t="shared" si="213"/>
        <v>59.146539046927231</v>
      </c>
      <c r="AM222" s="17">
        <f t="shared" si="213"/>
        <v>24.969541772712265</v>
      </c>
      <c r="AN222" s="17">
        <f t="shared" si="213"/>
        <v>3.9900015060503788</v>
      </c>
      <c r="AO222" s="7">
        <f t="shared" si="216"/>
        <v>3.4461665567917053E-3</v>
      </c>
      <c r="AP222" s="7">
        <f t="shared" si="216"/>
        <v>5.3068375300067624E-3</v>
      </c>
      <c r="AQ222" s="7">
        <f t="shared" si="216"/>
        <v>3.841301743478534E-3</v>
      </c>
      <c r="AR222" s="1">
        <f t="shared" si="186"/>
        <v>147880.19729854513</v>
      </c>
      <c r="AS222" s="1">
        <f t="shared" si="186"/>
        <v>169129.47932196295</v>
      </c>
      <c r="AT222" s="1">
        <f t="shared" si="186"/>
        <v>33378.015594245313</v>
      </c>
      <c r="AU222" s="1">
        <f t="shared" si="193"/>
        <v>29576.039459709027</v>
      </c>
      <c r="AV222" s="1">
        <f t="shared" si="193"/>
        <v>33825.895864392594</v>
      </c>
      <c r="AW222" s="1">
        <f t="shared" si="193"/>
        <v>6675.6031188490633</v>
      </c>
      <c r="AX222" s="1">
        <f t="shared" si="194"/>
        <v>91959.063943884466</v>
      </c>
      <c r="AY222" s="1">
        <f t="shared" si="194"/>
        <v>37875.292107890004</v>
      </c>
      <c r="AZ222" s="1">
        <f t="shared" si="194"/>
        <v>3921.9113523683895</v>
      </c>
      <c r="BA222" s="1">
        <f t="shared" si="195"/>
        <v>11.429098799876687</v>
      </c>
      <c r="BB222" s="1">
        <f t="shared" si="195"/>
        <v>10.542054255201467</v>
      </c>
      <c r="BC222" s="1">
        <f t="shared" si="195"/>
        <v>8.2743344038410793</v>
      </c>
      <c r="BD222" s="1">
        <f t="shared" si="196"/>
        <v>1080.486462517654</v>
      </c>
      <c r="BE222">
        <f t="shared" si="214"/>
        <v>0.21822387218499145</v>
      </c>
      <c r="BF222">
        <f t="shared" si="214"/>
        <v>0.3346263841173937</v>
      </c>
      <c r="BG222">
        <f t="shared" si="214"/>
        <v>2.453676962688749E-2</v>
      </c>
      <c r="BH222">
        <f t="shared" si="197"/>
        <v>0.28685023000419568</v>
      </c>
      <c r="BI222">
        <f t="shared" si="198"/>
        <v>4.7621658391411486E-3</v>
      </c>
      <c r="BJ222">
        <f t="shared" si="198"/>
        <v>1.1197481694748152E-2</v>
      </c>
      <c r="BK222">
        <f t="shared" si="198"/>
        <v>6.0205306372294847E-5</v>
      </c>
      <c r="BL222">
        <f t="shared" si="192"/>
        <v>704.23002386058477</v>
      </c>
      <c r="BM222">
        <f t="shared" si="192"/>
        <v>1893.8242487499663</v>
      </c>
      <c r="BN222">
        <f t="shared" si="192"/>
        <v>2.0095336549507743</v>
      </c>
      <c r="BO222">
        <f t="shared" si="187"/>
        <v>621.987325400499</v>
      </c>
      <c r="BP222">
        <f t="shared" si="208"/>
        <v>365.06848875577901</v>
      </c>
      <c r="BQ222">
        <f t="shared" si="208"/>
        <v>33.731466870921473</v>
      </c>
      <c r="BR222" s="7">
        <f t="shared" si="206"/>
        <v>1.6576071073486354E-3</v>
      </c>
      <c r="BS222" s="7">
        <f t="shared" si="190"/>
        <v>9.9401501809437808E-3</v>
      </c>
      <c r="BT222" s="7">
        <f t="shared" si="191"/>
        <v>1.7706303944211572E-3</v>
      </c>
      <c r="BU222" s="8">
        <f>MAX((BU$3*climhigh!$I332+BU$4*climhigh!$I332^2+BU$5*climhigh!$I332^6)*(K222/K$66)^$BW$1,-99)</f>
        <v>-34.46311874211613</v>
      </c>
      <c r="BV222" s="8">
        <f>MAX((BV$3*climhigh!$I332+BV$4*climhigh!$I332^2+BV$5*climhigh!$I332^6)*(L222/L$66)^$BW$1,-99)</f>
        <v>-22.000336403477366</v>
      </c>
      <c r="BW222" s="8">
        <f>MAX((BW$3*climhigh!$I332+BW$4*climhigh!$I332^2+BW$5*climhigh!$I332^6)*(M222/M$66)^$BW$1,-99)</f>
        <v>-21.863651880327239</v>
      </c>
      <c r="BX222" s="8">
        <f>MAX((BX$3*climhigh!$M332+BX$4*climhigh!$M332^2+BX$5*climhigh!$M332^6)*(K222/K$66)^$BW$1,-99)</f>
        <v>-34.46313793708206</v>
      </c>
      <c r="BY222" s="8">
        <f>MAX((BY$3*climhigh!$M332+BY$4*climhigh!$M332^2+BY$5*climhigh!$M332^6)*(L222/L$66)^$BW$1,-99)</f>
        <v>-22.000347735158645</v>
      </c>
      <c r="BZ222" s="8">
        <f>MAX((BZ$3*climhigh!$M332+BZ$4*climhigh!$M332^2+BZ$5*climhigh!$M332^6)*(M222/M$66)^$BW$1,-99)</f>
        <v>-21.863662290721667</v>
      </c>
      <c r="CA222" s="8">
        <f t="shared" si="199"/>
        <v>3.186033656350068E-2</v>
      </c>
      <c r="CB222" s="8">
        <f t="shared" si="200"/>
        <v>3.1669653025661102E-4</v>
      </c>
      <c r="CC222" s="8">
        <f t="shared" si="201"/>
        <v>5.6412880295822024E-5</v>
      </c>
      <c r="CD222" s="8">
        <f>MAX((CD$3*climhigh!$I332+CD$4*climhigh!$I332^2+CD$5*climhigh!$I332^6)*(K222/K$66)^$BW$1,-99)</f>
        <v>-99</v>
      </c>
      <c r="CE222" s="8">
        <f>MAX((CE$3*climhigh!$I332+CE$4*climhigh!$I332^2+CE$5*climhigh!$I332^6)*(L222/L$66)^$BW$1,-99)</f>
        <v>-99</v>
      </c>
      <c r="CF222" s="8">
        <f>MAX((CF$3*climhigh!$I332+CF$4*climhigh!$I332^2+CF$5*climhigh!$I332^6)*(M222/M$66)^$BW$1,-99)</f>
        <v>-99</v>
      </c>
      <c r="CG222" s="8">
        <f>MAX((CG$3*climhigh!$M332+CG$4*climhigh!$M332^2+CG$5*climhigh!$M332^6)*(K222/K$66)^$BW$1,-99)</f>
        <v>-99</v>
      </c>
      <c r="CH222" s="8">
        <f>MAX((CH$3*climhigh!$M332+CH$4*climhigh!$M332^2+CH$5*climhigh!$M332^6)*(L222/L$66)^$BW$1,-99)</f>
        <v>-99</v>
      </c>
      <c r="CI222" s="8">
        <f>MAX((CI$3*climhigh!$M332+CI$4*climhigh!$M332^2+CI$5*climhigh!$M332^6)*(M222/M$66)^$BW$1,-99)</f>
        <v>-99</v>
      </c>
      <c r="CJ222" s="8">
        <f t="shared" si="202"/>
        <v>0</v>
      </c>
      <c r="CK222" s="8">
        <f t="shared" si="203"/>
        <v>0</v>
      </c>
      <c r="CL222" s="8">
        <f t="shared" si="204"/>
        <v>0</v>
      </c>
    </row>
    <row r="223" spans="1:90">
      <c r="A223">
        <f t="shared" si="173"/>
        <v>2177</v>
      </c>
      <c r="B223" s="4">
        <f t="shared" si="209"/>
        <v>1286.4895808967415</v>
      </c>
      <c r="C223" s="4">
        <f t="shared" si="209"/>
        <v>3572.357594684881</v>
      </c>
      <c r="D223" s="4">
        <f t="shared" si="209"/>
        <v>6808.5761403345559</v>
      </c>
      <c r="E223" s="11">
        <f t="shared" si="210"/>
        <v>1.8578720519777259E-6</v>
      </c>
      <c r="F223" s="11">
        <f t="shared" si="210"/>
        <v>3.7246238861521749E-6</v>
      </c>
      <c r="G223" s="11">
        <f t="shared" si="210"/>
        <v>8.2233336258540438E-6</v>
      </c>
      <c r="H223" s="4">
        <f t="shared" si="182"/>
        <v>147649.01787546664</v>
      </c>
      <c r="I223" s="4">
        <f t="shared" si="182"/>
        <v>169844.2923583056</v>
      </c>
      <c r="J223" s="4">
        <f t="shared" si="182"/>
        <v>33461.260691685682</v>
      </c>
      <c r="K223" s="4">
        <f t="shared" si="174"/>
        <v>114768.91851121608</v>
      </c>
      <c r="L223" s="4">
        <f t="shared" si="174"/>
        <v>47544.034396502691</v>
      </c>
      <c r="M223" s="4">
        <f t="shared" si="174"/>
        <v>4914.57538287021</v>
      </c>
      <c r="N223" s="11">
        <f t="shared" si="179"/>
        <v>-1.5651435403849501E-3</v>
      </c>
      <c r="O223" s="11">
        <f t="shared" si="179"/>
        <v>4.2226845104338384E-3</v>
      </c>
      <c r="P223" s="11">
        <f t="shared" si="179"/>
        <v>2.4857660084263156E-3</v>
      </c>
      <c r="Q223" s="4">
        <f t="shared" si="175"/>
        <v>2487.0135456493626</v>
      </c>
      <c r="R223" s="4">
        <f t="shared" si="175"/>
        <v>10565.360919125344</v>
      </c>
      <c r="S223" s="4">
        <f t="shared" si="175"/>
        <v>2567.6887964477</v>
      </c>
      <c r="T223" s="4">
        <f t="shared" si="211"/>
        <v>16.844091355534882</v>
      </c>
      <c r="U223" s="4">
        <f t="shared" si="211"/>
        <v>62.206158195981814</v>
      </c>
      <c r="V223" s="4">
        <f t="shared" si="211"/>
        <v>76.736164249953347</v>
      </c>
      <c r="W223" s="11">
        <f t="shared" si="176"/>
        <v>-1.219247815263802E-2</v>
      </c>
      <c r="X223" s="11">
        <f t="shared" si="176"/>
        <v>-1.3228699347321071E-2</v>
      </c>
      <c r="Y223" s="11">
        <f t="shared" si="176"/>
        <v>-1.2203590333800474E-2</v>
      </c>
      <c r="Z223" s="4">
        <f t="shared" si="188"/>
        <v>2974.0575812232851</v>
      </c>
      <c r="AA223" s="4">
        <f t="shared" si="188"/>
        <v>30789.167623967609</v>
      </c>
      <c r="AB223" s="4">
        <f t="shared" si="188"/>
        <v>4812.7762021034268</v>
      </c>
      <c r="AC223" s="12">
        <f t="shared" si="212"/>
        <v>1.508626344325702</v>
      </c>
      <c r="AD223" s="12">
        <f t="shared" si="212"/>
        <v>4.3400645603442758</v>
      </c>
      <c r="AE223" s="12">
        <f t="shared" si="212"/>
        <v>1.9027932713613733</v>
      </c>
      <c r="AF223" s="11">
        <f t="shared" si="177"/>
        <v>-2.9039671966837322E-3</v>
      </c>
      <c r="AG223" s="11">
        <f t="shared" si="177"/>
        <v>2.0567434751257441E-3</v>
      </c>
      <c r="AH223" s="11">
        <f t="shared" si="177"/>
        <v>8.257041531207765E-4</v>
      </c>
      <c r="AI223" s="1">
        <f t="shared" si="215"/>
        <v>298464.54024783842</v>
      </c>
      <c r="AJ223" s="1">
        <f t="shared" si="215"/>
        <v>324294.20268684975</v>
      </c>
      <c r="AK223" s="1">
        <f t="shared" si="215"/>
        <v>65054.98381702324</v>
      </c>
      <c r="AL223" s="17">
        <f t="shared" si="213"/>
        <v>59.3483295834926</v>
      </c>
      <c r="AM223" s="17">
        <f t="shared" si="213"/>
        <v>25.100725981084903</v>
      </c>
      <c r="AN223" s="17">
        <f t="shared" si="213"/>
        <v>4.0051750377946354</v>
      </c>
      <c r="AO223" s="7">
        <f t="shared" si="216"/>
        <v>3.4117048912237881E-3</v>
      </c>
      <c r="AP223" s="7">
        <f t="shared" si="216"/>
        <v>5.2537691547066947E-3</v>
      </c>
      <c r="AQ223" s="7">
        <f t="shared" si="216"/>
        <v>3.8028887260437485E-3</v>
      </c>
      <c r="AR223" s="1">
        <f t="shared" si="186"/>
        <v>147649.01787546664</v>
      </c>
      <c r="AS223" s="1">
        <f t="shared" si="186"/>
        <v>169844.2923583056</v>
      </c>
      <c r="AT223" s="1">
        <f t="shared" si="186"/>
        <v>33461.260691685682</v>
      </c>
      <c r="AU223" s="1">
        <f t="shared" si="193"/>
        <v>29529.80357509333</v>
      </c>
      <c r="AV223" s="1">
        <f t="shared" si="193"/>
        <v>33968.858471661122</v>
      </c>
      <c r="AW223" s="1">
        <f t="shared" si="193"/>
        <v>6692.2521383371368</v>
      </c>
      <c r="AX223" s="1">
        <f t="shared" si="194"/>
        <v>91815.134808972856</v>
      </c>
      <c r="AY223" s="1">
        <f t="shared" si="194"/>
        <v>38035.227517202155</v>
      </c>
      <c r="AZ223" s="1">
        <f t="shared" si="194"/>
        <v>3931.660306296169</v>
      </c>
      <c r="BA223" s="1">
        <f t="shared" si="195"/>
        <v>11.427532430219619</v>
      </c>
      <c r="BB223" s="1">
        <f t="shared" si="195"/>
        <v>10.546268049198765</v>
      </c>
      <c r="BC223" s="1">
        <f t="shared" si="195"/>
        <v>8.2768170854435326</v>
      </c>
      <c r="BD223" s="1">
        <f t="shared" si="196"/>
        <v>1049.311026398022</v>
      </c>
      <c r="BE223">
        <f t="shared" si="214"/>
        <v>0.21822387218499145</v>
      </c>
      <c r="BF223">
        <f t="shared" si="214"/>
        <v>0.3346263841173937</v>
      </c>
      <c r="BG223">
        <f t="shared" si="214"/>
        <v>2.453676962688749E-2</v>
      </c>
      <c r="BH223">
        <f t="shared" si="197"/>
        <v>0.28696515373705489</v>
      </c>
      <c r="BI223">
        <f t="shared" si="198"/>
        <v>4.7621658391411486E-3</v>
      </c>
      <c r="BJ223">
        <f t="shared" si="198"/>
        <v>1.1197481694748152E-2</v>
      </c>
      <c r="BK223">
        <f t="shared" si="198"/>
        <v>6.0205306372294847E-5</v>
      </c>
      <c r="BL223">
        <f t="shared" si="192"/>
        <v>703.12910910928804</v>
      </c>
      <c r="BM223">
        <f t="shared" si="192"/>
        <v>1901.8283546395803</v>
      </c>
      <c r="BN223">
        <f t="shared" si="192"/>
        <v>2.0145454515461632</v>
      </c>
      <c r="BO223">
        <f t="shared" si="187"/>
        <v>623.01833601176361</v>
      </c>
      <c r="BP223">
        <f t="shared" si="208"/>
        <v>369.18426707057171</v>
      </c>
      <c r="BQ223">
        <f t="shared" si="208"/>
        <v>34.118820844330365</v>
      </c>
      <c r="BR223" s="7">
        <f t="shared" si="206"/>
        <v>1.6178613669943775E-3</v>
      </c>
      <c r="BS223" s="7">
        <f t="shared" si="190"/>
        <v>9.6506312436347389E-3</v>
      </c>
      <c r="BT223" s="7">
        <f t="shared" si="191"/>
        <v>1.7162965524829548E-3</v>
      </c>
      <c r="BU223" s="8">
        <f>MAX((BU$3*climhigh!$I333+BU$4*climhigh!$I333^2+BU$5*climhigh!$I333^6)*(K223/K$66)^$BW$1,-99)</f>
        <v>-34.772699003356479</v>
      </c>
      <c r="BV223" s="8">
        <f>MAX((BV$3*climhigh!$I333+BV$4*climhigh!$I333^2+BV$5*climhigh!$I333^6)*(L223/L$66)^$BW$1,-99)</f>
        <v>-22.151695060546867</v>
      </c>
      <c r="BW223" s="8">
        <f>MAX((BW$3*climhigh!$I333+BW$4*climhigh!$I333^2+BW$5*climhigh!$I333^6)*(M223/M$66)^$BW$1,-99)</f>
        <v>-22.010473075840789</v>
      </c>
      <c r="BX223" s="8">
        <f>MAX((BX$3*climhigh!$M333+BX$4*climhigh!$M333^2+BX$5*climhigh!$M333^6)*(K223/K$66)^$BW$1,-99)</f>
        <v>-34.772718188296835</v>
      </c>
      <c r="BY223" s="8">
        <f>MAX((BY$3*climhigh!$M333+BY$4*climhigh!$M333^2+BY$5*climhigh!$M333^6)*(L223/L$66)^$BW$1,-99)</f>
        <v>-22.151706367888714</v>
      </c>
      <c r="BZ223" s="8">
        <f>MAX((BZ$3*climhigh!$M333+BZ$4*climhigh!$M333^2+BZ$5*climhigh!$M333^6)*(M223/M$66)^$BW$1,-99)</f>
        <v>-22.010483466307868</v>
      </c>
      <c r="CA223" s="8">
        <f t="shared" si="199"/>
        <v>3.1803157292449952E-2</v>
      </c>
      <c r="CB223" s="8">
        <f t="shared" si="200"/>
        <v>3.0692054341274749E-4</v>
      </c>
      <c r="CC223" s="8">
        <f t="shared" si="201"/>
        <v>5.4583649219104992E-5</v>
      </c>
      <c r="CD223" s="8">
        <f>MAX((CD$3*climhigh!$I333+CD$4*climhigh!$I333^2+CD$5*climhigh!$I333^6)*(K223/K$66)^$BW$1,-99)</f>
        <v>-99</v>
      </c>
      <c r="CE223" s="8">
        <f>MAX((CE$3*climhigh!$I333+CE$4*climhigh!$I333^2+CE$5*climhigh!$I333^6)*(L223/L$66)^$BW$1,-99)</f>
        <v>-99</v>
      </c>
      <c r="CF223" s="8">
        <f>MAX((CF$3*climhigh!$I333+CF$4*climhigh!$I333^2+CF$5*climhigh!$I333^6)*(M223/M$66)^$BW$1,-99)</f>
        <v>-99</v>
      </c>
      <c r="CG223" s="8">
        <f>MAX((CG$3*climhigh!$M333+CG$4*climhigh!$M333^2+CG$5*climhigh!$M333^6)*(K223/K$66)^$BW$1,-99)</f>
        <v>-99</v>
      </c>
      <c r="CH223" s="8">
        <f>MAX((CH$3*climhigh!$M333+CH$4*climhigh!$M333^2+CH$5*climhigh!$M333^6)*(L223/L$66)^$BW$1,-99)</f>
        <v>-99</v>
      </c>
      <c r="CI223" s="8">
        <f>MAX((CI$3*climhigh!$M333+CI$4*climhigh!$M333^2+CI$5*climhigh!$M333^6)*(M223/M$66)^$BW$1,-99)</f>
        <v>-99</v>
      </c>
      <c r="CJ223" s="8">
        <f t="shared" si="202"/>
        <v>0</v>
      </c>
      <c r="CK223" s="8">
        <f t="shared" si="203"/>
        <v>0</v>
      </c>
      <c r="CL223" s="8">
        <f t="shared" si="204"/>
        <v>0</v>
      </c>
    </row>
    <row r="224" spans="1:90">
      <c r="A224">
        <f t="shared" si="173"/>
        <v>2178</v>
      </c>
      <c r="B224" s="4">
        <f t="shared" si="209"/>
        <v>1286.491851523127</v>
      </c>
      <c r="C224" s="4">
        <f t="shared" si="209"/>
        <v>3572.3702350888861</v>
      </c>
      <c r="D224" s="4">
        <f t="shared" si="209"/>
        <v>6808.6293300680181</v>
      </c>
      <c r="E224" s="11">
        <f t="shared" si="210"/>
        <v>1.7649784493788394E-6</v>
      </c>
      <c r="F224" s="11">
        <f t="shared" si="210"/>
        <v>3.5383926918445661E-6</v>
      </c>
      <c r="G224" s="11">
        <f t="shared" si="210"/>
        <v>7.8121669445613405E-6</v>
      </c>
      <c r="H224" s="4">
        <f t="shared" si="182"/>
        <v>147411.68886374429</v>
      </c>
      <c r="I224" s="4">
        <f t="shared" si="182"/>
        <v>170553.51642478441</v>
      </c>
      <c r="J224" s="4">
        <f t="shared" si="182"/>
        <v>33543.556231751099</v>
      </c>
      <c r="K224" s="4">
        <f t="shared" si="174"/>
        <v>114584.23828275161</v>
      </c>
      <c r="L224" s="4">
        <f t="shared" si="174"/>
        <v>47742.396560568362</v>
      </c>
      <c r="M224" s="4">
        <f t="shared" si="174"/>
        <v>4926.6239364239264</v>
      </c>
      <c r="N224" s="11">
        <f t="shared" si="179"/>
        <v>-1.6091484598804717E-3</v>
      </c>
      <c r="O224" s="11">
        <f t="shared" si="179"/>
        <v>4.1721777838916729E-3</v>
      </c>
      <c r="P224" s="11">
        <f t="shared" si="179"/>
        <v>2.4515960413815652E-3</v>
      </c>
      <c r="Q224" s="4">
        <f t="shared" si="175"/>
        <v>2452.7418363216429</v>
      </c>
      <c r="R224" s="4">
        <f t="shared" si="175"/>
        <v>10469.129415366193</v>
      </c>
      <c r="S224" s="4">
        <f t="shared" si="175"/>
        <v>2542.5917521397755</v>
      </c>
      <c r="T224" s="4">
        <f t="shared" si="211"/>
        <v>16.638720139681485</v>
      </c>
      <c r="U224" s="4">
        <f t="shared" si="211"/>
        <v>61.383251631655277</v>
      </c>
      <c r="V224" s="4">
        <f t="shared" si="211"/>
        <v>75.799707537659685</v>
      </c>
      <c r="W224" s="11">
        <f t="shared" si="176"/>
        <v>-1.219247815263802E-2</v>
      </c>
      <c r="X224" s="11">
        <f t="shared" si="176"/>
        <v>-1.3228699347321071E-2</v>
      </c>
      <c r="Y224" s="11">
        <f t="shared" si="176"/>
        <v>-1.2203590333800474E-2</v>
      </c>
      <c r="Z224" s="4">
        <f t="shared" si="188"/>
        <v>2924.6858978210093</v>
      </c>
      <c r="AA224" s="4">
        <f t="shared" si="188"/>
        <v>30573.02546656605</v>
      </c>
      <c r="AB224" s="4">
        <f t="shared" si="188"/>
        <v>4769.8349060106702</v>
      </c>
      <c r="AC224" s="12">
        <f t="shared" si="212"/>
        <v>1.5042453429097273</v>
      </c>
      <c r="AD224" s="12">
        <f t="shared" si="212"/>
        <v>4.3489909598103882</v>
      </c>
      <c r="AE224" s="12">
        <f t="shared" si="212"/>
        <v>1.9043644156680666</v>
      </c>
      <c r="AF224" s="11">
        <f t="shared" si="177"/>
        <v>-2.9039671966837322E-3</v>
      </c>
      <c r="AG224" s="11">
        <f t="shared" si="177"/>
        <v>2.0567434751257441E-3</v>
      </c>
      <c r="AH224" s="11">
        <f t="shared" si="177"/>
        <v>8.257041531207765E-4</v>
      </c>
      <c r="AI224" s="1">
        <f t="shared" si="215"/>
        <v>298147.88979814789</v>
      </c>
      <c r="AJ224" s="1">
        <f t="shared" si="215"/>
        <v>325833.64088982588</v>
      </c>
      <c r="AK224" s="1">
        <f t="shared" si="215"/>
        <v>65241.737573658051</v>
      </c>
      <c r="AL224" s="17">
        <f t="shared" si="213"/>
        <v>59.548783779955301</v>
      </c>
      <c r="AM224" s="17">
        <f t="shared" si="213"/>
        <v>25.231280666805869</v>
      </c>
      <c r="AN224" s="17">
        <f t="shared" si="213"/>
        <v>4.0202539604417264</v>
      </c>
      <c r="AO224" s="7">
        <f t="shared" si="216"/>
        <v>3.3775878423115504E-3</v>
      </c>
      <c r="AP224" s="7">
        <f t="shared" si="216"/>
        <v>5.2012314631596276E-3</v>
      </c>
      <c r="AQ224" s="7">
        <f t="shared" si="216"/>
        <v>3.7648598387833108E-3</v>
      </c>
      <c r="AR224" s="1">
        <f t="shared" si="186"/>
        <v>147411.68886374429</v>
      </c>
      <c r="AS224" s="1">
        <f t="shared" si="186"/>
        <v>170553.51642478441</v>
      </c>
      <c r="AT224" s="1">
        <f t="shared" si="186"/>
        <v>33543.556231751099</v>
      </c>
      <c r="AU224" s="1">
        <f t="shared" si="193"/>
        <v>29482.337772748859</v>
      </c>
      <c r="AV224" s="1">
        <f t="shared" si="193"/>
        <v>34110.703284956886</v>
      </c>
      <c r="AW224" s="1">
        <f t="shared" si="193"/>
        <v>6708.7112463502199</v>
      </c>
      <c r="AX224" s="1">
        <f t="shared" si="194"/>
        <v>91667.390626201275</v>
      </c>
      <c r="AY224" s="1">
        <f t="shared" si="194"/>
        <v>38193.91724845468</v>
      </c>
      <c r="AZ224" s="1">
        <f t="shared" si="194"/>
        <v>3941.2991491391408</v>
      </c>
      <c r="BA224" s="1">
        <f t="shared" si="195"/>
        <v>11.42592198568979</v>
      </c>
      <c r="BB224" s="1">
        <f t="shared" si="195"/>
        <v>10.550431547581887</v>
      </c>
      <c r="BC224" s="1">
        <f t="shared" si="195"/>
        <v>8.2792656812259526</v>
      </c>
      <c r="BD224" s="1">
        <f t="shared" si="196"/>
        <v>1019.0303378941148</v>
      </c>
      <c r="BE224">
        <f t="shared" si="214"/>
        <v>0.21822387218499145</v>
      </c>
      <c r="BF224">
        <f t="shared" si="214"/>
        <v>0.3346263841173937</v>
      </c>
      <c r="BG224">
        <f t="shared" si="214"/>
        <v>2.453676962688749E-2</v>
      </c>
      <c r="BH224">
        <f t="shared" si="197"/>
        <v>0.28707912202091185</v>
      </c>
      <c r="BI224">
        <f t="shared" si="198"/>
        <v>4.7621658391411486E-3</v>
      </c>
      <c r="BJ224">
        <f t="shared" si="198"/>
        <v>1.1197481694748152E-2</v>
      </c>
      <c r="BK224">
        <f t="shared" si="198"/>
        <v>6.0205306372294847E-5</v>
      </c>
      <c r="BL224">
        <f t="shared" si="192"/>
        <v>701.99890899702677</v>
      </c>
      <c r="BM224">
        <f t="shared" si="192"/>
        <v>1909.7698781414517</v>
      </c>
      <c r="BN224">
        <f t="shared" si="192"/>
        <v>2.0195000797488749</v>
      </c>
      <c r="BO224">
        <f t="shared" si="187"/>
        <v>624.02629330852619</v>
      </c>
      <c r="BP224">
        <f t="shared" si="208"/>
        <v>373.34680247556406</v>
      </c>
      <c r="BQ224">
        <f t="shared" si="208"/>
        <v>34.510649862864746</v>
      </c>
      <c r="BR224" s="7">
        <f t="shared" si="206"/>
        <v>1.5790949619505223E-3</v>
      </c>
      <c r="BS224" s="7">
        <f t="shared" si="190"/>
        <v>9.3695448967327562E-3</v>
      </c>
      <c r="BT224" s="7">
        <f t="shared" si="191"/>
        <v>1.6636941029779129E-3</v>
      </c>
      <c r="BU224" s="8">
        <f>MAX((BU$3*climhigh!$I334+BU$4*climhigh!$I334^2+BU$5*climhigh!$I334^6)*(K224/K$66)^$BW$1,-99)</f>
        <v>-35.080709035998325</v>
      </c>
      <c r="BV224" s="8">
        <f>MAX((BV$3*climhigh!$I334+BV$4*climhigh!$I334^2+BV$5*climhigh!$I334^6)*(L224/L$66)^$BW$1,-99)</f>
        <v>-22.30166833713098</v>
      </c>
      <c r="BW224" s="8">
        <f>MAX((BW$3*climhigh!$I334+BW$4*climhigh!$I334^2+BW$5*climhigh!$I334^6)*(M224/M$66)^$BW$1,-99)</f>
        <v>-22.156045091176214</v>
      </c>
      <c r="BX224" s="8">
        <f>MAX((BX$3*climhigh!$M334+BX$4*climhigh!$M334^2+BX$5*climhigh!$M334^6)*(K224/K$66)^$BW$1,-99)</f>
        <v>-35.080728210855497</v>
      </c>
      <c r="BY224" s="8">
        <f>MAX((BY$3*climhigh!$M334+BY$4*climhigh!$M334^2+BY$5*climhigh!$M334^6)*(L224/L$66)^$BW$1,-99)</f>
        <v>-22.301679620205093</v>
      </c>
      <c r="BZ224" s="8">
        <f>MAX((BZ$3*climhigh!$M334+BZ$4*climhigh!$M334^2+BZ$5*climhigh!$M334^6)*(M224/M$66)^$BW$1,-99)</f>
        <v>-22.156055461767977</v>
      </c>
      <c r="CA224" s="8">
        <f t="shared" si="199"/>
        <v>3.174464607450856E-2</v>
      </c>
      <c r="CB224" s="8">
        <f t="shared" si="200"/>
        <v>2.9743288662599922E-4</v>
      </c>
      <c r="CC224" s="8">
        <f t="shared" si="201"/>
        <v>5.2813380475280843E-5</v>
      </c>
      <c r="CD224" s="8">
        <f>MAX((CD$3*climhigh!$I334+CD$4*climhigh!$I334^2+CD$5*climhigh!$I334^6)*(K224/K$66)^$BW$1,-99)</f>
        <v>-99</v>
      </c>
      <c r="CE224" s="8">
        <f>MAX((CE$3*climhigh!$I334+CE$4*climhigh!$I334^2+CE$5*climhigh!$I334^6)*(L224/L$66)^$BW$1,-99)</f>
        <v>-99</v>
      </c>
      <c r="CF224" s="8">
        <f>MAX((CF$3*climhigh!$I334+CF$4*climhigh!$I334^2+CF$5*climhigh!$I334^6)*(M224/M$66)^$BW$1,-99)</f>
        <v>-99</v>
      </c>
      <c r="CG224" s="8">
        <f>MAX((CG$3*climhigh!$M334+CG$4*climhigh!$M334^2+CG$5*climhigh!$M334^6)*(K224/K$66)^$BW$1,-99)</f>
        <v>-99</v>
      </c>
      <c r="CH224" s="8">
        <f>MAX((CH$3*climhigh!$M334+CH$4*climhigh!$M334^2+CH$5*climhigh!$M334^6)*(L224/L$66)^$BW$1,-99)</f>
        <v>-99</v>
      </c>
      <c r="CI224" s="8">
        <f>MAX((CI$3*climhigh!$M334+CI$4*climhigh!$M334^2+CI$5*climhigh!$M334^6)*(M224/M$66)^$BW$1,-99)</f>
        <v>-99</v>
      </c>
      <c r="CJ224" s="8">
        <f t="shared" si="202"/>
        <v>0</v>
      </c>
      <c r="CK224" s="8">
        <f t="shared" si="203"/>
        <v>0</v>
      </c>
      <c r="CL224" s="8">
        <f t="shared" si="204"/>
        <v>0</v>
      </c>
    </row>
    <row r="225" spans="1:90">
      <c r="A225">
        <f t="shared" si="173"/>
        <v>2179</v>
      </c>
      <c r="B225" s="4">
        <f t="shared" si="209"/>
        <v>1286.4940086220008</v>
      </c>
      <c r="C225" s="4">
        <f t="shared" si="209"/>
        <v>3572.3822435151819</v>
      </c>
      <c r="D225" s="4">
        <f t="shared" si="209"/>
        <v>6808.6798607095579</v>
      </c>
      <c r="E225" s="11">
        <f t="shared" si="210"/>
        <v>1.6767295269098973E-6</v>
      </c>
      <c r="F225" s="11">
        <f t="shared" si="210"/>
        <v>3.3614730572523378E-6</v>
      </c>
      <c r="G225" s="11">
        <f t="shared" si="210"/>
        <v>7.4215585973332734E-6</v>
      </c>
      <c r="H225" s="4">
        <f t="shared" si="182"/>
        <v>147168.40377853662</v>
      </c>
      <c r="I225" s="4">
        <f t="shared" si="182"/>
        <v>171257.217308897</v>
      </c>
      <c r="J225" s="4">
        <f t="shared" si="182"/>
        <v>33624.919979579725</v>
      </c>
      <c r="K225" s="4">
        <f t="shared" si="174"/>
        <v>114394.93910754606</v>
      </c>
      <c r="L225" s="4">
        <f t="shared" si="174"/>
        <v>47939.219723693939</v>
      </c>
      <c r="M225" s="4">
        <f t="shared" si="174"/>
        <v>4938.5373769175194</v>
      </c>
      <c r="N225" s="11">
        <f t="shared" si="179"/>
        <v>-1.6520524815850646E-3</v>
      </c>
      <c r="O225" s="11">
        <f t="shared" si="179"/>
        <v>4.1226075208828927E-3</v>
      </c>
      <c r="P225" s="11">
        <f t="shared" si="179"/>
        <v>2.4181753361594005E-3</v>
      </c>
      <c r="Q225" s="4">
        <f t="shared" si="175"/>
        <v>2418.8382371930729</v>
      </c>
      <c r="R225" s="4">
        <f t="shared" si="175"/>
        <v>10373.260478744394</v>
      </c>
      <c r="S225" s="4">
        <f t="shared" si="175"/>
        <v>2517.6550885081679</v>
      </c>
      <c r="T225" s="4">
        <f t="shared" si="211"/>
        <v>16.43585290789056</v>
      </c>
      <c r="U225" s="4">
        <f t="shared" si="211"/>
        <v>60.571231050859154</v>
      </c>
      <c r="V225" s="4">
        <f t="shared" si="211"/>
        <v>74.874678959448204</v>
      </c>
      <c r="W225" s="11">
        <f t="shared" si="176"/>
        <v>-1.219247815263802E-2</v>
      </c>
      <c r="X225" s="11">
        <f t="shared" si="176"/>
        <v>-1.3228699347321071E-2</v>
      </c>
      <c r="Y225" s="11">
        <f t="shared" si="176"/>
        <v>-1.2203590333800474E-2</v>
      </c>
      <c r="Z225" s="4">
        <f t="shared" si="188"/>
        <v>2876.0067934015165</v>
      </c>
      <c r="AA225" s="4">
        <f t="shared" si="188"/>
        <v>30356.868133174281</v>
      </c>
      <c r="AB225" s="4">
        <f t="shared" si="188"/>
        <v>4727.1136734157244</v>
      </c>
      <c r="AC225" s="12">
        <f t="shared" si="212"/>
        <v>1.4998770637781531</v>
      </c>
      <c r="AD225" s="12">
        <f t="shared" si="212"/>
        <v>4.3579357185903591</v>
      </c>
      <c r="AE225" s="12">
        <f t="shared" si="212"/>
        <v>1.9059368572751392</v>
      </c>
      <c r="AF225" s="11">
        <f t="shared" si="177"/>
        <v>-2.9039671966837322E-3</v>
      </c>
      <c r="AG225" s="11">
        <f t="shared" si="177"/>
        <v>2.0567434751257441E-3</v>
      </c>
      <c r="AH225" s="11">
        <f t="shared" si="177"/>
        <v>8.257041531207765E-4</v>
      </c>
      <c r="AI225" s="1">
        <f t="shared" si="215"/>
        <v>297815.43859108194</v>
      </c>
      <c r="AJ225" s="1">
        <f t="shared" si="215"/>
        <v>327360.98008580017</v>
      </c>
      <c r="AK225" s="1">
        <f t="shared" si="215"/>
        <v>65426.275062642468</v>
      </c>
      <c r="AL225" s="17">
        <f t="shared" si="213"/>
        <v>59.747903715593722</v>
      </c>
      <c r="AM225" s="17">
        <f t="shared" si="213"/>
        <v>25.361202060357272</v>
      </c>
      <c r="AN225" s="17">
        <f t="shared" si="213"/>
        <v>4.035238296192329</v>
      </c>
      <c r="AO225" s="7">
        <f t="shared" si="216"/>
        <v>3.3438119638884347E-3</v>
      </c>
      <c r="AP225" s="7">
        <f t="shared" si="216"/>
        <v>5.149219148528031E-3</v>
      </c>
      <c r="AQ225" s="7">
        <f t="shared" si="216"/>
        <v>3.7272112403954776E-3</v>
      </c>
      <c r="AR225" s="1">
        <f t="shared" si="186"/>
        <v>147168.40377853662</v>
      </c>
      <c r="AS225" s="1">
        <f t="shared" si="186"/>
        <v>171257.217308897</v>
      </c>
      <c r="AT225" s="1">
        <f t="shared" si="186"/>
        <v>33624.919979579725</v>
      </c>
      <c r="AU225" s="1">
        <f t="shared" si="193"/>
        <v>29433.680755707326</v>
      </c>
      <c r="AV225" s="1">
        <f t="shared" si="193"/>
        <v>34251.443461779403</v>
      </c>
      <c r="AW225" s="1">
        <f t="shared" si="193"/>
        <v>6724.9839959159453</v>
      </c>
      <c r="AX225" s="1">
        <f t="shared" si="194"/>
        <v>91515.951286036856</v>
      </c>
      <c r="AY225" s="1">
        <f t="shared" si="194"/>
        <v>38351.375778955153</v>
      </c>
      <c r="AZ225" s="1">
        <f t="shared" si="194"/>
        <v>3950.8299015340162</v>
      </c>
      <c r="BA225" s="1">
        <f t="shared" si="195"/>
        <v>11.424268567064669</v>
      </c>
      <c r="BB225" s="1">
        <f t="shared" si="195"/>
        <v>10.554545680440205</v>
      </c>
      <c r="BC225" s="1">
        <f t="shared" si="195"/>
        <v>8.281680937481088</v>
      </c>
      <c r="BD225" s="1">
        <f t="shared" si="196"/>
        <v>989.61896274532376</v>
      </c>
      <c r="BE225">
        <f t="shared" si="214"/>
        <v>0.21822387218499145</v>
      </c>
      <c r="BF225">
        <f t="shared" si="214"/>
        <v>0.3346263841173937</v>
      </c>
      <c r="BG225">
        <f t="shared" si="214"/>
        <v>2.453676962688749E-2</v>
      </c>
      <c r="BH225">
        <f t="shared" si="197"/>
        <v>0.28719214248199776</v>
      </c>
      <c r="BI225">
        <f t="shared" si="198"/>
        <v>4.7621658391411486E-3</v>
      </c>
      <c r="BJ225">
        <f t="shared" si="198"/>
        <v>1.1197481694748152E-2</v>
      </c>
      <c r="BK225">
        <f t="shared" si="198"/>
        <v>6.0205306372294847E-5</v>
      </c>
      <c r="BL225">
        <f t="shared" si="192"/>
        <v>700.84034507507829</v>
      </c>
      <c r="BM225">
        <f t="shared" si="192"/>
        <v>1917.6495559098805</v>
      </c>
      <c r="BN225">
        <f t="shared" si="192"/>
        <v>2.0243986091144954</v>
      </c>
      <c r="BO225">
        <f t="shared" si="187"/>
        <v>625.01169008441434</v>
      </c>
      <c r="BP225">
        <f t="shared" si="208"/>
        <v>377.5566249501021</v>
      </c>
      <c r="BQ225">
        <f t="shared" si="208"/>
        <v>34.907005511687245</v>
      </c>
      <c r="BR225" s="7">
        <f t="shared" si="206"/>
        <v>1.5412974185633477E-3</v>
      </c>
      <c r="BS225" s="7">
        <f t="shared" si="190"/>
        <v>9.0966455308085017E-3</v>
      </c>
      <c r="BT225" s="7">
        <f t="shared" si="191"/>
        <v>1.6127644609154064E-3</v>
      </c>
      <c r="BU225" s="8">
        <f>MAX((BU$3*climhigh!$I335+BU$4*climhigh!$I335^2+BU$5*climhigh!$I335^6)*(K225/K$66)^$BW$1,-99)</f>
        <v>-35.387122771327867</v>
      </c>
      <c r="BV225" s="8">
        <f>MAX((BV$3*climhigh!$I335+BV$4*climhigh!$I335^2+BV$5*climhigh!$I335^6)*(L225/L$66)^$BW$1,-99)</f>
        <v>-22.450248292269467</v>
      </c>
      <c r="BW225" s="8">
        <f>MAX((BW$3*climhigh!$I335+BW$4*climhigh!$I335^2+BW$5*climhigh!$I335^6)*(M225/M$66)^$BW$1,-99)</f>
        <v>-22.300359012537701</v>
      </c>
      <c r="BX225" s="8">
        <f>MAX((BX$3*climhigh!$M335+BX$4*climhigh!$M335^2+BX$5*climhigh!$M335^6)*(K225/K$66)^$BW$1,-99)</f>
        <v>-35.387141936052444</v>
      </c>
      <c r="BY225" s="8">
        <f>MAX((BY$3*climhigh!$M335+BY$4*climhigh!$M335^2+BY$5*climhigh!$M335^6)*(L225/L$66)^$BW$1,-99)</f>
        <v>-22.450259551151763</v>
      </c>
      <c r="BZ225" s="8">
        <f>MAX((BZ$3*climhigh!$M335+BZ$4*climhigh!$M335^2+BZ$5*climhigh!$M335^6)*(M225/M$66)^$BW$1,-99)</f>
        <v>-22.300369363309819</v>
      </c>
      <c r="CA225" s="8">
        <f t="shared" si="199"/>
        <v>3.1684858090766668E-2</v>
      </c>
      <c r="CB225" s="8">
        <f t="shared" si="200"/>
        <v>2.8822592274567422E-4</v>
      </c>
      <c r="CC225" s="8">
        <f t="shared" si="201"/>
        <v>5.1100213077936455E-5</v>
      </c>
      <c r="CD225" s="8">
        <f>MAX((CD$3*climhigh!$I335+CD$4*climhigh!$I335^2+CD$5*climhigh!$I335^6)*(K225/K$66)^$BW$1,-99)</f>
        <v>-99</v>
      </c>
      <c r="CE225" s="8">
        <f>MAX((CE$3*climhigh!$I335+CE$4*climhigh!$I335^2+CE$5*climhigh!$I335^6)*(L225/L$66)^$BW$1,-99)</f>
        <v>-99</v>
      </c>
      <c r="CF225" s="8">
        <f>MAX((CF$3*climhigh!$I335+CF$4*climhigh!$I335^2+CF$5*climhigh!$I335^6)*(M225/M$66)^$BW$1,-99)</f>
        <v>-99</v>
      </c>
      <c r="CG225" s="8">
        <f>MAX((CG$3*climhigh!$M335+CG$4*climhigh!$M335^2+CG$5*climhigh!$M335^6)*(K225/K$66)^$BW$1,-99)</f>
        <v>-99</v>
      </c>
      <c r="CH225" s="8">
        <f>MAX((CH$3*climhigh!$M335+CH$4*climhigh!$M335^2+CH$5*climhigh!$M335^6)*(L225/L$66)^$BW$1,-99)</f>
        <v>-99</v>
      </c>
      <c r="CI225" s="8">
        <f>MAX((CI$3*climhigh!$M335+CI$4*climhigh!$M335^2+CI$5*climhigh!$M335^6)*(M225/M$66)^$BW$1,-99)</f>
        <v>-99</v>
      </c>
      <c r="CJ225" s="8">
        <f t="shared" si="202"/>
        <v>0</v>
      </c>
      <c r="CK225" s="8">
        <f t="shared" si="203"/>
        <v>0</v>
      </c>
      <c r="CL225" s="8">
        <f t="shared" si="204"/>
        <v>0</v>
      </c>
    </row>
    <row r="226" spans="1:90">
      <c r="A226">
        <f t="shared" si="173"/>
        <v>2180</v>
      </c>
      <c r="B226" s="4">
        <f t="shared" si="209"/>
        <v>1286.4960578693667</v>
      </c>
      <c r="C226" s="4">
        <f t="shared" si="209"/>
        <v>3572.393651558511</v>
      </c>
      <c r="D226" s="4">
        <f t="shared" si="209"/>
        <v>6808.7278651752868</v>
      </c>
      <c r="E226" s="11">
        <f t="shared" si="210"/>
        <v>1.5928930505644024E-6</v>
      </c>
      <c r="F226" s="11">
        <f t="shared" si="210"/>
        <v>3.1933994043897209E-6</v>
      </c>
      <c r="G226" s="11">
        <f t="shared" si="210"/>
        <v>7.0504806674666092E-6</v>
      </c>
      <c r="H226" s="4">
        <f t="shared" si="182"/>
        <v>146919.3552596448</v>
      </c>
      <c r="I226" s="4">
        <f t="shared" si="182"/>
        <v>171955.46154430663</v>
      </c>
      <c r="J226" s="4">
        <f t="shared" si="182"/>
        <v>33705.369623519029</v>
      </c>
      <c r="K226" s="4">
        <f t="shared" si="174"/>
        <v>114201.17019477356</v>
      </c>
      <c r="L226" s="4">
        <f t="shared" si="174"/>
        <v>48134.522204541609</v>
      </c>
      <c r="M226" s="4">
        <f t="shared" si="174"/>
        <v>4950.3182225731834</v>
      </c>
      <c r="N226" s="11">
        <f t="shared" si="179"/>
        <v>-1.6938591364634714E-3</v>
      </c>
      <c r="O226" s="11">
        <f t="shared" si="179"/>
        <v>4.0739603600836727E-3</v>
      </c>
      <c r="P226" s="11">
        <f t="shared" si="179"/>
        <v>2.3854928608473269E-3</v>
      </c>
      <c r="Q226" s="4">
        <f t="shared" si="175"/>
        <v>2385.3031877813787</v>
      </c>
      <c r="R226" s="4">
        <f t="shared" si="175"/>
        <v>10277.769759365898</v>
      </c>
      <c r="S226" s="4">
        <f t="shared" si="175"/>
        <v>2492.8807884182793</v>
      </c>
      <c r="T226" s="4">
        <f t="shared" si="211"/>
        <v>16.235459130391131</v>
      </c>
      <c r="U226" s="4">
        <f t="shared" si="211"/>
        <v>59.769952446190217</v>
      </c>
      <c r="V226" s="4">
        <f t="shared" si="211"/>
        <v>73.960939051052264</v>
      </c>
      <c r="W226" s="11">
        <f t="shared" si="176"/>
        <v>-1.219247815263802E-2</v>
      </c>
      <c r="X226" s="11">
        <f t="shared" si="176"/>
        <v>-1.3228699347321071E-2</v>
      </c>
      <c r="Y226" s="11">
        <f t="shared" si="176"/>
        <v>-1.2203590333800474E-2</v>
      </c>
      <c r="Z226" s="4">
        <f t="shared" si="188"/>
        <v>2828.0161308949555</v>
      </c>
      <c r="AA226" s="4">
        <f t="shared" si="188"/>
        <v>30140.74579166176</v>
      </c>
      <c r="AB226" s="4">
        <f t="shared" si="188"/>
        <v>4684.6170599680681</v>
      </c>
      <c r="AC226" s="12">
        <f t="shared" si="212"/>
        <v>1.495521469985883</v>
      </c>
      <c r="AD226" s="12">
        <f t="shared" si="212"/>
        <v>4.3668988744445869</v>
      </c>
      <c r="AE226" s="12">
        <f t="shared" si="212"/>
        <v>1.9075105972537771</v>
      </c>
      <c r="AF226" s="11">
        <f t="shared" si="177"/>
        <v>-2.9039671966837322E-3</v>
      </c>
      <c r="AG226" s="11">
        <f t="shared" si="177"/>
        <v>2.0567434751257441E-3</v>
      </c>
      <c r="AH226" s="11">
        <f t="shared" si="177"/>
        <v>8.257041531207765E-4</v>
      </c>
      <c r="AI226" s="1">
        <f t="shared" si="215"/>
        <v>297467.57548768108</v>
      </c>
      <c r="AJ226" s="1">
        <f t="shared" si="215"/>
        <v>328876.32553899958</v>
      </c>
      <c r="AK226" s="1">
        <f t="shared" si="215"/>
        <v>65608.631552294173</v>
      </c>
      <c r="AL226" s="17">
        <f t="shared" si="213"/>
        <v>59.945691613302557</v>
      </c>
      <c r="AM226" s="17">
        <f t="shared" si="213"/>
        <v>25.49048654376336</v>
      </c>
      <c r="AN226" s="17">
        <f t="shared" si="213"/>
        <v>4.0501280798722181</v>
      </c>
      <c r="AO226" s="7">
        <f t="shared" si="216"/>
        <v>3.3103738442495502E-3</v>
      </c>
      <c r="AP226" s="7">
        <f t="shared" si="216"/>
        <v>5.0977269570427509E-3</v>
      </c>
      <c r="AQ226" s="7">
        <f t="shared" si="216"/>
        <v>3.6899391279915229E-3</v>
      </c>
      <c r="AR226" s="1">
        <f t="shared" si="186"/>
        <v>146919.3552596448</v>
      </c>
      <c r="AS226" s="1">
        <f t="shared" si="186"/>
        <v>171955.46154430663</v>
      </c>
      <c r="AT226" s="1">
        <f t="shared" si="186"/>
        <v>33705.369623519029</v>
      </c>
      <c r="AU226" s="1">
        <f t="shared" si="193"/>
        <v>29383.87105192896</v>
      </c>
      <c r="AV226" s="1">
        <f t="shared" si="193"/>
        <v>34391.092308861327</v>
      </c>
      <c r="AW226" s="1">
        <f t="shared" si="193"/>
        <v>6741.0739247038064</v>
      </c>
      <c r="AX226" s="1">
        <f t="shared" si="194"/>
        <v>91360.936155818854</v>
      </c>
      <c r="AY226" s="1">
        <f t="shared" si="194"/>
        <v>38507.617763633294</v>
      </c>
      <c r="AZ226" s="1">
        <f t="shared" si="194"/>
        <v>3960.2545780585465</v>
      </c>
      <c r="BA226" s="1">
        <f t="shared" si="195"/>
        <v>11.422573271726774</v>
      </c>
      <c r="BB226" s="1">
        <f t="shared" si="195"/>
        <v>10.558611364693853</v>
      </c>
      <c r="BC226" s="1">
        <f t="shared" si="195"/>
        <v>8.2840635895707031</v>
      </c>
      <c r="BD226" s="1">
        <f t="shared" si="196"/>
        <v>961.05217747645838</v>
      </c>
      <c r="BE226">
        <f t="shared" si="214"/>
        <v>0.21822387218499145</v>
      </c>
      <c r="BF226">
        <f t="shared" si="214"/>
        <v>0.3346263841173937</v>
      </c>
      <c r="BG226">
        <f t="shared" si="214"/>
        <v>2.453676962688749E-2</v>
      </c>
      <c r="BH226">
        <f t="shared" si="197"/>
        <v>0.28730422266118977</v>
      </c>
      <c r="BI226">
        <f t="shared" si="198"/>
        <v>4.7621658391411486E-3</v>
      </c>
      <c r="BJ226">
        <f t="shared" si="198"/>
        <v>1.1197481694748152E-2</v>
      </c>
      <c r="BK226">
        <f t="shared" si="198"/>
        <v>6.0205306372294847E-5</v>
      </c>
      <c r="BL226">
        <f t="shared" si="192"/>
        <v>699.6543347261229</v>
      </c>
      <c r="BM226">
        <f t="shared" si="192"/>
        <v>1925.4681329543432</v>
      </c>
      <c r="BN226">
        <f t="shared" si="192"/>
        <v>2.0292421045754034</v>
      </c>
      <c r="BO226">
        <f t="shared" si="187"/>
        <v>625.97501898891335</v>
      </c>
      <c r="BP226">
        <f t="shared" si="208"/>
        <v>381.8142704466668</v>
      </c>
      <c r="BQ226">
        <f t="shared" si="208"/>
        <v>35.307939968395843</v>
      </c>
      <c r="BR226" s="7">
        <f t="shared" si="206"/>
        <v>1.504458305479961E-3</v>
      </c>
      <c r="BS226" s="7">
        <f t="shared" si="190"/>
        <v>8.831694690105342E-3</v>
      </c>
      <c r="BT226" s="7">
        <f t="shared" si="191"/>
        <v>1.5634511821788972E-3</v>
      </c>
      <c r="BU226" s="8">
        <f>MAX((BU$3*climhigh!$I336+BU$4*climhigh!$I336^2+BU$5*climhigh!$I336^6)*(K226/K$66)^$BW$1,-99)</f>
        <v>-35.691914697678378</v>
      </c>
      <c r="BV226" s="8">
        <f>MAX((BV$3*climhigh!$I336+BV$4*climhigh!$I336^2+BV$5*climhigh!$I336^6)*(L226/L$66)^$BW$1,-99)</f>
        <v>-22.597427432757655</v>
      </c>
      <c r="BW226" s="8">
        <f>MAX((BW$3*climhigh!$I336+BW$4*climhigh!$I336^2+BW$5*climhigh!$I336^6)*(M226/M$66)^$BW$1,-99)</f>
        <v>-22.443406351353637</v>
      </c>
      <c r="BX226" s="8">
        <f>MAX((BX$3*climhigh!$M336+BX$4*climhigh!$M336^2+BX$5*climhigh!$M336^6)*(K226/K$66)^$BW$1,-99)</f>
        <v>-35.69193385222875</v>
      </c>
      <c r="BY226" s="8">
        <f>MAX((BY$3*climhigh!$M336+BY$4*climhigh!$M336^2+BY$5*climhigh!$M336^6)*(L226/L$66)^$BW$1,-99)</f>
        <v>-22.597438667528024</v>
      </c>
      <c r="BZ226" s="8">
        <f>MAX((BZ$3*climhigh!$M336+BZ$4*climhigh!$M336^2+BZ$5*climhigh!$M336^6)*(M226/M$66)^$BW$1,-99)</f>
        <v>-22.443416682365228</v>
      </c>
      <c r="CA226" s="8">
        <f t="shared" si="199"/>
        <v>3.1623847552773705E-2</v>
      </c>
      <c r="CB226" s="8">
        <f t="shared" si="200"/>
        <v>2.7929216651253233E-4</v>
      </c>
      <c r="CC226" s="8">
        <f t="shared" si="201"/>
        <v>4.9442341841429273E-5</v>
      </c>
      <c r="CD226" s="8">
        <f>MAX((CD$3*climhigh!$I336+CD$4*climhigh!$I336^2+CD$5*climhigh!$I336^6)*(K226/K$66)^$BW$1,-99)</f>
        <v>-99</v>
      </c>
      <c r="CE226" s="8">
        <f>MAX((CE$3*climhigh!$I336+CE$4*climhigh!$I336^2+CE$5*climhigh!$I336^6)*(L226/L$66)^$BW$1,-99)</f>
        <v>-99</v>
      </c>
      <c r="CF226" s="8">
        <f>MAX((CF$3*climhigh!$I336+CF$4*climhigh!$I336^2+CF$5*climhigh!$I336^6)*(M226/M$66)^$BW$1,-99)</f>
        <v>-99</v>
      </c>
      <c r="CG226" s="8">
        <f>MAX((CG$3*climhigh!$M336+CG$4*climhigh!$M336^2+CG$5*climhigh!$M336^6)*(K226/K$66)^$BW$1,-99)</f>
        <v>-99</v>
      </c>
      <c r="CH226" s="8">
        <f>MAX((CH$3*climhigh!$M336+CH$4*climhigh!$M336^2+CH$5*climhigh!$M336^6)*(L226/L$66)^$BW$1,-99)</f>
        <v>-99</v>
      </c>
      <c r="CI226" s="8">
        <f>MAX((CI$3*climhigh!$M336+CI$4*climhigh!$M336^2+CI$5*climhigh!$M336^6)*(M226/M$66)^$BW$1,-99)</f>
        <v>-99</v>
      </c>
      <c r="CJ226" s="8">
        <f t="shared" si="202"/>
        <v>0</v>
      </c>
      <c r="CK226" s="8">
        <f t="shared" si="203"/>
        <v>0</v>
      </c>
      <c r="CL226" s="8">
        <f t="shared" si="204"/>
        <v>0</v>
      </c>
    </row>
    <row r="227" spans="1:90">
      <c r="A227">
        <f t="shared" si="173"/>
        <v>2181</v>
      </c>
      <c r="B227" s="4">
        <f t="shared" ref="B227:D242" si="217">B226*(1+E227)</f>
        <v>1286.4980046574656</v>
      </c>
      <c r="C227" s="4">
        <f t="shared" si="217"/>
        <v>3572.4044892342818</v>
      </c>
      <c r="D227" s="4">
        <f t="shared" si="217"/>
        <v>6808.7734697392607</v>
      </c>
      <c r="E227" s="11">
        <f t="shared" ref="E227:G242" si="218">E226*$E$5</f>
        <v>1.5132483980361823E-6</v>
      </c>
      <c r="F227" s="11">
        <f t="shared" si="218"/>
        <v>3.0337294341702347E-6</v>
      </c>
      <c r="G227" s="11">
        <f t="shared" si="218"/>
        <v>6.6979566340932788E-6</v>
      </c>
      <c r="H227" s="4">
        <f t="shared" si="182"/>
        <v>146664.73501985086</v>
      </c>
      <c r="I227" s="4">
        <f t="shared" si="182"/>
        <v>172648.31634845736</v>
      </c>
      <c r="J227" s="4">
        <f t="shared" si="182"/>
        <v>33784.922768146127</v>
      </c>
      <c r="K227" s="4">
        <f t="shared" si="174"/>
        <v>114003.08005833313</v>
      </c>
      <c r="L227" s="4">
        <f t="shared" si="174"/>
        <v>48328.322525835603</v>
      </c>
      <c r="M227" s="4">
        <f t="shared" si="174"/>
        <v>4961.9689828570417</v>
      </c>
      <c r="N227" s="11">
        <f t="shared" si="179"/>
        <v>-1.7345718621146755E-3</v>
      </c>
      <c r="O227" s="11">
        <f t="shared" si="179"/>
        <v>4.0262230186989267E-3</v>
      </c>
      <c r="P227" s="11">
        <f t="shared" si="179"/>
        <v>2.3535376434451472E-3</v>
      </c>
      <c r="Q227" s="4">
        <f t="shared" si="175"/>
        <v>2352.1369564788661</v>
      </c>
      <c r="R227" s="4">
        <f t="shared" si="175"/>
        <v>10182.672306397208</v>
      </c>
      <c r="S227" s="4">
        <f t="shared" si="175"/>
        <v>2468.2707140131793</v>
      </c>
      <c r="T227" s="4">
        <f t="shared" ref="T227:V242" si="219">T226*(1+W227)</f>
        <v>16.03750864964579</v>
      </c>
      <c r="U227" s="4">
        <f t="shared" si="219"/>
        <v>58.979273715275887</v>
      </c>
      <c r="V227" s="4">
        <f t="shared" si="219"/>
        <v>73.058350050170034</v>
      </c>
      <c r="W227" s="11">
        <f t="shared" si="176"/>
        <v>-1.219247815263802E-2</v>
      </c>
      <c r="X227" s="11">
        <f t="shared" si="176"/>
        <v>-1.3228699347321071E-2</v>
      </c>
      <c r="Y227" s="11">
        <f t="shared" si="176"/>
        <v>-1.2203590333800474E-2</v>
      </c>
      <c r="Z227" s="4">
        <f t="shared" si="188"/>
        <v>2780.7095849518105</v>
      </c>
      <c r="AA227" s="4">
        <f t="shared" si="188"/>
        <v>29924.707233873509</v>
      </c>
      <c r="AB227" s="4">
        <f t="shared" si="188"/>
        <v>4642.3494047170843</v>
      </c>
      <c r="AC227" s="12">
        <f t="shared" ref="AC227:AE242" si="220">AC226*(1+AF227)</f>
        <v>1.4911785246951077</v>
      </c>
      <c r="AD227" s="12">
        <f t="shared" si="220"/>
        <v>4.3758804652111349</v>
      </c>
      <c r="AE227" s="12">
        <f t="shared" si="220"/>
        <v>1.9090856366760516</v>
      </c>
      <c r="AF227" s="11">
        <f t="shared" si="177"/>
        <v>-2.9039671966837322E-3</v>
      </c>
      <c r="AG227" s="11">
        <f t="shared" si="177"/>
        <v>2.0567434751257441E-3</v>
      </c>
      <c r="AH227" s="11">
        <f t="shared" si="177"/>
        <v>8.257041531207765E-4</v>
      </c>
      <c r="AI227" s="1">
        <f t="shared" si="215"/>
        <v>297104.68899084197</v>
      </c>
      <c r="AJ227" s="1">
        <f t="shared" si="215"/>
        <v>330379.78529396094</v>
      </c>
      <c r="AK227" s="1">
        <f t="shared" si="215"/>
        <v>65788.842321768563</v>
      </c>
      <c r="AL227" s="17">
        <f t="shared" ref="AL227:AN242" si="221">AL226*(1+AO227)</f>
        <v>60.142149836398758</v>
      </c>
      <c r="AM227" s="17">
        <f t="shared" si="221"/>
        <v>25.619130648761619</v>
      </c>
      <c r="AN227" s="17">
        <f t="shared" si="221"/>
        <v>4.0649233586867632</v>
      </c>
      <c r="AO227" s="7">
        <f t="shared" si="216"/>
        <v>3.2772701058070546E-3</v>
      </c>
      <c r="AP227" s="7">
        <f t="shared" si="216"/>
        <v>5.0467496874723235E-3</v>
      </c>
      <c r="AQ227" s="7">
        <f t="shared" si="216"/>
        <v>3.6530397367116078E-3</v>
      </c>
      <c r="AR227" s="1">
        <f t="shared" si="186"/>
        <v>146664.73501985086</v>
      </c>
      <c r="AS227" s="1">
        <f t="shared" si="186"/>
        <v>172648.31634845736</v>
      </c>
      <c r="AT227" s="1">
        <f t="shared" si="186"/>
        <v>33784.922768146127</v>
      </c>
      <c r="AU227" s="1">
        <f t="shared" si="193"/>
        <v>29332.947003970174</v>
      </c>
      <c r="AV227" s="1">
        <f t="shared" si="193"/>
        <v>34529.663269691475</v>
      </c>
      <c r="AW227" s="1">
        <f t="shared" si="193"/>
        <v>6756.984553629226</v>
      </c>
      <c r="AX227" s="1">
        <f t="shared" si="194"/>
        <v>91202.464046666501</v>
      </c>
      <c r="AY227" s="1">
        <f t="shared" si="194"/>
        <v>38662.658020668481</v>
      </c>
      <c r="AZ227" s="1">
        <f t="shared" si="194"/>
        <v>3969.5751862856332</v>
      </c>
      <c r="BA227" s="1">
        <f t="shared" si="195"/>
        <v>11.420837193752995</v>
      </c>
      <c r="BB227" s="1">
        <f t="shared" si="195"/>
        <v>10.562629504166829</v>
      </c>
      <c r="BC227" s="1">
        <f t="shared" si="195"/>
        <v>8.2864143619822972</v>
      </c>
      <c r="BD227" s="1">
        <f t="shared" si="196"/>
        <v>933.30595014264077</v>
      </c>
      <c r="BE227">
        <f t="shared" si="214"/>
        <v>0.21822387218499145</v>
      </c>
      <c r="BF227">
        <f t="shared" si="214"/>
        <v>0.3346263841173937</v>
      </c>
      <c r="BG227">
        <f t="shared" si="214"/>
        <v>2.453676962688749E-2</v>
      </c>
      <c r="BH227">
        <f t="shared" si="197"/>
        <v>0.28741537001475137</v>
      </c>
      <c r="BI227">
        <f t="shared" si="198"/>
        <v>4.7621658391411486E-3</v>
      </c>
      <c r="BJ227">
        <f t="shared" si="198"/>
        <v>1.1197481694748152E-2</v>
      </c>
      <c r="BK227">
        <f t="shared" si="198"/>
        <v>6.0205306372294847E-5</v>
      </c>
      <c r="BL227">
        <f t="shared" si="192"/>
        <v>698.4417909182223</v>
      </c>
      <c r="BM227">
        <f t="shared" si="192"/>
        <v>1933.2263619409393</v>
      </c>
      <c r="BN227">
        <f t="shared" si="192"/>
        <v>2.0340316260205573</v>
      </c>
      <c r="BO227">
        <f t="shared" si="187"/>
        <v>626.9167723052542</v>
      </c>
      <c r="BP227">
        <f t="shared" si="208"/>
        <v>386.12028095796347</v>
      </c>
      <c r="BQ227">
        <f t="shared" si="208"/>
        <v>35.713506009774683</v>
      </c>
      <c r="BR227" s="7">
        <f t="shared" si="206"/>
        <v>1.468567233543272E-3</v>
      </c>
      <c r="BS227" s="7">
        <f t="shared" si="190"/>
        <v>8.5744608641799436E-3</v>
      </c>
      <c r="BT227" s="7">
        <f t="shared" si="191"/>
        <v>1.515699878551452E-3</v>
      </c>
      <c r="BU227" s="8">
        <f>MAX((BU$3*climhigh!$I337+BU$4*climhigh!$I337^2+BU$5*climhigh!$I337^6)*(K227/K$66)^$BW$1,-99)</f>
        <v>-35.995059850848087</v>
      </c>
      <c r="BV227" s="8">
        <f>MAX((BV$3*climhigh!$I337+BV$4*climhigh!$I337^2+BV$5*climhigh!$I337^6)*(L227/L$66)^$BW$1,-99)</f>
        <v>-22.743198706246368</v>
      </c>
      <c r="BW227" s="8">
        <f>MAX((BW$3*climhigh!$I337+BW$4*climhigh!$I337^2+BW$5*climhigh!$I337^6)*(M227/M$66)^$BW$1,-99)</f>
        <v>-22.58517903842564</v>
      </c>
      <c r="BX227" s="8">
        <f>MAX((BX$3*climhigh!$M337+BX$4*climhigh!$M337^2+BX$5*climhigh!$M337^6)*(K227/K$66)^$BW$1,-99)</f>
        <v>-35.995078995189949</v>
      </c>
      <c r="BY227" s="8">
        <f>MAX((BY$3*climhigh!$M337+BY$4*climhigh!$M337^2+BY$5*climhigh!$M337^6)*(L227/L$66)^$BW$1,-99)</f>
        <v>-22.743209916988402</v>
      </c>
      <c r="BZ227" s="8">
        <f>MAX((BZ$3*climhigh!$M337+BZ$4*climhigh!$M337^2+BZ$5*climhigh!$M337^6)*(M227/M$66)^$BW$1,-99)</f>
        <v>-22.585189349739053</v>
      </c>
      <c r="CA227" s="8">
        <f t="shared" si="199"/>
        <v>3.1561667537740534E-2</v>
      </c>
      <c r="CB227" s="8">
        <f t="shared" si="200"/>
        <v>2.7062428311061477E-4</v>
      </c>
      <c r="CC227" s="8">
        <f t="shared" si="201"/>
        <v>4.7838015653834632E-5</v>
      </c>
      <c r="CD227" s="8">
        <f>MAX((CD$3*climhigh!$I337+CD$4*climhigh!$I337^2+CD$5*climhigh!$I337^6)*(K227/K$66)^$BW$1,-99)</f>
        <v>-99</v>
      </c>
      <c r="CE227" s="8">
        <f>MAX((CE$3*climhigh!$I337+CE$4*climhigh!$I337^2+CE$5*climhigh!$I337^6)*(L227/L$66)^$BW$1,-99)</f>
        <v>-99</v>
      </c>
      <c r="CF227" s="8">
        <f>MAX((CF$3*climhigh!$I337+CF$4*climhigh!$I337^2+CF$5*climhigh!$I337^6)*(M227/M$66)^$BW$1,-99)</f>
        <v>-99</v>
      </c>
      <c r="CG227" s="8">
        <f>MAX((CG$3*climhigh!$M337+CG$4*climhigh!$M337^2+CG$5*climhigh!$M337^6)*(K227/K$66)^$BW$1,-99)</f>
        <v>-99</v>
      </c>
      <c r="CH227" s="8">
        <f>MAX((CH$3*climhigh!$M337+CH$4*climhigh!$M337^2+CH$5*climhigh!$M337^6)*(L227/L$66)^$BW$1,-99)</f>
        <v>-99</v>
      </c>
      <c r="CI227" s="8">
        <f>MAX((CI$3*climhigh!$M337+CI$4*climhigh!$M337^2+CI$5*climhigh!$M337^6)*(M227/M$66)^$BW$1,-99)</f>
        <v>-99</v>
      </c>
      <c r="CJ227" s="8">
        <f t="shared" si="202"/>
        <v>0</v>
      </c>
      <c r="CK227" s="8">
        <f t="shared" si="203"/>
        <v>0</v>
      </c>
      <c r="CL227" s="8">
        <f t="shared" si="204"/>
        <v>0</v>
      </c>
    </row>
    <row r="228" spans="1:90">
      <c r="A228">
        <f t="shared" si="173"/>
        <v>2182</v>
      </c>
      <c r="B228" s="4">
        <f t="shared" si="217"/>
        <v>1286.4998541089578</v>
      </c>
      <c r="C228" s="4">
        <f t="shared" si="217"/>
        <v>3572.4147850574991</v>
      </c>
      <c r="D228" s="4">
        <f t="shared" si="217"/>
        <v>6808.8167943652206</v>
      </c>
      <c r="E228" s="11">
        <f t="shared" si="218"/>
        <v>1.4375859781343731E-6</v>
      </c>
      <c r="F228" s="11">
        <f t="shared" si="218"/>
        <v>2.8820429624617226E-6</v>
      </c>
      <c r="G228" s="11">
        <f t="shared" si="218"/>
        <v>6.3630588023886149E-6</v>
      </c>
      <c r="H228" s="4">
        <f t="shared" si="182"/>
        <v>146404.7337956008</v>
      </c>
      <c r="I228" s="4">
        <f t="shared" si="182"/>
        <v>173335.84956147583</v>
      </c>
      <c r="J228" s="4">
        <f t="shared" si="182"/>
        <v>33863.596927518302</v>
      </c>
      <c r="K228" s="4">
        <f t="shared" si="174"/>
        <v>113800.81647735757</v>
      </c>
      <c r="L228" s="4">
        <f t="shared" si="174"/>
        <v>48520.639396773164</v>
      </c>
      <c r="M228" s="4">
        <f t="shared" si="174"/>
        <v>4973.4921573367692</v>
      </c>
      <c r="N228" s="11">
        <f t="shared" si="179"/>
        <v>-1.7741940031099634E-3</v>
      </c>
      <c r="O228" s="11">
        <f t="shared" si="179"/>
        <v>3.9793822935763057E-3</v>
      </c>
      <c r="P228" s="11">
        <f t="shared" si="179"/>
        <v>2.3222987728337419E-3</v>
      </c>
      <c r="Q228" s="4">
        <f t="shared" si="175"/>
        <v>2319.3396459947389</v>
      </c>
      <c r="R228" s="4">
        <f t="shared" si="175"/>
        <v>10087.98257893182</v>
      </c>
      <c r="S228" s="4">
        <f t="shared" si="175"/>
        <v>2443.8266098130657</v>
      </c>
      <c r="T228" s="4">
        <f t="shared" si="219"/>
        <v>15.841971675812241</v>
      </c>
      <c r="U228" s="4">
        <f t="shared" si="219"/>
        <v>58.199054635573148</v>
      </c>
      <c r="V228" s="4">
        <f t="shared" si="219"/>
        <v>72.16677587569437</v>
      </c>
      <c r="W228" s="11">
        <f t="shared" si="176"/>
        <v>-1.219247815263802E-2</v>
      </c>
      <c r="X228" s="11">
        <f t="shared" si="176"/>
        <v>-1.3228699347321071E-2</v>
      </c>
      <c r="Y228" s="11">
        <f t="shared" si="176"/>
        <v>-1.2203590333800474E-2</v>
      </c>
      <c r="Z228" s="4">
        <f t="shared" si="188"/>
        <v>2734.0826512786521</v>
      </c>
      <c r="AA228" s="4">
        <f t="shared" si="188"/>
        <v>29708.79989081472</v>
      </c>
      <c r="AB228" s="4">
        <f t="shared" si="188"/>
        <v>4600.3148350260308</v>
      </c>
      <c r="AC228" s="12">
        <f t="shared" si="220"/>
        <v>1.4868481911749938</v>
      </c>
      <c r="AD228" s="12">
        <f t="shared" si="220"/>
        <v>4.3848805288058879</v>
      </c>
      <c r="AE228" s="12">
        <f t="shared" si="220"/>
        <v>1.9106619766149182</v>
      </c>
      <c r="AF228" s="11">
        <f t="shared" si="177"/>
        <v>-2.9039671966837322E-3</v>
      </c>
      <c r="AG228" s="11">
        <f t="shared" si="177"/>
        <v>2.0567434751257441E-3</v>
      </c>
      <c r="AH228" s="11">
        <f t="shared" si="177"/>
        <v>8.257041531207765E-4</v>
      </c>
      <c r="AI228" s="1">
        <f t="shared" si="215"/>
        <v>296727.16709572793</v>
      </c>
      <c r="AJ228" s="1">
        <f t="shared" si="215"/>
        <v>331871.47003425634</v>
      </c>
      <c r="AK228" s="1">
        <f t="shared" si="215"/>
        <v>65966.942643220929</v>
      </c>
      <c r="AL228" s="17">
        <f t="shared" si="221"/>
        <v>60.337280885458981</v>
      </c>
      <c r="AM228" s="17">
        <f t="shared" si="221"/>
        <v>25.747131054960619</v>
      </c>
      <c r="AN228" s="17">
        <f t="shared" si="221"/>
        <v>4.0796241919771736</v>
      </c>
      <c r="AO228" s="7">
        <f t="shared" si="216"/>
        <v>3.2444974047489842E-3</v>
      </c>
      <c r="AP228" s="7">
        <f t="shared" si="216"/>
        <v>4.9962821905976005E-3</v>
      </c>
      <c r="AQ228" s="7">
        <f t="shared" si="216"/>
        <v>3.6165093393444917E-3</v>
      </c>
      <c r="AR228" s="1">
        <f t="shared" si="186"/>
        <v>146404.7337956008</v>
      </c>
      <c r="AS228" s="1">
        <f t="shared" si="186"/>
        <v>173335.84956147583</v>
      </c>
      <c r="AT228" s="1">
        <f t="shared" si="186"/>
        <v>33863.596927518302</v>
      </c>
      <c r="AU228" s="1">
        <f t="shared" si="193"/>
        <v>29280.946759120161</v>
      </c>
      <c r="AV228" s="1">
        <f t="shared" si="193"/>
        <v>34667.169912295169</v>
      </c>
      <c r="AW228" s="1">
        <f t="shared" si="193"/>
        <v>6772.7193855036603</v>
      </c>
      <c r="AX228" s="1">
        <f t="shared" si="194"/>
        <v>91040.653181886053</v>
      </c>
      <c r="AY228" s="1">
        <f t="shared" si="194"/>
        <v>38816.511517418534</v>
      </c>
      <c r="AZ228" s="1">
        <f t="shared" si="194"/>
        <v>3978.7937258694146</v>
      </c>
      <c r="BA228" s="1">
        <f t="shared" si="195"/>
        <v>11.419061424003642</v>
      </c>
      <c r="BB228" s="1">
        <f t="shared" si="195"/>
        <v>10.566600989661341</v>
      </c>
      <c r="BC228" s="1">
        <f t="shared" si="195"/>
        <v>8.2887339683868522</v>
      </c>
      <c r="BD228" s="1">
        <f t="shared" si="196"/>
        <v>906.35692156429593</v>
      </c>
      <c r="BE228">
        <f t="shared" ref="BE228:BG243" si="222">BE227</f>
        <v>0.21822387218499145</v>
      </c>
      <c r="BF228">
        <f t="shared" si="222"/>
        <v>0.3346263841173937</v>
      </c>
      <c r="BG228">
        <f t="shared" si="222"/>
        <v>2.453676962688749E-2</v>
      </c>
      <c r="BH228">
        <f t="shared" si="197"/>
        <v>0.28752559191511179</v>
      </c>
      <c r="BI228">
        <f t="shared" si="198"/>
        <v>4.7621658391411486E-3</v>
      </c>
      <c r="BJ228">
        <f t="shared" si="198"/>
        <v>1.1197481694748152E-2</v>
      </c>
      <c r="BK228">
        <f t="shared" si="198"/>
        <v>6.0205306372294847E-5</v>
      </c>
      <c r="BL228">
        <f t="shared" si="192"/>
        <v>697.20362196996371</v>
      </c>
      <c r="BM228">
        <f t="shared" si="192"/>
        <v>1940.9250025082451</v>
      </c>
      <c r="BN228">
        <f t="shared" si="192"/>
        <v>2.0387682278891419</v>
      </c>
      <c r="BO228">
        <f t="shared" si="187"/>
        <v>627.83744173522041</v>
      </c>
      <c r="BP228">
        <f t="shared" si="208"/>
        <v>390.47520458479579</v>
      </c>
      <c r="BQ228">
        <f t="shared" si="208"/>
        <v>36.123757018625447</v>
      </c>
      <c r="BR228" s="7">
        <f t="shared" si="206"/>
        <v>1.433613855696958E-3</v>
      </c>
      <c r="BS228" s="7">
        <f t="shared" si="190"/>
        <v>8.3247192856115964E-3</v>
      </c>
      <c r="BT228" s="7">
        <f t="shared" si="191"/>
        <v>1.4694581363895987E-3</v>
      </c>
      <c r="BU228" s="8">
        <f>MAX((BU$3*climhigh!$I338+BU$4*climhigh!$I338^2+BU$5*climhigh!$I338^6)*(K228/K$66)^$BW$1,-99)</f>
        <v>-36.296533804495702</v>
      </c>
      <c r="BV228" s="8">
        <f>MAX((BV$3*climhigh!$I338+BV$4*climhigh!$I338^2+BV$5*climhigh!$I338^6)*(L228/L$66)^$BW$1,-99)</f>
        <v>-22.887555494338486</v>
      </c>
      <c r="BW228" s="8">
        <f>MAX((BW$3*climhigh!$I338+BW$4*climhigh!$I338^2+BW$5*climhigh!$I338^6)*(M228/M$66)^$BW$1,-99)</f>
        <v>-22.725669418048</v>
      </c>
      <c r="BX228" s="8">
        <f>MAX((BX$3*climhigh!$M338+BX$4*climhigh!$M338^2+BX$5*climhigh!$M338^6)*(K228/K$66)^$BW$1,-99)</f>
        <v>-36.296552938601636</v>
      </c>
      <c r="BY228" s="8">
        <f>MAX((BY$3*climhigh!$M338+BY$4*climhigh!$M338^2+BY$5*climhigh!$M338^6)*(L228/L$66)^$BW$1,-99)</f>
        <v>-22.887566681139301</v>
      </c>
      <c r="BZ228" s="8">
        <f>MAX((BZ$3*climhigh!$M338+BZ$4*climhigh!$M338^2+BZ$5*climhigh!$M338^6)*(M228/M$66)^$BW$1,-99)</f>
        <v>-22.725679709728649</v>
      </c>
      <c r="CA228" s="8">
        <f t="shared" si="199"/>
        <v>3.1498370108106848E-2</v>
      </c>
      <c r="CB228" s="8">
        <f t="shared" si="200"/>
        <v>2.6221508910428888E-4</v>
      </c>
      <c r="CC228" s="8">
        <f t="shared" si="201"/>
        <v>4.628553623836853E-5</v>
      </c>
      <c r="CD228" s="8">
        <f>MAX((CD$3*climhigh!$I338+CD$4*climhigh!$I338^2+CD$5*climhigh!$I338^6)*(K228/K$66)^$BW$1,-99)</f>
        <v>-99</v>
      </c>
      <c r="CE228" s="8">
        <f>MAX((CE$3*climhigh!$I338+CE$4*climhigh!$I338^2+CE$5*climhigh!$I338^6)*(L228/L$66)^$BW$1,-99)</f>
        <v>-99</v>
      </c>
      <c r="CF228" s="8">
        <f>MAX((CF$3*climhigh!$I338+CF$4*climhigh!$I338^2+CF$5*climhigh!$I338^6)*(M228/M$66)^$BW$1,-99)</f>
        <v>-99</v>
      </c>
      <c r="CG228" s="8">
        <f>MAX((CG$3*climhigh!$M338+CG$4*climhigh!$M338^2+CG$5*climhigh!$M338^6)*(K228/K$66)^$BW$1,-99)</f>
        <v>-99</v>
      </c>
      <c r="CH228" s="8">
        <f>MAX((CH$3*climhigh!$M338+CH$4*climhigh!$M338^2+CH$5*climhigh!$M338^6)*(L228/L$66)^$BW$1,-99)</f>
        <v>-99</v>
      </c>
      <c r="CI228" s="8">
        <f>MAX((CI$3*climhigh!$M338+CI$4*climhigh!$M338^2+CI$5*climhigh!$M338^6)*(M228/M$66)^$BW$1,-99)</f>
        <v>-99</v>
      </c>
      <c r="CJ228" s="8">
        <f t="shared" si="202"/>
        <v>0</v>
      </c>
      <c r="CK228" s="8">
        <f t="shared" si="203"/>
        <v>0</v>
      </c>
      <c r="CL228" s="8">
        <f t="shared" si="204"/>
        <v>0</v>
      </c>
    </row>
    <row r="229" spans="1:90">
      <c r="A229">
        <f t="shared" si="173"/>
        <v>2183</v>
      </c>
      <c r="B229" s="4">
        <f t="shared" si="217"/>
        <v>1286.5016110904014</v>
      </c>
      <c r="C229" s="4">
        <f t="shared" si="217"/>
        <v>3572.4245661177447</v>
      </c>
      <c r="D229" s="4">
        <f t="shared" si="217"/>
        <v>6808.8579530217767</v>
      </c>
      <c r="E229" s="11">
        <f t="shared" si="218"/>
        <v>1.3657066792276544E-6</v>
      </c>
      <c r="F229" s="11">
        <f t="shared" si="218"/>
        <v>2.7379408143386363E-6</v>
      </c>
      <c r="G229" s="11">
        <f t="shared" si="218"/>
        <v>6.0449058622691835E-6</v>
      </c>
      <c r="H229" s="4">
        <f t="shared" si="182"/>
        <v>146139.54129998779</v>
      </c>
      <c r="I229" s="4">
        <f t="shared" si="182"/>
        <v>174018.12958637159</v>
      </c>
      <c r="J229" s="4">
        <f t="shared" si="182"/>
        <v>33941.409518651424</v>
      </c>
      <c r="K229" s="4">
        <f t="shared" si="174"/>
        <v>113594.52645855931</v>
      </c>
      <c r="L229" s="4">
        <f t="shared" si="174"/>
        <v>48711.491695815443</v>
      </c>
      <c r="M229" s="4">
        <f t="shared" si="174"/>
        <v>4984.8902345786491</v>
      </c>
      <c r="N229" s="11">
        <f t="shared" si="179"/>
        <v>-1.8127288114783147E-3</v>
      </c>
      <c r="O229" s="11">
        <f t="shared" si="179"/>
        <v>3.9334250623039857E-3</v>
      </c>
      <c r="P229" s="11">
        <f t="shared" si="179"/>
        <v>2.2917653997032161E-3</v>
      </c>
      <c r="Q229" s="4">
        <f t="shared" si="175"/>
        <v>2286.9111987261376</v>
      </c>
      <c r="R229" s="4">
        <f t="shared" si="175"/>
        <v>9993.7144569323154</v>
      </c>
      <c r="S229" s="4">
        <f t="shared" si="175"/>
        <v>2419.5501057805564</v>
      </c>
      <c r="T229" s="4">
        <f t="shared" si="219"/>
        <v>15.648818782260189</v>
      </c>
      <c r="U229" s="4">
        <f t="shared" si="219"/>
        <v>57.429156839500841</v>
      </c>
      <c r="V229" s="4">
        <f t="shared" si="219"/>
        <v>71.286082107196208</v>
      </c>
      <c r="W229" s="11">
        <f t="shared" si="176"/>
        <v>-1.219247815263802E-2</v>
      </c>
      <c r="X229" s="11">
        <f t="shared" si="176"/>
        <v>-1.3228699347321071E-2</v>
      </c>
      <c r="Y229" s="11">
        <f t="shared" si="176"/>
        <v>-1.2203590333800474E-2</v>
      </c>
      <c r="Z229" s="4">
        <f t="shared" si="188"/>
        <v>2688.1306557569278</v>
      </c>
      <c r="AA229" s="4">
        <f t="shared" si="188"/>
        <v>29493.069848384737</v>
      </c>
      <c r="AB229" s="4">
        <f t="shared" si="188"/>
        <v>4558.5172714513683</v>
      </c>
      <c r="AC229" s="12">
        <f t="shared" si="220"/>
        <v>1.4825304328013731</v>
      </c>
      <c r="AD229" s="12">
        <f t="shared" si="220"/>
        <v>4.393899103222715</v>
      </c>
      <c r="AE229" s="12">
        <f t="shared" si="220"/>
        <v>1.9122396181442192</v>
      </c>
      <c r="AF229" s="11">
        <f t="shared" si="177"/>
        <v>-2.9039671966837322E-3</v>
      </c>
      <c r="AG229" s="11">
        <f t="shared" si="177"/>
        <v>2.0567434751257441E-3</v>
      </c>
      <c r="AH229" s="11">
        <f t="shared" si="177"/>
        <v>8.257041531207765E-4</v>
      </c>
      <c r="AI229" s="1">
        <f t="shared" si="215"/>
        <v>296335.39714527532</v>
      </c>
      <c r="AJ229" s="1">
        <f t="shared" si="215"/>
        <v>333351.49294312589</v>
      </c>
      <c r="AK229" s="1">
        <f t="shared" si="215"/>
        <v>66142.967764402507</v>
      </c>
      <c r="AL229" s="17">
        <f t="shared" si="221"/>
        <v>60.53108739518904</v>
      </c>
      <c r="AM229" s="17">
        <f t="shared" si="221"/>
        <v>25.874484587986011</v>
      </c>
      <c r="AN229" s="17">
        <f t="shared" si="221"/>
        <v>4.0942306509785613</v>
      </c>
      <c r="AO229" s="7">
        <f t="shared" si="216"/>
        <v>3.2120524307014944E-3</v>
      </c>
      <c r="AP229" s="7">
        <f t="shared" si="216"/>
        <v>4.9463193686916243E-3</v>
      </c>
      <c r="AQ229" s="7">
        <f t="shared" si="216"/>
        <v>3.5803442459510469E-3</v>
      </c>
      <c r="AR229" s="1">
        <f t="shared" si="186"/>
        <v>146139.54129998779</v>
      </c>
      <c r="AS229" s="1">
        <f t="shared" si="186"/>
        <v>174018.12958637159</v>
      </c>
      <c r="AT229" s="1">
        <f t="shared" si="186"/>
        <v>33941.409518651424</v>
      </c>
      <c r="AU229" s="1">
        <f t="shared" si="193"/>
        <v>29227.908259997559</v>
      </c>
      <c r="AV229" s="1">
        <f t="shared" si="193"/>
        <v>34803.625917274323</v>
      </c>
      <c r="AW229" s="1">
        <f t="shared" si="193"/>
        <v>6788.2819037302852</v>
      </c>
      <c r="AX229" s="1">
        <f t="shared" si="194"/>
        <v>90875.621166847457</v>
      </c>
      <c r="AY229" s="1">
        <f t="shared" si="194"/>
        <v>38969.193356652344</v>
      </c>
      <c r="AZ229" s="1">
        <f t="shared" si="194"/>
        <v>3987.9121876629197</v>
      </c>
      <c r="BA229" s="1">
        <f t="shared" si="195"/>
        <v>11.417247050211056</v>
      </c>
      <c r="BB229" s="1">
        <f t="shared" si="195"/>
        <v>10.570526699033392</v>
      </c>
      <c r="BC229" s="1">
        <f t="shared" si="195"/>
        <v>8.2910231116976085</v>
      </c>
      <c r="BD229" s="1">
        <f t="shared" si="196"/>
        <v>880.18238704153555</v>
      </c>
      <c r="BE229">
        <f t="shared" si="222"/>
        <v>0.21822387218499145</v>
      </c>
      <c r="BF229">
        <f t="shared" si="222"/>
        <v>0.3346263841173937</v>
      </c>
      <c r="BG229">
        <f t="shared" si="222"/>
        <v>2.453676962688749E-2</v>
      </c>
      <c r="BH229">
        <f t="shared" si="197"/>
        <v>0.28763489565168238</v>
      </c>
      <c r="BI229">
        <f t="shared" si="198"/>
        <v>4.7621658391411486E-3</v>
      </c>
      <c r="BJ229">
        <f t="shared" si="198"/>
        <v>1.1197481694748152E-2</v>
      </c>
      <c r="BK229">
        <f t="shared" si="198"/>
        <v>6.0205306372294847E-5</v>
      </c>
      <c r="BL229">
        <f t="shared" si="192"/>
        <v>695.94073132655888</v>
      </c>
      <c r="BM229">
        <f t="shared" si="192"/>
        <v>1948.5648205977077</v>
      </c>
      <c r="BN229">
        <f t="shared" si="192"/>
        <v>2.0434529587779338</v>
      </c>
      <c r="BO229">
        <f t="shared" si="187"/>
        <v>628.73751819081735</v>
      </c>
      <c r="BP229">
        <f t="shared" si="208"/>
        <v>394.87959560471967</v>
      </c>
      <c r="BQ229">
        <f t="shared" si="208"/>
        <v>36.538746990678412</v>
      </c>
      <c r="BR229" s="7">
        <f t="shared" si="206"/>
        <v>1.3995878669126327E-3</v>
      </c>
      <c r="BS229" s="7">
        <f t="shared" si="190"/>
        <v>8.0822517336034908E-3</v>
      </c>
      <c r="BT229" s="7">
        <f t="shared" si="191"/>
        <v>1.4246754387773749E-3</v>
      </c>
      <c r="BU229" s="8">
        <f>MAX((BU$3*climhigh!$I339+BU$4*climhigh!$I339^2+BU$5*climhigh!$I339^6)*(K229/K$66)^$BW$1,-99)</f>
        <v>-36.596312660525129</v>
      </c>
      <c r="BV229" s="8">
        <f>MAX((BV$3*climhigh!$I339+BV$4*climhigh!$I339^2+BV$5*climhigh!$I339^6)*(L229/L$66)^$BW$1,-99)</f>
        <v>-23.030491605686667</v>
      </c>
      <c r="BW229" s="8">
        <f>MAX((BW$3*climhigh!$I339+BW$4*climhigh!$I339^2+BW$5*climhigh!$I339^6)*(M229/M$66)^$BW$1,-99)</f>
        <v>-22.86487024210254</v>
      </c>
      <c r="BX229" s="8">
        <f>MAX((BX$3*climhigh!$M339+BX$4*climhigh!$M339^2+BX$5*climhigh!$M339^6)*(K229/K$66)^$BW$1,-99)</f>
        <v>-36.596331784374172</v>
      </c>
      <c r="BY229" s="8">
        <f>MAX((BY$3*climhigh!$M339+BY$4*climhigh!$M339^2+BY$5*climhigh!$M339^6)*(L229/L$66)^$BW$1,-99)</f>
        <v>-23.030502768636637</v>
      </c>
      <c r="BZ229" s="8">
        <f>MAX((BZ$3*climhigh!$M339+BZ$4*climhigh!$M339^2+BZ$5*climhigh!$M339^6)*(M229/M$66)^$BW$1,-99)</f>
        <v>-22.864880514218694</v>
      </c>
      <c r="CA229" s="8">
        <f t="shared" si="199"/>
        <v>3.1434006280160201E-2</v>
      </c>
      <c r="CB229" s="8">
        <f t="shared" si="200"/>
        <v>2.5405755175192781E-4</v>
      </c>
      <c r="CC229" s="8">
        <f t="shared" si="201"/>
        <v>4.4783256689717992E-5</v>
      </c>
      <c r="CD229" s="8">
        <f>MAX((CD$3*climhigh!$I339+CD$4*climhigh!$I339^2+CD$5*climhigh!$I339^6)*(K229/K$66)^$BW$1,-99)</f>
        <v>-99</v>
      </c>
      <c r="CE229" s="8">
        <f>MAX((CE$3*climhigh!$I339+CE$4*climhigh!$I339^2+CE$5*climhigh!$I339^6)*(L229/L$66)^$BW$1,-99)</f>
        <v>-99</v>
      </c>
      <c r="CF229" s="8">
        <f>MAX((CF$3*climhigh!$I339+CF$4*climhigh!$I339^2+CF$5*climhigh!$I339^6)*(M229/M$66)^$BW$1,-99)</f>
        <v>-99</v>
      </c>
      <c r="CG229" s="8">
        <f>MAX((CG$3*climhigh!$M339+CG$4*climhigh!$M339^2+CG$5*climhigh!$M339^6)*(K229/K$66)^$BW$1,-99)</f>
        <v>-99</v>
      </c>
      <c r="CH229" s="8">
        <f>MAX((CH$3*climhigh!$M339+CH$4*climhigh!$M339^2+CH$5*climhigh!$M339^6)*(L229/L$66)^$BW$1,-99)</f>
        <v>-99</v>
      </c>
      <c r="CI229" s="8">
        <f>MAX((CI$3*climhigh!$M339+CI$4*climhigh!$M339^2+CI$5*climhigh!$M339^6)*(M229/M$66)^$BW$1,-99)</f>
        <v>-99</v>
      </c>
      <c r="CJ229" s="8">
        <f t="shared" si="202"/>
        <v>0</v>
      </c>
      <c r="CK229" s="8">
        <f t="shared" si="203"/>
        <v>0</v>
      </c>
      <c r="CL229" s="8">
        <f t="shared" si="204"/>
        <v>0</v>
      </c>
    </row>
    <row r="230" spans="1:90">
      <c r="A230">
        <f t="shared" si="173"/>
        <v>2184</v>
      </c>
      <c r="B230" s="4">
        <f t="shared" si="217"/>
        <v>1286.5032802250523</v>
      </c>
      <c r="C230" s="4">
        <f t="shared" si="217"/>
        <v>3572.4338581504194</v>
      </c>
      <c r="D230" s="4">
        <f t="shared" si="217"/>
        <v>6808.8970539818638</v>
      </c>
      <c r="E230" s="11">
        <f t="shared" si="218"/>
        <v>1.2974213452662717E-6</v>
      </c>
      <c r="F230" s="11">
        <f t="shared" si="218"/>
        <v>2.6010437736217044E-6</v>
      </c>
      <c r="G230" s="11">
        <f t="shared" si="218"/>
        <v>5.7426605691557241E-6</v>
      </c>
      <c r="H230" s="4">
        <f t="shared" si="182"/>
        <v>145869.34617798563</v>
      </c>
      <c r="I230" s="4">
        <f t="shared" si="182"/>
        <v>174695.22533054478</v>
      </c>
      <c r="J230" s="4">
        <f t="shared" si="182"/>
        <v>34018.377855225073</v>
      </c>
      <c r="K230" s="4">
        <f t="shared" si="174"/>
        <v>113384.356200373</v>
      </c>
      <c r="L230" s="4">
        <f t="shared" si="174"/>
        <v>48900.898453859954</v>
      </c>
      <c r="M230" s="4">
        <f t="shared" si="174"/>
        <v>4996.1656910837009</v>
      </c>
      <c r="N230" s="11">
        <f t="shared" si="179"/>
        <v>-1.8501794473607669E-3</v>
      </c>
      <c r="O230" s="11">
        <f t="shared" si="179"/>
        <v>3.8883382842653802E-3</v>
      </c>
      <c r="P230" s="11">
        <f t="shared" si="179"/>
        <v>2.2619267374910379E-3</v>
      </c>
      <c r="Q230" s="4">
        <f t="shared" si="175"/>
        <v>2254.8514020553498</v>
      </c>
      <c r="R230" s="4">
        <f t="shared" si="175"/>
        <v>9899.8812522333865</v>
      </c>
      <c r="S230" s="4">
        <f t="shared" si="175"/>
        <v>2395.4427203506507</v>
      </c>
      <c r="T230" s="4">
        <f t="shared" si="219"/>
        <v>15.458020901142891</v>
      </c>
      <c r="U230" s="4">
        <f t="shared" si="219"/>
        <v>56.669443789900939</v>
      </c>
      <c r="V230" s="4">
        <f t="shared" si="219"/>
        <v>70.416135964658324</v>
      </c>
      <c r="W230" s="11">
        <f t="shared" si="176"/>
        <v>-1.219247815263802E-2</v>
      </c>
      <c r="X230" s="11">
        <f t="shared" si="176"/>
        <v>-1.3228699347321071E-2</v>
      </c>
      <c r="Y230" s="11">
        <f t="shared" si="176"/>
        <v>-1.2203590333800474E-2</v>
      </c>
      <c r="Z230" s="4">
        <f t="shared" si="188"/>
        <v>2642.8487633445698</v>
      </c>
      <c r="AA230" s="4">
        <f t="shared" si="188"/>
        <v>29277.56186362161</v>
      </c>
      <c r="AB230" s="4">
        <f t="shared" si="188"/>
        <v>4516.9604325846667</v>
      </c>
      <c r="AC230" s="12">
        <f t="shared" si="220"/>
        <v>1.4782252130564326</v>
      </c>
      <c r="AD230" s="12">
        <f t="shared" si="220"/>
        <v>4.4029362265336296</v>
      </c>
      <c r="AE230" s="12">
        <f t="shared" si="220"/>
        <v>1.913818562338683</v>
      </c>
      <c r="AF230" s="11">
        <f t="shared" si="177"/>
        <v>-2.9039671966837322E-3</v>
      </c>
      <c r="AG230" s="11">
        <f t="shared" si="177"/>
        <v>2.0567434751257441E-3</v>
      </c>
      <c r="AH230" s="11">
        <f t="shared" si="177"/>
        <v>8.257041531207765E-4</v>
      </c>
      <c r="AI230" s="1">
        <f t="shared" si="215"/>
        <v>295929.76569074532</v>
      </c>
      <c r="AJ230" s="1">
        <f t="shared" si="215"/>
        <v>334819.96956608765</v>
      </c>
      <c r="AK230" s="1">
        <f t="shared" si="215"/>
        <v>66316.952891692548</v>
      </c>
      <c r="AL230" s="17">
        <f t="shared" si="221"/>
        <v>60.72357213132576</v>
      </c>
      <c r="AM230" s="17">
        <f t="shared" si="221"/>
        <v>26.001188217615752</v>
      </c>
      <c r="AN230" s="17">
        <f t="shared" si="221"/>
        <v>4.1087428185798602</v>
      </c>
      <c r="AO230" s="7">
        <f t="shared" si="216"/>
        <v>3.1799319063944794E-3</v>
      </c>
      <c r="AP230" s="7">
        <f t="shared" si="216"/>
        <v>4.8968561750047084E-3</v>
      </c>
      <c r="AQ230" s="7">
        <f t="shared" si="216"/>
        <v>3.5445408034915364E-3</v>
      </c>
      <c r="AR230" s="1">
        <f t="shared" si="186"/>
        <v>145869.34617798563</v>
      </c>
      <c r="AS230" s="1">
        <f t="shared" si="186"/>
        <v>174695.22533054478</v>
      </c>
      <c r="AT230" s="1">
        <f t="shared" si="186"/>
        <v>34018.377855225073</v>
      </c>
      <c r="AU230" s="1">
        <f t="shared" si="193"/>
        <v>29173.869235597129</v>
      </c>
      <c r="AV230" s="1">
        <f t="shared" si="193"/>
        <v>34939.045066108956</v>
      </c>
      <c r="AW230" s="1">
        <f t="shared" si="193"/>
        <v>6803.6755710450152</v>
      </c>
      <c r="AX230" s="1">
        <f t="shared" si="194"/>
        <v>90707.484960298403</v>
      </c>
      <c r="AY230" s="1">
        <f t="shared" si="194"/>
        <v>39120.718763087956</v>
      </c>
      <c r="AZ230" s="1">
        <f t="shared" si="194"/>
        <v>3996.9325528669606</v>
      </c>
      <c r="BA230" s="1">
        <f t="shared" si="195"/>
        <v>11.415395157067611</v>
      </c>
      <c r="BB230" s="1">
        <f t="shared" si="195"/>
        <v>10.574407497269537</v>
      </c>
      <c r="BC230" s="1">
        <f t="shared" si="195"/>
        <v>8.2932824841298594</v>
      </c>
      <c r="BD230" s="1">
        <f t="shared" si="196"/>
        <v>854.76027853735854</v>
      </c>
      <c r="BE230">
        <f t="shared" si="222"/>
        <v>0.21822387218499145</v>
      </c>
      <c r="BF230">
        <f t="shared" si="222"/>
        <v>0.3346263841173937</v>
      </c>
      <c r="BG230">
        <f t="shared" si="222"/>
        <v>2.453676962688749E-2</v>
      </c>
      <c r="BH230">
        <f t="shared" si="197"/>
        <v>0.28774328843170682</v>
      </c>
      <c r="BI230">
        <f t="shared" si="198"/>
        <v>4.7621658391411486E-3</v>
      </c>
      <c r="BJ230">
        <f t="shared" si="198"/>
        <v>1.1197481694748152E-2</v>
      </c>
      <c r="BK230">
        <f t="shared" si="198"/>
        <v>6.0205306372294847E-5</v>
      </c>
      <c r="BL230">
        <f t="shared" si="192"/>
        <v>694.65401734665761</v>
      </c>
      <c r="BM230">
        <f t="shared" si="192"/>
        <v>1956.1465877986789</v>
      </c>
      <c r="BN230">
        <f t="shared" si="192"/>
        <v>2.0480868610623162</v>
      </c>
      <c r="BO230">
        <f t="shared" si="187"/>
        <v>629.61749159274996</v>
      </c>
      <c r="BP230">
        <f t="shared" si="208"/>
        <v>399.33401454148526</v>
      </c>
      <c r="BQ230">
        <f t="shared" si="208"/>
        <v>36.958530541585517</v>
      </c>
      <c r="BR230" s="7">
        <f t="shared" si="206"/>
        <v>1.3664790041001407E-3</v>
      </c>
      <c r="BS230" s="7">
        <f t="shared" si="190"/>
        <v>7.84684634330436E-3</v>
      </c>
      <c r="BT230" s="7">
        <f t="shared" si="191"/>
        <v>1.3813030910006616E-3</v>
      </c>
      <c r="BU230" s="8">
        <f>MAX((BU$3*climhigh!$I340+BU$4*climhigh!$I340^2+BU$5*climhigh!$I340^6)*(K230/K$66)^$BW$1,-99)</f>
        <v>-36.894373039470103</v>
      </c>
      <c r="BV230" s="8">
        <f>MAX((BV$3*climhigh!$I340+BV$4*climhigh!$I340^2+BV$5*climhigh!$I340^6)*(L230/L$66)^$BW$1,-99)</f>
        <v>-23.172001269096519</v>
      </c>
      <c r="BW230" s="8">
        <f>MAX((BW$3*climhigh!$I340+BW$4*climhigh!$I340^2+BW$5*climhigh!$I340^6)*(M230/M$66)^$BW$1,-99)</f>
        <v>-23.002774664133387</v>
      </c>
      <c r="BX230" s="8">
        <f>MAX((BX$3*climhigh!$M340+BX$4*climhigh!$M340^2+BX$5*climhigh!$M340^6)*(K230/K$66)^$BW$1,-99)</f>
        <v>-36.894392153047356</v>
      </c>
      <c r="BY230" s="8">
        <f>MAX((BY$3*climhigh!$M340+BY$4*climhigh!$M340^2+BY$5*climhigh!$M340^6)*(L230/L$66)^$BW$1,-99)</f>
        <v>-23.172012408289074</v>
      </c>
      <c r="BZ230" s="8">
        <f>MAX((BZ$3*climhigh!$M340+BZ$4*climhigh!$M340^2+BZ$5*climhigh!$M340^6)*(M230/M$66)^$BW$1,-99)</f>
        <v>-23.002784916755971</v>
      </c>
      <c r="CA230" s="8">
        <f t="shared" si="199"/>
        <v>3.13686260600506E-2</v>
      </c>
      <c r="CB230" s="8">
        <f t="shared" si="200"/>
        <v>2.4614478869378992E-4</v>
      </c>
      <c r="CC230" s="8">
        <f t="shared" si="201"/>
        <v>4.3329580137191797E-5</v>
      </c>
      <c r="CD230" s="8">
        <f>MAX((CD$3*climhigh!$I340+CD$4*climhigh!$I340^2+CD$5*climhigh!$I340^6)*(K230/K$66)^$BW$1,-99)</f>
        <v>-99</v>
      </c>
      <c r="CE230" s="8">
        <f>MAX((CE$3*climhigh!$I340+CE$4*climhigh!$I340^2+CE$5*climhigh!$I340^6)*(L230/L$66)^$BW$1,-99)</f>
        <v>-99</v>
      </c>
      <c r="CF230" s="8">
        <f>MAX((CF$3*climhigh!$I340+CF$4*climhigh!$I340^2+CF$5*climhigh!$I340^6)*(M230/M$66)^$BW$1,-99)</f>
        <v>-99</v>
      </c>
      <c r="CG230" s="8">
        <f>MAX((CG$3*climhigh!$M340+CG$4*climhigh!$M340^2+CG$5*climhigh!$M340^6)*(K230/K$66)^$BW$1,-99)</f>
        <v>-99</v>
      </c>
      <c r="CH230" s="8">
        <f>MAX((CH$3*climhigh!$M340+CH$4*climhigh!$M340^2+CH$5*climhigh!$M340^6)*(L230/L$66)^$BW$1,-99)</f>
        <v>-99</v>
      </c>
      <c r="CI230" s="8">
        <f>MAX((CI$3*climhigh!$M340+CI$4*climhigh!$M340^2+CI$5*climhigh!$M340^6)*(M230/M$66)^$BW$1,-99)</f>
        <v>-99</v>
      </c>
      <c r="CJ230" s="8">
        <f t="shared" si="202"/>
        <v>0</v>
      </c>
      <c r="CK230" s="8">
        <f t="shared" si="203"/>
        <v>0</v>
      </c>
      <c r="CL230" s="8">
        <f t="shared" si="204"/>
        <v>0</v>
      </c>
    </row>
    <row r="231" spans="1:90">
      <c r="A231">
        <f t="shared" si="173"/>
        <v>2185</v>
      </c>
      <c r="B231" s="4">
        <f t="shared" si="217"/>
        <v>1286.5048659050281</v>
      </c>
      <c r="C231" s="4">
        <f t="shared" si="217"/>
        <v>3572.4426856044206</v>
      </c>
      <c r="D231" s="4">
        <f t="shared" si="217"/>
        <v>6808.9342001072628</v>
      </c>
      <c r="E231" s="11">
        <f t="shared" si="218"/>
        <v>1.232550278002958E-6</v>
      </c>
      <c r="F231" s="11">
        <f t="shared" si="218"/>
        <v>2.4709915849406192E-6</v>
      </c>
      <c r="G231" s="11">
        <f t="shared" si="218"/>
        <v>5.4555275406979374E-6</v>
      </c>
      <c r="H231" s="4">
        <f t="shared" si="182"/>
        <v>145594.33596388687</v>
      </c>
      <c r="I231" s="4">
        <f t="shared" si="182"/>
        <v>175367.20614861316</v>
      </c>
      <c r="J231" s="4">
        <f t="shared" si="182"/>
        <v>34094.519141513265</v>
      </c>
      <c r="K231" s="4">
        <f t="shared" si="174"/>
        <v>113170.45105885739</v>
      </c>
      <c r="L231" s="4">
        <f t="shared" si="174"/>
        <v>49088.878837798016</v>
      </c>
      <c r="M231" s="4">
        <f t="shared" si="174"/>
        <v>5007.320990262494</v>
      </c>
      <c r="N231" s="11">
        <f t="shared" si="179"/>
        <v>-1.8865489798045587E-3</v>
      </c>
      <c r="O231" s="11">
        <f t="shared" si="179"/>
        <v>3.8441090017073964E-3</v>
      </c>
      <c r="P231" s="11">
        <f t="shared" si="179"/>
        <v>2.2327720633246173E-3</v>
      </c>
      <c r="Q231" s="4">
        <f t="shared" si="175"/>
        <v>2223.1598935709289</v>
      </c>
      <c r="R231" s="4">
        <f t="shared" si="175"/>
        <v>9806.4957195919142</v>
      </c>
      <c r="S231" s="4">
        <f t="shared" si="175"/>
        <v>2371.5058634243087</v>
      </c>
      <c r="T231" s="4">
        <f t="shared" si="219"/>
        <v>15.269549319022685</v>
      </c>
      <c r="U231" s="4">
        <f t="shared" si="219"/>
        <v>55.919780755824426</v>
      </c>
      <c r="V231" s="4">
        <f t="shared" si="219"/>
        <v>69.556806288456443</v>
      </c>
      <c r="W231" s="11">
        <f t="shared" si="176"/>
        <v>-1.219247815263802E-2</v>
      </c>
      <c r="X231" s="11">
        <f t="shared" si="176"/>
        <v>-1.3228699347321071E-2</v>
      </c>
      <c r="Y231" s="11">
        <f t="shared" si="176"/>
        <v>-1.2203590333800474E-2</v>
      </c>
      <c r="Z231" s="4">
        <f t="shared" si="188"/>
        <v>2598.2319867604529</v>
      </c>
      <c r="AA231" s="4">
        <f t="shared" si="188"/>
        <v>29062.319381419522</v>
      </c>
      <c r="AB231" s="4">
        <f t="shared" si="188"/>
        <v>4475.6478398546587</v>
      </c>
      <c r="AC231" s="12">
        <f t="shared" si="220"/>
        <v>1.4739324955284059</v>
      </c>
      <c r="AD231" s="12">
        <f t="shared" si="220"/>
        <v>4.4119919368889473</v>
      </c>
      <c r="AE231" s="12">
        <f t="shared" si="220"/>
        <v>1.9153988102739257</v>
      </c>
      <c r="AF231" s="11">
        <f t="shared" si="177"/>
        <v>-2.9039671966837322E-3</v>
      </c>
      <c r="AG231" s="11">
        <f t="shared" si="177"/>
        <v>2.0567434751257441E-3</v>
      </c>
      <c r="AH231" s="11">
        <f t="shared" si="177"/>
        <v>8.257041531207765E-4</v>
      </c>
      <c r="AI231" s="1">
        <f t="shared" si="215"/>
        <v>295510.65835726797</v>
      </c>
      <c r="AJ231" s="1">
        <f t="shared" si="215"/>
        <v>336277.01767558779</v>
      </c>
      <c r="AK231" s="1">
        <f t="shared" si="215"/>
        <v>66488.933173568308</v>
      </c>
      <c r="AL231" s="17">
        <f t="shared" si="221"/>
        <v>60.914737987571506</v>
      </c>
      <c r="AM231" s="17">
        <f t="shared" si="221"/>
        <v>26.127239055905836</v>
      </c>
      <c r="AN231" s="17">
        <f t="shared" si="221"/>
        <v>4.1231607890856541</v>
      </c>
      <c r="AO231" s="7">
        <f t="shared" si="216"/>
        <v>3.1481325873305346E-3</v>
      </c>
      <c r="AP231" s="7">
        <f t="shared" si="216"/>
        <v>4.847887613254661E-3</v>
      </c>
      <c r="AQ231" s="7">
        <f t="shared" si="216"/>
        <v>3.5090953954566208E-3</v>
      </c>
      <c r="AR231" s="1">
        <f t="shared" si="186"/>
        <v>145594.33596388687</v>
      </c>
      <c r="AS231" s="1">
        <f t="shared" si="186"/>
        <v>175367.20614861316</v>
      </c>
      <c r="AT231" s="1">
        <f t="shared" si="186"/>
        <v>34094.519141513265</v>
      </c>
      <c r="AU231" s="1">
        <f t="shared" si="193"/>
        <v>29118.867192777376</v>
      </c>
      <c r="AV231" s="1">
        <f t="shared" si="193"/>
        <v>35073.44122972263</v>
      </c>
      <c r="AW231" s="1">
        <f t="shared" si="193"/>
        <v>6818.903828302653</v>
      </c>
      <c r="AX231" s="1">
        <f t="shared" si="194"/>
        <v>90536.360847085918</v>
      </c>
      <c r="AY231" s="1">
        <f t="shared" si="194"/>
        <v>39271.103070238409</v>
      </c>
      <c r="AZ231" s="1">
        <f t="shared" si="194"/>
        <v>4005.856792209996</v>
      </c>
      <c r="BA231" s="1">
        <f t="shared" si="195"/>
        <v>11.413506826312991</v>
      </c>
      <c r="BB231" s="1">
        <f t="shared" si="195"/>
        <v>10.578244236564833</v>
      </c>
      <c r="BC231" s="1">
        <f t="shared" si="195"/>
        <v>8.2955127672617639</v>
      </c>
      <c r="BD231" s="1">
        <f t="shared" si="196"/>
        <v>830.06914731921256</v>
      </c>
      <c r="BE231">
        <f t="shared" si="222"/>
        <v>0.21822387218499145</v>
      </c>
      <c r="BF231">
        <f t="shared" si="222"/>
        <v>0.3346263841173937</v>
      </c>
      <c r="BG231">
        <f t="shared" si="222"/>
        <v>2.453676962688749E-2</v>
      </c>
      <c r="BH231">
        <f t="shared" si="197"/>
        <v>0.28785077738114334</v>
      </c>
      <c r="BI231">
        <f t="shared" si="198"/>
        <v>4.7621658391411486E-3</v>
      </c>
      <c r="BJ231">
        <f t="shared" si="198"/>
        <v>1.1197481694748152E-2</v>
      </c>
      <c r="BK231">
        <f t="shared" si="198"/>
        <v>6.0205306372294847E-5</v>
      </c>
      <c r="BL231">
        <f t="shared" si="192"/>
        <v>693.34437309966165</v>
      </c>
      <c r="BM231">
        <f t="shared" si="192"/>
        <v>1963.6710807082213</v>
      </c>
      <c r="BN231">
        <f t="shared" si="192"/>
        <v>2.052670970530877</v>
      </c>
      <c r="BO231">
        <f t="shared" si="187"/>
        <v>630.47785067562563</v>
      </c>
      <c r="BP231">
        <f t="shared" si="208"/>
        <v>403.83902823528678</v>
      </c>
      <c r="BQ231">
        <f t="shared" si="208"/>
        <v>37.383162913996536</v>
      </c>
      <c r="BR231" s="7">
        <f t="shared" si="206"/>
        <v>1.3342770460531561E-3</v>
      </c>
      <c r="BS231" s="7">
        <f t="shared" si="190"/>
        <v>7.6182974206838441E-3</v>
      </c>
      <c r="BT231" s="7">
        <f t="shared" si="191"/>
        <v>1.3392941491897859E-3</v>
      </c>
      <c r="BU231" s="8">
        <f>MAX((BU$3*climhigh!$I341+BU$4*climhigh!$I341^2+BU$5*climhigh!$I341^6)*(K231/K$66)^$BW$1,-99)</f>
        <v>-37.190692070889298</v>
      </c>
      <c r="BV231" s="8">
        <f>MAX((BV$3*climhigh!$I341+BV$4*climhigh!$I341^2+BV$5*climhigh!$I341^6)*(L231/L$66)^$BW$1,-99)</f>
        <v>-23.312079126639187</v>
      </c>
      <c r="BW231" s="8">
        <f>MAX((BW$3*climhigh!$I341+BW$4*climhigh!$I341^2+BW$5*climhigh!$I341^6)*(M231/M$66)^$BW$1,-99)</f>
        <v>-23.139376233406026</v>
      </c>
      <c r="BX231" s="8">
        <f>MAX((BX$3*climhigh!$M341+BX$4*climhigh!$M341^2+BX$5*climhigh!$M341^6)*(K231/K$66)^$BW$1,-99)</f>
        <v>-37.190711174185459</v>
      </c>
      <c r="BY231" s="8">
        <f>MAX((BY$3*climhigh!$M341+BY$4*climhigh!$M341^2+BY$5*climhigh!$M341^6)*(L231/L$66)^$BW$1,-99)</f>
        <v>-23.312090242170587</v>
      </c>
      <c r="BZ231" s="8">
        <f>MAX((BZ$3*climhigh!$M341+BZ$4*climhigh!$M341^2+BZ$5*climhigh!$M341^6)*(M231/M$66)^$BW$1,-99)</f>
        <v>-23.139386466608475</v>
      </c>
      <c r="CA231" s="8">
        <f t="shared" si="199"/>
        <v>3.1302278360503769E-2</v>
      </c>
      <c r="CB231" s="8">
        <f t="shared" si="200"/>
        <v>2.3847006649535356E-4</v>
      </c>
      <c r="CC231" s="8">
        <f t="shared" si="201"/>
        <v>4.1922958264532743E-5</v>
      </c>
      <c r="CD231" s="8">
        <f>MAX((CD$3*climhigh!$I341+CD$4*climhigh!$I341^2+CD$5*climhigh!$I341^6)*(K231/K$66)^$BW$1,-99)</f>
        <v>-99</v>
      </c>
      <c r="CE231" s="8">
        <f>MAX((CE$3*climhigh!$I341+CE$4*climhigh!$I341^2+CE$5*climhigh!$I341^6)*(L231/L$66)^$BW$1,-99)</f>
        <v>-99</v>
      </c>
      <c r="CF231" s="8">
        <f>MAX((CF$3*climhigh!$I341+CF$4*climhigh!$I341^2+CF$5*climhigh!$I341^6)*(M231/M$66)^$BW$1,-99)</f>
        <v>-99</v>
      </c>
      <c r="CG231" s="8">
        <f>MAX((CG$3*climhigh!$M341+CG$4*climhigh!$M341^2+CG$5*climhigh!$M341^6)*(K231/K$66)^$BW$1,-99)</f>
        <v>-99</v>
      </c>
      <c r="CH231" s="8">
        <f>MAX((CH$3*climhigh!$M341+CH$4*climhigh!$M341^2+CH$5*climhigh!$M341^6)*(L231/L$66)^$BW$1,-99)</f>
        <v>-99</v>
      </c>
      <c r="CI231" s="8">
        <f>MAX((CI$3*climhigh!$M341+CI$4*climhigh!$M341^2+CI$5*climhigh!$M341^6)*(M231/M$66)^$BW$1,-99)</f>
        <v>-99</v>
      </c>
      <c r="CJ231" s="8">
        <f t="shared" si="202"/>
        <v>0</v>
      </c>
      <c r="CK231" s="8">
        <f t="shared" si="203"/>
        <v>0</v>
      </c>
      <c r="CL231" s="8">
        <f t="shared" si="204"/>
        <v>0</v>
      </c>
    </row>
    <row r="232" spans="1:90">
      <c r="A232">
        <f t="shared" si="173"/>
        <v>2186</v>
      </c>
      <c r="B232" s="4">
        <f t="shared" si="217"/>
        <v>1286.5063723028616</v>
      </c>
      <c r="C232" s="4">
        <f t="shared" si="217"/>
        <v>3572.4510717064436</v>
      </c>
      <c r="D232" s="4">
        <f t="shared" si="217"/>
        <v>6808.969489118911</v>
      </c>
      <c r="E232" s="11">
        <f t="shared" si="218"/>
        <v>1.17092276410281E-6</v>
      </c>
      <c r="F232" s="11">
        <f t="shared" si="218"/>
        <v>2.3474420056935882E-6</v>
      </c>
      <c r="G232" s="11">
        <f t="shared" si="218"/>
        <v>5.1827511636630402E-6</v>
      </c>
      <c r="H232" s="4">
        <f t="shared" si="182"/>
        <v>145314.69704089209</v>
      </c>
      <c r="I232" s="4">
        <f t="shared" si="182"/>
        <v>176034.14178656379</v>
      </c>
      <c r="J232" s="4">
        <f t="shared" si="182"/>
        <v>34169.850466537588</v>
      </c>
      <c r="K232" s="4">
        <f t="shared" si="174"/>
        <v>112952.95551531321</v>
      </c>
      <c r="L232" s="4">
        <f t="shared" si="174"/>
        <v>49275.452134457926</v>
      </c>
      <c r="M232" s="4">
        <f t="shared" si="174"/>
        <v>5018.3585814480139</v>
      </c>
      <c r="N232" s="11">
        <f t="shared" si="179"/>
        <v>-1.9218403877445667E-3</v>
      </c>
      <c r="O232" s="11">
        <f t="shared" si="179"/>
        <v>3.8007243407696123E-3</v>
      </c>
      <c r="P232" s="11">
        <f t="shared" si="179"/>
        <v>2.2042907189261385E-3</v>
      </c>
      <c r="Q232" s="4">
        <f t="shared" si="175"/>
        <v>2191.8361662105467</v>
      </c>
      <c r="R232" s="4">
        <f t="shared" si="175"/>
        <v>9713.570067770539</v>
      </c>
      <c r="S232" s="4">
        <f t="shared" si="175"/>
        <v>2347.7408393245255</v>
      </c>
      <c r="T232" s="4">
        <f t="shared" si="219"/>
        <v>15.083375672549872</v>
      </c>
      <c r="U232" s="4">
        <f t="shared" si="219"/>
        <v>55.180034788637514</v>
      </c>
      <c r="V232" s="4">
        <f t="shared" si="219"/>
        <v>68.707963519584609</v>
      </c>
      <c r="W232" s="11">
        <f t="shared" si="176"/>
        <v>-1.219247815263802E-2</v>
      </c>
      <c r="X232" s="11">
        <f t="shared" si="176"/>
        <v>-1.3228699347321071E-2</v>
      </c>
      <c r="Y232" s="11">
        <f t="shared" si="176"/>
        <v>-1.2203590333800474E-2</v>
      </c>
      <c r="Z232" s="4">
        <f t="shared" si="188"/>
        <v>2554.2751949520848</v>
      </c>
      <c r="AA232" s="4">
        <f t="shared" si="188"/>
        <v>28847.384551683223</v>
      </c>
      <c r="AB232" s="4">
        <f t="shared" si="188"/>
        <v>4434.5828222871514</v>
      </c>
      <c r="AC232" s="12">
        <f t="shared" si="220"/>
        <v>1.4696522439112651</v>
      </c>
      <c r="AD232" s="12">
        <f t="shared" si="220"/>
        <v>4.421066272517451</v>
      </c>
      <c r="AE232" s="12">
        <f t="shared" si="220"/>
        <v>1.9169803630264515</v>
      </c>
      <c r="AF232" s="11">
        <f t="shared" si="177"/>
        <v>-2.9039671966837322E-3</v>
      </c>
      <c r="AG232" s="11">
        <f t="shared" si="177"/>
        <v>2.0567434751257441E-3</v>
      </c>
      <c r="AH232" s="11">
        <f t="shared" si="177"/>
        <v>8.257041531207765E-4</v>
      </c>
      <c r="AI232" s="1">
        <f t="shared" ref="AI232:AK247" si="223">(1-$AI$5)*AI231+AU231</f>
        <v>295078.45971431857</v>
      </c>
      <c r="AJ232" s="1">
        <f t="shared" si="223"/>
        <v>337722.75713775167</v>
      </c>
      <c r="AK232" s="1">
        <f t="shared" si="223"/>
        <v>66658.943684514132</v>
      </c>
      <c r="AL232" s="17">
        <f t="shared" si="221"/>
        <v>61.10458798256181</v>
      </c>
      <c r="AM232" s="17">
        <f t="shared" si="221"/>
        <v>26.252634355307631</v>
      </c>
      <c r="AN232" s="17">
        <f t="shared" si="221"/>
        <v>4.1374846679799644</v>
      </c>
      <c r="AO232" s="7">
        <f t="shared" si="216"/>
        <v>3.1166512614572294E-3</v>
      </c>
      <c r="AP232" s="7">
        <f t="shared" si="216"/>
        <v>4.799408737122114E-3</v>
      </c>
      <c r="AQ232" s="7">
        <f t="shared" si="216"/>
        <v>3.4740044415020547E-3</v>
      </c>
      <c r="AR232" s="1">
        <f t="shared" si="186"/>
        <v>145314.69704089209</v>
      </c>
      <c r="AS232" s="1">
        <f t="shared" si="186"/>
        <v>176034.14178656379</v>
      </c>
      <c r="AT232" s="1">
        <f t="shared" si="186"/>
        <v>34169.850466537588</v>
      </c>
      <c r="AU232" s="1">
        <f t="shared" si="193"/>
        <v>29062.939408178419</v>
      </c>
      <c r="AV232" s="1">
        <f t="shared" si="193"/>
        <v>35206.828357312763</v>
      </c>
      <c r="AW232" s="1">
        <f t="shared" si="193"/>
        <v>6833.9700933075183</v>
      </c>
      <c r="AX232" s="1">
        <f t="shared" si="194"/>
        <v>90362.364412250565</v>
      </c>
      <c r="AY232" s="1">
        <f t="shared" si="194"/>
        <v>39420.361707566342</v>
      </c>
      <c r="AZ232" s="1">
        <f t="shared" si="194"/>
        <v>4014.6868651584109</v>
      </c>
      <c r="BA232" s="1">
        <f t="shared" si="195"/>
        <v>11.411583136820505</v>
      </c>
      <c r="BB232" s="1">
        <f t="shared" si="195"/>
        <v>10.582037756401965</v>
      </c>
      <c r="BC232" s="1">
        <f t="shared" si="195"/>
        <v>8.2977146320961523</v>
      </c>
      <c r="BD232" s="1">
        <f t="shared" si="196"/>
        <v>806.08814704859742</v>
      </c>
      <c r="BE232">
        <f t="shared" si="222"/>
        <v>0.21822387218499145</v>
      </c>
      <c r="BF232">
        <f t="shared" si="222"/>
        <v>0.3346263841173937</v>
      </c>
      <c r="BG232">
        <f t="shared" si="222"/>
        <v>2.453676962688749E-2</v>
      </c>
      <c r="BH232">
        <f t="shared" si="197"/>
        <v>0.28795736954557438</v>
      </c>
      <c r="BI232">
        <f t="shared" si="198"/>
        <v>4.7621658391411486E-3</v>
      </c>
      <c r="BJ232">
        <f t="shared" si="198"/>
        <v>1.1197481694748152E-2</v>
      </c>
      <c r="BK232">
        <f t="shared" si="198"/>
        <v>6.0205306372294847E-5</v>
      </c>
      <c r="BL232">
        <f t="shared" si="192"/>
        <v>692.01268617328162</v>
      </c>
      <c r="BM232">
        <f t="shared" si="192"/>
        <v>1971.1390803057488</v>
      </c>
      <c r="BN232">
        <f t="shared" si="192"/>
        <v>2.0572063160333975</v>
      </c>
      <c r="BO232">
        <f t="shared" si="187"/>
        <v>631.31908279982702</v>
      </c>
      <c r="BP232">
        <f t="shared" si="208"/>
        <v>408.39520991381761</v>
      </c>
      <c r="BQ232">
        <f t="shared" si="208"/>
        <v>37.812699984717398</v>
      </c>
      <c r="BR232" s="7">
        <f t="shared" si="206"/>
        <v>1.3029718133699131E-3</v>
      </c>
      <c r="BS232" s="7">
        <f t="shared" si="190"/>
        <v>7.3964052627998487E-3</v>
      </c>
      <c r="BT232" s="7">
        <f t="shared" si="191"/>
        <v>1.2986033519857317E-3</v>
      </c>
      <c r="BU232" s="8">
        <f>MAX((BU$3*climhigh!$I342+BU$4*climhigh!$I342^2+BU$5*climhigh!$I342^6)*(K232/K$66)^$BW$1,-99)</f>
        <v>-37.485247383782493</v>
      </c>
      <c r="BV232" s="8">
        <f>MAX((BV$3*climhigh!$I342+BV$4*climhigh!$I342^2+BV$5*climhigh!$I342^6)*(L232/L$66)^$BW$1,-99)</f>
        <v>-23.450720226777239</v>
      </c>
      <c r="BW232" s="8">
        <f>MAX((BW$3*climhigh!$I342+BW$4*climhigh!$I342^2+BW$5*climhigh!$I342^6)*(M232/M$66)^$BW$1,-99)</f>
        <v>-23.274668888955045</v>
      </c>
      <c r="BX232" s="8">
        <f>MAX((BX$3*climhigh!$M342+BX$4*climhigh!$M342^2+BX$5*climhigh!$M342^6)*(K232/K$66)^$BW$1,-99)</f>
        <v>-37.485266476793555</v>
      </c>
      <c r="BY232" s="8">
        <f>MAX((BY$3*climhigh!$M342+BY$4*climhigh!$M342^2+BY$5*climhigh!$M342^6)*(L232/L$66)^$BW$1,-99)</f>
        <v>-23.450731318746413</v>
      </c>
      <c r="BZ232" s="8">
        <f>MAX((BZ$3*climhigh!$M342+BZ$4*climhigh!$M342^2+BZ$5*climhigh!$M342^6)*(M232/M$66)^$BW$1,-99)</f>
        <v>-23.274679102813117</v>
      </c>
      <c r="CA232" s="8">
        <f t="shared" si="199"/>
        <v>3.1235011210800512E-2</v>
      </c>
      <c r="CB232" s="8">
        <f t="shared" si="200"/>
        <v>2.3102680130317719E-4</v>
      </c>
      <c r="CC232" s="8">
        <f t="shared" si="201"/>
        <v>4.0561890257657456E-5</v>
      </c>
      <c r="CD232" s="8">
        <f>MAX((CD$3*climhigh!$I342+CD$4*climhigh!$I342^2+CD$5*climhigh!$I342^6)*(K232/K$66)^$BW$1,-99)</f>
        <v>-99</v>
      </c>
      <c r="CE232" s="8">
        <f>MAX((CE$3*climhigh!$I342+CE$4*climhigh!$I342^2+CE$5*climhigh!$I342^6)*(L232/L$66)^$BW$1,-99)</f>
        <v>-99</v>
      </c>
      <c r="CF232" s="8">
        <f>MAX((CF$3*climhigh!$I342+CF$4*climhigh!$I342^2+CF$5*climhigh!$I342^6)*(M232/M$66)^$BW$1,-99)</f>
        <v>-99</v>
      </c>
      <c r="CG232" s="8">
        <f>MAX((CG$3*climhigh!$M342+CG$4*climhigh!$M342^2+CG$5*climhigh!$M342^6)*(K232/K$66)^$BW$1,-99)</f>
        <v>-99</v>
      </c>
      <c r="CH232" s="8">
        <f>MAX((CH$3*climhigh!$M342+CH$4*climhigh!$M342^2+CH$5*climhigh!$M342^6)*(L232/L$66)^$BW$1,-99)</f>
        <v>-99</v>
      </c>
      <c r="CI232" s="8">
        <f>MAX((CI$3*climhigh!$M342+CI$4*climhigh!$M342^2+CI$5*climhigh!$M342^6)*(M232/M$66)^$BW$1,-99)</f>
        <v>-99</v>
      </c>
      <c r="CJ232" s="8">
        <f t="shared" si="202"/>
        <v>0</v>
      </c>
      <c r="CK232" s="8">
        <f t="shared" si="203"/>
        <v>0</v>
      </c>
      <c r="CL232" s="8">
        <f t="shared" si="204"/>
        <v>0</v>
      </c>
    </row>
    <row r="233" spans="1:90">
      <c r="A233">
        <f t="shared" si="173"/>
        <v>2187</v>
      </c>
      <c r="B233" s="4">
        <f t="shared" si="217"/>
        <v>1286.5078033824793</v>
      </c>
      <c r="C233" s="4">
        <f t="shared" si="217"/>
        <v>3572.4590385220672</v>
      </c>
      <c r="D233" s="4">
        <f t="shared" si="217"/>
        <v>6809.0030138537268</v>
      </c>
      <c r="E233" s="11">
        <f t="shared" si="218"/>
        <v>1.1123766258976694E-6</v>
      </c>
      <c r="F233" s="11">
        <f t="shared" si="218"/>
        <v>2.2300699054089086E-6</v>
      </c>
      <c r="G233" s="11">
        <f t="shared" si="218"/>
        <v>4.9236136054798881E-6</v>
      </c>
      <c r="H233" s="4">
        <f t="shared" si="182"/>
        <v>145030.61460280317</v>
      </c>
      <c r="I233" s="4">
        <f t="shared" si="182"/>
        <v>176696.10232723595</v>
      </c>
      <c r="J233" s="4">
        <f t="shared" si="182"/>
        <v>34244.388798441367</v>
      </c>
      <c r="K233" s="4">
        <f t="shared" si="174"/>
        <v>112732.01314557865</v>
      </c>
      <c r="L233" s="4">
        <f t="shared" si="174"/>
        <v>49460.637734935495</v>
      </c>
      <c r="M233" s="4">
        <f t="shared" si="174"/>
        <v>5029.2808989461573</v>
      </c>
      <c r="N233" s="11">
        <f t="shared" si="179"/>
        <v>-1.9560565611282943E-3</v>
      </c>
      <c r="O233" s="11">
        <f t="shared" si="179"/>
        <v>3.7581715125059034E-3</v>
      </c>
      <c r="P233" s="11">
        <f t="shared" si="179"/>
        <v>2.1764721115229424E-3</v>
      </c>
      <c r="Q233" s="4">
        <f t="shared" si="175"/>
        <v>2160.8795733237189</v>
      </c>
      <c r="R233" s="4">
        <f t="shared" si="175"/>
        <v>9621.1159706418875</v>
      </c>
      <c r="S233" s="4">
        <f t="shared" si="175"/>
        <v>2324.1488497140099</v>
      </c>
      <c r="T233" s="4">
        <f t="shared" si="219"/>
        <v>14.899471944194277</v>
      </c>
      <c r="U233" s="4">
        <f t="shared" si="219"/>
        <v>54.450074698443913</v>
      </c>
      <c r="V233" s="4">
        <f t="shared" si="219"/>
        <v>67.869479680121884</v>
      </c>
      <c r="W233" s="11">
        <f t="shared" si="176"/>
        <v>-1.219247815263802E-2</v>
      </c>
      <c r="X233" s="11">
        <f t="shared" si="176"/>
        <v>-1.3228699347321071E-2</v>
      </c>
      <c r="Y233" s="11">
        <f t="shared" si="176"/>
        <v>-1.2203590333800474E-2</v>
      </c>
      <c r="Z233" s="4">
        <f t="shared" si="188"/>
        <v>2510.9731213470591</v>
      </c>
      <c r="AA233" s="4">
        <f t="shared" si="188"/>
        <v>28632.798246883754</v>
      </c>
      <c r="AB233" s="4">
        <f t="shared" si="188"/>
        <v>4393.7685212203924</v>
      </c>
      <c r="AC233" s="12">
        <f t="shared" si="220"/>
        <v>1.4653844220044141</v>
      </c>
      <c r="AD233" s="12">
        <f t="shared" si="220"/>
        <v>4.4301592717265494</v>
      </c>
      <c r="AE233" s="12">
        <f t="shared" si="220"/>
        <v>1.9185632216736535</v>
      </c>
      <c r="AF233" s="11">
        <f t="shared" si="177"/>
        <v>-2.9039671966837322E-3</v>
      </c>
      <c r="AG233" s="11">
        <f t="shared" si="177"/>
        <v>2.0567434751257441E-3</v>
      </c>
      <c r="AH233" s="11">
        <f t="shared" si="177"/>
        <v>8.257041531207765E-4</v>
      </c>
      <c r="AI233" s="1">
        <f t="shared" si="223"/>
        <v>294633.55315106513</v>
      </c>
      <c r="AJ233" s="1">
        <f t="shared" si="223"/>
        <v>339157.30978128931</v>
      </c>
      <c r="AK233" s="1">
        <f t="shared" si="223"/>
        <v>66827.019409370245</v>
      </c>
      <c r="AL233" s="17">
        <f t="shared" si="221"/>
        <v>61.293125256866318</v>
      </c>
      <c r="AM233" s="17">
        <f t="shared" si="221"/>
        <v>26.377371506777994</v>
      </c>
      <c r="AN233" s="17">
        <f t="shared" si="221"/>
        <v>4.1517145716920414</v>
      </c>
      <c r="AO233" s="7">
        <f t="shared" si="216"/>
        <v>3.085484748842657E-3</v>
      </c>
      <c r="AP233" s="7">
        <f t="shared" si="216"/>
        <v>4.7514146497508927E-3</v>
      </c>
      <c r="AQ233" s="7">
        <f t="shared" si="216"/>
        <v>3.4392643970870343E-3</v>
      </c>
      <c r="AR233" s="1">
        <f t="shared" si="186"/>
        <v>145030.61460280317</v>
      </c>
      <c r="AS233" s="1">
        <f t="shared" si="186"/>
        <v>176696.10232723595</v>
      </c>
      <c r="AT233" s="1">
        <f t="shared" si="186"/>
        <v>34244.388798441367</v>
      </c>
      <c r="AU233" s="1">
        <f t="shared" si="193"/>
        <v>29006.122920560636</v>
      </c>
      <c r="AV233" s="1">
        <f t="shared" si="193"/>
        <v>35339.220465447193</v>
      </c>
      <c r="AW233" s="1">
        <f t="shared" si="193"/>
        <v>6848.8777596882737</v>
      </c>
      <c r="AX233" s="1">
        <f t="shared" si="194"/>
        <v>90185.610516462912</v>
      </c>
      <c r="AY233" s="1">
        <f t="shared" si="194"/>
        <v>39568.510187948399</v>
      </c>
      <c r="AZ233" s="1">
        <f t="shared" si="194"/>
        <v>4023.4247191569261</v>
      </c>
      <c r="BA233" s="1">
        <f t="shared" si="195"/>
        <v>11.40962516468235</v>
      </c>
      <c r="BB233" s="1">
        <f t="shared" si="195"/>
        <v>10.585788883631478</v>
      </c>
      <c r="BC233" s="1">
        <f t="shared" si="195"/>
        <v>8.29988873912332</v>
      </c>
      <c r="BD233" s="1">
        <f t="shared" si="196"/>
        <v>782.79701730853174</v>
      </c>
      <c r="BE233">
        <f t="shared" si="222"/>
        <v>0.21822387218499145</v>
      </c>
      <c r="BF233">
        <f t="shared" si="222"/>
        <v>0.3346263841173937</v>
      </c>
      <c r="BG233">
        <f t="shared" si="222"/>
        <v>2.453676962688749E-2</v>
      </c>
      <c r="BH233">
        <f t="shared" si="197"/>
        <v>0.28806307189114472</v>
      </c>
      <c r="BI233">
        <f t="shared" si="198"/>
        <v>4.7621658391411486E-3</v>
      </c>
      <c r="BJ233">
        <f t="shared" si="198"/>
        <v>1.1197481694748152E-2</v>
      </c>
      <c r="BK233">
        <f t="shared" si="198"/>
        <v>6.0205306372294847E-5</v>
      </c>
      <c r="BL233">
        <f t="shared" si="192"/>
        <v>690.65983849111467</v>
      </c>
      <c r="BM233">
        <f t="shared" si="192"/>
        <v>1978.5513713425707</v>
      </c>
      <c r="BN233">
        <f t="shared" si="192"/>
        <v>2.0616939191421442</v>
      </c>
      <c r="BO233">
        <f t="shared" si="187"/>
        <v>632.14167376995772</v>
      </c>
      <c r="BP233">
        <f t="shared" si="208"/>
        <v>413.00313926414833</v>
      </c>
      <c r="BQ233">
        <f t="shared" si="208"/>
        <v>38.247198271953543</v>
      </c>
      <c r="BR233" s="7">
        <f t="shared" si="206"/>
        <v>1.272553168401469E-3</v>
      </c>
      <c r="BS233" s="7">
        <f t="shared" si="190"/>
        <v>7.1809759833008236E-3</v>
      </c>
      <c r="BT233" s="7">
        <f t="shared" si="191"/>
        <v>1.2591870550924136E-3</v>
      </c>
      <c r="BU233" s="8">
        <f>MAX((BU$3*climhigh!$I343+BU$4*climhigh!$I343^2+BU$5*climhigh!$I343^6)*(K233/K$66)^$BW$1,-99)</f>
        <v>-37.778017097037434</v>
      </c>
      <c r="BV233" s="8">
        <f>MAX((BV$3*climhigh!$I343+BV$4*climhigh!$I343^2+BV$5*climhigh!$I343^6)*(L233/L$66)^$BW$1,-99)</f>
        <v>-23.58792001750729</v>
      </c>
      <c r="BW233" s="8">
        <f>MAX((BW$3*climhigh!$I343+BW$4*climhigh!$I343^2+BW$5*climhigh!$I343^6)*(M233/M$66)^$BW$1,-99)</f>
        <v>-23.408646953624398</v>
      </c>
      <c r="BX233" s="8">
        <f>MAX((BX$3*climhigh!$M343+BX$4*climhigh!$M343^2+BX$5*climhigh!$M343^6)*(K233/K$66)^$BW$1,-99)</f>
        <v>-37.778036179764285</v>
      </c>
      <c r="BY233" s="8">
        <f>MAX((BY$3*climhigh!$M343+BY$4*climhigh!$M343^2+BY$5*climhigh!$M343^6)*(L233/L$66)^$BW$1,-99)</f>
        <v>-23.587931086015619</v>
      </c>
      <c r="BZ233" s="8">
        <f>MAX((BZ$3*climhigh!$M343+BZ$4*climhigh!$M343^2+BZ$5*climhigh!$M343^6)*(M233/M$66)^$BW$1,-99)</f>
        <v>-23.408657148216026</v>
      </c>
      <c r="CA233" s="8">
        <f t="shared" si="199"/>
        <v>3.1166871628605652E-2</v>
      </c>
      <c r="CB233" s="8">
        <f t="shared" si="200"/>
        <v>2.2380855663963701E-4</v>
      </c>
      <c r="CC233" s="8">
        <f t="shared" si="201"/>
        <v>3.9244921302467251E-5</v>
      </c>
      <c r="CD233" s="8">
        <f>MAX((CD$3*climhigh!$I343+CD$4*climhigh!$I343^2+CD$5*climhigh!$I343^6)*(K233/K$66)^$BW$1,-99)</f>
        <v>-99</v>
      </c>
      <c r="CE233" s="8">
        <f>MAX((CE$3*climhigh!$I343+CE$4*climhigh!$I343^2+CE$5*climhigh!$I343^6)*(L233/L$66)^$BW$1,-99)</f>
        <v>-99</v>
      </c>
      <c r="CF233" s="8">
        <f>MAX((CF$3*climhigh!$I343+CF$4*climhigh!$I343^2+CF$5*climhigh!$I343^6)*(M233/M$66)^$BW$1,-99)</f>
        <v>-99</v>
      </c>
      <c r="CG233" s="8">
        <f>MAX((CG$3*climhigh!$M343+CG$4*climhigh!$M343^2+CG$5*climhigh!$M343^6)*(K233/K$66)^$BW$1,-99)</f>
        <v>-99</v>
      </c>
      <c r="CH233" s="8">
        <f>MAX((CH$3*climhigh!$M343+CH$4*climhigh!$M343^2+CH$5*climhigh!$M343^6)*(L233/L$66)^$BW$1,-99)</f>
        <v>-99</v>
      </c>
      <c r="CI233" s="8">
        <f>MAX((CI$3*climhigh!$M343+CI$4*climhigh!$M343^2+CI$5*climhigh!$M343^6)*(M233/M$66)^$BW$1,-99)</f>
        <v>-99</v>
      </c>
      <c r="CJ233" s="8">
        <f t="shared" si="202"/>
        <v>0</v>
      </c>
      <c r="CK233" s="8">
        <f t="shared" si="203"/>
        <v>0</v>
      </c>
      <c r="CL233" s="8">
        <f t="shared" si="204"/>
        <v>0</v>
      </c>
    </row>
    <row r="234" spans="1:90">
      <c r="A234">
        <f t="shared" si="173"/>
        <v>2188</v>
      </c>
      <c r="B234" s="4">
        <f t="shared" si="217"/>
        <v>1286.5091629096285</v>
      </c>
      <c r="C234" s="4">
        <f t="shared" si="217"/>
        <v>3572.4666070137878</v>
      </c>
      <c r="D234" s="4">
        <f t="shared" si="217"/>
        <v>6809.0348625086117</v>
      </c>
      <c r="E234" s="11">
        <f t="shared" si="218"/>
        <v>1.0567577946027859E-6</v>
      </c>
      <c r="F234" s="11">
        <f t="shared" si="218"/>
        <v>2.118566410138463E-6</v>
      </c>
      <c r="G234" s="11">
        <f t="shared" si="218"/>
        <v>4.6774329252058936E-6</v>
      </c>
      <c r="H234" s="4">
        <f t="shared" si="182"/>
        <v>144742.27261776634</v>
      </c>
      <c r="I234" s="4">
        <f t="shared" si="182"/>
        <v>177353.15813713969</v>
      </c>
      <c r="J234" s="4">
        <f t="shared" si="182"/>
        <v>34318.150979083221</v>
      </c>
      <c r="K234" s="4">
        <f t="shared" si="174"/>
        <v>112507.76659095885</v>
      </c>
      <c r="L234" s="4">
        <f t="shared" si="174"/>
        <v>49644.455119312806</v>
      </c>
      <c r="M234" s="4">
        <f t="shared" si="174"/>
        <v>5040.0903611234553</v>
      </c>
      <c r="N234" s="11">
        <f t="shared" si="179"/>
        <v>-1.9892003022266014E-3</v>
      </c>
      <c r="O234" s="11">
        <f t="shared" si="179"/>
        <v>3.7164378138916376E-3</v>
      </c>
      <c r="P234" s="11">
        <f t="shared" si="179"/>
        <v>2.1493057147718986E-3</v>
      </c>
      <c r="Q234" s="4">
        <f t="shared" si="175"/>
        <v>2130.2893336526236</v>
      </c>
      <c r="R234" s="4">
        <f t="shared" si="175"/>
        <v>9529.144578301155</v>
      </c>
      <c r="S234" s="4">
        <f t="shared" si="175"/>
        <v>2300.7309964736214</v>
      </c>
      <c r="T234" s="4">
        <f t="shared" si="219"/>
        <v>14.717810458028845</v>
      </c>
      <c r="U234" s="4">
        <f t="shared" si="219"/>
        <v>53.729771030819023</v>
      </c>
      <c r="V234" s="4">
        <f t="shared" si="219"/>
        <v>67.041228353937484</v>
      </c>
      <c r="W234" s="11">
        <f t="shared" si="176"/>
        <v>-1.219247815263802E-2</v>
      </c>
      <c r="X234" s="11">
        <f t="shared" si="176"/>
        <v>-1.3228699347321071E-2</v>
      </c>
      <c r="Y234" s="11">
        <f t="shared" si="176"/>
        <v>-1.2203590333800474E-2</v>
      </c>
      <c r="Z234" s="4">
        <f t="shared" si="188"/>
        <v>2468.3203718891782</v>
      </c>
      <c r="AA234" s="4">
        <f t="shared" si="188"/>
        <v>28418.600079981541</v>
      </c>
      <c r="AB234" s="4">
        <f t="shared" si="188"/>
        <v>4353.2078949738798</v>
      </c>
      <c r="AC234" s="12">
        <f t="shared" si="220"/>
        <v>1.4611289937123819</v>
      </c>
      <c r="AD234" s="12">
        <f t="shared" si="220"/>
        <v>4.4392709729024409</v>
      </c>
      <c r="AE234" s="12">
        <f t="shared" si="220"/>
        <v>1.9201473872938142</v>
      </c>
      <c r="AF234" s="11">
        <f t="shared" si="177"/>
        <v>-2.9039671966837322E-3</v>
      </c>
      <c r="AG234" s="11">
        <f t="shared" si="177"/>
        <v>2.0567434751257441E-3</v>
      </c>
      <c r="AH234" s="11">
        <f t="shared" si="177"/>
        <v>8.257041531207765E-4</v>
      </c>
      <c r="AI234" s="1">
        <f t="shared" si="223"/>
        <v>294176.32075651927</v>
      </c>
      <c r="AJ234" s="1">
        <f t="shared" si="223"/>
        <v>340580.79926860757</v>
      </c>
      <c r="AK234" s="1">
        <f t="shared" si="223"/>
        <v>66993.195228121491</v>
      </c>
      <c r="AL234" s="17">
        <f t="shared" si="221"/>
        <v>61.480353070023398</v>
      </c>
      <c r="AM234" s="17">
        <f t="shared" si="221"/>
        <v>26.501448037883229</v>
      </c>
      <c r="AN234" s="17">
        <f t="shared" si="221"/>
        <v>4.165850627364196</v>
      </c>
      <c r="AO234" s="7">
        <f t="shared" ref="AO234:AQ249" si="224">AO$5*AO233</f>
        <v>3.0546299013542305E-3</v>
      </c>
      <c r="AP234" s="7">
        <f t="shared" si="224"/>
        <v>4.7039005032533839E-3</v>
      </c>
      <c r="AQ234" s="7">
        <f t="shared" si="224"/>
        <v>3.4048717531161639E-3</v>
      </c>
      <c r="AR234" s="1">
        <f t="shared" si="186"/>
        <v>144742.27261776634</v>
      </c>
      <c r="AS234" s="1">
        <f t="shared" si="186"/>
        <v>177353.15813713969</v>
      </c>
      <c r="AT234" s="1">
        <f t="shared" si="186"/>
        <v>34318.150979083221</v>
      </c>
      <c r="AU234" s="1">
        <f t="shared" si="193"/>
        <v>28948.454523553271</v>
      </c>
      <c r="AV234" s="1">
        <f t="shared" si="193"/>
        <v>35470.631627427938</v>
      </c>
      <c r="AW234" s="1">
        <f t="shared" si="193"/>
        <v>6863.6301958166441</v>
      </c>
      <c r="AX234" s="1">
        <f t="shared" si="194"/>
        <v>90006.213272767083</v>
      </c>
      <c r="AY234" s="1">
        <f t="shared" si="194"/>
        <v>39715.564095450245</v>
      </c>
      <c r="AZ234" s="1">
        <f t="shared" si="194"/>
        <v>4032.0722888987639</v>
      </c>
      <c r="BA234" s="1">
        <f t="shared" si="195"/>
        <v>11.40763398329358</v>
      </c>
      <c r="BB234" s="1">
        <f t="shared" si="195"/>
        <v>10.589498432553174</v>
      </c>
      <c r="BC234" s="1">
        <f t="shared" si="195"/>
        <v>8.3020357383848218</v>
      </c>
      <c r="BD234" s="1">
        <f t="shared" si="196"/>
        <v>760.1760675588506</v>
      </c>
      <c r="BE234">
        <f t="shared" si="222"/>
        <v>0.21822387218499145</v>
      </c>
      <c r="BF234">
        <f t="shared" si="222"/>
        <v>0.3346263841173937</v>
      </c>
      <c r="BG234">
        <f t="shared" si="222"/>
        <v>2.453676962688749E-2</v>
      </c>
      <c r="BH234">
        <f t="shared" si="197"/>
        <v>0.28816789130552251</v>
      </c>
      <c r="BI234">
        <f t="shared" si="198"/>
        <v>4.7621658391411486E-3</v>
      </c>
      <c r="BJ234">
        <f t="shared" si="198"/>
        <v>1.1197481694748152E-2</v>
      </c>
      <c r="BK234">
        <f t="shared" si="198"/>
        <v>6.0205306372294847E-5</v>
      </c>
      <c r="BL234">
        <f t="shared" si="192"/>
        <v>689.28670613998213</v>
      </c>
      <c r="BM234">
        <f t="shared" si="192"/>
        <v>1985.9087417463959</v>
      </c>
      <c r="BN234">
        <f t="shared" si="192"/>
        <v>2.0661347938263757</v>
      </c>
      <c r="BO234">
        <f t="shared" si="187"/>
        <v>632.94610765979223</v>
      </c>
      <c r="BP234">
        <f t="shared" si="208"/>
        <v>417.66340250543357</v>
      </c>
      <c r="BQ234">
        <f t="shared" si="208"/>
        <v>38.686714942639377</v>
      </c>
      <c r="BR234" s="7">
        <f t="shared" si="206"/>
        <v>1.2430110151868679E-3</v>
      </c>
      <c r="BS234" s="7">
        <f t="shared" si="190"/>
        <v>6.9718213430105085E-3</v>
      </c>
      <c r="BT234" s="7">
        <f t="shared" si="191"/>
        <v>1.2210031685840812E-3</v>
      </c>
      <c r="BU234" s="8">
        <f>MAX((BU$3*climhigh!$I344+BU$4*climhigh!$I344^2+BU$5*climhigh!$I344^6)*(K234/K$66)^$BW$1,-99)</f>
        <v>-38.068979809917586</v>
      </c>
      <c r="BV234" s="8">
        <f>MAX((BV$3*climhigh!$I344+BV$4*climhigh!$I344^2+BV$5*climhigh!$I344^6)*(L234/L$66)^$BW$1,-99)</f>
        <v>-23.723674339523004</v>
      </c>
      <c r="BW234" s="8">
        <f>MAX((BW$3*climhigh!$I344+BW$4*climhigh!$I344^2+BW$5*climhigh!$I344^6)*(M234/M$66)^$BW$1,-99)</f>
        <v>-23.541305128103918</v>
      </c>
      <c r="BX234" s="8">
        <f>MAX((BX$3*climhigh!$M344+BX$4*climhigh!$M344^2+BX$5*climhigh!$M344^6)*(K234/K$66)^$BW$1,-99)</f>
        <v>-38.068998882365641</v>
      </c>
      <c r="BY234" s="8">
        <f>MAX((BY$3*climhigh!$M344+BY$4*climhigh!$M344^2+BY$5*climhigh!$M344^6)*(L234/L$66)^$BW$1,-99)</f>
        <v>-23.723685384674152</v>
      </c>
      <c r="BZ234" s="8">
        <f>MAX((BZ$3*climhigh!$M344+BZ$4*climhigh!$M344^2+BZ$5*climhigh!$M344^6)*(M234/M$66)^$BW$1,-99)</f>
        <v>-23.541315303509041</v>
      </c>
      <c r="CA234" s="8">
        <f t="shared" si="199"/>
        <v>3.1097905650977333E-2</v>
      </c>
      <c r="CB234" s="8">
        <f t="shared" si="200"/>
        <v>2.1680904234041087E-4</v>
      </c>
      <c r="CC234" s="8">
        <f t="shared" si="201"/>
        <v>3.7970641336172128E-5</v>
      </c>
      <c r="CD234" s="8">
        <f>MAX((CD$3*climhigh!$I344+CD$4*climhigh!$I344^2+CD$5*climhigh!$I344^6)*(K234/K$66)^$BW$1,-99)</f>
        <v>-99</v>
      </c>
      <c r="CE234" s="8">
        <f>MAX((CE$3*climhigh!$I344+CE$4*climhigh!$I344^2+CE$5*climhigh!$I344^6)*(L234/L$66)^$BW$1,-99)</f>
        <v>-99</v>
      </c>
      <c r="CF234" s="8">
        <f>MAX((CF$3*climhigh!$I344+CF$4*climhigh!$I344^2+CF$5*climhigh!$I344^6)*(M234/M$66)^$BW$1,-99)</f>
        <v>-99</v>
      </c>
      <c r="CG234" s="8">
        <f>MAX((CG$3*climhigh!$M344+CG$4*climhigh!$M344^2+CG$5*climhigh!$M344^6)*(K234/K$66)^$BW$1,-99)</f>
        <v>-99</v>
      </c>
      <c r="CH234" s="8">
        <f>MAX((CH$3*climhigh!$M344+CH$4*climhigh!$M344^2+CH$5*climhigh!$M344^6)*(L234/L$66)^$BW$1,-99)</f>
        <v>-99</v>
      </c>
      <c r="CI234" s="8">
        <f>MAX((CI$3*climhigh!$M344+CI$4*climhigh!$M344^2+CI$5*climhigh!$M344^6)*(M234/M$66)^$BW$1,-99)</f>
        <v>-99</v>
      </c>
      <c r="CJ234" s="8">
        <f t="shared" si="202"/>
        <v>0</v>
      </c>
      <c r="CK234" s="8">
        <f t="shared" si="203"/>
        <v>0</v>
      </c>
      <c r="CL234" s="8">
        <f t="shared" si="204"/>
        <v>0</v>
      </c>
    </row>
    <row r="235" spans="1:90">
      <c r="A235">
        <f t="shared" si="173"/>
        <v>2189</v>
      </c>
      <c r="B235" s="4">
        <f t="shared" si="217"/>
        <v>1286.5104544617848</v>
      </c>
      <c r="C235" s="4">
        <f t="shared" si="217"/>
        <v>3572.4737970961546</v>
      </c>
      <c r="D235" s="4">
        <f t="shared" si="217"/>
        <v>6809.0651188722741</v>
      </c>
      <c r="E235" s="11">
        <f t="shared" si="218"/>
        <v>1.0039199048726466E-6</v>
      </c>
      <c r="F235" s="11">
        <f t="shared" si="218"/>
        <v>2.0126380896315397E-6</v>
      </c>
      <c r="G235" s="11">
        <f t="shared" si="218"/>
        <v>4.4435612789455984E-6</v>
      </c>
      <c r="H235" s="4">
        <f t="shared" si="182"/>
        <v>144449.85379401527</v>
      </c>
      <c r="I235" s="4">
        <f t="shared" si="182"/>
        <v>178005.37981461169</v>
      </c>
      <c r="J235" s="4">
        <f t="shared" si="182"/>
        <v>34391.153718846137</v>
      </c>
      <c r="K235" s="4">
        <f t="shared" si="174"/>
        <v>112280.35753074878</v>
      </c>
      <c r="L235" s="4">
        <f t="shared" si="174"/>
        <v>49826.923841765158</v>
      </c>
      <c r="M235" s="4">
        <f t="shared" si="174"/>
        <v>5050.7893695312523</v>
      </c>
      <c r="N235" s="11">
        <f t="shared" si="179"/>
        <v>-2.0212743271036393E-3</v>
      </c>
      <c r="O235" s="11">
        <f t="shared" si="179"/>
        <v>3.6755106288066663E-3</v>
      </c>
      <c r="P235" s="11">
        <f t="shared" si="179"/>
        <v>2.1227810696260452E-3</v>
      </c>
      <c r="Q235" s="4">
        <f t="shared" si="175"/>
        <v>2100.0645362295086</v>
      </c>
      <c r="R235" s="4">
        <f t="shared" si="175"/>
        <v>9437.6665281752557</v>
      </c>
      <c r="S235" s="4">
        <f t="shared" si="175"/>
        <v>2277.4882845406692</v>
      </c>
      <c r="T235" s="4">
        <f t="shared" si="219"/>
        <v>14.538363875564661</v>
      </c>
      <c r="U235" s="4">
        <f t="shared" si="219"/>
        <v>53.018996043851914</v>
      </c>
      <c r="V235" s="4">
        <f t="shared" si="219"/>
        <v>66.223084667631255</v>
      </c>
      <c r="W235" s="11">
        <f t="shared" si="176"/>
        <v>-1.219247815263802E-2</v>
      </c>
      <c r="X235" s="11">
        <f t="shared" si="176"/>
        <v>-1.3228699347321071E-2</v>
      </c>
      <c r="Y235" s="11">
        <f t="shared" si="176"/>
        <v>-1.2203590333800474E-2</v>
      </c>
      <c r="Z235" s="4">
        <f t="shared" si="188"/>
        <v>2426.3114328602683</v>
      </c>
      <c r="AA235" s="4">
        <f t="shared" si="188"/>
        <v>28204.8284226836</v>
      </c>
      <c r="AB235" s="4">
        <f t="shared" si="188"/>
        <v>4312.903723468703</v>
      </c>
      <c r="AC235" s="12">
        <f t="shared" si="220"/>
        <v>1.4568859230445177</v>
      </c>
      <c r="AD235" s="12">
        <f t="shared" si="220"/>
        <v>4.4484014145102728</v>
      </c>
      <c r="AE235" s="12">
        <f t="shared" si="220"/>
        <v>1.9217328609661066</v>
      </c>
      <c r="AF235" s="11">
        <f t="shared" si="177"/>
        <v>-2.9039671966837322E-3</v>
      </c>
      <c r="AG235" s="11">
        <f t="shared" si="177"/>
        <v>2.0567434751257441E-3</v>
      </c>
      <c r="AH235" s="11">
        <f t="shared" si="177"/>
        <v>8.257041531207765E-4</v>
      </c>
      <c r="AI235" s="1">
        <f t="shared" si="223"/>
        <v>293707.14320442063</v>
      </c>
      <c r="AJ235" s="1">
        <f t="shared" si="223"/>
        <v>341993.35096917476</v>
      </c>
      <c r="AK235" s="1">
        <f t="shared" si="223"/>
        <v>67157.505901125987</v>
      </c>
      <c r="AL235" s="17">
        <f t="shared" si="221"/>
        <v>61.666274797608573</v>
      </c>
      <c r="AM235" s="17">
        <f t="shared" si="221"/>
        <v>26.624861610897945</v>
      </c>
      <c r="AN235" s="17">
        <f t="shared" si="221"/>
        <v>4.1798929726217207</v>
      </c>
      <c r="AO235" s="7">
        <f t="shared" si="224"/>
        <v>3.0240836023406881E-3</v>
      </c>
      <c r="AP235" s="7">
        <f t="shared" si="224"/>
        <v>4.65686149822085E-3</v>
      </c>
      <c r="AQ235" s="7">
        <f t="shared" si="224"/>
        <v>3.3708230355850022E-3</v>
      </c>
      <c r="AR235" s="1">
        <f t="shared" si="186"/>
        <v>144449.85379401527</v>
      </c>
      <c r="AS235" s="1">
        <f t="shared" si="186"/>
        <v>178005.37981461169</v>
      </c>
      <c r="AT235" s="1">
        <f t="shared" si="186"/>
        <v>34391.153718846137</v>
      </c>
      <c r="AU235" s="1">
        <f t="shared" si="193"/>
        <v>28889.970758803058</v>
      </c>
      <c r="AV235" s="1">
        <f t="shared" si="193"/>
        <v>35601.075962922339</v>
      </c>
      <c r="AW235" s="1">
        <f t="shared" si="193"/>
        <v>6878.230743769228</v>
      </c>
      <c r="AX235" s="1">
        <f t="shared" si="194"/>
        <v>89824.286024599001</v>
      </c>
      <c r="AY235" s="1">
        <f t="shared" si="194"/>
        <v>39861.539073412125</v>
      </c>
      <c r="AZ235" s="1">
        <f t="shared" si="194"/>
        <v>4040.6314956250017</v>
      </c>
      <c r="BA235" s="1">
        <f t="shared" si="195"/>
        <v>11.405610663434672</v>
      </c>
      <c r="BB235" s="1">
        <f t="shared" si="195"/>
        <v>10.593167204998586</v>
      </c>
      <c r="BC235" s="1">
        <f t="shared" si="195"/>
        <v>8.3041562695382041</v>
      </c>
      <c r="BD235" s="1">
        <f t="shared" si="196"/>
        <v>738.20616150944841</v>
      </c>
      <c r="BE235">
        <f t="shared" si="222"/>
        <v>0.21822387218499145</v>
      </c>
      <c r="BF235">
        <f t="shared" si="222"/>
        <v>0.3346263841173937</v>
      </c>
      <c r="BG235">
        <f t="shared" si="222"/>
        <v>2.453676962688749E-2</v>
      </c>
      <c r="BH235">
        <f t="shared" si="197"/>
        <v>0.28827183459888339</v>
      </c>
      <c r="BI235">
        <f t="shared" si="198"/>
        <v>4.7621658391411486E-3</v>
      </c>
      <c r="BJ235">
        <f t="shared" si="198"/>
        <v>1.1197481694748152E-2</v>
      </c>
      <c r="BK235">
        <f t="shared" si="198"/>
        <v>6.0205306372294847E-5</v>
      </c>
      <c r="BL235">
        <f t="shared" si="192"/>
        <v>687.89415920679301</v>
      </c>
      <c r="BM235">
        <f t="shared" si="192"/>
        <v>1993.2119820408066</v>
      </c>
      <c r="BN235">
        <f t="shared" si="192"/>
        <v>2.070529946139819</v>
      </c>
      <c r="BO235">
        <f t="shared" si="187"/>
        <v>633.73286664363297</v>
      </c>
      <c r="BP235">
        <f t="shared" si="208"/>
        <v>422.37659246245727</v>
      </c>
      <c r="BQ235">
        <f t="shared" si="208"/>
        <v>39.131307819852196</v>
      </c>
      <c r="BR235" s="7">
        <f t="shared" si="206"/>
        <v>1.2143352993965184E-3</v>
      </c>
      <c r="BS235" s="7">
        <f t="shared" si="190"/>
        <v>6.768758585447095E-3</v>
      </c>
      <c r="BT235" s="7">
        <f t="shared" si="191"/>
        <v>1.1840110968433023E-3</v>
      </c>
      <c r="BU235" s="8">
        <f>MAX((BU$3*climhigh!$I345+BU$4*climhigh!$I345^2+BU$5*climhigh!$I345^6)*(K235/K$66)^$BW$1,-99)</f>
        <v>-38.358114592599669</v>
      </c>
      <c r="BV235" s="8">
        <f>MAX((BV$3*climhigh!$I345+BV$4*climhigh!$I345^2+BV$5*climhigh!$I345^6)*(L235/L$66)^$BW$1,-99)</f>
        <v>-23.857979419401357</v>
      </c>
      <c r="BW235" s="8">
        <f>MAX((BW$3*climhigh!$I345+BW$4*climhigh!$I345^2+BW$5*climhigh!$I345^6)*(M235/M$66)^$BW$1,-99)</f>
        <v>-23.672638484965962</v>
      </c>
      <c r="BX235" s="8">
        <f>MAX((BX$3*climhigh!$M345+BX$4*climhigh!$M345^2+BX$5*climhigh!$M345^6)*(K235/K$66)^$BW$1,-99)</f>
        <v>-38.35813365477852</v>
      </c>
      <c r="BY235" s="8">
        <f>MAX((BY$3*climhigh!$M345+BY$4*climhigh!$M345^2+BY$5*climhigh!$M345^6)*(L235/L$66)^$BW$1,-99)</f>
        <v>-23.857990441301091</v>
      </c>
      <c r="BZ235" s="8">
        <f>MAX((BZ$3*climhigh!$M345+BZ$4*climhigh!$M345^2+BZ$5*climhigh!$M345^6)*(M235/M$66)^$BW$1,-99)</f>
        <v>-23.672648641266395</v>
      </c>
      <c r="CA235" s="8">
        <f t="shared" si="199"/>
        <v>3.1028158373756994E-2</v>
      </c>
      <c r="CB235" s="8">
        <f t="shared" si="200"/>
        <v>2.1002211338297982E-4</v>
      </c>
      <c r="CC235" s="8">
        <f t="shared" si="201"/>
        <v>3.6737683829139714E-5</v>
      </c>
      <c r="CD235" s="8">
        <f>MAX((CD$3*climhigh!$I345+CD$4*climhigh!$I345^2+CD$5*climhigh!$I345^6)*(K235/K$66)^$BW$1,-99)</f>
        <v>-99</v>
      </c>
      <c r="CE235" s="8">
        <f>MAX((CE$3*climhigh!$I345+CE$4*climhigh!$I345^2+CE$5*climhigh!$I345^6)*(L235/L$66)^$BW$1,-99)</f>
        <v>-99</v>
      </c>
      <c r="CF235" s="8">
        <f>MAX((CF$3*climhigh!$I345+CF$4*climhigh!$I345^2+CF$5*climhigh!$I345^6)*(M235/M$66)^$BW$1,-99)</f>
        <v>-99</v>
      </c>
      <c r="CG235" s="8">
        <f>MAX((CG$3*climhigh!$M345+CG$4*climhigh!$M345^2+CG$5*climhigh!$M345^6)*(K235/K$66)^$BW$1,-99)</f>
        <v>-99</v>
      </c>
      <c r="CH235" s="8">
        <f>MAX((CH$3*climhigh!$M345+CH$4*climhigh!$M345^2+CH$5*climhigh!$M345^6)*(L235/L$66)^$BW$1,-99)</f>
        <v>-99</v>
      </c>
      <c r="CI235" s="8">
        <f>MAX((CI$3*climhigh!$M345+CI$4*climhigh!$M345^2+CI$5*climhigh!$M345^6)*(M235/M$66)^$BW$1,-99)</f>
        <v>-99</v>
      </c>
      <c r="CJ235" s="8">
        <f t="shared" si="202"/>
        <v>0</v>
      </c>
      <c r="CK235" s="8">
        <f t="shared" si="203"/>
        <v>0</v>
      </c>
      <c r="CL235" s="8">
        <f t="shared" si="204"/>
        <v>0</v>
      </c>
    </row>
    <row r="236" spans="1:90">
      <c r="A236">
        <f t="shared" si="173"/>
        <v>2190</v>
      </c>
      <c r="B236" s="4">
        <f t="shared" si="217"/>
        <v>1286.5116814375651</v>
      </c>
      <c r="C236" s="4">
        <f t="shared" si="217"/>
        <v>3572.4806276881509</v>
      </c>
      <c r="D236" s="4">
        <f t="shared" si="217"/>
        <v>6809.0938625454764</v>
      </c>
      <c r="E236" s="11">
        <f t="shared" si="218"/>
        <v>9.5372390962901417E-7</v>
      </c>
      <c r="F236" s="11">
        <f t="shared" si="218"/>
        <v>1.9120061851499625E-6</v>
      </c>
      <c r="G236" s="11">
        <f t="shared" si="218"/>
        <v>4.2213832149983184E-6</v>
      </c>
      <c r="H236" s="4">
        <f t="shared" si="182"/>
        <v>144153.53954756056</v>
      </c>
      <c r="I236" s="4">
        <f t="shared" si="182"/>
        <v>178652.83813931019</v>
      </c>
      <c r="J236" s="4">
        <f t="shared" si="182"/>
        <v>34463.413591661141</v>
      </c>
      <c r="K236" s="4">
        <f t="shared" si="174"/>
        <v>112049.92665630637</v>
      </c>
      <c r="L236" s="4">
        <f t="shared" si="174"/>
        <v>50008.063516056434</v>
      </c>
      <c r="M236" s="4">
        <f t="shared" si="174"/>
        <v>5061.3803080660591</v>
      </c>
      <c r="N236" s="11">
        <f t="shared" si="179"/>
        <v>-2.0522812672670865E-3</v>
      </c>
      <c r="O236" s="11">
        <f t="shared" si="179"/>
        <v>3.6353774290085461E-3</v>
      </c>
      <c r="P236" s="11">
        <f t="shared" si="179"/>
        <v>2.0968877852431955E-3</v>
      </c>
      <c r="Q236" s="4">
        <f t="shared" si="175"/>
        <v>2070.2041451892837</v>
      </c>
      <c r="R236" s="4">
        <f t="shared" si="175"/>
        <v>9346.6919561173636</v>
      </c>
      <c r="S236" s="4">
        <f t="shared" si="175"/>
        <v>2254.4216247064414</v>
      </c>
      <c r="T236" s="4">
        <f t="shared" si="219"/>
        <v>14.361105191636737</v>
      </c>
      <c r="U236" s="4">
        <f t="shared" si="219"/>
        <v>52.317623685490993</v>
      </c>
      <c r="V236" s="4">
        <f t="shared" si="219"/>
        <v>65.414925271706906</v>
      </c>
      <c r="W236" s="11">
        <f t="shared" si="176"/>
        <v>-1.219247815263802E-2</v>
      </c>
      <c r="X236" s="11">
        <f t="shared" si="176"/>
        <v>-1.3228699347321071E-2</v>
      </c>
      <c r="Y236" s="11">
        <f t="shared" si="176"/>
        <v>-1.2203590333800474E-2</v>
      </c>
      <c r="Z236" s="4">
        <f t="shared" si="188"/>
        <v>2384.940678489038</v>
      </c>
      <c r="AA236" s="4">
        <f t="shared" si="188"/>
        <v>27991.5204240028</v>
      </c>
      <c r="AB236" s="4">
        <f t="shared" si="188"/>
        <v>4272.8586127973722</v>
      </c>
      <c r="AC236" s="12">
        <f t="shared" si="220"/>
        <v>1.452655174114686</v>
      </c>
      <c r="AD236" s="12">
        <f t="shared" si="220"/>
        <v>4.4575506350943073</v>
      </c>
      <c r="AE236" s="12">
        <f t="shared" si="220"/>
        <v>1.9233196437705951</v>
      </c>
      <c r="AF236" s="11">
        <f t="shared" si="177"/>
        <v>-2.9039671966837322E-3</v>
      </c>
      <c r="AG236" s="11">
        <f t="shared" si="177"/>
        <v>2.0567434751257441E-3</v>
      </c>
      <c r="AH236" s="11">
        <f t="shared" si="177"/>
        <v>8.257041531207765E-4</v>
      </c>
      <c r="AI236" s="1">
        <f t="shared" si="223"/>
        <v>293226.39964278165</v>
      </c>
      <c r="AJ236" s="1">
        <f t="shared" si="223"/>
        <v>343395.09183517966</v>
      </c>
      <c r="AK236" s="1">
        <f t="shared" si="223"/>
        <v>67319.98605478261</v>
      </c>
      <c r="AL236" s="17">
        <f t="shared" si="221"/>
        <v>61.850893928337122</v>
      </c>
      <c r="AM236" s="17">
        <f t="shared" si="221"/>
        <v>26.747610020899877</v>
      </c>
      <c r="AN236" s="17">
        <f t="shared" si="221"/>
        <v>4.1938417553449305</v>
      </c>
      <c r="AO236" s="7">
        <f t="shared" si="224"/>
        <v>2.9938427663172814E-3</v>
      </c>
      <c r="AP236" s="7">
        <f t="shared" si="224"/>
        <v>4.6102928832386413E-3</v>
      </c>
      <c r="AQ236" s="7">
        <f t="shared" si="224"/>
        <v>3.337114805229152E-3</v>
      </c>
      <c r="AR236" s="1">
        <f t="shared" si="186"/>
        <v>144153.53954756056</v>
      </c>
      <c r="AS236" s="1">
        <f t="shared" si="186"/>
        <v>178652.83813931019</v>
      </c>
      <c r="AT236" s="1">
        <f t="shared" si="186"/>
        <v>34463.413591661141</v>
      </c>
      <c r="AU236" s="1">
        <f t="shared" si="193"/>
        <v>28830.707909512115</v>
      </c>
      <c r="AV236" s="1">
        <f t="shared" si="193"/>
        <v>35730.567627862038</v>
      </c>
      <c r="AW236" s="1">
        <f t="shared" si="193"/>
        <v>6892.6827183322284</v>
      </c>
      <c r="AX236" s="1">
        <f t="shared" si="194"/>
        <v>89639.941325045103</v>
      </c>
      <c r="AY236" s="1">
        <f t="shared" si="194"/>
        <v>40006.450812845142</v>
      </c>
      <c r="AZ236" s="1">
        <f t="shared" si="194"/>
        <v>4049.1042464528482</v>
      </c>
      <c r="BA236" s="1">
        <f t="shared" si="195"/>
        <v>11.403556273352457</v>
      </c>
      <c r="BB236" s="1">
        <f t="shared" si="195"/>
        <v>10.596795990414542</v>
      </c>
      <c r="BC236" s="1">
        <f t="shared" si="195"/>
        <v>8.3062509619227249</v>
      </c>
      <c r="BD236" s="1">
        <f t="shared" si="196"/>
        <v>716.86870190173875</v>
      </c>
      <c r="BE236">
        <f t="shared" si="222"/>
        <v>0.21822387218499145</v>
      </c>
      <c r="BF236">
        <f t="shared" si="222"/>
        <v>0.3346263841173937</v>
      </c>
      <c r="BG236">
        <f t="shared" si="222"/>
        <v>2.453676962688749E-2</v>
      </c>
      <c r="BH236">
        <f t="shared" si="197"/>
        <v>0.28837490850491521</v>
      </c>
      <c r="BI236">
        <f t="shared" si="198"/>
        <v>4.7621658391411486E-3</v>
      </c>
      <c r="BJ236">
        <f t="shared" si="198"/>
        <v>1.1197481694748152E-2</v>
      </c>
      <c r="BK236">
        <f t="shared" si="198"/>
        <v>6.0205306372294847E-5</v>
      </c>
      <c r="BL236">
        <f t="shared" si="192"/>
        <v>686.48306162467554</v>
      </c>
      <c r="BM236">
        <f t="shared" si="192"/>
        <v>2000.4618847797303</v>
      </c>
      <c r="BN236">
        <f t="shared" si="192"/>
        <v>2.0748803739210695</v>
      </c>
      <c r="BO236">
        <f t="shared" si="187"/>
        <v>634.50243083398607</v>
      </c>
      <c r="BP236">
        <f t="shared" si="208"/>
        <v>427.14330864002801</v>
      </c>
      <c r="BQ236">
        <f t="shared" si="208"/>
        <v>39.58103539031535</v>
      </c>
      <c r="BR236" s="7">
        <f t="shared" si="206"/>
        <v>1.1865160082737969E-3</v>
      </c>
      <c r="BS236" s="7">
        <f t="shared" si="190"/>
        <v>6.5716102771331015E-3</v>
      </c>
      <c r="BT236" s="7">
        <f t="shared" si="191"/>
        <v>1.1481716810109546E-3</v>
      </c>
      <c r="BU236" s="8">
        <f>MAX((BU$3*climhigh!$I346+BU$4*climhigh!$I346^2+BU$5*climhigh!$I346^6)*(K236/K$66)^$BW$1,-99)</f>
        <v>-38.645400976770681</v>
      </c>
      <c r="BV236" s="8">
        <f>MAX((BV$3*climhigh!$I346+BV$4*climhigh!$I346^2+BV$5*climhigh!$I346^6)*(L236/L$66)^$BW$1,-99)</f>
        <v>-23.99083186281538</v>
      </c>
      <c r="BW236" s="8">
        <f>MAX((BW$3*climhigh!$I346+BW$4*climhigh!$I346^2+BW$5*climhigh!$I346^6)*(M236/M$66)^$BW$1,-99)</f>
        <v>-23.802642462705297</v>
      </c>
      <c r="BX236" s="8">
        <f>MAX((BX$3*climhigh!$M346+BX$4*climhigh!$M346^2+BX$5*climhigh!$M346^6)*(K236/K$66)^$BW$1,-99)</f>
        <v>-38.645420028693778</v>
      </c>
      <c r="BY236" s="8">
        <f>MAX((BY$3*climhigh!$M346+BY$4*climhigh!$M346^2+BY$5*climhigh!$M346^6)*(L236/L$66)^$BW$1,-99)</f>
        <v>-23.990842861571405</v>
      </c>
      <c r="BZ236" s="8">
        <f>MAX((BZ$3*climhigh!$M346+BZ$4*climhigh!$M346^2+BZ$5*climhigh!$M346^6)*(M236/M$66)^$BW$1,-99)</f>
        <v>-23.802652599984576</v>
      </c>
      <c r="CA236" s="8">
        <f t="shared" si="199"/>
        <v>3.0957673981000956E-2</v>
      </c>
      <c r="CB236" s="8">
        <f t="shared" si="200"/>
        <v>2.0344176848968189E-4</v>
      </c>
      <c r="CC236" s="8">
        <f t="shared" si="201"/>
        <v>3.5544724574954958E-5</v>
      </c>
      <c r="CD236" s="8">
        <f>MAX((CD$3*climhigh!$I346+CD$4*climhigh!$I346^2+CD$5*climhigh!$I346^6)*(K236/K$66)^$BW$1,-99)</f>
        <v>-99</v>
      </c>
      <c r="CE236" s="8">
        <f>MAX((CE$3*climhigh!$I346+CE$4*climhigh!$I346^2+CE$5*climhigh!$I346^6)*(L236/L$66)^$BW$1,-99)</f>
        <v>-99</v>
      </c>
      <c r="CF236" s="8">
        <f>MAX((CF$3*climhigh!$I346+CF$4*climhigh!$I346^2+CF$5*climhigh!$I346^6)*(M236/M$66)^$BW$1,-99)</f>
        <v>-99</v>
      </c>
      <c r="CG236" s="8">
        <f>MAX((CG$3*climhigh!$M346+CG$4*climhigh!$M346^2+CG$5*climhigh!$M346^6)*(K236/K$66)^$BW$1,-99)</f>
        <v>-99</v>
      </c>
      <c r="CH236" s="8">
        <f>MAX((CH$3*climhigh!$M346+CH$4*climhigh!$M346^2+CH$5*climhigh!$M346^6)*(L236/L$66)^$BW$1,-99)</f>
        <v>-99</v>
      </c>
      <c r="CI236" s="8">
        <f>MAX((CI$3*climhigh!$M346+CI$4*climhigh!$M346^2+CI$5*climhigh!$M346^6)*(M236/M$66)^$BW$1,-99)</f>
        <v>-99</v>
      </c>
      <c r="CJ236" s="8">
        <f t="shared" si="202"/>
        <v>0</v>
      </c>
      <c r="CK236" s="8">
        <f t="shared" si="203"/>
        <v>0</v>
      </c>
      <c r="CL236" s="8">
        <f t="shared" si="204"/>
        <v>0</v>
      </c>
    </row>
    <row r="237" spans="1:90">
      <c r="A237">
        <f t="shared" si="173"/>
        <v>2191</v>
      </c>
      <c r="B237" s="4">
        <f t="shared" si="217"/>
        <v>1286.5128470656682</v>
      </c>
      <c r="C237" s="4">
        <f t="shared" si="217"/>
        <v>3572.4871167629549</v>
      </c>
      <c r="D237" s="4">
        <f t="shared" si="217"/>
        <v>6809.1211691502895</v>
      </c>
      <c r="E237" s="11">
        <f t="shared" si="218"/>
        <v>9.0603771414756341E-7</v>
      </c>
      <c r="F237" s="11">
        <f t="shared" si="218"/>
        <v>1.8164058758924643E-6</v>
      </c>
      <c r="G237" s="11">
        <f t="shared" si="218"/>
        <v>4.0103140542484025E-6</v>
      </c>
      <c r="H237" s="4">
        <f t="shared" si="182"/>
        <v>143853.50997177185</v>
      </c>
      <c r="I237" s="4">
        <f t="shared" si="182"/>
        <v>179295.60402304851</v>
      </c>
      <c r="J237" s="4">
        <f t="shared" si="182"/>
        <v>34534.947030242147</v>
      </c>
      <c r="K237" s="4">
        <f t="shared" si="174"/>
        <v>111816.61364663314</v>
      </c>
      <c r="L237" s="4">
        <f t="shared" si="174"/>
        <v>50187.893801422295</v>
      </c>
      <c r="M237" s="4">
        <f t="shared" si="174"/>
        <v>5071.8655421653721</v>
      </c>
      <c r="N237" s="11">
        <f t="shared" si="179"/>
        <v>-2.0822236714966857E-3</v>
      </c>
      <c r="O237" s="11">
        <f t="shared" si="179"/>
        <v>3.596025775085776E-3</v>
      </c>
      <c r="P237" s="11">
        <f t="shared" si="179"/>
        <v>2.0716155398563529E-3</v>
      </c>
      <c r="Q237" s="4">
        <f t="shared" si="175"/>
        <v>2040.7070044960933</v>
      </c>
      <c r="R237" s="4">
        <f t="shared" si="175"/>
        <v>9256.230507476148</v>
      </c>
      <c r="S237" s="4">
        <f t="shared" si="175"/>
        <v>2231.5318363722449</v>
      </c>
      <c r="T237" s="4">
        <f t="shared" si="219"/>
        <v>14.18600773033997</v>
      </c>
      <c r="U237" s="4">
        <f t="shared" si="219"/>
        <v>51.625529571189347</v>
      </c>
      <c r="V237" s="4">
        <f t="shared" si="219"/>
        <v>64.616628321974829</v>
      </c>
      <c r="W237" s="11">
        <f t="shared" si="176"/>
        <v>-1.219247815263802E-2</v>
      </c>
      <c r="X237" s="11">
        <f t="shared" si="176"/>
        <v>-1.3228699347321071E-2</v>
      </c>
      <c r="Y237" s="11">
        <f t="shared" si="176"/>
        <v>-1.2203590333800474E-2</v>
      </c>
      <c r="Z237" s="4">
        <f t="shared" si="188"/>
        <v>2344.2023783484547</v>
      </c>
      <c r="AA237" s="4">
        <f t="shared" si="188"/>
        <v>27778.712029088245</v>
      </c>
      <c r="AB237" s="4">
        <f t="shared" si="188"/>
        <v>4233.0749997415824</v>
      </c>
      <c r="AC237" s="12">
        <f t="shared" si="220"/>
        <v>1.4484367111409642</v>
      </c>
      <c r="AD237" s="12">
        <f t="shared" si="220"/>
        <v>4.4667186732780797</v>
      </c>
      <c r="AE237" s="12">
        <f t="shared" si="220"/>
        <v>1.9249077367882352</v>
      </c>
      <c r="AF237" s="11">
        <f t="shared" si="177"/>
        <v>-2.9039671966837322E-3</v>
      </c>
      <c r="AG237" s="11">
        <f t="shared" si="177"/>
        <v>2.0567434751257441E-3</v>
      </c>
      <c r="AH237" s="11">
        <f t="shared" si="177"/>
        <v>8.257041531207765E-4</v>
      </c>
      <c r="AI237" s="1">
        <f t="shared" si="223"/>
        <v>292734.4675880156</v>
      </c>
      <c r="AJ237" s="1">
        <f t="shared" si="223"/>
        <v>344786.15027952375</v>
      </c>
      <c r="AK237" s="1">
        <f t="shared" si="223"/>
        <v>67480.670167636577</v>
      </c>
      <c r="AL237" s="17">
        <f t="shared" si="221"/>
        <v>62.034214061200949</v>
      </c>
      <c r="AM237" s="17">
        <f t="shared" si="221"/>
        <v>26.869691193861645</v>
      </c>
      <c r="AN237" s="17">
        <f t="shared" si="221"/>
        <v>4.2076971334433546</v>
      </c>
      <c r="AO237" s="7">
        <f t="shared" si="224"/>
        <v>2.9639043386541085E-3</v>
      </c>
      <c r="AP237" s="7">
        <f t="shared" si="224"/>
        <v>4.5641899544062552E-3</v>
      </c>
      <c r="AQ237" s="7">
        <f t="shared" si="224"/>
        <v>3.3037436571768603E-3</v>
      </c>
      <c r="AR237" s="1">
        <f t="shared" si="186"/>
        <v>143853.50997177185</v>
      </c>
      <c r="AS237" s="1">
        <f t="shared" si="186"/>
        <v>179295.60402304851</v>
      </c>
      <c r="AT237" s="1">
        <f t="shared" si="186"/>
        <v>34534.947030242147</v>
      </c>
      <c r="AU237" s="1">
        <f t="shared" si="193"/>
        <v>28770.701994354371</v>
      </c>
      <c r="AV237" s="1">
        <f t="shared" si="193"/>
        <v>35859.120804609702</v>
      </c>
      <c r="AW237" s="1">
        <f t="shared" si="193"/>
        <v>6906.9894060484294</v>
      </c>
      <c r="AX237" s="1">
        <f t="shared" si="194"/>
        <v>89453.290917306513</v>
      </c>
      <c r="AY237" s="1">
        <f t="shared" si="194"/>
        <v>40150.315041137837</v>
      </c>
      <c r="AZ237" s="1">
        <f t="shared" si="194"/>
        <v>4057.4924337322977</v>
      </c>
      <c r="BA237" s="1">
        <f t="shared" si="195"/>
        <v>11.401471878839276</v>
      </c>
      <c r="BB237" s="1">
        <f t="shared" si="195"/>
        <v>10.600385565947805</v>
      </c>
      <c r="BC237" s="1">
        <f t="shared" si="195"/>
        <v>8.3083204346260207</v>
      </c>
      <c r="BD237" s="1">
        <f t="shared" si="196"/>
        <v>696.1456156887574</v>
      </c>
      <c r="BE237">
        <f t="shared" si="222"/>
        <v>0.21822387218499145</v>
      </c>
      <c r="BF237">
        <f t="shared" si="222"/>
        <v>0.3346263841173937</v>
      </c>
      <c r="BG237">
        <f t="shared" si="222"/>
        <v>2.453676962688749E-2</v>
      </c>
      <c r="BH237">
        <f t="shared" si="197"/>
        <v>0.28847711968184037</v>
      </c>
      <c r="BI237">
        <f t="shared" si="198"/>
        <v>4.7621658391411486E-3</v>
      </c>
      <c r="BJ237">
        <f t="shared" si="198"/>
        <v>1.1197481694748152E-2</v>
      </c>
      <c r="BK237">
        <f t="shared" si="198"/>
        <v>6.0205306372294847E-5</v>
      </c>
      <c r="BL237">
        <f t="shared" si="192"/>
        <v>685.05427102812246</v>
      </c>
      <c r="BM237">
        <f t="shared" si="192"/>
        <v>2007.6592439968988</v>
      </c>
      <c r="BN237">
        <f t="shared" si="192"/>
        <v>2.0791870665067025</v>
      </c>
      <c r="BO237">
        <f t="shared" si="187"/>
        <v>635.2552781254592</v>
      </c>
      <c r="BP237">
        <f t="shared" si="208"/>
        <v>431.9641572982315</v>
      </c>
      <c r="BQ237">
        <f t="shared" si="208"/>
        <v>40.035956811988633</v>
      </c>
      <c r="BR237" s="7">
        <f t="shared" si="206"/>
        <v>1.1595431705773152E-3</v>
      </c>
      <c r="BS237" s="7">
        <f t="shared" si="190"/>
        <v>6.3802041525564089E-3</v>
      </c>
      <c r="BT237" s="7">
        <f t="shared" si="191"/>
        <v>1.1134471438353662E-3</v>
      </c>
      <c r="BU237" s="8">
        <f>MAX((BU$3*climhigh!$I347+BU$4*climhigh!$I347^2+BU$5*climhigh!$I347^6)*(K237/K$66)^$BW$1,-99)</f>
        <v>-38.930818946293179</v>
      </c>
      <c r="BV237" s="8">
        <f>MAX((BV$3*climhigh!$I347+BV$4*climhigh!$I347^2+BV$5*climhigh!$I347^6)*(L237/L$66)^$BW$1,-99)</f>
        <v>-24.122228647776087</v>
      </c>
      <c r="BW237" s="8">
        <f>MAX((BW$3*climhigh!$I347+BW$4*climhigh!$I347^2+BW$5*climhigh!$I347^6)*(M237/M$66)^$BW$1,-99)</f>
        <v>-23.931312859785692</v>
      </c>
      <c r="BX237" s="8">
        <f>MAX((BX$3*climhigh!$M347+BX$4*climhigh!$M347^2+BX$5*climhigh!$M347^6)*(K237/K$66)^$BW$1,-99)</f>
        <v>-38.930837987977412</v>
      </c>
      <c r="BY237" s="8">
        <f>MAX((BY$3*climhigh!$M347+BY$4*climhigh!$M347^2+BY$5*climhigh!$M347^6)*(L237/L$66)^$BW$1,-99)</f>
        <v>-24.122239623497869</v>
      </c>
      <c r="BZ237" s="8">
        <f>MAX((BZ$3*climhigh!$M347+BZ$4*climhigh!$M347^2+BZ$5*climhigh!$M347^6)*(M237/M$66)^$BW$1,-99)</f>
        <v>-23.931322978128911</v>
      </c>
      <c r="CA237" s="8">
        <f t="shared" si="199"/>
        <v>3.0886495597953371E-2</v>
      </c>
      <c r="CB237" s="8">
        <f t="shared" si="200"/>
        <v>1.9706214747197733E-4</v>
      </c>
      <c r="CC237" s="8">
        <f t="shared" si="201"/>
        <v>3.4390480306624789E-5</v>
      </c>
      <c r="CD237" s="8">
        <f>MAX((CD$3*climhigh!$I347+CD$4*climhigh!$I347^2+CD$5*climhigh!$I347^6)*(K237/K$66)^$BW$1,-99)</f>
        <v>-99</v>
      </c>
      <c r="CE237" s="8">
        <f>MAX((CE$3*climhigh!$I347+CE$4*climhigh!$I347^2+CE$5*climhigh!$I347^6)*(L237/L$66)^$BW$1,-99)</f>
        <v>-99</v>
      </c>
      <c r="CF237" s="8">
        <f>MAX((CF$3*climhigh!$I347+CF$4*climhigh!$I347^2+CF$5*climhigh!$I347^6)*(M237/M$66)^$BW$1,-99)</f>
        <v>-99</v>
      </c>
      <c r="CG237" s="8">
        <f>MAX((CG$3*climhigh!$M347+CG$4*climhigh!$M347^2+CG$5*climhigh!$M347^6)*(K237/K$66)^$BW$1,-99)</f>
        <v>-99</v>
      </c>
      <c r="CH237" s="8">
        <f>MAX((CH$3*climhigh!$M347+CH$4*climhigh!$M347^2+CH$5*climhigh!$M347^6)*(L237/L$66)^$BW$1,-99)</f>
        <v>-99</v>
      </c>
      <c r="CI237" s="8">
        <f>MAX((CI$3*climhigh!$M347+CI$4*climhigh!$M347^2+CI$5*climhigh!$M347^6)*(M237/M$66)^$BW$1,-99)</f>
        <v>-99</v>
      </c>
      <c r="CJ237" s="8">
        <f t="shared" si="202"/>
        <v>0</v>
      </c>
      <c r="CK237" s="8">
        <f t="shared" si="203"/>
        <v>0</v>
      </c>
      <c r="CL237" s="8">
        <f t="shared" si="204"/>
        <v>0</v>
      </c>
    </row>
    <row r="238" spans="1:90">
      <c r="A238">
        <f t="shared" si="173"/>
        <v>2192</v>
      </c>
      <c r="B238" s="4">
        <f t="shared" si="217"/>
        <v>1286.5139544133694</v>
      </c>
      <c r="C238" s="4">
        <f t="shared" si="217"/>
        <v>3572.4932813952159</v>
      </c>
      <c r="D238" s="4">
        <f t="shared" si="217"/>
        <v>6809.1471105288947</v>
      </c>
      <c r="E238" s="11">
        <f t="shared" si="218"/>
        <v>8.6073582844018515E-7</v>
      </c>
      <c r="F238" s="11">
        <f t="shared" si="218"/>
        <v>1.725585582097841E-6</v>
      </c>
      <c r="G238" s="11">
        <f t="shared" si="218"/>
        <v>3.8097983515359821E-6</v>
      </c>
      <c r="H238" s="4">
        <f t="shared" si="182"/>
        <v>143549.94380879973</v>
      </c>
      <c r="I238" s="4">
        <f t="shared" si="182"/>
        <v>179933.74846196763</v>
      </c>
      <c r="J238" s="4">
        <f t="shared" si="182"/>
        <v>34605.770321529038</v>
      </c>
      <c r="K238" s="4">
        <f t="shared" si="174"/>
        <v>111580.55714541883</v>
      </c>
      <c r="L238" s="4">
        <f t="shared" si="174"/>
        <v>50366.434388841059</v>
      </c>
      <c r="M238" s="4">
        <f t="shared" si="174"/>
        <v>5082.2474180383906</v>
      </c>
      <c r="N238" s="11">
        <f t="shared" si="179"/>
        <v>-2.1111040078560794E-3</v>
      </c>
      <c r="O238" s="11">
        <f t="shared" si="179"/>
        <v>3.5574433174101472E-3</v>
      </c>
      <c r="P238" s="11">
        <f t="shared" si="179"/>
        <v>2.0469540816308029E-3</v>
      </c>
      <c r="Q238" s="4">
        <f t="shared" si="175"/>
        <v>2011.5718425828263</v>
      </c>
      <c r="R238" s="4">
        <f t="shared" si="175"/>
        <v>9166.2913481296764</v>
      </c>
      <c r="S238" s="4">
        <f t="shared" si="175"/>
        <v>2208.8196502633473</v>
      </c>
      <c r="T238" s="4">
        <f t="shared" si="219"/>
        <v>14.013045141014645</v>
      </c>
      <c r="U238" s="4">
        <f t="shared" si="219"/>
        <v>50.942590961845852</v>
      </c>
      <c r="V238" s="4">
        <f t="shared" si="219"/>
        <v>63.828073461182001</v>
      </c>
      <c r="W238" s="11">
        <f t="shared" si="176"/>
        <v>-1.219247815263802E-2</v>
      </c>
      <c r="X238" s="11">
        <f t="shared" si="176"/>
        <v>-1.3228699347321071E-2</v>
      </c>
      <c r="Y238" s="11">
        <f t="shared" si="176"/>
        <v>-1.2203590333800474E-2</v>
      </c>
      <c r="Z238" s="4">
        <f t="shared" si="188"/>
        <v>2304.0907045433414</v>
      </c>
      <c r="AA238" s="4">
        <f t="shared" si="188"/>
        <v>27566.437998296758</v>
      </c>
      <c r="AB238" s="4">
        <f t="shared" si="188"/>
        <v>4193.555156236217</v>
      </c>
      <c r="AC238" s="12">
        <f t="shared" si="220"/>
        <v>1.4442304984453382</v>
      </c>
      <c r="AD238" s="12">
        <f t="shared" si="220"/>
        <v>4.4759055677645669</v>
      </c>
      <c r="AE238" s="12">
        <f t="shared" si="220"/>
        <v>1.9264971411008756</v>
      </c>
      <c r="AF238" s="11">
        <f t="shared" si="177"/>
        <v>-2.9039671966837322E-3</v>
      </c>
      <c r="AG238" s="11">
        <f t="shared" si="177"/>
        <v>2.0567434751257441E-3</v>
      </c>
      <c r="AH238" s="11">
        <f t="shared" si="177"/>
        <v>8.257041531207765E-4</v>
      </c>
      <c r="AI238" s="1">
        <f t="shared" si="223"/>
        <v>292231.72282356845</v>
      </c>
      <c r="AJ238" s="1">
        <f t="shared" si="223"/>
        <v>346166.65605618106</v>
      </c>
      <c r="AK238" s="1">
        <f t="shared" si="223"/>
        <v>67639.592556921358</v>
      </c>
      <c r="AL238" s="17">
        <f t="shared" si="221"/>
        <v>62.21623890263993</v>
      </c>
      <c r="AM238" s="17">
        <f t="shared" si="221"/>
        <v>26.991103184740414</v>
      </c>
      <c r="AN238" s="17">
        <f t="shared" si="221"/>
        <v>4.2214592746321298</v>
      </c>
      <c r="AO238" s="7">
        <f t="shared" si="224"/>
        <v>2.9342652952675675E-3</v>
      </c>
      <c r="AP238" s="7">
        <f t="shared" si="224"/>
        <v>4.5185480548621927E-3</v>
      </c>
      <c r="AQ238" s="7">
        <f t="shared" si="224"/>
        <v>3.2707062206050914E-3</v>
      </c>
      <c r="AR238" s="1">
        <f t="shared" si="186"/>
        <v>143549.94380879973</v>
      </c>
      <c r="AS238" s="1">
        <f t="shared" si="186"/>
        <v>179933.74846196763</v>
      </c>
      <c r="AT238" s="1">
        <f t="shared" si="186"/>
        <v>34605.770321529038</v>
      </c>
      <c r="AU238" s="1">
        <f t="shared" si="193"/>
        <v>28709.988761759945</v>
      </c>
      <c r="AV238" s="1">
        <f t="shared" si="193"/>
        <v>35986.749692393525</v>
      </c>
      <c r="AW238" s="1">
        <f t="shared" si="193"/>
        <v>6921.1540643058079</v>
      </c>
      <c r="AX238" s="1">
        <f t="shared" si="194"/>
        <v>89264.44571633506</v>
      </c>
      <c r="AY238" s="1">
        <f t="shared" si="194"/>
        <v>40293.147511072842</v>
      </c>
      <c r="AZ238" s="1">
        <f t="shared" si="194"/>
        <v>4065.7979344307123</v>
      </c>
      <c r="BA238" s="1">
        <f t="shared" si="195"/>
        <v>11.399358543310152</v>
      </c>
      <c r="BB238" s="1">
        <f t="shared" si="195"/>
        <v>10.60393669653077</v>
      </c>
      <c r="BC238" s="1">
        <f t="shared" si="195"/>
        <v>8.3103652965516908</v>
      </c>
      <c r="BD238" s="1">
        <f t="shared" si="196"/>
        <v>676.01933960449105</v>
      </c>
      <c r="BE238">
        <f t="shared" si="222"/>
        <v>0.21822387218499145</v>
      </c>
      <c r="BF238">
        <f t="shared" si="222"/>
        <v>0.3346263841173937</v>
      </c>
      <c r="BG238">
        <f t="shared" si="222"/>
        <v>2.453676962688749E-2</v>
      </c>
      <c r="BH238">
        <f t="shared" si="197"/>
        <v>0.28857847471345532</v>
      </c>
      <c r="BI238">
        <f t="shared" si="198"/>
        <v>4.7621658391411486E-3</v>
      </c>
      <c r="BJ238">
        <f t="shared" si="198"/>
        <v>1.1197481694748152E-2</v>
      </c>
      <c r="BK238">
        <f t="shared" si="198"/>
        <v>6.0205306372294847E-5</v>
      </c>
      <c r="BL238">
        <f t="shared" si="192"/>
        <v>683.60863861689745</v>
      </c>
      <c r="BM238">
        <f t="shared" si="192"/>
        <v>2014.804854670301</v>
      </c>
      <c r="BN238">
        <f t="shared" si="192"/>
        <v>2.0834510044569243</v>
      </c>
      <c r="BO238">
        <f t="shared" si="187"/>
        <v>635.99188404478275</v>
      </c>
      <c r="BP238">
        <f t="shared" si="208"/>
        <v>436.83975152855879</v>
      </c>
      <c r="BQ238">
        <f t="shared" si="208"/>
        <v>40.496131921747825</v>
      </c>
      <c r="BR238" s="7">
        <f t="shared" si="206"/>
        <v>1.1334068565205246E-3</v>
      </c>
      <c r="BS238" s="7">
        <f t="shared" si="190"/>
        <v>6.1943729636469991E-3</v>
      </c>
      <c r="BT238" s="7">
        <f t="shared" si="191"/>
        <v>1.0798010368131526E-3</v>
      </c>
      <c r="BU238" s="8">
        <f>MAX((BU$3*climhigh!$I348+BU$4*climhigh!$I348^2+BU$5*climhigh!$I348^6)*(K238/K$66)^$BW$1,-99)</f>
        <v>-39.214348927947441</v>
      </c>
      <c r="BV238" s="8">
        <f>MAX((BV$3*climhigh!$I348+BV$4*climhigh!$I348^2+BV$5*climhigh!$I348^6)*(L238/L$66)^$BW$1,-99)</f>
        <v>-24.252167117906218</v>
      </c>
      <c r="BW238" s="8">
        <f>MAX((BW$3*climhigh!$I348+BW$4*climhigh!$I348^2+BW$5*climhigh!$I348^6)*(M238/M$66)^$BW$1,-99)</f>
        <v>-24.058645828696228</v>
      </c>
      <c r="BX238" s="8">
        <f>MAX((BX$3*climhigh!$M348+BX$4*climhigh!$M348^2+BX$5*climhigh!$M348^6)*(K238/K$66)^$BW$1,-99)</f>
        <v>-39.214367959412961</v>
      </c>
      <c r="BY238" s="8">
        <f>MAX((BY$3*climhigh!$M348+BY$4*climhigh!$M348^2+BY$5*climhigh!$M348^6)*(L238/L$66)^$BW$1,-99)</f>
        <v>-24.252178070704861</v>
      </c>
      <c r="BZ238" s="8">
        <f>MAX((BZ$3*climhigh!$M348+BZ$4*climhigh!$M348^2+BZ$5*climhigh!$M348^6)*(M238/M$66)^$BW$1,-99)</f>
        <v>-24.058655928189967</v>
      </c>
      <c r="CA238" s="8">
        <f t="shared" si="199"/>
        <v>3.0814665666878637E-2</v>
      </c>
      <c r="CB238" s="8">
        <f t="shared" si="200"/>
        <v>1.9087753189073444E-4</v>
      </c>
      <c r="CC238" s="8">
        <f t="shared" si="201"/>
        <v>3.3273707936146206E-5</v>
      </c>
      <c r="CD238" s="8">
        <f>MAX((CD$3*climhigh!$I348+CD$4*climhigh!$I348^2+CD$5*climhigh!$I348^6)*(K238/K$66)^$BW$1,-99)</f>
        <v>-99</v>
      </c>
      <c r="CE238" s="8">
        <f>MAX((CE$3*climhigh!$I348+CE$4*climhigh!$I348^2+CE$5*climhigh!$I348^6)*(L238/L$66)^$BW$1,-99)</f>
        <v>-99</v>
      </c>
      <c r="CF238" s="8">
        <f>MAX((CF$3*climhigh!$I348+CF$4*climhigh!$I348^2+CF$5*climhigh!$I348^6)*(M238/M$66)^$BW$1,-99)</f>
        <v>-99</v>
      </c>
      <c r="CG238" s="8">
        <f>MAX((CG$3*climhigh!$M348+CG$4*climhigh!$M348^2+CG$5*climhigh!$M348^6)*(K238/K$66)^$BW$1,-99)</f>
        <v>-99</v>
      </c>
      <c r="CH238" s="8">
        <f>MAX((CH$3*climhigh!$M348+CH$4*climhigh!$M348^2+CH$5*climhigh!$M348^6)*(L238/L$66)^$BW$1,-99)</f>
        <v>-99</v>
      </c>
      <c r="CI238" s="8">
        <f>MAX((CI$3*climhigh!$M348+CI$4*climhigh!$M348^2+CI$5*climhigh!$M348^6)*(M238/M$66)^$BW$1,-99)</f>
        <v>-99</v>
      </c>
      <c r="CJ238" s="8">
        <f t="shared" si="202"/>
        <v>0</v>
      </c>
      <c r="CK238" s="8">
        <f t="shared" si="203"/>
        <v>0</v>
      </c>
      <c r="CL238" s="8">
        <f t="shared" si="204"/>
        <v>0</v>
      </c>
    </row>
    <row r="239" spans="1:90">
      <c r="A239">
        <f t="shared" si="173"/>
        <v>2193</v>
      </c>
      <c r="B239" s="4">
        <f t="shared" si="217"/>
        <v>1286.515006394591</v>
      </c>
      <c r="C239" s="4">
        <f t="shared" si="217"/>
        <v>3572.4991378059694</v>
      </c>
      <c r="D239" s="4">
        <f t="shared" si="217"/>
        <v>6809.1717549324603</v>
      </c>
      <c r="E239" s="11">
        <f t="shared" si="218"/>
        <v>8.1769903701817587E-7</v>
      </c>
      <c r="F239" s="11">
        <f t="shared" si="218"/>
        <v>1.6393063029929489E-6</v>
      </c>
      <c r="G239" s="11">
        <f t="shared" si="218"/>
        <v>3.6193084339591829E-6</v>
      </c>
      <c r="H239" s="4">
        <f t="shared" si="182"/>
        <v>143243.01842278228</v>
      </c>
      <c r="I239" s="4">
        <f t="shared" si="182"/>
        <v>180567.34249004014</v>
      </c>
      <c r="J239" s="4">
        <f t="shared" si="182"/>
        <v>34675.899602336962</v>
      </c>
      <c r="K239" s="4">
        <f t="shared" si="174"/>
        <v>111341.89473950665</v>
      </c>
      <c r="L239" s="4">
        <f t="shared" si="174"/>
        <v>50543.70498768954</v>
      </c>
      <c r="M239" s="4">
        <f t="shared" si="174"/>
        <v>5092.528261931162</v>
      </c>
      <c r="N239" s="11">
        <f t="shared" si="179"/>
        <v>-2.138924665890829E-3</v>
      </c>
      <c r="O239" s="11">
        <f t="shared" si="179"/>
        <v>3.5196177970413522E-3</v>
      </c>
      <c r="P239" s="11">
        <f t="shared" si="179"/>
        <v>2.0228932295349722E-3</v>
      </c>
      <c r="Q239" s="4">
        <f t="shared" si="175"/>
        <v>1982.7972769026562</v>
      </c>
      <c r="R239" s="4">
        <f t="shared" si="175"/>
        <v>9076.8831754741223</v>
      </c>
      <c r="S239" s="4">
        <f t="shared" si="175"/>
        <v>2186.2857111003368</v>
      </c>
      <c r="T239" s="4">
        <f t="shared" si="219"/>
        <v>13.842191394280894</v>
      </c>
      <c r="U239" s="4">
        <f t="shared" si="219"/>
        <v>50.268686742038035</v>
      </c>
      <c r="V239" s="4">
        <f t="shared" si="219"/>
        <v>63.04914180086601</v>
      </c>
      <c r="W239" s="11">
        <f t="shared" si="176"/>
        <v>-1.219247815263802E-2</v>
      </c>
      <c r="X239" s="11">
        <f t="shared" si="176"/>
        <v>-1.3228699347321071E-2</v>
      </c>
      <c r="Y239" s="11">
        <f t="shared" si="176"/>
        <v>-1.2203590333800474E-2</v>
      </c>
      <c r="Z239" s="4">
        <f t="shared" si="188"/>
        <v>2264.5997386900863</v>
      </c>
      <c r="AA239" s="4">
        <f t="shared" si="188"/>
        <v>27354.731926476979</v>
      </c>
      <c r="AB239" s="4">
        <f t="shared" si="188"/>
        <v>4154.3011937780329</v>
      </c>
      <c r="AC239" s="12">
        <f t="shared" si="220"/>
        <v>1.4400365004534028</v>
      </c>
      <c r="AD239" s="12">
        <f t="shared" si="220"/>
        <v>4.4851113573363461</v>
      </c>
      <c r="AE239" s="12">
        <f t="shared" si="220"/>
        <v>1.9280878577912579</v>
      </c>
      <c r="AF239" s="11">
        <f t="shared" si="177"/>
        <v>-2.9039671966837322E-3</v>
      </c>
      <c r="AG239" s="11">
        <f t="shared" si="177"/>
        <v>2.0567434751257441E-3</v>
      </c>
      <c r="AH239" s="11">
        <f t="shared" si="177"/>
        <v>8.257041531207765E-4</v>
      </c>
      <c r="AI239" s="1">
        <f t="shared" si="223"/>
        <v>291718.53930297156</v>
      </c>
      <c r="AJ239" s="1">
        <f t="shared" si="223"/>
        <v>347536.74014295649</v>
      </c>
      <c r="AK239" s="1">
        <f t="shared" si="223"/>
        <v>67796.787365535027</v>
      </c>
      <c r="AL239" s="17">
        <f t="shared" si="221"/>
        <v>62.396972263747877</v>
      </c>
      <c r="AM239" s="17">
        <f t="shared" si="221"/>
        <v>27.111844175566468</v>
      </c>
      <c r="AN239" s="17">
        <f t="shared" si="221"/>
        <v>4.2351283562106046</v>
      </c>
      <c r="AO239" s="7">
        <f t="shared" si="224"/>
        <v>2.9049226423148917E-3</v>
      </c>
      <c r="AP239" s="7">
        <f t="shared" si="224"/>
        <v>4.4733625743135705E-3</v>
      </c>
      <c r="AQ239" s="7">
        <f t="shared" si="224"/>
        <v>3.2379991583990405E-3</v>
      </c>
      <c r="AR239" s="1">
        <f t="shared" si="186"/>
        <v>143243.01842278228</v>
      </c>
      <c r="AS239" s="1">
        <f t="shared" si="186"/>
        <v>180567.34249004014</v>
      </c>
      <c r="AT239" s="1">
        <f t="shared" si="186"/>
        <v>34675.899602336962</v>
      </c>
      <c r="AU239" s="1">
        <f t="shared" si="193"/>
        <v>28648.603684556456</v>
      </c>
      <c r="AV239" s="1">
        <f t="shared" si="193"/>
        <v>36113.468498008027</v>
      </c>
      <c r="AW239" s="1">
        <f t="shared" si="193"/>
        <v>6935.1799204673925</v>
      </c>
      <c r="AX239" s="1">
        <f t="shared" si="194"/>
        <v>89073.515791605329</v>
      </c>
      <c r="AY239" s="1">
        <f t="shared" si="194"/>
        <v>40434.963990151628</v>
      </c>
      <c r="AZ239" s="1">
        <f t="shared" si="194"/>
        <v>4074.0226095449293</v>
      </c>
      <c r="BA239" s="1">
        <f t="shared" si="195"/>
        <v>11.397217327877797</v>
      </c>
      <c r="BB239" s="1">
        <f t="shared" si="195"/>
        <v>10.607450134968172</v>
      </c>
      <c r="BC239" s="1">
        <f t="shared" si="195"/>
        <v>8.3123861464878281</v>
      </c>
      <c r="BD239" s="1">
        <f t="shared" si="196"/>
        <v>656.47280611318206</v>
      </c>
      <c r="BE239">
        <f t="shared" si="222"/>
        <v>0.21822387218499145</v>
      </c>
      <c r="BF239">
        <f t="shared" si="222"/>
        <v>0.3346263841173937</v>
      </c>
      <c r="BG239">
        <f t="shared" si="222"/>
        <v>2.453676962688749E-2</v>
      </c>
      <c r="BH239">
        <f t="shared" si="197"/>
        <v>0.28867898011018561</v>
      </c>
      <c r="BI239">
        <f t="shared" si="198"/>
        <v>4.7621658391411486E-3</v>
      </c>
      <c r="BJ239">
        <f t="shared" si="198"/>
        <v>1.1197481694748152E-2</v>
      </c>
      <c r="BK239">
        <f t="shared" si="198"/>
        <v>6.0205306372294847E-5</v>
      </c>
      <c r="BL239">
        <f t="shared" si="192"/>
        <v>682.14700902843992</v>
      </c>
      <c r="BM239">
        <f t="shared" si="192"/>
        <v>2021.8995122015447</v>
      </c>
      <c r="BN239">
        <f t="shared" si="192"/>
        <v>2.087673159293634</v>
      </c>
      <c r="BO239">
        <f t="shared" si="187"/>
        <v>636.71272160685055</v>
      </c>
      <c r="BP239">
        <f t="shared" si="208"/>
        <v>441.77071133090061</v>
      </c>
      <c r="BQ239">
        <f t="shared" si="208"/>
        <v>40.961621243155449</v>
      </c>
      <c r="BR239" s="7">
        <f t="shared" si="206"/>
        <v>1.1080971777008841E-3</v>
      </c>
      <c r="BS239" s="7">
        <f t="shared" si="190"/>
        <v>6.0139543336378632E-3</v>
      </c>
      <c r="BT239" s="7">
        <f t="shared" si="191"/>
        <v>1.0471981895194323E-3</v>
      </c>
      <c r="BU239" s="8">
        <f>MAX((BU$3*climhigh!$I349+BU$4*climhigh!$I349^2+BU$5*climhigh!$I349^6)*(K239/K$66)^$BW$1,-99)</f>
        <v>-39.495971782259389</v>
      </c>
      <c r="BV239" s="8">
        <f>MAX((BV$3*climhigh!$I349+BV$4*climhigh!$I349^2+BV$5*climhigh!$I349^6)*(L239/L$66)^$BW$1,-99)</f>
        <v>-24.380644975748375</v>
      </c>
      <c r="BW239" s="8">
        <f>MAX((BW$3*climhigh!$I349+BW$4*climhigh!$I349^2+BW$5*climhigh!$I349^6)*(M239/M$66)^$BW$1,-99)</f>
        <v>-24.184637870020293</v>
      </c>
      <c r="BX239" s="8">
        <f>MAX((BX$3*climhigh!$M349+BX$4*climhigh!$M349^2+BX$5*climhigh!$M349^6)*(K239/K$66)^$BW$1,-99)</f>
        <v>-39.49599080352921</v>
      </c>
      <c r="BY239" s="8">
        <f>MAX((BY$3*climhigh!$M349+BY$4*climhigh!$M349^2+BY$5*climhigh!$M349^6)*(L239/L$66)^$BW$1,-99)</f>
        <v>-24.380655905736457</v>
      </c>
      <c r="BZ239" s="8">
        <f>MAX((BZ$3*climhigh!$M349+BZ$4*climhigh!$M349^2+BZ$5*climhigh!$M349^6)*(M239/M$66)^$BW$1,-99)</f>
        <v>-24.184647950752467</v>
      </c>
      <c r="CA239" s="8">
        <f t="shared" si="199"/>
        <v>3.0742225602544263E-2</v>
      </c>
      <c r="CB239" s="8">
        <f t="shared" si="200"/>
        <v>1.8488234088809394E-4</v>
      </c>
      <c r="CC239" s="8">
        <f t="shared" si="201"/>
        <v>3.2193202992782294E-5</v>
      </c>
      <c r="CD239" s="8">
        <f>MAX((CD$3*climhigh!$I349+CD$4*climhigh!$I349^2+CD$5*climhigh!$I349^6)*(K239/K$66)^$BW$1,-99)</f>
        <v>-99</v>
      </c>
      <c r="CE239" s="8">
        <f>MAX((CE$3*climhigh!$I349+CE$4*climhigh!$I349^2+CE$5*climhigh!$I349^6)*(L239/L$66)^$BW$1,-99)</f>
        <v>-99</v>
      </c>
      <c r="CF239" s="8">
        <f>MAX((CF$3*climhigh!$I349+CF$4*climhigh!$I349^2+CF$5*climhigh!$I349^6)*(M239/M$66)^$BW$1,-99)</f>
        <v>-99</v>
      </c>
      <c r="CG239" s="8">
        <f>MAX((CG$3*climhigh!$M349+CG$4*climhigh!$M349^2+CG$5*climhigh!$M349^6)*(K239/K$66)^$BW$1,-99)</f>
        <v>-99</v>
      </c>
      <c r="CH239" s="8">
        <f>MAX((CH$3*climhigh!$M349+CH$4*climhigh!$M349^2+CH$5*climhigh!$M349^6)*(L239/L$66)^$BW$1,-99)</f>
        <v>-99</v>
      </c>
      <c r="CI239" s="8">
        <f>MAX((CI$3*climhigh!$M349+CI$4*climhigh!$M349^2+CI$5*climhigh!$M349^6)*(M239/M$66)^$BW$1,-99)</f>
        <v>-99</v>
      </c>
      <c r="CJ239" s="8">
        <f t="shared" si="202"/>
        <v>0</v>
      </c>
      <c r="CK239" s="8">
        <f t="shared" si="203"/>
        <v>0</v>
      </c>
      <c r="CL239" s="8">
        <f t="shared" si="204"/>
        <v>0</v>
      </c>
    </row>
    <row r="240" spans="1:90">
      <c r="A240">
        <f t="shared" si="173"/>
        <v>2194</v>
      </c>
      <c r="B240" s="4">
        <f t="shared" si="217"/>
        <v>1286.5160057775686</v>
      </c>
      <c r="C240" s="4">
        <f t="shared" si="217"/>
        <v>3572.5047014053062</v>
      </c>
      <c r="D240" s="4">
        <f t="shared" si="217"/>
        <v>6809.1951672005835</v>
      </c>
      <c r="E240" s="11">
        <f t="shared" si="218"/>
        <v>7.7681408516726706E-7</v>
      </c>
      <c r="F240" s="11">
        <f t="shared" si="218"/>
        <v>1.5573409878433014E-6</v>
      </c>
      <c r="G240" s="11">
        <f t="shared" si="218"/>
        <v>3.4383430122612236E-6</v>
      </c>
      <c r="H240" s="4">
        <f t="shared" si="182"/>
        <v>142932.90977478377</v>
      </c>
      <c r="I240" s="4">
        <f t="shared" si="182"/>
        <v>181196.45713390701</v>
      </c>
      <c r="J240" s="4">
        <f t="shared" si="182"/>
        <v>34745.350855208279</v>
      </c>
      <c r="K240" s="4">
        <f t="shared" si="174"/>
        <v>111100.76293873647</v>
      </c>
      <c r="L240" s="4">
        <f t="shared" si="174"/>
        <v>50719.725312784125</v>
      </c>
      <c r="M240" s="4">
        <f t="shared" si="174"/>
        <v>5102.7103794254863</v>
      </c>
      <c r="N240" s="11">
        <f t="shared" si="179"/>
        <v>-2.1656879590051803E-3</v>
      </c>
      <c r="O240" s="11">
        <f t="shared" si="179"/>
        <v>3.482537046650247E-3</v>
      </c>
      <c r="P240" s="11">
        <f t="shared" si="179"/>
        <v>1.9994228741821995E-3</v>
      </c>
      <c r="Q240" s="4">
        <f t="shared" si="175"/>
        <v>1954.3818183918925</v>
      </c>
      <c r="R240" s="4">
        <f t="shared" si="175"/>
        <v>8988.0142293583831</v>
      </c>
      <c r="S240" s="4">
        <f t="shared" si="175"/>
        <v>2163.9305802273893</v>
      </c>
      <c r="T240" s="4">
        <f t="shared" si="219"/>
        <v>13.673420778121489</v>
      </c>
      <c r="U240" s="4">
        <f t="shared" si="219"/>
        <v>49.603697398542948</v>
      </c>
      <c r="V240" s="4">
        <f t="shared" si="219"/>
        <v>62.279715903430549</v>
      </c>
      <c r="W240" s="11">
        <f t="shared" si="176"/>
        <v>-1.219247815263802E-2</v>
      </c>
      <c r="X240" s="11">
        <f t="shared" si="176"/>
        <v>-1.3228699347321071E-2</v>
      </c>
      <c r="Y240" s="11">
        <f t="shared" si="176"/>
        <v>-1.2203590333800474E-2</v>
      </c>
      <c r="Z240" s="4">
        <f t="shared" si="188"/>
        <v>2225.7234786904924</v>
      </c>
      <c r="AA240" s="4">
        <f t="shared" si="188"/>
        <v>27143.626262437534</v>
      </c>
      <c r="AB240" s="4">
        <f t="shared" si="188"/>
        <v>4115.3150677777521</v>
      </c>
      <c r="AC240" s="12">
        <f t="shared" si="220"/>
        <v>1.4358546816940589</v>
      </c>
      <c r="AD240" s="12">
        <f t="shared" si="220"/>
        <v>4.49433608085576</v>
      </c>
      <c r="AE240" s="12">
        <f t="shared" si="220"/>
        <v>1.9296798879430179</v>
      </c>
      <c r="AF240" s="11">
        <f t="shared" si="177"/>
        <v>-2.9039671966837322E-3</v>
      </c>
      <c r="AG240" s="11">
        <f t="shared" si="177"/>
        <v>2.0567434751257441E-3</v>
      </c>
      <c r="AH240" s="11">
        <f t="shared" si="177"/>
        <v>8.257041531207765E-4</v>
      </c>
      <c r="AI240" s="1">
        <f t="shared" si="223"/>
        <v>291195.28905723087</v>
      </c>
      <c r="AJ240" s="1">
        <f t="shared" si="223"/>
        <v>348896.5346266689</v>
      </c>
      <c r="AK240" s="1">
        <f t="shared" si="223"/>
        <v>67952.288549448916</v>
      </c>
      <c r="AL240" s="17">
        <f t="shared" si="221"/>
        <v>62.57641805751333</v>
      </c>
      <c r="AM240" s="17">
        <f t="shared" si="221"/>
        <v>27.231912473531512</v>
      </c>
      <c r="AN240" s="17">
        <f t="shared" si="221"/>
        <v>4.2487045648431954</v>
      </c>
      <c r="AO240" s="7">
        <f t="shared" si="224"/>
        <v>2.8758734158917426E-3</v>
      </c>
      <c r="AP240" s="7">
        <f t="shared" si="224"/>
        <v>4.4286289485704344E-3</v>
      </c>
      <c r="AQ240" s="7">
        <f t="shared" si="224"/>
        <v>3.2056191668150499E-3</v>
      </c>
      <c r="AR240" s="1">
        <f t="shared" si="186"/>
        <v>142932.90977478377</v>
      </c>
      <c r="AS240" s="1">
        <f t="shared" si="186"/>
        <v>181196.45713390701</v>
      </c>
      <c r="AT240" s="1">
        <f t="shared" si="186"/>
        <v>34745.350855208279</v>
      </c>
      <c r="AU240" s="1">
        <f t="shared" si="193"/>
        <v>28586.581954956753</v>
      </c>
      <c r="AV240" s="1">
        <f t="shared" si="193"/>
        <v>36239.291426781405</v>
      </c>
      <c r="AW240" s="1">
        <f t="shared" si="193"/>
        <v>6949.0701710416561</v>
      </c>
      <c r="AX240" s="1">
        <f t="shared" si="194"/>
        <v>88880.610350989169</v>
      </c>
      <c r="AY240" s="1">
        <f t="shared" si="194"/>
        <v>40575.780250227304</v>
      </c>
      <c r="AZ240" s="1">
        <f t="shared" si="194"/>
        <v>4082.1683035403894</v>
      </c>
      <c r="BA240" s="1">
        <f t="shared" si="195"/>
        <v>11.395049291425275</v>
      </c>
      <c r="BB240" s="1">
        <f t="shared" si="195"/>
        <v>10.610926622024822</v>
      </c>
      <c r="BC240" s="1">
        <f t="shared" si="195"/>
        <v>8.3143835731764657</v>
      </c>
      <c r="BD240" s="1">
        <f t="shared" si="196"/>
        <v>637.48942972951568</v>
      </c>
      <c r="BE240">
        <f t="shared" si="222"/>
        <v>0.21822387218499145</v>
      </c>
      <c r="BF240">
        <f t="shared" si="222"/>
        <v>0.3346263841173937</v>
      </c>
      <c r="BG240">
        <f t="shared" si="222"/>
        <v>2.453676962688749E-2</v>
      </c>
      <c r="BH240">
        <f t="shared" si="197"/>
        <v>0.28877864231015415</v>
      </c>
      <c r="BI240">
        <f t="shared" si="198"/>
        <v>4.7621658391411486E-3</v>
      </c>
      <c r="BJ240">
        <f t="shared" si="198"/>
        <v>1.1197481694748152E-2</v>
      </c>
      <c r="BK240">
        <f t="shared" si="198"/>
        <v>6.0205306372294847E-5</v>
      </c>
      <c r="BL240">
        <f t="shared" si="192"/>
        <v>680.67022021851926</v>
      </c>
      <c r="BM240">
        <f t="shared" si="192"/>
        <v>2028.9440119101419</v>
      </c>
      <c r="BN240">
        <f t="shared" si="192"/>
        <v>2.0918544932506911</v>
      </c>
      <c r="BO240">
        <f t="shared" si="187"/>
        <v>637.41826117666938</v>
      </c>
      <c r="BP240">
        <f t="shared" si="208"/>
        <v>446.75766369144446</v>
      </c>
      <c r="BQ240">
        <f t="shared" si="208"/>
        <v>41.432485994322185</v>
      </c>
      <c r="BR240" s="7">
        <f t="shared" si="206"/>
        <v>1.0836042870414619E-3</v>
      </c>
      <c r="BS240" s="7">
        <f t="shared" si="190"/>
        <v>5.8387906151823911E-3</v>
      </c>
      <c r="BT240" s="7">
        <f t="shared" si="191"/>
        <v>1.0156046610299856E-3</v>
      </c>
      <c r="BU240" s="8">
        <f>MAX((BU$3*climhigh!$I350+BU$4*climhigh!$I350^2+BU$5*climhigh!$I350^6)*(K240/K$66)^$BW$1,-99)</f>
        <v>-39.775668794422153</v>
      </c>
      <c r="BV240" s="8">
        <f>MAX((BV$3*climhigh!$I350+BV$4*climhigh!$I350^2+BV$5*climhigh!$I350^6)*(L240/L$66)^$BW$1,-99)</f>
        <v>-24.507660276109728</v>
      </c>
      <c r="BW240" s="8">
        <f>MAX((BW$3*climhigh!$I350+BW$4*climhigh!$I350^2+BW$5*climhigh!$I350^6)*(M240/M$66)^$BW$1,-99)</f>
        <v>-24.309285826519911</v>
      </c>
      <c r="BX240" s="8">
        <f>MAX((BX$3*climhigh!$M350+BX$4*climhigh!$M350^2+BX$5*climhigh!$M350^6)*(K240/K$66)^$BW$1,-99)</f>
        <v>-39.775687805521862</v>
      </c>
      <c r="BY240" s="8">
        <f>MAX((BY$3*climhigh!$M350+BY$4*climhigh!$M350^2+BY$5*climhigh!$M350^6)*(L240/L$66)^$BW$1,-99)</f>
        <v>-24.50767118340114</v>
      </c>
      <c r="BZ240" s="8">
        <f>MAX((BZ$3*climhigh!$M350+BZ$4*climhigh!$M350^2+BZ$5*climhigh!$M350^6)*(M240/M$66)^$BW$1,-99)</f>
        <v>-24.309295888579602</v>
      </c>
      <c r="CA240" s="8">
        <f t="shared" si="199"/>
        <v>3.066921593776788E-2</v>
      </c>
      <c r="CB240" s="8">
        <f t="shared" si="200"/>
        <v>1.7907113019244132E-4</v>
      </c>
      <c r="CC240" s="8">
        <f t="shared" si="201"/>
        <v>3.1147798656532176E-5</v>
      </c>
      <c r="CD240" s="8">
        <f>MAX((CD$3*climhigh!$I350+CD$4*climhigh!$I350^2+CD$5*climhigh!$I350^6)*(K240/K$66)^$BW$1,-99)</f>
        <v>-99</v>
      </c>
      <c r="CE240" s="8">
        <f>MAX((CE$3*climhigh!$I350+CE$4*climhigh!$I350^2+CE$5*climhigh!$I350^6)*(L240/L$66)^$BW$1,-99)</f>
        <v>-99</v>
      </c>
      <c r="CF240" s="8">
        <f>MAX((CF$3*climhigh!$I350+CF$4*climhigh!$I350^2+CF$5*climhigh!$I350^6)*(M240/M$66)^$BW$1,-99)</f>
        <v>-99</v>
      </c>
      <c r="CG240" s="8">
        <f>MAX((CG$3*climhigh!$M350+CG$4*climhigh!$M350^2+CG$5*climhigh!$M350^6)*(K240/K$66)^$BW$1,-99)</f>
        <v>-99</v>
      </c>
      <c r="CH240" s="8">
        <f>MAX((CH$3*climhigh!$M350+CH$4*climhigh!$M350^2+CH$5*climhigh!$M350^6)*(L240/L$66)^$BW$1,-99)</f>
        <v>-99</v>
      </c>
      <c r="CI240" s="8">
        <f>MAX((CI$3*climhigh!$M350+CI$4*climhigh!$M350^2+CI$5*climhigh!$M350^6)*(M240/M$66)^$BW$1,-99)</f>
        <v>-99</v>
      </c>
      <c r="CJ240" s="8">
        <f t="shared" si="202"/>
        <v>0</v>
      </c>
      <c r="CK240" s="8">
        <f t="shared" si="203"/>
        <v>0</v>
      </c>
      <c r="CL240" s="8">
        <f t="shared" si="204"/>
        <v>0</v>
      </c>
    </row>
    <row r="241" spans="1:90">
      <c r="A241">
        <f t="shared" si="173"/>
        <v>2195</v>
      </c>
      <c r="B241" s="4">
        <f t="shared" si="217"/>
        <v>1286.5169551921349</v>
      </c>
      <c r="C241" s="4">
        <f t="shared" si="217"/>
        <v>3572.5099868329071</v>
      </c>
      <c r="D241" s="4">
        <f t="shared" si="217"/>
        <v>6809.2174089317741</v>
      </c>
      <c r="E241" s="11">
        <f t="shared" si="218"/>
        <v>7.3797338090890369E-7</v>
      </c>
      <c r="F241" s="11">
        <f t="shared" si="218"/>
        <v>1.4794739384511362E-6</v>
      </c>
      <c r="G241" s="11">
        <f t="shared" si="218"/>
        <v>3.2664258616481622E-6</v>
      </c>
      <c r="H241" s="4">
        <f t="shared" si="182"/>
        <v>142619.79239940757</v>
      </c>
      <c r="I241" s="4">
        <f t="shared" si="182"/>
        <v>181821.16336903899</v>
      </c>
      <c r="J241" s="4">
        <f t="shared" si="182"/>
        <v>34814.139904464711</v>
      </c>
      <c r="K241" s="4">
        <f t="shared" si="174"/>
        <v>110857.29715711987</v>
      </c>
      <c r="L241" s="4">
        <f t="shared" si="174"/>
        <v>50894.515071804366</v>
      </c>
      <c r="M241" s="4">
        <f t="shared" si="174"/>
        <v>5112.7960547710472</v>
      </c>
      <c r="N241" s="11">
        <f t="shared" si="179"/>
        <v>-2.1913961270532134E-3</v>
      </c>
      <c r="O241" s="11">
        <f t="shared" si="179"/>
        <v>3.4461889914096933E-3</v>
      </c>
      <c r="P241" s="11">
        <f t="shared" si="179"/>
        <v>1.9765329786749497E-3</v>
      </c>
      <c r="Q241" s="4">
        <f t="shared" si="175"/>
        <v>1926.3238758434902</v>
      </c>
      <c r="R241" s="4">
        <f t="shared" si="175"/>
        <v>8899.6923029558729</v>
      </c>
      <c r="S241" s="4">
        <f t="shared" si="175"/>
        <v>2141.7547381970667</v>
      </c>
      <c r="T241" s="4">
        <f t="shared" si="219"/>
        <v>13.506707894012417</v>
      </c>
      <c r="U241" s="4">
        <f t="shared" si="219"/>
        <v>48.947504999142133</v>
      </c>
      <c r="V241" s="4">
        <f t="shared" si="219"/>
        <v>61.519679764439601</v>
      </c>
      <c r="W241" s="11">
        <f t="shared" si="176"/>
        <v>-1.219247815263802E-2</v>
      </c>
      <c r="X241" s="11">
        <f t="shared" si="176"/>
        <v>-1.3228699347321071E-2</v>
      </c>
      <c r="Y241" s="11">
        <f t="shared" si="176"/>
        <v>-1.2203590333800474E-2</v>
      </c>
      <c r="Z241" s="4">
        <f t="shared" si="188"/>
        <v>2187.4558453020149</v>
      </c>
      <c r="AA241" s="4">
        <f t="shared" si="188"/>
        <v>26933.152328573204</v>
      </c>
      <c r="AB241" s="4">
        <f t="shared" si="188"/>
        <v>4076.5985818541963</v>
      </c>
      <c r="AC241" s="12">
        <f t="shared" si="220"/>
        <v>1.4316850067992146</v>
      </c>
      <c r="AD241" s="12">
        <f t="shared" si="220"/>
        <v>4.5035797772650819</v>
      </c>
      <c r="AE241" s="12">
        <f t="shared" si="220"/>
        <v>1.9312732326406861</v>
      </c>
      <c r="AF241" s="11">
        <f t="shared" si="177"/>
        <v>-2.9039671966837322E-3</v>
      </c>
      <c r="AG241" s="11">
        <f t="shared" si="177"/>
        <v>2.0567434751257441E-3</v>
      </c>
      <c r="AH241" s="11">
        <f t="shared" si="177"/>
        <v>8.257041531207765E-4</v>
      </c>
      <c r="AI241" s="1">
        <f t="shared" si="223"/>
        <v>290662.34210646455</v>
      </c>
      <c r="AJ241" s="1">
        <f t="shared" si="223"/>
        <v>350246.17259078339</v>
      </c>
      <c r="AK241" s="1">
        <f t="shared" si="223"/>
        <v>68106.129865545678</v>
      </c>
      <c r="AL241" s="17">
        <f t="shared" si="221"/>
        <v>62.754580296095128</v>
      </c>
      <c r="AM241" s="17">
        <f t="shared" si="221"/>
        <v>27.351306509077681</v>
      </c>
      <c r="AN241" s="17">
        <f t="shared" si="221"/>
        <v>4.2621880963425189</v>
      </c>
      <c r="AO241" s="7">
        <f t="shared" si="224"/>
        <v>2.8471146817328251E-3</v>
      </c>
      <c r="AP241" s="7">
        <f t="shared" si="224"/>
        <v>4.3843426590847298E-3</v>
      </c>
      <c r="AQ241" s="7">
        <f t="shared" si="224"/>
        <v>3.1735629751468994E-3</v>
      </c>
      <c r="AR241" s="1">
        <f t="shared" si="186"/>
        <v>142619.79239940757</v>
      </c>
      <c r="AS241" s="1">
        <f t="shared" si="186"/>
        <v>181821.16336903899</v>
      </c>
      <c r="AT241" s="1">
        <f t="shared" si="186"/>
        <v>34814.139904464711</v>
      </c>
      <c r="AU241" s="1">
        <f t="shared" si="193"/>
        <v>28523.958479881516</v>
      </c>
      <c r="AV241" s="1">
        <f t="shared" si="193"/>
        <v>36364.232673807797</v>
      </c>
      <c r="AW241" s="1">
        <f t="shared" si="193"/>
        <v>6962.8279808929428</v>
      </c>
      <c r="AX241" s="1">
        <f t="shared" si="194"/>
        <v>88685.837725695892</v>
      </c>
      <c r="AY241" s="1">
        <f t="shared" si="194"/>
        <v>40715.61205744349</v>
      </c>
      <c r="AZ241" s="1">
        <f t="shared" si="194"/>
        <v>4090.2368438168378</v>
      </c>
      <c r="BA241" s="1">
        <f t="shared" si="195"/>
        <v>11.3928554906761</v>
      </c>
      <c r="BB241" s="1">
        <f t="shared" si="195"/>
        <v>10.61436688651435</v>
      </c>
      <c r="BC241" s="1">
        <f t="shared" si="195"/>
        <v>8.3163581553839201</v>
      </c>
      <c r="BD241" s="1">
        <f t="shared" si="196"/>
        <v>619.05309370076429</v>
      </c>
      <c r="BE241">
        <f t="shared" si="222"/>
        <v>0.21822387218499145</v>
      </c>
      <c r="BF241">
        <f t="shared" si="222"/>
        <v>0.3346263841173937</v>
      </c>
      <c r="BG241">
        <f t="shared" si="222"/>
        <v>2.453676962688749E-2</v>
      </c>
      <c r="BH241">
        <f t="shared" si="197"/>
        <v>0.28887746768026101</v>
      </c>
      <c r="BI241">
        <f t="shared" si="198"/>
        <v>4.7621658391411486E-3</v>
      </c>
      <c r="BJ241">
        <f t="shared" si="198"/>
        <v>1.1197481694748152E-2</v>
      </c>
      <c r="BK241">
        <f t="shared" si="198"/>
        <v>6.0205306372294847E-5</v>
      </c>
      <c r="BL241">
        <f t="shared" si="192"/>
        <v>679.17910334986118</v>
      </c>
      <c r="BM241">
        <f t="shared" si="192"/>
        <v>2035.9391485426272</v>
      </c>
      <c r="BN241">
        <f t="shared" si="192"/>
        <v>2.0959959590362338</v>
      </c>
      <c r="BO241">
        <f t="shared" si="187"/>
        <v>638.10897033711888</v>
      </c>
      <c r="BP241">
        <f t="shared" si="208"/>
        <v>451.80124266146447</v>
      </c>
      <c r="BQ241">
        <f t="shared" si="208"/>
        <v>41.908788095861318</v>
      </c>
      <c r="BR241" s="7">
        <f t="shared" si="206"/>
        <v>1.0599183787096678E-3</v>
      </c>
      <c r="BS241" s="7">
        <f t="shared" si="190"/>
        <v>5.6687287526042632E-3</v>
      </c>
      <c r="BT241" s="7">
        <f t="shared" si="191"/>
        <v>9.8498769334252087E-4</v>
      </c>
      <c r="BU241" s="8">
        <f>MAX((BU$3*climhigh!$I351+BU$4*climhigh!$I351^2+BU$5*climhigh!$I351^6)*(K241/K$66)^$BW$1,-99)</f>
        <v>-40.053421665319718</v>
      </c>
      <c r="BV241" s="8">
        <f>MAX((BV$3*climhigh!$I351+BV$4*climhigh!$I351^2+BV$5*climhigh!$I351^6)*(L241/L$66)^$BW$1,-99)</f>
        <v>-24.633211419445527</v>
      </c>
      <c r="BW241" s="8">
        <f>MAX((BW$3*climhigh!$I351+BW$4*climhigh!$I351^2+BW$5*climhigh!$I351^6)*(M241/M$66)^$BW$1,-99)</f>
        <v>-24.432586877238091</v>
      </c>
      <c r="BX241" s="8">
        <f>MAX((BX$3*climhigh!$M351+BX$4*climhigh!$M351^2+BX$5*climhigh!$M351^6)*(K241/K$66)^$BW$1,-99)</f>
        <v>-40.053440666277211</v>
      </c>
      <c r="BY241" s="8">
        <f>MAX((BY$3*climhigh!$M351+BY$4*climhigh!$M351^2+BY$5*climhigh!$M351^6)*(L241/L$66)^$BW$1,-99)</f>
        <v>-24.633222304155357</v>
      </c>
      <c r="BZ241" s="8">
        <f>MAX((BZ$3*climhigh!$M351+BZ$4*climhigh!$M351^2+BZ$5*climhigh!$M351^6)*(M241/M$66)^$BW$1,-99)</f>
        <v>-24.432596920715472</v>
      </c>
      <c r="CA241" s="8">
        <f t="shared" si="199"/>
        <v>3.0595676398121177E-2</v>
      </c>
      <c r="CB241" s="8">
        <f t="shared" si="200"/>
        <v>1.7343859050340517E-4</v>
      </c>
      <c r="CC241" s="8">
        <f t="shared" si="201"/>
        <v>3.0136364721639586E-5</v>
      </c>
      <c r="CD241" s="8">
        <f>MAX((CD$3*climhigh!$I351+CD$4*climhigh!$I351^2+CD$5*climhigh!$I351^6)*(K241/K$66)^$BW$1,-99)</f>
        <v>-99</v>
      </c>
      <c r="CE241" s="8">
        <f>MAX((CE$3*climhigh!$I351+CE$4*climhigh!$I351^2+CE$5*climhigh!$I351^6)*(L241/L$66)^$BW$1,-99)</f>
        <v>-99</v>
      </c>
      <c r="CF241" s="8">
        <f>MAX((CF$3*climhigh!$I351+CF$4*climhigh!$I351^2+CF$5*climhigh!$I351^6)*(M241/M$66)^$BW$1,-99)</f>
        <v>-99</v>
      </c>
      <c r="CG241" s="8">
        <f>MAX((CG$3*climhigh!$M351+CG$4*climhigh!$M351^2+CG$5*climhigh!$M351^6)*(K241/K$66)^$BW$1,-99)</f>
        <v>-99</v>
      </c>
      <c r="CH241" s="8">
        <f>MAX((CH$3*climhigh!$M351+CH$4*climhigh!$M351^2+CH$5*climhigh!$M351^6)*(L241/L$66)^$BW$1,-99)</f>
        <v>-99</v>
      </c>
      <c r="CI241" s="8">
        <f>MAX((CI$3*climhigh!$M351+CI$4*climhigh!$M351^2+CI$5*climhigh!$M351^6)*(M241/M$66)^$BW$1,-99)</f>
        <v>-99</v>
      </c>
      <c r="CJ241" s="8">
        <f t="shared" si="202"/>
        <v>0</v>
      </c>
      <c r="CK241" s="8">
        <f t="shared" si="203"/>
        <v>0</v>
      </c>
      <c r="CL241" s="8">
        <f t="shared" si="204"/>
        <v>0</v>
      </c>
    </row>
    <row r="242" spans="1:90">
      <c r="A242">
        <f t="shared" si="173"/>
        <v>2196</v>
      </c>
      <c r="B242" s="4">
        <f t="shared" si="217"/>
        <v>1286.5178571366384</v>
      </c>
      <c r="C242" s="4">
        <f t="shared" si="217"/>
        <v>3572.5150079965565</v>
      </c>
      <c r="D242" s="4">
        <f t="shared" si="217"/>
        <v>6809.2385386454243</v>
      </c>
      <c r="E242" s="11">
        <f t="shared" si="218"/>
        <v>7.0107471186345851E-7</v>
      </c>
      <c r="F242" s="11">
        <f t="shared" si="218"/>
        <v>1.4055002415285793E-6</v>
      </c>
      <c r="G242" s="11">
        <f t="shared" si="218"/>
        <v>3.1031045685657541E-6</v>
      </c>
      <c r="H242" s="4">
        <f t="shared" si="182"/>
        <v>142303.83938303051</v>
      </c>
      <c r="I242" s="4">
        <f t="shared" si="182"/>
        <v>182441.53207721745</v>
      </c>
      <c r="J242" s="4">
        <f t="shared" si="182"/>
        <v>34882.282412455614</v>
      </c>
      <c r="K242" s="4">
        <f t="shared" si="174"/>
        <v>110611.63169530472</v>
      </c>
      <c r="L242" s="4">
        <f t="shared" si="174"/>
        <v>51068.093953097065</v>
      </c>
      <c r="M242" s="4">
        <f t="shared" si="174"/>
        <v>5122.7875502500492</v>
      </c>
      <c r="N242" s="11">
        <f t="shared" si="179"/>
        <v>-2.216051339109959E-3</v>
      </c>
      <c r="O242" s="11">
        <f t="shared" si="179"/>
        <v>3.4105616498714131E-3</v>
      </c>
      <c r="P242" s="11">
        <f t="shared" si="179"/>
        <v>1.9542135794128335E-3</v>
      </c>
      <c r="Q242" s="4">
        <f t="shared" si="175"/>
        <v>1898.6217601907804</v>
      </c>
      <c r="R242" s="4">
        <f t="shared" si="175"/>
        <v>8811.9247535653631</v>
      </c>
      <c r="S242" s="4">
        <f t="shared" si="175"/>
        <v>2119.7585873112298</v>
      </c>
      <c r="T242" s="4">
        <f t="shared" si="219"/>
        <v>13.342027653100606</v>
      </c>
      <c r="U242" s="4">
        <f t="shared" si="219"/>
        <v>48.299993171706987</v>
      </c>
      <c r="V242" s="4">
        <f t="shared" si="219"/>
        <v>60.768918795127789</v>
      </c>
      <c r="W242" s="11">
        <f t="shared" si="176"/>
        <v>-1.219247815263802E-2</v>
      </c>
      <c r="X242" s="11">
        <f t="shared" si="176"/>
        <v>-1.3228699347321071E-2</v>
      </c>
      <c r="Y242" s="11">
        <f t="shared" si="176"/>
        <v>-1.2203590333800474E-2</v>
      </c>
      <c r="Z242" s="4">
        <f t="shared" si="188"/>
        <v>2149.7906885066827</v>
      </c>
      <c r="AA242" s="4">
        <f t="shared" si="188"/>
        <v>26723.340340623006</v>
      </c>
      <c r="AB242" s="4">
        <f t="shared" si="188"/>
        <v>4038.1533920693578</v>
      </c>
      <c r="AC242" s="12">
        <f t="shared" si="220"/>
        <v>1.4275274405034857</v>
      </c>
      <c r="AD242" s="12">
        <f t="shared" si="220"/>
        <v>4.5128424855866802</v>
      </c>
      <c r="AE242" s="12">
        <f t="shared" si="220"/>
        <v>1.9328678929696885</v>
      </c>
      <c r="AF242" s="11">
        <f t="shared" si="177"/>
        <v>-2.9039671966837322E-3</v>
      </c>
      <c r="AG242" s="11">
        <f t="shared" si="177"/>
        <v>2.0567434751257441E-3</v>
      </c>
      <c r="AH242" s="11">
        <f t="shared" si="177"/>
        <v>8.257041531207765E-4</v>
      </c>
      <c r="AI242" s="1">
        <f t="shared" si="223"/>
        <v>290120.06637569959</v>
      </c>
      <c r="AJ242" s="1">
        <f t="shared" si="223"/>
        <v>351585.78800551291</v>
      </c>
      <c r="AK242" s="1">
        <f t="shared" si="223"/>
        <v>68258.344859884048</v>
      </c>
      <c r="AL242" s="17">
        <f t="shared" si="221"/>
        <v>62.931463088133057</v>
      </c>
      <c r="AM242" s="17">
        <f t="shared" si="221"/>
        <v>27.470024833988035</v>
      </c>
      <c r="AN242" s="17">
        <f t="shared" si="221"/>
        <v>4.2755791554548264</v>
      </c>
      <c r="AO242" s="7">
        <f t="shared" si="224"/>
        <v>2.8186435349154969E-3</v>
      </c>
      <c r="AP242" s="7">
        <f t="shared" si="224"/>
        <v>4.3404992324938821E-3</v>
      </c>
      <c r="AQ242" s="7">
        <f t="shared" si="224"/>
        <v>3.1418273453954304E-3</v>
      </c>
      <c r="AR242" s="1">
        <f t="shared" si="186"/>
        <v>142303.83938303051</v>
      </c>
      <c r="AS242" s="1">
        <f t="shared" si="186"/>
        <v>182441.53207721745</v>
      </c>
      <c r="AT242" s="1">
        <f t="shared" si="186"/>
        <v>34882.282412455614</v>
      </c>
      <c r="AU242" s="1">
        <f t="shared" si="193"/>
        <v>28460.767876606104</v>
      </c>
      <c r="AV242" s="1">
        <f t="shared" si="193"/>
        <v>36488.306415443491</v>
      </c>
      <c r="AW242" s="1">
        <f t="shared" si="193"/>
        <v>6976.4564824911231</v>
      </c>
      <c r="AX242" s="1">
        <f t="shared" si="194"/>
        <v>88489.305356243785</v>
      </c>
      <c r="AY242" s="1">
        <f t="shared" si="194"/>
        <v>40854.475162477647</v>
      </c>
      <c r="AZ242" s="1">
        <f t="shared" si="194"/>
        <v>4098.2300402000392</v>
      </c>
      <c r="BA242" s="1">
        <f t="shared" si="195"/>
        <v>11.390636980261592</v>
      </c>
      <c r="BB242" s="1">
        <f t="shared" si="195"/>
        <v>10.61777164538891</v>
      </c>
      <c r="BC242" s="1">
        <f t="shared" si="195"/>
        <v>8.3183104619720165</v>
      </c>
      <c r="BD242" s="1">
        <f t="shared" si="196"/>
        <v>601.14813704212304</v>
      </c>
      <c r="BE242">
        <f t="shared" si="222"/>
        <v>0.21822387218499145</v>
      </c>
      <c r="BF242">
        <f t="shared" si="222"/>
        <v>0.3346263841173937</v>
      </c>
      <c r="BG242">
        <f t="shared" si="222"/>
        <v>2.453676962688749E-2</v>
      </c>
      <c r="BH242">
        <f t="shared" si="197"/>
        <v>0.28897546251727441</v>
      </c>
      <c r="BI242">
        <f t="shared" si="198"/>
        <v>4.7621658391411486E-3</v>
      </c>
      <c r="BJ242">
        <f t="shared" si="198"/>
        <v>1.1197481694748152E-2</v>
      </c>
      <c r="BK242">
        <f t="shared" si="198"/>
        <v>6.0205306372294847E-5</v>
      </c>
      <c r="BL242">
        <f t="shared" si="192"/>
        <v>677.67448268849671</v>
      </c>
      <c r="BM242">
        <f t="shared" si="192"/>
        <v>2042.8857157964501</v>
      </c>
      <c r="BN242">
        <f t="shared" si="192"/>
        <v>2.1000984996068026</v>
      </c>
      <c r="BO242">
        <f t="shared" si="187"/>
        <v>638.78531376239869</v>
      </c>
      <c r="BP242">
        <f t="shared" si="208"/>
        <v>456.90208943702368</v>
      </c>
      <c r="BQ242">
        <f t="shared" si="208"/>
        <v>42.390590178935533</v>
      </c>
      <c r="BR242" s="7">
        <f t="shared" si="206"/>
        <v>1.0370296880395369E-3</v>
      </c>
      <c r="BS242" s="7">
        <f t="shared" si="190"/>
        <v>5.5036201481594785E-3</v>
      </c>
      <c r="BT242" s="7">
        <f t="shared" si="191"/>
        <v>9.5531566670864769E-4</v>
      </c>
      <c r="BU242" s="8">
        <f>MAX((BU$3*climhigh!$I352+BU$4*climhigh!$I352^2+BU$5*climhigh!$I352^6)*(K242/K$66)^$BW$1,-99)</f>
        <v>-40.329212502660539</v>
      </c>
      <c r="BV242" s="8">
        <f>MAX((BV$3*climhigh!$I352+BV$4*climhigh!$I352^2+BV$5*climhigh!$I352^6)*(L242/L$66)^$BW$1,-99)</f>
        <v>-24.757297145283385</v>
      </c>
      <c r="BW242" s="8">
        <f>MAX((BW$3*climhigh!$I352+BW$4*climhigh!$I352^2+BW$5*climhigh!$I352^6)*(M242/M$66)^$BW$1,-99)</f>
        <v>-24.55453853162177</v>
      </c>
      <c r="BX242" s="8">
        <f>MAX((BX$3*climhigh!$M352+BX$4*climhigh!$M352^2+BX$5*climhigh!$M352^6)*(K242/K$66)^$BW$1,-99)</f>
        <v>-40.329231493505752</v>
      </c>
      <c r="BY242" s="8">
        <f>MAX((BY$3*climhigh!$M352+BY$4*climhigh!$M352^2+BY$5*climhigh!$M352^6)*(L242/L$66)^$BW$1,-99)</f>
        <v>-24.757308007527843</v>
      </c>
      <c r="BZ242" s="8">
        <f>MAX((BZ$3*climhigh!$M352+BZ$4*climhigh!$M352^2+BZ$5*climhigh!$M352^6)*(M242/M$66)^$BW$1,-99)</f>
        <v>-24.554548556608044</v>
      </c>
      <c r="CA242" s="8">
        <f t="shared" si="199"/>
        <v>3.0521645893068806E-2</v>
      </c>
      <c r="CB242" s="8">
        <f t="shared" si="200"/>
        <v>1.6797954529208247E-4</v>
      </c>
      <c r="CC242" s="8">
        <f t="shared" si="201"/>
        <v>2.9157806495382286E-5</v>
      </c>
      <c r="CD242" s="8">
        <f>MAX((CD$3*climhigh!$I352+CD$4*climhigh!$I352^2+CD$5*climhigh!$I352^6)*(K242/K$66)^$BW$1,-99)</f>
        <v>-99</v>
      </c>
      <c r="CE242" s="8">
        <f>MAX((CE$3*climhigh!$I352+CE$4*climhigh!$I352^2+CE$5*climhigh!$I352^6)*(L242/L$66)^$BW$1,-99)</f>
        <v>-99</v>
      </c>
      <c r="CF242" s="8">
        <f>MAX((CF$3*climhigh!$I352+CF$4*climhigh!$I352^2+CF$5*climhigh!$I352^6)*(M242/M$66)^$BW$1,-99)</f>
        <v>-99</v>
      </c>
      <c r="CG242" s="8">
        <f>MAX((CG$3*climhigh!$M352+CG$4*climhigh!$M352^2+CG$5*climhigh!$M352^6)*(K242/K$66)^$BW$1,-99)</f>
        <v>-99</v>
      </c>
      <c r="CH242" s="8">
        <f>MAX((CH$3*climhigh!$M352+CH$4*climhigh!$M352^2+CH$5*climhigh!$M352^6)*(L242/L$66)^$BW$1,-99)</f>
        <v>-99</v>
      </c>
      <c r="CI242" s="8">
        <f>MAX((CI$3*climhigh!$M352+CI$4*climhigh!$M352^2+CI$5*climhigh!$M352^6)*(M242/M$66)^$BW$1,-99)</f>
        <v>-99</v>
      </c>
      <c r="CJ242" s="8">
        <f t="shared" si="202"/>
        <v>0</v>
      </c>
      <c r="CK242" s="8">
        <f t="shared" si="203"/>
        <v>0</v>
      </c>
      <c r="CL242" s="8">
        <f t="shared" si="204"/>
        <v>0</v>
      </c>
    </row>
    <row r="243" spans="1:90">
      <c r="A243">
        <f t="shared" si="173"/>
        <v>2197</v>
      </c>
      <c r="B243" s="4">
        <f t="shared" ref="B243:D258" si="225">B242*(1+E243)</f>
        <v>1286.5187139845177</v>
      </c>
      <c r="C243" s="4">
        <f t="shared" si="225"/>
        <v>3572.5197781087281</v>
      </c>
      <c r="D243" s="4">
        <f t="shared" si="225"/>
        <v>6809.258611935682</v>
      </c>
      <c r="E243" s="11">
        <f t="shared" ref="E243:G258" si="226">E242*$E$5</f>
        <v>6.6602097627028559E-7</v>
      </c>
      <c r="F243" s="11">
        <f t="shared" si="226"/>
        <v>1.3352252294521503E-6</v>
      </c>
      <c r="G243" s="11">
        <f t="shared" si="226"/>
        <v>2.9479493401374663E-6</v>
      </c>
      <c r="H243" s="4">
        <f t="shared" si="182"/>
        <v>141985.22234360283</v>
      </c>
      <c r="I243" s="4">
        <f t="shared" si="182"/>
        <v>183057.63400532515</v>
      </c>
      <c r="J243" s="4">
        <f t="shared" si="182"/>
        <v>34949.793876000876</v>
      </c>
      <c r="K243" s="4">
        <f t="shared" si="174"/>
        <v>110363.89972428455</v>
      </c>
      <c r="L243" s="4">
        <f t="shared" si="174"/>
        <v>51240.481613858225</v>
      </c>
      <c r="M243" s="4">
        <f t="shared" si="174"/>
        <v>5132.6871055739839</v>
      </c>
      <c r="N243" s="11">
        <f t="shared" si="179"/>
        <v>-2.2396556964513481E-3</v>
      </c>
      <c r="O243" s="11">
        <f t="shared" si="179"/>
        <v>3.3756431348208604E-3</v>
      </c>
      <c r="P243" s="11">
        <f t="shared" si="179"/>
        <v>1.9324547869354891E-3</v>
      </c>
      <c r="Q243" s="4">
        <f t="shared" si="175"/>
        <v>1871.2736887010644</v>
      </c>
      <c r="R243" s="4">
        <f t="shared" si="175"/>
        <v>8724.7185133330458</v>
      </c>
      <c r="S243" s="4">
        <f t="shared" si="175"/>
        <v>2097.942454117871</v>
      </c>
      <c r="T243" s="4">
        <f t="shared" ref="T243:V258" si="227">T242*(1+W243)</f>
        <v>13.179355272428285</v>
      </c>
      <c r="U243" s="4">
        <f t="shared" si="227"/>
        <v>47.661047083560817</v>
      </c>
      <c r="V243" s="4">
        <f t="shared" si="227"/>
        <v>60.027319805124058</v>
      </c>
      <c r="W243" s="11">
        <f t="shared" si="176"/>
        <v>-1.219247815263802E-2</v>
      </c>
      <c r="X243" s="11">
        <f t="shared" si="176"/>
        <v>-1.3228699347321071E-2</v>
      </c>
      <c r="Y243" s="11">
        <f t="shared" si="176"/>
        <v>-1.2203590333800474E-2</v>
      </c>
      <c r="Z243" s="4">
        <f t="shared" si="188"/>
        <v>2112.7217936812276</v>
      </c>
      <c r="AA243" s="4">
        <f t="shared" si="188"/>
        <v>26514.219427535496</v>
      </c>
      <c r="AB243" s="4">
        <f t="shared" si="188"/>
        <v>3999.9810111032052</v>
      </c>
      <c r="AC243" s="12">
        <f t="shared" ref="AC243:AE258" si="228">AC242*(1+AF243)</f>
        <v>1.4233819476438976</v>
      </c>
      <c r="AD243" s="12">
        <f t="shared" si="228"/>
        <v>4.5221242449231811</v>
      </c>
      <c r="AE243" s="12">
        <f t="shared" si="228"/>
        <v>1.9344638700163475</v>
      </c>
      <c r="AF243" s="11">
        <f t="shared" si="177"/>
        <v>-2.9039671966837322E-3</v>
      </c>
      <c r="AG243" s="11">
        <f t="shared" si="177"/>
        <v>2.0567434751257441E-3</v>
      </c>
      <c r="AH243" s="11">
        <f t="shared" si="177"/>
        <v>8.257041531207765E-4</v>
      </c>
      <c r="AI243" s="1">
        <f t="shared" si="223"/>
        <v>289568.82761473575</v>
      </c>
      <c r="AJ243" s="1">
        <f t="shared" si="223"/>
        <v>352915.51562040509</v>
      </c>
      <c r="AK243" s="1">
        <f t="shared" si="223"/>
        <v>68408.966856386774</v>
      </c>
      <c r="AL243" s="17">
        <f t="shared" ref="AL243:AN258" si="229">AL242*(1+AO243)</f>
        <v>63.107070636093432</v>
      </c>
      <c r="AM243" s="17">
        <f t="shared" si="229"/>
        <v>27.588066119479464</v>
      </c>
      <c r="AN243" s="17">
        <f t="shared" si="229"/>
        <v>4.2888779556477568</v>
      </c>
      <c r="AO243" s="7">
        <f t="shared" si="224"/>
        <v>2.7904570995663418E-3</v>
      </c>
      <c r="AP243" s="7">
        <f t="shared" si="224"/>
        <v>4.2970942401689433E-3</v>
      </c>
      <c r="AQ243" s="7">
        <f t="shared" si="224"/>
        <v>3.110409071941476E-3</v>
      </c>
      <c r="AR243" s="1">
        <f t="shared" si="186"/>
        <v>141985.22234360283</v>
      </c>
      <c r="AS243" s="1">
        <f t="shared" si="186"/>
        <v>183057.63400532515</v>
      </c>
      <c r="AT243" s="1">
        <f t="shared" si="186"/>
        <v>34949.793876000876</v>
      </c>
      <c r="AU243" s="1">
        <f t="shared" si="193"/>
        <v>28397.044468720567</v>
      </c>
      <c r="AV243" s="1">
        <f t="shared" si="193"/>
        <v>36611.526801065032</v>
      </c>
      <c r="AW243" s="1">
        <f t="shared" si="193"/>
        <v>6989.9587752001753</v>
      </c>
      <c r="AX243" s="1">
        <f t="shared" si="194"/>
        <v>88291.119779427652</v>
      </c>
      <c r="AY243" s="1">
        <f t="shared" si="194"/>
        <v>40992.385291086583</v>
      </c>
      <c r="AZ243" s="1">
        <f t="shared" si="194"/>
        <v>4106.1496844591866</v>
      </c>
      <c r="BA243" s="1">
        <f t="shared" si="195"/>
        <v>11.388394812785272</v>
      </c>
      <c r="BB243" s="1">
        <f t="shared" si="195"/>
        <v>10.62114160382985</v>
      </c>
      <c r="BC243" s="1">
        <f t="shared" si="195"/>
        <v>8.3202410519702266</v>
      </c>
      <c r="BD243" s="1">
        <f t="shared" si="196"/>
        <v>583.7593419166443</v>
      </c>
      <c r="BE243">
        <f t="shared" si="222"/>
        <v>0.21822387218499145</v>
      </c>
      <c r="BF243">
        <f t="shared" si="222"/>
        <v>0.3346263841173937</v>
      </c>
      <c r="BG243">
        <f t="shared" si="222"/>
        <v>2.453676962688749E-2</v>
      </c>
      <c r="BH243">
        <f t="shared" si="197"/>
        <v>0.28907263304893194</v>
      </c>
      <c r="BI243">
        <f t="shared" si="198"/>
        <v>4.7621658391411486E-3</v>
      </c>
      <c r="BJ243">
        <f t="shared" si="198"/>
        <v>1.1197481694748152E-2</v>
      </c>
      <c r="BK243">
        <f t="shared" si="198"/>
        <v>6.0205306372294847E-5</v>
      </c>
      <c r="BL243">
        <f t="shared" si="192"/>
        <v>676.15717550756597</v>
      </c>
      <c r="BM243">
        <f t="shared" si="192"/>
        <v>2049.7845058585353</v>
      </c>
      <c r="BN243">
        <f t="shared" si="192"/>
        <v>2.104163047953187</v>
      </c>
      <c r="BO243">
        <f t="shared" si="187"/>
        <v>639.44775309705392</v>
      </c>
      <c r="BP243">
        <f t="shared" si="208"/>
        <v>462.060852439592</v>
      </c>
      <c r="BQ243">
        <f t="shared" si="208"/>
        <v>42.877955593400223</v>
      </c>
      <c r="BR243" s="7">
        <f t="shared" si="206"/>
        <v>1.0149284914402479E-3</v>
      </c>
      <c r="BS243" s="7">
        <f t="shared" si="190"/>
        <v>5.343320532193668E-3</v>
      </c>
      <c r="BT243" s="7">
        <f t="shared" si="191"/>
        <v>9.2655805679229305E-4</v>
      </c>
      <c r="BU243" s="8">
        <f>MAX((BU$3*climhigh!$I353+BU$4*climhigh!$I353^2+BU$5*climhigh!$I353^6)*(K243/K$66)^$BW$1,-99)</f>
        <v>-40.603023812228756</v>
      </c>
      <c r="BV243" s="8">
        <f>MAX((BV$3*climhigh!$I353+BV$4*climhigh!$I353^2+BV$5*climhigh!$I353^6)*(L243/L$66)^$BW$1,-99)</f>
        <v>-24.879916525690408</v>
      </c>
      <c r="BW243" s="8">
        <f>MAX((BW$3*climhigh!$I353+BW$4*climhigh!$I353^2+BW$5*climhigh!$I353^6)*(M243/M$66)^$BW$1,-99)</f>
        <v>-24.67513862366749</v>
      </c>
      <c r="BX243" s="8">
        <f>MAX((BX$3*climhigh!$M353+BX$4*climhigh!$M353^2+BX$5*climhigh!$M353^6)*(K243/K$66)^$BW$1,-99)</f>
        <v>-40.603042792993314</v>
      </c>
      <c r="BY243" s="8">
        <f>MAX((BY$3*climhigh!$M353+BY$4*climhigh!$M353^2+BY$5*climhigh!$M353^6)*(L243/L$66)^$BW$1,-99)</f>
        <v>-24.879927365586603</v>
      </c>
      <c r="BZ243" s="8">
        <f>MAX((BZ$3*climhigh!$M353+BZ$4*climhigh!$M353^2+BZ$5*climhigh!$M353^6)*(M243/M$66)^$BW$1,-99)</f>
        <v>-24.675148630254693</v>
      </c>
      <c r="CA243" s="8">
        <f t="shared" si="199"/>
        <v>3.0447162362201546E-2</v>
      </c>
      <c r="CB243" s="8">
        <f t="shared" si="200"/>
        <v>1.6268894779698578E-4</v>
      </c>
      <c r="CC243" s="8">
        <f t="shared" si="201"/>
        <v>2.8211063593160907E-5</v>
      </c>
      <c r="CD243" s="8">
        <f>MAX((CD$3*climhigh!$I353+CD$4*climhigh!$I353^2+CD$5*climhigh!$I353^6)*(K243/K$66)^$BW$1,-99)</f>
        <v>-99</v>
      </c>
      <c r="CE243" s="8">
        <f>MAX((CE$3*climhigh!$I353+CE$4*climhigh!$I353^2+CE$5*climhigh!$I353^6)*(L243/L$66)^$BW$1,-99)</f>
        <v>-99</v>
      </c>
      <c r="CF243" s="8">
        <f>MAX((CF$3*climhigh!$I353+CF$4*climhigh!$I353^2+CF$5*climhigh!$I353^6)*(M243/M$66)^$BW$1,-99)</f>
        <v>-99</v>
      </c>
      <c r="CG243" s="8">
        <f>MAX((CG$3*climhigh!$M353+CG$4*climhigh!$M353^2+CG$5*climhigh!$M353^6)*(K243/K$66)^$BW$1,-99)</f>
        <v>-99</v>
      </c>
      <c r="CH243" s="8">
        <f>MAX((CH$3*climhigh!$M353+CH$4*climhigh!$M353^2+CH$5*climhigh!$M353^6)*(L243/L$66)^$BW$1,-99)</f>
        <v>-99</v>
      </c>
      <c r="CI243" s="8">
        <f>MAX((CI$3*climhigh!$M353+CI$4*climhigh!$M353^2+CI$5*climhigh!$M353^6)*(M243/M$66)^$BW$1,-99)</f>
        <v>-99</v>
      </c>
      <c r="CJ243" s="8">
        <f t="shared" si="202"/>
        <v>0</v>
      </c>
      <c r="CK243" s="8">
        <f t="shared" si="203"/>
        <v>0</v>
      </c>
      <c r="CL243" s="8">
        <f t="shared" si="204"/>
        <v>0</v>
      </c>
    </row>
    <row r="244" spans="1:90">
      <c r="A244">
        <f t="shared" si="173"/>
        <v>2198</v>
      </c>
      <c r="B244" s="4">
        <f t="shared" si="225"/>
        <v>1286.5195279905452</v>
      </c>
      <c r="C244" s="4">
        <f t="shared" si="225"/>
        <v>3572.524309721342</v>
      </c>
      <c r="D244" s="4">
        <f t="shared" si="225"/>
        <v>6809.277681617642</v>
      </c>
      <c r="E244" s="11">
        <f t="shared" si="226"/>
        <v>6.3271992745677127E-7</v>
      </c>
      <c r="F244" s="11">
        <f t="shared" si="226"/>
        <v>1.2684639679795426E-6</v>
      </c>
      <c r="G244" s="11">
        <f t="shared" si="226"/>
        <v>2.8005518731305927E-6</v>
      </c>
      <c r="H244" s="4">
        <f t="shared" si="182"/>
        <v>141664.11141195812</v>
      </c>
      <c r="I244" s="4">
        <f t="shared" si="182"/>
        <v>183669.53972544294</v>
      </c>
      <c r="J244" s="4">
        <f t="shared" si="182"/>
        <v>35016.689623023376</v>
      </c>
      <c r="K244" s="4">
        <f t="shared" si="174"/>
        <v>110114.23327030853</v>
      </c>
      <c r="L244" s="4">
        <f t="shared" si="174"/>
        <v>51411.697668691086</v>
      </c>
      <c r="M244" s="4">
        <f t="shared" si="174"/>
        <v>5142.4969373116619</v>
      </c>
      <c r="N244" s="11">
        <f t="shared" si="179"/>
        <v>-2.2622112357369994E-3</v>
      </c>
      <c r="O244" s="11">
        <f t="shared" si="179"/>
        <v>3.3414216541352015E-3</v>
      </c>
      <c r="P244" s="11">
        <f t="shared" si="179"/>
        <v>1.911246786702625E-3</v>
      </c>
      <c r="Q244" s="4">
        <f t="shared" si="175"/>
        <v>1844.2777890788527</v>
      </c>
      <c r="R244" s="4">
        <f t="shared" si="175"/>
        <v>8638.0800998888426</v>
      </c>
      <c r="S244" s="4">
        <f t="shared" si="175"/>
        <v>2076.3065918635239</v>
      </c>
      <c r="T244" s="4">
        <f t="shared" si="227"/>
        <v>13.018666271203349</v>
      </c>
      <c r="U244" s="4">
        <f t="shared" si="227"/>
        <v>47.030553421113879</v>
      </c>
      <c r="V244" s="4">
        <f t="shared" si="227"/>
        <v>59.294770985386293</v>
      </c>
      <c r="W244" s="11">
        <f t="shared" si="176"/>
        <v>-1.219247815263802E-2</v>
      </c>
      <c r="X244" s="11">
        <f t="shared" si="176"/>
        <v>-1.3228699347321071E-2</v>
      </c>
      <c r="Y244" s="11">
        <f t="shared" si="176"/>
        <v>-1.2203590333800474E-2</v>
      </c>
      <c r="Z244" s="4">
        <f t="shared" si="188"/>
        <v>2076.2428875710234</v>
      </c>
      <c r="AA244" s="4">
        <f t="shared" si="188"/>
        <v>26305.817651417223</v>
      </c>
      <c r="AB244" s="4">
        <f t="shared" si="188"/>
        <v>3962.082812367461</v>
      </c>
      <c r="AC244" s="12">
        <f t="shared" si="228"/>
        <v>1.4192484931595879</v>
      </c>
      <c r="AD244" s="12">
        <f t="shared" si="228"/>
        <v>4.5314250944576351</v>
      </c>
      <c r="AE244" s="12">
        <f t="shared" si="228"/>
        <v>1.936061164867882</v>
      </c>
      <c r="AF244" s="11">
        <f t="shared" si="177"/>
        <v>-2.9039671966837322E-3</v>
      </c>
      <c r="AG244" s="11">
        <f t="shared" si="177"/>
        <v>2.0567434751257441E-3</v>
      </c>
      <c r="AH244" s="11">
        <f t="shared" si="177"/>
        <v>8.257041531207765E-4</v>
      </c>
      <c r="AI244" s="1">
        <f t="shared" si="223"/>
        <v>289008.98932198278</v>
      </c>
      <c r="AJ244" s="1">
        <f t="shared" si="223"/>
        <v>354235.49085942958</v>
      </c>
      <c r="AK244" s="1">
        <f t="shared" si="223"/>
        <v>68558.028945948274</v>
      </c>
      <c r="AL244" s="17">
        <f t="shared" si="229"/>
        <v>63.281407233649858</v>
      </c>
      <c r="AM244" s="17">
        <f t="shared" si="229"/>
        <v>27.705429154298688</v>
      </c>
      <c r="AN244" s="17">
        <f t="shared" si="229"/>
        <v>4.3020847189004368</v>
      </c>
      <c r="AO244" s="7">
        <f t="shared" si="224"/>
        <v>2.7625525285706783E-3</v>
      </c>
      <c r="AP244" s="7">
        <f t="shared" si="224"/>
        <v>4.2541232977672538E-3</v>
      </c>
      <c r="AQ244" s="7">
        <f t="shared" si="224"/>
        <v>3.0793049812220612E-3</v>
      </c>
      <c r="AR244" s="1">
        <f t="shared" si="186"/>
        <v>141664.11141195812</v>
      </c>
      <c r="AS244" s="1">
        <f t="shared" si="186"/>
        <v>183669.53972544294</v>
      </c>
      <c r="AT244" s="1">
        <f t="shared" si="186"/>
        <v>35016.689623023376</v>
      </c>
      <c r="AU244" s="1">
        <f t="shared" si="193"/>
        <v>28332.822282391626</v>
      </c>
      <c r="AV244" s="1">
        <f t="shared" si="193"/>
        <v>36733.907945088591</v>
      </c>
      <c r="AW244" s="1">
        <f t="shared" si="193"/>
        <v>7003.3379246046752</v>
      </c>
      <c r="AX244" s="1">
        <f t="shared" si="194"/>
        <v>88091.386616246818</v>
      </c>
      <c r="AY244" s="1">
        <f t="shared" si="194"/>
        <v>41129.358134952876</v>
      </c>
      <c r="AZ244" s="1">
        <f t="shared" si="194"/>
        <v>4113.9975498493295</v>
      </c>
      <c r="BA244" s="1">
        <f t="shared" si="195"/>
        <v>11.386130038884108</v>
      </c>
      <c r="BB244" s="1">
        <f t="shared" si="195"/>
        <v>10.624477455339335</v>
      </c>
      <c r="BC244" s="1">
        <f t="shared" si="195"/>
        <v>8.3221504746486339</v>
      </c>
      <c r="BD244" s="1">
        <f t="shared" si="196"/>
        <v>566.8719213513333</v>
      </c>
      <c r="BE244">
        <f t="shared" ref="BE244:BG259" si="230">BE243</f>
        <v>0.21822387218499145</v>
      </c>
      <c r="BF244">
        <f t="shared" si="230"/>
        <v>0.3346263841173937</v>
      </c>
      <c r="BG244">
        <f t="shared" si="230"/>
        <v>2.453676962688749E-2</v>
      </c>
      <c r="BH244">
        <f t="shared" si="197"/>
        <v>0.28916898543504738</v>
      </c>
      <c r="BI244">
        <f t="shared" si="198"/>
        <v>4.7621658391411486E-3</v>
      </c>
      <c r="BJ244">
        <f t="shared" si="198"/>
        <v>1.1197481694748152E-2</v>
      </c>
      <c r="BK244">
        <f t="shared" si="198"/>
        <v>6.0205306372294847E-5</v>
      </c>
      <c r="BL244">
        <f t="shared" si="192"/>
        <v>674.62799199831272</v>
      </c>
      <c r="BM244">
        <f t="shared" si="192"/>
        <v>2056.6363089584656</v>
      </c>
      <c r="BN244">
        <f t="shared" si="192"/>
        <v>2.1081905268976802</v>
      </c>
      <c r="BO244">
        <f t="shared" si="187"/>
        <v>640.09674684045956</v>
      </c>
      <c r="BP244">
        <f t="shared" si="208"/>
        <v>467.27818739760625</v>
      </c>
      <c r="BQ244">
        <f t="shared" si="208"/>
        <v>43.370948416040363</v>
      </c>
      <c r="BR244" s="7">
        <f t="shared" si="206"/>
        <v>9.9360510630464027E-4</v>
      </c>
      <c r="BS244" s="7">
        <f t="shared" si="190"/>
        <v>5.1876898370812313E-3</v>
      </c>
      <c r="BT244" s="7">
        <f t="shared" si="191"/>
        <v>8.9868539357428479E-4</v>
      </c>
      <c r="BU244" s="8">
        <f>MAX((BU$3*climhigh!$I354+BU$4*climhigh!$I354^2+BU$5*climhigh!$I354^6)*(K244/K$66)^$BW$1,-99)</f>
        <v>-40.874838489260618</v>
      </c>
      <c r="BV244" s="8">
        <f>MAX((BV$3*climhigh!$I354+BV$4*climhigh!$I354^2+BV$5*climhigh!$I354^6)*(L244/L$66)^$BW$1,-99)</f>
        <v>-25.00106895878455</v>
      </c>
      <c r="BW244" s="8">
        <f>MAX((BW$3*climhigh!$I354+BW$4*climhigh!$I354^2+BW$5*climhigh!$I354^6)*(M244/M$66)^$BW$1,-99)</f>
        <v>-24.794385306092138</v>
      </c>
      <c r="BX244" s="8">
        <f>MAX((BX$3*climhigh!$M354+BX$4*climhigh!$M354^2+BX$5*climhigh!$M354^6)*(K244/K$66)^$BW$1,-99)</f>
        <v>-40.874857459977711</v>
      </c>
      <c r="BY244" s="8">
        <f>MAX((BY$3*climhigh!$M354+BY$4*climhigh!$M354^2+BY$5*climhigh!$M354^6)*(L244/L$66)^$BW$1,-99)</f>
        <v>-25.00107977645045</v>
      </c>
      <c r="BZ244" s="8">
        <f>MAX((BZ$3*climhigh!$M354+BZ$4*climhigh!$M354^2+BZ$5*climhigh!$M354^6)*(M244/M$66)^$BW$1,-99)</f>
        <v>-24.794395294373111</v>
      </c>
      <c r="CA244" s="8">
        <f t="shared" si="199"/>
        <v>3.0372263145267992E-2</v>
      </c>
      <c r="CB244" s="8">
        <f t="shared" si="200"/>
        <v>1.5756188084786361E-4</v>
      </c>
      <c r="CC244" s="8">
        <f t="shared" si="201"/>
        <v>2.729510925844691E-5</v>
      </c>
      <c r="CD244" s="8">
        <f>MAX((CD$3*climhigh!$I354+CD$4*climhigh!$I354^2+CD$5*climhigh!$I354^6)*(K244/K$66)^$BW$1,-99)</f>
        <v>-99</v>
      </c>
      <c r="CE244" s="8">
        <f>MAX((CE$3*climhigh!$I354+CE$4*climhigh!$I354^2+CE$5*climhigh!$I354^6)*(L244/L$66)^$BW$1,-99)</f>
        <v>-99</v>
      </c>
      <c r="CF244" s="8">
        <f>MAX((CF$3*climhigh!$I354+CF$4*climhigh!$I354^2+CF$5*climhigh!$I354^6)*(M244/M$66)^$BW$1,-99)</f>
        <v>-99</v>
      </c>
      <c r="CG244" s="8">
        <f>MAX((CG$3*climhigh!$M354+CG$4*climhigh!$M354^2+CG$5*climhigh!$M354^6)*(K244/K$66)^$BW$1,-99)</f>
        <v>-99</v>
      </c>
      <c r="CH244" s="8">
        <f>MAX((CH$3*climhigh!$M354+CH$4*climhigh!$M354^2+CH$5*climhigh!$M354^6)*(L244/L$66)^$BW$1,-99)</f>
        <v>-99</v>
      </c>
      <c r="CI244" s="8">
        <f>MAX((CI$3*climhigh!$M354+CI$4*climhigh!$M354^2+CI$5*climhigh!$M354^6)*(M244/M$66)^$BW$1,-99)</f>
        <v>-99</v>
      </c>
      <c r="CJ244" s="8">
        <f t="shared" si="202"/>
        <v>0</v>
      </c>
      <c r="CK244" s="8">
        <f t="shared" si="203"/>
        <v>0</v>
      </c>
      <c r="CL244" s="8">
        <f t="shared" si="204"/>
        <v>0</v>
      </c>
    </row>
    <row r="245" spans="1:90">
      <c r="A245">
        <f t="shared" si="173"/>
        <v>2199</v>
      </c>
      <c r="B245" s="4">
        <f t="shared" si="225"/>
        <v>1286.5203012967604</v>
      </c>
      <c r="C245" s="4">
        <f t="shared" si="225"/>
        <v>3572.5286147587858</v>
      </c>
      <c r="D245" s="4">
        <f t="shared" si="225"/>
        <v>6809.2957978662398</v>
      </c>
      <c r="E245" s="11">
        <f t="shared" si="226"/>
        <v>6.0108393108393271E-7</v>
      </c>
      <c r="F245" s="11">
        <f t="shared" si="226"/>
        <v>1.2050407695805654E-6</v>
      </c>
      <c r="G245" s="11">
        <f t="shared" si="226"/>
        <v>2.660524279474063E-6</v>
      </c>
      <c r="H245" s="4">
        <f t="shared" si="182"/>
        <v>141340.67521457706</v>
      </c>
      <c r="I245" s="4">
        <f t="shared" si="182"/>
        <v>184277.31959623782</v>
      </c>
      <c r="J245" s="4">
        <f t="shared" si="182"/>
        <v>35082.984809369482</v>
      </c>
      <c r="K245" s="4">
        <f t="shared" si="174"/>
        <v>109862.76320094705</v>
      </c>
      <c r="L245" s="4">
        <f t="shared" si="174"/>
        <v>51581.761678535942</v>
      </c>
      <c r="M245" s="4">
        <f t="shared" si="174"/>
        <v>5152.2192383481242</v>
      </c>
      <c r="N245" s="11">
        <f t="shared" si="179"/>
        <v>-2.2837199324101665E-3</v>
      </c>
      <c r="O245" s="11">
        <f t="shared" si="179"/>
        <v>3.3078855115966643E-3</v>
      </c>
      <c r="P245" s="11">
        <f t="shared" si="179"/>
        <v>1.890579839906481E-3</v>
      </c>
      <c r="Q245" s="4">
        <f t="shared" si="175"/>
        <v>1817.6321034786274</v>
      </c>
      <c r="R245" s="4">
        <f t="shared" si="175"/>
        <v>8552.01562688987</v>
      </c>
      <c r="S245" s="4">
        <f t="shared" si="175"/>
        <v>2054.8511829011463</v>
      </c>
      <c r="T245" s="4">
        <f t="shared" si="227"/>
        <v>12.859936467115217</v>
      </c>
      <c r="U245" s="4">
        <f t="shared" si="227"/>
        <v>46.40840036976784</v>
      </c>
      <c r="V245" s="4">
        <f t="shared" si="227"/>
        <v>58.571161891344119</v>
      </c>
      <c r="W245" s="11">
        <f t="shared" si="176"/>
        <v>-1.219247815263802E-2</v>
      </c>
      <c r="X245" s="11">
        <f t="shared" si="176"/>
        <v>-1.3228699347321071E-2</v>
      </c>
      <c r="Y245" s="11">
        <f t="shared" si="176"/>
        <v>-1.2203590333800474E-2</v>
      </c>
      <c r="Z245" s="4">
        <f t="shared" si="188"/>
        <v>2040.347644070552</v>
      </c>
      <c r="AA245" s="4">
        <f t="shared" si="188"/>
        <v>26098.162027542232</v>
      </c>
      <c r="AB245" s="4">
        <f t="shared" si="188"/>
        <v>3924.4600340572715</v>
      </c>
      <c r="AC245" s="12">
        <f t="shared" si="228"/>
        <v>1.4151270420915096</v>
      </c>
      <c r="AD245" s="12">
        <f t="shared" si="228"/>
        <v>4.5407450734536816</v>
      </c>
      <c r="AE245" s="12">
        <f t="shared" si="228"/>
        <v>1.9376597786124092</v>
      </c>
      <c r="AF245" s="11">
        <f t="shared" si="177"/>
        <v>-2.9039671966837322E-3</v>
      </c>
      <c r="AG245" s="11">
        <f t="shared" si="177"/>
        <v>2.0567434751257441E-3</v>
      </c>
      <c r="AH245" s="11">
        <f t="shared" si="177"/>
        <v>8.257041531207765E-4</v>
      </c>
      <c r="AI245" s="1">
        <f t="shared" si="223"/>
        <v>288440.91267217614</v>
      </c>
      <c r="AJ245" s="1">
        <f t="shared" si="223"/>
        <v>355545.84971857519</v>
      </c>
      <c r="AK245" s="1">
        <f t="shared" si="223"/>
        <v>68705.563975958125</v>
      </c>
      <c r="AL245" s="17">
        <f t="shared" si="229"/>
        <v>63.454477263099044</v>
      </c>
      <c r="AM245" s="17">
        <f t="shared" si="229"/>
        <v>27.822112842822232</v>
      </c>
      <c r="AN245" s="17">
        <f t="shared" si="229"/>
        <v>4.3151996754959407</v>
      </c>
      <c r="AO245" s="7">
        <f t="shared" si="224"/>
        <v>2.7349270032849715E-3</v>
      </c>
      <c r="AP245" s="7">
        <f t="shared" si="224"/>
        <v>4.211582064789581E-3</v>
      </c>
      <c r="AQ245" s="7">
        <f t="shared" si="224"/>
        <v>3.0485119314098406E-3</v>
      </c>
      <c r="AR245" s="1">
        <f t="shared" si="186"/>
        <v>141340.67521457706</v>
      </c>
      <c r="AS245" s="1">
        <f t="shared" si="186"/>
        <v>184277.31959623782</v>
      </c>
      <c r="AT245" s="1">
        <f t="shared" si="186"/>
        <v>35082.984809369482</v>
      </c>
      <c r="AU245" s="1">
        <f t="shared" si="193"/>
        <v>28268.135042915412</v>
      </c>
      <c r="AV245" s="1">
        <f t="shared" si="193"/>
        <v>36855.463919247566</v>
      </c>
      <c r="AW245" s="1">
        <f t="shared" si="193"/>
        <v>7016.5969618738964</v>
      </c>
      <c r="AX245" s="1">
        <f t="shared" si="194"/>
        <v>87890.210560757652</v>
      </c>
      <c r="AY245" s="1">
        <f t="shared" si="194"/>
        <v>41265.409342828752</v>
      </c>
      <c r="AZ245" s="1">
        <f t="shared" si="194"/>
        <v>4121.7753906785001</v>
      </c>
      <c r="BA245" s="1">
        <f t="shared" si="195"/>
        <v>11.383843707286367</v>
      </c>
      <c r="BB245" s="1">
        <f t="shared" si="195"/>
        <v>10.627779881832879</v>
      </c>
      <c r="BC245" s="1">
        <f t="shared" si="195"/>
        <v>8.3240392695917809</v>
      </c>
      <c r="BD245" s="1">
        <f t="shared" si="196"/>
        <v>550.47150728114048</v>
      </c>
      <c r="BE245">
        <f t="shared" si="230"/>
        <v>0.21822387218499145</v>
      </c>
      <c r="BF245">
        <f t="shared" si="230"/>
        <v>0.3346263841173937</v>
      </c>
      <c r="BG245">
        <f t="shared" si="230"/>
        <v>2.453676962688749E-2</v>
      </c>
      <c r="BH245">
        <f t="shared" si="197"/>
        <v>0.28926452576862743</v>
      </c>
      <c r="BI245">
        <f t="shared" si="198"/>
        <v>4.7621658391411486E-3</v>
      </c>
      <c r="BJ245">
        <f t="shared" si="198"/>
        <v>1.1197481694748152E-2</v>
      </c>
      <c r="BK245">
        <f t="shared" si="198"/>
        <v>6.0205306372294847E-5</v>
      </c>
      <c r="BL245">
        <f t="shared" si="192"/>
        <v>673.08773518800285</v>
      </c>
      <c r="BM245">
        <f t="shared" si="192"/>
        <v>2063.4419129361281</v>
      </c>
      <c r="BN245">
        <f t="shared" si="192"/>
        <v>2.1121818489026558</v>
      </c>
      <c r="BO245">
        <f t="shared" si="187"/>
        <v>640.73275023664928</v>
      </c>
      <c r="BP245">
        <f t="shared" si="208"/>
        <v>472.55475742895868</v>
      </c>
      <c r="BQ245">
        <f t="shared" si="208"/>
        <v>43.869633458906058</v>
      </c>
      <c r="BR245" s="7">
        <f t="shared" si="206"/>
        <v>9.7304989089219696E-4</v>
      </c>
      <c r="BS245" s="7">
        <f t="shared" si="190"/>
        <v>5.0365920748361472E-3</v>
      </c>
      <c r="BT245" s="7">
        <f t="shared" si="191"/>
        <v>8.7166922192657276E-4</v>
      </c>
      <c r="BU245" s="8">
        <f>MAX((BU$3*climhigh!$I355+BU$4*climhigh!$I355^2+BU$5*climhigh!$I355^6)*(K245/K$66)^$BW$1,-99)</f>
        <v>-41.144639809953915</v>
      </c>
      <c r="BV245" s="8">
        <f>MAX((BV$3*climhigh!$I355+BV$4*climhigh!$I355^2+BV$5*climhigh!$I355^6)*(L245/L$66)^$BW$1,-99)</f>
        <v>-25.12075416229224</v>
      </c>
      <c r="BW245" s="8">
        <f>MAX((BW$3*climhigh!$I355+BW$4*climhigh!$I355^2+BW$5*climhigh!$I355^6)*(M245/M$66)^$BW$1,-99)</f>
        <v>-24.912277044530757</v>
      </c>
      <c r="BX245" s="8">
        <f>MAX((BX$3*climhigh!$M355+BX$4*climhigh!$M355^2+BX$5*climhigh!$M355^6)*(K245/K$66)^$BW$1,-99)</f>
        <v>-41.144658770657941</v>
      </c>
      <c r="BY245" s="8">
        <f>MAX((BY$3*climhigh!$M355+BY$4*climhigh!$M355^2+BY$5*climhigh!$M355^6)*(L245/L$66)^$BW$1,-99)</f>
        <v>-25.120764957846504</v>
      </c>
      <c r="BZ245" s="8">
        <f>MAX((BZ$3*climhigh!$M355+BZ$4*climhigh!$M355^2+BZ$5*climhigh!$M355^6)*(M245/M$66)^$BW$1,-99)</f>
        <v>-24.912287014598984</v>
      </c>
      <c r="CA245" s="8">
        <f t="shared" si="199"/>
        <v>3.0296984616667105E-2</v>
      </c>
      <c r="CB245" s="8">
        <f t="shared" si="200"/>
        <v>1.5259355261173821E-4</v>
      </c>
      <c r="CC245" s="8">
        <f t="shared" si="201"/>
        <v>2.6408949007531561E-5</v>
      </c>
      <c r="CD245" s="8">
        <f>MAX((CD$3*climhigh!$I355+CD$4*climhigh!$I355^2+CD$5*climhigh!$I355^6)*(K245/K$66)^$BW$1,-99)</f>
        <v>-99</v>
      </c>
      <c r="CE245" s="8">
        <f>MAX((CE$3*climhigh!$I355+CE$4*climhigh!$I355^2+CE$5*climhigh!$I355^6)*(L245/L$66)^$BW$1,-99)</f>
        <v>-99</v>
      </c>
      <c r="CF245" s="8">
        <f>MAX((CF$3*climhigh!$I355+CF$4*climhigh!$I355^2+CF$5*climhigh!$I355^6)*(M245/M$66)^$BW$1,-99)</f>
        <v>-99</v>
      </c>
      <c r="CG245" s="8">
        <f>MAX((CG$3*climhigh!$M355+CG$4*climhigh!$M355^2+CG$5*climhigh!$M355^6)*(K245/K$66)^$BW$1,-99)</f>
        <v>-99</v>
      </c>
      <c r="CH245" s="8">
        <f>MAX((CH$3*climhigh!$M355+CH$4*climhigh!$M355^2+CH$5*climhigh!$M355^6)*(L245/L$66)^$BW$1,-99)</f>
        <v>-99</v>
      </c>
      <c r="CI245" s="8">
        <f>MAX((CI$3*climhigh!$M355+CI$4*climhigh!$M355^2+CI$5*climhigh!$M355^6)*(M245/M$66)^$BW$1,-99)</f>
        <v>-99</v>
      </c>
      <c r="CJ245" s="8">
        <f t="shared" si="202"/>
        <v>0</v>
      </c>
      <c r="CK245" s="8">
        <f t="shared" si="203"/>
        <v>0</v>
      </c>
      <c r="CL245" s="8">
        <f t="shared" si="204"/>
        <v>0</v>
      </c>
    </row>
    <row r="246" spans="1:90">
      <c r="A246">
        <f t="shared" si="173"/>
        <v>2200</v>
      </c>
      <c r="B246" s="4">
        <f t="shared" si="225"/>
        <v>1286.5210359381067</v>
      </c>
      <c r="C246" s="4">
        <f t="shared" si="225"/>
        <v>3572.5327045492859</v>
      </c>
      <c r="D246" s="4">
        <f t="shared" si="225"/>
        <v>6809.3130083481965</v>
      </c>
      <c r="E246" s="11">
        <f t="shared" si="226"/>
        <v>5.7102973452973609E-7</v>
      </c>
      <c r="F246" s="11">
        <f t="shared" si="226"/>
        <v>1.1447887311015369E-6</v>
      </c>
      <c r="G246" s="11">
        <f t="shared" si="226"/>
        <v>2.5274980655003597E-6</v>
      </c>
      <c r="H246" s="4">
        <f t="shared" si="182"/>
        <v>141015.08085775032</v>
      </c>
      <c r="I246" s="4">
        <f t="shared" si="182"/>
        <v>184881.04372563871</v>
      </c>
      <c r="J246" s="4">
        <f t="shared" si="182"/>
        <v>35148.69441581265</v>
      </c>
      <c r="K246" s="4">
        <f t="shared" si="174"/>
        <v>109609.61921226946</v>
      </c>
      <c r="L246" s="4">
        <f t="shared" si="174"/>
        <v>51750.693139970426</v>
      </c>
      <c r="M246" s="4">
        <f t="shared" si="174"/>
        <v>5161.8561773736146</v>
      </c>
      <c r="N246" s="11">
        <f t="shared" si="179"/>
        <v>-2.304183704305407E-3</v>
      </c>
      <c r="O246" s="11">
        <f t="shared" si="179"/>
        <v>3.2750231077272041E-3</v>
      </c>
      <c r="P246" s="11">
        <f t="shared" si="179"/>
        <v>1.8704442842343294E-3</v>
      </c>
      <c r="Q246" s="4">
        <f t="shared" si="175"/>
        <v>1791.3345924271521</v>
      </c>
      <c r="R246" s="4">
        <f t="shared" si="175"/>
        <v>8466.5308144650098</v>
      </c>
      <c r="S246" s="4">
        <f t="shared" si="175"/>
        <v>2033.5763410532591</v>
      </c>
      <c r="T246" s="4">
        <f t="shared" si="227"/>
        <v>12.703141972695601</v>
      </c>
      <c r="U246" s="4">
        <f t="shared" si="227"/>
        <v>45.794477594086075</v>
      </c>
      <c r="V246" s="4">
        <f t="shared" si="227"/>
        <v>57.856383426247447</v>
      </c>
      <c r="W246" s="11">
        <f t="shared" si="176"/>
        <v>-1.219247815263802E-2</v>
      </c>
      <c r="X246" s="11">
        <f t="shared" si="176"/>
        <v>-1.3228699347321071E-2</v>
      </c>
      <c r="Y246" s="11">
        <f t="shared" si="176"/>
        <v>-1.2203590333800474E-2</v>
      </c>
      <c r="Z246" s="4">
        <f t="shared" si="188"/>
        <v>2005.0296898132158</v>
      </c>
      <c r="AA246" s="4">
        <f t="shared" si="188"/>
        <v>25891.278544399927</v>
      </c>
      <c r="AB246" s="4">
        <f t="shared" si="188"/>
        <v>3887.1137831401638</v>
      </c>
      <c r="AC246" s="12">
        <f t="shared" si="228"/>
        <v>1.4110175595821357</v>
      </c>
      <c r="AD246" s="12">
        <f t="shared" si="228"/>
        <v>4.5500842212557169</v>
      </c>
      <c r="AE246" s="12">
        <f t="shared" si="228"/>
        <v>1.9392597123389446</v>
      </c>
      <c r="AF246" s="11">
        <f t="shared" si="177"/>
        <v>-2.9039671966837322E-3</v>
      </c>
      <c r="AG246" s="11">
        <f t="shared" si="177"/>
        <v>2.0567434751257441E-3</v>
      </c>
      <c r="AH246" s="11">
        <f t="shared" si="177"/>
        <v>8.257041531207765E-4</v>
      </c>
      <c r="AI246" s="1">
        <f t="shared" si="223"/>
        <v>287864.95644787396</v>
      </c>
      <c r="AJ246" s="1">
        <f t="shared" si="223"/>
        <v>356846.72866596526</v>
      </c>
      <c r="AK246" s="1">
        <f t="shared" si="223"/>
        <v>68851.604540236207</v>
      </c>
      <c r="AL246" s="17">
        <f t="shared" si="229"/>
        <v>63.626285192811764</v>
      </c>
      <c r="AM246" s="17">
        <f t="shared" si="229"/>
        <v>27.93811620316108</v>
      </c>
      <c r="AN246" s="17">
        <f t="shared" si="229"/>
        <v>4.328223063816135</v>
      </c>
      <c r="AO246" s="7">
        <f t="shared" si="224"/>
        <v>2.7075777332521219E-3</v>
      </c>
      <c r="AP246" s="7">
        <f t="shared" si="224"/>
        <v>4.1694662441416853E-3</v>
      </c>
      <c r="AQ246" s="7">
        <f t="shared" si="224"/>
        <v>3.0180268120957423E-3</v>
      </c>
      <c r="AR246" s="1">
        <f t="shared" si="186"/>
        <v>141015.08085775032</v>
      </c>
      <c r="AS246" s="1">
        <f t="shared" si="186"/>
        <v>184881.04372563871</v>
      </c>
      <c r="AT246" s="1">
        <f t="shared" si="186"/>
        <v>35148.69441581265</v>
      </c>
      <c r="AU246" s="1">
        <f t="shared" si="193"/>
        <v>28203.016171550065</v>
      </c>
      <c r="AV246" s="1">
        <f t="shared" si="193"/>
        <v>36976.20874512774</v>
      </c>
      <c r="AW246" s="1">
        <f t="shared" si="193"/>
        <v>7029.7388831625303</v>
      </c>
      <c r="AX246" s="1">
        <f t="shared" si="194"/>
        <v>87687.695369815585</v>
      </c>
      <c r="AY246" s="1">
        <f t="shared" si="194"/>
        <v>41400.554511976341</v>
      </c>
      <c r="AZ246" s="1">
        <f t="shared" si="194"/>
        <v>4129.4849418988915</v>
      </c>
      <c r="BA246" s="1">
        <f t="shared" si="195"/>
        <v>11.381536864865891</v>
      </c>
      <c r="BB246" s="1">
        <f t="shared" si="195"/>
        <v>10.631049553732797</v>
      </c>
      <c r="BC246" s="1">
        <f t="shared" si="195"/>
        <v>8.3259079667733378</v>
      </c>
      <c r="BD246" s="1">
        <f t="shared" si="196"/>
        <v>534.54413891274612</v>
      </c>
      <c r="BE246">
        <f t="shared" si="230"/>
        <v>0.21822387218499145</v>
      </c>
      <c r="BF246">
        <f t="shared" si="230"/>
        <v>0.3346263841173937</v>
      </c>
      <c r="BG246">
        <f t="shared" si="230"/>
        <v>2.453676962688749E-2</v>
      </c>
      <c r="BH246">
        <f t="shared" si="197"/>
        <v>0.28935926007699192</v>
      </c>
      <c r="BI246">
        <f t="shared" si="198"/>
        <v>4.7621658391411486E-3</v>
      </c>
      <c r="BJ246">
        <f t="shared" si="198"/>
        <v>1.1197481694748152E-2</v>
      </c>
      <c r="BK246">
        <f t="shared" si="198"/>
        <v>6.0205306372294847E-5</v>
      </c>
      <c r="BL246">
        <f t="shared" si="192"/>
        <v>671.53720086450551</v>
      </c>
      <c r="BM246">
        <f t="shared" si="192"/>
        <v>2070.2021028237723</v>
      </c>
      <c r="BN246">
        <f t="shared" si="192"/>
        <v>2.1161379158901696</v>
      </c>
      <c r="BO246">
        <f t="shared" si="187"/>
        <v>641.35621516935817</v>
      </c>
      <c r="BP246">
        <f t="shared" si="208"/>
        <v>477.89123312445594</v>
      </c>
      <c r="BQ246">
        <f t="shared" si="208"/>
        <v>44.374076277744173</v>
      </c>
      <c r="BR246" s="7">
        <f t="shared" si="206"/>
        <v>9.5325324422290691E-4</v>
      </c>
      <c r="BS246" s="7">
        <f t="shared" si="190"/>
        <v>4.8898952182875217E-3</v>
      </c>
      <c r="BT246" s="7">
        <f t="shared" si="191"/>
        <v>8.4548206378316239E-4</v>
      </c>
      <c r="BU246" s="8">
        <f>MAX((BU$3*climhigh!$I356+BU$4*climhigh!$I356^2+BU$5*climhigh!$I356^6)*(K246/K$66)^$BW$1,-99)</f>
        <v>-41.412411423117099</v>
      </c>
      <c r="BV246" s="8">
        <f>MAX((BV$3*climhigh!$I356+BV$4*climhigh!$I356^2+BV$5*climhigh!$I356^6)*(L246/L$66)^$BW$1,-99)</f>
        <v>-25.238972167153303</v>
      </c>
      <c r="BW246" s="8">
        <f>MAX((BW$3*climhigh!$I356+BW$4*climhigh!$I356^2+BW$5*climhigh!$I356^6)*(M246/M$66)^$BW$1,-99)</f>
        <v>-25.028812611763449</v>
      </c>
      <c r="BX246" s="8">
        <f>MAX((BX$3*climhigh!$M356+BX$4*climhigh!$M356^2+BX$5*climhigh!$M356^6)*(K246/K$66)^$BW$1,-99)</f>
        <v>-41.412430373843414</v>
      </c>
      <c r="BY246" s="8">
        <f>MAX((BY$3*climhigh!$M356+BY$4*climhigh!$M356^2+BY$5*climhigh!$M356^6)*(L246/L$66)^$BW$1,-99)</f>
        <v>-25.238982940715207</v>
      </c>
      <c r="BZ246" s="8">
        <f>MAX((BZ$3*climhigh!$M356+BZ$4*climhigh!$M356^2+BZ$5*climhigh!$M356^6)*(M246/M$66)^$BW$1,-99)</f>
        <v>-25.028822563713014</v>
      </c>
      <c r="CA246" s="8">
        <f t="shared" si="199"/>
        <v>3.0221362376378583E-2</v>
      </c>
      <c r="CB246" s="8">
        <f t="shared" si="200"/>
        <v>1.4777929537438804E-4</v>
      </c>
      <c r="CC246" s="8">
        <f t="shared" si="201"/>
        <v>2.5551619832319382E-5</v>
      </c>
      <c r="CD246" s="8">
        <f>MAX((CD$3*climhigh!$I356+CD$4*climhigh!$I356^2+CD$5*climhigh!$I356^6)*(K246/K$66)^$BW$1,-99)</f>
        <v>-99</v>
      </c>
      <c r="CE246" s="8">
        <f>MAX((CE$3*climhigh!$I356+CE$4*climhigh!$I356^2+CE$5*climhigh!$I356^6)*(L246/L$66)^$BW$1,-99)</f>
        <v>-99</v>
      </c>
      <c r="CF246" s="8">
        <f>MAX((CF$3*climhigh!$I356+CF$4*climhigh!$I356^2+CF$5*climhigh!$I356^6)*(M246/M$66)^$BW$1,-99)</f>
        <v>-99</v>
      </c>
      <c r="CG246" s="8">
        <f>MAX((CG$3*climhigh!$M356+CG$4*climhigh!$M356^2+CG$5*climhigh!$M356^6)*(K246/K$66)^$BW$1,-99)</f>
        <v>-99</v>
      </c>
      <c r="CH246" s="8">
        <f>MAX((CH$3*climhigh!$M356+CH$4*climhigh!$M356^2+CH$5*climhigh!$M356^6)*(L246/L$66)^$BW$1,-99)</f>
        <v>-99</v>
      </c>
      <c r="CI246" s="8">
        <f>MAX((CI$3*climhigh!$M356+CI$4*climhigh!$M356^2+CI$5*climhigh!$M356^6)*(M246/M$66)^$BW$1,-99)</f>
        <v>-99</v>
      </c>
      <c r="CJ246" s="8">
        <f t="shared" si="202"/>
        <v>0</v>
      </c>
      <c r="CK246" s="8">
        <f t="shared" si="203"/>
        <v>0</v>
      </c>
      <c r="CL246" s="8">
        <f t="shared" si="204"/>
        <v>0</v>
      </c>
    </row>
    <row r="247" spans="1:90">
      <c r="A247">
        <f t="shared" si="173"/>
        <v>2201</v>
      </c>
      <c r="B247" s="4">
        <f t="shared" si="225"/>
        <v>1286.5217338477842</v>
      </c>
      <c r="C247" s="4">
        <f t="shared" si="225"/>
        <v>3572.5365898547088</v>
      </c>
      <c r="D247" s="4">
        <f t="shared" si="225"/>
        <v>6809.3293583473805</v>
      </c>
      <c r="E247" s="11">
        <f t="shared" si="226"/>
        <v>5.4247824780324925E-7</v>
      </c>
      <c r="F247" s="11">
        <f t="shared" si="226"/>
        <v>1.08754929454646E-6</v>
      </c>
      <c r="G247" s="11">
        <f t="shared" si="226"/>
        <v>2.4011231622253418E-6</v>
      </c>
      <c r="H247" s="4">
        <f t="shared" si="182"/>
        <v>140687.49391308424</v>
      </c>
      <c r="I247" s="4">
        <f t="shared" si="182"/>
        <v>185480.78193478091</v>
      </c>
      <c r="J247" s="4">
        <f t="shared" si="182"/>
        <v>35213.833245238166</v>
      </c>
      <c r="K247" s="4">
        <f t="shared" si="174"/>
        <v>109354.92981708911</v>
      </c>
      <c r="L247" s="4">
        <f t="shared" si="174"/>
        <v>51918.511474874555</v>
      </c>
      <c r="M247" s="4">
        <f t="shared" si="174"/>
        <v>5171.4098984021739</v>
      </c>
      <c r="N247" s="11">
        <f t="shared" si="179"/>
        <v>-2.3236044154767432E-3</v>
      </c>
      <c r="O247" s="11">
        <f t="shared" si="179"/>
        <v>3.2428229405589981E-3</v>
      </c>
      <c r="P247" s="11">
        <f t="shared" si="179"/>
        <v>1.8508305346509601E-3</v>
      </c>
      <c r="Q247" s="4">
        <f t="shared" si="175"/>
        <v>1765.3831386554243</v>
      </c>
      <c r="R247" s="4">
        <f t="shared" si="175"/>
        <v>8381.6309995542488</v>
      </c>
      <c r="S247" s="4">
        <f t="shared" si="175"/>
        <v>2012.4821139303228</v>
      </c>
      <c r="T247" s="4">
        <f t="shared" si="227"/>
        <v>12.54825919172365</v>
      </c>
      <c r="U247" s="4">
        <f t="shared" si="227"/>
        <v>45.188676218226277</v>
      </c>
      <c r="V247" s="4">
        <f t="shared" si="227"/>
        <v>57.150327824718239</v>
      </c>
      <c r="W247" s="11">
        <f t="shared" si="176"/>
        <v>-1.219247815263802E-2</v>
      </c>
      <c r="X247" s="11">
        <f t="shared" si="176"/>
        <v>-1.3228699347321071E-2</v>
      </c>
      <c r="Y247" s="11">
        <f t="shared" si="176"/>
        <v>-1.2203590333800474E-2</v>
      </c>
      <c r="Z247" s="4">
        <f t="shared" si="188"/>
        <v>1970.2826095734306</v>
      </c>
      <c r="AA247" s="4">
        <f t="shared" si="188"/>
        <v>25685.192183761425</v>
      </c>
      <c r="AB247" s="4">
        <f t="shared" si="188"/>
        <v>3850.0450392814432</v>
      </c>
      <c r="AC247" s="12">
        <f t="shared" si="228"/>
        <v>1.4069200108751645</v>
      </c>
      <c r="AD247" s="12">
        <f t="shared" si="228"/>
        <v>4.5594425772890572</v>
      </c>
      <c r="AE247" s="12">
        <f t="shared" si="228"/>
        <v>1.9408609671374026</v>
      </c>
      <c r="AF247" s="11">
        <f t="shared" si="177"/>
        <v>-2.9039671966837322E-3</v>
      </c>
      <c r="AG247" s="11">
        <f t="shared" si="177"/>
        <v>2.0567434751257441E-3</v>
      </c>
      <c r="AH247" s="11">
        <f t="shared" si="177"/>
        <v>8.257041531207765E-4</v>
      </c>
      <c r="AI247" s="1">
        <f t="shared" si="223"/>
        <v>287281.47697463667</v>
      </c>
      <c r="AJ247" s="1">
        <f t="shared" si="223"/>
        <v>358138.26454449649</v>
      </c>
      <c r="AK247" s="1">
        <f t="shared" si="223"/>
        <v>68996.182969375121</v>
      </c>
      <c r="AL247" s="17">
        <f t="shared" si="229"/>
        <v>63.79683557471899</v>
      </c>
      <c r="AM247" s="17">
        <f t="shared" si="229"/>
        <v>28.053438365270729</v>
      </c>
      <c r="AN247" s="17">
        <f t="shared" si="229"/>
        <v>4.34115513013891</v>
      </c>
      <c r="AO247" s="7">
        <f t="shared" si="224"/>
        <v>2.6805019559196005E-3</v>
      </c>
      <c r="AP247" s="7">
        <f t="shared" si="224"/>
        <v>4.1277715817002684E-3</v>
      </c>
      <c r="AQ247" s="7">
        <f t="shared" si="224"/>
        <v>2.9878465439747847E-3</v>
      </c>
      <c r="AR247" s="1">
        <f t="shared" si="186"/>
        <v>140687.49391308424</v>
      </c>
      <c r="AS247" s="1">
        <f t="shared" si="186"/>
        <v>185480.78193478091</v>
      </c>
      <c r="AT247" s="1">
        <f t="shared" si="186"/>
        <v>35213.833245238166</v>
      </c>
      <c r="AU247" s="1">
        <f t="shared" si="193"/>
        <v>28137.498782616851</v>
      </c>
      <c r="AV247" s="1">
        <f t="shared" si="193"/>
        <v>37096.156386956187</v>
      </c>
      <c r="AW247" s="1">
        <f t="shared" si="193"/>
        <v>7042.7666490476331</v>
      </c>
      <c r="AX247" s="1">
        <f t="shared" si="194"/>
        <v>87483.943853671299</v>
      </c>
      <c r="AY247" s="1">
        <f t="shared" si="194"/>
        <v>41534.809179899639</v>
      </c>
      <c r="AZ247" s="1">
        <f t="shared" si="194"/>
        <v>4137.1279187217388</v>
      </c>
      <c r="BA247" s="1">
        <f t="shared" si="195"/>
        <v>11.379210556692554</v>
      </c>
      <c r="BB247" s="1">
        <f t="shared" si="195"/>
        <v>10.634287130062537</v>
      </c>
      <c r="BC247" s="1">
        <f t="shared" si="195"/>
        <v>8.3277570866316104</v>
      </c>
      <c r="BD247" s="1">
        <f t="shared" si="196"/>
        <v>519.07625140019809</v>
      </c>
      <c r="BE247">
        <f t="shared" si="230"/>
        <v>0.21822387218499145</v>
      </c>
      <c r="BF247">
        <f t="shared" si="230"/>
        <v>0.3346263841173937</v>
      </c>
      <c r="BG247">
        <f t="shared" si="230"/>
        <v>2.453676962688749E-2</v>
      </c>
      <c r="BH247">
        <f t="shared" si="197"/>
        <v>0.28945319432290056</v>
      </c>
      <c r="BI247">
        <f t="shared" si="198"/>
        <v>4.7621658391411486E-3</v>
      </c>
      <c r="BJ247">
        <f t="shared" si="198"/>
        <v>1.1197481694748152E-2</v>
      </c>
      <c r="BK247">
        <f t="shared" si="198"/>
        <v>6.0205306372294847E-5</v>
      </c>
      <c r="BL247">
        <f t="shared" si="192"/>
        <v>669.97717750726804</v>
      </c>
      <c r="BM247">
        <f t="shared" si="192"/>
        <v>2076.9176604422828</v>
      </c>
      <c r="BN247">
        <f t="shared" si="192"/>
        <v>2.1200596190724657</v>
      </c>
      <c r="BO247">
        <f t="shared" si="187"/>
        <v>641.96759006217087</v>
      </c>
      <c r="BP247">
        <f t="shared" si="208"/>
        <v>483.2882926322203</v>
      </c>
      <c r="BQ247">
        <f t="shared" si="208"/>
        <v>44.884343180530713</v>
      </c>
      <c r="BR247" s="7">
        <f t="shared" si="206"/>
        <v>9.3420560593160396E-4</v>
      </c>
      <c r="BS247" s="7">
        <f t="shared" si="190"/>
        <v>4.7474710857160407E-3</v>
      </c>
      <c r="BT247" s="7">
        <f t="shared" si="191"/>
        <v>8.2009738183820037E-4</v>
      </c>
      <c r="BU247" s="8">
        <f>MAX((BU$3*climhigh!$I357+BU$4*climhigh!$I357^2+BU$5*climhigh!$I357^6)*(K247/K$66)^$BW$1,-99)</f>
        <v>-41.678137341965829</v>
      </c>
      <c r="BV247" s="8">
        <f>MAX((BV$3*climhigh!$I357+BV$4*climhigh!$I357^2+BV$5*climhigh!$I357^6)*(L247/L$66)^$BW$1,-99)</f>
        <v>-25.35572331117519</v>
      </c>
      <c r="BW247" s="8">
        <f>MAX((BW$3*climhigh!$I357+BW$4*climhigh!$I357^2+BW$5*climhigh!$I357^6)*(M247/M$66)^$BW$1,-99)</f>
        <v>-25.143991081973141</v>
      </c>
      <c r="BX247" s="8">
        <f>MAX((BX$3*climhigh!$M357+BX$4*climhigh!$M357^2+BX$5*climhigh!$M357^6)*(K247/K$66)^$BW$1,-99)</f>
        <v>-41.678156282750585</v>
      </c>
      <c r="BY247" s="8">
        <f>MAX((BY$3*climhigh!$M357+BY$4*climhigh!$M357^2+BY$5*climhigh!$M357^6)*(L247/L$66)^$BW$1,-99)</f>
        <v>-25.355734062864528</v>
      </c>
      <c r="BZ247" s="8">
        <f>MAX((BZ$3*climhigh!$M357+BZ$4*climhigh!$M357^2+BZ$5*climhigh!$M357^6)*(M247/M$66)^$BW$1,-99)</f>
        <v>-25.144001015898624</v>
      </c>
      <c r="CA247" s="8">
        <f t="shared" si="199"/>
        <v>3.0145431354628629E-2</v>
      </c>
      <c r="CB247" s="8">
        <f t="shared" si="200"/>
        <v>1.4311456372253714E-4</v>
      </c>
      <c r="CC247" s="8">
        <f t="shared" si="201"/>
        <v>2.4722189328314133E-5</v>
      </c>
      <c r="CD247" s="8">
        <f>MAX((CD$3*climhigh!$I357+CD$4*climhigh!$I357^2+CD$5*climhigh!$I357^6)*(K247/K$66)^$BW$1,-99)</f>
        <v>-99</v>
      </c>
      <c r="CE247" s="8">
        <f>MAX((CE$3*climhigh!$I357+CE$4*climhigh!$I357^2+CE$5*climhigh!$I357^6)*(L247/L$66)^$BW$1,-99)</f>
        <v>-99</v>
      </c>
      <c r="CF247" s="8">
        <f>MAX((CF$3*climhigh!$I357+CF$4*climhigh!$I357^2+CF$5*climhigh!$I357^6)*(M247/M$66)^$BW$1,-99)</f>
        <v>-99</v>
      </c>
      <c r="CG247" s="8">
        <f>MAX((CG$3*climhigh!$M357+CG$4*climhigh!$M357^2+CG$5*climhigh!$M357^6)*(K247/K$66)^$BW$1,-99)</f>
        <v>-99</v>
      </c>
      <c r="CH247" s="8">
        <f>MAX((CH$3*climhigh!$M357+CH$4*climhigh!$M357^2+CH$5*climhigh!$M357^6)*(L247/L$66)^$BW$1,-99)</f>
        <v>-99</v>
      </c>
      <c r="CI247" s="8">
        <f>MAX((CI$3*climhigh!$M357+CI$4*climhigh!$M357^2+CI$5*climhigh!$M357^6)*(M247/M$66)^$BW$1,-99)</f>
        <v>-99</v>
      </c>
      <c r="CJ247" s="8">
        <f t="shared" si="202"/>
        <v>0</v>
      </c>
      <c r="CK247" s="8">
        <f t="shared" si="203"/>
        <v>0</v>
      </c>
      <c r="CL247" s="8">
        <f t="shared" si="204"/>
        <v>0</v>
      </c>
    </row>
    <row r="248" spans="1:90">
      <c r="A248">
        <f t="shared" si="173"/>
        <v>2202</v>
      </c>
      <c r="B248" s="4">
        <f t="shared" si="225"/>
        <v>1286.5223968623372</v>
      </c>
      <c r="C248" s="4">
        <f t="shared" si="225"/>
        <v>3572.5402808988747</v>
      </c>
      <c r="D248" s="4">
        <f t="shared" si="225"/>
        <v>6809.3448908839</v>
      </c>
      <c r="E248" s="11">
        <f t="shared" si="226"/>
        <v>5.1535433541308677E-7</v>
      </c>
      <c r="F248" s="11">
        <f t="shared" si="226"/>
        <v>1.0331718298191369E-6</v>
      </c>
      <c r="G248" s="11">
        <f t="shared" si="226"/>
        <v>2.2810670041140748E-6</v>
      </c>
      <c r="H248" s="4">
        <f t="shared" si="182"/>
        <v>140358.07840429418</v>
      </c>
      <c r="I248" s="4">
        <f t="shared" si="182"/>
        <v>186076.60372321538</v>
      </c>
      <c r="J248" s="4">
        <f t="shared" si="182"/>
        <v>35278.415920004598</v>
      </c>
      <c r="K248" s="4">
        <f t="shared" si="174"/>
        <v>109098.82233423179</v>
      </c>
      <c r="L248" s="4">
        <f t="shared" si="174"/>
        <v>52085.23602045916</v>
      </c>
      <c r="M248" s="4">
        <f t="shared" si="174"/>
        <v>5180.8825203191045</v>
      </c>
      <c r="N248" s="11">
        <f t="shared" si="179"/>
        <v>-2.3419838802484216E-3</v>
      </c>
      <c r="O248" s="11">
        <f t="shared" si="179"/>
        <v>3.2112736064340286E-3</v>
      </c>
      <c r="P248" s="11">
        <f t="shared" si="179"/>
        <v>1.8317290841434186E-3</v>
      </c>
      <c r="Q248" s="4">
        <f t="shared" si="175"/>
        <v>1739.7755508404896</v>
      </c>
      <c r="R248" s="4">
        <f t="shared" si="175"/>
        <v>8297.3211461376086</v>
      </c>
      <c r="S248" s="4">
        <f t="shared" si="175"/>
        <v>1991.5684852042534</v>
      </c>
      <c r="T248" s="4">
        <f t="shared" si="227"/>
        <v>12.395264815674921</v>
      </c>
      <c r="U248" s="4">
        <f t="shared" si="227"/>
        <v>44.590888806631924</v>
      </c>
      <c r="V248" s="4">
        <f t="shared" si="227"/>
        <v>56.452888636502976</v>
      </c>
      <c r="W248" s="11">
        <f t="shared" si="176"/>
        <v>-1.219247815263802E-2</v>
      </c>
      <c r="X248" s="11">
        <f t="shared" si="176"/>
        <v>-1.3228699347321071E-2</v>
      </c>
      <c r="Y248" s="11">
        <f t="shared" si="176"/>
        <v>-1.2203590333800474E-2</v>
      </c>
      <c r="Z248" s="4">
        <f t="shared" si="188"/>
        <v>1936.0999514839893</v>
      </c>
      <c r="AA248" s="4">
        <f t="shared" si="188"/>
        <v>25479.926940743226</v>
      </c>
      <c r="AB248" s="4">
        <f t="shared" si="188"/>
        <v>3813.2546587055836</v>
      </c>
      <c r="AC248" s="12">
        <f t="shared" si="228"/>
        <v>1.402834361315225</v>
      </c>
      <c r="AD248" s="12">
        <f t="shared" si="228"/>
        <v>4.568820181060107</v>
      </c>
      <c r="AE248" s="12">
        <f t="shared" si="228"/>
        <v>1.942463544098598</v>
      </c>
      <c r="AF248" s="11">
        <f t="shared" si="177"/>
        <v>-2.9039671966837322E-3</v>
      </c>
      <c r="AG248" s="11">
        <f t="shared" si="177"/>
        <v>2.0567434751257441E-3</v>
      </c>
      <c r="AH248" s="11">
        <f t="shared" si="177"/>
        <v>8.257041531207765E-4</v>
      </c>
      <c r="AI248" s="1">
        <f t="shared" ref="AI248:AK263" si="231">(1-$AI$5)*AI247+AU247</f>
        <v>286690.82805978984</v>
      </c>
      <c r="AJ248" s="1">
        <f t="shared" si="231"/>
        <v>359420.59447700303</v>
      </c>
      <c r="AK248" s="1">
        <f t="shared" si="231"/>
        <v>69139.331321485253</v>
      </c>
      <c r="AL248" s="17">
        <f t="shared" si="229"/>
        <v>63.96613304183311</v>
      </c>
      <c r="AM248" s="17">
        <f t="shared" si="229"/>
        <v>28.168078569067344</v>
      </c>
      <c r="AN248" s="17">
        <f t="shared" si="229"/>
        <v>4.3539961284378297</v>
      </c>
      <c r="AO248" s="7">
        <f t="shared" si="224"/>
        <v>2.6536969363604047E-3</v>
      </c>
      <c r="AP248" s="7">
        <f t="shared" si="224"/>
        <v>4.0864938658832653E-3</v>
      </c>
      <c r="AQ248" s="7">
        <f t="shared" si="224"/>
        <v>2.9579680785350366E-3</v>
      </c>
      <c r="AR248" s="1">
        <f t="shared" si="186"/>
        <v>140358.07840429418</v>
      </c>
      <c r="AS248" s="1">
        <f t="shared" si="186"/>
        <v>186076.60372321538</v>
      </c>
      <c r="AT248" s="1">
        <f t="shared" si="186"/>
        <v>35278.415920004598</v>
      </c>
      <c r="AU248" s="1">
        <f t="shared" si="193"/>
        <v>28071.615680858838</v>
      </c>
      <c r="AV248" s="1">
        <f t="shared" si="193"/>
        <v>37215.320744643075</v>
      </c>
      <c r="AW248" s="1">
        <f t="shared" si="193"/>
        <v>7055.6831840009199</v>
      </c>
      <c r="AX248" s="1">
        <f t="shared" si="194"/>
        <v>87279.057867385432</v>
      </c>
      <c r="AY248" s="1">
        <f t="shared" si="194"/>
        <v>41668.188816367336</v>
      </c>
      <c r="AZ248" s="1">
        <f t="shared" si="194"/>
        <v>4144.7060162552834</v>
      </c>
      <c r="BA248" s="1">
        <f t="shared" si="195"/>
        <v>11.376865826078681</v>
      </c>
      <c r="BB248" s="1">
        <f t="shared" si="195"/>
        <v>10.637493258541882</v>
      </c>
      <c r="BC248" s="1">
        <f t="shared" si="195"/>
        <v>8.3295871401458506</v>
      </c>
      <c r="BD248" s="1">
        <f t="shared" si="196"/>
        <v>504.05466482462498</v>
      </c>
      <c r="BE248">
        <f t="shared" si="230"/>
        <v>0.21822387218499145</v>
      </c>
      <c r="BF248">
        <f t="shared" si="230"/>
        <v>0.3346263841173937</v>
      </c>
      <c r="BG248">
        <f t="shared" si="230"/>
        <v>2.453676962688749E-2</v>
      </c>
      <c r="BH248">
        <f t="shared" si="197"/>
        <v>0.28954633440568234</v>
      </c>
      <c r="BI248">
        <f t="shared" si="198"/>
        <v>4.7621658391411486E-3</v>
      </c>
      <c r="BJ248">
        <f t="shared" si="198"/>
        <v>1.1197481694748152E-2</v>
      </c>
      <c r="BK248">
        <f t="shared" si="198"/>
        <v>6.0205306372294847E-5</v>
      </c>
      <c r="BL248">
        <f t="shared" si="192"/>
        <v>668.40844622442467</v>
      </c>
      <c r="BM248">
        <f t="shared" si="192"/>
        <v>2083.5893640116101</v>
      </c>
      <c r="BN248">
        <f t="shared" si="192"/>
        <v>2.123947838793121</v>
      </c>
      <c r="BO248">
        <f t="shared" si="187"/>
        <v>642.56731978363337</v>
      </c>
      <c r="BP248">
        <f t="shared" si="208"/>
        <v>488.74662174308799</v>
      </c>
      <c r="BQ248">
        <f t="shared" si="208"/>
        <v>45.400501236102009</v>
      </c>
      <c r="BR248" s="7">
        <f t="shared" si="206"/>
        <v>9.1589745613429585E-4</v>
      </c>
      <c r="BS248" s="7">
        <f t="shared" si="190"/>
        <v>4.6091952288505244E-3</v>
      </c>
      <c r="BT248" s="7">
        <f t="shared" si="191"/>
        <v>7.9548954470492919E-4</v>
      </c>
      <c r="BU248" s="8">
        <f>MAX((BU$3*climhigh!$I358+BU$4*climhigh!$I358^2+BU$5*climhigh!$I358^6)*(K248/K$66)^$BW$1,-99)</f>
        <v>-41.941801936073496</v>
      </c>
      <c r="BV248" s="8">
        <f>MAX((BV$3*climhigh!$I358+BV$4*climhigh!$I358^2+BV$5*climhigh!$I358^6)*(L248/L$66)^$BW$1,-99)</f>
        <v>-25.471008232737162</v>
      </c>
      <c r="BW248" s="8">
        <f>MAX((BW$3*climhigh!$I358+BW$4*climhigh!$I358^2+BW$5*climhigh!$I358^6)*(M248/M$66)^$BW$1,-99)</f>
        <v>-25.25781182503599</v>
      </c>
      <c r="BX248" s="8">
        <f>MAX((BX$3*climhigh!$M358+BX$4*climhigh!$M358^2+BX$5*climhigh!$M358^6)*(K248/K$66)^$BW$1,-99)</f>
        <v>-41.941820866953364</v>
      </c>
      <c r="BY248" s="8">
        <f>MAX((BY$3*climhigh!$M358+BY$4*climhigh!$M358^2+BY$5*climhigh!$M358^6)*(L248/L$66)^$BW$1,-99)</f>
        <v>-25.471018962674144</v>
      </c>
      <c r="BZ248" s="8">
        <f>MAX((BZ$3*climhigh!$M358+BZ$4*climhigh!$M358^2+BZ$5*climhigh!$M358^6)*(M248/M$66)^$BW$1,-99)</f>
        <v>-25.257821741032384</v>
      </c>
      <c r="CA248" s="8">
        <f t="shared" si="199"/>
        <v>3.0069225658369621E-2</v>
      </c>
      <c r="CB248" s="8">
        <f t="shared" si="200"/>
        <v>1.3859493143978703E-4</v>
      </c>
      <c r="CC248" s="8">
        <f t="shared" si="201"/>
        <v>2.3919754628606225E-5</v>
      </c>
      <c r="CD248" s="8">
        <f>MAX((CD$3*climhigh!$I358+CD$4*climhigh!$I358^2+CD$5*climhigh!$I358^6)*(K248/K$66)^$BW$1,-99)</f>
        <v>-99</v>
      </c>
      <c r="CE248" s="8">
        <f>MAX((CE$3*climhigh!$I358+CE$4*climhigh!$I358^2+CE$5*climhigh!$I358^6)*(L248/L$66)^$BW$1,-99)</f>
        <v>-99</v>
      </c>
      <c r="CF248" s="8">
        <f>MAX((CF$3*climhigh!$I358+CF$4*climhigh!$I358^2+CF$5*climhigh!$I358^6)*(M248/M$66)^$BW$1,-99)</f>
        <v>-99</v>
      </c>
      <c r="CG248" s="8">
        <f>MAX((CG$3*climhigh!$M358+CG$4*climhigh!$M358^2+CG$5*climhigh!$M358^6)*(K248/K$66)^$BW$1,-99)</f>
        <v>-99</v>
      </c>
      <c r="CH248" s="8">
        <f>MAX((CH$3*climhigh!$M358+CH$4*climhigh!$M358^2+CH$5*climhigh!$M358^6)*(L248/L$66)^$BW$1,-99)</f>
        <v>-99</v>
      </c>
      <c r="CI248" s="8">
        <f>MAX((CI$3*climhigh!$M358+CI$4*climhigh!$M358^2+CI$5*climhigh!$M358^6)*(M248/M$66)^$BW$1,-99)</f>
        <v>-99</v>
      </c>
      <c r="CJ248" s="8">
        <f t="shared" si="202"/>
        <v>0</v>
      </c>
      <c r="CK248" s="8">
        <f t="shared" si="203"/>
        <v>0</v>
      </c>
      <c r="CL248" s="8">
        <f t="shared" si="204"/>
        <v>0</v>
      </c>
    </row>
    <row r="249" spans="1:90">
      <c r="A249">
        <f t="shared" si="173"/>
        <v>2203</v>
      </c>
      <c r="B249" s="4">
        <f t="shared" si="225"/>
        <v>1286.5230267264872</v>
      </c>
      <c r="C249" s="4">
        <f t="shared" si="225"/>
        <v>3572.5437873944547</v>
      </c>
      <c r="D249" s="4">
        <f t="shared" si="225"/>
        <v>6809.3596468272526</v>
      </c>
      <c r="E249" s="11">
        <f t="shared" si="226"/>
        <v>4.8958661864243245E-7</v>
      </c>
      <c r="F249" s="11">
        <f t="shared" si="226"/>
        <v>9.8151323832817995E-7</v>
      </c>
      <c r="G249" s="11">
        <f t="shared" si="226"/>
        <v>2.1670136539083709E-6</v>
      </c>
      <c r="H249" s="4">
        <f t="shared" si="182"/>
        <v>140026.99679522924</v>
      </c>
      <c r="I249" s="4">
        <f t="shared" si="182"/>
        <v>186668.57823536452</v>
      </c>
      <c r="J249" s="4">
        <f t="shared" si="182"/>
        <v>35342.45687947944</v>
      </c>
      <c r="K249" s="4">
        <f t="shared" si="174"/>
        <v>108841.42287878285</v>
      </c>
      <c r="L249" s="4">
        <f t="shared" si="174"/>
        <v>52250.88601965228</v>
      </c>
      <c r="M249" s="4">
        <f t="shared" si="174"/>
        <v>5190.2761364568069</v>
      </c>
      <c r="N249" s="11">
        <f t="shared" si="179"/>
        <v>-2.3593238674968209E-3</v>
      </c>
      <c r="O249" s="11">
        <f t="shared" si="179"/>
        <v>3.1803638007525947E-3</v>
      </c>
      <c r="P249" s="11">
        <f t="shared" si="179"/>
        <v>1.8131305044770674E-3</v>
      </c>
      <c r="Q249" s="4">
        <f t="shared" si="175"/>
        <v>1714.5095672574068</v>
      </c>
      <c r="R249" s="4">
        <f t="shared" si="175"/>
        <v>8213.605855348249</v>
      </c>
      <c r="S249" s="4">
        <f t="shared" si="175"/>
        <v>1970.8353768371258</v>
      </c>
      <c r="T249" s="4">
        <f t="shared" si="227"/>
        <v>12.244135820213641</v>
      </c>
      <c r="U249" s="4">
        <f t="shared" si="227"/>
        <v>44.001009344979167</v>
      </c>
      <c r="V249" s="4">
        <f t="shared" si="227"/>
        <v>55.763960710423433</v>
      </c>
      <c r="W249" s="11">
        <f t="shared" si="176"/>
        <v>-1.219247815263802E-2</v>
      </c>
      <c r="X249" s="11">
        <f t="shared" si="176"/>
        <v>-1.3228699347321071E-2</v>
      </c>
      <c r="Y249" s="11">
        <f t="shared" si="176"/>
        <v>-1.2203590333800474E-2</v>
      </c>
      <c r="Z249" s="4">
        <f t="shared" si="188"/>
        <v>1902.4752320717935</v>
      </c>
      <c r="AA249" s="4">
        <f t="shared" si="188"/>
        <v>25275.505843850315</v>
      </c>
      <c r="AB249" s="4">
        <f t="shared" si="188"/>
        <v>3776.7433779929829</v>
      </c>
      <c r="AC249" s="12">
        <f t="shared" si="228"/>
        <v>1.3987605763475848</v>
      </c>
      <c r="AD249" s="12">
        <f t="shared" si="228"/>
        <v>4.5782170721565256</v>
      </c>
      <c r="AE249" s="12">
        <f t="shared" si="228"/>
        <v>1.9440674443142458</v>
      </c>
      <c r="AF249" s="11">
        <f t="shared" si="177"/>
        <v>-2.9039671966837322E-3</v>
      </c>
      <c r="AG249" s="11">
        <f t="shared" si="177"/>
        <v>2.0567434751257441E-3</v>
      </c>
      <c r="AH249" s="11">
        <f t="shared" si="177"/>
        <v>8.257041531207765E-4</v>
      </c>
      <c r="AI249" s="1">
        <f t="shared" si="231"/>
        <v>286093.36093466968</v>
      </c>
      <c r="AJ249" s="1">
        <f t="shared" si="231"/>
        <v>360693.8557739458</v>
      </c>
      <c r="AK249" s="1">
        <f t="shared" si="231"/>
        <v>69281.081373337656</v>
      </c>
      <c r="AL249" s="17">
        <f t="shared" si="229"/>
        <v>64.134182305804202</v>
      </c>
      <c r="AM249" s="17">
        <f t="shared" si="229"/>
        <v>28.282036162550693</v>
      </c>
      <c r="AN249" s="17">
        <f t="shared" si="229"/>
        <v>4.3667463201841947</v>
      </c>
      <c r="AO249" s="7">
        <f t="shared" si="224"/>
        <v>2.6271599669968008E-3</v>
      </c>
      <c r="AP249" s="7">
        <f t="shared" si="224"/>
        <v>4.0456289272244325E-3</v>
      </c>
      <c r="AQ249" s="7">
        <f t="shared" si="224"/>
        <v>2.9283883977496861E-3</v>
      </c>
      <c r="AR249" s="1">
        <f t="shared" si="186"/>
        <v>140026.99679522924</v>
      </c>
      <c r="AS249" s="1">
        <f t="shared" si="186"/>
        <v>186668.57823536452</v>
      </c>
      <c r="AT249" s="1">
        <f t="shared" si="186"/>
        <v>35342.45687947944</v>
      </c>
      <c r="AU249" s="1">
        <f t="shared" si="193"/>
        <v>28005.399359045849</v>
      </c>
      <c r="AV249" s="1">
        <f t="shared" si="193"/>
        <v>37333.715647072902</v>
      </c>
      <c r="AW249" s="1">
        <f t="shared" si="193"/>
        <v>7068.4913758958883</v>
      </c>
      <c r="AX249" s="1">
        <f t="shared" si="194"/>
        <v>87073.13830302628</v>
      </c>
      <c r="AY249" s="1">
        <f t="shared" si="194"/>
        <v>41800.708815721817</v>
      </c>
      <c r="AZ249" s="1">
        <f t="shared" si="194"/>
        <v>4152.2209091654458</v>
      </c>
      <c r="BA249" s="1">
        <f t="shared" si="195"/>
        <v>11.374503714621214</v>
      </c>
      <c r="BB249" s="1">
        <f t="shared" si="195"/>
        <v>10.640668575682993</v>
      </c>
      <c r="BC249" s="1">
        <f t="shared" si="195"/>
        <v>8.3313986289133695</v>
      </c>
      <c r="BD249" s="1">
        <f t="shared" si="196"/>
        <v>489.46657347041133</v>
      </c>
      <c r="BE249">
        <f t="shared" si="230"/>
        <v>0.21822387218499145</v>
      </c>
      <c r="BF249">
        <f t="shared" si="230"/>
        <v>0.3346263841173937</v>
      </c>
      <c r="BG249">
        <f t="shared" si="230"/>
        <v>2.453676962688749E-2</v>
      </c>
      <c r="BH249">
        <f t="shared" si="197"/>
        <v>0.28963868616236893</v>
      </c>
      <c r="BI249">
        <f t="shared" si="198"/>
        <v>4.7621658391411486E-3</v>
      </c>
      <c r="BJ249">
        <f t="shared" si="198"/>
        <v>1.1197481694748152E-2</v>
      </c>
      <c r="BK249">
        <f t="shared" si="198"/>
        <v>6.0205306372294847E-5</v>
      </c>
      <c r="BL249">
        <f t="shared" si="192"/>
        <v>666.83178069576775</v>
      </c>
      <c r="BM249">
        <f t="shared" si="192"/>
        <v>2090.2179877751573</v>
      </c>
      <c r="BN249">
        <f t="shared" si="192"/>
        <v>2.1278034443786793</v>
      </c>
      <c r="BO249">
        <f t="shared" si="187"/>
        <v>643.15584555721819</v>
      </c>
      <c r="BP249">
        <f t="shared" si="208"/>
        <v>494.26691397697812</v>
      </c>
      <c r="BQ249">
        <f t="shared" si="208"/>
        <v>45.922618282888443</v>
      </c>
      <c r="BR249" s="7">
        <f t="shared" si="206"/>
        <v>8.9831931526140885E-4</v>
      </c>
      <c r="BS249" s="7">
        <f t="shared" si="190"/>
        <v>4.4749468241267222E-3</v>
      </c>
      <c r="BT249" s="7">
        <f t="shared" si="191"/>
        <v>7.7163379347225305E-4</v>
      </c>
      <c r="BU249" s="8">
        <f>MAX((BU$3*climhigh!$I359+BU$4*climhigh!$I359^2+BU$5*climhigh!$I359^6)*(K249/K$66)^$BW$1,-99)</f>
        <v>-42.203389923483094</v>
      </c>
      <c r="BV249" s="8">
        <f>MAX((BV$3*climhigh!$I359+BV$4*climhigh!$I359^2+BV$5*climhigh!$I359^6)*(L249/L$66)^$BW$1,-99)</f>
        <v>-25.584827864546089</v>
      </c>
      <c r="BW249" s="8">
        <f>MAX((BW$3*climhigh!$I359+BW$4*climhigh!$I359^2+BW$5*climhigh!$I359^6)*(M249/M$66)^$BW$1,-99)</f>
        <v>-25.370274500845934</v>
      </c>
      <c r="BX249" s="8">
        <f>MAX((BX$3*climhigh!$M359+BX$4*climhigh!$M359^2+BX$5*climhigh!$M359^6)*(K249/K$66)^$BW$1,-99)</f>
        <v>-42.203408844495065</v>
      </c>
      <c r="BY249" s="8">
        <f>MAX((BY$3*climhigh!$M359+BY$4*climhigh!$M359^2+BY$5*climhigh!$M359^6)*(L249/L$66)^$BW$1,-99)</f>
        <v>-25.584838572851243</v>
      </c>
      <c r="BZ249" s="8">
        <f>MAX((BZ$3*climhigh!$M359+BZ$4*climhigh!$M359^2+BZ$5*climhigh!$M359^6)*(M249/M$66)^$BW$1,-99)</f>
        <v>-25.370284399008572</v>
      </c>
      <c r="CA249" s="8">
        <f t="shared" si="199"/>
        <v>2.9992778689041891E-2</v>
      </c>
      <c r="CB249" s="8">
        <f t="shared" si="200"/>
        <v>1.3421608974126365E-4</v>
      </c>
      <c r="CC249" s="8">
        <f t="shared" si="201"/>
        <v>2.3143441596599144E-5</v>
      </c>
      <c r="CD249" s="8">
        <f>MAX((CD$3*climhigh!$I359+CD$4*climhigh!$I359^2+CD$5*climhigh!$I359^6)*(K249/K$66)^$BW$1,-99)</f>
        <v>-99</v>
      </c>
      <c r="CE249" s="8">
        <f>MAX((CE$3*climhigh!$I359+CE$4*climhigh!$I359^2+CE$5*climhigh!$I359^6)*(L249/L$66)^$BW$1,-99)</f>
        <v>-99</v>
      </c>
      <c r="CF249" s="8">
        <f>MAX((CF$3*climhigh!$I359+CF$4*climhigh!$I359^2+CF$5*climhigh!$I359^6)*(M249/M$66)^$BW$1,-99)</f>
        <v>-99</v>
      </c>
      <c r="CG249" s="8">
        <f>MAX((CG$3*climhigh!$M359+CG$4*climhigh!$M359^2+CG$5*climhigh!$M359^6)*(K249/K$66)^$BW$1,-99)</f>
        <v>-99</v>
      </c>
      <c r="CH249" s="8">
        <f>MAX((CH$3*climhigh!$M359+CH$4*climhigh!$M359^2+CH$5*climhigh!$M359^6)*(L249/L$66)^$BW$1,-99)</f>
        <v>-99</v>
      </c>
      <c r="CI249" s="8">
        <f>MAX((CI$3*climhigh!$M359+CI$4*climhigh!$M359^2+CI$5*climhigh!$M359^6)*(M249/M$66)^$BW$1,-99)</f>
        <v>-99</v>
      </c>
      <c r="CJ249" s="8">
        <f t="shared" si="202"/>
        <v>0</v>
      </c>
      <c r="CK249" s="8">
        <f t="shared" si="203"/>
        <v>0</v>
      </c>
      <c r="CL249" s="8">
        <f t="shared" si="204"/>
        <v>0</v>
      </c>
    </row>
    <row r="250" spans="1:90">
      <c r="A250">
        <f t="shared" ref="A250:A313" si="232">1+A249</f>
        <v>2204</v>
      </c>
      <c r="B250" s="4">
        <f t="shared" si="225"/>
        <v>1286.5236250977227</v>
      </c>
      <c r="C250" s="4">
        <f t="shared" si="225"/>
        <v>3572.5471185685255</v>
      </c>
      <c r="D250" s="4">
        <f t="shared" si="225"/>
        <v>6809.3736650038154</v>
      </c>
      <c r="E250" s="11">
        <f t="shared" si="226"/>
        <v>4.6510728771031078E-7</v>
      </c>
      <c r="F250" s="11">
        <f t="shared" si="226"/>
        <v>9.3243757641177088E-7</v>
      </c>
      <c r="G250" s="11">
        <f t="shared" si="226"/>
        <v>2.058662971212952E-6</v>
      </c>
      <c r="H250" s="4">
        <f t="shared" si="182"/>
        <v>139694.40997907383</v>
      </c>
      <c r="I250" s="4">
        <f t="shared" si="182"/>
        <v>187256.77422821615</v>
      </c>
      <c r="J250" s="4">
        <f t="shared" si="182"/>
        <v>35405.970377744263</v>
      </c>
      <c r="K250" s="4">
        <f t="shared" ref="K250:M313" si="233">H250/B250*1000</f>
        <v>108582.85635326969</v>
      </c>
      <c r="L250" s="4">
        <f t="shared" si="233"/>
        <v>52415.480611840772</v>
      </c>
      <c r="M250" s="4">
        <f t="shared" si="233"/>
        <v>5199.592814198194</v>
      </c>
      <c r="N250" s="11">
        <f t="shared" si="179"/>
        <v>-2.3756261051559591E-3</v>
      </c>
      <c r="O250" s="11">
        <f t="shared" si="179"/>
        <v>3.1500823187302629E-3</v>
      </c>
      <c r="P250" s="11">
        <f t="shared" si="179"/>
        <v>1.79502544690191E-3</v>
      </c>
      <c r="Q250" s="4">
        <f t="shared" ref="Q250:S313" si="234">T250*H250/1000</f>
        <v>1689.5828593417771</v>
      </c>
      <c r="R250" s="4">
        <f t="shared" si="234"/>
        <v>8130.4893754651566</v>
      </c>
      <c r="S250" s="4">
        <f t="shared" si="234"/>
        <v>1950.2826512650436</v>
      </c>
      <c r="T250" s="4">
        <f t="shared" si="227"/>
        <v>12.094849461727753</v>
      </c>
      <c r="U250" s="4">
        <f t="shared" si="227"/>
        <v>43.418933221375774</v>
      </c>
      <c r="V250" s="4">
        <f t="shared" si="227"/>
        <v>55.083440178523283</v>
      </c>
      <c r="W250" s="11">
        <f t="shared" ref="W250:Y313" si="235">T$5-1</f>
        <v>-1.219247815263802E-2</v>
      </c>
      <c r="X250" s="11">
        <f t="shared" si="235"/>
        <v>-1.3228699347321071E-2</v>
      </c>
      <c r="Y250" s="11">
        <f t="shared" si="235"/>
        <v>-1.2203590333800474E-2</v>
      </c>
      <c r="Z250" s="4">
        <f t="shared" si="188"/>
        <v>1869.4019411150762</v>
      </c>
      <c r="AA250" s="4">
        <f t="shared" si="188"/>
        <v>25071.950974979714</v>
      </c>
      <c r="AB250" s="4">
        <f t="shared" si="188"/>
        <v>3740.5118178117527</v>
      </c>
      <c r="AC250" s="12">
        <f t="shared" si="228"/>
        <v>1.394698621517857</v>
      </c>
      <c r="AD250" s="12">
        <f t="shared" si="228"/>
        <v>4.5876332902473926</v>
      </c>
      <c r="AE250" s="12">
        <f t="shared" si="228"/>
        <v>1.945672668876963</v>
      </c>
      <c r="AF250" s="11">
        <f t="shared" ref="AF250:AH313" si="236">AC$5-1</f>
        <v>-2.9039671966837322E-3</v>
      </c>
      <c r="AG250" s="11">
        <f t="shared" si="236"/>
        <v>2.0567434751257441E-3</v>
      </c>
      <c r="AH250" s="11">
        <f t="shared" si="236"/>
        <v>8.257041531207765E-4</v>
      </c>
      <c r="AI250" s="1">
        <f t="shared" si="231"/>
        <v>285489.42420024856</v>
      </c>
      <c r="AJ250" s="1">
        <f t="shared" si="231"/>
        <v>361958.18584362412</v>
      </c>
      <c r="AK250" s="1">
        <f t="shared" si="231"/>
        <v>69421.464611899777</v>
      </c>
      <c r="AL250" s="17">
        <f t="shared" si="229"/>
        <v>64.300988154511387</v>
      </c>
      <c r="AM250" s="17">
        <f t="shared" si="229"/>
        <v>28.395310599934515</v>
      </c>
      <c r="AN250" s="17">
        <f t="shared" si="229"/>
        <v>4.3794059741515392</v>
      </c>
      <c r="AO250" s="7">
        <f t="shared" ref="AO250:AQ265" si="237">AO$5*AO249</f>
        <v>2.6008883673268326E-3</v>
      </c>
      <c r="AP250" s="7">
        <f t="shared" si="237"/>
        <v>4.005172637952188E-3</v>
      </c>
      <c r="AQ250" s="7">
        <f t="shared" si="237"/>
        <v>2.8991045137721893E-3</v>
      </c>
      <c r="AR250" s="1">
        <f t="shared" si="186"/>
        <v>139694.40997907383</v>
      </c>
      <c r="AS250" s="1">
        <f t="shared" si="186"/>
        <v>187256.77422821615</v>
      </c>
      <c r="AT250" s="1">
        <f t="shared" si="186"/>
        <v>35405.970377744263</v>
      </c>
      <c r="AU250" s="1">
        <f t="shared" si="193"/>
        <v>27938.881995814765</v>
      </c>
      <c r="AV250" s="1">
        <f t="shared" si="193"/>
        <v>37451.354845643233</v>
      </c>
      <c r="AW250" s="1">
        <f t="shared" si="193"/>
        <v>7081.1940755488531</v>
      </c>
      <c r="AX250" s="1">
        <f t="shared" si="194"/>
        <v>86866.285082615766</v>
      </c>
      <c r="AY250" s="1">
        <f t="shared" si="194"/>
        <v>41932.384489472621</v>
      </c>
      <c r="AZ250" s="1">
        <f t="shared" si="194"/>
        <v>4159.674251358555</v>
      </c>
      <c r="BA250" s="1">
        <f t="shared" si="195"/>
        <v>11.372125262239358</v>
      </c>
      <c r="BB250" s="1">
        <f t="shared" si="195"/>
        <v>10.643813706887304</v>
      </c>
      <c r="BC250" s="1">
        <f t="shared" si="195"/>
        <v>8.3331920452274293</v>
      </c>
      <c r="BD250" s="1">
        <f t="shared" si="196"/>
        <v>475.29953539037729</v>
      </c>
      <c r="BE250">
        <f t="shared" si="230"/>
        <v>0.21822387218499145</v>
      </c>
      <c r="BF250">
        <f t="shared" si="230"/>
        <v>0.3346263841173937</v>
      </c>
      <c r="BG250">
        <f t="shared" si="230"/>
        <v>2.453676962688749E-2</v>
      </c>
      <c r="BH250">
        <f t="shared" si="197"/>
        <v>0.2897302553688284</v>
      </c>
      <c r="BI250">
        <f t="shared" si="198"/>
        <v>4.7621658391411486E-3</v>
      </c>
      <c r="BJ250">
        <f t="shared" si="198"/>
        <v>1.1197481694748152E-2</v>
      </c>
      <c r="BK250">
        <f t="shared" si="198"/>
        <v>6.0205306372294847E-5</v>
      </c>
      <c r="BL250">
        <f t="shared" si="192"/>
        <v>665.2479471213237</v>
      </c>
      <c r="BM250">
        <f t="shared" si="192"/>
        <v>2096.8043016380379</v>
      </c>
      <c r="BN250">
        <f t="shared" si="192"/>
        <v>2.1316272940004892</v>
      </c>
      <c r="BO250">
        <f t="shared" si="187"/>
        <v>643.73360487600553</v>
      </c>
      <c r="BP250">
        <f t="shared" si="208"/>
        <v>499.84987067027265</v>
      </c>
      <c r="BQ250">
        <f t="shared" si="208"/>
        <v>46.450762937749111</v>
      </c>
      <c r="BR250" s="7">
        <f t="shared" si="206"/>
        <v>8.814617438872574E-4</v>
      </c>
      <c r="BS250" s="7">
        <f t="shared" si="190"/>
        <v>4.3446085671133223E-3</v>
      </c>
      <c r="BT250" s="7">
        <f t="shared" si="191"/>
        <v>7.4850620959861886E-4</v>
      </c>
      <c r="BU250" s="8">
        <f>MAX((BU$3*climhigh!$I360+BU$4*climhigh!$I360^2+BU$5*climhigh!$I360^6)*(K250/K$66)^$BW$1,-99)</f>
        <v>-42.462886362986765</v>
      </c>
      <c r="BV250" s="8">
        <f>MAX((BV$3*climhigh!$I360+BV$4*climhigh!$I360^2+BV$5*climhigh!$I360^6)*(L250/L$66)^$BW$1,-99)</f>
        <v>-25.697183427444678</v>
      </c>
      <c r="BW250" s="8">
        <f>MAX((BW$3*climhigh!$I360+BW$4*climhigh!$I360^2+BW$5*climhigh!$I360^6)*(M250/M$66)^$BW$1,-99)</f>
        <v>-25.481379053675173</v>
      </c>
      <c r="BX250" s="8">
        <f>MAX((BX$3*climhigh!$M360+BX$4*climhigh!$M360^2+BX$5*climhigh!$M360^6)*(K250/K$66)^$BW$1,-99)</f>
        <v>-42.462905274167902</v>
      </c>
      <c r="BY250" s="8">
        <f>MAX((BY$3*climhigh!$M360+BY$4*climhigh!$M360^2+BY$5*climhigh!$M360^6)*(L250/L$66)^$BW$1,-99)</f>
        <v>-25.697194114238755</v>
      </c>
      <c r="BZ250" s="8">
        <f>MAX((BZ$3*climhigh!$M360+BZ$4*climhigh!$M360^2+BZ$5*climhigh!$M360^6)*(M250/M$66)^$BW$1,-99)</f>
        <v>-25.48138893409963</v>
      </c>
      <c r="CA250" s="8">
        <f t="shared" si="199"/>
        <v>2.9916123065404268E-2</v>
      </c>
      <c r="CB250" s="8">
        <f t="shared" si="200"/>
        <v>1.2997384456477185E-4</v>
      </c>
      <c r="CC250" s="8">
        <f t="shared" si="201"/>
        <v>2.2392403881571564E-5</v>
      </c>
      <c r="CD250" s="8">
        <f>MAX((CD$3*climhigh!$I360+CD$4*climhigh!$I360^2+CD$5*climhigh!$I360^6)*(K250/K$66)^$BW$1,-99)</f>
        <v>-99</v>
      </c>
      <c r="CE250" s="8">
        <f>MAX((CE$3*climhigh!$I360+CE$4*climhigh!$I360^2+CE$5*climhigh!$I360^6)*(L250/L$66)^$BW$1,-99)</f>
        <v>-99</v>
      </c>
      <c r="CF250" s="8">
        <f>MAX((CF$3*climhigh!$I360+CF$4*climhigh!$I360^2+CF$5*climhigh!$I360^6)*(M250/M$66)^$BW$1,-99)</f>
        <v>-99</v>
      </c>
      <c r="CG250" s="8">
        <f>MAX((CG$3*climhigh!$M360+CG$4*climhigh!$M360^2+CG$5*climhigh!$M360^6)*(K250/K$66)^$BW$1,-99)</f>
        <v>-99</v>
      </c>
      <c r="CH250" s="8">
        <f>MAX((CH$3*climhigh!$M360+CH$4*climhigh!$M360^2+CH$5*climhigh!$M360^6)*(L250/L$66)^$BW$1,-99)</f>
        <v>-99</v>
      </c>
      <c r="CI250" s="8">
        <f>MAX((CI$3*climhigh!$M360+CI$4*climhigh!$M360^2+CI$5*climhigh!$M360^6)*(M250/M$66)^$BW$1,-99)</f>
        <v>-99</v>
      </c>
      <c r="CJ250" s="8">
        <f t="shared" si="202"/>
        <v>0</v>
      </c>
      <c r="CK250" s="8">
        <f t="shared" si="203"/>
        <v>0</v>
      </c>
      <c r="CL250" s="8">
        <f t="shared" si="204"/>
        <v>0</v>
      </c>
    </row>
    <row r="251" spans="1:90">
      <c r="A251">
        <f t="shared" si="232"/>
        <v>2205</v>
      </c>
      <c r="B251" s="4">
        <f t="shared" si="225"/>
        <v>1286.5241935506608</v>
      </c>
      <c r="C251" s="4">
        <f t="shared" si="225"/>
        <v>3572.5502831868439</v>
      </c>
      <c r="D251" s="4">
        <f t="shared" si="225"/>
        <v>6809.3869822989664</v>
      </c>
      <c r="E251" s="11">
        <f t="shared" si="226"/>
        <v>4.4185192332479525E-7</v>
      </c>
      <c r="F251" s="11">
        <f t="shared" si="226"/>
        <v>8.8581569759118234E-7</v>
      </c>
      <c r="G251" s="11">
        <f t="shared" si="226"/>
        <v>1.9557298226523045E-6</v>
      </c>
      <c r="H251" s="4">
        <f t="shared" si="182"/>
        <v>139360.47726866874</v>
      </c>
      <c r="I251" s="4">
        <f t="shared" si="182"/>
        <v>187841.26004023553</v>
      </c>
      <c r="J251" s="4">
        <f t="shared" si="182"/>
        <v>35468.970481467419</v>
      </c>
      <c r="K251" s="4">
        <f t="shared" si="233"/>
        <v>108323.24643973436</v>
      </c>
      <c r="L251" s="4">
        <f t="shared" si="233"/>
        <v>52579.038823961448</v>
      </c>
      <c r="M251" s="4">
        <f t="shared" si="233"/>
        <v>5208.8345946072932</v>
      </c>
      <c r="N251" s="11">
        <f t="shared" si="179"/>
        <v>-2.3908922849726899E-3</v>
      </c>
      <c r="O251" s="11">
        <f t="shared" si="179"/>
        <v>3.1204180561061889E-3</v>
      </c>
      <c r="P251" s="11">
        <f t="shared" si="179"/>
        <v>1.7774046428911117E-3</v>
      </c>
      <c r="Q251" s="4">
        <f t="shared" si="234"/>
        <v>1664.993035163277</v>
      </c>
      <c r="R251" s="4">
        <f t="shared" si="234"/>
        <v>8047.9756117807574</v>
      </c>
      <c r="S251" s="4">
        <f t="shared" si="234"/>
        <v>1929.9101135373362</v>
      </c>
      <c r="T251" s="4">
        <f t="shared" si="227"/>
        <v>11.947383273906192</v>
      </c>
      <c r="U251" s="4">
        <f t="shared" si="227"/>
        <v>42.844557207808784</v>
      </c>
      <c r="V251" s="4">
        <f t="shared" si="227"/>
        <v>54.411224440408176</v>
      </c>
      <c r="W251" s="11">
        <f t="shared" si="235"/>
        <v>-1.219247815263802E-2</v>
      </c>
      <c r="X251" s="11">
        <f t="shared" si="235"/>
        <v>-1.3228699347321071E-2</v>
      </c>
      <c r="Y251" s="11">
        <f t="shared" si="235"/>
        <v>-1.2203590333800474E-2</v>
      </c>
      <c r="Z251" s="4">
        <f t="shared" si="188"/>
        <v>1836.8735463253561</v>
      </c>
      <c r="AA251" s="4">
        <f t="shared" si="188"/>
        <v>24869.283489367866</v>
      </c>
      <c r="AB251" s="4">
        <f t="shared" si="188"/>
        <v>3704.5604865840614</v>
      </c>
      <c r="AC251" s="12">
        <f t="shared" si="228"/>
        <v>1.390648462471709</v>
      </c>
      <c r="AD251" s="12">
        <f t="shared" si="228"/>
        <v>4.5970688750833784</v>
      </c>
      <c r="AE251" s="12">
        <f t="shared" si="228"/>
        <v>1.9472792188802683</v>
      </c>
      <c r="AF251" s="11">
        <f t="shared" si="236"/>
        <v>-2.9039671966837322E-3</v>
      </c>
      <c r="AG251" s="11">
        <f t="shared" si="236"/>
        <v>2.0567434751257441E-3</v>
      </c>
      <c r="AH251" s="11">
        <f t="shared" si="236"/>
        <v>8.257041531207765E-4</v>
      </c>
      <c r="AI251" s="1">
        <f t="shared" si="231"/>
        <v>284879.36377603846</v>
      </c>
      <c r="AJ251" s="1">
        <f t="shared" si="231"/>
        <v>363213.72210490494</v>
      </c>
      <c r="AK251" s="1">
        <f t="shared" si="231"/>
        <v>69560.512226258652</v>
      </c>
      <c r="AL251" s="17">
        <f t="shared" si="229"/>
        <v>64.466555449689082</v>
      </c>
      <c r="AM251" s="17">
        <f t="shared" si="229"/>
        <v>28.50790143978492</v>
      </c>
      <c r="AN251" s="17">
        <f t="shared" si="229"/>
        <v>4.3919753662225691</v>
      </c>
      <c r="AO251" s="7">
        <f t="shared" si="237"/>
        <v>2.5748794836535642E-3</v>
      </c>
      <c r="AP251" s="7">
        <f t="shared" si="237"/>
        <v>3.9651209115726662E-3</v>
      </c>
      <c r="AQ251" s="7">
        <f t="shared" si="237"/>
        <v>2.8701134686344673E-3</v>
      </c>
      <c r="AR251" s="1">
        <f t="shared" si="186"/>
        <v>139360.47726866874</v>
      </c>
      <c r="AS251" s="1">
        <f t="shared" si="186"/>
        <v>187841.26004023553</v>
      </c>
      <c r="AT251" s="1">
        <f t="shared" si="186"/>
        <v>35468.970481467419</v>
      </c>
      <c r="AU251" s="1">
        <f t="shared" si="193"/>
        <v>27872.095453733749</v>
      </c>
      <c r="AV251" s="1">
        <f t="shared" si="193"/>
        <v>37568.252008047108</v>
      </c>
      <c r="AW251" s="1">
        <f t="shared" si="193"/>
        <v>7093.7940962934845</v>
      </c>
      <c r="AX251" s="1">
        <f t="shared" si="194"/>
        <v>86658.597151787471</v>
      </c>
      <c r="AY251" s="1">
        <f t="shared" si="194"/>
        <v>42063.231059169164</v>
      </c>
      <c r="AZ251" s="1">
        <f t="shared" si="194"/>
        <v>4167.0676756858347</v>
      </c>
      <c r="BA251" s="1">
        <f t="shared" si="195"/>
        <v>11.369731507207502</v>
      </c>
      <c r="BB251" s="1">
        <f t="shared" si="195"/>
        <v>10.646929266543189</v>
      </c>
      <c r="BC251" s="1">
        <f t="shared" si="195"/>
        <v>8.3349678721559037</v>
      </c>
      <c r="BD251" s="1">
        <f t="shared" si="196"/>
        <v>461.54146225266959</v>
      </c>
      <c r="BE251">
        <f t="shared" si="230"/>
        <v>0.21822387218499145</v>
      </c>
      <c r="BF251">
        <f t="shared" si="230"/>
        <v>0.3346263841173937</v>
      </c>
      <c r="BG251">
        <f t="shared" si="230"/>
        <v>2.453676962688749E-2</v>
      </c>
      <c r="BH251">
        <f t="shared" si="197"/>
        <v>0.28982104774090323</v>
      </c>
      <c r="BI251">
        <f t="shared" si="198"/>
        <v>4.7621658391411486E-3</v>
      </c>
      <c r="BJ251">
        <f t="shared" si="198"/>
        <v>1.1197481694748152E-2</v>
      </c>
      <c r="BK251">
        <f t="shared" si="198"/>
        <v>6.0205306372294847E-5</v>
      </c>
      <c r="BL251">
        <f t="shared" si="192"/>
        <v>663.65770417526085</v>
      </c>
      <c r="BM251">
        <f t="shared" si="192"/>
        <v>2103.3490708189647</v>
      </c>
      <c r="BN251">
        <f t="shared" si="192"/>
        <v>2.1354202345466282</v>
      </c>
      <c r="BO251">
        <f t="shared" si="187"/>
        <v>644.30103142195833</v>
      </c>
      <c r="BP251">
        <f t="shared" si="208"/>
        <v>505.49620106418922</v>
      </c>
      <c r="BQ251">
        <f t="shared" si="208"/>
        <v>46.985004604912156</v>
      </c>
      <c r="BR251" s="7">
        <f t="shared" si="206"/>
        <v>8.6531534252864972E-4</v>
      </c>
      <c r="BS251" s="7">
        <f t="shared" si="190"/>
        <v>4.2180665700129339E-3</v>
      </c>
      <c r="BT251" s="7">
        <f t="shared" si="191"/>
        <v>7.2608368408566657E-4</v>
      </c>
      <c r="BU251" s="8">
        <f>MAX((BU$3*climhigh!$I361+BU$4*climhigh!$I361^2+BU$5*climhigh!$I361^6)*(K251/K$66)^$BW$1,-99)</f>
        <v>-42.720276646579933</v>
      </c>
      <c r="BV251" s="8">
        <f>MAX((BV$3*climhigh!$I361+BV$4*climhigh!$I361^2+BV$5*climhigh!$I361^6)*(L251/L$66)^$BW$1,-99)</f>
        <v>-25.808076424273263</v>
      </c>
      <c r="BW251" s="8">
        <f>MAX((BW$3*climhigh!$I361+BW$4*climhigh!$I361^2+BW$5*climhigh!$I361^6)*(M251/M$66)^$BW$1,-99)</f>
        <v>-25.591125706571592</v>
      </c>
      <c r="BX251" s="8">
        <f>MAX((BX$3*climhigh!$M361+BX$4*climhigh!$M361^2+BX$5*climhigh!$M361^6)*(K251/K$66)^$BW$1,-99)</f>
        <v>-42.72029554796724</v>
      </c>
      <c r="BY251" s="8">
        <f>MAX((BY$3*climhigh!$M361+BY$4*climhigh!$M361^2+BY$5*climhigh!$M361^6)*(L251/L$66)^$BW$1,-99)</f>
        <v>-25.808087089677176</v>
      </c>
      <c r="BZ251" s="8">
        <f>MAX((BZ$3*climhigh!$M361+BZ$4*climhigh!$M361^2+BZ$5*climhigh!$M361^6)*(M251/M$66)^$BW$1,-99)</f>
        <v>-25.59113556935365</v>
      </c>
      <c r="CA251" s="8">
        <f t="shared" si="199"/>
        <v>2.9839290817957425E-2</v>
      </c>
      <c r="CB251" s="8">
        <f t="shared" si="200"/>
        <v>1.258641150721201E-4</v>
      </c>
      <c r="CC251" s="8">
        <f t="shared" si="201"/>
        <v>2.1665822207606131E-5</v>
      </c>
      <c r="CD251" s="8">
        <f>MAX((CD$3*climhigh!$I361+CD$4*climhigh!$I361^2+CD$5*climhigh!$I361^6)*(K251/K$66)^$BW$1,-99)</f>
        <v>-99</v>
      </c>
      <c r="CE251" s="8">
        <f>MAX((CE$3*climhigh!$I361+CE$4*climhigh!$I361^2+CE$5*climhigh!$I361^6)*(L251/L$66)^$BW$1,-99)</f>
        <v>-99</v>
      </c>
      <c r="CF251" s="8">
        <f>MAX((CF$3*climhigh!$I361+CF$4*climhigh!$I361^2+CF$5*climhigh!$I361^6)*(M251/M$66)^$BW$1,-99)</f>
        <v>-99</v>
      </c>
      <c r="CG251" s="8">
        <f>MAX((CG$3*climhigh!$M361+CG$4*climhigh!$M361^2+CG$5*climhigh!$M361^6)*(K251/K$66)^$BW$1,-99)</f>
        <v>-99</v>
      </c>
      <c r="CH251" s="8">
        <f>MAX((CH$3*climhigh!$M361+CH$4*climhigh!$M361^2+CH$5*climhigh!$M361^6)*(L251/L$66)^$BW$1,-99)</f>
        <v>-99</v>
      </c>
      <c r="CI251" s="8">
        <f>MAX((CI$3*climhigh!$M361+CI$4*climhigh!$M361^2+CI$5*climhigh!$M361^6)*(M251/M$66)^$BW$1,-99)</f>
        <v>-99</v>
      </c>
      <c r="CJ251" s="8">
        <f t="shared" si="202"/>
        <v>0</v>
      </c>
      <c r="CK251" s="8">
        <f t="shared" si="203"/>
        <v>0</v>
      </c>
      <c r="CL251" s="8">
        <f t="shared" si="204"/>
        <v>0</v>
      </c>
    </row>
    <row r="252" spans="1:90">
      <c r="A252">
        <f t="shared" si="232"/>
        <v>2206</v>
      </c>
      <c r="B252" s="4">
        <f t="shared" si="225"/>
        <v>1286.5247335811905</v>
      </c>
      <c r="C252" s="4">
        <f t="shared" si="225"/>
        <v>3572.5532895769088</v>
      </c>
      <c r="D252" s="4">
        <f t="shared" si="225"/>
        <v>6809.399633754103</v>
      </c>
      <c r="E252" s="11">
        <f t="shared" si="226"/>
        <v>4.1975932715855545E-7</v>
      </c>
      <c r="F252" s="11">
        <f t="shared" si="226"/>
        <v>8.4152491271162315E-7</v>
      </c>
      <c r="G252" s="11">
        <f t="shared" si="226"/>
        <v>1.8579433315196892E-6</v>
      </c>
      <c r="H252" s="4">
        <f t="shared" si="182"/>
        <v>139025.35638789937</v>
      </c>
      <c r="I252" s="4">
        <f t="shared" si="182"/>
        <v>188422.10356148845</v>
      </c>
      <c r="J252" s="4">
        <f t="shared" si="182"/>
        <v>35531.471067939288</v>
      </c>
      <c r="K252" s="4">
        <f t="shared" si="233"/>
        <v>108062.71559265417</v>
      </c>
      <c r="L252" s="4">
        <f t="shared" si="233"/>
        <v>52741.579561939281</v>
      </c>
      <c r="M252" s="4">
        <f t="shared" si="233"/>
        <v>5218.0034920861835</v>
      </c>
      <c r="N252" s="11">
        <f t="shared" si="179"/>
        <v>-2.4051240674838326E-3</v>
      </c>
      <c r="O252" s="11">
        <f t="shared" si="179"/>
        <v>3.0913600098707583E-3</v>
      </c>
      <c r="P252" s="11">
        <f t="shared" si="179"/>
        <v>1.7602589048197892E-3</v>
      </c>
      <c r="Q252" s="4">
        <f t="shared" si="234"/>
        <v>1640.7376428107975</v>
      </c>
      <c r="R252" s="4">
        <f t="shared" si="234"/>
        <v>7966.068136339688</v>
      </c>
      <c r="S252" s="4">
        <f t="shared" si="234"/>
        <v>1909.7175134111321</v>
      </c>
      <c r="T252" s="4">
        <f t="shared" si="227"/>
        <v>11.801715064357898</v>
      </c>
      <c r="U252" s="4">
        <f t="shared" si="227"/>
        <v>42.277779441837581</v>
      </c>
      <c r="V252" s="4">
        <f t="shared" si="227"/>
        <v>53.747212147776963</v>
      </c>
      <c r="W252" s="11">
        <f t="shared" si="235"/>
        <v>-1.219247815263802E-2</v>
      </c>
      <c r="X252" s="11">
        <f t="shared" si="235"/>
        <v>-1.3228699347321071E-2</v>
      </c>
      <c r="Y252" s="11">
        <f t="shared" si="235"/>
        <v>-1.2203590333800474E-2</v>
      </c>
      <c r="Z252" s="4">
        <f t="shared" si="188"/>
        <v>1804.8834978573393</v>
      </c>
      <c r="AA252" s="4">
        <f t="shared" si="188"/>
        <v>24667.523635464553</v>
      </c>
      <c r="AB252" s="4">
        <f t="shared" si="188"/>
        <v>3668.8897840869108</v>
      </c>
      <c r="AC252" s="12">
        <f t="shared" si="228"/>
        <v>1.3866100649545725</v>
      </c>
      <c r="AD252" s="12">
        <f t="shared" si="228"/>
        <v>4.6065238664969099</v>
      </c>
      <c r="AE252" s="12">
        <f t="shared" si="228"/>
        <v>1.9488870954185835</v>
      </c>
      <c r="AF252" s="11">
        <f t="shared" si="236"/>
        <v>-2.9039671966837322E-3</v>
      </c>
      <c r="AG252" s="11">
        <f t="shared" si="236"/>
        <v>2.0567434751257441E-3</v>
      </c>
      <c r="AH252" s="11">
        <f t="shared" si="236"/>
        <v>8.257041531207765E-4</v>
      </c>
      <c r="AI252" s="1">
        <f t="shared" si="231"/>
        <v>284263.52285216836</v>
      </c>
      <c r="AJ252" s="1">
        <f t="shared" si="231"/>
        <v>364460.60190246161</v>
      </c>
      <c r="AK252" s="1">
        <f t="shared" si="231"/>
        <v>69698.255099926275</v>
      </c>
      <c r="AL252" s="17">
        <f t="shared" si="229"/>
        <v>64.630889124588208</v>
      </c>
      <c r="AM252" s="17">
        <f t="shared" si="229"/>
        <v>28.619808343167424</v>
      </c>
      <c r="AN252" s="17">
        <f t="shared" si="229"/>
        <v>4.4044547791985504</v>
      </c>
      <c r="AO252" s="7">
        <f t="shared" si="237"/>
        <v>2.5491306888170287E-3</v>
      </c>
      <c r="AP252" s="7">
        <f t="shared" si="237"/>
        <v>3.9254697024569398E-3</v>
      </c>
      <c r="AQ252" s="7">
        <f t="shared" si="237"/>
        <v>2.8414123339481224E-3</v>
      </c>
      <c r="AR252" s="1">
        <f t="shared" si="186"/>
        <v>139025.35638789937</v>
      </c>
      <c r="AS252" s="1">
        <f t="shared" si="186"/>
        <v>188422.10356148845</v>
      </c>
      <c r="AT252" s="1">
        <f t="shared" si="186"/>
        <v>35531.471067939288</v>
      </c>
      <c r="AU252" s="1">
        <f t="shared" si="193"/>
        <v>27805.071277579875</v>
      </c>
      <c r="AV252" s="1">
        <f t="shared" si="193"/>
        <v>37684.420712297688</v>
      </c>
      <c r="AW252" s="1">
        <f t="shared" si="193"/>
        <v>7106.2942135878584</v>
      </c>
      <c r="AX252" s="1">
        <f t="shared" si="194"/>
        <v>86450.172474123334</v>
      </c>
      <c r="AY252" s="1">
        <f t="shared" si="194"/>
        <v>42193.263649551423</v>
      </c>
      <c r="AZ252" s="1">
        <f t="shared" si="194"/>
        <v>4174.4027936689463</v>
      </c>
      <c r="BA252" s="1">
        <f t="shared" si="195"/>
        <v>11.367323486183169</v>
      </c>
      <c r="BB252" s="1">
        <f t="shared" si="195"/>
        <v>10.650015858124464</v>
      </c>
      <c r="BC252" s="1">
        <f t="shared" si="195"/>
        <v>8.3367265836206812</v>
      </c>
      <c r="BD252" s="1">
        <f t="shared" si="196"/>
        <v>448.18060946222272</v>
      </c>
      <c r="BE252">
        <f t="shared" si="230"/>
        <v>0.21822387218499145</v>
      </c>
      <c r="BF252">
        <f t="shared" si="230"/>
        <v>0.3346263841173937</v>
      </c>
      <c r="BG252">
        <f t="shared" si="230"/>
        <v>2.453676962688749E-2</v>
      </c>
      <c r="BH252">
        <f t="shared" si="197"/>
        <v>0.28991106893554558</v>
      </c>
      <c r="BI252">
        <f t="shared" si="198"/>
        <v>4.7621658391411486E-3</v>
      </c>
      <c r="BJ252">
        <f t="shared" si="198"/>
        <v>1.1197481694748152E-2</v>
      </c>
      <c r="BK252">
        <f t="shared" si="198"/>
        <v>6.0205306372294847E-5</v>
      </c>
      <c r="BL252">
        <f t="shared" si="192"/>
        <v>662.0618029648781</v>
      </c>
      <c r="BM252">
        <f t="shared" si="192"/>
        <v>2109.8530555157076</v>
      </c>
      <c r="BN252">
        <f t="shared" si="192"/>
        <v>2.1391831015036153</v>
      </c>
      <c r="BO252">
        <f t="shared" si="187"/>
        <v>644.85855498965475</v>
      </c>
      <c r="BP252">
        <f t="shared" si="208"/>
        <v>511.20662239419448</v>
      </c>
      <c r="BQ252">
        <f t="shared" si="208"/>
        <v>47.525413485018007</v>
      </c>
      <c r="BR252" s="7">
        <f t="shared" si="206"/>
        <v>8.498707514408288E-4</v>
      </c>
      <c r="BS252" s="7">
        <f t="shared" si="190"/>
        <v>4.0952102621484793E-3</v>
      </c>
      <c r="BT252" s="7">
        <f t="shared" si="191"/>
        <v>7.0434388787676751E-4</v>
      </c>
      <c r="BU252" s="8">
        <f>MAX((BU$3*climhigh!$I362+BU$4*climhigh!$I362^2+BU$5*climhigh!$I362^6)*(K252/K$66)^$BW$1,-99)</f>
        <v>-42.975546492096662</v>
      </c>
      <c r="BV252" s="8">
        <f>MAX((BV$3*climhigh!$I362+BV$4*climhigh!$I362^2+BV$5*climhigh!$I362^6)*(L252/L$66)^$BW$1,-99)</f>
        <v>-25.917508633786049</v>
      </c>
      <c r="BW252" s="8">
        <f>MAX((BW$3*climhigh!$I362+BW$4*climhigh!$I362^2+BW$5*climhigh!$I362^6)*(M252/M$66)^$BW$1,-99)</f>
        <v>-25.699514955794921</v>
      </c>
      <c r="BX252" s="8">
        <f>MAX((BX$3*climhigh!$M362+BX$4*climhigh!$M362^2+BX$5*climhigh!$M362^6)*(K252/K$66)^$BW$1,-99)</f>
        <v>-42.975565383726817</v>
      </c>
      <c r="BY252" s="8">
        <f>MAX((BY$3*climhigh!$M362+BY$4*climhigh!$M362^2+BY$5*climhigh!$M362^6)*(L252/L$66)^$BW$1,-99)</f>
        <v>-25.917519277920764</v>
      </c>
      <c r="BZ252" s="8">
        <f>MAX((BZ$3*climhigh!$M362+BZ$4*climhigh!$M362^2+BZ$5*climhigh!$M362^6)*(M252/M$66)^$BW$1,-99)</f>
        <v>-25.699524801030467</v>
      </c>
      <c r="CA252" s="8">
        <f t="shared" si="199"/>
        <v>2.9762313170512689E-2</v>
      </c>
      <c r="CB252" s="8">
        <f t="shared" si="200"/>
        <v>1.2188293032116041E-4</v>
      </c>
      <c r="CC252" s="8">
        <f t="shared" si="201"/>
        <v>2.096290337072483E-5</v>
      </c>
      <c r="CD252" s="8">
        <f>MAX((CD$3*climhigh!$I362+CD$4*climhigh!$I362^2+CD$5*climhigh!$I362^6)*(K252/K$66)^$BW$1,-99)</f>
        <v>-99</v>
      </c>
      <c r="CE252" s="8">
        <f>MAX((CE$3*climhigh!$I362+CE$4*climhigh!$I362^2+CE$5*climhigh!$I362^6)*(L252/L$66)^$BW$1,-99)</f>
        <v>-99</v>
      </c>
      <c r="CF252" s="8">
        <f>MAX((CF$3*climhigh!$I362+CF$4*climhigh!$I362^2+CF$5*climhigh!$I362^6)*(M252/M$66)^$BW$1,-99)</f>
        <v>-99</v>
      </c>
      <c r="CG252" s="8">
        <f>MAX((CG$3*climhigh!$M362+CG$4*climhigh!$M362^2+CG$5*climhigh!$M362^6)*(K252/K$66)^$BW$1,-99)</f>
        <v>-99</v>
      </c>
      <c r="CH252" s="8">
        <f>MAX((CH$3*climhigh!$M362+CH$4*climhigh!$M362^2+CH$5*climhigh!$M362^6)*(L252/L$66)^$BW$1,-99)</f>
        <v>-99</v>
      </c>
      <c r="CI252" s="8">
        <f>MAX((CI$3*climhigh!$M362+CI$4*climhigh!$M362^2+CI$5*climhigh!$M362^6)*(M252/M$66)^$BW$1,-99)</f>
        <v>-99</v>
      </c>
      <c r="CJ252" s="8">
        <f t="shared" si="202"/>
        <v>0</v>
      </c>
      <c r="CK252" s="8">
        <f t="shared" si="203"/>
        <v>0</v>
      </c>
      <c r="CL252" s="8">
        <f t="shared" si="204"/>
        <v>0</v>
      </c>
    </row>
    <row r="253" spans="1:90">
      <c r="A253">
        <f t="shared" si="232"/>
        <v>2207</v>
      </c>
      <c r="B253" s="4">
        <f t="shared" si="225"/>
        <v>1286.5252466104093</v>
      </c>
      <c r="C253" s="4">
        <f t="shared" si="225"/>
        <v>3572.556145649874</v>
      </c>
      <c r="D253" s="4">
        <f t="shared" si="225"/>
        <v>6809.4116526588123</v>
      </c>
      <c r="E253" s="11">
        <f t="shared" si="226"/>
        <v>3.9877136080062764E-7</v>
      </c>
      <c r="F253" s="11">
        <f t="shared" si="226"/>
        <v>7.9944866707604192E-7</v>
      </c>
      <c r="G253" s="11">
        <f t="shared" si="226"/>
        <v>1.7650461649437046E-6</v>
      </c>
      <c r="H253" s="4">
        <f t="shared" si="182"/>
        <v>138689.20346409274</v>
      </c>
      <c r="I253" s="4">
        <f t="shared" si="182"/>
        <v>188999.3722049536</v>
      </c>
      <c r="J253" s="4">
        <f t="shared" si="182"/>
        <v>35593.485823267816</v>
      </c>
      <c r="K253" s="4">
        <f t="shared" si="233"/>
        <v>107801.38503266478</v>
      </c>
      <c r="L253" s="4">
        <f t="shared" si="233"/>
        <v>52903.121602466301</v>
      </c>
      <c r="M253" s="4">
        <f t="shared" si="233"/>
        <v>5227.1014940578507</v>
      </c>
      <c r="N253" s="11">
        <f t="shared" si="179"/>
        <v>-2.4183230872568684E-3</v>
      </c>
      <c r="O253" s="11">
        <f t="shared" si="179"/>
        <v>3.0628972789354947E-3</v>
      </c>
      <c r="P253" s="11">
        <f t="shared" si="179"/>
        <v>1.7435791266651179E-3</v>
      </c>
      <c r="Q253" s="4">
        <f t="shared" si="234"/>
        <v>1616.8141736897721</v>
      </c>
      <c r="R253" s="4">
        <f t="shared" si="234"/>
        <v>7884.7701975447399</v>
      </c>
      <c r="S253" s="4">
        <f t="shared" si="234"/>
        <v>1889.7045474015258</v>
      </c>
      <c r="T253" s="4">
        <f t="shared" si="227"/>
        <v>11.657822911272056</v>
      </c>
      <c r="U253" s="4">
        <f t="shared" si="227"/>
        <v>41.718499408529162</v>
      </c>
      <c r="V253" s="4">
        <f t="shared" si="227"/>
        <v>53.091303189141627</v>
      </c>
      <c r="W253" s="11">
        <f t="shared" si="235"/>
        <v>-1.219247815263802E-2</v>
      </c>
      <c r="X253" s="11">
        <f t="shared" si="235"/>
        <v>-1.3228699347321071E-2</v>
      </c>
      <c r="Y253" s="11">
        <f t="shared" si="235"/>
        <v>-1.2203590333800474E-2</v>
      </c>
      <c r="Z253" s="4">
        <f t="shared" si="188"/>
        <v>1773.4252326501246</v>
      </c>
      <c r="AA253" s="4">
        <f t="shared" si="188"/>
        <v>24466.690774718794</v>
      </c>
      <c r="AB253" s="4">
        <f t="shared" si="188"/>
        <v>3633.5000049870018</v>
      </c>
      <c r="AC253" s="12">
        <f t="shared" si="228"/>
        <v>1.3825833948113528</v>
      </c>
      <c r="AD253" s="12">
        <f t="shared" si="228"/>
        <v>4.6159983044023383</v>
      </c>
      <c r="AE253" s="12">
        <f t="shared" si="228"/>
        <v>1.9504962995872341</v>
      </c>
      <c r="AF253" s="11">
        <f t="shared" si="236"/>
        <v>-2.9039671966837322E-3</v>
      </c>
      <c r="AG253" s="11">
        <f t="shared" si="236"/>
        <v>2.0567434751257441E-3</v>
      </c>
      <c r="AH253" s="11">
        <f t="shared" si="236"/>
        <v>8.257041531207765E-4</v>
      </c>
      <c r="AI253" s="1">
        <f t="shared" si="231"/>
        <v>283642.24184453138</v>
      </c>
      <c r="AJ253" s="1">
        <f t="shared" si="231"/>
        <v>365698.96242451313</v>
      </c>
      <c r="AK253" s="1">
        <f t="shared" si="231"/>
        <v>69834.723803521512</v>
      </c>
      <c r="AL253" s="17">
        <f t="shared" si="229"/>
        <v>64.79399418167209</v>
      </c>
      <c r="AM253" s="17">
        <f t="shared" si="229"/>
        <v>28.73103107180324</v>
      </c>
      <c r="AN253" s="17">
        <f t="shared" si="229"/>
        <v>4.4168445026111423</v>
      </c>
      <c r="AO253" s="7">
        <f t="shared" si="237"/>
        <v>2.5236393819288586E-3</v>
      </c>
      <c r="AP253" s="7">
        <f t="shared" si="237"/>
        <v>3.8862150054323704E-3</v>
      </c>
      <c r="AQ253" s="7">
        <f t="shared" si="237"/>
        <v>2.8129982106086414E-3</v>
      </c>
      <c r="AR253" s="1">
        <f t="shared" si="186"/>
        <v>138689.20346409274</v>
      </c>
      <c r="AS253" s="1">
        <f t="shared" si="186"/>
        <v>188999.3722049536</v>
      </c>
      <c r="AT253" s="1">
        <f t="shared" si="186"/>
        <v>35593.485823267816</v>
      </c>
      <c r="AU253" s="1">
        <f t="shared" si="193"/>
        <v>27737.84069281855</v>
      </c>
      <c r="AV253" s="1">
        <f t="shared" si="193"/>
        <v>37799.874440990723</v>
      </c>
      <c r="AW253" s="1">
        <f t="shared" si="193"/>
        <v>7118.697164653564</v>
      </c>
      <c r="AX253" s="1">
        <f t="shared" si="194"/>
        <v>86241.108026131828</v>
      </c>
      <c r="AY253" s="1">
        <f t="shared" si="194"/>
        <v>42322.497281973039</v>
      </c>
      <c r="AZ253" s="1">
        <f t="shared" si="194"/>
        <v>4181.6811952462804</v>
      </c>
      <c r="BA253" s="1">
        <f t="shared" si="195"/>
        <v>11.364902234229719</v>
      </c>
      <c r="BB253" s="1">
        <f t="shared" si="195"/>
        <v>10.653074074289608</v>
      </c>
      <c r="BC253" s="1">
        <f t="shared" si="195"/>
        <v>8.3384686444778193</v>
      </c>
      <c r="BD253" s="1">
        <f t="shared" si="196"/>
        <v>435.20556654980993</v>
      </c>
      <c r="BE253">
        <f t="shared" si="230"/>
        <v>0.21822387218499145</v>
      </c>
      <c r="BF253">
        <f t="shared" si="230"/>
        <v>0.3346263841173937</v>
      </c>
      <c r="BG253">
        <f t="shared" si="230"/>
        <v>2.453676962688749E-2</v>
      </c>
      <c r="BH253">
        <f t="shared" si="197"/>
        <v>0.29000032455195457</v>
      </c>
      <c r="BI253">
        <f t="shared" si="198"/>
        <v>4.7621658391411486E-3</v>
      </c>
      <c r="BJ253">
        <f t="shared" si="198"/>
        <v>1.1197481694748152E-2</v>
      </c>
      <c r="BK253">
        <f t="shared" si="198"/>
        <v>6.0205306372294847E-5</v>
      </c>
      <c r="BL253">
        <f t="shared" si="192"/>
        <v>660.4609869943987</v>
      </c>
      <c r="BM253">
        <f t="shared" si="192"/>
        <v>2116.3170105838608</v>
      </c>
      <c r="BN253">
        <f t="shared" si="192"/>
        <v>2.142916718847772</v>
      </c>
      <c r="BO253">
        <f t="shared" si="187"/>
        <v>645.40660141435683</v>
      </c>
      <c r="BP253">
        <f t="shared" si="208"/>
        <v>516.98185998043266</v>
      </c>
      <c r="BQ253">
        <f t="shared" si="208"/>
        <v>48.072060584270318</v>
      </c>
      <c r="BR253" s="7">
        <f t="shared" si="206"/>
        <v>8.3511865037877442E-4</v>
      </c>
      <c r="BS253" s="7">
        <f t="shared" si="190"/>
        <v>3.9759322933480383E-3</v>
      </c>
      <c r="BT253" s="7">
        <f t="shared" si="191"/>
        <v>6.8326524342806011E-4</v>
      </c>
      <c r="BU253" s="8">
        <f>MAX((BU$3*climhigh!$I363+BU$4*climhigh!$I363^2+BU$5*climhigh!$I363^6)*(K253/K$66)^$BW$1,-99)</f>
        <v>-43.228681936032388</v>
      </c>
      <c r="BV253" s="8">
        <f>MAX((BV$3*climhigh!$I363+BV$4*climhigh!$I363^2+BV$5*climhigh!$I363^6)*(L253/L$66)^$BW$1,-99)</f>
        <v>-26.025482104622572</v>
      </c>
      <c r="BW253" s="8">
        <f>MAX((BW$3*climhigh!$I363+BW$4*climhigh!$I363^2+BW$5*climhigh!$I363^6)*(M253/M$66)^$BW$1,-99)</f>
        <v>-25.806547565292423</v>
      </c>
      <c r="BX253" s="8">
        <f>MAX((BX$3*climhigh!$M363+BX$4*climhigh!$M363^2+BX$5*climhigh!$M363^6)*(K253/K$66)^$BW$1,-99)</f>
        <v>-43.228700817941608</v>
      </c>
      <c r="BY253" s="8">
        <f>MAX((BY$3*climhigh!$M363+BY$4*climhigh!$M363^2+BY$5*climhigh!$M363^6)*(L253/L$66)^$BW$1,-99)</f>
        <v>-26.025492727609091</v>
      </c>
      <c r="BZ253" s="8">
        <f>MAX((BZ$3*climhigh!$M363+BZ$4*climhigh!$M363^2+BZ$5*climhigh!$M363^6)*(M253/M$66)^$BW$1,-99)</f>
        <v>-25.806557393077398</v>
      </c>
      <c r="CA253" s="8">
        <f t="shared" si="199"/>
        <v>2.9685220748140697E-2</v>
      </c>
      <c r="CB253" s="8">
        <f t="shared" si="200"/>
        <v>1.1802642780769781E-4</v>
      </c>
      <c r="CC253" s="8">
        <f t="shared" si="201"/>
        <v>2.0282879580694053E-5</v>
      </c>
      <c r="CD253" s="8">
        <f>MAX((CD$3*climhigh!$I363+CD$4*climhigh!$I363^2+CD$5*climhigh!$I363^6)*(K253/K$66)^$BW$1,-99)</f>
        <v>-99</v>
      </c>
      <c r="CE253" s="8">
        <f>MAX((CE$3*climhigh!$I363+CE$4*climhigh!$I363^2+CE$5*climhigh!$I363^6)*(L253/L$66)^$BW$1,-99)</f>
        <v>-99</v>
      </c>
      <c r="CF253" s="8">
        <f>MAX((CF$3*climhigh!$I363+CF$4*climhigh!$I363^2+CF$5*climhigh!$I363^6)*(M253/M$66)^$BW$1,-99)</f>
        <v>-99</v>
      </c>
      <c r="CG253" s="8">
        <f>MAX((CG$3*climhigh!$M363+CG$4*climhigh!$M363^2+CG$5*climhigh!$M363^6)*(K253/K$66)^$BW$1,-99)</f>
        <v>-99</v>
      </c>
      <c r="CH253" s="8">
        <f>MAX((CH$3*climhigh!$M363+CH$4*climhigh!$M363^2+CH$5*climhigh!$M363^6)*(L253/L$66)^$BW$1,-99)</f>
        <v>-99</v>
      </c>
      <c r="CI253" s="8">
        <f>MAX((CI$3*climhigh!$M363+CI$4*climhigh!$M363^2+CI$5*climhigh!$M363^6)*(M253/M$66)^$BW$1,-99)</f>
        <v>-99</v>
      </c>
      <c r="CJ253" s="8">
        <f t="shared" si="202"/>
        <v>0</v>
      </c>
      <c r="CK253" s="8">
        <f t="shared" si="203"/>
        <v>0</v>
      </c>
      <c r="CL253" s="8">
        <f t="shared" si="204"/>
        <v>0</v>
      </c>
    </row>
    <row r="254" spans="1:90">
      <c r="A254">
        <f t="shared" si="232"/>
        <v>2208</v>
      </c>
      <c r="B254" s="4">
        <f t="shared" si="225"/>
        <v>1286.5257339883615</v>
      </c>
      <c r="C254" s="4">
        <f t="shared" si="225"/>
        <v>3572.5588589213603</v>
      </c>
      <c r="D254" s="4">
        <f t="shared" si="225"/>
        <v>6809.4230706384387</v>
      </c>
      <c r="E254" s="11">
        <f t="shared" si="226"/>
        <v>3.7883279276059623E-7</v>
      </c>
      <c r="F254" s="11">
        <f t="shared" si="226"/>
        <v>7.5947623372223976E-7</v>
      </c>
      <c r="G254" s="11">
        <f t="shared" si="226"/>
        <v>1.6767938566965194E-6</v>
      </c>
      <c r="H254" s="4">
        <f t="shared" si="182"/>
        <v>138352.17302137244</v>
      </c>
      <c r="I254" s="4">
        <f t="shared" si="182"/>
        <v>189573.1328790143</v>
      </c>
      <c r="J254" s="4">
        <f t="shared" si="182"/>
        <v>35655.028240729647</v>
      </c>
      <c r="K254" s="4">
        <f t="shared" si="233"/>
        <v>107539.37474104505</v>
      </c>
      <c r="L254" s="4">
        <f t="shared" si="233"/>
        <v>53063.683585118284</v>
      </c>
      <c r="M254" s="4">
        <f t="shared" si="233"/>
        <v>5236.1305606741662</v>
      </c>
      <c r="N254" s="11">
        <f t="shared" si="179"/>
        <v>-2.4304909583522383E-3</v>
      </c>
      <c r="O254" s="11">
        <f t="shared" si="179"/>
        <v>3.0350190648200659E-3</v>
      </c>
      <c r="P254" s="11">
        <f t="shared" si="179"/>
        <v>1.7273562846598089E-3</v>
      </c>
      <c r="Q254" s="4">
        <f t="shared" si="234"/>
        <v>1593.2200657324415</v>
      </c>
      <c r="R254" s="4">
        <f t="shared" si="234"/>
        <v>7804.0847296267921</v>
      </c>
      <c r="S254" s="4">
        <f t="shared" si="234"/>
        <v>1869.8708607874757</v>
      </c>
      <c r="T254" s="4">
        <f t="shared" si="227"/>
        <v>11.515685160119048</v>
      </c>
      <c r="U254" s="4">
        <f t="shared" si="227"/>
        <v>41.166617922632341</v>
      </c>
      <c r="V254" s="4">
        <f t="shared" si="227"/>
        <v>52.44339867473375</v>
      </c>
      <c r="W254" s="11">
        <f t="shared" si="235"/>
        <v>-1.219247815263802E-2</v>
      </c>
      <c r="X254" s="11">
        <f t="shared" si="235"/>
        <v>-1.3228699347321071E-2</v>
      </c>
      <c r="Y254" s="11">
        <f t="shared" si="235"/>
        <v>-1.2203590333800474E-2</v>
      </c>
      <c r="Z254" s="4">
        <f t="shared" si="188"/>
        <v>1742.4921786030027</v>
      </c>
      <c r="AA254" s="4">
        <f t="shared" si="188"/>
        <v>24266.803401260946</v>
      </c>
      <c r="AB254" s="4">
        <f t="shared" si="188"/>
        <v>3598.3913423096642</v>
      </c>
      <c r="AC254" s="12">
        <f t="shared" si="228"/>
        <v>1.378568417986141</v>
      </c>
      <c r="AD254" s="12">
        <f t="shared" si="228"/>
        <v>4.6254922287961096</v>
      </c>
      <c r="AE254" s="12">
        <f t="shared" si="228"/>
        <v>1.95210683248245</v>
      </c>
      <c r="AF254" s="11">
        <f t="shared" si="236"/>
        <v>-2.9039671966837322E-3</v>
      </c>
      <c r="AG254" s="11">
        <f t="shared" si="236"/>
        <v>2.0567434751257441E-3</v>
      </c>
      <c r="AH254" s="11">
        <f t="shared" si="236"/>
        <v>8.257041531207765E-4</v>
      </c>
      <c r="AI254" s="1">
        <f t="shared" si="231"/>
        <v>283015.85835289682</v>
      </c>
      <c r="AJ254" s="1">
        <f t="shared" si="231"/>
        <v>366928.94062305253</v>
      </c>
      <c r="AK254" s="1">
        <f t="shared" si="231"/>
        <v>69969.948587822932</v>
      </c>
      <c r="AL254" s="17">
        <f t="shared" si="229"/>
        <v>64.955875690347142</v>
      </c>
      <c r="AM254" s="17">
        <f t="shared" si="229"/>
        <v>28.841569486235297</v>
      </c>
      <c r="AN254" s="17">
        <f t="shared" si="229"/>
        <v>4.4291448325367</v>
      </c>
      <c r="AO254" s="7">
        <f t="shared" si="237"/>
        <v>2.4984029881095701E-3</v>
      </c>
      <c r="AP254" s="7">
        <f t="shared" si="237"/>
        <v>3.8473528553780467E-3</v>
      </c>
      <c r="AQ254" s="7">
        <f t="shared" si="237"/>
        <v>2.7848682285025548E-3</v>
      </c>
      <c r="AR254" s="1">
        <f t="shared" si="186"/>
        <v>138352.17302137244</v>
      </c>
      <c r="AS254" s="1">
        <f t="shared" si="186"/>
        <v>189573.1328790143</v>
      </c>
      <c r="AT254" s="1">
        <f t="shared" si="186"/>
        <v>35655.028240729647</v>
      </c>
      <c r="AU254" s="1">
        <f t="shared" si="193"/>
        <v>27670.434604274487</v>
      </c>
      <c r="AV254" s="1">
        <f t="shared" si="193"/>
        <v>37914.62657580286</v>
      </c>
      <c r="AW254" s="1">
        <f t="shared" si="193"/>
        <v>7131.0056481459296</v>
      </c>
      <c r="AX254" s="1">
        <f t="shared" si="194"/>
        <v>86031.499792836024</v>
      </c>
      <c r="AY254" s="1">
        <f t="shared" si="194"/>
        <v>42450.946868094623</v>
      </c>
      <c r="AZ254" s="1">
        <f t="shared" si="194"/>
        <v>4188.9044485393324</v>
      </c>
      <c r="BA254" s="1">
        <f t="shared" si="195"/>
        <v>11.362468784833608</v>
      </c>
      <c r="BB254" s="1">
        <f t="shared" si="195"/>
        <v>10.656104496981769</v>
      </c>
      <c r="BC254" s="1">
        <f t="shared" si="195"/>
        <v>8.3401945105983941</v>
      </c>
      <c r="BD254" s="1">
        <f t="shared" si="196"/>
        <v>422.60524782185178</v>
      </c>
      <c r="BE254">
        <f t="shared" si="230"/>
        <v>0.21822387218499145</v>
      </c>
      <c r="BF254">
        <f t="shared" si="230"/>
        <v>0.3346263841173937</v>
      </c>
      <c r="BG254">
        <f t="shared" si="230"/>
        <v>2.453676962688749E-2</v>
      </c>
      <c r="BH254">
        <f t="shared" si="197"/>
        <v>0.29008882013271198</v>
      </c>
      <c r="BI254">
        <f t="shared" si="198"/>
        <v>4.7621658391411486E-3</v>
      </c>
      <c r="BJ254">
        <f t="shared" si="198"/>
        <v>1.1197481694748152E-2</v>
      </c>
      <c r="BK254">
        <f t="shared" si="198"/>
        <v>6.0205306372294847E-5</v>
      </c>
      <c r="BL254">
        <f t="shared" si="192"/>
        <v>658.85599213332546</v>
      </c>
      <c r="BM254">
        <f t="shared" si="192"/>
        <v>2122.7416852288216</v>
      </c>
      <c r="BN254">
        <f t="shared" si="192"/>
        <v>2.1466218989459533</v>
      </c>
      <c r="BO254">
        <f t="shared" si="187"/>
        <v>645.94559250427551</v>
      </c>
      <c r="BP254">
        <f t="shared" si="208"/>
        <v>522.82264731921396</v>
      </c>
      <c r="BQ254">
        <f t="shared" si="208"/>
        <v>48.625017723692807</v>
      </c>
      <c r="BR254" s="7">
        <f t="shared" si="206"/>
        <v>8.2104975835295413E-4</v>
      </c>
      <c r="BS254" s="7">
        <f t="shared" si="190"/>
        <v>3.8601284401437266E-3</v>
      </c>
      <c r="BT254" s="7">
        <f t="shared" si="191"/>
        <v>6.628268974020068E-4</v>
      </c>
      <c r="BU254" s="8">
        <f>MAX((BU$3*climhigh!$I364+BU$4*climhigh!$I364^2+BU$5*climhigh!$I364^6)*(K254/K$66)^$BW$1,-99)</f>
        <v>-43.47966932656059</v>
      </c>
      <c r="BV254" s="8">
        <f>MAX((BV$3*climhigh!$I364+BV$4*climhigh!$I364^2+BV$5*climhigh!$I364^6)*(L254/L$66)^$BW$1,-99)</f>
        <v>-26.131999149335243</v>
      </c>
      <c r="BW254" s="8">
        <f>MAX((BW$3*climhigh!$I364+BW$4*climhigh!$I364^2+BW$5*climhigh!$I364^6)*(M254/M$66)^$BW$1,-99)</f>
        <v>-25.912224561215691</v>
      </c>
      <c r="BX254" s="8">
        <f>MAX((BX$3*climhigh!$M364+BX$4*climhigh!$M364^2+BX$5*climhigh!$M364^6)*(K254/K$66)^$BW$1,-99)</f>
        <v>-43.479688198784373</v>
      </c>
      <c r="BY254" s="8">
        <f>MAX((BY$3*climhigh!$M364+BY$4*climhigh!$M364^2+BY$5*climhigh!$M364^6)*(L254/L$66)^$BW$1,-99)</f>
        <v>-26.132009751294426</v>
      </c>
      <c r="BZ254" s="8">
        <f>MAX((BZ$3*climhigh!$M364+BZ$4*climhigh!$M364^2+BZ$5*climhigh!$M364^6)*(M254/M$66)^$BW$1,-99)</f>
        <v>-25.912234371646004</v>
      </c>
      <c r="CA254" s="8">
        <f t="shared" si="199"/>
        <v>2.9608043401026476E-2</v>
      </c>
      <c r="CB254" s="8">
        <f t="shared" si="200"/>
        <v>1.1429085038931209E-4</v>
      </c>
      <c r="CC254" s="8">
        <f t="shared" si="201"/>
        <v>1.9625007545646341E-5</v>
      </c>
      <c r="CD254" s="8">
        <f>MAX((CD$3*climhigh!$I364+CD$4*climhigh!$I364^2+CD$5*climhigh!$I364^6)*(K254/K$66)^$BW$1,-99)</f>
        <v>-99</v>
      </c>
      <c r="CE254" s="8">
        <f>MAX((CE$3*climhigh!$I364+CE$4*climhigh!$I364^2+CE$5*climhigh!$I364^6)*(L254/L$66)^$BW$1,-99)</f>
        <v>-99</v>
      </c>
      <c r="CF254" s="8">
        <f>MAX((CF$3*climhigh!$I364+CF$4*climhigh!$I364^2+CF$5*climhigh!$I364^6)*(M254/M$66)^$BW$1,-99)</f>
        <v>-99</v>
      </c>
      <c r="CG254" s="8">
        <f>MAX((CG$3*climhigh!$M364+CG$4*climhigh!$M364^2+CG$5*climhigh!$M364^6)*(K254/K$66)^$BW$1,-99)</f>
        <v>-99</v>
      </c>
      <c r="CH254" s="8">
        <f>MAX((CH$3*climhigh!$M364+CH$4*climhigh!$M364^2+CH$5*climhigh!$M364^6)*(L254/L$66)^$BW$1,-99)</f>
        <v>-99</v>
      </c>
      <c r="CI254" s="8">
        <f>MAX((CI$3*climhigh!$M364+CI$4*climhigh!$M364^2+CI$5*climhigh!$M364^6)*(M254/M$66)^$BW$1,-99)</f>
        <v>-99</v>
      </c>
      <c r="CJ254" s="8">
        <f t="shared" si="202"/>
        <v>0</v>
      </c>
      <c r="CK254" s="8">
        <f t="shared" si="203"/>
        <v>0</v>
      </c>
      <c r="CL254" s="8">
        <f t="shared" si="204"/>
        <v>0</v>
      </c>
    </row>
    <row r="255" spans="1:90">
      <c r="A255">
        <f t="shared" si="232"/>
        <v>2209</v>
      </c>
      <c r="B255" s="4">
        <f t="shared" si="225"/>
        <v>1286.5261969975913</v>
      </c>
      <c r="C255" s="4">
        <f t="shared" si="225"/>
        <v>3572.5614365312299</v>
      </c>
      <c r="D255" s="4">
        <f t="shared" si="225"/>
        <v>6809.4339177372731</v>
      </c>
      <c r="E255" s="11">
        <f t="shared" si="226"/>
        <v>3.5989115312256638E-7</v>
      </c>
      <c r="F255" s="11">
        <f t="shared" si="226"/>
        <v>7.2150242203612775E-7</v>
      </c>
      <c r="G255" s="11">
        <f t="shared" si="226"/>
        <v>1.5929541638616933E-6</v>
      </c>
      <c r="H255" s="4">
        <f t="shared" si="182"/>
        <v>138014.41797491198</v>
      </c>
      <c r="I255" s="4">
        <f t="shared" si="182"/>
        <v>190143.45196110851</v>
      </c>
      <c r="J255" s="4">
        <f t="shared" si="182"/>
        <v>35716.111619274539</v>
      </c>
      <c r="K255" s="4">
        <f t="shared" si="233"/>
        <v>107276.80345491665</v>
      </c>
      <c r="L255" s="4">
        <f t="shared" si="233"/>
        <v>53223.284004802961</v>
      </c>
      <c r="M255" s="4">
        <f t="shared" si="233"/>
        <v>5245.0926245485543</v>
      </c>
      <c r="N255" s="11">
        <f t="shared" si="179"/>
        <v>-2.4416292800722994E-3</v>
      </c>
      <c r="O255" s="11">
        <f t="shared" si="179"/>
        <v>3.00771467228933E-3</v>
      </c>
      <c r="P255" s="11">
        <f t="shared" si="179"/>
        <v>1.7115814379606853E-3</v>
      </c>
      <c r="Q255" s="4">
        <f t="shared" si="234"/>
        <v>1569.952706521764</v>
      </c>
      <c r="R255" s="4">
        <f t="shared" si="234"/>
        <v>7724.0143619754754</v>
      </c>
      <c r="S255" s="4">
        <f t="shared" si="234"/>
        <v>1850.2160495737212</v>
      </c>
      <c r="T255" s="4">
        <f t="shared" si="227"/>
        <v>11.375280420391638</v>
      </c>
      <c r="U255" s="4">
        <f t="shared" si="227"/>
        <v>40.622037110987797</v>
      </c>
      <c r="V255" s="4">
        <f t="shared" si="227"/>
        <v>51.803400921595127</v>
      </c>
      <c r="W255" s="11">
        <f t="shared" si="235"/>
        <v>-1.219247815263802E-2</v>
      </c>
      <c r="X255" s="11">
        <f t="shared" si="235"/>
        <v>-1.3228699347321071E-2</v>
      </c>
      <c r="Y255" s="11">
        <f t="shared" si="235"/>
        <v>-1.2203590333800474E-2</v>
      </c>
      <c r="Z255" s="4">
        <f t="shared" si="188"/>
        <v>1712.0777585892786</v>
      </c>
      <c r="AA255" s="4">
        <f t="shared" si="188"/>
        <v>24067.87916146787</v>
      </c>
      <c r="AB255" s="4">
        <f t="shared" si="188"/>
        <v>3563.5638908416881</v>
      </c>
      <c r="AC255" s="12">
        <f t="shared" si="228"/>
        <v>1.374565100521925</v>
      </c>
      <c r="AD255" s="12">
        <f t="shared" si="228"/>
        <v>4.6350056797569303</v>
      </c>
      <c r="AE255" s="12">
        <f t="shared" si="228"/>
        <v>1.9537186952013661</v>
      </c>
      <c r="AF255" s="11">
        <f t="shared" si="236"/>
        <v>-2.9039671966837322E-3</v>
      </c>
      <c r="AG255" s="11">
        <f t="shared" si="236"/>
        <v>2.0567434751257441E-3</v>
      </c>
      <c r="AH255" s="11">
        <f t="shared" si="236"/>
        <v>8.257041531207765E-4</v>
      </c>
      <c r="AI255" s="1">
        <f t="shared" si="231"/>
        <v>282384.70712188166</v>
      </c>
      <c r="AJ255" s="1">
        <f t="shared" si="231"/>
        <v>368150.67313655018</v>
      </c>
      <c r="AK255" s="1">
        <f t="shared" si="231"/>
        <v>70103.959377186562</v>
      </c>
      <c r="AL255" s="17">
        <f t="shared" si="229"/>
        <v>65.116538784727979</v>
      </c>
      <c r="AM255" s="17">
        <f t="shared" si="229"/>
        <v>28.951423544004584</v>
      </c>
      <c r="AN255" s="17">
        <f t="shared" si="229"/>
        <v>4.4413560714130318</v>
      </c>
      <c r="AO255" s="7">
        <f t="shared" si="237"/>
        <v>2.4734189582284742E-3</v>
      </c>
      <c r="AP255" s="7">
        <f t="shared" si="237"/>
        <v>3.8088793268242663E-3</v>
      </c>
      <c r="AQ255" s="7">
        <f t="shared" si="237"/>
        <v>2.7570195462175294E-3</v>
      </c>
      <c r="AR255" s="1">
        <f t="shared" si="186"/>
        <v>138014.41797491198</v>
      </c>
      <c r="AS255" s="1">
        <f t="shared" si="186"/>
        <v>190143.45196110851</v>
      </c>
      <c r="AT255" s="1">
        <f t="shared" si="186"/>
        <v>35716.111619274539</v>
      </c>
      <c r="AU255" s="1">
        <f t="shared" si="193"/>
        <v>27602.883594982399</v>
      </c>
      <c r="AV255" s="1">
        <f t="shared" si="193"/>
        <v>38028.690392221702</v>
      </c>
      <c r="AW255" s="1">
        <f t="shared" si="193"/>
        <v>7143.2223238549086</v>
      </c>
      <c r="AX255" s="1">
        <f t="shared" si="194"/>
        <v>85821.442763933315</v>
      </c>
      <c r="AY255" s="1">
        <f t="shared" si="194"/>
        <v>42578.62720384237</v>
      </c>
      <c r="AZ255" s="1">
        <f t="shared" si="194"/>
        <v>4196.0740996388431</v>
      </c>
      <c r="BA255" s="1">
        <f t="shared" si="195"/>
        <v>11.360024169915894</v>
      </c>
      <c r="BB255" s="1">
        <f t="shared" si="195"/>
        <v>10.659107697529484</v>
      </c>
      <c r="BC255" s="1">
        <f t="shared" si="195"/>
        <v>8.3419046289500685</v>
      </c>
      <c r="BD255" s="1">
        <f t="shared" si="196"/>
        <v>410.36888326430699</v>
      </c>
      <c r="BE255">
        <f t="shared" si="230"/>
        <v>0.21822387218499145</v>
      </c>
      <c r="BF255">
        <f t="shared" si="230"/>
        <v>0.3346263841173937</v>
      </c>
      <c r="BG255">
        <f t="shared" si="230"/>
        <v>2.453676962688749E-2</v>
      </c>
      <c r="BH255">
        <f t="shared" si="197"/>
        <v>0.29017656116491675</v>
      </c>
      <c r="BI255">
        <f t="shared" si="198"/>
        <v>4.7621658391411486E-3</v>
      </c>
      <c r="BJ255">
        <f t="shared" si="198"/>
        <v>1.1197481694748152E-2</v>
      </c>
      <c r="BK255">
        <f t="shared" si="198"/>
        <v>6.0205306372294847E-5</v>
      </c>
      <c r="BL255">
        <f t="shared" si="192"/>
        <v>657.24754658907398</v>
      </c>
      <c r="BM255">
        <f t="shared" si="192"/>
        <v>2129.1278227107373</v>
      </c>
      <c r="BN255">
        <f t="shared" si="192"/>
        <v>2.1502994424655033</v>
      </c>
      <c r="BO255">
        <f t="shared" si="187"/>
        <v>646.47594597691034</v>
      </c>
      <c r="BP255">
        <f t="shared" si="208"/>
        <v>528.72972617554524</v>
      </c>
      <c r="BQ255">
        <f t="shared" si="208"/>
        <v>49.18435754849618</v>
      </c>
      <c r="BR255" s="7">
        <f t="shared" si="206"/>
        <v>8.0765483334599431E-4</v>
      </c>
      <c r="BS255" s="7">
        <f t="shared" si="190"/>
        <v>3.7476975147026472E-3</v>
      </c>
      <c r="BT255" s="7">
        <f t="shared" si="191"/>
        <v>6.4300869443574896E-4</v>
      </c>
      <c r="BU255" s="8">
        <f>MAX((BU$3*climhigh!$I365+BU$4*climhigh!$I365^2+BU$5*climhigh!$I365^6)*(K255/K$66)^$BW$1,-99)</f>
        <v>-43.728495316749772</v>
      </c>
      <c r="BV255" s="8">
        <f>MAX((BV$3*climhigh!$I365+BV$4*climhigh!$I365^2+BV$5*climhigh!$I365^6)*(L255/L$66)^$BW$1,-99)</f>
        <v>-26.23706233847355</v>
      </c>
      <c r="BW255" s="8">
        <f>MAX((BW$3*climhigh!$I365+BW$4*climhigh!$I365^2+BW$5*climhigh!$I365^6)*(M255/M$66)^$BW$1,-99)</f>
        <v>-26.016547226479265</v>
      </c>
      <c r="BX255" s="8">
        <f>MAX((BX$3*climhigh!$M365+BX$4*climhigh!$M365^2+BX$5*climhigh!$M365^6)*(K255/K$66)^$BW$1,-99)</f>
        <v>-43.728514179322801</v>
      </c>
      <c r="BY255" s="8">
        <f>MAX((BY$3*climhigh!$M365+BY$4*climhigh!$M365^2+BY$5*climhigh!$M365^6)*(L255/L$66)^$BW$1,-99)</f>
        <v>-26.237072919526177</v>
      </c>
      <c r="BZ255" s="8">
        <f>MAX((BZ$3*climhigh!$M365+BZ$4*climhigh!$M365^2+BZ$5*climhigh!$M365^6)*(M255/M$66)^$BW$1,-99)</f>
        <v>-26.016557019650786</v>
      </c>
      <c r="CA255" s="8">
        <f t="shared" si="199"/>
        <v>2.953081045263194E-2</v>
      </c>
      <c r="CB255" s="8">
        <f t="shared" si="200"/>
        <v>1.1067254494048367E-4</v>
      </c>
      <c r="CC255" s="8">
        <f t="shared" si="201"/>
        <v>1.8988567874776434E-5</v>
      </c>
      <c r="CD255" s="8">
        <f>MAX((CD$3*climhigh!$I365+CD$4*climhigh!$I365^2+CD$5*climhigh!$I365^6)*(K255/K$66)^$BW$1,-99)</f>
        <v>-99</v>
      </c>
      <c r="CE255" s="8">
        <f>MAX((CE$3*climhigh!$I365+CE$4*climhigh!$I365^2+CE$5*climhigh!$I365^6)*(L255/L$66)^$BW$1,-99)</f>
        <v>-99</v>
      </c>
      <c r="CF255" s="8">
        <f>MAX((CF$3*climhigh!$I365+CF$4*climhigh!$I365^2+CF$5*climhigh!$I365^6)*(M255/M$66)^$BW$1,-99)</f>
        <v>-99</v>
      </c>
      <c r="CG255" s="8">
        <f>MAX((CG$3*climhigh!$M365+CG$4*climhigh!$M365^2+CG$5*climhigh!$M365^6)*(K255/K$66)^$BW$1,-99)</f>
        <v>-99</v>
      </c>
      <c r="CH255" s="8">
        <f>MAX((CH$3*climhigh!$M365+CH$4*climhigh!$M365^2+CH$5*climhigh!$M365^6)*(L255/L$66)^$BW$1,-99)</f>
        <v>-99</v>
      </c>
      <c r="CI255" s="8">
        <f>MAX((CI$3*climhigh!$M365+CI$4*climhigh!$M365^2+CI$5*climhigh!$M365^6)*(M255/M$66)^$BW$1,-99)</f>
        <v>-99</v>
      </c>
      <c r="CJ255" s="8">
        <f t="shared" si="202"/>
        <v>0</v>
      </c>
      <c r="CK255" s="8">
        <f t="shared" si="203"/>
        <v>0</v>
      </c>
      <c r="CL255" s="8">
        <f t="shared" si="204"/>
        <v>0</v>
      </c>
    </row>
    <row r="256" spans="1:90">
      <c r="A256">
        <f t="shared" si="232"/>
        <v>2210</v>
      </c>
      <c r="B256" s="4">
        <f t="shared" si="225"/>
        <v>1286.5266368565181</v>
      </c>
      <c r="C256" s="4">
        <f t="shared" si="225"/>
        <v>3572.5638852623729</v>
      </c>
      <c r="D256" s="4">
        <f t="shared" si="225"/>
        <v>6809.4442224975801</v>
      </c>
      <c r="E256" s="11">
        <f t="shared" si="226"/>
        <v>3.4189659546643806E-7</v>
      </c>
      <c r="F256" s="11">
        <f t="shared" si="226"/>
        <v>6.8542730093432135E-7</v>
      </c>
      <c r="G256" s="11">
        <f t="shared" si="226"/>
        <v>1.5133064556686086E-6</v>
      </c>
      <c r="H256" s="4">
        <f t="shared" si="182"/>
        <v>137676.08962603725</v>
      </c>
      <c r="I256" s="4">
        <f t="shared" si="182"/>
        <v>190710.39527252488</v>
      </c>
      <c r="J256" s="4">
        <f t="shared" si="182"/>
        <v>35776.74906217838</v>
      </c>
      <c r="K256" s="4">
        <f t="shared" si="233"/>
        <v>107013.78866311946</v>
      </c>
      <c r="L256" s="4">
        <f t="shared" si="233"/>
        <v>53381.941204536059</v>
      </c>
      <c r="M256" s="4">
        <f t="shared" si="233"/>
        <v>5253.9895905125895</v>
      </c>
      <c r="N256" s="11">
        <f t="shared" si="179"/>
        <v>-2.4517396429296623E-3</v>
      </c>
      <c r="O256" s="11">
        <f t="shared" si="179"/>
        <v>2.9809735099919354E-3</v>
      </c>
      <c r="P256" s="11">
        <f t="shared" si="179"/>
        <v>1.6962457292737376E-3</v>
      </c>
      <c r="Q256" s="4">
        <f t="shared" si="234"/>
        <v>1547.0094363298542</v>
      </c>
      <c r="R256" s="4">
        <f t="shared" si="234"/>
        <v>7644.561428327951</v>
      </c>
      <c r="S256" s="4">
        <f t="shared" si="234"/>
        <v>1830.7396624089192</v>
      </c>
      <c r="T256" s="4">
        <f t="shared" si="227"/>
        <v>11.236587562385882</v>
      </c>
      <c r="U256" s="4">
        <f t="shared" si="227"/>
        <v>40.084660395170822</v>
      </c>
      <c r="V256" s="4">
        <f t="shared" si="227"/>
        <v>51.171213438850359</v>
      </c>
      <c r="W256" s="11">
        <f t="shared" si="235"/>
        <v>-1.219247815263802E-2</v>
      </c>
      <c r="X256" s="11">
        <f t="shared" si="235"/>
        <v>-1.3228699347321071E-2</v>
      </c>
      <c r="Y256" s="11">
        <f t="shared" si="235"/>
        <v>-1.2203590333800474E-2</v>
      </c>
      <c r="Z256" s="4">
        <f t="shared" si="188"/>
        <v>1682.1753943114552</v>
      </c>
      <c r="AA256" s="4">
        <f t="shared" si="188"/>
        <v>23869.934873397189</v>
      </c>
      <c r="AB256" s="4">
        <f t="shared" si="188"/>
        <v>3529.0176504681635</v>
      </c>
      <c r="AC256" s="12">
        <f t="shared" si="228"/>
        <v>1.3705734085603032</v>
      </c>
      <c r="AD256" s="12">
        <f t="shared" si="228"/>
        <v>4.6445386974459408</v>
      </c>
      <c r="AE256" s="12">
        <f t="shared" si="228"/>
        <v>1.9553318888420235</v>
      </c>
      <c r="AF256" s="11">
        <f t="shared" si="236"/>
        <v>-2.9039671966837322E-3</v>
      </c>
      <c r="AG256" s="11">
        <f t="shared" si="236"/>
        <v>2.0567434751257441E-3</v>
      </c>
      <c r="AH256" s="11">
        <f t="shared" si="236"/>
        <v>8.257041531207765E-4</v>
      </c>
      <c r="AI256" s="1">
        <f t="shared" si="231"/>
        <v>281749.12000467587</v>
      </c>
      <c r="AJ256" s="1">
        <f t="shared" si="231"/>
        <v>369364.29621511686</v>
      </c>
      <c r="AK256" s="1">
        <f t="shared" si="231"/>
        <v>70236.785763322812</v>
      </c>
      <c r="AL256" s="17">
        <f t="shared" si="229"/>
        <v>65.275988661437111</v>
      </c>
      <c r="AM256" s="17">
        <f t="shared" si="229"/>
        <v>29.060593297837286</v>
      </c>
      <c r="AN256" s="17">
        <f t="shared" si="229"/>
        <v>4.4534785278586231</v>
      </c>
      <c r="AO256" s="7">
        <f t="shared" si="237"/>
        <v>2.4486847686461892E-3</v>
      </c>
      <c r="AP256" s="7">
        <f t="shared" si="237"/>
        <v>3.7707905335560236E-3</v>
      </c>
      <c r="AQ256" s="7">
        <f t="shared" si="237"/>
        <v>2.7294493507553541E-3</v>
      </c>
      <c r="AR256" s="1">
        <f t="shared" si="186"/>
        <v>137676.08962603725</v>
      </c>
      <c r="AS256" s="1">
        <f t="shared" si="186"/>
        <v>190710.39527252488</v>
      </c>
      <c r="AT256" s="1">
        <f t="shared" si="186"/>
        <v>35776.74906217838</v>
      </c>
      <c r="AU256" s="1">
        <f t="shared" si="193"/>
        <v>27535.217925207453</v>
      </c>
      <c r="AV256" s="1">
        <f t="shared" si="193"/>
        <v>38142.079054504975</v>
      </c>
      <c r="AW256" s="1">
        <f t="shared" si="193"/>
        <v>7155.3498124356765</v>
      </c>
      <c r="AX256" s="1">
        <f t="shared" si="194"/>
        <v>85611.030930495559</v>
      </c>
      <c r="AY256" s="1">
        <f t="shared" si="194"/>
        <v>42705.552963628841</v>
      </c>
      <c r="AZ256" s="1">
        <f t="shared" si="194"/>
        <v>4203.1916724100711</v>
      </c>
      <c r="BA256" s="1">
        <f t="shared" si="195"/>
        <v>11.357569419837784</v>
      </c>
      <c r="BB256" s="1">
        <f t="shared" si="195"/>
        <v>10.662084236748093</v>
      </c>
      <c r="BC256" s="1">
        <f t="shared" si="195"/>
        <v>8.3435994376793303</v>
      </c>
      <c r="BD256" s="1">
        <f t="shared" si="196"/>
        <v>398.48600969411717</v>
      </c>
      <c r="BE256">
        <f t="shared" si="230"/>
        <v>0.21822387218499145</v>
      </c>
      <c r="BF256">
        <f t="shared" si="230"/>
        <v>0.3346263841173937</v>
      </c>
      <c r="BG256">
        <f t="shared" si="230"/>
        <v>2.453676962688749E-2</v>
      </c>
      <c r="BH256">
        <f t="shared" si="197"/>
        <v>0.29026355308131746</v>
      </c>
      <c r="BI256">
        <f t="shared" si="198"/>
        <v>4.7621658391411486E-3</v>
      </c>
      <c r="BJ256">
        <f t="shared" si="198"/>
        <v>1.1197481694748152E-2</v>
      </c>
      <c r="BK256">
        <f t="shared" si="198"/>
        <v>6.0205306372294847E-5</v>
      </c>
      <c r="BL256">
        <f t="shared" si="192"/>
        <v>655.63637088364965</v>
      </c>
      <c r="BM256">
        <f t="shared" si="192"/>
        <v>2135.4761600622819</v>
      </c>
      <c r="BN256">
        <f t="shared" si="192"/>
        <v>2.1539501382931618</v>
      </c>
      <c r="BO256">
        <f t="shared" si="187"/>
        <v>646.99807539932056</v>
      </c>
      <c r="BP256">
        <f t="shared" si="208"/>
        <v>534.70384667674159</v>
      </c>
      <c r="BQ256">
        <f t="shared" si="208"/>
        <v>49.750153537553317</v>
      </c>
      <c r="BR256" s="7">
        <f t="shared" si="206"/>
        <v>7.9492467202291195E-4</v>
      </c>
      <c r="BS256" s="7">
        <f t="shared" si="190"/>
        <v>3.6385412764103368E-3</v>
      </c>
      <c r="BT256" s="7">
        <f t="shared" si="191"/>
        <v>6.2379115193872544E-4</v>
      </c>
      <c r="BU256" s="8">
        <f>MAX((BU$3*climhigh!$I366+BU$4*climhigh!$I366^2+BU$5*climhigh!$I366^6)*(K256/K$66)^$BW$1,-99)</f>
        <v>-43.975146857986587</v>
      </c>
      <c r="BV256" s="8">
        <f>MAX((BV$3*climhigh!$I366+BV$4*climhigh!$I366^2+BV$5*climhigh!$I366^6)*(L256/L$66)^$BW$1,-99)</f>
        <v>-26.340674494725697</v>
      </c>
      <c r="BW256" s="8">
        <f>MAX((BW$3*climhigh!$I366+BW$4*climhigh!$I366^2+BW$5*climhigh!$I366^6)*(M256/M$66)^$BW$1,-99)</f>
        <v>-26.119517095362355</v>
      </c>
      <c r="BX256" s="8">
        <f>MAX((BX$3*climhigh!$M366+BX$4*climhigh!$M366^2+BX$5*climhigh!$M366^6)*(K256/K$66)^$BW$1,-99)</f>
        <v>-43.975165710942498</v>
      </c>
      <c r="BY256" s="8">
        <f>MAX((BY$3*climhigh!$M366+BY$4*climhigh!$M366^2+BY$5*climhigh!$M366^6)*(L256/L$66)^$BW$1,-99)</f>
        <v>-26.340685054992306</v>
      </c>
      <c r="BZ256" s="8">
        <f>MAX((BZ$3*climhigh!$M366+BZ$4*climhigh!$M366^2+BZ$5*climhigh!$M366^6)*(M256/M$66)^$BW$1,-99)</f>
        <v>-26.119526871370809</v>
      </c>
      <c r="CA256" s="8">
        <f t="shared" si="199"/>
        <v>2.945355049029999E-2</v>
      </c>
      <c r="CB256" s="8">
        <f t="shared" si="200"/>
        <v>1.0716795919579243E-4</v>
      </c>
      <c r="CC256" s="8">
        <f t="shared" si="201"/>
        <v>1.8372864189029642E-5</v>
      </c>
      <c r="CD256" s="8">
        <f>MAX((CD$3*climhigh!$I366+CD$4*climhigh!$I366^2+CD$5*climhigh!$I366^6)*(K256/K$66)^$BW$1,-99)</f>
        <v>-99</v>
      </c>
      <c r="CE256" s="8">
        <f>MAX((CE$3*climhigh!$I366+CE$4*climhigh!$I366^2+CE$5*climhigh!$I366^6)*(L256/L$66)^$BW$1,-99)</f>
        <v>-99</v>
      </c>
      <c r="CF256" s="8">
        <f>MAX((CF$3*climhigh!$I366+CF$4*climhigh!$I366^2+CF$5*climhigh!$I366^6)*(M256/M$66)^$BW$1,-99)</f>
        <v>-99</v>
      </c>
      <c r="CG256" s="8">
        <f>MAX((CG$3*climhigh!$M366+CG$4*climhigh!$M366^2+CG$5*climhigh!$M366^6)*(K256/K$66)^$BW$1,-99)</f>
        <v>-99</v>
      </c>
      <c r="CH256" s="8">
        <f>MAX((CH$3*climhigh!$M366+CH$4*climhigh!$M366^2+CH$5*climhigh!$M366^6)*(L256/L$66)^$BW$1,-99)</f>
        <v>-99</v>
      </c>
      <c r="CI256" s="8">
        <f>MAX((CI$3*climhigh!$M366+CI$4*climhigh!$M366^2+CI$5*climhigh!$M366^6)*(M256/M$66)^$BW$1,-99)</f>
        <v>-99</v>
      </c>
      <c r="CJ256" s="8">
        <f t="shared" si="202"/>
        <v>0</v>
      </c>
      <c r="CK256" s="8">
        <f t="shared" si="203"/>
        <v>0</v>
      </c>
      <c r="CL256" s="8">
        <f t="shared" si="204"/>
        <v>0</v>
      </c>
    </row>
    <row r="257" spans="1:90">
      <c r="A257">
        <f t="shared" si="232"/>
        <v>2211</v>
      </c>
      <c r="B257" s="4">
        <f t="shared" si="225"/>
        <v>1286.5270547226414</v>
      </c>
      <c r="C257" s="4">
        <f t="shared" si="225"/>
        <v>3572.5662115585528</v>
      </c>
      <c r="D257" s="4">
        <f t="shared" si="225"/>
        <v>6809.4540120346855</v>
      </c>
      <c r="E257" s="11">
        <f t="shared" si="226"/>
        <v>3.2480176569311615E-7</v>
      </c>
      <c r="F257" s="11">
        <f t="shared" si="226"/>
        <v>6.5115593588760523E-7</v>
      </c>
      <c r="G257" s="11">
        <f t="shared" si="226"/>
        <v>1.4376411328851782E-6</v>
      </c>
      <c r="H257" s="4">
        <f t="shared" si="182"/>
        <v>137337.33765812029</v>
      </c>
      <c r="I257" s="4">
        <f t="shared" si="182"/>
        <v>191274.02805432398</v>
      </c>
      <c r="J257" s="4">
        <f t="shared" si="182"/>
        <v>35836.953475842012</v>
      </c>
      <c r="K257" s="4">
        <f t="shared" si="233"/>
        <v>106750.44660271714</v>
      </c>
      <c r="L257" s="4">
        <f t="shared" si="233"/>
        <v>53539.673368539072</v>
      </c>
      <c r="M257" s="4">
        <f t="shared" si="233"/>
        <v>5262.823335395994</v>
      </c>
      <c r="N257" s="11">
        <f t="shared" ref="N257:P320" si="238">K257/K256-1</f>
        <v>-2.4608236348991896E-3</v>
      </c>
      <c r="O257" s="11">
        <f t="shared" si="238"/>
        <v>2.9547850910600637E-3</v>
      </c>
      <c r="P257" s="11">
        <f t="shared" si="238"/>
        <v>1.6813403854769593E-3</v>
      </c>
      <c r="Q257" s="4">
        <f t="shared" si="234"/>
        <v>1524.3875510717899</v>
      </c>
      <c r="R257" s="4">
        <f t="shared" si="234"/>
        <v>7565.7279758131717</v>
      </c>
      <c r="S257" s="4">
        <f t="shared" si="234"/>
        <v>1811.4412024603248</v>
      </c>
      <c r="T257" s="4">
        <f t="shared" si="227"/>
        <v>11.099585714021288</v>
      </c>
      <c r="U257" s="4">
        <f t="shared" si="227"/>
        <v>39.554392474363638</v>
      </c>
      <c r="V257" s="4">
        <f t="shared" si="227"/>
        <v>50.546740913159162</v>
      </c>
      <c r="W257" s="11">
        <f t="shared" si="235"/>
        <v>-1.219247815263802E-2</v>
      </c>
      <c r="X257" s="11">
        <f t="shared" si="235"/>
        <v>-1.3228699347321071E-2</v>
      </c>
      <c r="Y257" s="11">
        <f t="shared" si="235"/>
        <v>-1.2203590333800474E-2</v>
      </c>
      <c r="Z257" s="4">
        <f t="shared" si="188"/>
        <v>1652.7785100012513</v>
      </c>
      <c r="AA257" s="4">
        <f t="shared" si="188"/>
        <v>23672.986546078711</v>
      </c>
      <c r="AB257" s="4">
        <f t="shared" si="188"/>
        <v>3494.7525294432853</v>
      </c>
      <c r="AC257" s="12">
        <f t="shared" si="228"/>
        <v>1.366593308341197</v>
      </c>
      <c r="AD257" s="12">
        <f t="shared" si="228"/>
        <v>4.6540913221068818</v>
      </c>
      <c r="AE257" s="12">
        <f t="shared" si="228"/>
        <v>1.9569464145033699</v>
      </c>
      <c r="AF257" s="11">
        <f t="shared" si="236"/>
        <v>-2.9039671966837322E-3</v>
      </c>
      <c r="AG257" s="11">
        <f t="shared" si="236"/>
        <v>2.0567434751257441E-3</v>
      </c>
      <c r="AH257" s="11">
        <f t="shared" si="236"/>
        <v>8.257041531207765E-4</v>
      </c>
      <c r="AI257" s="1">
        <f t="shared" si="231"/>
        <v>281109.42592941574</v>
      </c>
      <c r="AJ257" s="1">
        <f t="shared" si="231"/>
        <v>370569.94564811018</v>
      </c>
      <c r="AK257" s="1">
        <f t="shared" si="231"/>
        <v>70368.456999426213</v>
      </c>
      <c r="AL257" s="17">
        <f t="shared" si="229"/>
        <v>65.434230577438768</v>
      </c>
      <c r="AM257" s="17">
        <f t="shared" si="229"/>
        <v>29.169078893843224</v>
      </c>
      <c r="AN257" s="17">
        <f t="shared" si="229"/>
        <v>4.4655125164943259</v>
      </c>
      <c r="AO257" s="7">
        <f t="shared" si="237"/>
        <v>2.4241979209597272E-3</v>
      </c>
      <c r="AP257" s="7">
        <f t="shared" si="237"/>
        <v>3.7330826282204635E-3</v>
      </c>
      <c r="AQ257" s="7">
        <f t="shared" si="237"/>
        <v>2.7021548572478005E-3</v>
      </c>
      <c r="AR257" s="1">
        <f t="shared" si="186"/>
        <v>137337.33765812029</v>
      </c>
      <c r="AS257" s="1">
        <f t="shared" si="186"/>
        <v>191274.02805432398</v>
      </c>
      <c r="AT257" s="1">
        <f t="shared" si="186"/>
        <v>35836.953475842012</v>
      </c>
      <c r="AU257" s="1">
        <f t="shared" si="193"/>
        <v>27467.467531624061</v>
      </c>
      <c r="AV257" s="1">
        <f t="shared" si="193"/>
        <v>38254.805610864794</v>
      </c>
      <c r="AW257" s="1">
        <f t="shared" si="193"/>
        <v>7167.390695168403</v>
      </c>
      <c r="AX257" s="1">
        <f t="shared" si="194"/>
        <v>85400.357282173718</v>
      </c>
      <c r="AY257" s="1">
        <f t="shared" si="194"/>
        <v>42831.738694831256</v>
      </c>
      <c r="AZ257" s="1">
        <f t="shared" si="194"/>
        <v>4210.2586683167947</v>
      </c>
      <c r="BA257" s="1">
        <f t="shared" si="195"/>
        <v>11.35510556339992</v>
      </c>
      <c r="BB257" s="1">
        <f t="shared" si="195"/>
        <v>10.665034665041842</v>
      </c>
      <c r="BC257" s="1">
        <f t="shared" si="195"/>
        <v>8.3452793661943954</v>
      </c>
      <c r="BD257" s="1">
        <f t="shared" si="196"/>
        <v>386.94646215182473</v>
      </c>
      <c r="BE257">
        <f t="shared" si="230"/>
        <v>0.21822387218499145</v>
      </c>
      <c r="BF257">
        <f t="shared" si="230"/>
        <v>0.3346263841173937</v>
      </c>
      <c r="BG257">
        <f t="shared" si="230"/>
        <v>2.453676962688749E-2</v>
      </c>
      <c r="BH257">
        <f t="shared" si="197"/>
        <v>0.29034980126144222</v>
      </c>
      <c r="BI257">
        <f t="shared" si="198"/>
        <v>4.7621658391411486E-3</v>
      </c>
      <c r="BJ257">
        <f t="shared" si="198"/>
        <v>1.1197481694748152E-2</v>
      </c>
      <c r="BK257">
        <f t="shared" si="198"/>
        <v>6.0205306372294847E-5</v>
      </c>
      <c r="BL257">
        <f t="shared" si="192"/>
        <v>654.02317783409364</v>
      </c>
      <c r="BM257">
        <f t="shared" si="192"/>
        <v>2141.787427819037</v>
      </c>
      <c r="BN257">
        <f t="shared" si="192"/>
        <v>2.1575747634627449</v>
      </c>
      <c r="BO257">
        <f t="shared" si="187"/>
        <v>647.51239013220686</v>
      </c>
      <c r="BP257">
        <f t="shared" si="208"/>
        <v>540.74576740710791</v>
      </c>
      <c r="BQ257">
        <f t="shared" si="208"/>
        <v>50.322480012986603</v>
      </c>
      <c r="BR257" s="7">
        <f t="shared" si="206"/>
        <v>7.8285010940049027E-4</v>
      </c>
      <c r="BS257" s="7">
        <f t="shared" si="190"/>
        <v>3.5325643460294531E-3</v>
      </c>
      <c r="BT257" s="7">
        <f t="shared" si="191"/>
        <v>6.0515543587605705E-4</v>
      </c>
      <c r="BU257" s="8">
        <f>MAX((BU$3*climhigh!$I367+BU$4*climhigh!$I367^2+BU$5*climhigh!$I367^6)*(K257/K$66)^$BW$1,-99)</f>
        <v>-44.219611193611293</v>
      </c>
      <c r="BV257" s="8">
        <f>MAX((BV$3*climhigh!$I367+BV$4*climhigh!$I367^2+BV$5*climhigh!$I367^6)*(L257/L$66)^$BW$1,-99)</f>
        <v>-26.442838687117959</v>
      </c>
      <c r="BW257" s="8">
        <f>MAX((BW$3*climhigh!$I367+BW$4*climhigh!$I367^2+BW$5*climhigh!$I367^6)*(M257/M$66)^$BW$1,-99)</f>
        <v>-26.221135948154384</v>
      </c>
      <c r="BX257" s="8">
        <f>MAX((BX$3*climhigh!$M367+BX$4*climhigh!$M367^2+BX$5*climhigh!$M367^6)*(K257/K$66)^$BW$1,-99)</f>
        <v>-44.219630036982608</v>
      </c>
      <c r="BY257" s="8">
        <f>MAX((BY$3*climhigh!$M367+BY$4*climhigh!$M367^2+BY$5*climhigh!$M367^6)*(L257/L$66)^$BW$1,-99)</f>
        <v>-26.44284922671886</v>
      </c>
      <c r="BZ257" s="8">
        <f>MAX((BZ$3*climhigh!$M367+BZ$4*climhigh!$M367^2+BZ$5*climhigh!$M367^6)*(M257/M$66)^$BW$1,-99)</f>
        <v>-26.22114570709536</v>
      </c>
      <c r="CA257" s="8">
        <f t="shared" si="199"/>
        <v>2.9376291626240458E-2</v>
      </c>
      <c r="CB257" s="8">
        <f t="shared" si="200"/>
        <v>1.0377364041742062E-4</v>
      </c>
      <c r="CC257" s="8">
        <f t="shared" si="201"/>
        <v>1.777722256349971E-5</v>
      </c>
      <c r="CD257" s="8">
        <f>MAX((CD$3*climhigh!$I367+CD$4*climhigh!$I367^2+CD$5*climhigh!$I367^6)*(K257/K$66)^$BW$1,-99)</f>
        <v>-99</v>
      </c>
      <c r="CE257" s="8">
        <f>MAX((CE$3*climhigh!$I367+CE$4*climhigh!$I367^2+CE$5*climhigh!$I367^6)*(L257/L$66)^$BW$1,-99)</f>
        <v>-99</v>
      </c>
      <c r="CF257" s="8">
        <f>MAX((CF$3*climhigh!$I367+CF$4*climhigh!$I367^2+CF$5*climhigh!$I367^6)*(M257/M$66)^$BW$1,-99)</f>
        <v>-99</v>
      </c>
      <c r="CG257" s="8">
        <f>MAX((CG$3*climhigh!$M367+CG$4*climhigh!$M367^2+CG$5*climhigh!$M367^6)*(K257/K$66)^$BW$1,-99)</f>
        <v>-99</v>
      </c>
      <c r="CH257" s="8">
        <f>MAX((CH$3*climhigh!$M367+CH$4*climhigh!$M367^2+CH$5*climhigh!$M367^6)*(L257/L$66)^$BW$1,-99)</f>
        <v>-99</v>
      </c>
      <c r="CI257" s="8">
        <f>MAX((CI$3*climhigh!$M367+CI$4*climhigh!$M367^2+CI$5*climhigh!$M367^6)*(M257/M$66)^$BW$1,-99)</f>
        <v>-99</v>
      </c>
      <c r="CJ257" s="8">
        <f t="shared" si="202"/>
        <v>0</v>
      </c>
      <c r="CK257" s="8">
        <f t="shared" si="203"/>
        <v>0</v>
      </c>
      <c r="CL257" s="8">
        <f t="shared" si="204"/>
        <v>0</v>
      </c>
    </row>
    <row r="258" spans="1:90">
      <c r="A258">
        <f t="shared" si="232"/>
        <v>2212</v>
      </c>
      <c r="B258" s="4">
        <f t="shared" si="225"/>
        <v>1286.5274516955874</v>
      </c>
      <c r="C258" s="4">
        <f t="shared" si="225"/>
        <v>3572.5684215413635</v>
      </c>
      <c r="D258" s="4">
        <f t="shared" si="225"/>
        <v>6809.463312108307</v>
      </c>
      <c r="E258" s="11">
        <f t="shared" si="226"/>
        <v>3.085616774084603E-7</v>
      </c>
      <c r="F258" s="11">
        <f t="shared" si="226"/>
        <v>6.1859813909322489E-7</v>
      </c>
      <c r="G258" s="11">
        <f t="shared" si="226"/>
        <v>1.3657590762409192E-6</v>
      </c>
      <c r="H258" s="4">
        <f t="shared" si="182"/>
        <v>136998.31013321286</v>
      </c>
      <c r="I258" s="4">
        <f t="shared" si="182"/>
        <v>191834.41494437115</v>
      </c>
      <c r="J258" s="4">
        <f t="shared" si="182"/>
        <v>35896.737568732075</v>
      </c>
      <c r="K258" s="4">
        <f t="shared" si="233"/>
        <v>106486.89225609219</v>
      </c>
      <c r="L258" s="4">
        <f t="shared" si="233"/>
        <v>53696.498515654828</v>
      </c>
      <c r="M258" s="4">
        <f t="shared" si="233"/>
        <v>5271.5957078294223</v>
      </c>
      <c r="N258" s="11">
        <f t="shared" si="238"/>
        <v>-2.468882847917242E-3</v>
      </c>
      <c r="O258" s="11">
        <f t="shared" si="238"/>
        <v>2.9291390337078393E-3</v>
      </c>
      <c r="P258" s="11">
        <f t="shared" si="238"/>
        <v>1.6668567182234195E-3</v>
      </c>
      <c r="Q258" s="4">
        <f t="shared" si="234"/>
        <v>1502.0843051757497</v>
      </c>
      <c r="R258" s="4">
        <f t="shared" si="234"/>
        <v>7487.5157738495864</v>
      </c>
      <c r="S258" s="4">
        <f t="shared" si="234"/>
        <v>1792.3201292453175</v>
      </c>
      <c r="T258" s="4">
        <f t="shared" si="227"/>
        <v>10.96425425769975</v>
      </c>
      <c r="U258" s="4">
        <f t="shared" si="227"/>
        <v>39.031139308454343</v>
      </c>
      <c r="V258" s="4">
        <f t="shared" si="227"/>
        <v>49.929889194346217</v>
      </c>
      <c r="W258" s="11">
        <f t="shared" si="235"/>
        <v>-1.219247815263802E-2</v>
      </c>
      <c r="X258" s="11">
        <f t="shared" si="235"/>
        <v>-1.3228699347321071E-2</v>
      </c>
      <c r="Y258" s="11">
        <f t="shared" si="235"/>
        <v>-1.2203590333800474E-2</v>
      </c>
      <c r="Z258" s="4">
        <f t="shared" si="188"/>
        <v>1623.8805359678472</v>
      </c>
      <c r="AA258" s="4">
        <f t="shared" si="188"/>
        <v>23477.049398650823</v>
      </c>
      <c r="AB258" s="4">
        <f t="shared" si="188"/>
        <v>3460.7683475953031</v>
      </c>
      <c r="AC258" s="12">
        <f t="shared" si="228"/>
        <v>1.3626247662025666</v>
      </c>
      <c r="AD258" s="12">
        <f t="shared" si="228"/>
        <v>4.6636635940662643</v>
      </c>
      <c r="AE258" s="12">
        <f t="shared" si="228"/>
        <v>1.9585622732852601</v>
      </c>
      <c r="AF258" s="11">
        <f t="shared" si="236"/>
        <v>-2.9039671966837322E-3</v>
      </c>
      <c r="AG258" s="11">
        <f t="shared" si="236"/>
        <v>2.0567434751257441E-3</v>
      </c>
      <c r="AH258" s="11">
        <f t="shared" si="236"/>
        <v>8.257041531207765E-4</v>
      </c>
      <c r="AI258" s="1">
        <f t="shared" si="231"/>
        <v>280465.95086809824</v>
      </c>
      <c r="AJ258" s="1">
        <f t="shared" si="231"/>
        <v>371767.75669416395</v>
      </c>
      <c r="AK258" s="1">
        <f t="shared" si="231"/>
        <v>70499.00199465199</v>
      </c>
      <c r="AL258" s="17">
        <f t="shared" si="229"/>
        <v>65.591269847906929</v>
      </c>
      <c r="AM258" s="17">
        <f t="shared" si="229"/>
        <v>29.276880569726025</v>
      </c>
      <c r="AN258" s="17">
        <f t="shared" si="229"/>
        <v>4.4774583577675067</v>
      </c>
      <c r="AO258" s="7">
        <f t="shared" si="237"/>
        <v>2.3999559417501298E-3</v>
      </c>
      <c r="AP258" s="7">
        <f t="shared" si="237"/>
        <v>3.695751801938259E-3</v>
      </c>
      <c r="AQ258" s="7">
        <f t="shared" si="237"/>
        <v>2.6751333086753224E-3</v>
      </c>
      <c r="AR258" s="1">
        <f t="shared" si="186"/>
        <v>136998.31013321286</v>
      </c>
      <c r="AS258" s="1">
        <f t="shared" si="186"/>
        <v>191834.41494437115</v>
      </c>
      <c r="AT258" s="1">
        <f t="shared" si="186"/>
        <v>35896.737568732075</v>
      </c>
      <c r="AU258" s="1">
        <f t="shared" si="193"/>
        <v>27399.662026642574</v>
      </c>
      <c r="AV258" s="1">
        <f t="shared" si="193"/>
        <v>38366.882988874233</v>
      </c>
      <c r="AW258" s="1">
        <f t="shared" si="193"/>
        <v>7179.3475137464156</v>
      </c>
      <c r="AX258" s="1">
        <f t="shared" si="194"/>
        <v>85189.513804873743</v>
      </c>
      <c r="AY258" s="1">
        <f t="shared" si="194"/>
        <v>42957.198812523871</v>
      </c>
      <c r="AZ258" s="1">
        <f t="shared" si="194"/>
        <v>4217.2765662635384</v>
      </c>
      <c r="BA258" s="1">
        <f t="shared" si="195"/>
        <v>11.352633627835177</v>
      </c>
      <c r="BB258" s="1">
        <f t="shared" si="195"/>
        <v>10.667959522506647</v>
      </c>
      <c r="BC258" s="1">
        <f t="shared" si="195"/>
        <v>8.3469448352487703</v>
      </c>
      <c r="BD258" s="1">
        <f t="shared" si="196"/>
        <v>375.74036552913145</v>
      </c>
      <c r="BE258">
        <f t="shared" si="230"/>
        <v>0.21822387218499145</v>
      </c>
      <c r="BF258">
        <f t="shared" si="230"/>
        <v>0.3346263841173937</v>
      </c>
      <c r="BG258">
        <f t="shared" si="230"/>
        <v>2.453676962688749E-2</v>
      </c>
      <c r="BH258">
        <f t="shared" si="197"/>
        <v>0.29043531103272524</v>
      </c>
      <c r="BI258">
        <f t="shared" si="198"/>
        <v>4.7621658391411486E-3</v>
      </c>
      <c r="BJ258">
        <f t="shared" si="198"/>
        <v>1.1197481694748152E-2</v>
      </c>
      <c r="BK258">
        <f t="shared" si="198"/>
        <v>6.0205306372294847E-5</v>
      </c>
      <c r="BL258">
        <f t="shared" si="192"/>
        <v>652.40867253645092</v>
      </c>
      <c r="BM258">
        <f t="shared" si="192"/>
        <v>2148.0623497623174</v>
      </c>
      <c r="BN258">
        <f t="shared" si="192"/>
        <v>2.1611740830913808</v>
      </c>
      <c r="BO258">
        <f t="shared" si="187"/>
        <v>648.01929527766004</v>
      </c>
      <c r="BP258">
        <f t="shared" si="208"/>
        <v>546.85625550372333</v>
      </c>
      <c r="BQ258">
        <f t="shared" si="208"/>
        <v>50.901412149867163</v>
      </c>
      <c r="BR258" s="7">
        <f t="shared" si="206"/>
        <v>7.7142201850710634E-4</v>
      </c>
      <c r="BS258" s="7">
        <f t="shared" si="190"/>
        <v>3.4296741223586924E-3</v>
      </c>
      <c r="BT258" s="7">
        <f t="shared" si="191"/>
        <v>5.8708333749618537E-4</v>
      </c>
      <c r="BU258" s="8">
        <f>MAX((BU$3*climhigh!$I368+BU$4*climhigh!$I368^2+BU$5*climhigh!$I368^6)*(K258/K$66)^$BW$1,-99)</f>
        <v>-44.461875852771847</v>
      </c>
      <c r="BV258" s="8">
        <f>MAX((BV$3*climhigh!$I368+BV$4*climhigh!$I368^2+BV$5*climhigh!$I368^6)*(L258/L$66)^$BW$1,-99)</f>
        <v>-26.543558225272665</v>
      </c>
      <c r="BW258" s="8">
        <f>MAX((BW$3*climhigh!$I368+BW$4*climhigh!$I368^2+BW$5*climhigh!$I368^6)*(M258/M$66)^$BW$1,-99)</f>
        <v>-26.321405805845522</v>
      </c>
      <c r="BX258" s="8">
        <f>MAX((BX$3*climhigh!$M368+BX$4*climhigh!$M368^2+BX$5*climhigh!$M368^6)*(K258/K$66)^$BW$1,-99)</f>
        <v>-44.461894686589666</v>
      </c>
      <c r="BY258" s="8">
        <f>MAX((BY$3*climhigh!$M368+BY$4*climhigh!$M368^2+BY$5*climhigh!$M368^6)*(L258/L$66)^$BW$1,-99)</f>
        <v>-26.5435687443278</v>
      </c>
      <c r="BZ258" s="8">
        <f>MAX((BZ$3*climhigh!$M368+BZ$4*climhigh!$M368^2+BZ$5*climhigh!$M368^6)*(M258/M$66)^$BW$1,-99)</f>
        <v>-26.321415547814322</v>
      </c>
      <c r="CA258" s="8">
        <f t="shared" si="199"/>
        <v>2.9299061119757299E-2</v>
      </c>
      <c r="CB258" s="8">
        <f t="shared" si="200"/>
        <v>1.0048623173183731E-4</v>
      </c>
      <c r="CC258" s="8">
        <f t="shared" si="201"/>
        <v>1.7200990587691838E-5</v>
      </c>
      <c r="CD258" s="8">
        <f>MAX((CD$3*climhigh!$I368+CD$4*climhigh!$I368^2+CD$5*climhigh!$I368^6)*(K258/K$66)^$BW$1,-99)</f>
        <v>-99</v>
      </c>
      <c r="CE258" s="8">
        <f>MAX((CE$3*climhigh!$I368+CE$4*climhigh!$I368^2+CE$5*climhigh!$I368^6)*(L258/L$66)^$BW$1,-99)</f>
        <v>-99</v>
      </c>
      <c r="CF258" s="8">
        <f>MAX((CF$3*climhigh!$I368+CF$4*climhigh!$I368^2+CF$5*climhigh!$I368^6)*(M258/M$66)^$BW$1,-99)</f>
        <v>-99</v>
      </c>
      <c r="CG258" s="8">
        <f>MAX((CG$3*climhigh!$M368+CG$4*climhigh!$M368^2+CG$5*climhigh!$M368^6)*(K258/K$66)^$BW$1,-99)</f>
        <v>-99</v>
      </c>
      <c r="CH258" s="8">
        <f>MAX((CH$3*climhigh!$M368+CH$4*climhigh!$M368^2+CH$5*climhigh!$M368^6)*(L258/L$66)^$BW$1,-99)</f>
        <v>-99</v>
      </c>
      <c r="CI258" s="8">
        <f>MAX((CI$3*climhigh!$M368+CI$4*climhigh!$M368^2+CI$5*climhigh!$M368^6)*(M258/M$66)^$BW$1,-99)</f>
        <v>-99</v>
      </c>
      <c r="CJ258" s="8">
        <f t="shared" si="202"/>
        <v>0</v>
      </c>
      <c r="CK258" s="8">
        <f t="shared" si="203"/>
        <v>0</v>
      </c>
      <c r="CL258" s="8">
        <f t="shared" si="204"/>
        <v>0</v>
      </c>
    </row>
    <row r="259" spans="1:90">
      <c r="A259">
        <f t="shared" si="232"/>
        <v>2213</v>
      </c>
      <c r="B259" s="4">
        <f t="shared" ref="B259:D274" si="239">B258*(1+E259)</f>
        <v>1286.5278288200027</v>
      </c>
      <c r="C259" s="4">
        <f t="shared" si="239"/>
        <v>3572.5705210263318</v>
      </c>
      <c r="D259" s="4">
        <f t="shared" si="239"/>
        <v>6809.4721471903131</v>
      </c>
      <c r="E259" s="11">
        <f t="shared" ref="E259:G274" si="240">E258*$E$5</f>
        <v>2.9313359353803728E-7</v>
      </c>
      <c r="F259" s="11">
        <f t="shared" si="240"/>
        <v>5.8766823213856364E-7</v>
      </c>
      <c r="G259" s="11">
        <f t="shared" si="240"/>
        <v>1.297471122428873E-6</v>
      </c>
      <c r="H259" s="4">
        <f t="shared" ref="H259:J322" si="241">AR259</f>
        <v>136659.15348936623</v>
      </c>
      <c r="I259" s="4">
        <f t="shared" si="241"/>
        <v>192391.61995546013</v>
      </c>
      <c r="J259" s="4">
        <f t="shared" si="241"/>
        <v>35956.113850460271</v>
      </c>
      <c r="K259" s="4">
        <f t="shared" si="233"/>
        <v>106223.23934858787</v>
      </c>
      <c r="L259" s="4">
        <f t="shared" si="233"/>
        <v>53852.434493074659</v>
      </c>
      <c r="M259" s="4">
        <f t="shared" si="233"/>
        <v>5280.3085280694313</v>
      </c>
      <c r="N259" s="11">
        <f t="shared" si="238"/>
        <v>-2.4759188846478208E-3</v>
      </c>
      <c r="O259" s="11">
        <f t="shared" si="238"/>
        <v>2.9040250617899943E-3</v>
      </c>
      <c r="P259" s="11">
        <f t="shared" si="238"/>
        <v>1.6527861245254627E-3</v>
      </c>
      <c r="Q259" s="4">
        <f t="shared" si="234"/>
        <v>1480.0969143704635</v>
      </c>
      <c r="R259" s="4">
        <f t="shared" si="234"/>
        <v>7409.9263228942136</v>
      </c>
      <c r="S259" s="4">
        <f t="shared" si="234"/>
        <v>1773.3758604201141</v>
      </c>
      <c r="T259" s="4">
        <f t="shared" ref="T259:V274" si="242">T258*(1+W259)</f>
        <v>10.830572827202777</v>
      </c>
      <c r="U259" s="4">
        <f t="shared" si="242"/>
        <v>38.514808101359392</v>
      </c>
      <c r="V259" s="4">
        <f t="shared" si="242"/>
        <v>49.320565281206363</v>
      </c>
      <c r="W259" s="11">
        <f t="shared" si="235"/>
        <v>-1.219247815263802E-2</v>
      </c>
      <c r="X259" s="11">
        <f t="shared" si="235"/>
        <v>-1.3228699347321071E-2</v>
      </c>
      <c r="Y259" s="11">
        <f t="shared" si="235"/>
        <v>-1.2203590333800474E-2</v>
      </c>
      <c r="Z259" s="4">
        <f t="shared" si="188"/>
        <v>1595.4749119978173</v>
      </c>
      <c r="AA259" s="4">
        <f t="shared" si="188"/>
        <v>23282.137879331298</v>
      </c>
      <c r="AB259" s="4">
        <f t="shared" si="188"/>
        <v>3427.0648394657828</v>
      </c>
      <c r="AC259" s="12">
        <f t="shared" ref="AC259:AE274" si="243">AC258*(1+AF259)</f>
        <v>1.3586677485801255</v>
      </c>
      <c r="AD259" s="12">
        <f t="shared" si="243"/>
        <v>4.6732555537335418</v>
      </c>
      <c r="AE259" s="12">
        <f t="shared" si="243"/>
        <v>1.9601794662884575</v>
      </c>
      <c r="AF259" s="11">
        <f t="shared" si="236"/>
        <v>-2.9039671966837322E-3</v>
      </c>
      <c r="AG259" s="11">
        <f t="shared" si="236"/>
        <v>2.0567434751257441E-3</v>
      </c>
      <c r="AH259" s="11">
        <f t="shared" si="236"/>
        <v>8.257041531207765E-4</v>
      </c>
      <c r="AI259" s="1">
        <f t="shared" si="231"/>
        <v>279819.017807931</v>
      </c>
      <c r="AJ259" s="1">
        <f t="shared" si="231"/>
        <v>372957.86401362176</v>
      </c>
      <c r="AK259" s="1">
        <f t="shared" si="231"/>
        <v>70628.44930893321</v>
      </c>
      <c r="AL259" s="17">
        <f t="shared" ref="AL259:AN274" si="244">AL258*(1+AO259)</f>
        <v>65.747111844127375</v>
      </c>
      <c r="AM259" s="17">
        <f t="shared" si="244"/>
        <v>29.383998653005513</v>
      </c>
      <c r="AN259" s="17">
        <f t="shared" si="244"/>
        <v>4.4893163777786658</v>
      </c>
      <c r="AO259" s="7">
        <f t="shared" si="237"/>
        <v>2.3759563823326285E-3</v>
      </c>
      <c r="AP259" s="7">
        <f t="shared" si="237"/>
        <v>3.6587942839188762E-3</v>
      </c>
      <c r="AQ259" s="7">
        <f t="shared" si="237"/>
        <v>2.6483819755885691E-3</v>
      </c>
      <c r="AR259" s="1">
        <f t="shared" ref="AR259:AT322" si="245">AL259*AI259^$AR$5*B259^(1-$AR$5)*(1-BI258+0.01*BU258)</f>
        <v>136659.15348936623</v>
      </c>
      <c r="AS259" s="1">
        <f t="shared" si="245"/>
        <v>192391.61995546013</v>
      </c>
      <c r="AT259" s="1">
        <f t="shared" si="245"/>
        <v>35956.113850460271</v>
      </c>
      <c r="AU259" s="1">
        <f t="shared" si="193"/>
        <v>27331.830697873247</v>
      </c>
      <c r="AV259" s="1">
        <f t="shared" si="193"/>
        <v>38478.323991092031</v>
      </c>
      <c r="AW259" s="1">
        <f t="shared" si="193"/>
        <v>7191.2227700920548</v>
      </c>
      <c r="AX259" s="1">
        <f t="shared" si="194"/>
        <v>84978.591478870294</v>
      </c>
      <c r="AY259" s="1">
        <f t="shared" si="194"/>
        <v>43081.947594459722</v>
      </c>
      <c r="AZ259" s="1">
        <f t="shared" si="194"/>
        <v>4224.2468224555441</v>
      </c>
      <c r="BA259" s="1">
        <f t="shared" si="195"/>
        <v>11.350154638794683</v>
      </c>
      <c r="BB259" s="1">
        <f t="shared" si="195"/>
        <v>10.670859339033482</v>
      </c>
      <c r="BC259" s="1">
        <f t="shared" si="195"/>
        <v>8.3485962570254184</v>
      </c>
      <c r="BD259" s="1">
        <f t="shared" si="196"/>
        <v>364.85812642530431</v>
      </c>
      <c r="BE259">
        <f t="shared" si="230"/>
        <v>0.21822387218499145</v>
      </c>
      <c r="BF259">
        <f t="shared" si="230"/>
        <v>0.3346263841173937</v>
      </c>
      <c r="BG259">
        <f t="shared" si="230"/>
        <v>2.453676962688749E-2</v>
      </c>
      <c r="BH259">
        <f t="shared" si="197"/>
        <v>0.29052008767163101</v>
      </c>
      <c r="BI259">
        <f t="shared" si="198"/>
        <v>4.7621658391411486E-3</v>
      </c>
      <c r="BJ259">
        <f t="shared" si="198"/>
        <v>1.1197481694748152E-2</v>
      </c>
      <c r="BK259">
        <f t="shared" si="198"/>
        <v>6.0205306372294847E-5</v>
      </c>
      <c r="BL259">
        <f t="shared" si="192"/>
        <v>650.79355235300682</v>
      </c>
      <c r="BM259">
        <f t="shared" si="192"/>
        <v>2154.3016426742079</v>
      </c>
      <c r="BN259">
        <f t="shared" si="192"/>
        <v>2.1647488503240746</v>
      </c>
      <c r="BO259">
        <f t="shared" ref="BO259:BO322" si="246">IF(BE258=0.99,2*BI$5*BE259*AR259/Z259*1000,BO258*(1+BR258))</f>
        <v>648.51919163045466</v>
      </c>
      <c r="BP259">
        <f t="shared" si="208"/>
        <v>553.03608675332282</v>
      </c>
      <c r="BQ259">
        <f t="shared" si="208"/>
        <v>51.487025986027653</v>
      </c>
      <c r="BR259" s="7">
        <f t="shared" si="206"/>
        <v>7.6063131000614348E-4</v>
      </c>
      <c r="BS259" s="7">
        <f t="shared" si="190"/>
        <v>3.3297807013191187E-3</v>
      </c>
      <c r="BT259" s="7">
        <f t="shared" si="191"/>
        <v>5.6955725096309909E-4</v>
      </c>
      <c r="BU259" s="8">
        <f>MAX((BU$3*climhigh!$I369+BU$4*climhigh!$I369^2+BU$5*climhigh!$I369^6)*(K259/K$66)^$BW$1,-99)</f>
        <v>-44.701928644501763</v>
      </c>
      <c r="BV259" s="8">
        <f>MAX((BV$3*climhigh!$I369+BV$4*climhigh!$I369^2+BV$5*climhigh!$I369^6)*(L259/L$66)^$BW$1,-99)</f>
        <v>-26.642836653724714</v>
      </c>
      <c r="BW259" s="8">
        <f>MAX((BW$3*climhigh!$I369+BW$4*climhigh!$I369^2+BW$5*climhigh!$I369^6)*(M259/M$66)^$BW$1,-99)</f>
        <v>-26.420328924862503</v>
      </c>
      <c r="BX259" s="8">
        <f>MAX((BX$3*climhigh!$M369+BX$4*climhigh!$M369^2+BX$5*climhigh!$M369^6)*(K259/K$66)^$BW$1,-99)</f>
        <v>-44.701947468795787</v>
      </c>
      <c r="BY259" s="8">
        <f>MAX((BY$3*climhigh!$M369+BY$4*climhigh!$M369^2+BY$5*climhigh!$M369^6)*(L259/L$66)^$BW$1,-99)</f>
        <v>-26.642847152353674</v>
      </c>
      <c r="BZ259" s="8">
        <f>MAX((BZ$3*climhigh!$M369+BZ$4*climhigh!$M369^2+BZ$5*climhigh!$M369^6)*(M259/M$66)^$BW$1,-99)</f>
        <v>-26.420338649954203</v>
      </c>
      <c r="CA259" s="8">
        <f t="shared" si="199"/>
        <v>2.9221885907559988E-2</v>
      </c>
      <c r="CB259" s="8">
        <f t="shared" si="200"/>
        <v>9.7302471751142366E-5</v>
      </c>
      <c r="CC259" s="8">
        <f t="shared" si="201"/>
        <v>1.6643537005467193E-5</v>
      </c>
      <c r="CD259" s="8">
        <f>MAX((CD$3*climhigh!$I369+CD$4*climhigh!$I369^2+CD$5*climhigh!$I369^6)*(K259/K$66)^$BW$1,-99)</f>
        <v>-99</v>
      </c>
      <c r="CE259" s="8">
        <f>MAX((CE$3*climhigh!$I369+CE$4*climhigh!$I369^2+CE$5*climhigh!$I369^6)*(L259/L$66)^$BW$1,-99)</f>
        <v>-99</v>
      </c>
      <c r="CF259" s="8">
        <f>MAX((CF$3*climhigh!$I369+CF$4*climhigh!$I369^2+CF$5*climhigh!$I369^6)*(M259/M$66)^$BW$1,-99)</f>
        <v>-99</v>
      </c>
      <c r="CG259" s="8">
        <f>MAX((CG$3*climhigh!$M369+CG$4*climhigh!$M369^2+CG$5*climhigh!$M369^6)*(K259/K$66)^$BW$1,-99)</f>
        <v>-99</v>
      </c>
      <c r="CH259" s="8">
        <f>MAX((CH$3*climhigh!$M369+CH$4*climhigh!$M369^2+CH$5*climhigh!$M369^6)*(L259/L$66)^$BW$1,-99)</f>
        <v>-99</v>
      </c>
      <c r="CI259" s="8">
        <f>MAX((CI$3*climhigh!$M369+CI$4*climhigh!$M369^2+CI$5*climhigh!$M369^6)*(M259/M$66)^$BW$1,-99)</f>
        <v>-99</v>
      </c>
      <c r="CJ259" s="8">
        <f t="shared" si="202"/>
        <v>0</v>
      </c>
      <c r="CK259" s="8">
        <f t="shared" si="203"/>
        <v>0</v>
      </c>
      <c r="CL259" s="8">
        <f t="shared" si="204"/>
        <v>0</v>
      </c>
    </row>
    <row r="260" spans="1:90">
      <c r="A260">
        <f t="shared" si="232"/>
        <v>2214</v>
      </c>
      <c r="B260" s="4">
        <f t="shared" si="239"/>
        <v>1286.5281870883018</v>
      </c>
      <c r="C260" s="4">
        <f t="shared" si="239"/>
        <v>3572.5725155382243</v>
      </c>
      <c r="D260" s="4">
        <f t="shared" si="239"/>
        <v>6809.480540529109</v>
      </c>
      <c r="E260" s="11">
        <f t="shared" si="240"/>
        <v>2.7847691386113543E-7</v>
      </c>
      <c r="F260" s="11">
        <f t="shared" si="240"/>
        <v>5.5828482053163547E-7</v>
      </c>
      <c r="G260" s="11">
        <f t="shared" si="240"/>
        <v>1.2325975663074293E-6</v>
      </c>
      <c r="H260" s="4">
        <f t="shared" si="241"/>
        <v>136320.01253858316</v>
      </c>
      <c r="I260" s="4">
        <f t="shared" si="241"/>
        <v>192945.70645451345</v>
      </c>
      <c r="J260" s="4">
        <f t="shared" si="241"/>
        <v>36015.094630997664</v>
      </c>
      <c r="K260" s="4">
        <f t="shared" si="233"/>
        <v>105959.60034665508</v>
      </c>
      <c r="L260" s="4">
        <f t="shared" si="233"/>
        <v>54007.498970372981</v>
      </c>
      <c r="M260" s="4">
        <f t="shared" si="233"/>
        <v>5288.9635878450172</v>
      </c>
      <c r="N260" s="11">
        <f t="shared" si="238"/>
        <v>-2.4819333655192732E-3</v>
      </c>
      <c r="O260" s="11">
        <f t="shared" si="238"/>
        <v>2.879433005359644E-3</v>
      </c>
      <c r="P260" s="11">
        <f t="shared" si="238"/>
        <v>1.6391200873162592E-3</v>
      </c>
      <c r="Q260" s="4">
        <f t="shared" si="234"/>
        <v>1458.4225583909908</v>
      </c>
      <c r="R260" s="4">
        <f t="shared" si="234"/>
        <v>7332.960863041596</v>
      </c>
      <c r="S260" s="4">
        <f t="shared" si="234"/>
        <v>1754.6077735260408</v>
      </c>
      <c r="T260" s="4">
        <f t="shared" si="242"/>
        <v>10.698521304626553</v>
      </c>
      <c r="U260" s="4">
        <f t="shared" si="242"/>
        <v>38.00530728456674</v>
      </c>
      <c r="V260" s="4">
        <f t="shared" si="242"/>
        <v>48.718677307483055</v>
      </c>
      <c r="W260" s="11">
        <f t="shared" si="235"/>
        <v>-1.219247815263802E-2</v>
      </c>
      <c r="X260" s="11">
        <f t="shared" si="235"/>
        <v>-1.3228699347321071E-2</v>
      </c>
      <c r="Y260" s="11">
        <f t="shared" si="235"/>
        <v>-1.2203590333800474E-2</v>
      </c>
      <c r="Z260" s="4">
        <f t="shared" ref="Z260:AB323" si="247">Q259*AC260*(1-BE259)</f>
        <v>1567.5550906101967</v>
      </c>
      <c r="AA260" s="4">
        <f t="shared" si="247"/>
        <v>23088.265684211634</v>
      </c>
      <c r="AB260" s="4">
        <f t="shared" si="247"/>
        <v>3393.6416573833726</v>
      </c>
      <c r="AC260" s="12">
        <f t="shared" si="243"/>
        <v>1.3547222220070567</v>
      </c>
      <c r="AD260" s="12">
        <f t="shared" si="243"/>
        <v>4.6828672416012784</v>
      </c>
      <c r="AE260" s="12">
        <f t="shared" si="243"/>
        <v>1.961797994614634</v>
      </c>
      <c r="AF260" s="11">
        <f t="shared" si="236"/>
        <v>-2.9039671966837322E-3</v>
      </c>
      <c r="AG260" s="11">
        <f t="shared" si="236"/>
        <v>2.0567434751257441E-3</v>
      </c>
      <c r="AH260" s="11">
        <f t="shared" si="236"/>
        <v>8.257041531207765E-4</v>
      </c>
      <c r="AI260" s="1">
        <f t="shared" si="231"/>
        <v>279168.94672501116</v>
      </c>
      <c r="AJ260" s="1">
        <f t="shared" si="231"/>
        <v>374140.40160335164</v>
      </c>
      <c r="AK260" s="1">
        <f t="shared" si="231"/>
        <v>70756.827148131939</v>
      </c>
      <c r="AL260" s="17">
        <f t="shared" si="244"/>
        <v>65.901761991433318</v>
      </c>
      <c r="AM260" s="17">
        <f t="shared" si="244"/>
        <v>29.490433559252711</v>
      </c>
      <c r="AN260" s="17">
        <f t="shared" si="244"/>
        <v>4.5010869081105129</v>
      </c>
      <c r="AO260" s="7">
        <f t="shared" si="237"/>
        <v>2.352196818509302E-3</v>
      </c>
      <c r="AP260" s="7">
        <f t="shared" si="237"/>
        <v>3.6222063410796873E-3</v>
      </c>
      <c r="AQ260" s="7">
        <f t="shared" si="237"/>
        <v>2.6218981558326832E-3</v>
      </c>
      <c r="AR260" s="1">
        <f t="shared" si="245"/>
        <v>136320.01253858316</v>
      </c>
      <c r="AS260" s="1">
        <f t="shared" si="245"/>
        <v>192945.70645451345</v>
      </c>
      <c r="AT260" s="1">
        <f t="shared" si="245"/>
        <v>36015.094630997664</v>
      </c>
      <c r="AU260" s="1">
        <f t="shared" si="193"/>
        <v>27264.002507716636</v>
      </c>
      <c r="AV260" s="1">
        <f t="shared" si="193"/>
        <v>38589.141290902691</v>
      </c>
      <c r="AW260" s="1">
        <f t="shared" si="193"/>
        <v>7203.0189261995329</v>
      </c>
      <c r="AX260" s="1">
        <f t="shared" si="194"/>
        <v>84767.680277324063</v>
      </c>
      <c r="AY260" s="1">
        <f t="shared" si="194"/>
        <v>43205.999176298385</v>
      </c>
      <c r="AZ260" s="1">
        <f t="shared" si="194"/>
        <v>4231.1708702760134</v>
      </c>
      <c r="BA260" s="1">
        <f t="shared" si="195"/>
        <v>11.347669620326812</v>
      </c>
      <c r="BB260" s="1">
        <f t="shared" si="195"/>
        <v>10.673734634412403</v>
      </c>
      <c r="BC260" s="1">
        <f t="shared" si="195"/>
        <v>8.3502340352215523</v>
      </c>
      <c r="BD260" s="1">
        <f t="shared" si="196"/>
        <v>354.2904252264816</v>
      </c>
      <c r="BE260">
        <f t="shared" ref="BE260:BG275" si="248">BE259</f>
        <v>0.21822387218499145</v>
      </c>
      <c r="BF260">
        <f t="shared" si="248"/>
        <v>0.3346263841173937</v>
      </c>
      <c r="BG260">
        <f t="shared" si="248"/>
        <v>2.453676962688749E-2</v>
      </c>
      <c r="BH260">
        <f t="shared" si="197"/>
        <v>0.29060413640477306</v>
      </c>
      <c r="BI260">
        <f t="shared" si="198"/>
        <v>4.7621658391411486E-3</v>
      </c>
      <c r="BJ260">
        <f t="shared" si="198"/>
        <v>1.1197481694748152E-2</v>
      </c>
      <c r="BK260">
        <f t="shared" si="198"/>
        <v>6.0205306372294847E-5</v>
      </c>
      <c r="BL260">
        <f t="shared" si="192"/>
        <v>649.17850690253374</v>
      </c>
      <c r="BM260">
        <f t="shared" si="192"/>
        <v>2160.5060161046645</v>
      </c>
      <c r="BN260">
        <f t="shared" si="192"/>
        <v>2.1682998062864054</v>
      </c>
      <c r="BO260">
        <f t="shared" si="246"/>
        <v>649.01247563274865</v>
      </c>
      <c r="BP260">
        <f t="shared" si="208"/>
        <v>559.28604569030915</v>
      </c>
      <c r="BQ260">
        <f t="shared" si="208"/>
        <v>52.079398431990271</v>
      </c>
      <c r="BR260" s="7">
        <f t="shared" si="206"/>
        <v>7.504689317987534E-4</v>
      </c>
      <c r="BS260" s="7">
        <f t="shared" ref="BS260:BS323" si="249">BS259/(1+BS$5)</f>
        <v>3.2327967973972025E-3</v>
      </c>
      <c r="BT260" s="7">
        <f t="shared" ref="BT260:BT323" si="250">BT259/(1+BT$5+BR259)</f>
        <v>5.5256015185527782E-4</v>
      </c>
      <c r="BU260" s="8">
        <f>MAX((BU$3*climhigh!$I370+BU$4*climhigh!$I370^2+BU$5*climhigh!$I370^6)*(K260/K$66)^$BW$1,-99)</f>
        <v>-44.939757652028348</v>
      </c>
      <c r="BV260" s="8">
        <f>MAX((BV$3*climhigh!$I370+BV$4*climhigh!$I370^2+BV$5*climhigh!$I370^6)*(L260/L$66)^$BW$1,-99)</f>
        <v>-26.740677746297507</v>
      </c>
      <c r="BW260" s="8">
        <f>MAX((BW$3*climhigh!$I370+BW$4*climhigh!$I370^2+BW$5*climhigh!$I370^6)*(M260/M$66)^$BW$1,-99)</f>
        <v>-26.517907791851094</v>
      </c>
      <c r="BX260" s="8">
        <f>MAX((BX$3*climhigh!$M370+BX$4*climhigh!$M370^2+BX$5*climhigh!$M370^6)*(K260/K$66)^$BW$1,-99)</f>
        <v>-44.939776466826565</v>
      </c>
      <c r="BY260" s="8">
        <f>MAX((BY$3*climhigh!$M370+BY$4*climhigh!$M370^2+BY$5*climhigh!$M370^6)*(L260/L$66)^$BW$1,-99)</f>
        <v>-26.740688224619461</v>
      </c>
      <c r="BZ260" s="8">
        <f>MAX((BZ$3*climhigh!$M370+BZ$4*climhigh!$M370^2+BZ$5*climhigh!$M370^6)*(M260/M$66)^$BW$1,-99)</f>
        <v>-26.517917500160422</v>
      </c>
      <c r="CA260" s="8">
        <f t="shared" si="199"/>
        <v>2.9144792080337087E-2</v>
      </c>
      <c r="CB260" s="8">
        <f t="shared" si="200"/>
        <v>9.4219190498121089E-5</v>
      </c>
      <c r="CC260" s="8">
        <f t="shared" si="201"/>
        <v>1.6104250737701561E-5</v>
      </c>
      <c r="CD260" s="8">
        <f>MAX((CD$3*climhigh!$I370+CD$4*climhigh!$I370^2+CD$5*climhigh!$I370^6)*(K260/K$66)^$BW$1,-99)</f>
        <v>-99</v>
      </c>
      <c r="CE260" s="8">
        <f>MAX((CE$3*climhigh!$I370+CE$4*climhigh!$I370^2+CE$5*climhigh!$I370^6)*(L260/L$66)^$BW$1,-99)</f>
        <v>-99</v>
      </c>
      <c r="CF260" s="8">
        <f>MAX((CF$3*climhigh!$I370+CF$4*climhigh!$I370^2+CF$5*climhigh!$I370^6)*(M260/M$66)^$BW$1,-99)</f>
        <v>-99</v>
      </c>
      <c r="CG260" s="8">
        <f>MAX((CG$3*climhigh!$M370+CG$4*climhigh!$M370^2+CG$5*climhigh!$M370^6)*(K260/K$66)^$BW$1,-99)</f>
        <v>-99</v>
      </c>
      <c r="CH260" s="8">
        <f>MAX((CH$3*climhigh!$M370+CH$4*climhigh!$M370^2+CH$5*climhigh!$M370^6)*(L260/L$66)^$BW$1,-99)</f>
        <v>-99</v>
      </c>
      <c r="CI260" s="8">
        <f>MAX((CI$3*climhigh!$M370+CI$4*climhigh!$M370^2+CI$5*climhigh!$M370^6)*(M260/M$66)^$BW$1,-99)</f>
        <v>-99</v>
      </c>
      <c r="CJ260" s="8">
        <f t="shared" si="202"/>
        <v>0</v>
      </c>
      <c r="CK260" s="8">
        <f t="shared" si="203"/>
        <v>0</v>
      </c>
      <c r="CL260" s="8">
        <f t="shared" si="204"/>
        <v>0</v>
      </c>
    </row>
    <row r="261" spans="1:90">
      <c r="A261">
        <f t="shared" si="232"/>
        <v>2215</v>
      </c>
      <c r="B261" s="4">
        <f t="shared" si="239"/>
        <v>1286.5285274432808</v>
      </c>
      <c r="C261" s="4">
        <f t="shared" si="239"/>
        <v>3572.5744103255793</v>
      </c>
      <c r="D261" s="4">
        <f t="shared" si="239"/>
        <v>6809.4885142107933</v>
      </c>
      <c r="E261" s="11">
        <f t="shared" si="240"/>
        <v>2.6455306816807864E-7</v>
      </c>
      <c r="F261" s="11">
        <f t="shared" si="240"/>
        <v>5.303705795050537E-7</v>
      </c>
      <c r="G261" s="11">
        <f t="shared" si="240"/>
        <v>1.1709676879920578E-6</v>
      </c>
      <c r="H261" s="4">
        <f t="shared" si="241"/>
        <v>135981.03046535145</v>
      </c>
      <c r="I261" s="4">
        <f t="shared" si="241"/>
        <v>193496.73714283487</v>
      </c>
      <c r="J261" s="4">
        <f t="shared" si="241"/>
        <v>36073.692020020615</v>
      </c>
      <c r="K261" s="4">
        <f t="shared" si="233"/>
        <v>105696.08645646332</v>
      </c>
      <c r="L261" s="4">
        <f t="shared" si="233"/>
        <v>54161.709433842399</v>
      </c>
      <c r="M261" s="4">
        <f t="shared" si="233"/>
        <v>5297.5626502252035</v>
      </c>
      <c r="N261" s="11">
        <f t="shared" si="238"/>
        <v>-2.4869279360213437E-3</v>
      </c>
      <c r="O261" s="11">
        <f t="shared" si="238"/>
        <v>2.8553528011732165E-3</v>
      </c>
      <c r="P261" s="11">
        <f t="shared" si="238"/>
        <v>1.6258501760058053E-3</v>
      </c>
      <c r="Q261" s="4">
        <f t="shared" si="234"/>
        <v>1437.0583836039291</v>
      </c>
      <c r="R261" s="4">
        <f t="shared" si="234"/>
        <v>7256.6203824709419</v>
      </c>
      <c r="S261" s="4">
        <f t="shared" si="234"/>
        <v>1736.0152076937582</v>
      </c>
      <c r="T261" s="4">
        <f t="shared" si="242"/>
        <v>10.568079817354361</v>
      </c>
      <c r="U261" s="4">
        <f t="shared" si="242"/>
        <v>37.502546500896656</v>
      </c>
      <c r="V261" s="4">
        <f t="shared" si="242"/>
        <v>48.124134528017912</v>
      </c>
      <c r="W261" s="11">
        <f t="shared" si="235"/>
        <v>-1.219247815263802E-2</v>
      </c>
      <c r="X261" s="11">
        <f t="shared" si="235"/>
        <v>-1.3228699347321071E-2</v>
      </c>
      <c r="Y261" s="11">
        <f t="shared" si="235"/>
        <v>-1.2203590333800474E-2</v>
      </c>
      <c r="Z261" s="4">
        <f t="shared" si="247"/>
        <v>1540.1145401700951</v>
      </c>
      <c r="AA261" s="4">
        <f t="shared" si="247"/>
        <v>22895.44577586593</v>
      </c>
      <c r="AB261" s="4">
        <f t="shared" si="247"/>
        <v>3360.4983744723991</v>
      </c>
      <c r="AC261" s="12">
        <f t="shared" si="243"/>
        <v>1.3507881531137298</v>
      </c>
      <c r="AD261" s="12">
        <f t="shared" si="243"/>
        <v>4.6924986982453216</v>
      </c>
      <c r="AE261" s="12">
        <f t="shared" si="243"/>
        <v>1.9634178593663714</v>
      </c>
      <c r="AF261" s="11">
        <f t="shared" si="236"/>
        <v>-2.9039671966837322E-3</v>
      </c>
      <c r="AG261" s="11">
        <f t="shared" si="236"/>
        <v>2.0567434751257441E-3</v>
      </c>
      <c r="AH261" s="11">
        <f t="shared" si="236"/>
        <v>8.257041531207765E-4</v>
      </c>
      <c r="AI261" s="1">
        <f t="shared" si="231"/>
        <v>278516.05456022668</v>
      </c>
      <c r="AJ261" s="1">
        <f t="shared" si="231"/>
        <v>375315.50273391919</v>
      </c>
      <c r="AK261" s="1">
        <f t="shared" si="231"/>
        <v>70884.163359518279</v>
      </c>
      <c r="AL261" s="17">
        <f t="shared" si="244"/>
        <v>66.055225767174818</v>
      </c>
      <c r="AM261" s="17">
        <f t="shared" si="244"/>
        <v>29.596185790337831</v>
      </c>
      <c r="AN261" s="17">
        <f t="shared" si="244"/>
        <v>4.512770285659494</v>
      </c>
      <c r="AO261" s="7">
        <f t="shared" si="237"/>
        <v>2.3286748503242088E-3</v>
      </c>
      <c r="AP261" s="7">
        <f t="shared" si="237"/>
        <v>3.5859842776688904E-3</v>
      </c>
      <c r="AQ261" s="7">
        <f t="shared" si="237"/>
        <v>2.5956791742743563E-3</v>
      </c>
      <c r="AR261" s="1">
        <f t="shared" si="245"/>
        <v>135981.03046535145</v>
      </c>
      <c r="AS261" s="1">
        <f t="shared" si="245"/>
        <v>193496.73714283487</v>
      </c>
      <c r="AT261" s="1">
        <f t="shared" si="245"/>
        <v>36073.692020020615</v>
      </c>
      <c r="AU261" s="1">
        <f t="shared" si="193"/>
        <v>27196.20609307029</v>
      </c>
      <c r="AV261" s="1">
        <f t="shared" si="193"/>
        <v>38699.347428566973</v>
      </c>
      <c r="AW261" s="1">
        <f t="shared" si="193"/>
        <v>7214.7384040041234</v>
      </c>
      <c r="AX261" s="1">
        <f t="shared" si="194"/>
        <v>84556.869165170647</v>
      </c>
      <c r="AY261" s="1">
        <f t="shared" si="194"/>
        <v>43329.367547073918</v>
      </c>
      <c r="AZ261" s="1">
        <f t="shared" si="194"/>
        <v>4238.0501201801626</v>
      </c>
      <c r="BA261" s="1">
        <f t="shared" si="195"/>
        <v>11.345179594848869</v>
      </c>
      <c r="BB261" s="1">
        <f t="shared" si="195"/>
        <v>10.676585918437121</v>
      </c>
      <c r="BC261" s="1">
        <f t="shared" si="195"/>
        <v>8.351858565134</v>
      </c>
      <c r="BD261" s="1">
        <f t="shared" si="196"/>
        <v>344.02820840206505</v>
      </c>
      <c r="BE261">
        <f t="shared" si="248"/>
        <v>0.21822387218499145</v>
      </c>
      <c r="BF261">
        <f t="shared" si="248"/>
        <v>0.3346263841173937</v>
      </c>
      <c r="BG261">
        <f t="shared" si="248"/>
        <v>2.453676962688749E-2</v>
      </c>
      <c r="BH261">
        <f t="shared" si="197"/>
        <v>0.29068746241003007</v>
      </c>
      <c r="BI261">
        <f t="shared" si="198"/>
        <v>4.7621658391411486E-3</v>
      </c>
      <c r="BJ261">
        <f t="shared" si="198"/>
        <v>1.1197481694748152E-2</v>
      </c>
      <c r="BK261">
        <f t="shared" si="198"/>
        <v>6.0205306372294847E-5</v>
      </c>
      <c r="BL261">
        <f t="shared" si="192"/>
        <v>647.56421805330842</v>
      </c>
      <c r="BM261">
        <f t="shared" si="192"/>
        <v>2166.6761721503881</v>
      </c>
      <c r="BN261">
        <f t="shared" si="192"/>
        <v>2.171827680045149</v>
      </c>
      <c r="BO261">
        <f t="shared" si="246"/>
        <v>649.49953933206086</v>
      </c>
      <c r="BP261">
        <f t="shared" si="208"/>
        <v>565.60692569587457</v>
      </c>
      <c r="BQ261">
        <f t="shared" si="208"/>
        <v>52.678607281010926</v>
      </c>
      <c r="BR261" s="7">
        <f t="shared" si="206"/>
        <v>7.4092586858709453E-4</v>
      </c>
      <c r="BS261" s="7">
        <f t="shared" si="249"/>
        <v>3.1386376673759246E-3</v>
      </c>
      <c r="BT261" s="7">
        <f t="shared" si="250"/>
        <v>5.3607557649516704E-4</v>
      </c>
      <c r="BU261" s="8">
        <f>MAX((BU$3*climhigh!$I371+BU$4*climhigh!$I371^2+BU$5*climhigh!$I371^6)*(K261/K$66)^$BW$1,-99)</f>
        <v>-45.175351227316234</v>
      </c>
      <c r="BV261" s="8">
        <f>MAX((BV$3*climhigh!$I371+BV$4*climhigh!$I371^2+BV$5*climhigh!$I371^6)*(L261/L$66)^$BW$1,-99)</f>
        <v>-26.837085500538365</v>
      </c>
      <c r="BW261" s="8">
        <f>MAX((BW$3*climhigh!$I371+BW$4*climhigh!$I371^2+BW$5*climhigh!$I371^6)*(M261/M$66)^$BW$1,-99)</f>
        <v>-26.614145118505355</v>
      </c>
      <c r="BX261" s="8">
        <f>MAX((BX$3*climhigh!$M371+BX$4*climhigh!$M371^2+BX$5*climhigh!$M371^6)*(K261/K$66)^$BW$1,-99)</f>
        <v>-45.175370032644928</v>
      </c>
      <c r="BY261" s="8">
        <f>MAX((BY$3*climhigh!$M371+BY$4*climhigh!$M371^2+BY$5*climhigh!$M371^6)*(L261/L$66)^$BW$1,-99)</f>
        <v>-26.837095958672002</v>
      </c>
      <c r="BZ261" s="8">
        <f>MAX((BZ$3*climhigh!$M371+BZ$4*climhigh!$M371^2+BZ$5*climhigh!$M371^6)*(M261/M$66)^$BW$1,-99)</f>
        <v>-26.614154810126696</v>
      </c>
      <c r="CA261" s="8">
        <f t="shared" si="199"/>
        <v>2.9067805373611661E-2</v>
      </c>
      <c r="CB261" s="8">
        <f t="shared" si="200"/>
        <v>9.1233308853569875E-5</v>
      </c>
      <c r="CC261" s="8">
        <f t="shared" si="201"/>
        <v>1.5582540523108186E-5</v>
      </c>
      <c r="CD261" s="8">
        <f>MAX((CD$3*climhigh!$I371+CD$4*climhigh!$I371^2+CD$5*climhigh!$I371^6)*(K261/K$66)^$BW$1,-99)</f>
        <v>-99</v>
      </c>
      <c r="CE261" s="8">
        <f>MAX((CE$3*climhigh!$I371+CE$4*climhigh!$I371^2+CE$5*climhigh!$I371^6)*(L261/L$66)^$BW$1,-99)</f>
        <v>-99</v>
      </c>
      <c r="CF261" s="8">
        <f>MAX((CF$3*climhigh!$I371+CF$4*climhigh!$I371^2+CF$5*climhigh!$I371^6)*(M261/M$66)^$BW$1,-99)</f>
        <v>-99</v>
      </c>
      <c r="CG261" s="8">
        <f>MAX((CG$3*climhigh!$M371+CG$4*climhigh!$M371^2+CG$5*climhigh!$M371^6)*(K261/K$66)^$BW$1,-99)</f>
        <v>-99</v>
      </c>
      <c r="CH261" s="8">
        <f>MAX((CH$3*climhigh!$M371+CH$4*climhigh!$M371^2+CH$5*climhigh!$M371^6)*(L261/L$66)^$BW$1,-99)</f>
        <v>-99</v>
      </c>
      <c r="CI261" s="8">
        <f>MAX((CI$3*climhigh!$M371+CI$4*climhigh!$M371^2+CI$5*climhigh!$M371^6)*(M261/M$66)^$BW$1,-99)</f>
        <v>-99</v>
      </c>
      <c r="CJ261" s="8">
        <f t="shared" si="202"/>
        <v>0</v>
      </c>
      <c r="CK261" s="8">
        <f t="shared" si="203"/>
        <v>0</v>
      </c>
      <c r="CL261" s="8">
        <f t="shared" si="204"/>
        <v>0</v>
      </c>
    </row>
    <row r="262" spans="1:90">
      <c r="A262">
        <f t="shared" si="232"/>
        <v>2216</v>
      </c>
      <c r="B262" s="4">
        <f t="shared" si="239"/>
        <v>1286.5288507805965</v>
      </c>
      <c r="C262" s="4">
        <f t="shared" si="239"/>
        <v>3572.5762103745215</v>
      </c>
      <c r="D262" s="4">
        <f t="shared" si="239"/>
        <v>6809.4960892172639</v>
      </c>
      <c r="E262" s="11">
        <f t="shared" si="240"/>
        <v>2.5132541475967468E-7</v>
      </c>
      <c r="F262" s="11">
        <f t="shared" si="240"/>
        <v>5.0385205052980098E-7</v>
      </c>
      <c r="G262" s="11">
        <f t="shared" si="240"/>
        <v>1.1124193035924548E-6</v>
      </c>
      <c r="H262" s="4">
        <f t="shared" si="241"/>
        <v>135642.34882570605</v>
      </c>
      <c r="I262" s="4">
        <f t="shared" si="241"/>
        <v>194044.77403740119</v>
      </c>
      <c r="J262" s="4">
        <f t="shared" si="241"/>
        <v>36131.917926384354</v>
      </c>
      <c r="K262" s="4">
        <f t="shared" si="233"/>
        <v>105432.80762293484</v>
      </c>
      <c r="L262" s="4">
        <f t="shared" si="233"/>
        <v>54315.083181125206</v>
      </c>
      <c r="M262" s="4">
        <f t="shared" si="233"/>
        <v>5306.107449506977</v>
      </c>
      <c r="N262" s="11">
        <f t="shared" si="238"/>
        <v>-2.4909042742744525E-3</v>
      </c>
      <c r="O262" s="11">
        <f t="shared" si="238"/>
        <v>2.8317744931989353E-3</v>
      </c>
      <c r="P262" s="11">
        <f t="shared" si="238"/>
        <v>1.6129680469960661E-3</v>
      </c>
      <c r="Q262" s="4">
        <f t="shared" si="234"/>
        <v>1416.0015055531476</v>
      </c>
      <c r="R262" s="4">
        <f t="shared" si="234"/>
        <v>7180.9056257405055</v>
      </c>
      <c r="S262" s="4">
        <f t="shared" si="234"/>
        <v>1717.5974653058286</v>
      </c>
      <c r="T262" s="4">
        <f t="shared" si="242"/>
        <v>10.439228735065933</v>
      </c>
      <c r="U262" s="4">
        <f t="shared" si="242"/>
        <v>37.006436588477364</v>
      </c>
      <c r="V262" s="4">
        <f t="shared" si="242"/>
        <v>47.53684730506928</v>
      </c>
      <c r="W262" s="11">
        <f t="shared" si="235"/>
        <v>-1.219247815263802E-2</v>
      </c>
      <c r="X262" s="11">
        <f t="shared" si="235"/>
        <v>-1.3228699347321071E-2</v>
      </c>
      <c r="Y262" s="11">
        <f t="shared" si="235"/>
        <v>-1.2203590333800474E-2</v>
      </c>
      <c r="Z262" s="4">
        <f t="shared" si="247"/>
        <v>1513.1467478643356</v>
      </c>
      <c r="AA262" s="4">
        <f t="shared" si="247"/>
        <v>22703.69040176431</v>
      </c>
      <c r="AB262" s="4">
        <f t="shared" si="247"/>
        <v>3327.6344875965947</v>
      </c>
      <c r="AC262" s="12">
        <f t="shared" si="243"/>
        <v>1.3468655086274186</v>
      </c>
      <c r="AD262" s="12">
        <f t="shared" si="243"/>
        <v>4.702149964324974</v>
      </c>
      <c r="AE262" s="12">
        <f t="shared" si="243"/>
        <v>1.9650390616471616</v>
      </c>
      <c r="AF262" s="11">
        <f t="shared" si="236"/>
        <v>-2.9039671966837322E-3</v>
      </c>
      <c r="AG262" s="11">
        <f t="shared" si="236"/>
        <v>2.0567434751257441E-3</v>
      </c>
      <c r="AH262" s="11">
        <f t="shared" si="236"/>
        <v>8.257041531207765E-4</v>
      </c>
      <c r="AI262" s="1">
        <f t="shared" si="231"/>
        <v>277860.65519727429</v>
      </c>
      <c r="AJ262" s="1">
        <f t="shared" si="231"/>
        <v>376483.29988909425</v>
      </c>
      <c r="AK262" s="1">
        <f t="shared" si="231"/>
        <v>71010.485427570573</v>
      </c>
      <c r="AL262" s="17">
        <f t="shared" si="244"/>
        <v>66.207508698721554</v>
      </c>
      <c r="AM262" s="17">
        <f t="shared" si="244"/>
        <v>29.701255932691716</v>
      </c>
      <c r="AN262" s="17">
        <f t="shared" si="244"/>
        <v>4.5243668524697771</v>
      </c>
      <c r="AO262" s="7">
        <f t="shared" si="237"/>
        <v>2.3053881018209668E-3</v>
      </c>
      <c r="AP262" s="7">
        <f t="shared" si="237"/>
        <v>3.5501244348922017E-3</v>
      </c>
      <c r="AQ262" s="7">
        <f t="shared" si="237"/>
        <v>2.5697223825316127E-3</v>
      </c>
      <c r="AR262" s="1">
        <f t="shared" si="245"/>
        <v>135642.34882570605</v>
      </c>
      <c r="AS262" s="1">
        <f t="shared" si="245"/>
        <v>194044.77403740119</v>
      </c>
      <c r="AT262" s="1">
        <f t="shared" si="245"/>
        <v>36131.917926384354</v>
      </c>
      <c r="AU262" s="1">
        <f t="shared" si="193"/>
        <v>27128.469765141213</v>
      </c>
      <c r="AV262" s="1">
        <f t="shared" si="193"/>
        <v>38808.954807480237</v>
      </c>
      <c r="AW262" s="1">
        <f t="shared" si="193"/>
        <v>7226.3835852768716</v>
      </c>
      <c r="AX262" s="1">
        <f t="shared" si="194"/>
        <v>84346.246098347867</v>
      </c>
      <c r="AY262" s="1">
        <f t="shared" si="194"/>
        <v>43452.066544900161</v>
      </c>
      <c r="AZ262" s="1">
        <f t="shared" si="194"/>
        <v>4244.8859596055818</v>
      </c>
      <c r="BA262" s="1">
        <f t="shared" si="195"/>
        <v>11.342685583111207</v>
      </c>
      <c r="BB262" s="1">
        <f t="shared" si="195"/>
        <v>10.679413691010174</v>
      </c>
      <c r="BC262" s="1">
        <f t="shared" si="195"/>
        <v>8.3534702337451474</v>
      </c>
      <c r="BD262" s="1">
        <f t="shared" si="196"/>
        <v>334.06268101252653</v>
      </c>
      <c r="BE262">
        <f t="shared" si="248"/>
        <v>0.21822387218499145</v>
      </c>
      <c r="BF262">
        <f t="shared" si="248"/>
        <v>0.3346263841173937</v>
      </c>
      <c r="BG262">
        <f t="shared" si="248"/>
        <v>2.453676962688749E-2</v>
      </c>
      <c r="BH262">
        <f t="shared" si="197"/>
        <v>0.29077007081765577</v>
      </c>
      <c r="BI262">
        <f t="shared" si="198"/>
        <v>4.7621658391411486E-3</v>
      </c>
      <c r="BJ262">
        <f t="shared" si="198"/>
        <v>1.1197481694748152E-2</v>
      </c>
      <c r="BK262">
        <f t="shared" si="198"/>
        <v>6.0205306372294847E-5</v>
      </c>
      <c r="BL262">
        <f t="shared" ref="BL262:BN325" si="251">BI262*AR262</f>
        <v>645.95135991864481</v>
      </c>
      <c r="BM262">
        <f t="shared" si="251"/>
        <v>2172.8128052453412</v>
      </c>
      <c r="BN262">
        <f t="shared" si="251"/>
        <v>2.1753331885765825</v>
      </c>
      <c r="BO262">
        <f t="shared" si="246"/>
        <v>649.98077034238736</v>
      </c>
      <c r="BP262">
        <f t="shared" si="208"/>
        <v>571.99952909828585</v>
      </c>
      <c r="BQ262">
        <f t="shared" si="208"/>
        <v>53.28473121924057</v>
      </c>
      <c r="BR262" s="7">
        <f t="shared" si="206"/>
        <v>7.3199314142202709E-4</v>
      </c>
      <c r="BS262" s="7">
        <f t="shared" si="249"/>
        <v>3.0472210362873053E-3</v>
      </c>
      <c r="BT262" s="7">
        <f t="shared" si="250"/>
        <v>5.2008760207461989E-4</v>
      </c>
      <c r="BU262" s="8">
        <f>MAX((BU$3*climhigh!$I372+BU$4*climhigh!$I372^2+BU$5*climhigh!$I372^6)*(K262/K$66)^$BW$1,-99)</f>
        <v>-45.408697985852385</v>
      </c>
      <c r="BV262" s="8">
        <f>MAX((BV$3*climhigh!$I372+BV$4*climhigh!$I372^2+BV$5*climhigh!$I372^6)*(L262/L$66)^$BW$1,-99)</f>
        <v>-26.932064132213775</v>
      </c>
      <c r="BW262" s="8">
        <f>MAX((BW$3*climhigh!$I372+BW$4*climhigh!$I372^2+BW$5*climhigh!$I372^6)*(M262/M$66)^$BW$1,-99)</f>
        <v>-26.709043836444696</v>
      </c>
      <c r="BX262" s="8">
        <f>MAX((BX$3*climhigh!$M372+BX$4*climhigh!$M372^2+BX$5*climhigh!$M372^6)*(K262/K$66)^$BW$1,-99)</f>
        <v>-45.408716781735897</v>
      </c>
      <c r="BY262" s="8">
        <f>MAX((BY$3*climhigh!$M372+BY$4*climhigh!$M372^2+BY$5*climhigh!$M372^6)*(L262/L$66)^$BW$1,-99)</f>
        <v>-26.932074570277258</v>
      </c>
      <c r="BZ262" s="8">
        <f>MAX((BZ$3*climhigh!$M372+BZ$4*climhigh!$M372^2+BZ$5*climhigh!$M372^6)*(M262/M$66)^$BW$1,-99)</f>
        <v>-26.709053511472046</v>
      </c>
      <c r="CA262" s="8">
        <f t="shared" si="199"/>
        <v>2.8990950820637972E-2</v>
      </c>
      <c r="CB262" s="8">
        <f t="shared" si="200"/>
        <v>8.8341835202618749E-5</v>
      </c>
      <c r="CC262" s="8">
        <f t="shared" si="201"/>
        <v>1.5077834094168837E-5</v>
      </c>
      <c r="CD262" s="8">
        <f>MAX((CD$3*climhigh!$I372+CD$4*climhigh!$I372^2+CD$5*climhigh!$I372^6)*(K262/K$66)^$BW$1,-99)</f>
        <v>-99</v>
      </c>
      <c r="CE262" s="8">
        <f>MAX((CE$3*climhigh!$I372+CE$4*climhigh!$I372^2+CE$5*climhigh!$I372^6)*(L262/L$66)^$BW$1,-99)</f>
        <v>-99</v>
      </c>
      <c r="CF262" s="8">
        <f>MAX((CF$3*climhigh!$I372+CF$4*climhigh!$I372^2+CF$5*climhigh!$I372^6)*(M262/M$66)^$BW$1,-99)</f>
        <v>-99</v>
      </c>
      <c r="CG262" s="8">
        <f>MAX((CG$3*climhigh!$M372+CG$4*climhigh!$M372^2+CG$5*climhigh!$M372^6)*(K262/K$66)^$BW$1,-99)</f>
        <v>-99</v>
      </c>
      <c r="CH262" s="8">
        <f>MAX((CH$3*climhigh!$M372+CH$4*climhigh!$M372^2+CH$5*climhigh!$M372^6)*(L262/L$66)^$BW$1,-99)</f>
        <v>-99</v>
      </c>
      <c r="CI262" s="8">
        <f>MAX((CI$3*climhigh!$M372+CI$4*climhigh!$M372^2+CI$5*climhigh!$M372^6)*(M262/M$66)^$BW$1,-99)</f>
        <v>-99</v>
      </c>
      <c r="CJ262" s="8">
        <f t="shared" si="202"/>
        <v>0</v>
      </c>
      <c r="CK262" s="8">
        <f t="shared" si="203"/>
        <v>0</v>
      </c>
      <c r="CL262" s="8">
        <f t="shared" si="204"/>
        <v>0</v>
      </c>
    </row>
    <row r="263" spans="1:90">
      <c r="A263">
        <f t="shared" si="232"/>
        <v>2217</v>
      </c>
      <c r="B263" s="4">
        <f t="shared" si="239"/>
        <v>1286.5291579511236</v>
      </c>
      <c r="C263" s="4">
        <f t="shared" si="239"/>
        <v>3572.5779204218784</v>
      </c>
      <c r="D263" s="4">
        <f t="shared" si="239"/>
        <v>6809.5032854814162</v>
      </c>
      <c r="E263" s="11">
        <f t="shared" si="240"/>
        <v>2.3875914402169095E-7</v>
      </c>
      <c r="F263" s="11">
        <f t="shared" si="240"/>
        <v>4.7865944800331088E-7</v>
      </c>
      <c r="G263" s="11">
        <f t="shared" si="240"/>
        <v>1.0567983384128321E-6</v>
      </c>
      <c r="H263" s="4">
        <f t="shared" si="241"/>
        <v>135304.10754676769</v>
      </c>
      <c r="I263" s="4">
        <f t="shared" si="241"/>
        <v>194589.87845317359</v>
      </c>
      <c r="J263" s="4">
        <f t="shared" si="241"/>
        <v>36189.784057721808</v>
      </c>
      <c r="K263" s="4">
        <f t="shared" si="233"/>
        <v>105169.87252916036</v>
      </c>
      <c r="L263" s="4">
        <f t="shared" si="233"/>
        <v>54467.637316135813</v>
      </c>
      <c r="M263" s="4">
        <f t="shared" si="233"/>
        <v>5314.5996911231796</v>
      </c>
      <c r="N263" s="11">
        <f t="shared" si="238"/>
        <v>-2.4938640988754202E-3</v>
      </c>
      <c r="O263" s="11">
        <f t="shared" si="238"/>
        <v>2.8086882330986551E-3</v>
      </c>
      <c r="P263" s="11">
        <f t="shared" si="238"/>
        <v>1.6004654442103305E-3</v>
      </c>
      <c r="Q263" s="4">
        <f t="shared" si="234"/>
        <v>1395.2490114271889</v>
      </c>
      <c r="R263" s="4">
        <f t="shared" si="234"/>
        <v>7105.8171019282163</v>
      </c>
      <c r="S263" s="4">
        <f t="shared" si="234"/>
        <v>1699.3538136181066</v>
      </c>
      <c r="T263" s="4">
        <f t="shared" si="242"/>
        <v>10.311948666783252</v>
      </c>
      <c r="U263" s="4">
        <f t="shared" si="242"/>
        <v>36.516889564932697</v>
      </c>
      <c r="V263" s="4">
        <f t="shared" si="242"/>
        <v>46.956727094797785</v>
      </c>
      <c r="W263" s="11">
        <f t="shared" si="235"/>
        <v>-1.219247815263802E-2</v>
      </c>
      <c r="X263" s="11">
        <f t="shared" si="235"/>
        <v>-1.3228699347321071E-2</v>
      </c>
      <c r="Y263" s="11">
        <f t="shared" si="235"/>
        <v>-1.2203590333800474E-2</v>
      </c>
      <c r="Z263" s="4">
        <f t="shared" si="247"/>
        <v>1486.645222542513</v>
      </c>
      <c r="AA263" s="4">
        <f t="shared" si="247"/>
        <v>22513.011112483284</v>
      </c>
      <c r="AB263" s="4">
        <f t="shared" si="247"/>
        <v>3295.0494202383056</v>
      </c>
      <c r="AC263" s="12">
        <f t="shared" si="243"/>
        <v>1.3429542553720197</v>
      </c>
      <c r="AD263" s="12">
        <f t="shared" si="243"/>
        <v>4.711821080583162</v>
      </c>
      <c r="AE263" s="12">
        <f t="shared" si="243"/>
        <v>1.9666616025614081</v>
      </c>
      <c r="AF263" s="11">
        <f t="shared" si="236"/>
        <v>-2.9039671966837322E-3</v>
      </c>
      <c r="AG263" s="11">
        <f t="shared" si="236"/>
        <v>2.0567434751257441E-3</v>
      </c>
      <c r="AH263" s="11">
        <f t="shared" si="236"/>
        <v>8.257041531207765E-4</v>
      </c>
      <c r="AI263" s="1">
        <f t="shared" si="231"/>
        <v>277203.05944268807</v>
      </c>
      <c r="AJ263" s="1">
        <f t="shared" si="231"/>
        <v>377643.92470766505</v>
      </c>
      <c r="AK263" s="1">
        <f t="shared" si="231"/>
        <v>71135.820470090388</v>
      </c>
      <c r="AL263" s="17">
        <f t="shared" si="244"/>
        <v>66.358616361498733</v>
      </c>
      <c r="AM263" s="17">
        <f t="shared" si="244"/>
        <v>29.805644655581013</v>
      </c>
      <c r="AN263" s="17">
        <f t="shared" si="244"/>
        <v>4.5358769555696776</v>
      </c>
      <c r="AO263" s="7">
        <f t="shared" si="237"/>
        <v>2.2823342208027572E-3</v>
      </c>
      <c r="AP263" s="7">
        <f t="shared" si="237"/>
        <v>3.5146231905432796E-3</v>
      </c>
      <c r="AQ263" s="7">
        <f t="shared" si="237"/>
        <v>2.5440251587062965E-3</v>
      </c>
      <c r="AR263" s="1">
        <f t="shared" si="245"/>
        <v>135304.10754676769</v>
      </c>
      <c r="AS263" s="1">
        <f t="shared" si="245"/>
        <v>194589.87845317359</v>
      </c>
      <c r="AT263" s="1">
        <f t="shared" si="245"/>
        <v>36189.784057721808</v>
      </c>
      <c r="AU263" s="1">
        <f t="shared" ref="AU263:AW326" si="252">$AU$5*AR263</f>
        <v>27060.82150935354</v>
      </c>
      <c r="AV263" s="1">
        <f t="shared" si="252"/>
        <v>38917.975690634717</v>
      </c>
      <c r="AW263" s="1">
        <f t="shared" si="252"/>
        <v>7237.9568115443617</v>
      </c>
      <c r="AX263" s="1">
        <f t="shared" ref="AX263:AZ326" si="253">(AR263-AU263)/B263*1000</f>
        <v>84135.898023328293</v>
      </c>
      <c r="AY263" s="1">
        <f t="shared" si="253"/>
        <v>43574.109852908652</v>
      </c>
      <c r="AZ263" s="1">
        <f t="shared" si="253"/>
        <v>4251.6797528985435</v>
      </c>
      <c r="BA263" s="1">
        <f t="shared" ref="BA263:BC326" si="254">LN(AX263)</f>
        <v>11.340188604153493</v>
      </c>
      <c r="BB263" s="1">
        <f t="shared" si="254"/>
        <v>10.682218442248613</v>
      </c>
      <c r="BC263" s="1">
        <f t="shared" si="254"/>
        <v>8.3550694198094266</v>
      </c>
      <c r="BD263" s="1">
        <f t="shared" ref="BD263:BD326" si="255">SUMPRODUCT(BA263:BC263,B263:D263)*BS263</f>
        <v>324.38529942308662</v>
      </c>
      <c r="BE263">
        <f t="shared" si="248"/>
        <v>0.21822387218499145</v>
      </c>
      <c r="BF263">
        <f t="shared" si="248"/>
        <v>0.3346263841173937</v>
      </c>
      <c r="BG263">
        <f t="shared" si="248"/>
        <v>2.453676962688749E-2</v>
      </c>
      <c r="BH263">
        <f t="shared" ref="BH263:BH326" si="256">(BE263*Z263+BF263*AA263+BG263*AB263)/(Z263+AA263+AB263)</f>
        <v>0.29085196671138508</v>
      </c>
      <c r="BI263">
        <f t="shared" ref="BI263:BK326" si="257">BI$5*BE263^2</f>
        <v>4.7621658391411486E-3</v>
      </c>
      <c r="BJ263">
        <f t="shared" si="257"/>
        <v>1.1197481694748152E-2</v>
      </c>
      <c r="BK263">
        <f t="shared" si="257"/>
        <v>6.0205306372294847E-5</v>
      </c>
      <c r="BL263">
        <f t="shared" si="251"/>
        <v>644.34059885469719</v>
      </c>
      <c r="BM263">
        <f t="shared" si="251"/>
        <v>2178.9166019626791</v>
      </c>
      <c r="BN263">
        <f t="shared" si="251"/>
        <v>2.1788170367423332</v>
      </c>
      <c r="BO263">
        <f t="shared" si="246"/>
        <v>650.45655180833421</v>
      </c>
      <c r="BP263">
        <f t="shared" si="208"/>
        <v>578.46466727432062</v>
      </c>
      <c r="BQ263">
        <f t="shared" si="208"/>
        <v>53.897849836006692</v>
      </c>
      <c r="BR263" s="7">
        <f t="shared" si="206"/>
        <v>7.2366180721505913E-4</v>
      </c>
      <c r="BS263" s="7">
        <f t="shared" si="249"/>
        <v>2.9584670255216558E-3</v>
      </c>
      <c r="BT263" s="7">
        <f t="shared" si="250"/>
        <v>5.0458082754326712E-4</v>
      </c>
      <c r="BU263" s="8">
        <f>MAX((BU$3*climhigh!$I373+BU$4*climhigh!$I373^2+BU$5*climhigh!$I373^6)*(K263/K$66)^$BW$1,-99)</f>
        <v>-45.639786801677552</v>
      </c>
      <c r="BV263" s="8">
        <f>MAX((BV$3*climhigh!$I373+BV$4*climhigh!$I373^2+BV$5*climhigh!$I373^6)*(L263/L$66)^$BW$1,-99)</f>
        <v>-27.025618069864734</v>
      </c>
      <c r="BW263" s="8">
        <f>MAX((BW$3*climhigh!$I373+BW$4*climhigh!$I373^2+BW$5*climhigh!$I373^6)*(M263/M$66)^$BW$1,-99)</f>
        <v>-26.802607092139016</v>
      </c>
      <c r="BX263" s="8">
        <f>MAX((BX$3*climhigh!$M373+BX$4*climhigh!$M373^2+BX$5*climhigh!$M373^6)*(K263/K$66)^$BW$1,-99)</f>
        <v>-45.639805588138195</v>
      </c>
      <c r="BY263" s="8">
        <f>MAX((BY$3*climhigh!$M373+BY$4*climhigh!$M373^2+BY$5*climhigh!$M373^6)*(L263/L$66)^$BW$1,-99)</f>
        <v>-27.025628487975663</v>
      </c>
      <c r="BZ263" s="8">
        <f>MAX((BZ$3*climhigh!$M373+BZ$4*climhigh!$M373^2+BZ$5*climhigh!$M373^6)*(M263/M$66)^$BW$1,-99)</f>
        <v>-26.802616750665901</v>
      </c>
      <c r="CA263" s="8">
        <f t="shared" ref="CA263:CA326" si="258">((BU263-BX263)*H263+(BY263-BY263)*I263+(BW263-BZ263)*J263)/100</f>
        <v>2.8914252935628278E-2</v>
      </c>
      <c r="CB263" s="8">
        <f t="shared" ref="CB263:CB326" si="259">CA263*BS263</f>
        <v>8.5541863877648994E-5</v>
      </c>
      <c r="CC263" s="8">
        <f t="shared" ref="CC263:CC326" si="260">CA263*BT263</f>
        <v>1.4589577674054657E-5</v>
      </c>
      <c r="CD263" s="8">
        <f>MAX((CD$3*climhigh!$I373+CD$4*climhigh!$I373^2+CD$5*climhigh!$I373^6)*(K263/K$66)^$BW$1,-99)</f>
        <v>-99</v>
      </c>
      <c r="CE263" s="8">
        <f>MAX((CE$3*climhigh!$I373+CE$4*climhigh!$I373^2+CE$5*climhigh!$I373^6)*(L263/L$66)^$BW$1,-99)</f>
        <v>-99</v>
      </c>
      <c r="CF263" s="8">
        <f>MAX((CF$3*climhigh!$I373+CF$4*climhigh!$I373^2+CF$5*climhigh!$I373^6)*(M263/M$66)^$BW$1,-99)</f>
        <v>-99</v>
      </c>
      <c r="CG263" s="8">
        <f>MAX((CG$3*climhigh!$M373+CG$4*climhigh!$M373^2+CG$5*climhigh!$M373^6)*(K263/K$66)^$BW$1,-99)</f>
        <v>-99</v>
      </c>
      <c r="CH263" s="8">
        <f>MAX((CH$3*climhigh!$M373+CH$4*climhigh!$M373^2+CH$5*climhigh!$M373^6)*(L263/L$66)^$BW$1,-99)</f>
        <v>-99</v>
      </c>
      <c r="CI263" s="8">
        <f>MAX((CI$3*climhigh!$M373+CI$4*climhigh!$M373^2+CI$5*climhigh!$M373^6)*(M263/M$66)^$BW$1,-99)</f>
        <v>-99</v>
      </c>
      <c r="CJ263" s="8">
        <f t="shared" ref="CJ263:CJ326" si="261">((CD263-CG263)*Q263+(CH263-CH263)*R263+(CF263-CI263)*S263)/100</f>
        <v>0</v>
      </c>
      <c r="CK263" s="8">
        <f t="shared" ref="CK263:CK326" si="262">CJ263*BS263</f>
        <v>0</v>
      </c>
      <c r="CL263" s="8">
        <f t="shared" ref="CL263:CL326" si="263">CJ263*BT263</f>
        <v>0</v>
      </c>
    </row>
    <row r="264" spans="1:90">
      <c r="A264">
        <f t="shared" si="232"/>
        <v>2218</v>
      </c>
      <c r="B264" s="4">
        <f t="shared" si="239"/>
        <v>1286.529449763194</v>
      </c>
      <c r="C264" s="4">
        <f t="shared" si="239"/>
        <v>3572.5795449676448</v>
      </c>
      <c r="D264" s="4">
        <f t="shared" si="239"/>
        <v>6809.5101219395856</v>
      </c>
      <c r="E264" s="11">
        <f t="shared" si="240"/>
        <v>2.268211868206064E-7</v>
      </c>
      <c r="F264" s="11">
        <f t="shared" si="240"/>
        <v>4.5472647560314529E-7</v>
      </c>
      <c r="G264" s="11">
        <f t="shared" si="240"/>
        <v>1.0039584214921904E-6</v>
      </c>
      <c r="H264" s="4">
        <f t="shared" si="241"/>
        <v>134966.44492670952</v>
      </c>
      <c r="I264" s="4">
        <f t="shared" si="241"/>
        <v>195132.11098640683</v>
      </c>
      <c r="J264" s="4">
        <f t="shared" si="241"/>
        <v>36247.301920162528</v>
      </c>
      <c r="K264" s="4">
        <f t="shared" si="233"/>
        <v>104907.38859615862</v>
      </c>
      <c r="L264" s="4">
        <f t="shared" si="233"/>
        <v>54619.388744267708</v>
      </c>
      <c r="M264" s="4">
        <f t="shared" si="233"/>
        <v>5323.0410515695121</v>
      </c>
      <c r="N264" s="11">
        <f t="shared" si="238"/>
        <v>-2.4958091769956559E-3</v>
      </c>
      <c r="O264" s="11">
        <f t="shared" si="238"/>
        <v>2.7860842806732844E-3</v>
      </c>
      <c r="P264" s="11">
        <f t="shared" si="238"/>
        <v>1.5883341995506228E-3</v>
      </c>
      <c r="Q264" s="4">
        <f t="shared" si="234"/>
        <v>1374.7979624495506</v>
      </c>
      <c r="R264" s="4">
        <f t="shared" si="234"/>
        <v>7031.3550926176877</v>
      </c>
      <c r="S264" s="4">
        <f t="shared" si="234"/>
        <v>1681.2834863403291</v>
      </c>
      <c r="T264" s="4">
        <f t="shared" si="242"/>
        <v>10.186220457952372</v>
      </c>
      <c r="U264" s="4">
        <f t="shared" si="242"/>
        <v>36.033818611778877</v>
      </c>
      <c r="V264" s="4">
        <f t="shared" si="242"/>
        <v>46.3836864339168</v>
      </c>
      <c r="W264" s="11">
        <f t="shared" si="235"/>
        <v>-1.219247815263802E-2</v>
      </c>
      <c r="X264" s="11">
        <f t="shared" si="235"/>
        <v>-1.3228699347321071E-2</v>
      </c>
      <c r="Y264" s="11">
        <f t="shared" si="235"/>
        <v>-1.2203590333800474E-2</v>
      </c>
      <c r="Z264" s="4">
        <f t="shared" si="247"/>
        <v>1460.60349742689</v>
      </c>
      <c r="AA264" s="4">
        <f t="shared" si="247"/>
        <v>22323.418779705084</v>
      </c>
      <c r="AB264" s="4">
        <f t="shared" si="247"/>
        <v>3262.7425253136707</v>
      </c>
      <c r="AC264" s="12">
        <f t="shared" si="243"/>
        <v>1.3390543602677725</v>
      </c>
      <c r="AD264" s="12">
        <f t="shared" si="243"/>
        <v>4.7215120878466115</v>
      </c>
      <c r="AE264" s="12">
        <f t="shared" si="243"/>
        <v>1.9682854832144263</v>
      </c>
      <c r="AF264" s="11">
        <f t="shared" si="236"/>
        <v>-2.9039671966837322E-3</v>
      </c>
      <c r="AG264" s="11">
        <f t="shared" si="236"/>
        <v>2.0567434751257441E-3</v>
      </c>
      <c r="AH264" s="11">
        <f t="shared" si="236"/>
        <v>8.257041531207765E-4</v>
      </c>
      <c r="AI264" s="1">
        <f t="shared" ref="AI264:AK279" si="264">(1-$AI$5)*AI263+AU263</f>
        <v>276543.57500777283</v>
      </c>
      <c r="AJ264" s="1">
        <f t="shared" si="264"/>
        <v>378797.50792753324</v>
      </c>
      <c r="AK264" s="1">
        <f t="shared" si="264"/>
        <v>71260.195234625717</v>
      </c>
      <c r="AL264" s="17">
        <f t="shared" si="244"/>
        <v>66.508554377056029</v>
      </c>
      <c r="AM264" s="17">
        <f t="shared" si="244"/>
        <v>29.909352709397456</v>
      </c>
      <c r="AN264" s="17">
        <f t="shared" si="244"/>
        <v>4.547300946810525</v>
      </c>
      <c r="AO264" s="7">
        <f t="shared" si="237"/>
        <v>2.2595108785947297E-3</v>
      </c>
      <c r="AP264" s="7">
        <f t="shared" si="237"/>
        <v>3.4794769586378466E-3</v>
      </c>
      <c r="AQ264" s="7">
        <f t="shared" si="237"/>
        <v>2.5185849071192334E-3</v>
      </c>
      <c r="AR264" s="1">
        <f t="shared" si="245"/>
        <v>134966.44492670952</v>
      </c>
      <c r="AS264" s="1">
        <f t="shared" si="245"/>
        <v>195132.11098640683</v>
      </c>
      <c r="AT264" s="1">
        <f t="shared" si="245"/>
        <v>36247.301920162528</v>
      </c>
      <c r="AU264" s="1">
        <f t="shared" si="252"/>
        <v>26993.288985341904</v>
      </c>
      <c r="AV264" s="1">
        <f t="shared" si="252"/>
        <v>39026.422197281368</v>
      </c>
      <c r="AW264" s="1">
        <f t="shared" si="252"/>
        <v>7249.4603840325062</v>
      </c>
      <c r="AX264" s="1">
        <f t="shared" si="253"/>
        <v>83925.910876926893</v>
      </c>
      <c r="AY264" s="1">
        <f t="shared" si="253"/>
        <v>43695.510995414166</v>
      </c>
      <c r="AZ264" s="1">
        <f t="shared" si="253"/>
        <v>4258.4328412556088</v>
      </c>
      <c r="BA264" s="1">
        <f t="shared" si="254"/>
        <v>11.33768967525287</v>
      </c>
      <c r="BB264" s="1">
        <f t="shared" si="254"/>
        <v>10.685000652590224</v>
      </c>
      <c r="BC264" s="1">
        <f t="shared" si="254"/>
        <v>8.3566564939403083</v>
      </c>
      <c r="BD264" s="1">
        <f t="shared" si="255"/>
        <v>314.98776421785806</v>
      </c>
      <c r="BE264">
        <f t="shared" si="248"/>
        <v>0.21822387218499145</v>
      </c>
      <c r="BF264">
        <f t="shared" si="248"/>
        <v>0.3346263841173937</v>
      </c>
      <c r="BG264">
        <f t="shared" si="248"/>
        <v>2.453676962688749E-2</v>
      </c>
      <c r="BH264">
        <f t="shared" si="256"/>
        <v>0.29093315512953405</v>
      </c>
      <c r="BI264">
        <f t="shared" si="257"/>
        <v>4.7621658391411486E-3</v>
      </c>
      <c r="BJ264">
        <f t="shared" si="257"/>
        <v>1.1197481694748152E-2</v>
      </c>
      <c r="BK264">
        <f t="shared" si="257"/>
        <v>6.0205306372294847E-5</v>
      </c>
      <c r="BL264">
        <f t="shared" si="251"/>
        <v>642.73259346030125</v>
      </c>
      <c r="BM264">
        <f t="shared" si="251"/>
        <v>2184.988240827855</v>
      </c>
      <c r="BN264">
        <f t="shared" si="251"/>
        <v>2.1822799172724565</v>
      </c>
      <c r="BO264">
        <f t="shared" si="246"/>
        <v>650.92726237213071</v>
      </c>
      <c r="BP264">
        <f t="shared" si="208"/>
        <v>585.00316075186686</v>
      </c>
      <c r="BQ264">
        <f t="shared" si="208"/>
        <v>54.518043634212972</v>
      </c>
      <c r="BR264" s="7">
        <f t="shared" ref="BR264:BR327" si="265">SUM(H264:J264)/SUM(H263:J263)-1+BR$5</f>
        <v>7.159229582194282E-4</v>
      </c>
      <c r="BS264" s="7">
        <f t="shared" si="249"/>
        <v>2.8722980830307335E-3</v>
      </c>
      <c r="BT264" s="7">
        <f t="shared" si="250"/>
        <v>4.8954035522825047E-4</v>
      </c>
      <c r="BU264" s="8">
        <f>MAX((BU$3*climhigh!$I374+BU$4*climhigh!$I374^2+BU$5*climhigh!$I374^6)*(K264/K$66)^$BW$1,-99)</f>
        <v>-45.868606802669731</v>
      </c>
      <c r="BV264" s="8">
        <f>MAX((BV$3*climhigh!$I374+BV$4*climhigh!$I374^2+BV$5*climhigh!$I374^6)*(L264/L$66)^$BW$1,-99)</f>
        <v>-27.11775194942237</v>
      </c>
      <c r="BW264" s="8">
        <f>MAX((BW$3*climhigh!$I374+BW$4*climhigh!$I374^2+BW$5*climhigh!$I374^6)*(M264/M$66)^$BW$1,-99)</f>
        <v>-26.894838241882763</v>
      </c>
      <c r="BX264" s="8">
        <f>MAX((BX$3*climhigh!$M374+BX$4*climhigh!$M374^2+BX$5*climhigh!$M374^6)*(K264/K$66)^$BW$1,-99)</f>
        <v>-45.868625579727677</v>
      </c>
      <c r="BY264" s="8">
        <f>MAX((BY$3*climhigh!$M374+BY$4*climhigh!$M374^2+BY$5*climhigh!$M374^6)*(L264/L$66)^$BW$1,-99)</f>
        <v>-27.117762347697767</v>
      </c>
      <c r="BZ264" s="8">
        <f>MAX((BZ$3*climhigh!$M374+BZ$4*climhigh!$M374^2+BZ$5*climhigh!$M374^6)*(M264/M$66)^$BW$1,-99)</f>
        <v>-26.894847884002271</v>
      </c>
      <c r="CA264" s="8">
        <f t="shared" si="258"/>
        <v>2.8837735740953451E-2</v>
      </c>
      <c r="CB264" s="8">
        <f t="shared" si="259"/>
        <v>8.2830573087687472E-5</v>
      </c>
      <c r="CC264" s="8">
        <f t="shared" si="260"/>
        <v>1.4117235398604767E-5</v>
      </c>
      <c r="CD264" s="8">
        <f>MAX((CD$3*climhigh!$I374+CD$4*climhigh!$I374^2+CD$5*climhigh!$I374^6)*(K264/K$66)^$BW$1,-99)</f>
        <v>-99</v>
      </c>
      <c r="CE264" s="8">
        <f>MAX((CE$3*climhigh!$I374+CE$4*climhigh!$I374^2+CE$5*climhigh!$I374^6)*(L264/L$66)^$BW$1,-99)</f>
        <v>-99</v>
      </c>
      <c r="CF264" s="8">
        <f>MAX((CF$3*climhigh!$I374+CF$4*climhigh!$I374^2+CF$5*climhigh!$I374^6)*(M264/M$66)^$BW$1,-99)</f>
        <v>-99</v>
      </c>
      <c r="CG264" s="8">
        <f>MAX((CG$3*climhigh!$M374+CG$4*climhigh!$M374^2+CG$5*climhigh!$M374^6)*(K264/K$66)^$BW$1,-99)</f>
        <v>-99</v>
      </c>
      <c r="CH264" s="8">
        <f>MAX((CH$3*climhigh!$M374+CH$4*climhigh!$M374^2+CH$5*climhigh!$M374^6)*(L264/L$66)^$BW$1,-99)</f>
        <v>-99</v>
      </c>
      <c r="CI264" s="8">
        <f>MAX((CI$3*climhigh!$M374+CI$4*climhigh!$M374^2+CI$5*climhigh!$M374^6)*(M264/M$66)^$BW$1,-99)</f>
        <v>-99</v>
      </c>
      <c r="CJ264" s="8">
        <f t="shared" si="261"/>
        <v>0</v>
      </c>
      <c r="CK264" s="8">
        <f t="shared" si="262"/>
        <v>0</v>
      </c>
      <c r="CL264" s="8">
        <f t="shared" si="263"/>
        <v>0</v>
      </c>
    </row>
    <row r="265" spans="1:90">
      <c r="A265">
        <f t="shared" si="232"/>
        <v>2219</v>
      </c>
      <c r="B265" s="4">
        <f t="shared" si="239"/>
        <v>1286.5297269847238</v>
      </c>
      <c r="C265" s="4">
        <f t="shared" si="239"/>
        <v>3572.581088286825</v>
      </c>
      <c r="D265" s="4">
        <f t="shared" si="239"/>
        <v>6809.5166165813671</v>
      </c>
      <c r="E265" s="11">
        <f t="shared" si="240"/>
        <v>2.1548012747957606E-7</v>
      </c>
      <c r="F265" s="11">
        <f t="shared" si="240"/>
        <v>4.3199015182298802E-7</v>
      </c>
      <c r="G265" s="11">
        <f t="shared" si="240"/>
        <v>9.5376050041758084E-7</v>
      </c>
      <c r="H265" s="4">
        <f t="shared" si="241"/>
        <v>134629.497635098</v>
      </c>
      <c r="I265" s="4">
        <f t="shared" si="241"/>
        <v>195671.53149893932</v>
      </c>
      <c r="J265" s="4">
        <f t="shared" si="241"/>
        <v>36304.482818170211</v>
      </c>
      <c r="K265" s="4">
        <f t="shared" si="233"/>
        <v>104645.46198293682</v>
      </c>
      <c r="L265" s="4">
        <f t="shared" si="233"/>
        <v>54770.35416787993</v>
      </c>
      <c r="M265" s="4">
        <f t="shared" si="233"/>
        <v>5331.4331783503931</v>
      </c>
      <c r="N265" s="11">
        <f t="shared" si="238"/>
        <v>-2.4967413327777743E-3</v>
      </c>
      <c r="O265" s="11">
        <f t="shared" si="238"/>
        <v>2.7639530042904425E-3</v>
      </c>
      <c r="P265" s="11">
        <f t="shared" si="238"/>
        <v>1.5765662333953046E-3</v>
      </c>
      <c r="Q265" s="4">
        <f t="shared" si="234"/>
        <v>1354.6453961930176</v>
      </c>
      <c r="R265" s="4">
        <f t="shared" si="234"/>
        <v>6957.5196597291824</v>
      </c>
      <c r="S265" s="4">
        <f t="shared" si="234"/>
        <v>1663.3856851764572</v>
      </c>
      <c r="T265" s="4">
        <f t="shared" si="242"/>
        <v>10.062025187560833</v>
      </c>
      <c r="U265" s="4">
        <f t="shared" si="242"/>
        <v>35.55713805902775</v>
      </c>
      <c r="V265" s="4">
        <f t="shared" si="242"/>
        <v>45.817638926505822</v>
      </c>
      <c r="W265" s="11">
        <f t="shared" si="235"/>
        <v>-1.219247815263802E-2</v>
      </c>
      <c r="X265" s="11">
        <f t="shared" si="235"/>
        <v>-1.3228699347321071E-2</v>
      </c>
      <c r="Y265" s="11">
        <f t="shared" si="235"/>
        <v>-1.2203590333800474E-2</v>
      </c>
      <c r="Z265" s="4">
        <f t="shared" si="247"/>
        <v>1435.0151326945436</v>
      </c>
      <c r="AA265" s="4">
        <f t="shared" si="247"/>
        <v>22134.923613998453</v>
      </c>
      <c r="AB265" s="4">
        <f t="shared" si="247"/>
        <v>3230.713087924094</v>
      </c>
      <c r="AC265" s="12">
        <f t="shared" si="243"/>
        <v>1.3351657903309786</v>
      </c>
      <c r="AD265" s="12">
        <f t="shared" si="243"/>
        <v>4.7312230270260169</v>
      </c>
      <c r="AE265" s="12">
        <f t="shared" si="243"/>
        <v>1.9699107047124438</v>
      </c>
      <c r="AF265" s="11">
        <f t="shared" si="236"/>
        <v>-2.9039671966837322E-3</v>
      </c>
      <c r="AG265" s="11">
        <f t="shared" si="236"/>
        <v>2.0567434751257441E-3</v>
      </c>
      <c r="AH265" s="11">
        <f t="shared" si="236"/>
        <v>8.257041531207765E-4</v>
      </c>
      <c r="AI265" s="1">
        <f t="shared" si="264"/>
        <v>275882.50649233744</v>
      </c>
      <c r="AJ265" s="1">
        <f t="shared" si="264"/>
        <v>379944.17933206132</v>
      </c>
      <c r="AK265" s="1">
        <f t="shared" si="264"/>
        <v>71383.636095195645</v>
      </c>
      <c r="AL265" s="17">
        <f t="shared" si="244"/>
        <v>66.657328411169246</v>
      </c>
      <c r="AM265" s="17">
        <f t="shared" si="244"/>
        <v>30.012380923961576</v>
      </c>
      <c r="AN265" s="17">
        <f t="shared" si="244"/>
        <v>4.5586391827079629</v>
      </c>
      <c r="AO265" s="7">
        <f t="shared" si="237"/>
        <v>2.2369157698087822E-3</v>
      </c>
      <c r="AP265" s="7">
        <f t="shared" si="237"/>
        <v>3.4446821890514682E-3</v>
      </c>
      <c r="AQ265" s="7">
        <f t="shared" si="237"/>
        <v>2.4933990580480411E-3</v>
      </c>
      <c r="AR265" s="1">
        <f t="shared" si="245"/>
        <v>134629.497635098</v>
      </c>
      <c r="AS265" s="1">
        <f t="shared" si="245"/>
        <v>195671.53149893932</v>
      </c>
      <c r="AT265" s="1">
        <f t="shared" si="245"/>
        <v>36304.482818170211</v>
      </c>
      <c r="AU265" s="1">
        <f t="shared" si="252"/>
        <v>26925.899527019603</v>
      </c>
      <c r="AV265" s="1">
        <f t="shared" si="252"/>
        <v>39134.306299787866</v>
      </c>
      <c r="AW265" s="1">
        <f t="shared" si="252"/>
        <v>7260.8965636340426</v>
      </c>
      <c r="AX265" s="1">
        <f t="shared" si="253"/>
        <v>83716.369586349465</v>
      </c>
      <c r="AY265" s="1">
        <f t="shared" si="253"/>
        <v>43816.283334303946</v>
      </c>
      <c r="AZ265" s="1">
        <f t="shared" si="253"/>
        <v>4265.1465426803134</v>
      </c>
      <c r="BA265" s="1">
        <f t="shared" si="254"/>
        <v>11.335189811863723</v>
      </c>
      <c r="BB265" s="1">
        <f t="shared" si="254"/>
        <v>10.687760792900198</v>
      </c>
      <c r="BC265" s="1">
        <f t="shared" si="254"/>
        <v>8.3582318186978348</v>
      </c>
      <c r="BD265" s="1">
        <f t="shared" si="255"/>
        <v>305.86201330917396</v>
      </c>
      <c r="BE265">
        <f t="shared" si="248"/>
        <v>0.21822387218499145</v>
      </c>
      <c r="BF265">
        <f t="shared" si="248"/>
        <v>0.3346263841173937</v>
      </c>
      <c r="BG265">
        <f t="shared" si="248"/>
        <v>2.453676962688749E-2</v>
      </c>
      <c r="BH265">
        <f t="shared" si="256"/>
        <v>0.29101364106609506</v>
      </c>
      <c r="BI265">
        <f t="shared" si="257"/>
        <v>4.7621658391411486E-3</v>
      </c>
      <c r="BJ265">
        <f t="shared" si="257"/>
        <v>1.1197481694748152E-2</v>
      </c>
      <c r="BK265">
        <f t="shared" si="257"/>
        <v>6.0205306372294847E-5</v>
      </c>
      <c r="BL265">
        <f t="shared" si="251"/>
        <v>641.12799457859774</v>
      </c>
      <c r="BM265">
        <f t="shared" si="251"/>
        <v>2191.0283921427094</v>
      </c>
      <c r="BN265">
        <f t="shared" si="251"/>
        <v>2.1857225107556517</v>
      </c>
      <c r="BO265">
        <f t="shared" si="246"/>
        <v>651.39327614339379</v>
      </c>
      <c r="BP265">
        <f t="shared" si="208"/>
        <v>591.61583931371013</v>
      </c>
      <c r="BQ265">
        <f t="shared" si="208"/>
        <v>55.145394040863032</v>
      </c>
      <c r="BR265" s="7">
        <f t="shared" si="265"/>
        <v>7.0876772147610012E-4</v>
      </c>
      <c r="BS265" s="7">
        <f t="shared" si="249"/>
        <v>2.7886389155638187E-3</v>
      </c>
      <c r="BT265" s="7">
        <f t="shared" si="250"/>
        <v>4.7495177315514726E-4</v>
      </c>
      <c r="BU265" s="8">
        <f>MAX((BU$3*climhigh!$I375+BU$4*climhigh!$I375^2+BU$5*climhigh!$I375^6)*(K265/K$66)^$BW$1,-99)</f>
        <v>-46.095147366084923</v>
      </c>
      <c r="BV265" s="8">
        <f>MAX((BV$3*climhigh!$I375+BV$4*climhigh!$I375^2+BV$5*climhigh!$I375^6)*(L265/L$66)^$BW$1,-99)</f>
        <v>-27.20847060888407</v>
      </c>
      <c r="BW265" s="8">
        <f>MAX((BW$3*climhigh!$I375+BW$4*climhigh!$I375^2+BW$5*climhigh!$I375^6)*(M265/M$66)^$BW$1,-99)</f>
        <v>-26.98574084681805</v>
      </c>
      <c r="BX265" s="8">
        <f>MAX((BX$3*climhigh!$M375+BX$4*climhigh!$M375^2+BX$5*climhigh!$M375^6)*(K265/K$66)^$BW$1,-99)</f>
        <v>-46.095166133758063</v>
      </c>
      <c r="BY265" s="8">
        <f>MAX((BY$3*climhigh!$M375+BY$4*climhigh!$M375^2+BY$5*climhigh!$M375^6)*(L265/L$66)^$BW$1,-99)</f>
        <v>-27.208480987440307</v>
      </c>
      <c r="BZ265" s="8">
        <f>MAX((BZ$3*climhigh!$M375+BZ$4*climhigh!$M375^2+BZ$5*climhigh!$M375^6)*(M265/M$66)^$BW$1,-99)</f>
        <v>-26.985750472622755</v>
      </c>
      <c r="CA265" s="8">
        <f t="shared" si="258"/>
        <v>2.8761422681233984E-2</v>
      </c>
      <c r="CB265" s="8">
        <f t="shared" si="259"/>
        <v>8.0205222555868952E-5</v>
      </c>
      <c r="CC265" s="8">
        <f t="shared" si="260"/>
        <v>1.3660288700916751E-5</v>
      </c>
      <c r="CD265" s="8">
        <f>MAX((CD$3*climhigh!$I375+CD$4*climhigh!$I375^2+CD$5*climhigh!$I375^6)*(K265/K$66)^$BW$1,-99)</f>
        <v>-99</v>
      </c>
      <c r="CE265" s="8">
        <f>MAX((CE$3*climhigh!$I375+CE$4*climhigh!$I375^2+CE$5*climhigh!$I375^6)*(L265/L$66)^$BW$1,-99)</f>
        <v>-99</v>
      </c>
      <c r="CF265" s="8">
        <f>MAX((CF$3*climhigh!$I375+CF$4*climhigh!$I375^2+CF$5*climhigh!$I375^6)*(M265/M$66)^$BW$1,-99)</f>
        <v>-99</v>
      </c>
      <c r="CG265" s="8">
        <f>MAX((CG$3*climhigh!$M375+CG$4*climhigh!$M375^2+CG$5*climhigh!$M375^6)*(K265/K$66)^$BW$1,-99)</f>
        <v>-99</v>
      </c>
      <c r="CH265" s="8">
        <f>MAX((CH$3*climhigh!$M375+CH$4*climhigh!$M375^2+CH$5*climhigh!$M375^6)*(L265/L$66)^$BW$1,-99)</f>
        <v>-99</v>
      </c>
      <c r="CI265" s="8">
        <f>MAX((CI$3*climhigh!$M375+CI$4*climhigh!$M375^2+CI$5*climhigh!$M375^6)*(M265/M$66)^$BW$1,-99)</f>
        <v>-99</v>
      </c>
      <c r="CJ265" s="8">
        <f t="shared" si="261"/>
        <v>0</v>
      </c>
      <c r="CK265" s="8">
        <f t="shared" si="262"/>
        <v>0</v>
      </c>
      <c r="CL265" s="8">
        <f t="shared" si="263"/>
        <v>0</v>
      </c>
    </row>
    <row r="266" spans="1:90">
      <c r="A266">
        <f t="shared" si="232"/>
        <v>2220</v>
      </c>
      <c r="B266" s="4">
        <f t="shared" si="239"/>
        <v>1286.529990345234</v>
      </c>
      <c r="C266" s="4">
        <f t="shared" si="239"/>
        <v>3572.5825544406789</v>
      </c>
      <c r="D266" s="4">
        <f t="shared" si="239"/>
        <v>6809.5227864969447</v>
      </c>
      <c r="E266" s="11">
        <f t="shared" si="240"/>
        <v>2.0470612110559724E-7</v>
      </c>
      <c r="F266" s="11">
        <f t="shared" si="240"/>
        <v>4.103906442318386E-7</v>
      </c>
      <c r="G266" s="11">
        <f t="shared" si="240"/>
        <v>9.0607247539670173E-7</v>
      </c>
      <c r="H266" s="4">
        <f t="shared" si="241"/>
        <v>134293.40071356183</v>
      </c>
      <c r="I266" s="4">
        <f t="shared" si="241"/>
        <v>196208.19910344301</v>
      </c>
      <c r="J266" s="4">
        <f t="shared" si="241"/>
        <v>36361.337854494166</v>
      </c>
      <c r="K266" s="4">
        <f t="shared" si="233"/>
        <v>104384.19758681634</v>
      </c>
      <c r="L266" s="4">
        <f t="shared" si="233"/>
        <v>54920.550082057161</v>
      </c>
      <c r="M266" s="4">
        <f t="shared" si="233"/>
        <v>5339.7776899428954</v>
      </c>
      <c r="N266" s="11">
        <f t="shared" si="238"/>
        <v>-2.4966624559703554E-3</v>
      </c>
      <c r="O266" s="11">
        <f t="shared" si="238"/>
        <v>2.7422848812854728E-3</v>
      </c>
      <c r="P266" s="11">
        <f t="shared" si="238"/>
        <v>1.5651535550305073E-3</v>
      </c>
      <c r="Q266" s="4">
        <f t="shared" si="234"/>
        <v>1334.7883288193202</v>
      </c>
      <c r="R266" s="4">
        <f t="shared" si="234"/>
        <v>6884.3106531951116</v>
      </c>
      <c r="S266" s="4">
        <f t="shared" si="234"/>
        <v>1645.6595813252011</v>
      </c>
      <c r="T266" s="4">
        <f t="shared" si="242"/>
        <v>9.9393441652902048</v>
      </c>
      <c r="U266" s="4">
        <f t="shared" si="242"/>
        <v>35.086763369993683</v>
      </c>
      <c r="V266" s="4">
        <f t="shared" si="242"/>
        <v>45.258499230984754</v>
      </c>
      <c r="W266" s="11">
        <f t="shared" si="235"/>
        <v>-1.219247815263802E-2</v>
      </c>
      <c r="X266" s="11">
        <f t="shared" si="235"/>
        <v>-1.3228699347321071E-2</v>
      </c>
      <c r="Y266" s="11">
        <f t="shared" si="235"/>
        <v>-1.2203590333800474E-2</v>
      </c>
      <c r="Z266" s="4">
        <f t="shared" si="247"/>
        <v>1409.8737179351042</v>
      </c>
      <c r="AA266" s="4">
        <f t="shared" si="247"/>
        <v>21947.535182374468</v>
      </c>
      <c r="AB266" s="4">
        <f t="shared" si="247"/>
        <v>3198.9603280446563</v>
      </c>
      <c r="AC266" s="12">
        <f t="shared" si="243"/>
        <v>1.3312885126737231</v>
      </c>
      <c r="AD266" s="12">
        <f t="shared" si="243"/>
        <v>4.740953939116217</v>
      </c>
      <c r="AE266" s="12">
        <f t="shared" si="243"/>
        <v>1.971537268162602</v>
      </c>
      <c r="AF266" s="11">
        <f t="shared" si="236"/>
        <v>-2.9039671966837322E-3</v>
      </c>
      <c r="AG266" s="11">
        <f t="shared" si="236"/>
        <v>2.0567434751257441E-3</v>
      </c>
      <c r="AH266" s="11">
        <f t="shared" si="236"/>
        <v>8.257041531207765E-4</v>
      </c>
      <c r="AI266" s="1">
        <f t="shared" si="264"/>
        <v>275220.15537012334</v>
      </c>
      <c r="AJ266" s="1">
        <f t="shared" si="264"/>
        <v>381084.06769864308</v>
      </c>
      <c r="AK266" s="1">
        <f t="shared" si="264"/>
        <v>71506.16904931012</v>
      </c>
      <c r="AL266" s="17">
        <f t="shared" si="244"/>
        <v>66.80494417197454</v>
      </c>
      <c r="AM266" s="17">
        <f t="shared" si="244"/>
        <v>30.114730206841177</v>
      </c>
      <c r="AN266" s="17">
        <f t="shared" si="244"/>
        <v>4.5698920242856662</v>
      </c>
      <c r="AO266" s="7">
        <f t="shared" ref="AO266:AQ281" si="266">AO$5*AO265</f>
        <v>2.2145466121106941E-3</v>
      </c>
      <c r="AP266" s="7">
        <f t="shared" si="266"/>
        <v>3.4102353671609533E-3</v>
      </c>
      <c r="AQ266" s="7">
        <f t="shared" si="266"/>
        <v>2.4684650674675606E-3</v>
      </c>
      <c r="AR266" s="1">
        <f t="shared" si="245"/>
        <v>134293.40071356183</v>
      </c>
      <c r="AS266" s="1">
        <f t="shared" si="245"/>
        <v>196208.19910344301</v>
      </c>
      <c r="AT266" s="1">
        <f t="shared" si="245"/>
        <v>36361.337854494166</v>
      </c>
      <c r="AU266" s="1">
        <f t="shared" si="252"/>
        <v>26858.680142712368</v>
      </c>
      <c r="AV266" s="1">
        <f t="shared" si="252"/>
        <v>39241.639820688601</v>
      </c>
      <c r="AW266" s="1">
        <f t="shared" si="252"/>
        <v>7272.2675708988336</v>
      </c>
      <c r="AX266" s="1">
        <f t="shared" si="253"/>
        <v>83507.358069453083</v>
      </c>
      <c r="AY266" s="1">
        <f t="shared" si="253"/>
        <v>43936.440065645729</v>
      </c>
      <c r="AZ266" s="1">
        <f t="shared" si="253"/>
        <v>4271.8221519543167</v>
      </c>
      <c r="BA266" s="1">
        <f t="shared" si="254"/>
        <v>11.332690027548807</v>
      </c>
      <c r="BB266" s="1">
        <f t="shared" si="254"/>
        <v>10.690499324578301</v>
      </c>
      <c r="BC266" s="1">
        <f t="shared" si="254"/>
        <v>8.3597957486765964</v>
      </c>
      <c r="BD266" s="1">
        <f t="shared" si="255"/>
        <v>297.00021523694903</v>
      </c>
      <c r="BE266">
        <f t="shared" si="248"/>
        <v>0.21822387218499145</v>
      </c>
      <c r="BF266">
        <f t="shared" si="248"/>
        <v>0.3346263841173937</v>
      </c>
      <c r="BG266">
        <f t="shared" si="248"/>
        <v>2.453676962688749E-2</v>
      </c>
      <c r="BH266">
        <f t="shared" si="256"/>
        <v>0.29109342947182537</v>
      </c>
      <c r="BI266">
        <f t="shared" si="257"/>
        <v>4.7621658391411486E-3</v>
      </c>
      <c r="BJ266">
        <f t="shared" si="257"/>
        <v>1.1197481694748152E-2</v>
      </c>
      <c r="BK266">
        <f t="shared" si="257"/>
        <v>6.0205306372294847E-5</v>
      </c>
      <c r="BL266">
        <f t="shared" si="251"/>
        <v>639.52744530021766</v>
      </c>
      <c r="BM266">
        <f t="shared" si="251"/>
        <v>2197.0377178203039</v>
      </c>
      <c r="BN266">
        <f t="shared" si="251"/>
        <v>2.1891454856363435</v>
      </c>
      <c r="BO266">
        <f t="shared" si="246"/>
        <v>651.85496267151075</v>
      </c>
      <c r="BP266">
        <f t="shared" si="208"/>
        <v>598.30354210251255</v>
      </c>
      <c r="BQ266">
        <f t="shared" si="208"/>
        <v>55.779983417705715</v>
      </c>
      <c r="BR266" s="7">
        <f t="shared" si="265"/>
        <v>7.0218725823489869E-4</v>
      </c>
      <c r="BS266" s="7">
        <f t="shared" si="249"/>
        <v>2.7074164228774937E-3</v>
      </c>
      <c r="BT266" s="7">
        <f t="shared" si="250"/>
        <v>4.6080113804124678E-4</v>
      </c>
      <c r="BU266" s="8">
        <f>MAX((BU$3*climhigh!$I376+BU$4*climhigh!$I376^2+BU$5*climhigh!$I376^6)*(K266/K$66)^$BW$1,-99)</f>
        <v>-46.319398114359956</v>
      </c>
      <c r="BV266" s="8">
        <f>MAX((BV$3*climhigh!$I376+BV$4*climhigh!$I376^2+BV$5*climhigh!$I376^6)*(L266/L$66)^$BW$1,-99)</f>
        <v>-27.297779083050244</v>
      </c>
      <c r="BW266" s="8">
        <f>MAX((BW$3*climhigh!$I376+BW$4*climhigh!$I376^2+BW$5*climhigh!$I376^6)*(M266/M$66)^$BW$1,-99)</f>
        <v>-27.075318668007622</v>
      </c>
      <c r="BX266" s="8">
        <f>MAX((BX$3*climhigh!$M376+BX$4*climhigh!$M376^2+BX$5*climhigh!$M376^6)*(K266/K$66)^$BW$1,-99)</f>
        <v>-46.319416872663787</v>
      </c>
      <c r="BY266" s="8">
        <f>MAX((BY$3*climhigh!$M376+BY$4*climhigh!$M376^2+BY$5*climhigh!$M376^6)*(L266/L$66)^$BW$1,-99)</f>
        <v>-27.297789442003022</v>
      </c>
      <c r="BZ266" s="8">
        <f>MAX((BZ$3*climhigh!$M376+BZ$4*climhigh!$M376^2+BZ$5*climhigh!$M376^6)*(M266/M$66)^$BW$1,-99)</f>
        <v>-27.075328277589563</v>
      </c>
      <c r="CA266" s="8">
        <f t="shared" si="258"/>
        <v>2.8685336686929973E-2</v>
      </c>
      <c r="CB266" s="8">
        <f t="shared" si="259"/>
        <v>7.766315164196448E-5</v>
      </c>
      <c r="CC266" s="8">
        <f t="shared" si="260"/>
        <v>1.3218235790433659E-5</v>
      </c>
      <c r="CD266" s="8">
        <f>MAX((CD$3*climhigh!$I376+CD$4*climhigh!$I376^2+CD$5*climhigh!$I376^6)*(K266/K$66)^$BW$1,-99)</f>
        <v>-99</v>
      </c>
      <c r="CE266" s="8">
        <f>MAX((CE$3*climhigh!$I376+CE$4*climhigh!$I376^2+CE$5*climhigh!$I376^6)*(L266/L$66)^$BW$1,-99)</f>
        <v>-99</v>
      </c>
      <c r="CF266" s="8">
        <f>MAX((CF$3*climhigh!$I376+CF$4*climhigh!$I376^2+CF$5*climhigh!$I376^6)*(M266/M$66)^$BW$1,-99)</f>
        <v>-99</v>
      </c>
      <c r="CG266" s="8">
        <f>MAX((CG$3*climhigh!$M376+CG$4*climhigh!$M376^2+CG$5*climhigh!$M376^6)*(K266/K$66)^$BW$1,-99)</f>
        <v>-99</v>
      </c>
      <c r="CH266" s="8">
        <f>MAX((CH$3*climhigh!$M376+CH$4*climhigh!$M376^2+CH$5*climhigh!$M376^6)*(L266/L$66)^$BW$1,-99)</f>
        <v>-99</v>
      </c>
      <c r="CI266" s="8">
        <f>MAX((CI$3*climhigh!$M376+CI$4*climhigh!$M376^2+CI$5*climhigh!$M376^6)*(M266/M$66)^$BW$1,-99)</f>
        <v>-99</v>
      </c>
      <c r="CJ266" s="8">
        <f t="shared" si="261"/>
        <v>0</v>
      </c>
      <c r="CK266" s="8">
        <f t="shared" si="262"/>
        <v>0</v>
      </c>
      <c r="CL266" s="8">
        <f t="shared" si="263"/>
        <v>0</v>
      </c>
    </row>
    <row r="267" spans="1:90">
      <c r="A267">
        <f t="shared" si="232"/>
        <v>2221</v>
      </c>
      <c r="B267" s="4">
        <f t="shared" si="239"/>
        <v>1286.5302405377697</v>
      </c>
      <c r="C267" s="4">
        <f t="shared" si="239"/>
        <v>3572.5839472874122</v>
      </c>
      <c r="D267" s="4">
        <f t="shared" si="239"/>
        <v>6809.5286479220531</v>
      </c>
      <c r="E267" s="11">
        <f t="shared" si="240"/>
        <v>1.9447081505031737E-7</v>
      </c>
      <c r="F267" s="11">
        <f t="shared" si="240"/>
        <v>3.8987111202024668E-7</v>
      </c>
      <c r="G267" s="11">
        <f t="shared" si="240"/>
        <v>8.607688516268666E-7</v>
      </c>
      <c r="H267" s="4">
        <f t="shared" si="241"/>
        <v>133958.28757673729</v>
      </c>
      <c r="I267" s="4">
        <f t="shared" si="241"/>
        <v>196742.1721496188</v>
      </c>
      <c r="J267" s="4">
        <f t="shared" si="241"/>
        <v>36417.877930231589</v>
      </c>
      <c r="K267" s="4">
        <f t="shared" si="233"/>
        <v>104123.69904398262</v>
      </c>
      <c r="L267" s="4">
        <f t="shared" si="233"/>
        <v>55069.992770639015</v>
      </c>
      <c r="M267" s="4">
        <f t="shared" si="233"/>
        <v>5348.0761757782766</v>
      </c>
      <c r="N267" s="11">
        <f t="shared" si="238"/>
        <v>-2.4955745108551364E-3</v>
      </c>
      <c r="O267" s="11">
        <f t="shared" si="238"/>
        <v>2.7210704983575695E-3</v>
      </c>
      <c r="P267" s="11">
        <f t="shared" si="238"/>
        <v>1.5540882630771247E-3</v>
      </c>
      <c r="Q267" s="4">
        <f t="shared" si="234"/>
        <v>1315.2237572453548</v>
      </c>
      <c r="R267" s="4">
        <f t="shared" si="234"/>
        <v>6811.7277184801042</v>
      </c>
      <c r="S267" s="4">
        <f t="shared" si="234"/>
        <v>1628.1043169412371</v>
      </c>
      <c r="T267" s="4">
        <f t="shared" si="242"/>
        <v>9.8181589287033546</v>
      </c>
      <c r="U267" s="4">
        <f t="shared" si="242"/>
        <v>34.622611126301436</v>
      </c>
      <c r="V267" s="4">
        <f t="shared" si="242"/>
        <v>44.706183047247194</v>
      </c>
      <c r="W267" s="11">
        <f t="shared" si="235"/>
        <v>-1.219247815263802E-2</v>
      </c>
      <c r="X267" s="11">
        <f t="shared" si="235"/>
        <v>-1.3228699347321071E-2</v>
      </c>
      <c r="Y267" s="11">
        <f t="shared" si="235"/>
        <v>-1.2203590333800474E-2</v>
      </c>
      <c r="Z267" s="4">
        <f t="shared" si="247"/>
        <v>1385.1728744874708</v>
      </c>
      <c r="AA267" s="4">
        <f t="shared" si="247"/>
        <v>21761.262425611141</v>
      </c>
      <c r="AB267" s="4">
        <f t="shared" si="247"/>
        <v>3167.4834031498908</v>
      </c>
      <c r="AC267" s="12">
        <f t="shared" si="243"/>
        <v>1.3274224945035966</v>
      </c>
      <c r="AD267" s="12">
        <f t="shared" si="243"/>
        <v>4.7507048651963659</v>
      </c>
      <c r="AE267" s="12">
        <f t="shared" si="243"/>
        <v>1.9731651746729562</v>
      </c>
      <c r="AF267" s="11">
        <f t="shared" si="236"/>
        <v>-2.9039671966837322E-3</v>
      </c>
      <c r="AG267" s="11">
        <f t="shared" si="236"/>
        <v>2.0567434751257441E-3</v>
      </c>
      <c r="AH267" s="11">
        <f t="shared" si="236"/>
        <v>8.257041531207765E-4</v>
      </c>
      <c r="AI267" s="1">
        <f t="shared" si="264"/>
        <v>274556.81997582334</v>
      </c>
      <c r="AJ267" s="1">
        <f t="shared" si="264"/>
        <v>382217.30074946734</v>
      </c>
      <c r="AK267" s="1">
        <f t="shared" si="264"/>
        <v>71627.819715277947</v>
      </c>
      <c r="AL267" s="17">
        <f t="shared" si="244"/>
        <v>66.951407408134941</v>
      </c>
      <c r="AM267" s="17">
        <f t="shared" si="244"/>
        <v>30.216401541684821</v>
      </c>
      <c r="AN267" s="17">
        <f t="shared" si="244"/>
        <v>4.5810598369214741</v>
      </c>
      <c r="AO267" s="7">
        <f t="shared" si="266"/>
        <v>2.1924011459895872E-3</v>
      </c>
      <c r="AP267" s="7">
        <f t="shared" si="266"/>
        <v>3.3761330134893437E-3</v>
      </c>
      <c r="AQ267" s="7">
        <f t="shared" si="266"/>
        <v>2.4437804167928849E-3</v>
      </c>
      <c r="AR267" s="1">
        <f t="shared" si="245"/>
        <v>133958.28757673729</v>
      </c>
      <c r="AS267" s="1">
        <f t="shared" si="245"/>
        <v>196742.1721496188</v>
      </c>
      <c r="AT267" s="1">
        <f t="shared" si="245"/>
        <v>36417.877930231589</v>
      </c>
      <c r="AU267" s="1">
        <f t="shared" si="252"/>
        <v>26791.657515347459</v>
      </c>
      <c r="AV267" s="1">
        <f t="shared" si="252"/>
        <v>39348.434429923764</v>
      </c>
      <c r="AW267" s="1">
        <f t="shared" si="252"/>
        <v>7283.5755860463178</v>
      </c>
      <c r="AX267" s="1">
        <f t="shared" si="253"/>
        <v>83298.959235186092</v>
      </c>
      <c r="AY267" s="1">
        <f t="shared" si="253"/>
        <v>44055.994216511208</v>
      </c>
      <c r="AZ267" s="1">
        <f t="shared" si="253"/>
        <v>4278.4609406226209</v>
      </c>
      <c r="BA267" s="1">
        <f t="shared" si="254"/>
        <v>11.330191333901444</v>
      </c>
      <c r="BB267" s="1">
        <f t="shared" si="254"/>
        <v>10.693216699666459</v>
      </c>
      <c r="BC267" s="1">
        <f t="shared" si="254"/>
        <v>8.3613486305941915</v>
      </c>
      <c r="BD267" s="1">
        <f t="shared" si="255"/>
        <v>288.39476265304711</v>
      </c>
      <c r="BE267">
        <f t="shared" si="248"/>
        <v>0.21822387218499145</v>
      </c>
      <c r="BF267">
        <f t="shared" si="248"/>
        <v>0.3346263841173937</v>
      </c>
      <c r="BG267">
        <f t="shared" si="248"/>
        <v>2.453676962688749E-2</v>
      </c>
      <c r="BH267">
        <f t="shared" si="256"/>
        <v>0.29117252525532938</v>
      </c>
      <c r="BI267">
        <f t="shared" si="257"/>
        <v>4.7621658391411486E-3</v>
      </c>
      <c r="BJ267">
        <f t="shared" si="257"/>
        <v>1.1197481694748152E-2</v>
      </c>
      <c r="BK267">
        <f t="shared" si="257"/>
        <v>6.0205306372294847E-5</v>
      </c>
      <c r="BL267">
        <f t="shared" si="251"/>
        <v>637.93158096778438</v>
      </c>
      <c r="BM267">
        <f t="shared" si="251"/>
        <v>2203.0168712303462</v>
      </c>
      <c r="BN267">
        <f t="shared" si="251"/>
        <v>2.1925494982184279</v>
      </c>
      <c r="BO267">
        <f t="shared" si="246"/>
        <v>652.31268692051583</v>
      </c>
      <c r="BP267">
        <f t="shared" si="208"/>
        <v>605.06711772701613</v>
      </c>
      <c r="BQ267">
        <f t="shared" si="208"/>
        <v>56.421895072005036</v>
      </c>
      <c r="BR267" s="7">
        <f t="shared" si="265"/>
        <v>6.9617276334765776E-4</v>
      </c>
      <c r="BS267" s="7">
        <f t="shared" si="249"/>
        <v>2.6285596338616441E-3</v>
      </c>
      <c r="BT267" s="7">
        <f t="shared" si="250"/>
        <v>4.4707495893359973E-4</v>
      </c>
      <c r="BU267" s="8">
        <f>MAX((BU$3*climhigh!$I377+BU$4*climhigh!$I377^2+BU$5*climhigh!$I377^6)*(K267/K$66)^$BW$1,-99)</f>
        <v>-46.54134891118261</v>
      </c>
      <c r="BV267" s="8">
        <f>MAX((BV$3*climhigh!$I377+BV$4*climhigh!$I377^2+BV$5*climhigh!$I377^6)*(L267/L$66)^$BW$1,-99)</f>
        <v>-27.385682598321623</v>
      </c>
      <c r="BW267" s="8">
        <f>MAX((BW$3*climhigh!$I377+BW$4*climhigh!$I377^2+BW$5*climhigh!$I377^6)*(M267/M$66)^$BW$1,-99)</f>
        <v>-27.163575661557729</v>
      </c>
      <c r="BX267" s="8">
        <f>MAX((BX$3*climhigh!$M377+BX$4*climhigh!$M377^2+BX$5*climhigh!$M377^6)*(K267/K$66)^$BW$1,-99)</f>
        <v>-46.54136766013017</v>
      </c>
      <c r="BY267" s="8">
        <f>MAX((BY$3*climhigh!$M377+BY$4*climhigh!$M377^2+BY$5*climhigh!$M377^6)*(L267/L$66)^$BW$1,-99)</f>
        <v>-27.385692937785944</v>
      </c>
      <c r="BZ267" s="8">
        <f>MAX((BZ$3*climhigh!$M377+BZ$4*climhigh!$M377^2+BZ$5*climhigh!$M377^6)*(M267/M$66)^$BW$1,-99)</f>
        <v>-27.163585255008392</v>
      </c>
      <c r="CA267" s="8">
        <f t="shared" si="258"/>
        <v>2.8609500242809224E-2</v>
      </c>
      <c r="CB267" s="8">
        <f t="shared" si="259"/>
        <v>7.5201777483203226E-5</v>
      </c>
      <c r="CC267" s="8">
        <f t="shared" si="260"/>
        <v>1.2790591146164745E-5</v>
      </c>
      <c r="CD267" s="8">
        <f>MAX((CD$3*climhigh!$I377+CD$4*climhigh!$I377^2+CD$5*climhigh!$I377^6)*(K267/K$66)^$BW$1,-99)</f>
        <v>-99</v>
      </c>
      <c r="CE267" s="8">
        <f>MAX((CE$3*climhigh!$I377+CE$4*climhigh!$I377^2+CE$5*climhigh!$I377^6)*(L267/L$66)^$BW$1,-99)</f>
        <v>-99</v>
      </c>
      <c r="CF267" s="8">
        <f>MAX((CF$3*climhigh!$I377+CF$4*climhigh!$I377^2+CF$5*climhigh!$I377^6)*(M267/M$66)^$BW$1,-99)</f>
        <v>-99</v>
      </c>
      <c r="CG267" s="8">
        <f>MAX((CG$3*climhigh!$M377+CG$4*climhigh!$M377^2+CG$5*climhigh!$M377^6)*(K267/K$66)^$BW$1,-99)</f>
        <v>-99</v>
      </c>
      <c r="CH267" s="8">
        <f>MAX((CH$3*climhigh!$M377+CH$4*climhigh!$M377^2+CH$5*climhigh!$M377^6)*(L267/L$66)^$BW$1,-99)</f>
        <v>-99</v>
      </c>
      <c r="CI267" s="8">
        <f>MAX((CI$3*climhigh!$M377+CI$4*climhigh!$M377^2+CI$5*climhigh!$M377^6)*(M267/M$66)^$BW$1,-99)</f>
        <v>-99</v>
      </c>
      <c r="CJ267" s="8">
        <f t="shared" si="261"/>
        <v>0</v>
      </c>
      <c r="CK267" s="8">
        <f t="shared" si="262"/>
        <v>0</v>
      </c>
      <c r="CL267" s="8">
        <f t="shared" si="263"/>
        <v>0</v>
      </c>
    </row>
    <row r="268" spans="1:90">
      <c r="A268">
        <f t="shared" si="232"/>
        <v>2222</v>
      </c>
      <c r="B268" s="4">
        <f t="shared" si="239"/>
        <v>1286.5304782207249</v>
      </c>
      <c r="C268" s="4">
        <f t="shared" si="239"/>
        <v>3572.5852704923245</v>
      </c>
      <c r="D268" s="4">
        <f t="shared" si="239"/>
        <v>6809.5342162806992</v>
      </c>
      <c r="E268" s="11">
        <f t="shared" si="240"/>
        <v>1.8474727429780148E-7</v>
      </c>
      <c r="F268" s="11">
        <f t="shared" si="240"/>
        <v>3.7037755641923434E-7</v>
      </c>
      <c r="G268" s="11">
        <f t="shared" si="240"/>
        <v>8.1773040904552326E-7</v>
      </c>
      <c r="H268" s="4">
        <f t="shared" si="241"/>
        <v>133624.29001344304</v>
      </c>
      <c r="I268" s="4">
        <f t="shared" si="241"/>
        <v>197273.50821130819</v>
      </c>
      <c r="J268" s="4">
        <f t="shared" si="241"/>
        <v>36474.113744997514</v>
      </c>
      <c r="K268" s="4">
        <f t="shared" si="233"/>
        <v>103864.06873022222</v>
      </c>
      <c r="L268" s="4">
        <f t="shared" si="233"/>
        <v>55218.698302510405</v>
      </c>
      <c r="M268" s="4">
        <f t="shared" si="233"/>
        <v>5356.3301962405467</v>
      </c>
      <c r="N268" s="11">
        <f t="shared" si="238"/>
        <v>-2.4934795454273351E-3</v>
      </c>
      <c r="O268" s="11">
        <f t="shared" si="238"/>
        <v>2.7003005518946299E-3</v>
      </c>
      <c r="P268" s="11">
        <f t="shared" si="238"/>
        <v>1.5433625458913802E-3</v>
      </c>
      <c r="Q268" s="4">
        <f t="shared" si="234"/>
        <v>1295.9486612372668</v>
      </c>
      <c r="R268" s="4">
        <f t="shared" si="234"/>
        <v>6739.7703039453309</v>
      </c>
      <c r="S268" s="4">
        <f t="shared" si="234"/>
        <v>1610.7190065576428</v>
      </c>
      <c r="T268" s="4">
        <f t="shared" si="242"/>
        <v>9.6984512404660119</v>
      </c>
      <c r="U268" s="4">
        <f t="shared" si="242"/>
        <v>34.164599013092378</v>
      </c>
      <c r="V268" s="4">
        <f t="shared" si="242"/>
        <v>44.160607103950696</v>
      </c>
      <c r="W268" s="11">
        <f t="shared" si="235"/>
        <v>-1.219247815263802E-2</v>
      </c>
      <c r="X268" s="11">
        <f t="shared" si="235"/>
        <v>-1.3228699347321071E-2</v>
      </c>
      <c r="Y268" s="11">
        <f t="shared" si="235"/>
        <v>-1.2203590333800474E-2</v>
      </c>
      <c r="Z268" s="4">
        <f t="shared" si="247"/>
        <v>1360.9062576587983</v>
      </c>
      <c r="AA268" s="4">
        <f t="shared" si="247"/>
        <v>21576.113675341719</v>
      </c>
      <c r="AB268" s="4">
        <f t="shared" si="247"/>
        <v>3136.2814107775089</v>
      </c>
      <c r="AC268" s="12">
        <f t="shared" si="243"/>
        <v>1.3235677031234181</v>
      </c>
      <c r="AD268" s="12">
        <f t="shared" si="243"/>
        <v>4.7604758464301069</v>
      </c>
      <c r="AE268" s="12">
        <f t="shared" si="243"/>
        <v>1.974794425352477</v>
      </c>
      <c r="AF268" s="11">
        <f t="shared" si="236"/>
        <v>-2.9039671966837322E-3</v>
      </c>
      <c r="AG268" s="11">
        <f t="shared" si="236"/>
        <v>2.0567434751257441E-3</v>
      </c>
      <c r="AH268" s="11">
        <f t="shared" si="236"/>
        <v>8.257041531207765E-4</v>
      </c>
      <c r="AI268" s="1">
        <f t="shared" si="264"/>
        <v>273892.79549358849</v>
      </c>
      <c r="AJ268" s="1">
        <f t="shared" si="264"/>
        <v>383344.0051044444</v>
      </c>
      <c r="AK268" s="1">
        <f t="shared" si="264"/>
        <v>71748.61332979647</v>
      </c>
      <c r="AL268" s="17">
        <f t="shared" si="244"/>
        <v>67.096723907038879</v>
      </c>
      <c r="AM268" s="17">
        <f t="shared" si="244"/>
        <v>30.317395986570617</v>
      </c>
      <c r="AN268" s="17">
        <f t="shared" si="244"/>
        <v>4.5921429901959225</v>
      </c>
      <c r="AO268" s="7">
        <f t="shared" si="266"/>
        <v>2.1704771345296913E-3</v>
      </c>
      <c r="AP268" s="7">
        <f t="shared" si="266"/>
        <v>3.3423716833544501E-3</v>
      </c>
      <c r="AQ268" s="7">
        <f t="shared" si="266"/>
        <v>2.4193426126249561E-3</v>
      </c>
      <c r="AR268" s="1">
        <f t="shared" si="245"/>
        <v>133624.29001344304</v>
      </c>
      <c r="AS268" s="1">
        <f t="shared" si="245"/>
        <v>197273.50821130819</v>
      </c>
      <c r="AT268" s="1">
        <f t="shared" si="245"/>
        <v>36474.113744997514</v>
      </c>
      <c r="AU268" s="1">
        <f t="shared" si="252"/>
        <v>26724.858002688608</v>
      </c>
      <c r="AV268" s="1">
        <f t="shared" si="252"/>
        <v>39454.701642261643</v>
      </c>
      <c r="AW268" s="1">
        <f t="shared" si="252"/>
        <v>7294.8227489995033</v>
      </c>
      <c r="AX268" s="1">
        <f t="shared" si="253"/>
        <v>83091.25498417778</v>
      </c>
      <c r="AY268" s="1">
        <f t="shared" si="253"/>
        <v>44174.958642008321</v>
      </c>
      <c r="AZ268" s="1">
        <f t="shared" si="253"/>
        <v>4285.0641569924373</v>
      </c>
      <c r="BA268" s="1">
        <f t="shared" si="254"/>
        <v>11.327694740458526</v>
      </c>
      <c r="BB268" s="1">
        <f t="shared" si="254"/>
        <v>10.695913360956748</v>
      </c>
      <c r="BC268" s="1">
        <f t="shared" si="254"/>
        <v>8.3628908033801057</v>
      </c>
      <c r="BD268" s="1">
        <f t="shared" si="255"/>
        <v>280.03826598574767</v>
      </c>
      <c r="BE268">
        <f t="shared" si="248"/>
        <v>0.21822387218499145</v>
      </c>
      <c r="BF268">
        <f t="shared" si="248"/>
        <v>0.3346263841173937</v>
      </c>
      <c r="BG268">
        <f t="shared" si="248"/>
        <v>2.453676962688749E-2</v>
      </c>
      <c r="BH268">
        <f t="shared" si="256"/>
        <v>0.29125093328413637</v>
      </c>
      <c r="BI268">
        <f t="shared" si="257"/>
        <v>4.7621658391411486E-3</v>
      </c>
      <c r="BJ268">
        <f t="shared" si="257"/>
        <v>1.1197481694748152E-2</v>
      </c>
      <c r="BK268">
        <f t="shared" si="257"/>
        <v>6.0205306372294847E-5</v>
      </c>
      <c r="BL268">
        <f t="shared" si="251"/>
        <v>636.34102918150813</v>
      </c>
      <c r="BM268">
        <f t="shared" si="251"/>
        <v>2208.9664970548724</v>
      </c>
      <c r="BN268">
        <f t="shared" si="251"/>
        <v>2.1959351926755057</v>
      </c>
      <c r="BO268">
        <f t="shared" si="246"/>
        <v>652.76680924633604</v>
      </c>
      <c r="BP268">
        <f t="shared" si="208"/>
        <v>611.90742436944026</v>
      </c>
      <c r="BQ268">
        <f t="shared" si="208"/>
        <v>57.071213267436207</v>
      </c>
      <c r="BR268" s="7">
        <f t="shared" si="265"/>
        <v>6.9071546460941491E-4</v>
      </c>
      <c r="BS268" s="7">
        <f t="shared" si="249"/>
        <v>2.5519996445258681E-3</v>
      </c>
      <c r="BT268" s="7">
        <f t="shared" si="250"/>
        <v>4.3376018146547448E-4</v>
      </c>
      <c r="BU268" s="8">
        <f>MAX((BU$3*climhigh!$I378+BU$4*climhigh!$I378^2+BU$5*climhigh!$I378^6)*(K268/K$66)^$BW$1,-99)</f>
        <v>-46.760989857833628</v>
      </c>
      <c r="BV268" s="8">
        <f>MAX((BV$3*climhigh!$I378+BV$4*climhigh!$I378^2+BV$5*climhigh!$I378^6)*(L268/L$66)^$BW$1,-99)</f>
        <v>-27.472186567557603</v>
      </c>
      <c r="BW268" s="8">
        <f>MAX((BW$3*climhigh!$I378+BW$4*climhigh!$I378^2+BW$5*climhigh!$I378^6)*(M268/M$66)^$BW$1,-99)</f>
        <v>-27.250515973791575</v>
      </c>
      <c r="BX268" s="8">
        <f>MAX((BX$3*climhigh!$M378+BX$4*climhigh!$M378^2+BX$5*climhigh!$M378^6)*(K268/K$66)^$BW$1,-99)</f>
        <v>-46.761008597435342</v>
      </c>
      <c r="BY268" s="8">
        <f>MAX((BY$3*climhigh!$M378+BY$4*climhigh!$M378^2+BY$5*climhigh!$M378^6)*(L268/L$66)^$BW$1,-99)</f>
        <v>-27.472196887647737</v>
      </c>
      <c r="BZ268" s="8">
        <f>MAX((BZ$3*climhigh!$M378+BZ$4*climhigh!$M378^2+BZ$5*climhigh!$M378^6)*(M268/M$66)^$BW$1,-99)</f>
        <v>-27.250525551201846</v>
      </c>
      <c r="CA268" s="8">
        <f t="shared" si="258"/>
        <v>2.853393525770569E-2</v>
      </c>
      <c r="CB268" s="8">
        <f t="shared" si="259"/>
        <v>7.281859263458906E-5</v>
      </c>
      <c r="CC268" s="8">
        <f t="shared" si="260"/>
        <v>1.2376884935306521E-5</v>
      </c>
      <c r="CD268" s="8">
        <f>MAX((CD$3*climhigh!$I378+CD$4*climhigh!$I378^2+CD$5*climhigh!$I378^6)*(K268/K$66)^$BW$1,-99)</f>
        <v>-99</v>
      </c>
      <c r="CE268" s="8">
        <f>MAX((CE$3*climhigh!$I378+CE$4*climhigh!$I378^2+CE$5*climhigh!$I378^6)*(L268/L$66)^$BW$1,-99)</f>
        <v>-99</v>
      </c>
      <c r="CF268" s="8">
        <f>MAX((CF$3*climhigh!$I378+CF$4*climhigh!$I378^2+CF$5*climhigh!$I378^6)*(M268/M$66)^$BW$1,-99)</f>
        <v>-99</v>
      </c>
      <c r="CG268" s="8">
        <f>MAX((CG$3*climhigh!$M378+CG$4*climhigh!$M378^2+CG$5*climhigh!$M378^6)*(K268/K$66)^$BW$1,-99)</f>
        <v>-99</v>
      </c>
      <c r="CH268" s="8">
        <f>MAX((CH$3*climhigh!$M378+CH$4*climhigh!$M378^2+CH$5*climhigh!$M378^6)*(L268/L$66)^$BW$1,-99)</f>
        <v>-99</v>
      </c>
      <c r="CI268" s="8">
        <f>MAX((CI$3*climhigh!$M378+CI$4*climhigh!$M378^2+CI$5*climhigh!$M378^6)*(M268/M$66)^$BW$1,-99)</f>
        <v>-99</v>
      </c>
      <c r="CJ268" s="8">
        <f t="shared" si="261"/>
        <v>0</v>
      </c>
      <c r="CK268" s="8">
        <f t="shared" si="262"/>
        <v>0</v>
      </c>
      <c r="CL268" s="8">
        <f t="shared" si="263"/>
        <v>0</v>
      </c>
    </row>
    <row r="269" spans="1:90">
      <c r="A269">
        <f t="shared" si="232"/>
        <v>2223</v>
      </c>
      <c r="B269" s="4">
        <f t="shared" si="239"/>
        <v>1286.5307040195742</v>
      </c>
      <c r="C269" s="4">
        <f t="shared" si="239"/>
        <v>3572.5865275374572</v>
      </c>
      <c r="D269" s="4">
        <f t="shared" si="239"/>
        <v>6809.5395062257394</v>
      </c>
      <c r="E269" s="11">
        <f t="shared" si="240"/>
        <v>1.755099105829114E-7</v>
      </c>
      <c r="F269" s="11">
        <f t="shared" si="240"/>
        <v>3.518586785982726E-7</v>
      </c>
      <c r="G269" s="11">
        <f t="shared" si="240"/>
        <v>7.7684388859324704E-7</v>
      </c>
      <c r="H269" s="4">
        <f t="shared" si="241"/>
        <v>133291.53818803583</v>
      </c>
      <c r="I269" s="4">
        <f t="shared" si="241"/>
        <v>197802.26407451226</v>
      </c>
      <c r="J269" s="4">
        <f t="shared" si="241"/>
        <v>36530.055797199566</v>
      </c>
      <c r="K269" s="4">
        <f t="shared" si="233"/>
        <v>103605.4077618095</v>
      </c>
      <c r="L269" s="4">
        <f t="shared" si="233"/>
        <v>55366.682528150013</v>
      </c>
      <c r="M269" s="4">
        <f t="shared" si="233"/>
        <v>5364.5412826816455</v>
      </c>
      <c r="N269" s="11">
        <f t="shared" si="238"/>
        <v>-2.4903797008430928E-3</v>
      </c>
      <c r="O269" s="11">
        <f t="shared" si="238"/>
        <v>2.6799658483234179E-3</v>
      </c>
      <c r="P269" s="11">
        <f t="shared" si="238"/>
        <v>1.5329686819647304E-3</v>
      </c>
      <c r="Q269" s="4">
        <f t="shared" si="234"/>
        <v>1276.9600054336852</v>
      </c>
      <c r="R269" s="4">
        <f t="shared" si="234"/>
        <v>6668.4376680576479</v>
      </c>
      <c r="S269" s="4">
        <f t="shared" si="234"/>
        <v>1593.5027384700927</v>
      </c>
      <c r="T269" s="4">
        <f t="shared" si="242"/>
        <v>9.5802030856022053</v>
      </c>
      <c r="U269" s="4">
        <f t="shared" si="242"/>
        <v>33.712645804426394</v>
      </c>
      <c r="V269" s="4">
        <f t="shared" si="242"/>
        <v>43.621689145962165</v>
      </c>
      <c r="W269" s="11">
        <f t="shared" si="235"/>
        <v>-1.219247815263802E-2</v>
      </c>
      <c r="X269" s="11">
        <f t="shared" si="235"/>
        <v>-1.3228699347321071E-2</v>
      </c>
      <c r="Y269" s="11">
        <f t="shared" si="235"/>
        <v>-1.2203590333800474E-2</v>
      </c>
      <c r="Z269" s="4">
        <f t="shared" si="247"/>
        <v>1337.0675588290655</v>
      </c>
      <c r="AA269" s="4">
        <f t="shared" si="247"/>
        <v>21392.096670900635</v>
      </c>
      <c r="AB269" s="4">
        <f t="shared" si="247"/>
        <v>3105.3533910306755</v>
      </c>
      <c r="AC269" s="12">
        <f t="shared" si="243"/>
        <v>1.3197241059309577</v>
      </c>
      <c r="AD269" s="12">
        <f t="shared" si="243"/>
        <v>4.770266924065746</v>
      </c>
      <c r="AE269" s="12">
        <f t="shared" si="243"/>
        <v>1.9764250213110504</v>
      </c>
      <c r="AF269" s="11">
        <f t="shared" si="236"/>
        <v>-2.9039671966837322E-3</v>
      </c>
      <c r="AG269" s="11">
        <f t="shared" si="236"/>
        <v>2.0567434751257441E-3</v>
      </c>
      <c r="AH269" s="11">
        <f t="shared" si="236"/>
        <v>8.257041531207765E-4</v>
      </c>
      <c r="AI269" s="1">
        <f t="shared" si="264"/>
        <v>273228.37394691823</v>
      </c>
      <c r="AJ269" s="1">
        <f t="shared" si="264"/>
        <v>384464.30623626162</v>
      </c>
      <c r="AK269" s="1">
        <f t="shared" si="264"/>
        <v>71868.574745816324</v>
      </c>
      <c r="AL269" s="17">
        <f t="shared" si="244"/>
        <v>67.24089949303054</v>
      </c>
      <c r="AM269" s="17">
        <f t="shared" si="244"/>
        <v>30.41771467237059</v>
      </c>
      <c r="AN269" s="17">
        <f t="shared" si="244"/>
        <v>4.603141857743176</v>
      </c>
      <c r="AO269" s="7">
        <f t="shared" si="266"/>
        <v>2.1487723631843942E-3</v>
      </c>
      <c r="AP269" s="7">
        <f t="shared" si="266"/>
        <v>3.3089479665209054E-3</v>
      </c>
      <c r="AQ269" s="7">
        <f t="shared" si="266"/>
        <v>2.3951491864987063E-3</v>
      </c>
      <c r="AR269" s="1">
        <f t="shared" si="245"/>
        <v>133291.53818803583</v>
      </c>
      <c r="AS269" s="1">
        <f t="shared" si="245"/>
        <v>197802.26407451226</v>
      </c>
      <c r="AT269" s="1">
        <f t="shared" si="245"/>
        <v>36530.055797199566</v>
      </c>
      <c r="AU269" s="1">
        <f t="shared" si="252"/>
        <v>26658.307637607169</v>
      </c>
      <c r="AV269" s="1">
        <f t="shared" si="252"/>
        <v>39560.452814902455</v>
      </c>
      <c r="AW269" s="1">
        <f t="shared" si="252"/>
        <v>7306.0111594399132</v>
      </c>
      <c r="AX269" s="1">
        <f t="shared" si="253"/>
        <v>82884.326209447594</v>
      </c>
      <c r="AY269" s="1">
        <f t="shared" si="253"/>
        <v>44293.346022520011</v>
      </c>
      <c r="AZ269" s="1">
        <f t="shared" si="253"/>
        <v>4291.6330261453159</v>
      </c>
      <c r="BA269" s="1">
        <f t="shared" si="254"/>
        <v>11.325201254604082</v>
      </c>
      <c r="BB269" s="1">
        <f t="shared" si="254"/>
        <v>10.698589742099761</v>
      </c>
      <c r="BC269" s="1">
        <f t="shared" si="254"/>
        <v>8.3644225982650244</v>
      </c>
      <c r="BD269" s="1">
        <f t="shared" si="255"/>
        <v>271.92354727952954</v>
      </c>
      <c r="BE269">
        <f t="shared" si="248"/>
        <v>0.21822387218499145</v>
      </c>
      <c r="BF269">
        <f t="shared" si="248"/>
        <v>0.3346263841173937</v>
      </c>
      <c r="BG269">
        <f t="shared" si="248"/>
        <v>2.453676962688749E-2</v>
      </c>
      <c r="BH269">
        <f t="shared" si="256"/>
        <v>0.29132865838576866</v>
      </c>
      <c r="BI269">
        <f t="shared" si="257"/>
        <v>4.7621658391411486E-3</v>
      </c>
      <c r="BJ269">
        <f t="shared" si="257"/>
        <v>1.1197481694748152E-2</v>
      </c>
      <c r="BK269">
        <f t="shared" si="257"/>
        <v>6.0205306372294847E-5</v>
      </c>
      <c r="BL269">
        <f t="shared" si="251"/>
        <v>634.75640980564208</v>
      </c>
      <c r="BM269">
        <f t="shared" si="251"/>
        <v>2214.8872311540908</v>
      </c>
      <c r="BN269">
        <f t="shared" si="251"/>
        <v>2.1993032010674254</v>
      </c>
      <c r="BO269">
        <f t="shared" si="246"/>
        <v>653.21768537626622</v>
      </c>
      <c r="BP269">
        <f t="shared" ref="BP269:BQ332" si="267">2*BJ$5*BF269*AS269/AA269*1000</f>
        <v>618.82532989414744</v>
      </c>
      <c r="BQ269">
        <f t="shared" si="267"/>
        <v>57.728023235109958</v>
      </c>
      <c r="BR269" s="7">
        <f t="shared" si="265"/>
        <v>6.8580662209050125E-4</v>
      </c>
      <c r="BS269" s="7">
        <f t="shared" si="249"/>
        <v>2.4776695577921051E-3</v>
      </c>
      <c r="BT269" s="7">
        <f t="shared" si="250"/>
        <v>4.208441727060152E-4</v>
      </c>
      <c r="BU269" s="8">
        <f>MAX((BU$3*climhigh!$I379+BU$4*climhigh!$I379^2+BU$5*climhigh!$I379^6)*(K269/K$66)^$BW$1,-99)</f>
        <v>-46.97831128980544</v>
      </c>
      <c r="BV269" s="8">
        <f>MAX((BV$3*climhigh!$I379+BV$4*climhigh!$I379^2+BV$5*climhigh!$I379^6)*(L269/L$66)^$BW$1,-99)</f>
        <v>-27.557296584995299</v>
      </c>
      <c r="BW269" s="8">
        <f>MAX((BW$3*climhigh!$I379+BW$4*climhigh!$I379^2+BW$5*climhigh!$I379^6)*(M269/M$66)^$BW$1,-99)</f>
        <v>-27.336143936473412</v>
      </c>
      <c r="BX269" s="8">
        <f>MAX((BX$3*climhigh!$M379+BX$4*climhigh!$M379^2+BX$5*climhigh!$M379^6)*(K269/K$66)^$BW$1,-99)</f>
        <v>-46.978330020069031</v>
      </c>
      <c r="BY269" s="8">
        <f>MAX((BY$3*climhigh!$M379+BY$4*climhigh!$M379^2+BY$5*climhigh!$M379^6)*(L269/L$66)^$BW$1,-99)</f>
        <v>-27.557306885824751</v>
      </c>
      <c r="BZ269" s="8">
        <f>MAX((BZ$3*climhigh!$M379+BZ$4*climhigh!$M379^2+BZ$5*climhigh!$M379^6)*(M269/M$66)^$BW$1,-99)</f>
        <v>-27.336153497933566</v>
      </c>
      <c r="CA269" s="8">
        <f t="shared" si="258"/>
        <v>2.8458663175894305E-2</v>
      </c>
      <c r="CB269" s="8">
        <f t="shared" si="259"/>
        <v>7.0511163406372502E-5</v>
      </c>
      <c r="CC269" s="8">
        <f t="shared" si="260"/>
        <v>1.1976662560578378E-5</v>
      </c>
      <c r="CD269" s="8">
        <f>MAX((CD$3*climhigh!$I379+CD$4*climhigh!$I379^2+CD$5*climhigh!$I379^6)*(K269/K$66)^$BW$1,-99)</f>
        <v>-99</v>
      </c>
      <c r="CE269" s="8">
        <f>MAX((CE$3*climhigh!$I379+CE$4*climhigh!$I379^2+CE$5*climhigh!$I379^6)*(L269/L$66)^$BW$1,-99)</f>
        <v>-99</v>
      </c>
      <c r="CF269" s="8">
        <f>MAX((CF$3*climhigh!$I379+CF$4*climhigh!$I379^2+CF$5*climhigh!$I379^6)*(M269/M$66)^$BW$1,-99)</f>
        <v>-99</v>
      </c>
      <c r="CG269" s="8">
        <f>MAX((CG$3*climhigh!$M379+CG$4*climhigh!$M379^2+CG$5*climhigh!$M379^6)*(K269/K$66)^$BW$1,-99)</f>
        <v>-99</v>
      </c>
      <c r="CH269" s="8">
        <f>MAX((CH$3*climhigh!$M379+CH$4*climhigh!$M379^2+CH$5*climhigh!$M379^6)*(L269/L$66)^$BW$1,-99)</f>
        <v>-99</v>
      </c>
      <c r="CI269" s="8">
        <f>MAX((CI$3*climhigh!$M379+CI$4*climhigh!$M379^2+CI$5*climhigh!$M379^6)*(M269/M$66)^$BW$1,-99)</f>
        <v>-99</v>
      </c>
      <c r="CJ269" s="8">
        <f t="shared" si="261"/>
        <v>0</v>
      </c>
      <c r="CK269" s="8">
        <f t="shared" si="262"/>
        <v>0</v>
      </c>
      <c r="CL269" s="8">
        <f t="shared" si="263"/>
        <v>0</v>
      </c>
    </row>
    <row r="270" spans="1:90">
      <c r="A270">
        <f t="shared" si="232"/>
        <v>2224</v>
      </c>
      <c r="B270" s="4">
        <f t="shared" si="239"/>
        <v>1286.5309185285187</v>
      </c>
      <c r="C270" s="4">
        <f t="shared" si="239"/>
        <v>3572.5877217307529</v>
      </c>
      <c r="D270" s="4">
        <f t="shared" si="239"/>
        <v>6809.5445316774321</v>
      </c>
      <c r="E270" s="11">
        <f t="shared" si="240"/>
        <v>1.6673441505376583E-7</v>
      </c>
      <c r="F270" s="11">
        <f t="shared" si="240"/>
        <v>3.3426574466835898E-7</v>
      </c>
      <c r="G270" s="11">
        <f t="shared" si="240"/>
        <v>7.3800169416358469E-7</v>
      </c>
      <c r="H270" s="4">
        <f t="shared" si="241"/>
        <v>132960.16064190099</v>
      </c>
      <c r="I270" s="4">
        <f t="shared" si="241"/>
        <v>198328.49572628975</v>
      </c>
      <c r="J270" s="4">
        <f t="shared" si="241"/>
        <v>36585.714384412793</v>
      </c>
      <c r="K270" s="4">
        <f t="shared" si="233"/>
        <v>103347.81599650584</v>
      </c>
      <c r="L270" s="4">
        <f t="shared" si="233"/>
        <v>55513.961076429165</v>
      </c>
      <c r="M270" s="4">
        <f t="shared" si="233"/>
        <v>5372.7109374524398</v>
      </c>
      <c r="N270" s="11">
        <f t="shared" si="238"/>
        <v>-2.4862772211260431E-3</v>
      </c>
      <c r="O270" s="11">
        <f t="shared" si="238"/>
        <v>2.6600573043955578E-3</v>
      </c>
      <c r="P270" s="11">
        <f t="shared" si="238"/>
        <v>1.5228990402531561E-3</v>
      </c>
      <c r="Q270" s="4">
        <f t="shared" si="234"/>
        <v>1258.2547412994404</v>
      </c>
      <c r="R270" s="4">
        <f t="shared" si="234"/>
        <v>6597.7288864436205</v>
      </c>
      <c r="S270" s="4">
        <f t="shared" si="234"/>
        <v>1576.4545760832898</v>
      </c>
      <c r="T270" s="4">
        <f t="shared" si="242"/>
        <v>9.4633966687831652</v>
      </c>
      <c r="U270" s="4">
        <f t="shared" si="242"/>
        <v>33.266671348876912</v>
      </c>
      <c r="V270" s="4">
        <f t="shared" si="242"/>
        <v>43.089347921956453</v>
      </c>
      <c r="W270" s="11">
        <f t="shared" si="235"/>
        <v>-1.219247815263802E-2</v>
      </c>
      <c r="X270" s="11">
        <f t="shared" si="235"/>
        <v>-1.3228699347321071E-2</v>
      </c>
      <c r="Y270" s="11">
        <f t="shared" si="235"/>
        <v>-1.2203590333800474E-2</v>
      </c>
      <c r="Z270" s="4">
        <f t="shared" si="247"/>
        <v>1313.6505074444724</v>
      </c>
      <c r="AA270" s="4">
        <f t="shared" si="247"/>
        <v>21209.218575923616</v>
      </c>
      <c r="AB270" s="4">
        <f t="shared" si="247"/>
        <v>3074.6983290195126</v>
      </c>
      <c r="AC270" s="12">
        <f t="shared" si="243"/>
        <v>1.3158916704186614</v>
      </c>
      <c r="AD270" s="12">
        <f t="shared" si="243"/>
        <v>4.7800781394364265</v>
      </c>
      <c r="AE270" s="12">
        <f t="shared" si="243"/>
        <v>1.9780569636594787</v>
      </c>
      <c r="AF270" s="11">
        <f t="shared" si="236"/>
        <v>-2.9039671966837322E-3</v>
      </c>
      <c r="AG270" s="11">
        <f t="shared" si="236"/>
        <v>2.0567434751257441E-3</v>
      </c>
      <c r="AH270" s="11">
        <f t="shared" si="236"/>
        <v>8.257041531207765E-4</v>
      </c>
      <c r="AI270" s="1">
        <f t="shared" si="264"/>
        <v>272563.84418983356</v>
      </c>
      <c r="AJ270" s="1">
        <f t="shared" si="264"/>
        <v>385578.32842753793</v>
      </c>
      <c r="AK270" s="1">
        <f t="shared" si="264"/>
        <v>71987.728430674615</v>
      </c>
      <c r="AL270" s="17">
        <f t="shared" si="244"/>
        <v>67.383940025671762</v>
      </c>
      <c r="AM270" s="17">
        <f t="shared" si="244"/>
        <v>30.517358801130833</v>
      </c>
      <c r="AN270" s="17">
        <f t="shared" si="244"/>
        <v>4.6140568171043288</v>
      </c>
      <c r="AO270" s="7">
        <f t="shared" si="266"/>
        <v>2.1272846395525504E-3</v>
      </c>
      <c r="AP270" s="7">
        <f t="shared" si="266"/>
        <v>3.2758584868556964E-3</v>
      </c>
      <c r="AQ270" s="7">
        <f t="shared" si="266"/>
        <v>2.3711976946337193E-3</v>
      </c>
      <c r="AR270" s="1">
        <f t="shared" si="245"/>
        <v>132960.16064190099</v>
      </c>
      <c r="AS270" s="1">
        <f t="shared" si="245"/>
        <v>198328.49572628975</v>
      </c>
      <c r="AT270" s="1">
        <f t="shared" si="245"/>
        <v>36585.714384412793</v>
      </c>
      <c r="AU270" s="1">
        <f t="shared" si="252"/>
        <v>26592.0321283802</v>
      </c>
      <c r="AV270" s="1">
        <f t="shared" si="252"/>
        <v>39665.699145257953</v>
      </c>
      <c r="AW270" s="1">
        <f t="shared" si="252"/>
        <v>7317.142876882559</v>
      </c>
      <c r="AX270" s="1">
        <f t="shared" si="253"/>
        <v>82678.252797204666</v>
      </c>
      <c r="AY270" s="1">
        <f t="shared" si="253"/>
        <v>44411.168861143327</v>
      </c>
      <c r="AZ270" s="1">
        <f t="shared" si="253"/>
        <v>4298.1687499619529</v>
      </c>
      <c r="BA270" s="1">
        <f t="shared" si="254"/>
        <v>11.322711881463137</v>
      </c>
      <c r="BB270" s="1">
        <f t="shared" si="254"/>
        <v>10.701246267713339</v>
      </c>
      <c r="BC270" s="1">
        <f t="shared" si="254"/>
        <v>8.3659443388705039</v>
      </c>
      <c r="BD270" s="1">
        <f t="shared" si="255"/>
        <v>264.0436342054993</v>
      </c>
      <c r="BE270">
        <f t="shared" si="248"/>
        <v>0.21822387218499145</v>
      </c>
      <c r="BF270">
        <f t="shared" si="248"/>
        <v>0.3346263841173937</v>
      </c>
      <c r="BG270">
        <f t="shared" si="248"/>
        <v>2.453676962688749E-2</v>
      </c>
      <c r="BH270">
        <f t="shared" si="256"/>
        <v>0.29140570534880589</v>
      </c>
      <c r="BI270">
        <f t="shared" si="257"/>
        <v>4.7621658391411486E-3</v>
      </c>
      <c r="BJ270">
        <f t="shared" si="257"/>
        <v>1.1197481694748152E-2</v>
      </c>
      <c r="BK270">
        <f t="shared" si="257"/>
        <v>6.0205306372294847E-5</v>
      </c>
      <c r="BL270">
        <f t="shared" si="251"/>
        <v>633.17833497558036</v>
      </c>
      <c r="BM270">
        <f t="shared" si="251"/>
        <v>2220.7797004420668</v>
      </c>
      <c r="BN270">
        <f t="shared" si="251"/>
        <v>2.2026541433628468</v>
      </c>
      <c r="BO270">
        <f t="shared" si="246"/>
        <v>653.66566639056384</v>
      </c>
      <c r="BP270">
        <f t="shared" si="267"/>
        <v>625.82171195753472</v>
      </c>
      <c r="BQ270">
        <f t="shared" si="267"/>
        <v>58.392411184723002</v>
      </c>
      <c r="BR270" s="7">
        <f t="shared" si="265"/>
        <v>6.8143752741756103E-4</v>
      </c>
      <c r="BS270" s="7">
        <f t="shared" si="249"/>
        <v>2.4055044250408785E-3</v>
      </c>
      <c r="BT270" s="7">
        <f t="shared" si="250"/>
        <v>4.0831470657897708E-4</v>
      </c>
      <c r="BU270" s="8">
        <f>MAX((BU$3*climhigh!$I380+BU$4*climhigh!$I380^2+BU$5*climhigh!$I380^6)*(K270/K$66)^$BW$1,-99)</f>
        <v>-47.193303773701565</v>
      </c>
      <c r="BV270" s="8">
        <f>MAX((BV$3*climhigh!$I380+BV$4*climhigh!$I380^2+BV$5*climhigh!$I380^6)*(L270/L$66)^$BW$1,-99)</f>
        <v>-27.641018421229372</v>
      </c>
      <c r="BW270" s="8">
        <f>MAX((BW$3*climhigh!$I380+BW$4*climhigh!$I380^2+BW$5*climhigh!$I380^6)*(M270/M$66)^$BW$1,-99)</f>
        <v>-27.420464062083706</v>
      </c>
      <c r="BX270" s="8">
        <f>MAX((BX$3*climhigh!$M380+BX$4*climhigh!$M380^2+BX$5*climhigh!$M380^6)*(K270/K$66)^$BW$1,-99)</f>
        <v>-47.193322494632056</v>
      </c>
      <c r="BY270" s="8">
        <f>MAX((BY$3*climhigh!$M380+BY$4*climhigh!$M380^2+BY$5*climhigh!$M380^6)*(L270/L$66)^$BW$1,-99)</f>
        <v>-27.641028702910898</v>
      </c>
      <c r="BZ270" s="8">
        <f>MAX((BZ$3*climhigh!$M380+BZ$4*climhigh!$M380^2+BZ$5*climhigh!$M380^6)*(M270/M$66)^$BW$1,-99)</f>
        <v>-27.420473607683427</v>
      </c>
      <c r="CA270" s="8">
        <f t="shared" si="258"/>
        <v>2.8383705104699265E-2</v>
      </c>
      <c r="CB270" s="8">
        <f t="shared" si="259"/>
        <v>6.8277128228409455E-5</v>
      </c>
      <c r="CC270" s="8">
        <f t="shared" si="260"/>
        <v>1.1589484221449494E-5</v>
      </c>
      <c r="CD270" s="8">
        <f>MAX((CD$3*climhigh!$I380+CD$4*climhigh!$I380^2+CD$5*climhigh!$I380^6)*(K270/K$66)^$BW$1,-99)</f>
        <v>-99</v>
      </c>
      <c r="CE270" s="8">
        <f>MAX((CE$3*climhigh!$I380+CE$4*climhigh!$I380^2+CE$5*climhigh!$I380^6)*(L270/L$66)^$BW$1,-99)</f>
        <v>-99</v>
      </c>
      <c r="CF270" s="8">
        <f>MAX((CF$3*climhigh!$I380+CF$4*climhigh!$I380^2+CF$5*climhigh!$I380^6)*(M270/M$66)^$BW$1,-99)</f>
        <v>-99</v>
      </c>
      <c r="CG270" s="8">
        <f>MAX((CG$3*climhigh!$M380+CG$4*climhigh!$M380^2+CG$5*climhigh!$M380^6)*(K270/K$66)^$BW$1,-99)</f>
        <v>-99</v>
      </c>
      <c r="CH270" s="8">
        <f>MAX((CH$3*climhigh!$M380+CH$4*climhigh!$M380^2+CH$5*climhigh!$M380^6)*(L270/L$66)^$BW$1,-99)</f>
        <v>-99</v>
      </c>
      <c r="CI270" s="8">
        <f>MAX((CI$3*climhigh!$M380+CI$4*climhigh!$M380^2+CI$5*climhigh!$M380^6)*(M270/M$66)^$BW$1,-99)</f>
        <v>-99</v>
      </c>
      <c r="CJ270" s="8">
        <f t="shared" si="261"/>
        <v>0</v>
      </c>
      <c r="CK270" s="8">
        <f t="shared" si="262"/>
        <v>0</v>
      </c>
      <c r="CL270" s="8">
        <f t="shared" si="263"/>
        <v>0</v>
      </c>
    </row>
    <row r="271" spans="1:90">
      <c r="A271">
        <f t="shared" si="232"/>
        <v>2225</v>
      </c>
      <c r="B271" s="4">
        <f t="shared" si="239"/>
        <v>1286.5311223120498</v>
      </c>
      <c r="C271" s="4">
        <f t="shared" si="239"/>
        <v>3572.5888562147634</v>
      </c>
      <c r="D271" s="4">
        <f t="shared" si="239"/>
        <v>6809.5493058600632</v>
      </c>
      <c r="E271" s="11">
        <f t="shared" si="240"/>
        <v>1.5839769430107753E-7</v>
      </c>
      <c r="F271" s="11">
        <f t="shared" si="240"/>
        <v>3.1755245743494099E-7</v>
      </c>
      <c r="G271" s="11">
        <f t="shared" si="240"/>
        <v>7.0110160945540542E-7</v>
      </c>
      <c r="H271" s="4">
        <f t="shared" si="241"/>
        <v>132630.2842950323</v>
      </c>
      <c r="I271" s="4">
        <f t="shared" si="241"/>
        <v>198852.25834452067</v>
      </c>
      <c r="J271" s="4">
        <f t="shared" si="241"/>
        <v>36641.099603853268</v>
      </c>
      <c r="K271" s="4">
        <f t="shared" si="233"/>
        <v>103091.39203463642</v>
      </c>
      <c r="L271" s="4">
        <f t="shared" si="233"/>
        <v>55660.549351656722</v>
      </c>
      <c r="M271" s="4">
        <f t="shared" si="233"/>
        <v>5380.8406339493276</v>
      </c>
      <c r="N271" s="11">
        <f t="shared" si="238"/>
        <v>-2.4811744631167976E-3</v>
      </c>
      <c r="O271" s="11">
        <f t="shared" si="238"/>
        <v>2.6405659474693088E-3</v>
      </c>
      <c r="P271" s="11">
        <f t="shared" si="238"/>
        <v>1.5131460805413166E-3</v>
      </c>
      <c r="Q271" s="4">
        <f t="shared" si="234"/>
        <v>1239.829809011103</v>
      </c>
      <c r="R271" s="4">
        <f t="shared" si="234"/>
        <v>6527.6428587891442</v>
      </c>
      <c r="S271" s="4">
        <f t="shared" si="234"/>
        <v>1559.57355922027</v>
      </c>
      <c r="T271" s="4">
        <f t="shared" si="242"/>
        <v>9.3480144116492792</v>
      </c>
      <c r="U271" s="4">
        <f t="shared" si="242"/>
        <v>32.826596555316478</v>
      </c>
      <c r="V271" s="4">
        <f t="shared" si="242"/>
        <v>42.5635031721663</v>
      </c>
      <c r="W271" s="11">
        <f t="shared" si="235"/>
        <v>-1.219247815263802E-2</v>
      </c>
      <c r="X271" s="11">
        <f t="shared" si="235"/>
        <v>-1.3228699347321071E-2</v>
      </c>
      <c r="Y271" s="11">
        <f t="shared" si="235"/>
        <v>-1.2203590333800474E-2</v>
      </c>
      <c r="Z271" s="4">
        <f t="shared" si="247"/>
        <v>1290.6488729029015</v>
      </c>
      <c r="AA271" s="4">
        <f t="shared" si="247"/>
        <v>21027.485994696992</v>
      </c>
      <c r="AB271" s="4">
        <f t="shared" si="247"/>
        <v>3044.3151572423358</v>
      </c>
      <c r="AC271" s="12">
        <f t="shared" si="243"/>
        <v>1.3120703641733762</v>
      </c>
      <c r="AD271" s="12">
        <f t="shared" si="243"/>
        <v>4.7899095339603033</v>
      </c>
      <c r="AE271" s="12">
        <f t="shared" si="243"/>
        <v>1.9796902535094818</v>
      </c>
      <c r="AF271" s="11">
        <f t="shared" si="236"/>
        <v>-2.9039671966837322E-3</v>
      </c>
      <c r="AG271" s="11">
        <f t="shared" si="236"/>
        <v>2.0567434751257441E-3</v>
      </c>
      <c r="AH271" s="11">
        <f t="shared" si="236"/>
        <v>8.257041531207765E-4</v>
      </c>
      <c r="AI271" s="1">
        <f t="shared" si="264"/>
        <v>271899.4918992304</v>
      </c>
      <c r="AJ271" s="1">
        <f t="shared" si="264"/>
        <v>386686.19473004207</v>
      </c>
      <c r="AK271" s="1">
        <f t="shared" si="264"/>
        <v>72106.098464489711</v>
      </c>
      <c r="AL271" s="17">
        <f t="shared" si="244"/>
        <v>67.525851398035215</v>
      </c>
      <c r="AM271" s="17">
        <f t="shared" si="244"/>
        <v>30.61632964446769</v>
      </c>
      <c r="AN271" s="17">
        <f t="shared" si="244"/>
        <v>4.624888249583079</v>
      </c>
      <c r="AO271" s="7">
        <f t="shared" si="266"/>
        <v>2.1060117931570249E-3</v>
      </c>
      <c r="AP271" s="7">
        <f t="shared" si="266"/>
        <v>3.2430999019871392E-3</v>
      </c>
      <c r="AQ271" s="7">
        <f t="shared" si="266"/>
        <v>2.347485717687382E-3</v>
      </c>
      <c r="AR271" s="1">
        <f t="shared" si="245"/>
        <v>132630.2842950323</v>
      </c>
      <c r="AS271" s="1">
        <f t="shared" si="245"/>
        <v>198852.25834452067</v>
      </c>
      <c r="AT271" s="1">
        <f t="shared" si="245"/>
        <v>36641.099603853268</v>
      </c>
      <c r="AU271" s="1">
        <f t="shared" si="252"/>
        <v>26526.056859006461</v>
      </c>
      <c r="AV271" s="1">
        <f t="shared" si="252"/>
        <v>39770.451668904134</v>
      </c>
      <c r="AW271" s="1">
        <f t="shared" si="252"/>
        <v>7328.2199207706544</v>
      </c>
      <c r="AX271" s="1">
        <f t="shared" si="253"/>
        <v>82473.113627709128</v>
      </c>
      <c r="AY271" s="1">
        <f t="shared" si="253"/>
        <v>44528.439481325375</v>
      </c>
      <c r="AZ271" s="1">
        <f t="shared" si="253"/>
        <v>4304.6725071594619</v>
      </c>
      <c r="BA271" s="1">
        <f t="shared" si="254"/>
        <v>11.320227623785611</v>
      </c>
      <c r="BB271" s="1">
        <f t="shared" si="254"/>
        <v>10.70388335349161</v>
      </c>
      <c r="BC271" s="1">
        <f t="shared" si="254"/>
        <v>8.3674563412990448</v>
      </c>
      <c r="BD271" s="1">
        <f t="shared" si="255"/>
        <v>256.39175423791721</v>
      </c>
      <c r="BE271">
        <f t="shared" si="248"/>
        <v>0.21822387218499145</v>
      </c>
      <c r="BF271">
        <f t="shared" si="248"/>
        <v>0.3346263841173937</v>
      </c>
      <c r="BG271">
        <f t="shared" si="248"/>
        <v>2.453676962688749E-2</v>
      </c>
      <c r="BH271">
        <f t="shared" si="256"/>
        <v>0.29148207892394035</v>
      </c>
      <c r="BI271">
        <f t="shared" si="257"/>
        <v>4.7621658391411486E-3</v>
      </c>
      <c r="BJ271">
        <f t="shared" si="257"/>
        <v>1.1197481694748152E-2</v>
      </c>
      <c r="BK271">
        <f t="shared" si="257"/>
        <v>6.0205306372294847E-5</v>
      </c>
      <c r="BL271">
        <f t="shared" si="251"/>
        <v>631.60740910538152</v>
      </c>
      <c r="BM271">
        <f t="shared" si="251"/>
        <v>2226.6445227721006</v>
      </c>
      <c r="BN271">
        <f t="shared" si="251"/>
        <v>2.2059886274677574</v>
      </c>
      <c r="BO271">
        <f t="shared" si="246"/>
        <v>654.11109870602684</v>
      </c>
      <c r="BP271">
        <f t="shared" si="267"/>
        <v>632.89745811920727</v>
      </c>
      <c r="BQ271">
        <f t="shared" si="267"/>
        <v>59.064464315842123</v>
      </c>
      <c r="BR271" s="7">
        <f t="shared" si="265"/>
        <v>6.7759950303880601E-4</v>
      </c>
      <c r="BS271" s="7">
        <f t="shared" si="249"/>
        <v>2.335441189360076E-3</v>
      </c>
      <c r="BT271" s="7">
        <f t="shared" si="250"/>
        <v>3.9615994982748038E-4</v>
      </c>
      <c r="BU271" s="8">
        <f>MAX((BU$3*climhigh!$I381+BU$4*climhigh!$I381^2+BU$5*climhigh!$I381^6)*(K271/K$66)^$BW$1,-99)</f>
        <v>-47.405958104421615</v>
      </c>
      <c r="BV271" s="8">
        <f>MAX((BV$3*climhigh!$I381+BV$4*climhigh!$I381^2+BV$5*climhigh!$I381^6)*(L271/L$66)^$BW$1,-99)</f>
        <v>-27.723358018252899</v>
      </c>
      <c r="BW271" s="8">
        <f>MAX((BW$3*climhigh!$I381+BW$4*climhigh!$I381^2+BW$5*climhigh!$I381^6)*(M271/M$66)^$BW$1,-99)</f>
        <v>-27.503481039145697</v>
      </c>
      <c r="BX271" s="8">
        <f>MAX((BX$3*climhigh!$M381+BX$4*climhigh!$M381^2+BX$5*climhigh!$M381^6)*(K271/K$66)^$BW$1,-99)</f>
        <v>-47.40597681602106</v>
      </c>
      <c r="BY271" s="8">
        <f>MAX((BY$3*climhigh!$M381+BY$4*climhigh!$M381^2+BY$5*climhigh!$M381^6)*(L271/L$66)^$BW$1,-99)</f>
        <v>-27.723368280898399</v>
      </c>
      <c r="BZ271" s="8">
        <f>MAX((BZ$3*climhigh!$M381+BZ$4*climhigh!$M381^2+BZ$5*climhigh!$M381^6)*(M271/M$66)^$BW$1,-99)</f>
        <v>-27.503490568973959</v>
      </c>
      <c r="CA271" s="8">
        <f t="shared" si="258"/>
        <v>2.8309081405470334E-2</v>
      </c>
      <c r="CB271" s="8">
        <f t="shared" si="259"/>
        <v>6.6114194747282846E-5</v>
      </c>
      <c r="CC271" s="8">
        <f t="shared" si="260"/>
        <v>1.1214924269253186E-5</v>
      </c>
      <c r="CD271" s="8">
        <f>MAX((CD$3*climhigh!$I381+CD$4*climhigh!$I381^2+CD$5*climhigh!$I381^6)*(K271/K$66)^$BW$1,-99)</f>
        <v>-99</v>
      </c>
      <c r="CE271" s="8">
        <f>MAX((CE$3*climhigh!$I381+CE$4*climhigh!$I381^2+CE$5*climhigh!$I381^6)*(L271/L$66)^$BW$1,-99)</f>
        <v>-99</v>
      </c>
      <c r="CF271" s="8">
        <f>MAX((CF$3*climhigh!$I381+CF$4*climhigh!$I381^2+CF$5*climhigh!$I381^6)*(M271/M$66)^$BW$1,-99)</f>
        <v>-99</v>
      </c>
      <c r="CG271" s="8">
        <f>MAX((CG$3*climhigh!$M381+CG$4*climhigh!$M381^2+CG$5*climhigh!$M381^6)*(K271/K$66)^$BW$1,-99)</f>
        <v>-99</v>
      </c>
      <c r="CH271" s="8">
        <f>MAX((CH$3*climhigh!$M381+CH$4*climhigh!$M381^2+CH$5*climhigh!$M381^6)*(L271/L$66)^$BW$1,-99)</f>
        <v>-99</v>
      </c>
      <c r="CI271" s="8">
        <f>MAX((CI$3*climhigh!$M381+CI$4*climhigh!$M381^2+CI$5*climhigh!$M381^6)*(M271/M$66)^$BW$1,-99)</f>
        <v>-99</v>
      </c>
      <c r="CJ271" s="8">
        <f t="shared" si="261"/>
        <v>0</v>
      </c>
      <c r="CK271" s="8">
        <f t="shared" si="262"/>
        <v>0</v>
      </c>
      <c r="CL271" s="8">
        <f t="shared" si="263"/>
        <v>0</v>
      </c>
    </row>
    <row r="272" spans="1:90">
      <c r="A272">
        <f t="shared" si="232"/>
        <v>2226</v>
      </c>
      <c r="B272" s="4">
        <f t="shared" si="239"/>
        <v>1286.5313159064349</v>
      </c>
      <c r="C272" s="4">
        <f t="shared" si="239"/>
        <v>3572.5899339749158</v>
      </c>
      <c r="D272" s="4">
        <f t="shared" si="239"/>
        <v>6809.5538413367431</v>
      </c>
      <c r="E272" s="11">
        <f t="shared" si="240"/>
        <v>1.5047780958602364E-7</v>
      </c>
      <c r="F272" s="11">
        <f t="shared" si="240"/>
        <v>3.0167483456319394E-7</v>
      </c>
      <c r="G272" s="11">
        <f t="shared" si="240"/>
        <v>6.6604652898263516E-7</v>
      </c>
      <c r="H272" s="4">
        <f t="shared" si="241"/>
        <v>132302.03444765348</v>
      </c>
      <c r="I272" s="4">
        <f t="shared" si="241"/>
        <v>199373.60628851026</v>
      </c>
      <c r="J272" s="4">
        <f t="shared" si="241"/>
        <v>36696.221352945693</v>
      </c>
      <c r="K272" s="4">
        <f t="shared" si="233"/>
        <v>102836.23322020663</v>
      </c>
      <c r="L272" s="4">
        <f t="shared" si="233"/>
        <v>55806.462530863224</v>
      </c>
      <c r="M272" s="4">
        <f t="shared" si="233"/>
        <v>5388.931816675683</v>
      </c>
      <c r="N272" s="11">
        <f t="shared" si="238"/>
        <v>-2.4750739066948801E-3</v>
      </c>
      <c r="O272" s="11">
        <f t="shared" si="238"/>
        <v>2.6214829157478192E-3</v>
      </c>
      <c r="P272" s="11">
        <f t="shared" si="238"/>
        <v>1.5037023537374239E-3</v>
      </c>
      <c r="Q272" s="4">
        <f t="shared" si="234"/>
        <v>1221.6821392756642</v>
      </c>
      <c r="R272" s="4">
        <f t="shared" si="234"/>
        <v>6458.1783155851244</v>
      </c>
      <c r="S272" s="4">
        <f t="shared" si="234"/>
        <v>1542.8587053950623</v>
      </c>
      <c r="T272" s="4">
        <f t="shared" si="242"/>
        <v>9.2340389501647007</v>
      </c>
      <c r="U272" s="4">
        <f t="shared" si="242"/>
        <v>32.392343378890388</v>
      </c>
      <c r="V272" s="4">
        <f t="shared" si="242"/>
        <v>42.044075616281766</v>
      </c>
      <c r="W272" s="11">
        <f t="shared" si="235"/>
        <v>-1.219247815263802E-2</v>
      </c>
      <c r="X272" s="11">
        <f t="shared" si="235"/>
        <v>-1.3228699347321071E-2</v>
      </c>
      <c r="Y272" s="11">
        <f t="shared" si="235"/>
        <v>-1.2203590333800474E-2</v>
      </c>
      <c r="Z272" s="4">
        <f t="shared" si="247"/>
        <v>1268.0564663346397</v>
      </c>
      <c r="AA272" s="4">
        <f t="shared" si="247"/>
        <v>20846.904988253151</v>
      </c>
      <c r="AB272" s="4">
        <f t="shared" si="247"/>
        <v>3014.2027579074884</v>
      </c>
      <c r="AC272" s="12">
        <f t="shared" si="243"/>
        <v>1.3082601548760757</v>
      </c>
      <c r="AD272" s="12">
        <f t="shared" si="243"/>
        <v>4.7997611491407186</v>
      </c>
      <c r="AE272" s="12">
        <f t="shared" si="243"/>
        <v>1.9813248919736972</v>
      </c>
      <c r="AF272" s="11">
        <f t="shared" si="236"/>
        <v>-2.9039671966837322E-3</v>
      </c>
      <c r="AG272" s="11">
        <f t="shared" si="236"/>
        <v>2.0567434751257441E-3</v>
      </c>
      <c r="AH272" s="11">
        <f t="shared" si="236"/>
        <v>8.257041531207765E-4</v>
      </c>
      <c r="AI272" s="1">
        <f t="shared" si="264"/>
        <v>271235.5995683138</v>
      </c>
      <c r="AJ272" s="1">
        <f t="shared" si="264"/>
        <v>387788.02692594205</v>
      </c>
      <c r="AK272" s="1">
        <f t="shared" si="264"/>
        <v>72223.708538811392</v>
      </c>
      <c r="AL272" s="17">
        <f t="shared" si="244"/>
        <v>67.66663953502858</v>
      </c>
      <c r="AM272" s="17">
        <f t="shared" si="244"/>
        <v>30.714628541980176</v>
      </c>
      <c r="AN272" s="17">
        <f t="shared" si="244"/>
        <v>4.6356365401037571</v>
      </c>
      <c r="AO272" s="7">
        <f t="shared" si="266"/>
        <v>2.0849516752254548E-3</v>
      </c>
      <c r="AP272" s="7">
        <f t="shared" si="266"/>
        <v>3.2106689029672677E-3</v>
      </c>
      <c r="AQ272" s="7">
        <f t="shared" si="266"/>
        <v>2.3240108605105084E-3</v>
      </c>
      <c r="AR272" s="1">
        <f t="shared" si="245"/>
        <v>132302.03444765348</v>
      </c>
      <c r="AS272" s="1">
        <f t="shared" si="245"/>
        <v>199373.60628851026</v>
      </c>
      <c r="AT272" s="1">
        <f t="shared" si="245"/>
        <v>36696.221352945693</v>
      </c>
      <c r="AU272" s="1">
        <f t="shared" si="252"/>
        <v>26460.406889530699</v>
      </c>
      <c r="AV272" s="1">
        <f t="shared" si="252"/>
        <v>39874.721257702055</v>
      </c>
      <c r="AW272" s="1">
        <f t="shared" si="252"/>
        <v>7339.244270589139</v>
      </c>
      <c r="AX272" s="1">
        <f t="shared" si="253"/>
        <v>82268.986576165305</v>
      </c>
      <c r="AY272" s="1">
        <f t="shared" si="253"/>
        <v>44645.170024690589</v>
      </c>
      <c r="AZ272" s="1">
        <f t="shared" si="253"/>
        <v>4311.1454533405467</v>
      </c>
      <c r="BA272" s="1">
        <f t="shared" si="254"/>
        <v>11.317749481820002</v>
      </c>
      <c r="BB272" s="1">
        <f t="shared" si="254"/>
        <v>10.706501406314333</v>
      </c>
      <c r="BC272" s="1">
        <f t="shared" si="254"/>
        <v>8.3689589142244714</v>
      </c>
      <c r="BD272" s="1">
        <f t="shared" si="255"/>
        <v>248.96132899237557</v>
      </c>
      <c r="BE272">
        <f t="shared" si="248"/>
        <v>0.21822387218499145</v>
      </c>
      <c r="BF272">
        <f t="shared" si="248"/>
        <v>0.3346263841173937</v>
      </c>
      <c r="BG272">
        <f t="shared" si="248"/>
        <v>2.453676962688749E-2</v>
      </c>
      <c r="BH272">
        <f t="shared" si="256"/>
        <v>0.2915577838250259</v>
      </c>
      <c r="BI272">
        <f t="shared" si="257"/>
        <v>4.7621658391411486E-3</v>
      </c>
      <c r="BJ272">
        <f t="shared" si="257"/>
        <v>1.1197481694748152E-2</v>
      </c>
      <c r="BK272">
        <f t="shared" si="257"/>
        <v>6.0205306372294847E-5</v>
      </c>
      <c r="BL272">
        <f t="shared" si="251"/>
        <v>630.04422889549085</v>
      </c>
      <c r="BM272">
        <f t="shared" si="251"/>
        <v>2232.4823068315186</v>
      </c>
      <c r="BN272">
        <f t="shared" si="251"/>
        <v>2.2093072492596435</v>
      </c>
      <c r="BO272">
        <f t="shared" si="246"/>
        <v>654.55432406144223</v>
      </c>
      <c r="BP272">
        <f t="shared" si="267"/>
        <v>640.05346595441506</v>
      </c>
      <c r="BQ272">
        <f t="shared" si="267"/>
        <v>59.744270829317131</v>
      </c>
      <c r="BR272" s="7">
        <f t="shared" si="265"/>
        <v>6.7428390143731143E-4</v>
      </c>
      <c r="BS272" s="7">
        <f t="shared" si="249"/>
        <v>2.2674186304466755E-3</v>
      </c>
      <c r="BT272" s="7">
        <f t="shared" si="250"/>
        <v>3.8436844850270986E-4</v>
      </c>
      <c r="BU272" s="8">
        <f>MAX((BU$3*climhigh!$I382+BU$4*climhigh!$I382^2+BU$5*climhigh!$I382^6)*(K272/K$66)^$BW$1,-99)</f>
        <v>-47.616265302635227</v>
      </c>
      <c r="BV272" s="8">
        <f>MAX((BV$3*climhigh!$I382+BV$4*climhigh!$I382^2+BV$5*climhigh!$I382^6)*(L272/L$66)^$BW$1,-99)</f>
        <v>-27.804321484558923</v>
      </c>
      <c r="BW272" s="8">
        <f>MAX((BW$3*climhigh!$I382+BW$4*climhigh!$I382^2+BW$5*climhigh!$I382^6)*(M272/M$66)^$BW$1,-99)</f>
        <v>-27.585199727603293</v>
      </c>
      <c r="BX272" s="8">
        <f>MAX((BX$3*climhigh!$M382+BX$4*climhigh!$M382^2+BX$5*climhigh!$M382^6)*(K272/K$66)^$BW$1,-99)</f>
        <v>-47.616284004902795</v>
      </c>
      <c r="BY272" s="8">
        <f>MAX((BY$3*climhigh!$M382+BY$4*climhigh!$M382^2+BY$5*climhigh!$M382^6)*(L272/L$66)^$BW$1,-99)</f>
        <v>-27.804331728279518</v>
      </c>
      <c r="BZ272" s="8">
        <f>MAX((BZ$3*climhigh!$M382+BZ$4*climhigh!$M382^2+BZ$5*climhigh!$M382^6)*(M272/M$66)^$BW$1,-99)</f>
        <v>-27.585209241748426</v>
      </c>
      <c r="CA272" s="8">
        <f t="shared" si="258"/>
        <v>2.8234812237847448E-2</v>
      </c>
      <c r="CB272" s="8">
        <f t="shared" si="259"/>
        <v>6.4020139295259098E-5</v>
      </c>
      <c r="CC272" s="8">
        <f t="shared" si="260"/>
        <v>1.0852570973626749E-5</v>
      </c>
      <c r="CD272" s="8">
        <f>MAX((CD$3*climhigh!$I382+CD$4*climhigh!$I382^2+CD$5*climhigh!$I382^6)*(K272/K$66)^$BW$1,-99)</f>
        <v>-99</v>
      </c>
      <c r="CE272" s="8">
        <f>MAX((CE$3*climhigh!$I382+CE$4*climhigh!$I382^2+CE$5*climhigh!$I382^6)*(L272/L$66)^$BW$1,-99)</f>
        <v>-99</v>
      </c>
      <c r="CF272" s="8">
        <f>MAX((CF$3*climhigh!$I382+CF$4*climhigh!$I382^2+CF$5*climhigh!$I382^6)*(M272/M$66)^$BW$1,-99)</f>
        <v>-99</v>
      </c>
      <c r="CG272" s="8">
        <f>MAX((CG$3*climhigh!$M382+CG$4*climhigh!$M382^2+CG$5*climhigh!$M382^6)*(K272/K$66)^$BW$1,-99)</f>
        <v>-99</v>
      </c>
      <c r="CH272" s="8">
        <f>MAX((CH$3*climhigh!$M382+CH$4*climhigh!$M382^2+CH$5*climhigh!$M382^6)*(L272/L$66)^$BW$1,-99)</f>
        <v>-99</v>
      </c>
      <c r="CI272" s="8">
        <f>MAX((CI$3*climhigh!$M382+CI$4*climhigh!$M382^2+CI$5*climhigh!$M382^6)*(M272/M$66)^$BW$1,-99)</f>
        <v>-99</v>
      </c>
      <c r="CJ272" s="8">
        <f t="shared" si="261"/>
        <v>0</v>
      </c>
      <c r="CK272" s="8">
        <f t="shared" si="262"/>
        <v>0</v>
      </c>
      <c r="CL272" s="8">
        <f t="shared" si="263"/>
        <v>0</v>
      </c>
    </row>
    <row r="273" spans="1:90">
      <c r="A273">
        <f t="shared" si="232"/>
        <v>2227</v>
      </c>
      <c r="B273" s="4">
        <f t="shared" si="239"/>
        <v>1286.5314998211286</v>
      </c>
      <c r="C273" s="4">
        <f t="shared" si="239"/>
        <v>3572.5909578473693</v>
      </c>
      <c r="D273" s="4">
        <f t="shared" si="239"/>
        <v>6809.5581500424587</v>
      </c>
      <c r="E273" s="11">
        <f t="shared" si="240"/>
        <v>1.4295391910672244E-7</v>
      </c>
      <c r="F273" s="11">
        <f t="shared" si="240"/>
        <v>2.8659109283503421E-7</v>
      </c>
      <c r="G273" s="11">
        <f t="shared" si="240"/>
        <v>6.3274420253350342E-7</v>
      </c>
      <c r="H273" s="4">
        <f t="shared" si="241"/>
        <v>131975.53478183967</v>
      </c>
      <c r="I273" s="4">
        <f t="shared" si="241"/>
        <v>199892.5930904189</v>
      </c>
      <c r="J273" s="4">
        <f t="shared" si="241"/>
        <v>36751.089329982678</v>
      </c>
      <c r="K273" s="4">
        <f t="shared" si="233"/>
        <v>102582.43564202565</v>
      </c>
      <c r="L273" s="4">
        <f t="shared" si="233"/>
        <v>55951.715561319754</v>
      </c>
      <c r="M273" s="4">
        <f t="shared" si="233"/>
        <v>5396.985901317772</v>
      </c>
      <c r="N273" s="11">
        <f t="shared" si="238"/>
        <v>-2.4679781652203747E-3</v>
      </c>
      <c r="O273" s="11">
        <f t="shared" si="238"/>
        <v>2.6027994585071657E-3</v>
      </c>
      <c r="P273" s="11">
        <f t="shared" si="238"/>
        <v>1.4945605021696728E-3</v>
      </c>
      <c r="Q273" s="4">
        <f t="shared" si="234"/>
        <v>1203.808655083742</v>
      </c>
      <c r="R273" s="4">
        <f t="shared" si="234"/>
        <v>6389.3338247201718</v>
      </c>
      <c r="S273" s="4">
        <f t="shared" si="234"/>
        <v>1526.3090110493126</v>
      </c>
      <c r="T273" s="4">
        <f t="shared" si="242"/>
        <v>9.1214531320042092</v>
      </c>
      <c r="U273" s="4">
        <f t="shared" si="242"/>
        <v>31.963834807175861</v>
      </c>
      <c r="V273" s="4">
        <f t="shared" si="242"/>
        <v>41.530986941497332</v>
      </c>
      <c r="W273" s="11">
        <f t="shared" si="235"/>
        <v>-1.219247815263802E-2</v>
      </c>
      <c r="X273" s="11">
        <f t="shared" si="235"/>
        <v>-1.3228699347321071E-2</v>
      </c>
      <c r="Y273" s="11">
        <f t="shared" si="235"/>
        <v>-1.2203590333800474E-2</v>
      </c>
      <c r="Z273" s="4">
        <f t="shared" si="247"/>
        <v>1245.8671422814784</v>
      </c>
      <c r="AA273" s="4">
        <f t="shared" si="247"/>
        <v>20667.481090208399</v>
      </c>
      <c r="AB273" s="4">
        <f t="shared" si="247"/>
        <v>2984.3599651963191</v>
      </c>
      <c r="AC273" s="12">
        <f t="shared" si="243"/>
        <v>1.3044610103015872</v>
      </c>
      <c r="AD273" s="12">
        <f t="shared" si="243"/>
        <v>4.8096330265663756</v>
      </c>
      <c r="AE273" s="12">
        <f t="shared" si="243"/>
        <v>1.9829608801656815</v>
      </c>
      <c r="AF273" s="11">
        <f t="shared" si="236"/>
        <v>-2.9039671966837322E-3</v>
      </c>
      <c r="AG273" s="11">
        <f t="shared" si="236"/>
        <v>2.0567434751257441E-3</v>
      </c>
      <c r="AH273" s="11">
        <f t="shared" si="236"/>
        <v>8.257041531207765E-4</v>
      </c>
      <c r="AI273" s="1">
        <f t="shared" si="264"/>
        <v>270572.44650101312</v>
      </c>
      <c r="AJ273" s="1">
        <f t="shared" si="264"/>
        <v>388883.9454910499</v>
      </c>
      <c r="AK273" s="1">
        <f t="shared" si="264"/>
        <v>72340.581955519388</v>
      </c>
      <c r="AL273" s="17">
        <f t="shared" si="244"/>
        <v>67.806310391749463</v>
      </c>
      <c r="AM273" s="17">
        <f t="shared" si="244"/>
        <v>30.81225689967884</v>
      </c>
      <c r="AN273" s="17">
        <f t="shared" si="244"/>
        <v>4.6463020770716916</v>
      </c>
      <c r="AO273" s="7">
        <f t="shared" si="266"/>
        <v>2.0641021584732002E-3</v>
      </c>
      <c r="AP273" s="7">
        <f t="shared" si="266"/>
        <v>3.1785622139375949E-3</v>
      </c>
      <c r="AQ273" s="7">
        <f t="shared" si="266"/>
        <v>2.3007707519054031E-3</v>
      </c>
      <c r="AR273" s="1">
        <f t="shared" si="245"/>
        <v>131975.53478183967</v>
      </c>
      <c r="AS273" s="1">
        <f t="shared" si="245"/>
        <v>199892.5930904189</v>
      </c>
      <c r="AT273" s="1">
        <f t="shared" si="245"/>
        <v>36751.089329982678</v>
      </c>
      <c r="AU273" s="1">
        <f t="shared" si="252"/>
        <v>26395.106956367934</v>
      </c>
      <c r="AV273" s="1">
        <f t="shared" si="252"/>
        <v>39978.518618083785</v>
      </c>
      <c r="AW273" s="1">
        <f t="shared" si="252"/>
        <v>7350.2178659965357</v>
      </c>
      <c r="AX273" s="1">
        <f t="shared" si="253"/>
        <v>82065.948513620533</v>
      </c>
      <c r="AY273" s="1">
        <f t="shared" si="253"/>
        <v>44761.372449055802</v>
      </c>
      <c r="AZ273" s="1">
        <f t="shared" si="253"/>
        <v>4317.5887210542178</v>
      </c>
      <c r="BA273" s="1">
        <f t="shared" si="254"/>
        <v>11.315278453176626</v>
      </c>
      <c r="BB273" s="1">
        <f t="shared" si="254"/>
        <v>10.70910082435649</v>
      </c>
      <c r="BC273" s="1">
        <f t="shared" si="254"/>
        <v>8.3704523589826536</v>
      </c>
      <c r="BD273" s="1">
        <f t="shared" si="255"/>
        <v>241.74596872130383</v>
      </c>
      <c r="BE273">
        <f t="shared" si="248"/>
        <v>0.21822387218499145</v>
      </c>
      <c r="BF273">
        <f t="shared" si="248"/>
        <v>0.3346263841173937</v>
      </c>
      <c r="BG273">
        <f t="shared" si="248"/>
        <v>2.453676962688749E-2</v>
      </c>
      <c r="BH273">
        <f t="shared" si="256"/>
        <v>0.29163282473011992</v>
      </c>
      <c r="BI273">
        <f t="shared" si="257"/>
        <v>4.7621658391411486E-3</v>
      </c>
      <c r="BJ273">
        <f t="shared" si="257"/>
        <v>1.1197481694748152E-2</v>
      </c>
      <c r="BK273">
        <f t="shared" si="257"/>
        <v>6.0205306372294847E-5</v>
      </c>
      <c r="BL273">
        <f t="shared" si="251"/>
        <v>628.48938334046136</v>
      </c>
      <c r="BM273">
        <f t="shared" si="251"/>
        <v>2238.2936520457065</v>
      </c>
      <c r="BN273">
        <f t="shared" si="251"/>
        <v>2.2126105926271835</v>
      </c>
      <c r="BO273">
        <f t="shared" si="246"/>
        <v>654.99567950477308</v>
      </c>
      <c r="BP273">
        <f t="shared" si="267"/>
        <v>647.29064316779716</v>
      </c>
      <c r="BQ273">
        <f t="shared" si="267"/>
        <v>60.43191993882872</v>
      </c>
      <c r="BR273" s="7">
        <f t="shared" si="265"/>
        <v>6.7148210433076727E-4</v>
      </c>
      <c r="BS273" s="7">
        <f t="shared" si="249"/>
        <v>2.2013773111132771E-3</v>
      </c>
      <c r="BT273" s="7">
        <f t="shared" si="250"/>
        <v>3.7292911495545448E-4</v>
      </c>
      <c r="BU273" s="8">
        <f>MAX((BU$3*climhigh!$I383+BU$4*climhigh!$I383^2+BU$5*climhigh!$I383^6)*(K273/K$66)^$BW$1,-99)</f>
        <v>-47.824216612549314</v>
      </c>
      <c r="BV273" s="8">
        <f>MAX((BV$3*climhigh!$I383+BV$4*climhigh!$I383^2+BV$5*climhigh!$I383^6)*(L273/L$66)^$BW$1,-99)</f>
        <v>-27.88391509030291</v>
      </c>
      <c r="BW273" s="8">
        <f>MAX((BW$3*climhigh!$I383+BW$4*climhigh!$I383^2+BW$5*climhigh!$I383^6)*(M273/M$66)^$BW$1,-99)</f>
        <v>-27.665625154250883</v>
      </c>
      <c r="BX273" s="8">
        <f>MAX((BX$3*climhigh!$M383+BX$4*climhigh!$M383^2+BX$5*climhigh!$M383^6)*(K273/K$66)^$BW$1,-99)</f>
        <v>-47.824235305481125</v>
      </c>
      <c r="BY273" s="8">
        <f>MAX((BY$3*climhigh!$M383+BY$4*climhigh!$M383^2+BY$5*climhigh!$M383^6)*(L273/L$66)^$BW$1,-99)</f>
        <v>-27.883925315208845</v>
      </c>
      <c r="BZ273" s="8">
        <f>MAX((BZ$3*climhigh!$M383+BZ$4*climhigh!$M383^2+BZ$5*climhigh!$M383^6)*(M273/M$66)^$BW$1,-99)</f>
        <v>-27.665634652800517</v>
      </c>
      <c r="CA273" s="8">
        <f t="shared" si="258"/>
        <v>2.8160917184268924E-2</v>
      </c>
      <c r="CB273" s="8">
        <f t="shared" si="259"/>
        <v>6.1992804149589608E-5</v>
      </c>
      <c r="CC273" s="8">
        <f t="shared" si="260"/>
        <v>1.0502025921863259E-5</v>
      </c>
      <c r="CD273" s="8">
        <f>MAX((CD$3*climhigh!$I383+CD$4*climhigh!$I383^2+CD$5*climhigh!$I383^6)*(K273/K$66)^$BW$1,-99)</f>
        <v>-99</v>
      </c>
      <c r="CE273" s="8">
        <f>MAX((CE$3*climhigh!$I383+CE$4*climhigh!$I383^2+CE$5*climhigh!$I383^6)*(L273/L$66)^$BW$1,-99)</f>
        <v>-99</v>
      </c>
      <c r="CF273" s="8">
        <f>MAX((CF$3*climhigh!$I383+CF$4*climhigh!$I383^2+CF$5*climhigh!$I383^6)*(M273/M$66)^$BW$1,-99)</f>
        <v>-99</v>
      </c>
      <c r="CG273" s="8">
        <f>MAX((CG$3*climhigh!$M383+CG$4*climhigh!$M383^2+CG$5*climhigh!$M383^6)*(K273/K$66)^$BW$1,-99)</f>
        <v>-99</v>
      </c>
      <c r="CH273" s="8">
        <f>MAX((CH$3*climhigh!$M383+CH$4*climhigh!$M383^2+CH$5*climhigh!$M383^6)*(L273/L$66)^$BW$1,-99)</f>
        <v>-99</v>
      </c>
      <c r="CI273" s="8">
        <f>MAX((CI$3*climhigh!$M383+CI$4*climhigh!$M383^2+CI$5*climhigh!$M383^6)*(M273/M$66)^$BW$1,-99)</f>
        <v>-99</v>
      </c>
      <c r="CJ273" s="8">
        <f t="shared" si="261"/>
        <v>0</v>
      </c>
      <c r="CK273" s="8">
        <f t="shared" si="262"/>
        <v>0</v>
      </c>
      <c r="CL273" s="8">
        <f t="shared" si="263"/>
        <v>0</v>
      </c>
    </row>
    <row r="274" spans="1:90">
      <c r="A274">
        <f t="shared" si="232"/>
        <v>2228</v>
      </c>
      <c r="B274" s="4">
        <f t="shared" si="239"/>
        <v>1286.5316745401126</v>
      </c>
      <c r="C274" s="4">
        <f t="shared" si="239"/>
        <v>3572.5919305264788</v>
      </c>
      <c r="D274" s="4">
        <f t="shared" si="239"/>
        <v>6809.5622433154776</v>
      </c>
      <c r="E274" s="11">
        <f t="shared" si="240"/>
        <v>1.3580622315138631E-7</v>
      </c>
      <c r="F274" s="11">
        <f t="shared" si="240"/>
        <v>2.7226153819328249E-7</v>
      </c>
      <c r="G274" s="11">
        <f t="shared" si="240"/>
        <v>6.0110699240682824E-7</v>
      </c>
      <c r="H274" s="4">
        <f t="shared" si="241"/>
        <v>131650.90736309628</v>
      </c>
      <c r="I274" s="4">
        <f t="shared" si="241"/>
        <v>200409.27144749282</v>
      </c>
      <c r="J274" s="4">
        <f t="shared" si="241"/>
        <v>36805.713034872395</v>
      </c>
      <c r="K274" s="4">
        <f t="shared" si="233"/>
        <v>102330.09413480364</v>
      </c>
      <c r="L274" s="4">
        <f t="shared" si="233"/>
        <v>56096.323158284489</v>
      </c>
      <c r="M274" s="4">
        <f t="shared" si="233"/>
        <v>5405.0042748345923</v>
      </c>
      <c r="N274" s="11">
        <f t="shared" si="238"/>
        <v>-2.4598899962035015E-3</v>
      </c>
      <c r="O274" s="11">
        <f t="shared" si="238"/>
        <v>2.5845069362753215E-3</v>
      </c>
      <c r="P274" s="11">
        <f t="shared" si="238"/>
        <v>1.4857132598515843E-3</v>
      </c>
      <c r="Q274" s="4">
        <f t="shared" si="234"/>
        <v>1186.2062733986827</v>
      </c>
      <c r="R274" s="4">
        <f t="shared" si="234"/>
        <v>6321.1077979210595</v>
      </c>
      <c r="S274" s="4">
        <f t="shared" si="234"/>
        <v>1509.9234527534345</v>
      </c>
      <c r="T274" s="4">
        <f t="shared" si="242"/>
        <v>9.0102400139719361</v>
      </c>
      <c r="U274" s="4">
        <f t="shared" si="242"/>
        <v>31.540994846524296</v>
      </c>
      <c r="V274" s="4">
        <f t="shared" si="242"/>
        <v>41.024159790704879</v>
      </c>
      <c r="W274" s="11">
        <f t="shared" si="235"/>
        <v>-1.219247815263802E-2</v>
      </c>
      <c r="X274" s="11">
        <f t="shared" si="235"/>
        <v>-1.3228699347321071E-2</v>
      </c>
      <c r="Y274" s="11">
        <f t="shared" si="235"/>
        <v>-1.2203590333800474E-2</v>
      </c>
      <c r="Z274" s="4">
        <f t="shared" si="247"/>
        <v>1224.074800277335</v>
      </c>
      <c r="AA274" s="4">
        <f t="shared" si="247"/>
        <v>20489.219322340938</v>
      </c>
      <c r="AB274" s="4">
        <f t="shared" si="247"/>
        <v>2954.7855674681068</v>
      </c>
      <c r="AC274" s="12">
        <f t="shared" si="243"/>
        <v>1.3006728983183184</v>
      </c>
      <c r="AD274" s="12">
        <f t="shared" si="243"/>
        <v>4.8195252079115152</v>
      </c>
      <c r="AE274" s="12">
        <f t="shared" si="243"/>
        <v>1.9845982191999103</v>
      </c>
      <c r="AF274" s="11">
        <f t="shared" si="236"/>
        <v>-2.9039671966837322E-3</v>
      </c>
      <c r="AG274" s="11">
        <f t="shared" si="236"/>
        <v>2.0567434751257441E-3</v>
      </c>
      <c r="AH274" s="11">
        <f t="shared" si="236"/>
        <v>8.257041531207765E-4</v>
      </c>
      <c r="AI274" s="1">
        <f t="shared" si="264"/>
        <v>269910.30880727974</v>
      </c>
      <c r="AJ274" s="1">
        <f t="shared" si="264"/>
        <v>389974.06956002873</v>
      </c>
      <c r="AK274" s="1">
        <f t="shared" si="264"/>
        <v>72456.741625963987</v>
      </c>
      <c r="AL274" s="17">
        <f t="shared" si="244"/>
        <v>67.9448699518708</v>
      </c>
      <c r="AM274" s="17">
        <f t="shared" si="244"/>
        <v>30.909216188431223</v>
      </c>
      <c r="AN274" s="17">
        <f t="shared" si="244"/>
        <v>4.6568852522359014</v>
      </c>
      <c r="AO274" s="7">
        <f t="shared" si="266"/>
        <v>2.0434611368884683E-3</v>
      </c>
      <c r="AP274" s="7">
        <f t="shared" si="266"/>
        <v>3.1467765917982189E-3</v>
      </c>
      <c r="AQ274" s="7">
        <f t="shared" si="266"/>
        <v>2.2777630443863491E-3</v>
      </c>
      <c r="AR274" s="1">
        <f t="shared" si="245"/>
        <v>131650.90736309628</v>
      </c>
      <c r="AS274" s="1">
        <f t="shared" si="245"/>
        <v>200409.27144749282</v>
      </c>
      <c r="AT274" s="1">
        <f t="shared" si="245"/>
        <v>36805.713034872395</v>
      </c>
      <c r="AU274" s="1">
        <f t="shared" si="252"/>
        <v>26330.181472619257</v>
      </c>
      <c r="AV274" s="1">
        <f t="shared" si="252"/>
        <v>40081.854289498566</v>
      </c>
      <c r="AW274" s="1">
        <f t="shared" si="252"/>
        <v>7361.1426069744793</v>
      </c>
      <c r="AX274" s="1">
        <f t="shared" si="253"/>
        <v>81864.075307842912</v>
      </c>
      <c r="AY274" s="1">
        <f t="shared" si="253"/>
        <v>44877.058526627603</v>
      </c>
      <c r="AZ274" s="1">
        <f t="shared" si="253"/>
        <v>4324.003419867674</v>
      </c>
      <c r="BA274" s="1">
        <f t="shared" si="254"/>
        <v>11.312815532680208</v>
      </c>
      <c r="BB274" s="1">
        <f t="shared" si="254"/>
        <v>10.71168199719814</v>
      </c>
      <c r="BC274" s="1">
        <f t="shared" si="254"/>
        <v>8.371936969662503</v>
      </c>
      <c r="BD274" s="1">
        <f t="shared" si="255"/>
        <v>234.73946696257744</v>
      </c>
      <c r="BE274">
        <f t="shared" si="248"/>
        <v>0.21822387218499145</v>
      </c>
      <c r="BF274">
        <f t="shared" si="248"/>
        <v>0.3346263841173937</v>
      </c>
      <c r="BG274">
        <f t="shared" si="248"/>
        <v>2.453676962688749E-2</v>
      </c>
      <c r="BH274">
        <f t="shared" si="256"/>
        <v>0.29170720628251684</v>
      </c>
      <c r="BI274">
        <f t="shared" si="257"/>
        <v>4.7621658391411486E-3</v>
      </c>
      <c r="BJ274">
        <f t="shared" si="257"/>
        <v>1.1197481694748152E-2</v>
      </c>
      <c r="BK274">
        <f t="shared" si="257"/>
        <v>6.0205306372294847E-5</v>
      </c>
      <c r="BL274">
        <f t="shared" si="251"/>
        <v>626.94345373647297</v>
      </c>
      <c r="BM274">
        <f t="shared" si="251"/>
        <v>2244.0791484911142</v>
      </c>
      <c r="BN274">
        <f t="shared" si="251"/>
        <v>2.2158992295152586</v>
      </c>
      <c r="BO274">
        <f t="shared" si="246"/>
        <v>655.43549738197453</v>
      </c>
      <c r="BP274">
        <f t="shared" si="267"/>
        <v>654.60990770841886</v>
      </c>
      <c r="BQ274">
        <f t="shared" si="267"/>
        <v>61.127501882570485</v>
      </c>
      <c r="BR274" s="7">
        <f t="shared" si="265"/>
        <v>6.6918552183059532E-4</v>
      </c>
      <c r="BS274" s="7">
        <f t="shared" si="249"/>
        <v>2.1372595253526961E-3</v>
      </c>
      <c r="BT274" s="7">
        <f t="shared" si="250"/>
        <v>3.6183121531027705E-4</v>
      </c>
      <c r="BU274" s="8">
        <f>MAX((BU$3*climhigh!$I384+BU$4*climhigh!$I384^2+BU$5*climhigh!$I384^6)*(K274/K$66)^$BW$1,-99)</f>
        <v>-48.029803499971656</v>
      </c>
      <c r="BV274" s="8">
        <f>MAX((BV$3*climhigh!$I384+BV$4*climhigh!$I384^2+BV$5*climhigh!$I384^6)*(L274/L$66)^$BW$1,-99)</f>
        <v>-27.962145262525873</v>
      </c>
      <c r="BW274" s="8">
        <f>MAX((BW$3*climhigh!$I384+BW$4*climhigh!$I384^2+BW$5*climhigh!$I384^6)*(M274/M$66)^$BW$1,-99)</f>
        <v>-27.744762508214912</v>
      </c>
      <c r="BX274" s="8">
        <f>MAX((BX$3*climhigh!$M384+BX$4*climhigh!$M384^2+BX$5*climhigh!$M384^6)*(K274/K$66)^$BW$1,-99)</f>
        <v>-48.029822183560746</v>
      </c>
      <c r="BY274" s="8">
        <f>MAX((BY$3*climhigh!$M384+BY$4*climhigh!$M384^2+BY$5*climhigh!$M384^6)*(L274/L$66)^$BW$1,-99)</f>
        <v>-27.962155468726529</v>
      </c>
      <c r="BZ274" s="8">
        <f>MAX((BZ$3*climhigh!$M384+BZ$4*climhigh!$M384^2+BZ$5*climhigh!$M384^6)*(M274/M$66)^$BW$1,-99)</f>
        <v>-27.74477199125598</v>
      </c>
      <c r="CA274" s="8">
        <f t="shared" si="258"/>
        <v>2.8087415447853724E-2</v>
      </c>
      <c r="CB274" s="8">
        <f t="shared" si="259"/>
        <v>6.0030096208463836E-5</v>
      </c>
      <c r="CC274" s="8">
        <f t="shared" si="260"/>
        <v>1.0162903666421562E-5</v>
      </c>
      <c r="CD274" s="8">
        <f>MAX((CD$3*climhigh!$I384+CD$4*climhigh!$I384^2+CD$5*climhigh!$I384^6)*(K274/K$66)^$BW$1,-99)</f>
        <v>-99</v>
      </c>
      <c r="CE274" s="8">
        <f>MAX((CE$3*climhigh!$I384+CE$4*climhigh!$I384^2+CE$5*climhigh!$I384^6)*(L274/L$66)^$BW$1,-99)</f>
        <v>-99</v>
      </c>
      <c r="CF274" s="8">
        <f>MAX((CF$3*climhigh!$I384+CF$4*climhigh!$I384^2+CF$5*climhigh!$I384^6)*(M274/M$66)^$BW$1,-99)</f>
        <v>-99</v>
      </c>
      <c r="CG274" s="8">
        <f>MAX((CG$3*climhigh!$M384+CG$4*climhigh!$M384^2+CG$5*climhigh!$M384^6)*(K274/K$66)^$BW$1,-99)</f>
        <v>-99</v>
      </c>
      <c r="CH274" s="8">
        <f>MAX((CH$3*climhigh!$M384+CH$4*climhigh!$M384^2+CH$5*climhigh!$M384^6)*(L274/L$66)^$BW$1,-99)</f>
        <v>-99</v>
      </c>
      <c r="CI274" s="8">
        <f>MAX((CI$3*climhigh!$M384+CI$4*climhigh!$M384^2+CI$5*climhigh!$M384^6)*(M274/M$66)^$BW$1,-99)</f>
        <v>-99</v>
      </c>
      <c r="CJ274" s="8">
        <f t="shared" si="261"/>
        <v>0</v>
      </c>
      <c r="CK274" s="8">
        <f t="shared" si="262"/>
        <v>0</v>
      </c>
      <c r="CL274" s="8">
        <f t="shared" si="263"/>
        <v>0</v>
      </c>
    </row>
    <row r="275" spans="1:90">
      <c r="A275">
        <f t="shared" si="232"/>
        <v>2229</v>
      </c>
      <c r="B275" s="4">
        <f t="shared" ref="B275:D290" si="268">B274*(1+E275)</f>
        <v>1286.5318405231699</v>
      </c>
      <c r="C275" s="4">
        <f t="shared" si="268"/>
        <v>3572.5928545718843</v>
      </c>
      <c r="D275" s="4">
        <f t="shared" si="268"/>
        <v>6809.566131927184</v>
      </c>
      <c r="E275" s="11">
        <f t="shared" ref="E275:G290" si="269">E274*$E$5</f>
        <v>1.29015911993817E-7</v>
      </c>
      <c r="F275" s="11">
        <f t="shared" si="269"/>
        <v>2.5864846128361837E-7</v>
      </c>
      <c r="G275" s="11">
        <f t="shared" si="269"/>
        <v>5.7105164278648676E-7</v>
      </c>
      <c r="H275" s="4">
        <f t="shared" si="241"/>
        <v>131328.27264184845</v>
      </c>
      <c r="I275" s="4">
        <f t="shared" si="241"/>
        <v>200923.69321508097</v>
      </c>
      <c r="J275" s="4">
        <f t="shared" si="241"/>
        <v>36860.101769971523</v>
      </c>
      <c r="K275" s="4">
        <f t="shared" si="233"/>
        <v>102079.3022801858</v>
      </c>
      <c r="L275" s="4">
        <f t="shared" si="233"/>
        <v>56240.299802972746</v>
      </c>
      <c r="M275" s="4">
        <f t="shared" si="233"/>
        <v>5412.9882955611592</v>
      </c>
      <c r="N275" s="11">
        <f t="shared" si="238"/>
        <v>-2.4508123122359837E-3</v>
      </c>
      <c r="O275" s="11">
        <f t="shared" si="238"/>
        <v>2.5665968210073498E-3</v>
      </c>
      <c r="P275" s="11">
        <f t="shared" si="238"/>
        <v>1.477153452725366E-3</v>
      </c>
      <c r="Q275" s="4">
        <f t="shared" si="234"/>
        <v>1168.8719067828888</v>
      </c>
      <c r="R275" s="4">
        <f t="shared" si="234"/>
        <v>6253.4984970421101</v>
      </c>
      <c r="S275" s="4">
        <f t="shared" si="234"/>
        <v>1493.7009883728688</v>
      </c>
      <c r="T275" s="4">
        <f t="shared" ref="T275:V290" si="270">T274*(1+W275)</f>
        <v>8.9003828594515575</v>
      </c>
      <c r="U275" s="4">
        <f t="shared" si="270"/>
        <v>31.123748508584221</v>
      </c>
      <c r="V275" s="4">
        <f t="shared" si="270"/>
        <v>40.523517750830749</v>
      </c>
      <c r="W275" s="11">
        <f t="shared" si="235"/>
        <v>-1.219247815263802E-2</v>
      </c>
      <c r="X275" s="11">
        <f t="shared" si="235"/>
        <v>-1.3228699347321071E-2</v>
      </c>
      <c r="Y275" s="11">
        <f t="shared" si="235"/>
        <v>-1.2203590333800474E-2</v>
      </c>
      <c r="Z275" s="4">
        <f t="shared" si="247"/>
        <v>1202.6733863334639</v>
      </c>
      <c r="AA275" s="4">
        <f t="shared" si="247"/>
        <v>20312.124209906051</v>
      </c>
      <c r="AB275" s="4">
        <f t="shared" si="247"/>
        <v>2925.478309407662</v>
      </c>
      <c r="AC275" s="12">
        <f t="shared" ref="AC275:AE290" si="271">AC274*(1+AF275)</f>
        <v>1.2968957868879865</v>
      </c>
      <c r="AD275" s="12">
        <f t="shared" si="271"/>
        <v>4.8294377349360911</v>
      </c>
      <c r="AE275" s="12">
        <f t="shared" si="271"/>
        <v>1.9862369101917798</v>
      </c>
      <c r="AF275" s="11">
        <f t="shared" si="236"/>
        <v>-2.9039671966837322E-3</v>
      </c>
      <c r="AG275" s="11">
        <f t="shared" si="236"/>
        <v>2.0567434751257441E-3</v>
      </c>
      <c r="AH275" s="11">
        <f t="shared" si="236"/>
        <v>8.257041531207765E-4</v>
      </c>
      <c r="AI275" s="1">
        <f t="shared" si="264"/>
        <v>269249.459399171</v>
      </c>
      <c r="AJ275" s="1">
        <f t="shared" si="264"/>
        <v>391058.51689352444</v>
      </c>
      <c r="AK275" s="1">
        <f t="shared" si="264"/>
        <v>72572.210070342073</v>
      </c>
      <c r="AL275" s="17">
        <f t="shared" ref="AL275:AN290" si="272">AL274*(1+AO275)</f>
        <v>68.082324226056414</v>
      </c>
      <c r="AM275" s="17">
        <f t="shared" si="272"/>
        <v>31.005507942424082</v>
      </c>
      <c r="AN275" s="17">
        <f t="shared" si="272"/>
        <v>4.6673864605540967</v>
      </c>
      <c r="AO275" s="7">
        <f t="shared" si="266"/>
        <v>2.0230265255195838E-3</v>
      </c>
      <c r="AP275" s="7">
        <f t="shared" si="266"/>
        <v>3.1153088258802368E-3</v>
      </c>
      <c r="AQ275" s="7">
        <f t="shared" si="266"/>
        <v>2.2549854139424855E-3</v>
      </c>
      <c r="AR275" s="1">
        <f t="shared" si="245"/>
        <v>131328.27264184845</v>
      </c>
      <c r="AS275" s="1">
        <f t="shared" si="245"/>
        <v>200923.69321508097</v>
      </c>
      <c r="AT275" s="1">
        <f t="shared" si="245"/>
        <v>36860.101769971523</v>
      </c>
      <c r="AU275" s="1">
        <f t="shared" si="252"/>
        <v>26265.654528369691</v>
      </c>
      <c r="AV275" s="1">
        <f t="shared" si="252"/>
        <v>40184.738643016201</v>
      </c>
      <c r="AW275" s="1">
        <f t="shared" si="252"/>
        <v>7372.020353994305</v>
      </c>
      <c r="AX275" s="1">
        <f t="shared" si="253"/>
        <v>81663.441824148642</v>
      </c>
      <c r="AY275" s="1">
        <f t="shared" si="253"/>
        <v>44992.239842378192</v>
      </c>
      <c r="AZ275" s="1">
        <f t="shared" si="253"/>
        <v>4330.3906364489276</v>
      </c>
      <c r="BA275" s="1">
        <f t="shared" si="254"/>
        <v>11.31036171221152</v>
      </c>
      <c r="BB275" s="1">
        <f t="shared" si="254"/>
        <v>10.714245305934449</v>
      </c>
      <c r="BC275" s="1">
        <f t="shared" si="254"/>
        <v>8.3734130331972523</v>
      </c>
      <c r="BD275" s="1">
        <f t="shared" si="255"/>
        <v>227.93579533711576</v>
      </c>
      <c r="BE275">
        <f t="shared" si="248"/>
        <v>0.21822387218499145</v>
      </c>
      <c r="BF275">
        <f t="shared" si="248"/>
        <v>0.3346263841173937</v>
      </c>
      <c r="BG275">
        <f t="shared" si="248"/>
        <v>2.453676962688749E-2</v>
      </c>
      <c r="BH275">
        <f t="shared" si="256"/>
        <v>0.29178093309177466</v>
      </c>
      <c r="BI275">
        <f t="shared" si="257"/>
        <v>4.7621658391411486E-3</v>
      </c>
      <c r="BJ275">
        <f t="shared" si="257"/>
        <v>1.1197481694748152E-2</v>
      </c>
      <c r="BK275">
        <f t="shared" si="257"/>
        <v>6.0205306372294847E-5</v>
      </c>
      <c r="BL275">
        <f t="shared" si="251"/>
        <v>625.40701368842576</v>
      </c>
      <c r="BM275">
        <f t="shared" si="251"/>
        <v>2249.8393768170627</v>
      </c>
      <c r="BN275">
        <f t="shared" si="251"/>
        <v>2.2191737199751032</v>
      </c>
      <c r="BO275">
        <f t="shared" si="246"/>
        <v>655.87410532731633</v>
      </c>
      <c r="BP275">
        <f t="shared" si="267"/>
        <v>662.01218788614369</v>
      </c>
      <c r="BQ275">
        <f t="shared" si="267"/>
        <v>61.831107935067458</v>
      </c>
      <c r="BR275" s="7">
        <f t="shared" si="265"/>
        <v>6.673855915704241E-4</v>
      </c>
      <c r="BS275" s="7">
        <f t="shared" si="249"/>
        <v>2.0750092479152387E-3</v>
      </c>
      <c r="BT275" s="7">
        <f t="shared" si="250"/>
        <v>3.5106435740298275E-4</v>
      </c>
      <c r="BU275" s="8">
        <f>MAX((BU$3*climhigh!$I385+BU$4*climhigh!$I385^2+BU$5*climhigh!$I385^6)*(K275/K$66)^$BW$1,-99)</f>
        <v>-48.233017650674675</v>
      </c>
      <c r="BV275" s="8">
        <f>MAX((BV$3*climhigh!$I385+BV$4*climhigh!$I385^2+BV$5*climhigh!$I385^6)*(L275/L$66)^$BW$1,-99)</f>
        <v>-28.039018580438103</v>
      </c>
      <c r="BW275" s="8">
        <f>MAX((BW$3*climhigh!$I385+BW$4*climhigh!$I385^2+BW$5*climhigh!$I385^6)*(M275/M$66)^$BW$1,-99)</f>
        <v>-27.822617136487544</v>
      </c>
      <c r="BX275" s="8">
        <f>MAX((BX$3*climhigh!$M385+BX$4*climhigh!$M385^2+BX$5*climhigh!$M385^6)*(K275/K$66)^$BW$1,-99)</f>
        <v>-48.233036324910884</v>
      </c>
      <c r="BY275" s="8">
        <f>MAX((BY$3*climhigh!$M385+BY$4*climhigh!$M385^2+BY$5*climhigh!$M385^6)*(L275/L$66)^$BW$1,-99)</f>
        <v>-28.039028768042002</v>
      </c>
      <c r="BZ275" s="8">
        <f>MAX((BZ$3*climhigh!$M385+BZ$4*climhigh!$M385^2+BZ$5*climhigh!$M385^6)*(M275/M$66)^$BW$1,-99)</f>
        <v>-27.822626604106244</v>
      </c>
      <c r="CA275" s="8">
        <f t="shared" si="258"/>
        <v>2.8014325730154138E-2</v>
      </c>
      <c r="CB275" s="8">
        <f t="shared" si="259"/>
        <v>5.8129984964179661E-5</v>
      </c>
      <c r="CC275" s="8">
        <f t="shared" si="260"/>
        <v>9.8348312605344081E-6</v>
      </c>
      <c r="CD275" s="8">
        <f>MAX((CD$3*climhigh!$I385+CD$4*climhigh!$I385^2+CD$5*climhigh!$I385^6)*(K275/K$66)^$BW$1,-99)</f>
        <v>-99</v>
      </c>
      <c r="CE275" s="8">
        <f>MAX((CE$3*climhigh!$I385+CE$4*climhigh!$I385^2+CE$5*climhigh!$I385^6)*(L275/L$66)^$BW$1,-99)</f>
        <v>-99</v>
      </c>
      <c r="CF275" s="8">
        <f>MAX((CF$3*climhigh!$I385+CF$4*climhigh!$I385^2+CF$5*climhigh!$I385^6)*(M275/M$66)^$BW$1,-99)</f>
        <v>-99</v>
      </c>
      <c r="CG275" s="8">
        <f>MAX((CG$3*climhigh!$M385+CG$4*climhigh!$M385^2+CG$5*climhigh!$M385^6)*(K275/K$66)^$BW$1,-99)</f>
        <v>-99</v>
      </c>
      <c r="CH275" s="8">
        <f>MAX((CH$3*climhigh!$M385+CH$4*climhigh!$M385^2+CH$5*climhigh!$M385^6)*(L275/L$66)^$BW$1,-99)</f>
        <v>-99</v>
      </c>
      <c r="CI275" s="8">
        <f>MAX((CI$3*climhigh!$M385+CI$4*climhigh!$M385^2+CI$5*climhigh!$M385^6)*(M275/M$66)^$BW$1,-99)</f>
        <v>-99</v>
      </c>
      <c r="CJ275" s="8">
        <f t="shared" si="261"/>
        <v>0</v>
      </c>
      <c r="CK275" s="8">
        <f t="shared" si="262"/>
        <v>0</v>
      </c>
      <c r="CL275" s="8">
        <f t="shared" si="263"/>
        <v>0</v>
      </c>
    </row>
    <row r="276" spans="1:90">
      <c r="A276">
        <f t="shared" si="232"/>
        <v>2230</v>
      </c>
      <c r="B276" s="4">
        <f t="shared" si="268"/>
        <v>1286.5319982070948</v>
      </c>
      <c r="C276" s="4">
        <f t="shared" si="268"/>
        <v>3572.5937324152464</v>
      </c>
      <c r="D276" s="4">
        <f t="shared" si="268"/>
        <v>6809.5698261104135</v>
      </c>
      <c r="E276" s="11">
        <f t="shared" si="269"/>
        <v>1.2256511639412613E-7</v>
      </c>
      <c r="F276" s="11">
        <f t="shared" si="269"/>
        <v>2.4571603821943742E-7</v>
      </c>
      <c r="G276" s="11">
        <f t="shared" si="269"/>
        <v>5.4249906064716237E-7</v>
      </c>
      <c r="H276" s="4">
        <f t="shared" si="241"/>
        <v>131007.74945480586</v>
      </c>
      <c r="I276" s="4">
        <f t="shared" si="241"/>
        <v>201435.90940041468</v>
      </c>
      <c r="J276" s="4">
        <f t="shared" si="241"/>
        <v>36914.264641000329</v>
      </c>
      <c r="K276" s="4">
        <f t="shared" si="233"/>
        <v>101830.15240769577</v>
      </c>
      <c r="L276" s="4">
        <f t="shared" si="233"/>
        <v>56383.659740743664</v>
      </c>
      <c r="M276" s="4">
        <f t="shared" si="233"/>
        <v>5420.9392933247209</v>
      </c>
      <c r="N276" s="11">
        <f t="shared" si="238"/>
        <v>-2.4407481920886154E-3</v>
      </c>
      <c r="O276" s="11">
        <f t="shared" si="238"/>
        <v>2.5490606962117468E-3</v>
      </c>
      <c r="P276" s="11">
        <f t="shared" si="238"/>
        <v>1.4688739988744093E-3</v>
      </c>
      <c r="Q276" s="4">
        <f t="shared" si="234"/>
        <v>1151.8024649628028</v>
      </c>
      <c r="R276" s="4">
        <f t="shared" si="234"/>
        <v>6186.5040402045624</v>
      </c>
      <c r="S276" s="4">
        <f t="shared" si="234"/>
        <v>1477.6405582000291</v>
      </c>
      <c r="T276" s="4">
        <f t="shared" si="270"/>
        <v>8.7918651358875799</v>
      </c>
      <c r="U276" s="4">
        <f t="shared" si="270"/>
        <v>30.712021797002528</v>
      </c>
      <c r="V276" s="4">
        <f t="shared" si="270"/>
        <v>40.028985341315121</v>
      </c>
      <c r="W276" s="11">
        <f t="shared" si="235"/>
        <v>-1.219247815263802E-2</v>
      </c>
      <c r="X276" s="11">
        <f t="shared" si="235"/>
        <v>-1.3228699347321071E-2</v>
      </c>
      <c r="Y276" s="11">
        <f t="shared" si="235"/>
        <v>-1.2203590333800474E-2</v>
      </c>
      <c r="Z276" s="4">
        <f t="shared" si="247"/>
        <v>1181.6568943312373</v>
      </c>
      <c r="AA276" s="4">
        <f t="shared" si="247"/>
        <v>20136.199796686942</v>
      </c>
      <c r="AB276" s="4">
        <f t="shared" si="247"/>
        <v>2896.4368941163571</v>
      </c>
      <c r="AC276" s="12">
        <f t="shared" si="271"/>
        <v>1.2931296440653464</v>
      </c>
      <c r="AD276" s="12">
        <f t="shared" si="271"/>
        <v>4.8393706494859465</v>
      </c>
      <c r="AE276" s="12">
        <f t="shared" si="271"/>
        <v>1.9878769542576069</v>
      </c>
      <c r="AF276" s="11">
        <f t="shared" si="236"/>
        <v>-2.9039671966837322E-3</v>
      </c>
      <c r="AG276" s="11">
        <f t="shared" si="236"/>
        <v>2.0567434751257441E-3</v>
      </c>
      <c r="AH276" s="11">
        <f t="shared" si="236"/>
        <v>8.257041531207765E-4</v>
      </c>
      <c r="AI276" s="1">
        <f t="shared" si="264"/>
        <v>268590.1679876236</v>
      </c>
      <c r="AJ276" s="1">
        <f t="shared" si="264"/>
        <v>392137.40384718822</v>
      </c>
      <c r="AK276" s="1">
        <f t="shared" si="264"/>
        <v>72687.009417302179</v>
      </c>
      <c r="AL276" s="17">
        <f t="shared" si="272"/>
        <v>68.218679250406467</v>
      </c>
      <c r="AM276" s="17">
        <f t="shared" si="272"/>
        <v>31.101133757642572</v>
      </c>
      <c r="AN276" s="17">
        <f t="shared" si="272"/>
        <v>4.6778061000599811</v>
      </c>
      <c r="AO276" s="7">
        <f t="shared" si="266"/>
        <v>2.002796260264388E-3</v>
      </c>
      <c r="AP276" s="7">
        <f t="shared" si="266"/>
        <v>3.0841557376214343E-3</v>
      </c>
      <c r="AQ276" s="7">
        <f t="shared" si="266"/>
        <v>2.2324355598030607E-3</v>
      </c>
      <c r="AR276" s="1">
        <f t="shared" si="245"/>
        <v>131007.74945480586</v>
      </c>
      <c r="AS276" s="1">
        <f t="shared" si="245"/>
        <v>201435.90940041468</v>
      </c>
      <c r="AT276" s="1">
        <f t="shared" si="245"/>
        <v>36914.264641000329</v>
      </c>
      <c r="AU276" s="1">
        <f t="shared" si="252"/>
        <v>26201.549890961174</v>
      </c>
      <c r="AV276" s="1">
        <f t="shared" si="252"/>
        <v>40287.181880082935</v>
      </c>
      <c r="AW276" s="1">
        <f t="shared" si="252"/>
        <v>7382.8529282000663</v>
      </c>
      <c r="AX276" s="1">
        <f t="shared" si="253"/>
        <v>81464.121926156629</v>
      </c>
      <c r="AY276" s="1">
        <f t="shared" si="253"/>
        <v>45106.927792594928</v>
      </c>
      <c r="AZ276" s="1">
        <f t="shared" si="253"/>
        <v>4336.7514346597773</v>
      </c>
      <c r="BA276" s="1">
        <f t="shared" si="254"/>
        <v>11.307917980537956</v>
      </c>
      <c r="BB276" s="1">
        <f t="shared" si="254"/>
        <v>10.71679112328593</v>
      </c>
      <c r="BC276" s="1">
        <f t="shared" si="254"/>
        <v>8.3748808294559627</v>
      </c>
      <c r="BD276" s="1">
        <f t="shared" si="255"/>
        <v>221.32909849145665</v>
      </c>
      <c r="BE276">
        <f t="shared" ref="BE276:BG291" si="273">BE275</f>
        <v>0.21822387218499145</v>
      </c>
      <c r="BF276">
        <f t="shared" si="273"/>
        <v>0.3346263841173937</v>
      </c>
      <c r="BG276">
        <f t="shared" si="273"/>
        <v>2.453676962688749E-2</v>
      </c>
      <c r="BH276">
        <f t="shared" si="256"/>
        <v>0.29185400973473369</v>
      </c>
      <c r="BI276">
        <f t="shared" si="257"/>
        <v>4.7621658391411486E-3</v>
      </c>
      <c r="BJ276">
        <f t="shared" si="257"/>
        <v>1.1197481694748152E-2</v>
      </c>
      <c r="BK276">
        <f t="shared" si="257"/>
        <v>6.0205306372294847E-5</v>
      </c>
      <c r="BL276">
        <f t="shared" si="251"/>
        <v>623.88062911643885</v>
      </c>
      <c r="BM276">
        <f t="shared" si="251"/>
        <v>2255.5749081760905</v>
      </c>
      <c r="BN276">
        <f t="shared" si="251"/>
        <v>2.2224346122193954</v>
      </c>
      <c r="BO276">
        <f t="shared" si="246"/>
        <v>656.31182625509587</v>
      </c>
      <c r="BP276">
        <f t="shared" si="267"/>
        <v>669.49842248933305</v>
      </c>
      <c r="BQ276">
        <f t="shared" si="267"/>
        <v>62.542830419132017</v>
      </c>
      <c r="BR276" s="7">
        <f t="shared" si="265"/>
        <v>6.6607377781102706E-4</v>
      </c>
      <c r="BS276" s="7">
        <f t="shared" si="249"/>
        <v>2.0145720853546006E-3</v>
      </c>
      <c r="BT276" s="7">
        <f t="shared" si="250"/>
        <v>3.4061847916288038E-4</v>
      </c>
      <c r="BU276" s="8">
        <f>MAX((BU$3*climhigh!$I386+BU$4*climhigh!$I386^2+BU$5*climhigh!$I386^6)*(K276/K$66)^$BW$1,-99)</f>
        <v>-48.433850969061858</v>
      </c>
      <c r="BV276" s="8">
        <f>MAX((BV$3*climhigh!$I386+BV$4*climhigh!$I386^2+BV$5*climhigh!$I386^6)*(L276/L$66)^$BW$1,-99)</f>
        <v>-28.114541770763598</v>
      </c>
      <c r="BW276" s="8">
        <f>MAX((BW$3*climhigh!$I386+BW$4*climhigh!$I386^2+BW$5*climhigh!$I386^6)*(M276/M$66)^$BW$1,-99)</f>
        <v>-27.899194539512472</v>
      </c>
      <c r="BX276" s="8">
        <f>MAX((BX$3*climhigh!$M386+BX$4*climhigh!$M386^2+BX$5*climhigh!$M386^6)*(K276/K$66)^$BW$1,-99)</f>
        <v>-48.433869633931828</v>
      </c>
      <c r="BY276" s="8">
        <f>MAX((BY$3*climhigh!$M386+BY$4*climhigh!$M386^2+BY$5*climhigh!$M386^6)*(L276/L$66)^$BW$1,-99)</f>
        <v>-28.114551939878339</v>
      </c>
      <c r="BZ276" s="8">
        <f>MAX((BZ$3*climhigh!$M386+BZ$4*climhigh!$M386^2+BZ$5*climhigh!$M386^6)*(M276/M$66)^$BW$1,-99)</f>
        <v>-27.899203991794277</v>
      </c>
      <c r="CA276" s="8">
        <f t="shared" si="258"/>
        <v>2.7941666406045423E-2</v>
      </c>
      <c r="CB276" s="8">
        <f t="shared" si="259"/>
        <v>5.6290501159909516E-5</v>
      </c>
      <c r="CC276" s="8">
        <f t="shared" si="260"/>
        <v>9.5174479165037384E-6</v>
      </c>
      <c r="CD276" s="8">
        <f>MAX((CD$3*climhigh!$I386+CD$4*climhigh!$I386^2+CD$5*climhigh!$I386^6)*(K276/K$66)^$BW$1,-99)</f>
        <v>-99</v>
      </c>
      <c r="CE276" s="8">
        <f>MAX((CE$3*climhigh!$I386+CE$4*climhigh!$I386^2+CE$5*climhigh!$I386^6)*(L276/L$66)^$BW$1,-99)</f>
        <v>-99</v>
      </c>
      <c r="CF276" s="8">
        <f>MAX((CF$3*climhigh!$I386+CF$4*climhigh!$I386^2+CF$5*climhigh!$I386^6)*(M276/M$66)^$BW$1,-99)</f>
        <v>-99</v>
      </c>
      <c r="CG276" s="8">
        <f>MAX((CG$3*climhigh!$M386+CG$4*climhigh!$M386^2+CG$5*climhigh!$M386^6)*(K276/K$66)^$BW$1,-99)</f>
        <v>-99</v>
      </c>
      <c r="CH276" s="8">
        <f>MAX((CH$3*climhigh!$M386+CH$4*climhigh!$M386^2+CH$5*climhigh!$M386^6)*(L276/L$66)^$BW$1,-99)</f>
        <v>-99</v>
      </c>
      <c r="CI276" s="8">
        <f>MAX((CI$3*climhigh!$M386+CI$4*climhigh!$M386^2+CI$5*climhigh!$M386^6)*(M276/M$66)^$BW$1,-99)</f>
        <v>-99</v>
      </c>
      <c r="CJ276" s="8">
        <f t="shared" si="261"/>
        <v>0</v>
      </c>
      <c r="CK276" s="8">
        <f t="shared" si="262"/>
        <v>0</v>
      </c>
      <c r="CL276" s="8">
        <f t="shared" si="263"/>
        <v>0</v>
      </c>
    </row>
    <row r="277" spans="1:90">
      <c r="A277">
        <f t="shared" si="232"/>
        <v>2231</v>
      </c>
      <c r="B277" s="4">
        <f t="shared" si="268"/>
        <v>1286.5321480068417</v>
      </c>
      <c r="C277" s="4">
        <f t="shared" si="268"/>
        <v>3572.5945663666453</v>
      </c>
      <c r="D277" s="4">
        <f t="shared" si="268"/>
        <v>6809.5733355863858</v>
      </c>
      <c r="E277" s="11">
        <f t="shared" si="269"/>
        <v>1.1643686057441982E-7</v>
      </c>
      <c r="F277" s="11">
        <f t="shared" si="269"/>
        <v>2.3343023630846553E-7</v>
      </c>
      <c r="G277" s="11">
        <f t="shared" si="269"/>
        <v>5.1537410761480421E-7</v>
      </c>
      <c r="H277" s="4">
        <f t="shared" si="241"/>
        <v>130689.45502615874</v>
      </c>
      <c r="I277" s="4">
        <f t="shared" si="241"/>
        <v>201945.97015712981</v>
      </c>
      <c r="J277" s="4">
        <f t="shared" si="241"/>
        <v>36968.210558036953</v>
      </c>
      <c r="K277" s="4">
        <f t="shared" si="233"/>
        <v>101582.73559555369</v>
      </c>
      <c r="L277" s="4">
        <f t="shared" si="233"/>
        <v>56526.416979497997</v>
      </c>
      <c r="M277" s="4">
        <f t="shared" si="233"/>
        <v>5428.8585695734409</v>
      </c>
      <c r="N277" s="11">
        <f t="shared" si="238"/>
        <v>-2.4297008920451946E-3</v>
      </c>
      <c r="O277" s="11">
        <f t="shared" si="238"/>
        <v>2.5318902570485857E-3</v>
      </c>
      <c r="P277" s="11">
        <f t="shared" si="238"/>
        <v>1.4608679087169119E-3</v>
      </c>
      <c r="Q277" s="4">
        <f t="shared" si="234"/>
        <v>1134.9948563338892</v>
      </c>
      <c r="R277" s="4">
        <f t="shared" si="234"/>
        <v>6120.1224077871175</v>
      </c>
      <c r="S277" s="4">
        <f t="shared" si="234"/>
        <v>1461.7410860525306</v>
      </c>
      <c r="T277" s="4">
        <f t="shared" si="270"/>
        <v>8.6846705122973304</v>
      </c>
      <c r="U277" s="4">
        <f t="shared" si="270"/>
        <v>30.305741694301609</v>
      </c>
      <c r="V277" s="4">
        <f t="shared" si="270"/>
        <v>39.540488002732005</v>
      </c>
      <c r="W277" s="11">
        <f t="shared" si="235"/>
        <v>-1.219247815263802E-2</v>
      </c>
      <c r="X277" s="11">
        <f t="shared" si="235"/>
        <v>-1.3228699347321071E-2</v>
      </c>
      <c r="Y277" s="11">
        <f t="shared" si="235"/>
        <v>-1.2203590333800474E-2</v>
      </c>
      <c r="Z277" s="4">
        <f t="shared" si="247"/>
        <v>1161.0193673255312</v>
      </c>
      <c r="AA277" s="4">
        <f t="shared" si="247"/>
        <v>19961.449659779264</v>
      </c>
      <c r="AB277" s="4">
        <f t="shared" si="247"/>
        <v>2867.6599851473616</v>
      </c>
      <c r="AC277" s="12">
        <f t="shared" si="271"/>
        <v>1.2893744379979213</v>
      </c>
      <c r="AD277" s="12">
        <f t="shared" si="271"/>
        <v>4.8493239934929919</v>
      </c>
      <c r="AE277" s="12">
        <f t="shared" si="271"/>
        <v>1.9895183525146305</v>
      </c>
      <c r="AF277" s="11">
        <f t="shared" si="236"/>
        <v>-2.9039671966837322E-3</v>
      </c>
      <c r="AG277" s="11">
        <f t="shared" si="236"/>
        <v>2.0567434751257441E-3</v>
      </c>
      <c r="AH277" s="11">
        <f t="shared" si="236"/>
        <v>8.257041531207765E-4</v>
      </c>
      <c r="AI277" s="1">
        <f t="shared" si="264"/>
        <v>267932.70107982244</v>
      </c>
      <c r="AJ277" s="1">
        <f t="shared" si="264"/>
        <v>393210.84534255235</v>
      </c>
      <c r="AK277" s="1">
        <f t="shared" si="264"/>
        <v>72801.161403772028</v>
      </c>
      <c r="AL277" s="17">
        <f t="shared" si="272"/>
        <v>68.353941084932515</v>
      </c>
      <c r="AM277" s="17">
        <f t="shared" si="272"/>
        <v>31.196095290366483</v>
      </c>
      <c r="AN277" s="17">
        <f t="shared" si="272"/>
        <v>4.6881445717328223</v>
      </c>
      <c r="AO277" s="7">
        <f t="shared" si="266"/>
        <v>1.982768297661744E-3</v>
      </c>
      <c r="AP277" s="7">
        <f t="shared" si="266"/>
        <v>3.0533141802452199E-3</v>
      </c>
      <c r="AQ277" s="7">
        <f t="shared" si="266"/>
        <v>2.2101112042050299E-3</v>
      </c>
      <c r="AR277" s="1">
        <f t="shared" si="245"/>
        <v>130689.45502615874</v>
      </c>
      <c r="AS277" s="1">
        <f t="shared" si="245"/>
        <v>201945.97015712981</v>
      </c>
      <c r="AT277" s="1">
        <f t="shared" si="245"/>
        <v>36968.210558036953</v>
      </c>
      <c r="AU277" s="1">
        <f t="shared" si="252"/>
        <v>26137.891005231751</v>
      </c>
      <c r="AV277" s="1">
        <f t="shared" si="252"/>
        <v>40389.194031425963</v>
      </c>
      <c r="AW277" s="1">
        <f t="shared" si="252"/>
        <v>7393.6421116073907</v>
      </c>
      <c r="AX277" s="1">
        <f t="shared" si="253"/>
        <v>81266.188476442941</v>
      </c>
      <c r="AY277" s="1">
        <f t="shared" si="253"/>
        <v>45221.133583598392</v>
      </c>
      <c r="AZ277" s="1">
        <f t="shared" si="253"/>
        <v>4343.0868556587529</v>
      </c>
      <c r="BA277" s="1">
        <f t="shared" si="254"/>
        <v>11.305485323132766</v>
      </c>
      <c r="BB277" s="1">
        <f t="shared" si="254"/>
        <v>10.71931981370879</v>
      </c>
      <c r="BC277" s="1">
        <f t="shared" si="254"/>
        <v>8.376340631335248</v>
      </c>
      <c r="BD277" s="1">
        <f t="shared" si="255"/>
        <v>214.91368918139807</v>
      </c>
      <c r="BE277">
        <f t="shared" si="273"/>
        <v>0.21822387218499145</v>
      </c>
      <c r="BF277">
        <f t="shared" si="273"/>
        <v>0.3346263841173937</v>
      </c>
      <c r="BG277">
        <f t="shared" si="273"/>
        <v>2.453676962688749E-2</v>
      </c>
      <c r="BH277">
        <f t="shared" si="256"/>
        <v>0.29192644075652685</v>
      </c>
      <c r="BI277">
        <f t="shared" si="257"/>
        <v>4.7621658391411486E-3</v>
      </c>
      <c r="BJ277">
        <f t="shared" si="257"/>
        <v>1.1197481694748152E-2</v>
      </c>
      <c r="BK277">
        <f t="shared" si="257"/>
        <v>6.0205306372294847E-5</v>
      </c>
      <c r="BL277">
        <f t="shared" si="251"/>
        <v>622.3648582615466</v>
      </c>
      <c r="BM277">
        <f t="shared" si="251"/>
        <v>2261.2863041626174</v>
      </c>
      <c r="BN277">
        <f t="shared" si="251"/>
        <v>2.2256824426821198</v>
      </c>
      <c r="BO277">
        <f t="shared" si="246"/>
        <v>656.74897835263164</v>
      </c>
      <c r="BP277">
        <f t="shared" si="267"/>
        <v>677.0695609038919</v>
      </c>
      <c r="BQ277">
        <f t="shared" si="267"/>
        <v>63.262762717959397</v>
      </c>
      <c r="BR277" s="7">
        <f t="shared" si="265"/>
        <v>6.6524157050373844E-4</v>
      </c>
      <c r="BS277" s="7">
        <f t="shared" si="249"/>
        <v>1.9558952284996121E-3</v>
      </c>
      <c r="BT277" s="7">
        <f t="shared" si="250"/>
        <v>3.3048383742211956E-4</v>
      </c>
      <c r="BU277" s="8">
        <f>MAX((BU$3*climhigh!$I387+BU$4*climhigh!$I387^2+BU$5*climhigh!$I387^6)*(K277/K$66)^$BW$1,-99)</f>
        <v>-48.632295577140006</v>
      </c>
      <c r="BV277" s="8">
        <f>MAX((BV$3*climhigh!$I387+BV$4*climhigh!$I387^2+BV$5*climhigh!$I387^6)*(L277/L$66)^$BW$1,-99)</f>
        <v>-28.188721703144797</v>
      </c>
      <c r="BW277" s="8">
        <f>MAX((BW$3*climhigh!$I387+BW$4*climhigh!$I387^2+BW$5*climhigh!$I387^6)*(M277/M$66)^$BW$1,-99)</f>
        <v>-27.974500366823005</v>
      </c>
      <c r="BX277" s="8">
        <f>MAX((BX$3*climhigh!$M387+BX$4*climhigh!$M387^2+BX$5*climhigh!$M387^6)*(K277/K$66)^$BW$1,-99)</f>
        <v>-48.632314232627046</v>
      </c>
      <c r="BY277" s="8">
        <f>MAX((BY$3*climhigh!$M387+BY$4*climhigh!$M387^2+BY$5*climhigh!$M387^6)*(L277/L$66)^$BW$1,-99)</f>
        <v>-28.188731853877076</v>
      </c>
      <c r="BZ277" s="8">
        <f>MAX((BZ$3*climhigh!$M387+BZ$4*climhigh!$M387^2+BZ$5*climhigh!$M387^6)*(M277/M$66)^$BW$1,-99)</f>
        <v>-27.974509803852634</v>
      </c>
      <c r="CA277" s="8">
        <f t="shared" si="258"/>
        <v>2.7869455328161E-2</v>
      </c>
      <c r="CB277" s="8">
        <f t="shared" si="259"/>
        <v>5.4509734697233189E-5</v>
      </c>
      <c r="CC277" s="8">
        <f t="shared" si="260"/>
        <v>9.2104045437149839E-6</v>
      </c>
      <c r="CD277" s="8">
        <f>MAX((CD$3*climhigh!$I387+CD$4*climhigh!$I387^2+CD$5*climhigh!$I387^6)*(K277/K$66)^$BW$1,-99)</f>
        <v>-99</v>
      </c>
      <c r="CE277" s="8">
        <f>MAX((CE$3*climhigh!$I387+CE$4*climhigh!$I387^2+CE$5*climhigh!$I387^6)*(L277/L$66)^$BW$1,-99)</f>
        <v>-99</v>
      </c>
      <c r="CF277" s="8">
        <f>MAX((CF$3*climhigh!$I387+CF$4*climhigh!$I387^2+CF$5*climhigh!$I387^6)*(M277/M$66)^$BW$1,-99)</f>
        <v>-99</v>
      </c>
      <c r="CG277" s="8">
        <f>MAX((CG$3*climhigh!$M387+CG$4*climhigh!$M387^2+CG$5*climhigh!$M387^6)*(K277/K$66)^$BW$1,-99)</f>
        <v>-99</v>
      </c>
      <c r="CH277" s="8">
        <f>MAX((CH$3*climhigh!$M387+CH$4*climhigh!$M387^2+CH$5*climhigh!$M387^6)*(L277/L$66)^$BW$1,-99)</f>
        <v>-99</v>
      </c>
      <c r="CI277" s="8">
        <f>MAX((CI$3*climhigh!$M387+CI$4*climhigh!$M387^2+CI$5*climhigh!$M387^6)*(M277/M$66)^$BW$1,-99)</f>
        <v>-99</v>
      </c>
      <c r="CJ277" s="8">
        <f t="shared" si="261"/>
        <v>0</v>
      </c>
      <c r="CK277" s="8">
        <f t="shared" si="262"/>
        <v>0</v>
      </c>
      <c r="CL277" s="8">
        <f t="shared" si="263"/>
        <v>0</v>
      </c>
    </row>
    <row r="278" spans="1:90">
      <c r="A278">
        <f t="shared" si="232"/>
        <v>2232</v>
      </c>
      <c r="B278" s="4">
        <f t="shared" si="268"/>
        <v>1286.5322903166179</v>
      </c>
      <c r="C278" s="4">
        <f t="shared" si="268"/>
        <v>3572.5953586206592</v>
      </c>
      <c r="D278" s="4">
        <f t="shared" si="268"/>
        <v>6809.5766695902776</v>
      </c>
      <c r="E278" s="11">
        <f t="shared" si="269"/>
        <v>1.1061501754569883E-7</v>
      </c>
      <c r="F278" s="11">
        <f t="shared" si="269"/>
        <v>2.2175872449304223E-7</v>
      </c>
      <c r="G278" s="11">
        <f t="shared" si="269"/>
        <v>4.8960540223406395E-7</v>
      </c>
      <c r="H278" s="4">
        <f t="shared" si="241"/>
        <v>130373.50496856892</v>
      </c>
      <c r="I278" s="4">
        <f t="shared" si="241"/>
        <v>202453.9247805179</v>
      </c>
      <c r="J278" s="4">
        <f t="shared" si="241"/>
        <v>37021.948236588192</v>
      </c>
      <c r="K278" s="4">
        <f t="shared" si="233"/>
        <v>101337.14167134021</v>
      </c>
      <c r="L278" s="4">
        <f t="shared" si="233"/>
        <v>56668.585288282738</v>
      </c>
      <c r="M278" s="4">
        <f t="shared" si="233"/>
        <v>5436.7473975171133</v>
      </c>
      <c r="N278" s="11">
        <f t="shared" si="238"/>
        <v>-2.4176738574092083E-3</v>
      </c>
      <c r="O278" s="11">
        <f t="shared" si="238"/>
        <v>2.5150773104247737E-3</v>
      </c>
      <c r="P278" s="11">
        <f t="shared" si="238"/>
        <v>1.4531282851768523E-3</v>
      </c>
      <c r="Q278" s="4">
        <f t="shared" si="234"/>
        <v>1118.4459894070205</v>
      </c>
      <c r="R278" s="4">
        <f t="shared" si="234"/>
        <v>6054.3514482692108</v>
      </c>
      <c r="S278" s="4">
        <f t="shared" si="234"/>
        <v>1446.0014803383037</v>
      </c>
      <c r="T278" s="4">
        <f t="shared" si="270"/>
        <v>8.5787828568132856</v>
      </c>
      <c r="U278" s="4">
        <f t="shared" si="270"/>
        <v>29.904836148930119</v>
      </c>
      <c r="V278" s="4">
        <f t="shared" si="270"/>
        <v>39.057952085548109</v>
      </c>
      <c r="W278" s="11">
        <f t="shared" si="235"/>
        <v>-1.219247815263802E-2</v>
      </c>
      <c r="X278" s="11">
        <f t="shared" si="235"/>
        <v>-1.3228699347321071E-2</v>
      </c>
      <c r="Y278" s="11">
        <f t="shared" si="235"/>
        <v>-1.2203590333800474E-2</v>
      </c>
      <c r="Z278" s="4">
        <f t="shared" si="247"/>
        <v>1140.754898761609</v>
      </c>
      <c r="AA278" s="4">
        <f t="shared" si="247"/>
        <v>19787.876924107924</v>
      </c>
      <c r="AB278" s="4">
        <f t="shared" si="247"/>
        <v>2839.1462084858717</v>
      </c>
      <c r="AC278" s="12">
        <f t="shared" si="271"/>
        <v>1.2856301369257328</v>
      </c>
      <c r="AD278" s="12">
        <f t="shared" si="271"/>
        <v>4.8592978089753798</v>
      </c>
      <c r="AE278" s="12">
        <f t="shared" si="271"/>
        <v>1.9911611060810119</v>
      </c>
      <c r="AF278" s="11">
        <f t="shared" si="236"/>
        <v>-2.9039671966837322E-3</v>
      </c>
      <c r="AG278" s="11">
        <f t="shared" si="236"/>
        <v>2.0567434751257441E-3</v>
      </c>
      <c r="AH278" s="11">
        <f t="shared" si="236"/>
        <v>8.257041531207765E-4</v>
      </c>
      <c r="AI278" s="1">
        <f t="shared" si="264"/>
        <v>267277.32197707193</v>
      </c>
      <c r="AJ278" s="1">
        <f t="shared" si="264"/>
        <v>394278.95483972313</v>
      </c>
      <c r="AK278" s="1">
        <f t="shared" si="264"/>
        <v>72914.687375002221</v>
      </c>
      <c r="AL278" s="17">
        <f t="shared" si="272"/>
        <v>68.48811581206192</v>
      </c>
      <c r="AM278" s="17">
        <f t="shared" si="272"/>
        <v>31.290394255683655</v>
      </c>
      <c r="AN278" s="17">
        <f t="shared" si="272"/>
        <v>4.6984022793692928</v>
      </c>
      <c r="AO278" s="7">
        <f t="shared" si="266"/>
        <v>1.9629406146851264E-3</v>
      </c>
      <c r="AP278" s="7">
        <f t="shared" si="266"/>
        <v>3.0227810384427676E-3</v>
      </c>
      <c r="AQ278" s="7">
        <f t="shared" si="266"/>
        <v>2.1880100921629797E-3</v>
      </c>
      <c r="AR278" s="1">
        <f t="shared" si="245"/>
        <v>130373.50496856892</v>
      </c>
      <c r="AS278" s="1">
        <f t="shared" si="245"/>
        <v>202453.9247805179</v>
      </c>
      <c r="AT278" s="1">
        <f t="shared" si="245"/>
        <v>37021.948236588192</v>
      </c>
      <c r="AU278" s="1">
        <f t="shared" si="252"/>
        <v>26074.700993713785</v>
      </c>
      <c r="AV278" s="1">
        <f t="shared" si="252"/>
        <v>40490.784956103584</v>
      </c>
      <c r="AW278" s="1">
        <f t="shared" si="252"/>
        <v>7404.3896473176392</v>
      </c>
      <c r="AX278" s="1">
        <f t="shared" si="253"/>
        <v>81069.713337072171</v>
      </c>
      <c r="AY278" s="1">
        <f t="shared" si="253"/>
        <v>45334.868230626198</v>
      </c>
      <c r="AZ278" s="1">
        <f t="shared" si="253"/>
        <v>4349.3979180136903</v>
      </c>
      <c r="BA278" s="1">
        <f t="shared" si="254"/>
        <v>11.303064721982805</v>
      </c>
      <c r="BB278" s="1">
        <f t="shared" si="254"/>
        <v>10.721831733505429</v>
      </c>
      <c r="BC278" s="1">
        <f t="shared" si="254"/>
        <v>8.3777927048512044</v>
      </c>
      <c r="BD278" s="1">
        <f t="shared" si="255"/>
        <v>208.68404349289506</v>
      </c>
      <c r="BE278">
        <f t="shared" si="273"/>
        <v>0.21822387218499145</v>
      </c>
      <c r="BF278">
        <f t="shared" si="273"/>
        <v>0.3346263841173937</v>
      </c>
      <c r="BG278">
        <f t="shared" si="273"/>
        <v>2.453676962688749E-2</v>
      </c>
      <c r="BH278">
        <f t="shared" si="256"/>
        <v>0.29199823067158198</v>
      </c>
      <c r="BI278">
        <f t="shared" si="257"/>
        <v>4.7621658391411486E-3</v>
      </c>
      <c r="BJ278">
        <f t="shared" si="257"/>
        <v>1.1197481694748152E-2</v>
      </c>
      <c r="BK278">
        <f t="shared" si="257"/>
        <v>6.0205306372294847E-5</v>
      </c>
      <c r="BL278">
        <f t="shared" si="251"/>
        <v>620.86025169041773</v>
      </c>
      <c r="BM278">
        <f t="shared" si="251"/>
        <v>2266.9741167597685</v>
      </c>
      <c r="BN278">
        <f t="shared" si="251"/>
        <v>2.2289177360830332</v>
      </c>
      <c r="BO278">
        <f t="shared" si="246"/>
        <v>657.18587507441771</v>
      </c>
      <c r="BP278">
        <f t="shared" si="267"/>
        <v>684.72656323370245</v>
      </c>
      <c r="BQ278">
        <f t="shared" si="267"/>
        <v>63.990999287364708</v>
      </c>
      <c r="BR278" s="7">
        <f t="shared" si="265"/>
        <v>6.6488048435120461E-4</v>
      </c>
      <c r="BS278" s="7">
        <f t="shared" si="249"/>
        <v>1.898927406310303E-3</v>
      </c>
      <c r="BT278" s="7">
        <f t="shared" si="250"/>
        <v>3.2065099713514736E-4</v>
      </c>
      <c r="BU278" s="8">
        <f>MAX((BU$3*climhigh!$I388+BU$4*climhigh!$I388^2+BU$5*climhigh!$I388^6)*(K278/K$66)^$BW$1,-99)</f>
        <v>-48.828343813799123</v>
      </c>
      <c r="BV278" s="8">
        <f>MAX((BV$3*climhigh!$I388+BV$4*climhigh!$I388^2+BV$5*climhigh!$I388^6)*(L278/L$66)^$BW$1,-99)</f>
        <v>-28.261565385607685</v>
      </c>
      <c r="BW278" s="8">
        <f>MAX((BW$3*climhigh!$I388+BW$4*climhigh!$I388^2+BW$5*climhigh!$I388^6)*(M278/M$66)^$BW$1,-99)</f>
        <v>-28.048540412732446</v>
      </c>
      <c r="BX278" s="8">
        <f>MAX((BX$3*climhigh!$M388+BX$4*climhigh!$M388^2+BX$5*climhigh!$M388^6)*(K278/K$66)^$BW$1,-99)</f>
        <v>-48.828362459883202</v>
      </c>
      <c r="BY278" s="8">
        <f>MAX((BY$3*climhigh!$M388+BY$4*climhigh!$M388^2+BY$5*climhigh!$M388^6)*(L278/L$66)^$BW$1,-99)</f>
        <v>-28.261575518063285</v>
      </c>
      <c r="BZ278" s="8">
        <f>MAX((BZ$3*climhigh!$M388+BZ$4*climhigh!$M388^2+BZ$5*climhigh!$M388^6)*(M278/M$66)^$BW$1,-99)</f>
        <v>-28.048549834593857</v>
      </c>
      <c r="CA278" s="8">
        <f t="shared" si="258"/>
        <v>2.7797710007925684E-2</v>
      </c>
      <c r="CB278" s="8">
        <f t="shared" si="259"/>
        <v>5.2785833366716269E-5</v>
      </c>
      <c r="CC278" s="8">
        <f t="shared" si="260"/>
        <v>8.913363432115036E-6</v>
      </c>
      <c r="CD278" s="8">
        <f>MAX((CD$3*climhigh!$I388+CD$4*climhigh!$I388^2+CD$5*climhigh!$I388^6)*(K278/K$66)^$BW$1,-99)</f>
        <v>-99</v>
      </c>
      <c r="CE278" s="8">
        <f>MAX((CE$3*climhigh!$I388+CE$4*climhigh!$I388^2+CE$5*climhigh!$I388^6)*(L278/L$66)^$BW$1,-99)</f>
        <v>-99</v>
      </c>
      <c r="CF278" s="8">
        <f>MAX((CF$3*climhigh!$I388+CF$4*climhigh!$I388^2+CF$5*climhigh!$I388^6)*(M278/M$66)^$BW$1,-99)</f>
        <v>-99</v>
      </c>
      <c r="CG278" s="8">
        <f>MAX((CG$3*climhigh!$M388+CG$4*climhigh!$M388^2+CG$5*climhigh!$M388^6)*(K278/K$66)^$BW$1,-99)</f>
        <v>-99</v>
      </c>
      <c r="CH278" s="8">
        <f>MAX((CH$3*climhigh!$M388+CH$4*climhigh!$M388^2+CH$5*climhigh!$M388^6)*(L278/L$66)^$BW$1,-99)</f>
        <v>-99</v>
      </c>
      <c r="CI278" s="8">
        <f>MAX((CI$3*climhigh!$M388+CI$4*climhigh!$M388^2+CI$5*climhigh!$M388^6)*(M278/M$66)^$BW$1,-99)</f>
        <v>-99</v>
      </c>
      <c r="CJ278" s="8">
        <f t="shared" si="261"/>
        <v>0</v>
      </c>
      <c r="CK278" s="8">
        <f t="shared" si="262"/>
        <v>0</v>
      </c>
      <c r="CL278" s="8">
        <f t="shared" si="263"/>
        <v>0</v>
      </c>
    </row>
    <row r="279" spans="1:90">
      <c r="A279">
        <f t="shared" si="232"/>
        <v>2233</v>
      </c>
      <c r="B279" s="4">
        <f t="shared" si="268"/>
        <v>1286.5324255109201</v>
      </c>
      <c r="C279" s="4">
        <f t="shared" si="268"/>
        <v>3572.5961112621399</v>
      </c>
      <c r="D279" s="4">
        <f t="shared" si="268"/>
        <v>6809.5798368955266</v>
      </c>
      <c r="E279" s="11">
        <f t="shared" si="269"/>
        <v>1.0508426666841388E-7</v>
      </c>
      <c r="F279" s="11">
        <f t="shared" si="269"/>
        <v>2.1067078826839011E-7</v>
      </c>
      <c r="G279" s="11">
        <f t="shared" si="269"/>
        <v>4.6512513212236075E-7</v>
      </c>
      <c r="H279" s="4">
        <f t="shared" si="241"/>
        <v>130060.01328391548</v>
      </c>
      <c r="I279" s="4">
        <f t="shared" si="241"/>
        <v>202959.82170347901</v>
      </c>
      <c r="J279" s="4">
        <f t="shared" si="241"/>
        <v>37075.486198733415</v>
      </c>
      <c r="K279" s="4">
        <f t="shared" si="233"/>
        <v>101093.45921247557</v>
      </c>
      <c r="L279" s="4">
        <f t="shared" si="233"/>
        <v>56810.178196095228</v>
      </c>
      <c r="M279" s="4">
        <f t="shared" si="233"/>
        <v>5444.6070222793733</v>
      </c>
      <c r="N279" s="11">
        <f t="shared" si="238"/>
        <v>-2.4046707342009199E-3</v>
      </c>
      <c r="O279" s="11">
        <f t="shared" si="238"/>
        <v>2.498613775025138E-3</v>
      </c>
      <c r="P279" s="11">
        <f t="shared" si="238"/>
        <v>1.4456483238212137E-3</v>
      </c>
      <c r="Q279" s="4">
        <f t="shared" si="234"/>
        <v>1102.1527741976263</v>
      </c>
      <c r="R279" s="4">
        <f t="shared" si="234"/>
        <v>5989.1888839281901</v>
      </c>
      <c r="S279" s="4">
        <f t="shared" si="234"/>
        <v>1430.4206350881709</v>
      </c>
      <c r="T279" s="4">
        <f t="shared" si="270"/>
        <v>8.4741862342553649</v>
      </c>
      <c r="U279" s="4">
        <f t="shared" si="270"/>
        <v>29.509234062485024</v>
      </c>
      <c r="V279" s="4">
        <f t="shared" si="270"/>
        <v>38.58130483901887</v>
      </c>
      <c r="W279" s="11">
        <f t="shared" si="235"/>
        <v>-1.219247815263802E-2</v>
      </c>
      <c r="X279" s="11">
        <f t="shared" si="235"/>
        <v>-1.3228699347321071E-2</v>
      </c>
      <c r="Y279" s="11">
        <f t="shared" si="235"/>
        <v>-1.2203590333800474E-2</v>
      </c>
      <c r="Z279" s="4">
        <f t="shared" si="247"/>
        <v>1120.8576336084075</v>
      </c>
      <c r="AA279" s="4">
        <f t="shared" si="247"/>
        <v>19615.484276675823</v>
      </c>
      <c r="AB279" s="4">
        <f t="shared" si="247"/>
        <v>2810.8941544751751</v>
      </c>
      <c r="AC279" s="12">
        <f t="shared" si="271"/>
        <v>1.2818967091810325</v>
      </c>
      <c r="AD279" s="12">
        <f t="shared" si="271"/>
        <v>4.8692921380376823</v>
      </c>
      <c r="AE279" s="12">
        <f t="shared" si="271"/>
        <v>1.9928052160758356</v>
      </c>
      <c r="AF279" s="11">
        <f t="shared" si="236"/>
        <v>-2.9039671966837322E-3</v>
      </c>
      <c r="AG279" s="11">
        <f t="shared" si="236"/>
        <v>2.0567434751257441E-3</v>
      </c>
      <c r="AH279" s="11">
        <f t="shared" si="236"/>
        <v>8.257041531207765E-4</v>
      </c>
      <c r="AI279" s="1">
        <f t="shared" si="264"/>
        <v>266624.29077307851</v>
      </c>
      <c r="AJ279" s="1">
        <f t="shared" si="264"/>
        <v>395341.84431185439</v>
      </c>
      <c r="AK279" s="1">
        <f t="shared" si="264"/>
        <v>73027.608284819638</v>
      </c>
      <c r="AL279" s="17">
        <f t="shared" si="272"/>
        <v>68.621209535171175</v>
      </c>
      <c r="AM279" s="17">
        <f t="shared" si="272"/>
        <v>31.38403242602072</v>
      </c>
      <c r="AN279" s="17">
        <f t="shared" si="272"/>
        <v>4.7085796294575522</v>
      </c>
      <c r="AO279" s="7">
        <f t="shared" si="266"/>
        <v>1.9433112085382751E-3</v>
      </c>
      <c r="AP279" s="7">
        <f t="shared" si="266"/>
        <v>2.9925532280583398E-3</v>
      </c>
      <c r="AQ279" s="7">
        <f t="shared" si="266"/>
        <v>2.16612999124135E-3</v>
      </c>
      <c r="AR279" s="1">
        <f t="shared" si="245"/>
        <v>130060.01328391548</v>
      </c>
      <c r="AS279" s="1">
        <f t="shared" si="245"/>
        <v>202959.82170347901</v>
      </c>
      <c r="AT279" s="1">
        <f t="shared" si="245"/>
        <v>37075.486198733415</v>
      </c>
      <c r="AU279" s="1">
        <f t="shared" si="252"/>
        <v>26012.002656783097</v>
      </c>
      <c r="AV279" s="1">
        <f t="shared" si="252"/>
        <v>40591.964340695806</v>
      </c>
      <c r="AW279" s="1">
        <f t="shared" si="252"/>
        <v>7415.097239746683</v>
      </c>
      <c r="AX279" s="1">
        <f t="shared" si="253"/>
        <v>80874.767369980458</v>
      </c>
      <c r="AY279" s="1">
        <f t="shared" si="253"/>
        <v>45448.142556876184</v>
      </c>
      <c r="AZ279" s="1">
        <f t="shared" si="253"/>
        <v>4355.6856178234993</v>
      </c>
      <c r="BA279" s="1">
        <f t="shared" si="254"/>
        <v>11.300657155384604</v>
      </c>
      <c r="BB279" s="1">
        <f t="shared" si="254"/>
        <v>10.724327230935005</v>
      </c>
      <c r="BC279" s="1">
        <f t="shared" si="254"/>
        <v>8.3792373092314847</v>
      </c>
      <c r="BD279" s="1">
        <f t="shared" si="255"/>
        <v>202.63479619649755</v>
      </c>
      <c r="BE279">
        <f t="shared" si="273"/>
        <v>0.21822387218499145</v>
      </c>
      <c r="BF279">
        <f t="shared" si="273"/>
        <v>0.3346263841173937</v>
      </c>
      <c r="BG279">
        <f t="shared" si="273"/>
        <v>2.453676962688749E-2</v>
      </c>
      <c r="BH279">
        <f t="shared" si="256"/>
        <v>0.29206938396461629</v>
      </c>
      <c r="BI279">
        <f t="shared" si="257"/>
        <v>4.7621658391411486E-3</v>
      </c>
      <c r="BJ279">
        <f t="shared" si="257"/>
        <v>1.1197481694748152E-2</v>
      </c>
      <c r="BK279">
        <f t="shared" si="257"/>
        <v>6.0205306372294847E-5</v>
      </c>
      <c r="BL279">
        <f t="shared" si="251"/>
        <v>619.36735229890633</v>
      </c>
      <c r="BM279">
        <f t="shared" si="251"/>
        <v>2272.6388882940551</v>
      </c>
      <c r="BN279">
        <f t="shared" si="251"/>
        <v>2.2321410054965347</v>
      </c>
      <c r="BO279">
        <f t="shared" si="246"/>
        <v>657.62282513734601</v>
      </c>
      <c r="BP279">
        <f t="shared" si="267"/>
        <v>692.47040042241144</v>
      </c>
      <c r="BQ279">
        <f t="shared" si="267"/>
        <v>64.727635668161383</v>
      </c>
      <c r="BR279" s="7">
        <f t="shared" si="265"/>
        <v>6.649820578106258E-4</v>
      </c>
      <c r="BS279" s="7">
        <f t="shared" si="249"/>
        <v>1.843618841077964E-3</v>
      </c>
      <c r="BT279" s="7">
        <f t="shared" si="250"/>
        <v>3.111108209920381E-4</v>
      </c>
      <c r="BU279" s="8">
        <f>MAX((BU$3*climhigh!$I389+BU$4*climhigh!$I389^2+BU$5*climhigh!$I389^6)*(K279/K$66)^$BW$1,-99)</f>
        <v>-49.021988234402727</v>
      </c>
      <c r="BV279" s="8">
        <f>MAX((BV$3*climhigh!$I389+BV$4*climhigh!$I389^2+BV$5*climhigh!$I389^6)*(L279/L$66)^$BW$1,-99)</f>
        <v>-28.333079960087133</v>
      </c>
      <c r="BW279" s="8">
        <f>MAX((BW$3*climhigh!$I389+BW$4*climhigh!$I389^2+BW$5*climhigh!$I389^6)*(M279/M$66)^$BW$1,-99)</f>
        <v>-28.121320612076925</v>
      </c>
      <c r="BX279" s="8">
        <f>MAX((BX$3*climhigh!$M389+BX$4*climhigh!$M389^2+BX$5*climhigh!$M389^6)*(K279/K$66)^$BW$1,-99)</f>
        <v>-49.022006871060455</v>
      </c>
      <c r="BY279" s="8">
        <f>MAX((BY$3*climhigh!$M389+BY$4*climhigh!$M389^2+BY$5*climhigh!$M389^6)*(L279/L$66)^$BW$1,-99)</f>
        <v>-28.333090074370919</v>
      </c>
      <c r="BZ279" s="8">
        <f>MAX((BZ$3*climhigh!$M389+BZ$4*climhigh!$M389^2+BZ$5*climhigh!$M389^6)*(M279/M$66)^$BW$1,-99)</f>
        <v>-28.121330018853325</v>
      </c>
      <c r="CA279" s="8">
        <f t="shared" si="258"/>
        <v>2.7726447602710327E-2</v>
      </c>
      <c r="CB279" s="8">
        <f t="shared" si="259"/>
        <v>5.111700119651771E-5</v>
      </c>
      <c r="CC279" s="8">
        <f t="shared" si="260"/>
        <v>8.6259978768719361E-6</v>
      </c>
      <c r="CD279" s="8">
        <f>MAX((CD$3*climhigh!$I389+CD$4*climhigh!$I389^2+CD$5*climhigh!$I389^6)*(K279/K$66)^$BW$1,-99)</f>
        <v>-99</v>
      </c>
      <c r="CE279" s="8">
        <f>MAX((CE$3*climhigh!$I389+CE$4*climhigh!$I389^2+CE$5*climhigh!$I389^6)*(L279/L$66)^$BW$1,-99)</f>
        <v>-99</v>
      </c>
      <c r="CF279" s="8">
        <f>MAX((CF$3*climhigh!$I389+CF$4*climhigh!$I389^2+CF$5*climhigh!$I389^6)*(M279/M$66)^$BW$1,-99)</f>
        <v>-99</v>
      </c>
      <c r="CG279" s="8">
        <f>MAX((CG$3*climhigh!$M389+CG$4*climhigh!$M389^2+CG$5*climhigh!$M389^6)*(K279/K$66)^$BW$1,-99)</f>
        <v>-99</v>
      </c>
      <c r="CH279" s="8">
        <f>MAX((CH$3*climhigh!$M389+CH$4*climhigh!$M389^2+CH$5*climhigh!$M389^6)*(L279/L$66)^$BW$1,-99)</f>
        <v>-99</v>
      </c>
      <c r="CI279" s="8">
        <f>MAX((CI$3*climhigh!$M389+CI$4*climhigh!$M389^2+CI$5*climhigh!$M389^6)*(M279/M$66)^$BW$1,-99)</f>
        <v>-99</v>
      </c>
      <c r="CJ279" s="8">
        <f t="shared" si="261"/>
        <v>0</v>
      </c>
      <c r="CK279" s="8">
        <f t="shared" si="262"/>
        <v>0</v>
      </c>
      <c r="CL279" s="8">
        <f t="shared" si="263"/>
        <v>0</v>
      </c>
    </row>
    <row r="280" spans="1:90">
      <c r="A280">
        <f t="shared" si="232"/>
        <v>2234</v>
      </c>
      <c r="B280" s="4">
        <f t="shared" si="268"/>
        <v>1286.5325539455207</v>
      </c>
      <c r="C280" s="4">
        <f t="shared" si="268"/>
        <v>3572.5968262716965</v>
      </c>
      <c r="D280" s="4">
        <f t="shared" si="268"/>
        <v>6809.5828458369115</v>
      </c>
      <c r="E280" s="11">
        <f t="shared" si="269"/>
        <v>9.9830053334993188E-8</v>
      </c>
      <c r="F280" s="11">
        <f t="shared" si="269"/>
        <v>2.0013724885497059E-7</v>
      </c>
      <c r="G280" s="11">
        <f t="shared" si="269"/>
        <v>4.4186887551624267E-7</v>
      </c>
      <c r="H280" s="4">
        <f t="shared" si="241"/>
        <v>129749.09236376372</v>
      </c>
      <c r="I280" s="4">
        <f t="shared" si="241"/>
        <v>203463.70849316093</v>
      </c>
      <c r="J280" s="4">
        <f t="shared" si="241"/>
        <v>37128.8327743392</v>
      </c>
      <c r="K280" s="4">
        <f t="shared" si="233"/>
        <v>100851.77554648808</v>
      </c>
      <c r="L280" s="4">
        <f t="shared" si="233"/>
        <v>56951.20899088194</v>
      </c>
      <c r="M280" s="4">
        <f t="shared" si="233"/>
        <v>5452.4386610610354</v>
      </c>
      <c r="N280" s="11">
        <f t="shared" si="238"/>
        <v>-2.3906953809893494E-3</v>
      </c>
      <c r="O280" s="11">
        <f t="shared" si="238"/>
        <v>2.4824916813306341E-3</v>
      </c>
      <c r="P280" s="11">
        <f t="shared" si="238"/>
        <v>1.4384213129827739E-3</v>
      </c>
      <c r="Q280" s="4">
        <f t="shared" si="234"/>
        <v>1086.1121235590178</v>
      </c>
      <c r="R280" s="4">
        <f t="shared" si="234"/>
        <v>5924.6323163920461</v>
      </c>
      <c r="S280" s="4">
        <f t="shared" si="234"/>
        <v>1414.9974309565036</v>
      </c>
      <c r="T280" s="4">
        <f t="shared" si="270"/>
        <v>8.3708649037328211</v>
      </c>
      <c r="U280" s="4">
        <f t="shared" si="270"/>
        <v>29.118865277102685</v>
      </c>
      <c r="V280" s="4">
        <f t="shared" si="270"/>
        <v>38.110474400220006</v>
      </c>
      <c r="W280" s="11">
        <f t="shared" si="235"/>
        <v>-1.219247815263802E-2</v>
      </c>
      <c r="X280" s="11">
        <f t="shared" si="235"/>
        <v>-1.3228699347321071E-2</v>
      </c>
      <c r="Y280" s="11">
        <f t="shared" si="235"/>
        <v>-1.2203590333800474E-2</v>
      </c>
      <c r="Z280" s="4">
        <f t="shared" si="247"/>
        <v>1101.3217694110447</v>
      </c>
      <c r="AA280" s="4">
        <f t="shared" si="247"/>
        <v>19444.273980543112</v>
      </c>
      <c r="AB280" s="4">
        <f t="shared" si="247"/>
        <v>2782.9023796893184</v>
      </c>
      <c r="AC280" s="12">
        <f t="shared" si="271"/>
        <v>1.2781741231880339</v>
      </c>
      <c r="AD280" s="12">
        <f t="shared" si="271"/>
        <v>4.8793070228710729</v>
      </c>
      <c r="AE280" s="12">
        <f t="shared" si="271"/>
        <v>1.9944506836191103</v>
      </c>
      <c r="AF280" s="11">
        <f t="shared" si="236"/>
        <v>-2.9039671966837322E-3</v>
      </c>
      <c r="AG280" s="11">
        <f t="shared" si="236"/>
        <v>2.0567434751257441E-3</v>
      </c>
      <c r="AH280" s="11">
        <f t="shared" si="236"/>
        <v>8.257041531207765E-4</v>
      </c>
      <c r="AI280" s="1">
        <f t="shared" ref="AI280:AK295" si="274">(1-$AI$5)*AI279+AU279</f>
        <v>265973.86435255379</v>
      </c>
      <c r="AJ280" s="1">
        <f t="shared" si="274"/>
        <v>396399.62422136479</v>
      </c>
      <c r="AK280" s="1">
        <f t="shared" si="274"/>
        <v>73139.944696084363</v>
      </c>
      <c r="AL280" s="17">
        <f t="shared" si="272"/>
        <v>68.753228377148005</v>
      </c>
      <c r="AM280" s="17">
        <f t="shared" si="272"/>
        <v>31.477011629691233</v>
      </c>
      <c r="AN280" s="17">
        <f t="shared" si="272"/>
        <v>4.7186770310535531</v>
      </c>
      <c r="AO280" s="7">
        <f t="shared" si="266"/>
        <v>1.9238780964528923E-3</v>
      </c>
      <c r="AP280" s="7">
        <f t="shared" si="266"/>
        <v>2.9626276957777564E-3</v>
      </c>
      <c r="AQ280" s="7">
        <f t="shared" si="266"/>
        <v>2.1444686913289364E-3</v>
      </c>
      <c r="AR280" s="1">
        <f t="shared" si="245"/>
        <v>129749.09236376372</v>
      </c>
      <c r="AS280" s="1">
        <f t="shared" si="245"/>
        <v>203463.70849316093</v>
      </c>
      <c r="AT280" s="1">
        <f t="shared" si="245"/>
        <v>37128.8327743392</v>
      </c>
      <c r="AU280" s="1">
        <f t="shared" si="252"/>
        <v>25949.818472752744</v>
      </c>
      <c r="AV280" s="1">
        <f t="shared" si="252"/>
        <v>40692.741698632191</v>
      </c>
      <c r="AW280" s="1">
        <f t="shared" si="252"/>
        <v>7425.7665548678406</v>
      </c>
      <c r="AX280" s="1">
        <f t="shared" si="253"/>
        <v>80681.420437190463</v>
      </c>
      <c r="AY280" s="1">
        <f t="shared" si="253"/>
        <v>45560.967192705546</v>
      </c>
      <c r="AZ280" s="1">
        <f t="shared" si="253"/>
        <v>4361.9509288488271</v>
      </c>
      <c r="BA280" s="1">
        <f t="shared" si="254"/>
        <v>11.298263597728617</v>
      </c>
      <c r="BB280" s="1">
        <f t="shared" si="254"/>
        <v>10.726806646324055</v>
      </c>
      <c r="BC280" s="1">
        <f t="shared" si="254"/>
        <v>8.3806746970075174</v>
      </c>
      <c r="BD280" s="1">
        <f t="shared" si="255"/>
        <v>196.76073623170984</v>
      </c>
      <c r="BE280">
        <f t="shared" si="273"/>
        <v>0.21822387218499145</v>
      </c>
      <c r="BF280">
        <f t="shared" si="273"/>
        <v>0.3346263841173937</v>
      </c>
      <c r="BG280">
        <f t="shared" si="273"/>
        <v>2.453676962688749E-2</v>
      </c>
      <c r="BH280">
        <f t="shared" si="256"/>
        <v>0.29213990509162174</v>
      </c>
      <c r="BI280">
        <f t="shared" si="257"/>
        <v>4.7621658391411486E-3</v>
      </c>
      <c r="BJ280">
        <f t="shared" si="257"/>
        <v>1.1197481694748152E-2</v>
      </c>
      <c r="BK280">
        <f t="shared" si="257"/>
        <v>6.0205306372294847E-5</v>
      </c>
      <c r="BL280">
        <f t="shared" si="251"/>
        <v>617.88669531428525</v>
      </c>
      <c r="BM280">
        <f t="shared" si="251"/>
        <v>2278.2811513977435</v>
      </c>
      <c r="BN280">
        <f t="shared" si="251"/>
        <v>2.2353527524247938</v>
      </c>
      <c r="BO280">
        <f t="shared" si="246"/>
        <v>658.06013251686909</v>
      </c>
      <c r="BP280">
        <f t="shared" si="267"/>
        <v>700.30205437662926</v>
      </c>
      <c r="BQ280">
        <f t="shared" si="267"/>
        <v>65.472768498684957</v>
      </c>
      <c r="BR280" s="7">
        <f t="shared" si="265"/>
        <v>6.6553785210365923E-4</v>
      </c>
      <c r="BS280" s="7">
        <f t="shared" si="249"/>
        <v>1.7899212049300622E-3</v>
      </c>
      <c r="BT280" s="7">
        <f t="shared" si="250"/>
        <v>3.0185445941015553E-4</v>
      </c>
      <c r="BU280" s="8">
        <f>MAX((BU$3*climhigh!$I390+BU$4*climhigh!$I390^2+BU$5*climhigh!$I390^6)*(K280/K$66)^$BW$1,-99)</f>
        <v>-49.213221610689416</v>
      </c>
      <c r="BV280" s="8">
        <f>MAX((BV$3*climhigh!$I390+BV$4*climhigh!$I390^2+BV$5*climhigh!$I390^6)*(L280/L$66)^$BW$1,-99)</f>
        <v>-28.403272698012199</v>
      </c>
      <c r="BW280" s="8">
        <f>MAX((BW$3*climhigh!$I390+BW$4*climhigh!$I390^2+BW$5*climhigh!$I390^6)*(M280/M$66)^$BW$1,-99)</f>
        <v>-28.192847036010626</v>
      </c>
      <c r="BX280" s="8">
        <f>MAX((BX$3*climhigh!$M390+BX$4*climhigh!$M390^2+BX$5*climhigh!$M390^6)*(K280/K$66)^$BW$1,-99)</f>
        <v>-49.213240237893892</v>
      </c>
      <c r="BY280" s="8">
        <f>MAX((BY$3*climhigh!$M390+BY$4*climhigh!$M390^2+BY$5*climhigh!$M390^6)*(L280/L$66)^$BW$1,-99)</f>
        <v>-28.40328279422808</v>
      </c>
      <c r="BZ280" s="8">
        <f>MAX((BZ$3*climhigh!$M390+BZ$4*climhigh!$M390^2+BZ$5*climhigh!$M390^6)*(M280/M$66)^$BW$1,-99)</f>
        <v>-28.192856427784445</v>
      </c>
      <c r="CA280" s="8">
        <f t="shared" si="258"/>
        <v>2.765568473587874E-2</v>
      </c>
      <c r="CB280" s="8">
        <f t="shared" si="259"/>
        <v>4.9501496545610001E-5</v>
      </c>
      <c r="CC280" s="8">
        <f t="shared" si="260"/>
        <v>8.3479917655663678E-6</v>
      </c>
      <c r="CD280" s="8">
        <f>MAX((CD$3*climhigh!$I390+CD$4*climhigh!$I390^2+CD$5*climhigh!$I390^6)*(K280/K$66)^$BW$1,-99)</f>
        <v>-99</v>
      </c>
      <c r="CE280" s="8">
        <f>MAX((CE$3*climhigh!$I390+CE$4*climhigh!$I390^2+CE$5*climhigh!$I390^6)*(L280/L$66)^$BW$1,-99)</f>
        <v>-99</v>
      </c>
      <c r="CF280" s="8">
        <f>MAX((CF$3*climhigh!$I390+CF$4*climhigh!$I390^2+CF$5*climhigh!$I390^6)*(M280/M$66)^$BW$1,-99)</f>
        <v>-99</v>
      </c>
      <c r="CG280" s="8">
        <f>MAX((CG$3*climhigh!$M390+CG$4*climhigh!$M390^2+CG$5*climhigh!$M390^6)*(K280/K$66)^$BW$1,-99)</f>
        <v>-99</v>
      </c>
      <c r="CH280" s="8">
        <f>MAX((CH$3*climhigh!$M390+CH$4*climhigh!$M390^2+CH$5*climhigh!$M390^6)*(L280/L$66)^$BW$1,-99)</f>
        <v>-99</v>
      </c>
      <c r="CI280" s="8">
        <f>MAX((CI$3*climhigh!$M390+CI$4*climhigh!$M390^2+CI$5*climhigh!$M390^6)*(M280/M$66)^$BW$1,-99)</f>
        <v>-99</v>
      </c>
      <c r="CJ280" s="8">
        <f t="shared" si="261"/>
        <v>0</v>
      </c>
      <c r="CK280" s="8">
        <f t="shared" si="262"/>
        <v>0</v>
      </c>
      <c r="CL280" s="8">
        <f t="shared" si="263"/>
        <v>0</v>
      </c>
    </row>
    <row r="281" spans="1:90">
      <c r="A281">
        <f t="shared" si="232"/>
        <v>2235</v>
      </c>
      <c r="B281" s="4">
        <f t="shared" si="268"/>
        <v>1286.5326759584034</v>
      </c>
      <c r="C281" s="4">
        <f t="shared" si="268"/>
        <v>3572.5975055309113</v>
      </c>
      <c r="D281" s="4">
        <f t="shared" si="268"/>
        <v>6809.5857043324904</v>
      </c>
      <c r="E281" s="11">
        <f t="shared" si="269"/>
        <v>9.4838550668243524E-8</v>
      </c>
      <c r="F281" s="11">
        <f t="shared" si="269"/>
        <v>1.9013038641222205E-7</v>
      </c>
      <c r="G281" s="11">
        <f t="shared" si="269"/>
        <v>4.1977543174043053E-7</v>
      </c>
      <c r="H281" s="4">
        <f t="shared" si="241"/>
        <v>129440.8529895167</v>
      </c>
      <c r="I281" s="4">
        <f t="shared" si="241"/>
        <v>203965.63184826713</v>
      </c>
      <c r="J281" s="4">
        <f t="shared" si="241"/>
        <v>37181.996102341567</v>
      </c>
      <c r="K281" s="4">
        <f t="shared" si="233"/>
        <v>100612.17675104104</v>
      </c>
      <c r="L281" s="4">
        <f t="shared" si="233"/>
        <v>57091.690718727215</v>
      </c>
      <c r="M281" s="4">
        <f t="shared" si="233"/>
        <v>5460.2435033140291</v>
      </c>
      <c r="N281" s="11">
        <f t="shared" si="238"/>
        <v>-2.3757518809035538E-3</v>
      </c>
      <c r="O281" s="11">
        <f t="shared" si="238"/>
        <v>2.466703171617679E-3</v>
      </c>
      <c r="P281" s="11">
        <f t="shared" si="238"/>
        <v>1.4314406338455932E-3</v>
      </c>
      <c r="Q281" s="4">
        <f t="shared" si="234"/>
        <v>1070.3209544612289</v>
      </c>
      <c r="R281" s="4">
        <f t="shared" si="234"/>
        <v>5860.679232049346</v>
      </c>
      <c r="S281" s="4">
        <f t="shared" si="234"/>
        <v>1399.7307361905523</v>
      </c>
      <c r="T281" s="4">
        <f t="shared" si="270"/>
        <v>8.268803316275374</v>
      </c>
      <c r="U281" s="4">
        <f t="shared" si="270"/>
        <v>28.733660563016748</v>
      </c>
      <c r="V281" s="4">
        <f t="shared" si="270"/>
        <v>37.645389783212934</v>
      </c>
      <c r="W281" s="11">
        <f t="shared" si="235"/>
        <v>-1.219247815263802E-2</v>
      </c>
      <c r="X281" s="11">
        <f t="shared" si="235"/>
        <v>-1.3228699347321071E-2</v>
      </c>
      <c r="Y281" s="11">
        <f t="shared" si="235"/>
        <v>-1.2203590333800474E-2</v>
      </c>
      <c r="Z281" s="4">
        <f t="shared" si="247"/>
        <v>1082.1415572653643</v>
      </c>
      <c r="AA281" s="4">
        <f t="shared" si="247"/>
        <v>19274.247888536975</v>
      </c>
      <c r="AB281" s="4">
        <f t="shared" si="247"/>
        <v>2755.1694087532496</v>
      </c>
      <c r="AC281" s="12">
        <f t="shared" si="271"/>
        <v>1.274462347462646</v>
      </c>
      <c r="AD281" s="12">
        <f t="shared" si="271"/>
        <v>4.8893425057534978</v>
      </c>
      <c r="AE281" s="12">
        <f t="shared" si="271"/>
        <v>1.996097509831769</v>
      </c>
      <c r="AF281" s="11">
        <f t="shared" si="236"/>
        <v>-2.9039671966837322E-3</v>
      </c>
      <c r="AG281" s="11">
        <f t="shared" si="236"/>
        <v>2.0567434751257441E-3</v>
      </c>
      <c r="AH281" s="11">
        <f t="shared" si="236"/>
        <v>8.257041531207765E-4</v>
      </c>
      <c r="AI281" s="1">
        <f t="shared" si="274"/>
        <v>265326.29639005114</v>
      </c>
      <c r="AJ281" s="1">
        <f t="shared" si="274"/>
        <v>397452.40349786053</v>
      </c>
      <c r="AK281" s="1">
        <f t="shared" si="274"/>
        <v>73251.71678134377</v>
      </c>
      <c r="AL281" s="17">
        <f t="shared" si="272"/>
        <v>68.88417847898188</v>
      </c>
      <c r="AM281" s="17">
        <f t="shared" si="272"/>
        <v>31.569333749461332</v>
      </c>
      <c r="AN281" s="17">
        <f t="shared" si="272"/>
        <v>4.7286948956595642</v>
      </c>
      <c r="AO281" s="7">
        <f t="shared" si="266"/>
        <v>1.9046393154883634E-3</v>
      </c>
      <c r="AP281" s="7">
        <f t="shared" si="266"/>
        <v>2.9330014188199789E-3</v>
      </c>
      <c r="AQ281" s="7">
        <f t="shared" si="266"/>
        <v>2.1230240044156469E-3</v>
      </c>
      <c r="AR281" s="1">
        <f t="shared" si="245"/>
        <v>129440.8529895167</v>
      </c>
      <c r="AS281" s="1">
        <f t="shared" si="245"/>
        <v>203965.63184826713</v>
      </c>
      <c r="AT281" s="1">
        <f t="shared" si="245"/>
        <v>37181.996102341567</v>
      </c>
      <c r="AU281" s="1">
        <f t="shared" si="252"/>
        <v>25888.170597903343</v>
      </c>
      <c r="AV281" s="1">
        <f t="shared" si="252"/>
        <v>40793.12636965343</v>
      </c>
      <c r="AW281" s="1">
        <f t="shared" si="252"/>
        <v>7436.3992204683136</v>
      </c>
      <c r="AX281" s="1">
        <f t="shared" si="253"/>
        <v>80489.741400832834</v>
      </c>
      <c r="AY281" s="1">
        <f t="shared" si="253"/>
        <v>45673.352574981778</v>
      </c>
      <c r="AZ281" s="1">
        <f t="shared" si="253"/>
        <v>4368.1948026512237</v>
      </c>
      <c r="BA281" s="1">
        <f t="shared" si="254"/>
        <v>11.295885019271497</v>
      </c>
      <c r="BB281" s="1">
        <f t="shared" si="254"/>
        <v>10.729270312177155</v>
      </c>
      <c r="BC281" s="1">
        <f t="shared" si="254"/>
        <v>8.3821051141068565</v>
      </c>
      <c r="BD281" s="1">
        <f t="shared" si="255"/>
        <v>191.05680231774542</v>
      </c>
      <c r="BE281">
        <f t="shared" si="273"/>
        <v>0.21822387218499145</v>
      </c>
      <c r="BF281">
        <f t="shared" si="273"/>
        <v>0.3346263841173937</v>
      </c>
      <c r="BG281">
        <f t="shared" si="273"/>
        <v>2.453676962688749E-2</v>
      </c>
      <c r="BH281">
        <f t="shared" si="256"/>
        <v>0.29220979848084211</v>
      </c>
      <c r="BI281">
        <f t="shared" si="257"/>
        <v>4.7621658391411486E-3</v>
      </c>
      <c r="BJ281">
        <f t="shared" si="257"/>
        <v>1.1197481694748152E-2</v>
      </c>
      <c r="BK281">
        <f t="shared" si="257"/>
        <v>6.0205306372294847E-5</v>
      </c>
      <c r="BL281">
        <f t="shared" si="251"/>
        <v>616.41880829596789</v>
      </c>
      <c r="BM281">
        <f t="shared" si="251"/>
        <v>2283.9014289787119</v>
      </c>
      <c r="BN281">
        <f t="shared" si="251"/>
        <v>2.2385534668749467</v>
      </c>
      <c r="BO281">
        <f t="shared" si="246"/>
        <v>658.49809644401944</v>
      </c>
      <c r="BP281">
        <f t="shared" si="267"/>
        <v>708.22251809054524</v>
      </c>
      <c r="BQ281">
        <f t="shared" si="267"/>
        <v>66.226495527461822</v>
      </c>
      <c r="BR281" s="7">
        <f t="shared" si="265"/>
        <v>6.6653945018613214E-4</v>
      </c>
      <c r="BS281" s="7">
        <f t="shared" si="249"/>
        <v>1.737787577602002E-3</v>
      </c>
      <c r="BT281" s="7">
        <f t="shared" si="250"/>
        <v>2.9287334088924432E-4</v>
      </c>
      <c r="BU281" s="8">
        <f>MAX((BU$3*climhigh!$I391+BU$4*climhigh!$I391^2+BU$5*climhigh!$I391^6)*(K281/K$66)^$BW$1,-99)</f>
        <v>-49.402036930987393</v>
      </c>
      <c r="BV281" s="8">
        <f>MAX((BV$3*climhigh!$I391+BV$4*climhigh!$I391^2+BV$5*climhigh!$I391^6)*(L281/L$66)^$BW$1,-99)</f>
        <v>-28.47215099595131</v>
      </c>
      <c r="BW281" s="8">
        <f>MAX((BW$3*climhigh!$I391+BW$4*climhigh!$I391^2+BW$5*climhigh!$I391^6)*(M281/M$66)^$BW$1,-99)</f>
        <v>-28.263125887853455</v>
      </c>
      <c r="BX281" s="8">
        <f>MAX((BX$3*climhigh!$M391+BX$4*climhigh!$M391^2+BX$5*climhigh!$M391^6)*(K281/K$66)^$BW$1,-99)</f>
        <v>-49.402055548708262</v>
      </c>
      <c r="BY281" s="8">
        <f>MAX((BY$3*climhigh!$M391+BY$4*climhigh!$M391^2+BY$5*climhigh!$M391^6)*(L281/L$66)^$BW$1,-99)</f>
        <v>-28.472161074202244</v>
      </c>
      <c r="BZ281" s="8">
        <f>MAX((BZ$3*climhigh!$M391+BZ$4*climhigh!$M391^2+BZ$5*climhigh!$M391^6)*(M281/M$66)^$BW$1,-99)</f>
        <v>-28.263135264706328</v>
      </c>
      <c r="CA281" s="8">
        <f t="shared" si="258"/>
        <v>2.7585437769706612E-2</v>
      </c>
      <c r="CB281" s="8">
        <f t="shared" si="259"/>
        <v>4.7937631078909228E-5</v>
      </c>
      <c r="CC281" s="8">
        <f t="shared" si="260"/>
        <v>8.07903931950632E-6</v>
      </c>
      <c r="CD281" s="8">
        <f>MAX((CD$3*climhigh!$I391+CD$4*climhigh!$I391^2+CD$5*climhigh!$I391^6)*(K281/K$66)^$BW$1,-99)</f>
        <v>-99</v>
      </c>
      <c r="CE281" s="8">
        <f>MAX((CE$3*climhigh!$I391+CE$4*climhigh!$I391^2+CE$5*climhigh!$I391^6)*(L281/L$66)^$BW$1,-99)</f>
        <v>-99</v>
      </c>
      <c r="CF281" s="8">
        <f>MAX((CF$3*climhigh!$I391+CF$4*climhigh!$I391^2+CF$5*climhigh!$I391^6)*(M281/M$66)^$BW$1,-99)</f>
        <v>-99</v>
      </c>
      <c r="CG281" s="8">
        <f>MAX((CG$3*climhigh!$M391+CG$4*climhigh!$M391^2+CG$5*climhigh!$M391^6)*(K281/K$66)^$BW$1,-99)</f>
        <v>-99</v>
      </c>
      <c r="CH281" s="8">
        <f>MAX((CH$3*climhigh!$M391+CH$4*climhigh!$M391^2+CH$5*climhigh!$M391^6)*(L281/L$66)^$BW$1,-99)</f>
        <v>-99</v>
      </c>
      <c r="CI281" s="8">
        <f>MAX((CI$3*climhigh!$M391+CI$4*climhigh!$M391^2+CI$5*climhigh!$M391^6)*(M281/M$66)^$BW$1,-99)</f>
        <v>-99</v>
      </c>
      <c r="CJ281" s="8">
        <f t="shared" si="261"/>
        <v>0</v>
      </c>
      <c r="CK281" s="8">
        <f t="shared" si="262"/>
        <v>0</v>
      </c>
      <c r="CL281" s="8">
        <f t="shared" si="263"/>
        <v>0</v>
      </c>
    </row>
    <row r="282" spans="1:90">
      <c r="A282">
        <f t="shared" si="232"/>
        <v>2236</v>
      </c>
      <c r="B282" s="4">
        <f t="shared" si="268"/>
        <v>1286.532791870653</v>
      </c>
      <c r="C282" s="4">
        <f t="shared" si="268"/>
        <v>3572.5981508272889</v>
      </c>
      <c r="D282" s="4">
        <f t="shared" si="268"/>
        <v>6809.5884199044303</v>
      </c>
      <c r="E282" s="11">
        <f t="shared" si="269"/>
        <v>9.0096623134831338E-8</v>
      </c>
      <c r="F282" s="11">
        <f t="shared" si="269"/>
        <v>1.8062386709161094E-7</v>
      </c>
      <c r="G282" s="11">
        <f t="shared" si="269"/>
        <v>3.9878666015340899E-7</v>
      </c>
      <c r="H282" s="4">
        <f t="shared" si="241"/>
        <v>129135.40433222294</v>
      </c>
      <c r="I282" s="4">
        <f t="shared" si="241"/>
        <v>204465.6375970096</v>
      </c>
      <c r="J282" s="4">
        <f t="shared" si="241"/>
        <v>37234.984132093137</v>
      </c>
      <c r="K282" s="4">
        <f t="shared" si="233"/>
        <v>100374.7476536969</v>
      </c>
      <c r="L282" s="4">
        <f t="shared" si="233"/>
        <v>57231.636183224946</v>
      </c>
      <c r="M282" s="4">
        <f t="shared" si="233"/>
        <v>5468.022710925562</v>
      </c>
      <c r="N282" s="11">
        <f t="shared" si="238"/>
        <v>-2.3598445537227342E-3</v>
      </c>
      <c r="O282" s="11">
        <f t="shared" si="238"/>
        <v>2.4512404999039727E-3</v>
      </c>
      <c r="P282" s="11">
        <f t="shared" si="238"/>
        <v>1.4246997605165124E-3</v>
      </c>
      <c r="Q282" s="4">
        <f t="shared" si="234"/>
        <v>1054.7761892167946</v>
      </c>
      <c r="R282" s="4">
        <f t="shared" si="234"/>
        <v>5797.3270073178837</v>
      </c>
      <c r="S282" s="4">
        <f t="shared" si="234"/>
        <v>1384.6194075690469</v>
      </c>
      <c r="T282" s="4">
        <f t="shared" si="270"/>
        <v>8.1679861124932263</v>
      </c>
      <c r="U282" s="4">
        <f t="shared" si="270"/>
        <v>28.353551606280625</v>
      </c>
      <c r="V282" s="4">
        <f t="shared" si="270"/>
        <v>37.185980868342362</v>
      </c>
      <c r="W282" s="11">
        <f t="shared" si="235"/>
        <v>-1.219247815263802E-2</v>
      </c>
      <c r="X282" s="11">
        <f t="shared" si="235"/>
        <v>-1.3228699347321071E-2</v>
      </c>
      <c r="Y282" s="11">
        <f t="shared" si="235"/>
        <v>-1.2203590333800474E-2</v>
      </c>
      <c r="Z282" s="4">
        <f t="shared" si="247"/>
        <v>1063.3113027172158</v>
      </c>
      <c r="AA282" s="4">
        <f t="shared" si="247"/>
        <v>19105.407456692148</v>
      </c>
      <c r="AB282" s="4">
        <f t="shared" si="247"/>
        <v>2727.6937361112564</v>
      </c>
      <c r="AC282" s="12">
        <f t="shared" si="271"/>
        <v>1.270761350612206</v>
      </c>
      <c r="AD282" s="12">
        <f t="shared" si="271"/>
        <v>4.8993986290498617</v>
      </c>
      <c r="AE282" s="12">
        <f t="shared" si="271"/>
        <v>1.9977456958356712</v>
      </c>
      <c r="AF282" s="11">
        <f t="shared" si="236"/>
        <v>-2.9039671966837322E-3</v>
      </c>
      <c r="AG282" s="11">
        <f t="shared" si="236"/>
        <v>2.0567434751257441E-3</v>
      </c>
      <c r="AH282" s="11">
        <f t="shared" si="236"/>
        <v>8.257041531207765E-4</v>
      </c>
      <c r="AI282" s="1">
        <f t="shared" si="274"/>
        <v>264681.8373489494</v>
      </c>
      <c r="AJ282" s="1">
        <f t="shared" si="274"/>
        <v>398500.28951772791</v>
      </c>
      <c r="AK282" s="1">
        <f t="shared" si="274"/>
        <v>73362.944323677715</v>
      </c>
      <c r="AL282" s="17">
        <f t="shared" si="272"/>
        <v>69.014065998382605</v>
      </c>
      <c r="AM282" s="17">
        <f t="shared" si="272"/>
        <v>31.661000721132918</v>
      </c>
      <c r="AN282" s="17">
        <f t="shared" si="272"/>
        <v>4.7386336371048765</v>
      </c>
      <c r="AO282" s="7">
        <f t="shared" ref="AO282:AQ297" si="275">AO$5*AO281</f>
        <v>1.8855929223334797E-3</v>
      </c>
      <c r="AP282" s="7">
        <f t="shared" si="275"/>
        <v>2.9036714046317791E-3</v>
      </c>
      <c r="AQ282" s="7">
        <f t="shared" si="275"/>
        <v>2.1017937643714904E-3</v>
      </c>
      <c r="AR282" s="1">
        <f t="shared" si="245"/>
        <v>129135.40433222294</v>
      </c>
      <c r="AS282" s="1">
        <f t="shared" si="245"/>
        <v>204465.6375970096</v>
      </c>
      <c r="AT282" s="1">
        <f t="shared" si="245"/>
        <v>37234.984132093137</v>
      </c>
      <c r="AU282" s="1">
        <f t="shared" si="252"/>
        <v>25827.08086644459</v>
      </c>
      <c r="AV282" s="1">
        <f t="shared" si="252"/>
        <v>40893.127519401925</v>
      </c>
      <c r="AW282" s="1">
        <f t="shared" si="252"/>
        <v>7446.9968264186282</v>
      </c>
      <c r="AX282" s="1">
        <f t="shared" si="253"/>
        <v>80299.798122957509</v>
      </c>
      <c r="AY282" s="1">
        <f t="shared" si="253"/>
        <v>45785.308946579949</v>
      </c>
      <c r="AZ282" s="1">
        <f t="shared" si="253"/>
        <v>4374.4181687404498</v>
      </c>
      <c r="BA282" s="1">
        <f t="shared" si="254"/>
        <v>11.293522385896294</v>
      </c>
      <c r="BB282" s="1">
        <f t="shared" si="254"/>
        <v>10.731718553287548</v>
      </c>
      <c r="BC282" s="1">
        <f t="shared" si="254"/>
        <v>8.3835287999455783</v>
      </c>
      <c r="BD282" s="1">
        <f t="shared" si="255"/>
        <v>185.51807868723927</v>
      </c>
      <c r="BE282">
        <f t="shared" si="273"/>
        <v>0.21822387218499145</v>
      </c>
      <c r="BF282">
        <f t="shared" si="273"/>
        <v>0.3346263841173937</v>
      </c>
      <c r="BG282">
        <f t="shared" si="273"/>
        <v>2.453676962688749E-2</v>
      </c>
      <c r="BH282">
        <f t="shared" si="256"/>
        <v>0.29227906853374069</v>
      </c>
      <c r="BI282">
        <f t="shared" si="257"/>
        <v>4.7621658391411486E-3</v>
      </c>
      <c r="BJ282">
        <f t="shared" si="257"/>
        <v>1.1197481694748152E-2</v>
      </c>
      <c r="BK282">
        <f t="shared" si="257"/>
        <v>6.0205306372294847E-5</v>
      </c>
      <c r="BL282">
        <f t="shared" si="251"/>
        <v>614.96421113459201</v>
      </c>
      <c r="BM282">
        <f t="shared" si="251"/>
        <v>2289.5002341975246</v>
      </c>
      <c r="BN282">
        <f t="shared" si="251"/>
        <v>2.2417436274402043</v>
      </c>
      <c r="BO282">
        <f t="shared" si="246"/>
        <v>658.93701140317182</v>
      </c>
      <c r="BP282">
        <f t="shared" si="267"/>
        <v>716.23279577195387</v>
      </c>
      <c r="BQ282">
        <f t="shared" si="267"/>
        <v>66.988915626025829</v>
      </c>
      <c r="BR282" s="7">
        <f t="shared" si="265"/>
        <v>6.6797845570443215E-4</v>
      </c>
      <c r="BS282" s="7">
        <f t="shared" si="249"/>
        <v>1.6871724054388368E-3</v>
      </c>
      <c r="BT282" s="7">
        <f t="shared" si="250"/>
        <v>2.841591627156917E-4</v>
      </c>
      <c r="BU282" s="8">
        <f>MAX((BU$3*climhigh!$I392+BU$4*climhigh!$I392^2+BU$5*climhigh!$I392^6)*(K282/K$66)^$BW$1,-99)</f>
        <v>-49.588427400742603</v>
      </c>
      <c r="BV282" s="8">
        <f>MAX((BV$3*climhigh!$I392+BV$4*climhigh!$I392^2+BV$5*climhigh!$I392^6)*(L282/L$66)^$BW$1,-99)</f>
        <v>-28.539722371317257</v>
      </c>
      <c r="BW282" s="8">
        <f>MAX((BW$3*climhigh!$I392+BW$4*climhigh!$I392^2+BW$5*climhigh!$I392^6)*(M282/M$66)^$BW$1,-99)</f>
        <v>-28.332163498991211</v>
      </c>
      <c r="BX282" s="8">
        <f>MAX((BX$3*climhigh!$M392+BX$4*climhigh!$M392^2+BX$5*climhigh!$M392^6)*(K282/K$66)^$BW$1,-99)</f>
        <v>-49.588446008945951</v>
      </c>
      <c r="BY282" s="8">
        <f>MAX((BY$3*climhigh!$M392+BY$4*climhigh!$M392^2+BY$5*climhigh!$M392^6)*(L282/L$66)^$BW$1,-99)</f>
        <v>-28.539732431705257</v>
      </c>
      <c r="BZ282" s="8">
        <f>MAX((BZ$3*climhigh!$M392+BZ$4*climhigh!$M392^2+BZ$5*climhigh!$M392^6)*(M282/M$66)^$BW$1,-99)</f>
        <v>-28.332172861003979</v>
      </c>
      <c r="CA282" s="8">
        <f t="shared" si="258"/>
        <v>2.751572260120112E-2</v>
      </c>
      <c r="CB282" s="8">
        <f t="shared" si="259"/>
        <v>4.6423767888456264E-5</v>
      </c>
      <c r="CC282" s="8">
        <f t="shared" si="260"/>
        <v>7.818844695874545E-6</v>
      </c>
      <c r="CD282" s="8">
        <f>MAX((CD$3*climhigh!$I392+CD$4*climhigh!$I392^2+CD$5*climhigh!$I392^6)*(K282/K$66)^$BW$1,-99)</f>
        <v>-99</v>
      </c>
      <c r="CE282" s="8">
        <f>MAX((CE$3*climhigh!$I392+CE$4*climhigh!$I392^2+CE$5*climhigh!$I392^6)*(L282/L$66)^$BW$1,-99)</f>
        <v>-99</v>
      </c>
      <c r="CF282" s="8">
        <f>MAX((CF$3*climhigh!$I392+CF$4*climhigh!$I392^2+CF$5*climhigh!$I392^6)*(M282/M$66)^$BW$1,-99)</f>
        <v>-99</v>
      </c>
      <c r="CG282" s="8">
        <f>MAX((CG$3*climhigh!$M392+CG$4*climhigh!$M392^2+CG$5*climhigh!$M392^6)*(K282/K$66)^$BW$1,-99)</f>
        <v>-99</v>
      </c>
      <c r="CH282" s="8">
        <f>MAX((CH$3*climhigh!$M392+CH$4*climhigh!$M392^2+CH$5*climhigh!$M392^6)*(L282/L$66)^$BW$1,-99)</f>
        <v>-99</v>
      </c>
      <c r="CI282" s="8">
        <f>MAX((CI$3*climhigh!$M392+CI$4*climhigh!$M392^2+CI$5*climhigh!$M392^6)*(M282/M$66)^$BW$1,-99)</f>
        <v>-99</v>
      </c>
      <c r="CJ282" s="8">
        <f t="shared" si="261"/>
        <v>0</v>
      </c>
      <c r="CK282" s="8">
        <f t="shared" si="262"/>
        <v>0</v>
      </c>
      <c r="CL282" s="8">
        <f t="shared" si="263"/>
        <v>0</v>
      </c>
    </row>
    <row r="283" spans="1:90">
      <c r="A283">
        <f t="shared" si="232"/>
        <v>2237</v>
      </c>
      <c r="B283" s="4">
        <f t="shared" si="268"/>
        <v>1286.5329019873</v>
      </c>
      <c r="C283" s="4">
        <f t="shared" si="268"/>
        <v>3572.5987638589581</v>
      </c>
      <c r="D283" s="4">
        <f t="shared" si="268"/>
        <v>6809.5909996988021</v>
      </c>
      <c r="E283" s="11">
        <f t="shared" si="269"/>
        <v>8.5591791978089762E-8</v>
      </c>
      <c r="F283" s="11">
        <f t="shared" si="269"/>
        <v>1.7159267373703039E-7</v>
      </c>
      <c r="G283" s="11">
        <f t="shared" si="269"/>
        <v>3.788473271457385E-7</v>
      </c>
      <c r="H283" s="4">
        <f t="shared" si="241"/>
        <v>128832.85395200274</v>
      </c>
      <c r="I283" s="4">
        <f t="shared" si="241"/>
        <v>204963.77069569056</v>
      </c>
      <c r="J283" s="4">
        <f t="shared" si="241"/>
        <v>37287.804624772667</v>
      </c>
      <c r="K283" s="4">
        <f t="shared" si="233"/>
        <v>100139.57183138913</v>
      </c>
      <c r="L283" s="4">
        <f t="shared" si="233"/>
        <v>57371.057945028799</v>
      </c>
      <c r="M283" s="4">
        <f t="shared" si="233"/>
        <v>5475.7774184120544</v>
      </c>
      <c r="N283" s="11">
        <f t="shared" si="238"/>
        <v>-2.3429779681156671E-3</v>
      </c>
      <c r="O283" s="11">
        <f t="shared" si="238"/>
        <v>2.436096031878332E-3</v>
      </c>
      <c r="P283" s="11">
        <f t="shared" si="238"/>
        <v>1.4181922600646768E-3</v>
      </c>
      <c r="Q283" s="4">
        <f t="shared" si="234"/>
        <v>1039.4747566547917</v>
      </c>
      <c r="R283" s="4">
        <f t="shared" si="234"/>
        <v>5734.572913773889</v>
      </c>
      <c r="S283" s="4">
        <f t="shared" si="234"/>
        <v>1369.6622913106849</v>
      </c>
      <c r="T283" s="4">
        <f t="shared" si="270"/>
        <v>8.0683981202656021</v>
      </c>
      <c r="U283" s="4">
        <f t="shared" si="270"/>
        <v>27.978470996652387</v>
      </c>
      <c r="V283" s="4">
        <f t="shared" si="270"/>
        <v>36.732178391664569</v>
      </c>
      <c r="W283" s="11">
        <f t="shared" si="235"/>
        <v>-1.219247815263802E-2</v>
      </c>
      <c r="X283" s="11">
        <f t="shared" si="235"/>
        <v>-1.3228699347321071E-2</v>
      </c>
      <c r="Y283" s="11">
        <f t="shared" si="235"/>
        <v>-1.2203590333800474E-2</v>
      </c>
      <c r="Z283" s="4">
        <f t="shared" si="247"/>
        <v>1044.8253665892062</v>
      </c>
      <c r="AA283" s="4">
        <f t="shared" si="247"/>
        <v>18937.753757421793</v>
      </c>
      <c r="AB283" s="4">
        <f t="shared" si="247"/>
        <v>2700.4738277445449</v>
      </c>
      <c r="AC283" s="12">
        <f t="shared" si="271"/>
        <v>1.2670711013352145</v>
      </c>
      <c r="AD283" s="12">
        <f t="shared" si="271"/>
        <v>4.9094754352122001</v>
      </c>
      <c r="AE283" s="12">
        <f t="shared" si="271"/>
        <v>1.9993952427536019</v>
      </c>
      <c r="AF283" s="11">
        <f t="shared" si="236"/>
        <v>-2.9039671966837322E-3</v>
      </c>
      <c r="AG283" s="11">
        <f t="shared" si="236"/>
        <v>2.0567434751257441E-3</v>
      </c>
      <c r="AH283" s="11">
        <f t="shared" si="236"/>
        <v>8.257041531207765E-4</v>
      </c>
      <c r="AI283" s="1">
        <f t="shared" si="274"/>
        <v>264040.73448049906</v>
      </c>
      <c r="AJ283" s="1">
        <f t="shared" si="274"/>
        <v>399543.38808535703</v>
      </c>
      <c r="AK283" s="1">
        <f t="shared" si="274"/>
        <v>73473.646717728581</v>
      </c>
      <c r="AL283" s="17">
        <f t="shared" si="272"/>
        <v>69.142897108426737</v>
      </c>
      <c r="AM283" s="17">
        <f t="shared" si="272"/>
        <v>31.752014532144539</v>
      </c>
      <c r="AN283" s="17">
        <f t="shared" si="272"/>
        <v>4.7484936714286841</v>
      </c>
      <c r="AO283" s="7">
        <f t="shared" si="275"/>
        <v>1.8667369931101448E-3</v>
      </c>
      <c r="AP283" s="7">
        <f t="shared" si="275"/>
        <v>2.8746346905854613E-3</v>
      </c>
      <c r="AQ283" s="7">
        <f t="shared" si="275"/>
        <v>2.0807758267277756E-3</v>
      </c>
      <c r="AR283" s="1">
        <f t="shared" si="245"/>
        <v>128832.85395200274</v>
      </c>
      <c r="AS283" s="1">
        <f t="shared" si="245"/>
        <v>204963.77069569056</v>
      </c>
      <c r="AT283" s="1">
        <f t="shared" si="245"/>
        <v>37287.804624772667</v>
      </c>
      <c r="AU283" s="1">
        <f t="shared" si="252"/>
        <v>25766.57079040055</v>
      </c>
      <c r="AV283" s="1">
        <f t="shared" si="252"/>
        <v>40992.754139138116</v>
      </c>
      <c r="AW283" s="1">
        <f t="shared" si="252"/>
        <v>7457.5609249545341</v>
      </c>
      <c r="AX283" s="1">
        <f t="shared" si="253"/>
        <v>80111.657465111304</v>
      </c>
      <c r="AY283" s="1">
        <f t="shared" si="253"/>
        <v>45896.846356023038</v>
      </c>
      <c r="AZ283" s="1">
        <f t="shared" si="253"/>
        <v>4380.6219347296437</v>
      </c>
      <c r="BA283" s="1">
        <f t="shared" si="254"/>
        <v>11.291176658860456</v>
      </c>
      <c r="BB283" s="1">
        <f t="shared" si="254"/>
        <v>10.734151686847756</v>
      </c>
      <c r="BC283" s="1">
        <f t="shared" si="254"/>
        <v>8.3849459875207781</v>
      </c>
      <c r="BD283" s="1">
        <f t="shared" si="255"/>
        <v>180.13979093957209</v>
      </c>
      <c r="BE283">
        <f t="shared" si="273"/>
        <v>0.21822387218499145</v>
      </c>
      <c r="BF283">
        <f t="shared" si="273"/>
        <v>0.3346263841173937</v>
      </c>
      <c r="BG283">
        <f t="shared" si="273"/>
        <v>2.453676962688749E-2</v>
      </c>
      <c r="BH283">
        <f t="shared" si="256"/>
        <v>0.29234771962596062</v>
      </c>
      <c r="BI283">
        <f t="shared" si="257"/>
        <v>4.7621658391411486E-3</v>
      </c>
      <c r="BJ283">
        <f t="shared" si="257"/>
        <v>1.1197481694748152E-2</v>
      </c>
      <c r="BK283">
        <f t="shared" si="257"/>
        <v>6.0205306372294847E-5</v>
      </c>
      <c r="BL283">
        <f t="shared" si="251"/>
        <v>613.52341604928813</v>
      </c>
      <c r="BM283">
        <f t="shared" si="251"/>
        <v>2295.0780704515528</v>
      </c>
      <c r="BN283">
        <f t="shared" si="251"/>
        <v>2.2449237013847112</v>
      </c>
      <c r="BO283">
        <f t="shared" si="246"/>
        <v>659.3771671304554</v>
      </c>
      <c r="BP283">
        <f t="shared" si="267"/>
        <v>724.33390296973607</v>
      </c>
      <c r="BQ283">
        <f t="shared" si="267"/>
        <v>67.760128801884122</v>
      </c>
      <c r="BR283" s="7">
        <f t="shared" si="265"/>
        <v>6.6984649193502221E-4</v>
      </c>
      <c r="BS283" s="7">
        <f t="shared" si="249"/>
        <v>1.6380314615911037E-3</v>
      </c>
      <c r="BT283" s="7">
        <f t="shared" si="250"/>
        <v>2.7570388200229132E-4</v>
      </c>
      <c r="BU283" s="8">
        <f>MAX((BU$3*climhigh!$I393+BU$4*climhigh!$I393^2+BU$5*climhigh!$I393^6)*(K283/K$66)^$BW$1,-99)</f>
        <v>-49.772386443361007</v>
      </c>
      <c r="BV283" s="8">
        <f>MAX((BV$3*climhigh!$I393+BV$4*climhigh!$I393^2+BV$5*climhigh!$I393^6)*(L283/L$66)^$BW$1,-99)</f>
        <v>-28.605994458131615</v>
      </c>
      <c r="BW283" s="8">
        <f>MAX((BW$3*climhigh!$I393+BW$4*climhigh!$I393^2+BW$5*climhigh!$I393^6)*(M283/M$66)^$BW$1,-99)</f>
        <v>-28.399966324828139</v>
      </c>
      <c r="BX283" s="8">
        <f>MAX((BX$3*climhigh!$M393+BX$4*climhigh!$M393^2+BX$5*climhigh!$M393^6)*(K283/K$66)^$BW$1,-99)</f>
        <v>-49.77240504200936</v>
      </c>
      <c r="BY283" s="8">
        <f>MAX((BY$3*climhigh!$M393+BY$4*climhigh!$M393^2+BY$5*climhigh!$M393^6)*(L283/L$66)^$BW$1,-99)</f>
        <v>-28.606004500757734</v>
      </c>
      <c r="BZ283" s="8">
        <f>MAX((BZ$3*climhigh!$M393+BZ$4*climhigh!$M393^2+BZ$5*climhigh!$M393^6)*(M283/M$66)^$BW$1,-99)</f>
        <v>-28.399975672080874</v>
      </c>
      <c r="CA283" s="8">
        <f t="shared" si="258"/>
        <v>2.7446554807372264E-2</v>
      </c>
      <c r="CB283" s="8">
        <f t="shared" si="259"/>
        <v>4.4958320286760322E-5</v>
      </c>
      <c r="CC283" s="8">
        <f t="shared" si="260"/>
        <v>7.5671217079811843E-6</v>
      </c>
      <c r="CD283" s="8">
        <f>MAX((CD$3*climhigh!$I393+CD$4*climhigh!$I393^2+CD$5*climhigh!$I393^6)*(K283/K$66)^$BW$1,-99)</f>
        <v>-99</v>
      </c>
      <c r="CE283" s="8">
        <f>MAX((CE$3*climhigh!$I393+CE$4*climhigh!$I393^2+CE$5*climhigh!$I393^6)*(L283/L$66)^$BW$1,-99)</f>
        <v>-99</v>
      </c>
      <c r="CF283" s="8">
        <f>MAX((CF$3*climhigh!$I393+CF$4*climhigh!$I393^2+CF$5*climhigh!$I393^6)*(M283/M$66)^$BW$1,-99)</f>
        <v>-99</v>
      </c>
      <c r="CG283" s="8">
        <f>MAX((CG$3*climhigh!$M393+CG$4*climhigh!$M393^2+CG$5*climhigh!$M393^6)*(K283/K$66)^$BW$1,-99)</f>
        <v>-99</v>
      </c>
      <c r="CH283" s="8">
        <f>MAX((CH$3*climhigh!$M393+CH$4*climhigh!$M393^2+CH$5*climhigh!$M393^6)*(L283/L$66)^$BW$1,-99)</f>
        <v>-99</v>
      </c>
      <c r="CI283" s="8">
        <f>MAX((CI$3*climhigh!$M393+CI$4*climhigh!$M393^2+CI$5*climhigh!$M393^6)*(M283/M$66)^$BW$1,-99)</f>
        <v>-99</v>
      </c>
      <c r="CJ283" s="8">
        <f t="shared" si="261"/>
        <v>0</v>
      </c>
      <c r="CK283" s="8">
        <f t="shared" si="262"/>
        <v>0</v>
      </c>
      <c r="CL283" s="8">
        <f t="shared" si="263"/>
        <v>0</v>
      </c>
    </row>
    <row r="284" spans="1:90">
      <c r="A284">
        <f t="shared" si="232"/>
        <v>2238</v>
      </c>
      <c r="B284" s="4">
        <f t="shared" si="268"/>
        <v>1286.5330065981236</v>
      </c>
      <c r="C284" s="4">
        <f t="shared" si="268"/>
        <v>3572.599346239143</v>
      </c>
      <c r="D284" s="4">
        <f t="shared" si="268"/>
        <v>6809.5934505043833</v>
      </c>
      <c r="E284" s="11">
        <f t="shared" si="269"/>
        <v>8.1312202379185269E-8</v>
      </c>
      <c r="F284" s="11">
        <f t="shared" si="269"/>
        <v>1.6301304005017886E-7</v>
      </c>
      <c r="G284" s="11">
        <f t="shared" si="269"/>
        <v>3.5990496078845155E-7</v>
      </c>
      <c r="H284" s="4">
        <f t="shared" si="241"/>
        <v>128533.30779706703</v>
      </c>
      <c r="I284" s="4">
        <f t="shared" si="241"/>
        <v>205460.0752278959</v>
      </c>
      <c r="J284" s="4">
        <f t="shared" si="241"/>
        <v>37340.46515485362</v>
      </c>
      <c r="K284" s="4">
        <f t="shared" si="233"/>
        <v>99906.731609581766</v>
      </c>
      <c r="L284" s="4">
        <f t="shared" si="233"/>
        <v>57509.968321575907</v>
      </c>
      <c r="M284" s="4">
        <f t="shared" si="233"/>
        <v>5483.5087331223613</v>
      </c>
      <c r="N284" s="11">
        <f t="shared" si="238"/>
        <v>-2.3251569539303185E-3</v>
      </c>
      <c r="O284" s="11">
        <f t="shared" si="238"/>
        <v>2.4212622448100962E-3</v>
      </c>
      <c r="P284" s="11">
        <f t="shared" si="238"/>
        <v>1.4119117925266433E-3</v>
      </c>
      <c r="Q284" s="4">
        <f t="shared" si="234"/>
        <v>1024.4135932445367</v>
      </c>
      <c r="R284" s="4">
        <f t="shared" si="234"/>
        <v>5672.4141231436261</v>
      </c>
      <c r="S284" s="4">
        <f t="shared" si="234"/>
        <v>1354.8582239530774</v>
      </c>
      <c r="T284" s="4">
        <f t="shared" si="270"/>
        <v>7.9700243524574779</v>
      </c>
      <c r="U284" s="4">
        <f t="shared" si="270"/>
        <v>27.608352215639929</v>
      </c>
      <c r="V284" s="4">
        <f t="shared" si="270"/>
        <v>36.283913934504618</v>
      </c>
      <c r="W284" s="11">
        <f t="shared" si="235"/>
        <v>-1.219247815263802E-2</v>
      </c>
      <c r="X284" s="11">
        <f t="shared" si="235"/>
        <v>-1.3228699347321071E-2</v>
      </c>
      <c r="Y284" s="11">
        <f t="shared" si="235"/>
        <v>-1.2203590333800474E-2</v>
      </c>
      <c r="Z284" s="4">
        <f t="shared" si="247"/>
        <v>1026.6781657375104</v>
      </c>
      <c r="AA284" s="4">
        <f t="shared" si="247"/>
        <v>18771.287492419666</v>
      </c>
      <c r="AB284" s="4">
        <f t="shared" si="247"/>
        <v>2673.5081228388335</v>
      </c>
      <c r="AC284" s="12">
        <f t="shared" si="271"/>
        <v>1.263391568421071</v>
      </c>
      <c r="AD284" s="12">
        <f t="shared" si="271"/>
        <v>4.9195729667798629</v>
      </c>
      <c r="AE284" s="12">
        <f t="shared" si="271"/>
        <v>2.0010461517092737</v>
      </c>
      <c r="AF284" s="11">
        <f t="shared" si="236"/>
        <v>-2.9039671966837322E-3</v>
      </c>
      <c r="AG284" s="11">
        <f t="shared" si="236"/>
        <v>2.0567434751257441E-3</v>
      </c>
      <c r="AH284" s="11">
        <f t="shared" si="236"/>
        <v>8.257041531207765E-4</v>
      </c>
      <c r="AI284" s="1">
        <f t="shared" si="274"/>
        <v>263403.23182284972</v>
      </c>
      <c r="AJ284" s="1">
        <f t="shared" si="274"/>
        <v>400581.80341595941</v>
      </c>
      <c r="AK284" s="1">
        <f t="shared" si="274"/>
        <v>73583.842970910264</v>
      </c>
      <c r="AL284" s="17">
        <f t="shared" si="272"/>
        <v>69.270677996231413</v>
      </c>
      <c r="AM284" s="17">
        <f t="shared" si="272"/>
        <v>31.842377220189917</v>
      </c>
      <c r="AN284" s="17">
        <f t="shared" si="272"/>
        <v>4.7582754167651142</v>
      </c>
      <c r="AO284" s="7">
        <f t="shared" si="275"/>
        <v>1.8480696231790435E-3</v>
      </c>
      <c r="AP284" s="7">
        <f t="shared" si="275"/>
        <v>2.8458883436796065E-3</v>
      </c>
      <c r="AQ284" s="7">
        <f t="shared" si="275"/>
        <v>2.0599680684604978E-3</v>
      </c>
      <c r="AR284" s="1">
        <f t="shared" si="245"/>
        <v>128533.30779706703</v>
      </c>
      <c r="AS284" s="1">
        <f t="shared" si="245"/>
        <v>205460.0752278959</v>
      </c>
      <c r="AT284" s="1">
        <f t="shared" si="245"/>
        <v>37340.46515485362</v>
      </c>
      <c r="AU284" s="1">
        <f t="shared" si="252"/>
        <v>25706.661559413405</v>
      </c>
      <c r="AV284" s="1">
        <f t="shared" si="252"/>
        <v>41092.015045579181</v>
      </c>
      <c r="AW284" s="1">
        <f t="shared" si="252"/>
        <v>7468.0930309707246</v>
      </c>
      <c r="AX284" s="1">
        <f t="shared" si="253"/>
        <v>79925.385287665427</v>
      </c>
      <c r="AY284" s="1">
        <f t="shared" si="253"/>
        <v>46007.974657260726</v>
      </c>
      <c r="AZ284" s="1">
        <f t="shared" si="253"/>
        <v>4386.8069864978888</v>
      </c>
      <c r="BA284" s="1">
        <f t="shared" si="254"/>
        <v>11.288848794531567</v>
      </c>
      <c r="BB284" s="1">
        <f t="shared" si="254"/>
        <v>10.736570022560121</v>
      </c>
      <c r="BC284" s="1">
        <f t="shared" si="254"/>
        <v>8.3863569035030689</v>
      </c>
      <c r="BD284" s="1">
        <f t="shared" si="255"/>
        <v>174.91730201054321</v>
      </c>
      <c r="BE284">
        <f t="shared" si="273"/>
        <v>0.21822387218499145</v>
      </c>
      <c r="BF284">
        <f t="shared" si="273"/>
        <v>0.3346263841173937</v>
      </c>
      <c r="BG284">
        <f t="shared" si="273"/>
        <v>2.453676962688749E-2</v>
      </c>
      <c r="BH284">
        <f t="shared" si="256"/>
        <v>0.29241575610827319</v>
      </c>
      <c r="BI284">
        <f t="shared" si="257"/>
        <v>4.7621658391411486E-3</v>
      </c>
      <c r="BJ284">
        <f t="shared" si="257"/>
        <v>1.1197481694748152E-2</v>
      </c>
      <c r="BK284">
        <f t="shared" si="257"/>
        <v>6.0205306372294847E-5</v>
      </c>
      <c r="BL284">
        <f t="shared" si="251"/>
        <v>612.09692758300719</v>
      </c>
      <c r="BM284">
        <f t="shared" si="251"/>
        <v>2300.6354313659426</v>
      </c>
      <c r="BN284">
        <f t="shared" si="251"/>
        <v>2.2480941447319625</v>
      </c>
      <c r="BO284">
        <f t="shared" si="246"/>
        <v>659.81884861271976</v>
      </c>
      <c r="BP284">
        <f t="shared" si="267"/>
        <v>732.52686670280343</v>
      </c>
      <c r="BQ284">
        <f t="shared" si="267"/>
        <v>68.540236211632788</v>
      </c>
      <c r="BR284" s="7">
        <f t="shared" si="265"/>
        <v>6.7213520071307542E-4</v>
      </c>
      <c r="BS284" s="7">
        <f t="shared" si="249"/>
        <v>1.5903218073700035E-3</v>
      </c>
      <c r="BT284" s="7">
        <f t="shared" si="250"/>
        <v>2.6749970705041744E-4</v>
      </c>
      <c r="BU284" s="8">
        <f>MAX((BU$3*climhigh!$I394+BU$4*climhigh!$I394^2+BU$5*climhigh!$I394^6)*(K284/K$66)^$BW$1,-99)</f>
        <v>-49.953907701364308</v>
      </c>
      <c r="BV284" s="8">
        <f>MAX((BV$3*climhigh!$I394+BV$4*climhigh!$I394^2+BV$5*climhigh!$I394^6)*(L284/L$66)^$BW$1,-99)</f>
        <v>-28.670975002848508</v>
      </c>
      <c r="BW284" s="8">
        <f>MAX((BW$3*climhigh!$I394+BW$4*climhigh!$I394^2+BW$5*climhigh!$I394^6)*(M284/M$66)^$BW$1,-99)</f>
        <v>-28.466540940792022</v>
      </c>
      <c r="BX284" s="8">
        <f>MAX((BX$3*climhigh!$M394+BX$4*climhigh!$M394^2+BX$5*climhigh!$M394^6)*(K284/K$66)^$BW$1,-99)</f>
        <v>-49.953926290416618</v>
      </c>
      <c r="BY284" s="8">
        <f>MAX((BY$3*climhigh!$M394+BY$4*climhigh!$M394^2+BY$5*climhigh!$M394^6)*(L284/L$66)^$BW$1,-99)</f>
        <v>-28.670985027812851</v>
      </c>
      <c r="BZ284" s="8">
        <f>MAX((BZ$3*climhigh!$M394+BZ$4*climhigh!$M394^2+BZ$5*climhigh!$M394^6)*(M284/M$66)^$BW$1,-99)</f>
        <v>-28.466550273363993</v>
      </c>
      <c r="CA284" s="8">
        <f t="shared" si="258"/>
        <v>2.7377949606665033E-2</v>
      </c>
      <c r="CB284" s="8">
        <f t="shared" si="259"/>
        <v>4.353975030055641E-5</v>
      </c>
      <c r="CC284" s="8">
        <f t="shared" si="260"/>
        <v>7.3235934994239873E-6</v>
      </c>
      <c r="CD284" s="8">
        <f>MAX((CD$3*climhigh!$I394+CD$4*climhigh!$I394^2+CD$5*climhigh!$I394^6)*(K284/K$66)^$BW$1,-99)</f>
        <v>-99</v>
      </c>
      <c r="CE284" s="8">
        <f>MAX((CE$3*climhigh!$I394+CE$4*climhigh!$I394^2+CE$5*climhigh!$I394^6)*(L284/L$66)^$BW$1,-99)</f>
        <v>-99</v>
      </c>
      <c r="CF284" s="8">
        <f>MAX((CF$3*climhigh!$I394+CF$4*climhigh!$I394^2+CF$5*climhigh!$I394^6)*(M284/M$66)^$BW$1,-99)</f>
        <v>-99</v>
      </c>
      <c r="CG284" s="8">
        <f>MAX((CG$3*climhigh!$M394+CG$4*climhigh!$M394^2+CG$5*climhigh!$M394^6)*(K284/K$66)^$BW$1,-99)</f>
        <v>-99</v>
      </c>
      <c r="CH284" s="8">
        <f>MAX((CH$3*climhigh!$M394+CH$4*climhigh!$M394^2+CH$5*climhigh!$M394^6)*(L284/L$66)^$BW$1,-99)</f>
        <v>-99</v>
      </c>
      <c r="CI284" s="8">
        <f>MAX((CI$3*climhigh!$M394+CI$4*climhigh!$M394^2+CI$5*climhigh!$M394^6)*(M284/M$66)^$BW$1,-99)</f>
        <v>-99</v>
      </c>
      <c r="CJ284" s="8">
        <f t="shared" si="261"/>
        <v>0</v>
      </c>
      <c r="CK284" s="8">
        <f t="shared" si="262"/>
        <v>0</v>
      </c>
      <c r="CL284" s="8">
        <f t="shared" si="263"/>
        <v>0</v>
      </c>
    </row>
    <row r="285" spans="1:90">
      <c r="A285">
        <f t="shared" si="232"/>
        <v>2239</v>
      </c>
      <c r="B285" s="4">
        <f t="shared" si="268"/>
        <v>1286.5331059784141</v>
      </c>
      <c r="C285" s="4">
        <f t="shared" si="268"/>
        <v>3572.5998995004093</v>
      </c>
      <c r="D285" s="4">
        <f t="shared" si="268"/>
        <v>6809.5957787705238</v>
      </c>
      <c r="E285" s="11">
        <f t="shared" si="269"/>
        <v>7.7246592260225997E-8</v>
      </c>
      <c r="F285" s="11">
        <f t="shared" si="269"/>
        <v>1.5486238804766991E-7</v>
      </c>
      <c r="G285" s="11">
        <f t="shared" si="269"/>
        <v>3.4190971274902894E-7</v>
      </c>
      <c r="H285" s="4">
        <f t="shared" si="241"/>
        <v>128236.87020230015</v>
      </c>
      <c r="I285" s="4">
        <f t="shared" si="241"/>
        <v>205954.59440427687</v>
      </c>
      <c r="J285" s="4">
        <f t="shared" si="241"/>
        <v>37392.973111630243</v>
      </c>
      <c r="K285" s="4">
        <f t="shared" si="233"/>
        <v>99676.308061093732</v>
      </c>
      <c r="L285" s="4">
        <f t="shared" si="233"/>
        <v>57648.37938697738</v>
      </c>
      <c r="M285" s="4">
        <f t="shared" si="233"/>
        <v>5491.2177354500127</v>
      </c>
      <c r="N285" s="11">
        <f t="shared" si="238"/>
        <v>-2.3063866145525136E-3</v>
      </c>
      <c r="O285" s="11">
        <f t="shared" si="238"/>
        <v>2.4067317274027999E-3</v>
      </c>
      <c r="P285" s="11">
        <f t="shared" si="238"/>
        <v>1.4058521109097111E-3</v>
      </c>
      <c r="Q285" s="4">
        <f t="shared" si="234"/>
        <v>1009.5896441702944</v>
      </c>
      <c r="R285" s="4">
        <f t="shared" si="234"/>
        <v>5610.8477121591104</v>
      </c>
      <c r="S285" s="4">
        <f t="shared" si="234"/>
        <v>1340.2060332027986</v>
      </c>
      <c r="T285" s="4">
        <f t="shared" si="270"/>
        <v>7.872850004664147</v>
      </c>
      <c r="U285" s="4">
        <f t="shared" si="270"/>
        <v>27.243129624704284</v>
      </c>
      <c r="V285" s="4">
        <f t="shared" si="270"/>
        <v>35.84111991314105</v>
      </c>
      <c r="W285" s="11">
        <f t="shared" si="235"/>
        <v>-1.219247815263802E-2</v>
      </c>
      <c r="X285" s="11">
        <f t="shared" si="235"/>
        <v>-1.3228699347321071E-2</v>
      </c>
      <c r="Y285" s="11">
        <f t="shared" si="235"/>
        <v>-1.2203590333800474E-2</v>
      </c>
      <c r="Z285" s="4">
        <f t="shared" si="247"/>
        <v>1008.8641737413608</v>
      </c>
      <c r="AA285" s="4">
        <f t="shared" si="247"/>
        <v>18606.009005294316</v>
      </c>
      <c r="AB285" s="4">
        <f t="shared" si="247"/>
        <v>2646.7950354027771</v>
      </c>
      <c r="AC285" s="12">
        <f t="shared" si="271"/>
        <v>1.2597227207498094</v>
      </c>
      <c r="AD285" s="12">
        <f t="shared" si="271"/>
        <v>4.9296912663796926</v>
      </c>
      <c r="AE285" s="12">
        <f t="shared" si="271"/>
        <v>2.0026984238273262</v>
      </c>
      <c r="AF285" s="11">
        <f t="shared" si="236"/>
        <v>-2.9039671966837322E-3</v>
      </c>
      <c r="AG285" s="11">
        <f t="shared" si="236"/>
        <v>2.0567434751257441E-3</v>
      </c>
      <c r="AH285" s="11">
        <f t="shared" si="236"/>
        <v>8.257041531207765E-4</v>
      </c>
      <c r="AI285" s="1">
        <f t="shared" si="274"/>
        <v>262769.57019997813</v>
      </c>
      <c r="AJ285" s="1">
        <f t="shared" si="274"/>
        <v>401615.63811994263</v>
      </c>
      <c r="AK285" s="1">
        <f t="shared" si="274"/>
        <v>73693.551704789963</v>
      </c>
      <c r="AL285" s="17">
        <f t="shared" si="272"/>
        <v>69.397414861655449</v>
      </c>
      <c r="AM285" s="17">
        <f t="shared" si="272"/>
        <v>31.932090871854243</v>
      </c>
      <c r="AN285" s="17">
        <f t="shared" si="272"/>
        <v>4.7679792932303968</v>
      </c>
      <c r="AO285" s="7">
        <f t="shared" si="275"/>
        <v>1.8295889269472529E-3</v>
      </c>
      <c r="AP285" s="7">
        <f t="shared" si="275"/>
        <v>2.8174294602428102E-3</v>
      </c>
      <c r="AQ285" s="7">
        <f t="shared" si="275"/>
        <v>2.0393683877758927E-3</v>
      </c>
      <c r="AR285" s="1">
        <f t="shared" si="245"/>
        <v>128236.87020230015</v>
      </c>
      <c r="AS285" s="1">
        <f t="shared" si="245"/>
        <v>205954.59440427687</v>
      </c>
      <c r="AT285" s="1">
        <f t="shared" si="245"/>
        <v>37392.973111630243</v>
      </c>
      <c r="AU285" s="1">
        <f t="shared" si="252"/>
        <v>25647.374040460032</v>
      </c>
      <c r="AV285" s="1">
        <f t="shared" si="252"/>
        <v>41190.918880855374</v>
      </c>
      <c r="AW285" s="1">
        <f t="shared" si="252"/>
        <v>7478.5946223260489</v>
      </c>
      <c r="AX285" s="1">
        <f t="shared" si="253"/>
        <v>79741.046448874986</v>
      </c>
      <c r="AY285" s="1">
        <f t="shared" si="253"/>
        <v>46118.703509581908</v>
      </c>
      <c r="AZ285" s="1">
        <f t="shared" si="253"/>
        <v>4392.9741883600109</v>
      </c>
      <c r="BA285" s="1">
        <f t="shared" si="254"/>
        <v>11.286539744110774</v>
      </c>
      <c r="BB285" s="1">
        <f t="shared" si="254"/>
        <v>10.738973862747232</v>
      </c>
      <c r="BC285" s="1">
        <f t="shared" si="254"/>
        <v>8.3877617683291099</v>
      </c>
      <c r="BD285" s="1">
        <f t="shared" si="255"/>
        <v>169.84610825521685</v>
      </c>
      <c r="BE285">
        <f t="shared" si="273"/>
        <v>0.21822387218499145</v>
      </c>
      <c r="BF285">
        <f t="shared" si="273"/>
        <v>0.3346263841173937</v>
      </c>
      <c r="BG285">
        <f t="shared" si="273"/>
        <v>2.453676962688749E-2</v>
      </c>
      <c r="BH285">
        <f t="shared" si="256"/>
        <v>0.2924831823075198</v>
      </c>
      <c r="BI285">
        <f t="shared" si="257"/>
        <v>4.7621658391411486E-3</v>
      </c>
      <c r="BJ285">
        <f t="shared" si="257"/>
        <v>1.1197481694748152E-2</v>
      </c>
      <c r="BK285">
        <f t="shared" si="257"/>
        <v>6.0205306372294847E-5</v>
      </c>
      <c r="BL285">
        <f t="shared" si="251"/>
        <v>610.68524259577123</v>
      </c>
      <c r="BM285">
        <f t="shared" si="251"/>
        <v>2306.1728007911702</v>
      </c>
      <c r="BN285">
        <f t="shared" si="251"/>
        <v>2.2512554023566822</v>
      </c>
      <c r="BO285">
        <f t="shared" si="246"/>
        <v>660.26233608696634</v>
      </c>
      <c r="BP285">
        <f t="shared" si="267"/>
        <v>740.81272559050251</v>
      </c>
      <c r="BQ285">
        <f t="shared" si="267"/>
        <v>69.329340174226843</v>
      </c>
      <c r="BR285" s="7">
        <f t="shared" si="265"/>
        <v>6.7483624134734299E-4</v>
      </c>
      <c r="BS285" s="7">
        <f t="shared" si="249"/>
        <v>1.5440017547281588E-3</v>
      </c>
      <c r="BT285" s="7">
        <f t="shared" si="250"/>
        <v>2.5953908902206282E-4</v>
      </c>
      <c r="BU285" s="8">
        <f>MAX((BU$3*climhigh!$I395+BU$4*climhigh!$I395^2+BU$5*climhigh!$I395^6)*(K285/K$66)^$BW$1,-99)</f>
        <v>-50.132985037859306</v>
      </c>
      <c r="BV285" s="8">
        <f>MAX((BV$3*climhigh!$I395+BV$4*climhigh!$I395^2+BV$5*climhigh!$I395^6)*(L285/L$66)^$BW$1,-99)</f>
        <v>-28.734671860237633</v>
      </c>
      <c r="BW285" s="8">
        <f>MAX((BW$3*climhigh!$I395+BW$4*climhigh!$I395^2+BW$5*climhigh!$I395^6)*(M285/M$66)^$BW$1,-99)</f>
        <v>-28.53189403839156</v>
      </c>
      <c r="BX285" s="8">
        <f>MAX((BX$3*climhigh!$M395+BX$4*climhigh!$M395^2+BX$5*climhigh!$M395^6)*(K285/K$66)^$BW$1,-99)</f>
        <v>-50.133003617270859</v>
      </c>
      <c r="BY285" s="8">
        <f>MAX((BY$3*climhigh!$M395+BY$4*climhigh!$M395^2+BY$5*climhigh!$M395^6)*(L285/L$66)^$BW$1,-99)</f>
        <v>-28.734681867639313</v>
      </c>
      <c r="BZ285" s="8">
        <f>MAX((BZ$3*climhigh!$M395+BZ$4*climhigh!$M395^2+BZ$5*climhigh!$M395^6)*(M285/M$66)^$BW$1,-99)</f>
        <v>-28.531903356361219</v>
      </c>
      <c r="CA285" s="8">
        <f t="shared" si="258"/>
        <v>2.7309921766220869E-2</v>
      </c>
      <c r="CB285" s="8">
        <f t="shared" si="259"/>
        <v>4.216656712853376E-5</v>
      </c>
      <c r="CC285" s="8">
        <f t="shared" si="260"/>
        <v>7.0879922164687687E-6</v>
      </c>
      <c r="CD285" s="8">
        <f>MAX((CD$3*climhigh!$I395+CD$4*climhigh!$I395^2+CD$5*climhigh!$I395^6)*(K285/K$66)^$BW$1,-99)</f>
        <v>-99</v>
      </c>
      <c r="CE285" s="8">
        <f>MAX((CE$3*climhigh!$I395+CE$4*climhigh!$I395^2+CE$5*climhigh!$I395^6)*(L285/L$66)^$BW$1,-99)</f>
        <v>-99</v>
      </c>
      <c r="CF285" s="8">
        <f>MAX((CF$3*climhigh!$I395+CF$4*climhigh!$I395^2+CF$5*climhigh!$I395^6)*(M285/M$66)^$BW$1,-99)</f>
        <v>-99</v>
      </c>
      <c r="CG285" s="8">
        <f>MAX((CG$3*climhigh!$M395+CG$4*climhigh!$M395^2+CG$5*climhigh!$M395^6)*(K285/K$66)^$BW$1,-99)</f>
        <v>-99</v>
      </c>
      <c r="CH285" s="8">
        <f>MAX((CH$3*climhigh!$M395+CH$4*climhigh!$M395^2+CH$5*climhigh!$M395^6)*(L285/L$66)^$BW$1,-99)</f>
        <v>-99</v>
      </c>
      <c r="CI285" s="8">
        <f>MAX((CI$3*climhigh!$M395+CI$4*climhigh!$M395^2+CI$5*climhigh!$M395^6)*(M285/M$66)^$BW$1,-99)</f>
        <v>-99</v>
      </c>
      <c r="CJ285" s="8">
        <f t="shared" si="261"/>
        <v>0</v>
      </c>
      <c r="CK285" s="8">
        <f t="shared" si="262"/>
        <v>0</v>
      </c>
      <c r="CL285" s="8">
        <f t="shared" si="263"/>
        <v>0</v>
      </c>
    </row>
    <row r="286" spans="1:90">
      <c r="A286">
        <f t="shared" si="232"/>
        <v>2240</v>
      </c>
      <c r="B286" s="4">
        <f t="shared" si="268"/>
        <v>1286.5332003896974</v>
      </c>
      <c r="C286" s="4">
        <f t="shared" si="268"/>
        <v>3572.6004250986934</v>
      </c>
      <c r="D286" s="4">
        <f t="shared" si="268"/>
        <v>6809.5979906241137</v>
      </c>
      <c r="E286" s="11">
        <f t="shared" si="269"/>
        <v>7.33842626472147E-8</v>
      </c>
      <c r="F286" s="11">
        <f t="shared" si="269"/>
        <v>1.471192686452864E-7</v>
      </c>
      <c r="G286" s="11">
        <f t="shared" si="269"/>
        <v>3.2481422711157747E-7</v>
      </c>
      <c r="H286" s="4">
        <f t="shared" si="241"/>
        <v>127943.64388737852</v>
      </c>
      <c r="I286" s="4">
        <f t="shared" si="241"/>
        <v>206447.37056290559</v>
      </c>
      <c r="J286" s="4">
        <f t="shared" si="241"/>
        <v>37445.335700797594</v>
      </c>
      <c r="K286" s="4">
        <f t="shared" si="233"/>
        <v>99448.381004566181</v>
      </c>
      <c r="L286" s="4">
        <f t="shared" si="233"/>
        <v>57786.302972071797</v>
      </c>
      <c r="M286" s="4">
        <f t="shared" si="233"/>
        <v>5498.905479053933</v>
      </c>
      <c r="N286" s="11">
        <f t="shared" si="238"/>
        <v>-2.2866723393070165E-3</v>
      </c>
      <c r="O286" s="11">
        <f t="shared" si="238"/>
        <v>2.3924971796445149E-3</v>
      </c>
      <c r="P286" s="11">
        <f t="shared" si="238"/>
        <v>1.4000070611459581E-3</v>
      </c>
      <c r="Q286" s="4">
        <f t="shared" si="234"/>
        <v>994.99986435833034</v>
      </c>
      <c r="R286" s="4">
        <f t="shared" si="234"/>
        <v>5549.8706672799481</v>
      </c>
      <c r="S286" s="4">
        <f t="shared" si="234"/>
        <v>1325.7045387570972</v>
      </c>
      <c r="T286" s="4">
        <f t="shared" si="270"/>
        <v>7.776860452983283</v>
      </c>
      <c r="U286" s="4">
        <f t="shared" si="270"/>
        <v>26.882738453618977</v>
      </c>
      <c r="V286" s="4">
        <f t="shared" si="270"/>
        <v>35.403729568616455</v>
      </c>
      <c r="W286" s="11">
        <f t="shared" si="235"/>
        <v>-1.219247815263802E-2</v>
      </c>
      <c r="X286" s="11">
        <f t="shared" si="235"/>
        <v>-1.3228699347321071E-2</v>
      </c>
      <c r="Y286" s="11">
        <f t="shared" si="235"/>
        <v>-1.2203590333800474E-2</v>
      </c>
      <c r="Z286" s="4">
        <f t="shared" si="247"/>
        <v>991.37792152773557</v>
      </c>
      <c r="AA286" s="4">
        <f t="shared" si="247"/>
        <v>18441.918293935971</v>
      </c>
      <c r="AB286" s="4">
        <f t="shared" si="247"/>
        <v>2620.3329558381588</v>
      </c>
      <c r="AC286" s="12">
        <f t="shared" si="271"/>
        <v>1.2560645272918347</v>
      </c>
      <c r="AD286" s="12">
        <f t="shared" si="271"/>
        <v>4.9398303767262037</v>
      </c>
      <c r="AE286" s="12">
        <f t="shared" si="271"/>
        <v>2.0043520602333289</v>
      </c>
      <c r="AF286" s="11">
        <f t="shared" si="236"/>
        <v>-2.9039671966837322E-3</v>
      </c>
      <c r="AG286" s="11">
        <f t="shared" si="236"/>
        <v>2.0567434751257441E-3</v>
      </c>
      <c r="AH286" s="11">
        <f t="shared" si="236"/>
        <v>8.257041531207765E-4</v>
      </c>
      <c r="AI286" s="1">
        <f t="shared" si="274"/>
        <v>262139.98722044035</v>
      </c>
      <c r="AJ286" s="1">
        <f t="shared" si="274"/>
        <v>402644.99318880372</v>
      </c>
      <c r="AK286" s="1">
        <f t="shared" si="274"/>
        <v>73802.791156637017</v>
      </c>
      <c r="AL286" s="17">
        <f t="shared" si="272"/>
        <v>69.523113916027199</v>
      </c>
      <c r="AM286" s="17">
        <f t="shared" si="272"/>
        <v>32.021157621268259</v>
      </c>
      <c r="AN286" s="17">
        <f t="shared" si="272"/>
        <v>4.7776057228121394</v>
      </c>
      <c r="AO286" s="7">
        <f t="shared" si="275"/>
        <v>1.8112930376777804E-3</v>
      </c>
      <c r="AP286" s="7">
        <f t="shared" si="275"/>
        <v>2.7892551656403821E-3</v>
      </c>
      <c r="AQ286" s="7">
        <f t="shared" si="275"/>
        <v>2.018974703898134E-3</v>
      </c>
      <c r="AR286" s="1">
        <f t="shared" si="245"/>
        <v>127943.64388737852</v>
      </c>
      <c r="AS286" s="1">
        <f t="shared" si="245"/>
        <v>206447.37056290559</v>
      </c>
      <c r="AT286" s="1">
        <f t="shared" si="245"/>
        <v>37445.335700797594</v>
      </c>
      <c r="AU286" s="1">
        <f t="shared" si="252"/>
        <v>25588.728777475706</v>
      </c>
      <c r="AV286" s="1">
        <f t="shared" si="252"/>
        <v>41289.47411258112</v>
      </c>
      <c r="AW286" s="1">
        <f t="shared" si="252"/>
        <v>7489.0671401595191</v>
      </c>
      <c r="AX286" s="1">
        <f t="shared" si="253"/>
        <v>79558.704803652945</v>
      </c>
      <c r="AY286" s="1">
        <f t="shared" si="253"/>
        <v>46229.042377657439</v>
      </c>
      <c r="AZ286" s="1">
        <f t="shared" si="253"/>
        <v>4399.1243832431473</v>
      </c>
      <c r="BA286" s="1">
        <f t="shared" si="254"/>
        <v>11.284250453343855</v>
      </c>
      <c r="BB286" s="1">
        <f t="shared" si="254"/>
        <v>10.741363502462242</v>
      </c>
      <c r="BC286" s="1">
        <f t="shared" si="254"/>
        <v>8.3891607962940924</v>
      </c>
      <c r="BD286" s="1">
        <f t="shared" si="255"/>
        <v>164.92183564084658</v>
      </c>
      <c r="BE286">
        <f t="shared" si="273"/>
        <v>0.21822387218499145</v>
      </c>
      <c r="BF286">
        <f t="shared" si="273"/>
        <v>0.3346263841173937</v>
      </c>
      <c r="BG286">
        <f t="shared" si="273"/>
        <v>2.453676962688749E-2</v>
      </c>
      <c r="BH286">
        <f t="shared" si="256"/>
        <v>0.29255000252754232</v>
      </c>
      <c r="BI286">
        <f t="shared" si="257"/>
        <v>4.7621658391411486E-3</v>
      </c>
      <c r="BJ286">
        <f t="shared" si="257"/>
        <v>1.1197481694748152E-2</v>
      </c>
      <c r="BK286">
        <f t="shared" si="257"/>
        <v>6.0205306372294847E-5</v>
      </c>
      <c r="BL286">
        <f t="shared" si="251"/>
        <v>609.28885025571424</v>
      </c>
      <c r="BM286">
        <f t="shared" si="251"/>
        <v>2311.690652807024</v>
      </c>
      <c r="BN286">
        <f t="shared" si="251"/>
        <v>2.2544079080799491</v>
      </c>
      <c r="BO286">
        <f t="shared" si="246"/>
        <v>660.70790504015451</v>
      </c>
      <c r="BP286">
        <f t="shared" si="267"/>
        <v>749.19252998452339</v>
      </c>
      <c r="BQ286">
        <f t="shared" si="267"/>
        <v>70.12754418440278</v>
      </c>
      <c r="BR286" s="7">
        <f t="shared" si="265"/>
        <v>6.7794128952614052E-4</v>
      </c>
      <c r="BS286" s="7">
        <f t="shared" si="249"/>
        <v>1.4990308298331639E-3</v>
      </c>
      <c r="BT286" s="7">
        <f t="shared" si="250"/>
        <v>2.518147139097204E-4</v>
      </c>
      <c r="BU286" s="8">
        <f>MAX((BU$3*climhigh!$I396+BU$4*climhigh!$I396^2+BU$5*climhigh!$I396^6)*(K286/K$66)^$BW$1,-99)</f>
        <v>-50.309612538318781</v>
      </c>
      <c r="BV286" s="8">
        <f>MAX((BV$3*climhigh!$I396+BV$4*climhigh!$I396^2+BV$5*climhigh!$I396^6)*(L286/L$66)^$BW$1,-99)</f>
        <v>-28.797092989326131</v>
      </c>
      <c r="BW286" s="8">
        <f>MAX((BW$3*climhigh!$I396+BW$4*climhigh!$I396^2+BW$5*climhigh!$I396^6)*(M286/M$66)^$BW$1,-99)</f>
        <v>-28.596032421326093</v>
      </c>
      <c r="BX286" s="8">
        <f>MAX((BX$3*climhigh!$M396+BX$4*climhigh!$M396^2+BX$5*climhigh!$M396^6)*(K286/K$66)^$BW$1,-99)</f>
        <v>-50.309631108041252</v>
      </c>
      <c r="BY286" s="8">
        <f>MAX((BY$3*climhigh!$M396+BY$4*climhigh!$M396^2+BY$5*climhigh!$M396^6)*(L286/L$66)^$BW$1,-99)</f>
        <v>-28.797102979263322</v>
      </c>
      <c r="BZ286" s="8">
        <f>MAX((BZ$3*climhigh!$M396+BZ$4*climhigh!$M396^2+BZ$5*climhigh!$M396^6)*(M286/M$66)^$BW$1,-99)</f>
        <v>-28.596041724771101</v>
      </c>
      <c r="CA286" s="8">
        <f t="shared" si="258"/>
        <v>2.7242485803995919E-2</v>
      </c>
      <c r="CB286" s="8">
        <f t="shared" si="259"/>
        <v>4.0837326101482191E-5</v>
      </c>
      <c r="CC286" s="8">
        <f t="shared" si="260"/>
        <v>6.8600587689228518E-6</v>
      </c>
      <c r="CD286" s="8">
        <f>MAX((CD$3*climhigh!$I396+CD$4*climhigh!$I396^2+CD$5*climhigh!$I396^6)*(K286/K$66)^$BW$1,-99)</f>
        <v>-99</v>
      </c>
      <c r="CE286" s="8">
        <f>MAX((CE$3*climhigh!$I396+CE$4*climhigh!$I396^2+CE$5*climhigh!$I396^6)*(L286/L$66)^$BW$1,-99)</f>
        <v>-99</v>
      </c>
      <c r="CF286" s="8">
        <f>MAX((CF$3*climhigh!$I396+CF$4*climhigh!$I396^2+CF$5*climhigh!$I396^6)*(M286/M$66)^$BW$1,-99)</f>
        <v>-99</v>
      </c>
      <c r="CG286" s="8">
        <f>MAX((CG$3*climhigh!$M396+CG$4*climhigh!$M396^2+CG$5*climhigh!$M396^6)*(K286/K$66)^$BW$1,-99)</f>
        <v>-99</v>
      </c>
      <c r="CH286" s="8">
        <f>MAX((CH$3*climhigh!$M396+CH$4*climhigh!$M396^2+CH$5*climhigh!$M396^6)*(L286/L$66)^$BW$1,-99)</f>
        <v>-99</v>
      </c>
      <c r="CI286" s="8">
        <f>MAX((CI$3*climhigh!$M396+CI$4*climhigh!$M396^2+CI$5*climhigh!$M396^6)*(M286/M$66)^$BW$1,-99)</f>
        <v>-99</v>
      </c>
      <c r="CJ286" s="8">
        <f t="shared" si="261"/>
        <v>0</v>
      </c>
      <c r="CK286" s="8">
        <f t="shared" si="262"/>
        <v>0</v>
      </c>
      <c r="CL286" s="8">
        <f t="shared" si="263"/>
        <v>0</v>
      </c>
    </row>
    <row r="287" spans="1:90">
      <c r="A287">
        <f t="shared" si="232"/>
        <v>2241</v>
      </c>
      <c r="B287" s="4">
        <f t="shared" si="268"/>
        <v>1286.5332900804233</v>
      </c>
      <c r="C287" s="4">
        <f t="shared" si="268"/>
        <v>3572.6009244171369</v>
      </c>
      <c r="D287" s="4">
        <f t="shared" si="268"/>
        <v>6809.6000918857071</v>
      </c>
      <c r="E287" s="11">
        <f t="shared" si="269"/>
        <v>6.971504951485396E-8</v>
      </c>
      <c r="F287" s="11">
        <f t="shared" si="269"/>
        <v>1.3976330521302209E-7</v>
      </c>
      <c r="G287" s="11">
        <f t="shared" si="269"/>
        <v>3.0857351575599857E-7</v>
      </c>
      <c r="H287" s="4">
        <f t="shared" si="241"/>
        <v>127653.72995440384</v>
      </c>
      <c r="I287" s="4">
        <f t="shared" si="241"/>
        <v>206938.44517018308</v>
      </c>
      <c r="J287" s="4">
        <f t="shared" si="241"/>
        <v>37497.559946083376</v>
      </c>
      <c r="K287" s="4">
        <f t="shared" si="233"/>
        <v>99223.029002556155</v>
      </c>
      <c r="L287" s="4">
        <f t="shared" si="233"/>
        <v>57923.750664635096</v>
      </c>
      <c r="M287" s="4">
        <f t="shared" si="233"/>
        <v>5506.5729910872915</v>
      </c>
      <c r="N287" s="11">
        <f t="shared" si="238"/>
        <v>-2.2660198158447331E-3</v>
      </c>
      <c r="O287" s="11">
        <f t="shared" si="238"/>
        <v>2.3785514126024587E-3</v>
      </c>
      <c r="P287" s="11">
        <f t="shared" si="238"/>
        <v>1.394370582030291E-3</v>
      </c>
      <c r="Q287" s="4">
        <f t="shared" si="234"/>
        <v>980.64121945767636</v>
      </c>
      <c r="R287" s="4">
        <f t="shared" si="234"/>
        <v>5489.4798892831905</v>
      </c>
      <c r="S287" s="4">
        <f t="shared" si="234"/>
        <v>1311.3525530978861</v>
      </c>
      <c r="T287" s="4">
        <f t="shared" si="270"/>
        <v>7.6820412518141694</v>
      </c>
      <c r="U287" s="4">
        <f t="shared" si="270"/>
        <v>26.527114788983383</v>
      </c>
      <c r="V287" s="4">
        <f t="shared" si="270"/>
        <v>34.971676956672404</v>
      </c>
      <c r="W287" s="11">
        <f t="shared" si="235"/>
        <v>-1.219247815263802E-2</v>
      </c>
      <c r="X287" s="11">
        <f t="shared" si="235"/>
        <v>-1.3228699347321071E-2</v>
      </c>
      <c r="Y287" s="11">
        <f t="shared" si="235"/>
        <v>-1.2203590333800474E-2</v>
      </c>
      <c r="Z287" s="4">
        <f t="shared" si="247"/>
        <v>974.21399793372393</v>
      </c>
      <c r="AA287" s="4">
        <f t="shared" si="247"/>
        <v>18279.015022617543</v>
      </c>
      <c r="AB287" s="4">
        <f t="shared" si="247"/>
        <v>2594.1202524626524</v>
      </c>
      <c r="AC287" s="12">
        <f t="shared" si="271"/>
        <v>1.2524169571076611</v>
      </c>
      <c r="AD287" s="12">
        <f t="shared" si="271"/>
        <v>4.9499903406217634</v>
      </c>
      <c r="AE287" s="12">
        <f t="shared" si="271"/>
        <v>2.0060070620537798</v>
      </c>
      <c r="AF287" s="11">
        <f t="shared" si="236"/>
        <v>-2.9039671966837322E-3</v>
      </c>
      <c r="AG287" s="11">
        <f t="shared" si="236"/>
        <v>2.0567434751257441E-3</v>
      </c>
      <c r="AH287" s="11">
        <f t="shared" si="236"/>
        <v>8.257041531207765E-4</v>
      </c>
      <c r="AI287" s="1">
        <f t="shared" si="274"/>
        <v>261514.71727587204</v>
      </c>
      <c r="AJ287" s="1">
        <f t="shared" si="274"/>
        <v>403669.96798250446</v>
      </c>
      <c r="AK287" s="1">
        <f t="shared" si="274"/>
        <v>73911.579181132838</v>
      </c>
      <c r="AL287" s="17">
        <f t="shared" si="272"/>
        <v>69.647781380899048</v>
      </c>
      <c r="AM287" s="17">
        <f t="shared" si="272"/>
        <v>32.109579648780119</v>
      </c>
      <c r="AN287" s="17">
        <f t="shared" si="272"/>
        <v>4.7871551292607011</v>
      </c>
      <c r="AO287" s="7">
        <f t="shared" si="275"/>
        <v>1.7931801073010026E-3</v>
      </c>
      <c r="AP287" s="7">
        <f t="shared" si="275"/>
        <v>2.7613626139839781E-3</v>
      </c>
      <c r="AQ287" s="7">
        <f t="shared" si="275"/>
        <v>1.9987849568591527E-3</v>
      </c>
      <c r="AR287" s="1">
        <f t="shared" si="245"/>
        <v>127653.72995440384</v>
      </c>
      <c r="AS287" s="1">
        <f t="shared" si="245"/>
        <v>206938.44517018308</v>
      </c>
      <c r="AT287" s="1">
        <f t="shared" si="245"/>
        <v>37497.559946083376</v>
      </c>
      <c r="AU287" s="1">
        <f t="shared" si="252"/>
        <v>25530.745990880769</v>
      </c>
      <c r="AV287" s="1">
        <f t="shared" si="252"/>
        <v>41387.689034036623</v>
      </c>
      <c r="AW287" s="1">
        <f t="shared" si="252"/>
        <v>7499.5119892166758</v>
      </c>
      <c r="AX287" s="1">
        <f t="shared" si="253"/>
        <v>79378.423202044927</v>
      </c>
      <c r="AY287" s="1">
        <f t="shared" si="253"/>
        <v>46339.000531708072</v>
      </c>
      <c r="AZ287" s="1">
        <f t="shared" si="253"/>
        <v>4405.2583928698332</v>
      </c>
      <c r="BA287" s="1">
        <f t="shared" si="254"/>
        <v>11.281981862219949</v>
      </c>
      <c r="BB287" s="1">
        <f t="shared" si="254"/>
        <v>10.743739229599004</v>
      </c>
      <c r="BC287" s="1">
        <f t="shared" si="254"/>
        <v>8.3905541956441958</v>
      </c>
      <c r="BD287" s="1">
        <f t="shared" si="255"/>
        <v>160.140236046865</v>
      </c>
      <c r="BE287">
        <f t="shared" si="273"/>
        <v>0.21822387218499145</v>
      </c>
      <c r="BF287">
        <f t="shared" si="273"/>
        <v>0.3346263841173937</v>
      </c>
      <c r="BG287">
        <f t="shared" si="273"/>
        <v>2.453676962688749E-2</v>
      </c>
      <c r="BH287">
        <f t="shared" si="256"/>
        <v>0.29261622105010382</v>
      </c>
      <c r="BI287">
        <f t="shared" si="257"/>
        <v>4.7621658391411486E-3</v>
      </c>
      <c r="BJ287">
        <f t="shared" si="257"/>
        <v>1.1197481694748152E-2</v>
      </c>
      <c r="BK287">
        <f t="shared" si="257"/>
        <v>6.0205306372294847E-5</v>
      </c>
      <c r="BL287">
        <f t="shared" si="251"/>
        <v>607.9082320278111</v>
      </c>
      <c r="BM287">
        <f t="shared" si="251"/>
        <v>2317.1894517327692</v>
      </c>
      <c r="BN287">
        <f t="shared" si="251"/>
        <v>2.2575520847674415</v>
      </c>
      <c r="BO287">
        <f t="shared" si="246"/>
        <v>661.15582620929752</v>
      </c>
      <c r="BP287">
        <f t="shared" si="267"/>
        <v>757.66734210230732</v>
      </c>
      <c r="BQ287">
        <f t="shared" si="267"/>
        <v>70.934952926257822</v>
      </c>
      <c r="BR287" s="7">
        <f t="shared" si="265"/>
        <v>6.8144203622244603E-4</v>
      </c>
      <c r="BS287" s="7">
        <f t="shared" si="249"/>
        <v>1.4553697377021008E-3</v>
      </c>
      <c r="BT287" s="7">
        <f t="shared" si="250"/>
        <v>2.4431949479258673E-4</v>
      </c>
      <c r="BU287" s="8">
        <f>MAX((BU$3*climhigh!$I397+BU$4*climhigh!$I397^2+BU$5*climhigh!$I397^6)*(K287/K$66)^$BW$1,-99)</f>
        <v>-50.483784512672756</v>
      </c>
      <c r="BV287" s="8">
        <f>MAX((BV$3*climhigh!$I397+BV$4*climhigh!$I397^2+BV$5*climhigh!$I397^6)*(L287/L$66)^$BW$1,-99)</f>
        <v>-28.858246449399289</v>
      </c>
      <c r="BW287" s="8">
        <f>MAX((BW$3*climhigh!$I397+BW$4*climhigh!$I397^2+BW$5*climhigh!$I397^6)*(M287/M$66)^$BW$1,-99)</f>
        <v>-28.658963001647617</v>
      </c>
      <c r="BX287" s="8">
        <f>MAX((BX$3*climhigh!$M397+BX$4*climhigh!$M397^2+BX$5*climhigh!$M397^6)*(K287/K$66)^$BW$1,-99)</f>
        <v>-50.483803072654098</v>
      </c>
      <c r="BY287" s="8">
        <f>MAX((BY$3*climhigh!$M397+BY$4*climhigh!$M397^2+BY$5*climhigh!$M397^6)*(L287/L$66)^$BW$1,-99)</f>
        <v>-28.858256421969163</v>
      </c>
      <c r="BZ287" s="8">
        <f>MAX((BZ$3*climhigh!$M397+BZ$4*climhigh!$M397^2+BZ$5*climhigh!$M397^6)*(M287/M$66)^$BW$1,-99)</f>
        <v>-28.658972290644822</v>
      </c>
      <c r="CA287" s="8">
        <f t="shared" si="258"/>
        <v>2.7175655757362503E-2</v>
      </c>
      <c r="CB287" s="8">
        <f t="shared" si="259"/>
        <v>3.9550626991475251E-5</v>
      </c>
      <c r="CC287" s="8">
        <f t="shared" si="260"/>
        <v>6.6395424852960579E-6</v>
      </c>
      <c r="CD287" s="8">
        <f>MAX((CD$3*climhigh!$I397+CD$4*climhigh!$I397^2+CD$5*climhigh!$I397^6)*(K287/K$66)^$BW$1,-99)</f>
        <v>-99</v>
      </c>
      <c r="CE287" s="8">
        <f>MAX((CE$3*climhigh!$I397+CE$4*climhigh!$I397^2+CE$5*climhigh!$I397^6)*(L287/L$66)^$BW$1,-99)</f>
        <v>-99</v>
      </c>
      <c r="CF287" s="8">
        <f>MAX((CF$3*climhigh!$I397+CF$4*climhigh!$I397^2+CF$5*climhigh!$I397^6)*(M287/M$66)^$BW$1,-99)</f>
        <v>-99</v>
      </c>
      <c r="CG287" s="8">
        <f>MAX((CG$3*climhigh!$M397+CG$4*climhigh!$M397^2+CG$5*climhigh!$M397^6)*(K287/K$66)^$BW$1,-99)</f>
        <v>-99</v>
      </c>
      <c r="CH287" s="8">
        <f>MAX((CH$3*climhigh!$M397+CH$4*climhigh!$M397^2+CH$5*climhigh!$M397^6)*(L287/L$66)^$BW$1,-99)</f>
        <v>-99</v>
      </c>
      <c r="CI287" s="8">
        <f>MAX((CI$3*climhigh!$M397+CI$4*climhigh!$M397^2+CI$5*climhigh!$M397^6)*(M287/M$66)^$BW$1,-99)</f>
        <v>-99</v>
      </c>
      <c r="CJ287" s="8">
        <f t="shared" si="261"/>
        <v>0</v>
      </c>
      <c r="CK287" s="8">
        <f t="shared" si="262"/>
        <v>0</v>
      </c>
      <c r="CL287" s="8">
        <f t="shared" si="263"/>
        <v>0</v>
      </c>
    </row>
    <row r="288" spans="1:90">
      <c r="A288">
        <f t="shared" si="232"/>
        <v>2242</v>
      </c>
      <c r="B288" s="4">
        <f t="shared" si="268"/>
        <v>1286.5333752866186</v>
      </c>
      <c r="C288" s="4">
        <f t="shared" si="268"/>
        <v>3572.6013987697247</v>
      </c>
      <c r="D288" s="4">
        <f t="shared" si="268"/>
        <v>6809.6020880848364</v>
      </c>
      <c r="E288" s="11">
        <f t="shared" si="269"/>
        <v>6.6229297039111266E-8</v>
      </c>
      <c r="F288" s="11">
        <f t="shared" si="269"/>
        <v>1.3277513995237097E-7</v>
      </c>
      <c r="G288" s="11">
        <f t="shared" si="269"/>
        <v>2.9314483996819865E-7</v>
      </c>
      <c r="H288" s="4">
        <f t="shared" si="241"/>
        <v>127367.22788502535</v>
      </c>
      <c r="I288" s="4">
        <f t="shared" si="241"/>
        <v>207427.85882228616</v>
      </c>
      <c r="J288" s="4">
        <f t="shared" si="241"/>
        <v>37549.652690928822</v>
      </c>
      <c r="K288" s="4">
        <f t="shared" si="233"/>
        <v>99000.329359236421</v>
      </c>
      <c r="L288" s="4">
        <f t="shared" si="233"/>
        <v>58060.733809743469</v>
      </c>
      <c r="M288" s="4">
        <f t="shared" si="233"/>
        <v>5514.2212724340634</v>
      </c>
      <c r="N288" s="11">
        <f t="shared" si="238"/>
        <v>-2.244435042534354E-3</v>
      </c>
      <c r="O288" s="11">
        <f t="shared" si="238"/>
        <v>2.3648873482222665E-3</v>
      </c>
      <c r="P288" s="11">
        <f t="shared" si="238"/>
        <v>1.3889367051251877E-3</v>
      </c>
      <c r="Q288" s="4">
        <f t="shared" si="234"/>
        <v>966.51068677590854</v>
      </c>
      <c r="R288" s="4">
        <f t="shared" si="234"/>
        <v>5429.6721977232955</v>
      </c>
      <c r="S288" s="4">
        <f t="shared" si="234"/>
        <v>1297.1488822585895</v>
      </c>
      <c r="T288" s="4">
        <f t="shared" si="270"/>
        <v>7.5883781316837613</v>
      </c>
      <c r="U288" s="4">
        <f t="shared" si="270"/>
        <v>26.176195562888047</v>
      </c>
      <c r="V288" s="4">
        <f t="shared" si="270"/>
        <v>34.544896937807167</v>
      </c>
      <c r="W288" s="11">
        <f t="shared" si="235"/>
        <v>-1.219247815263802E-2</v>
      </c>
      <c r="X288" s="11">
        <f t="shared" si="235"/>
        <v>-1.3228699347321071E-2</v>
      </c>
      <c r="Y288" s="11">
        <f t="shared" si="235"/>
        <v>-1.2203590333800474E-2</v>
      </c>
      <c r="Z288" s="4">
        <f t="shared" si="247"/>
        <v>957.3670502090115</v>
      </c>
      <c r="AA288" s="4">
        <f t="shared" si="247"/>
        <v>18117.298533831057</v>
      </c>
      <c r="AB288" s="4">
        <f t="shared" si="247"/>
        <v>2568.1552729860555</v>
      </c>
      <c r="AC288" s="12">
        <f t="shared" si="271"/>
        <v>1.2487799793476499</v>
      </c>
      <c r="AD288" s="12">
        <f t="shared" si="271"/>
        <v>4.9601712009567729</v>
      </c>
      <c r="AE288" s="12">
        <f t="shared" si="271"/>
        <v>2.0076634304161072</v>
      </c>
      <c r="AF288" s="11">
        <f t="shared" si="236"/>
        <v>-2.9039671966837322E-3</v>
      </c>
      <c r="AG288" s="11">
        <f t="shared" si="236"/>
        <v>2.0567434751257441E-3</v>
      </c>
      <c r="AH288" s="11">
        <f t="shared" si="236"/>
        <v>8.257041531207765E-4</v>
      </c>
      <c r="AI288" s="1">
        <f t="shared" si="274"/>
        <v>260893.99153916561</v>
      </c>
      <c r="AJ288" s="1">
        <f t="shared" si="274"/>
        <v>404690.66021829064</v>
      </c>
      <c r="AK288" s="1">
        <f t="shared" si="274"/>
        <v>74019.933252236224</v>
      </c>
      <c r="AL288" s="17">
        <f t="shared" si="272"/>
        <v>69.771423486828013</v>
      </c>
      <c r="AM288" s="17">
        <f t="shared" si="272"/>
        <v>32.197359179645069</v>
      </c>
      <c r="AN288" s="17">
        <f t="shared" si="272"/>
        <v>4.7966279379826338</v>
      </c>
      <c r="AO288" s="7">
        <f t="shared" si="275"/>
        <v>1.7752483062279925E-3</v>
      </c>
      <c r="AP288" s="7">
        <f t="shared" si="275"/>
        <v>2.7337489878441383E-3</v>
      </c>
      <c r="AQ288" s="7">
        <f t="shared" si="275"/>
        <v>1.978797107290561E-3</v>
      </c>
      <c r="AR288" s="1">
        <f t="shared" si="245"/>
        <v>127367.22788502535</v>
      </c>
      <c r="AS288" s="1">
        <f t="shared" si="245"/>
        <v>207427.85882228616</v>
      </c>
      <c r="AT288" s="1">
        <f t="shared" si="245"/>
        <v>37549.652690928822</v>
      </c>
      <c r="AU288" s="1">
        <f t="shared" si="252"/>
        <v>25473.44557700507</v>
      </c>
      <c r="AV288" s="1">
        <f t="shared" si="252"/>
        <v>41485.571764457236</v>
      </c>
      <c r="AW288" s="1">
        <f t="shared" si="252"/>
        <v>7509.9305381857648</v>
      </c>
      <c r="AX288" s="1">
        <f t="shared" si="253"/>
        <v>79200.263487389137</v>
      </c>
      <c r="AY288" s="1">
        <f t="shared" si="253"/>
        <v>46448.587047794768</v>
      </c>
      <c r="AZ288" s="1">
        <f t="shared" si="253"/>
        <v>4411.3770179472504</v>
      </c>
      <c r="BA288" s="1">
        <f t="shared" si="254"/>
        <v>11.279734904657957</v>
      </c>
      <c r="BB288" s="1">
        <f t="shared" si="254"/>
        <v>10.746101325002032</v>
      </c>
      <c r="BC288" s="1">
        <f t="shared" si="254"/>
        <v>8.3919421686689581</v>
      </c>
      <c r="BD288" s="1">
        <f t="shared" si="255"/>
        <v>155.49718366900277</v>
      </c>
      <c r="BE288">
        <f t="shared" si="273"/>
        <v>0.21822387218499145</v>
      </c>
      <c r="BF288">
        <f t="shared" si="273"/>
        <v>0.3346263841173937</v>
      </c>
      <c r="BG288">
        <f t="shared" si="273"/>
        <v>2.453676962688749E-2</v>
      </c>
      <c r="BH288">
        <f t="shared" si="256"/>
        <v>0.29268184213579973</v>
      </c>
      <c r="BI288">
        <f t="shared" si="257"/>
        <v>4.7621658391411486E-3</v>
      </c>
      <c r="BJ288">
        <f t="shared" si="257"/>
        <v>1.1197481694748152E-2</v>
      </c>
      <c r="BK288">
        <f t="shared" si="257"/>
        <v>6.0205306372294847E-5</v>
      </c>
      <c r="BL288">
        <f t="shared" si="251"/>
        <v>606.54386166017366</v>
      </c>
      <c r="BM288">
        <f t="shared" si="251"/>
        <v>2322.6696521433532</v>
      </c>
      <c r="BN288">
        <f t="shared" si="251"/>
        <v>2.2606883444306352</v>
      </c>
      <c r="BO288">
        <f t="shared" si="246"/>
        <v>661.60636558176986</v>
      </c>
      <c r="BP288">
        <f t="shared" si="267"/>
        <v>766.23823616199297</v>
      </c>
      <c r="BQ288">
        <f t="shared" si="267"/>
        <v>71.751672286986292</v>
      </c>
      <c r="BR288" s="7">
        <f t="shared" si="265"/>
        <v>6.8533018660588141E-4</v>
      </c>
      <c r="BS288" s="7">
        <f t="shared" si="249"/>
        <v>1.4129803278661172E-3</v>
      </c>
      <c r="BT288" s="7">
        <f t="shared" si="250"/>
        <v>2.3704656436804295E-4</v>
      </c>
      <c r="BU288" s="8">
        <f>MAX((BU$3*climhigh!$I398+BU$4*climhigh!$I398^2+BU$5*climhigh!$I398^6)*(K288/K$66)^$BW$1,-99)</f>
        <v>-50.65549549770742</v>
      </c>
      <c r="BV288" s="8">
        <f>MAX((BV$3*climhigh!$I398+BV$4*climhigh!$I398^2+BV$5*climhigh!$I398^6)*(L288/L$66)^$BW$1,-99)</f>
        <v>-28.918140396059652</v>
      </c>
      <c r="BW288" s="8">
        <f>MAX((BW$3*climhigh!$I398+BW$4*climhigh!$I398^2+BW$5*climhigh!$I398^6)*(M288/M$66)^$BW$1,-99)</f>
        <v>-28.720692795975051</v>
      </c>
      <c r="BX288" s="8">
        <f>MAX((BX$3*climhigh!$M398+BX$4*climhigh!$M398^2+BX$5*climhigh!$M398^6)*(K288/K$66)^$BW$1,-99)</f>
        <v>-50.655514047891963</v>
      </c>
      <c r="BY288" s="8">
        <f>MAX((BY$3*climhigh!$M398+BY$4*climhigh!$M398^2+BY$5*climhigh!$M398^6)*(L288/L$66)^$BW$1,-99)</f>
        <v>-28.918150351358435</v>
      </c>
      <c r="BZ288" s="8">
        <f>MAX((BZ$3*climhigh!$M398+BZ$4*climhigh!$M398^2+BZ$5*climhigh!$M398^6)*(M288/M$66)^$BW$1,-99)</f>
        <v>-28.720702070600503</v>
      </c>
      <c r="CA288" s="8">
        <f t="shared" si="258"/>
        <v>2.7109445464457985E-2</v>
      </c>
      <c r="CB288" s="8">
        <f t="shared" si="259"/>
        <v>3.8305113140638466E-5</v>
      </c>
      <c r="CC288" s="8">
        <f t="shared" si="260"/>
        <v>6.4262009092725898E-6</v>
      </c>
      <c r="CD288" s="8">
        <f>MAX((CD$3*climhigh!$I398+CD$4*climhigh!$I398^2+CD$5*climhigh!$I398^6)*(K288/K$66)^$BW$1,-99)</f>
        <v>-99</v>
      </c>
      <c r="CE288" s="8">
        <f>MAX((CE$3*climhigh!$I398+CE$4*climhigh!$I398^2+CE$5*climhigh!$I398^6)*(L288/L$66)^$BW$1,-99)</f>
        <v>-99</v>
      </c>
      <c r="CF288" s="8">
        <f>MAX((CF$3*climhigh!$I398+CF$4*climhigh!$I398^2+CF$5*climhigh!$I398^6)*(M288/M$66)^$BW$1,-99)</f>
        <v>-99</v>
      </c>
      <c r="CG288" s="8">
        <f>MAX((CG$3*climhigh!$M398+CG$4*climhigh!$M398^2+CG$5*climhigh!$M398^6)*(K288/K$66)^$BW$1,-99)</f>
        <v>-99</v>
      </c>
      <c r="CH288" s="8">
        <f>MAX((CH$3*climhigh!$M398+CH$4*climhigh!$M398^2+CH$5*climhigh!$M398^6)*(L288/L$66)^$BW$1,-99)</f>
        <v>-99</v>
      </c>
      <c r="CI288" s="8">
        <f>MAX((CI$3*climhigh!$M398+CI$4*climhigh!$M398^2+CI$5*climhigh!$M398^6)*(M288/M$66)^$BW$1,-99)</f>
        <v>-99</v>
      </c>
      <c r="CJ288" s="8">
        <f t="shared" si="261"/>
        <v>0</v>
      </c>
      <c r="CK288" s="8">
        <f t="shared" si="262"/>
        <v>0</v>
      </c>
      <c r="CL288" s="8">
        <f t="shared" si="263"/>
        <v>0</v>
      </c>
    </row>
    <row r="289" spans="1:90">
      <c r="A289">
        <f t="shared" si="232"/>
        <v>2243</v>
      </c>
      <c r="B289" s="4">
        <f t="shared" si="268"/>
        <v>1286.5334562325097</v>
      </c>
      <c r="C289" s="4">
        <f t="shared" si="268"/>
        <v>3572.6018494047426</v>
      </c>
      <c r="D289" s="4">
        <f t="shared" si="268"/>
        <v>6809.6039844745646</v>
      </c>
      <c r="E289" s="11">
        <f t="shared" si="269"/>
        <v>6.2917832187155696E-8</v>
      </c>
      <c r="F289" s="11">
        <f t="shared" si="269"/>
        <v>1.2613638295475242E-7</v>
      </c>
      <c r="G289" s="11">
        <f t="shared" si="269"/>
        <v>2.7848759796978869E-7</v>
      </c>
      <c r="H289" s="4">
        <f t="shared" si="241"/>
        <v>127084.23553703447</v>
      </c>
      <c r="I289" s="4">
        <f t="shared" si="241"/>
        <v>207915.65124712794</v>
      </c>
      <c r="J289" s="4">
        <f t="shared" si="241"/>
        <v>37601.620600216891</v>
      </c>
      <c r="K289" s="4">
        <f t="shared" si="233"/>
        <v>98780.358117688229</v>
      </c>
      <c r="L289" s="4">
        <f t="shared" si="233"/>
        <v>58197.263510281817</v>
      </c>
      <c r="M289" s="4">
        <f t="shared" si="233"/>
        <v>5521.8512979530142</v>
      </c>
      <c r="N289" s="11">
        <f t="shared" si="238"/>
        <v>-2.2219243407766154E-3</v>
      </c>
      <c r="O289" s="11">
        <f t="shared" si="238"/>
        <v>2.3514980190524337E-3</v>
      </c>
      <c r="P289" s="11">
        <f t="shared" si="238"/>
        <v>1.3836995546576691E-3</v>
      </c>
      <c r="Q289" s="4">
        <f t="shared" si="234"/>
        <v>952.60525617128917</v>
      </c>
      <c r="R289" s="4">
        <f t="shared" si="234"/>
        <v>5370.4443352640419</v>
      </c>
      <c r="S289" s="4">
        <f t="shared" si="234"/>
        <v>1283.0923265644683</v>
      </c>
      <c r="T289" s="4">
        <f t="shared" si="270"/>
        <v>7.495856997099251</v>
      </c>
      <c r="U289" s="4">
        <f t="shared" si="270"/>
        <v>25.829918541729921</v>
      </c>
      <c r="V289" s="4">
        <f t="shared" si="270"/>
        <v>34.123325167454809</v>
      </c>
      <c r="W289" s="11">
        <f t="shared" si="235"/>
        <v>-1.219247815263802E-2</v>
      </c>
      <c r="X289" s="11">
        <f t="shared" si="235"/>
        <v>-1.3228699347321071E-2</v>
      </c>
      <c r="Y289" s="11">
        <f t="shared" si="235"/>
        <v>-1.2203590333800474E-2</v>
      </c>
      <c r="Z289" s="4">
        <f t="shared" si="247"/>
        <v>940.83178446084241</v>
      </c>
      <c r="AA289" s="4">
        <f t="shared" si="247"/>
        <v>17956.767859861324</v>
      </c>
      <c r="AB289" s="4">
        <f t="shared" si="247"/>
        <v>2542.4363459408487</v>
      </c>
      <c r="AC289" s="12">
        <f t="shared" si="271"/>
        <v>1.245153563251749</v>
      </c>
      <c r="AD289" s="12">
        <f t="shared" si="271"/>
        <v>4.9703730007098477</v>
      </c>
      <c r="AE289" s="12">
        <f t="shared" si="271"/>
        <v>2.0093211664486703</v>
      </c>
      <c r="AF289" s="11">
        <f t="shared" si="236"/>
        <v>-2.9039671966837322E-3</v>
      </c>
      <c r="AG289" s="11">
        <f t="shared" si="236"/>
        <v>2.0567434751257441E-3</v>
      </c>
      <c r="AH289" s="11">
        <f t="shared" si="236"/>
        <v>8.257041531207765E-4</v>
      </c>
      <c r="AI289" s="1">
        <f t="shared" si="274"/>
        <v>260278.03796225414</v>
      </c>
      <c r="AJ289" s="1">
        <f t="shared" si="274"/>
        <v>405707.16596091882</v>
      </c>
      <c r="AK289" s="1">
        <f t="shared" si="274"/>
        <v>74127.870465198372</v>
      </c>
      <c r="AL289" s="17">
        <f t="shared" si="272"/>
        <v>69.894046472182438</v>
      </c>
      <c r="AM289" s="17">
        <f t="shared" si="272"/>
        <v>32.284498482732992</v>
      </c>
      <c r="AN289" s="17">
        <f t="shared" si="272"/>
        <v>4.8060245759361786</v>
      </c>
      <c r="AO289" s="7">
        <f t="shared" si="275"/>
        <v>1.7574958231657127E-3</v>
      </c>
      <c r="AP289" s="7">
        <f t="shared" si="275"/>
        <v>2.706411497965697E-3</v>
      </c>
      <c r="AQ289" s="7">
        <f t="shared" si="275"/>
        <v>1.9590091362176555E-3</v>
      </c>
      <c r="AR289" s="1">
        <f t="shared" si="245"/>
        <v>127084.23553703447</v>
      </c>
      <c r="AS289" s="1">
        <f t="shared" si="245"/>
        <v>207915.65124712794</v>
      </c>
      <c r="AT289" s="1">
        <f t="shared" si="245"/>
        <v>37601.620600216891</v>
      </c>
      <c r="AU289" s="1">
        <f t="shared" si="252"/>
        <v>25416.847107406895</v>
      </c>
      <c r="AV289" s="1">
        <f t="shared" si="252"/>
        <v>41583.130249425594</v>
      </c>
      <c r="AW289" s="1">
        <f t="shared" si="252"/>
        <v>7520.3241200433786</v>
      </c>
      <c r="AX289" s="1">
        <f t="shared" si="253"/>
        <v>79024.286494150569</v>
      </c>
      <c r="AY289" s="1">
        <f t="shared" si="253"/>
        <v>46557.810808225448</v>
      </c>
      <c r="AZ289" s="1">
        <f t="shared" si="253"/>
        <v>4417.4810383624117</v>
      </c>
      <c r="BA289" s="1">
        <f t="shared" si="254"/>
        <v>11.277510508180679</v>
      </c>
      <c r="BB289" s="1">
        <f t="shared" si="254"/>
        <v>10.748450062576225</v>
      </c>
      <c r="BC289" s="1">
        <f t="shared" si="254"/>
        <v>8.3933249117935613</v>
      </c>
      <c r="BD289" s="1">
        <f t="shared" si="255"/>
        <v>150.98867152467997</v>
      </c>
      <c r="BE289">
        <f t="shared" si="273"/>
        <v>0.21822387218499145</v>
      </c>
      <c r="BF289">
        <f t="shared" si="273"/>
        <v>0.3346263841173937</v>
      </c>
      <c r="BG289">
        <f t="shared" si="273"/>
        <v>2.453676962688749E-2</v>
      </c>
      <c r="BH289">
        <f t="shared" si="256"/>
        <v>0.29274687002495858</v>
      </c>
      <c r="BI289">
        <f t="shared" si="257"/>
        <v>4.7621658391411486E-3</v>
      </c>
      <c r="BJ289">
        <f t="shared" si="257"/>
        <v>1.1197481694748152E-2</v>
      </c>
      <c r="BK289">
        <f t="shared" si="257"/>
        <v>6.0205306372294847E-5</v>
      </c>
      <c r="BL289">
        <f t="shared" si="251"/>
        <v>605.19620516783311</v>
      </c>
      <c r="BM289">
        <f t="shared" si="251"/>
        <v>2328.1316988913559</v>
      </c>
      <c r="BN289">
        <f t="shared" si="251"/>
        <v>2.263817088330851</v>
      </c>
      <c r="BO289">
        <f t="shared" si="246"/>
        <v>662.0597843957537</v>
      </c>
      <c r="BP289">
        <f t="shared" si="267"/>
        <v>774.90629851887854</v>
      </c>
      <c r="BQ289">
        <f t="shared" si="267"/>
        <v>72.577809370777004</v>
      </c>
      <c r="BR289" s="7">
        <f t="shared" si="265"/>
        <v>6.8959745894070501E-4</v>
      </c>
      <c r="BS289" s="7">
        <f t="shared" si="249"/>
        <v>1.3718255610350651E-3</v>
      </c>
      <c r="BT289" s="7">
        <f t="shared" si="250"/>
        <v>2.2998926774782521E-4</v>
      </c>
      <c r="BU289" s="8">
        <f>MAX((BU$3*climhigh!$I399+BU$4*climhigh!$I399^2+BU$5*climhigh!$I399^6)*(K289/K$66)^$BW$1,-99)</f>
        <v>-50.824740259768831</v>
      </c>
      <c r="BV289" s="8">
        <f>MAX((BV$3*climhigh!$I399+BV$4*climhigh!$I399^2+BV$5*climhigh!$I399^6)*(L289/L$66)^$BW$1,-99)</f>
        <v>-28.976783077344599</v>
      </c>
      <c r="BW289" s="8">
        <f>MAX((BW$3*climhigh!$I399+BW$4*climhigh!$I399^2+BW$5*climhigh!$I399^6)*(M289/M$66)^$BW$1,-99)</f>
        <v>-28.781228921760498</v>
      </c>
      <c r="BX289" s="8">
        <f>MAX((BX$3*climhigh!$M399+BX$4*climhigh!$M399^2+BX$5*climhigh!$M399^6)*(K289/K$66)^$BW$1,-99)</f>
        <v>-50.824758800097129</v>
      </c>
      <c r="BY289" s="8">
        <f>MAX((BY$3*climhigh!$M399+BY$4*climhigh!$M399^2+BY$5*climhigh!$M399^6)*(L289/L$66)^$BW$1,-99)</f>
        <v>-28.976793015467532</v>
      </c>
      <c r="BZ289" s="8">
        <f>MAX((BZ$3*climhigh!$M399+BZ$4*climhigh!$M399^2+BZ$5*climhigh!$M399^6)*(M289/M$66)^$BW$1,-99)</f>
        <v>-28.781238182089421</v>
      </c>
      <c r="CA289" s="8">
        <f t="shared" si="258"/>
        <v>2.7043868232124048E-2</v>
      </c>
      <c r="CB289" s="8">
        <f t="shared" si="259"/>
        <v>3.7099469710091946E-5</v>
      </c>
      <c r="CC289" s="8">
        <f t="shared" si="260"/>
        <v>6.2197994517748818E-6</v>
      </c>
      <c r="CD289" s="8">
        <f>MAX((CD$3*climhigh!$I399+CD$4*climhigh!$I399^2+CD$5*climhigh!$I399^6)*(K289/K$66)^$BW$1,-99)</f>
        <v>-99</v>
      </c>
      <c r="CE289" s="8">
        <f>MAX((CE$3*climhigh!$I399+CE$4*climhigh!$I399^2+CE$5*climhigh!$I399^6)*(L289/L$66)^$BW$1,-99)</f>
        <v>-99</v>
      </c>
      <c r="CF289" s="8">
        <f>MAX((CF$3*climhigh!$I399+CF$4*climhigh!$I399^2+CF$5*climhigh!$I399^6)*(M289/M$66)^$BW$1,-99)</f>
        <v>-99</v>
      </c>
      <c r="CG289" s="8">
        <f>MAX((CG$3*climhigh!$M399+CG$4*climhigh!$M399^2+CG$5*climhigh!$M399^6)*(K289/K$66)^$BW$1,-99)</f>
        <v>-99</v>
      </c>
      <c r="CH289" s="8">
        <f>MAX((CH$3*climhigh!$M399+CH$4*climhigh!$M399^2+CH$5*climhigh!$M399^6)*(L289/L$66)^$BW$1,-99)</f>
        <v>-99</v>
      </c>
      <c r="CI289" s="8">
        <f>MAX((CI$3*climhigh!$M399+CI$4*climhigh!$M399^2+CI$5*climhigh!$M399^6)*(M289/M$66)^$BW$1,-99)</f>
        <v>-99</v>
      </c>
      <c r="CJ289" s="8">
        <f t="shared" si="261"/>
        <v>0</v>
      </c>
      <c r="CK289" s="8">
        <f t="shared" si="262"/>
        <v>0</v>
      </c>
      <c r="CL289" s="8">
        <f t="shared" si="263"/>
        <v>0</v>
      </c>
    </row>
    <row r="290" spans="1:90">
      <c r="A290">
        <f t="shared" si="232"/>
        <v>2244</v>
      </c>
      <c r="B290" s="4">
        <f t="shared" si="268"/>
        <v>1286.533533131111</v>
      </c>
      <c r="C290" s="4">
        <f t="shared" si="268"/>
        <v>3572.6022775080637</v>
      </c>
      <c r="D290" s="4">
        <f t="shared" si="268"/>
        <v>6809.6057860453084</v>
      </c>
      <c r="E290" s="11">
        <f t="shared" si="269"/>
        <v>5.9771940577797908E-8</v>
      </c>
      <c r="F290" s="11">
        <f t="shared" si="269"/>
        <v>1.1982956380701481E-7</v>
      </c>
      <c r="G290" s="11">
        <f t="shared" si="269"/>
        <v>2.6456321807129922E-7</v>
      </c>
      <c r="H290" s="4">
        <f t="shared" si="241"/>
        <v>126804.84914041022</v>
      </c>
      <c r="I290" s="4">
        <f t="shared" si="241"/>
        <v>208401.86130682193</v>
      </c>
      <c r="J290" s="4">
        <f t="shared" si="241"/>
        <v>37653.470162044483</v>
      </c>
      <c r="K290" s="4">
        <f t="shared" si="233"/>
        <v>98563.19005677056</v>
      </c>
      <c r="L290" s="4">
        <f t="shared" si="233"/>
        <v>58333.350627594889</v>
      </c>
      <c r="M290" s="4">
        <f t="shared" si="233"/>
        <v>5529.4640167286116</v>
      </c>
      <c r="N290" s="11">
        <f t="shared" si="238"/>
        <v>-2.198494367260051E-3</v>
      </c>
      <c r="O290" s="11">
        <f t="shared" si="238"/>
        <v>2.338376567981193E-3</v>
      </c>
      <c r="P290" s="11">
        <f t="shared" si="238"/>
        <v>1.3786533473691964E-3</v>
      </c>
      <c r="Q290" s="4">
        <f t="shared" si="234"/>
        <v>938.92193090255273</v>
      </c>
      <c r="R290" s="4">
        <f t="shared" si="234"/>
        <v>5311.7929718846653</v>
      </c>
      <c r="S290" s="4">
        <f t="shared" si="234"/>
        <v>1269.1816813469736</v>
      </c>
      <c r="T290" s="4">
        <f t="shared" si="270"/>
        <v>7.4044639244268193</v>
      </c>
      <c r="U290" s="4">
        <f t="shared" si="270"/>
        <v>25.48822231517558</v>
      </c>
      <c r="V290" s="4">
        <f t="shared" si="270"/>
        <v>33.706898086284127</v>
      </c>
      <c r="W290" s="11">
        <f t="shared" si="235"/>
        <v>-1.219247815263802E-2</v>
      </c>
      <c r="X290" s="11">
        <f t="shared" si="235"/>
        <v>-1.3228699347321071E-2</v>
      </c>
      <c r="Y290" s="11">
        <f t="shared" si="235"/>
        <v>-1.2203590333800474E-2</v>
      </c>
      <c r="Z290" s="4">
        <f t="shared" si="247"/>
        <v>924.60296604380528</v>
      </c>
      <c r="AA290" s="4">
        <f t="shared" si="247"/>
        <v>17797.421734098149</v>
      </c>
      <c r="AB290" s="4">
        <f t="shared" si="247"/>
        <v>2516.9617820680019</v>
      </c>
      <c r="AC290" s="12">
        <f t="shared" si="271"/>
        <v>1.241537678149232</v>
      </c>
      <c r="AD290" s="12">
        <f t="shared" si="271"/>
        <v>4.980595782947999</v>
      </c>
      <c r="AE290" s="12">
        <f t="shared" si="271"/>
        <v>2.0109802712807605</v>
      </c>
      <c r="AF290" s="11">
        <f t="shared" si="236"/>
        <v>-2.9039671966837322E-3</v>
      </c>
      <c r="AG290" s="11">
        <f t="shared" si="236"/>
        <v>2.0567434751257441E-3</v>
      </c>
      <c r="AH290" s="11">
        <f t="shared" si="236"/>
        <v>8.257041531207765E-4</v>
      </c>
      <c r="AI290" s="1">
        <f t="shared" si="274"/>
        <v>259667.08127343562</v>
      </c>
      <c r="AJ290" s="1">
        <f t="shared" si="274"/>
        <v>406719.57961425255</v>
      </c>
      <c r="AK290" s="1">
        <f t="shared" si="274"/>
        <v>74235.40753872192</v>
      </c>
      <c r="AL290" s="17">
        <f t="shared" si="272"/>
        <v>70.015656581974056</v>
      </c>
      <c r="AM290" s="17">
        <f t="shared" si="272"/>
        <v>32.370999869253723</v>
      </c>
      <c r="AN290" s="17">
        <f t="shared" si="272"/>
        <v>4.8153454715287927</v>
      </c>
      <c r="AO290" s="7">
        <f t="shared" si="275"/>
        <v>1.7399208649340554E-3</v>
      </c>
      <c r="AP290" s="7">
        <f t="shared" si="275"/>
        <v>2.6793473829860399E-3</v>
      </c>
      <c r="AQ290" s="7">
        <f t="shared" si="275"/>
        <v>1.9394190448554789E-3</v>
      </c>
      <c r="AR290" s="1">
        <f t="shared" si="245"/>
        <v>126804.84914041022</v>
      </c>
      <c r="AS290" s="1">
        <f t="shared" si="245"/>
        <v>208401.86130682193</v>
      </c>
      <c r="AT290" s="1">
        <f t="shared" si="245"/>
        <v>37653.470162044483</v>
      </c>
      <c r="AU290" s="1">
        <f t="shared" si="252"/>
        <v>25360.969828082045</v>
      </c>
      <c r="AV290" s="1">
        <f t="shared" si="252"/>
        <v>41680.372261364391</v>
      </c>
      <c r="AW290" s="1">
        <f t="shared" si="252"/>
        <v>7530.6940324088973</v>
      </c>
      <c r="AX290" s="1">
        <f t="shared" si="253"/>
        <v>78850.552045416451</v>
      </c>
      <c r="AY290" s="1">
        <f t="shared" si="253"/>
        <v>46666.680502075906</v>
      </c>
      <c r="AZ290" s="1">
        <f t="shared" si="253"/>
        <v>4423.5712133828893</v>
      </c>
      <c r="BA290" s="1">
        <f t="shared" si="254"/>
        <v>11.275309593576777</v>
      </c>
      <c r="BB290" s="1">
        <f t="shared" si="254"/>
        <v>10.750785709396343</v>
      </c>
      <c r="BC290" s="1">
        <f t="shared" si="254"/>
        <v>8.3947026156709637</v>
      </c>
      <c r="BD290" s="1">
        <f t="shared" si="255"/>
        <v>146.6108080568855</v>
      </c>
      <c r="BE290">
        <f t="shared" si="273"/>
        <v>0.21822387218499145</v>
      </c>
      <c r="BF290">
        <f t="shared" si="273"/>
        <v>0.3346263841173937</v>
      </c>
      <c r="BG290">
        <f t="shared" si="273"/>
        <v>2.453676962688749E-2</v>
      </c>
      <c r="BH290">
        <f t="shared" si="256"/>
        <v>0.29281130893853125</v>
      </c>
      <c r="BI290">
        <f t="shared" si="257"/>
        <v>4.7621658391411486E-3</v>
      </c>
      <c r="BJ290">
        <f t="shared" si="257"/>
        <v>1.1197481694748152E-2</v>
      </c>
      <c r="BK290">
        <f t="shared" si="257"/>
        <v>6.0205306372294847E-5</v>
      </c>
      <c r="BL290">
        <f t="shared" si="251"/>
        <v>603.86572081390841</v>
      </c>
      <c r="BM290">
        <f t="shared" si="251"/>
        <v>2333.5760271345816</v>
      </c>
      <c r="BN290">
        <f t="shared" si="251"/>
        <v>2.2669387070859508</v>
      </c>
      <c r="BO290">
        <f t="shared" si="246"/>
        <v>662.51633914073989</v>
      </c>
      <c r="BP290">
        <f t="shared" si="267"/>
        <v>783.67262780346982</v>
      </c>
      <c r="BQ290">
        <f t="shared" si="267"/>
        <v>73.413472512869987</v>
      </c>
      <c r="BR290" s="7">
        <f t="shared" si="265"/>
        <v>6.9423558351422443E-4</v>
      </c>
      <c r="BS290" s="7">
        <f t="shared" si="249"/>
        <v>1.3318694767330728E-3</v>
      </c>
      <c r="BT290" s="7">
        <f t="shared" si="250"/>
        <v>2.231411555087391E-4</v>
      </c>
      <c r="BU290" s="8">
        <f>MAX((BU$3*climhigh!$I400+BU$4*climhigh!$I400^2+BU$5*climhigh!$I400^6)*(K290/K$66)^$BW$1,-99)</f>
        <v>-50.99151379776761</v>
      </c>
      <c r="BV290" s="8">
        <f>MAX((BV$3*climhigh!$I400+BV$4*climhigh!$I400^2+BV$5*climhigh!$I400^6)*(L290/L$66)^$BW$1,-99)</f>
        <v>-29.034182829901894</v>
      </c>
      <c r="BW290" s="8">
        <f>MAX((BW$3*climhigh!$I400+BW$4*climhigh!$I400^2+BW$5*climhigh!$I400^6)*(M290/M$66)^$BW$1,-99)</f>
        <v>-28.840578593607557</v>
      </c>
      <c r="BX290" s="8">
        <f>MAX((BX$3*climhigh!$M400+BX$4*climhigh!$M400^2+BX$5*climhigh!$M400^6)*(K290/K$66)^$BW$1,-99)</f>
        <v>-50.991532328176554</v>
      </c>
      <c r="BY290" s="8">
        <f>MAX((BY$3*climhigh!$M400+BY$4*climhigh!$M400^2+BY$5*climhigh!$M400^6)*(L290/L$66)^$BW$1,-99)</f>
        <v>-29.034192750943244</v>
      </c>
      <c r="BZ290" s="8">
        <f>MAX((BZ$3*climhigh!$M400+BZ$4*climhigh!$M400^2+BZ$5*climhigh!$M400^6)*(M290/M$66)^$BW$1,-99)</f>
        <v>-28.840587839714384</v>
      </c>
      <c r="CA290" s="8">
        <f t="shared" si="258"/>
        <v>2.6978937182290226E-2</v>
      </c>
      <c r="CB290" s="8">
        <f t="shared" si="259"/>
        <v>3.5932422947791327E-5</v>
      </c>
      <c r="CC290" s="8">
        <f t="shared" si="260"/>
        <v>6.0201112172539266E-6</v>
      </c>
      <c r="CD290" s="8">
        <f>MAX((CD$3*climhigh!$I400+CD$4*climhigh!$I400^2+CD$5*climhigh!$I400^6)*(K290/K$66)^$BW$1,-99)</f>
        <v>-99</v>
      </c>
      <c r="CE290" s="8">
        <f>MAX((CE$3*climhigh!$I400+CE$4*climhigh!$I400^2+CE$5*climhigh!$I400^6)*(L290/L$66)^$BW$1,-99)</f>
        <v>-99</v>
      </c>
      <c r="CF290" s="8">
        <f>MAX((CF$3*climhigh!$I400+CF$4*climhigh!$I400^2+CF$5*climhigh!$I400^6)*(M290/M$66)^$BW$1,-99)</f>
        <v>-99</v>
      </c>
      <c r="CG290" s="8">
        <f>MAX((CG$3*climhigh!$M400+CG$4*climhigh!$M400^2+CG$5*climhigh!$M400^6)*(K290/K$66)^$BW$1,-99)</f>
        <v>-99</v>
      </c>
      <c r="CH290" s="8">
        <f>MAX((CH$3*climhigh!$M400+CH$4*climhigh!$M400^2+CH$5*climhigh!$M400^6)*(L290/L$66)^$BW$1,-99)</f>
        <v>-99</v>
      </c>
      <c r="CI290" s="8">
        <f>MAX((CI$3*climhigh!$M400+CI$4*climhigh!$M400^2+CI$5*climhigh!$M400^6)*(M290/M$66)^$BW$1,-99)</f>
        <v>-99</v>
      </c>
      <c r="CJ290" s="8">
        <f t="shared" si="261"/>
        <v>0</v>
      </c>
      <c r="CK290" s="8">
        <f t="shared" si="262"/>
        <v>0</v>
      </c>
      <c r="CL290" s="8">
        <f t="shared" si="263"/>
        <v>0</v>
      </c>
    </row>
    <row r="291" spans="1:90">
      <c r="A291">
        <f t="shared" si="232"/>
        <v>2245</v>
      </c>
      <c r="B291" s="4">
        <f t="shared" ref="B291:D306" si="276">B290*(1+E291)</f>
        <v>1286.5336061847865</v>
      </c>
      <c r="C291" s="4">
        <f t="shared" si="276"/>
        <v>3572.6026842062679</v>
      </c>
      <c r="D291" s="4">
        <f t="shared" si="276"/>
        <v>6809.6074975379679</v>
      </c>
      <c r="E291" s="11">
        <f t="shared" ref="E291:G306" si="277">E290*$E$5</f>
        <v>5.6783343548908008E-8</v>
      </c>
      <c r="F291" s="11">
        <f t="shared" si="277"/>
        <v>1.1383808561666407E-7</v>
      </c>
      <c r="G291" s="11">
        <f t="shared" si="277"/>
        <v>2.5133505716773427E-7</v>
      </c>
      <c r="H291" s="4">
        <f t="shared" si="241"/>
        <v>126529.16329280354</v>
      </c>
      <c r="I291" s="4">
        <f t="shared" si="241"/>
        <v>208886.52700062693</v>
      </c>
      <c r="J291" s="4">
        <f t="shared" si="241"/>
        <v>37705.207689536706</v>
      </c>
      <c r="K291" s="4">
        <f t="shared" si="233"/>
        <v>98348.89868755592</v>
      </c>
      <c r="L291" s="4">
        <f t="shared" si="233"/>
        <v>58469.005782274849</v>
      </c>
      <c r="M291" s="4">
        <f t="shared" si="233"/>
        <v>5537.060352328549</v>
      </c>
      <c r="N291" s="11">
        <f t="shared" si="238"/>
        <v>-2.1741521260747465E-3</v>
      </c>
      <c r="O291" s="11">
        <f t="shared" si="238"/>
        <v>2.3255162479178804E-3</v>
      </c>
      <c r="P291" s="11">
        <f t="shared" si="238"/>
        <v>1.3737923923469175E-3</v>
      </c>
      <c r="Q291" s="4">
        <f t="shared" si="234"/>
        <v>925.45772843766008</v>
      </c>
      <c r="R291" s="4">
        <f t="shared" si="234"/>
        <v>5253.7147089621621</v>
      </c>
      <c r="S291" s="4">
        <f t="shared" si="234"/>
        <v>1255.4157376327328</v>
      </c>
      <c r="T291" s="4">
        <f t="shared" ref="T291:V306" si="278">T290*(1+W291)</f>
        <v>7.3141851597962493</v>
      </c>
      <c r="U291" s="4">
        <f t="shared" si="278"/>
        <v>25.151046285270443</v>
      </c>
      <c r="V291" s="4">
        <f t="shared" si="278"/>
        <v>33.295552910615953</v>
      </c>
      <c r="W291" s="11">
        <f t="shared" si="235"/>
        <v>-1.219247815263802E-2</v>
      </c>
      <c r="X291" s="11">
        <f t="shared" si="235"/>
        <v>-1.3228699347321071E-2</v>
      </c>
      <c r="Y291" s="11">
        <f t="shared" si="235"/>
        <v>-1.2203590333800474E-2</v>
      </c>
      <c r="Z291" s="4">
        <f t="shared" si="247"/>
        <v>908.67541989669269</v>
      </c>
      <c r="AA291" s="4">
        <f t="shared" si="247"/>
        <v>17639.258602089634</v>
      </c>
      <c r="AB291" s="4">
        <f t="shared" si="247"/>
        <v>2491.7298756588307</v>
      </c>
      <c r="AC291" s="12">
        <f t="shared" ref="AC291:AE306" si="279">AC290*(1+AF291)</f>
        <v>1.2379322934584398</v>
      </c>
      <c r="AD291" s="12">
        <f t="shared" si="279"/>
        <v>4.9908395908268162</v>
      </c>
      <c r="AE291" s="12">
        <f t="shared" si="279"/>
        <v>2.0126407460426008</v>
      </c>
      <c r="AF291" s="11">
        <f t="shared" si="236"/>
        <v>-2.9039671966837322E-3</v>
      </c>
      <c r="AG291" s="11">
        <f t="shared" si="236"/>
        <v>2.0567434751257441E-3</v>
      </c>
      <c r="AH291" s="11">
        <f t="shared" si="236"/>
        <v>8.257041531207765E-4</v>
      </c>
      <c r="AI291" s="1">
        <f t="shared" si="274"/>
        <v>259061.3429741741</v>
      </c>
      <c r="AJ291" s="1">
        <f t="shared" si="274"/>
        <v>407727.99391419173</v>
      </c>
      <c r="AK291" s="1">
        <f t="shared" si="274"/>
        <v>74342.560817258622</v>
      </c>
      <c r="AL291" s="17">
        <f t="shared" ref="AL291:AN306" si="280">AL290*(1+AO291)</f>
        <v>70.136260066715494</v>
      </c>
      <c r="AM291" s="17">
        <f t="shared" si="280"/>
        <v>32.456865691500205</v>
      </c>
      <c r="AN291" s="17">
        <f t="shared" si="280"/>
        <v>4.8245910545166835</v>
      </c>
      <c r="AO291" s="7">
        <f t="shared" si="275"/>
        <v>1.7225216562847148E-3</v>
      </c>
      <c r="AP291" s="7">
        <f t="shared" si="275"/>
        <v>2.6525539091561794E-3</v>
      </c>
      <c r="AQ291" s="7">
        <f t="shared" si="275"/>
        <v>1.9200248544069241E-3</v>
      </c>
      <c r="AR291" s="1">
        <f t="shared" si="245"/>
        <v>126529.16329280354</v>
      </c>
      <c r="AS291" s="1">
        <f t="shared" si="245"/>
        <v>208886.52700062693</v>
      </c>
      <c r="AT291" s="1">
        <f t="shared" si="245"/>
        <v>37705.207689536706</v>
      </c>
      <c r="AU291" s="1">
        <f t="shared" si="252"/>
        <v>25305.83265856071</v>
      </c>
      <c r="AV291" s="1">
        <f t="shared" si="252"/>
        <v>41777.305400125391</v>
      </c>
      <c r="AW291" s="1">
        <f t="shared" si="252"/>
        <v>7541.041537907342</v>
      </c>
      <c r="AX291" s="1">
        <f t="shared" si="253"/>
        <v>78679.118950044736</v>
      </c>
      <c r="AY291" s="1">
        <f t="shared" si="253"/>
        <v>46775.204625819882</v>
      </c>
      <c r="AZ291" s="1">
        <f t="shared" si="253"/>
        <v>4429.6482818628392</v>
      </c>
      <c r="BA291" s="1">
        <f t="shared" si="254"/>
        <v>11.273133074550678</v>
      </c>
      <c r="BB291" s="1">
        <f t="shared" si="254"/>
        <v>10.753108525816204</v>
      </c>
      <c r="BC291" s="1">
        <f t="shared" si="254"/>
        <v>8.396075465273908</v>
      </c>
      <c r="BD291" s="1">
        <f t="shared" si="255"/>
        <v>142.35981383383523</v>
      </c>
      <c r="BE291">
        <f t="shared" si="273"/>
        <v>0.21822387218499145</v>
      </c>
      <c r="BF291">
        <f t="shared" si="273"/>
        <v>0.3346263841173937</v>
      </c>
      <c r="BG291">
        <f t="shared" si="273"/>
        <v>2.453676962688749E-2</v>
      </c>
      <c r="BH291">
        <f t="shared" si="256"/>
        <v>0.29287516307896988</v>
      </c>
      <c r="BI291">
        <f t="shared" si="257"/>
        <v>4.7621658391411486E-3</v>
      </c>
      <c r="BJ291">
        <f t="shared" si="257"/>
        <v>1.1197481694748152E-2</v>
      </c>
      <c r="BK291">
        <f t="shared" si="257"/>
        <v>6.0205306372294847E-5</v>
      </c>
      <c r="BL291">
        <f t="shared" si="251"/>
        <v>602.55285908810117</v>
      </c>
      <c r="BM291">
        <f t="shared" si="251"/>
        <v>2339.0030623690354</v>
      </c>
      <c r="BN291">
        <f t="shared" si="251"/>
        <v>2.2700535807795648</v>
      </c>
      <c r="BO291">
        <f t="shared" si="246"/>
        <v>662.97628155803102</v>
      </c>
      <c r="BP291">
        <f t="shared" si="267"/>
        <v>792.53833506108413</v>
      </c>
      <c r="BQ291">
        <f t="shared" si="267"/>
        <v>74.258771293777514</v>
      </c>
      <c r="BR291" s="7">
        <f t="shared" si="265"/>
        <v>6.9923630156631944E-4</v>
      </c>
      <c r="BS291" s="7">
        <f t="shared" si="249"/>
        <v>1.2930771618767697E-3</v>
      </c>
      <c r="BT291" s="7">
        <f t="shared" si="250"/>
        <v>2.1649597698818079E-4</v>
      </c>
      <c r="BU291" s="8">
        <f>MAX((BU$3*climhigh!$I401+BU$4*climhigh!$I401^2+BU$5*climhigh!$I401^6)*(K291/K$66)^$BW$1,-99)</f>
        <v>-51.155811346480242</v>
      </c>
      <c r="BV291" s="8">
        <f>MAX((BV$3*climhigh!$I401+BV$4*climhigh!$I401^2+BV$5*climhigh!$I401^6)*(L291/L$66)^$BW$1,-99)</f>
        <v>-29.090348075223112</v>
      </c>
      <c r="BW291" s="8">
        <f>MAX((BW$3*climhigh!$I401+BW$4*climhigh!$I401^2+BW$5*climhigh!$I401^6)*(M291/M$66)^$BW$1,-99)</f>
        <v>-28.898749119641604</v>
      </c>
      <c r="BX291" s="8">
        <f>MAX((BX$3*climhigh!$M401+BX$4*climhigh!$M401^2+BX$5*climhigh!$M401^6)*(K291/K$66)^$BW$1,-99)</f>
        <v>-51.155829866903034</v>
      </c>
      <c r="BY291" s="8">
        <f>MAX((BY$3*climhigh!$M401+BY$4*climhigh!$M401^2+BY$5*climhigh!$M401^6)*(L291/L$66)^$BW$1,-99)</f>
        <v>-29.090357979276192</v>
      </c>
      <c r="BZ291" s="8">
        <f>MAX((BZ$3*climhigh!$M401+BZ$4*climhigh!$M401^2+BZ$5*climhigh!$M401^6)*(M291/M$66)^$BW$1,-99)</f>
        <v>-28.89875835159997</v>
      </c>
      <c r="CA291" s="8">
        <f t="shared" si="258"/>
        <v>2.6914665072410533E-2</v>
      </c>
      <c r="CB291" s="8">
        <f t="shared" si="259"/>
        <v>3.4802738724696435E-5</v>
      </c>
      <c r="CC291" s="8">
        <f t="shared" si="260"/>
        <v>5.8269167101611843E-6</v>
      </c>
      <c r="CD291" s="8">
        <f>MAX((CD$3*climhigh!$I401+CD$4*climhigh!$I401^2+CD$5*climhigh!$I401^6)*(K291/K$66)^$BW$1,-99)</f>
        <v>-99</v>
      </c>
      <c r="CE291" s="8">
        <f>MAX((CE$3*climhigh!$I401+CE$4*climhigh!$I401^2+CE$5*climhigh!$I401^6)*(L291/L$66)^$BW$1,-99)</f>
        <v>-99</v>
      </c>
      <c r="CF291" s="8">
        <f>MAX((CF$3*climhigh!$I401+CF$4*climhigh!$I401^2+CF$5*climhigh!$I401^6)*(M291/M$66)^$BW$1,-99)</f>
        <v>-99</v>
      </c>
      <c r="CG291" s="8">
        <f>MAX((CG$3*climhigh!$M401+CG$4*climhigh!$M401^2+CG$5*climhigh!$M401^6)*(K291/K$66)^$BW$1,-99)</f>
        <v>-99</v>
      </c>
      <c r="CH291" s="8">
        <f>MAX((CH$3*climhigh!$M401+CH$4*climhigh!$M401^2+CH$5*climhigh!$M401^6)*(L291/L$66)^$BW$1,-99)</f>
        <v>-99</v>
      </c>
      <c r="CI291" s="8">
        <f>MAX((CI$3*climhigh!$M401+CI$4*climhigh!$M401^2+CI$5*climhigh!$M401^6)*(M291/M$66)^$BW$1,-99)</f>
        <v>-99</v>
      </c>
      <c r="CJ291" s="8">
        <f t="shared" si="261"/>
        <v>0</v>
      </c>
      <c r="CK291" s="8">
        <f t="shared" si="262"/>
        <v>0</v>
      </c>
      <c r="CL291" s="8">
        <f t="shared" si="263"/>
        <v>0</v>
      </c>
    </row>
    <row r="292" spans="1:90">
      <c r="A292">
        <f t="shared" si="232"/>
        <v>2246</v>
      </c>
      <c r="B292" s="4">
        <f t="shared" si="276"/>
        <v>1286.5336755857825</v>
      </c>
      <c r="C292" s="4">
        <f t="shared" si="276"/>
        <v>3572.6030705696057</v>
      </c>
      <c r="D292" s="4">
        <f t="shared" si="276"/>
        <v>6809.6091234564028</v>
      </c>
      <c r="E292" s="11">
        <f t="shared" si="277"/>
        <v>5.3944176371462606E-8</v>
      </c>
      <c r="F292" s="11">
        <f t="shared" si="277"/>
        <v>1.0814618133583086E-7</v>
      </c>
      <c r="G292" s="11">
        <f t="shared" si="277"/>
        <v>2.3876830430934755E-7</v>
      </c>
      <c r="H292" s="4">
        <f t="shared" si="241"/>
        <v>126257.27095444428</v>
      </c>
      <c r="I292" s="4">
        <f t="shared" si="241"/>
        <v>209369.68546835837</v>
      </c>
      <c r="J292" s="4">
        <f t="shared" si="241"/>
        <v>37756.839322701097</v>
      </c>
      <c r="K292" s="4">
        <f t="shared" si="233"/>
        <v>98137.556249320114</v>
      </c>
      <c r="L292" s="4">
        <f t="shared" si="233"/>
        <v>58604.239355080957</v>
      </c>
      <c r="M292" s="4">
        <f t="shared" si="233"/>
        <v>5544.6412030675538</v>
      </c>
      <c r="N292" s="11">
        <f t="shared" si="238"/>
        <v>-2.1489049806975302E-3</v>
      </c>
      <c r="O292" s="11">
        <f t="shared" si="238"/>
        <v>2.31291042145787E-3</v>
      </c>
      <c r="P292" s="11">
        <f t="shared" si="238"/>
        <v>1.3691110908367055E-3</v>
      </c>
      <c r="Q292" s="4">
        <f t="shared" si="234"/>
        <v>912.20968122278191</v>
      </c>
      <c r="R292" s="4">
        <f t="shared" si="234"/>
        <v>5196.2060832319594</v>
      </c>
      <c r="S292" s="4">
        <f t="shared" si="234"/>
        <v>1241.793282807746</v>
      </c>
      <c r="T292" s="4">
        <f t="shared" si="278"/>
        <v>7.2250071170310841</v>
      </c>
      <c r="U292" s="4">
        <f t="shared" si="278"/>
        <v>24.818330655692044</v>
      </c>
      <c r="V292" s="4">
        <f t="shared" si="278"/>
        <v>32.889227622957421</v>
      </c>
      <c r="W292" s="11">
        <f t="shared" si="235"/>
        <v>-1.219247815263802E-2</v>
      </c>
      <c r="X292" s="11">
        <f t="shared" si="235"/>
        <v>-1.3228699347321071E-2</v>
      </c>
      <c r="Y292" s="11">
        <f t="shared" si="235"/>
        <v>-1.2203590333800474E-2</v>
      </c>
      <c r="Z292" s="4">
        <f t="shared" si="247"/>
        <v>893.04403082867464</v>
      </c>
      <c r="AA292" s="4">
        <f t="shared" si="247"/>
        <v>17482.276632338293</v>
      </c>
      <c r="AB292" s="4">
        <f t="shared" si="247"/>
        <v>2466.7389058538261</v>
      </c>
      <c r="AC292" s="12">
        <f t="shared" si="279"/>
        <v>1.234337378686521</v>
      </c>
      <c r="AD292" s="12">
        <f t="shared" si="279"/>
        <v>5.0011044675906486</v>
      </c>
      <c r="AE292" s="12">
        <f t="shared" si="279"/>
        <v>2.0143025918653481</v>
      </c>
      <c r="AF292" s="11">
        <f t="shared" si="236"/>
        <v>-2.9039671966837322E-3</v>
      </c>
      <c r="AG292" s="11">
        <f t="shared" si="236"/>
        <v>2.0567434751257441E-3</v>
      </c>
      <c r="AH292" s="11">
        <f t="shared" si="236"/>
        <v>8.257041531207765E-4</v>
      </c>
      <c r="AI292" s="1">
        <f t="shared" si="274"/>
        <v>258461.04133531739</v>
      </c>
      <c r="AJ292" s="1">
        <f t="shared" si="274"/>
        <v>408732.49992289796</v>
      </c>
      <c r="AK292" s="1">
        <f t="shared" si="274"/>
        <v>74449.346273440096</v>
      </c>
      <c r="AL292" s="17">
        <f t="shared" si="280"/>
        <v>70.255863181302672</v>
      </c>
      <c r="AM292" s="17">
        <f t="shared" si="280"/>
        <v>32.54209834160946</v>
      </c>
      <c r="AN292" s="17">
        <f t="shared" si="280"/>
        <v>4.8337617559063348</v>
      </c>
      <c r="AO292" s="7">
        <f t="shared" si="275"/>
        <v>1.7052964397218677E-3</v>
      </c>
      <c r="AP292" s="7">
        <f t="shared" si="275"/>
        <v>2.6260283700646177E-3</v>
      </c>
      <c r="AQ292" s="7">
        <f t="shared" si="275"/>
        <v>1.9008246058628549E-3</v>
      </c>
      <c r="AR292" s="1">
        <f t="shared" si="245"/>
        <v>126257.27095444428</v>
      </c>
      <c r="AS292" s="1">
        <f t="shared" si="245"/>
        <v>209369.68546835837</v>
      </c>
      <c r="AT292" s="1">
        <f t="shared" si="245"/>
        <v>37756.839322701097</v>
      </c>
      <c r="AU292" s="1">
        <f t="shared" si="252"/>
        <v>25251.454190888857</v>
      </c>
      <c r="AV292" s="1">
        <f t="shared" si="252"/>
        <v>41873.937093671673</v>
      </c>
      <c r="AW292" s="1">
        <f t="shared" si="252"/>
        <v>7551.3678645402197</v>
      </c>
      <c r="AX292" s="1">
        <f t="shared" si="253"/>
        <v>78510.044999456091</v>
      </c>
      <c r="AY292" s="1">
        <f t="shared" si="253"/>
        <v>46883.391484064763</v>
      </c>
      <c r="AZ292" s="1">
        <f t="shared" si="253"/>
        <v>4435.712962454043</v>
      </c>
      <c r="BA292" s="1">
        <f t="shared" si="254"/>
        <v>11.270981857360601</v>
      </c>
      <c r="BB292" s="1">
        <f t="shared" si="254"/>
        <v>10.755418765577557</v>
      </c>
      <c r="BC292" s="1">
        <f t="shared" si="254"/>
        <v>8.3974436399867276</v>
      </c>
      <c r="BD292" s="1">
        <f t="shared" si="255"/>
        <v>138.23201834176982</v>
      </c>
      <c r="BE292">
        <f t="shared" ref="BE292:BG307" si="281">BE291</f>
        <v>0.21822387218499145</v>
      </c>
      <c r="BF292">
        <f t="shared" si="281"/>
        <v>0.3346263841173937</v>
      </c>
      <c r="BG292">
        <f t="shared" si="281"/>
        <v>2.453676962688749E-2</v>
      </c>
      <c r="BH292">
        <f t="shared" si="256"/>
        <v>0.29293843663109537</v>
      </c>
      <c r="BI292">
        <f t="shared" si="257"/>
        <v>4.7621658391411486E-3</v>
      </c>
      <c r="BJ292">
        <f t="shared" si="257"/>
        <v>1.1197481694748152E-2</v>
      </c>
      <c r="BK292">
        <f t="shared" si="257"/>
        <v>6.0205306372294847E-5</v>
      </c>
      <c r="BL292">
        <f t="shared" si="251"/>
        <v>601.25806268244253</v>
      </c>
      <c r="BM292">
        <f t="shared" si="251"/>
        <v>2344.4132204671209</v>
      </c>
      <c r="BN292">
        <f t="shared" si="251"/>
        <v>2.2731620790727289</v>
      </c>
      <c r="BO292">
        <f t="shared" si="246"/>
        <v>663.43985864117383</v>
      </c>
      <c r="BP292">
        <f t="shared" si="267"/>
        <v>801.50454389305742</v>
      </c>
      <c r="BQ292">
        <f t="shared" si="267"/>
        <v>75.113816553669906</v>
      </c>
      <c r="BR292" s="7">
        <f t="shared" si="265"/>
        <v>7.0459136424072533E-4</v>
      </c>
      <c r="BS292" s="7">
        <f t="shared" si="249"/>
        <v>1.2554147202687084E-3</v>
      </c>
      <c r="BT292" s="7">
        <f t="shared" si="250"/>
        <v>2.1004767381513562E-4</v>
      </c>
      <c r="BU292" s="8">
        <f>MAX((BU$3*climhigh!$I402+BU$4*climhigh!$I402^2+BU$5*climhigh!$I402^6)*(K292/K$66)^$BW$1,-99)</f>
        <v>-51.317628380142004</v>
      </c>
      <c r="BV292" s="8">
        <f>MAX((BV$3*climhigh!$I402+BV$4*climhigh!$I402^2+BV$5*climhigh!$I402^6)*(L292/L$66)^$BW$1,-99)</f>
        <v>-29.145287315934656</v>
      </c>
      <c r="BW292" s="8">
        <f>MAX((BW$3*climhigh!$I402+BW$4*climhigh!$I402^2+BW$5*climhigh!$I402^6)*(M292/M$66)^$BW$1,-99)</f>
        <v>-28.955747897931772</v>
      </c>
      <c r="BX292" s="8">
        <f>MAX((BX$3*climhigh!$M402+BX$4*climhigh!$M402^2+BX$5*climhigh!$M402^6)*(K292/K$66)^$BW$1,-99)</f>
        <v>-51.317646890508101</v>
      </c>
      <c r="BY292" s="8">
        <f>MAX((BY$3*climhigh!$M402+BY$4*climhigh!$M402^2+BY$5*climhigh!$M402^6)*(L292/L$66)^$BW$1,-99)</f>
        <v>-29.145297203091818</v>
      </c>
      <c r="BZ292" s="8">
        <f>MAX((BZ$3*climhigh!$M402+BZ$4*climhigh!$M402^2+BZ$5*climhigh!$M402^6)*(M292/M$66)^$BW$1,-99)</f>
        <v>-28.955757115814503</v>
      </c>
      <c r="CA292" s="8">
        <f t="shared" si="258"/>
        <v>2.6851064249143901E-2</v>
      </c>
      <c r="CB292" s="8">
        <f t="shared" si="259"/>
        <v>3.3709221313256111E-5</v>
      </c>
      <c r="CC292" s="8">
        <f t="shared" si="260"/>
        <v>5.6400035849934279E-6</v>
      </c>
      <c r="CD292" s="8">
        <f>MAX((CD$3*climhigh!$I402+CD$4*climhigh!$I402^2+CD$5*climhigh!$I402^6)*(K292/K$66)^$BW$1,-99)</f>
        <v>-99</v>
      </c>
      <c r="CE292" s="8">
        <f>MAX((CE$3*climhigh!$I402+CE$4*climhigh!$I402^2+CE$5*climhigh!$I402^6)*(L292/L$66)^$BW$1,-99)</f>
        <v>-99</v>
      </c>
      <c r="CF292" s="8">
        <f>MAX((CF$3*climhigh!$I402+CF$4*climhigh!$I402^2+CF$5*climhigh!$I402^6)*(M292/M$66)^$BW$1,-99)</f>
        <v>-99</v>
      </c>
      <c r="CG292" s="8">
        <f>MAX((CG$3*climhigh!$M402+CG$4*climhigh!$M402^2+CG$5*climhigh!$M402^6)*(K292/K$66)^$BW$1,-99)</f>
        <v>-99</v>
      </c>
      <c r="CH292" s="8">
        <f>MAX((CH$3*climhigh!$M402+CH$4*climhigh!$M402^2+CH$5*climhigh!$M402^6)*(L292/L$66)^$BW$1,-99)</f>
        <v>-99</v>
      </c>
      <c r="CI292" s="8">
        <f>MAX((CI$3*climhigh!$M402+CI$4*climhigh!$M402^2+CI$5*climhigh!$M402^6)*(M292/M$66)^$BW$1,-99)</f>
        <v>-99</v>
      </c>
      <c r="CJ292" s="8">
        <f t="shared" si="261"/>
        <v>0</v>
      </c>
      <c r="CK292" s="8">
        <f t="shared" si="262"/>
        <v>0</v>
      </c>
      <c r="CL292" s="8">
        <f t="shared" si="263"/>
        <v>0</v>
      </c>
    </row>
    <row r="293" spans="1:90">
      <c r="A293">
        <f t="shared" si="232"/>
        <v>2247</v>
      </c>
      <c r="B293" s="4">
        <f t="shared" si="276"/>
        <v>1286.5337415167321</v>
      </c>
      <c r="C293" s="4">
        <f t="shared" si="276"/>
        <v>3572.6034376148164</v>
      </c>
      <c r="D293" s="4">
        <f t="shared" si="276"/>
        <v>6809.6106680792855</v>
      </c>
      <c r="E293" s="11">
        <f t="shared" si="277"/>
        <v>5.1246967552889475E-8</v>
      </c>
      <c r="F293" s="11">
        <f t="shared" si="277"/>
        <v>1.0273887226903931E-7</v>
      </c>
      <c r="G293" s="11">
        <f t="shared" si="277"/>
        <v>2.2682988909388015E-7</v>
      </c>
      <c r="H293" s="4">
        <f t="shared" si="241"/>
        <v>125989.2634424617</v>
      </c>
      <c r="I293" s="4">
        <f t="shared" si="241"/>
        <v>209851.37299424512</v>
      </c>
      <c r="J293" s="4">
        <f t="shared" si="241"/>
        <v>37808.371030319373</v>
      </c>
      <c r="K293" s="4">
        <f t="shared" si="233"/>
        <v>97929.23370507895</v>
      </c>
      <c r="L293" s="4">
        <f t="shared" si="233"/>
        <v>58739.061487985513</v>
      </c>
      <c r="M293" s="4">
        <f t="shared" si="233"/>
        <v>5552.2074422771038</v>
      </c>
      <c r="N293" s="11">
        <f t="shared" si="238"/>
        <v>-2.1227606657732156E-3</v>
      </c>
      <c r="O293" s="11">
        <f t="shared" si="238"/>
        <v>2.3005525605011012E-3</v>
      </c>
      <c r="P293" s="11">
        <f t="shared" si="238"/>
        <v>1.3646039360246665E-3</v>
      </c>
      <c r="Q293" s="4">
        <f t="shared" si="234"/>
        <v>899.17483741279477</v>
      </c>
      <c r="R293" s="4">
        <f t="shared" si="234"/>
        <v>5139.2635706289902</v>
      </c>
      <c r="S293" s="4">
        <f t="shared" si="234"/>
        <v>1228.3131012573656</v>
      </c>
      <c r="T293" s="4">
        <f t="shared" si="278"/>
        <v>7.1369163756040281</v>
      </c>
      <c r="U293" s="4">
        <f t="shared" si="278"/>
        <v>24.490016421145491</v>
      </c>
      <c r="V293" s="4">
        <f t="shared" si="278"/>
        <v>32.487860962651737</v>
      </c>
      <c r="W293" s="11">
        <f t="shared" si="235"/>
        <v>-1.219247815263802E-2</v>
      </c>
      <c r="X293" s="11">
        <f t="shared" si="235"/>
        <v>-1.3228699347321071E-2</v>
      </c>
      <c r="Y293" s="11">
        <f t="shared" si="235"/>
        <v>-1.2203590333800474E-2</v>
      </c>
      <c r="Z293" s="4">
        <f t="shared" si="247"/>
        <v>877.70374375693575</v>
      </c>
      <c r="AA293" s="4">
        <f t="shared" si="247"/>
        <v>17326.473726842458</v>
      </c>
      <c r="AB293" s="4">
        <f t="shared" si="247"/>
        <v>2441.987137899308</v>
      </c>
      <c r="AC293" s="12">
        <f t="shared" si="279"/>
        <v>1.2307529034291749</v>
      </c>
      <c r="AD293" s="12">
        <f t="shared" si="279"/>
        <v>5.011390456572788</v>
      </c>
      <c r="AE293" s="12">
        <f t="shared" si="279"/>
        <v>2.0159658098810933</v>
      </c>
      <c r="AF293" s="11">
        <f t="shared" si="236"/>
        <v>-2.9039671966837322E-3</v>
      </c>
      <c r="AG293" s="11">
        <f t="shared" si="236"/>
        <v>2.0567434751257441E-3</v>
      </c>
      <c r="AH293" s="11">
        <f t="shared" si="236"/>
        <v>8.257041531207765E-4</v>
      </c>
      <c r="AI293" s="1">
        <f t="shared" si="274"/>
        <v>257866.3913926745</v>
      </c>
      <c r="AJ293" s="1">
        <f t="shared" si="274"/>
        <v>409733.18702427985</v>
      </c>
      <c r="AK293" s="1">
        <f t="shared" si="274"/>
        <v>74555.779510636319</v>
      </c>
      <c r="AL293" s="17">
        <f t="shared" si="280"/>
        <v>70.37447218392181</v>
      </c>
      <c r="AM293" s="17">
        <f t="shared" si="280"/>
        <v>32.626700250341294</v>
      </c>
      <c r="AN293" s="17">
        <f t="shared" si="280"/>
        <v>4.8428580078579957</v>
      </c>
      <c r="AO293" s="7">
        <f t="shared" si="275"/>
        <v>1.6882434753246491E-3</v>
      </c>
      <c r="AP293" s="7">
        <f t="shared" si="275"/>
        <v>2.5997680863639717E-3</v>
      </c>
      <c r="AQ293" s="7">
        <f t="shared" si="275"/>
        <v>1.8818163598042263E-3</v>
      </c>
      <c r="AR293" s="1">
        <f t="shared" si="245"/>
        <v>125989.2634424617</v>
      </c>
      <c r="AS293" s="1">
        <f t="shared" si="245"/>
        <v>209851.37299424512</v>
      </c>
      <c r="AT293" s="1">
        <f t="shared" si="245"/>
        <v>37808.371030319373</v>
      </c>
      <c r="AU293" s="1">
        <f t="shared" si="252"/>
        <v>25197.852688492341</v>
      </c>
      <c r="AV293" s="1">
        <f t="shared" si="252"/>
        <v>41970.274598849028</v>
      </c>
      <c r="AW293" s="1">
        <f t="shared" si="252"/>
        <v>7561.6742060638753</v>
      </c>
      <c r="AX293" s="1">
        <f t="shared" si="253"/>
        <v>78343.386964063175</v>
      </c>
      <c r="AY293" s="1">
        <f t="shared" si="253"/>
        <v>46991.249190388407</v>
      </c>
      <c r="AZ293" s="1">
        <f t="shared" si="253"/>
        <v>4441.7659538216831</v>
      </c>
      <c r="BA293" s="1">
        <f t="shared" si="254"/>
        <v>11.268856840444855</v>
      </c>
      <c r="BB293" s="1">
        <f t="shared" si="254"/>
        <v>10.757716675918617</v>
      </c>
      <c r="BC293" s="1">
        <f t="shared" si="254"/>
        <v>8.398807313696965</v>
      </c>
      <c r="BD293" s="1">
        <f t="shared" si="255"/>
        <v>134.22385686832391</v>
      </c>
      <c r="BE293">
        <f t="shared" si="281"/>
        <v>0.21822387218499145</v>
      </c>
      <c r="BF293">
        <f t="shared" si="281"/>
        <v>0.3346263841173937</v>
      </c>
      <c r="BG293">
        <f t="shared" si="281"/>
        <v>2.453676962688749E-2</v>
      </c>
      <c r="BH293">
        <f t="shared" si="256"/>
        <v>0.293001133762953</v>
      </c>
      <c r="BI293">
        <f t="shared" si="257"/>
        <v>4.7621658391411486E-3</v>
      </c>
      <c r="BJ293">
        <f t="shared" si="257"/>
        <v>1.1197481694748152E-2</v>
      </c>
      <c r="BK293">
        <f t="shared" si="257"/>
        <v>6.0205306372294847E-5</v>
      </c>
      <c r="BL293">
        <f t="shared" si="251"/>
        <v>599.98176646424588</v>
      </c>
      <c r="BM293">
        <f t="shared" si="251"/>
        <v>2349.8069077208265</v>
      </c>
      <c r="BN293">
        <f t="shared" si="251"/>
        <v>2.2762645613177748</v>
      </c>
      <c r="BO293">
        <f t="shared" si="246"/>
        <v>663.90731263626549</v>
      </c>
      <c r="BP293">
        <f t="shared" si="267"/>
        <v>810.57239059954782</v>
      </c>
      <c r="BQ293">
        <f t="shared" si="267"/>
        <v>75.978720406928318</v>
      </c>
      <c r="BR293" s="7">
        <f t="shared" si="265"/>
        <v>7.1029253155696637E-4</v>
      </c>
      <c r="BS293" s="7">
        <f t="shared" si="249"/>
        <v>1.2188492429793286E-3</v>
      </c>
      <c r="BT293" s="7">
        <f t="shared" si="250"/>
        <v>2.0379037366770287E-4</v>
      </c>
      <c r="BU293" s="8">
        <f>MAX((BU$3*climhigh!$I403+BU$4*climhigh!$I403^2+BU$5*climhigh!$I403^6)*(K293/K$66)^$BW$1,-99)</f>
        <v>-51.476960616325506</v>
      </c>
      <c r="BV293" s="8">
        <f>MAX((BV$3*climhigh!$I403+BV$4*climhigh!$I403^2+BV$5*climhigh!$I403^6)*(L293/L$66)^$BW$1,-99)</f>
        <v>-29.199009132146308</v>
      </c>
      <c r="BW293" s="8">
        <f>MAX((BW$3*climhigh!$I403+BW$4*climhigh!$I403^2+BW$5*climhigh!$I403^6)*(M293/M$66)^$BW$1,-99)</f>
        <v>-29.011582412964589</v>
      </c>
      <c r="BX293" s="8">
        <f>MAX((BX$3*climhigh!$M403+BX$4*climhigh!$M403^2+BX$5*climhigh!$M403^6)*(K293/K$66)^$BW$1,-99)</f>
        <v>-51.476979116560663</v>
      </c>
      <c r="BY293" s="8">
        <f>MAX((BY$3*climhigh!$M403+BY$4*climhigh!$M403^2+BY$5*climhigh!$M403^6)*(L293/L$66)^$BW$1,-99)</f>
        <v>-29.199019002498925</v>
      </c>
      <c r="BZ293" s="8">
        <f>MAX((BZ$3*climhigh!$M403+BZ$4*climhigh!$M403^2+BZ$5*climhigh!$M403^6)*(M293/M$66)^$BW$1,-99)</f>
        <v>-29.01159161684371</v>
      </c>
      <c r="CA293" s="8">
        <f t="shared" si="258"/>
        <v>2.6788146776553862E-2</v>
      </c>
      <c r="CB293" s="8">
        <f t="shared" si="259"/>
        <v>3.2650712419421817E-5</v>
      </c>
      <c r="CC293" s="8">
        <f t="shared" si="260"/>
        <v>5.4591664414591815E-6</v>
      </c>
      <c r="CD293" s="8">
        <f>MAX((CD$3*climhigh!$I403+CD$4*climhigh!$I403^2+CD$5*climhigh!$I403^6)*(K293/K$66)^$BW$1,-99)</f>
        <v>-99</v>
      </c>
      <c r="CE293" s="8">
        <f>MAX((CE$3*climhigh!$I403+CE$4*climhigh!$I403^2+CE$5*climhigh!$I403^6)*(L293/L$66)^$BW$1,-99)</f>
        <v>-99</v>
      </c>
      <c r="CF293" s="8">
        <f>MAX((CF$3*climhigh!$I403+CF$4*climhigh!$I403^2+CF$5*climhigh!$I403^6)*(M293/M$66)^$BW$1,-99)</f>
        <v>-99</v>
      </c>
      <c r="CG293" s="8">
        <f>MAX((CG$3*climhigh!$M403+CG$4*climhigh!$M403^2+CG$5*climhigh!$M403^6)*(K293/K$66)^$BW$1,-99)</f>
        <v>-99</v>
      </c>
      <c r="CH293" s="8">
        <f>MAX((CH$3*climhigh!$M403+CH$4*climhigh!$M403^2+CH$5*climhigh!$M403^6)*(L293/L$66)^$BW$1,-99)</f>
        <v>-99</v>
      </c>
      <c r="CI293" s="8">
        <f>MAX((CI$3*climhigh!$M403+CI$4*climhigh!$M403^2+CI$5*climhigh!$M403^6)*(M293/M$66)^$BW$1,-99)</f>
        <v>-99</v>
      </c>
      <c r="CJ293" s="8">
        <f t="shared" si="261"/>
        <v>0</v>
      </c>
      <c r="CK293" s="8">
        <f t="shared" si="262"/>
        <v>0</v>
      </c>
      <c r="CL293" s="8">
        <f t="shared" si="263"/>
        <v>0</v>
      </c>
    </row>
    <row r="294" spans="1:90">
      <c r="A294">
        <f t="shared" si="232"/>
        <v>2248</v>
      </c>
      <c r="B294" s="4">
        <f t="shared" si="276"/>
        <v>1286.5338041511375</v>
      </c>
      <c r="C294" s="4">
        <f t="shared" si="276"/>
        <v>3572.6037863078027</v>
      </c>
      <c r="D294" s="4">
        <f t="shared" si="276"/>
        <v>6809.6121354713569</v>
      </c>
      <c r="E294" s="11">
        <f t="shared" si="277"/>
        <v>4.8684619175244999E-8</v>
      </c>
      <c r="F294" s="11">
        <f t="shared" si="277"/>
        <v>9.7601928655587334E-8</v>
      </c>
      <c r="G294" s="11">
        <f t="shared" si="277"/>
        <v>2.1548839463918613E-7</v>
      </c>
      <c r="H294" s="4">
        <f t="shared" si="241"/>
        <v>125725.23042460925</v>
      </c>
      <c r="I294" s="4">
        <f t="shared" si="241"/>
        <v>210331.62501122095</v>
      </c>
      <c r="J294" s="4">
        <f t="shared" si="241"/>
        <v>37859.808611874054</v>
      </c>
      <c r="K294" s="4">
        <f t="shared" si="233"/>
        <v>97724.000736664282</v>
      </c>
      <c r="L294" s="4">
        <f t="shared" si="233"/>
        <v>58873.482085342985</v>
      </c>
      <c r="M294" s="4">
        <f t="shared" si="233"/>
        <v>5559.7599185806521</v>
      </c>
      <c r="N294" s="11">
        <f t="shared" si="238"/>
        <v>-2.0957272986812381E-3</v>
      </c>
      <c r="O294" s="11">
        <f t="shared" si="238"/>
        <v>2.2884362458697183E-3</v>
      </c>
      <c r="P294" s="11">
        <f t="shared" si="238"/>
        <v>1.360265512783343E-3</v>
      </c>
      <c r="Q294" s="4">
        <f t="shared" si="234"/>
        <v>886.35026156453523</v>
      </c>
      <c r="R294" s="4">
        <f t="shared" si="234"/>
        <v>5082.88359001148</v>
      </c>
      <c r="S294" s="4">
        <f t="shared" si="234"/>
        <v>1214.9739749826151</v>
      </c>
      <c r="T294" s="4">
        <f t="shared" si="278"/>
        <v>7.0498996786172716</v>
      </c>
      <c r="U294" s="4">
        <f t="shared" si="278"/>
        <v>24.1660453568992</v>
      </c>
      <c r="V294" s="4">
        <f t="shared" si="278"/>
        <v>32.091392416642066</v>
      </c>
      <c r="W294" s="11">
        <f t="shared" si="235"/>
        <v>-1.219247815263802E-2</v>
      </c>
      <c r="X294" s="11">
        <f t="shared" si="235"/>
        <v>-1.3228699347321071E-2</v>
      </c>
      <c r="Y294" s="11">
        <f t="shared" si="235"/>
        <v>-1.2203590333800474E-2</v>
      </c>
      <c r="Z294" s="4">
        <f t="shared" si="247"/>
        <v>862.64956389790234</v>
      </c>
      <c r="AA294" s="4">
        <f t="shared" si="247"/>
        <v>17171.847531385167</v>
      </c>
      <c r="AB294" s="4">
        <f t="shared" si="247"/>
        <v>2417.4728243627828</v>
      </c>
      <c r="AC294" s="12">
        <f t="shared" si="279"/>
        <v>1.2271788373703933</v>
      </c>
      <c r="AD294" s="12">
        <f t="shared" si="279"/>
        <v>5.0216976011956511</v>
      </c>
      <c r="AE294" s="12">
        <f t="shared" si="279"/>
        <v>2.0176304012228616</v>
      </c>
      <c r="AF294" s="11">
        <f t="shared" si="236"/>
        <v>-2.9039671966837322E-3</v>
      </c>
      <c r="AG294" s="11">
        <f t="shared" si="236"/>
        <v>2.0567434751257441E-3</v>
      </c>
      <c r="AH294" s="11">
        <f t="shared" si="236"/>
        <v>8.257041531207765E-4</v>
      </c>
      <c r="AI294" s="1">
        <f t="shared" si="274"/>
        <v>257277.60494189939</v>
      </c>
      <c r="AJ294" s="1">
        <f t="shared" si="274"/>
        <v>410730.14292070089</v>
      </c>
      <c r="AK294" s="1">
        <f t="shared" si="274"/>
        <v>74661.875765636563</v>
      </c>
      <c r="AL294" s="17">
        <f t="shared" si="280"/>
        <v>70.492093334980794</v>
      </c>
      <c r="AM294" s="17">
        <f t="shared" si="280"/>
        <v>32.710673885874755</v>
      </c>
      <c r="AN294" s="17">
        <f t="shared" si="280"/>
        <v>4.8518802435911175</v>
      </c>
      <c r="AO294" s="7">
        <f t="shared" si="275"/>
        <v>1.6713610405714025E-3</v>
      </c>
      <c r="AP294" s="7">
        <f t="shared" si="275"/>
        <v>2.5737704055003321E-3</v>
      </c>
      <c r="AQ294" s="7">
        <f t="shared" si="275"/>
        <v>1.8629981962061839E-3</v>
      </c>
      <c r="AR294" s="1">
        <f t="shared" si="245"/>
        <v>125725.23042460925</v>
      </c>
      <c r="AS294" s="1">
        <f t="shared" si="245"/>
        <v>210331.62501122095</v>
      </c>
      <c r="AT294" s="1">
        <f t="shared" si="245"/>
        <v>37859.808611874054</v>
      </c>
      <c r="AU294" s="1">
        <f t="shared" si="252"/>
        <v>25145.046084921851</v>
      </c>
      <c r="AV294" s="1">
        <f t="shared" si="252"/>
        <v>42066.325002244193</v>
      </c>
      <c r="AW294" s="1">
        <f t="shared" si="252"/>
        <v>7571.961722374811</v>
      </c>
      <c r="AX294" s="1">
        <f t="shared" si="253"/>
        <v>78179.20058933142</v>
      </c>
      <c r="AY294" s="1">
        <f t="shared" si="253"/>
        <v>47098.785668274395</v>
      </c>
      <c r="AZ294" s="1">
        <f t="shared" si="253"/>
        <v>4447.8079348645215</v>
      </c>
      <c r="BA294" s="1">
        <f t="shared" si="254"/>
        <v>11.266758914036691</v>
      </c>
      <c r="BB294" s="1">
        <f t="shared" si="254"/>
        <v>10.760002497682221</v>
      </c>
      <c r="BC294" s="1">
        <f t="shared" si="254"/>
        <v>8.4001666548867373</v>
      </c>
      <c r="BD294" s="1">
        <f t="shared" si="255"/>
        <v>130.33186747396525</v>
      </c>
      <c r="BE294">
        <f t="shared" si="281"/>
        <v>0.21822387218499145</v>
      </c>
      <c r="BF294">
        <f t="shared" si="281"/>
        <v>0.3346263841173937</v>
      </c>
      <c r="BG294">
        <f t="shared" si="281"/>
        <v>2.453676962688749E-2</v>
      </c>
      <c r="BH294">
        <f t="shared" si="256"/>
        <v>0.29306325862665572</v>
      </c>
      <c r="BI294">
        <f t="shared" si="257"/>
        <v>4.7621658391411486E-3</v>
      </c>
      <c r="BJ294">
        <f t="shared" si="257"/>
        <v>1.1197481694748152E-2</v>
      </c>
      <c r="BK294">
        <f t="shared" si="257"/>
        <v>6.0205306372294847E-5</v>
      </c>
      <c r="BL294">
        <f t="shared" si="251"/>
        <v>598.72439744622363</v>
      </c>
      <c r="BM294">
        <f t="shared" si="251"/>
        <v>2355.1845208897789</v>
      </c>
      <c r="BN294">
        <f t="shared" si="251"/>
        <v>2.2793613766743244</v>
      </c>
      <c r="BO294">
        <f t="shared" si="246"/>
        <v>664.37888104207707</v>
      </c>
      <c r="BP294">
        <f t="shared" si="267"/>
        <v>819.74302432398827</v>
      </c>
      <c r="BQ294">
        <f t="shared" si="267"/>
        <v>76.853596256865217</v>
      </c>
      <c r="BR294" s="7">
        <f t="shared" si="265"/>
        <v>7.1633157141914872E-4</v>
      </c>
      <c r="BS294" s="7">
        <f t="shared" si="249"/>
        <v>1.1833487795915813E-3</v>
      </c>
      <c r="BT294" s="7">
        <f t="shared" si="250"/>
        <v>1.9771838424856273E-4</v>
      </c>
      <c r="BU294" s="8">
        <f>MAX((BU$3*climhigh!$I404+BU$4*climhigh!$I404^2+BU$5*climhigh!$I404^6)*(K294/K$66)^$BW$1,-99)</f>
        <v>-51.633804020098353</v>
      </c>
      <c r="BV294" s="8">
        <f>MAX((BV$3*climhigh!$I404+BV$4*climhigh!$I404^2+BV$5*climhigh!$I404^6)*(L294/L$66)^$BW$1,-99)</f>
        <v>-29.251522177856604</v>
      </c>
      <c r="BW294" s="8">
        <f>MAX((BW$3*climhigh!$I404+BW$4*climhigh!$I404^2+BW$5*climhigh!$I404^6)*(M294/M$66)^$BW$1,-99)</f>
        <v>-29.066260232169235</v>
      </c>
      <c r="BX294" s="8">
        <f>MAX((BX$3*climhigh!$M404+BX$4*climhigh!$M404^2+BX$5*climhigh!$M404^6)*(K294/K$66)^$BW$1,-99)</f>
        <v>-51.633822510124652</v>
      </c>
      <c r="BY294" s="8">
        <f>MAX((BY$3*climhigh!$M404+BY$4*climhigh!$M404^2+BY$5*climhigh!$M404^6)*(L294/L$66)^$BW$1,-99)</f>
        <v>-29.251532031495131</v>
      </c>
      <c r="BZ294" s="8">
        <f>MAX((BZ$3*climhigh!$M404+BZ$4*climhigh!$M404^2+BZ$5*climhigh!$M404^6)*(M294/M$66)^$BW$1,-99)</f>
        <v>-29.066269422115973</v>
      </c>
      <c r="CA294" s="8">
        <f t="shared" si="258"/>
        <v>2.6725924416949699E-2</v>
      </c>
      <c r="CB294" s="8">
        <f t="shared" si="259"/>
        <v>3.162609004225427E-5</v>
      </c>
      <c r="CC294" s="8">
        <f t="shared" si="260"/>
        <v>5.284206593268505E-6</v>
      </c>
      <c r="CD294" s="8">
        <f>MAX((CD$3*climhigh!$I404+CD$4*climhigh!$I404^2+CD$5*climhigh!$I404^6)*(K294/K$66)^$BW$1,-99)</f>
        <v>-99</v>
      </c>
      <c r="CE294" s="8">
        <f>MAX((CE$3*climhigh!$I404+CE$4*climhigh!$I404^2+CE$5*climhigh!$I404^6)*(L294/L$66)^$BW$1,-99)</f>
        <v>-99</v>
      </c>
      <c r="CF294" s="8">
        <f>MAX((CF$3*climhigh!$I404+CF$4*climhigh!$I404^2+CF$5*climhigh!$I404^6)*(M294/M$66)^$BW$1,-99)</f>
        <v>-99</v>
      </c>
      <c r="CG294" s="8">
        <f>MAX((CG$3*climhigh!$M404+CG$4*climhigh!$M404^2+CG$5*climhigh!$M404^6)*(K294/K$66)^$BW$1,-99)</f>
        <v>-99</v>
      </c>
      <c r="CH294" s="8">
        <f>MAX((CH$3*climhigh!$M404+CH$4*climhigh!$M404^2+CH$5*climhigh!$M404^6)*(L294/L$66)^$BW$1,-99)</f>
        <v>-99</v>
      </c>
      <c r="CI294" s="8">
        <f>MAX((CI$3*climhigh!$M404+CI$4*climhigh!$M404^2+CI$5*climhigh!$M404^6)*(M294/M$66)^$BW$1,-99)</f>
        <v>-99</v>
      </c>
      <c r="CJ294" s="8">
        <f t="shared" si="261"/>
        <v>0</v>
      </c>
      <c r="CK294" s="8">
        <f t="shared" si="262"/>
        <v>0</v>
      </c>
      <c r="CL294" s="8">
        <f t="shared" si="263"/>
        <v>0</v>
      </c>
    </row>
    <row r="295" spans="1:90">
      <c r="A295">
        <f t="shared" si="232"/>
        <v>2249</v>
      </c>
      <c r="B295" s="4">
        <f t="shared" si="276"/>
        <v>1286.5338636538254</v>
      </c>
      <c r="C295" s="4">
        <f t="shared" si="276"/>
        <v>3572.6041175661717</v>
      </c>
      <c r="D295" s="4">
        <f t="shared" si="276"/>
        <v>6809.6135294941241</v>
      </c>
      <c r="E295" s="11">
        <f t="shared" si="277"/>
        <v>4.6250388216482747E-8</v>
      </c>
      <c r="F295" s="11">
        <f t="shared" si="277"/>
        <v>9.2721832222807968E-8</v>
      </c>
      <c r="G295" s="11">
        <f t="shared" si="277"/>
        <v>2.0471397490722682E-7</v>
      </c>
      <c r="H295" s="4">
        <f t="shared" si="241"/>
        <v>125465.25991239064</v>
      </c>
      <c r="I295" s="4">
        <f t="shared" si="241"/>
        <v>210810.47610562717</v>
      </c>
      <c r="J295" s="4">
        <f t="shared" si="241"/>
        <v>37911.157699508774</v>
      </c>
      <c r="K295" s="4">
        <f t="shared" si="233"/>
        <v>97521.925739336977</v>
      </c>
      <c r="L295" s="4">
        <f t="shared" si="233"/>
        <v>59007.510815175716</v>
      </c>
      <c r="M295" s="4">
        <f t="shared" si="233"/>
        <v>5567.2994561741498</v>
      </c>
      <c r="N295" s="11">
        <f t="shared" si="238"/>
        <v>-2.0678133908151874E-3</v>
      </c>
      <c r="O295" s="11">
        <f t="shared" si="238"/>
        <v>2.2765551668650907E-3</v>
      </c>
      <c r="P295" s="11">
        <f t="shared" si="238"/>
        <v>1.3560904974152521E-3</v>
      </c>
      <c r="Q295" s="4">
        <f t="shared" si="234"/>
        <v>873.73303529407087</v>
      </c>
      <c r="R295" s="4">
        <f t="shared" si="234"/>
        <v>5027.0625067694409</v>
      </c>
      <c r="S295" s="4">
        <f t="shared" si="234"/>
        <v>1201.774684193437</v>
      </c>
      <c r="T295" s="4">
        <f t="shared" si="278"/>
        <v>6.9639439308074405</v>
      </c>
      <c r="U295" s="4">
        <f t="shared" si="278"/>
        <v>23.846360008459058</v>
      </c>
      <c r="V295" s="4">
        <f t="shared" si="278"/>
        <v>31.699762210348133</v>
      </c>
      <c r="W295" s="11">
        <f t="shared" si="235"/>
        <v>-1.219247815263802E-2</v>
      </c>
      <c r="X295" s="11">
        <f t="shared" si="235"/>
        <v>-1.3228699347321071E-2</v>
      </c>
      <c r="Y295" s="11">
        <f t="shared" si="235"/>
        <v>-1.2203590333800474E-2</v>
      </c>
      <c r="Z295" s="4">
        <f t="shared" si="247"/>
        <v>847.87655691411089</v>
      </c>
      <c r="AA295" s="4">
        <f t="shared" si="247"/>
        <v>17018.39544557354</v>
      </c>
      <c r="AB295" s="4">
        <f t="shared" si="247"/>
        <v>2393.1942063078354</v>
      </c>
      <c r="AC295" s="12">
        <f t="shared" si="279"/>
        <v>1.2236151502822052</v>
      </c>
      <c r="AD295" s="12">
        <f t="shared" si="279"/>
        <v>5.0320259449709646</v>
      </c>
      <c r="AE295" s="12">
        <f t="shared" si="279"/>
        <v>2.019296367024614</v>
      </c>
      <c r="AF295" s="11">
        <f t="shared" si="236"/>
        <v>-2.9039671966837322E-3</v>
      </c>
      <c r="AG295" s="11">
        <f t="shared" si="236"/>
        <v>2.0567434751257441E-3</v>
      </c>
      <c r="AH295" s="11">
        <f t="shared" si="236"/>
        <v>8.257041531207765E-4</v>
      </c>
      <c r="AI295" s="1">
        <f t="shared" si="274"/>
        <v>256694.89053263131</v>
      </c>
      <c r="AJ295" s="1">
        <f t="shared" si="274"/>
        <v>411723.45363087504</v>
      </c>
      <c r="AK295" s="1">
        <f t="shared" si="274"/>
        <v>74767.649911447719</v>
      </c>
      <c r="AL295" s="17">
        <f t="shared" si="280"/>
        <v>70.608732896064524</v>
      </c>
      <c r="AM295" s="17">
        <f t="shared" si="280"/>
        <v>32.794021752622278</v>
      </c>
      <c r="AN295" s="17">
        <f t="shared" si="280"/>
        <v>4.8608288972917162</v>
      </c>
      <c r="AO295" s="7">
        <f t="shared" si="275"/>
        <v>1.6546474301656884E-3</v>
      </c>
      <c r="AP295" s="7">
        <f t="shared" si="275"/>
        <v>2.5480327014453289E-3</v>
      </c>
      <c r="AQ295" s="7">
        <f t="shared" si="275"/>
        <v>1.8443682142441221E-3</v>
      </c>
      <c r="AR295" s="1">
        <f t="shared" si="245"/>
        <v>125465.25991239064</v>
      </c>
      <c r="AS295" s="1">
        <f t="shared" si="245"/>
        <v>210810.47610562717</v>
      </c>
      <c r="AT295" s="1">
        <f t="shared" si="245"/>
        <v>37911.157699508774</v>
      </c>
      <c r="AU295" s="1">
        <f t="shared" si="252"/>
        <v>25093.05198247813</v>
      </c>
      <c r="AV295" s="1">
        <f t="shared" si="252"/>
        <v>42162.095221125433</v>
      </c>
      <c r="AW295" s="1">
        <f t="shared" si="252"/>
        <v>7582.2315399017552</v>
      </c>
      <c r="AX295" s="1">
        <f t="shared" si="253"/>
        <v>78017.540591469588</v>
      </c>
      <c r="AY295" s="1">
        <f t="shared" si="253"/>
        <v>47206.008652140576</v>
      </c>
      <c r="AZ295" s="1">
        <f t="shared" si="253"/>
        <v>4453.8395649393206</v>
      </c>
      <c r="BA295" s="1">
        <f t="shared" si="254"/>
        <v>11.264688959767966</v>
      </c>
      <c r="BB295" s="1">
        <f t="shared" si="254"/>
        <v>10.762276465423572</v>
      </c>
      <c r="BC295" s="1">
        <f t="shared" si="254"/>
        <v>8.4015218267238652</v>
      </c>
      <c r="BD295" s="1">
        <f t="shared" si="255"/>
        <v>126.55268804906925</v>
      </c>
      <c r="BE295">
        <f t="shared" si="281"/>
        <v>0.21822387218499145</v>
      </c>
      <c r="BF295">
        <f t="shared" si="281"/>
        <v>0.3346263841173937</v>
      </c>
      <c r="BG295">
        <f t="shared" si="281"/>
        <v>2.453676962688749E-2</v>
      </c>
      <c r="BH295">
        <f t="shared" si="256"/>
        <v>0.29312481535921581</v>
      </c>
      <c r="BI295">
        <f t="shared" si="257"/>
        <v>4.7621658391411486E-3</v>
      </c>
      <c r="BJ295">
        <f t="shared" si="257"/>
        <v>1.1197481694748152E-2</v>
      </c>
      <c r="BK295">
        <f t="shared" si="257"/>
        <v>6.0205306372294847E-5</v>
      </c>
      <c r="BL295">
        <f t="shared" si="251"/>
        <v>597.4863747537521</v>
      </c>
      <c r="BM295">
        <f t="shared" si="251"/>
        <v>2360.5464472539029</v>
      </c>
      <c r="BN295">
        <f t="shared" si="251"/>
        <v>2.2824528642273103</v>
      </c>
      <c r="BO295">
        <f t="shared" si="246"/>
        <v>664.85479660995168</v>
      </c>
      <c r="BP295">
        <f t="shared" si="267"/>
        <v>829.01760719915956</v>
      </c>
      <c r="BQ295">
        <f t="shared" si="267"/>
        <v>77.738558810617093</v>
      </c>
      <c r="BR295" s="7">
        <f t="shared" si="265"/>
        <v>7.2270025865406318E-4</v>
      </c>
      <c r="BS295" s="7">
        <f t="shared" si="249"/>
        <v>1.1488823102830887E-3</v>
      </c>
      <c r="BT295" s="7">
        <f t="shared" si="250"/>
        <v>1.9182618747014843E-4</v>
      </c>
      <c r="BU295" s="8">
        <f>MAX((BU$3*climhigh!$I405+BU$4*climhigh!$I405^2+BU$5*climhigh!$I405^6)*(K295/K$66)^$BW$1,-99)</f>
        <v>-51.788154808452262</v>
      </c>
      <c r="BV295" s="8">
        <f>MAX((BV$3*climhigh!$I405+BV$4*climhigh!$I405^2+BV$5*climhigh!$I405^6)*(L295/L$66)^$BW$1,-99)</f>
        <v>-29.302835177415446</v>
      </c>
      <c r="BW295" s="8">
        <f>MAX((BW$3*climhigh!$I405+BW$4*climhigh!$I405^2+BW$5*climhigh!$I405^6)*(M295/M$66)^$BW$1,-99)</f>
        <v>-29.119789002494027</v>
      </c>
      <c r="BX295" s="8">
        <f>MAX((BX$3*climhigh!$M405+BX$4*climhigh!$M405^2+BX$5*climhigh!$M405^6)*(K295/K$66)^$BW$1,-99)</f>
        <v>-51.788173288188041</v>
      </c>
      <c r="BY295" s="8">
        <f>MAX((BY$3*climhigh!$M405+BY$4*climhigh!$M405^2+BY$5*climhigh!$M405^6)*(L295/L$66)^$BW$1,-99)</f>
        <v>-29.302845014429323</v>
      </c>
      <c r="BZ295" s="8">
        <f>MAX((BZ$3*climhigh!$M405+BZ$4*climhigh!$M405^2+BZ$5*climhigh!$M405^6)*(M295/M$66)^$BW$1,-99)</f>
        <v>-29.119798178578808</v>
      </c>
      <c r="CA295" s="8">
        <f t="shared" si="258"/>
        <v>2.6664408498116195E-2</v>
      </c>
      <c r="CB295" s="8">
        <f t="shared" si="259"/>
        <v>3.0634267237647754E-5</v>
      </c>
      <c r="CC295" s="8">
        <f t="shared" si="260"/>
        <v>5.1149318233402564E-6</v>
      </c>
      <c r="CD295" s="8">
        <f>MAX((CD$3*climhigh!$I405+CD$4*climhigh!$I405^2+CD$5*climhigh!$I405^6)*(K295/K$66)^$BW$1,-99)</f>
        <v>-99</v>
      </c>
      <c r="CE295" s="8">
        <f>MAX((CE$3*climhigh!$I405+CE$4*climhigh!$I405^2+CE$5*climhigh!$I405^6)*(L295/L$66)^$BW$1,-99)</f>
        <v>-99</v>
      </c>
      <c r="CF295" s="8">
        <f>MAX((CF$3*climhigh!$I405+CF$4*climhigh!$I405^2+CF$5*climhigh!$I405^6)*(M295/M$66)^$BW$1,-99)</f>
        <v>-99</v>
      </c>
      <c r="CG295" s="8">
        <f>MAX((CG$3*climhigh!$M405+CG$4*climhigh!$M405^2+CG$5*climhigh!$M405^6)*(K295/K$66)^$BW$1,-99)</f>
        <v>-99</v>
      </c>
      <c r="CH295" s="8">
        <f>MAX((CH$3*climhigh!$M405+CH$4*climhigh!$M405^2+CH$5*climhigh!$M405^6)*(L295/L$66)^$BW$1,-99)</f>
        <v>-99</v>
      </c>
      <c r="CI295" s="8">
        <f>MAX((CI$3*climhigh!$M405+CI$4*climhigh!$M405^2+CI$5*climhigh!$M405^6)*(M295/M$66)^$BW$1,-99)</f>
        <v>-99</v>
      </c>
      <c r="CJ295" s="8">
        <f t="shared" si="261"/>
        <v>0</v>
      </c>
      <c r="CK295" s="8">
        <f t="shared" si="262"/>
        <v>0</v>
      </c>
      <c r="CL295" s="8">
        <f t="shared" si="263"/>
        <v>0</v>
      </c>
    </row>
    <row r="296" spans="1:90">
      <c r="A296">
        <f t="shared" si="232"/>
        <v>2250</v>
      </c>
      <c r="B296" s="4">
        <f t="shared" si="276"/>
        <v>1286.5339201813815</v>
      </c>
      <c r="C296" s="4">
        <f t="shared" si="276"/>
        <v>3572.6044322616517</v>
      </c>
      <c r="D296" s="4">
        <f t="shared" si="276"/>
        <v>6809.6148538160242</v>
      </c>
      <c r="E296" s="11">
        <f t="shared" si="277"/>
        <v>4.3937868805658608E-8</v>
      </c>
      <c r="F296" s="11">
        <f t="shared" si="277"/>
        <v>8.8085740611667567E-8</v>
      </c>
      <c r="G296" s="11">
        <f t="shared" si="277"/>
        <v>1.9447827616186545E-7</v>
      </c>
      <c r="H296" s="4">
        <f t="shared" si="241"/>
        <v>125209.43825357972</v>
      </c>
      <c r="I296" s="4">
        <f t="shared" si="241"/>
        <v>211287.96002231666</v>
      </c>
      <c r="J296" s="4">
        <f t="shared" si="241"/>
        <v>37962.423760019105</v>
      </c>
      <c r="K296" s="4">
        <f t="shared" si="233"/>
        <v>97323.075815931166</v>
      </c>
      <c r="L296" s="4">
        <f t="shared" si="233"/>
        <v>59141.157110573236</v>
      </c>
      <c r="M296" s="4">
        <f t="shared" si="233"/>
        <v>5574.8268551114061</v>
      </c>
      <c r="N296" s="11">
        <f t="shared" si="238"/>
        <v>-2.0390278585895594E-3</v>
      </c>
      <c r="O296" s="11">
        <f t="shared" si="238"/>
        <v>2.2649031208268333E-3</v>
      </c>
      <c r="P296" s="11">
        <f t="shared" si="238"/>
        <v>1.3520736573471304E-3</v>
      </c>
      <c r="Q296" s="4">
        <f t="shared" si="234"/>
        <v>861.32025789918168</v>
      </c>
      <c r="R296" s="4">
        <f t="shared" si="234"/>
        <v>4971.7966363202268</v>
      </c>
      <c r="S296" s="4">
        <f t="shared" si="234"/>
        <v>1188.7140078793993</v>
      </c>
      <c r="T296" s="4">
        <f t="shared" si="278"/>
        <v>6.8790361965748748</v>
      </c>
      <c r="U296" s="4">
        <f t="shared" si="278"/>
        <v>23.530903681379172</v>
      </c>
      <c r="V296" s="4">
        <f t="shared" si="278"/>
        <v>31.312911298654154</v>
      </c>
      <c r="W296" s="11">
        <f t="shared" si="235"/>
        <v>-1.219247815263802E-2</v>
      </c>
      <c r="X296" s="11">
        <f t="shared" si="235"/>
        <v>-1.3228699347321071E-2</v>
      </c>
      <c r="Y296" s="11">
        <f t="shared" si="235"/>
        <v>-1.2203590333800474E-2</v>
      </c>
      <c r="Z296" s="4">
        <f t="shared" si="247"/>
        <v>833.37984901874972</v>
      </c>
      <c r="AA296" s="4">
        <f t="shared" si="247"/>
        <v>16866.114632630764</v>
      </c>
      <c r="AB296" s="4">
        <f t="shared" si="247"/>
        <v>2369.1495144294704</v>
      </c>
      <c r="AC296" s="12">
        <f t="shared" si="279"/>
        <v>1.2200618120244204</v>
      </c>
      <c r="AD296" s="12">
        <f t="shared" si="279"/>
        <v>5.042375531499947</v>
      </c>
      <c r="AE296" s="12">
        <f t="shared" si="279"/>
        <v>2.020963708421248</v>
      </c>
      <c r="AF296" s="11">
        <f t="shared" si="236"/>
        <v>-2.9039671966837322E-3</v>
      </c>
      <c r="AG296" s="11">
        <f t="shared" si="236"/>
        <v>2.0567434751257441E-3</v>
      </c>
      <c r="AH296" s="11">
        <f t="shared" si="236"/>
        <v>8.257041531207765E-4</v>
      </c>
      <c r="AI296" s="1">
        <f t="shared" ref="AI296:AK311" si="282">(1-$AI$5)*AI295+AU295</f>
        <v>256118.45346184631</v>
      </c>
      <c r="AJ296" s="1">
        <f t="shared" si="282"/>
        <v>412713.20348891302</v>
      </c>
      <c r="AK296" s="1">
        <f t="shared" si="282"/>
        <v>74873.116460204707</v>
      </c>
      <c r="AL296" s="17">
        <f t="shared" si="280"/>
        <v>70.724397128913921</v>
      </c>
      <c r="AM296" s="17">
        <f t="shared" si="280"/>
        <v>32.876746390061491</v>
      </c>
      <c r="AN296" s="17">
        <f t="shared" si="280"/>
        <v>4.86970440402163</v>
      </c>
      <c r="AO296" s="7">
        <f t="shared" si="275"/>
        <v>1.6381009558640316E-3</v>
      </c>
      <c r="AP296" s="7">
        <f t="shared" si="275"/>
        <v>2.5225523744308756E-3</v>
      </c>
      <c r="AQ296" s="7">
        <f t="shared" si="275"/>
        <v>1.8259245321016809E-3</v>
      </c>
      <c r="AR296" s="1">
        <f t="shared" si="245"/>
        <v>125209.43825357972</v>
      </c>
      <c r="AS296" s="1">
        <f t="shared" si="245"/>
        <v>211287.96002231666</v>
      </c>
      <c r="AT296" s="1">
        <f t="shared" si="245"/>
        <v>37962.423760019105</v>
      </c>
      <c r="AU296" s="1">
        <f t="shared" si="252"/>
        <v>25041.887650715944</v>
      </c>
      <c r="AV296" s="1">
        <f t="shared" si="252"/>
        <v>42257.592004463339</v>
      </c>
      <c r="AW296" s="1">
        <f t="shared" si="252"/>
        <v>7592.4847520038211</v>
      </c>
      <c r="AX296" s="1">
        <f t="shared" si="253"/>
        <v>77858.460652744921</v>
      </c>
      <c r="AY296" s="1">
        <f t="shared" si="253"/>
        <v>47312.925688458592</v>
      </c>
      <c r="AZ296" s="1">
        <f t="shared" si="253"/>
        <v>4459.861484089125</v>
      </c>
      <c r="BA296" s="1">
        <f t="shared" si="254"/>
        <v>11.262647850261899</v>
      </c>
      <c r="BB296" s="1">
        <f t="shared" si="254"/>
        <v>10.764538807517582</v>
      </c>
      <c r="BC296" s="1">
        <f t="shared" si="254"/>
        <v>8.4028729871526995</v>
      </c>
      <c r="BD296" s="1">
        <f t="shared" si="255"/>
        <v>122.88305345425967</v>
      </c>
      <c r="BE296">
        <f t="shared" si="281"/>
        <v>0.21822387218499145</v>
      </c>
      <c r="BF296">
        <f t="shared" si="281"/>
        <v>0.3346263841173937</v>
      </c>
      <c r="BG296">
        <f t="shared" si="281"/>
        <v>2.453676962688749E-2</v>
      </c>
      <c r="BH296">
        <f t="shared" si="256"/>
        <v>0.29318580808336159</v>
      </c>
      <c r="BI296">
        <f t="shared" si="257"/>
        <v>4.7621658391411486E-3</v>
      </c>
      <c r="BJ296">
        <f t="shared" si="257"/>
        <v>1.1197481694748152E-2</v>
      </c>
      <c r="BK296">
        <f t="shared" si="257"/>
        <v>6.0205306372294847E-5</v>
      </c>
      <c r="BL296">
        <f t="shared" si="251"/>
        <v>596.26810958925034</v>
      </c>
      <c r="BM296">
        <f t="shared" si="251"/>
        <v>2365.8930646705703</v>
      </c>
      <c r="BN296">
        <f t="shared" si="251"/>
        <v>2.2855393531068353</v>
      </c>
      <c r="BO296">
        <f t="shared" si="246"/>
        <v>665.33528734342906</v>
      </c>
      <c r="BP296">
        <f t="shared" si="267"/>
        <v>838.39731449495252</v>
      </c>
      <c r="BQ296">
        <f t="shared" si="267"/>
        <v>78.633724094207963</v>
      </c>
      <c r="BR296" s="7">
        <f t="shared" si="265"/>
        <v>7.2939037409192053E-4</v>
      </c>
      <c r="BS296" s="7">
        <f t="shared" si="249"/>
        <v>1.1154197187214453E-3</v>
      </c>
      <c r="BT296" s="7">
        <f t="shared" si="250"/>
        <v>1.8610843384162464E-4</v>
      </c>
      <c r="BU296" s="8">
        <f>MAX((BU$3*climhigh!$I406+BU$4*climhigh!$I406^2+BU$5*climhigh!$I406^6)*(K296/K$66)^$BW$1,-99)</f>
        <v>-51.940009454995796</v>
      </c>
      <c r="BV296" s="8">
        <f>MAX((BV$3*climhigh!$I406+BV$4*climhigh!$I406^2+BV$5*climhigh!$I406^6)*(L296/L$66)^$BW$1,-99)</f>
        <v>-29.352956922042953</v>
      </c>
      <c r="BW296" s="8">
        <f>MAX((BW$3*climhigh!$I406+BW$4*climhigh!$I406^2+BW$5*climhigh!$I406^6)*(M296/M$66)^$BW$1,-99)</f>
        <v>-29.172176447034257</v>
      </c>
      <c r="BX296" s="8">
        <f>MAX((BX$3*climhigh!$M406+BX$4*climhigh!$M406^2+BX$5*climhigh!$M406^6)*(K296/K$66)^$BW$1,-99)</f>
        <v>-51.940027924355761</v>
      </c>
      <c r="BY296" s="8">
        <f>MAX((BY$3*climhigh!$M406+BY$4*climhigh!$M406^2+BY$5*climhigh!$M406^6)*(L296/L$66)^$BW$1,-99)</f>
        <v>-29.35296674252071</v>
      </c>
      <c r="BZ296" s="8">
        <f>MAX((BZ$3*climhigh!$M406+BZ$4*climhigh!$M406^2+BZ$5*climhigh!$M406^6)*(M296/M$66)^$BW$1,-99)</f>
        <v>-29.172185609326725</v>
      </c>
      <c r="CA296" s="8">
        <f t="shared" si="258"/>
        <v>2.6603610153939316E-2</v>
      </c>
      <c r="CB296" s="8">
        <f t="shared" si="259"/>
        <v>2.9674191354881977E-5</v>
      </c>
      <c r="CC296" s="8">
        <f t="shared" si="260"/>
        <v>4.9511562202827889E-6</v>
      </c>
      <c r="CD296" s="8">
        <f>MAX((CD$3*climhigh!$I406+CD$4*climhigh!$I406^2+CD$5*climhigh!$I406^6)*(K296/K$66)^$BW$1,-99)</f>
        <v>-99</v>
      </c>
      <c r="CE296" s="8">
        <f>MAX((CE$3*climhigh!$I406+CE$4*climhigh!$I406^2+CE$5*climhigh!$I406^6)*(L296/L$66)^$BW$1,-99)</f>
        <v>-99</v>
      </c>
      <c r="CF296" s="8">
        <f>MAX((CF$3*climhigh!$I406+CF$4*climhigh!$I406^2+CF$5*climhigh!$I406^6)*(M296/M$66)^$BW$1,-99)</f>
        <v>-99</v>
      </c>
      <c r="CG296" s="8">
        <f>MAX((CG$3*climhigh!$M406+CG$4*climhigh!$M406^2+CG$5*climhigh!$M406^6)*(K296/K$66)^$BW$1,-99)</f>
        <v>-99</v>
      </c>
      <c r="CH296" s="8">
        <f>MAX((CH$3*climhigh!$M406+CH$4*climhigh!$M406^2+CH$5*climhigh!$M406^6)*(L296/L$66)^$BW$1,-99)</f>
        <v>-99</v>
      </c>
      <c r="CI296" s="8">
        <f>MAX((CI$3*climhigh!$M406+CI$4*climhigh!$M406^2+CI$5*climhigh!$M406^6)*(M296/M$66)^$BW$1,-99)</f>
        <v>-99</v>
      </c>
      <c r="CJ296" s="8">
        <f t="shared" si="261"/>
        <v>0</v>
      </c>
      <c r="CK296" s="8">
        <f t="shared" si="262"/>
        <v>0</v>
      </c>
      <c r="CL296" s="8">
        <f t="shared" si="263"/>
        <v>0</v>
      </c>
    </row>
    <row r="297" spans="1:90">
      <c r="A297">
        <f t="shared" si="232"/>
        <v>2251</v>
      </c>
      <c r="B297" s="4">
        <f t="shared" si="276"/>
        <v>1286.5339738825621</v>
      </c>
      <c r="C297" s="4">
        <f t="shared" si="276"/>
        <v>3572.6047312223836</v>
      </c>
      <c r="D297" s="4">
        <f t="shared" si="276"/>
        <v>6809.6161119220733</v>
      </c>
      <c r="E297" s="11">
        <f t="shared" si="277"/>
        <v>4.1740975365375674E-8</v>
      </c>
      <c r="F297" s="11">
        <f t="shared" si="277"/>
        <v>8.3681453581084185E-8</v>
      </c>
      <c r="G297" s="11">
        <f t="shared" si="277"/>
        <v>1.8475436235377218E-7</v>
      </c>
      <c r="H297" s="4">
        <f t="shared" si="241"/>
        <v>124957.8501241398</v>
      </c>
      <c r="I297" s="4">
        <f t="shared" si="241"/>
        <v>211764.10967013598</v>
      </c>
      <c r="J297" s="4">
        <f t="shared" si="241"/>
        <v>38013.612096872639</v>
      </c>
      <c r="K297" s="4">
        <f t="shared" si="233"/>
        <v>97127.516770533621</v>
      </c>
      <c r="L297" s="4">
        <f t="shared" si="233"/>
        <v>59274.430171198896</v>
      </c>
      <c r="M297" s="4">
        <f t="shared" si="233"/>
        <v>5582.3428915940704</v>
      </c>
      <c r="N297" s="11">
        <f t="shared" si="238"/>
        <v>-2.009380034056929E-3</v>
      </c>
      <c r="O297" s="11">
        <f t="shared" si="238"/>
        <v>2.2534740126318731E-3</v>
      </c>
      <c r="P297" s="11">
        <f t="shared" si="238"/>
        <v>1.3482098508177387E-3</v>
      </c>
      <c r="Q297" s="4">
        <f t="shared" si="234"/>
        <v>849.10904694829412</v>
      </c>
      <c r="R297" s="4">
        <f t="shared" si="234"/>
        <v>4917.082247493141</v>
      </c>
      <c r="S297" s="4">
        <f t="shared" si="234"/>
        <v>1175.7907243584343</v>
      </c>
      <c r="T297" s="4">
        <f t="shared" si="278"/>
        <v>6.7951636980369292</v>
      </c>
      <c r="U297" s="4">
        <f t="shared" si="278"/>
        <v>23.219620431207435</v>
      </c>
      <c r="V297" s="4">
        <f t="shared" si="278"/>
        <v>30.930781357006747</v>
      </c>
      <c r="W297" s="11">
        <f t="shared" si="235"/>
        <v>-1.219247815263802E-2</v>
      </c>
      <c r="X297" s="11">
        <f t="shared" si="235"/>
        <v>-1.3228699347321071E-2</v>
      </c>
      <c r="Y297" s="11">
        <f t="shared" si="235"/>
        <v>-1.2203590333800474E-2</v>
      </c>
      <c r="Z297" s="4">
        <f t="shared" si="247"/>
        <v>819.15462703979995</v>
      </c>
      <c r="AA297" s="4">
        <f t="shared" si="247"/>
        <v>16715.002028944073</v>
      </c>
      <c r="AB297" s="4">
        <f t="shared" si="247"/>
        <v>2345.336970150694</v>
      </c>
      <c r="AC297" s="12">
        <f t="shared" si="279"/>
        <v>1.216518792544375</v>
      </c>
      <c r="AD297" s="12">
        <f t="shared" si="279"/>
        <v>5.0527464044734929</v>
      </c>
      <c r="AE297" s="12">
        <f t="shared" si="279"/>
        <v>2.0226324265485975</v>
      </c>
      <c r="AF297" s="11">
        <f t="shared" si="236"/>
        <v>-2.9039671966837322E-3</v>
      </c>
      <c r="AG297" s="11">
        <f t="shared" si="236"/>
        <v>2.0567434751257441E-3</v>
      </c>
      <c r="AH297" s="11">
        <f t="shared" si="236"/>
        <v>8.257041531207765E-4</v>
      </c>
      <c r="AI297" s="1">
        <f t="shared" si="282"/>
        <v>255548.49576637763</v>
      </c>
      <c r="AJ297" s="1">
        <f t="shared" si="282"/>
        <v>413699.47514448501</v>
      </c>
      <c r="AK297" s="1">
        <f t="shared" si="282"/>
        <v>74978.289566188061</v>
      </c>
      <c r="AL297" s="17">
        <f t="shared" si="280"/>
        <v>70.839092294428298</v>
      </c>
      <c r="AM297" s="17">
        <f t="shared" si="280"/>
        <v>32.958850371584603</v>
      </c>
      <c r="AN297" s="17">
        <f t="shared" si="280"/>
        <v>4.8785071996296629</v>
      </c>
      <c r="AO297" s="7">
        <f t="shared" si="275"/>
        <v>1.6217199463053912E-3</v>
      </c>
      <c r="AP297" s="7">
        <f t="shared" si="275"/>
        <v>2.497326850686567E-3</v>
      </c>
      <c r="AQ297" s="7">
        <f t="shared" si="275"/>
        <v>1.8076652867806641E-3</v>
      </c>
      <c r="AR297" s="1">
        <f t="shared" si="245"/>
        <v>124957.8501241398</v>
      </c>
      <c r="AS297" s="1">
        <f t="shared" si="245"/>
        <v>211764.10967013598</v>
      </c>
      <c r="AT297" s="1">
        <f t="shared" si="245"/>
        <v>38013.612096872639</v>
      </c>
      <c r="AU297" s="1">
        <f t="shared" si="252"/>
        <v>24991.570024827961</v>
      </c>
      <c r="AV297" s="1">
        <f t="shared" si="252"/>
        <v>42352.821934027197</v>
      </c>
      <c r="AW297" s="1">
        <f t="shared" si="252"/>
        <v>7602.7224193745278</v>
      </c>
      <c r="AX297" s="1">
        <f t="shared" si="253"/>
        <v>77702.013416426897</v>
      </c>
      <c r="AY297" s="1">
        <f t="shared" si="253"/>
        <v>47419.544136959121</v>
      </c>
      <c r="AZ297" s="1">
        <f t="shared" si="253"/>
        <v>4465.874313275257</v>
      </c>
      <c r="BA297" s="1">
        <f t="shared" si="254"/>
        <v>11.260636448715337</v>
      </c>
      <c r="BB297" s="1">
        <f t="shared" si="254"/>
        <v>10.766789746265705</v>
      </c>
      <c r="BC297" s="1">
        <f t="shared" si="254"/>
        <v>8.4042202889846589</v>
      </c>
      <c r="BD297" s="1">
        <f t="shared" si="255"/>
        <v>119.31979274170786</v>
      </c>
      <c r="BE297">
        <f t="shared" si="281"/>
        <v>0.21822387218499145</v>
      </c>
      <c r="BF297">
        <f t="shared" si="281"/>
        <v>0.3346263841173937</v>
      </c>
      <c r="BG297">
        <f t="shared" si="281"/>
        <v>2.453676962688749E-2</v>
      </c>
      <c r="BH297">
        <f t="shared" si="256"/>
        <v>0.29324624090834378</v>
      </c>
      <c r="BI297">
        <f t="shared" si="257"/>
        <v>4.7621658391411486E-3</v>
      </c>
      <c r="BJ297">
        <f t="shared" si="257"/>
        <v>1.1197481694748152E-2</v>
      </c>
      <c r="BK297">
        <f t="shared" si="257"/>
        <v>6.0205306372294847E-5</v>
      </c>
      <c r="BL297">
        <f t="shared" si="251"/>
        <v>595.07000519369808</v>
      </c>
      <c r="BM297">
        <f t="shared" si="251"/>
        <v>2371.2247416359878</v>
      </c>
      <c r="BN297">
        <f t="shared" si="251"/>
        <v>2.288621162609791</v>
      </c>
      <c r="BO297">
        <f t="shared" si="246"/>
        <v>665.82057649756109</v>
      </c>
      <c r="BP297">
        <f t="shared" si="267"/>
        <v>847.88333476778325</v>
      </c>
      <c r="BQ297">
        <f t="shared" si="267"/>
        <v>79.539209467788936</v>
      </c>
      <c r="BR297" s="7">
        <f t="shared" si="265"/>
        <v>7.3639370369216195E-4</v>
      </c>
      <c r="BS297" s="7">
        <f t="shared" si="249"/>
        <v>1.082931765748976E-3</v>
      </c>
      <c r="BT297" s="7">
        <f t="shared" si="250"/>
        <v>1.8055993705009093E-4</v>
      </c>
      <c r="BU297" s="8">
        <f>MAX((BU$3*climhigh!$I407+BU$4*climhigh!$I407^2+BU$5*climhigh!$I407^6)*(K297/K$66)^$BW$1,-99)</f>
        <v>-52.089364694901093</v>
      </c>
      <c r="BV297" s="8">
        <f>MAX((BV$3*climhigh!$I407+BV$4*climhigh!$I407^2+BV$5*climhigh!$I407^6)*(L297/L$66)^$BW$1,-99)</f>
        <v>-29.401896266405014</v>
      </c>
      <c r="BW297" s="8">
        <f>MAX((BW$3*climhigh!$I407+BW$4*climhigh!$I407^2+BW$5*climhigh!$I407^6)*(M297/M$66)^$BW$1,-99)</f>
        <v>-29.223430361711006</v>
      </c>
      <c r="BX297" s="8">
        <f>MAX((BX$3*climhigh!$M407+BX$4*climhigh!$M407^2+BX$5*climhigh!$M407^6)*(K297/K$66)^$BW$1,-99)</f>
        <v>-52.089383153796241</v>
      </c>
      <c r="BY297" s="8">
        <f>MAX((BY$3*climhigh!$M407+BY$4*climhigh!$M407^2+BY$5*climhigh!$M407^6)*(L297/L$66)^$BW$1,-99)</f>
        <v>-29.401906070434226</v>
      </c>
      <c r="BZ297" s="8">
        <f>MAX((BZ$3*climhigh!$M407+BZ$4*climhigh!$M407^2+BZ$5*climhigh!$M407^6)*(M297/M$66)^$BW$1,-99)</f>
        <v>-29.223439510280006</v>
      </c>
      <c r="CA297" s="8">
        <f t="shared" si="258"/>
        <v>2.6543540065898329E-2</v>
      </c>
      <c r="CB297" s="8">
        <f t="shared" si="259"/>
        <v>2.8744842712791969E-5</v>
      </c>
      <c r="CC297" s="8">
        <f t="shared" si="260"/>
        <v>4.7926999233851684E-6</v>
      </c>
      <c r="CD297" s="8">
        <f>MAX((CD$3*climhigh!$I407+CD$4*climhigh!$I407^2+CD$5*climhigh!$I407^6)*(K297/K$66)^$BW$1,-99)</f>
        <v>-99</v>
      </c>
      <c r="CE297" s="8">
        <f>MAX((CE$3*climhigh!$I407+CE$4*climhigh!$I407^2+CE$5*climhigh!$I407^6)*(L297/L$66)^$BW$1,-99)</f>
        <v>-99</v>
      </c>
      <c r="CF297" s="8">
        <f>MAX((CF$3*climhigh!$I407+CF$4*climhigh!$I407^2+CF$5*climhigh!$I407^6)*(M297/M$66)^$BW$1,-99)</f>
        <v>-99</v>
      </c>
      <c r="CG297" s="8">
        <f>MAX((CG$3*climhigh!$M407+CG$4*climhigh!$M407^2+CG$5*climhigh!$M407^6)*(K297/K$66)^$BW$1,-99)</f>
        <v>-99</v>
      </c>
      <c r="CH297" s="8">
        <f>MAX((CH$3*climhigh!$M407+CH$4*climhigh!$M407^2+CH$5*climhigh!$M407^6)*(L297/L$66)^$BW$1,-99)</f>
        <v>-99</v>
      </c>
      <c r="CI297" s="8">
        <f>MAX((CI$3*climhigh!$M407+CI$4*climhigh!$M407^2+CI$5*climhigh!$M407^6)*(M297/M$66)^$BW$1,-99)</f>
        <v>-99</v>
      </c>
      <c r="CJ297" s="8">
        <f t="shared" si="261"/>
        <v>0</v>
      </c>
      <c r="CK297" s="8">
        <f t="shared" si="262"/>
        <v>0</v>
      </c>
      <c r="CL297" s="8">
        <f t="shared" si="263"/>
        <v>0</v>
      </c>
    </row>
    <row r="298" spans="1:90">
      <c r="A298">
        <f t="shared" si="232"/>
        <v>2252</v>
      </c>
      <c r="B298" s="4">
        <f t="shared" si="276"/>
        <v>1286.5340248986859</v>
      </c>
      <c r="C298" s="4">
        <f t="shared" si="276"/>
        <v>3572.6050152351027</v>
      </c>
      <c r="D298" s="4">
        <f t="shared" si="276"/>
        <v>6809.6173071230423</v>
      </c>
      <c r="E298" s="11">
        <f t="shared" si="277"/>
        <v>3.9653926597106891E-8</v>
      </c>
      <c r="F298" s="11">
        <f t="shared" si="277"/>
        <v>7.9497380902029978E-8</v>
      </c>
      <c r="G298" s="11">
        <f t="shared" si="277"/>
        <v>1.7551664423608357E-7</v>
      </c>
      <c r="H298" s="4">
        <f t="shared" si="241"/>
        <v>124710.57851954018</v>
      </c>
      <c r="I298" s="4">
        <f t="shared" si="241"/>
        <v>212238.9571277776</v>
      </c>
      <c r="J298" s="4">
        <f t="shared" si="241"/>
        <v>38064.727852255935</v>
      </c>
      <c r="K298" s="4">
        <f t="shared" si="233"/>
        <v>96935.313101696709</v>
      </c>
      <c r="L298" s="4">
        <f t="shared" si="233"/>
        <v>59407.338964901159</v>
      </c>
      <c r="M298" s="4">
        <f t="shared" si="233"/>
        <v>5589.8483182658747</v>
      </c>
      <c r="N298" s="11">
        <f t="shared" si="238"/>
        <v>-1.9788796751696314E-3</v>
      </c>
      <c r="O298" s="11">
        <f t="shared" si="238"/>
        <v>2.242261854199068E-3</v>
      </c>
      <c r="P298" s="11">
        <f t="shared" si="238"/>
        <v>1.3444940265325833E-3</v>
      </c>
      <c r="Q298" s="4">
        <f t="shared" si="234"/>
        <v>837.0965388370272</v>
      </c>
      <c r="R298" s="4">
        <f t="shared" si="234"/>
        <v>4862.915565805517</v>
      </c>
      <c r="S298" s="4">
        <f t="shared" si="234"/>
        <v>1163.0036118041478</v>
      </c>
      <c r="T298" s="4">
        <f t="shared" si="278"/>
        <v>6.7123138131050153</v>
      </c>
      <c r="U298" s="4">
        <f t="shared" si="278"/>
        <v>22.912455053564077</v>
      </c>
      <c r="V298" s="4">
        <f t="shared" si="278"/>
        <v>30.553314772621484</v>
      </c>
      <c r="W298" s="11">
        <f t="shared" si="235"/>
        <v>-1.219247815263802E-2</v>
      </c>
      <c r="X298" s="11">
        <f t="shared" si="235"/>
        <v>-1.3228699347321071E-2</v>
      </c>
      <c r="Y298" s="11">
        <f t="shared" si="235"/>
        <v>-1.2203590333800474E-2</v>
      </c>
      <c r="Z298" s="4">
        <f t="shared" si="247"/>
        <v>805.19613844571711</v>
      </c>
      <c r="AA298" s="4">
        <f t="shared" si="247"/>
        <v>16565.054353371001</v>
      </c>
      <c r="AB298" s="4">
        <f t="shared" si="247"/>
        <v>2321.7547866812461</v>
      </c>
      <c r="AC298" s="12">
        <f t="shared" si="279"/>
        <v>1.2129860618766768</v>
      </c>
      <c r="AD298" s="12">
        <f t="shared" si="279"/>
        <v>5.063138607672359</v>
      </c>
      <c r="AE298" s="12">
        <f t="shared" si="279"/>
        <v>2.0243025225434357</v>
      </c>
      <c r="AF298" s="11">
        <f t="shared" si="236"/>
        <v>-2.9039671966837322E-3</v>
      </c>
      <c r="AG298" s="11">
        <f t="shared" si="236"/>
        <v>2.0567434751257441E-3</v>
      </c>
      <c r="AH298" s="11">
        <f t="shared" si="236"/>
        <v>8.257041531207765E-4</v>
      </c>
      <c r="AI298" s="1">
        <f t="shared" si="282"/>
        <v>254985.21621456783</v>
      </c>
      <c r="AJ298" s="1">
        <f t="shared" si="282"/>
        <v>414682.34956406371</v>
      </c>
      <c r="AK298" s="1">
        <f t="shared" si="282"/>
        <v>75083.183028943778</v>
      </c>
      <c r="AL298" s="17">
        <f t="shared" si="280"/>
        <v>70.952824651690818</v>
      </c>
      <c r="AM298" s="17">
        <f t="shared" si="280"/>
        <v>33.040336303365315</v>
      </c>
      <c r="AN298" s="17">
        <f t="shared" si="280"/>
        <v>4.8872377206645821</v>
      </c>
      <c r="AO298" s="7">
        <f t="shared" ref="AO298:AQ313" si="283">AO$5*AO297</f>
        <v>1.6055027468423373E-3</v>
      </c>
      <c r="AP298" s="7">
        <f t="shared" si="283"/>
        <v>2.4723535821797012E-3</v>
      </c>
      <c r="AQ298" s="7">
        <f t="shared" si="283"/>
        <v>1.7895886339128575E-3</v>
      </c>
      <c r="AR298" s="1">
        <f t="shared" si="245"/>
        <v>124710.57851954018</v>
      </c>
      <c r="AS298" s="1">
        <f t="shared" si="245"/>
        <v>212238.9571277776</v>
      </c>
      <c r="AT298" s="1">
        <f t="shared" si="245"/>
        <v>38064.727852255935</v>
      </c>
      <c r="AU298" s="1">
        <f t="shared" si="252"/>
        <v>24942.115703908039</v>
      </c>
      <c r="AV298" s="1">
        <f t="shared" si="252"/>
        <v>42447.791425555522</v>
      </c>
      <c r="AW298" s="1">
        <f t="shared" si="252"/>
        <v>7612.9455704511875</v>
      </c>
      <c r="AX298" s="1">
        <f t="shared" si="253"/>
        <v>77548.250481357361</v>
      </c>
      <c r="AY298" s="1">
        <f t="shared" si="253"/>
        <v>47525.871171920924</v>
      </c>
      <c r="AZ298" s="1">
        <f t="shared" si="253"/>
        <v>4471.8786546127003</v>
      </c>
      <c r="BA298" s="1">
        <f t="shared" si="254"/>
        <v>11.258655608470869</v>
      </c>
      <c r="BB298" s="1">
        <f t="shared" si="254"/>
        <v>10.769029498002318</v>
      </c>
      <c r="BC298" s="1">
        <f t="shared" si="254"/>
        <v>8.4055638799884118</v>
      </c>
      <c r="BD298" s="1">
        <f t="shared" si="255"/>
        <v>115.85982645514606</v>
      </c>
      <c r="BE298">
        <f t="shared" si="281"/>
        <v>0.21822387218499145</v>
      </c>
      <c r="BF298">
        <f t="shared" si="281"/>
        <v>0.3346263841173937</v>
      </c>
      <c r="BG298">
        <f t="shared" si="281"/>
        <v>2.453676962688749E-2</v>
      </c>
      <c r="BH298">
        <f t="shared" si="256"/>
        <v>0.29330611793072475</v>
      </c>
      <c r="BI298">
        <f t="shared" si="257"/>
        <v>4.7621658391411486E-3</v>
      </c>
      <c r="BJ298">
        <f t="shared" si="257"/>
        <v>1.1197481694748152E-2</v>
      </c>
      <c r="BK298">
        <f t="shared" si="257"/>
        <v>6.0205306372294847E-5</v>
      </c>
      <c r="BL298">
        <f t="shared" si="251"/>
        <v>593.89245680528416</v>
      </c>
      <c r="BM298">
        <f t="shared" si="251"/>
        <v>2376.5418373507273</v>
      </c>
      <c r="BN298">
        <f t="shared" si="251"/>
        <v>2.2916986023230934</v>
      </c>
      <c r="BO298">
        <f t="shared" si="246"/>
        <v>666.31088257788258</v>
      </c>
      <c r="BP298">
        <f t="shared" si="267"/>
        <v>857.47687001174245</v>
      </c>
      <c r="BQ298">
        <f t="shared" si="267"/>
        <v>80.455133641053081</v>
      </c>
      <c r="BR298" s="7">
        <f t="shared" si="265"/>
        <v>7.4370203772966548E-4</v>
      </c>
      <c r="BS298" s="7">
        <f t="shared" si="249"/>
        <v>1.0513900638339574E-3</v>
      </c>
      <c r="BT298" s="7">
        <f t="shared" si="250"/>
        <v>1.751756687287369E-4</v>
      </c>
      <c r="BU298" s="8">
        <f>MAX((BU$3*climhigh!$I408+BU$4*climhigh!$I408^2+BU$5*climhigh!$I408^6)*(K298/K$66)^$BW$1,-99)</f>
        <v>-52.236217530095203</v>
      </c>
      <c r="BV298" s="8">
        <f>MAX((BV$3*climhigh!$I408+BV$4*climhigh!$I408^2+BV$5*climhigh!$I408^6)*(L298/L$66)^$BW$1,-99)</f>
        <v>-29.449662125244657</v>
      </c>
      <c r="BW298" s="8">
        <f>MAX((BW$3*climhigh!$I408+BW$4*climhigh!$I408^2+BW$5*climhigh!$I408^6)*(M298/M$66)^$BW$1,-99)</f>
        <v>-29.27355861200089</v>
      </c>
      <c r="BX298" s="8">
        <f>MAX((BX$3*climhigh!$M408+BX$4*climhigh!$M408^2+BX$5*climhigh!$M408^6)*(K298/K$66)^$BW$1,-99)</f>
        <v>-52.236235978433001</v>
      </c>
      <c r="BY298" s="8">
        <f>MAX((BY$3*climhigh!$M408+BY$4*climhigh!$M408^2+BY$5*climhigh!$M408^6)*(L298/L$66)^$BW$1,-99)</f>
        <v>-29.44967191291197</v>
      </c>
      <c r="BZ298" s="8">
        <f>MAX((BZ$3*climhigh!$M408+BZ$4*climhigh!$M408^2+BZ$5*climhigh!$M408^6)*(M298/M$66)^$BW$1,-99)</f>
        <v>-29.273567746914502</v>
      </c>
      <c r="CA298" s="8">
        <f t="shared" si="258"/>
        <v>2.6484208800624534E-2</v>
      </c>
      <c r="CB298" s="8">
        <f t="shared" si="259"/>
        <v>2.7845233981480484E-5</v>
      </c>
      <c r="CC298" s="8">
        <f t="shared" si="260"/>
        <v>4.6393889874009015E-6</v>
      </c>
      <c r="CD298" s="8">
        <f>MAX((CD$3*climhigh!$I408+CD$4*climhigh!$I408^2+CD$5*climhigh!$I408^6)*(K298/K$66)^$BW$1,-99)</f>
        <v>-99</v>
      </c>
      <c r="CE298" s="8">
        <f>MAX((CE$3*climhigh!$I408+CE$4*climhigh!$I408^2+CE$5*climhigh!$I408^6)*(L298/L$66)^$BW$1,-99)</f>
        <v>-99</v>
      </c>
      <c r="CF298" s="8">
        <f>MAX((CF$3*climhigh!$I408+CF$4*climhigh!$I408^2+CF$5*climhigh!$I408^6)*(M298/M$66)^$BW$1,-99)</f>
        <v>-99</v>
      </c>
      <c r="CG298" s="8">
        <f>MAX((CG$3*climhigh!$M408+CG$4*climhigh!$M408^2+CG$5*climhigh!$M408^6)*(K298/K$66)^$BW$1,-99)</f>
        <v>-99</v>
      </c>
      <c r="CH298" s="8">
        <f>MAX((CH$3*climhigh!$M408+CH$4*climhigh!$M408^2+CH$5*climhigh!$M408^6)*(L298/L$66)^$BW$1,-99)</f>
        <v>-99</v>
      </c>
      <c r="CI298" s="8">
        <f>MAX((CI$3*climhigh!$M408+CI$4*climhigh!$M408^2+CI$5*climhigh!$M408^6)*(M298/M$66)^$BW$1,-99)</f>
        <v>-99</v>
      </c>
      <c r="CJ298" s="8">
        <f t="shared" si="261"/>
        <v>0</v>
      </c>
      <c r="CK298" s="8">
        <f t="shared" si="262"/>
        <v>0</v>
      </c>
      <c r="CL298" s="8">
        <f t="shared" si="263"/>
        <v>0</v>
      </c>
    </row>
    <row r="299" spans="1:90">
      <c r="A299">
        <f t="shared" si="232"/>
        <v>2253</v>
      </c>
      <c r="B299" s="4">
        <f t="shared" si="276"/>
        <v>1286.5340733640055</v>
      </c>
      <c r="C299" s="4">
        <f t="shared" si="276"/>
        <v>3572.605285047207</v>
      </c>
      <c r="D299" s="4">
        <f t="shared" si="276"/>
        <v>6809.6184425641623</v>
      </c>
      <c r="E299" s="11">
        <f t="shared" si="277"/>
        <v>3.7671230267251548E-8</v>
      </c>
      <c r="F299" s="11">
        <f t="shared" si="277"/>
        <v>7.552251185692847E-8</v>
      </c>
      <c r="G299" s="11">
        <f t="shared" si="277"/>
        <v>1.6674081202427938E-7</v>
      </c>
      <c r="H299" s="4">
        <f t="shared" si="241"/>
        <v>124467.70474548083</v>
      </c>
      <c r="I299" s="4">
        <f t="shared" si="241"/>
        <v>212712.53364997904</v>
      </c>
      <c r="J299" s="4">
        <f t="shared" si="241"/>
        <v>38115.776009146255</v>
      </c>
      <c r="K299" s="4">
        <f t="shared" si="233"/>
        <v>96746.527995193304</v>
      </c>
      <c r="L299" s="4">
        <f t="shared" si="233"/>
        <v>59539.892229423363</v>
      </c>
      <c r="M299" s="4">
        <f t="shared" si="233"/>
        <v>5597.3438645108226</v>
      </c>
      <c r="N299" s="11">
        <f t="shared" si="238"/>
        <v>-1.9475369755637129E-3</v>
      </c>
      <c r="O299" s="11">
        <f t="shared" si="238"/>
        <v>2.2312607639356496E-3</v>
      </c>
      <c r="P299" s="11">
        <f t="shared" si="238"/>
        <v>1.340921223292435E-3</v>
      </c>
      <c r="Q299" s="4">
        <f t="shared" si="234"/>
        <v>825.27988931355344</v>
      </c>
      <c r="R299" s="4">
        <f t="shared" si="234"/>
        <v>4809.2927766322446</v>
      </c>
      <c r="S299" s="4">
        <f t="shared" si="234"/>
        <v>1150.3514487522289</v>
      </c>
      <c r="T299" s="4">
        <f t="shared" si="278"/>
        <v>6.6304740735850816</v>
      </c>
      <c r="U299" s="4">
        <f t="shared" si="278"/>
        <v>22.609353074351471</v>
      </c>
      <c r="V299" s="4">
        <f t="shared" si="278"/>
        <v>30.180454635796757</v>
      </c>
      <c r="W299" s="11">
        <f t="shared" si="235"/>
        <v>-1.219247815263802E-2</v>
      </c>
      <c r="X299" s="11">
        <f t="shared" si="235"/>
        <v>-1.3228699347321071E-2</v>
      </c>
      <c r="Y299" s="11">
        <f t="shared" si="235"/>
        <v>-1.2203590333800474E-2</v>
      </c>
      <c r="Z299" s="4">
        <f t="shared" si="247"/>
        <v>791.49969133447962</v>
      </c>
      <c r="AA299" s="4">
        <f t="shared" si="247"/>
        <v>16416.26811630766</v>
      </c>
      <c r="AB299" s="4">
        <f t="shared" si="247"/>
        <v>2298.401170039288</v>
      </c>
      <c r="AC299" s="12">
        <f t="shared" si="279"/>
        <v>1.2094635901429522</v>
      </c>
      <c r="AD299" s="12">
        <f t="shared" si="279"/>
        <v>5.0735521849673466</v>
      </c>
      <c r="AE299" s="12">
        <f t="shared" si="279"/>
        <v>2.0259739975434727</v>
      </c>
      <c r="AF299" s="11">
        <f t="shared" si="236"/>
        <v>-2.9039671966837322E-3</v>
      </c>
      <c r="AG299" s="11">
        <f t="shared" si="236"/>
        <v>2.0567434751257441E-3</v>
      </c>
      <c r="AH299" s="11">
        <f t="shared" si="236"/>
        <v>8.257041531207765E-4</v>
      </c>
      <c r="AI299" s="1">
        <f t="shared" si="282"/>
        <v>254428.81029701908</v>
      </c>
      <c r="AJ299" s="1">
        <f t="shared" si="282"/>
        <v>415661.9060332129</v>
      </c>
      <c r="AK299" s="1">
        <f t="shared" si="282"/>
        <v>75187.810296500596</v>
      </c>
      <c r="AL299" s="17">
        <f t="shared" si="280"/>
        <v>71.065600457016586</v>
      </c>
      <c r="AM299" s="17">
        <f t="shared" si="280"/>
        <v>33.121206823243199</v>
      </c>
      <c r="AN299" s="17">
        <f t="shared" si="280"/>
        <v>4.8958964042899522</v>
      </c>
      <c r="AO299" s="7">
        <f t="shared" si="283"/>
        <v>1.5894477193739139E-3</v>
      </c>
      <c r="AP299" s="7">
        <f t="shared" si="283"/>
        <v>2.4476300463579042E-3</v>
      </c>
      <c r="AQ299" s="7">
        <f t="shared" si="283"/>
        <v>1.7716927475737289E-3</v>
      </c>
      <c r="AR299" s="1">
        <f t="shared" si="245"/>
        <v>124467.70474548083</v>
      </c>
      <c r="AS299" s="1">
        <f t="shared" si="245"/>
        <v>212712.53364997904</v>
      </c>
      <c r="AT299" s="1">
        <f t="shared" si="245"/>
        <v>38115.776009146255</v>
      </c>
      <c r="AU299" s="1">
        <f t="shared" si="252"/>
        <v>24893.540949096168</v>
      </c>
      <c r="AV299" s="1">
        <f t="shared" si="252"/>
        <v>42542.50672999581</v>
      </c>
      <c r="AW299" s="1">
        <f t="shared" si="252"/>
        <v>7623.1552018292514</v>
      </c>
      <c r="AX299" s="1">
        <f t="shared" si="253"/>
        <v>77397.222396154641</v>
      </c>
      <c r="AY299" s="1">
        <f t="shared" si="253"/>
        <v>47631.913783538694</v>
      </c>
      <c r="AZ299" s="1">
        <f t="shared" si="253"/>
        <v>4477.8750916086583</v>
      </c>
      <c r="BA299" s="1">
        <f t="shared" si="254"/>
        <v>11.256706172579296</v>
      </c>
      <c r="BB299" s="1">
        <f t="shared" si="254"/>
        <v>10.771258273200566</v>
      </c>
      <c r="BC299" s="1">
        <f t="shared" si="254"/>
        <v>8.4069039029797228</v>
      </c>
      <c r="BD299" s="1">
        <f t="shared" si="255"/>
        <v>112.50016400640912</v>
      </c>
      <c r="BE299">
        <f t="shared" si="281"/>
        <v>0.21822387218499145</v>
      </c>
      <c r="BF299">
        <f t="shared" si="281"/>
        <v>0.3346263841173937</v>
      </c>
      <c r="BG299">
        <f t="shared" si="281"/>
        <v>2.453676962688749E-2</v>
      </c>
      <c r="BH299">
        <f t="shared" si="256"/>
        <v>0.29336544323515529</v>
      </c>
      <c r="BI299">
        <f t="shared" si="257"/>
        <v>4.7621658391411486E-3</v>
      </c>
      <c r="BJ299">
        <f t="shared" si="257"/>
        <v>1.1197481694748152E-2</v>
      </c>
      <c r="BK299">
        <f t="shared" si="257"/>
        <v>6.0205306372294847E-5</v>
      </c>
      <c r="BL299">
        <f t="shared" si="251"/>
        <v>592.73585161523545</v>
      </c>
      <c r="BM299">
        <f t="shared" si="251"/>
        <v>2381.8447017891408</v>
      </c>
      <c r="BN299">
        <f t="shared" si="251"/>
        <v>2.2947719722484159</v>
      </c>
      <c r="BO299">
        <f t="shared" si="246"/>
        <v>666.80641933901722</v>
      </c>
      <c r="BP299">
        <f t="shared" si="267"/>
        <v>867.17913581142864</v>
      </c>
      <c r="BQ299">
        <f t="shared" si="267"/>
        <v>81.38161668882897</v>
      </c>
      <c r="BR299" s="7">
        <f t="shared" si="265"/>
        <v>7.5130717003446534E-4</v>
      </c>
      <c r="BS299" s="7">
        <f t="shared" si="249"/>
        <v>1.0207670522659779E-3</v>
      </c>
      <c r="BT299" s="7">
        <f t="shared" si="250"/>
        <v>1.6995075340496692E-4</v>
      </c>
      <c r="BU299" s="8">
        <f>MAX((BU$3*climhigh!$I409+BU$4*climhigh!$I409^2+BU$5*climhigh!$I409^6)*(K299/K$66)^$BW$1,-99)</f>
        <v>-52.380565234684688</v>
      </c>
      <c r="BV299" s="8">
        <f>MAX((BV$3*climhigh!$I409+BV$4*climhigh!$I409^2+BV$5*climhigh!$I409^6)*(L299/L$66)^$BW$1,-99)</f>
        <v>-29.49626347006944</v>
      </c>
      <c r="BW299" s="8">
        <f>MAX((BW$3*climhigh!$I409+BW$4*climhigh!$I409^2+BW$5*climhigh!$I409^6)*(M299/M$66)^$BW$1,-99)</f>
        <v>-29.322569129716481</v>
      </c>
      <c r="BX299" s="8">
        <f>MAX((BX$3*climhigh!$M409+BX$4*climhigh!$M409^2+BX$5*climhigh!$M409^6)*(K299/K$66)^$BW$1,-99)</f>
        <v>-52.380583672368893</v>
      </c>
      <c r="BY299" s="8">
        <f>MAX((BY$3*climhigh!$M409+BY$4*climhigh!$M409^2+BY$5*climhigh!$M409^6)*(L299/L$66)^$BW$1,-99)</f>
        <v>-29.496273241460564</v>
      </c>
      <c r="BZ299" s="8">
        <f>MAX((BZ$3*climhigh!$M409+BZ$4*climhigh!$M409^2+BZ$5*climhigh!$M409^6)*(M299/M$66)^$BW$1,-99)</f>
        <v>-29.32257825104201</v>
      </c>
      <c r="CA299" s="8">
        <f t="shared" si="258"/>
        <v>2.6425626345203412E-2</v>
      </c>
      <c r="CB299" s="8">
        <f t="shared" si="259"/>
        <v>2.6974408708675454E-5</v>
      </c>
      <c r="CC299" s="8">
        <f t="shared" si="260"/>
        <v>4.4910551065654627E-6</v>
      </c>
      <c r="CD299" s="8">
        <f>MAX((CD$3*climhigh!$I409+CD$4*climhigh!$I409^2+CD$5*climhigh!$I409^6)*(K299/K$66)^$BW$1,-99)</f>
        <v>-99</v>
      </c>
      <c r="CE299" s="8">
        <f>MAX((CE$3*climhigh!$I409+CE$4*climhigh!$I409^2+CE$5*climhigh!$I409^6)*(L299/L$66)^$BW$1,-99)</f>
        <v>-99</v>
      </c>
      <c r="CF299" s="8">
        <f>MAX((CF$3*climhigh!$I409+CF$4*climhigh!$I409^2+CF$5*climhigh!$I409^6)*(M299/M$66)^$BW$1,-99)</f>
        <v>-99</v>
      </c>
      <c r="CG299" s="8">
        <f>MAX((CG$3*climhigh!$M409+CG$4*climhigh!$M409^2+CG$5*climhigh!$M409^6)*(K299/K$66)^$BW$1,-99)</f>
        <v>-99</v>
      </c>
      <c r="CH299" s="8">
        <f>MAX((CH$3*climhigh!$M409+CH$4*climhigh!$M409^2+CH$5*climhigh!$M409^6)*(L299/L$66)^$BW$1,-99)</f>
        <v>-99</v>
      </c>
      <c r="CI299" s="8">
        <f>MAX((CI$3*climhigh!$M409+CI$4*climhigh!$M409^2+CI$5*climhigh!$M409^6)*(M299/M$66)^$BW$1,-99)</f>
        <v>-99</v>
      </c>
      <c r="CJ299" s="8">
        <f t="shared" si="261"/>
        <v>0</v>
      </c>
      <c r="CK299" s="8">
        <f t="shared" si="262"/>
        <v>0</v>
      </c>
      <c r="CL299" s="8">
        <f t="shared" si="263"/>
        <v>0</v>
      </c>
    </row>
    <row r="300" spans="1:90">
      <c r="A300">
        <f t="shared" si="232"/>
        <v>2254</v>
      </c>
      <c r="B300" s="4">
        <f t="shared" si="276"/>
        <v>1286.5341194060609</v>
      </c>
      <c r="C300" s="4">
        <f t="shared" si="276"/>
        <v>3572.6055413687254</v>
      </c>
      <c r="D300" s="4">
        <f t="shared" si="276"/>
        <v>6809.619521233406</v>
      </c>
      <c r="E300" s="11">
        <f t="shared" si="277"/>
        <v>3.5787668753888972E-8</v>
      </c>
      <c r="F300" s="11">
        <f t="shared" si="277"/>
        <v>7.1746386264082039E-8</v>
      </c>
      <c r="G300" s="11">
        <f t="shared" si="277"/>
        <v>1.5840377142306541E-7</v>
      </c>
      <c r="H300" s="4">
        <f t="shared" si="241"/>
        <v>124229.30840802798</v>
      </c>
      <c r="I300" s="4">
        <f t="shared" si="241"/>
        <v>213184.86967405921</v>
      </c>
      <c r="J300" s="4">
        <f t="shared" si="241"/>
        <v>38166.761393406487</v>
      </c>
      <c r="K300" s="4">
        <f t="shared" si="233"/>
        <v>96561.223316315518</v>
      </c>
      <c r="L300" s="4">
        <f t="shared" si="233"/>
        <v>59672.098474208964</v>
      </c>
      <c r="M300" s="4">
        <f t="shared" si="233"/>
        <v>5604.8302367550568</v>
      </c>
      <c r="N300" s="11">
        <f t="shared" si="238"/>
        <v>-1.9153625739105617E-3</v>
      </c>
      <c r="O300" s="11">
        <f t="shared" si="238"/>
        <v>2.2204649661805576E-3</v>
      </c>
      <c r="P300" s="11">
        <f t="shared" si="238"/>
        <v>1.3374865696031968E-3</v>
      </c>
      <c r="Q300" s="4">
        <f t="shared" si="234"/>
        <v>813.6562739738921</v>
      </c>
      <c r="R300" s="4">
        <f t="shared" si="234"/>
        <v>4756.2100282711017</v>
      </c>
      <c r="S300" s="4">
        <f t="shared" si="234"/>
        <v>1137.8330145865116</v>
      </c>
      <c r="T300" s="4">
        <f t="shared" si="278"/>
        <v>6.5496321633012631</v>
      </c>
      <c r="U300" s="4">
        <f t="shared" si="278"/>
        <v>22.310260740093447</v>
      </c>
      <c r="V300" s="4">
        <f t="shared" si="278"/>
        <v>29.812144731333643</v>
      </c>
      <c r="W300" s="11">
        <f t="shared" si="235"/>
        <v>-1.219247815263802E-2</v>
      </c>
      <c r="X300" s="11">
        <f t="shared" si="235"/>
        <v>-1.3228699347321071E-2</v>
      </c>
      <c r="Y300" s="11">
        <f t="shared" si="235"/>
        <v>-1.2203590333800474E-2</v>
      </c>
      <c r="Z300" s="4">
        <f t="shared" si="247"/>
        <v>778.06065438783787</v>
      </c>
      <c r="AA300" s="4">
        <f t="shared" si="247"/>
        <v>16268.639628521363</v>
      </c>
      <c r="AB300" s="4">
        <f t="shared" si="247"/>
        <v>2275.2743200368873</v>
      </c>
      <c r="AC300" s="12">
        <f t="shared" si="279"/>
        <v>1.2059513475515937</v>
      </c>
      <c r="AD300" s="12">
        <f t="shared" si="279"/>
        <v>5.0839871803194878</v>
      </c>
      <c r="AE300" s="12">
        <f t="shared" si="279"/>
        <v>2.0276468526873592</v>
      </c>
      <c r="AF300" s="11">
        <f t="shared" si="236"/>
        <v>-2.9039671966837322E-3</v>
      </c>
      <c r="AG300" s="11">
        <f t="shared" si="236"/>
        <v>2.0567434751257441E-3</v>
      </c>
      <c r="AH300" s="11">
        <f t="shared" si="236"/>
        <v>8.257041531207765E-4</v>
      </c>
      <c r="AI300" s="1">
        <f t="shared" si="282"/>
        <v>253879.47021641335</v>
      </c>
      <c r="AJ300" s="1">
        <f t="shared" si="282"/>
        <v>416638.22215988743</v>
      </c>
      <c r="AK300" s="1">
        <f t="shared" si="282"/>
        <v>75292.184468679799</v>
      </c>
      <c r="AL300" s="17">
        <f t="shared" si="280"/>
        <v>71.177425963023197</v>
      </c>
      <c r="AM300" s="17">
        <f t="shared" si="280"/>
        <v>33.201464599625481</v>
      </c>
      <c r="AN300" s="17">
        <f t="shared" si="280"/>
        <v>4.9044836882007816</v>
      </c>
      <c r="AO300" s="7">
        <f t="shared" si="283"/>
        <v>1.5735532421801747E-3</v>
      </c>
      <c r="AP300" s="7">
        <f t="shared" si="283"/>
        <v>2.423153745894325E-3</v>
      </c>
      <c r="AQ300" s="7">
        <f t="shared" si="283"/>
        <v>1.7539758200979915E-3</v>
      </c>
      <c r="AR300" s="1">
        <f t="shared" si="245"/>
        <v>124229.30840802798</v>
      </c>
      <c r="AS300" s="1">
        <f t="shared" si="245"/>
        <v>213184.86967405921</v>
      </c>
      <c r="AT300" s="1">
        <f t="shared" si="245"/>
        <v>38166.761393406487</v>
      </c>
      <c r="AU300" s="1">
        <f t="shared" si="252"/>
        <v>24845.861681605598</v>
      </c>
      <c r="AV300" s="1">
        <f t="shared" si="252"/>
        <v>42636.973934811846</v>
      </c>
      <c r="AW300" s="1">
        <f t="shared" si="252"/>
        <v>7633.3522786812973</v>
      </c>
      <c r="AX300" s="1">
        <f t="shared" si="253"/>
        <v>77248.9786530524</v>
      </c>
      <c r="AY300" s="1">
        <f t="shared" si="253"/>
        <v>47737.678779367176</v>
      </c>
      <c r="AZ300" s="1">
        <f t="shared" si="253"/>
        <v>4483.8641894040447</v>
      </c>
      <c r="BA300" s="1">
        <f t="shared" si="254"/>
        <v>11.254788973352879</v>
      </c>
      <c r="BB300" s="1">
        <f t="shared" si="254"/>
        <v>10.773476276577655</v>
      </c>
      <c r="BC300" s="1">
        <f t="shared" si="254"/>
        <v>8.4082404959108956</v>
      </c>
      <c r="BD300" s="1">
        <f t="shared" si="255"/>
        <v>109.23790112637829</v>
      </c>
      <c r="BE300">
        <f t="shared" si="281"/>
        <v>0.21822387218499145</v>
      </c>
      <c r="BF300">
        <f t="shared" si="281"/>
        <v>0.3346263841173937</v>
      </c>
      <c r="BG300">
        <f t="shared" si="281"/>
        <v>2.453676962688749E-2</v>
      </c>
      <c r="BH300">
        <f t="shared" si="256"/>
        <v>0.29342422089513615</v>
      </c>
      <c r="BI300">
        <f t="shared" si="257"/>
        <v>4.7621658391411486E-3</v>
      </c>
      <c r="BJ300">
        <f t="shared" si="257"/>
        <v>1.1197481694748152E-2</v>
      </c>
      <c r="BK300">
        <f t="shared" si="257"/>
        <v>6.0205306372294847E-5</v>
      </c>
      <c r="BL300">
        <f t="shared" si="251"/>
        <v>591.60056872084112</v>
      </c>
      <c r="BM300">
        <f t="shared" si="251"/>
        <v>2387.1336757725485</v>
      </c>
      <c r="BN300">
        <f t="shared" si="251"/>
        <v>2.2978415629283124</v>
      </c>
      <c r="BO300">
        <f t="shared" si="246"/>
        <v>667.3073957828916</v>
      </c>
      <c r="BP300">
        <f t="shared" si="267"/>
        <v>876.99136149654839</v>
      </c>
      <c r="BQ300">
        <f t="shared" si="267"/>
        <v>82.318780066855041</v>
      </c>
      <c r="BR300" s="7">
        <f t="shared" si="265"/>
        <v>7.5920089729586415E-4</v>
      </c>
      <c r="BS300" s="7">
        <f t="shared" si="249"/>
        <v>9.9103597307376493E-4</v>
      </c>
      <c r="BT300" s="7">
        <f t="shared" si="250"/>
        <v>1.6488046362179539E-4</v>
      </c>
      <c r="BU300" s="8">
        <f>MAX((BU$3*climhigh!$I410+BU$4*climhigh!$I410^2+BU$5*climhigh!$I410^6)*(K300/K$66)^$BW$1,-99)</f>
        <v>-52.522405360602185</v>
      </c>
      <c r="BV300" s="8">
        <f>MAX((BV$3*climhigh!$I410+BV$4*climhigh!$I410^2+BV$5*climhigh!$I410^6)*(L300/L$66)^$BW$1,-99)</f>
        <v>-29.541709325894242</v>
      </c>
      <c r="BW300" s="8">
        <f>MAX((BW$3*climhigh!$I410+BW$4*climhigh!$I410^2+BW$5*climhigh!$I410^6)*(M300/M$66)^$BW$1,-99)</f>
        <v>-29.370469909837361</v>
      </c>
      <c r="BX300" s="8">
        <f>MAX((BX$3*climhigh!$M410+BX$4*climhigh!$M410^2+BX$5*climhigh!$M410^6)*(K300/K$66)^$BW$1,-99)</f>
        <v>-52.522423787533043</v>
      </c>
      <c r="BY300" s="8">
        <f>MAX((BY$3*climhigh!$M410+BY$4*climhigh!$M410^2+BY$5*climhigh!$M410^6)*(L300/L$66)^$BW$1,-99)</f>
        <v>-29.541719081093959</v>
      </c>
      <c r="BZ300" s="8">
        <f>MAX((BZ$3*climhigh!$M410+BZ$4*climhigh!$M410^2+BZ$5*climhigh!$M410^6)*(M300/M$66)^$BW$1,-99)</f>
        <v>-29.370479017641333</v>
      </c>
      <c r="CA300" s="8">
        <f t="shared" si="258"/>
        <v>2.6367802575560765E-2</v>
      </c>
      <c r="CB300" s="8">
        <f t="shared" si="259"/>
        <v>2.6131440883287788E-5</v>
      </c>
      <c r="CC300" s="8">
        <f t="shared" si="260"/>
        <v>4.3475355133464295E-6</v>
      </c>
      <c r="CD300" s="8">
        <f>MAX((CD$3*climhigh!$I410+CD$4*climhigh!$I410^2+CD$5*climhigh!$I410^6)*(K300/K$66)^$BW$1,-99)</f>
        <v>-99</v>
      </c>
      <c r="CE300" s="8">
        <f>MAX((CE$3*climhigh!$I410+CE$4*climhigh!$I410^2+CE$5*climhigh!$I410^6)*(L300/L$66)^$BW$1,-99)</f>
        <v>-99</v>
      </c>
      <c r="CF300" s="8">
        <f>MAX((CF$3*climhigh!$I410+CF$4*climhigh!$I410^2+CF$5*climhigh!$I410^6)*(M300/M$66)^$BW$1,-99)</f>
        <v>-99</v>
      </c>
      <c r="CG300" s="8">
        <f>MAX((CG$3*climhigh!$M410+CG$4*climhigh!$M410^2+CG$5*climhigh!$M410^6)*(K300/K$66)^$BW$1,-99)</f>
        <v>-99</v>
      </c>
      <c r="CH300" s="8">
        <f>MAX((CH$3*climhigh!$M410+CH$4*climhigh!$M410^2+CH$5*climhigh!$M410^6)*(L300/L$66)^$BW$1,-99)</f>
        <v>-99</v>
      </c>
      <c r="CI300" s="8">
        <f>MAX((CI$3*climhigh!$M410+CI$4*climhigh!$M410^2+CI$5*climhigh!$M410^6)*(M300/M$66)^$BW$1,-99)</f>
        <v>-99</v>
      </c>
      <c r="CJ300" s="8">
        <f t="shared" si="261"/>
        <v>0</v>
      </c>
      <c r="CK300" s="8">
        <f t="shared" si="262"/>
        <v>0</v>
      </c>
      <c r="CL300" s="8">
        <f t="shared" si="263"/>
        <v>0</v>
      </c>
    </row>
    <row r="301" spans="1:90">
      <c r="A301">
        <f t="shared" si="232"/>
        <v>2255</v>
      </c>
      <c r="B301" s="4">
        <f t="shared" si="276"/>
        <v>1286.5341631460149</v>
      </c>
      <c r="C301" s="4">
        <f t="shared" si="276"/>
        <v>3572.6057848741862</v>
      </c>
      <c r="D301" s="4">
        <f t="shared" si="276"/>
        <v>6809.6205459693501</v>
      </c>
      <c r="E301" s="11">
        <f t="shared" si="277"/>
        <v>3.399828531619452E-8</v>
      </c>
      <c r="F301" s="11">
        <f t="shared" si="277"/>
        <v>6.8159066950877939E-8</v>
      </c>
      <c r="G301" s="11">
        <f t="shared" si="277"/>
        <v>1.5048358285191213E-7</v>
      </c>
      <c r="H301" s="4">
        <f t="shared" si="241"/>
        <v>123995.46740317972</v>
      </c>
      <c r="I301" s="4">
        <f t="shared" si="241"/>
        <v>213655.99482677155</v>
      </c>
      <c r="J301" s="4">
        <f t="shared" si="241"/>
        <v>38217.688675900965</v>
      </c>
      <c r="K301" s="4">
        <f t="shared" si="233"/>
        <v>96379.459601732218</v>
      </c>
      <c r="L301" s="4">
        <f t="shared" si="233"/>
        <v>59803.965982296511</v>
      </c>
      <c r="M301" s="4">
        <f t="shared" si="233"/>
        <v>5612.3081187720827</v>
      </c>
      <c r="N301" s="11">
        <f t="shared" si="238"/>
        <v>-1.8823675626796765E-3</v>
      </c>
      <c r="O301" s="11">
        <f t="shared" si="238"/>
        <v>2.2098687905962588E-3</v>
      </c>
      <c r="P301" s="11">
        <f t="shared" si="238"/>
        <v>1.3341852832557954E-3</v>
      </c>
      <c r="Q301" s="4">
        <f t="shared" si="234"/>
        <v>802.22288872831132</v>
      </c>
      <c r="R301" s="4">
        <f t="shared" si="234"/>
        <v>4703.663434905955</v>
      </c>
      <c r="S301" s="4">
        <f t="shared" si="234"/>
        <v>1125.4470900051924</v>
      </c>
      <c r="T301" s="4">
        <f t="shared" si="278"/>
        <v>6.4697759162423969</v>
      </c>
      <c r="U301" s="4">
        <f t="shared" si="278"/>
        <v>22.015125008402411</v>
      </c>
      <c r="V301" s="4">
        <f t="shared" si="278"/>
        <v>29.44832953006048</v>
      </c>
      <c r="W301" s="11">
        <f t="shared" si="235"/>
        <v>-1.219247815263802E-2</v>
      </c>
      <c r="X301" s="11">
        <f t="shared" si="235"/>
        <v>-1.3228699347321071E-2</v>
      </c>
      <c r="Y301" s="11">
        <f t="shared" si="235"/>
        <v>-1.2203590333800474E-2</v>
      </c>
      <c r="Z301" s="4">
        <f t="shared" si="247"/>
        <v>764.87445679247935</v>
      </c>
      <c r="AA301" s="4">
        <f t="shared" si="247"/>
        <v>16122.165009751416</v>
      </c>
      <c r="AB301" s="4">
        <f t="shared" si="247"/>
        <v>2252.3724312301488</v>
      </c>
      <c r="AC301" s="12">
        <f t="shared" si="279"/>
        <v>1.2024493043975073</v>
      </c>
      <c r="AD301" s="12">
        <f t="shared" si="279"/>
        <v>5.0944436377802331</v>
      </c>
      <c r="AE301" s="12">
        <f t="shared" si="279"/>
        <v>2.0293210891146853</v>
      </c>
      <c r="AF301" s="11">
        <f t="shared" si="236"/>
        <v>-2.9039671966837322E-3</v>
      </c>
      <c r="AG301" s="11">
        <f t="shared" si="236"/>
        <v>2.0567434751257441E-3</v>
      </c>
      <c r="AH301" s="11">
        <f t="shared" si="236"/>
        <v>8.257041531207765E-4</v>
      </c>
      <c r="AI301" s="1">
        <f t="shared" si="282"/>
        <v>253337.38487637762</v>
      </c>
      <c r="AJ301" s="1">
        <f t="shared" si="282"/>
        <v>417611.37387871055</v>
      </c>
      <c r="AK301" s="1">
        <f t="shared" si="282"/>
        <v>75396.31830049312</v>
      </c>
      <c r="AL301" s="17">
        <f t="shared" si="280"/>
        <v>71.288307417723416</v>
      </c>
      <c r="AM301" s="17">
        <f t="shared" si="280"/>
        <v>33.281112330406103</v>
      </c>
      <c r="AN301" s="17">
        <f t="shared" si="280"/>
        <v>4.9130000105419587</v>
      </c>
      <c r="AO301" s="7">
        <f t="shared" si="283"/>
        <v>1.5578177097583729E-3</v>
      </c>
      <c r="AP301" s="7">
        <f t="shared" si="283"/>
        <v>2.3989222084353817E-3</v>
      </c>
      <c r="AQ301" s="7">
        <f t="shared" si="283"/>
        <v>1.7364360618970117E-3</v>
      </c>
      <c r="AR301" s="1">
        <f t="shared" si="245"/>
        <v>123995.46740317972</v>
      </c>
      <c r="AS301" s="1">
        <f t="shared" si="245"/>
        <v>213655.99482677155</v>
      </c>
      <c r="AT301" s="1">
        <f t="shared" si="245"/>
        <v>38217.688675900965</v>
      </c>
      <c r="AU301" s="1">
        <f t="shared" si="252"/>
        <v>24799.093480635944</v>
      </c>
      <c r="AV301" s="1">
        <f t="shared" si="252"/>
        <v>42731.198965354313</v>
      </c>
      <c r="AW301" s="1">
        <f t="shared" si="252"/>
        <v>7643.5377351801935</v>
      </c>
      <c r="AX301" s="1">
        <f t="shared" si="253"/>
        <v>77103.567681385786</v>
      </c>
      <c r="AY301" s="1">
        <f t="shared" si="253"/>
        <v>47843.172785837211</v>
      </c>
      <c r="AZ301" s="1">
        <f t="shared" si="253"/>
        <v>4489.8464950176658</v>
      </c>
      <c r="BA301" s="1">
        <f t="shared" si="254"/>
        <v>11.252904831909968</v>
      </c>
      <c r="BB301" s="1">
        <f t="shared" si="254"/>
        <v>10.775683707199578</v>
      </c>
      <c r="BC301" s="1">
        <f t="shared" si="254"/>
        <v>8.4095737919598132</v>
      </c>
      <c r="BD301" s="1">
        <f t="shared" si="255"/>
        <v>106.07021738825711</v>
      </c>
      <c r="BE301">
        <f t="shared" si="281"/>
        <v>0.21822387218499145</v>
      </c>
      <c r="BF301">
        <f t="shared" si="281"/>
        <v>0.3346263841173937</v>
      </c>
      <c r="BG301">
        <f t="shared" si="281"/>
        <v>2.453676962688749E-2</v>
      </c>
      <c r="BH301">
        <f t="shared" si="256"/>
        <v>0.29348245497376307</v>
      </c>
      <c r="BI301">
        <f t="shared" si="257"/>
        <v>4.7621658391411486E-3</v>
      </c>
      <c r="BJ301">
        <f t="shared" si="257"/>
        <v>1.1197481694748152E-2</v>
      </c>
      <c r="BK301">
        <f t="shared" si="257"/>
        <v>6.0205306372294847E-5</v>
      </c>
      <c r="BL301">
        <f t="shared" si="251"/>
        <v>590.48697907576229</v>
      </c>
      <c r="BM301">
        <f t="shared" si="251"/>
        <v>2392.4090910459804</v>
      </c>
      <c r="BN301">
        <f t="shared" si="251"/>
        <v>2.3009076555736008</v>
      </c>
      <c r="BO301">
        <f t="shared" si="246"/>
        <v>667.81401615654215</v>
      </c>
      <c r="BP301">
        <f t="shared" si="267"/>
        <v>886.91479029824814</v>
      </c>
      <c r="BQ301">
        <f t="shared" si="267"/>
        <v>83.266746627735657</v>
      </c>
      <c r="BR301" s="7">
        <f t="shared" si="265"/>
        <v>7.6737501844759137E-4</v>
      </c>
      <c r="BS301" s="7">
        <f t="shared" si="249"/>
        <v>9.621708476444319E-4</v>
      </c>
      <c r="BT301" s="7">
        <f t="shared" si="250"/>
        <v>1.5996021522608165E-4</v>
      </c>
      <c r="BU301" s="8">
        <f>MAX((BU$3*climhigh!$I411+BU$4*climhigh!$I411^2+BU$5*climhigh!$I411^6)*(K301/K$66)^$BW$1,-99)</f>
        <v>-52.661735743461897</v>
      </c>
      <c r="BV301" s="8">
        <f>MAX((BV$3*climhigh!$I411+BV$4*climhigh!$I411^2+BV$5*climhigh!$I411^6)*(L301/L$66)^$BW$1,-99)</f>
        <v>-29.586008768039427</v>
      </c>
      <c r="BW301" s="8">
        <f>MAX((BW$3*climhigh!$I411+BW$4*climhigh!$I411^2+BW$5*climhigh!$I411^6)*(M301/M$66)^$BW$1,-99)</f>
        <v>-29.417269007391365</v>
      </c>
      <c r="BX301" s="8">
        <f>MAX((BX$3*climhigh!$M411+BX$4*climhigh!$M411^2+BX$5*climhigh!$M411^6)*(K301/K$66)^$BW$1,-99)</f>
        <v>-52.661754159536031</v>
      </c>
      <c r="BY301" s="8">
        <f>MAX((BY$3*climhigh!$M411+BY$4*climhigh!$M411^2+BY$5*climhigh!$M411^6)*(L301/L$66)^$BW$1,-99)</f>
        <v>-29.586018507131591</v>
      </c>
      <c r="BZ301" s="8">
        <f>MAX((BZ$3*climhigh!$M411+BZ$4*climhigh!$M411^2+BZ$5*climhigh!$M411^6)*(M301/M$66)^$BW$1,-99)</f>
        <v>-29.417278101739537</v>
      </c>
      <c r="CA301" s="8">
        <f t="shared" si="258"/>
        <v>2.6310746871500871E-2</v>
      </c>
      <c r="CB301" s="8">
        <f t="shared" si="259"/>
        <v>2.5315433619510077E-5</v>
      </c>
      <c r="CC301" s="8">
        <f t="shared" si="260"/>
        <v>4.2086727323242339E-6</v>
      </c>
      <c r="CD301" s="8">
        <f>MAX((CD$3*climhigh!$I411+CD$4*climhigh!$I411^2+CD$5*climhigh!$I411^6)*(K301/K$66)^$BW$1,-99)</f>
        <v>-99</v>
      </c>
      <c r="CE301" s="8">
        <f>MAX((CE$3*climhigh!$I411+CE$4*climhigh!$I411^2+CE$5*climhigh!$I411^6)*(L301/L$66)^$BW$1,-99)</f>
        <v>-99</v>
      </c>
      <c r="CF301" s="8">
        <f>MAX((CF$3*climhigh!$I411+CF$4*climhigh!$I411^2+CF$5*climhigh!$I411^6)*(M301/M$66)^$BW$1,-99)</f>
        <v>-99</v>
      </c>
      <c r="CG301" s="8">
        <f>MAX((CG$3*climhigh!$M411+CG$4*climhigh!$M411^2+CG$5*climhigh!$M411^6)*(K301/K$66)^$BW$1,-99)</f>
        <v>-99</v>
      </c>
      <c r="CH301" s="8">
        <f>MAX((CH$3*climhigh!$M411+CH$4*climhigh!$M411^2+CH$5*climhigh!$M411^6)*(L301/L$66)^$BW$1,-99)</f>
        <v>-99</v>
      </c>
      <c r="CI301" s="8">
        <f>MAX((CI$3*climhigh!$M411+CI$4*climhigh!$M411^2+CI$5*climhigh!$M411^6)*(M301/M$66)^$BW$1,-99)</f>
        <v>-99</v>
      </c>
      <c r="CJ301" s="8">
        <f t="shared" si="261"/>
        <v>0</v>
      </c>
      <c r="CK301" s="8">
        <f t="shared" si="262"/>
        <v>0</v>
      </c>
      <c r="CL301" s="8">
        <f t="shared" si="263"/>
        <v>0</v>
      </c>
    </row>
    <row r="302" spans="1:90">
      <c r="A302">
        <f t="shared" si="232"/>
        <v>2256</v>
      </c>
      <c r="B302" s="4">
        <f t="shared" si="276"/>
        <v>1286.5342046989726</v>
      </c>
      <c r="C302" s="4">
        <f t="shared" si="276"/>
        <v>3572.6060162043891</v>
      </c>
      <c r="D302" s="4">
        <f t="shared" si="276"/>
        <v>6809.6215194686429</v>
      </c>
      <c r="E302" s="11">
        <f t="shared" si="277"/>
        <v>3.2298371050384794E-8</v>
      </c>
      <c r="F302" s="11">
        <f t="shared" si="277"/>
        <v>6.4751113603334033E-8</v>
      </c>
      <c r="G302" s="11">
        <f t="shared" si="277"/>
        <v>1.4295940370931652E-7</v>
      </c>
      <c r="H302" s="4">
        <f t="shared" si="241"/>
        <v>123766.25790587076</v>
      </c>
      <c r="I302" s="4">
        <f t="shared" si="241"/>
        <v>214125.93793146673</v>
      </c>
      <c r="J302" s="4">
        <f t="shared" si="241"/>
        <v>38268.562374630776</v>
      </c>
      <c r="K302" s="4">
        <f t="shared" si="233"/>
        <v>96201.29605091222</v>
      </c>
      <c r="L302" s="4">
        <f t="shared" si="233"/>
        <v>59935.502812302424</v>
      </c>
      <c r="M302" s="4">
        <f t="shared" si="233"/>
        <v>5619.7781719911045</v>
      </c>
      <c r="N302" s="11">
        <f t="shared" si="238"/>
        <v>-1.8485634963738562E-3</v>
      </c>
      <c r="O302" s="11">
        <f t="shared" si="238"/>
        <v>2.1994666715723366E-3</v>
      </c>
      <c r="P302" s="11">
        <f t="shared" si="238"/>
        <v>1.3310126708894199E-3</v>
      </c>
      <c r="Q302" s="4">
        <f t="shared" si="234"/>
        <v>790.97695023992048</v>
      </c>
      <c r="R302" s="4">
        <f t="shared" si="234"/>
        <v>4651.6490794701804</v>
      </c>
      <c r="S302" s="4">
        <f t="shared" si="234"/>
        <v>1113.1924574677432</v>
      </c>
      <c r="T302" s="4">
        <f t="shared" si="278"/>
        <v>6.390893314731148</v>
      </c>
      <c r="U302" s="4">
        <f t="shared" si="278"/>
        <v>21.723893538572565</v>
      </c>
      <c r="V302" s="4">
        <f t="shared" si="278"/>
        <v>29.088954180460863</v>
      </c>
      <c r="W302" s="11">
        <f t="shared" si="235"/>
        <v>-1.219247815263802E-2</v>
      </c>
      <c r="X302" s="11">
        <f t="shared" si="235"/>
        <v>-1.3228699347321071E-2</v>
      </c>
      <c r="Y302" s="11">
        <f t="shared" si="235"/>
        <v>-1.2203590333800474E-2</v>
      </c>
      <c r="Z302" s="4">
        <f t="shared" si="247"/>
        <v>751.93658812985689</v>
      </c>
      <c r="AA302" s="4">
        <f t="shared" si="247"/>
        <v>15976.84019708081</v>
      </c>
      <c r="AB302" s="4">
        <f t="shared" si="247"/>
        <v>2229.6936938347876</v>
      </c>
      <c r="AC302" s="12">
        <f t="shared" si="279"/>
        <v>1.1989574310618618</v>
      </c>
      <c r="AD302" s="12">
        <f t="shared" si="279"/>
        <v>5.1049216014916334</v>
      </c>
      <c r="AE302" s="12">
        <f t="shared" si="279"/>
        <v>2.0309967079659828</v>
      </c>
      <c r="AF302" s="11">
        <f t="shared" si="236"/>
        <v>-2.9039671966837322E-3</v>
      </c>
      <c r="AG302" s="11">
        <f t="shared" si="236"/>
        <v>2.0567434751257441E-3</v>
      </c>
      <c r="AH302" s="11">
        <f t="shared" si="236"/>
        <v>8.257041531207765E-4</v>
      </c>
      <c r="AI302" s="1">
        <f t="shared" si="282"/>
        <v>252802.73986937583</v>
      </c>
      <c r="AJ302" s="1">
        <f t="shared" si="282"/>
        <v>418581.43545619381</v>
      </c>
      <c r="AK302" s="1">
        <f t="shared" si="282"/>
        <v>75500.224205623992</v>
      </c>
      <c r="AL302" s="17">
        <f t="shared" si="280"/>
        <v>71.398251063639506</v>
      </c>
      <c r="AM302" s="17">
        <f t="shared" si="280"/>
        <v>33.360152741902034</v>
      </c>
      <c r="AN302" s="17">
        <f t="shared" si="280"/>
        <v>4.9214458098284597</v>
      </c>
      <c r="AO302" s="7">
        <f t="shared" si="283"/>
        <v>1.5422395326607891E-3</v>
      </c>
      <c r="AP302" s="7">
        <f t="shared" si="283"/>
        <v>2.3749329863510279E-3</v>
      </c>
      <c r="AQ302" s="7">
        <f t="shared" si="283"/>
        <v>1.7190717012780415E-3</v>
      </c>
      <c r="AR302" s="1">
        <f t="shared" si="245"/>
        <v>123766.25790587076</v>
      </c>
      <c r="AS302" s="1">
        <f t="shared" si="245"/>
        <v>214125.93793146673</v>
      </c>
      <c r="AT302" s="1">
        <f t="shared" si="245"/>
        <v>38268.562374630776</v>
      </c>
      <c r="AU302" s="1">
        <f t="shared" si="252"/>
        <v>24753.251581174154</v>
      </c>
      <c r="AV302" s="1">
        <f t="shared" si="252"/>
        <v>42825.187586293352</v>
      </c>
      <c r="AW302" s="1">
        <f t="shared" si="252"/>
        <v>7653.7124749261557</v>
      </c>
      <c r="AX302" s="1">
        <f t="shared" si="253"/>
        <v>76961.036840729779</v>
      </c>
      <c r="AY302" s="1">
        <f t="shared" si="253"/>
        <v>47948.402249841944</v>
      </c>
      <c r="AZ302" s="1">
        <f t="shared" si="253"/>
        <v>4495.8225375928832</v>
      </c>
      <c r="BA302" s="1">
        <f t="shared" si="254"/>
        <v>11.251054557711541</v>
      </c>
      <c r="BB302" s="1">
        <f t="shared" si="254"/>
        <v>10.777880758585242</v>
      </c>
      <c r="BC302" s="1">
        <f t="shared" si="254"/>
        <v>8.4109039196185602</v>
      </c>
      <c r="BD302" s="1">
        <f t="shared" si="255"/>
        <v>102.99437380116591</v>
      </c>
      <c r="BE302">
        <f t="shared" si="281"/>
        <v>0.21822387218499145</v>
      </c>
      <c r="BF302">
        <f t="shared" si="281"/>
        <v>0.3346263841173937</v>
      </c>
      <c r="BG302">
        <f t="shared" si="281"/>
        <v>2.453676962688749E-2</v>
      </c>
      <c r="BH302">
        <f t="shared" si="256"/>
        <v>0.29354014952445645</v>
      </c>
      <c r="BI302">
        <f t="shared" si="257"/>
        <v>4.7621658391411486E-3</v>
      </c>
      <c r="BJ302">
        <f t="shared" si="257"/>
        <v>1.1197481694748152E-2</v>
      </c>
      <c r="BK302">
        <f t="shared" si="257"/>
        <v>6.0205306372294847E-5</v>
      </c>
      <c r="BL302">
        <f t="shared" si="251"/>
        <v>589.3954454376709</v>
      </c>
      <c r="BM302">
        <f t="shared" si="251"/>
        <v>2397.6712703583776</v>
      </c>
      <c r="BN302">
        <f t="shared" si="251"/>
        <v>2.3039705221919209</v>
      </c>
      <c r="BO302">
        <f t="shared" si="246"/>
        <v>668.3264799495098</v>
      </c>
      <c r="BP302">
        <f t="shared" si="267"/>
        <v>896.95067950725377</v>
      </c>
      <c r="BQ302">
        <f t="shared" si="267"/>
        <v>84.225640637082549</v>
      </c>
      <c r="BR302" s="7">
        <f t="shared" si="265"/>
        <v>7.7582133413511833E-4</v>
      </c>
      <c r="BS302" s="7">
        <f t="shared" si="249"/>
        <v>9.3414645402372027E-4</v>
      </c>
      <c r="BT302" s="7">
        <f t="shared" si="250"/>
        <v>1.5518556281742896E-4</v>
      </c>
      <c r="BU302" s="8">
        <f>MAX((BU$3*climhigh!$I412+BU$4*climhigh!$I412^2+BU$5*climhigh!$I412^6)*(K302/K$66)^$BW$1,-99)</f>
        <v>-52.798554508610813</v>
      </c>
      <c r="BV302" s="8">
        <f>MAX((BV$3*climhigh!$I412+BV$4*climhigh!$I412^2+BV$5*climhigh!$I412^6)*(L302/L$66)^$BW$1,-99)</f>
        <v>-29.629170918983846</v>
      </c>
      <c r="BW302" s="8">
        <f>MAX((BW$3*climhigh!$I412+BW$4*climhigh!$I412^2+BW$5*climhigh!$I412^6)*(M302/M$66)^$BW$1,-99)</f>
        <v>-29.462974534386113</v>
      </c>
      <c r="BX302" s="8">
        <f>MAX((BX$3*climhigh!$M412+BX$4*climhigh!$M412^2+BX$5*climhigh!$M412^6)*(K302/K$66)^$BW$1,-99)</f>
        <v>-52.798572913721443</v>
      </c>
      <c r="BY302" s="8">
        <f>MAX((BY$3*climhigh!$M412+BY$4*climhigh!$M412^2+BY$5*climhigh!$M412^6)*(L302/L$66)^$BW$1,-99)</f>
        <v>-29.629180642051427</v>
      </c>
      <c r="BZ302" s="8">
        <f>MAX((BZ$3*climhigh!$M412+BZ$4*climhigh!$M412^2+BZ$5*climhigh!$M412^6)*(M302/M$66)^$BW$1,-99)</f>
        <v>-29.462983615343493</v>
      </c>
      <c r="CA302" s="8">
        <f t="shared" si="258"/>
        <v>2.6254468529583193E-2</v>
      </c>
      <c r="CB302" s="8">
        <f t="shared" si="259"/>
        <v>2.4525518679187497E-5</v>
      </c>
      <c r="CC302" s="8">
        <f t="shared" si="260"/>
        <v>4.0743144752358447E-6</v>
      </c>
      <c r="CD302" s="8">
        <f>MAX((CD$3*climhigh!$I412+CD$4*climhigh!$I412^2+CD$5*climhigh!$I412^6)*(K302/K$66)^$BW$1,-99)</f>
        <v>-99</v>
      </c>
      <c r="CE302" s="8">
        <f>MAX((CE$3*climhigh!$I412+CE$4*climhigh!$I412^2+CE$5*climhigh!$I412^6)*(L302/L$66)^$BW$1,-99)</f>
        <v>-99</v>
      </c>
      <c r="CF302" s="8">
        <f>MAX((CF$3*climhigh!$I412+CF$4*climhigh!$I412^2+CF$5*climhigh!$I412^6)*(M302/M$66)^$BW$1,-99)</f>
        <v>-99</v>
      </c>
      <c r="CG302" s="8">
        <f>MAX((CG$3*climhigh!$M412+CG$4*climhigh!$M412^2+CG$5*climhigh!$M412^6)*(K302/K$66)^$BW$1,-99)</f>
        <v>-99</v>
      </c>
      <c r="CH302" s="8">
        <f>MAX((CH$3*climhigh!$M412+CH$4*climhigh!$M412^2+CH$5*climhigh!$M412^6)*(L302/L$66)^$BW$1,-99)</f>
        <v>-99</v>
      </c>
      <c r="CI302" s="8">
        <f>MAX((CI$3*climhigh!$M412+CI$4*climhigh!$M412^2+CI$5*climhigh!$M412^6)*(M302/M$66)^$BW$1,-99)</f>
        <v>-99</v>
      </c>
      <c r="CJ302" s="8">
        <f t="shared" si="261"/>
        <v>0</v>
      </c>
      <c r="CK302" s="8">
        <f t="shared" si="262"/>
        <v>0</v>
      </c>
      <c r="CL302" s="8">
        <f t="shared" si="263"/>
        <v>0</v>
      </c>
    </row>
    <row r="303" spans="1:90">
      <c r="A303">
        <f t="shared" si="232"/>
        <v>2257</v>
      </c>
      <c r="B303" s="4">
        <f t="shared" si="276"/>
        <v>1286.5342441742837</v>
      </c>
      <c r="C303" s="4">
        <f t="shared" si="276"/>
        <v>3572.6062359680964</v>
      </c>
      <c r="D303" s="4">
        <f t="shared" si="276"/>
        <v>6809.6224442931025</v>
      </c>
      <c r="E303" s="11">
        <f t="shared" si="277"/>
        <v>3.0683452497865554E-8</v>
      </c>
      <c r="F303" s="11">
        <f t="shared" si="277"/>
        <v>6.1513557923167324E-8</v>
      </c>
      <c r="G303" s="11">
        <f t="shared" si="277"/>
        <v>1.3581143352385068E-7</v>
      </c>
      <c r="H303" s="4">
        <f t="shared" si="241"/>
        <v>123541.75435843863</v>
      </c>
      <c r="I303" s="4">
        <f t="shared" si="241"/>
        <v>214594.72701554105</v>
      </c>
      <c r="J303" s="4">
        <f t="shared" si="241"/>
        <v>38319.386856886602</v>
      </c>
      <c r="K303" s="4">
        <f t="shared" si="233"/>
        <v>96026.790517130401</v>
      </c>
      <c r="L303" s="4">
        <f t="shared" si="233"/>
        <v>60066.716800484639</v>
      </c>
      <c r="M303" s="4">
        <f t="shared" si="233"/>
        <v>5627.2410358081879</v>
      </c>
      <c r="N303" s="11">
        <f t="shared" si="238"/>
        <v>-1.8139623991080267E-3</v>
      </c>
      <c r="O303" s="11">
        <f t="shared" si="238"/>
        <v>2.1892531475564692E-3</v>
      </c>
      <c r="P303" s="11">
        <f t="shared" si="238"/>
        <v>1.3279641275305565E-3</v>
      </c>
      <c r="Q303" s="4">
        <f t="shared" si="234"/>
        <v>779.91569633656889</v>
      </c>
      <c r="R303" s="4">
        <f t="shared" si="234"/>
        <v>4600.1630164122862</v>
      </c>
      <c r="S303" s="4">
        <f t="shared" si="234"/>
        <v>1101.0679016230206</v>
      </c>
      <c r="T303" s="4">
        <f t="shared" si="278"/>
        <v>6.3129724876154478</v>
      </c>
      <c r="U303" s="4">
        <f t="shared" si="278"/>
        <v>21.436514682297577</v>
      </c>
      <c r="V303" s="4">
        <f t="shared" si="278"/>
        <v>28.733964500403825</v>
      </c>
      <c r="W303" s="11">
        <f t="shared" si="235"/>
        <v>-1.219247815263802E-2</v>
      </c>
      <c r="X303" s="11">
        <f t="shared" si="235"/>
        <v>-1.3228699347321071E-2</v>
      </c>
      <c r="Y303" s="11">
        <f t="shared" si="235"/>
        <v>-1.2203590333800474E-2</v>
      </c>
      <c r="Z303" s="4">
        <f t="shared" si="247"/>
        <v>739.24259823629586</v>
      </c>
      <c r="AA303" s="4">
        <f t="shared" si="247"/>
        <v>15832.66095308277</v>
      </c>
      <c r="AB303" s="4">
        <f t="shared" si="247"/>
        <v>2207.236294607987</v>
      </c>
      <c r="AC303" s="12">
        <f t="shared" si="279"/>
        <v>1.195475698011838</v>
      </c>
      <c r="AD303" s="12">
        <f t="shared" si="279"/>
        <v>5.1154211156865301</v>
      </c>
      <c r="AE303" s="12">
        <f t="shared" si="279"/>
        <v>2.032673710382725</v>
      </c>
      <c r="AF303" s="11">
        <f t="shared" si="236"/>
        <v>-2.9039671966837322E-3</v>
      </c>
      <c r="AG303" s="11">
        <f t="shared" si="236"/>
        <v>2.0567434751257441E-3</v>
      </c>
      <c r="AH303" s="11">
        <f t="shared" si="236"/>
        <v>8.257041531207765E-4</v>
      </c>
      <c r="AI303" s="1">
        <f t="shared" si="282"/>
        <v>252275.71746361241</v>
      </c>
      <c r="AJ303" s="1">
        <f t="shared" si="282"/>
        <v>419548.47949686775</v>
      </c>
      <c r="AK303" s="1">
        <f t="shared" si="282"/>
        <v>75603.914259987752</v>
      </c>
      <c r="AL303" s="17">
        <f t="shared" si="280"/>
        <v>71.507263136939159</v>
      </c>
      <c r="AM303" s="17">
        <f t="shared" si="280"/>
        <v>33.43858858780672</v>
      </c>
      <c r="AN303" s="17">
        <f t="shared" si="280"/>
        <v>4.9298215248672985</v>
      </c>
      <c r="AO303" s="7">
        <f t="shared" si="283"/>
        <v>1.5268171373341811E-3</v>
      </c>
      <c r="AP303" s="7">
        <f t="shared" si="283"/>
        <v>2.3511836564875177E-3</v>
      </c>
      <c r="AQ303" s="7">
        <f t="shared" si="283"/>
        <v>1.7018809842652611E-3</v>
      </c>
      <c r="AR303" s="1">
        <f t="shared" si="245"/>
        <v>123541.75435843863</v>
      </c>
      <c r="AS303" s="1">
        <f t="shared" si="245"/>
        <v>214594.72701554105</v>
      </c>
      <c r="AT303" s="1">
        <f t="shared" si="245"/>
        <v>38319.386856886602</v>
      </c>
      <c r="AU303" s="1">
        <f t="shared" si="252"/>
        <v>24708.350871687726</v>
      </c>
      <c r="AV303" s="1">
        <f t="shared" si="252"/>
        <v>42918.945403108213</v>
      </c>
      <c r="AW303" s="1">
        <f t="shared" si="252"/>
        <v>7663.8773713773207</v>
      </c>
      <c r="AX303" s="1">
        <f t="shared" si="253"/>
        <v>76821.432413704315</v>
      </c>
      <c r="AY303" s="1">
        <f t="shared" si="253"/>
        <v>48053.373440387717</v>
      </c>
      <c r="AZ303" s="1">
        <f t="shared" si="253"/>
        <v>4501.7928286465503</v>
      </c>
      <c r="BA303" s="1">
        <f t="shared" si="254"/>
        <v>11.249238948090339</v>
      </c>
      <c r="BB303" s="1">
        <f t="shared" si="254"/>
        <v>10.780067618809966</v>
      </c>
      <c r="BC303" s="1">
        <f t="shared" si="254"/>
        <v>8.4122310027815672</v>
      </c>
      <c r="BD303" s="1">
        <f t="shared" si="255"/>
        <v>100.00771047209469</v>
      </c>
      <c r="BE303">
        <f t="shared" si="281"/>
        <v>0.21822387218499145</v>
      </c>
      <c r="BF303">
        <f t="shared" si="281"/>
        <v>0.3346263841173937</v>
      </c>
      <c r="BG303">
        <f t="shared" si="281"/>
        <v>2.453676962688749E-2</v>
      </c>
      <c r="BH303">
        <f t="shared" si="256"/>
        <v>0.29359730859167443</v>
      </c>
      <c r="BI303">
        <f t="shared" si="257"/>
        <v>4.7621658391411486E-3</v>
      </c>
      <c r="BJ303">
        <f t="shared" si="257"/>
        <v>1.1197481694748152E-2</v>
      </c>
      <c r="BK303">
        <f t="shared" si="257"/>
        <v>6.0205306372294847E-5</v>
      </c>
      <c r="BL303">
        <f t="shared" si="251"/>
        <v>588.32632231332354</v>
      </c>
      <c r="BM303">
        <f t="shared" si="251"/>
        <v>2402.9205275459976</v>
      </c>
      <c r="BN303">
        <f t="shared" si="251"/>
        <v>2.3070304257173464</v>
      </c>
      <c r="BO303">
        <f t="shared" si="246"/>
        <v>668.84498189082205</v>
      </c>
      <c r="BP303">
        <f t="shared" si="267"/>
        <v>907.1003006337703</v>
      </c>
      <c r="BQ303">
        <f t="shared" si="267"/>
        <v>85.195587789842492</v>
      </c>
      <c r="BR303" s="7">
        <f t="shared" si="265"/>
        <v>7.8453164625891247E-4</v>
      </c>
      <c r="BS303" s="7">
        <f t="shared" si="249"/>
        <v>9.0693830487739832E-4</v>
      </c>
      <c r="BT303" s="7">
        <f t="shared" si="250"/>
        <v>1.5055219535181955E-4</v>
      </c>
      <c r="BU303" s="8">
        <f>MAX((BU$3*climhigh!$I413+BU$4*climhigh!$I413^2+BU$5*climhigh!$I413^6)*(K303/K$66)^$BW$1,-99)</f>
        <v>-52.932860077361198</v>
      </c>
      <c r="BV303" s="8">
        <f>MAX((BV$3*climhigh!$I413+BV$4*climhigh!$I413^2+BV$5*climhigh!$I413^6)*(L303/L$66)^$BW$1,-99)</f>
        <v>-29.671204945272706</v>
      </c>
      <c r="BW303" s="8">
        <f>MAX((BW$3*climhigh!$I413+BW$4*climhigh!$I413^2+BW$5*climhigh!$I413^6)*(M303/M$66)^$BW$1,-99)</f>
        <v>-29.507594656790371</v>
      </c>
      <c r="BX303" s="8">
        <f>MAX((BX$3*climhigh!$M413+BX$4*climhigh!$M413^2+BX$5*climhigh!$M413^6)*(K303/K$66)^$BW$1,-99)</f>
        <v>-52.932878471398013</v>
      </c>
      <c r="BY303" s="8">
        <f>MAX((BY$3*climhigh!$M413+BY$4*climhigh!$M413^2+BY$5*climhigh!$M413^6)*(L303/L$66)^$BW$1,-99)</f>
        <v>-29.671214652397765</v>
      </c>
      <c r="BZ303" s="8">
        <f>MAX((BZ$3*climhigh!$M413+BZ$4*climhigh!$M413^2+BZ$5*climhigh!$M413^6)*(M303/M$66)^$BW$1,-99)</f>
        <v>-29.507603724421227</v>
      </c>
      <c r="CA303" s="8">
        <f t="shared" si="258"/>
        <v>2.6198976324520999E-2</v>
      </c>
      <c r="CB303" s="8">
        <f t="shared" si="259"/>
        <v>2.3760855177284167E-5</v>
      </c>
      <c r="CC303" s="8">
        <f t="shared" si="260"/>
        <v>3.9443134016269809E-6</v>
      </c>
      <c r="CD303" s="8">
        <f>MAX((CD$3*climhigh!$I413+CD$4*climhigh!$I413^2+CD$5*climhigh!$I413^6)*(K303/K$66)^$BW$1,-99)</f>
        <v>-99</v>
      </c>
      <c r="CE303" s="8">
        <f>MAX((CE$3*climhigh!$I413+CE$4*climhigh!$I413^2+CE$5*climhigh!$I413^6)*(L303/L$66)^$BW$1,-99)</f>
        <v>-99</v>
      </c>
      <c r="CF303" s="8">
        <f>MAX((CF$3*climhigh!$I413+CF$4*climhigh!$I413^2+CF$5*climhigh!$I413^6)*(M303/M$66)^$BW$1,-99)</f>
        <v>-99</v>
      </c>
      <c r="CG303" s="8">
        <f>MAX((CG$3*climhigh!$M413+CG$4*climhigh!$M413^2+CG$5*climhigh!$M413^6)*(K303/K$66)^$BW$1,-99)</f>
        <v>-99</v>
      </c>
      <c r="CH303" s="8">
        <f>MAX((CH$3*climhigh!$M413+CH$4*climhigh!$M413^2+CH$5*climhigh!$M413^6)*(L303/L$66)^$BW$1,-99)</f>
        <v>-99</v>
      </c>
      <c r="CI303" s="8">
        <f>MAX((CI$3*climhigh!$M413+CI$4*climhigh!$M413^2+CI$5*climhigh!$M413^6)*(M303/M$66)^$BW$1,-99)</f>
        <v>-99</v>
      </c>
      <c r="CJ303" s="8">
        <f t="shared" si="261"/>
        <v>0</v>
      </c>
      <c r="CK303" s="8">
        <f t="shared" si="262"/>
        <v>0</v>
      </c>
      <c r="CL303" s="8">
        <f t="shared" si="263"/>
        <v>0</v>
      </c>
    </row>
    <row r="304" spans="1:90">
      <c r="A304">
        <f t="shared" si="232"/>
        <v>2258</v>
      </c>
      <c r="B304" s="4">
        <f t="shared" si="276"/>
        <v>1286.5342816758305</v>
      </c>
      <c r="C304" s="4">
        <f t="shared" si="276"/>
        <v>3572.6064447436311</v>
      </c>
      <c r="D304" s="4">
        <f t="shared" si="276"/>
        <v>6809.6233228764586</v>
      </c>
      <c r="E304" s="11">
        <f t="shared" si="277"/>
        <v>2.9149279872972274E-8</v>
      </c>
      <c r="F304" s="11">
        <f t="shared" si="277"/>
        <v>5.8437880027008954E-8</v>
      </c>
      <c r="G304" s="11">
        <f t="shared" si="277"/>
        <v>1.2902086184765814E-7</v>
      </c>
      <c r="H304" s="4">
        <f t="shared" si="241"/>
        <v>123322.02945857032</v>
      </c>
      <c r="I304" s="4">
        <f t="shared" si="241"/>
        <v>215062.3893181624</v>
      </c>
      <c r="J304" s="4">
        <f t="shared" si="241"/>
        <v>38370.166341416967</v>
      </c>
      <c r="K304" s="4">
        <f t="shared" si="233"/>
        <v>95855.999498071615</v>
      </c>
      <c r="L304" s="4">
        <f t="shared" si="233"/>
        <v>60197.615562884981</v>
      </c>
      <c r="M304" s="4">
        <f t="shared" si="233"/>
        <v>5634.6973278999212</v>
      </c>
      <c r="N304" s="11">
        <f t="shared" si="238"/>
        <v>-1.7785767715345902E-3</v>
      </c>
      <c r="O304" s="11">
        <f t="shared" si="238"/>
        <v>2.1792228603925157E-3</v>
      </c>
      <c r="P304" s="11">
        <f t="shared" si="238"/>
        <v>1.3250351360971635E-3</v>
      </c>
      <c r="Q304" s="4">
        <f t="shared" si="234"/>
        <v>769.03638639711096</v>
      </c>
      <c r="R304" s="4">
        <f t="shared" si="234"/>
        <v>4549.201274366038</v>
      </c>
      <c r="S304" s="4">
        <f t="shared" si="234"/>
        <v>1089.0722097190674</v>
      </c>
      <c r="T304" s="4">
        <f t="shared" si="278"/>
        <v>6.2360017084819912</v>
      </c>
      <c r="U304" s="4">
        <f t="shared" si="278"/>
        <v>21.152937474511027</v>
      </c>
      <c r="V304" s="4">
        <f t="shared" si="278"/>
        <v>28.383306968974932</v>
      </c>
      <c r="W304" s="11">
        <f t="shared" si="235"/>
        <v>-1.219247815263802E-2</v>
      </c>
      <c r="X304" s="11">
        <f t="shared" si="235"/>
        <v>-1.3228699347321071E-2</v>
      </c>
      <c r="Y304" s="11">
        <f t="shared" si="235"/>
        <v>-1.2203590333800474E-2</v>
      </c>
      <c r="Z304" s="4">
        <f t="shared" si="247"/>
        <v>726.78809703500508</v>
      </c>
      <c r="AA304" s="4">
        <f t="shared" si="247"/>
        <v>15689.622873744827</v>
      </c>
      <c r="AB304" s="4">
        <f t="shared" si="247"/>
        <v>2184.9984176973353</v>
      </c>
      <c r="AC304" s="12">
        <f t="shared" si="279"/>
        <v>1.1920040758003789</v>
      </c>
      <c r="AD304" s="12">
        <f t="shared" si="279"/>
        <v>5.1259422246887389</v>
      </c>
      <c r="AE304" s="12">
        <f t="shared" si="279"/>
        <v>2.0343520975073273</v>
      </c>
      <c r="AF304" s="11">
        <f t="shared" si="236"/>
        <v>-2.9039671966837322E-3</v>
      </c>
      <c r="AG304" s="11">
        <f t="shared" si="236"/>
        <v>2.0567434751257441E-3</v>
      </c>
      <c r="AH304" s="11">
        <f t="shared" si="236"/>
        <v>8.257041531207765E-4</v>
      </c>
      <c r="AI304" s="1">
        <f t="shared" si="282"/>
        <v>251756.4965889389</v>
      </c>
      <c r="AJ304" s="1">
        <f t="shared" si="282"/>
        <v>420512.57695028919</v>
      </c>
      <c r="AK304" s="1">
        <f t="shared" si="282"/>
        <v>75707.400205366299</v>
      </c>
      <c r="AL304" s="17">
        <f t="shared" si="280"/>
        <v>71.615349866592481</v>
      </c>
      <c r="AM304" s="17">
        <f t="shared" si="280"/>
        <v>33.516422648160543</v>
      </c>
      <c r="AN304" s="17">
        <f t="shared" si="280"/>
        <v>4.9381275946812018</v>
      </c>
      <c r="AO304" s="7">
        <f t="shared" si="283"/>
        <v>1.5115489659608392E-3</v>
      </c>
      <c r="AP304" s="7">
        <f t="shared" si="283"/>
        <v>2.3276718199226427E-3</v>
      </c>
      <c r="AQ304" s="7">
        <f t="shared" si="283"/>
        <v>1.6848621744226084E-3</v>
      </c>
      <c r="AR304" s="1">
        <f t="shared" si="245"/>
        <v>123322.02945857032</v>
      </c>
      <c r="AS304" s="1">
        <f t="shared" si="245"/>
        <v>215062.3893181624</v>
      </c>
      <c r="AT304" s="1">
        <f t="shared" si="245"/>
        <v>38370.166341416967</v>
      </c>
      <c r="AU304" s="1">
        <f t="shared" si="252"/>
        <v>24664.405891714065</v>
      </c>
      <c r="AV304" s="1">
        <f t="shared" si="252"/>
        <v>43012.477863632485</v>
      </c>
      <c r="AW304" s="1">
        <f t="shared" si="252"/>
        <v>7674.0332682833941</v>
      </c>
      <c r="AX304" s="1">
        <f t="shared" si="253"/>
        <v>76684.799598457292</v>
      </c>
      <c r="AY304" s="1">
        <f t="shared" si="253"/>
        <v>48158.09245030798</v>
      </c>
      <c r="AZ304" s="1">
        <f t="shared" si="253"/>
        <v>4507.757862319937</v>
      </c>
      <c r="BA304" s="1">
        <f t="shared" si="254"/>
        <v>11.247458787773221</v>
      </c>
      <c r="BB304" s="1">
        <f t="shared" si="254"/>
        <v>10.782244470608312</v>
      </c>
      <c r="BC304" s="1">
        <f t="shared" si="254"/>
        <v>8.4135551608333028</v>
      </c>
      <c r="BD304" s="1">
        <f t="shared" si="255"/>
        <v>97.107644334307764</v>
      </c>
      <c r="BE304">
        <f t="shared" si="281"/>
        <v>0.21822387218499145</v>
      </c>
      <c r="BF304">
        <f t="shared" si="281"/>
        <v>0.3346263841173937</v>
      </c>
      <c r="BG304">
        <f t="shared" si="281"/>
        <v>2.453676962688749E-2</v>
      </c>
      <c r="BH304">
        <f t="shared" si="256"/>
        <v>0.29365393621160779</v>
      </c>
      <c r="BI304">
        <f t="shared" si="257"/>
        <v>4.7621658391411486E-3</v>
      </c>
      <c r="BJ304">
        <f t="shared" si="257"/>
        <v>1.1197481694748152E-2</v>
      </c>
      <c r="BK304">
        <f t="shared" si="257"/>
        <v>6.0205306372294847E-5</v>
      </c>
      <c r="BL304">
        <f t="shared" si="251"/>
        <v>587.279955901162</v>
      </c>
      <c r="BM304">
        <f t="shared" si="251"/>
        <v>2408.1571676189237</v>
      </c>
      <c r="BN304">
        <f t="shared" si="251"/>
        <v>2.3100876201409242</v>
      </c>
      <c r="BO304">
        <f t="shared" si="246"/>
        <v>669.3697119455569</v>
      </c>
      <c r="BP304">
        <f t="shared" si="267"/>
        <v>917.36493956922016</v>
      </c>
      <c r="BQ304">
        <f t="shared" si="267"/>
        <v>86.176715226812931</v>
      </c>
      <c r="BR304" s="7">
        <f t="shared" si="265"/>
        <v>7.9349775761805574E-4</v>
      </c>
      <c r="BS304" s="7">
        <f t="shared" si="249"/>
        <v>8.8052262609456141E-4</v>
      </c>
      <c r="BT304" s="7">
        <f t="shared" si="250"/>
        <v>1.4605593189429575E-4</v>
      </c>
      <c r="BU304" s="8">
        <f>MAX((BU$3*climhigh!$I414+BU$4*climhigh!$I414^2+BU$5*climhigh!$I414^6)*(K304/K$66)^$BW$1,-99)</f>
        <v>-53.064651173388626</v>
      </c>
      <c r="BV304" s="8">
        <f>MAX((BV$3*climhigh!$I414+BV$4*climhigh!$I414^2+BV$5*climhigh!$I414^6)*(L304/L$66)^$BW$1,-99)</f>
        <v>-29.712120054479726</v>
      </c>
      <c r="BW304" s="8">
        <f>MAX((BW$3*climhigh!$I414+BW$4*climhigh!$I414^2+BW$5*climhigh!$I414^6)*(M304/M$66)^$BW$1,-99)</f>
        <v>-29.551137591565208</v>
      </c>
      <c r="BX304" s="8">
        <f>MAX((BX$3*climhigh!$M414+BX$4*climhigh!$M414^2+BX$5*climhigh!$M414^6)*(K304/K$66)^$BW$1,-99)</f>
        <v>-53.064669556237874</v>
      </c>
      <c r="BY304" s="8">
        <f>MAX((BY$3*climhigh!$M414+BY$4*climhigh!$M414^2+BY$5*climhigh!$M414^6)*(L304/L$66)^$BW$1,-99)</f>
        <v>-29.7121297457434</v>
      </c>
      <c r="BZ304" s="8">
        <f>MAX((BZ$3*climhigh!$M414+BZ$4*climhigh!$M414^2+BZ$5*climhigh!$M414^6)*(M304/M$66)^$BW$1,-99)</f>
        <v>-29.551146645933024</v>
      </c>
      <c r="CA304" s="8">
        <f t="shared" si="258"/>
        <v>2.6144278757108966E-2</v>
      </c>
      <c r="CB304" s="8">
        <f t="shared" si="259"/>
        <v>2.3020628988557842E-5</v>
      </c>
      <c r="CC304" s="8">
        <f t="shared" si="260"/>
        <v>3.8185269975737906E-6</v>
      </c>
      <c r="CD304" s="8">
        <f>MAX((CD$3*climhigh!$I414+CD$4*climhigh!$I414^2+CD$5*climhigh!$I414^6)*(K304/K$66)^$BW$1,-99)</f>
        <v>-99</v>
      </c>
      <c r="CE304" s="8">
        <f>MAX((CE$3*climhigh!$I414+CE$4*climhigh!$I414^2+CE$5*climhigh!$I414^6)*(L304/L$66)^$BW$1,-99)</f>
        <v>-99</v>
      </c>
      <c r="CF304" s="8">
        <f>MAX((CF$3*climhigh!$I414+CF$4*climhigh!$I414^2+CF$5*climhigh!$I414^6)*(M304/M$66)^$BW$1,-99)</f>
        <v>-99</v>
      </c>
      <c r="CG304" s="8">
        <f>MAX((CG$3*climhigh!$M414+CG$4*climhigh!$M414^2+CG$5*climhigh!$M414^6)*(K304/K$66)^$BW$1,-99)</f>
        <v>-99</v>
      </c>
      <c r="CH304" s="8">
        <f>MAX((CH$3*climhigh!$M414+CH$4*climhigh!$M414^2+CH$5*climhigh!$M414^6)*(L304/L$66)^$BW$1,-99)</f>
        <v>-99</v>
      </c>
      <c r="CI304" s="8">
        <f>MAX((CI$3*climhigh!$M414+CI$4*climhigh!$M414^2+CI$5*climhigh!$M414^6)*(M304/M$66)^$BW$1,-99)</f>
        <v>-99</v>
      </c>
      <c r="CJ304" s="8">
        <f t="shared" si="261"/>
        <v>0</v>
      </c>
      <c r="CK304" s="8">
        <f t="shared" si="262"/>
        <v>0</v>
      </c>
      <c r="CL304" s="8">
        <f t="shared" si="263"/>
        <v>0</v>
      </c>
    </row>
    <row r="305" spans="1:90">
      <c r="A305">
        <f t="shared" si="232"/>
        <v>2259</v>
      </c>
      <c r="B305" s="4">
        <f t="shared" si="276"/>
        <v>1286.5343173023009</v>
      </c>
      <c r="C305" s="4">
        <f t="shared" si="276"/>
        <v>3572.6066430804008</v>
      </c>
      <c r="D305" s="4">
        <f t="shared" si="276"/>
        <v>6809.6241575307549</v>
      </c>
      <c r="E305" s="11">
        <f t="shared" si="277"/>
        <v>2.7691815879323658E-8</v>
      </c>
      <c r="F305" s="11">
        <f t="shared" si="277"/>
        <v>5.5515986025658502E-8</v>
      </c>
      <c r="G305" s="11">
        <f t="shared" si="277"/>
        <v>1.2256981875527521E-7</v>
      </c>
      <c r="H305" s="4">
        <f t="shared" si="241"/>
        <v>123107.15414675619</v>
      </c>
      <c r="I305" s="4">
        <f t="shared" si="241"/>
        <v>215528.95129825926</v>
      </c>
      <c r="J305" s="4">
        <f t="shared" si="241"/>
        <v>38420.904900611145</v>
      </c>
      <c r="K305" s="4">
        <f t="shared" si="233"/>
        <v>95688.978126052825</v>
      </c>
      <c r="L305" s="4">
        <f t="shared" si="233"/>
        <v>60328.20649754606</v>
      </c>
      <c r="M305" s="4">
        <f t="shared" si="233"/>
        <v>5642.1476445394583</v>
      </c>
      <c r="N305" s="11">
        <f t="shared" si="238"/>
        <v>-1.7424195970346945E-3</v>
      </c>
      <c r="O305" s="11">
        <f t="shared" si="238"/>
        <v>2.169370554630401E-3</v>
      </c>
      <c r="P305" s="11">
        <f t="shared" si="238"/>
        <v>1.3222212669077305E-3</v>
      </c>
      <c r="Q305" s="4">
        <f t="shared" si="234"/>
        <v>758.33630171310244</v>
      </c>
      <c r="R305" s="4">
        <f t="shared" si="234"/>
        <v>4498.7598587272378</v>
      </c>
      <c r="S305" s="4">
        <f t="shared" si="234"/>
        <v>1077.204171995131</v>
      </c>
      <c r="T305" s="4">
        <f t="shared" si="278"/>
        <v>6.1599693938915108</v>
      </c>
      <c r="U305" s="4">
        <f t="shared" si="278"/>
        <v>20.873111624348041</v>
      </c>
      <c r="V305" s="4">
        <f t="shared" si="278"/>
        <v>28.036928718407058</v>
      </c>
      <c r="W305" s="11">
        <f t="shared" si="235"/>
        <v>-1.219247815263802E-2</v>
      </c>
      <c r="X305" s="11">
        <f t="shared" si="235"/>
        <v>-1.3228699347321071E-2</v>
      </c>
      <c r="Y305" s="11">
        <f t="shared" si="235"/>
        <v>-1.2203590333800474E-2</v>
      </c>
      <c r="Z305" s="4">
        <f t="shared" si="247"/>
        <v>714.56875434153085</v>
      </c>
      <c r="AA305" s="4">
        <f t="shared" si="247"/>
        <v>15547.721396174336</v>
      </c>
      <c r="AB305" s="4">
        <f t="shared" si="247"/>
        <v>2162.9782454576207</v>
      </c>
      <c r="AC305" s="12">
        <f t="shared" si="279"/>
        <v>1.1885425350659413</v>
      </c>
      <c r="AD305" s="12">
        <f t="shared" si="279"/>
        <v>5.1364849729132391</v>
      </c>
      <c r="AE305" s="12">
        <f t="shared" si="279"/>
        <v>2.036031870483149</v>
      </c>
      <c r="AF305" s="11">
        <f t="shared" si="236"/>
        <v>-2.9039671966837322E-3</v>
      </c>
      <c r="AG305" s="11">
        <f t="shared" si="236"/>
        <v>2.0567434751257441E-3</v>
      </c>
      <c r="AH305" s="11">
        <f t="shared" si="236"/>
        <v>8.257041531207765E-4</v>
      </c>
      <c r="AI305" s="1">
        <f t="shared" si="282"/>
        <v>251245.25282175909</v>
      </c>
      <c r="AJ305" s="1">
        <f t="shared" si="282"/>
        <v>421473.79711889278</v>
      </c>
      <c r="AK305" s="1">
        <f t="shared" si="282"/>
        <v>75810.693453113068</v>
      </c>
      <c r="AL305" s="17">
        <f t="shared" si="280"/>
        <v>71.722517473549871</v>
      </c>
      <c r="AM305" s="17">
        <f t="shared" si="280"/>
        <v>33.593657728338258</v>
      </c>
      <c r="AN305" s="17">
        <f t="shared" si="280"/>
        <v>4.946364458433985</v>
      </c>
      <c r="AO305" s="7">
        <f t="shared" si="283"/>
        <v>1.4964334763012308E-3</v>
      </c>
      <c r="AP305" s="7">
        <f t="shared" si="283"/>
        <v>2.3043951017234165E-3</v>
      </c>
      <c r="AQ305" s="7">
        <f t="shared" si="283"/>
        <v>1.6680135526783823E-3</v>
      </c>
      <c r="AR305" s="1">
        <f t="shared" si="245"/>
        <v>123107.15414675619</v>
      </c>
      <c r="AS305" s="1">
        <f t="shared" si="245"/>
        <v>215528.95129825926</v>
      </c>
      <c r="AT305" s="1">
        <f t="shared" si="245"/>
        <v>38420.904900611145</v>
      </c>
      <c r="AU305" s="1">
        <f t="shared" si="252"/>
        <v>24621.43082935124</v>
      </c>
      <c r="AV305" s="1">
        <f t="shared" si="252"/>
        <v>43105.790259651854</v>
      </c>
      <c r="AW305" s="1">
        <f t="shared" si="252"/>
        <v>7684.1809801222298</v>
      </c>
      <c r="AX305" s="1">
        <f t="shared" si="253"/>
        <v>76551.18250084226</v>
      </c>
      <c r="AY305" s="1">
        <f t="shared" si="253"/>
        <v>48262.565198036857</v>
      </c>
      <c r="AZ305" s="1">
        <f t="shared" si="253"/>
        <v>4513.7181156315673</v>
      </c>
      <c r="BA305" s="1">
        <f t="shared" si="254"/>
        <v>11.24571484839751</v>
      </c>
      <c r="BB305" s="1">
        <f t="shared" si="254"/>
        <v>10.784411491476254</v>
      </c>
      <c r="BC305" s="1">
        <f t="shared" si="254"/>
        <v>8.4148765087354409</v>
      </c>
      <c r="BD305" s="1">
        <f t="shared" si="255"/>
        <v>94.291666940344356</v>
      </c>
      <c r="BE305">
        <f t="shared" si="281"/>
        <v>0.21822387218499145</v>
      </c>
      <c r="BF305">
        <f t="shared" si="281"/>
        <v>0.3346263841173937</v>
      </c>
      <c r="BG305">
        <f t="shared" si="281"/>
        <v>2.453676962688749E-2</v>
      </c>
      <c r="BH305">
        <f t="shared" si="256"/>
        <v>0.29371003641285676</v>
      </c>
      <c r="BI305">
        <f t="shared" si="257"/>
        <v>4.7621658391411486E-3</v>
      </c>
      <c r="BJ305">
        <f t="shared" si="257"/>
        <v>1.1197481694748152E-2</v>
      </c>
      <c r="BK305">
        <f t="shared" si="257"/>
        <v>6.0205306372294847E-5</v>
      </c>
      <c r="BL305">
        <f t="shared" si="251"/>
        <v>586.2566840315659</v>
      </c>
      <c r="BM305">
        <f t="shared" si="251"/>
        <v>2413.3814868505237</v>
      </c>
      <c r="BN305">
        <f t="shared" si="251"/>
        <v>2.3131423506420985</v>
      </c>
      <c r="BO305">
        <f t="shared" si="246"/>
        <v>669.90085531100317</v>
      </c>
      <c r="BP305">
        <f t="shared" si="267"/>
        <v>927.74589674981667</v>
      </c>
      <c r="BQ305">
        <f t="shared" si="267"/>
        <v>87.169151551350552</v>
      </c>
      <c r="BR305" s="7">
        <f t="shared" si="265"/>
        <v>8.0271147166555146E-4</v>
      </c>
      <c r="BS305" s="7">
        <f t="shared" si="249"/>
        <v>8.5487633601413727E-4</v>
      </c>
      <c r="BT305" s="7">
        <f t="shared" si="250"/>
        <v>1.4169271751522002E-4</v>
      </c>
      <c r="BU305" s="8">
        <f>MAX((BU$3*climhigh!$I415+BU$4*climhigh!$I415^2+BU$5*climhigh!$I415^6)*(K305/K$66)^$BW$1,-99)</f>
        <v>-53.193926829279732</v>
      </c>
      <c r="BV305" s="8">
        <f>MAX((BV$3*climhigh!$I415+BV$4*climhigh!$I415^2+BV$5*climhigh!$I415^6)*(L305/L$66)^$BW$1,-99)</f>
        <v>-29.751925492223315</v>
      </c>
      <c r="BW305" s="8">
        <f>MAX((BW$3*climhigh!$I415+BW$4*climhigh!$I415^2+BW$5*climhigh!$I415^6)*(M305/M$66)^$BW$1,-99)</f>
        <v>-29.59361160374457</v>
      </c>
      <c r="BX305" s="8">
        <f>MAX((BX$3*climhigh!$M415+BX$4*climhigh!$M415^2+BX$5*climhigh!$M415^6)*(K305/K$66)^$BW$1,-99)</f>
        <v>-53.193945200824317</v>
      </c>
      <c r="BY305" s="8">
        <f>MAX((BY$3*climhigh!$M415+BY$4*climhigh!$M415^2+BY$5*climhigh!$M415^6)*(L305/L$66)^$BW$1,-99)</f>
        <v>-29.751935167705884</v>
      </c>
      <c r="BZ305" s="8">
        <f>MAX((BZ$3*climhigh!$M415+BZ$4*climhigh!$M415^2+BZ$5*climhigh!$M415^6)*(M305/M$66)^$BW$1,-99)</f>
        <v>-29.593620644912129</v>
      </c>
      <c r="CA305" s="8">
        <f t="shared" si="258"/>
        <v>2.6090384100116729E-2</v>
      </c>
      <c r="CB305" s="8">
        <f t="shared" si="259"/>
        <v>2.2304051964709291E-5</v>
      </c>
      <c r="CC305" s="8">
        <f t="shared" si="260"/>
        <v>3.6968174241614276E-6</v>
      </c>
      <c r="CD305" s="8">
        <f>MAX((CD$3*climhigh!$I415+CD$4*climhigh!$I415^2+CD$5*climhigh!$I415^6)*(K305/K$66)^$BW$1,-99)</f>
        <v>-99</v>
      </c>
      <c r="CE305" s="8">
        <f>MAX((CE$3*climhigh!$I415+CE$4*climhigh!$I415^2+CE$5*climhigh!$I415^6)*(L305/L$66)^$BW$1,-99)</f>
        <v>-99</v>
      </c>
      <c r="CF305" s="8">
        <f>MAX((CF$3*climhigh!$I415+CF$4*climhigh!$I415^2+CF$5*climhigh!$I415^6)*(M305/M$66)^$BW$1,-99)</f>
        <v>-99</v>
      </c>
      <c r="CG305" s="8">
        <f>MAX((CG$3*climhigh!$M415+CG$4*climhigh!$M415^2+CG$5*climhigh!$M415^6)*(K305/K$66)^$BW$1,-99)</f>
        <v>-99</v>
      </c>
      <c r="CH305" s="8">
        <f>MAX((CH$3*climhigh!$M415+CH$4*climhigh!$M415^2+CH$5*climhigh!$M415^6)*(L305/L$66)^$BW$1,-99)</f>
        <v>-99</v>
      </c>
      <c r="CI305" s="8">
        <f>MAX((CI$3*climhigh!$M415+CI$4*climhigh!$M415^2+CI$5*climhigh!$M415^6)*(M305/M$66)^$BW$1,-99)</f>
        <v>-99</v>
      </c>
      <c r="CJ305" s="8">
        <f t="shared" si="261"/>
        <v>0</v>
      </c>
      <c r="CK305" s="8">
        <f t="shared" si="262"/>
        <v>0</v>
      </c>
      <c r="CL305" s="8">
        <f t="shared" si="263"/>
        <v>0</v>
      </c>
    </row>
    <row r="306" spans="1:90">
      <c r="A306">
        <f t="shared" si="232"/>
        <v>2260</v>
      </c>
      <c r="B306" s="4">
        <f t="shared" si="276"/>
        <v>1286.5343511474487</v>
      </c>
      <c r="C306" s="4">
        <f t="shared" si="276"/>
        <v>3572.6068315003422</v>
      </c>
      <c r="D306" s="4">
        <f t="shared" si="276"/>
        <v>6809.6249504524349</v>
      </c>
      <c r="E306" s="11">
        <f t="shared" si="277"/>
        <v>2.6307225085357473E-8</v>
      </c>
      <c r="F306" s="11">
        <f t="shared" si="277"/>
        <v>5.2740186724375576E-8</v>
      </c>
      <c r="G306" s="11">
        <f t="shared" si="277"/>
        <v>1.1644132781751144E-7</v>
      </c>
      <c r="H306" s="4">
        <f t="shared" si="241"/>
        <v>122897.197593278</v>
      </c>
      <c r="I306" s="4">
        <f t="shared" si="241"/>
        <v>215994.43864275471</v>
      </c>
      <c r="J306" s="4">
        <f t="shared" si="241"/>
        <v>38471.606462693642</v>
      </c>
      <c r="K306" s="4">
        <f t="shared" si="233"/>
        <v>95525.780157884685</v>
      </c>
      <c r="L306" s="4">
        <f t="shared" si="233"/>
        <v>60458.49678679763</v>
      </c>
      <c r="M306" s="4">
        <f t="shared" si="233"/>
        <v>5649.5925609144697</v>
      </c>
      <c r="N306" s="11">
        <f t="shared" si="238"/>
        <v>-1.7055043471481124E-3</v>
      </c>
      <c r="O306" s="11">
        <f t="shared" si="238"/>
        <v>2.1596910767911481E-3</v>
      </c>
      <c r="P306" s="11">
        <f t="shared" si="238"/>
        <v>1.319518177128387E-3</v>
      </c>
      <c r="Q306" s="4">
        <f t="shared" si="234"/>
        <v>747.81274582695062</v>
      </c>
      <c r="R306" s="4">
        <f t="shared" si="234"/>
        <v>4448.8347541392186</v>
      </c>
      <c r="S306" s="4">
        <f t="shared" si="234"/>
        <v>1065.4625820563429</v>
      </c>
      <c r="T306" s="4">
        <f t="shared" si="278"/>
        <v>6.0848641016355698</v>
      </c>
      <c r="U306" s="4">
        <f t="shared" si="278"/>
        <v>20.596987506226469</v>
      </c>
      <c r="V306" s="4">
        <f t="shared" si="278"/>
        <v>27.694777526109654</v>
      </c>
      <c r="W306" s="11">
        <f t="shared" si="235"/>
        <v>-1.219247815263802E-2</v>
      </c>
      <c r="X306" s="11">
        <f t="shared" si="235"/>
        <v>-1.3228699347321071E-2</v>
      </c>
      <c r="Y306" s="11">
        <f t="shared" si="235"/>
        <v>-1.2203590333800474E-2</v>
      </c>
      <c r="Z306" s="4">
        <f t="shared" si="247"/>
        <v>702.58029964416721</v>
      </c>
      <c r="AA306" s="4">
        <f t="shared" si="247"/>
        <v>15406.951806088879</v>
      </c>
      <c r="AB306" s="4">
        <f t="shared" si="247"/>
        <v>2141.173959236331</v>
      </c>
      <c r="AC306" s="12">
        <f t="shared" si="279"/>
        <v>1.1850910465322464</v>
      </c>
      <c r="AD306" s="12">
        <f t="shared" si="279"/>
        <v>5.14704940486636</v>
      </c>
      <c r="AE306" s="12">
        <f t="shared" si="279"/>
        <v>2.0377130304544933</v>
      </c>
      <c r="AF306" s="11">
        <f t="shared" si="236"/>
        <v>-2.9039671966837322E-3</v>
      </c>
      <c r="AG306" s="11">
        <f t="shared" si="236"/>
        <v>2.0567434751257441E-3</v>
      </c>
      <c r="AH306" s="11">
        <f t="shared" si="236"/>
        <v>8.257041531207765E-4</v>
      </c>
      <c r="AI306" s="1">
        <f t="shared" si="282"/>
        <v>250742.15836893444</v>
      </c>
      <c r="AJ306" s="1">
        <f t="shared" si="282"/>
        <v>422432.20766665536</v>
      </c>
      <c r="AK306" s="1">
        <f t="shared" si="282"/>
        <v>75913.805087923989</v>
      </c>
      <c r="AL306" s="17">
        <f t="shared" si="280"/>
        <v>71.828772169940365</v>
      </c>
      <c r="AM306" s="17">
        <f t="shared" si="280"/>
        <v>33.670296658053232</v>
      </c>
      <c r="AN306" s="17">
        <f t="shared" si="280"/>
        <v>4.9545325553576074</v>
      </c>
      <c r="AO306" s="7">
        <f t="shared" si="283"/>
        <v>1.4814691415382184E-3</v>
      </c>
      <c r="AP306" s="7">
        <f t="shared" si="283"/>
        <v>2.2813511507061824E-3</v>
      </c>
      <c r="AQ306" s="7">
        <f t="shared" si="283"/>
        <v>1.6513334171515985E-3</v>
      </c>
      <c r="AR306" s="1">
        <f t="shared" si="245"/>
        <v>122897.197593278</v>
      </c>
      <c r="AS306" s="1">
        <f t="shared" si="245"/>
        <v>215994.43864275471</v>
      </c>
      <c r="AT306" s="1">
        <f t="shared" si="245"/>
        <v>38471.606462693642</v>
      </c>
      <c r="AU306" s="1">
        <f t="shared" si="252"/>
        <v>24579.439518655603</v>
      </c>
      <c r="AV306" s="1">
        <f t="shared" si="252"/>
        <v>43198.887728550944</v>
      </c>
      <c r="AW306" s="1">
        <f t="shared" si="252"/>
        <v>7694.3212925387288</v>
      </c>
      <c r="AX306" s="1">
        <f t="shared" si="253"/>
        <v>76420.624126307739</v>
      </c>
      <c r="AY306" s="1">
        <f t="shared" si="253"/>
        <v>48366.797429438106</v>
      </c>
      <c r="AZ306" s="1">
        <f t="shared" si="253"/>
        <v>4519.6740487315765</v>
      </c>
      <c r="BA306" s="1">
        <f t="shared" si="254"/>
        <v>11.244007888022079</v>
      </c>
      <c r="BB306" s="1">
        <f t="shared" si="254"/>
        <v>10.786568853772632</v>
      </c>
      <c r="BC306" s="1">
        <f t="shared" si="254"/>
        <v>8.4161951571135187</v>
      </c>
      <c r="BD306" s="1">
        <f t="shared" si="255"/>
        <v>91.557342317810395</v>
      </c>
      <c r="BE306">
        <f t="shared" si="281"/>
        <v>0.21822387218499145</v>
      </c>
      <c r="BF306">
        <f t="shared" si="281"/>
        <v>0.3346263841173937</v>
      </c>
      <c r="BG306">
        <f t="shared" si="281"/>
        <v>2.453676962688749E-2</v>
      </c>
      <c r="BH306">
        <f t="shared" si="256"/>
        <v>0.29376561321708955</v>
      </c>
      <c r="BI306">
        <f t="shared" si="257"/>
        <v>4.7621658391411486E-3</v>
      </c>
      <c r="BJ306">
        <f t="shared" si="257"/>
        <v>1.1197481694748152E-2</v>
      </c>
      <c r="BK306">
        <f t="shared" si="257"/>
        <v>6.0205306372294847E-5</v>
      </c>
      <c r="BL306">
        <f t="shared" si="251"/>
        <v>585.25683610488829</v>
      </c>
      <c r="BM306">
        <f t="shared" si="251"/>
        <v>2418.5937728696485</v>
      </c>
      <c r="BN306">
        <f t="shared" si="251"/>
        <v>2.316194853720829</v>
      </c>
      <c r="BO306">
        <f t="shared" si="246"/>
        <v>670.4385924124399</v>
      </c>
      <c r="BP306">
        <f t="shared" si="267"/>
        <v>938.24448732197618</v>
      </c>
      <c r="BQ306">
        <f t="shared" si="267"/>
        <v>88.173026846269423</v>
      </c>
      <c r="BR306" s="7">
        <f t="shared" si="265"/>
        <v>8.1216459234911831E-4</v>
      </c>
      <c r="BS306" s="7">
        <f t="shared" si="249"/>
        <v>8.2997702525644393E-4</v>
      </c>
      <c r="BT306" s="7">
        <f t="shared" si="250"/>
        <v>1.3745861932486277E-4</v>
      </c>
      <c r="BU306" s="8">
        <f>MAX((BU$3*climhigh!$I416+BU$4*climhigh!$I416^2+BU$5*climhigh!$I416^6)*(K306/K$66)^$BW$1,-99)</f>
        <v>-53.320686393212263</v>
      </c>
      <c r="BV306" s="8">
        <f>MAX((BV$3*climhigh!$I416+BV$4*climhigh!$I416^2+BV$5*climhigh!$I416^6)*(L306/L$66)^$BW$1,-99)</f>
        <v>-29.790630539236734</v>
      </c>
      <c r="BW306" s="8">
        <f>MAX((BW$3*climhigh!$I416+BW$4*climhigh!$I416^2+BW$5*climhigh!$I416^6)*(M306/M$66)^$BW$1,-99)</f>
        <v>-29.635025003565268</v>
      </c>
      <c r="BX306" s="8">
        <f>MAX((BX$3*climhigh!$M416+BX$4*climhigh!$M416^2+BX$5*climhigh!$M416^6)*(K306/K$66)^$BW$1,-99)</f>
        <v>-53.320704753331746</v>
      </c>
      <c r="BY306" s="8">
        <f>MAX((BY$3*climhigh!$M416+BY$4*climhigh!$M416^2+BY$5*climhigh!$M416^6)*(L306/L$66)^$BW$1,-99)</f>
        <v>-29.790640199017588</v>
      </c>
      <c r="BZ306" s="8">
        <f>MAX((BZ$3*climhigh!$M416+BZ$4*climhigh!$M416^2+BZ$5*climhigh!$M416^6)*(M306/M$66)^$BW$1,-99)</f>
        <v>-29.635034031594593</v>
      </c>
      <c r="CA306" s="8">
        <f t="shared" si="258"/>
        <v>2.6037300233152399E-2</v>
      </c>
      <c r="CB306" s="8">
        <f t="shared" si="259"/>
        <v>2.1610360993220744E-5</v>
      </c>
      <c r="CC306" s="8">
        <f t="shared" si="260"/>
        <v>3.5790513409960564E-6</v>
      </c>
      <c r="CD306" s="8">
        <f>MAX((CD$3*climhigh!$I416+CD$4*climhigh!$I416^2+CD$5*climhigh!$I416^6)*(K306/K$66)^$BW$1,-99)</f>
        <v>-99</v>
      </c>
      <c r="CE306" s="8">
        <f>MAX((CE$3*climhigh!$I416+CE$4*climhigh!$I416^2+CE$5*climhigh!$I416^6)*(L306/L$66)^$BW$1,-99)</f>
        <v>-99</v>
      </c>
      <c r="CF306" s="8">
        <f>MAX((CF$3*climhigh!$I416+CF$4*climhigh!$I416^2+CF$5*climhigh!$I416^6)*(M306/M$66)^$BW$1,-99)</f>
        <v>-99</v>
      </c>
      <c r="CG306" s="8">
        <f>MAX((CG$3*climhigh!$M416+CG$4*climhigh!$M416^2+CG$5*climhigh!$M416^6)*(K306/K$66)^$BW$1,-99)</f>
        <v>-99</v>
      </c>
      <c r="CH306" s="8">
        <f>MAX((CH$3*climhigh!$M416+CH$4*climhigh!$M416^2+CH$5*climhigh!$M416^6)*(L306/L$66)^$BW$1,-99)</f>
        <v>-99</v>
      </c>
      <c r="CI306" s="8">
        <f>MAX((CI$3*climhigh!$M416+CI$4*climhigh!$M416^2+CI$5*climhigh!$M416^6)*(M306/M$66)^$BW$1,-99)</f>
        <v>-99</v>
      </c>
      <c r="CJ306" s="8">
        <f t="shared" si="261"/>
        <v>0</v>
      </c>
      <c r="CK306" s="8">
        <f t="shared" si="262"/>
        <v>0</v>
      </c>
      <c r="CL306" s="8">
        <f t="shared" si="263"/>
        <v>0</v>
      </c>
    </row>
    <row r="307" spans="1:90">
      <c r="A307">
        <f t="shared" si="232"/>
        <v>2261</v>
      </c>
      <c r="B307" s="4">
        <f t="shared" ref="B307:D322" si="284">B306*(1+E307)</f>
        <v>1286.5343833003401</v>
      </c>
      <c r="C307" s="4">
        <f t="shared" si="284"/>
        <v>3572.6070104992959</v>
      </c>
      <c r="D307" s="4">
        <f t="shared" si="284"/>
        <v>6809.6257037281184</v>
      </c>
      <c r="E307" s="11">
        <f t="shared" ref="E307:G322" si="285">E306*$E$5</f>
        <v>2.4991863831089599E-8</v>
      </c>
      <c r="F307" s="11">
        <f t="shared" si="285"/>
        <v>5.0103177388156794E-8</v>
      </c>
      <c r="G307" s="11">
        <f t="shared" si="285"/>
        <v>1.1061926142663586E-7</v>
      </c>
      <c r="H307" s="4">
        <f t="shared" si="241"/>
        <v>122692.22718476315</v>
      </c>
      <c r="I307" s="4">
        <f t="shared" si="241"/>
        <v>216458.87627503785</v>
      </c>
      <c r="J307" s="4">
        <f t="shared" si="241"/>
        <v>38522.274813930133</v>
      </c>
      <c r="K307" s="4">
        <f t="shared" si="233"/>
        <v>95366.45796439689</v>
      </c>
      <c r="L307" s="4">
        <f t="shared" si="233"/>
        <v>60588.493399610234</v>
      </c>
      <c r="M307" s="4">
        <f t="shared" si="233"/>
        <v>5657.0326314469894</v>
      </c>
      <c r="N307" s="11">
        <f t="shared" si="238"/>
        <v>-1.6678449861855515E-3</v>
      </c>
      <c r="O307" s="11">
        <f t="shared" si="238"/>
        <v>2.1501793746381281E-3</v>
      </c>
      <c r="P307" s="11">
        <f t="shared" si="238"/>
        <v>1.3169216102399961E-3</v>
      </c>
      <c r="Q307" s="4">
        <f t="shared" si="234"/>
        <v>737.46304484752943</v>
      </c>
      <c r="R307" s="4">
        <f t="shared" si="234"/>
        <v>4399.4219268892894</v>
      </c>
      <c r="S307" s="4">
        <f t="shared" si="234"/>
        <v>1053.8462372315878</v>
      </c>
      <c r="T307" s="4">
        <f t="shared" ref="T307:V322" si="286">T306*(1+W307)</f>
        <v>6.0106745290146071</v>
      </c>
      <c r="U307" s="4">
        <f t="shared" si="286"/>
        <v>20.324516151046069</v>
      </c>
      <c r="V307" s="4">
        <f t="shared" si="286"/>
        <v>27.356801806795268</v>
      </c>
      <c r="W307" s="11">
        <f t="shared" si="235"/>
        <v>-1.219247815263802E-2</v>
      </c>
      <c r="X307" s="11">
        <f t="shared" si="235"/>
        <v>-1.3228699347321071E-2</v>
      </c>
      <c r="Y307" s="11">
        <f t="shared" si="235"/>
        <v>-1.2203590333800474E-2</v>
      </c>
      <c r="Z307" s="4">
        <f t="shared" si="247"/>
        <v>690.81852186077106</v>
      </c>
      <c r="AA307" s="4">
        <f t="shared" si="247"/>
        <v>15267.309245094819</v>
      </c>
      <c r="AB307" s="4">
        <f t="shared" si="247"/>
        <v>2119.5837401285476</v>
      </c>
      <c r="AC307" s="12">
        <f t="shared" ref="AC307:AE322" si="287">AC306*(1+AF307)</f>
        <v>1.1816495810080332</v>
      </c>
      <c r="AD307" s="12">
        <f t="shared" si="287"/>
        <v>5.1576355651459691</v>
      </c>
      <c r="AE307" s="12">
        <f t="shared" si="287"/>
        <v>2.0393955785666078</v>
      </c>
      <c r="AF307" s="11">
        <f t="shared" si="236"/>
        <v>-2.9039671966837322E-3</v>
      </c>
      <c r="AG307" s="11">
        <f t="shared" si="236"/>
        <v>2.0567434751257441E-3</v>
      </c>
      <c r="AH307" s="11">
        <f t="shared" si="236"/>
        <v>8.257041531207765E-4</v>
      </c>
      <c r="AI307" s="1">
        <f t="shared" si="282"/>
        <v>250247.38205069659</v>
      </c>
      <c r="AJ307" s="1">
        <f t="shared" si="282"/>
        <v>423387.87462854077</v>
      </c>
      <c r="AK307" s="1">
        <f t="shared" si="282"/>
        <v>76016.745871670326</v>
      </c>
      <c r="AL307" s="17">
        <f t="shared" ref="AL307:AN322" si="288">AL306*(1+AO307)</f>
        <v>71.934120158290256</v>
      </c>
      <c r="AM307" s="17">
        <f t="shared" si="288"/>
        <v>33.746342290378443</v>
      </c>
      <c r="AN307" s="17">
        <f t="shared" si="288"/>
        <v>4.962632324680885</v>
      </c>
      <c r="AO307" s="7">
        <f t="shared" si="283"/>
        <v>1.4666544501228363E-3</v>
      </c>
      <c r="AP307" s="7">
        <f t="shared" si="283"/>
        <v>2.2585376391991204E-3</v>
      </c>
      <c r="AQ307" s="7">
        <f t="shared" si="283"/>
        <v>1.6348200829800824E-3</v>
      </c>
      <c r="AR307" s="1">
        <f t="shared" si="245"/>
        <v>122692.22718476315</v>
      </c>
      <c r="AS307" s="1">
        <f t="shared" si="245"/>
        <v>216458.87627503785</v>
      </c>
      <c r="AT307" s="1">
        <f t="shared" si="245"/>
        <v>38522.274813930133</v>
      </c>
      <c r="AU307" s="1">
        <f t="shared" si="252"/>
        <v>24538.445436952632</v>
      </c>
      <c r="AV307" s="1">
        <f t="shared" si="252"/>
        <v>43291.775255007575</v>
      </c>
      <c r="AW307" s="1">
        <f t="shared" si="252"/>
        <v>7704.454962786027</v>
      </c>
      <c r="AX307" s="1">
        <f t="shared" si="253"/>
        <v>76293.166371517495</v>
      </c>
      <c r="AY307" s="1">
        <f t="shared" si="253"/>
        <v>48470.794719688187</v>
      </c>
      <c r="AZ307" s="1">
        <f t="shared" si="253"/>
        <v>4525.6261051575921</v>
      </c>
      <c r="BA307" s="1">
        <f t="shared" si="254"/>
        <v>11.242338650634021</v>
      </c>
      <c r="BB307" s="1">
        <f t="shared" si="254"/>
        <v>10.788716724819887</v>
      </c>
      <c r="BC307" s="1">
        <f t="shared" si="254"/>
        <v>8.4175112123430473</v>
      </c>
      <c r="BD307" s="1">
        <f t="shared" si="255"/>
        <v>88.902304886205002</v>
      </c>
      <c r="BE307">
        <f t="shared" si="281"/>
        <v>0.21822387218499145</v>
      </c>
      <c r="BF307">
        <f t="shared" si="281"/>
        <v>0.3346263841173937</v>
      </c>
      <c r="BG307">
        <f t="shared" si="281"/>
        <v>2.453676962688749E-2</v>
      </c>
      <c r="BH307">
        <f t="shared" si="256"/>
        <v>0.29382067063968076</v>
      </c>
      <c r="BI307">
        <f t="shared" si="257"/>
        <v>4.7621658391411486E-3</v>
      </c>
      <c r="BJ307">
        <f t="shared" si="257"/>
        <v>1.1197481694748152E-2</v>
      </c>
      <c r="BK307">
        <f t="shared" si="257"/>
        <v>6.0205306372294847E-5</v>
      </c>
      <c r="BL307">
        <f t="shared" si="251"/>
        <v>584.28073302742405</v>
      </c>
      <c r="BM307">
        <f t="shared" si="251"/>
        <v>2423.7943047554913</v>
      </c>
      <c r="BN307">
        <f t="shared" si="251"/>
        <v>2.3192453573304013</v>
      </c>
      <c r="BO307">
        <f t="shared" si="246"/>
        <v>670.9830988985417</v>
      </c>
      <c r="BP307">
        <f t="shared" si="267"/>
        <v>948.86204130962926</v>
      </c>
      <c r="BQ307">
        <f t="shared" si="267"/>
        <v>89.188472690937814</v>
      </c>
      <c r="BR307" s="7">
        <f t="shared" si="265"/>
        <v>8.2184892409453703E-4</v>
      </c>
      <c r="BS307" s="7">
        <f t="shared" si="249"/>
        <v>8.0580293714217852E-4</v>
      </c>
      <c r="BT307" s="7">
        <f t="shared" si="250"/>
        <v>1.333498226412791E-4</v>
      </c>
      <c r="BU307" s="8">
        <f>MAX((BU$3*climhigh!$I417+BU$4*climhigh!$I417^2+BU$5*climhigh!$I417^6)*(K307/K$66)^$BW$1,-99)</f>
        <v>-53.444929535749445</v>
      </c>
      <c r="BV307" s="8">
        <f>MAX((BV$3*climhigh!$I417+BV$4*climhigh!$I417^2+BV$5*climhigh!$I417^6)*(L307/L$66)^$BW$1,-99)</f>
        <v>-29.82824450849159</v>
      </c>
      <c r="BW307" s="8">
        <f>MAX((BW$3*climhigh!$I417+BW$4*climhigh!$I417^2+BW$5*climhigh!$I417^6)*(M307/M$66)^$BW$1,-99)</f>
        <v>-29.675386143645863</v>
      </c>
      <c r="BX307" s="8">
        <f>MAX((BX$3*climhigh!$M417+BX$4*climhigh!$M417^2+BX$5*climhigh!$M417^6)*(K307/K$66)^$BW$1,-99)</f>
        <v>-53.444947884320108</v>
      </c>
      <c r="BY307" s="8">
        <f>MAX((BY$3*climhigh!$M417+BY$4*climhigh!$M417^2+BY$5*climhigh!$M417^6)*(L307/L$66)^$BW$1,-99)</f>
        <v>-29.828254152649244</v>
      </c>
      <c r="BZ307" s="8">
        <f>MAX((BZ$3*climhigh!$M417+BZ$4*climhigh!$M417^2+BZ$5*climhigh!$M417^6)*(M307/M$66)^$BW$1,-99)</f>
        <v>-29.675395158598274</v>
      </c>
      <c r="CA307" s="8">
        <f t="shared" si="258"/>
        <v>2.5985034745023682E-2</v>
      </c>
      <c r="CB307" s="8">
        <f t="shared" si="259"/>
        <v>2.0938817319281643E-5</v>
      </c>
      <c r="CC307" s="8">
        <f t="shared" si="260"/>
        <v>3.4650997745763829E-6</v>
      </c>
      <c r="CD307" s="8">
        <f>MAX((CD$3*climhigh!$I417+CD$4*climhigh!$I417^2+CD$5*climhigh!$I417^6)*(K307/K$66)^$BW$1,-99)</f>
        <v>-99</v>
      </c>
      <c r="CE307" s="8">
        <f>MAX((CE$3*climhigh!$I417+CE$4*climhigh!$I417^2+CE$5*climhigh!$I417^6)*(L307/L$66)^$BW$1,-99)</f>
        <v>-99</v>
      </c>
      <c r="CF307" s="8">
        <f>MAX((CF$3*climhigh!$I417+CF$4*climhigh!$I417^2+CF$5*climhigh!$I417^6)*(M307/M$66)^$BW$1,-99)</f>
        <v>-99</v>
      </c>
      <c r="CG307" s="8">
        <f>MAX((CG$3*climhigh!$M417+CG$4*climhigh!$M417^2+CG$5*climhigh!$M417^6)*(K307/K$66)^$BW$1,-99)</f>
        <v>-99</v>
      </c>
      <c r="CH307" s="8">
        <f>MAX((CH$3*climhigh!$M417+CH$4*climhigh!$M417^2+CH$5*climhigh!$M417^6)*(L307/L$66)^$BW$1,-99)</f>
        <v>-99</v>
      </c>
      <c r="CI307" s="8">
        <f>MAX((CI$3*climhigh!$M417+CI$4*climhigh!$M417^2+CI$5*climhigh!$M417^6)*(M307/M$66)^$BW$1,-99)</f>
        <v>-99</v>
      </c>
      <c r="CJ307" s="8">
        <f t="shared" si="261"/>
        <v>0</v>
      </c>
      <c r="CK307" s="8">
        <f t="shared" si="262"/>
        <v>0</v>
      </c>
      <c r="CL307" s="8">
        <f t="shared" si="263"/>
        <v>0</v>
      </c>
    </row>
    <row r="308" spans="1:90">
      <c r="A308">
        <f t="shared" si="232"/>
        <v>2262</v>
      </c>
      <c r="B308" s="4">
        <f t="shared" si="284"/>
        <v>1286.5344138455876</v>
      </c>
      <c r="C308" s="4">
        <f t="shared" si="284"/>
        <v>3572.6071805483102</v>
      </c>
      <c r="D308" s="4">
        <f t="shared" si="284"/>
        <v>6809.6264193400957</v>
      </c>
      <c r="E308" s="11">
        <f t="shared" si="285"/>
        <v>2.3742270639535119E-8</v>
      </c>
      <c r="F308" s="11">
        <f t="shared" si="285"/>
        <v>4.759801851874895E-8</v>
      </c>
      <c r="G308" s="11">
        <f t="shared" si="285"/>
        <v>1.0508829835530405E-7</v>
      </c>
      <c r="H308" s="4">
        <f t="shared" si="241"/>
        <v>122492.30851033889</v>
      </c>
      <c r="I308" s="4">
        <f t="shared" si="241"/>
        <v>216922.28836365414</v>
      </c>
      <c r="J308" s="4">
        <f t="shared" si="241"/>
        <v>38572.913600842163</v>
      </c>
      <c r="K308" s="4">
        <f t="shared" si="233"/>
        <v>95211.062519654195</v>
      </c>
      <c r="L308" s="4">
        <f t="shared" si="233"/>
        <v>60718.203094010947</v>
      </c>
      <c r="M308" s="4">
        <f t="shared" si="233"/>
        <v>5664.4683901147355</v>
      </c>
      <c r="N308" s="11">
        <f t="shared" si="238"/>
        <v>-1.6294559749792104E-3</v>
      </c>
      <c r="O308" s="11">
        <f t="shared" si="238"/>
        <v>2.1408304963983493E-3</v>
      </c>
      <c r="P308" s="11">
        <f t="shared" si="238"/>
        <v>1.3144273954530661E-3</v>
      </c>
      <c r="Q308" s="4">
        <f t="shared" si="234"/>
        <v>727.28454774424097</v>
      </c>
      <c r="R308" s="4">
        <f t="shared" si="234"/>
        <v>4350.5173272181664</v>
      </c>
      <c r="S308" s="4">
        <f t="shared" si="234"/>
        <v>1042.3539389150021</v>
      </c>
      <c r="T308" s="4">
        <f t="shared" si="286"/>
        <v>5.9373895111369785</v>
      </c>
      <c r="U308" s="4">
        <f t="shared" si="286"/>
        <v>20.05564923750411</v>
      </c>
      <c r="V308" s="4">
        <f t="shared" si="286"/>
        <v>27.022950604702167</v>
      </c>
      <c r="W308" s="11">
        <f t="shared" si="235"/>
        <v>-1.219247815263802E-2</v>
      </c>
      <c r="X308" s="11">
        <f t="shared" si="235"/>
        <v>-1.3228699347321071E-2</v>
      </c>
      <c r="Y308" s="11">
        <f t="shared" si="235"/>
        <v>-1.2203590333800474E-2</v>
      </c>
      <c r="Z308" s="4">
        <f t="shared" si="247"/>
        <v>679.27926907338883</v>
      </c>
      <c r="AA308" s="4">
        <f t="shared" si="247"/>
        <v>15128.788717757921</v>
      </c>
      <c r="AB308" s="4">
        <f t="shared" si="247"/>
        <v>2098.2057697020955</v>
      </c>
      <c r="AC308" s="12">
        <f t="shared" si="287"/>
        <v>1.1782181093868107</v>
      </c>
      <c r="AD308" s="12">
        <f t="shared" si="287"/>
        <v>5.1682434984416599</v>
      </c>
      <c r="AE308" s="12">
        <f t="shared" si="287"/>
        <v>2.0410795159656865</v>
      </c>
      <c r="AF308" s="11">
        <f t="shared" si="236"/>
        <v>-2.9039671966837322E-3</v>
      </c>
      <c r="AG308" s="11">
        <f t="shared" si="236"/>
        <v>2.0567434751257441E-3</v>
      </c>
      <c r="AH308" s="11">
        <f t="shared" si="236"/>
        <v>8.257041531207765E-4</v>
      </c>
      <c r="AI308" s="1">
        <f t="shared" si="282"/>
        <v>249761.08928257957</v>
      </c>
      <c r="AJ308" s="1">
        <f t="shared" si="282"/>
        <v>424340.86242069426</v>
      </c>
      <c r="AK308" s="1">
        <f t="shared" si="282"/>
        <v>76119.526247289323</v>
      </c>
      <c r="AL308" s="17">
        <f t="shared" si="288"/>
        <v>72.038567630761619</v>
      </c>
      <c r="AM308" s="17">
        <f t="shared" si="288"/>
        <v>33.821797500784079</v>
      </c>
      <c r="AN308" s="17">
        <f t="shared" si="288"/>
        <v>4.9706642055598316</v>
      </c>
      <c r="AO308" s="7">
        <f t="shared" si="283"/>
        <v>1.4519879056216079E-3</v>
      </c>
      <c r="AP308" s="7">
        <f t="shared" si="283"/>
        <v>2.2359522628071292E-3</v>
      </c>
      <c r="AQ308" s="7">
        <f t="shared" si="283"/>
        <v>1.6184718821502814E-3</v>
      </c>
      <c r="AR308" s="1">
        <f t="shared" si="245"/>
        <v>122492.30851033889</v>
      </c>
      <c r="AS308" s="1">
        <f t="shared" si="245"/>
        <v>216922.28836365414</v>
      </c>
      <c r="AT308" s="1">
        <f t="shared" si="245"/>
        <v>38572.913600842163</v>
      </c>
      <c r="AU308" s="1">
        <f t="shared" si="252"/>
        <v>24498.46170206778</v>
      </c>
      <c r="AV308" s="1">
        <f t="shared" si="252"/>
        <v>43384.45767273083</v>
      </c>
      <c r="AW308" s="1">
        <f t="shared" si="252"/>
        <v>7714.5827201684333</v>
      </c>
      <c r="AX308" s="1">
        <f t="shared" si="253"/>
        <v>76168.85001572335</v>
      </c>
      <c r="AY308" s="1">
        <f t="shared" si="253"/>
        <v>48574.562475208761</v>
      </c>
      <c r="AZ308" s="1">
        <f t="shared" si="253"/>
        <v>4531.5747120917886</v>
      </c>
      <c r="BA308" s="1">
        <f t="shared" si="254"/>
        <v>11.240707865651753</v>
      </c>
      <c r="BB308" s="1">
        <f t="shared" si="254"/>
        <v>10.790855267004021</v>
      </c>
      <c r="BC308" s="1">
        <f t="shared" si="254"/>
        <v>8.4188247766350539</v>
      </c>
      <c r="BD308" s="1">
        <f t="shared" si="255"/>
        <v>86.324257433072589</v>
      </c>
      <c r="BE308">
        <f t="shared" ref="BE308:BG323" si="289">BE307</f>
        <v>0.21822387218499145</v>
      </c>
      <c r="BF308">
        <f t="shared" si="289"/>
        <v>0.3346263841173937</v>
      </c>
      <c r="BG308">
        <f t="shared" si="289"/>
        <v>2.453676962688749E-2</v>
      </c>
      <c r="BH308">
        <f t="shared" si="256"/>
        <v>0.29387521269032985</v>
      </c>
      <c r="BI308">
        <f t="shared" si="257"/>
        <v>4.7621658391411486E-3</v>
      </c>
      <c r="BJ308">
        <f t="shared" si="257"/>
        <v>1.1197481694748152E-2</v>
      </c>
      <c r="BK308">
        <f t="shared" si="257"/>
        <v>6.0205306372294847E-5</v>
      </c>
      <c r="BL308">
        <f t="shared" si="251"/>
        <v>583.32868714547442</v>
      </c>
      <c r="BM308">
        <f t="shared" si="251"/>
        <v>2428.9833531348972</v>
      </c>
      <c r="BN308">
        <f t="shared" si="251"/>
        <v>2.3222940810107611</v>
      </c>
      <c r="BO308">
        <f t="shared" si="246"/>
        <v>671.5345456364571</v>
      </c>
      <c r="BP308">
        <f t="shared" si="267"/>
        <v>959.59990378340979</v>
      </c>
      <c r="BQ308">
        <f t="shared" si="267"/>
        <v>90.215622178569987</v>
      </c>
      <c r="BR308" s="7">
        <f t="shared" si="265"/>
        <v>8.3175627188736279E-4</v>
      </c>
      <c r="BS308" s="7">
        <f t="shared" si="249"/>
        <v>7.8233294868172666E-4</v>
      </c>
      <c r="BT308" s="7">
        <f t="shared" si="250"/>
        <v>1.2936262728662675E-4</v>
      </c>
      <c r="BU308" s="8">
        <f>MAX((BU$3*climhigh!$I418+BU$4*climhigh!$I418^2+BU$5*climhigh!$I418^6)*(K308/K$66)^$BW$1,-99)</f>
        <v>-53.566656256729772</v>
      </c>
      <c r="BV308" s="8">
        <f>MAX((BV$3*climhigh!$I418+BV$4*climhigh!$I418^2+BV$5*climhigh!$I418^6)*(L308/L$66)^$BW$1,-99)</f>
        <v>-29.86477674237452</v>
      </c>
      <c r="BW308" s="8">
        <f>MAX((BW$3*climhigh!$I418+BW$4*climhigh!$I418^2+BW$5*climhigh!$I418^6)*(M308/M$66)^$BW$1,-99)</f>
        <v>-29.714703416214519</v>
      </c>
      <c r="BX308" s="8">
        <f>MAX((BX$3*climhigh!$M418+BX$4*climhigh!$M418^2+BX$5*climhigh!$M418^6)*(K308/K$66)^$BW$1,-99)</f>
        <v>-53.566674593624747</v>
      </c>
      <c r="BY308" s="8">
        <f>MAX((BY$3*climhigh!$M418+BY$4*climhigh!$M418^2+BY$5*climhigh!$M418^6)*(L308/L$66)^$BW$1,-99)</f>
        <v>-29.864786370986668</v>
      </c>
      <c r="BZ308" s="8">
        <f>MAX((BZ$3*climhigh!$M418+BZ$4*climhigh!$M418^2+BZ$5*climhigh!$M418^6)*(M308/M$66)^$BW$1,-99)</f>
        <v>-29.714712418150626</v>
      </c>
      <c r="CA308" s="8">
        <f t="shared" si="258"/>
        <v>2.5933595000708496E-2</v>
      </c>
      <c r="CB308" s="8">
        <f t="shared" si="259"/>
        <v>2.0288705846821963E-5</v>
      </c>
      <c r="CC308" s="8">
        <f t="shared" si="260"/>
        <v>3.3548379842789798E-6</v>
      </c>
      <c r="CD308" s="8">
        <f>MAX((CD$3*climhigh!$I418+CD$4*climhigh!$I418^2+CD$5*climhigh!$I418^6)*(K308/K$66)^$BW$1,-99)</f>
        <v>-99</v>
      </c>
      <c r="CE308" s="8">
        <f>MAX((CE$3*climhigh!$I418+CE$4*climhigh!$I418^2+CE$5*climhigh!$I418^6)*(L308/L$66)^$BW$1,-99)</f>
        <v>-99</v>
      </c>
      <c r="CF308" s="8">
        <f>MAX((CF$3*climhigh!$I418+CF$4*climhigh!$I418^2+CF$5*climhigh!$I418^6)*(M308/M$66)^$BW$1,-99)</f>
        <v>-99</v>
      </c>
      <c r="CG308" s="8">
        <f>MAX((CG$3*climhigh!$M418+CG$4*climhigh!$M418^2+CG$5*climhigh!$M418^6)*(K308/K$66)^$BW$1,-99)</f>
        <v>-99</v>
      </c>
      <c r="CH308" s="8">
        <f>MAX((CH$3*climhigh!$M418+CH$4*climhigh!$M418^2+CH$5*climhigh!$M418^6)*(L308/L$66)^$BW$1,-99)</f>
        <v>-99</v>
      </c>
      <c r="CI308" s="8">
        <f>MAX((CI$3*climhigh!$M418+CI$4*climhigh!$M418^2+CI$5*climhigh!$M418^6)*(M308/M$66)^$BW$1,-99)</f>
        <v>-99</v>
      </c>
      <c r="CJ308" s="8">
        <f t="shared" si="261"/>
        <v>0</v>
      </c>
      <c r="CK308" s="8">
        <f t="shared" si="262"/>
        <v>0</v>
      </c>
      <c r="CL308" s="8">
        <f t="shared" si="263"/>
        <v>0</v>
      </c>
    </row>
    <row r="309" spans="1:90">
      <c r="A309">
        <f t="shared" si="232"/>
        <v>2263</v>
      </c>
      <c r="B309" s="4">
        <f t="shared" si="284"/>
        <v>1286.5344428635733</v>
      </c>
      <c r="C309" s="4">
        <f t="shared" si="284"/>
        <v>3572.6073420948824</v>
      </c>
      <c r="D309" s="4">
        <f t="shared" si="284"/>
        <v>6809.6270991715455</v>
      </c>
      <c r="E309" s="11">
        <f t="shared" si="285"/>
        <v>2.2555157107558361E-8</v>
      </c>
      <c r="F309" s="11">
        <f t="shared" si="285"/>
        <v>4.5218117592811502E-8</v>
      </c>
      <c r="G309" s="11">
        <f t="shared" si="285"/>
        <v>9.9833883437538844E-8</v>
      </c>
      <c r="H309" s="4">
        <f t="shared" si="241"/>
        <v>122297.50534742545</v>
      </c>
      <c r="I309" s="4">
        <f t="shared" si="241"/>
        <v>217384.69833120459</v>
      </c>
      <c r="J309" s="4">
        <f t="shared" si="241"/>
        <v>38623.526332429989</v>
      </c>
      <c r="K309" s="4">
        <f t="shared" si="233"/>
        <v>95059.643389892619</v>
      </c>
      <c r="L309" s="4">
        <f t="shared" si="233"/>
        <v>60847.6324195583</v>
      </c>
      <c r="M309" s="4">
        <f t="shared" si="233"/>
        <v>5671.9003507738189</v>
      </c>
      <c r="N309" s="11">
        <f t="shared" si="238"/>
        <v>-1.590352273721507E-3</v>
      </c>
      <c r="O309" s="11">
        <f t="shared" si="238"/>
        <v>2.1316395899753093E-3</v>
      </c>
      <c r="P309" s="11">
        <f t="shared" si="238"/>
        <v>1.3120314471262162E-3</v>
      </c>
      <c r="Q309" s="4">
        <f t="shared" si="234"/>
        <v>717.27462662048924</v>
      </c>
      <c r="R309" s="4">
        <f t="shared" si="234"/>
        <v>4302.1168915445123</v>
      </c>
      <c r="S309" s="4">
        <f t="shared" si="234"/>
        <v>1030.9844928915913</v>
      </c>
      <c r="T309" s="4">
        <f t="shared" si="286"/>
        <v>5.8649980192387385</v>
      </c>
      <c r="U309" s="4">
        <f t="shared" si="286"/>
        <v>19.79033908352584</v>
      </c>
      <c r="V309" s="4">
        <f t="shared" si="286"/>
        <v>26.693173585911858</v>
      </c>
      <c r="W309" s="11">
        <f t="shared" si="235"/>
        <v>-1.219247815263802E-2</v>
      </c>
      <c r="X309" s="11">
        <f t="shared" si="235"/>
        <v>-1.3228699347321071E-2</v>
      </c>
      <c r="Y309" s="11">
        <f t="shared" si="235"/>
        <v>-1.2203590333800474E-2</v>
      </c>
      <c r="Z309" s="4">
        <f t="shared" si="247"/>
        <v>667.95844824205108</v>
      </c>
      <c r="AA309" s="4">
        <f t="shared" si="247"/>
        <v>14991.385098469373</v>
      </c>
      <c r="AB309" s="4">
        <f t="shared" si="247"/>
        <v>2077.0382306936481</v>
      </c>
      <c r="AC309" s="12">
        <f t="shared" si="287"/>
        <v>1.1747966026466128</v>
      </c>
      <c r="AD309" s="12">
        <f t="shared" si="287"/>
        <v>5.1788732495349405</v>
      </c>
      <c r="AE309" s="12">
        <f t="shared" si="287"/>
        <v>2.042764843798869</v>
      </c>
      <c r="AF309" s="11">
        <f t="shared" si="236"/>
        <v>-2.9039671966837322E-3</v>
      </c>
      <c r="AG309" s="11">
        <f t="shared" si="236"/>
        <v>2.0567434751257441E-3</v>
      </c>
      <c r="AH309" s="11">
        <f t="shared" si="236"/>
        <v>8.257041531207765E-4</v>
      </c>
      <c r="AI309" s="1">
        <f t="shared" si="282"/>
        <v>249283.44205638941</v>
      </c>
      <c r="AJ309" s="1">
        <f t="shared" si="282"/>
        <v>425291.23385135568</v>
      </c>
      <c r="AK309" s="1">
        <f t="shared" si="282"/>
        <v>76222.15634272882</v>
      </c>
      <c r="AL309" s="17">
        <f t="shared" si="288"/>
        <v>72.142120768410408</v>
      </c>
      <c r="AM309" s="17">
        <f t="shared" si="288"/>
        <v>33.896665186191619</v>
      </c>
      <c r="AN309" s="17">
        <f t="shared" si="288"/>
        <v>4.978628637009618</v>
      </c>
      <c r="AO309" s="7">
        <f t="shared" si="283"/>
        <v>1.4374680265653919E-3</v>
      </c>
      <c r="AP309" s="7">
        <f t="shared" si="283"/>
        <v>2.2135927401790577E-3</v>
      </c>
      <c r="AQ309" s="7">
        <f t="shared" si="283"/>
        <v>1.6022871633287787E-3</v>
      </c>
      <c r="AR309" s="1">
        <f t="shared" si="245"/>
        <v>122297.50534742545</v>
      </c>
      <c r="AS309" s="1">
        <f t="shared" si="245"/>
        <v>217384.69833120459</v>
      </c>
      <c r="AT309" s="1">
        <f t="shared" si="245"/>
        <v>38623.526332429989</v>
      </c>
      <c r="AU309" s="1">
        <f t="shared" si="252"/>
        <v>24459.501069485093</v>
      </c>
      <c r="AV309" s="1">
        <f t="shared" si="252"/>
        <v>43476.93966624092</v>
      </c>
      <c r="AW309" s="1">
        <f t="shared" si="252"/>
        <v>7724.7052664859984</v>
      </c>
      <c r="AX309" s="1">
        <f t="shared" si="253"/>
        <v>76047.714711914086</v>
      </c>
      <c r="AY309" s="1">
        <f t="shared" si="253"/>
        <v>48678.10593564665</v>
      </c>
      <c r="AZ309" s="1">
        <f t="shared" si="253"/>
        <v>4537.5202806190546</v>
      </c>
      <c r="BA309" s="1">
        <f t="shared" si="254"/>
        <v>11.239116247425468</v>
      </c>
      <c r="BB309" s="1">
        <f t="shared" si="254"/>
        <v>10.792984637873817</v>
      </c>
      <c r="BC309" s="1">
        <f t="shared" si="254"/>
        <v>8.4201359481210361</v>
      </c>
      <c r="BD309" s="1">
        <f t="shared" si="255"/>
        <v>83.820969147819227</v>
      </c>
      <c r="BE309">
        <f t="shared" si="289"/>
        <v>0.21822387218499145</v>
      </c>
      <c r="BF309">
        <f t="shared" si="289"/>
        <v>0.3346263841173937</v>
      </c>
      <c r="BG309">
        <f t="shared" si="289"/>
        <v>2.453676962688749E-2</v>
      </c>
      <c r="BH309">
        <f t="shared" si="256"/>
        <v>0.29392924337365817</v>
      </c>
      <c r="BI309">
        <f t="shared" si="257"/>
        <v>4.7621658391411486E-3</v>
      </c>
      <c r="BJ309">
        <f t="shared" si="257"/>
        <v>1.1197481694748152E-2</v>
      </c>
      <c r="BK309">
        <f t="shared" si="257"/>
        <v>6.0205306372294847E-5</v>
      </c>
      <c r="BL309">
        <f t="shared" si="251"/>
        <v>582.40100217769145</v>
      </c>
      <c r="BM309">
        <f t="shared" si="251"/>
        <v>2434.1611802820125</v>
      </c>
      <c r="BN309">
        <f t="shared" si="251"/>
        <v>2.3253412360223451</v>
      </c>
      <c r="BO309">
        <f t="shared" si="246"/>
        <v>672.09309870657921</v>
      </c>
      <c r="BP309">
        <f t="shared" si="267"/>
        <v>970.45943503177023</v>
      </c>
      <c r="BQ309">
        <f t="shared" si="267"/>
        <v>91.254609933719365</v>
      </c>
      <c r="BR309" s="7">
        <f t="shared" si="265"/>
        <v>8.4187844149941071E-4</v>
      </c>
      <c r="BS309" s="7">
        <f t="shared" si="249"/>
        <v>7.5954655211818119E-4</v>
      </c>
      <c r="BT309" s="7">
        <f t="shared" si="250"/>
        <v>1.254934440072747E-4</v>
      </c>
      <c r="BU309" s="8">
        <f>MAX((BU$3*climhigh!$I419+BU$4*climhigh!$I419^2+BU$5*climhigh!$I419^6)*(K309/K$66)^$BW$1,-99)</f>
        <v>-53.685866892232575</v>
      </c>
      <c r="BV309" s="8">
        <f>MAX((BV$3*climhigh!$I419+BV$4*climhigh!$I419^2+BV$5*climhigh!$I419^6)*(L309/L$66)^$BW$1,-99)</f>
        <v>-29.900236609916846</v>
      </c>
      <c r="BW309" s="8">
        <f>MAX((BW$3*climhigh!$I419+BW$4*climhigh!$I419^2+BW$5*climhigh!$I419^6)*(M309/M$66)^$BW$1,-99)</f>
        <v>-29.752985250385247</v>
      </c>
      <c r="BX309" s="8">
        <f>MAX((BX$3*climhigh!$M419+BX$4*climhigh!$M419^2+BX$5*climhigh!$M419^6)*(K309/K$66)^$BW$1,-99)</f>
        <v>-53.685885217321776</v>
      </c>
      <c r="BY309" s="8">
        <f>MAX((BY$3*climhigh!$M419+BY$4*climhigh!$M419^2+BY$5*climhigh!$M419^6)*(L309/L$66)^$BW$1,-99)</f>
        <v>-29.900246223060272</v>
      </c>
      <c r="BZ309" s="8">
        <f>MAX((BZ$3*climhigh!$M419+BZ$4*climhigh!$M419^2+BZ$5*climhigh!$M419^6)*(M309/M$66)^$BW$1,-99)</f>
        <v>-29.752994239364934</v>
      </c>
      <c r="CA309" s="8">
        <f t="shared" si="258"/>
        <v>2.5882987881555297E-2</v>
      </c>
      <c r="CB309" s="8">
        <f t="shared" si="259"/>
        <v>1.9659334203951994E-5</v>
      </c>
      <c r="CC309" s="8">
        <f t="shared" si="260"/>
        <v>3.2481452904549292E-6</v>
      </c>
      <c r="CD309" s="8">
        <f>MAX((CD$3*climhigh!$I419+CD$4*climhigh!$I419^2+CD$5*climhigh!$I419^6)*(K309/K$66)^$BW$1,-99)</f>
        <v>-99</v>
      </c>
      <c r="CE309" s="8">
        <f>MAX((CE$3*climhigh!$I419+CE$4*climhigh!$I419^2+CE$5*climhigh!$I419^6)*(L309/L$66)^$BW$1,-99)</f>
        <v>-99</v>
      </c>
      <c r="CF309" s="8">
        <f>MAX((CF$3*climhigh!$I419+CF$4*climhigh!$I419^2+CF$5*climhigh!$I419^6)*(M309/M$66)^$BW$1,-99)</f>
        <v>-99</v>
      </c>
      <c r="CG309" s="8">
        <f>MAX((CG$3*climhigh!$M419+CG$4*climhigh!$M419^2+CG$5*climhigh!$M419^6)*(K309/K$66)^$BW$1,-99)</f>
        <v>-99</v>
      </c>
      <c r="CH309" s="8">
        <f>MAX((CH$3*climhigh!$M419+CH$4*climhigh!$M419^2+CH$5*climhigh!$M419^6)*(L309/L$66)^$BW$1,-99)</f>
        <v>-99</v>
      </c>
      <c r="CI309" s="8">
        <f>MAX((CI$3*climhigh!$M419+CI$4*climhigh!$M419^2+CI$5*climhigh!$M419^6)*(M309/M$66)^$BW$1,-99)</f>
        <v>-99</v>
      </c>
      <c r="CJ309" s="8">
        <f t="shared" si="261"/>
        <v>0</v>
      </c>
      <c r="CK309" s="8">
        <f t="shared" si="262"/>
        <v>0</v>
      </c>
      <c r="CL309" s="8">
        <f t="shared" si="263"/>
        <v>0</v>
      </c>
    </row>
    <row r="310" spans="1:90">
      <c r="A310">
        <f t="shared" si="232"/>
        <v>2264</v>
      </c>
      <c r="B310" s="4">
        <f t="shared" si="284"/>
        <v>1286.5344704306603</v>
      </c>
      <c r="C310" s="4">
        <f t="shared" si="284"/>
        <v>3572.6074955641325</v>
      </c>
      <c r="D310" s="4">
        <f t="shared" si="284"/>
        <v>6809.6277450114876</v>
      </c>
      <c r="E310" s="11">
        <f t="shared" si="285"/>
        <v>2.1427399252180441E-8</v>
      </c>
      <c r="F310" s="11">
        <f t="shared" si="285"/>
        <v>4.2957211713170927E-8</v>
      </c>
      <c r="G310" s="11">
        <f t="shared" si="285"/>
        <v>9.4842189265661899E-8</v>
      </c>
      <c r="H310" s="4">
        <f t="shared" si="241"/>
        <v>122107.879647208</v>
      </c>
      <c r="I310" s="4">
        <f t="shared" si="241"/>
        <v>217846.12886344205</v>
      </c>
      <c r="J310" s="4">
        <f t="shared" si="241"/>
        <v>38674.116382400905</v>
      </c>
      <c r="K310" s="4">
        <f t="shared" si="233"/>
        <v>94912.248722207238</v>
      </c>
      <c r="L310" s="4">
        <f t="shared" si="233"/>
        <v>60976.787719873231</v>
      </c>
      <c r="M310" s="4">
        <f t="shared" si="233"/>
        <v>5679.329007482429</v>
      </c>
      <c r="N310" s="11">
        <f t="shared" si="238"/>
        <v>-1.5505493438560114E-3</v>
      </c>
      <c r="O310" s="11">
        <f t="shared" si="238"/>
        <v>2.1226019021476361E-3</v>
      </c>
      <c r="P310" s="11">
        <f t="shared" si="238"/>
        <v>1.3097297641340155E-3</v>
      </c>
      <c r="Q310" s="4">
        <f t="shared" si="234"/>
        <v>707.4306769674954</v>
      </c>
      <c r="R310" s="4">
        <f t="shared" si="234"/>
        <v>4254.216544606702</v>
      </c>
      <c r="S310" s="4">
        <f t="shared" si="234"/>
        <v>1019.7367096473915</v>
      </c>
      <c r="T310" s="4">
        <f t="shared" si="286"/>
        <v>5.7934891590239053</v>
      </c>
      <c r="U310" s="4">
        <f t="shared" si="286"/>
        <v>19.528538637808339</v>
      </c>
      <c r="V310" s="4">
        <f t="shared" si="286"/>
        <v>26.367421030760365</v>
      </c>
      <c r="W310" s="11">
        <f t="shared" si="235"/>
        <v>-1.219247815263802E-2</v>
      </c>
      <c r="X310" s="11">
        <f t="shared" si="235"/>
        <v>-1.3228699347321071E-2</v>
      </c>
      <c r="Y310" s="11">
        <f t="shared" si="235"/>
        <v>-1.2203590333800474E-2</v>
      </c>
      <c r="Z310" s="4">
        <f t="shared" si="247"/>
        <v>656.85202489904555</v>
      </c>
      <c r="AA310" s="4">
        <f t="shared" si="247"/>
        <v>14855.093138110913</v>
      </c>
      <c r="AB310" s="4">
        <f t="shared" si="247"/>
        <v>2056.079307676584</v>
      </c>
      <c r="AC310" s="12">
        <f t="shared" si="287"/>
        <v>1.1713850318497516</v>
      </c>
      <c r="AD310" s="12">
        <f t="shared" si="287"/>
        <v>5.1895248632994244</v>
      </c>
      <c r="AE310" s="12">
        <f t="shared" si="287"/>
        <v>2.0444515632142428</v>
      </c>
      <c r="AF310" s="11">
        <f t="shared" si="236"/>
        <v>-2.9039671966837322E-3</v>
      </c>
      <c r="AG310" s="11">
        <f t="shared" si="236"/>
        <v>2.0567434751257441E-3</v>
      </c>
      <c r="AH310" s="11">
        <f t="shared" si="236"/>
        <v>8.257041531207765E-4</v>
      </c>
      <c r="AI310" s="1">
        <f t="shared" si="282"/>
        <v>248814.59892023556</v>
      </c>
      <c r="AJ310" s="1">
        <f t="shared" si="282"/>
        <v>426239.05013246107</v>
      </c>
      <c r="AK310" s="1">
        <f t="shared" si="282"/>
        <v>76324.64597494193</v>
      </c>
      <c r="AL310" s="17">
        <f t="shared" si="288"/>
        <v>72.244785740463882</v>
      </c>
      <c r="AM310" s="17">
        <f t="shared" si="288"/>
        <v>33.970948264044324</v>
      </c>
      <c r="AN310" s="17">
        <f t="shared" si="288"/>
        <v>4.9865260578381188</v>
      </c>
      <c r="AO310" s="7">
        <f t="shared" si="283"/>
        <v>1.4230933462997381E-3</v>
      </c>
      <c r="AP310" s="7">
        <f t="shared" si="283"/>
        <v>2.191456812777267E-3</v>
      </c>
      <c r="AQ310" s="7">
        <f t="shared" si="283"/>
        <v>1.5862642916954909E-3</v>
      </c>
      <c r="AR310" s="1">
        <f t="shared" si="245"/>
        <v>122107.879647208</v>
      </c>
      <c r="AS310" s="1">
        <f t="shared" si="245"/>
        <v>217846.12886344205</v>
      </c>
      <c r="AT310" s="1">
        <f t="shared" si="245"/>
        <v>38674.116382400905</v>
      </c>
      <c r="AU310" s="1">
        <f t="shared" si="252"/>
        <v>24421.575929441602</v>
      </c>
      <c r="AV310" s="1">
        <f t="shared" si="252"/>
        <v>43569.225772688413</v>
      </c>
      <c r="AW310" s="1">
        <f t="shared" si="252"/>
        <v>7734.8232764801814</v>
      </c>
      <c r="AX310" s="1">
        <f t="shared" si="253"/>
        <v>75929.798977765779</v>
      </c>
      <c r="AY310" s="1">
        <f t="shared" si="253"/>
        <v>48781.430175898582</v>
      </c>
      <c r="AZ310" s="1">
        <f t="shared" si="253"/>
        <v>4543.4632059859441</v>
      </c>
      <c r="BA310" s="1">
        <f t="shared" si="254"/>
        <v>11.237564494735921</v>
      </c>
      <c r="BB310" s="1">
        <f t="shared" si="254"/>
        <v>10.795104990239231</v>
      </c>
      <c r="BC310" s="1">
        <f t="shared" si="254"/>
        <v>8.4214448209373085</v>
      </c>
      <c r="BD310" s="1">
        <f t="shared" si="255"/>
        <v>81.390273711575219</v>
      </c>
      <c r="BE310">
        <f t="shared" si="289"/>
        <v>0.21822387218499145</v>
      </c>
      <c r="BF310">
        <f t="shared" si="289"/>
        <v>0.3346263841173937</v>
      </c>
      <c r="BG310">
        <f t="shared" si="289"/>
        <v>2.453676962688749E-2</v>
      </c>
      <c r="BH310">
        <f t="shared" si="256"/>
        <v>0.29398276668978385</v>
      </c>
      <c r="BI310">
        <f t="shared" si="257"/>
        <v>4.7621658391411486E-3</v>
      </c>
      <c r="BJ310">
        <f t="shared" si="257"/>
        <v>1.1197481694748152E-2</v>
      </c>
      <c r="BK310">
        <f t="shared" si="257"/>
        <v>6.0205306372294847E-5</v>
      </c>
      <c r="BL310">
        <f t="shared" si="251"/>
        <v>581.49797314589262</v>
      </c>
      <c r="BM310">
        <f t="shared" si="251"/>
        <v>2439.3280402201394</v>
      </c>
      <c r="BN310">
        <f t="shared" si="251"/>
        <v>2.3283870254802337</v>
      </c>
      <c r="BO310">
        <f t="shared" si="246"/>
        <v>672.6589193970608</v>
      </c>
      <c r="BP310">
        <f t="shared" si="267"/>
        <v>981.44201073404463</v>
      </c>
      <c r="BQ310">
        <f t="shared" si="267"/>
        <v>92.30557212997077</v>
      </c>
      <c r="BR310" s="7">
        <f t="shared" si="265"/>
        <v>8.5220723984669178E-4</v>
      </c>
      <c r="BS310" s="7">
        <f t="shared" si="249"/>
        <v>7.3742383700794284E-4</v>
      </c>
      <c r="BT310" s="7">
        <f t="shared" si="250"/>
        <v>1.2173879101322957E-4</v>
      </c>
      <c r="BU310" s="8">
        <f>MAX((BU$3*climhigh!$I420+BU$4*climhigh!$I420^2+BU$5*climhigh!$I420^6)*(K310/K$66)^$BW$1,-99)</f>
        <v>-53.80256212159837</v>
      </c>
      <c r="BV310" s="8">
        <f>MAX((BV$3*climhigh!$I420+BV$4*climhigh!$I420^2+BV$5*climhigh!$I420^6)*(L310/L$66)^$BW$1,-99)</f>
        <v>-29.934633504076423</v>
      </c>
      <c r="BW310" s="8">
        <f>MAX((BW$3*climhigh!$I420+BW$4*climhigh!$I420^2+BW$5*climhigh!$I420^6)*(M310/M$66)^$BW$1,-99)</f>
        <v>-29.790240109482614</v>
      </c>
      <c r="BX310" s="8">
        <f>MAX((BX$3*climhigh!$M420+BX$4*climhigh!$M420^2+BX$5*climhigh!$M420^6)*(K310/K$66)^$BW$1,-99)</f>
        <v>-53.802580434748634</v>
      </c>
      <c r="BY310" s="8">
        <f>MAX((BY$3*climhigh!$M420+BY$4*climhigh!$M420^2+BY$5*climhigh!$M420^6)*(L310/L$66)^$BW$1,-99)</f>
        <v>-29.934643101827092</v>
      </c>
      <c r="BZ310" s="8">
        <f>MAX((BZ$3*climhigh!$M420+BZ$4*climhigh!$M420^2+BZ$5*climhigh!$M420^6)*(M310/M$66)^$BW$1,-99)</f>
        <v>-29.790249085565058</v>
      </c>
      <c r="CA310" s="8">
        <f t="shared" si="258"/>
        <v>2.5833220054865914E-2</v>
      </c>
      <c r="CB310" s="8">
        <f t="shared" si="259"/>
        <v>1.9050032255129762E-5</v>
      </c>
      <c r="CC310" s="8">
        <f t="shared" si="260"/>
        <v>3.1449049774580927E-6</v>
      </c>
      <c r="CD310" s="8">
        <f>MAX((CD$3*climhigh!$I420+CD$4*climhigh!$I420^2+CD$5*climhigh!$I420^6)*(K310/K$66)^$BW$1,-99)</f>
        <v>-99</v>
      </c>
      <c r="CE310" s="8">
        <f>MAX((CE$3*climhigh!$I420+CE$4*climhigh!$I420^2+CE$5*climhigh!$I420^6)*(L310/L$66)^$BW$1,-99)</f>
        <v>-99</v>
      </c>
      <c r="CF310" s="8">
        <f>MAX((CF$3*climhigh!$I420+CF$4*climhigh!$I420^2+CF$5*climhigh!$I420^6)*(M310/M$66)^$BW$1,-99)</f>
        <v>-99</v>
      </c>
      <c r="CG310" s="8">
        <f>MAX((CG$3*climhigh!$M420+CG$4*climhigh!$M420^2+CG$5*climhigh!$M420^6)*(K310/K$66)^$BW$1,-99)</f>
        <v>-99</v>
      </c>
      <c r="CH310" s="8">
        <f>MAX((CH$3*climhigh!$M420+CH$4*climhigh!$M420^2+CH$5*climhigh!$M420^6)*(L310/L$66)^$BW$1,-99)</f>
        <v>-99</v>
      </c>
      <c r="CI310" s="8">
        <f>MAX((CI$3*climhigh!$M420+CI$4*climhigh!$M420^2+CI$5*climhigh!$M420^6)*(M310/M$66)^$BW$1,-99)</f>
        <v>-99</v>
      </c>
      <c r="CJ310" s="8">
        <f t="shared" si="261"/>
        <v>0</v>
      </c>
      <c r="CK310" s="8">
        <f t="shared" si="262"/>
        <v>0</v>
      </c>
      <c r="CL310" s="8">
        <f t="shared" si="263"/>
        <v>0</v>
      </c>
    </row>
    <row r="311" spans="1:90">
      <c r="A311">
        <f t="shared" si="232"/>
        <v>2265</v>
      </c>
      <c r="B311" s="4">
        <f t="shared" si="284"/>
        <v>1286.5344966193936</v>
      </c>
      <c r="C311" s="4">
        <f t="shared" si="284"/>
        <v>3572.6076413599267</v>
      </c>
      <c r="D311" s="4">
        <f t="shared" si="284"/>
        <v>6809.6283585594911</v>
      </c>
      <c r="E311" s="11">
        <f t="shared" si="285"/>
        <v>2.0356029289571418E-8</v>
      </c>
      <c r="F311" s="11">
        <f t="shared" si="285"/>
        <v>4.0809351127512381E-8</v>
      </c>
      <c r="G311" s="11">
        <f t="shared" si="285"/>
        <v>9.0100079802378801E-8</v>
      </c>
      <c r="H311" s="4">
        <f t="shared" si="241"/>
        <v>121923.49151983343</v>
      </c>
      <c r="I311" s="4">
        <f t="shared" si="241"/>
        <v>218306.60191854674</v>
      </c>
      <c r="J311" s="4">
        <f t="shared" si="241"/>
        <v>38724.686991403061</v>
      </c>
      <c r="K311" s="4">
        <f t="shared" si="233"/>
        <v>94768.925233027083</v>
      </c>
      <c r="L311" s="4">
        <f t="shared" si="233"/>
        <v>61105.675135220699</v>
      </c>
      <c r="M311" s="4">
        <f t="shared" si="233"/>
        <v>5686.7548348255059</v>
      </c>
      <c r="N311" s="11">
        <f t="shared" si="238"/>
        <v>-1.5100631489581851E-3</v>
      </c>
      <c r="O311" s="11">
        <f t="shared" si="238"/>
        <v>2.1137127777142162E-3</v>
      </c>
      <c r="P311" s="11">
        <f t="shared" si="238"/>
        <v>1.3075184292534736E-3</v>
      </c>
      <c r="Q311" s="4">
        <f t="shared" si="234"/>
        <v>697.75011789937514</v>
      </c>
      <c r="R311" s="4">
        <f t="shared" si="234"/>
        <v>4206.812201523755</v>
      </c>
      <c r="S311" s="4">
        <f t="shared" si="234"/>
        <v>1008.6094046646684</v>
      </c>
      <c r="T311" s="4">
        <f t="shared" si="286"/>
        <v>5.7228521690249607</v>
      </c>
      <c r="U311" s="4">
        <f t="shared" si="286"/>
        <v>19.270201471476231</v>
      </c>
      <c r="V311" s="4">
        <f t="shared" si="286"/>
        <v>26.045643826342129</v>
      </c>
      <c r="W311" s="11">
        <f t="shared" si="235"/>
        <v>-1.219247815263802E-2</v>
      </c>
      <c r="X311" s="11">
        <f t="shared" si="235"/>
        <v>-1.3228699347321071E-2</v>
      </c>
      <c r="Y311" s="11">
        <f t="shared" si="235"/>
        <v>-1.2203590333800474E-2</v>
      </c>
      <c r="Z311" s="4">
        <f t="shared" si="247"/>
        <v>645.95602282492689</v>
      </c>
      <c r="AA311" s="4">
        <f t="shared" si="247"/>
        <v>14719.907470522885</v>
      </c>
      <c r="AB311" s="4">
        <f t="shared" si="247"/>
        <v>2035.3271877012644</v>
      </c>
      <c r="AC311" s="12">
        <f t="shared" si="287"/>
        <v>1.1679833681425735</v>
      </c>
      <c r="AD311" s="12">
        <f t="shared" si="287"/>
        <v>5.200198384701018</v>
      </c>
      <c r="AE311" s="12">
        <f t="shared" si="287"/>
        <v>2.046139675360843</v>
      </c>
      <c r="AF311" s="11">
        <f t="shared" si="236"/>
        <v>-2.9039671966837322E-3</v>
      </c>
      <c r="AG311" s="11">
        <f t="shared" si="236"/>
        <v>2.0567434751257441E-3</v>
      </c>
      <c r="AH311" s="11">
        <f t="shared" si="236"/>
        <v>8.257041531207765E-4</v>
      </c>
      <c r="AI311" s="1">
        <f t="shared" si="282"/>
        <v>248354.7149576536</v>
      </c>
      <c r="AJ311" s="1">
        <f t="shared" si="282"/>
        <v>427184.37089190335</v>
      </c>
      <c r="AK311" s="1">
        <f t="shared" si="282"/>
        <v>76427.004653927914</v>
      </c>
      <c r="AL311" s="17">
        <f t="shared" si="288"/>
        <v>72.346568703617066</v>
      </c>
      <c r="AM311" s="17">
        <f t="shared" si="288"/>
        <v>34.044649671393969</v>
      </c>
      <c r="AN311" s="17">
        <f t="shared" si="288"/>
        <v>4.9943569065810252</v>
      </c>
      <c r="AO311" s="7">
        <f t="shared" si="283"/>
        <v>1.4088624128367406E-3</v>
      </c>
      <c r="AP311" s="7">
        <f t="shared" si="283"/>
        <v>2.1695422446494942E-3</v>
      </c>
      <c r="AQ311" s="7">
        <f t="shared" si="283"/>
        <v>1.570401648778536E-3</v>
      </c>
      <c r="AR311" s="1">
        <f t="shared" si="245"/>
        <v>121923.49151983343</v>
      </c>
      <c r="AS311" s="1">
        <f t="shared" si="245"/>
        <v>218306.60191854674</v>
      </c>
      <c r="AT311" s="1">
        <f t="shared" si="245"/>
        <v>38724.686991403061</v>
      </c>
      <c r="AU311" s="1">
        <f t="shared" si="252"/>
        <v>24384.698303966688</v>
      </c>
      <c r="AV311" s="1">
        <f t="shared" si="252"/>
        <v>43661.320383709353</v>
      </c>
      <c r="AW311" s="1">
        <f t="shared" si="252"/>
        <v>7744.9373982806128</v>
      </c>
      <c r="AX311" s="1">
        <f t="shared" si="253"/>
        <v>75815.14018642166</v>
      </c>
      <c r="AY311" s="1">
        <f t="shared" si="253"/>
        <v>48884.540108176559</v>
      </c>
      <c r="AZ311" s="1">
        <f t="shared" si="253"/>
        <v>4549.4038678604047</v>
      </c>
      <c r="BA311" s="1">
        <f t="shared" si="254"/>
        <v>11.236053290292508</v>
      </c>
      <c r="BB311" s="1">
        <f t="shared" si="254"/>
        <v>10.797216472268978</v>
      </c>
      <c r="BC311" s="1">
        <f t="shared" si="254"/>
        <v>8.4227514853087229</v>
      </c>
      <c r="BD311" s="1">
        <f t="shared" si="255"/>
        <v>79.030067441531884</v>
      </c>
      <c r="BE311">
        <f t="shared" si="289"/>
        <v>0.21822387218499145</v>
      </c>
      <c r="BF311">
        <f t="shared" si="289"/>
        <v>0.3346263841173937</v>
      </c>
      <c r="BG311">
        <f t="shared" si="289"/>
        <v>2.453676962688749E-2</v>
      </c>
      <c r="BH311">
        <f t="shared" si="256"/>
        <v>0.29403578663487506</v>
      </c>
      <c r="BI311">
        <f t="shared" si="257"/>
        <v>4.7621658391411486E-3</v>
      </c>
      <c r="BJ311">
        <f t="shared" si="257"/>
        <v>1.1197481694748152E-2</v>
      </c>
      <c r="BK311">
        <f t="shared" si="257"/>
        <v>6.0205306372294847E-5</v>
      </c>
      <c r="BL311">
        <f t="shared" si="251"/>
        <v>580.61988630456631</v>
      </c>
      <c r="BM311">
        <f t="shared" si="251"/>
        <v>2444.484178825599</v>
      </c>
      <c r="BN311">
        <f t="shared" si="251"/>
        <v>2.3314316444886423</v>
      </c>
      <c r="BO311">
        <f t="shared" si="246"/>
        <v>673.23216419811843</v>
      </c>
      <c r="BP311">
        <f t="shared" si="267"/>
        <v>992.54902213544483</v>
      </c>
      <c r="BQ311">
        <f t="shared" si="267"/>
        <v>93.368646507840637</v>
      </c>
      <c r="BR311" s="7">
        <f t="shared" si="265"/>
        <v>8.6273447548190774E-4</v>
      </c>
      <c r="BS311" s="7">
        <f t="shared" si="249"/>
        <v>7.1594547282324546E-4</v>
      </c>
      <c r="BT311" s="7">
        <f t="shared" si="250"/>
        <v>1.1809529063258319E-4</v>
      </c>
      <c r="BU311" s="8">
        <f>MAX((BU$3*climhigh!$I421+BU$4*climhigh!$I421^2+BU$5*climhigh!$I421^6)*(K311/K$66)^$BW$1,-99)</f>
        <v>-53.916742974483206</v>
      </c>
      <c r="BV311" s="8">
        <f>MAX((BV$3*climhigh!$I421+BV$4*climhigh!$I421^2+BV$5*climhigh!$I421^6)*(L311/L$66)^$BW$1,-99)</f>
        <v>-29.967976839072151</v>
      </c>
      <c r="BW311" s="8">
        <f>MAX((BW$3*climhigh!$I421+BW$4*climhigh!$I421^2+BW$5*climhigh!$I421^6)*(M311/M$66)^$BW$1,-99)</f>
        <v>-29.82647648841435</v>
      </c>
      <c r="BX311" s="8">
        <f>MAX((BX$3*climhigh!$M421+BX$4*climhigh!$M421^2+BX$5*climhigh!$M421^6)*(K311/K$66)^$BW$1,-99)</f>
        <v>-53.916761275558372</v>
      </c>
      <c r="BY311" s="8">
        <f>MAX((BY$3*climhigh!$M421+BY$4*climhigh!$M421^2+BY$5*climhigh!$M421^6)*(L311/L$66)^$BW$1,-99)</f>
        <v>-29.967986421505199</v>
      </c>
      <c r="BZ311" s="8">
        <f>MAX((BZ$3*climhigh!$M421+BZ$4*climhigh!$M421^2+BZ$5*climhigh!$M421^6)*(M311/M$66)^$BW$1,-99)</f>
        <v>-29.826485451658055</v>
      </c>
      <c r="CA311" s="8">
        <f t="shared" si="258"/>
        <v>2.5784297896371235E-2</v>
      </c>
      <c r="CB311" s="8">
        <f t="shared" si="259"/>
        <v>1.8460151348832917E-5</v>
      </c>
      <c r="CC311" s="8">
        <f t="shared" si="260"/>
        <v>3.0450041538290642E-6</v>
      </c>
      <c r="CD311" s="8">
        <f>MAX((CD$3*climhigh!$I421+CD$4*climhigh!$I421^2+CD$5*climhigh!$I421^6)*(K311/K$66)^$BW$1,-99)</f>
        <v>-99</v>
      </c>
      <c r="CE311" s="8">
        <f>MAX((CE$3*climhigh!$I421+CE$4*climhigh!$I421^2+CE$5*climhigh!$I421^6)*(L311/L$66)^$BW$1,-99)</f>
        <v>-99</v>
      </c>
      <c r="CF311" s="8">
        <f>MAX((CF$3*climhigh!$I421+CF$4*climhigh!$I421^2+CF$5*climhigh!$I421^6)*(M311/M$66)^$BW$1,-99)</f>
        <v>-99</v>
      </c>
      <c r="CG311" s="8">
        <f>MAX((CG$3*climhigh!$M421+CG$4*climhigh!$M421^2+CG$5*climhigh!$M421^6)*(K311/K$66)^$BW$1,-99)</f>
        <v>-99</v>
      </c>
      <c r="CH311" s="8">
        <f>MAX((CH$3*climhigh!$M421+CH$4*climhigh!$M421^2+CH$5*climhigh!$M421^6)*(L311/L$66)^$BW$1,-99)</f>
        <v>-99</v>
      </c>
      <c r="CI311" s="8">
        <f>MAX((CI$3*climhigh!$M421+CI$4*climhigh!$M421^2+CI$5*climhigh!$M421^6)*(M311/M$66)^$BW$1,-99)</f>
        <v>-99</v>
      </c>
      <c r="CJ311" s="8">
        <f t="shared" si="261"/>
        <v>0</v>
      </c>
      <c r="CK311" s="8">
        <f t="shared" si="262"/>
        <v>0</v>
      </c>
      <c r="CL311" s="8">
        <f t="shared" si="263"/>
        <v>0</v>
      </c>
    </row>
    <row r="312" spans="1:90">
      <c r="A312">
        <f t="shared" si="232"/>
        <v>2266</v>
      </c>
      <c r="B312" s="4">
        <f t="shared" si="284"/>
        <v>1286.534521498691</v>
      </c>
      <c r="C312" s="4">
        <f t="shared" si="284"/>
        <v>3572.6077798659367</v>
      </c>
      <c r="D312" s="4">
        <f t="shared" si="284"/>
        <v>6809.6289414301473</v>
      </c>
      <c r="E312" s="11">
        <f t="shared" si="285"/>
        <v>1.9338227825092845E-8</v>
      </c>
      <c r="F312" s="11">
        <f t="shared" si="285"/>
        <v>3.8768883571136761E-8</v>
      </c>
      <c r="G312" s="11">
        <f t="shared" si="285"/>
        <v>8.5595075812259863E-8</v>
      </c>
      <c r="H312" s="4">
        <f t="shared" si="241"/>
        <v>121744.39921937647</v>
      </c>
      <c r="I312" s="4">
        <f t="shared" si="241"/>
        <v>218766.13873657494</v>
      </c>
      <c r="J312" s="4">
        <f t="shared" si="241"/>
        <v>38775.241269262093</v>
      </c>
      <c r="K312" s="4">
        <f t="shared" si="233"/>
        <v>94629.718196411675</v>
      </c>
      <c r="L312" s="4">
        <f t="shared" si="233"/>
        <v>61234.300605140656</v>
      </c>
      <c r="M312" s="4">
        <f t="shared" si="233"/>
        <v>5694.1782882399721</v>
      </c>
      <c r="N312" s="11">
        <f t="shared" si="238"/>
        <v>-1.4689101546009331E-3</v>
      </c>
      <c r="O312" s="11">
        <f t="shared" si="238"/>
        <v>2.1049676586555321E-3</v>
      </c>
      <c r="P312" s="11">
        <f t="shared" si="238"/>
        <v>1.3053936084961304E-3</v>
      </c>
      <c r="Q312" s="4">
        <f t="shared" si="234"/>
        <v>688.23039237035175</v>
      </c>
      <c r="R312" s="4">
        <f t="shared" si="234"/>
        <v>4159.8997697775812</v>
      </c>
      <c r="S312" s="4">
        <f t="shared" si="234"/>
        <v>997.60139870255398</v>
      </c>
      <c r="T312" s="4">
        <f t="shared" si="286"/>
        <v>5.6530764189833471</v>
      </c>
      <c r="U312" s="4">
        <f t="shared" si="286"/>
        <v>19.015281769847768</v>
      </c>
      <c r="V312" s="4">
        <f t="shared" si="286"/>
        <v>25.727793459105371</v>
      </c>
      <c r="W312" s="11">
        <f t="shared" si="235"/>
        <v>-1.219247815263802E-2</v>
      </c>
      <c r="X312" s="11">
        <f t="shared" si="235"/>
        <v>-1.3228699347321071E-2</v>
      </c>
      <c r="Y312" s="11">
        <f t="shared" si="235"/>
        <v>-1.2203590333800474E-2</v>
      </c>
      <c r="Z312" s="4">
        <f t="shared" si="247"/>
        <v>635.26652370748343</v>
      </c>
      <c r="AA312" s="4">
        <f t="shared" si="247"/>
        <v>14585.822618778433</v>
      </c>
      <c r="AB312" s="4">
        <f t="shared" si="247"/>
        <v>2014.7800609085602</v>
      </c>
      <c r="AC312" s="12">
        <f t="shared" si="287"/>
        <v>1.1645915827552153</v>
      </c>
      <c r="AD312" s="12">
        <f t="shared" si="287"/>
        <v>5.2108938587981113</v>
      </c>
      <c r="AE312" s="12">
        <f t="shared" si="287"/>
        <v>2.0478291813886536</v>
      </c>
      <c r="AF312" s="11">
        <f t="shared" si="236"/>
        <v>-2.9039671966837322E-3</v>
      </c>
      <c r="AG312" s="11">
        <f t="shared" si="236"/>
        <v>2.0567434751257441E-3</v>
      </c>
      <c r="AH312" s="11">
        <f t="shared" si="236"/>
        <v>8.257041531207765E-4</v>
      </c>
      <c r="AI312" s="1">
        <f t="shared" ref="AI312:AK327" si="290">(1-$AI$5)*AI311+AU311</f>
        <v>247903.94176585495</v>
      </c>
      <c r="AJ312" s="1">
        <f t="shared" si="290"/>
        <v>428127.25418642233</v>
      </c>
      <c r="AK312" s="1">
        <f t="shared" si="290"/>
        <v>76529.24158681574</v>
      </c>
      <c r="AL312" s="17">
        <f t="shared" si="288"/>
        <v>72.447475801347863</v>
      </c>
      <c r="AM312" s="17">
        <f t="shared" si="288"/>
        <v>34.117772364003685</v>
      </c>
      <c r="AN312" s="17">
        <f t="shared" si="288"/>
        <v>5.0021216214385014</v>
      </c>
      <c r="AO312" s="7">
        <f t="shared" si="283"/>
        <v>1.3947737887083731E-3</v>
      </c>
      <c r="AP312" s="7">
        <f t="shared" si="283"/>
        <v>2.1478468222029994E-3</v>
      </c>
      <c r="AQ312" s="7">
        <f t="shared" si="283"/>
        <v>1.5546976322907506E-3</v>
      </c>
      <c r="AR312" s="1">
        <f t="shared" si="245"/>
        <v>121744.39921937647</v>
      </c>
      <c r="AS312" s="1">
        <f t="shared" si="245"/>
        <v>218766.13873657494</v>
      </c>
      <c r="AT312" s="1">
        <f t="shared" si="245"/>
        <v>38775.241269262093</v>
      </c>
      <c r="AU312" s="1">
        <f t="shared" si="252"/>
        <v>24348.879843875297</v>
      </c>
      <c r="AV312" s="1">
        <f t="shared" si="252"/>
        <v>43753.227747314988</v>
      </c>
      <c r="AW312" s="1">
        <f t="shared" si="252"/>
        <v>7755.0482538524193</v>
      </c>
      <c r="AX312" s="1">
        <f t="shared" si="253"/>
        <v>75703.774557129334</v>
      </c>
      <c r="AY312" s="1">
        <f t="shared" si="253"/>
        <v>48987.440484112529</v>
      </c>
      <c r="AZ312" s="1">
        <f t="shared" si="253"/>
        <v>4555.3426305919784</v>
      </c>
      <c r="BA312" s="1">
        <f t="shared" si="254"/>
        <v>11.234583300231733</v>
      </c>
      <c r="BB312" s="1">
        <f t="shared" si="254"/>
        <v>10.799319227587272</v>
      </c>
      <c r="BC312" s="1">
        <f t="shared" si="254"/>
        <v>8.4240560276317442</v>
      </c>
      <c r="BD312" s="1">
        <f t="shared" si="255"/>
        <v>76.738307488221892</v>
      </c>
      <c r="BE312">
        <f t="shared" si="289"/>
        <v>0.21822387218499145</v>
      </c>
      <c r="BF312">
        <f t="shared" si="289"/>
        <v>0.3346263841173937</v>
      </c>
      <c r="BG312">
        <f t="shared" si="289"/>
        <v>2.453676962688749E-2</v>
      </c>
      <c r="BH312">
        <f t="shared" si="256"/>
        <v>0.29408830720167861</v>
      </c>
      <c r="BI312">
        <f t="shared" si="257"/>
        <v>4.7621658391411486E-3</v>
      </c>
      <c r="BJ312">
        <f t="shared" si="257"/>
        <v>1.1197481694748152E-2</v>
      </c>
      <c r="BK312">
        <f t="shared" si="257"/>
        <v>6.0205306372294847E-5</v>
      </c>
      <c r="BL312">
        <f t="shared" si="251"/>
        <v>579.7670190692769</v>
      </c>
      <c r="BM312">
        <f t="shared" si="251"/>
        <v>2449.6298339335326</v>
      </c>
      <c r="BN312">
        <f t="shared" si="251"/>
        <v>2.334475280275575</v>
      </c>
      <c r="BO312">
        <f t="shared" si="246"/>
        <v>673.81298479617544</v>
      </c>
      <c r="BP312">
        <f t="shared" si="267"/>
        <v>1003.781876224066</v>
      </c>
      <c r="BQ312">
        <f t="shared" si="267"/>
        <v>94.443972392879871</v>
      </c>
      <c r="BR312" s="7">
        <f t="shared" si="265"/>
        <v>8.7345195924148911E-4</v>
      </c>
      <c r="BS312" s="7">
        <f t="shared" si="249"/>
        <v>6.9509269206140332E-4</v>
      </c>
      <c r="BT312" s="7">
        <f t="shared" si="250"/>
        <v>1.1455966607685338E-4</v>
      </c>
      <c r="BU312" s="8">
        <f>MAX((BU$3*climhigh!$I422+BU$4*climhigh!$I422^2+BU$5*climhigh!$I422^6)*(K312/K$66)^$BW$1,-99)</f>
        <v>-54.028410837924604</v>
      </c>
      <c r="BV312" s="8">
        <f>MAX((BV$3*climhigh!$I422+BV$4*climhigh!$I422^2+BV$5*climhigh!$I422^6)*(L312/L$66)^$BW$1,-99)</f>
        <v>-30.000276047769972</v>
      </c>
      <c r="BW312" s="8">
        <f>MAX((BW$3*climhigh!$I422+BW$4*climhigh!$I422^2+BW$5*climhigh!$I422^6)*(M312/M$66)^$BW$1,-99)</f>
        <v>-29.861702911091953</v>
      </c>
      <c r="BX312" s="8">
        <f>MAX((BX$3*climhigh!$M422+BX$4*climhigh!$M422^2+BX$5*climhigh!$M422^6)*(K312/K$66)^$BW$1,-99)</f>
        <v>-54.028429126785568</v>
      </c>
      <c r="BY312" s="8">
        <f>MAX((BY$3*climhigh!$M422+BY$4*climhigh!$M422^2+BY$5*climhigh!$M422^6)*(L312/L$66)^$BW$1,-99)</f>
        <v>-30.000285614959704</v>
      </c>
      <c r="BZ312" s="8">
        <f>MAX((BZ$3*climhigh!$M422+BZ$4*climhigh!$M422^2+BZ$5*climhigh!$M422^6)*(M312/M$66)^$BW$1,-99)</f>
        <v>-29.861711861554735</v>
      </c>
      <c r="CA312" s="8">
        <f t="shared" si="258"/>
        <v>2.573622744337431E-2</v>
      </c>
      <c r="CB312" s="8">
        <f t="shared" si="259"/>
        <v>1.7889063617119616E-5</v>
      </c>
      <c r="CC312" s="8">
        <f t="shared" si="260"/>
        <v>2.9483336219909109E-6</v>
      </c>
      <c r="CD312" s="8">
        <f>MAX((CD$3*climhigh!$I422+CD$4*climhigh!$I422^2+CD$5*climhigh!$I422^6)*(K312/K$66)^$BW$1,-99)</f>
        <v>-99</v>
      </c>
      <c r="CE312" s="8">
        <f>MAX((CE$3*climhigh!$I422+CE$4*climhigh!$I422^2+CE$5*climhigh!$I422^6)*(L312/L$66)^$BW$1,-99)</f>
        <v>-99</v>
      </c>
      <c r="CF312" s="8">
        <f>MAX((CF$3*climhigh!$I422+CF$4*climhigh!$I422^2+CF$5*climhigh!$I422^6)*(M312/M$66)^$BW$1,-99)</f>
        <v>-99</v>
      </c>
      <c r="CG312" s="8">
        <f>MAX((CG$3*climhigh!$M422+CG$4*climhigh!$M422^2+CG$5*climhigh!$M422^6)*(K312/K$66)^$BW$1,-99)</f>
        <v>-99</v>
      </c>
      <c r="CH312" s="8">
        <f>MAX((CH$3*climhigh!$M422+CH$4*climhigh!$M422^2+CH$5*climhigh!$M422^6)*(L312/L$66)^$BW$1,-99)</f>
        <v>-99</v>
      </c>
      <c r="CI312" s="8">
        <f>MAX((CI$3*climhigh!$M422+CI$4*climhigh!$M422^2+CI$5*climhigh!$M422^6)*(M312/M$66)^$BW$1,-99)</f>
        <v>-99</v>
      </c>
      <c r="CJ312" s="8">
        <f t="shared" si="261"/>
        <v>0</v>
      </c>
      <c r="CK312" s="8">
        <f t="shared" si="262"/>
        <v>0</v>
      </c>
      <c r="CL312" s="8">
        <f t="shared" si="263"/>
        <v>0</v>
      </c>
    </row>
    <row r="313" spans="1:90">
      <c r="A313">
        <f t="shared" si="232"/>
        <v>2267</v>
      </c>
      <c r="B313" s="4">
        <f t="shared" si="284"/>
        <v>1286.5345451340238</v>
      </c>
      <c r="C313" s="4">
        <f t="shared" si="284"/>
        <v>3572.6079114466511</v>
      </c>
      <c r="D313" s="4">
        <f t="shared" si="284"/>
        <v>6809.6294951573173</v>
      </c>
      <c r="E313" s="11">
        <f t="shared" si="285"/>
        <v>1.8371316433838203E-8</v>
      </c>
      <c r="F313" s="11">
        <f t="shared" si="285"/>
        <v>3.6830439392579923E-8</v>
      </c>
      <c r="G313" s="11">
        <f t="shared" si="285"/>
        <v>8.1315322021646867E-8</v>
      </c>
      <c r="H313" s="4">
        <f t="shared" si="241"/>
        <v>121570.65912862895</v>
      </c>
      <c r="I313" s="4">
        <f t="shared" si="241"/>
        <v>219224.75984906789</v>
      </c>
      <c r="J313" s="4">
        <f t="shared" si="241"/>
        <v>38825.782197220025</v>
      </c>
      <c r="K313" s="4">
        <f t="shared" si="233"/>
        <v>94494.671432211268</v>
      </c>
      <c r="L313" s="4">
        <f t="shared" si="233"/>
        <v>61362.669871124344</v>
      </c>
      <c r="M313" s="4">
        <f t="shared" si="233"/>
        <v>5701.5998043404661</v>
      </c>
      <c r="N313" s="11">
        <f t="shared" si="238"/>
        <v>-1.4271073271094892E-3</v>
      </c>
      <c r="O313" s="11">
        <f t="shared" si="238"/>
        <v>2.0963620832621377E-3</v>
      </c>
      <c r="P313" s="11">
        <f t="shared" si="238"/>
        <v>1.3033515504461413E-3</v>
      </c>
      <c r="Q313" s="4">
        <f t="shared" si="234"/>
        <v>678.8689673749775</v>
      </c>
      <c r="R313" s="4">
        <f t="shared" si="234"/>
        <v>4113.4751511185405</v>
      </c>
      <c r="S313" s="4">
        <f t="shared" si="234"/>
        <v>986.71151806358023</v>
      </c>
      <c r="T313" s="4">
        <f t="shared" si="286"/>
        <v>5.5841514082496992</v>
      </c>
      <c r="U313" s="4">
        <f t="shared" si="286"/>
        <v>18.763734324309855</v>
      </c>
      <c r="V313" s="4">
        <f t="shared" si="286"/>
        <v>25.413822007537817</v>
      </c>
      <c r="W313" s="11">
        <f t="shared" si="235"/>
        <v>-1.219247815263802E-2</v>
      </c>
      <c r="X313" s="11">
        <f t="shared" si="235"/>
        <v>-1.3228699347321071E-2</v>
      </c>
      <c r="Y313" s="11">
        <f t="shared" si="235"/>
        <v>-1.2203590333800474E-2</v>
      </c>
      <c r="Z313" s="4">
        <f t="shared" si="247"/>
        <v>624.7796667848171</v>
      </c>
      <c r="AA313" s="4">
        <f t="shared" si="247"/>
        <v>14452.833001267929</v>
      </c>
      <c r="AB313" s="4">
        <f t="shared" si="247"/>
        <v>1994.4361211172491</v>
      </c>
      <c r="AC313" s="12">
        <f t="shared" si="287"/>
        <v>1.1612096470013602</v>
      </c>
      <c r="AD313" s="12">
        <f t="shared" si="287"/>
        <v>5.2216113307417675</v>
      </c>
      <c r="AE313" s="12">
        <f t="shared" si="287"/>
        <v>2.0495200824486082</v>
      </c>
      <c r="AF313" s="11">
        <f t="shared" si="236"/>
        <v>-2.9039671966837322E-3</v>
      </c>
      <c r="AG313" s="11">
        <f t="shared" si="236"/>
        <v>2.0567434751257441E-3</v>
      </c>
      <c r="AH313" s="11">
        <f t="shared" si="236"/>
        <v>8.257041531207765E-4</v>
      </c>
      <c r="AI313" s="1">
        <f t="shared" si="290"/>
        <v>247462.42743314477</v>
      </c>
      <c r="AJ313" s="1">
        <f t="shared" si="290"/>
        <v>429067.75651509513</v>
      </c>
      <c r="AK313" s="1">
        <f t="shared" si="290"/>
        <v>76631.365681986586</v>
      </c>
      <c r="AL313" s="17">
        <f t="shared" si="288"/>
        <v>72.547513163250599</v>
      </c>
      <c r="AM313" s="17">
        <f t="shared" si="288"/>
        <v>34.19031931546683</v>
      </c>
      <c r="AN313" s="17">
        <f t="shared" si="288"/>
        <v>5.0098206402133698</v>
      </c>
      <c r="AO313" s="7">
        <f t="shared" si="283"/>
        <v>1.3808260508212894E-3</v>
      </c>
      <c r="AP313" s="7">
        <f t="shared" si="283"/>
        <v>2.1263683539809695E-3</v>
      </c>
      <c r="AQ313" s="7">
        <f t="shared" si="283"/>
        <v>1.5391506559678432E-3</v>
      </c>
      <c r="AR313" s="1">
        <f t="shared" si="245"/>
        <v>121570.65912862895</v>
      </c>
      <c r="AS313" s="1">
        <f t="shared" si="245"/>
        <v>219224.75984906789</v>
      </c>
      <c r="AT313" s="1">
        <f t="shared" si="245"/>
        <v>38825.782197220025</v>
      </c>
      <c r="AU313" s="1">
        <f t="shared" si="252"/>
        <v>24314.131825725792</v>
      </c>
      <c r="AV313" s="1">
        <f t="shared" si="252"/>
        <v>43844.951969813585</v>
      </c>
      <c r="AW313" s="1">
        <f t="shared" si="252"/>
        <v>7765.1564394440056</v>
      </c>
      <c r="AX313" s="1">
        <f t="shared" si="253"/>
        <v>75595.737145769002</v>
      </c>
      <c r="AY313" s="1">
        <f t="shared" si="253"/>
        <v>49090.135896899475</v>
      </c>
      <c r="AZ313" s="1">
        <f t="shared" si="253"/>
        <v>4561.2798434723727</v>
      </c>
      <c r="BA313" s="1">
        <f t="shared" si="254"/>
        <v>11.233155173617092</v>
      </c>
      <c r="BB313" s="1">
        <f t="shared" si="254"/>
        <v>10.801413395369707</v>
      </c>
      <c r="BC313" s="1">
        <f t="shared" si="254"/>
        <v>8.4253585305568492</v>
      </c>
      <c r="BD313" s="1">
        <f t="shared" si="255"/>
        <v>74.513010084255285</v>
      </c>
      <c r="BE313">
        <f t="shared" si="289"/>
        <v>0.21822387218499145</v>
      </c>
      <c r="BF313">
        <f t="shared" si="289"/>
        <v>0.3346263841173937</v>
      </c>
      <c r="BG313">
        <f t="shared" si="289"/>
        <v>2.453676962688749E-2</v>
      </c>
      <c r="BH313">
        <f t="shared" si="256"/>
        <v>0.29414033238002435</v>
      </c>
      <c r="BI313">
        <f t="shared" si="257"/>
        <v>4.7621658391411486E-3</v>
      </c>
      <c r="BJ313">
        <f t="shared" si="257"/>
        <v>1.1197481694748152E-2</v>
      </c>
      <c r="BK313">
        <f t="shared" si="257"/>
        <v>6.0205306372294847E-5</v>
      </c>
      <c r="BL313">
        <f t="shared" si="251"/>
        <v>578.93963994422984</v>
      </c>
      <c r="BM313">
        <f t="shared" si="251"/>
        <v>2454.7652354454972</v>
      </c>
      <c r="BN313">
        <f t="shared" si="251"/>
        <v>2.3375181123276225</v>
      </c>
      <c r="BO313">
        <f t="shared" si="246"/>
        <v>674.40152806790798</v>
      </c>
      <c r="BP313">
        <f t="shared" si="267"/>
        <v>1015.1419959098946</v>
      </c>
      <c r="BQ313">
        <f t="shared" si="267"/>
        <v>95.531690713988255</v>
      </c>
      <c r="BR313" s="7">
        <f t="shared" si="265"/>
        <v>8.8435150505383753E-4</v>
      </c>
      <c r="BS313" s="7">
        <f t="shared" si="249"/>
        <v>6.7484727384602258E-4</v>
      </c>
      <c r="BT313" s="7">
        <f t="shared" si="250"/>
        <v>1.111287383132482E-4</v>
      </c>
      <c r="BU313" s="8">
        <f>MAX((BU$3*climhigh!$I423+BU$4*climhigh!$I423^2+BU$5*climhigh!$I423^6)*(K313/K$66)^$BW$1,-99)</f>
        <v>-54.137567463396373</v>
      </c>
      <c r="BV313" s="8">
        <f>MAX((BV$3*climhigh!$I423+BV$4*climhigh!$I423^2+BV$5*climhigh!$I423^6)*(L313/L$66)^$BW$1,-99)</f>
        <v>-30.031540579120492</v>
      </c>
      <c r="BW313" s="8">
        <f>MAX((BW$3*climhigh!$I423+BW$4*climhigh!$I423^2+BW$5*climhigh!$I423^6)*(M313/M$66)^$BW$1,-99)</f>
        <v>-29.89592792789858</v>
      </c>
      <c r="BX313" s="8">
        <f>MAX((BX$3*climhigh!$M423+BX$4*climhigh!$M423^2+BX$5*climhigh!$M423^6)*(K313/K$66)^$BW$1,-99)</f>
        <v>-54.137585739901148</v>
      </c>
      <c r="BY313" s="8">
        <f>MAX((BY$3*climhigh!$M423+BY$4*climhigh!$M423^2+BY$5*climhigh!$M423^6)*(L313/L$66)^$BW$1,-99)</f>
        <v>-30.031550131140424</v>
      </c>
      <c r="BZ313" s="8">
        <f>MAX((BZ$3*climhigh!$M423+BZ$4*climhigh!$M423^2+BZ$5*climhigh!$M423^6)*(M313/M$66)^$BW$1,-99)</f>
        <v>-29.895936865637587</v>
      </c>
      <c r="CA313" s="8">
        <f t="shared" si="258"/>
        <v>2.5689014401527745E-2</v>
      </c>
      <c r="CB313" s="8">
        <f t="shared" si="259"/>
        <v>1.7336161336662212E-5</v>
      </c>
      <c r="CC313" s="8">
        <f t="shared" si="260"/>
        <v>2.854787758952641E-6</v>
      </c>
      <c r="CD313" s="8">
        <f>MAX((CD$3*climhigh!$I423+CD$4*climhigh!$I423^2+CD$5*climhigh!$I423^6)*(K313/K$66)^$BW$1,-99)</f>
        <v>-99</v>
      </c>
      <c r="CE313" s="8">
        <f>MAX((CE$3*climhigh!$I423+CE$4*climhigh!$I423^2+CE$5*climhigh!$I423^6)*(L313/L$66)^$BW$1,-99)</f>
        <v>-99</v>
      </c>
      <c r="CF313" s="8">
        <f>MAX((CF$3*climhigh!$I423+CF$4*climhigh!$I423^2+CF$5*climhigh!$I423^6)*(M313/M$66)^$BW$1,-99)</f>
        <v>-99</v>
      </c>
      <c r="CG313" s="8">
        <f>MAX((CG$3*climhigh!$M423+CG$4*climhigh!$M423^2+CG$5*climhigh!$M423^6)*(K313/K$66)^$BW$1,-99)</f>
        <v>-99</v>
      </c>
      <c r="CH313" s="8">
        <f>MAX((CH$3*climhigh!$M423+CH$4*climhigh!$M423^2+CH$5*climhigh!$M423^6)*(L313/L$66)^$BW$1,-99)</f>
        <v>-99</v>
      </c>
      <c r="CI313" s="8">
        <f>MAX((CI$3*climhigh!$M423+CI$4*climhigh!$M423^2+CI$5*climhigh!$M423^6)*(M313/M$66)^$BW$1,-99)</f>
        <v>-99</v>
      </c>
      <c r="CJ313" s="8">
        <f t="shared" si="261"/>
        <v>0</v>
      </c>
      <c r="CK313" s="8">
        <f t="shared" si="262"/>
        <v>0</v>
      </c>
      <c r="CL313" s="8">
        <f t="shared" si="263"/>
        <v>0</v>
      </c>
    </row>
    <row r="314" spans="1:90">
      <c r="A314">
        <f t="shared" ref="A314:A346" si="291">1+A313</f>
        <v>2268</v>
      </c>
      <c r="B314" s="4">
        <f t="shared" si="284"/>
        <v>1286.5345675875903</v>
      </c>
      <c r="C314" s="4">
        <f t="shared" si="284"/>
        <v>3572.6080364483341</v>
      </c>
      <c r="D314" s="4">
        <f t="shared" si="284"/>
        <v>6809.6300211981716</v>
      </c>
      <c r="E314" s="11">
        <f t="shared" si="285"/>
        <v>1.7452750612146291E-8</v>
      </c>
      <c r="F314" s="11">
        <f t="shared" si="285"/>
        <v>3.4988917422950927E-8</v>
      </c>
      <c r="G314" s="11">
        <f t="shared" si="285"/>
        <v>7.724955592056452E-8</v>
      </c>
      <c r="H314" s="4">
        <f t="shared" si="241"/>
        <v>121402.32574376147</v>
      </c>
      <c r="I314" s="4">
        <f t="shared" si="241"/>
        <v>219682.48508880415</v>
      </c>
      <c r="J314" s="4">
        <f t="shared" si="241"/>
        <v>38876.312630174609</v>
      </c>
      <c r="K314" s="4">
        <f t="shared" ref="K314:M346" si="292">H314/B314*1000</f>
        <v>94363.827294128336</v>
      </c>
      <c r="L314" s="4">
        <f t="shared" si="292"/>
        <v>61490.788479331444</v>
      </c>
      <c r="M314" s="4">
        <f t="shared" si="292"/>
        <v>5709.0198012452702</v>
      </c>
      <c r="N314" s="11">
        <f t="shared" si="238"/>
        <v>-1.3846721312407162E-3</v>
      </c>
      <c r="O314" s="11">
        <f t="shared" si="238"/>
        <v>2.0878916852244966E-3</v>
      </c>
      <c r="P314" s="11">
        <f t="shared" si="238"/>
        <v>1.3013885855608365E-3</v>
      </c>
      <c r="Q314" s="4">
        <f t="shared" ref="Q314:S346" si="293">T314*H314/1000</f>
        <v>669.66333413218081</v>
      </c>
      <c r="R314" s="4">
        <f t="shared" si="293"/>
        <v>4067.5342433961928</v>
      </c>
      <c r="S314" s="4">
        <f t="shared" si="293"/>
        <v>975.93859484652273</v>
      </c>
      <c r="T314" s="4">
        <f t="shared" si="286"/>
        <v>5.5160667642035923</v>
      </c>
      <c r="U314" s="4">
        <f t="shared" si="286"/>
        <v>18.515514524300553</v>
      </c>
      <c r="V314" s="4">
        <f t="shared" si="286"/>
        <v>25.103682134941703</v>
      </c>
      <c r="W314" s="11">
        <f t="shared" ref="W314:Y346" si="294">T$5-1</f>
        <v>-1.219247815263802E-2</v>
      </c>
      <c r="X314" s="11">
        <f t="shared" si="294"/>
        <v>-1.3228699347321071E-2</v>
      </c>
      <c r="Y314" s="11">
        <f t="shared" si="294"/>
        <v>-1.2203590333800474E-2</v>
      </c>
      <c r="Z314" s="4">
        <f t="shared" si="247"/>
        <v>614.4916484736699</v>
      </c>
      <c r="AA314" s="4">
        <f t="shared" si="247"/>
        <v>14320.932937597287</v>
      </c>
      <c r="AB314" s="4">
        <f t="shared" si="247"/>
        <v>1974.2935663860583</v>
      </c>
      <c r="AC314" s="12">
        <f t="shared" si="287"/>
        <v>1.1578375322779955</v>
      </c>
      <c r="AD314" s="12">
        <f t="shared" si="287"/>
        <v>5.2323508457759136</v>
      </c>
      <c r="AE314" s="12">
        <f t="shared" si="287"/>
        <v>2.0512123796925903</v>
      </c>
      <c r="AF314" s="11">
        <f t="shared" ref="AF314:AH346" si="295">AC$5-1</f>
        <v>-2.9039671966837322E-3</v>
      </c>
      <c r="AG314" s="11">
        <f t="shared" si="295"/>
        <v>2.0567434751257441E-3</v>
      </c>
      <c r="AH314" s="11">
        <f t="shared" si="295"/>
        <v>8.257041531207765E-4</v>
      </c>
      <c r="AI314" s="1">
        <f t="shared" si="290"/>
        <v>247030.31651555607</v>
      </c>
      <c r="AJ314" s="1">
        <f t="shared" si="290"/>
        <v>430005.93283339916</v>
      </c>
      <c r="AK314" s="1">
        <f t="shared" si="290"/>
        <v>76733.385553231943</v>
      </c>
      <c r="AL314" s="17">
        <f t="shared" si="288"/>
        <v>72.646686904387735</v>
      </c>
      <c r="AM314" s="17">
        <f t="shared" si="288"/>
        <v>34.2622935163417</v>
      </c>
      <c r="AN314" s="17">
        <f t="shared" si="288"/>
        <v>5.0174544002507888</v>
      </c>
      <c r="AO314" s="7">
        <f t="shared" ref="AO314:AQ329" si="296">AO$5*AO313</f>
        <v>1.3670177903130764E-3</v>
      </c>
      <c r="AP314" s="7">
        <f t="shared" si="296"/>
        <v>2.1051046704411596E-3</v>
      </c>
      <c r="AQ314" s="7">
        <f t="shared" si="296"/>
        <v>1.5237591494081646E-3</v>
      </c>
      <c r="AR314" s="1">
        <f t="shared" si="245"/>
        <v>121402.32574376147</v>
      </c>
      <c r="AS314" s="1">
        <f t="shared" si="245"/>
        <v>219682.48508880415</v>
      </c>
      <c r="AT314" s="1">
        <f t="shared" si="245"/>
        <v>38876.312630174609</v>
      </c>
      <c r="AU314" s="1">
        <f t="shared" si="252"/>
        <v>24280.465148752293</v>
      </c>
      <c r="AV314" s="1">
        <f t="shared" si="252"/>
        <v>43936.497017760834</v>
      </c>
      <c r="AW314" s="1">
        <f t="shared" si="252"/>
        <v>7775.2625260349223</v>
      </c>
      <c r="AX314" s="1">
        <f t="shared" si="253"/>
        <v>75491.06183530268</v>
      </c>
      <c r="AY314" s="1">
        <f t="shared" si="253"/>
        <v>49192.630783465152</v>
      </c>
      <c r="AZ314" s="1">
        <f t="shared" si="253"/>
        <v>4567.2158409962158</v>
      </c>
      <c r="BA314" s="1">
        <f t="shared" si="254"/>
        <v>11.231769541941524</v>
      </c>
      <c r="BB314" s="1">
        <f t="shared" si="254"/>
        <v>10.803499110438253</v>
      </c>
      <c r="BC314" s="1">
        <f t="shared" si="254"/>
        <v>8.4266590730702511</v>
      </c>
      <c r="BD314" s="1">
        <f t="shared" si="255"/>
        <v>72.352248843063734</v>
      </c>
      <c r="BE314">
        <f t="shared" si="289"/>
        <v>0.21822387218499145</v>
      </c>
      <c r="BF314">
        <f t="shared" si="289"/>
        <v>0.3346263841173937</v>
      </c>
      <c r="BG314">
        <f t="shared" si="289"/>
        <v>2.453676962688749E-2</v>
      </c>
      <c r="BH314">
        <f t="shared" si="256"/>
        <v>0.29419186615730519</v>
      </c>
      <c r="BI314">
        <f t="shared" si="257"/>
        <v>4.7621658391411486E-3</v>
      </c>
      <c r="BJ314">
        <f t="shared" si="257"/>
        <v>1.1197481694748152E-2</v>
      </c>
      <c r="BK314">
        <f t="shared" si="257"/>
        <v>6.0205306372294847E-5</v>
      </c>
      <c r="BL314">
        <f t="shared" si="251"/>
        <v>578.13800844922685</v>
      </c>
      <c r="BM314">
        <f t="shared" si="251"/>
        <v>2459.8906054386684</v>
      </c>
      <c r="BN314">
        <f t="shared" si="251"/>
        <v>2.340560312524778</v>
      </c>
      <c r="BO314">
        <f t="shared" si="246"/>
        <v>674.99793607426545</v>
      </c>
      <c r="BP314">
        <f t="shared" si="267"/>
        <v>1026.6308202058142</v>
      </c>
      <c r="BQ314">
        <f t="shared" si="267"/>
        <v>96.631944021938139</v>
      </c>
      <c r="BR314" s="7">
        <f t="shared" si="265"/>
        <v>8.9542493088212716E-4</v>
      </c>
      <c r="BS314" s="7">
        <f t="shared" si="249"/>
        <v>6.5519152800584712E-4</v>
      </c>
      <c r="BT314" s="7">
        <f t="shared" si="250"/>
        <v>1.0779942304003767E-4</v>
      </c>
      <c r="BU314" s="8">
        <f>MAX((BU$3*climhigh!$I424+BU$4*climhigh!$I424^2+BU$5*climhigh!$I424^6)*(K314/K$66)^$BW$1,-99)</f>
        <v>-54.244214973828946</v>
      </c>
      <c r="BV314" s="8">
        <f>MAX((BV$3*climhigh!$I424+BV$4*climhigh!$I424^2+BV$5*climhigh!$I424^6)*(L314/L$66)^$BW$1,-99)</f>
        <v>-30.061779895647842</v>
      </c>
      <c r="BW314" s="8">
        <f>MAX((BW$3*climhigh!$I424+BW$4*climhigh!$I424^2+BW$5*climhigh!$I424^6)*(M314/M$66)^$BW$1,-99)</f>
        <v>-29.92916011320435</v>
      </c>
      <c r="BX314" s="8">
        <f>MAX((BX$3*climhigh!$M424+BX$4*climhigh!$M424^2+BX$5*climhigh!$M424^6)*(K314/K$66)^$BW$1,-99)</f>
        <v>-54.244233237832759</v>
      </c>
      <c r="BY314" s="8">
        <f>MAX((BY$3*climhigh!$M424+BY$4*climhigh!$M424^2+BY$5*climhigh!$M424^6)*(L314/L$66)^$BW$1,-99)</f>
        <v>-30.06178943257067</v>
      </c>
      <c r="BZ314" s="8">
        <f>MAX((BZ$3*climhigh!$M424+BZ$4*climhigh!$M424^2+BZ$5*climhigh!$M424^6)*(M314/M$66)^$BW$1,-99)</f>
        <v>-29.929169038276044</v>
      </c>
      <c r="CA314" s="8">
        <f t="shared" si="258"/>
        <v>2.5642664177247393E-2</v>
      </c>
      <c r="CB314" s="8">
        <f t="shared" si="259"/>
        <v>1.6800856324431518E-5</v>
      </c>
      <c r="CC314" s="8">
        <f t="shared" si="260"/>
        <v>2.7642644035167114E-6</v>
      </c>
      <c r="CD314" s="8">
        <f>MAX((CD$3*climhigh!$I424+CD$4*climhigh!$I424^2+CD$5*climhigh!$I424^6)*(K314/K$66)^$BW$1,-99)</f>
        <v>-99</v>
      </c>
      <c r="CE314" s="8">
        <f>MAX((CE$3*climhigh!$I424+CE$4*climhigh!$I424^2+CE$5*climhigh!$I424^6)*(L314/L$66)^$BW$1,-99)</f>
        <v>-99</v>
      </c>
      <c r="CF314" s="8">
        <f>MAX((CF$3*climhigh!$I424+CF$4*climhigh!$I424^2+CF$5*climhigh!$I424^6)*(M314/M$66)^$BW$1,-99)</f>
        <v>-99</v>
      </c>
      <c r="CG314" s="8">
        <f>MAX((CG$3*climhigh!$M424+CG$4*climhigh!$M424^2+CG$5*climhigh!$M424^6)*(K314/K$66)^$BW$1,-99)</f>
        <v>-99</v>
      </c>
      <c r="CH314" s="8">
        <f>MAX((CH$3*climhigh!$M424+CH$4*climhigh!$M424^2+CH$5*climhigh!$M424^6)*(L314/L$66)^$BW$1,-99)</f>
        <v>-99</v>
      </c>
      <c r="CI314" s="8">
        <f>MAX((CI$3*climhigh!$M424+CI$4*climhigh!$M424^2+CI$5*climhigh!$M424^6)*(M314/M$66)^$BW$1,-99)</f>
        <v>-99</v>
      </c>
      <c r="CJ314" s="8">
        <f t="shared" si="261"/>
        <v>0</v>
      </c>
      <c r="CK314" s="8">
        <f t="shared" si="262"/>
        <v>0</v>
      </c>
      <c r="CL314" s="8">
        <f t="shared" si="263"/>
        <v>0</v>
      </c>
    </row>
    <row r="315" spans="1:90">
      <c r="A315">
        <f t="shared" si="291"/>
        <v>2269</v>
      </c>
      <c r="B315" s="4">
        <f t="shared" si="284"/>
        <v>1286.5345889184789</v>
      </c>
      <c r="C315" s="4">
        <f t="shared" si="284"/>
        <v>3572.6081551999378</v>
      </c>
      <c r="D315" s="4">
        <f t="shared" si="284"/>
        <v>6809.6305209370221</v>
      </c>
      <c r="E315" s="11">
        <f t="shared" si="285"/>
        <v>1.6580113081538975E-8</v>
      </c>
      <c r="F315" s="11">
        <f t="shared" si="285"/>
        <v>3.3239471551803377E-8</v>
      </c>
      <c r="G315" s="11">
        <f t="shared" si="285"/>
        <v>7.3387078124536289E-8</v>
      </c>
      <c r="H315" s="4">
        <f t="shared" si="241"/>
        <v>121239.45165891746</v>
      </c>
      <c r="I315" s="4">
        <f t="shared" si="241"/>
        <v>220139.33359969183</v>
      </c>
      <c r="J315" s="4">
        <f t="shared" si="241"/>
        <v>38926.835298918464</v>
      </c>
      <c r="K315" s="4">
        <f t="shared" si="292"/>
        <v>94237.226657727879</v>
      </c>
      <c r="L315" s="4">
        <f t="shared" si="292"/>
        <v>61618.661783346884</v>
      </c>
      <c r="M315" s="4">
        <f t="shared" si="292"/>
        <v>5716.4386789023665</v>
      </c>
      <c r="N315" s="11">
        <f t="shared" si="238"/>
        <v>-1.3416225266684734E-3</v>
      </c>
      <c r="O315" s="11">
        <f t="shared" si="238"/>
        <v>2.0795521927390315E-3</v>
      </c>
      <c r="P315" s="11">
        <f t="shared" si="238"/>
        <v>1.2995011254783861E-3</v>
      </c>
      <c r="Q315" s="4">
        <f t="shared" si="293"/>
        <v>660.61100825396181</v>
      </c>
      <c r="R315" s="4">
        <f t="shared" si="293"/>
        <v>4022.0729423173507</v>
      </c>
      <c r="S315" s="4">
        <f t="shared" si="293"/>
        <v>965.28146718598282</v>
      </c>
      <c r="T315" s="4">
        <f t="shared" si="286"/>
        <v>5.448812240692547</v>
      </c>
      <c r="U315" s="4">
        <f t="shared" si="286"/>
        <v>18.270578349397624</v>
      </c>
      <c r="V315" s="4">
        <f t="shared" si="286"/>
        <v>24.797327082296928</v>
      </c>
      <c r="W315" s="11">
        <f t="shared" si="294"/>
        <v>-1.219247815263802E-2</v>
      </c>
      <c r="X315" s="11">
        <f t="shared" si="294"/>
        <v>-1.3228699347321071E-2</v>
      </c>
      <c r="Y315" s="11">
        <f t="shared" si="294"/>
        <v>-1.2203590333800474E-2</v>
      </c>
      <c r="Z315" s="4">
        <f t="shared" si="247"/>
        <v>604.39872198405624</v>
      </c>
      <c r="AA315" s="4">
        <f t="shared" si="247"/>
        <v>14190.116654303405</v>
      </c>
      <c r="AB315" s="4">
        <f t="shared" si="247"/>
        <v>1954.350599551015</v>
      </c>
      <c r="AC315" s="12">
        <f t="shared" si="287"/>
        <v>1.154475210065171</v>
      </c>
      <c r="AD315" s="12">
        <f t="shared" si="287"/>
        <v>5.2431124492375316</v>
      </c>
      <c r="AE315" s="12">
        <f t="shared" si="287"/>
        <v>2.0529060742734351</v>
      </c>
      <c r="AF315" s="11">
        <f t="shared" si="295"/>
        <v>-2.9039671966837322E-3</v>
      </c>
      <c r="AG315" s="11">
        <f t="shared" si="295"/>
        <v>2.0567434751257441E-3</v>
      </c>
      <c r="AH315" s="11">
        <f t="shared" si="295"/>
        <v>8.257041531207765E-4</v>
      </c>
      <c r="AI315" s="1">
        <f t="shared" si="290"/>
        <v>246607.75001275277</v>
      </c>
      <c r="AJ315" s="1">
        <f t="shared" si="290"/>
        <v>430941.83656782005</v>
      </c>
      <c r="AK315" s="1">
        <f t="shared" si="290"/>
        <v>76835.309523943666</v>
      </c>
      <c r="AL315" s="17">
        <f t="shared" si="288"/>
        <v>72.745003124659277</v>
      </c>
      <c r="AM315" s="17">
        <f t="shared" si="288"/>
        <v>34.333697973301966</v>
      </c>
      <c r="AN315" s="17">
        <f t="shared" si="288"/>
        <v>5.0250233383794178</v>
      </c>
      <c r="AO315" s="7">
        <f t="shared" si="296"/>
        <v>1.3533476124099456E-3</v>
      </c>
      <c r="AP315" s="7">
        <f t="shared" si="296"/>
        <v>2.0840536237367482E-3</v>
      </c>
      <c r="AQ315" s="7">
        <f t="shared" si="296"/>
        <v>1.5085215579140831E-3</v>
      </c>
      <c r="AR315" s="1">
        <f t="shared" si="245"/>
        <v>121239.45165891746</v>
      </c>
      <c r="AS315" s="1">
        <f t="shared" si="245"/>
        <v>220139.33359969183</v>
      </c>
      <c r="AT315" s="1">
        <f t="shared" si="245"/>
        <v>38926.835298918464</v>
      </c>
      <c r="AU315" s="1">
        <f t="shared" si="252"/>
        <v>24247.890331783492</v>
      </c>
      <c r="AV315" s="1">
        <f t="shared" si="252"/>
        <v>44027.866719938371</v>
      </c>
      <c r="AW315" s="1">
        <f t="shared" si="252"/>
        <v>7785.3670597836935</v>
      </c>
      <c r="AX315" s="1">
        <f t="shared" si="253"/>
        <v>75389.781326182303</v>
      </c>
      <c r="AY315" s="1">
        <f t="shared" si="253"/>
        <v>49294.929426677503</v>
      </c>
      <c r="AZ315" s="1">
        <f t="shared" si="253"/>
        <v>4573.1509431218929</v>
      </c>
      <c r="BA315" s="1">
        <f t="shared" si="254"/>
        <v>11.230427018633591</v>
      </c>
      <c r="BB315" s="1">
        <f t="shared" si="254"/>
        <v>10.805576503355363</v>
      </c>
      <c r="BC315" s="1">
        <f t="shared" si="254"/>
        <v>8.4279577305749207</v>
      </c>
      <c r="BD315" s="1">
        <f t="shared" si="255"/>
        <v>70.254153106244871</v>
      </c>
      <c r="BE315">
        <f t="shared" si="289"/>
        <v>0.21822387218499145</v>
      </c>
      <c r="BF315">
        <f t="shared" si="289"/>
        <v>0.3346263841173937</v>
      </c>
      <c r="BG315">
        <f t="shared" si="289"/>
        <v>2.453676962688749E-2</v>
      </c>
      <c r="BH315">
        <f t="shared" si="256"/>
        <v>0.29424291251893037</v>
      </c>
      <c r="BI315">
        <f t="shared" si="257"/>
        <v>4.7621658391411486E-3</v>
      </c>
      <c r="BJ315">
        <f t="shared" si="257"/>
        <v>1.1197481694748152E-2</v>
      </c>
      <c r="BK315">
        <f t="shared" si="257"/>
        <v>6.0205306372294847E-5</v>
      </c>
      <c r="BL315">
        <f t="shared" si="251"/>
        <v>577.36237504630139</v>
      </c>
      <c r="BM315">
        <f t="shared" si="251"/>
        <v>2465.0061582766061</v>
      </c>
      <c r="BN315">
        <f t="shared" si="251"/>
        <v>2.3436020452752477</v>
      </c>
      <c r="BO315">
        <f t="shared" si="246"/>
        <v>675.60234605452035</v>
      </c>
      <c r="BP315">
        <f t="shared" si="267"/>
        <v>1038.249804410699</v>
      </c>
      <c r="BQ315">
        <f t="shared" si="267"/>
        <v>97.744876508113165</v>
      </c>
      <c r="BR315" s="7">
        <f t="shared" si="265"/>
        <v>9.0666405985939669E-4</v>
      </c>
      <c r="BS315" s="7">
        <f t="shared" si="249"/>
        <v>6.3610827961732726E-4</v>
      </c>
      <c r="BT315" s="7">
        <f t="shared" si="250"/>
        <v>1.0456872776136845E-4</v>
      </c>
      <c r="BU315" s="8">
        <f>MAX((BU$3*climhigh!$I425+BU$4*climhigh!$I425^2+BU$5*climhigh!$I425^6)*(K315/K$66)^$BW$1,-99)</f>
        <v>-54.34835587057119</v>
      </c>
      <c r="BV315" s="8">
        <f>MAX((BV$3*climhigh!$I425+BV$4*climhigh!$I425^2+BV$5*climhigh!$I425^6)*(L315/L$66)^$BW$1,-99)</f>
        <v>-30.091003470989264</v>
      </c>
      <c r="BW315" s="8">
        <f>MAX((BW$3*climhigh!$I425+BW$4*climhigh!$I425^2+BW$5*climhigh!$I425^6)*(M315/M$66)^$BW$1,-99)</f>
        <v>-29.961408062928481</v>
      </c>
      <c r="BX315" s="8">
        <f>MAX((BX$3*climhigh!$M425+BX$4*climhigh!$M425^2+BX$5*climhigh!$M425^6)*(K315/K$66)^$BW$1,-99)</f>
        <v>-54.348374121926568</v>
      </c>
      <c r="BY315" s="8">
        <f>MAX((BY$3*climhigh!$M425+BY$4*climhigh!$M425^2+BY$5*climhigh!$M425^6)*(L315/L$66)^$BW$1,-99)</f>
        <v>-30.091012992886888</v>
      </c>
      <c r="BZ315" s="8">
        <f>MAX((BZ$3*climhigh!$M425+BZ$4*climhigh!$M425^2+BZ$5*climhigh!$M425^6)*(M315/M$66)^$BW$1,-99)</f>
        <v>-29.961416975388683</v>
      </c>
      <c r="CA315" s="8">
        <f t="shared" si="258"/>
        <v>2.5597181884978896E-2</v>
      </c>
      <c r="CB315" s="8">
        <f t="shared" si="259"/>
        <v>1.6282579331905739E-5</v>
      </c>
      <c r="CC315" s="8">
        <f t="shared" si="260"/>
        <v>2.6766647439885902E-6</v>
      </c>
      <c r="CD315" s="8">
        <f>MAX((CD$3*climhigh!$I425+CD$4*climhigh!$I425^2+CD$5*climhigh!$I425^6)*(K315/K$66)^$BW$1,-99)</f>
        <v>-99</v>
      </c>
      <c r="CE315" s="8">
        <f>MAX((CE$3*climhigh!$I425+CE$4*climhigh!$I425^2+CE$5*climhigh!$I425^6)*(L315/L$66)^$BW$1,-99)</f>
        <v>-99</v>
      </c>
      <c r="CF315" s="8">
        <f>MAX((CF$3*climhigh!$I425+CF$4*climhigh!$I425^2+CF$5*climhigh!$I425^6)*(M315/M$66)^$BW$1,-99)</f>
        <v>-99</v>
      </c>
      <c r="CG315" s="8">
        <f>MAX((CG$3*climhigh!$M425+CG$4*climhigh!$M425^2+CG$5*climhigh!$M425^6)*(K315/K$66)^$BW$1,-99)</f>
        <v>-99</v>
      </c>
      <c r="CH315" s="8">
        <f>MAX((CH$3*climhigh!$M425+CH$4*climhigh!$M425^2+CH$5*climhigh!$M425^6)*(L315/L$66)^$BW$1,-99)</f>
        <v>-99</v>
      </c>
      <c r="CI315" s="8">
        <f>MAX((CI$3*climhigh!$M425+CI$4*climhigh!$M425^2+CI$5*climhigh!$M425^6)*(M315/M$66)^$BW$1,-99)</f>
        <v>-99</v>
      </c>
      <c r="CJ315" s="8">
        <f t="shared" si="261"/>
        <v>0</v>
      </c>
      <c r="CK315" s="8">
        <f t="shared" si="262"/>
        <v>0</v>
      </c>
      <c r="CL315" s="8">
        <f t="shared" si="263"/>
        <v>0</v>
      </c>
    </row>
    <row r="316" spans="1:90">
      <c r="A316">
        <f t="shared" si="291"/>
        <v>2270</v>
      </c>
      <c r="B316" s="4">
        <f t="shared" si="284"/>
        <v>1286.5346091828235</v>
      </c>
      <c r="C316" s="4">
        <f t="shared" si="284"/>
        <v>3572.6082680139643</v>
      </c>
      <c r="D316" s="4">
        <f t="shared" si="284"/>
        <v>6809.6309956889654</v>
      </c>
      <c r="E316" s="11">
        <f t="shared" si="285"/>
        <v>1.5751107427462027E-8</v>
      </c>
      <c r="F316" s="11">
        <f t="shared" si="285"/>
        <v>3.1577497974213206E-8</v>
      </c>
      <c r="G316" s="11">
        <f t="shared" si="285"/>
        <v>6.9717724218309475E-8</v>
      </c>
      <c r="H316" s="4">
        <f t="shared" si="241"/>
        <v>121082.0875507951</v>
      </c>
      <c r="I316" s="4">
        <f t="shared" si="241"/>
        <v>220595.32384678329</v>
      </c>
      <c r="J316" s="4">
        <f t="shared" si="241"/>
        <v>38977.35281237575</v>
      </c>
      <c r="K316" s="4">
        <f t="shared" si="292"/>
        <v>94114.908908438607</v>
      </c>
      <c r="L316" s="4">
        <f t="shared" si="292"/>
        <v>61746.29494697263</v>
      </c>
      <c r="M316" s="4">
        <f t="shared" si="292"/>
        <v>5723.8568194152513</v>
      </c>
      <c r="N316" s="11">
        <f t="shared" si="238"/>
        <v>-1.2979769633240101E-3</v>
      </c>
      <c r="O316" s="11">
        <f t="shared" si="238"/>
        <v>2.0713394275666541E-3</v>
      </c>
      <c r="P316" s="11">
        <f t="shared" si="238"/>
        <v>1.2976856622748389E-3</v>
      </c>
      <c r="Q316" s="4">
        <f t="shared" si="293"/>
        <v>651.70952989950001</v>
      </c>
      <c r="R316" s="4">
        <f t="shared" si="293"/>
        <v>3977.0871431332475</v>
      </c>
      <c r="S316" s="4">
        <f t="shared" si="293"/>
        <v>954.73897947909529</v>
      </c>
      <c r="T316" s="4">
        <f t="shared" si="286"/>
        <v>5.3823777164900761</v>
      </c>
      <c r="U316" s="4">
        <f t="shared" si="286"/>
        <v>18.028882361511769</v>
      </c>
      <c r="V316" s="4">
        <f t="shared" si="286"/>
        <v>24.494710661211322</v>
      </c>
      <c r="W316" s="11">
        <f t="shared" si="294"/>
        <v>-1.219247815263802E-2</v>
      </c>
      <c r="X316" s="11">
        <f t="shared" si="294"/>
        <v>-1.3228699347321071E-2</v>
      </c>
      <c r="Y316" s="11">
        <f t="shared" si="294"/>
        <v>-1.2203590333800474E-2</v>
      </c>
      <c r="Z316" s="4">
        <f t="shared" si="247"/>
        <v>594.49719692124597</v>
      </c>
      <c r="AA316" s="4">
        <f t="shared" si="247"/>
        <v>14060.378290391038</v>
      </c>
      <c r="AB316" s="4">
        <f t="shared" si="247"/>
        <v>1934.6054287388133</v>
      </c>
      <c r="AC316" s="12">
        <f t="shared" si="287"/>
        <v>1.1511226519257571</v>
      </c>
      <c r="AD316" s="12">
        <f t="shared" si="287"/>
        <v>5.2538961865568519</v>
      </c>
      <c r="AE316" s="12">
        <f t="shared" si="287"/>
        <v>2.0546011673449294</v>
      </c>
      <c r="AF316" s="11">
        <f t="shared" si="295"/>
        <v>-2.9039671966837322E-3</v>
      </c>
      <c r="AG316" s="11">
        <f t="shared" si="295"/>
        <v>2.0567434751257441E-3</v>
      </c>
      <c r="AH316" s="11">
        <f t="shared" si="295"/>
        <v>8.257041531207765E-4</v>
      </c>
      <c r="AI316" s="1">
        <f t="shared" si="290"/>
        <v>246194.86534326099</v>
      </c>
      <c r="AJ316" s="1">
        <f t="shared" si="290"/>
        <v>431875.51963097643</v>
      </c>
      <c r="AK316" s="1">
        <f t="shared" si="290"/>
        <v>76937.145631332998</v>
      </c>
      <c r="AL316" s="17">
        <f t="shared" si="288"/>
        <v>72.84246790818986</v>
      </c>
      <c r="AM316" s="17">
        <f t="shared" si="288"/>
        <v>34.404535708302731</v>
      </c>
      <c r="AN316" s="17">
        <f t="shared" si="288"/>
        <v>5.032527890854035</v>
      </c>
      <c r="AO316" s="7">
        <f t="shared" si="296"/>
        <v>1.3398141362858463E-3</v>
      </c>
      <c r="AP316" s="7">
        <f t="shared" si="296"/>
        <v>2.0632130874993805E-3</v>
      </c>
      <c r="AQ316" s="7">
        <f t="shared" si="296"/>
        <v>1.4934363423349422E-3</v>
      </c>
      <c r="AR316" s="1">
        <f t="shared" si="245"/>
        <v>121082.0875507951</v>
      </c>
      <c r="AS316" s="1">
        <f t="shared" si="245"/>
        <v>220595.32384678329</v>
      </c>
      <c r="AT316" s="1">
        <f t="shared" si="245"/>
        <v>38977.35281237575</v>
      </c>
      <c r="AU316" s="1">
        <f t="shared" si="252"/>
        <v>24216.417510159023</v>
      </c>
      <c r="AV316" s="1">
        <f t="shared" si="252"/>
        <v>44119.064769356657</v>
      </c>
      <c r="AW316" s="1">
        <f t="shared" si="252"/>
        <v>7795.4705624751505</v>
      </c>
      <c r="AX316" s="1">
        <f t="shared" si="253"/>
        <v>75291.927126750888</v>
      </c>
      <c r="AY316" s="1">
        <f t="shared" si="253"/>
        <v>49397.035957578104</v>
      </c>
      <c r="AZ316" s="1">
        <f t="shared" si="253"/>
        <v>4579.0854555322003</v>
      </c>
      <c r="BA316" s="1">
        <f t="shared" si="254"/>
        <v>11.229128198568539</v>
      </c>
      <c r="BB316" s="1">
        <f t="shared" si="254"/>
        <v>10.807645700517147</v>
      </c>
      <c r="BC316" s="1">
        <f t="shared" si="254"/>
        <v>8.4292545749708765</v>
      </c>
      <c r="BD316" s="1">
        <f t="shared" si="255"/>
        <v>68.216906338138003</v>
      </c>
      <c r="BE316">
        <f t="shared" si="289"/>
        <v>0.21822387218499145</v>
      </c>
      <c r="BF316">
        <f t="shared" si="289"/>
        <v>0.3346263841173937</v>
      </c>
      <c r="BG316">
        <f t="shared" si="289"/>
        <v>2.453676962688749E-2</v>
      </c>
      <c r="BH316">
        <f t="shared" si="256"/>
        <v>0.29429347544875201</v>
      </c>
      <c r="BI316">
        <f t="shared" si="257"/>
        <v>4.7621658391411486E-3</v>
      </c>
      <c r="BJ316">
        <f t="shared" si="257"/>
        <v>1.1197481694748152E-2</v>
      </c>
      <c r="BK316">
        <f t="shared" si="257"/>
        <v>6.0205306372294847E-5</v>
      </c>
      <c r="BL316">
        <f t="shared" si="251"/>
        <v>576.6129810662942</v>
      </c>
      <c r="BM316">
        <f t="shared" si="251"/>
        <v>2470.1121007213965</v>
      </c>
      <c r="BN316">
        <f t="shared" si="251"/>
        <v>2.34664346765011</v>
      </c>
      <c r="BO316">
        <f t="shared" si="246"/>
        <v>676.2148904204447</v>
      </c>
      <c r="BP316">
        <f t="shared" si="267"/>
        <v>1050.000420294547</v>
      </c>
      <c r="BQ316">
        <f t="shared" si="267"/>
        <v>98.870634023460866</v>
      </c>
      <c r="BR316" s="7">
        <f t="shared" si="265"/>
        <v>9.180607215706349E-4</v>
      </c>
      <c r="BS316" s="7">
        <f t="shared" si="249"/>
        <v>6.1758085399740508E-4</v>
      </c>
      <c r="BT316" s="7">
        <f t="shared" si="250"/>
        <v>1.0143374895799168E-4</v>
      </c>
      <c r="BU316" s="8">
        <f>MAX((BU$3*climhigh!$I426+BU$4*climhigh!$I426^2+BU$5*climhigh!$I426^6)*(K316/K$66)^$BW$1,-99)</f>
        <v>-54.449993040269291</v>
      </c>
      <c r="BV316" s="8">
        <f>MAX((BV$3*climhigh!$I426+BV$4*climhigh!$I426^2+BV$5*climhigh!$I426^6)*(L316/L$66)^$BW$1,-99)</f>
        <v>-30.119220787485183</v>
      </c>
      <c r="BW316" s="8">
        <f>MAX((BW$3*climhigh!$I426+BW$4*climhigh!$I426^2+BW$5*climhigh!$I426^6)*(M316/M$66)^$BW$1,-99)</f>
        <v>-29.992680392148195</v>
      </c>
      <c r="BX316" s="8">
        <f>MAX((BX$3*climhigh!$M426+BX$4*climhigh!$M426^2+BX$5*climhigh!$M426^6)*(K316/K$66)^$BW$1,-99)</f>
        <v>-54.450011278826118</v>
      </c>
      <c r="BY316" s="8">
        <f>MAX((BY$3*climhigh!$M426+BY$4*climhigh!$M426^2+BY$5*climhigh!$M426^6)*(L316/L$66)^$BW$1,-99)</f>
        <v>-30.119230294428711</v>
      </c>
      <c r="BZ316" s="8">
        <f>MAX((BZ$3*climhigh!$M426+BZ$4*climhigh!$M426^2+BZ$5*climhigh!$M426^6)*(M316/M$66)^$BW$1,-99)</f>
        <v>-29.99268929205207</v>
      </c>
      <c r="CA316" s="8">
        <f t="shared" si="258"/>
        <v>2.5552572278171912E-2</v>
      </c>
      <c r="CB316" s="8">
        <f t="shared" si="259"/>
        <v>1.578077940938383E-5</v>
      </c>
      <c r="CC316" s="8">
        <f t="shared" si="260"/>
        <v>2.5918932016950273E-6</v>
      </c>
      <c r="CD316" s="8">
        <f>MAX((CD$3*climhigh!$I426+CD$4*climhigh!$I426^2+CD$5*climhigh!$I426^6)*(K316/K$66)^$BW$1,-99)</f>
        <v>-99</v>
      </c>
      <c r="CE316" s="8">
        <f>MAX((CE$3*climhigh!$I426+CE$4*climhigh!$I426^2+CE$5*climhigh!$I426^6)*(L316/L$66)^$BW$1,-99)</f>
        <v>-99</v>
      </c>
      <c r="CF316" s="8">
        <f>MAX((CF$3*climhigh!$I426+CF$4*climhigh!$I426^2+CF$5*climhigh!$I426^6)*(M316/M$66)^$BW$1,-99)</f>
        <v>-99</v>
      </c>
      <c r="CG316" s="8">
        <f>MAX((CG$3*climhigh!$M426+CG$4*climhigh!$M426^2+CG$5*climhigh!$M426^6)*(K316/K$66)^$BW$1,-99)</f>
        <v>-99</v>
      </c>
      <c r="CH316" s="8">
        <f>MAX((CH$3*climhigh!$M426+CH$4*climhigh!$M426^2+CH$5*climhigh!$M426^6)*(L316/L$66)^$BW$1,-99)</f>
        <v>-99</v>
      </c>
      <c r="CI316" s="8">
        <f>MAX((CI$3*climhigh!$M426+CI$4*climhigh!$M426^2+CI$5*climhigh!$M426^6)*(M316/M$66)^$BW$1,-99)</f>
        <v>-99</v>
      </c>
      <c r="CJ316" s="8">
        <f t="shared" si="261"/>
        <v>0</v>
      </c>
      <c r="CK316" s="8">
        <f t="shared" si="262"/>
        <v>0</v>
      </c>
      <c r="CL316" s="8">
        <f t="shared" si="263"/>
        <v>0</v>
      </c>
    </row>
    <row r="317" spans="1:90">
      <c r="A317">
        <f t="shared" si="291"/>
        <v>2271</v>
      </c>
      <c r="B317" s="4">
        <f t="shared" si="284"/>
        <v>1286.534628433951</v>
      </c>
      <c r="C317" s="4">
        <f t="shared" si="284"/>
        <v>3572.6083751872934</v>
      </c>
      <c r="D317" s="4">
        <f t="shared" si="284"/>
        <v>6809.6314467033426</v>
      </c>
      <c r="E317" s="11">
        <f t="shared" si="285"/>
        <v>1.4963552056088924E-8</v>
      </c>
      <c r="F317" s="11">
        <f t="shared" si="285"/>
        <v>2.9998623075502543E-8</v>
      </c>
      <c r="G317" s="11">
        <f t="shared" si="285"/>
        <v>6.6231838007394004E-8</v>
      </c>
      <c r="H317" s="4">
        <f t="shared" si="241"/>
        <v>120930.28216327913</v>
      </c>
      <c r="I317" s="4">
        <f t="shared" si="241"/>
        <v>221050.47362640419</v>
      </c>
      <c r="J317" s="4">
        <f t="shared" si="241"/>
        <v>39027.867659836425</v>
      </c>
      <c r="K317" s="4">
        <f t="shared" si="292"/>
        <v>93996.911929594076</v>
      </c>
      <c r="L317" s="4">
        <f t="shared" si="292"/>
        <v>61873.692947051786</v>
      </c>
      <c r="M317" s="4">
        <f t="shared" si="292"/>
        <v>5731.2745873685244</v>
      </c>
      <c r="N317" s="11">
        <f t="shared" si="238"/>
        <v>-1.2537543755084535E-3</v>
      </c>
      <c r="O317" s="11">
        <f t="shared" si="238"/>
        <v>2.0632493040848576E-3</v>
      </c>
      <c r="P317" s="11">
        <f t="shared" si="238"/>
        <v>1.2959387677400347E-3</v>
      </c>
      <c r="Q317" s="4">
        <f t="shared" si="293"/>
        <v>642.95646391542698</v>
      </c>
      <c r="R317" s="4">
        <f t="shared" si="293"/>
        <v>3932.5727422577861</v>
      </c>
      <c r="S317" s="4">
        <f t="shared" si="293"/>
        <v>944.30998259979276</v>
      </c>
      <c r="T317" s="4">
        <f t="shared" si="286"/>
        <v>5.3167531937725254</v>
      </c>
      <c r="U317" s="4">
        <f t="shared" si="286"/>
        <v>17.79038369718311</v>
      </c>
      <c r="V317" s="4">
        <f t="shared" si="286"/>
        <v>24.195787246956925</v>
      </c>
      <c r="W317" s="11">
        <f t="shared" si="294"/>
        <v>-1.219247815263802E-2</v>
      </c>
      <c r="X317" s="11">
        <f t="shared" si="294"/>
        <v>-1.3228699347321071E-2</v>
      </c>
      <c r="Y317" s="11">
        <f t="shared" si="294"/>
        <v>-1.2203590333800474E-2</v>
      </c>
      <c r="Z317" s="4">
        <f t="shared" si="247"/>
        <v>584.78343887606695</v>
      </c>
      <c r="AA317" s="4">
        <f t="shared" si="247"/>
        <v>13931.711902694191</v>
      </c>
      <c r="AB317" s="4">
        <f t="shared" si="247"/>
        <v>1915.0562678568326</v>
      </c>
      <c r="AC317" s="12">
        <f t="shared" si="287"/>
        <v>1.1477798295052051</v>
      </c>
      <c r="AD317" s="12">
        <f t="shared" si="287"/>
        <v>5.264702103257541</v>
      </c>
      <c r="AE317" s="12">
        <f t="shared" si="287"/>
        <v>2.056297660061813</v>
      </c>
      <c r="AF317" s="11">
        <f t="shared" si="295"/>
        <v>-2.9039671966837322E-3</v>
      </c>
      <c r="AG317" s="11">
        <f t="shared" si="295"/>
        <v>2.0567434751257441E-3</v>
      </c>
      <c r="AH317" s="11">
        <f t="shared" si="295"/>
        <v>8.257041531207765E-4</v>
      </c>
      <c r="AI317" s="1">
        <f t="shared" si="290"/>
        <v>245791.7963190939</v>
      </c>
      <c r="AJ317" s="1">
        <f t="shared" si="290"/>
        <v>432807.03243723547</v>
      </c>
      <c r="AK317" s="1">
        <f t="shared" si="290"/>
        <v>77038.901630674853</v>
      </c>
      <c r="AL317" s="17">
        <f t="shared" si="288"/>
        <v>72.939087322732945</v>
      </c>
      <c r="AM317" s="17">
        <f t="shared" si="288"/>
        <v>34.474809757762017</v>
      </c>
      <c r="AN317" s="17">
        <f t="shared" si="288"/>
        <v>5.0399684932995905</v>
      </c>
      <c r="AO317" s="7">
        <f t="shared" si="296"/>
        <v>1.3264159949229878E-3</v>
      </c>
      <c r="AP317" s="7">
        <f t="shared" si="296"/>
        <v>2.0425809566243865E-3</v>
      </c>
      <c r="AQ317" s="7">
        <f t="shared" si="296"/>
        <v>1.4785019789115927E-3</v>
      </c>
      <c r="AR317" s="1">
        <f t="shared" si="245"/>
        <v>120930.28216327913</v>
      </c>
      <c r="AS317" s="1">
        <f t="shared" si="245"/>
        <v>221050.47362640419</v>
      </c>
      <c r="AT317" s="1">
        <f t="shared" si="245"/>
        <v>39027.867659836425</v>
      </c>
      <c r="AU317" s="1">
        <f t="shared" si="252"/>
        <v>24186.056432655827</v>
      </c>
      <c r="AV317" s="1">
        <f t="shared" si="252"/>
        <v>44210.09472528084</v>
      </c>
      <c r="AW317" s="1">
        <f t="shared" si="252"/>
        <v>7805.5735319672858</v>
      </c>
      <c r="AX317" s="1">
        <f t="shared" si="253"/>
        <v>75197.529543675264</v>
      </c>
      <c r="AY317" s="1">
        <f t="shared" si="253"/>
        <v>49498.954357641429</v>
      </c>
      <c r="AZ317" s="1">
        <f t="shared" si="253"/>
        <v>4585.0196698948193</v>
      </c>
      <c r="BA317" s="1">
        <f t="shared" si="254"/>
        <v>11.227873657585469</v>
      </c>
      <c r="BB317" s="1">
        <f t="shared" si="254"/>
        <v>10.809706824245612</v>
      </c>
      <c r="BC317" s="1">
        <f t="shared" si="254"/>
        <v>8.4305496747347579</v>
      </c>
      <c r="BD317" s="1">
        <f t="shared" si="255"/>
        <v>66.238744566299289</v>
      </c>
      <c r="BE317">
        <f t="shared" si="289"/>
        <v>0.21822387218499145</v>
      </c>
      <c r="BF317">
        <f t="shared" si="289"/>
        <v>0.3346263841173937</v>
      </c>
      <c r="BG317">
        <f t="shared" si="289"/>
        <v>2.453676962688749E-2</v>
      </c>
      <c r="BH317">
        <f t="shared" si="256"/>
        <v>0.29434355892946412</v>
      </c>
      <c r="BI317">
        <f t="shared" si="257"/>
        <v>4.7621658391411486E-3</v>
      </c>
      <c r="BJ317">
        <f t="shared" si="257"/>
        <v>1.1197481694748152E-2</v>
      </c>
      <c r="BK317">
        <f t="shared" si="257"/>
        <v>6.0205306372294847E-5</v>
      </c>
      <c r="BL317">
        <f t="shared" si="251"/>
        <v>575.89005863566808</v>
      </c>
      <c r="BM317">
        <f t="shared" si="251"/>
        <v>2475.2086320470698</v>
      </c>
      <c r="BN317">
        <f t="shared" si="251"/>
        <v>2.34968472951783</v>
      </c>
      <c r="BO317">
        <f t="shared" si="246"/>
        <v>676.83569675068088</v>
      </c>
      <c r="BP317">
        <f t="shared" si="267"/>
        <v>1061.8841562857231</v>
      </c>
      <c r="BQ317">
        <f t="shared" si="267"/>
        <v>100.00936409766624</v>
      </c>
      <c r="BR317" s="7">
        <f t="shared" si="265"/>
        <v>9.2960675351072553E-4</v>
      </c>
      <c r="BS317" s="7">
        <f t="shared" si="249"/>
        <v>5.9959306213340296E-4</v>
      </c>
      <c r="BT317" s="7">
        <f t="shared" si="250"/>
        <v>9.8391669350515729E-5</v>
      </c>
      <c r="BU317" s="8">
        <f>MAX((BU$3*climhigh!$I427+BU$4*climhigh!$I427^2+BU$5*climhigh!$I427^6)*(K317/K$66)^$BW$1,-99)</f>
        <v>-54.549129761637694</v>
      </c>
      <c r="BV317" s="8">
        <f>MAX((BV$3*climhigh!$I427+BV$4*climhigh!$I427^2+BV$5*climhigh!$I427^6)*(L317/L$66)^$BW$1,-99)</f>
        <v>-30.146441333819389</v>
      </c>
      <c r="BW317" s="8">
        <f>MAX((BW$3*climhigh!$I427+BW$4*climhigh!$I427^2+BW$5*climhigh!$I427^6)*(M317/M$66)^$BW$1,-99)</f>
        <v>-30.022985732753948</v>
      </c>
      <c r="BX317" s="8">
        <f>MAX((BX$3*climhigh!$M427+BX$4*climhigh!$M427^2+BX$5*climhigh!$M427^6)*(K317/K$66)^$BW$1,-99)</f>
        <v>-54.549147987243281</v>
      </c>
      <c r="BY317" s="8">
        <f>MAX((BY$3*climhigh!$M427+BY$4*climhigh!$M427^2+BY$5*climhigh!$M427^6)*(L317/L$66)^$BW$1,-99)</f>
        <v>-30.146450825879164</v>
      </c>
      <c r="BZ317" s="8">
        <f>MAX((BZ$3*climhigh!$M427+BZ$4*climhigh!$M427^2+BZ$5*climhigh!$M427^6)*(M317/M$66)^$BW$1,-99)</f>
        <v>-30.022994620156016</v>
      </c>
      <c r="CA317" s="8">
        <f t="shared" si="258"/>
        <v>2.5508839779076857E-2</v>
      </c>
      <c r="CB317" s="8">
        <f t="shared" si="259"/>
        <v>1.5294923354607051E-5</v>
      </c>
      <c r="CC317" s="8">
        <f t="shared" si="260"/>
        <v>2.5098573290582128E-6</v>
      </c>
      <c r="CD317" s="8">
        <f>MAX((CD$3*climhigh!$I427+CD$4*climhigh!$I427^2+CD$5*climhigh!$I427^6)*(K317/K$66)^$BW$1,-99)</f>
        <v>-99</v>
      </c>
      <c r="CE317" s="8">
        <f>MAX((CE$3*climhigh!$I427+CE$4*climhigh!$I427^2+CE$5*climhigh!$I427^6)*(L317/L$66)^$BW$1,-99)</f>
        <v>-99</v>
      </c>
      <c r="CF317" s="8">
        <f>MAX((CF$3*climhigh!$I427+CF$4*climhigh!$I427^2+CF$5*climhigh!$I427^6)*(M317/M$66)^$BW$1,-99)</f>
        <v>-99</v>
      </c>
      <c r="CG317" s="8">
        <f>MAX((CG$3*climhigh!$M427+CG$4*climhigh!$M427^2+CG$5*climhigh!$M427^6)*(K317/K$66)^$BW$1,-99)</f>
        <v>-99</v>
      </c>
      <c r="CH317" s="8">
        <f>MAX((CH$3*climhigh!$M427+CH$4*climhigh!$M427^2+CH$5*climhigh!$M427^6)*(L317/L$66)^$BW$1,-99)</f>
        <v>-99</v>
      </c>
      <c r="CI317" s="8">
        <f>MAX((CI$3*climhigh!$M427+CI$4*climhigh!$M427^2+CI$5*climhigh!$M427^6)*(M317/M$66)^$BW$1,-99)</f>
        <v>-99</v>
      </c>
      <c r="CJ317" s="8">
        <f t="shared" si="261"/>
        <v>0</v>
      </c>
      <c r="CK317" s="8">
        <f t="shared" si="262"/>
        <v>0</v>
      </c>
      <c r="CL317" s="8">
        <f t="shared" si="263"/>
        <v>0</v>
      </c>
    </row>
    <row r="318" spans="1:90">
      <c r="A318">
        <f t="shared" si="291"/>
        <v>2272</v>
      </c>
      <c r="B318" s="4">
        <f t="shared" si="284"/>
        <v>1286.5346467225224</v>
      </c>
      <c r="C318" s="4">
        <f t="shared" si="284"/>
        <v>3572.6084770019588</v>
      </c>
      <c r="D318" s="4">
        <f t="shared" si="284"/>
        <v>6809.6318751670296</v>
      </c>
      <c r="E318" s="11">
        <f t="shared" si="285"/>
        <v>1.4215374453284477E-8</v>
      </c>
      <c r="F318" s="11">
        <f t="shared" si="285"/>
        <v>2.8498691921727416E-8</v>
      </c>
      <c r="G318" s="11">
        <f t="shared" si="285"/>
        <v>6.2920246107024296E-8</v>
      </c>
      <c r="H318" s="4">
        <f t="shared" si="241"/>
        <v>120784.08229218848</v>
      </c>
      <c r="I318" s="4">
        <f t="shared" si="241"/>
        <v>221504.8000763871</v>
      </c>
      <c r="J318" s="4">
        <f t="shared" si="241"/>
        <v>39078.382213185883</v>
      </c>
      <c r="K318" s="4">
        <f t="shared" si="292"/>
        <v>93883.27209056422</v>
      </c>
      <c r="L318" s="4">
        <f t="shared" si="292"/>
        <v>62000.860576322717</v>
      </c>
      <c r="M318" s="4">
        <f t="shared" si="292"/>
        <v>5738.6923301529205</v>
      </c>
      <c r="N318" s="11">
        <f t="shared" si="238"/>
        <v>-1.2089741747577376E-3</v>
      </c>
      <c r="O318" s="11">
        <f t="shared" si="238"/>
        <v>2.0552778283293716E-3</v>
      </c>
      <c r="P318" s="11">
        <f t="shared" si="238"/>
        <v>1.2942570926097741E-3</v>
      </c>
      <c r="Q318" s="4">
        <f t="shared" si="293"/>
        <v>634.3493999629984</v>
      </c>
      <c r="R318" s="4">
        <f t="shared" si="293"/>
        <v>3888.5256388187463</v>
      </c>
      <c r="S318" s="4">
        <f t="shared" si="293"/>
        <v>933.99333410099212</v>
      </c>
      <c r="T318" s="4">
        <f t="shared" si="286"/>
        <v>5.2519287966144859</v>
      </c>
      <c r="U318" s="4">
        <f t="shared" si="286"/>
        <v>17.555040059979593</v>
      </c>
      <c r="V318" s="4">
        <f t="shared" si="286"/>
        <v>23.900511771591269</v>
      </c>
      <c r="W318" s="11">
        <f t="shared" si="294"/>
        <v>-1.219247815263802E-2</v>
      </c>
      <c r="X318" s="11">
        <f t="shared" si="294"/>
        <v>-1.3228699347321071E-2</v>
      </c>
      <c r="Y318" s="11">
        <f t="shared" si="294"/>
        <v>-1.2203590333800474E-2</v>
      </c>
      <c r="Z318" s="4">
        <f t="shared" si="247"/>
        <v>575.25386900447199</v>
      </c>
      <c r="AA318" s="4">
        <f t="shared" si="247"/>
        <v>13804.111471066068</v>
      </c>
      <c r="AB318" s="4">
        <f t="shared" si="247"/>
        <v>1895.7013370605266</v>
      </c>
      <c r="AC318" s="12">
        <f t="shared" si="287"/>
        <v>1.1444467145313066</v>
      </c>
      <c r="AD318" s="12">
        <f t="shared" si="287"/>
        <v>5.2755302449568964</v>
      </c>
      <c r="AE318" s="12">
        <f t="shared" si="287"/>
        <v>2.0579955535797785</v>
      </c>
      <c r="AF318" s="11">
        <f t="shared" si="295"/>
        <v>-2.9039671966837322E-3</v>
      </c>
      <c r="AG318" s="11">
        <f t="shared" si="295"/>
        <v>2.0567434751257441E-3</v>
      </c>
      <c r="AH318" s="11">
        <f t="shared" si="295"/>
        <v>8.257041531207765E-4</v>
      </c>
      <c r="AI318" s="1">
        <f t="shared" si="290"/>
        <v>245398.67311984036</v>
      </c>
      <c r="AJ318" s="1">
        <f t="shared" si="290"/>
        <v>433736.42391879275</v>
      </c>
      <c r="AK318" s="1">
        <f t="shared" si="290"/>
        <v>77140.584999574654</v>
      </c>
      <c r="AL318" s="17">
        <f t="shared" si="288"/>
        <v>73.034867419092109</v>
      </c>
      <c r="AM318" s="17">
        <f t="shared" si="288"/>
        <v>34.544523171757525</v>
      </c>
      <c r="AN318" s="17">
        <f t="shared" si="288"/>
        <v>5.0473455806566765</v>
      </c>
      <c r="AO318" s="7">
        <f t="shared" si="296"/>
        <v>1.3131518349737579E-3</v>
      </c>
      <c r="AP318" s="7">
        <f t="shared" si="296"/>
        <v>2.0221551470581424E-3</v>
      </c>
      <c r="AQ318" s="7">
        <f t="shared" si="296"/>
        <v>1.4637169591224769E-3</v>
      </c>
      <c r="AR318" s="1">
        <f t="shared" si="245"/>
        <v>120784.08229218848</v>
      </c>
      <c r="AS318" s="1">
        <f t="shared" si="245"/>
        <v>221504.8000763871</v>
      </c>
      <c r="AT318" s="1">
        <f t="shared" si="245"/>
        <v>39078.382213185883</v>
      </c>
      <c r="AU318" s="1">
        <f t="shared" si="252"/>
        <v>24156.816458437697</v>
      </c>
      <c r="AV318" s="1">
        <f t="shared" si="252"/>
        <v>44300.960015277422</v>
      </c>
      <c r="AW318" s="1">
        <f t="shared" si="252"/>
        <v>7815.6764426371774</v>
      </c>
      <c r="AX318" s="1">
        <f t="shared" si="253"/>
        <v>75106.617672451379</v>
      </c>
      <c r="AY318" s="1">
        <f t="shared" si="253"/>
        <v>49600.688461058176</v>
      </c>
      <c r="AZ318" s="1">
        <f t="shared" si="253"/>
        <v>4590.9538641223362</v>
      </c>
      <c r="BA318" s="1">
        <f t="shared" si="254"/>
        <v>11.226663952011879</v>
      </c>
      <c r="BB318" s="1">
        <f t="shared" si="254"/>
        <v>10.811759992879958</v>
      </c>
      <c r="BC318" s="1">
        <f t="shared" si="254"/>
        <v>8.4318430949986283</v>
      </c>
      <c r="BD318" s="1">
        <f t="shared" si="255"/>
        <v>64.317954866581573</v>
      </c>
      <c r="BE318">
        <f t="shared" si="289"/>
        <v>0.21822387218499145</v>
      </c>
      <c r="BF318">
        <f t="shared" si="289"/>
        <v>0.3346263841173937</v>
      </c>
      <c r="BG318">
        <f t="shared" si="289"/>
        <v>2.453676962688749E-2</v>
      </c>
      <c r="BH318">
        <f t="shared" si="256"/>
        <v>0.29439316694297313</v>
      </c>
      <c r="BI318">
        <f t="shared" si="257"/>
        <v>4.7621658391411486E-3</v>
      </c>
      <c r="BJ318">
        <f t="shared" si="257"/>
        <v>1.1197481694748152E-2</v>
      </c>
      <c r="BK318">
        <f t="shared" si="257"/>
        <v>6.0205306372294847E-5</v>
      </c>
      <c r="BL318">
        <f t="shared" si="251"/>
        <v>575.19383060387327</v>
      </c>
      <c r="BM318">
        <f t="shared" si="251"/>
        <v>2480.2959441541934</v>
      </c>
      <c r="BN318">
        <f t="shared" si="251"/>
        <v>2.3527259736784938</v>
      </c>
      <c r="BO318">
        <f t="shared" si="246"/>
        <v>677.46488778539742</v>
      </c>
      <c r="BP318">
        <f t="shared" si="267"/>
        <v>1073.9025176603177</v>
      </c>
      <c r="BQ318">
        <f t="shared" si="267"/>
        <v>101.16121595854369</v>
      </c>
      <c r="BR318" s="7">
        <f t="shared" si="265"/>
        <v>9.4129400273068597E-4</v>
      </c>
      <c r="BS318" s="7">
        <f t="shared" si="249"/>
        <v>5.8212918653728445E-4</v>
      </c>
      <c r="BT318" s="7">
        <f t="shared" si="250"/>
        <v>9.543975525192245E-5</v>
      </c>
      <c r="BU318" s="8">
        <f>MAX((BU$3*climhigh!$I428+BU$4*climhigh!$I428^2+BU$5*climhigh!$I428^6)*(K318/K$66)^$BW$1,-99)</f>
        <v>-54.645769712096651</v>
      </c>
      <c r="BV318" s="8">
        <f>MAX((BV$3*climhigh!$I428+BV$4*climhigh!$I428^2+BV$5*climhigh!$I428^6)*(L318/L$66)^$BW$1,-99)</f>
        <v>-30.172674602708952</v>
      </c>
      <c r="BW318" s="8">
        <f>MAX((BW$3*climhigh!$I428+BW$4*climhigh!$I428^2+BW$5*climhigh!$I428^6)*(M318/M$66)^$BW$1,-99)</f>
        <v>-30.052332731150695</v>
      </c>
      <c r="BX318" s="8">
        <f>MAX((BX$3*climhigh!$M428+BX$4*climhigh!$M428^2+BX$5*climhigh!$M428^6)*(K318/K$66)^$BW$1,-99)</f>
        <v>-54.645787924595886</v>
      </c>
      <c r="BY318" s="8">
        <f>MAX((BY$3*climhigh!$M428+BY$4*climhigh!$M428^2+BY$5*climhigh!$M428^6)*(L318/L$66)^$BW$1,-99)</f>
        <v>-30.172684079954553</v>
      </c>
      <c r="BZ318" s="8">
        <f>MAX((BZ$3*climhigh!$M428+BZ$4*climhigh!$M428^2+BZ$5*climhigh!$M428^6)*(M318/M$66)^$BW$1,-99)</f>
        <v>-30.052341606104854</v>
      </c>
      <c r="CA318" s="8">
        <f t="shared" si="258"/>
        <v>2.5465988570608333E-2</v>
      </c>
      <c r="CB318" s="8">
        <f t="shared" si="259"/>
        <v>1.4824495210976012E-5</v>
      </c>
      <c r="CC318" s="8">
        <f t="shared" si="260"/>
        <v>2.4304677164271139E-6</v>
      </c>
      <c r="CD318" s="8">
        <f>MAX((CD$3*climhigh!$I428+CD$4*climhigh!$I428^2+CD$5*climhigh!$I428^6)*(K318/K$66)^$BW$1,-99)</f>
        <v>-99</v>
      </c>
      <c r="CE318" s="8">
        <f>MAX((CE$3*climhigh!$I428+CE$4*climhigh!$I428^2+CE$5*climhigh!$I428^6)*(L318/L$66)^$BW$1,-99)</f>
        <v>-99</v>
      </c>
      <c r="CF318" s="8">
        <f>MAX((CF$3*climhigh!$I428+CF$4*climhigh!$I428^2+CF$5*climhigh!$I428^6)*(M318/M$66)^$BW$1,-99)</f>
        <v>-99</v>
      </c>
      <c r="CG318" s="8">
        <f>MAX((CG$3*climhigh!$M428+CG$4*climhigh!$M428^2+CG$5*climhigh!$M428^6)*(K318/K$66)^$BW$1,-99)</f>
        <v>-99</v>
      </c>
      <c r="CH318" s="8">
        <f>MAX((CH$3*climhigh!$M428+CH$4*climhigh!$M428^2+CH$5*climhigh!$M428^6)*(L318/L$66)^$BW$1,-99)</f>
        <v>-99</v>
      </c>
      <c r="CI318" s="8">
        <f>MAX((CI$3*climhigh!$M428+CI$4*climhigh!$M428^2+CI$5*climhigh!$M428^6)*(M318/M$66)^$BW$1,-99)</f>
        <v>-99</v>
      </c>
      <c r="CJ318" s="8">
        <f t="shared" si="261"/>
        <v>0</v>
      </c>
      <c r="CK318" s="8">
        <f t="shared" si="262"/>
        <v>0</v>
      </c>
      <c r="CL318" s="8">
        <f t="shared" si="263"/>
        <v>0</v>
      </c>
    </row>
    <row r="319" spans="1:90">
      <c r="A319">
        <f t="shared" si="291"/>
        <v>2273</v>
      </c>
      <c r="B319" s="4">
        <f t="shared" si="284"/>
        <v>1286.5346640966654</v>
      </c>
      <c r="C319" s="4">
        <f t="shared" si="284"/>
        <v>3572.6085737258936</v>
      </c>
      <c r="D319" s="4">
        <f t="shared" si="284"/>
        <v>6809.6322822075572</v>
      </c>
      <c r="E319" s="11">
        <f t="shared" si="285"/>
        <v>1.3504605730620253E-8</v>
      </c>
      <c r="F319" s="11">
        <f t="shared" si="285"/>
        <v>2.7073757325641046E-8</v>
      </c>
      <c r="G319" s="11">
        <f t="shared" si="285"/>
        <v>5.9774233801673077E-8</v>
      </c>
      <c r="H319" s="4">
        <f t="shared" si="241"/>
        <v>120643.53277019993</v>
      </c>
      <c r="I319" s="4">
        <f t="shared" si="241"/>
        <v>221958.31968639806</v>
      </c>
      <c r="J319" s="4">
        <f t="shared" si="241"/>
        <v>39128.898729129498</v>
      </c>
      <c r="K319" s="4">
        <f t="shared" si="292"/>
        <v>93774.024235024597</v>
      </c>
      <c r="L319" s="4">
        <f t="shared" si="292"/>
        <v>62127.80244629948</v>
      </c>
      <c r="M319" s="4">
        <f t="shared" si="292"/>
        <v>5746.1103782897117</v>
      </c>
      <c r="N319" s="11">
        <f t="shared" si="238"/>
        <v>-1.1636562414892859E-3</v>
      </c>
      <c r="O319" s="11">
        <f t="shared" si="238"/>
        <v>2.0474210970102824E-3</v>
      </c>
      <c r="P319" s="11">
        <f t="shared" si="238"/>
        <v>1.292637365800875E-3</v>
      </c>
      <c r="Q319" s="4">
        <f t="shared" si="293"/>
        <v>625.88595263283014</v>
      </c>
      <c r="R319" s="4">
        <f t="shared" si="293"/>
        <v>3844.9417361437954</v>
      </c>
      <c r="S319" s="4">
        <f t="shared" si="293"/>
        <v>923.78789840510535</v>
      </c>
      <c r="T319" s="4">
        <f t="shared" si="286"/>
        <v>5.1878947695025532</v>
      </c>
      <c r="U319" s="4">
        <f t="shared" si="286"/>
        <v>17.322809712995944</v>
      </c>
      <c r="V319" s="4">
        <f t="shared" si="286"/>
        <v>23.608839717162592</v>
      </c>
      <c r="W319" s="11">
        <f t="shared" si="294"/>
        <v>-1.219247815263802E-2</v>
      </c>
      <c r="X319" s="11">
        <f t="shared" si="294"/>
        <v>-1.3228699347321071E-2</v>
      </c>
      <c r="Y319" s="11">
        <f t="shared" si="294"/>
        <v>-1.2203590333800474E-2</v>
      </c>
      <c r="Z319" s="4">
        <f t="shared" si="247"/>
        <v>565.90496359727206</v>
      </c>
      <c r="AA319" s="4">
        <f t="shared" si="247"/>
        <v>13677.570903401089</v>
      </c>
      <c r="AB319" s="4">
        <f t="shared" si="247"/>
        <v>1876.5388631987798</v>
      </c>
      <c r="AC319" s="12">
        <f t="shared" si="287"/>
        <v>1.1411232788139554</v>
      </c>
      <c r="AD319" s="12">
        <f t="shared" si="287"/>
        <v>5.2863806573660401</v>
      </c>
      <c r="AE319" s="12">
        <f t="shared" si="287"/>
        <v>2.0596948490554734</v>
      </c>
      <c r="AF319" s="11">
        <f t="shared" si="295"/>
        <v>-2.9039671966837322E-3</v>
      </c>
      <c r="AG319" s="11">
        <f t="shared" si="295"/>
        <v>2.0567434751257441E-3</v>
      </c>
      <c r="AH319" s="11">
        <f t="shared" si="295"/>
        <v>8.257041531207765E-4</v>
      </c>
      <c r="AI319" s="1">
        <f t="shared" si="290"/>
        <v>245015.62226629403</v>
      </c>
      <c r="AJ319" s="1">
        <f t="shared" si="290"/>
        <v>434663.7415421909</v>
      </c>
      <c r="AK319" s="1">
        <f t="shared" si="290"/>
        <v>77242.202942254371</v>
      </c>
      <c r="AL319" s="17">
        <f t="shared" si="288"/>
        <v>73.129814230558864</v>
      </c>
      <c r="AM319" s="17">
        <f t="shared" si="288"/>
        <v>34.613679013238624</v>
      </c>
      <c r="AN319" s="17">
        <f t="shared" si="288"/>
        <v>5.0546595871283859</v>
      </c>
      <c r="AO319" s="7">
        <f t="shared" si="296"/>
        <v>1.3000203166240202E-3</v>
      </c>
      <c r="AP319" s="7">
        <f t="shared" si="296"/>
        <v>2.0019335955875611E-3</v>
      </c>
      <c r="AQ319" s="7">
        <f t="shared" si="296"/>
        <v>1.449079789531252E-3</v>
      </c>
      <c r="AR319" s="1">
        <f t="shared" si="245"/>
        <v>120643.53277019993</v>
      </c>
      <c r="AS319" s="1">
        <f t="shared" si="245"/>
        <v>221958.31968639806</v>
      </c>
      <c r="AT319" s="1">
        <f t="shared" si="245"/>
        <v>39128.898729129498</v>
      </c>
      <c r="AU319" s="1">
        <f t="shared" si="252"/>
        <v>24128.706554039989</v>
      </c>
      <c r="AV319" s="1">
        <f t="shared" si="252"/>
        <v>44391.663937279613</v>
      </c>
      <c r="AW319" s="1">
        <f t="shared" si="252"/>
        <v>7825.7797458259001</v>
      </c>
      <c r="AX319" s="1">
        <f t="shared" si="253"/>
        <v>75019.219388019672</v>
      </c>
      <c r="AY319" s="1">
        <f t="shared" si="253"/>
        <v>49702.24195703958</v>
      </c>
      <c r="AZ319" s="1">
        <f t="shared" si="253"/>
        <v>4596.888302631769</v>
      </c>
      <c r="BA319" s="1">
        <f t="shared" si="254"/>
        <v>11.225499618196773</v>
      </c>
      <c r="BB319" s="1">
        <f t="shared" si="254"/>
        <v>10.813805320866893</v>
      </c>
      <c r="BC319" s="1">
        <f t="shared" si="254"/>
        <v>8.4331348976280118</v>
      </c>
      <c r="BD319" s="1">
        <f t="shared" si="255"/>
        <v>62.452873891559484</v>
      </c>
      <c r="BE319">
        <f t="shared" si="289"/>
        <v>0.21822387218499145</v>
      </c>
      <c r="BF319">
        <f t="shared" si="289"/>
        <v>0.3346263841173937</v>
      </c>
      <c r="BG319">
        <f t="shared" si="289"/>
        <v>2.453676962688749E-2</v>
      </c>
      <c r="BH319">
        <f t="shared" si="256"/>
        <v>0.29444230347073924</v>
      </c>
      <c r="BI319">
        <f t="shared" si="257"/>
        <v>4.7621658391411486E-3</v>
      </c>
      <c r="BJ319">
        <f t="shared" si="257"/>
        <v>1.1197481694748152E-2</v>
      </c>
      <c r="BK319">
        <f t="shared" si="257"/>
        <v>6.0205306372294847E-5</v>
      </c>
      <c r="BL319">
        <f t="shared" si="251"/>
        <v>574.52451047155182</v>
      </c>
      <c r="BM319">
        <f t="shared" si="251"/>
        <v>2485.3742216855007</v>
      </c>
      <c r="BN319">
        <f t="shared" si="251"/>
        <v>2.35576733599774</v>
      </c>
      <c r="BO319">
        <f t="shared" si="246"/>
        <v>678.10258142133046</v>
      </c>
      <c r="BP319">
        <f t="shared" si="267"/>
        <v>1086.0570267336436</v>
      </c>
      <c r="BQ319">
        <f t="shared" si="267"/>
        <v>102.32634055165413</v>
      </c>
      <c r="BR319" s="7">
        <f t="shared" si="265"/>
        <v>9.531143276406695E-4</v>
      </c>
      <c r="BS319" s="7">
        <f t="shared" si="249"/>
        <v>5.6517396751192667E-4</v>
      </c>
      <c r="BT319" s="7">
        <f t="shared" si="250"/>
        <v>9.2575354006209452E-5</v>
      </c>
      <c r="BU319" s="8">
        <f>MAX((BU$3*climhigh!$I429+BU$4*climhigh!$I429^2+BU$5*climhigh!$I429^6)*(K319/K$66)^$BW$1,-99)</f>
        <v>-54.739916974251152</v>
      </c>
      <c r="BV319" s="8">
        <f>MAX((BV$3*climhigh!$I429+BV$4*climhigh!$I429^2+BV$5*climhigh!$I429^6)*(L319/L$66)^$BW$1,-99)</f>
        <v>-30.197930088643382</v>
      </c>
      <c r="BW319" s="8">
        <f>MAX((BW$3*climhigh!$I429+BW$4*climhigh!$I429^2+BW$5*climhigh!$I429^6)*(M319/M$66)^$BW$1,-99)</f>
        <v>-30.080730046004945</v>
      </c>
      <c r="BX319" s="8">
        <f>MAX((BX$3*climhigh!$M429+BX$4*climhigh!$M429^2+BX$5*climhigh!$M429^6)*(K319/K$66)^$BW$1,-99)</f>
        <v>-54.7399351734866</v>
      </c>
      <c r="BY319" s="8">
        <f>MAX((BY$3*climhigh!$M429+BY$4*climhigh!$M429^2+BY$5*climhigh!$M429^6)*(L319/L$66)^$BW$1,-99)</f>
        <v>-30.197939551143648</v>
      </c>
      <c r="BZ319" s="8">
        <f>MAX((BZ$3*climhigh!$M429+BZ$4*climhigh!$M429^2+BZ$5*climhigh!$M429^6)*(M319/M$66)^$BW$1,-99)</f>
        <v>-30.080738908564459</v>
      </c>
      <c r="CA319" s="8">
        <f t="shared" si="258"/>
        <v>2.5424022519478565E-2</v>
      </c>
      <c r="CB319" s="8">
        <f t="shared" si="259"/>
        <v>1.4368995677446271E-5</v>
      </c>
      <c r="CC319" s="8">
        <f t="shared" si="260"/>
        <v>2.3536378850025694E-6</v>
      </c>
      <c r="CD319" s="8">
        <f>MAX((CD$3*climhigh!$I429+CD$4*climhigh!$I429^2+CD$5*climhigh!$I429^6)*(K319/K$66)^$BW$1,-99)</f>
        <v>-99</v>
      </c>
      <c r="CE319" s="8">
        <f>MAX((CE$3*climhigh!$I429+CE$4*climhigh!$I429^2+CE$5*climhigh!$I429^6)*(L319/L$66)^$BW$1,-99)</f>
        <v>-99</v>
      </c>
      <c r="CF319" s="8">
        <f>MAX((CF$3*climhigh!$I429+CF$4*climhigh!$I429^2+CF$5*climhigh!$I429^6)*(M319/M$66)^$BW$1,-99)</f>
        <v>-99</v>
      </c>
      <c r="CG319" s="8">
        <f>MAX((CG$3*climhigh!$M429+CG$4*climhigh!$M429^2+CG$5*climhigh!$M429^6)*(K319/K$66)^$BW$1,-99)</f>
        <v>-99</v>
      </c>
      <c r="CH319" s="8">
        <f>MAX((CH$3*climhigh!$M429+CH$4*climhigh!$M429^2+CH$5*climhigh!$M429^6)*(L319/L$66)^$BW$1,-99)</f>
        <v>-99</v>
      </c>
      <c r="CI319" s="8">
        <f>MAX((CI$3*climhigh!$M429+CI$4*climhigh!$M429^2+CI$5*climhigh!$M429^6)*(M319/M$66)^$BW$1,-99)</f>
        <v>-99</v>
      </c>
      <c r="CJ319" s="8">
        <f t="shared" si="261"/>
        <v>0</v>
      </c>
      <c r="CK319" s="8">
        <f t="shared" si="262"/>
        <v>0</v>
      </c>
      <c r="CL319" s="8">
        <f t="shared" si="263"/>
        <v>0</v>
      </c>
    </row>
    <row r="320" spans="1:90">
      <c r="A320">
        <f t="shared" si="291"/>
        <v>2274</v>
      </c>
      <c r="B320" s="4">
        <f t="shared" si="284"/>
        <v>1286.5346806021016</v>
      </c>
      <c r="C320" s="4">
        <f t="shared" si="284"/>
        <v>3572.608665613634</v>
      </c>
      <c r="D320" s="4">
        <f t="shared" si="284"/>
        <v>6809.6326688960817</v>
      </c>
      <c r="E320" s="11">
        <f t="shared" si="285"/>
        <v>1.282937544408924E-8</v>
      </c>
      <c r="F320" s="11">
        <f t="shared" si="285"/>
        <v>2.5720069459358991E-8</v>
      </c>
      <c r="G320" s="11">
        <f t="shared" si="285"/>
        <v>5.678552211158942E-8</v>
      </c>
      <c r="H320" s="4">
        <f t="shared" si="241"/>
        <v>120508.67645202181</v>
      </c>
      <c r="I320" s="4">
        <f t="shared" si="241"/>
        <v>222411.04830834488</v>
      </c>
      <c r="J320" s="4">
        <f t="shared" si="241"/>
        <v>39179.419351410652</v>
      </c>
      <c r="K320" s="4">
        <f t="shared" si="292"/>
        <v>93669.201669420552</v>
      </c>
      <c r="L320" s="4">
        <f t="shared" si="292"/>
        <v>62254.522990175697</v>
      </c>
      <c r="M320" s="4">
        <f t="shared" si="292"/>
        <v>5753.5290457542515</v>
      </c>
      <c r="N320" s="11">
        <f t="shared" si="238"/>
        <v>-1.117820915324419E-3</v>
      </c>
      <c r="O320" s="11">
        <f t="shared" si="238"/>
        <v>2.0396752965108345E-3</v>
      </c>
      <c r="P320" s="11">
        <f t="shared" si="238"/>
        <v>1.2910763936191394E-3</v>
      </c>
      <c r="Q320" s="4">
        <f t="shared" si="293"/>
        <v>617.56376154789291</v>
      </c>
      <c r="R320" s="4">
        <f t="shared" si="293"/>
        <v>3801.816943183092</v>
      </c>
      <c r="S320" s="4">
        <f t="shared" si="293"/>
        <v>913.69254698324255</v>
      </c>
      <c r="T320" s="4">
        <f t="shared" si="286"/>
        <v>5.1246414758672083</v>
      </c>
      <c r="U320" s="4">
        <f t="shared" si="286"/>
        <v>17.093651471451867</v>
      </c>
      <c r="V320" s="4">
        <f t="shared" si="286"/>
        <v>23.320727108997982</v>
      </c>
      <c r="W320" s="11">
        <f t="shared" si="294"/>
        <v>-1.219247815263802E-2</v>
      </c>
      <c r="X320" s="11">
        <f t="shared" si="294"/>
        <v>-1.3228699347321071E-2</v>
      </c>
      <c r="Y320" s="11">
        <f t="shared" si="294"/>
        <v>-1.2203590333800474E-2</v>
      </c>
      <c r="Z320" s="4">
        <f t="shared" si="247"/>
        <v>556.73325364086372</v>
      </c>
      <c r="AA320" s="4">
        <f t="shared" si="247"/>
        <v>13552.084040492593</v>
      </c>
      <c r="AB320" s="4">
        <f t="shared" si="247"/>
        <v>1857.56708023791</v>
      </c>
      <c r="AC320" s="12">
        <f t="shared" si="287"/>
        <v>1.1378094942449075</v>
      </c>
      <c r="AD320" s="12">
        <f t="shared" si="287"/>
        <v>5.2972533862901088</v>
      </c>
      <c r="AE320" s="12">
        <f t="shared" si="287"/>
        <v>2.0613955476464998</v>
      </c>
      <c r="AF320" s="11">
        <f t="shared" si="295"/>
        <v>-2.9039671966837322E-3</v>
      </c>
      <c r="AG320" s="11">
        <f t="shared" si="295"/>
        <v>2.0567434751257441E-3</v>
      </c>
      <c r="AH320" s="11">
        <f t="shared" si="295"/>
        <v>8.257041531207765E-4</v>
      </c>
      <c r="AI320" s="1">
        <f t="shared" si="290"/>
        <v>244642.76659370461</v>
      </c>
      <c r="AJ320" s="1">
        <f t="shared" si="290"/>
        <v>435589.03132525145</v>
      </c>
      <c r="AK320" s="1">
        <f t="shared" si="290"/>
        <v>77343.762393854835</v>
      </c>
      <c r="AL320" s="17">
        <f t="shared" si="288"/>
        <v>73.223933772367033</v>
      </c>
      <c r="AM320" s="17">
        <f t="shared" si="288"/>
        <v>34.682280357253276</v>
      </c>
      <c r="AN320" s="17">
        <f t="shared" si="288"/>
        <v>5.0619109461285472</v>
      </c>
      <c r="AO320" s="7">
        <f t="shared" si="296"/>
        <v>1.2870201134577801E-3</v>
      </c>
      <c r="AP320" s="7">
        <f t="shared" si="296"/>
        <v>1.9819142596316855E-3</v>
      </c>
      <c r="AQ320" s="7">
        <f t="shared" si="296"/>
        <v>1.4345889916359395E-3</v>
      </c>
      <c r="AR320" s="1">
        <f t="shared" si="245"/>
        <v>120508.67645202181</v>
      </c>
      <c r="AS320" s="1">
        <f t="shared" si="245"/>
        <v>222411.04830834488</v>
      </c>
      <c r="AT320" s="1">
        <f t="shared" si="245"/>
        <v>39179.419351410652</v>
      </c>
      <c r="AU320" s="1">
        <f t="shared" si="252"/>
        <v>24101.735290404366</v>
      </c>
      <c r="AV320" s="1">
        <f t="shared" si="252"/>
        <v>44482.209661668981</v>
      </c>
      <c r="AW320" s="1">
        <f t="shared" si="252"/>
        <v>7835.8838702821304</v>
      </c>
      <c r="AX320" s="1">
        <f t="shared" si="253"/>
        <v>74935.361335536436</v>
      </c>
      <c r="AY320" s="1">
        <f t="shared" si="253"/>
        <v>49803.618392140546</v>
      </c>
      <c r="AZ320" s="1">
        <f t="shared" si="253"/>
        <v>4602.8232366034017</v>
      </c>
      <c r="BA320" s="1">
        <f t="shared" si="254"/>
        <v>11.224381172053677</v>
      </c>
      <c r="BB320" s="1">
        <f t="shared" si="254"/>
        <v>10.815842918849963</v>
      </c>
      <c r="BC320" s="1">
        <f t="shared" si="254"/>
        <v>8.4344251412991671</v>
      </c>
      <c r="BD320" s="1">
        <f t="shared" si="255"/>
        <v>60.641886441075485</v>
      </c>
      <c r="BE320">
        <f t="shared" si="289"/>
        <v>0.21822387218499145</v>
      </c>
      <c r="BF320">
        <f t="shared" si="289"/>
        <v>0.3346263841173937</v>
      </c>
      <c r="BG320">
        <f t="shared" si="289"/>
        <v>2.453676962688749E-2</v>
      </c>
      <c r="BH320">
        <f t="shared" si="256"/>
        <v>0.29449097249408723</v>
      </c>
      <c r="BI320">
        <f t="shared" si="257"/>
        <v>4.7621658391411486E-3</v>
      </c>
      <c r="BJ320">
        <f t="shared" si="257"/>
        <v>1.1197481694748152E-2</v>
      </c>
      <c r="BK320">
        <f t="shared" si="257"/>
        <v>6.0205306372294847E-5</v>
      </c>
      <c r="BL320">
        <f t="shared" si="251"/>
        <v>573.88230231993168</v>
      </c>
      <c r="BM320">
        <f t="shared" si="251"/>
        <v>2490.4436421424389</v>
      </c>
      <c r="BN320">
        <f t="shared" si="251"/>
        <v>2.3588089455402956</v>
      </c>
      <c r="BO320">
        <f t="shared" si="246"/>
        <v>678.7488907072933</v>
      </c>
      <c r="BP320">
        <f t="shared" si="267"/>
        <v>1098.3492230538918</v>
      </c>
      <c r="BQ320">
        <f t="shared" si="267"/>
        <v>103.50489056014672</v>
      </c>
      <c r="BR320" s="7">
        <f t="shared" si="265"/>
        <v>9.6505960000747848E-4</v>
      </c>
      <c r="BS320" s="7">
        <f t="shared" si="249"/>
        <v>5.4871258981740447E-4</v>
      </c>
      <c r="BT320" s="7">
        <f t="shared" si="250"/>
        <v>8.9795891510143557E-5</v>
      </c>
      <c r="BU320" s="8">
        <f>MAX((BU$3*climhigh!$I430+BU$4*climhigh!$I430^2+BU$5*climhigh!$I430^6)*(K320/K$66)^$BW$1,-99)</f>
        <v>-54.831576042185091</v>
      </c>
      <c r="BV320" s="8">
        <f>MAX((BV$3*climhigh!$I430+BV$4*climhigh!$I430^2+BV$5*climhigh!$I430^6)*(L320/L$66)^$BW$1,-99)</f>
        <v>-30.222217285672979</v>
      </c>
      <c r="BW320" s="8">
        <f>MAX((BW$3*climhigh!$I430+BW$4*climhigh!$I430^2+BW$5*climhigh!$I430^6)*(M320/M$66)^$BW$1,-99)</f>
        <v>-30.108186346037314</v>
      </c>
      <c r="BX320" s="8">
        <f>MAX((BX$3*climhigh!$M430+BX$4*climhigh!$M430^2+BX$5*climhigh!$M430^6)*(K320/K$66)^$BW$1,-99)</f>
        <v>-54.831594227996959</v>
      </c>
      <c r="BY320" s="8">
        <f>MAX((BY$3*climhigh!$M430+BY$4*climhigh!$M430^2+BY$5*climhigh!$M430^6)*(L320/L$66)^$BW$1,-99)</f>
        <v>-30.222226733495958</v>
      </c>
      <c r="BZ320" s="8">
        <f>MAX((BZ$3*climhigh!$M430+BZ$4*climhigh!$M430^2+BZ$5*climhigh!$M430^6)*(M320/M$66)^$BW$1,-99)</f>
        <v>-30.108195196254819</v>
      </c>
      <c r="CA320" s="8">
        <f t="shared" si="258"/>
        <v>2.538294501379108E-2</v>
      </c>
      <c r="CB320" s="8">
        <f t="shared" si="259"/>
        <v>1.3927941495710077E-5</v>
      </c>
      <c r="CC320" s="8">
        <f t="shared" si="260"/>
        <v>2.2792841766663233E-6</v>
      </c>
      <c r="CD320" s="8">
        <f>MAX((CD$3*climhigh!$I430+CD$4*climhigh!$I430^2+CD$5*climhigh!$I430^6)*(K320/K$66)^$BW$1,-99)</f>
        <v>-99</v>
      </c>
      <c r="CE320" s="8">
        <f>MAX((CE$3*climhigh!$I430+CE$4*climhigh!$I430^2+CE$5*climhigh!$I430^6)*(L320/L$66)^$BW$1,-99)</f>
        <v>-99</v>
      </c>
      <c r="CF320" s="8">
        <f>MAX((CF$3*climhigh!$I430+CF$4*climhigh!$I430^2+CF$5*climhigh!$I430^6)*(M320/M$66)^$BW$1,-99)</f>
        <v>-99</v>
      </c>
      <c r="CG320" s="8">
        <f>MAX((CG$3*climhigh!$M430+CG$4*climhigh!$M430^2+CG$5*climhigh!$M430^6)*(K320/K$66)^$BW$1,-99)</f>
        <v>-99</v>
      </c>
      <c r="CH320" s="8">
        <f>MAX((CH$3*climhigh!$M430+CH$4*climhigh!$M430^2+CH$5*climhigh!$M430^6)*(L320/L$66)^$BW$1,-99)</f>
        <v>-99</v>
      </c>
      <c r="CI320" s="8">
        <f>MAX((CI$3*climhigh!$M430+CI$4*climhigh!$M430^2+CI$5*climhigh!$M430^6)*(M320/M$66)^$BW$1,-99)</f>
        <v>-99</v>
      </c>
      <c r="CJ320" s="8">
        <f t="shared" si="261"/>
        <v>0</v>
      </c>
      <c r="CK320" s="8">
        <f t="shared" si="262"/>
        <v>0</v>
      </c>
      <c r="CL320" s="8">
        <f t="shared" si="263"/>
        <v>0</v>
      </c>
    </row>
    <row r="321" spans="1:90">
      <c r="A321">
        <f t="shared" si="291"/>
        <v>2275</v>
      </c>
      <c r="B321" s="4">
        <f t="shared" si="284"/>
        <v>1286.5346962822662</v>
      </c>
      <c r="C321" s="4">
        <f t="shared" si="284"/>
        <v>3572.6087529069896</v>
      </c>
      <c r="D321" s="4">
        <f t="shared" si="284"/>
        <v>6809.6330362502003</v>
      </c>
      <c r="E321" s="11">
        <f t="shared" si="285"/>
        <v>1.2187906671884778E-8</v>
      </c>
      <c r="F321" s="11">
        <f t="shared" si="285"/>
        <v>2.4434065986391039E-8</v>
      </c>
      <c r="G321" s="11">
        <f t="shared" si="285"/>
        <v>5.3946246006009948E-8</v>
      </c>
      <c r="H321" s="4">
        <f t="shared" si="241"/>
        <v>120379.55419988188</v>
      </c>
      <c r="I321" s="4">
        <f t="shared" si="241"/>
        <v>222863.00116686267</v>
      </c>
      <c r="J321" s="4">
        <f t="shared" si="241"/>
        <v>39229.946113021331</v>
      </c>
      <c r="K321" s="4">
        <f t="shared" si="292"/>
        <v>93568.836151676209</v>
      </c>
      <c r="L321" s="4">
        <f t="shared" si="292"/>
        <v>62381.026465750459</v>
      </c>
      <c r="M321" s="4">
        <f t="shared" si="292"/>
        <v>5760.9486302985479</v>
      </c>
      <c r="N321" s="11">
        <f t="shared" ref="N321:P346" si="297">K321/K320-1</f>
        <v>-1.0714889841653141E-3</v>
      </c>
      <c r="O321" s="11">
        <f t="shared" si="297"/>
        <v>2.0320367018911156E-3</v>
      </c>
      <c r="P321" s="11">
        <f t="shared" si="297"/>
        <v>1.2895710589611031E-3</v>
      </c>
      <c r="Q321" s="4">
        <f t="shared" si="293"/>
        <v>609.38049145537479</v>
      </c>
      <c r="R321" s="4">
        <f t="shared" si="293"/>
        <v>3759.1471758703715</v>
      </c>
      <c r="S321" s="4">
        <f t="shared" si="293"/>
        <v>903.7061585234768</v>
      </c>
      <c r="T321" s="4">
        <f t="shared" si="286"/>
        <v>5.0621593966325946</v>
      </c>
      <c r="U321" s="4">
        <f t="shared" si="286"/>
        <v>16.867524695388138</v>
      </c>
      <c r="V321" s="4">
        <f t="shared" si="286"/>
        <v>23.036130509073416</v>
      </c>
      <c r="W321" s="11">
        <f t="shared" si="294"/>
        <v>-1.219247815263802E-2</v>
      </c>
      <c r="X321" s="11">
        <f t="shared" si="294"/>
        <v>-1.3228699347321071E-2</v>
      </c>
      <c r="Y321" s="11">
        <f t="shared" si="294"/>
        <v>-1.2203590333800474E-2</v>
      </c>
      <c r="Z321" s="4">
        <f t="shared" si="247"/>
        <v>547.73532436978894</v>
      </c>
      <c r="AA321" s="4">
        <f t="shared" si="247"/>
        <v>13427.644660729791</v>
      </c>
      <c r="AB321" s="4">
        <f t="shared" si="247"/>
        <v>1838.7842296649228</v>
      </c>
      <c r="AC321" s="12">
        <f t="shared" si="287"/>
        <v>1.134505332797545</v>
      </c>
      <c r="AD321" s="12">
        <f t="shared" si="287"/>
        <v>5.3081484776284489</v>
      </c>
      <c r="AE321" s="12">
        <f t="shared" si="287"/>
        <v>2.0630976505114162</v>
      </c>
      <c r="AF321" s="11">
        <f t="shared" si="295"/>
        <v>-2.9039671966837322E-3</v>
      </c>
      <c r="AG321" s="11">
        <f t="shared" si="295"/>
        <v>2.0567434751257441E-3</v>
      </c>
      <c r="AH321" s="11">
        <f t="shared" si="295"/>
        <v>8.257041531207765E-4</v>
      </c>
      <c r="AI321" s="1">
        <f t="shared" si="290"/>
        <v>244280.22522473853</v>
      </c>
      <c r="AJ321" s="1">
        <f t="shared" si="290"/>
        <v>436512.33785439527</v>
      </c>
      <c r="AK321" s="1">
        <f t="shared" si="290"/>
        <v>77445.270024751488</v>
      </c>
      <c r="AL321" s="17">
        <f t="shared" si="288"/>
        <v>73.317232041163052</v>
      </c>
      <c r="AM321" s="17">
        <f t="shared" si="288"/>
        <v>34.750330290189893</v>
      </c>
      <c r="AN321" s="17">
        <f t="shared" si="288"/>
        <v>5.0691000902313057</v>
      </c>
      <c r="AO321" s="7">
        <f t="shared" si="296"/>
        <v>1.2741499123232023E-3</v>
      </c>
      <c r="AP321" s="7">
        <f t="shared" si="296"/>
        <v>1.9620951170353684E-3</v>
      </c>
      <c r="AQ321" s="7">
        <f t="shared" si="296"/>
        <v>1.4202431017195801E-3</v>
      </c>
      <c r="AR321" s="1">
        <f t="shared" si="245"/>
        <v>120379.55419988188</v>
      </c>
      <c r="AS321" s="1">
        <f t="shared" si="245"/>
        <v>222863.00116686267</v>
      </c>
      <c r="AT321" s="1">
        <f t="shared" si="245"/>
        <v>39229.946113021331</v>
      </c>
      <c r="AU321" s="1">
        <f t="shared" si="252"/>
        <v>24075.910839976379</v>
      </c>
      <c r="AV321" s="1">
        <f t="shared" si="252"/>
        <v>44572.600233372534</v>
      </c>
      <c r="AW321" s="1">
        <f t="shared" si="252"/>
        <v>7845.9892226042666</v>
      </c>
      <c r="AX321" s="1">
        <f t="shared" si="253"/>
        <v>74855.068921340979</v>
      </c>
      <c r="AY321" s="1">
        <f t="shared" si="253"/>
        <v>49904.821172600372</v>
      </c>
      <c r="AZ321" s="1">
        <f t="shared" si="253"/>
        <v>4608.7589042388381</v>
      </c>
      <c r="BA321" s="1">
        <f t="shared" si="254"/>
        <v>11.223309108614806</v>
      </c>
      <c r="BB321" s="1">
        <f t="shared" si="254"/>
        <v>10.817872893757897</v>
      </c>
      <c r="BC321" s="1">
        <f t="shared" si="254"/>
        <v>8.435713881575527</v>
      </c>
      <c r="BD321" s="1">
        <f t="shared" si="255"/>
        <v>58.883424073715801</v>
      </c>
      <c r="BE321">
        <f t="shared" si="289"/>
        <v>0.21822387218499145</v>
      </c>
      <c r="BF321">
        <f t="shared" si="289"/>
        <v>0.3346263841173937</v>
      </c>
      <c r="BG321">
        <f t="shared" si="289"/>
        <v>2.453676962688749E-2</v>
      </c>
      <c r="BH321">
        <f t="shared" si="256"/>
        <v>0.29453917799448631</v>
      </c>
      <c r="BI321">
        <f t="shared" si="257"/>
        <v>4.7621658391411486E-3</v>
      </c>
      <c r="BJ321">
        <f t="shared" si="257"/>
        <v>1.1197481694748152E-2</v>
      </c>
      <c r="BK321">
        <f t="shared" si="257"/>
        <v>6.0205306372294847E-5</v>
      </c>
      <c r="BL321">
        <f t="shared" si="251"/>
        <v>573.26740074171789</v>
      </c>
      <c r="BM321">
        <f t="shared" si="251"/>
        <v>2495.5043760025806</v>
      </c>
      <c r="BN321">
        <f t="shared" si="251"/>
        <v>2.3618509247030666</v>
      </c>
      <c r="BO321">
        <f t="shared" si="246"/>
        <v>679.40392384026484</v>
      </c>
      <c r="BP321">
        <f t="shared" si="267"/>
        <v>1110.780663597998</v>
      </c>
      <c r="BQ321">
        <f t="shared" si="267"/>
        <v>104.69702042482957</v>
      </c>
      <c r="BR321" s="7">
        <f t="shared" si="265"/>
        <v>9.7712170713282198E-4</v>
      </c>
      <c r="BS321" s="7">
        <f t="shared" si="249"/>
        <v>5.3273066972563544E-4</v>
      </c>
      <c r="BT321" s="7">
        <f t="shared" si="250"/>
        <v>8.7098869815221909E-5</v>
      </c>
      <c r="BU321" s="8">
        <f>MAX((BU$3*climhigh!$I431+BU$4*climhigh!$I431^2+BU$5*climhigh!$I431^6)*(K321/K$66)^$BW$1,-99)</f>
        <v>-54.920751827544613</v>
      </c>
      <c r="BV321" s="8">
        <f>MAX((BV$3*climhigh!$I431+BV$4*climhigh!$I431^2+BV$5*climhigh!$I431^6)*(L321/L$66)^$BW$1,-99)</f>
        <v>-30.245545685245478</v>
      </c>
      <c r="BW321" s="8">
        <f>MAX((BW$3*climhigh!$I431+BW$4*climhigh!$I431^2+BW$5*climhigh!$I431^6)*(M321/M$66)^$BW$1,-99)</f>
        <v>-30.134710307860061</v>
      </c>
      <c r="BX321" s="8">
        <f>MAX((BX$3*climhigh!$M431+BX$4*climhigh!$M431^2+BX$5*climhigh!$M431^6)*(K321/K$66)^$BW$1,-99)</f>
        <v>-54.920769999771068</v>
      </c>
      <c r="BY321" s="8">
        <f>MAX((BY$3*climhigh!$M431+BY$4*climhigh!$M431^2+BY$5*climhigh!$M431^6)*(L321/L$66)^$BW$1,-99)</f>
        <v>-30.245555118458547</v>
      </c>
      <c r="BZ321" s="8">
        <f>MAX((BZ$3*climhigh!$M431+BZ$4*climhigh!$M431^2+BZ$5*climhigh!$M431^6)*(M321/M$66)^$BW$1,-99)</f>
        <v>-30.134719145787617</v>
      </c>
      <c r="CA321" s="8">
        <f t="shared" si="258"/>
        <v>2.5342759411591406E-2</v>
      </c>
      <c r="CB321" s="8">
        <f t="shared" si="259"/>
        <v>1.350086519403274E-5</v>
      </c>
      <c r="CC321" s="8">
        <f t="shared" si="260"/>
        <v>2.2073257027486898E-6</v>
      </c>
      <c r="CD321" s="8">
        <f>MAX((CD$3*climhigh!$I431+CD$4*climhigh!$I431^2+CD$5*climhigh!$I431^6)*(K321/K$66)^$BW$1,-99)</f>
        <v>-99</v>
      </c>
      <c r="CE321" s="8">
        <f>MAX((CE$3*climhigh!$I431+CE$4*climhigh!$I431^2+CE$5*climhigh!$I431^6)*(L321/L$66)^$BW$1,-99)</f>
        <v>-99</v>
      </c>
      <c r="CF321" s="8">
        <f>MAX((CF$3*climhigh!$I431+CF$4*climhigh!$I431^2+CF$5*climhigh!$I431^6)*(M321/M$66)^$BW$1,-99)</f>
        <v>-99</v>
      </c>
      <c r="CG321" s="8">
        <f>MAX((CG$3*climhigh!$M431+CG$4*climhigh!$M431^2+CG$5*climhigh!$M431^6)*(K321/K$66)^$BW$1,-99)</f>
        <v>-99</v>
      </c>
      <c r="CH321" s="8">
        <f>MAX((CH$3*climhigh!$M431+CH$4*climhigh!$M431^2+CH$5*climhigh!$M431^6)*(L321/L$66)^$BW$1,-99)</f>
        <v>-99</v>
      </c>
      <c r="CI321" s="8">
        <f>MAX((CI$3*climhigh!$M431+CI$4*climhigh!$M431^2+CI$5*climhigh!$M431^6)*(M321/M$66)^$BW$1,-99)</f>
        <v>-99</v>
      </c>
      <c r="CJ321" s="8">
        <f t="shared" si="261"/>
        <v>0</v>
      </c>
      <c r="CK321" s="8">
        <f t="shared" si="262"/>
        <v>0</v>
      </c>
      <c r="CL321" s="8">
        <f t="shared" si="263"/>
        <v>0</v>
      </c>
    </row>
    <row r="322" spans="1:90">
      <c r="A322">
        <f t="shared" si="291"/>
        <v>2276</v>
      </c>
      <c r="B322" s="4">
        <f t="shared" si="284"/>
        <v>1286.5347111784226</v>
      </c>
      <c r="C322" s="4">
        <f t="shared" si="284"/>
        <v>3572.6088358356797</v>
      </c>
      <c r="D322" s="4">
        <f t="shared" si="284"/>
        <v>6809.6333852366324</v>
      </c>
      <c r="E322" s="11">
        <f t="shared" si="285"/>
        <v>1.1578511338290538E-8</v>
      </c>
      <c r="F322" s="11">
        <f t="shared" si="285"/>
        <v>2.3212362687071486E-8</v>
      </c>
      <c r="G322" s="11">
        <f t="shared" si="285"/>
        <v>5.124893370570945E-8</v>
      </c>
      <c r="H322" s="4">
        <f t="shared" si="241"/>
        <v>120256.20486940263</v>
      </c>
      <c r="I322" s="4">
        <f t="shared" si="241"/>
        <v>223314.19286986114</v>
      </c>
      <c r="J322" s="4">
        <f t="shared" si="241"/>
        <v>39280.480938404486</v>
      </c>
      <c r="K322" s="4">
        <f t="shared" si="292"/>
        <v>93472.957880205169</v>
      </c>
      <c r="L322" s="4">
        <f t="shared" si="292"/>
        <v>62507.316958371979</v>
      </c>
      <c r="M322" s="4">
        <f t="shared" si="292"/>
        <v>5768.369413772707</v>
      </c>
      <c r="N322" s="11">
        <f t="shared" si="297"/>
        <v>-1.0246816719577945E-3</v>
      </c>
      <c r="O322" s="11">
        <f t="shared" si="297"/>
        <v>2.0245016758557721E-3</v>
      </c>
      <c r="P322" s="11">
        <f t="shared" si="297"/>
        <v>1.2881183205020186E-3</v>
      </c>
      <c r="Q322" s="4">
        <f t="shared" si="293"/>
        <v>601.3338323080236</v>
      </c>
      <c r="R322" s="4">
        <f t="shared" si="293"/>
        <v>3716.9283584241743</v>
      </c>
      <c r="S322" s="4">
        <f t="shared" si="293"/>
        <v>893.82761908853945</v>
      </c>
      <c r="T322" s="4">
        <f t="shared" si="286"/>
        <v>5.0004391287839809</v>
      </c>
      <c r="U322" s="4">
        <f t="shared" si="286"/>
        <v>16.644389282459336</v>
      </c>
      <c r="V322" s="4">
        <f t="shared" si="286"/>
        <v>22.755007009464723</v>
      </c>
      <c r="W322" s="11">
        <f t="shared" si="294"/>
        <v>-1.219247815263802E-2</v>
      </c>
      <c r="X322" s="11">
        <f t="shared" si="294"/>
        <v>-1.3228699347321071E-2</v>
      </c>
      <c r="Y322" s="11">
        <f t="shared" si="294"/>
        <v>-1.2203590333800474E-2</v>
      </c>
      <c r="Z322" s="4">
        <f t="shared" si="247"/>
        <v>538.90781481186616</v>
      </c>
      <c r="AA322" s="4">
        <f t="shared" si="247"/>
        <v>13304.246484637806</v>
      </c>
      <c r="AB322" s="4">
        <f t="shared" si="247"/>
        <v>1820.1885608706377</v>
      </c>
      <c r="AC322" s="12">
        <f t="shared" si="287"/>
        <v>1.1312107665266382</v>
      </c>
      <c r="AD322" s="12">
        <f t="shared" si="287"/>
        <v>5.3190659773748097</v>
      </c>
      <c r="AE322" s="12">
        <f t="shared" si="287"/>
        <v>2.064801158809737</v>
      </c>
      <c r="AF322" s="11">
        <f t="shared" si="295"/>
        <v>-2.9039671966837322E-3</v>
      </c>
      <c r="AG322" s="11">
        <f t="shared" si="295"/>
        <v>2.0567434751257441E-3</v>
      </c>
      <c r="AH322" s="11">
        <f t="shared" si="295"/>
        <v>8.257041531207765E-4</v>
      </c>
      <c r="AI322" s="1">
        <f t="shared" si="290"/>
        <v>243928.11354224104</v>
      </c>
      <c r="AJ322" s="1">
        <f t="shared" si="290"/>
        <v>437433.70430232829</v>
      </c>
      <c r="AK322" s="1">
        <f t="shared" si="290"/>
        <v>77546.732244880608</v>
      </c>
      <c r="AL322" s="17">
        <f t="shared" si="288"/>
        <v>73.409715014492306</v>
      </c>
      <c r="AM322" s="17">
        <f t="shared" si="288"/>
        <v>34.817831909033863</v>
      </c>
      <c r="AN322" s="17">
        <f t="shared" si="288"/>
        <v>5.0762274511220324</v>
      </c>
      <c r="AO322" s="7">
        <f t="shared" si="296"/>
        <v>1.2614084131999702E-3</v>
      </c>
      <c r="AP322" s="7">
        <f t="shared" si="296"/>
        <v>1.9424741658650147E-3</v>
      </c>
      <c r="AQ322" s="7">
        <f t="shared" si="296"/>
        <v>1.4060406707023844E-3</v>
      </c>
      <c r="AR322" s="1">
        <f t="shared" si="245"/>
        <v>120256.20486940263</v>
      </c>
      <c r="AS322" s="1">
        <f t="shared" si="245"/>
        <v>223314.19286986114</v>
      </c>
      <c r="AT322" s="1">
        <f t="shared" si="245"/>
        <v>39280.480938404486</v>
      </c>
      <c r="AU322" s="1">
        <f t="shared" si="252"/>
        <v>24051.240973880529</v>
      </c>
      <c r="AV322" s="1">
        <f t="shared" si="252"/>
        <v>44662.838573972229</v>
      </c>
      <c r="AW322" s="1">
        <f t="shared" si="252"/>
        <v>7856.0961876808979</v>
      </c>
      <c r="AX322" s="1">
        <f t="shared" si="253"/>
        <v>74778.366304164141</v>
      </c>
      <c r="AY322" s="1">
        <f t="shared" si="253"/>
        <v>50005.85356669758</v>
      </c>
      <c r="AZ322" s="1">
        <f t="shared" si="253"/>
        <v>4614.6955310181656</v>
      </c>
      <c r="BA322" s="1">
        <f t="shared" si="254"/>
        <v>11.222283901597679</v>
      </c>
      <c r="BB322" s="1">
        <f t="shared" si="254"/>
        <v>10.819895348891921</v>
      </c>
      <c r="BC322" s="1">
        <f t="shared" si="254"/>
        <v>8.4370011709833754</v>
      </c>
      <c r="BD322" s="1">
        <f t="shared" si="255"/>
        <v>57.175963758058629</v>
      </c>
      <c r="BE322">
        <f t="shared" si="289"/>
        <v>0.21822387218499145</v>
      </c>
      <c r="BF322">
        <f t="shared" si="289"/>
        <v>0.3346263841173937</v>
      </c>
      <c r="BG322">
        <f t="shared" si="289"/>
        <v>2.453676962688749E-2</v>
      </c>
      <c r="BH322">
        <f t="shared" si="256"/>
        <v>0.29458692395379982</v>
      </c>
      <c r="BI322">
        <f t="shared" si="257"/>
        <v>4.7621658391411486E-3</v>
      </c>
      <c r="BJ322">
        <f t="shared" si="257"/>
        <v>1.1197481694748152E-2</v>
      </c>
      <c r="BK322">
        <f t="shared" si="257"/>
        <v>6.0205306372294847E-5</v>
      </c>
      <c r="BL322">
        <f t="shared" si="251"/>
        <v>572.67999077382865</v>
      </c>
      <c r="BM322">
        <f t="shared" si="251"/>
        <v>2500.5565868377284</v>
      </c>
      <c r="BN322">
        <f t="shared" si="251"/>
        <v>2.36489338934773</v>
      </c>
      <c r="BO322">
        <f t="shared" si="246"/>
        <v>680.06778416216036</v>
      </c>
      <c r="BP322">
        <f t="shared" si="267"/>
        <v>1123.352922969696</v>
      </c>
      <c r="BQ322">
        <f t="shared" si="267"/>
        <v>105.90288636447215</v>
      </c>
      <c r="BR322" s="7">
        <f t="shared" si="265"/>
        <v>9.8929255420587836E-4</v>
      </c>
      <c r="BS322" s="7">
        <f t="shared" si="249"/>
        <v>5.1721424245207328E-4</v>
      </c>
      <c r="BT322" s="7">
        <f t="shared" si="250"/>
        <v>8.4481864807048421E-5</v>
      </c>
      <c r="BU322" s="8">
        <f>MAX((BU$3*climhigh!$I432+BU$4*climhigh!$I432^2+BU$5*climhigh!$I432^6)*(K322/K$66)^$BW$1,-99)</f>
        <v>-55.007449665385543</v>
      </c>
      <c r="BV322" s="8">
        <f>MAX((BV$3*climhigh!$I432+BV$4*climhigh!$I432^2+BV$5*climhigh!$I432^6)*(L322/L$66)^$BW$1,-99)</f>
        <v>-30.267924774091103</v>
      </c>
      <c r="BW322" s="8">
        <f>MAX((BW$3*climhigh!$I432+BW$4*climhigh!$I432^2+BW$5*climhigh!$I432^6)*(M322/M$66)^$BW$1,-99)</f>
        <v>-30.160310613859561</v>
      </c>
      <c r="BX322" s="8">
        <f>MAX((BX$3*climhigh!$M432+BX$4*climhigh!$M432^2+BX$5*climhigh!$M432^6)*(K322/K$66)^$BW$1,-99)</f>
        <v>-55.007467823862598</v>
      </c>
      <c r="BY322" s="8">
        <f>MAX((BY$3*climhigh!$M432+BY$4*climhigh!$M432^2+BY$5*climhigh!$M432^6)*(L322/L$66)^$BW$1,-99)</f>
        <v>-30.267934192760872</v>
      </c>
      <c r="BZ322" s="8">
        <f>MAX((BZ$3*climhigh!$M432+BZ$4*climhigh!$M432^2+BZ$5*climhigh!$M432^6)*(M322/M$66)^$BW$1,-99)</f>
        <v>-30.160319439548616</v>
      </c>
      <c r="CA322" s="8">
        <f t="shared" si="258"/>
        <v>2.5303468474389867E-2</v>
      </c>
      <c r="CB322" s="8">
        <f t="shared" si="259"/>
        <v>1.3087314278391474E-5</v>
      </c>
      <c r="CC322" s="8">
        <f t="shared" si="260"/>
        <v>2.1376842028028165E-6</v>
      </c>
      <c r="CD322" s="8">
        <f>MAX((CD$3*climhigh!$I432+CD$4*climhigh!$I432^2+CD$5*climhigh!$I432^6)*(K322/K$66)^$BW$1,-99)</f>
        <v>-99</v>
      </c>
      <c r="CE322" s="8">
        <f>MAX((CE$3*climhigh!$I432+CE$4*climhigh!$I432^2+CE$5*climhigh!$I432^6)*(L322/L$66)^$BW$1,-99)</f>
        <v>-99</v>
      </c>
      <c r="CF322" s="8">
        <f>MAX((CF$3*climhigh!$I432+CF$4*climhigh!$I432^2+CF$5*climhigh!$I432^6)*(M322/M$66)^$BW$1,-99)</f>
        <v>-99</v>
      </c>
      <c r="CG322" s="8">
        <f>MAX((CG$3*climhigh!$M432+CG$4*climhigh!$M432^2+CG$5*climhigh!$M432^6)*(K322/K$66)^$BW$1,-99)</f>
        <v>-99</v>
      </c>
      <c r="CH322" s="8">
        <f>MAX((CH$3*climhigh!$M432+CH$4*climhigh!$M432^2+CH$5*climhigh!$M432^6)*(L322/L$66)^$BW$1,-99)</f>
        <v>-99</v>
      </c>
      <c r="CI322" s="8">
        <f>MAX((CI$3*climhigh!$M432+CI$4*climhigh!$M432^2+CI$5*climhigh!$M432^6)*(M322/M$66)^$BW$1,-99)</f>
        <v>-99</v>
      </c>
      <c r="CJ322" s="8">
        <f t="shared" si="261"/>
        <v>0</v>
      </c>
      <c r="CK322" s="8">
        <f t="shared" si="262"/>
        <v>0</v>
      </c>
      <c r="CL322" s="8">
        <f t="shared" si="263"/>
        <v>0</v>
      </c>
    </row>
    <row r="323" spans="1:90">
      <c r="A323">
        <f t="shared" si="291"/>
        <v>2277</v>
      </c>
      <c r="B323" s="4">
        <f t="shared" ref="B323:D338" si="298">B322*(1+E323)</f>
        <v>1286.5347253297714</v>
      </c>
      <c r="C323" s="4">
        <f t="shared" si="298"/>
        <v>3572.6089146179374</v>
      </c>
      <c r="D323" s="4">
        <f t="shared" si="298"/>
        <v>6809.6337167737602</v>
      </c>
      <c r="E323" s="11">
        <f t="shared" ref="E323:G338" si="299">E322*$E$5</f>
        <v>1.0999585771376012E-8</v>
      </c>
      <c r="F323" s="11">
        <f t="shared" si="299"/>
        <v>2.2051744552717912E-8</v>
      </c>
      <c r="G323" s="11">
        <f t="shared" si="299"/>
        <v>4.8686487020423972E-8</v>
      </c>
      <c r="H323" s="4">
        <f t="shared" ref="H323:J346" si="300">AR323</f>
        <v>120138.6652959356</v>
      </c>
      <c r="I323" s="4">
        <f t="shared" si="300"/>
        <v>223764.63741912547</v>
      </c>
      <c r="J323" s="4">
        <f t="shared" si="300"/>
        <v>39331.025645646499</v>
      </c>
      <c r="K323" s="4">
        <f t="shared" si="292"/>
        <v>93381.595483278565</v>
      </c>
      <c r="L323" s="4">
        <f t="shared" si="292"/>
        <v>62633.398383896536</v>
      </c>
      <c r="M323" s="4">
        <f t="shared" si="292"/>
        <v>5775.7916624450381</v>
      </c>
      <c r="N323" s="11">
        <f t="shared" si="297"/>
        <v>-9.7742062515759898E-4</v>
      </c>
      <c r="O323" s="11">
        <f t="shared" si="297"/>
        <v>2.0170666677075122E-3</v>
      </c>
      <c r="P323" s="11">
        <f t="shared" si="297"/>
        <v>1.2867152118603009E-3</v>
      </c>
      <c r="Q323" s="4">
        <f t="shared" si="293"/>
        <v>593.42149933554344</v>
      </c>
      <c r="R323" s="4">
        <f t="shared" si="293"/>
        <v>3675.1564245909626</v>
      </c>
      <c r="S323" s="4">
        <f t="shared" si="293"/>
        <v>884.05582226328056</v>
      </c>
      <c r="T323" s="4">
        <f t="shared" ref="T323:V338" si="301">T322*(1+W323)</f>
        <v>4.9394713839526858</v>
      </c>
      <c r="U323" s="4">
        <f t="shared" si="301"/>
        <v>16.424205660821908</v>
      </c>
      <c r="V323" s="4">
        <f t="shared" si="301"/>
        <v>22.477314225878459</v>
      </c>
      <c r="W323" s="11">
        <f t="shared" si="294"/>
        <v>-1.219247815263802E-2</v>
      </c>
      <c r="X323" s="11">
        <f t="shared" si="294"/>
        <v>-1.3228699347321071E-2</v>
      </c>
      <c r="Y323" s="11">
        <f t="shared" si="294"/>
        <v>-1.2203590333800474E-2</v>
      </c>
      <c r="Z323" s="4">
        <f t="shared" si="247"/>
        <v>530.24741732662665</v>
      </c>
      <c r="AA323" s="4">
        <f t="shared" si="247"/>
        <v>13181.883179264047</v>
      </c>
      <c r="AB323" s="4">
        <f t="shared" si="247"/>
        <v>1801.778331513312</v>
      </c>
      <c r="AC323" s="12">
        <f t="shared" ref="AC323:AE338" si="302">AC322*(1+AF323)</f>
        <v>1.1279257675681094</v>
      </c>
      <c r="AD323" s="12">
        <f t="shared" si="302"/>
        <v>5.3300059316175386</v>
      </c>
      <c r="AE323" s="12">
        <f t="shared" si="302"/>
        <v>2.0665060737019347</v>
      </c>
      <c r="AF323" s="11">
        <f t="shared" si="295"/>
        <v>-2.9039671966837322E-3</v>
      </c>
      <c r="AG323" s="11">
        <f t="shared" si="295"/>
        <v>2.0567434751257441E-3</v>
      </c>
      <c r="AH323" s="11">
        <f t="shared" si="295"/>
        <v>8.257041531207765E-4</v>
      </c>
      <c r="AI323" s="1">
        <f t="shared" si="290"/>
        <v>243586.54316189745</v>
      </c>
      <c r="AJ323" s="1">
        <f t="shared" si="290"/>
        <v>438353.17244606768</v>
      </c>
      <c r="AK323" s="1">
        <f t="shared" si="290"/>
        <v>77648.155208073455</v>
      </c>
      <c r="AL323" s="17">
        <f t="shared" ref="AL323:AN338" si="303">AL322*(1+AO323)</f>
        <v>73.501388650300896</v>
      </c>
      <c r="AM323" s="17">
        <f t="shared" si="303"/>
        <v>34.884788320638648</v>
      </c>
      <c r="AN323" s="17">
        <f t="shared" si="303"/>
        <v>5.0832934595495463</v>
      </c>
      <c r="AO323" s="7">
        <f t="shared" si="296"/>
        <v>1.2487943290679705E-3</v>
      </c>
      <c r="AP323" s="7">
        <f t="shared" si="296"/>
        <v>1.9230494242063645E-3</v>
      </c>
      <c r="AQ323" s="7">
        <f t="shared" si="296"/>
        <v>1.3919802639953604E-3</v>
      </c>
      <c r="AR323" s="1">
        <f t="shared" ref="AR323:AT346" si="304">AL323*AI323^$AR$5*B323^(1-$AR$5)*(1-BI322+0.01*BU322)</f>
        <v>120138.6652959356</v>
      </c>
      <c r="AS323" s="1">
        <f t="shared" si="304"/>
        <v>223764.63741912547</v>
      </c>
      <c r="AT323" s="1">
        <f t="shared" si="304"/>
        <v>39331.025645646499</v>
      </c>
      <c r="AU323" s="1">
        <f t="shared" si="252"/>
        <v>24027.733059187121</v>
      </c>
      <c r="AV323" s="1">
        <f t="shared" si="252"/>
        <v>44752.9274838251</v>
      </c>
      <c r="AW323" s="1">
        <f t="shared" si="252"/>
        <v>7866.2051291293001</v>
      </c>
      <c r="AX323" s="1">
        <f t="shared" si="253"/>
        <v>74705.276386622849</v>
      </c>
      <c r="AY323" s="1">
        <f t="shared" si="253"/>
        <v>50106.718707117223</v>
      </c>
      <c r="AZ323" s="1">
        <f t="shared" si="253"/>
        <v>4620.6333299560301</v>
      </c>
      <c r="BA323" s="1">
        <f t="shared" si="254"/>
        <v>11.221306002985495</v>
      </c>
      <c r="BB323" s="1">
        <f t="shared" si="254"/>
        <v>10.821910384012043</v>
      </c>
      <c r="BC323" s="1">
        <f t="shared" si="254"/>
        <v>8.4382870590866439</v>
      </c>
      <c r="BD323" s="1">
        <f t="shared" si="255"/>
        <v>55.518026562568572</v>
      </c>
      <c r="BE323">
        <f t="shared" si="289"/>
        <v>0.21822387218499145</v>
      </c>
      <c r="BF323">
        <f t="shared" si="289"/>
        <v>0.3346263841173937</v>
      </c>
      <c r="BG323">
        <f t="shared" si="289"/>
        <v>2.453676962688749E-2</v>
      </c>
      <c r="BH323">
        <f t="shared" si="256"/>
        <v>0.29463421435450049</v>
      </c>
      <c r="BI323">
        <f t="shared" si="257"/>
        <v>4.7621658391411486E-3</v>
      </c>
      <c r="BJ323">
        <f t="shared" si="257"/>
        <v>1.1197481694748152E-2</v>
      </c>
      <c r="BK323">
        <f t="shared" si="257"/>
        <v>6.0205306372294847E-5</v>
      </c>
      <c r="BL323">
        <f t="shared" si="251"/>
        <v>572.12024783231675</v>
      </c>
      <c r="BM323">
        <f t="shared" si="251"/>
        <v>2505.6004314326146</v>
      </c>
      <c r="BN323">
        <f t="shared" si="251"/>
        <v>2.367936448932733</v>
      </c>
      <c r="BO323">
        <f t="shared" ref="BO323:BO346" si="305">IF(BE322=0.99,2*BI$5*BE323*AR323/Z323*1000,BO322*(1+BR322))</f>
        <v>680.74057015738731</v>
      </c>
      <c r="BP323">
        <f t="shared" si="267"/>
        <v>1136.0675935998104</v>
      </c>
      <c r="BQ323">
        <f t="shared" si="267"/>
        <v>107.12264639633912</v>
      </c>
      <c r="BR323" s="7">
        <f t="shared" si="265"/>
        <v>1.0015640668337156E-3</v>
      </c>
      <c r="BS323" s="7">
        <f t="shared" si="249"/>
        <v>5.0214974995346925E-4</v>
      </c>
      <c r="BT323" s="7">
        <f t="shared" si="250"/>
        <v>8.1942523959439335E-5</v>
      </c>
      <c r="BU323" s="8">
        <f>MAX((BU$3*climhigh!$I433+BU$4*climhigh!$I433^2+BU$5*climhigh!$I433^6)*(K323/K$66)^$BW$1,-99)</f>
        <v>-55.091675319757663</v>
      </c>
      <c r="BV323" s="8">
        <f>MAX((BV$3*climhigh!$I433+BV$4*climhigh!$I433^2+BV$5*climhigh!$I433^6)*(L323/L$66)^$BW$1,-99)</f>
        <v>-30.289364032155365</v>
      </c>
      <c r="BW323" s="8">
        <f>MAX((BW$3*climhigh!$I433+BW$4*climhigh!$I433^2+BW$5*climhigh!$I433^6)*(M323/M$66)^$BW$1,-99)</f>
        <v>-30.184995950123202</v>
      </c>
      <c r="BX323" s="8">
        <f>MAX((BX$3*climhigh!$M433+BX$4*climhigh!$M433^2+BX$5*climhigh!$M433^6)*(K323/K$66)^$BW$1,-99)</f>
        <v>-55.091693464319391</v>
      </c>
      <c r="BY323" s="8">
        <f>MAX((BY$3*climhigh!$M433+BY$4*climhigh!$M433^2+BY$5*climhigh!$M433^6)*(L323/L$66)^$BW$1,-99)</f>
        <v>-30.289373436347748</v>
      </c>
      <c r="BZ323" s="8">
        <f>MAX((BZ$3*climhigh!$M433+BZ$4*climhigh!$M433^2+BZ$5*climhigh!$M433^6)*(M323/M$66)^$BW$1,-99)</f>
        <v>-30.185004763624622</v>
      </c>
      <c r="CA323" s="8">
        <f t="shared" si="258"/>
        <v>2.5265074788482899E-2</v>
      </c>
      <c r="CB323" s="8">
        <f t="shared" si="259"/>
        <v>1.2686850987592388E-5</v>
      </c>
      <c r="CC323" s="8">
        <f t="shared" si="260"/>
        <v>2.0702839961922865E-6</v>
      </c>
      <c r="CD323" s="8">
        <f>MAX((CD$3*climhigh!$I433+CD$4*climhigh!$I433^2+CD$5*climhigh!$I433^6)*(K323/K$66)^$BW$1,-99)</f>
        <v>-99</v>
      </c>
      <c r="CE323" s="8">
        <f>MAX((CE$3*climhigh!$I433+CE$4*climhigh!$I433^2+CE$5*climhigh!$I433^6)*(L323/L$66)^$BW$1,-99)</f>
        <v>-99</v>
      </c>
      <c r="CF323" s="8">
        <f>MAX((CF$3*climhigh!$I433+CF$4*climhigh!$I433^2+CF$5*climhigh!$I433^6)*(M323/M$66)^$BW$1,-99)</f>
        <v>-99</v>
      </c>
      <c r="CG323" s="8">
        <f>MAX((CG$3*climhigh!$M433+CG$4*climhigh!$M433^2+CG$5*climhigh!$M433^6)*(K323/K$66)^$BW$1,-99)</f>
        <v>-99</v>
      </c>
      <c r="CH323" s="8">
        <f>MAX((CH$3*climhigh!$M433+CH$4*climhigh!$M433^2+CH$5*climhigh!$M433^6)*(L323/L$66)^$BW$1,-99)</f>
        <v>-99</v>
      </c>
      <c r="CI323" s="8">
        <f>MAX((CI$3*climhigh!$M433+CI$4*climhigh!$M433^2+CI$5*climhigh!$M433^6)*(M323/M$66)^$BW$1,-99)</f>
        <v>-99</v>
      </c>
      <c r="CJ323" s="8">
        <f t="shared" si="261"/>
        <v>0</v>
      </c>
      <c r="CK323" s="8">
        <f t="shared" si="262"/>
        <v>0</v>
      </c>
      <c r="CL323" s="8">
        <f t="shared" si="263"/>
        <v>0</v>
      </c>
    </row>
    <row r="324" spans="1:90">
      <c r="A324">
        <f t="shared" si="291"/>
        <v>2278</v>
      </c>
      <c r="B324" s="4">
        <f t="shared" si="298"/>
        <v>1286.534738773553</v>
      </c>
      <c r="C324" s="4">
        <f t="shared" si="298"/>
        <v>3572.6089894610836</v>
      </c>
      <c r="D324" s="4">
        <f t="shared" si="298"/>
        <v>6809.6340317340473</v>
      </c>
      <c r="E324" s="11">
        <f t="shared" si="299"/>
        <v>1.0449606482807211E-8</v>
      </c>
      <c r="F324" s="11">
        <f t="shared" si="299"/>
        <v>2.0949157325082015E-8</v>
      </c>
      <c r="G324" s="11">
        <f t="shared" si="299"/>
        <v>4.6252162669402775E-8</v>
      </c>
      <c r="H324" s="4">
        <f t="shared" si="300"/>
        <v>120026.97028142841</v>
      </c>
      <c r="I324" s="4">
        <f t="shared" si="300"/>
        <v>224214.34822096856</v>
      </c>
      <c r="J324" s="4">
        <f t="shared" si="300"/>
        <v>39381.581948659841</v>
      </c>
      <c r="K324" s="4">
        <f t="shared" si="292"/>
        <v>93294.776008807588</v>
      </c>
      <c r="L324" s="4">
        <f t="shared" si="292"/>
        <v>62759.274491662341</v>
      </c>
      <c r="M324" s="4">
        <f t="shared" si="292"/>
        <v>5783.2156273207929</v>
      </c>
      <c r="N324" s="11">
        <f t="shared" si="297"/>
        <v>-9.297278978974699E-4</v>
      </c>
      <c r="O324" s="11">
        <f t="shared" si="297"/>
        <v>2.0097282123232585E-3</v>
      </c>
      <c r="P324" s="11">
        <f t="shared" si="297"/>
        <v>1.2853588407675254E-3</v>
      </c>
      <c r="Q324" s="4">
        <f t="shared" si="293"/>
        <v>585.64123310658999</v>
      </c>
      <c r="R324" s="4">
        <f t="shared" si="293"/>
        <v>3633.8273188319572</v>
      </c>
      <c r="S324" s="4">
        <f t="shared" si="293"/>
        <v>874.38966929226183</v>
      </c>
      <c r="T324" s="4">
        <f t="shared" si="301"/>
        <v>4.879246987018262</v>
      </c>
      <c r="U324" s="4">
        <f t="shared" si="301"/>
        <v>16.206934782116328</v>
      </c>
      <c r="V324" s="4">
        <f t="shared" si="301"/>
        <v>22.203010291261734</v>
      </c>
      <c r="W324" s="11">
        <f t="shared" si="294"/>
        <v>-1.219247815263802E-2</v>
      </c>
      <c r="X324" s="11">
        <f t="shared" si="294"/>
        <v>-1.3228699347321071E-2</v>
      </c>
      <c r="Y324" s="11">
        <f t="shared" si="294"/>
        <v>-1.2203590333800474E-2</v>
      </c>
      <c r="Z324" s="4">
        <f t="shared" ref="Z324:AB346" si="306">Q323*AC324*(1-BE323)</f>
        <v>521.75087713773996</v>
      </c>
      <c r="AA324" s="4">
        <f t="shared" si="306"/>
        <v>13060.548362414462</v>
      </c>
      <c r="AB324" s="4">
        <f t="shared" si="306"/>
        <v>1783.551807863312</v>
      </c>
      <c r="AC324" s="12">
        <f t="shared" si="302"/>
        <v>1.1246503081387973</v>
      </c>
      <c r="AD324" s="12">
        <f t="shared" si="302"/>
        <v>5.3409683865397746</v>
      </c>
      <c r="AE324" s="12">
        <f t="shared" si="302"/>
        <v>2.0682123963494399</v>
      </c>
      <c r="AF324" s="11">
        <f t="shared" si="295"/>
        <v>-2.9039671966837322E-3</v>
      </c>
      <c r="AG324" s="11">
        <f t="shared" si="295"/>
        <v>2.0567434751257441E-3</v>
      </c>
      <c r="AH324" s="11">
        <f t="shared" si="295"/>
        <v>8.257041531207765E-4</v>
      </c>
      <c r="AI324" s="1">
        <f t="shared" si="290"/>
        <v>243255.62190489486</v>
      </c>
      <c r="AJ324" s="1">
        <f t="shared" si="290"/>
        <v>439270.78268528602</v>
      </c>
      <c r="AK324" s="1">
        <f t="shared" si="290"/>
        <v>77749.544816395413</v>
      </c>
      <c r="AL324" s="17">
        <f t="shared" si="303"/>
        <v>73.592258886452754</v>
      </c>
      <c r="AM324" s="17">
        <f t="shared" si="303"/>
        <v>34.951202641011278</v>
      </c>
      <c r="AN324" s="17">
        <f t="shared" si="303"/>
        <v>5.0902985452796177</v>
      </c>
      <c r="AO324" s="7">
        <f t="shared" si="296"/>
        <v>1.2363063857772907E-3</v>
      </c>
      <c r="AP324" s="7">
        <f t="shared" si="296"/>
        <v>1.9038189299643009E-3</v>
      </c>
      <c r="AQ324" s="7">
        <f t="shared" si="296"/>
        <v>1.3780604613554067E-3</v>
      </c>
      <c r="AR324" s="1">
        <f t="shared" si="304"/>
        <v>120026.97028142841</v>
      </c>
      <c r="AS324" s="1">
        <f t="shared" si="304"/>
        <v>224214.34822096856</v>
      </c>
      <c r="AT324" s="1">
        <f t="shared" si="304"/>
        <v>39381.581948659841</v>
      </c>
      <c r="AU324" s="1">
        <f t="shared" si="252"/>
        <v>24005.394056285684</v>
      </c>
      <c r="AV324" s="1">
        <f t="shared" si="252"/>
        <v>44842.869644193714</v>
      </c>
      <c r="AW324" s="1">
        <f t="shared" si="252"/>
        <v>7876.3163897319682</v>
      </c>
      <c r="AX324" s="1">
        <f t="shared" si="253"/>
        <v>74635.820807046053</v>
      </c>
      <c r="AY324" s="1">
        <f t="shared" si="253"/>
        <v>50207.419593329876</v>
      </c>
      <c r="AZ324" s="1">
        <f t="shared" si="253"/>
        <v>4626.5725018566345</v>
      </c>
      <c r="BA324" s="1">
        <f t="shared" si="254"/>
        <v>11.220375842622543</v>
      </c>
      <c r="BB324" s="1">
        <f t="shared" si="254"/>
        <v>10.82391809542232</v>
      </c>
      <c r="BC324" s="1">
        <f t="shared" si="254"/>
        <v>8.439571592560922</v>
      </c>
      <c r="BD324" s="1">
        <f t="shared" si="255"/>
        <v>53.908176383043063</v>
      </c>
      <c r="BE324">
        <f t="shared" ref="BE324:BG339" si="307">BE323</f>
        <v>0.21822387218499145</v>
      </c>
      <c r="BF324">
        <f t="shared" si="307"/>
        <v>0.3346263841173937</v>
      </c>
      <c r="BG324">
        <f t="shared" si="307"/>
        <v>2.453676962688749E-2</v>
      </c>
      <c r="BH324">
        <f t="shared" si="256"/>
        <v>0.29468105317985444</v>
      </c>
      <c r="BI324">
        <f t="shared" si="257"/>
        <v>4.7621658391411486E-3</v>
      </c>
      <c r="BJ324">
        <f t="shared" si="257"/>
        <v>1.1197481694748152E-2</v>
      </c>
      <c r="BK324">
        <f t="shared" si="257"/>
        <v>6.0205306372294847E-5</v>
      </c>
      <c r="BL324">
        <f t="shared" si="251"/>
        <v>571.58833764982819</v>
      </c>
      <c r="BM324">
        <f t="shared" si="251"/>
        <v>2510.6360599041832</v>
      </c>
      <c r="BN324">
        <f t="shared" si="251"/>
        <v>2.3709802066447021</v>
      </c>
      <c r="BO324">
        <f t="shared" si="305"/>
        <v>681.42237545129285</v>
      </c>
      <c r="BP324">
        <f t="shared" si="267"/>
        <v>1148.9262859488499</v>
      </c>
      <c r="BQ324">
        <f t="shared" si="267"/>
        <v>108.35646035696348</v>
      </c>
      <c r="BR324" s="7">
        <f t="shared" si="265"/>
        <v>1.0139281937799893E-3</v>
      </c>
      <c r="BS324" s="7">
        <f t="shared" ref="BS324:BS346" si="308">BS323/(1+BS$5)</f>
        <v>4.8752402908103806E-4</v>
      </c>
      <c r="BT324" s="7">
        <f t="shared" ref="BT324:BT346" si="309">BT323/(1+BT$5+BR323)</f>
        <v>7.9478564160672294E-5</v>
      </c>
      <c r="BU324" s="8">
        <f>MAX((BU$3*climhigh!$I434+BU$4*climhigh!$I434^2+BU$5*climhigh!$I434^6)*(K324/K$66)^$BW$1,-99)</f>
        <v>-55.173434989001407</v>
      </c>
      <c r="BV324" s="8">
        <f>MAX((BV$3*climhigh!$I434+BV$4*climhigh!$I434^2+BV$5*climhigh!$I434^6)*(L324/L$66)^$BW$1,-99)</f>
        <v>-30.309872930579115</v>
      </c>
      <c r="BW324" s="8">
        <f>MAX((BW$3*climhigh!$I434+BW$4*climhigh!$I434^2+BW$5*climhigh!$I434^6)*(M324/M$66)^$BW$1,-99)</f>
        <v>-30.208775004410356</v>
      </c>
      <c r="BX324" s="8">
        <f>MAX((BX$3*climhigh!$M434+BX$4*climhigh!$M434^2+BX$5*climhigh!$M434^6)*(K324/K$66)^$BW$1,-99)</f>
        <v>-55.173453119480051</v>
      </c>
      <c r="BY324" s="8">
        <f>MAX((BY$3*climhigh!$M434+BY$4*climhigh!$M434^2+BY$5*climhigh!$M434^6)*(L324/L$66)^$BW$1,-99)</f>
        <v>-30.309882320359318</v>
      </c>
      <c r="BZ324" s="8">
        <f>MAX((BZ$3*climhigh!$M434+BZ$4*climhigh!$M434^2+BZ$5*climhigh!$M434^6)*(M324/M$66)^$BW$1,-99)</f>
        <v>-30.208783805774431</v>
      </c>
      <c r="CA324" s="8">
        <f t="shared" si="258"/>
        <v>2.5227580619353929E-2</v>
      </c>
      <c r="CB324" s="8">
        <f t="shared" si="259"/>
        <v>1.2299051747514136E-5</v>
      </c>
      <c r="CC324" s="8">
        <f t="shared" si="260"/>
        <v>2.0050518848738543E-6</v>
      </c>
      <c r="CD324" s="8">
        <f>MAX((CD$3*climhigh!$I434+CD$4*climhigh!$I434^2+CD$5*climhigh!$I434^6)*(K324/K$66)^$BW$1,-99)</f>
        <v>-99</v>
      </c>
      <c r="CE324" s="8">
        <f>MAX((CE$3*climhigh!$I434+CE$4*climhigh!$I434^2+CE$5*climhigh!$I434^6)*(L324/L$66)^$BW$1,-99)</f>
        <v>-99</v>
      </c>
      <c r="CF324" s="8">
        <f>MAX((CF$3*climhigh!$I434+CF$4*climhigh!$I434^2+CF$5*climhigh!$I434^6)*(M324/M$66)^$BW$1,-99)</f>
        <v>-99</v>
      </c>
      <c r="CG324" s="8">
        <f>MAX((CG$3*climhigh!$M434+CG$4*climhigh!$M434^2+CG$5*climhigh!$M434^6)*(K324/K$66)^$BW$1,-99)</f>
        <v>-99</v>
      </c>
      <c r="CH324" s="8">
        <f>MAX((CH$3*climhigh!$M434+CH$4*climhigh!$M434^2+CH$5*climhigh!$M434^6)*(L324/L$66)^$BW$1,-99)</f>
        <v>-99</v>
      </c>
      <c r="CI324" s="8">
        <f>MAX((CI$3*climhigh!$M434+CI$4*climhigh!$M434^2+CI$5*climhigh!$M434^6)*(M324/M$66)^$BW$1,-99)</f>
        <v>-99</v>
      </c>
      <c r="CJ324" s="8">
        <f t="shared" si="261"/>
        <v>0</v>
      </c>
      <c r="CK324" s="8">
        <f t="shared" si="262"/>
        <v>0</v>
      </c>
      <c r="CL324" s="8">
        <f t="shared" si="263"/>
        <v>0</v>
      </c>
    </row>
    <row r="325" spans="1:90">
      <c r="A325">
        <f t="shared" si="291"/>
        <v>2279</v>
      </c>
      <c r="B325" s="4">
        <f t="shared" si="298"/>
        <v>1286.5347515451458</v>
      </c>
      <c r="C325" s="4">
        <f t="shared" si="298"/>
        <v>3572.6090605620739</v>
      </c>
      <c r="D325" s="4">
        <f t="shared" si="298"/>
        <v>6809.6343309463327</v>
      </c>
      <c r="E325" s="11">
        <f t="shared" si="299"/>
        <v>9.9271261586668492E-9</v>
      </c>
      <c r="F325" s="11">
        <f t="shared" si="299"/>
        <v>1.9901699458827912E-8</v>
      </c>
      <c r="G325" s="11">
        <f t="shared" si="299"/>
        <v>4.3939554535932633E-8</v>
      </c>
      <c r="H325" s="4">
        <f t="shared" si="300"/>
        <v>119921.15258189608</v>
      </c>
      <c r="I325" s="4">
        <f t="shared" si="300"/>
        <v>224663.3380969151</v>
      </c>
      <c r="J325" s="4">
        <f t="shared" si="300"/>
        <v>39432.151459354252</v>
      </c>
      <c r="K325" s="4">
        <f t="shared" si="292"/>
        <v>93212.524914596477</v>
      </c>
      <c r="L325" s="4">
        <f t="shared" si="292"/>
        <v>62884.948867472536</v>
      </c>
      <c r="M325" s="4">
        <f t="shared" si="292"/>
        <v>5790.6415444593158</v>
      </c>
      <c r="N325" s="11">
        <f t="shared" si="297"/>
        <v>-8.8162593587604032E-4</v>
      </c>
      <c r="O325" s="11">
        <f t="shared" si="297"/>
        <v>2.0024829290672397E-3</v>
      </c>
      <c r="P325" s="11">
        <f t="shared" si="297"/>
        <v>1.2840463882137776E-3</v>
      </c>
      <c r="Q325" s="4">
        <f t="shared" si="293"/>
        <v>577.99079958186508</v>
      </c>
      <c r="R325" s="4">
        <f t="shared" si="293"/>
        <v>3592.936997455166</v>
      </c>
      <c r="S325" s="4">
        <f t="shared" si="293"/>
        <v>864.82806920780399</v>
      </c>
      <c r="T325" s="4">
        <f t="shared" si="301"/>
        <v>4.8197568747277169</v>
      </c>
      <c r="U325" s="4">
        <f t="shared" si="301"/>
        <v>15.99253811454207</v>
      </c>
      <c r="V325" s="4">
        <f t="shared" si="301"/>
        <v>21.932053849490021</v>
      </c>
      <c r="W325" s="11">
        <f t="shared" si="294"/>
        <v>-1.219247815263802E-2</v>
      </c>
      <c r="X325" s="11">
        <f t="shared" si="294"/>
        <v>-1.3228699347321071E-2</v>
      </c>
      <c r="Y325" s="11">
        <f t="shared" si="294"/>
        <v>-1.2203590333800474E-2</v>
      </c>
      <c r="Z325" s="4">
        <f t="shared" si="306"/>
        <v>513.41499186006831</v>
      </c>
      <c r="AA325" s="4">
        <f t="shared" si="306"/>
        <v>12940.235606743669</v>
      </c>
      <c r="AB325" s="4">
        <f t="shared" si="306"/>
        <v>1765.507265129462</v>
      </c>
      <c r="AC325" s="12">
        <f t="shared" si="302"/>
        <v>1.1213843605362219</v>
      </c>
      <c r="AD325" s="12">
        <f t="shared" si="302"/>
        <v>5.3519533884196431</v>
      </c>
      <c r="AE325" s="12">
        <f t="shared" si="302"/>
        <v>2.0699201279146413</v>
      </c>
      <c r="AF325" s="11">
        <f t="shared" si="295"/>
        <v>-2.9039671966837322E-3</v>
      </c>
      <c r="AG325" s="11">
        <f t="shared" si="295"/>
        <v>2.0567434751257441E-3</v>
      </c>
      <c r="AH325" s="11">
        <f t="shared" si="295"/>
        <v>8.257041531207765E-4</v>
      </c>
      <c r="AI325" s="1">
        <f t="shared" si="290"/>
        <v>242935.45377069103</v>
      </c>
      <c r="AJ325" s="1">
        <f t="shared" si="290"/>
        <v>440186.57406095118</v>
      </c>
      <c r="AK325" s="1">
        <f t="shared" si="290"/>
        <v>77850.906724487839</v>
      </c>
      <c r="AL325" s="17">
        <f t="shared" si="303"/>
        <v>73.682331640261793</v>
      </c>
      <c r="AM325" s="17">
        <f t="shared" si="303"/>
        <v>35.017077994612123</v>
      </c>
      <c r="AN325" s="17">
        <f t="shared" si="303"/>
        <v>5.0972431370497455</v>
      </c>
      <c r="AO325" s="7">
        <f t="shared" si="296"/>
        <v>1.2239433219195179E-3</v>
      </c>
      <c r="AP325" s="7">
        <f t="shared" si="296"/>
        <v>1.8847807406646578E-3</v>
      </c>
      <c r="AQ325" s="7">
        <f t="shared" si="296"/>
        <v>1.3642798567418527E-3</v>
      </c>
      <c r="AR325" s="1">
        <f t="shared" si="304"/>
        <v>119921.15258189608</v>
      </c>
      <c r="AS325" s="1">
        <f t="shared" si="304"/>
        <v>224663.3380969151</v>
      </c>
      <c r="AT325" s="1">
        <f t="shared" si="304"/>
        <v>39432.151459354252</v>
      </c>
      <c r="AU325" s="1">
        <f t="shared" si="252"/>
        <v>23984.230516379219</v>
      </c>
      <c r="AV325" s="1">
        <f t="shared" si="252"/>
        <v>44932.667619383021</v>
      </c>
      <c r="AW325" s="1">
        <f t="shared" si="252"/>
        <v>7886.4302918708509</v>
      </c>
      <c r="AX325" s="1">
        <f t="shared" si="253"/>
        <v>74570.019931677161</v>
      </c>
      <c r="AY325" s="1">
        <f t="shared" si="253"/>
        <v>50307.959093978025</v>
      </c>
      <c r="AZ325" s="1">
        <f t="shared" si="253"/>
        <v>4632.5132355674532</v>
      </c>
      <c r="BA325" s="1">
        <f t="shared" si="254"/>
        <v>11.219493827825952</v>
      </c>
      <c r="BB325" s="1">
        <f t="shared" si="254"/>
        <v>10.825918576055043</v>
      </c>
      <c r="BC325" s="1">
        <f t="shared" si="254"/>
        <v>8.4408548152665936</v>
      </c>
      <c r="BD325" s="1">
        <f t="shared" si="255"/>
        <v>52.345018706546064</v>
      </c>
      <c r="BE325">
        <f t="shared" si="307"/>
        <v>0.21822387218499145</v>
      </c>
      <c r="BF325">
        <f t="shared" si="307"/>
        <v>0.3346263841173937</v>
      </c>
      <c r="BG325">
        <f t="shared" si="307"/>
        <v>2.453676962688749E-2</v>
      </c>
      <c r="BH325">
        <f t="shared" si="256"/>
        <v>0.29472744441407045</v>
      </c>
      <c r="BI325">
        <f t="shared" si="257"/>
        <v>4.7621658391411486E-3</v>
      </c>
      <c r="BJ325">
        <f t="shared" si="257"/>
        <v>1.1197481694748152E-2</v>
      </c>
      <c r="BK325">
        <f t="shared" si="257"/>
        <v>6.0205306372294847E-5</v>
      </c>
      <c r="BL325">
        <f t="shared" si="251"/>
        <v>571.08441621593886</v>
      </c>
      <c r="BM325">
        <f t="shared" si="251"/>
        <v>2515.6636158212218</v>
      </c>
      <c r="BN325">
        <f t="shared" si="251"/>
        <v>2.3740247595291559</v>
      </c>
      <c r="BO325">
        <f t="shared" si="305"/>
        <v>682.11328880963549</v>
      </c>
      <c r="BP325">
        <f t="shared" si="267"/>
        <v>1161.9306287118272</v>
      </c>
      <c r="BQ325">
        <f t="shared" si="267"/>
        <v>109.60448992315675</v>
      </c>
      <c r="BR325" s="7">
        <f t="shared" si="265"/>
        <v>1.0263769098395326E-3</v>
      </c>
      <c r="BS325" s="7">
        <f t="shared" si="308"/>
        <v>4.7332430007867774E-4</v>
      </c>
      <c r="BT325" s="7">
        <f t="shared" si="309"/>
        <v>7.7087769609388075E-5</v>
      </c>
      <c r="BU325" s="8">
        <f>MAX((BU$3*climhigh!$I435+BU$4*climhigh!$I435^2+BU$5*climhigh!$I435^6)*(K325/K$66)^$BW$1,-99)</f>
        <v>-55.252735310730998</v>
      </c>
      <c r="BV325" s="8">
        <f>MAX((BV$3*climhigh!$I435+BV$4*climhigh!$I435^2+BV$5*climhigh!$I435^6)*(L325/L$66)^$BW$1,-99)</f>
        <v>-30.329460929725766</v>
      </c>
      <c r="BW325" s="8">
        <f>MAX((BW$3*climhigh!$I435+BW$4*climhigh!$I435^2+BW$5*climhigh!$I435^6)*(M325/M$66)^$BW$1,-99)</f>
        <v>-30.231656464167155</v>
      </c>
      <c r="BX325" s="8">
        <f>MAX((BX$3*climhigh!$M435+BX$4*climhigh!$M435^2+BX$5*climhigh!$M435^6)*(K325/K$66)^$BW$1,-99)</f>
        <v>-55.252753426957</v>
      </c>
      <c r="BY325" s="8">
        <f>MAX((BY$3*climhigh!$M435+BY$4*climhigh!$M435^2+BY$5*climhigh!$M435^6)*(L325/L$66)^$BW$1,-99)</f>
        <v>-30.329470305158303</v>
      </c>
      <c r="BZ325" s="8">
        <f>MAX((BZ$3*climhigh!$M435+BZ$4*climhigh!$M435^2+BZ$5*climhigh!$M435^6)*(M325/M$66)^$BW$1,-99)</f>
        <v>-30.231665253443587</v>
      </c>
      <c r="CA325" s="8">
        <f t="shared" si="258"/>
        <v>2.5190987820794927E-2</v>
      </c>
      <c r="CB325" s="8">
        <f t="shared" si="259"/>
        <v>1.1923506678568253E-5</v>
      </c>
      <c r="CC325" s="8">
        <f t="shared" si="260"/>
        <v>1.9419170653623403E-6</v>
      </c>
      <c r="CD325" s="8">
        <f>MAX((CD$3*climhigh!$I435+CD$4*climhigh!$I435^2+CD$5*climhigh!$I435^6)*(K325/K$66)^$BW$1,-99)</f>
        <v>-99</v>
      </c>
      <c r="CE325" s="8">
        <f>MAX((CE$3*climhigh!$I435+CE$4*climhigh!$I435^2+CE$5*climhigh!$I435^6)*(L325/L$66)^$BW$1,-99)</f>
        <v>-99</v>
      </c>
      <c r="CF325" s="8">
        <f>MAX((CF$3*climhigh!$I435+CF$4*climhigh!$I435^2+CF$5*climhigh!$I435^6)*(M325/M$66)^$BW$1,-99)</f>
        <v>-99</v>
      </c>
      <c r="CG325" s="8">
        <f>MAX((CG$3*climhigh!$M435+CG$4*climhigh!$M435^2+CG$5*climhigh!$M435^6)*(K325/K$66)^$BW$1,-99)</f>
        <v>-99</v>
      </c>
      <c r="CH325" s="8">
        <f>MAX((CH$3*climhigh!$M435+CH$4*climhigh!$M435^2+CH$5*climhigh!$M435^6)*(L325/L$66)^$BW$1,-99)</f>
        <v>-99</v>
      </c>
      <c r="CI325" s="8">
        <f>MAX((CI$3*climhigh!$M435+CI$4*climhigh!$M435^2+CI$5*climhigh!$M435^6)*(M325/M$66)^$BW$1,-99)</f>
        <v>-99</v>
      </c>
      <c r="CJ325" s="8">
        <f t="shared" si="261"/>
        <v>0</v>
      </c>
      <c r="CK325" s="8">
        <f t="shared" si="262"/>
        <v>0</v>
      </c>
      <c r="CL325" s="8">
        <f t="shared" si="263"/>
        <v>0</v>
      </c>
    </row>
    <row r="326" spans="1:90">
      <c r="A326">
        <f t="shared" si="291"/>
        <v>2280</v>
      </c>
      <c r="B326" s="4">
        <f t="shared" si="298"/>
        <v>1286.5347636781592</v>
      </c>
      <c r="C326" s="4">
        <f t="shared" si="298"/>
        <v>3572.6091281080162</v>
      </c>
      <c r="D326" s="4">
        <f t="shared" si="298"/>
        <v>6809.634615198016</v>
      </c>
      <c r="E326" s="11">
        <f t="shared" si="299"/>
        <v>9.4307698507335062E-9</v>
      </c>
      <c r="F326" s="11">
        <f t="shared" si="299"/>
        <v>1.8906614485886515E-8</v>
      </c>
      <c r="G326" s="11">
        <f t="shared" si="299"/>
        <v>4.1742576809136001E-8</v>
      </c>
      <c r="H326" s="4">
        <f t="shared" si="300"/>
        <v>119821.2428955731</v>
      </c>
      <c r="I326" s="4">
        <f t="shared" si="300"/>
        <v>225111.61929441927</v>
      </c>
      <c r="J326" s="4">
        <f t="shared" si="300"/>
        <v>39482.735689795532</v>
      </c>
      <c r="K326" s="4">
        <f t="shared" si="292"/>
        <v>93134.866059124775</v>
      </c>
      <c r="L326" s="4">
        <f t="shared" si="292"/>
        <v>63010.424936588002</v>
      </c>
      <c r="M326" s="4">
        <f t="shared" si="292"/>
        <v>5798.0696352894438</v>
      </c>
      <c r="N326" s="11">
        <f t="shared" si="297"/>
        <v>-8.331375589584189E-4</v>
      </c>
      <c r="O326" s="11">
        <f t="shared" si="297"/>
        <v>1.9953275207378329E-3</v>
      </c>
      <c r="P326" s="11">
        <f t="shared" si="297"/>
        <v>1.2827751075761284E-3</v>
      </c>
      <c r="Q326" s="4">
        <f t="shared" si="293"/>
        <v>570.46799015880663</v>
      </c>
      <c r="R326" s="4">
        <f t="shared" si="293"/>
        <v>3552.4814296944292</v>
      </c>
      <c r="S326" s="4">
        <f t="shared" si="293"/>
        <v>855.36993894881448</v>
      </c>
      <c r="T326" s="4">
        <f t="shared" si="301"/>
        <v>4.7609920943315727</v>
      </c>
      <c r="U326" s="4">
        <f t="shared" si="301"/>
        <v>15.78097763602422</v>
      </c>
      <c r="V326" s="4">
        <f t="shared" si="301"/>
        <v>21.664404049131992</v>
      </c>
      <c r="W326" s="11">
        <f t="shared" si="294"/>
        <v>-1.219247815263802E-2</v>
      </c>
      <c r="X326" s="11">
        <f t="shared" si="294"/>
        <v>-1.3228699347321071E-2</v>
      </c>
      <c r="Y326" s="11">
        <f t="shared" si="294"/>
        <v>-1.2203590333800474E-2</v>
      </c>
      <c r="Z326" s="4">
        <f t="shared" si="306"/>
        <v>505.23661102194359</v>
      </c>
      <c r="AA326" s="4">
        <f t="shared" si="306"/>
        <v>12820.938443701676</v>
      </c>
      <c r="AB326" s="4">
        <f t="shared" si="306"/>
        <v>1747.6429877676171</v>
      </c>
      <c r="AC326" s="12">
        <f t="shared" si="302"/>
        <v>1.1181278971383506</v>
      </c>
      <c r="AD326" s="12">
        <f t="shared" si="302"/>
        <v>5.3629609836304519</v>
      </c>
      <c r="AE326" s="12">
        <f t="shared" si="302"/>
        <v>2.0716292695608889</v>
      </c>
      <c r="AF326" s="11">
        <f t="shared" si="295"/>
        <v>-2.9039671966837322E-3</v>
      </c>
      <c r="AG326" s="11">
        <f t="shared" si="295"/>
        <v>2.0567434751257441E-3</v>
      </c>
      <c r="AH326" s="11">
        <f t="shared" si="295"/>
        <v>8.257041531207765E-4</v>
      </c>
      <c r="AI326" s="1">
        <f t="shared" si="290"/>
        <v>242626.13891000114</v>
      </c>
      <c r="AJ326" s="1">
        <f t="shared" si="290"/>
        <v>441100.58427423908</v>
      </c>
      <c r="AK326" s="1">
        <f t="shared" si="290"/>
        <v>77952.246343909908</v>
      </c>
      <c r="AL326" s="17">
        <f t="shared" si="303"/>
        <v>73.771612808038796</v>
      </c>
      <c r="AM326" s="17">
        <f t="shared" si="303"/>
        <v>35.08241751366873</v>
      </c>
      <c r="AN326" s="17">
        <f t="shared" si="303"/>
        <v>5.1041276625251699</v>
      </c>
      <c r="AO326" s="7">
        <f t="shared" si="296"/>
        <v>1.2117038887003227E-3</v>
      </c>
      <c r="AP326" s="7">
        <f t="shared" si="296"/>
        <v>1.8659329332580113E-3</v>
      </c>
      <c r="AQ326" s="7">
        <f t="shared" si="296"/>
        <v>1.3506370581744343E-3</v>
      </c>
      <c r="AR326" s="1">
        <f t="shared" si="304"/>
        <v>119821.2428955731</v>
      </c>
      <c r="AS326" s="1">
        <f t="shared" si="304"/>
        <v>225111.61929441927</v>
      </c>
      <c r="AT326" s="1">
        <f t="shared" si="304"/>
        <v>39482.735689795532</v>
      </c>
      <c r="AU326" s="1">
        <f t="shared" si="252"/>
        <v>23964.248579114621</v>
      </c>
      <c r="AV326" s="1">
        <f t="shared" si="252"/>
        <v>45022.323858883858</v>
      </c>
      <c r="AW326" s="1">
        <f t="shared" si="252"/>
        <v>7896.5471379591072</v>
      </c>
      <c r="AX326" s="1">
        <f t="shared" si="253"/>
        <v>74507.892847299823</v>
      </c>
      <c r="AY326" s="1">
        <f t="shared" si="253"/>
        <v>50408.339949270405</v>
      </c>
      <c r="AZ326" s="1">
        <f t="shared" si="253"/>
        <v>4638.455708231555</v>
      </c>
      <c r="BA326" s="1">
        <f t="shared" si="254"/>
        <v>11.218660343015012</v>
      </c>
      <c r="BB326" s="1">
        <f t="shared" si="254"/>
        <v>10.827911915553889</v>
      </c>
      <c r="BC326" s="1">
        <f t="shared" si="254"/>
        <v>8.442136768321113</v>
      </c>
      <c r="BD326" s="1">
        <f t="shared" si="255"/>
        <v>50.827199410794599</v>
      </c>
      <c r="BE326">
        <f t="shared" si="307"/>
        <v>0.21822387218499145</v>
      </c>
      <c r="BF326">
        <f t="shared" si="307"/>
        <v>0.3346263841173937</v>
      </c>
      <c r="BG326">
        <f t="shared" si="307"/>
        <v>2.453676962688749E-2</v>
      </c>
      <c r="BH326">
        <f t="shared" si="256"/>
        <v>0.29477339204241559</v>
      </c>
      <c r="BI326">
        <f t="shared" si="257"/>
        <v>4.7621658391411486E-3</v>
      </c>
      <c r="BJ326">
        <f t="shared" si="257"/>
        <v>1.1197481694748152E-2</v>
      </c>
      <c r="BK326">
        <f t="shared" si="257"/>
        <v>6.0205306372294847E-5</v>
      </c>
      <c r="BL326">
        <f t="shared" ref="BL326:BN346" si="310">BI326*AR326</f>
        <v>570.60862972073221</v>
      </c>
      <c r="BM326">
        <f t="shared" si="310"/>
        <v>2520.6832363243748</v>
      </c>
      <c r="BN326">
        <f t="shared" si="310"/>
        <v>2.3770701986204803</v>
      </c>
      <c r="BO326">
        <f t="shared" si="305"/>
        <v>682.81339413916442</v>
      </c>
      <c r="BP326">
        <f t="shared" si="267"/>
        <v>1175.0822690254486</v>
      </c>
      <c r="BQ326">
        <f t="shared" si="267"/>
        <v>110.86689863326018</v>
      </c>
      <c r="BR326" s="7">
        <f t="shared" si="265"/>
        <v>1.0389022189274399E-3</v>
      </c>
      <c r="BS326" s="7">
        <f t="shared" si="308"/>
        <v>4.5953815541619196E-4</v>
      </c>
      <c r="BT326" s="7">
        <f t="shared" si="309"/>
        <v>7.4767989777752499E-5</v>
      </c>
      <c r="BU326" s="8">
        <f>MAX((BU$3*climhigh!$I436+BU$4*climhigh!$I436^2+BU$5*climhigh!$I436^6)*(K326/K$66)^$BW$1,-99)</f>
        <v>-55.329583366478921</v>
      </c>
      <c r="BV326" s="8">
        <f>MAX((BV$3*climhigh!$I436+BV$4*climhigh!$I436^2+BV$5*climhigh!$I436^6)*(L326/L$66)^$BW$1,-99)</f>
        <v>-30.348137477254916</v>
      </c>
      <c r="BW326" s="8">
        <f>MAX((BW$3*climhigh!$I436+BW$4*climhigh!$I436^2+BW$5*climhigh!$I436^6)*(M326/M$66)^$BW$1,-99)</f>
        <v>-30.253649014584781</v>
      </c>
      <c r="BX326" s="8">
        <f>MAX((BX$3*climhigh!$M436+BX$4*climhigh!$M436^2+BX$5*climhigh!$M436^6)*(K326/K$66)^$BW$1,-99)</f>
        <v>-55.329601468281155</v>
      </c>
      <c r="BY326" s="8">
        <f>MAX((BY$3*climhigh!$M436+BY$4*climhigh!$M436^2+BY$5*climhigh!$M436^6)*(L326/L$66)^$BW$1,-99)</f>
        <v>-30.348146838403622</v>
      </c>
      <c r="BZ326" s="8">
        <f>MAX((BZ$3*climhigh!$M436+BZ$4*climhigh!$M436^2+BZ$5*climhigh!$M436^6)*(M326/M$66)^$BW$1,-99)</f>
        <v>-30.253657791822736</v>
      </c>
      <c r="CA326" s="8">
        <f t="shared" si="258"/>
        <v>2.5155298084955213E-2</v>
      </c>
      <c r="CB326" s="8">
        <f t="shared" si="259"/>
        <v>1.1559819280904785E-5</v>
      </c>
      <c r="CC326" s="8">
        <f t="shared" si="260"/>
        <v>1.8808110700722483E-6</v>
      </c>
      <c r="CD326" s="8">
        <f>MAX((CD$3*climhigh!$I436+CD$4*climhigh!$I436^2+CD$5*climhigh!$I436^6)*(K326/K$66)^$BW$1,-99)</f>
        <v>-99</v>
      </c>
      <c r="CE326" s="8">
        <f>MAX((CE$3*climhigh!$I436+CE$4*climhigh!$I436^2+CE$5*climhigh!$I436^6)*(L326/L$66)^$BW$1,-99)</f>
        <v>-99</v>
      </c>
      <c r="CF326" s="8">
        <f>MAX((CF$3*climhigh!$I436+CF$4*climhigh!$I436^2+CF$5*climhigh!$I436^6)*(M326/M$66)^$BW$1,-99)</f>
        <v>-99</v>
      </c>
      <c r="CG326" s="8">
        <f>MAX((CG$3*climhigh!$M436+CG$4*climhigh!$M436^2+CG$5*climhigh!$M436^6)*(K326/K$66)^$BW$1,-99)</f>
        <v>-99</v>
      </c>
      <c r="CH326" s="8">
        <f>MAX((CH$3*climhigh!$M436+CH$4*climhigh!$M436^2+CH$5*climhigh!$M436^6)*(L326/L$66)^$BW$1,-99)</f>
        <v>-99</v>
      </c>
      <c r="CI326" s="8">
        <f>MAX((CI$3*climhigh!$M436+CI$4*climhigh!$M436^2+CI$5*climhigh!$M436^6)*(M326/M$66)^$BW$1,-99)</f>
        <v>-99</v>
      </c>
      <c r="CJ326" s="8">
        <f t="shared" si="261"/>
        <v>0</v>
      </c>
      <c r="CK326" s="8">
        <f t="shared" si="262"/>
        <v>0</v>
      </c>
      <c r="CL326" s="8">
        <f t="shared" si="263"/>
        <v>0</v>
      </c>
    </row>
    <row r="327" spans="1:90">
      <c r="A327">
        <f t="shared" si="291"/>
        <v>2281</v>
      </c>
      <c r="B327" s="4">
        <f t="shared" si="298"/>
        <v>1286.5347752045218</v>
      </c>
      <c r="C327" s="4">
        <f t="shared" si="298"/>
        <v>3572.6091922766627</v>
      </c>
      <c r="D327" s="4">
        <f t="shared" si="298"/>
        <v>6809.6348852371275</v>
      </c>
      <c r="E327" s="11">
        <f t="shared" si="299"/>
        <v>8.95923135819683E-9</v>
      </c>
      <c r="F327" s="11">
        <f t="shared" si="299"/>
        <v>1.796128376159219E-8</v>
      </c>
      <c r="G327" s="11">
        <f t="shared" si="299"/>
        <v>3.96554479686792E-8</v>
      </c>
      <c r="H327" s="4">
        <f t="shared" si="300"/>
        <v>119727.26985181998</v>
      </c>
      <c r="I327" s="4">
        <f t="shared" si="300"/>
        <v>225559.20349760048</v>
      </c>
      <c r="J327" s="4">
        <f t="shared" si="300"/>
        <v>39533.33605435209</v>
      </c>
      <c r="K327" s="4">
        <f t="shared" si="292"/>
        <v>93061.821692916783</v>
      </c>
      <c r="L327" s="4">
        <f t="shared" si="292"/>
        <v>63135.705966725618</v>
      </c>
      <c r="M327" s="4">
        <f t="shared" si="292"/>
        <v>5805.5001069231994</v>
      </c>
      <c r="N327" s="11">
        <f t="shared" si="297"/>
        <v>-7.8428594251289674E-4</v>
      </c>
      <c r="O327" s="11">
        <f t="shared" si="297"/>
        <v>1.9882587724759926E-3</v>
      </c>
      <c r="P327" s="11">
        <f t="shared" si="297"/>
        <v>1.2815423237642065E-3</v>
      </c>
      <c r="Q327" s="4">
        <f t="shared" si="293"/>
        <v>563.07062170832012</v>
      </c>
      <c r="R327" s="4">
        <f t="shared" si="293"/>
        <v>3512.4565987369642</v>
      </c>
      <c r="S327" s="4">
        <f t="shared" si="293"/>
        <v>846.01420347073997</v>
      </c>
      <c r="T327" s="4">
        <f t="shared" si="301"/>
        <v>4.7029438022365531</v>
      </c>
      <c r="U327" s="4">
        <f t="shared" si="301"/>
        <v>15.572215827470458</v>
      </c>
      <c r="V327" s="4">
        <f t="shared" si="301"/>
        <v>21.400020537290455</v>
      </c>
      <c r="W327" s="11">
        <f t="shared" si="294"/>
        <v>-1.219247815263802E-2</v>
      </c>
      <c r="X327" s="11">
        <f t="shared" si="294"/>
        <v>-1.3228699347321071E-2</v>
      </c>
      <c r="Y327" s="11">
        <f t="shared" si="294"/>
        <v>-1.2203590333800474E-2</v>
      </c>
      <c r="Z327" s="4">
        <f t="shared" si="306"/>
        <v>497.21263558324296</v>
      </c>
      <c r="AA327" s="4">
        <f t="shared" si="306"/>
        <v>12702.650367341314</v>
      </c>
      <c r="AB327" s="4">
        <f t="shared" si="306"/>
        <v>1729.9572697719971</v>
      </c>
      <c r="AC327" s="12">
        <f t="shared" si="302"/>
        <v>1.1148808904033638</v>
      </c>
      <c r="AD327" s="12">
        <f t="shared" si="302"/>
        <v>5.3739912186408878</v>
      </c>
      <c r="AE327" s="12">
        <f t="shared" si="302"/>
        <v>2.0733398224524917</v>
      </c>
      <c r="AF327" s="11">
        <f t="shared" si="295"/>
        <v>-2.9039671966837322E-3</v>
      </c>
      <c r="AG327" s="11">
        <f t="shared" si="295"/>
        <v>2.0567434751257441E-3</v>
      </c>
      <c r="AH327" s="11">
        <f t="shared" si="295"/>
        <v>8.257041531207765E-4</v>
      </c>
      <c r="AI327" s="1">
        <f t="shared" si="290"/>
        <v>242327.77359811566</v>
      </c>
      <c r="AJ327" s="1">
        <f t="shared" si="290"/>
        <v>442012.84970569907</v>
      </c>
      <c r="AK327" s="1">
        <f t="shared" si="290"/>
        <v>78053.568847478018</v>
      </c>
      <c r="AL327" s="17">
        <f t="shared" si="303"/>
        <v>73.860108264652837</v>
      </c>
      <c r="AM327" s="17">
        <f t="shared" si="303"/>
        <v>35.147224337503623</v>
      </c>
      <c r="AN327" s="17">
        <f t="shared" si="303"/>
        <v>5.1109525482561233</v>
      </c>
      <c r="AO327" s="7">
        <f t="shared" si="296"/>
        <v>1.1995868498133194E-3</v>
      </c>
      <c r="AP327" s="7">
        <f t="shared" si="296"/>
        <v>1.8472736039254311E-3</v>
      </c>
      <c r="AQ327" s="7">
        <f t="shared" si="296"/>
        <v>1.33713068759269E-3</v>
      </c>
      <c r="AR327" s="1">
        <f t="shared" si="304"/>
        <v>119727.26985181998</v>
      </c>
      <c r="AS327" s="1">
        <f t="shared" si="304"/>
        <v>225559.20349760048</v>
      </c>
      <c r="AT327" s="1">
        <f t="shared" si="304"/>
        <v>39533.33605435209</v>
      </c>
      <c r="AU327" s="1">
        <f t="shared" ref="AU327:AW346" si="311">$AU$5*AR327</f>
        <v>23945.453970363997</v>
      </c>
      <c r="AV327" s="1">
        <f t="shared" si="311"/>
        <v>45111.8406995201</v>
      </c>
      <c r="AW327" s="1">
        <f t="shared" si="311"/>
        <v>7906.6672108704188</v>
      </c>
      <c r="AX327" s="1">
        <f t="shared" ref="AX327:AZ346" si="312">(AR327-AU327)/B327*1000</f>
        <v>74449.457354333426</v>
      </c>
      <c r="AY327" s="1">
        <f t="shared" si="312"/>
        <v>50508.564773380494</v>
      </c>
      <c r="AZ327" s="1">
        <f t="shared" si="312"/>
        <v>4644.4000855385593</v>
      </c>
      <c r="BA327" s="1">
        <f t="shared" ref="BA327:BC346" si="313">LN(AX327)</f>
        <v>11.217875749359379</v>
      </c>
      <c r="BB327" s="1">
        <f t="shared" si="313"/>
        <v>10.829898200355968</v>
      </c>
      <c r="BC327" s="1">
        <f t="shared" si="313"/>
        <v>8.44341749017042</v>
      </c>
      <c r="BD327" s="1">
        <f t="shared" ref="BD327:BD346" si="314">SUMPRODUCT(BA327:BC327,B327:D327)*BS327</f>
        <v>49.353403597992106</v>
      </c>
      <c r="BE327">
        <f t="shared" si="307"/>
        <v>0.21822387218499145</v>
      </c>
      <c r="BF327">
        <f t="shared" si="307"/>
        <v>0.3346263841173937</v>
      </c>
      <c r="BG327">
        <f t="shared" si="307"/>
        <v>2.453676962688749E-2</v>
      </c>
      <c r="BH327">
        <f t="shared" ref="BH327:BH346" si="315">(BE327*Z327+BF327*AA327+BG327*AB327)/(Z327+AA327+AB327)</f>
        <v>0.29481890005129624</v>
      </c>
      <c r="BI327">
        <f t="shared" ref="BI327:BK346" si="316">BI$5*BE327^2</f>
        <v>4.7621658391411486E-3</v>
      </c>
      <c r="BJ327">
        <f t="shared" si="316"/>
        <v>1.1197481694748152E-2</v>
      </c>
      <c r="BK327">
        <f t="shared" si="316"/>
        <v>6.0205306372294847E-5</v>
      </c>
      <c r="BL327">
        <f t="shared" si="310"/>
        <v>570.16111450197104</v>
      </c>
      <c r="BM327">
        <f t="shared" si="310"/>
        <v>2525.6950522463549</v>
      </c>
      <c r="BN327">
        <f t="shared" si="310"/>
        <v>2.3801166090711576</v>
      </c>
      <c r="BO327">
        <f t="shared" si="305"/>
        <v>683.52277048944893</v>
      </c>
      <c r="BP327">
        <f t="shared" si="267"/>
        <v>1188.3828726776037</v>
      </c>
      <c r="BQ327">
        <f t="shared" si="267"/>
        <v>112.14385190864374</v>
      </c>
      <c r="BR327" s="7">
        <f t="shared" si="265"/>
        <v>1.0514961573204751E-3</v>
      </c>
      <c r="BS327" s="7">
        <f t="shared" si="308"/>
        <v>4.4615354894775918E-4</v>
      </c>
      <c r="BT327" s="7">
        <f t="shared" si="309"/>
        <v>7.251713743956919E-5</v>
      </c>
      <c r="BU327" s="8">
        <f>MAX((BU$3*climhigh!$I437+BU$4*climhigh!$I437^2+BU$5*climhigh!$I437^6)*(K327/K$66)^$BW$1,-99)</f>
        <v>-55.403986685977564</v>
      </c>
      <c r="BV327" s="8">
        <f>MAX((BV$3*climhigh!$I437+BV$4*climhigh!$I437^2+BV$5*climhigh!$I437^6)*(L327/L$66)^$BW$1,-99)</f>
        <v>-30.365912006242233</v>
      </c>
      <c r="BW327" s="8">
        <f>MAX((BW$3*climhigh!$I437+BW$4*climhigh!$I437^2+BW$5*climhigh!$I437^6)*(M327/M$66)^$BW$1,-99)</f>
        <v>-30.274761336700671</v>
      </c>
      <c r="BX327" s="8">
        <f>MAX((BX$3*climhigh!$M437+BX$4*climhigh!$M437^2+BX$5*climhigh!$M437^6)*(K327/K$66)^$BW$1,-99)</f>
        <v>-55.404004773183274</v>
      </c>
      <c r="BY327" s="8">
        <f>MAX((BY$3*climhigh!$M437+BY$4*climhigh!$M437^2+BY$5*climhigh!$M437^6)*(L327/L$66)^$BW$1,-99)</f>
        <v>-30.365921353170251</v>
      </c>
      <c r="BZ327" s="8">
        <f>MAX((BZ$3*climhigh!$M437+BZ$4*climhigh!$M437^2+BZ$5*climhigh!$M437^6)*(M327/M$66)^$BW$1,-99)</f>
        <v>-30.274770101948718</v>
      </c>
      <c r="CA327" s="8">
        <f t="shared" ref="CA327:CA346" si="317">((BU327-BX327)*H327+(BY327-BY327)*I327+(BW327-BZ327)*J327)/100</f>
        <v>2.5120512555706499E-2</v>
      </c>
      <c r="CB327" s="8">
        <f t="shared" ref="CB327:CB346" si="318">CA327*BS327</f>
        <v>1.1207605828115199E-5</v>
      </c>
      <c r="CC327" s="8">
        <f t="shared" ref="CC327:CC346" si="319">CA327*BT327</f>
        <v>1.8216676615545916E-6</v>
      </c>
      <c r="CD327" s="8">
        <f>MAX((CD$3*climhigh!$I437+CD$4*climhigh!$I437^2+CD$5*climhigh!$I437^6)*(K327/K$66)^$BW$1,-99)</f>
        <v>-99</v>
      </c>
      <c r="CE327" s="8">
        <f>MAX((CE$3*climhigh!$I437+CE$4*climhigh!$I437^2+CE$5*climhigh!$I437^6)*(L327/L$66)^$BW$1,-99)</f>
        <v>-99</v>
      </c>
      <c r="CF327" s="8">
        <f>MAX((CF$3*climhigh!$I437+CF$4*climhigh!$I437^2+CF$5*climhigh!$I437^6)*(M327/M$66)^$BW$1,-99)</f>
        <v>-99</v>
      </c>
      <c r="CG327" s="8">
        <f>MAX((CG$3*climhigh!$M437+CG$4*climhigh!$M437^2+CG$5*climhigh!$M437^6)*(K327/K$66)^$BW$1,-99)</f>
        <v>-99</v>
      </c>
      <c r="CH327" s="8">
        <f>MAX((CH$3*climhigh!$M437+CH$4*climhigh!$M437^2+CH$5*climhigh!$M437^6)*(L327/L$66)^$BW$1,-99)</f>
        <v>-99</v>
      </c>
      <c r="CI327" s="8">
        <f>MAX((CI$3*climhigh!$M437+CI$4*climhigh!$M437^2+CI$5*climhigh!$M437^6)*(M327/M$66)^$BW$1,-99)</f>
        <v>-99</v>
      </c>
      <c r="CJ327" s="8">
        <f t="shared" ref="CJ327:CJ346" si="320">((CD327-CG327)*Q327+(CH327-CH327)*R327+(CF327-CI327)*S327)/100</f>
        <v>0</v>
      </c>
      <c r="CK327" s="8">
        <f t="shared" ref="CK327:CK346" si="321">CJ327*BS327</f>
        <v>0</v>
      </c>
      <c r="CL327" s="8">
        <f t="shared" ref="CL327:CL346" si="322">CJ327*BT327</f>
        <v>0</v>
      </c>
    </row>
    <row r="328" spans="1:90">
      <c r="A328">
        <f t="shared" si="291"/>
        <v>2282</v>
      </c>
      <c r="B328" s="4">
        <f t="shared" si="298"/>
        <v>1286.5347861545663</v>
      </c>
      <c r="C328" s="4">
        <f t="shared" si="298"/>
        <v>3572.6092532368775</v>
      </c>
      <c r="D328" s="4">
        <f t="shared" si="298"/>
        <v>6809.6351417742935</v>
      </c>
      <c r="E328" s="11">
        <f t="shared" si="299"/>
        <v>8.511269790286988E-9</v>
      </c>
      <c r="F328" s="11">
        <f t="shared" si="299"/>
        <v>1.7063219573512581E-8</v>
      </c>
      <c r="G328" s="11">
        <f t="shared" si="299"/>
        <v>3.767267557024524E-8</v>
      </c>
      <c r="H328" s="4">
        <f t="shared" si="300"/>
        <v>119639.26000085645</v>
      </c>
      <c r="I328" s="4">
        <f t="shared" si="300"/>
        <v>226006.10183799561</v>
      </c>
      <c r="J328" s="4">
        <f t="shared" si="300"/>
        <v>39583.953871826947</v>
      </c>
      <c r="K328" s="4">
        <f t="shared" si="292"/>
        <v>92993.41245055366</v>
      </c>
      <c r="L328" s="4">
        <f t="shared" si="292"/>
        <v>63260.795071061344</v>
      </c>
      <c r="M328" s="4">
        <f t="shared" si="292"/>
        <v>5812.9331524674162</v>
      </c>
      <c r="N328" s="11">
        <f t="shared" si="297"/>
        <v>-7.3509459753384743E-4</v>
      </c>
      <c r="O328" s="11">
        <f t="shared" si="297"/>
        <v>1.9812735506854473E-3</v>
      </c>
      <c r="P328" s="11">
        <f t="shared" si="297"/>
        <v>1.2803454323173646E-3</v>
      </c>
      <c r="Q328" s="4">
        <f t="shared" si="293"/>
        <v>555.79653660396536</v>
      </c>
      <c r="R328" s="4">
        <f t="shared" si="293"/>
        <v>3472.8585027011004</v>
      </c>
      <c r="S328" s="4">
        <f t="shared" si="293"/>
        <v>836.75979584692266</v>
      </c>
      <c r="T328" s="4">
        <f t="shared" si="301"/>
        <v>4.6456032626746993</v>
      </c>
      <c r="U328" s="4">
        <f t="shared" si="301"/>
        <v>15.366215666117258</v>
      </c>
      <c r="V328" s="4">
        <f t="shared" si="301"/>
        <v>21.138863453518447</v>
      </c>
      <c r="W328" s="11">
        <f t="shared" si="294"/>
        <v>-1.219247815263802E-2</v>
      </c>
      <c r="X328" s="11">
        <f t="shared" si="294"/>
        <v>-1.3228699347321071E-2</v>
      </c>
      <c r="Y328" s="11">
        <f t="shared" si="294"/>
        <v>-1.2203590333800474E-2</v>
      </c>
      <c r="Z328" s="4">
        <f t="shared" si="306"/>
        <v>489.34001744978104</v>
      </c>
      <c r="AA328" s="4">
        <f t="shared" si="306"/>
        <v>12585.364837989304</v>
      </c>
      <c r="AB328" s="4">
        <f t="shared" si="306"/>
        <v>1712.4484149498926</v>
      </c>
      <c r="AC328" s="12">
        <f t="shared" si="302"/>
        <v>1.111643312869423</v>
      </c>
      <c r="AD328" s="12">
        <f t="shared" si="302"/>
        <v>5.3850441400152107</v>
      </c>
      <c r="AE328" s="12">
        <f t="shared" si="302"/>
        <v>2.0750517877547212</v>
      </c>
      <c r="AF328" s="11">
        <f t="shared" si="295"/>
        <v>-2.9039671966837322E-3</v>
      </c>
      <c r="AG328" s="11">
        <f t="shared" si="295"/>
        <v>2.0567434751257441E-3</v>
      </c>
      <c r="AH328" s="11">
        <f t="shared" si="295"/>
        <v>8.257041531207765E-4</v>
      </c>
      <c r="AI328" s="1">
        <f t="shared" ref="AI328:AK343" si="323">(1-$AI$5)*AI327+AU327</f>
        <v>242040.4502086681</v>
      </c>
      <c r="AJ328" s="1">
        <f t="shared" si="323"/>
        <v>442923.40543464926</v>
      </c>
      <c r="AK328" s="1">
        <f t="shared" si="323"/>
        <v>78154.879173600639</v>
      </c>
      <c r="AL328" s="17">
        <f t="shared" si="303"/>
        <v>73.947823863106905</v>
      </c>
      <c r="AM328" s="17">
        <f t="shared" si="303"/>
        <v>35.211501611875839</v>
      </c>
      <c r="AN328" s="17">
        <f t="shared" si="303"/>
        <v>5.1177182196362754</v>
      </c>
      <c r="AO328" s="7">
        <f t="shared" si="296"/>
        <v>1.1875909813151863E-3</v>
      </c>
      <c r="AP328" s="7">
        <f t="shared" si="296"/>
        <v>1.8288008678861768E-3</v>
      </c>
      <c r="AQ328" s="7">
        <f t="shared" si="296"/>
        <v>1.3237593807167631E-3</v>
      </c>
      <c r="AR328" s="1">
        <f t="shared" si="304"/>
        <v>119639.26000085645</v>
      </c>
      <c r="AS328" s="1">
        <f t="shared" si="304"/>
        <v>226006.10183799561</v>
      </c>
      <c r="AT328" s="1">
        <f t="shared" si="304"/>
        <v>39583.953871826947</v>
      </c>
      <c r="AU328" s="1">
        <f t="shared" si="311"/>
        <v>23927.85200017129</v>
      </c>
      <c r="AV328" s="1">
        <f t="shared" si="311"/>
        <v>45201.220367599126</v>
      </c>
      <c r="AW328" s="1">
        <f t="shared" si="311"/>
        <v>7916.7907743653896</v>
      </c>
      <c r="AX328" s="1">
        <f t="shared" si="312"/>
        <v>74394.729960442928</v>
      </c>
      <c r="AY328" s="1">
        <f t="shared" si="312"/>
        <v>50608.636056849071</v>
      </c>
      <c r="AZ328" s="1">
        <f t="shared" si="312"/>
        <v>4650.3465219739337</v>
      </c>
      <c r="BA328" s="1">
        <f t="shared" si="313"/>
        <v>11.217140384447331</v>
      </c>
      <c r="BB328" s="1">
        <f t="shared" si="313"/>
        <v>10.831877513772826</v>
      </c>
      <c r="BC328" s="1">
        <f t="shared" si="313"/>
        <v>8.4446970166594699</v>
      </c>
      <c r="BD328" s="1">
        <f t="shared" si="314"/>
        <v>47.922354462130514</v>
      </c>
      <c r="BE328">
        <f t="shared" si="307"/>
        <v>0.21822387218499145</v>
      </c>
      <c r="BF328">
        <f t="shared" si="307"/>
        <v>0.3346263841173937</v>
      </c>
      <c r="BG328">
        <f t="shared" si="307"/>
        <v>2.453676962688749E-2</v>
      </c>
      <c r="BH328">
        <f t="shared" si="315"/>
        <v>0.29486397242830298</v>
      </c>
      <c r="BI328">
        <f t="shared" si="316"/>
        <v>4.7621658391411486E-3</v>
      </c>
      <c r="BJ328">
        <f t="shared" si="316"/>
        <v>1.1197481694748152E-2</v>
      </c>
      <c r="BK328">
        <f t="shared" si="316"/>
        <v>6.0205306372294847E-5</v>
      </c>
      <c r="BL328">
        <f t="shared" si="310"/>
        <v>569.74199699620465</v>
      </c>
      <c r="BM328">
        <f t="shared" si="310"/>
        <v>2530.6991882323423</v>
      </c>
      <c r="BN328">
        <f t="shared" si="310"/>
        <v>2.3831640702801282</v>
      </c>
      <c r="BO328">
        <f t="shared" si="305"/>
        <v>684.24149205605966</v>
      </c>
      <c r="BP328">
        <f t="shared" si="267"/>
        <v>1201.8341243192526</v>
      </c>
      <c r="BQ328">
        <f t="shared" si="267"/>
        <v>113.43551707544765</v>
      </c>
      <c r="BR328" s="7">
        <f t="shared" ref="BR328:BR346" si="324">SUM(H328:J328)/SUM(H327:J327)-1+BR$5</f>
        <v>1.0641507970727826E-3</v>
      </c>
      <c r="BS328" s="7">
        <f t="shared" si="308"/>
        <v>4.3315878538617396E-4</v>
      </c>
      <c r="BT328" s="7">
        <f t="shared" si="309"/>
        <v>7.0333186761124041E-5</v>
      </c>
      <c r="BU328" s="8">
        <f>MAX((BU$3*climhigh!$I438+BU$4*climhigh!$I438^2+BU$5*climhigh!$I438^6)*(K328/K$66)^$BW$1,-99)</f>
        <v>-55.475953251054058</v>
      </c>
      <c r="BV328" s="8">
        <f>MAX((BV$3*climhigh!$I438+BV$4*climhigh!$I438^2+BV$5*climhigh!$I438^6)*(L328/L$66)^$BW$1,-99)</f>
        <v>-30.382793933344868</v>
      </c>
      <c r="BW328" s="8">
        <f>MAX((BW$3*climhigh!$I438+BW$4*climhigh!$I438^2+BW$5*climhigh!$I438^6)*(M328/M$66)^$BW$1,-99)</f>
        <v>-30.295002105542579</v>
      </c>
      <c r="BX328" s="8">
        <f>MAX((BX$3*climhigh!$M438+BX$4*climhigh!$M438^2+BX$5*climhigh!$M438^6)*(K328/K$66)^$BW$1,-99)</f>
        <v>-55.475971323489155</v>
      </c>
      <c r="BY328" s="8">
        <f>MAX((BY$3*climhigh!$M438+BY$4*climhigh!$M438^2+BY$5*climhigh!$M438^6)*(L328/L$66)^$BW$1,-99)</f>
        <v>-30.382803266114703</v>
      </c>
      <c r="BZ328" s="8">
        <f>MAX((BZ$3*climhigh!$M438+BZ$4*climhigh!$M438^2+BZ$5*climhigh!$M438^6)*(M328/M$66)^$BW$1,-99)</f>
        <v>-30.295010858848794</v>
      </c>
      <c r="CA328" s="8">
        <f t="shared" si="317"/>
        <v>2.5086632308439546E-2</v>
      </c>
      <c r="CB328" s="8">
        <f t="shared" si="318"/>
        <v>1.0866495180153223E-5</v>
      </c>
      <c r="CC328" s="8">
        <f t="shared" si="319"/>
        <v>1.7644227953571269E-6</v>
      </c>
      <c r="CD328" s="8">
        <f>MAX((CD$3*climhigh!$I438+CD$4*climhigh!$I438^2+CD$5*climhigh!$I438^6)*(K328/K$66)^$BW$1,-99)</f>
        <v>-99</v>
      </c>
      <c r="CE328" s="8">
        <f>MAX((CE$3*climhigh!$I438+CE$4*climhigh!$I438^2+CE$5*climhigh!$I438^6)*(L328/L$66)^$BW$1,-99)</f>
        <v>-99</v>
      </c>
      <c r="CF328" s="8">
        <f>MAX((CF$3*climhigh!$I438+CF$4*climhigh!$I438^2+CF$5*climhigh!$I438^6)*(M328/M$66)^$BW$1,-99)</f>
        <v>-99</v>
      </c>
      <c r="CG328" s="8">
        <f>MAX((CG$3*climhigh!$M438+CG$4*climhigh!$M438^2+CG$5*climhigh!$M438^6)*(K328/K$66)^$BW$1,-99)</f>
        <v>-99</v>
      </c>
      <c r="CH328" s="8">
        <f>MAX((CH$3*climhigh!$M438+CH$4*climhigh!$M438^2+CH$5*climhigh!$M438^6)*(L328/L$66)^$BW$1,-99)</f>
        <v>-99</v>
      </c>
      <c r="CI328" s="8">
        <f>MAX((CI$3*climhigh!$M438+CI$4*climhigh!$M438^2+CI$5*climhigh!$M438^6)*(M328/M$66)^$BW$1,-99)</f>
        <v>-99</v>
      </c>
      <c r="CJ328" s="8">
        <f t="shared" si="320"/>
        <v>0</v>
      </c>
      <c r="CK328" s="8">
        <f t="shared" si="321"/>
        <v>0</v>
      </c>
      <c r="CL328" s="8">
        <f t="shared" si="322"/>
        <v>0</v>
      </c>
    </row>
    <row r="329" spans="1:90">
      <c r="A329">
        <f t="shared" si="291"/>
        <v>2283</v>
      </c>
      <c r="B329" s="4">
        <f t="shared" si="298"/>
        <v>1286.5347965571088</v>
      </c>
      <c r="C329" s="4">
        <f t="shared" si="298"/>
        <v>3572.6093111490832</v>
      </c>
      <c r="D329" s="4">
        <f t="shared" si="298"/>
        <v>6809.6353854846102</v>
      </c>
      <c r="E329" s="11">
        <f t="shared" si="299"/>
        <v>8.0857063007726391E-9</v>
      </c>
      <c r="F329" s="11">
        <f t="shared" si="299"/>
        <v>1.621005859483695E-8</v>
      </c>
      <c r="G329" s="11">
        <f t="shared" si="299"/>
        <v>3.5789041791732979E-8</v>
      </c>
      <c r="H329" s="4">
        <f t="shared" si="300"/>
        <v>119557.23780439823</v>
      </c>
      <c r="I329" s="4">
        <f t="shared" si="300"/>
        <v>226452.3249053132</v>
      </c>
      <c r="J329" s="4">
        <f t="shared" si="300"/>
        <v>39634.590367575867</v>
      </c>
      <c r="K329" s="4">
        <f t="shared" si="292"/>
        <v>92929.65734338855</v>
      </c>
      <c r="L329" s="4">
        <f t="shared" si="292"/>
        <v>63385.695211234211</v>
      </c>
      <c r="M329" s="4">
        <f t="shared" si="292"/>
        <v>5820.3689513333993</v>
      </c>
      <c r="N329" s="11">
        <f t="shared" si="297"/>
        <v>-6.8558734952339773E-4</v>
      </c>
      <c r="O329" s="11">
        <f t="shared" si="297"/>
        <v>1.9743688019184802E-3</v>
      </c>
      <c r="P329" s="11">
        <f t="shared" si="297"/>
        <v>1.2791818985269376E-3</v>
      </c>
      <c r="Q329" s="4">
        <f t="shared" si="293"/>
        <v>548.64360274400588</v>
      </c>
      <c r="R329" s="4">
        <f t="shared" si="293"/>
        <v>3433.6831555656281</v>
      </c>
      <c r="S329" s="4">
        <f t="shared" si="293"/>
        <v>827.60565736170065</v>
      </c>
      <c r="T329" s="4">
        <f t="shared" si="301"/>
        <v>4.5889618463887141</v>
      </c>
      <c r="U329" s="4">
        <f t="shared" si="301"/>
        <v>15.162940618964097</v>
      </c>
      <c r="V329" s="4">
        <f t="shared" si="301"/>
        <v>20.88089342380956</v>
      </c>
      <c r="W329" s="11">
        <f t="shared" si="294"/>
        <v>-1.219247815263802E-2</v>
      </c>
      <c r="X329" s="11">
        <f t="shared" si="294"/>
        <v>-1.3228699347321071E-2</v>
      </c>
      <c r="Y329" s="11">
        <f t="shared" si="294"/>
        <v>-1.2203590333800474E-2</v>
      </c>
      <c r="Z329" s="4">
        <f t="shared" si="306"/>
        <v>481.61575898450189</v>
      </c>
      <c r="AA329" s="4">
        <f t="shared" si="306"/>
        <v>12469.075285784749</v>
      </c>
      <c r="AB329" s="4">
        <f t="shared" si="306"/>
        <v>1695.114737180194</v>
      </c>
      <c r="AC329" s="12">
        <f t="shared" si="302"/>
        <v>1.1084151371544373</v>
      </c>
      <c r="AD329" s="12">
        <f t="shared" si="302"/>
        <v>5.3961197944134511</v>
      </c>
      <c r="AE329" s="12">
        <f t="shared" si="302"/>
        <v>2.0767651666338112</v>
      </c>
      <c r="AF329" s="11">
        <f t="shared" si="295"/>
        <v>-2.9039671966837322E-3</v>
      </c>
      <c r="AG329" s="11">
        <f t="shared" si="295"/>
        <v>2.0567434751257441E-3</v>
      </c>
      <c r="AH329" s="11">
        <f t="shared" si="295"/>
        <v>8.257041531207765E-4</v>
      </c>
      <c r="AI329" s="1">
        <f t="shared" si="323"/>
        <v>241764.25718797257</v>
      </c>
      <c r="AJ329" s="1">
        <f t="shared" si="323"/>
        <v>443832.28525878343</v>
      </c>
      <c r="AK329" s="1">
        <f t="shared" si="323"/>
        <v>78256.182030605967</v>
      </c>
      <c r="AL329" s="17">
        <f t="shared" si="303"/>
        <v>74.034765434127536</v>
      </c>
      <c r="AM329" s="17">
        <f t="shared" si="303"/>
        <v>35.275252488336143</v>
      </c>
      <c r="AN329" s="17">
        <f t="shared" si="303"/>
        <v>5.1244251008623731</v>
      </c>
      <c r="AO329" s="7">
        <f t="shared" si="296"/>
        <v>1.1757150715020345E-3</v>
      </c>
      <c r="AP329" s="7">
        <f t="shared" si="296"/>
        <v>1.8105128592073149E-3</v>
      </c>
      <c r="AQ329" s="7">
        <f t="shared" si="296"/>
        <v>1.3105217869095955E-3</v>
      </c>
      <c r="AR329" s="1">
        <f t="shared" si="304"/>
        <v>119557.23780439823</v>
      </c>
      <c r="AS329" s="1">
        <f t="shared" si="304"/>
        <v>226452.3249053132</v>
      </c>
      <c r="AT329" s="1">
        <f t="shared" si="304"/>
        <v>39634.590367575867</v>
      </c>
      <c r="AU329" s="1">
        <f t="shared" si="311"/>
        <v>23911.447560879649</v>
      </c>
      <c r="AV329" s="1">
        <f t="shared" si="311"/>
        <v>45290.464981062643</v>
      </c>
      <c r="AW329" s="1">
        <f t="shared" si="311"/>
        <v>7926.918073515174</v>
      </c>
      <c r="AX329" s="1">
        <f t="shared" si="312"/>
        <v>74343.725874710843</v>
      </c>
      <c r="AY329" s="1">
        <f t="shared" si="312"/>
        <v>50708.556168987372</v>
      </c>
      <c r="AZ329" s="1">
        <f t="shared" si="312"/>
        <v>4656.2951610667187</v>
      </c>
      <c r="BA329" s="1">
        <f t="shared" si="313"/>
        <v>11.216454561975331</v>
      </c>
      <c r="BB329" s="1">
        <f t="shared" si="313"/>
        <v>10.833849936070319</v>
      </c>
      <c r="BC329" s="1">
        <f t="shared" si="313"/>
        <v>8.4459753811018743</v>
      </c>
      <c r="BD329" s="1">
        <f t="shared" si="314"/>
        <v>46.532812188810553</v>
      </c>
      <c r="BE329">
        <f t="shared" si="307"/>
        <v>0.21822387218499145</v>
      </c>
      <c r="BF329">
        <f t="shared" si="307"/>
        <v>0.3346263841173937</v>
      </c>
      <c r="BG329">
        <f t="shared" si="307"/>
        <v>2.453676962688749E-2</v>
      </c>
      <c r="BH329">
        <f t="shared" si="315"/>
        <v>0.29490861316222122</v>
      </c>
      <c r="BI329">
        <f t="shared" si="316"/>
        <v>4.7621658391411486E-3</v>
      </c>
      <c r="BJ329">
        <f t="shared" si="316"/>
        <v>1.1197481694748152E-2</v>
      </c>
      <c r="BK329">
        <f t="shared" si="316"/>
        <v>6.0205306372294847E-5</v>
      </c>
      <c r="BL329">
        <f t="shared" si="310"/>
        <v>569.35139369417993</v>
      </c>
      <c r="BM329">
        <f t="shared" si="310"/>
        <v>2535.6957628604055</v>
      </c>
      <c r="BN329">
        <f t="shared" si="310"/>
        <v>2.3862126560203114</v>
      </c>
      <c r="BO329">
        <f t="shared" si="305"/>
        <v>684.96962818522138</v>
      </c>
      <c r="BP329">
        <f t="shared" si="267"/>
        <v>1215.4377276786668</v>
      </c>
      <c r="BQ329">
        <f t="shared" si="267"/>
        <v>114.74206338657818</v>
      </c>
      <c r="BR329" s="7">
        <f t="shared" si="324"/>
        <v>1.0768582495934709E-3</v>
      </c>
      <c r="BS329" s="7">
        <f t="shared" si="308"/>
        <v>4.2054251008366404E-4</v>
      </c>
      <c r="BT329" s="7">
        <f t="shared" si="309"/>
        <v>6.8214171452622398E-5</v>
      </c>
      <c r="BU329" s="8">
        <f>MAX((BU$3*climhigh!$I439+BU$4*climhigh!$I439^2+BU$5*climhigh!$I439^6)*(K329/K$66)^$BW$1,-99)</f>
        <v>-55.545491499114839</v>
      </c>
      <c r="BV329" s="8">
        <f>MAX((BV$3*climhigh!$I439+BV$4*climhigh!$I439^2+BV$5*climhigh!$I439^6)*(L329/L$66)^$BW$1,-99)</f>
        <v>-30.398792657012397</v>
      </c>
      <c r="BW329" s="8">
        <f>MAX((BW$3*climhigh!$I439+BW$4*climhigh!$I439^2+BW$5*climhigh!$I439^6)*(M329/M$66)^$BW$1,-99)</f>
        <v>-30.31437998831494</v>
      </c>
      <c r="BX329" s="8">
        <f>MAX((BX$3*climhigh!$M439+BX$4*climhigh!$M439^2+BX$5*climhigh!$M439^6)*(K329/K$66)^$BW$1,-99)</f>
        <v>-55.545509556603903</v>
      </c>
      <c r="BY329" s="8">
        <f>MAX((BY$3*climhigh!$M439+BY$4*climhigh!$M439^2+BY$5*climhigh!$M439^6)*(L329/L$66)^$BW$1,-99)</f>
        <v>-30.398801975685885</v>
      </c>
      <c r="BZ329" s="8">
        <f>MAX((BZ$3*climhigh!$M439+BZ$4*climhigh!$M439^2+BZ$5*climhigh!$M439^6)*(M329/M$66)^$BW$1,-99)</f>
        <v>-30.314388729726836</v>
      </c>
      <c r="CA329" s="8">
        <f t="shared" si="317"/>
        <v>2.5053657940384774E-2</v>
      </c>
      <c r="CB329" s="8">
        <f t="shared" si="318"/>
        <v>1.0536128197026933E-5</v>
      </c>
      <c r="CC329" s="8">
        <f t="shared" si="319"/>
        <v>1.7090145182607614E-6</v>
      </c>
      <c r="CD329" s="8">
        <f>MAX((CD$3*climhigh!$I439+CD$4*climhigh!$I439^2+CD$5*climhigh!$I439^6)*(K329/K$66)^$BW$1,-99)</f>
        <v>-99</v>
      </c>
      <c r="CE329" s="8">
        <f>MAX((CE$3*climhigh!$I439+CE$4*climhigh!$I439^2+CE$5*climhigh!$I439^6)*(L329/L$66)^$BW$1,-99)</f>
        <v>-99</v>
      </c>
      <c r="CF329" s="8">
        <f>MAX((CF$3*climhigh!$I439+CF$4*climhigh!$I439^2+CF$5*climhigh!$I439^6)*(M329/M$66)^$BW$1,-99)</f>
        <v>-99</v>
      </c>
      <c r="CG329" s="8">
        <f>MAX((CG$3*climhigh!$M439+CG$4*climhigh!$M439^2+CG$5*climhigh!$M439^6)*(K329/K$66)^$BW$1,-99)</f>
        <v>-99</v>
      </c>
      <c r="CH329" s="8">
        <f>MAX((CH$3*climhigh!$M439+CH$4*climhigh!$M439^2+CH$5*climhigh!$M439^6)*(L329/L$66)^$BW$1,-99)</f>
        <v>-99</v>
      </c>
      <c r="CI329" s="8">
        <f>MAX((CI$3*climhigh!$M439+CI$4*climhigh!$M439^2+CI$5*climhigh!$M439^6)*(M329/M$66)^$BW$1,-99)</f>
        <v>-99</v>
      </c>
      <c r="CJ329" s="8">
        <f t="shared" si="320"/>
        <v>0</v>
      </c>
      <c r="CK329" s="8">
        <f t="shared" si="321"/>
        <v>0</v>
      </c>
      <c r="CL329" s="8">
        <f t="shared" si="322"/>
        <v>0</v>
      </c>
    </row>
    <row r="330" spans="1:90">
      <c r="A330">
        <f t="shared" si="291"/>
        <v>2284</v>
      </c>
      <c r="B330" s="4">
        <f t="shared" si="298"/>
        <v>1286.5348064395243</v>
      </c>
      <c r="C330" s="4">
        <f t="shared" si="298"/>
        <v>3572.6093661656791</v>
      </c>
      <c r="D330" s="4">
        <f t="shared" si="298"/>
        <v>6809.6356170094205</v>
      </c>
      <c r="E330" s="11">
        <f t="shared" si="299"/>
        <v>7.681420985734006E-9</v>
      </c>
      <c r="F330" s="11">
        <f t="shared" si="299"/>
        <v>1.53995556650951E-8</v>
      </c>
      <c r="G330" s="11">
        <f t="shared" si="299"/>
        <v>3.3999589702146325E-8</v>
      </c>
      <c r="H330" s="4">
        <f t="shared" si="300"/>
        <v>119481.2256272659</v>
      </c>
      <c r="I330" s="4">
        <f t="shared" si="300"/>
        <v>226897.88275818923</v>
      </c>
      <c r="J330" s="4">
        <f t="shared" si="300"/>
        <v>39685.246675609902</v>
      </c>
      <c r="K330" s="4">
        <f t="shared" si="292"/>
        <v>92870.573753017467</v>
      </c>
      <c r="L330" s="4">
        <f t="shared" si="292"/>
        <v>63510.409200351089</v>
      </c>
      <c r="M330" s="4">
        <f t="shared" si="292"/>
        <v>5827.8076695443542</v>
      </c>
      <c r="N330" s="11">
        <f t="shared" si="297"/>
        <v>-6.3578831623967158E-4</v>
      </c>
      <c r="O330" s="11">
        <f t="shared" si="297"/>
        <v>1.9675415517848016E-3</v>
      </c>
      <c r="P330" s="11">
        <f t="shared" si="297"/>
        <v>1.2780492565254153E-3</v>
      </c>
      <c r="Q330" s="4">
        <f t="shared" si="293"/>
        <v>541.6097135666605</v>
      </c>
      <c r="R330" s="4">
        <f t="shared" si="293"/>
        <v>3394.9265880524072</v>
      </c>
      <c r="S330" s="4">
        <f t="shared" si="293"/>
        <v>818.55073759552783</v>
      </c>
      <c r="T330" s="4">
        <f t="shared" si="301"/>
        <v>4.5330110293333306</v>
      </c>
      <c r="U330" s="4">
        <f t="shared" si="301"/>
        <v>14.962354636294538</v>
      </c>
      <c r="V330" s="4">
        <f t="shared" si="301"/>
        <v>20.626071554661639</v>
      </c>
      <c r="W330" s="11">
        <f t="shared" si="294"/>
        <v>-1.219247815263802E-2</v>
      </c>
      <c r="X330" s="11">
        <f t="shared" si="294"/>
        <v>-1.3228699347321071E-2</v>
      </c>
      <c r="Y330" s="11">
        <f t="shared" si="294"/>
        <v>-1.2203590333800474E-2</v>
      </c>
      <c r="Z330" s="4">
        <f t="shared" si="306"/>
        <v>474.03691251593756</v>
      </c>
      <c r="AA330" s="4">
        <f t="shared" si="306"/>
        <v>12353.775114087917</v>
      </c>
      <c r="AB330" s="4">
        <f t="shared" si="306"/>
        <v>1677.9545606563422</v>
      </c>
      <c r="AC330" s="12">
        <f t="shared" si="302"/>
        <v>1.105196335955833</v>
      </c>
      <c r="AD330" s="12">
        <f t="shared" si="302"/>
        <v>5.4072182285916082</v>
      </c>
      <c r="AE330" s="12">
        <f t="shared" si="302"/>
        <v>2.0784799602569572</v>
      </c>
      <c r="AF330" s="11">
        <f t="shared" si="295"/>
        <v>-2.9039671966837322E-3</v>
      </c>
      <c r="AG330" s="11">
        <f t="shared" si="295"/>
        <v>2.0567434751257441E-3</v>
      </c>
      <c r="AH330" s="11">
        <f t="shared" si="295"/>
        <v>8.257041531207765E-4</v>
      </c>
      <c r="AI330" s="1">
        <f t="shared" si="323"/>
        <v>241499.27903005498</v>
      </c>
      <c r="AJ330" s="1">
        <f t="shared" si="323"/>
        <v>444739.52171396773</v>
      </c>
      <c r="AK330" s="1">
        <f t="shared" si="323"/>
        <v>78357.481901060542</v>
      </c>
      <c r="AL330" s="17">
        <f t="shared" si="303"/>
        <v>74.120938785768189</v>
      </c>
      <c r="AM330" s="17">
        <f t="shared" si="303"/>
        <v>35.338480123595644</v>
      </c>
      <c r="AN330" s="17">
        <f t="shared" si="303"/>
        <v>5.1310736148950387</v>
      </c>
      <c r="AO330" s="7">
        <f t="shared" ref="AO330:AQ345" si="325">AO$5*AO329</f>
        <v>1.1639579207870141E-3</v>
      </c>
      <c r="AP330" s="7">
        <f t="shared" si="325"/>
        <v>1.7924077306152417E-3</v>
      </c>
      <c r="AQ330" s="7">
        <f t="shared" si="325"/>
        <v>1.2974165690404994E-3</v>
      </c>
      <c r="AR330" s="1">
        <f t="shared" si="304"/>
        <v>119481.2256272659</v>
      </c>
      <c r="AS330" s="1">
        <f t="shared" si="304"/>
        <v>226897.88275818923</v>
      </c>
      <c r="AT330" s="1">
        <f t="shared" si="304"/>
        <v>39685.246675609902</v>
      </c>
      <c r="AU330" s="1">
        <f t="shared" si="311"/>
        <v>23896.245125453181</v>
      </c>
      <c r="AV330" s="1">
        <f t="shared" si="311"/>
        <v>45379.576551637845</v>
      </c>
      <c r="AW330" s="1">
        <f t="shared" si="311"/>
        <v>7937.0493351219811</v>
      </c>
      <c r="AX330" s="1">
        <f t="shared" si="312"/>
        <v>74296.459002413976</v>
      </c>
      <c r="AY330" s="1">
        <f t="shared" si="312"/>
        <v>50808.327360280869</v>
      </c>
      <c r="AZ330" s="1">
        <f t="shared" si="312"/>
        <v>4662.2461356354834</v>
      </c>
      <c r="BA330" s="1">
        <f t="shared" si="313"/>
        <v>11.215818571459991</v>
      </c>
      <c r="BB330" s="1">
        <f t="shared" si="313"/>
        <v>10.835815544547412</v>
      </c>
      <c r="BC330" s="1">
        <f t="shared" si="313"/>
        <v>8.4472526143486419</v>
      </c>
      <c r="BD330" s="1">
        <f t="shared" si="314"/>
        <v>45.183572886655675</v>
      </c>
      <c r="BE330">
        <f t="shared" si="307"/>
        <v>0.21822387218499145</v>
      </c>
      <c r="BF330">
        <f t="shared" si="307"/>
        <v>0.3346263841173937</v>
      </c>
      <c r="BG330">
        <f t="shared" si="307"/>
        <v>2.453676962688749E-2</v>
      </c>
      <c r="BH330">
        <f t="shared" si="315"/>
        <v>0.29495282624300456</v>
      </c>
      <c r="BI330">
        <f t="shared" si="316"/>
        <v>4.7621658391411486E-3</v>
      </c>
      <c r="BJ330">
        <f t="shared" si="316"/>
        <v>1.1197481694748152E-2</v>
      </c>
      <c r="BK330">
        <f t="shared" si="316"/>
        <v>6.0205306372294847E-5</v>
      </c>
      <c r="BL330">
        <f t="shared" si="310"/>
        <v>568.98941110088163</v>
      </c>
      <c r="BM330">
        <f t="shared" si="310"/>
        <v>2540.6848887619362</v>
      </c>
      <c r="BN330">
        <f t="shared" si="310"/>
        <v>2.3892624345651896</v>
      </c>
      <c r="BO330">
        <f t="shared" si="305"/>
        <v>685.70724338005357</v>
      </c>
      <c r="BP330">
        <f t="shared" si="267"/>
        <v>1229.1954057781281</v>
      </c>
      <c r="BQ330">
        <f t="shared" si="267"/>
        <v>116.06366204395373</v>
      </c>
      <c r="BR330" s="7">
        <f t="shared" si="324"/>
        <v>1.0896106693816243E-3</v>
      </c>
      <c r="BS330" s="7">
        <f t="shared" si="308"/>
        <v>4.0829369911035343E-4</v>
      </c>
      <c r="BT330" s="7">
        <f t="shared" si="309"/>
        <v>6.6158182978159465E-5</v>
      </c>
      <c r="BU330" s="8">
        <f>MAX((BU$3*climhigh!$I440+BU$4*climhigh!$I440^2+BU$5*climhigh!$I440^6)*(K330/K$66)^$BW$1,-99)</f>
        <v>-55.612610326198229</v>
      </c>
      <c r="BV330" s="8">
        <f>MAX((BV$3*climhigh!$I440+BV$4*climhigh!$I440^2+BV$5*climhigh!$I440^6)*(L330/L$66)^$BW$1,-99)</f>
        <v>-30.413917555742383</v>
      </c>
      <c r="BW330" s="8">
        <f>MAX((BW$3*climhigh!$I440+BW$4*climhigh!$I440^2+BW$5*climhigh!$I440^6)*(M330/M$66)^$BW$1,-99)</f>
        <v>-30.332903642627166</v>
      </c>
      <c r="BX330" s="8">
        <f>MAX((BX$3*climhigh!$M440+BX$4*climhigh!$M440^2+BX$5*climhigh!$M440^6)*(K330/K$66)^$BW$1,-99)</f>
        <v>-55.6126283685646</v>
      </c>
      <c r="BY330" s="8">
        <f>MAX((BY$3*climhigh!$M440+BY$4*climhigh!$M440^2+BY$5*climhigh!$M440^6)*(L330/L$66)^$BW$1,-99)</f>
        <v>-30.413926860380712</v>
      </c>
      <c r="BZ330" s="8">
        <f>MAX((BZ$3*climhigh!$M440+BZ$4*climhigh!$M440^2+BZ$5*climhigh!$M440^6)*(M330/M$66)^$BW$1,-99)</f>
        <v>-30.332912372191714</v>
      </c>
      <c r="CA330" s="8">
        <f t="shared" si="317"/>
        <v>2.5021589696685397E-2</v>
      </c>
      <c r="CB330" s="8">
        <f t="shared" si="318"/>
        <v>1.0216157414881187E-5</v>
      </c>
      <c r="CC330" s="8">
        <f t="shared" si="319"/>
        <v>1.6553829095577422E-6</v>
      </c>
      <c r="CD330" s="8">
        <f>MAX((CD$3*climhigh!$I440+CD$4*climhigh!$I440^2+CD$5*climhigh!$I440^6)*(K330/K$66)^$BW$1,-99)</f>
        <v>-99</v>
      </c>
      <c r="CE330" s="8">
        <f>MAX((CE$3*climhigh!$I440+CE$4*climhigh!$I440^2+CE$5*climhigh!$I440^6)*(L330/L$66)^$BW$1,-99)</f>
        <v>-99</v>
      </c>
      <c r="CF330" s="8">
        <f>MAX((CF$3*climhigh!$I440+CF$4*climhigh!$I440^2+CF$5*climhigh!$I440^6)*(M330/M$66)^$BW$1,-99)</f>
        <v>-99</v>
      </c>
      <c r="CG330" s="8">
        <f>MAX((CG$3*climhigh!$M440+CG$4*climhigh!$M440^2+CG$5*climhigh!$M440^6)*(K330/K$66)^$BW$1,-99)</f>
        <v>-99</v>
      </c>
      <c r="CH330" s="8">
        <f>MAX((CH$3*climhigh!$M440+CH$4*climhigh!$M440^2+CH$5*climhigh!$M440^6)*(L330/L$66)^$BW$1,-99)</f>
        <v>-99</v>
      </c>
      <c r="CI330" s="8">
        <f>MAX((CI$3*climhigh!$M440+CI$4*climhigh!$M440^2+CI$5*climhigh!$M440^6)*(M330/M$66)^$BW$1,-99)</f>
        <v>-99</v>
      </c>
      <c r="CJ330" s="8">
        <f t="shared" si="320"/>
        <v>0</v>
      </c>
      <c r="CK330" s="8">
        <f t="shared" si="321"/>
        <v>0</v>
      </c>
      <c r="CL330" s="8">
        <f t="shared" si="322"/>
        <v>0</v>
      </c>
    </row>
    <row r="331" spans="1:90">
      <c r="A331">
        <f t="shared" si="291"/>
        <v>2285</v>
      </c>
      <c r="B331" s="4">
        <f t="shared" si="298"/>
        <v>1286.5348158278189</v>
      </c>
      <c r="C331" s="4">
        <f t="shared" si="298"/>
        <v>3572.6094184314456</v>
      </c>
      <c r="D331" s="4">
        <f t="shared" si="298"/>
        <v>6809.6358369579975</v>
      </c>
      <c r="E331" s="11">
        <f t="shared" si="299"/>
        <v>7.2973499364473056E-9</v>
      </c>
      <c r="F331" s="11">
        <f t="shared" si="299"/>
        <v>1.4629577881840345E-8</v>
      </c>
      <c r="G331" s="11">
        <f t="shared" si="299"/>
        <v>3.229961021703901E-8</v>
      </c>
      <c r="H331" s="4">
        <f t="shared" si="300"/>
        <v>119411.24373004065</v>
      </c>
      <c r="I331" s="4">
        <f t="shared" si="300"/>
        <v>227342.78493493213</v>
      </c>
      <c r="J331" s="4">
        <f t="shared" si="300"/>
        <v>39735.923840682342</v>
      </c>
      <c r="K331" s="4">
        <f t="shared" si="292"/>
        <v>92816.177425564398</v>
      </c>
      <c r="L331" s="4">
        <f t="shared" si="292"/>
        <v>63634.939705988625</v>
      </c>
      <c r="M331" s="4">
        <f t="shared" si="292"/>
        <v>5835.2494600406098</v>
      </c>
      <c r="N331" s="11">
        <f t="shared" si="297"/>
        <v>-5.857218842830747E-4</v>
      </c>
      <c r="O331" s="11">
        <f t="shared" si="297"/>
        <v>1.9607889038266713E-3</v>
      </c>
      <c r="P331" s="11">
        <f t="shared" si="297"/>
        <v>1.2769451083889383E-3</v>
      </c>
      <c r="Q331" s="4">
        <f t="shared" si="293"/>
        <v>534.6927880589069</v>
      </c>
      <c r="R331" s="4">
        <f t="shared" si="293"/>
        <v>3356.5848484636235</v>
      </c>
      <c r="S331" s="4">
        <f t="shared" si="293"/>
        <v>809.59399450241983</v>
      </c>
      <c r="T331" s="4">
        <f t="shared" si="301"/>
        <v>4.4777423913925167</v>
      </c>
      <c r="U331" s="4">
        <f t="shared" si="301"/>
        <v>14.764422145283003</v>
      </c>
      <c r="V331" s="4">
        <f t="shared" si="301"/>
        <v>20.374359427212895</v>
      </c>
      <c r="W331" s="11">
        <f t="shared" si="294"/>
        <v>-1.219247815263802E-2</v>
      </c>
      <c r="X331" s="11">
        <f t="shared" si="294"/>
        <v>-1.3228699347321071E-2</v>
      </c>
      <c r="Y331" s="11">
        <f t="shared" si="294"/>
        <v>-1.2203590333800474E-2</v>
      </c>
      <c r="Z331" s="4">
        <f t="shared" si="306"/>
        <v>466.60057984432854</v>
      </c>
      <c r="AA331" s="4">
        <f t="shared" si="306"/>
        <v>12239.457702763031</v>
      </c>
      <c r="AB331" s="4">
        <f t="shared" si="306"/>
        <v>1660.9662201141696</v>
      </c>
      <c r="AC331" s="12">
        <f t="shared" si="302"/>
        <v>1.1019868820503222</v>
      </c>
      <c r="AD331" s="12">
        <f t="shared" si="302"/>
        <v>5.4183394894018448</v>
      </c>
      <c r="AE331" s="12">
        <f t="shared" si="302"/>
        <v>2.0801961697923197</v>
      </c>
      <c r="AF331" s="11">
        <f t="shared" si="295"/>
        <v>-2.9039671966837322E-3</v>
      </c>
      <c r="AG331" s="11">
        <f t="shared" si="295"/>
        <v>2.0567434751257441E-3</v>
      </c>
      <c r="AH331" s="11">
        <f t="shared" si="295"/>
        <v>8.257041531207765E-4</v>
      </c>
      <c r="AI331" s="1">
        <f t="shared" si="323"/>
        <v>241245.59625250267</v>
      </c>
      <c r="AJ331" s="1">
        <f t="shared" si="323"/>
        <v>445645.14609420882</v>
      </c>
      <c r="AK331" s="1">
        <f t="shared" si="323"/>
        <v>78458.783046076467</v>
      </c>
      <c r="AL331" s="17">
        <f t="shared" si="303"/>
        <v>74.206349703026092</v>
      </c>
      <c r="AM331" s="17">
        <f t="shared" si="303"/>
        <v>35.401187678907753</v>
      </c>
      <c r="AN331" s="17">
        <f t="shared" si="303"/>
        <v>5.1376641834207204</v>
      </c>
      <c r="AO331" s="7">
        <f t="shared" si="325"/>
        <v>1.1523183415791439E-3</v>
      </c>
      <c r="AP331" s="7">
        <f t="shared" si="325"/>
        <v>1.7744836533090892E-3</v>
      </c>
      <c r="AQ331" s="7">
        <f t="shared" si="325"/>
        <v>1.2844424033500944E-3</v>
      </c>
      <c r="AR331" s="1">
        <f t="shared" si="304"/>
        <v>119411.24373004065</v>
      </c>
      <c r="AS331" s="1">
        <f t="shared" si="304"/>
        <v>227342.78493493213</v>
      </c>
      <c r="AT331" s="1">
        <f t="shared" si="304"/>
        <v>39735.923840682342</v>
      </c>
      <c r="AU331" s="1">
        <f t="shared" si="311"/>
        <v>23882.248746008132</v>
      </c>
      <c r="AV331" s="1">
        <f t="shared" si="311"/>
        <v>45468.556986986427</v>
      </c>
      <c r="AW331" s="1">
        <f t="shared" si="311"/>
        <v>7947.1847681364688</v>
      </c>
      <c r="AX331" s="1">
        <f t="shared" si="312"/>
        <v>74252.941940451507</v>
      </c>
      <c r="AY331" s="1">
        <f t="shared" si="312"/>
        <v>50907.951764790902</v>
      </c>
      <c r="AZ331" s="1">
        <f t="shared" si="312"/>
        <v>4668.1995680324881</v>
      </c>
      <c r="BA331" s="1">
        <f t="shared" si="313"/>
        <v>11.215232677973635</v>
      </c>
      <c r="BB331" s="1">
        <f t="shared" si="313"/>
        <v>10.837774413613865</v>
      </c>
      <c r="BC331" s="1">
        <f t="shared" si="313"/>
        <v>8.44852874485602</v>
      </c>
      <c r="BD331" s="1">
        <f t="shared" si="314"/>
        <v>43.873467549421576</v>
      </c>
      <c r="BE331">
        <f t="shared" si="307"/>
        <v>0.21822387218499145</v>
      </c>
      <c r="BF331">
        <f t="shared" si="307"/>
        <v>0.3346263841173937</v>
      </c>
      <c r="BG331">
        <f t="shared" si="307"/>
        <v>2.453676962688749E-2</v>
      </c>
      <c r="BH331">
        <f t="shared" si="315"/>
        <v>0.29499661566171254</v>
      </c>
      <c r="BI331">
        <f t="shared" si="316"/>
        <v>4.7621658391411486E-3</v>
      </c>
      <c r="BJ331">
        <f t="shared" si="316"/>
        <v>1.1197481694748152E-2</v>
      </c>
      <c r="BK331">
        <f t="shared" si="316"/>
        <v>6.0205306372294847E-5</v>
      </c>
      <c r="BL331">
        <f t="shared" si="310"/>
        <v>568.6561457005572</v>
      </c>
      <c r="BM331">
        <f t="shared" si="310"/>
        <v>2545.6666727419683</v>
      </c>
      <c r="BN331">
        <f t="shared" si="310"/>
        <v>2.3923134688144554</v>
      </c>
      <c r="BO331">
        <f t="shared" si="305"/>
        <v>686.45439730851274</v>
      </c>
      <c r="BP331">
        <f t="shared" si="267"/>
        <v>1243.1089011530453</v>
      </c>
      <c r="BQ331">
        <f t="shared" si="267"/>
        <v>117.40048622100831</v>
      </c>
      <c r="BR331" s="7">
        <f t="shared" si="324"/>
        <v>1.102400257912528E-3</v>
      </c>
      <c r="BS331" s="7">
        <f t="shared" si="308"/>
        <v>3.9640164962170235E-4</v>
      </c>
      <c r="BT331" s="7">
        <f t="shared" si="309"/>
        <v>6.4163368822240085E-5</v>
      </c>
      <c r="BU331" s="8">
        <f>MAX((BU$3*climhigh!$I441+BU$4*climhigh!$I441^2+BU$5*climhigh!$I441^6)*(K331/K$66)^$BW$1,-99)</f>
        <v>-55.677319089573011</v>
      </c>
      <c r="BV331" s="8">
        <f>MAX((BV$3*climhigh!$I441+BV$4*climhigh!$I441^2+BV$5*climhigh!$I441^6)*(L331/L$66)^$BW$1,-99)</f>
        <v>-30.42817798638043</v>
      </c>
      <c r="BW331" s="8">
        <f>MAX((BW$3*climhigh!$I441+BW$4*climhigh!$I441^2+BW$5*climhigh!$I441^6)*(M331/M$66)^$BW$1,-99)</f>
        <v>-30.35058171476355</v>
      </c>
      <c r="BX331" s="8">
        <f>MAX((BX$3*climhigh!$M441+BX$4*climhigh!$M441^2+BX$5*climhigh!$M441^6)*(K331/K$66)^$BW$1,-99)</f>
        <v>-55.677337116639023</v>
      </c>
      <c r="BY331" s="8">
        <f>MAX((BY$3*climhigh!$M441+BY$4*climhigh!$M441^2+BY$5*climhigh!$M441^6)*(L331/L$66)^$BW$1,-99)</f>
        <v>-30.428187277044152</v>
      </c>
      <c r="BZ331" s="8">
        <f>MAX((BZ$3*climhigh!$M441+BZ$4*climhigh!$M441^2+BZ$5*climhigh!$M441^6)*(M331/M$66)^$BW$1,-99)</f>
        <v>-30.350590432527216</v>
      </c>
      <c r="CA331" s="8">
        <f t="shared" si="317"/>
        <v>2.4990427664570092E-2</v>
      </c>
      <c r="CB331" s="8">
        <f t="shared" si="318"/>
        <v>9.9062467509874114E-6</v>
      </c>
      <c r="CC331" s="8">
        <f t="shared" si="319"/>
        <v>1.6034700272673227E-6</v>
      </c>
      <c r="CD331" s="8">
        <f>MAX((CD$3*climhigh!$I441+CD$4*climhigh!$I441^2+CD$5*climhigh!$I441^6)*(K331/K$66)^$BW$1,-99)</f>
        <v>-99</v>
      </c>
      <c r="CE331" s="8">
        <f>MAX((CE$3*climhigh!$I441+CE$4*climhigh!$I441^2+CE$5*climhigh!$I441^6)*(L331/L$66)^$BW$1,-99)</f>
        <v>-99</v>
      </c>
      <c r="CF331" s="8">
        <f>MAX((CF$3*climhigh!$I441+CF$4*climhigh!$I441^2+CF$5*climhigh!$I441^6)*(M331/M$66)^$BW$1,-99)</f>
        <v>-99</v>
      </c>
      <c r="CG331" s="8">
        <f>MAX((CG$3*climhigh!$M441+CG$4*climhigh!$M441^2+CG$5*climhigh!$M441^6)*(K331/K$66)^$BW$1,-99)</f>
        <v>-99</v>
      </c>
      <c r="CH331" s="8">
        <f>MAX((CH$3*climhigh!$M441+CH$4*climhigh!$M441^2+CH$5*climhigh!$M441^6)*(L331/L$66)^$BW$1,-99)</f>
        <v>-99</v>
      </c>
      <c r="CI331" s="8">
        <f>MAX((CI$3*climhigh!$M441+CI$4*climhigh!$M441^2+CI$5*climhigh!$M441^6)*(M331/M$66)^$BW$1,-99)</f>
        <v>-99</v>
      </c>
      <c r="CJ331" s="8">
        <f t="shared" si="320"/>
        <v>0</v>
      </c>
      <c r="CK331" s="8">
        <f t="shared" si="321"/>
        <v>0</v>
      </c>
      <c r="CL331" s="8">
        <f t="shared" si="322"/>
        <v>0</v>
      </c>
    </row>
    <row r="332" spans="1:90">
      <c r="A332">
        <f t="shared" si="291"/>
        <v>2286</v>
      </c>
      <c r="B332" s="4">
        <f t="shared" si="298"/>
        <v>1286.5348247466989</v>
      </c>
      <c r="C332" s="4">
        <f t="shared" si="298"/>
        <v>3572.6094680839246</v>
      </c>
      <c r="D332" s="4">
        <f t="shared" si="298"/>
        <v>6809.636045909152</v>
      </c>
      <c r="E332" s="11">
        <f t="shared" si="299"/>
        <v>6.9324824396249403E-9</v>
      </c>
      <c r="F332" s="11">
        <f t="shared" si="299"/>
        <v>1.3898098987748327E-8</v>
      </c>
      <c r="G332" s="11">
        <f t="shared" si="299"/>
        <v>3.0684629706187055E-8</v>
      </c>
      <c r="H332" s="4">
        <f t="shared" si="300"/>
        <v>119347.31026283585</v>
      </c>
      <c r="I332" s="4">
        <f t="shared" si="300"/>
        <v>227787.04046425348</v>
      </c>
      <c r="J332" s="4">
        <f t="shared" si="300"/>
        <v>39786.622820358774</v>
      </c>
      <c r="K332" s="4">
        <f t="shared" si="292"/>
        <v>92766.482466833899</v>
      </c>
      <c r="L332" s="4">
        <f t="shared" si="292"/>
        <v>63759.289253191477</v>
      </c>
      <c r="M332" s="4">
        <f t="shared" si="292"/>
        <v>5842.6944629824011</v>
      </c>
      <c r="N332" s="11">
        <f t="shared" si="297"/>
        <v>-5.3541268460821634E-4</v>
      </c>
      <c r="O332" s="11">
        <f t="shared" si="297"/>
        <v>1.9541080384044562E-3</v>
      </c>
      <c r="P332" s="11">
        <f t="shared" si="297"/>
        <v>1.2758671232093732E-3</v>
      </c>
      <c r="Q332" s="4">
        <f t="shared" si="293"/>
        <v>527.89077075913269</v>
      </c>
      <c r="R332" s="4">
        <f t="shared" si="293"/>
        <v>3318.6540034752124</v>
      </c>
      <c r="S332" s="4">
        <f t="shared" si="293"/>
        <v>800.73439447999817</v>
      </c>
      <c r="T332" s="4">
        <f t="shared" si="301"/>
        <v>4.4231476151123221</v>
      </c>
      <c r="U332" s="4">
        <f t="shared" si="301"/>
        <v>14.569108043686125</v>
      </c>
      <c r="V332" s="4">
        <f t="shared" si="301"/>
        <v>20.125719091449582</v>
      </c>
      <c r="W332" s="11">
        <f t="shared" si="294"/>
        <v>-1.219247815263802E-2</v>
      </c>
      <c r="X332" s="11">
        <f t="shared" si="294"/>
        <v>-1.3228699347321071E-2</v>
      </c>
      <c r="Y332" s="11">
        <f t="shared" si="294"/>
        <v>-1.2203590333800474E-2</v>
      </c>
      <c r="Z332" s="4">
        <f t="shared" si="306"/>
        <v>459.30391174580757</v>
      </c>
      <c r="AA332" s="4">
        <f t="shared" si="306"/>
        <v>12126.116411338035</v>
      </c>
      <c r="AB332" s="4">
        <f t="shared" si="306"/>
        <v>1644.1480610451547</v>
      </c>
      <c r="AC332" s="12">
        <f t="shared" si="302"/>
        <v>1.0987867482936724</v>
      </c>
      <c r="AD332" s="12">
        <f t="shared" si="302"/>
        <v>5.429483623792688</v>
      </c>
      <c r="AE332" s="12">
        <f t="shared" si="302"/>
        <v>2.0819137964090233</v>
      </c>
      <c r="AF332" s="11">
        <f t="shared" si="295"/>
        <v>-2.9039671966837322E-3</v>
      </c>
      <c r="AG332" s="11">
        <f t="shared" si="295"/>
        <v>2.0567434751257441E-3</v>
      </c>
      <c r="AH332" s="11">
        <f t="shared" si="295"/>
        <v>8.257041531207765E-4</v>
      </c>
      <c r="AI332" s="1">
        <f t="shared" si="323"/>
        <v>241003.28537326056</v>
      </c>
      <c r="AJ332" s="1">
        <f t="shared" si="323"/>
        <v>446549.1884717744</v>
      </c>
      <c r="AK332" s="1">
        <f t="shared" si="323"/>
        <v>78560.089509605299</v>
      </c>
      <c r="AL332" s="17">
        <f t="shared" si="303"/>
        <v>74.291003947472291</v>
      </c>
      <c r="AM332" s="17">
        <f t="shared" si="303"/>
        <v>35.463378319463267</v>
      </c>
      <c r="AN332" s="17">
        <f t="shared" si="303"/>
        <v>5.1441972268147653</v>
      </c>
      <c r="AO332" s="7">
        <f t="shared" si="325"/>
        <v>1.1407951581633524E-3</v>
      </c>
      <c r="AP332" s="7">
        <f t="shared" si="325"/>
        <v>1.7567388167759983E-3</v>
      </c>
      <c r="AQ332" s="7">
        <f t="shared" si="325"/>
        <v>1.2715979793165935E-3</v>
      </c>
      <c r="AR332" s="1">
        <f t="shared" si="304"/>
        <v>119347.31026283585</v>
      </c>
      <c r="AS332" s="1">
        <f t="shared" si="304"/>
        <v>227787.04046425348</v>
      </c>
      <c r="AT332" s="1">
        <f t="shared" si="304"/>
        <v>39786.622820358774</v>
      </c>
      <c r="AU332" s="1">
        <f t="shared" si="311"/>
        <v>23869.462052567171</v>
      </c>
      <c r="AV332" s="1">
        <f t="shared" si="311"/>
        <v>45557.408092850703</v>
      </c>
      <c r="AW332" s="1">
        <f t="shared" si="311"/>
        <v>7957.324564071755</v>
      </c>
      <c r="AX332" s="1">
        <f t="shared" si="312"/>
        <v>74213.185973467116</v>
      </c>
      <c r="AY332" s="1">
        <f t="shared" si="312"/>
        <v>51007.431402553178</v>
      </c>
      <c r="AZ332" s="1">
        <f t="shared" si="312"/>
        <v>4674.1555703859212</v>
      </c>
      <c r="BA332" s="1">
        <f t="shared" si="313"/>
        <v>11.214697121904473</v>
      </c>
      <c r="BB332" s="1">
        <f t="shared" si="313"/>
        <v>10.839726614866795</v>
      </c>
      <c r="BC332" s="1">
        <f t="shared" si="313"/>
        <v>8.4498037987524111</v>
      </c>
      <c r="BD332" s="1">
        <f t="shared" si="314"/>
        <v>42.601361047927682</v>
      </c>
      <c r="BE332">
        <f t="shared" si="307"/>
        <v>0.21822387218499145</v>
      </c>
      <c r="BF332">
        <f t="shared" si="307"/>
        <v>0.3346263841173937</v>
      </c>
      <c r="BG332">
        <f t="shared" si="307"/>
        <v>2.453676962688749E-2</v>
      </c>
      <c r="BH332">
        <f t="shared" si="315"/>
        <v>0.29503998541041176</v>
      </c>
      <c r="BI332">
        <f t="shared" si="316"/>
        <v>4.7621658391411486E-3</v>
      </c>
      <c r="BJ332">
        <f t="shared" si="316"/>
        <v>1.1197481694748152E-2</v>
      </c>
      <c r="BK332">
        <f t="shared" si="316"/>
        <v>6.0205306372294847E-5</v>
      </c>
      <c r="BL332">
        <f t="shared" si="310"/>
        <v>568.35168392705668</v>
      </c>
      <c r="BM332">
        <f t="shared" si="310"/>
        <v>2550.6412158993348</v>
      </c>
      <c r="BN332">
        <f t="shared" si="310"/>
        <v>2.3953658164186376</v>
      </c>
      <c r="BO332">
        <f t="shared" si="305"/>
        <v>687.21114481315078</v>
      </c>
      <c r="BP332">
        <f t="shared" si="267"/>
        <v>1257.1799760735571</v>
      </c>
      <c r="BQ332">
        <f t="shared" si="267"/>
        <v>118.75271108545215</v>
      </c>
      <c r="BR332" s="7">
        <f t="shared" si="324"/>
        <v>1.1152192676644468E-3</v>
      </c>
      <c r="BS332" s="7">
        <f t="shared" si="308"/>
        <v>3.8485597050650711E-4</v>
      </c>
      <c r="BT332" s="7">
        <f t="shared" si="309"/>
        <v>6.2227930810936641E-5</v>
      </c>
      <c r="BU332" s="8">
        <f>MAX((BU$3*climhigh!$I442+BU$4*climhigh!$I442^2+BU$5*climhigh!$I442^6)*(K332/K$66)^$BW$1,-99)</f>
        <v>-55.739627609863227</v>
      </c>
      <c r="BV332" s="8">
        <f>MAX((BV$3*climhigh!$I442+BV$4*climhigh!$I442^2+BV$5*climhigh!$I442^6)*(L332/L$66)^$BW$1,-99)</f>
        <v>-30.441583282464162</v>
      </c>
      <c r="BW332" s="8">
        <f>MAX((BW$3*climhigh!$I442+BW$4*climhigh!$I442^2+BW$5*climhigh!$I442^6)*(M332/M$66)^$BW$1,-99)</f>
        <v>-30.367422837994443</v>
      </c>
      <c r="BX332" s="8">
        <f>MAX((BX$3*climhigh!$M442+BX$4*climhigh!$M442^2+BX$5*climhigh!$M442^6)*(K332/K$66)^$BW$1,-99)</f>
        <v>-55.739645621450272</v>
      </c>
      <c r="BY332" s="8">
        <f>MAX((BY$3*climhigh!$M442+BY$4*climhigh!$M442^2+BY$5*climhigh!$M442^6)*(L332/L$66)^$BW$1,-99)</f>
        <v>-30.441592559213237</v>
      </c>
      <c r="BZ332" s="8">
        <f>MAX((BZ$3*climhigh!$M442+BZ$4*climhigh!$M442^2+BZ$5*climhigh!$M442^6)*(M332/M$66)^$BW$1,-99)</f>
        <v>-30.367431544003214</v>
      </c>
      <c r="CA332" s="8">
        <f t="shared" si="317"/>
        <v>2.4960171546140709E-2</v>
      </c>
      <c r="CB332" s="8">
        <f t="shared" si="318"/>
        <v>9.6060710443988871E-6</v>
      </c>
      <c r="CC332" s="8">
        <f t="shared" si="319"/>
        <v>1.5532198280023534E-6</v>
      </c>
      <c r="CD332" s="8">
        <f>MAX((CD$3*climhigh!$I442+CD$4*climhigh!$I442^2+CD$5*climhigh!$I442^6)*(K332/K$66)^$BW$1,-99)</f>
        <v>-99</v>
      </c>
      <c r="CE332" s="8">
        <f>MAX((CE$3*climhigh!$I442+CE$4*climhigh!$I442^2+CE$5*climhigh!$I442^6)*(L332/L$66)^$BW$1,-99)</f>
        <v>-99</v>
      </c>
      <c r="CF332" s="8">
        <f>MAX((CF$3*climhigh!$I442+CF$4*climhigh!$I442^2+CF$5*climhigh!$I442^6)*(M332/M$66)^$BW$1,-99)</f>
        <v>-99</v>
      </c>
      <c r="CG332" s="8">
        <f>MAX((CG$3*climhigh!$M442+CG$4*climhigh!$M442^2+CG$5*climhigh!$M442^6)*(K332/K$66)^$BW$1,-99)</f>
        <v>-99</v>
      </c>
      <c r="CH332" s="8">
        <f>MAX((CH$3*climhigh!$M442+CH$4*climhigh!$M442^2+CH$5*climhigh!$M442^6)*(L332/L$66)^$BW$1,-99)</f>
        <v>-99</v>
      </c>
      <c r="CI332" s="8">
        <f>MAX((CI$3*climhigh!$M442+CI$4*climhigh!$M442^2+CI$5*climhigh!$M442^6)*(M332/M$66)^$BW$1,-99)</f>
        <v>-99</v>
      </c>
      <c r="CJ332" s="8">
        <f t="shared" si="320"/>
        <v>0</v>
      </c>
      <c r="CK332" s="8">
        <f t="shared" si="321"/>
        <v>0</v>
      </c>
      <c r="CL332" s="8">
        <f t="shared" si="322"/>
        <v>0</v>
      </c>
    </row>
    <row r="333" spans="1:90">
      <c r="A333">
        <f t="shared" si="291"/>
        <v>2287</v>
      </c>
      <c r="B333" s="4">
        <f t="shared" si="298"/>
        <v>1286.5348332196349</v>
      </c>
      <c r="C333" s="4">
        <f t="shared" si="298"/>
        <v>3572.609515253781</v>
      </c>
      <c r="D333" s="4">
        <f t="shared" si="298"/>
        <v>6809.6362444127553</v>
      </c>
      <c r="E333" s="11">
        <f t="shared" si="299"/>
        <v>6.5858583176436927E-9</v>
      </c>
      <c r="F333" s="11">
        <f t="shared" si="299"/>
        <v>1.3203194038360909E-8</v>
      </c>
      <c r="G333" s="11">
        <f t="shared" si="299"/>
        <v>2.9150398220877702E-8</v>
      </c>
      <c r="H333" s="4">
        <f t="shared" si="300"/>
        <v>119289.44126025168</v>
      </c>
      <c r="I333" s="4">
        <f t="shared" si="300"/>
        <v>228230.65787597591</v>
      </c>
      <c r="J333" s="4">
        <f t="shared" si="300"/>
        <v>39837.344487070048</v>
      </c>
      <c r="K333" s="4">
        <f t="shared" si="292"/>
        <v>92721.50133838375</v>
      </c>
      <c r="L333" s="4">
        <f t="shared" si="292"/>
        <v>63883.460227464435</v>
      </c>
      <c r="M333" s="4">
        <f t="shared" si="292"/>
        <v>5850.1428060502094</v>
      </c>
      <c r="N333" s="11">
        <f t="shared" si="297"/>
        <v>-4.8488556700665431E-4</v>
      </c>
      <c r="O333" s="11">
        <f t="shared" si="297"/>
        <v>1.9474962115695327E-3</v>
      </c>
      <c r="P333" s="11">
        <f t="shared" si="297"/>
        <v>1.2748130361768251E-3</v>
      </c>
      <c r="Q333" s="4">
        <f t="shared" si="293"/>
        <v>521.20163175390542</v>
      </c>
      <c r="R333" s="4">
        <f t="shared" si="293"/>
        <v>3281.1301388878423</v>
      </c>
      <c r="S333" s="4">
        <f t="shared" si="293"/>
        <v>791.97091243241675</v>
      </c>
      <c r="T333" s="4">
        <f t="shared" si="301"/>
        <v>4.3692184844491724</v>
      </c>
      <c r="U333" s="4">
        <f t="shared" si="301"/>
        <v>14.376377693617565</v>
      </c>
      <c r="V333" s="4">
        <f t="shared" si="301"/>
        <v>19.880113060484383</v>
      </c>
      <c r="W333" s="11">
        <f t="shared" si="294"/>
        <v>-1.219247815263802E-2</v>
      </c>
      <c r="X333" s="11">
        <f t="shared" si="294"/>
        <v>-1.3228699347321071E-2</v>
      </c>
      <c r="Y333" s="11">
        <f t="shared" si="294"/>
        <v>-1.2203590333800474E-2</v>
      </c>
      <c r="Z333" s="4">
        <f t="shared" si="306"/>
        <v>452.14410747498982</v>
      </c>
      <c r="AA333" s="4">
        <f t="shared" si="306"/>
        <v>12013.744582044679</v>
      </c>
      <c r="AB333" s="4">
        <f t="shared" si="306"/>
        <v>1627.4984398955655</v>
      </c>
      <c r="AC333" s="12">
        <f t="shared" si="302"/>
        <v>1.0955959076204769</v>
      </c>
      <c r="AD333" s="12">
        <f t="shared" si="302"/>
        <v>5.4406506788092255</v>
      </c>
      <c r="AE333" s="12">
        <f t="shared" si="302"/>
        <v>2.0836328412771579</v>
      </c>
      <c r="AF333" s="11">
        <f t="shared" si="295"/>
        <v>-2.9039671966837322E-3</v>
      </c>
      <c r="AG333" s="11">
        <f t="shared" si="295"/>
        <v>2.0567434751257441E-3</v>
      </c>
      <c r="AH333" s="11">
        <f t="shared" si="295"/>
        <v>8.257041531207765E-4</v>
      </c>
      <c r="AI333" s="1">
        <f t="shared" si="323"/>
        <v>240772.41888850168</v>
      </c>
      <c r="AJ333" s="1">
        <f t="shared" si="323"/>
        <v>447451.67771744769</v>
      </c>
      <c r="AK333" s="1">
        <f t="shared" si="323"/>
        <v>78661.405122716518</v>
      </c>
      <c r="AL333" s="17">
        <f t="shared" si="303"/>
        <v>74.374907256894673</v>
      </c>
      <c r="AM333" s="17">
        <f t="shared" si="303"/>
        <v>35.525055213798396</v>
      </c>
      <c r="AN333" s="17">
        <f t="shared" si="303"/>
        <v>5.1506731641056005</v>
      </c>
      <c r="AO333" s="7">
        <f t="shared" si="325"/>
        <v>1.1293872065817189E-3</v>
      </c>
      <c r="AP333" s="7">
        <f t="shared" si="325"/>
        <v>1.7391714286082382E-3</v>
      </c>
      <c r="AQ333" s="7">
        <f t="shared" si="325"/>
        <v>1.2588819995234275E-3</v>
      </c>
      <c r="AR333" s="1">
        <f t="shared" si="304"/>
        <v>119289.44126025168</v>
      </c>
      <c r="AS333" s="1">
        <f t="shared" si="304"/>
        <v>228230.65787597591</v>
      </c>
      <c r="AT333" s="1">
        <f t="shared" si="304"/>
        <v>39837.344487070048</v>
      </c>
      <c r="AU333" s="1">
        <f t="shared" si="311"/>
        <v>23857.888252050339</v>
      </c>
      <c r="AV333" s="1">
        <f t="shared" si="311"/>
        <v>45646.131575195184</v>
      </c>
      <c r="AW333" s="1">
        <f t="shared" si="311"/>
        <v>7967.4688974140099</v>
      </c>
      <c r="AX333" s="1">
        <f t="shared" si="312"/>
        <v>74177.201070706986</v>
      </c>
      <c r="AY333" s="1">
        <f t="shared" si="312"/>
        <v>51106.768181971551</v>
      </c>
      <c r="AZ333" s="1">
        <f t="shared" si="312"/>
        <v>4680.1142448401679</v>
      </c>
      <c r="BA333" s="1">
        <f t="shared" si="313"/>
        <v>11.214212118742445</v>
      </c>
      <c r="BB333" s="1">
        <f t="shared" si="313"/>
        <v>10.841672217166144</v>
      </c>
      <c r="BC333" s="1">
        <f t="shared" si="313"/>
        <v>8.4510777999043754</v>
      </c>
      <c r="BD333" s="1">
        <f t="shared" si="314"/>
        <v>41.366151150961755</v>
      </c>
      <c r="BE333">
        <f t="shared" si="307"/>
        <v>0.21822387218499145</v>
      </c>
      <c r="BF333">
        <f t="shared" si="307"/>
        <v>0.3346263841173937</v>
      </c>
      <c r="BG333">
        <f t="shared" si="307"/>
        <v>2.453676962688749E-2</v>
      </c>
      <c r="BH333">
        <f t="shared" si="315"/>
        <v>0.29508293948203995</v>
      </c>
      <c r="BI333">
        <f t="shared" si="316"/>
        <v>4.7621658391411486E-3</v>
      </c>
      <c r="BJ333">
        <f t="shared" si="316"/>
        <v>1.1197481694748152E-2</v>
      </c>
      <c r="BK333">
        <f t="shared" si="316"/>
        <v>6.0205306372294847E-5</v>
      </c>
      <c r="BL333">
        <f t="shared" si="310"/>
        <v>568.07610213980524</v>
      </c>
      <c r="BM333">
        <f t="shared" si="310"/>
        <v>2555.6086137465686</v>
      </c>
      <c r="BN333">
        <f t="shared" si="310"/>
        <v>2.3984195299027031</v>
      </c>
      <c r="BO333">
        <f t="shared" si="305"/>
        <v>687.97753592280014</v>
      </c>
      <c r="BP333">
        <f t="shared" ref="BP333:BQ346" si="326">2*BJ$5*BF333*AS333/AA333*1000</f>
        <v>1271.4104127686335</v>
      </c>
      <c r="BQ333">
        <f t="shared" si="326"/>
        <v>120.12051382229501</v>
      </c>
      <c r="BR333" s="7">
        <f t="shared" si="324"/>
        <v>1.1280600062792967E-3</v>
      </c>
      <c r="BS333" s="7">
        <f t="shared" si="308"/>
        <v>3.7364657330728846E-4</v>
      </c>
      <c r="BT333" s="7">
        <f t="shared" si="309"/>
        <v>6.0350123485843976E-5</v>
      </c>
      <c r="BU333" s="8">
        <f>MAX((BU$3*climhigh!$I443+BU$4*climhigh!$I443^2+BU$5*climhigh!$I443^6)*(K333/K$66)^$BW$1,-99)</f>
        <v>-55.799546172679747</v>
      </c>
      <c r="BV333" s="8">
        <f>MAX((BV$3*climhigh!$I443+BV$4*climhigh!$I443^2+BV$5*climhigh!$I443^6)*(L333/L$66)^$BW$1,-99)</f>
        <v>-30.45414275261075</v>
      </c>
      <c r="BW333" s="8">
        <f>MAX((BW$3*climhigh!$I443+BW$4*climhigh!$I443^2+BW$5*climhigh!$I443^6)*(M333/M$66)^$BW$1,-99)</f>
        <v>-30.383435630928233</v>
      </c>
      <c r="BX333" s="8">
        <f>MAX((BX$3*climhigh!$M443+BX$4*climhigh!$M443^2+BX$5*climhigh!$M443^6)*(K333/K$66)^$BW$1,-99)</f>
        <v>-55.799564168608335</v>
      </c>
      <c r="BY333" s="8">
        <f>MAX((BY$3*climhigh!$M443+BY$4*climhigh!$M443^2+BY$5*climhigh!$M443^6)*(L333/L$66)^$BW$1,-99)</f>
        <v>-30.454152015504469</v>
      </c>
      <c r="BZ333" s="8">
        <f>MAX((BZ$3*climhigh!$M443+BZ$4*climhigh!$M443^2+BZ$5*climhigh!$M443^6)*(M333/M$66)^$BW$1,-99)</f>
        <v>-30.38344432522754</v>
      </c>
      <c r="CA333" s="8">
        <f t="shared" si="317"/>
        <v>2.4930820627129861E-2</v>
      </c>
      <c r="CB333" s="8">
        <f t="shared" si="318"/>
        <v>9.3153156970657366E-6</v>
      </c>
      <c r="CC333" s="8">
        <f t="shared" si="319"/>
        <v>1.5045781034507133E-6</v>
      </c>
      <c r="CD333" s="8">
        <f>MAX((CD$3*climhigh!$I443+CD$4*climhigh!$I443^2+CD$5*climhigh!$I443^6)*(K333/K$66)^$BW$1,-99)</f>
        <v>-99</v>
      </c>
      <c r="CE333" s="8">
        <f>MAX((CE$3*climhigh!$I443+CE$4*climhigh!$I443^2+CE$5*climhigh!$I443^6)*(L333/L$66)^$BW$1,-99)</f>
        <v>-99</v>
      </c>
      <c r="CF333" s="8">
        <f>MAX((CF$3*climhigh!$I443+CF$4*climhigh!$I443^2+CF$5*climhigh!$I443^6)*(M333/M$66)^$BW$1,-99)</f>
        <v>-99</v>
      </c>
      <c r="CG333" s="8">
        <f>MAX((CG$3*climhigh!$M443+CG$4*climhigh!$M443^2+CG$5*climhigh!$M443^6)*(K333/K$66)^$BW$1,-99)</f>
        <v>-99</v>
      </c>
      <c r="CH333" s="8">
        <f>MAX((CH$3*climhigh!$M443+CH$4*climhigh!$M443^2+CH$5*climhigh!$M443^6)*(L333/L$66)^$BW$1,-99)</f>
        <v>-99</v>
      </c>
      <c r="CI333" s="8">
        <f>MAX((CI$3*climhigh!$M443+CI$4*climhigh!$M443^2+CI$5*climhigh!$M443^6)*(M333/M$66)^$BW$1,-99)</f>
        <v>-99</v>
      </c>
      <c r="CJ333" s="8">
        <f t="shared" si="320"/>
        <v>0</v>
      </c>
      <c r="CK333" s="8">
        <f t="shared" si="321"/>
        <v>0</v>
      </c>
      <c r="CL333" s="8">
        <f t="shared" si="322"/>
        <v>0</v>
      </c>
    </row>
    <row r="334" spans="1:90">
      <c r="A334">
        <f t="shared" si="291"/>
        <v>2288</v>
      </c>
      <c r="B334" s="4">
        <f t="shared" si="298"/>
        <v>1286.5348412689243</v>
      </c>
      <c r="C334" s="4">
        <f t="shared" si="298"/>
        <v>3572.6095600651452</v>
      </c>
      <c r="D334" s="4">
        <f t="shared" si="298"/>
        <v>6809.6364329911821</v>
      </c>
      <c r="E334" s="11">
        <f t="shared" si="299"/>
        <v>6.2565654017615074E-9</v>
      </c>
      <c r="F334" s="11">
        <f t="shared" si="299"/>
        <v>1.2543034336442863E-8</v>
      </c>
      <c r="G334" s="11">
        <f t="shared" si="299"/>
        <v>2.7692878309833815E-8</v>
      </c>
      <c r="H334" s="4">
        <f t="shared" si="300"/>
        <v>119237.65063757886</v>
      </c>
      <c r="I334" s="4">
        <f t="shared" si="300"/>
        <v>228673.64521171324</v>
      </c>
      <c r="J334" s="4">
        <f t="shared" si="300"/>
        <v>39888.089630147573</v>
      </c>
      <c r="K334" s="4">
        <f t="shared" si="292"/>
        <v>92681.244854568708</v>
      </c>
      <c r="L334" s="4">
        <f t="shared" si="292"/>
        <v>64007.454877757053</v>
      </c>
      <c r="M334" s="4">
        <f t="shared" si="292"/>
        <v>5857.5946047425678</v>
      </c>
      <c r="N334" s="11">
        <f t="shared" si="297"/>
        <v>-4.3416557361519725E-4</v>
      </c>
      <c r="O334" s="11">
        <f t="shared" si="297"/>
        <v>1.9409507539371873E-3</v>
      </c>
      <c r="P334" s="11">
        <f t="shared" si="297"/>
        <v>1.2737806476539326E-3</v>
      </c>
      <c r="Q334" s="4">
        <f t="shared" si="293"/>
        <v>514.62336666910562</v>
      </c>
      <c r="R334" s="4">
        <f t="shared" si="293"/>
        <v>3244.0093603368614</v>
      </c>
      <c r="S334" s="4">
        <f t="shared" si="293"/>
        <v>783.30253182644333</v>
      </c>
      <c r="T334" s="4">
        <f t="shared" si="301"/>
        <v>4.3159468835334236</v>
      </c>
      <c r="U334" s="4">
        <f t="shared" si="301"/>
        <v>14.186196915405166</v>
      </c>
      <c r="V334" s="4">
        <f t="shared" si="301"/>
        <v>19.637504304904596</v>
      </c>
      <c r="W334" s="11">
        <f t="shared" si="294"/>
        <v>-1.219247815263802E-2</v>
      </c>
      <c r="X334" s="11">
        <f t="shared" si="294"/>
        <v>-1.3228699347321071E-2</v>
      </c>
      <c r="Y334" s="11">
        <f t="shared" si="294"/>
        <v>-1.2203590333800474E-2</v>
      </c>
      <c r="Z334" s="4">
        <f t="shared" si="306"/>
        <v>445.11841426628519</v>
      </c>
      <c r="AA334" s="4">
        <f t="shared" si="306"/>
        <v>11902.335542742048</v>
      </c>
      <c r="AB334" s="4">
        <f t="shared" si="306"/>
        <v>1611.015724251977</v>
      </c>
      <c r="AC334" s="12">
        <f t="shared" si="302"/>
        <v>1.092414333043926</v>
      </c>
      <c r="AD334" s="12">
        <f t="shared" si="302"/>
        <v>5.451840701593305</v>
      </c>
      <c r="AE334" s="12">
        <f t="shared" si="302"/>
        <v>2.0853533055677791</v>
      </c>
      <c r="AF334" s="11">
        <f t="shared" si="295"/>
        <v>-2.9039671966837322E-3</v>
      </c>
      <c r="AG334" s="11">
        <f t="shared" si="295"/>
        <v>2.0567434751257441E-3</v>
      </c>
      <c r="AH334" s="11">
        <f t="shared" si="295"/>
        <v>8.257041531207765E-4</v>
      </c>
      <c r="AI334" s="1">
        <f t="shared" si="323"/>
        <v>240553.06525170186</v>
      </c>
      <c r="AJ334" s="1">
        <f t="shared" si="323"/>
        <v>448352.64152089809</v>
      </c>
      <c r="AK334" s="1">
        <f t="shared" si="323"/>
        <v>78762.73350785888</v>
      </c>
      <c r="AL334" s="17">
        <f t="shared" si="303"/>
        <v>74.458065344953837</v>
      </c>
      <c r="AM334" s="17">
        <f t="shared" si="303"/>
        <v>35.586221533215685</v>
      </c>
      <c r="AN334" s="17">
        <f t="shared" si="303"/>
        <v>5.1570924129400044</v>
      </c>
      <c r="AO334" s="7">
        <f t="shared" si="325"/>
        <v>1.1180933345159016E-3</v>
      </c>
      <c r="AP334" s="7">
        <f t="shared" si="325"/>
        <v>1.7217797143221558E-3</v>
      </c>
      <c r="AQ334" s="7">
        <f t="shared" si="325"/>
        <v>1.2462931795281932E-3</v>
      </c>
      <c r="AR334" s="1">
        <f t="shared" si="304"/>
        <v>119237.65063757886</v>
      </c>
      <c r="AS334" s="1">
        <f t="shared" si="304"/>
        <v>228673.64521171324</v>
      </c>
      <c r="AT334" s="1">
        <f t="shared" si="304"/>
        <v>39888.089630147573</v>
      </c>
      <c r="AU334" s="1">
        <f t="shared" si="311"/>
        <v>23847.530127515773</v>
      </c>
      <c r="AV334" s="1">
        <f t="shared" si="311"/>
        <v>45734.729042342653</v>
      </c>
      <c r="AW334" s="1">
        <f t="shared" si="311"/>
        <v>7977.6179260295148</v>
      </c>
      <c r="AX334" s="1">
        <f t="shared" si="312"/>
        <v>74144.995883654978</v>
      </c>
      <c r="AY334" s="1">
        <f t="shared" si="312"/>
        <v>51205.963902205636</v>
      </c>
      <c r="AZ334" s="1">
        <f t="shared" si="312"/>
        <v>4686.0756837940544</v>
      </c>
      <c r="BA334" s="1">
        <f t="shared" si="313"/>
        <v>11.213777858891667</v>
      </c>
      <c r="BB334" s="1">
        <f t="shared" si="313"/>
        <v>10.843611286708997</v>
      </c>
      <c r="BC334" s="1">
        <f t="shared" si="313"/>
        <v>8.4523507699817131</v>
      </c>
      <c r="BD334" s="1">
        <f t="shared" si="314"/>
        <v>40.166767574332468</v>
      </c>
      <c r="BE334">
        <f t="shared" si="307"/>
        <v>0.21822387218499145</v>
      </c>
      <c r="BF334">
        <f t="shared" si="307"/>
        <v>0.3346263841173937</v>
      </c>
      <c r="BG334">
        <f t="shared" si="307"/>
        <v>2.453676962688749E-2</v>
      </c>
      <c r="BH334">
        <f t="shared" si="315"/>
        <v>0.2951254818702343</v>
      </c>
      <c r="BI334">
        <f t="shared" si="316"/>
        <v>4.7621658391411486E-3</v>
      </c>
      <c r="BJ334">
        <f t="shared" si="316"/>
        <v>1.1197481694748152E-2</v>
      </c>
      <c r="BK334">
        <f t="shared" si="316"/>
        <v>6.0205306372294847E-5</v>
      </c>
      <c r="BL334">
        <f t="shared" si="310"/>
        <v>567.82946660572486</v>
      </c>
      <c r="BM334">
        <f t="shared" si="310"/>
        <v>2560.5689563294923</v>
      </c>
      <c r="BN334">
        <f t="shared" si="310"/>
        <v>2.4014746567885918</v>
      </c>
      <c r="BO334">
        <f t="shared" si="305"/>
        <v>688.75361586629322</v>
      </c>
      <c r="BP334">
        <f t="shared" si="326"/>
        <v>1285.8020136527039</v>
      </c>
      <c r="BQ334">
        <f t="shared" si="326"/>
        <v>121.50407365713454</v>
      </c>
      <c r="BR334" s="7">
        <f t="shared" si="324"/>
        <v>1.1409148408458858E-3</v>
      </c>
      <c r="BS334" s="7">
        <f t="shared" si="308"/>
        <v>3.6276366340513443E-4</v>
      </c>
      <c r="BT334" s="7">
        <f t="shared" si="309"/>
        <v>5.8528252529056828E-5</v>
      </c>
      <c r="BU334" s="8">
        <f>MAX((BU$3*climhigh!$I444+BU$4*climhigh!$I444^2+BU$5*climhigh!$I444^6)*(K334/K$66)^$BW$1,-99)</f>
        <v>-55.857085529740871</v>
      </c>
      <c r="BV334" s="8">
        <f>MAX((BV$3*climhigh!$I444+BV$4*climhigh!$I444^2+BV$5*climhigh!$I444^6)*(L334/L$66)^$BW$1,-99)</f>
        <v>-30.465865678947306</v>
      </c>
      <c r="BW334" s="8">
        <f>MAX((BW$3*climhigh!$I444+BW$4*climhigh!$I444^2+BW$5*climhigh!$I444^6)*(M334/M$66)^$BW$1,-99)</f>
        <v>-30.398628695903657</v>
      </c>
      <c r="BX334" s="8">
        <f>MAX((BX$3*climhigh!$M444+BX$4*climhigh!$M444^2+BX$5*climhigh!$M444^6)*(K334/K$66)^$BW$1,-99)</f>
        <v>-55.857103509830836</v>
      </c>
      <c r="BY334" s="8">
        <f>MAX((BY$3*climhigh!$M444+BY$4*climhigh!$M444^2+BY$5*climhigh!$M444^6)*(L334/L$66)^$BW$1,-99)</f>
        <v>-30.465874928044396</v>
      </c>
      <c r="BZ334" s="8">
        <f>MAX((BZ$3*climhigh!$M444+BZ$4*climhigh!$M444^2+BZ$5*climhigh!$M444^6)*(M334/M$66)^$BW$1,-99)</f>
        <v>-30.398637378538485</v>
      </c>
      <c r="CA334" s="8">
        <f t="shared" si="317"/>
        <v>2.4902374018590509E-2</v>
      </c>
      <c r="CB334" s="8">
        <f t="shared" si="318"/>
        <v>9.0336764264687313E-6</v>
      </c>
      <c r="CC334" s="8">
        <f t="shared" si="319"/>
        <v>1.457492435133089E-6</v>
      </c>
      <c r="CD334" s="8">
        <f>MAX((CD$3*climhigh!$I444+CD$4*climhigh!$I444^2+CD$5*climhigh!$I444^6)*(K334/K$66)^$BW$1,-99)</f>
        <v>-99</v>
      </c>
      <c r="CE334" s="8">
        <f>MAX((CE$3*climhigh!$I444+CE$4*climhigh!$I444^2+CE$5*climhigh!$I444^6)*(L334/L$66)^$BW$1,-99)</f>
        <v>-99</v>
      </c>
      <c r="CF334" s="8">
        <f>MAX((CF$3*climhigh!$I444+CF$4*climhigh!$I444^2+CF$5*climhigh!$I444^6)*(M334/M$66)^$BW$1,-99)</f>
        <v>-99</v>
      </c>
      <c r="CG334" s="8">
        <f>MAX((CG$3*climhigh!$M444+CG$4*climhigh!$M444^2+CG$5*climhigh!$M444^6)*(K334/K$66)^$BW$1,-99)</f>
        <v>-99</v>
      </c>
      <c r="CH334" s="8">
        <f>MAX((CH$3*climhigh!$M444+CH$4*climhigh!$M444^2+CH$5*climhigh!$M444^6)*(L334/L$66)^$BW$1,-99)</f>
        <v>-99</v>
      </c>
      <c r="CI334" s="8">
        <f>MAX((CI$3*climhigh!$M444+CI$4*climhigh!$M444^2+CI$5*climhigh!$M444^6)*(M334/M$66)^$BW$1,-99)</f>
        <v>-99</v>
      </c>
      <c r="CJ334" s="8">
        <f t="shared" si="320"/>
        <v>0</v>
      </c>
      <c r="CK334" s="8">
        <f t="shared" si="321"/>
        <v>0</v>
      </c>
      <c r="CL334" s="8">
        <f t="shared" si="322"/>
        <v>0</v>
      </c>
    </row>
    <row r="335" spans="1:90">
      <c r="A335">
        <f t="shared" si="291"/>
        <v>2289</v>
      </c>
      <c r="B335" s="4">
        <f t="shared" si="298"/>
        <v>1286.5348489157491</v>
      </c>
      <c r="C335" s="4">
        <f t="shared" si="298"/>
        <v>3572.6096026359419</v>
      </c>
      <c r="D335" s="4">
        <f t="shared" si="298"/>
        <v>6809.6366121406945</v>
      </c>
      <c r="E335" s="11">
        <f t="shared" si="299"/>
        <v>5.9437371316734321E-9</v>
      </c>
      <c r="F335" s="11">
        <f t="shared" si="299"/>
        <v>1.1915882619620719E-8</v>
      </c>
      <c r="G335" s="11">
        <f t="shared" si="299"/>
        <v>2.6308234394342123E-8</v>
      </c>
      <c r="H335" s="4">
        <f t="shared" si="300"/>
        <v>119191.95018831629</v>
      </c>
      <c r="I335" s="4">
        <f t="shared" si="300"/>
        <v>229116.01003551282</v>
      </c>
      <c r="J335" s="4">
        <f t="shared" si="300"/>
        <v>39938.858957839824</v>
      </c>
      <c r="K335" s="4">
        <f t="shared" si="292"/>
        <v>92645.72218060591</v>
      </c>
      <c r="L335" s="4">
        <f t="shared" si="292"/>
        <v>64131.275319437787</v>
      </c>
      <c r="M335" s="4">
        <f t="shared" si="292"/>
        <v>5865.0499626711417</v>
      </c>
      <c r="N335" s="11">
        <f t="shared" si="297"/>
        <v>-3.8327791149694868E-4</v>
      </c>
      <c r="O335" s="11">
        <f t="shared" si="297"/>
        <v>1.9344690695359823E-3</v>
      </c>
      <c r="P335" s="11">
        <f t="shared" si="297"/>
        <v>1.2727678222281824E-3</v>
      </c>
      <c r="Q335" s="4">
        <f t="shared" si="293"/>
        <v>508.15399665565133</v>
      </c>
      <c r="R335" s="4">
        <f t="shared" si="293"/>
        <v>3207.2877939625319</v>
      </c>
      <c r="S335" s="4">
        <f t="shared" si="293"/>
        <v>774.72824474094546</v>
      </c>
      <c r="T335" s="4">
        <f t="shared" si="301"/>
        <v>4.2633247954479963</v>
      </c>
      <c r="U335" s="4">
        <f t="shared" si="301"/>
        <v>13.998531981529377</v>
      </c>
      <c r="V335" s="4">
        <f t="shared" si="301"/>
        <v>19.397856247189296</v>
      </c>
      <c r="W335" s="11">
        <f t="shared" si="294"/>
        <v>-1.219247815263802E-2</v>
      </c>
      <c r="X335" s="11">
        <f t="shared" si="294"/>
        <v>-1.3228699347321071E-2</v>
      </c>
      <c r="Y335" s="11">
        <f t="shared" si="294"/>
        <v>-1.2203590333800474E-2</v>
      </c>
      <c r="Z335" s="4">
        <f t="shared" si="306"/>
        <v>438.22412683422021</v>
      </c>
      <c r="AA335" s="4">
        <f t="shared" si="306"/>
        <v>11791.882609726639</v>
      </c>
      <c r="AB335" s="4">
        <f t="shared" si="306"/>
        <v>1594.6982930136437</v>
      </c>
      <c r="AC335" s="12">
        <f t="shared" si="302"/>
        <v>1.0892419976555794</v>
      </c>
      <c r="AD335" s="12">
        <f t="shared" si="302"/>
        <v>5.4630537393837324</v>
      </c>
      <c r="AE335" s="12">
        <f t="shared" si="302"/>
        <v>2.0870751904529103</v>
      </c>
      <c r="AF335" s="11">
        <f t="shared" si="295"/>
        <v>-2.9039671966837322E-3</v>
      </c>
      <c r="AG335" s="11">
        <f t="shared" si="295"/>
        <v>2.0567434751257441E-3</v>
      </c>
      <c r="AH335" s="11">
        <f t="shared" si="295"/>
        <v>8.257041531207765E-4</v>
      </c>
      <c r="AI335" s="1">
        <f t="shared" si="323"/>
        <v>240345.28885404745</v>
      </c>
      <c r="AJ335" s="1">
        <f t="shared" si="323"/>
        <v>449252.10641115095</v>
      </c>
      <c r="AK335" s="1">
        <f t="shared" si="323"/>
        <v>78864.078083102519</v>
      </c>
      <c r="AL335" s="17">
        <f t="shared" si="303"/>
        <v>74.540483900851342</v>
      </c>
      <c r="AM335" s="17">
        <f t="shared" si="303"/>
        <v>35.646880451217498</v>
      </c>
      <c r="AN335" s="17">
        <f t="shared" si="303"/>
        <v>5.1634553895494433</v>
      </c>
      <c r="AO335" s="7">
        <f t="shared" si="325"/>
        <v>1.1069124011707427E-3</v>
      </c>
      <c r="AP335" s="7">
        <f t="shared" si="325"/>
        <v>1.7045619171789342E-3</v>
      </c>
      <c r="AQ335" s="7">
        <f t="shared" si="325"/>
        <v>1.2338302477329112E-3</v>
      </c>
      <c r="AR335" s="1">
        <f t="shared" si="304"/>
        <v>119191.95018831629</v>
      </c>
      <c r="AS335" s="1">
        <f t="shared" si="304"/>
        <v>229116.01003551282</v>
      </c>
      <c r="AT335" s="1">
        <f t="shared" si="304"/>
        <v>39938.858957839824</v>
      </c>
      <c r="AU335" s="1">
        <f t="shared" si="311"/>
        <v>23838.390037663259</v>
      </c>
      <c r="AV335" s="1">
        <f t="shared" si="311"/>
        <v>45823.202007102569</v>
      </c>
      <c r="AW335" s="1">
        <f t="shared" si="311"/>
        <v>7987.771791567965</v>
      </c>
      <c r="AX335" s="1">
        <f t="shared" si="312"/>
        <v>74116.577744484734</v>
      </c>
      <c r="AY335" s="1">
        <f t="shared" si="312"/>
        <v>51305.020255550226</v>
      </c>
      <c r="AZ335" s="1">
        <f t="shared" si="312"/>
        <v>4692.0399701369142</v>
      </c>
      <c r="BA335" s="1">
        <f t="shared" si="313"/>
        <v>11.213394507510419</v>
      </c>
      <c r="BB335" s="1">
        <f t="shared" si="313"/>
        <v>10.845543887102785</v>
      </c>
      <c r="BC335" s="1">
        <f t="shared" si="313"/>
        <v>8.4536227285215908</v>
      </c>
      <c r="BD335" s="1">
        <f t="shared" si="314"/>
        <v>39.002171057267915</v>
      </c>
      <c r="BE335">
        <f t="shared" si="307"/>
        <v>0.21822387218499145</v>
      </c>
      <c r="BF335">
        <f t="shared" si="307"/>
        <v>0.3346263841173937</v>
      </c>
      <c r="BG335">
        <f t="shared" si="307"/>
        <v>2.453676962688749E-2</v>
      </c>
      <c r="BH335">
        <f t="shared" si="315"/>
        <v>0.29516761656912216</v>
      </c>
      <c r="BI335">
        <f t="shared" si="316"/>
        <v>4.7621658391411486E-3</v>
      </c>
      <c r="BJ335">
        <f t="shared" si="316"/>
        <v>1.1197481694748152E-2</v>
      </c>
      <c r="BK335">
        <f t="shared" si="316"/>
        <v>6.0205306372294847E-5</v>
      </c>
      <c r="BL335">
        <f t="shared" si="310"/>
        <v>567.61183348741326</v>
      </c>
      <c r="BM335">
        <f t="shared" si="310"/>
        <v>2565.5223283463888</v>
      </c>
      <c r="BN335">
        <f t="shared" si="310"/>
        <v>2.404531239716619</v>
      </c>
      <c r="BO335">
        <f t="shared" si="305"/>
        <v>689.53942508832131</v>
      </c>
      <c r="BP335">
        <f t="shared" si="326"/>
        <v>1300.3566015548299</v>
      </c>
      <c r="BQ335">
        <f t="shared" si="326"/>
        <v>122.90357187971021</v>
      </c>
      <c r="BR335" s="7">
        <f t="shared" si="324"/>
        <v>1.1537762022912901E-3</v>
      </c>
      <c r="BS335" s="7">
        <f t="shared" si="308"/>
        <v>3.5219773146129556E-4</v>
      </c>
      <c r="BT335" s="7">
        <f t="shared" si="309"/>
        <v>5.6760673237460008E-5</v>
      </c>
      <c r="BU335" s="8">
        <f>MAX((BU$3*climhigh!$I445+BU$4*climhigh!$I445^2+BU$5*climhigh!$I445^6)*(K335/K$66)^$BW$1,-99)</f>
        <v>-55.91225689946539</v>
      </c>
      <c r="BV335" s="8">
        <f>MAX((BV$3*climhigh!$I445+BV$4*climhigh!$I445^2+BV$5*climhigh!$I445^6)*(L335/L$66)^$BW$1,-99)</f>
        <v>-30.476761315584106</v>
      </c>
      <c r="BW335" s="8">
        <f>MAX((BW$3*climhigh!$I445+BW$4*climhigh!$I445^2+BW$5*climhigh!$I445^6)*(M335/M$66)^$BW$1,-99)</f>
        <v>-30.413010617422366</v>
      </c>
      <c r="BX335" s="8">
        <f>MAX((BX$3*climhigh!$M445+BX$4*climhigh!$M445^2+BX$5*climhigh!$M445^6)*(K335/K$66)^$BW$1,-99)</f>
        <v>-55.912274863535984</v>
      </c>
      <c r="BY335" s="8">
        <f>MAX((BY$3*climhigh!$M445+BY$4*climhigh!$M445^2+BY$5*climhigh!$M445^6)*(L335/L$66)^$BW$1,-99)</f>
        <v>-30.476770550942692</v>
      </c>
      <c r="BZ335" s="8">
        <f>MAX((BZ$3*climhigh!$M445+BZ$4*climhigh!$M445^2+BZ$5*climhigh!$M445^6)*(M335/M$66)^$BW$1,-99)</f>
        <v>-30.413019288437187</v>
      </c>
      <c r="CA335" s="8">
        <f t="shared" si="317"/>
        <v>2.4874830453736171E-2</v>
      </c>
      <c r="CB335" s="8">
        <f t="shared" si="318"/>
        <v>8.7608588562902292E-6</v>
      </c>
      <c r="CC335" s="8">
        <f t="shared" si="319"/>
        <v>1.4119121232217378E-6</v>
      </c>
      <c r="CD335" s="8">
        <f>MAX((CD$3*climhigh!$I445+CD$4*climhigh!$I445^2+CD$5*climhigh!$I445^6)*(K335/K$66)^$BW$1,-99)</f>
        <v>-99</v>
      </c>
      <c r="CE335" s="8">
        <f>MAX((CE$3*climhigh!$I445+CE$4*climhigh!$I445^2+CE$5*climhigh!$I445^6)*(L335/L$66)^$BW$1,-99)</f>
        <v>-99</v>
      </c>
      <c r="CF335" s="8">
        <f>MAX((CF$3*climhigh!$I445+CF$4*climhigh!$I445^2+CF$5*climhigh!$I445^6)*(M335/M$66)^$BW$1,-99)</f>
        <v>-99</v>
      </c>
      <c r="CG335" s="8">
        <f>MAX((CG$3*climhigh!$M445+CG$4*climhigh!$M445^2+CG$5*climhigh!$M445^6)*(K335/K$66)^$BW$1,-99)</f>
        <v>-99</v>
      </c>
      <c r="CH335" s="8">
        <f>MAX((CH$3*climhigh!$M445+CH$4*climhigh!$M445^2+CH$5*climhigh!$M445^6)*(L335/L$66)^$BW$1,-99)</f>
        <v>-99</v>
      </c>
      <c r="CI335" s="8">
        <f>MAX((CI$3*climhigh!$M445+CI$4*climhigh!$M445^2+CI$5*climhigh!$M445^6)*(M335/M$66)^$BW$1,-99)</f>
        <v>-99</v>
      </c>
      <c r="CJ335" s="8">
        <f t="shared" si="320"/>
        <v>0</v>
      </c>
      <c r="CK335" s="8">
        <f t="shared" si="321"/>
        <v>0</v>
      </c>
      <c r="CL335" s="8">
        <f t="shared" si="322"/>
        <v>0</v>
      </c>
    </row>
    <row r="336" spans="1:90">
      <c r="A336">
        <f t="shared" si="291"/>
        <v>2290</v>
      </c>
      <c r="B336" s="4">
        <f t="shared" si="298"/>
        <v>1286.534856180233</v>
      </c>
      <c r="C336" s="4">
        <f t="shared" si="298"/>
        <v>3572.6096430781986</v>
      </c>
      <c r="D336" s="4">
        <f t="shared" si="298"/>
        <v>6809.6367823327346</v>
      </c>
      <c r="E336" s="11">
        <f t="shared" si="299"/>
        <v>5.64655027508976E-9</v>
      </c>
      <c r="F336" s="11">
        <f t="shared" si="299"/>
        <v>1.1320088488639682E-8</v>
      </c>
      <c r="G336" s="11">
        <f t="shared" si="299"/>
        <v>2.4992822674625016E-8</v>
      </c>
      <c r="H336" s="4">
        <f t="shared" si="300"/>
        <v>119152.34958306172</v>
      </c>
      <c r="I336" s="4">
        <f t="shared" si="300"/>
        <v>229557.75944446336</v>
      </c>
      <c r="J336" s="4">
        <f t="shared" si="300"/>
        <v>39989.653099310359</v>
      </c>
      <c r="K336" s="4">
        <f t="shared" si="292"/>
        <v>92614.940831707601</v>
      </c>
      <c r="L336" s="4">
        <f t="shared" si="292"/>
        <v>64254.923537258874</v>
      </c>
      <c r="M336" s="4">
        <f t="shared" si="292"/>
        <v>5872.5089718531735</v>
      </c>
      <c r="N336" s="11">
        <f t="shared" si="297"/>
        <v>-3.3224792439201511E-4</v>
      </c>
      <c r="O336" s="11">
        <f t="shared" si="297"/>
        <v>1.9280486346979764E-3</v>
      </c>
      <c r="P336" s="11">
        <f t="shared" si="297"/>
        <v>1.2717724877888692E-3</v>
      </c>
      <c r="Q336" s="4">
        <f t="shared" si="293"/>
        <v>501.79156836999573</v>
      </c>
      <c r="R336" s="4">
        <f t="shared" si="293"/>
        <v>3170.9615870419975</v>
      </c>
      <c r="S336" s="4">
        <f t="shared" si="293"/>
        <v>766.24705191005648</v>
      </c>
      <c r="T336" s="4">
        <f t="shared" si="301"/>
        <v>4.2113443010218967</v>
      </c>
      <c r="U336" s="4">
        <f t="shared" si="301"/>
        <v>13.813349610641867</v>
      </c>
      <c r="V336" s="4">
        <f t="shared" si="301"/>
        <v>19.161132756194647</v>
      </c>
      <c r="W336" s="11">
        <f t="shared" si="294"/>
        <v>-1.219247815263802E-2</v>
      </c>
      <c r="X336" s="11">
        <f t="shared" si="294"/>
        <v>-1.3228699347321071E-2</v>
      </c>
      <c r="Y336" s="11">
        <f t="shared" si="294"/>
        <v>-1.2203590333800474E-2</v>
      </c>
      <c r="Z336" s="4">
        <f t="shared" si="306"/>
        <v>431.45858687303644</v>
      </c>
      <c r="AA336" s="4">
        <f t="shared" si="306"/>
        <v>11682.379090431921</v>
      </c>
      <c r="AB336" s="4">
        <f t="shared" si="306"/>
        <v>1578.5445365521523</v>
      </c>
      <c r="AC336" s="12">
        <f t="shared" si="302"/>
        <v>1.0860788746251373</v>
      </c>
      <c r="AD336" s="12">
        <f t="shared" si="302"/>
        <v>5.4742898395164712</v>
      </c>
      <c r="AE336" s="12">
        <f t="shared" si="302"/>
        <v>2.0887984971055427</v>
      </c>
      <c r="AF336" s="11">
        <f t="shared" si="295"/>
        <v>-2.9039671966837322E-3</v>
      </c>
      <c r="AG336" s="11">
        <f t="shared" si="295"/>
        <v>2.0567434751257441E-3</v>
      </c>
      <c r="AH336" s="11">
        <f t="shared" si="295"/>
        <v>8.257041531207765E-4</v>
      </c>
      <c r="AI336" s="1">
        <f t="shared" si="323"/>
        <v>240149.15000630595</v>
      </c>
      <c r="AJ336" s="1">
        <f t="shared" si="323"/>
        <v>450150.09777713841</v>
      </c>
      <c r="AK336" s="1">
        <f t="shared" si="323"/>
        <v>78965.442066360236</v>
      </c>
      <c r="AL336" s="17">
        <f t="shared" si="303"/>
        <v>74.622168589010272</v>
      </c>
      <c r="AM336" s="17">
        <f t="shared" si="303"/>
        <v>35.707035142952044</v>
      </c>
      <c r="AN336" s="17">
        <f t="shared" si="303"/>
        <v>5.1697625087174641</v>
      </c>
      <c r="AO336" s="7">
        <f t="shared" si="325"/>
        <v>1.0958432771590353E-3</v>
      </c>
      <c r="AP336" s="7">
        <f t="shared" si="325"/>
        <v>1.6875162980071448E-3</v>
      </c>
      <c r="AQ336" s="7">
        <f t="shared" si="325"/>
        <v>1.221491945255582E-3</v>
      </c>
      <c r="AR336" s="1">
        <f t="shared" si="304"/>
        <v>119152.34958306172</v>
      </c>
      <c r="AS336" s="1">
        <f t="shared" si="304"/>
        <v>229557.75944446336</v>
      </c>
      <c r="AT336" s="1">
        <f t="shared" si="304"/>
        <v>39989.653099310359</v>
      </c>
      <c r="AU336" s="1">
        <f t="shared" si="311"/>
        <v>23830.469916612346</v>
      </c>
      <c r="AV336" s="1">
        <f t="shared" si="311"/>
        <v>45911.551888892674</v>
      </c>
      <c r="AW336" s="1">
        <f t="shared" si="311"/>
        <v>7997.9306198620725</v>
      </c>
      <c r="AX336" s="1">
        <f t="shared" si="312"/>
        <v>74091.952665366087</v>
      </c>
      <c r="AY336" s="1">
        <f t="shared" si="312"/>
        <v>51403.938829807106</v>
      </c>
      <c r="AZ336" s="1">
        <f t="shared" si="312"/>
        <v>4698.0071774825383</v>
      </c>
      <c r="BA336" s="1">
        <f t="shared" si="313"/>
        <v>11.213062204379456</v>
      </c>
      <c r="BB336" s="1">
        <f t="shared" si="313"/>
        <v>10.847470079437356</v>
      </c>
      <c r="BC336" s="1">
        <f t="shared" si="313"/>
        <v>8.4548936929917513</v>
      </c>
      <c r="BD336" s="1">
        <f t="shared" si="314"/>
        <v>37.87135246538044</v>
      </c>
      <c r="BE336">
        <f t="shared" si="307"/>
        <v>0.21822387218499145</v>
      </c>
      <c r="BF336">
        <f t="shared" si="307"/>
        <v>0.3346263841173937</v>
      </c>
      <c r="BG336">
        <f t="shared" si="307"/>
        <v>2.453676962688749E-2</v>
      </c>
      <c r="BH336">
        <f t="shared" si="315"/>
        <v>0.29520934757307554</v>
      </c>
      <c r="BI336">
        <f t="shared" si="316"/>
        <v>4.7621658391411486E-3</v>
      </c>
      <c r="BJ336">
        <f t="shared" si="316"/>
        <v>1.1197481694748152E-2</v>
      </c>
      <c r="BK336">
        <f t="shared" si="316"/>
        <v>6.0205306372294847E-5</v>
      </c>
      <c r="BL336">
        <f t="shared" si="310"/>
        <v>567.42324883786057</v>
      </c>
      <c r="BM336">
        <f t="shared" si="310"/>
        <v>2570.468809266778</v>
      </c>
      <c r="BN336">
        <f t="shared" si="310"/>
        <v>2.4075893165657702</v>
      </c>
      <c r="BO336">
        <f t="shared" si="305"/>
        <v>690.33499926752984</v>
      </c>
      <c r="BP336">
        <f t="shared" si="326"/>
        <v>1315.0760199505085</v>
      </c>
      <c r="BQ336">
        <f t="shared" si="326"/>
        <v>124.31919186773074</v>
      </c>
      <c r="BR336" s="7">
        <f t="shared" si="324"/>
        <v>1.1666365898916897E-3</v>
      </c>
      <c r="BS336" s="7">
        <f t="shared" si="308"/>
        <v>3.4193954510805394E-4</v>
      </c>
      <c r="BT336" s="7">
        <f t="shared" si="309"/>
        <v>5.5045789044683404E-5</v>
      </c>
      <c r="BU336" s="8">
        <f>MAX((BU$3*climhigh!$I446+BU$4*climhigh!$I446^2+BU$5*climhigh!$I446^6)*(K336/K$66)^$BW$1,-99)</f>
        <v>-55.965071967023185</v>
      </c>
      <c r="BV336" s="8">
        <f>MAX((BV$3*climhigh!$I446+BV$4*climhigh!$I446^2+BV$5*climhigh!$I446^6)*(L336/L$66)^$BW$1,-99)</f>
        <v>-30.486838887129618</v>
      </c>
      <c r="BW336" s="8">
        <f>MAX((BW$3*climhigh!$I446+BW$4*climhigh!$I446^2+BW$5*climhigh!$I446^6)*(M336/M$66)^$BW$1,-99)</f>
        <v>-30.426589960620817</v>
      </c>
      <c r="BX336" s="8">
        <f>MAX((BX$3*climhigh!$M446+BX$4*climhigh!$M446^2+BX$5*climhigh!$M446^6)*(K336/K$66)^$BW$1,-99)</f>
        <v>-55.965089914893191</v>
      </c>
      <c r="BY336" s="8">
        <f>MAX((BY$3*climhigh!$M446+BY$4*climhigh!$M446^2+BY$5*climhigh!$M446^6)*(L336/L$66)^$BW$1,-99)</f>
        <v>-30.486848108807244</v>
      </c>
      <c r="BZ336" s="8">
        <f>MAX((BZ$3*climhigh!$M446+BZ$4*climhigh!$M446^2+BZ$5*climhigh!$M446^6)*(M336/M$66)^$BW$1,-99)</f>
        <v>-30.426598620059643</v>
      </c>
      <c r="CA336" s="8">
        <f t="shared" si="317"/>
        <v>2.4848188359537549E-2</v>
      </c>
      <c r="CB336" s="8">
        <f t="shared" si="318"/>
        <v>8.4965782244195116E-6</v>
      </c>
      <c r="CC336" s="8">
        <f t="shared" si="319"/>
        <v>1.3677881345816618E-6</v>
      </c>
      <c r="CD336" s="8">
        <f>MAX((CD$3*climhigh!$I446+CD$4*climhigh!$I446^2+CD$5*climhigh!$I446^6)*(K336/K$66)^$BW$1,-99)</f>
        <v>-99</v>
      </c>
      <c r="CE336" s="8">
        <f>MAX((CE$3*climhigh!$I446+CE$4*climhigh!$I446^2+CE$5*climhigh!$I446^6)*(L336/L$66)^$BW$1,-99)</f>
        <v>-99</v>
      </c>
      <c r="CF336" s="8">
        <f>MAX((CF$3*climhigh!$I446+CF$4*climhigh!$I446^2+CF$5*climhigh!$I446^6)*(M336/M$66)^$BW$1,-99)</f>
        <v>-99</v>
      </c>
      <c r="CG336" s="8">
        <f>MAX((CG$3*climhigh!$M446+CG$4*climhigh!$M446^2+CG$5*climhigh!$M446^6)*(K336/K$66)^$BW$1,-99)</f>
        <v>-99</v>
      </c>
      <c r="CH336" s="8">
        <f>MAX((CH$3*climhigh!$M446+CH$4*climhigh!$M446^2+CH$5*climhigh!$M446^6)*(L336/L$66)^$BW$1,-99)</f>
        <v>-99</v>
      </c>
      <c r="CI336" s="8">
        <f>MAX((CI$3*climhigh!$M446+CI$4*climhigh!$M446^2+CI$5*climhigh!$M446^6)*(M336/M$66)^$BW$1,-99)</f>
        <v>-99</v>
      </c>
      <c r="CJ336" s="8">
        <f t="shared" si="320"/>
        <v>0</v>
      </c>
      <c r="CK336" s="8">
        <f t="shared" si="321"/>
        <v>0</v>
      </c>
      <c r="CL336" s="8">
        <f t="shared" si="322"/>
        <v>0</v>
      </c>
    </row>
    <row r="337" spans="1:90">
      <c r="A337">
        <f t="shared" si="291"/>
        <v>2291</v>
      </c>
      <c r="B337" s="4">
        <f t="shared" si="298"/>
        <v>1286.5348630814926</v>
      </c>
      <c r="C337" s="4">
        <f t="shared" si="298"/>
        <v>3572.609681498343</v>
      </c>
      <c r="D337" s="4">
        <f t="shared" si="298"/>
        <v>6809.6369440151775</v>
      </c>
      <c r="E337" s="11">
        <f t="shared" si="299"/>
        <v>5.364222761335272E-9</v>
      </c>
      <c r="F337" s="11">
        <f t="shared" si="299"/>
        <v>1.0754084064207697E-8</v>
      </c>
      <c r="G337" s="11">
        <f t="shared" si="299"/>
        <v>2.3743181540893764E-8</v>
      </c>
      <c r="H337" s="4">
        <f t="shared" si="300"/>
        <v>119118.85636983163</v>
      </c>
      <c r="I337" s="4">
        <f t="shared" si="300"/>
        <v>229998.90007925022</v>
      </c>
      <c r="J337" s="4">
        <f t="shared" si="300"/>
        <v>40040.472606616371</v>
      </c>
      <c r="K337" s="4">
        <f t="shared" si="292"/>
        <v>92588.906673325269</v>
      </c>
      <c r="L337" s="4">
        <f t="shared" si="292"/>
        <v>64378.401388306513</v>
      </c>
      <c r="M337" s="4">
        <f t="shared" si="292"/>
        <v>5879.9717130010813</v>
      </c>
      <c r="N337" s="11">
        <f t="shared" si="297"/>
        <v>-2.811010637002731E-4</v>
      </c>
      <c r="O337" s="11">
        <f t="shared" si="297"/>
        <v>1.9216869968887718E-3</v>
      </c>
      <c r="P337" s="11">
        <f t="shared" si="297"/>
        <v>1.2707926345751908E-3</v>
      </c>
      <c r="Q337" s="4">
        <f t="shared" si="293"/>
        <v>495.5341539495621</v>
      </c>
      <c r="R337" s="4">
        <f t="shared" si="293"/>
        <v>3135.0269085841192</v>
      </c>
      <c r="S337" s="4">
        <f t="shared" si="293"/>
        <v>757.8579627602594</v>
      </c>
      <c r="T337" s="4">
        <f t="shared" si="301"/>
        <v>4.1599975776384506</v>
      </c>
      <c r="U337" s="4">
        <f t="shared" si="301"/>
        <v>13.63061696166325</v>
      </c>
      <c r="V337" s="4">
        <f t="shared" si="301"/>
        <v>18.927298141706483</v>
      </c>
      <c r="W337" s="11">
        <f t="shared" si="294"/>
        <v>-1.219247815263802E-2</v>
      </c>
      <c r="X337" s="11">
        <f t="shared" si="294"/>
        <v>-1.3228699347321071E-2</v>
      </c>
      <c r="Y337" s="11">
        <f t="shared" si="294"/>
        <v>-1.2203590333800474E-2</v>
      </c>
      <c r="Z337" s="4">
        <f t="shared" si="306"/>
        <v>424.81918255578722</v>
      </c>
      <c r="AA337" s="4">
        <f t="shared" si="306"/>
        <v>11573.818286020845</v>
      </c>
      <c r="AB337" s="4">
        <f t="shared" si="306"/>
        <v>1562.5528568588406</v>
      </c>
      <c r="AC337" s="12">
        <f t="shared" si="302"/>
        <v>1.0829249372002148</v>
      </c>
      <c r="AD337" s="12">
        <f t="shared" si="302"/>
        <v>5.4855490494248436</v>
      </c>
      <c r="AE337" s="12">
        <f t="shared" si="302"/>
        <v>2.0905232266996352</v>
      </c>
      <c r="AF337" s="11">
        <f t="shared" si="295"/>
        <v>-2.9039671966837322E-3</v>
      </c>
      <c r="AG337" s="11">
        <f t="shared" si="295"/>
        <v>2.0567434751257441E-3</v>
      </c>
      <c r="AH337" s="11">
        <f t="shared" si="295"/>
        <v>8.257041531207765E-4</v>
      </c>
      <c r="AI337" s="1">
        <f t="shared" si="323"/>
        <v>239964.7049222877</v>
      </c>
      <c r="AJ337" s="1">
        <f t="shared" si="323"/>
        <v>451046.63988831721</v>
      </c>
      <c r="AK337" s="1">
        <f t="shared" si="323"/>
        <v>79066.828479586286</v>
      </c>
      <c r="AL337" s="17">
        <f t="shared" si="303"/>
        <v>74.703125048767816</v>
      </c>
      <c r="AM337" s="17">
        <f t="shared" si="303"/>
        <v>35.766688784671722</v>
      </c>
      <c r="AN337" s="17">
        <f t="shared" si="303"/>
        <v>5.176014183748114</v>
      </c>
      <c r="AO337" s="7">
        <f t="shared" si="325"/>
        <v>1.0848848443874449E-3</v>
      </c>
      <c r="AP337" s="7">
        <f t="shared" si="325"/>
        <v>1.6706411350270733E-3</v>
      </c>
      <c r="AQ337" s="7">
        <f t="shared" si="325"/>
        <v>1.2092770258030263E-3</v>
      </c>
      <c r="AR337" s="1">
        <f t="shared" si="304"/>
        <v>119118.85636983163</v>
      </c>
      <c r="AS337" s="1">
        <f t="shared" si="304"/>
        <v>229998.90007925022</v>
      </c>
      <c r="AT337" s="1">
        <f t="shared" si="304"/>
        <v>40040.472606616371</v>
      </c>
      <c r="AU337" s="1">
        <f t="shared" si="311"/>
        <v>23823.771273966326</v>
      </c>
      <c r="AV337" s="1">
        <f t="shared" si="311"/>
        <v>45999.780015850047</v>
      </c>
      <c r="AW337" s="1">
        <f t="shared" si="311"/>
        <v>8008.0945213232744</v>
      </c>
      <c r="AX337" s="1">
        <f t="shared" si="312"/>
        <v>74071.125338660218</v>
      </c>
      <c r="AY337" s="1">
        <f t="shared" si="312"/>
        <v>51502.721110645216</v>
      </c>
      <c r="AZ337" s="1">
        <f t="shared" si="312"/>
        <v>4703.9773704008649</v>
      </c>
      <c r="BA337" s="1">
        <f t="shared" si="313"/>
        <v>11.212781063799447</v>
      </c>
      <c r="BB337" s="1">
        <f t="shared" si="313"/>
        <v>10.849389922355904</v>
      </c>
      <c r="BC337" s="1">
        <f t="shared" si="313"/>
        <v>8.4561636788527892</v>
      </c>
      <c r="BD337" s="1">
        <f t="shared" si="314"/>
        <v>36.77333191944026</v>
      </c>
      <c r="BE337">
        <f t="shared" si="307"/>
        <v>0.21822387218499145</v>
      </c>
      <c r="BF337">
        <f t="shared" si="307"/>
        <v>0.3346263841173937</v>
      </c>
      <c r="BG337">
        <f t="shared" si="307"/>
        <v>2.453676962688749E-2</v>
      </c>
      <c r="BH337">
        <f t="shared" si="315"/>
        <v>0.29525067887642964</v>
      </c>
      <c r="BI337">
        <f t="shared" si="316"/>
        <v>4.7621658391411486E-3</v>
      </c>
      <c r="BJ337">
        <f t="shared" si="316"/>
        <v>1.1197481694748152E-2</v>
      </c>
      <c r="BK337">
        <f t="shared" si="316"/>
        <v>6.0205306372294847E-5</v>
      </c>
      <c r="BL337">
        <f t="shared" si="310"/>
        <v>567.26374860197313</v>
      </c>
      <c r="BM337">
        <f t="shared" si="310"/>
        <v>2575.4084734496137</v>
      </c>
      <c r="BN337">
        <f t="shared" si="310"/>
        <v>2.4106489205728181</v>
      </c>
      <c r="BO337">
        <f t="shared" si="305"/>
        <v>691.1403693369582</v>
      </c>
      <c r="BP337">
        <f t="shared" si="326"/>
        <v>1329.9621331960254</v>
      </c>
      <c r="BQ337">
        <f t="shared" si="326"/>
        <v>125.75111911097417</v>
      </c>
      <c r="BR337" s="7">
        <f t="shared" si="324"/>
        <v>1.1794885758462659E-3</v>
      </c>
      <c r="BS337" s="7">
        <f t="shared" si="308"/>
        <v>3.3198014088160575E-4</v>
      </c>
      <c r="BT337" s="7">
        <f t="shared" si="309"/>
        <v>5.3382050089132032E-5</v>
      </c>
      <c r="BU337" s="8">
        <f>MAX((BU$3*climhigh!$I447+BU$4*climhigh!$I447^2+BU$5*climhigh!$I447^6)*(K337/K$66)^$BW$1,-99)</f>
        <v>-56.01554288382988</v>
      </c>
      <c r="BV337" s="8">
        <f>MAX((BV$3*climhigh!$I447+BV$4*climhigh!$I447^2+BV$5*climhigh!$I447^6)*(L337/L$66)^$BW$1,-99)</f>
        <v>-30.49610758724744</v>
      </c>
      <c r="BW337" s="8">
        <f>MAX((BW$3*climhigh!$I447+BW$4*climhigh!$I447^2+BW$5*climhigh!$I447^6)*(M337/M$66)^$BW$1,-99)</f>
        <v>-30.439375269781678</v>
      </c>
      <c r="BX337" s="8">
        <f>MAX((BX$3*climhigh!$M447+BX$4*climhigh!$M447^2+BX$5*climhigh!$M447^6)*(K337/K$66)^$BW$1,-99)</f>
        <v>-56.015560815317677</v>
      </c>
      <c r="BY337" s="8">
        <f>MAX((BY$3*climhigh!$M447+BY$4*climhigh!$M447^2+BY$5*climhigh!$M447^6)*(L337/L$66)^$BW$1,-99)</f>
        <v>-30.496116795301045</v>
      </c>
      <c r="BZ337" s="8">
        <f>MAX((BZ$3*climhigh!$M447+BZ$4*climhigh!$M447^2+BZ$5*climhigh!$M447^6)*(M337/M$66)^$BW$1,-99)</f>
        <v>-30.43938391768803</v>
      </c>
      <c r="CA337" s="8">
        <f t="shared" si="317"/>
        <v>2.4822445767561877E-2</v>
      </c>
      <c r="CB337" s="8">
        <f t="shared" si="318"/>
        <v>8.2405590429412109E-6</v>
      </c>
      <c r="CC337" s="8">
        <f t="shared" si="319"/>
        <v>1.3250730432987515E-6</v>
      </c>
      <c r="CD337" s="8">
        <f>MAX((CD$3*climhigh!$I447+CD$4*climhigh!$I447^2+CD$5*climhigh!$I447^6)*(K337/K$66)^$BW$1,-99)</f>
        <v>-99</v>
      </c>
      <c r="CE337" s="8">
        <f>MAX((CE$3*climhigh!$I447+CE$4*climhigh!$I447^2+CE$5*climhigh!$I447^6)*(L337/L$66)^$BW$1,-99)</f>
        <v>-99</v>
      </c>
      <c r="CF337" s="8">
        <f>MAX((CF$3*climhigh!$I447+CF$4*climhigh!$I447^2+CF$5*climhigh!$I447^6)*(M337/M$66)^$BW$1,-99)</f>
        <v>-99</v>
      </c>
      <c r="CG337" s="8">
        <f>MAX((CG$3*climhigh!$M447+CG$4*climhigh!$M447^2+CG$5*climhigh!$M447^6)*(K337/K$66)^$BW$1,-99)</f>
        <v>-99</v>
      </c>
      <c r="CH337" s="8">
        <f>MAX((CH$3*climhigh!$M447+CH$4*climhigh!$M447^2+CH$5*climhigh!$M447^6)*(L337/L$66)^$BW$1,-99)</f>
        <v>-99</v>
      </c>
      <c r="CI337" s="8">
        <f>MAX((CI$3*climhigh!$M447+CI$4*climhigh!$M447^2+CI$5*climhigh!$M447^6)*(M337/M$66)^$BW$1,-99)</f>
        <v>-99</v>
      </c>
      <c r="CJ337" s="8">
        <f t="shared" si="320"/>
        <v>0</v>
      </c>
      <c r="CK337" s="8">
        <f t="shared" si="321"/>
        <v>0</v>
      </c>
      <c r="CL337" s="8">
        <f t="shared" si="322"/>
        <v>0</v>
      </c>
    </row>
    <row r="338" spans="1:90">
      <c r="A338">
        <f t="shared" si="291"/>
        <v>2292</v>
      </c>
      <c r="B338" s="4">
        <f t="shared" si="298"/>
        <v>1286.5348696376893</v>
      </c>
      <c r="C338" s="4">
        <f t="shared" si="298"/>
        <v>3572.6097179974809</v>
      </c>
      <c r="D338" s="4">
        <f t="shared" si="298"/>
        <v>6809.6370976135013</v>
      </c>
      <c r="E338" s="11">
        <f t="shared" si="299"/>
        <v>5.0960116232685081E-9</v>
      </c>
      <c r="F338" s="11">
        <f t="shared" si="299"/>
        <v>1.0216379860997311E-8</v>
      </c>
      <c r="G338" s="11">
        <f t="shared" si="299"/>
        <v>2.2556022463849076E-8</v>
      </c>
      <c r="H338" s="4">
        <f t="shared" si="300"/>
        <v>119091.47597586771</v>
      </c>
      <c r="I338" s="4">
        <f t="shared" si="300"/>
        <v>230439.43813466231</v>
      </c>
      <c r="J338" s="4">
        <f t="shared" si="300"/>
        <v>40091.317956666811</v>
      </c>
      <c r="K338" s="4">
        <f t="shared" si="292"/>
        <v>92567.623922549377</v>
      </c>
      <c r="L338" s="4">
        <f t="shared" si="292"/>
        <v>64501.7106049379</v>
      </c>
      <c r="M338" s="4">
        <f t="shared" si="292"/>
        <v>5887.4382558091347</v>
      </c>
      <c r="N338" s="11">
        <f t="shared" si="297"/>
        <v>-2.298628587438234E-4</v>
      </c>
      <c r="O338" s="11">
        <f t="shared" si="297"/>
        <v>1.9153817735801937E-3</v>
      </c>
      <c r="P338" s="11">
        <f t="shared" si="297"/>
        <v>1.2698263142225663E-3</v>
      </c>
      <c r="Q338" s="4">
        <f t="shared" si="293"/>
        <v>489.37985098327039</v>
      </c>
      <c r="R338" s="4">
        <f t="shared" si="293"/>
        <v>3099.4799498885855</v>
      </c>
      <c r="S338" s="4">
        <f t="shared" si="293"/>
        <v>749.5599954416225</v>
      </c>
      <c r="T338" s="4">
        <f t="shared" si="301"/>
        <v>4.1092768980580665</v>
      </c>
      <c r="U338" s="4">
        <f t="shared" si="301"/>
        <v>13.450301627958913</v>
      </c>
      <c r="V338" s="4">
        <f t="shared" si="301"/>
        <v>18.696317149059393</v>
      </c>
      <c r="W338" s="11">
        <f t="shared" si="294"/>
        <v>-1.219247815263802E-2</v>
      </c>
      <c r="X338" s="11">
        <f t="shared" si="294"/>
        <v>-1.3228699347321071E-2</v>
      </c>
      <c r="Y338" s="11">
        <f t="shared" si="294"/>
        <v>-1.2203590333800474E-2</v>
      </c>
      <c r="Z338" s="4">
        <f t="shared" si="306"/>
        <v>418.30334803313707</v>
      </c>
      <c r="AA338" s="4">
        <f t="shared" si="306"/>
        <v>11466.193493873641</v>
      </c>
      <c r="AB338" s="4">
        <f t="shared" si="306"/>
        <v>1546.7216676803992</v>
      </c>
      <c r="AC338" s="12">
        <f t="shared" si="302"/>
        <v>1.0797801587061147</v>
      </c>
      <c r="AD338" s="12">
        <f t="shared" si="302"/>
        <v>5.4968314166397301</v>
      </c>
      <c r="AE338" s="12">
        <f t="shared" si="302"/>
        <v>2.0922493804101165</v>
      </c>
      <c r="AF338" s="11">
        <f t="shared" si="295"/>
        <v>-2.9039671966837322E-3</v>
      </c>
      <c r="AG338" s="11">
        <f t="shared" si="295"/>
        <v>2.0567434751257441E-3</v>
      </c>
      <c r="AH338" s="11">
        <f t="shared" si="295"/>
        <v>8.257041531207765E-4</v>
      </c>
      <c r="AI338" s="1">
        <f t="shared" si="323"/>
        <v>239792.00570402524</v>
      </c>
      <c r="AJ338" s="1">
        <f t="shared" si="323"/>
        <v>451941.75591533555</v>
      </c>
      <c r="AK338" s="1">
        <f t="shared" si="323"/>
        <v>79168.240152950937</v>
      </c>
      <c r="AL338" s="17">
        <f t="shared" si="303"/>
        <v>74.783358894079669</v>
      </c>
      <c r="AM338" s="17">
        <f t="shared" si="303"/>
        <v>35.82584455320363</v>
      </c>
      <c r="AN338" s="17">
        <f t="shared" si="303"/>
        <v>5.1822108264353748</v>
      </c>
      <c r="AO338" s="7">
        <f t="shared" si="325"/>
        <v>1.0740359959435703E-3</v>
      </c>
      <c r="AP338" s="7">
        <f t="shared" si="325"/>
        <v>1.6539347236768026E-3</v>
      </c>
      <c r="AQ338" s="7">
        <f t="shared" si="325"/>
        <v>1.197184255544996E-3</v>
      </c>
      <c r="AR338" s="1">
        <f t="shared" si="304"/>
        <v>119091.47597586771</v>
      </c>
      <c r="AS338" s="1">
        <f t="shared" si="304"/>
        <v>230439.43813466231</v>
      </c>
      <c r="AT338" s="1">
        <f t="shared" si="304"/>
        <v>40091.317956666811</v>
      </c>
      <c r="AU338" s="1">
        <f t="shared" si="311"/>
        <v>23818.295195173545</v>
      </c>
      <c r="AV338" s="1">
        <f t="shared" si="311"/>
        <v>46087.887626932468</v>
      </c>
      <c r="AW338" s="1">
        <f t="shared" si="311"/>
        <v>8018.2635913333625</v>
      </c>
      <c r="AX338" s="1">
        <f t="shared" si="312"/>
        <v>74054.099138039484</v>
      </c>
      <c r="AY338" s="1">
        <f t="shared" si="312"/>
        <v>51601.368483950318</v>
      </c>
      <c r="AZ338" s="1">
        <f t="shared" si="312"/>
        <v>4709.950604647308</v>
      </c>
      <c r="BA338" s="1">
        <f t="shared" si="313"/>
        <v>11.212551174518186</v>
      </c>
      <c r="BB338" s="1">
        <f t="shared" si="313"/>
        <v>10.851303472124767</v>
      </c>
      <c r="BC338" s="1">
        <f t="shared" si="313"/>
        <v>8.4574326996194422</v>
      </c>
      <c r="BD338" s="1">
        <f t="shared" si="314"/>
        <v>35.707157949221298</v>
      </c>
      <c r="BE338">
        <f t="shared" si="307"/>
        <v>0.21822387218499145</v>
      </c>
      <c r="BF338">
        <f t="shared" si="307"/>
        <v>0.3346263841173937</v>
      </c>
      <c r="BG338">
        <f t="shared" si="307"/>
        <v>2.453676962688749E-2</v>
      </c>
      <c r="BH338">
        <f t="shared" si="315"/>
        <v>0.29529161447316449</v>
      </c>
      <c r="BI338">
        <f t="shared" si="316"/>
        <v>4.7621658391411486E-3</v>
      </c>
      <c r="BJ338">
        <f t="shared" si="316"/>
        <v>1.1197481694748152E-2</v>
      </c>
      <c r="BK338">
        <f t="shared" si="316"/>
        <v>6.0205306372294847E-5</v>
      </c>
      <c r="BL338">
        <f t="shared" si="310"/>
        <v>567.13335862517602</v>
      </c>
      <c r="BM338">
        <f t="shared" si="310"/>
        <v>2580.3413902609304</v>
      </c>
      <c r="BN338">
        <f t="shared" si="310"/>
        <v>2.4137100804502114</v>
      </c>
      <c r="BO338">
        <f t="shared" si="305"/>
        <v>691.95556150689731</v>
      </c>
      <c r="BP338">
        <f t="shared" si="326"/>
        <v>1345.0168267655029</v>
      </c>
      <c r="BQ338">
        <f t="shared" si="326"/>
        <v>127.19954123566293</v>
      </c>
      <c r="BR338" s="7">
        <f t="shared" si="324"/>
        <v>1.192324809948353E-3</v>
      </c>
      <c r="BS338" s="7">
        <f t="shared" si="308"/>
        <v>3.223108163899085E-4</v>
      </c>
      <c r="BT338" s="7">
        <f t="shared" si="309"/>
        <v>5.1767951826560821E-5</v>
      </c>
      <c r="BU338" s="8">
        <f>MAX((BU$3*climhigh!$I448+BU$4*climhigh!$I448^2+BU$5*climhigh!$I448^6)*(K338/K$66)^$BW$1,-99)</f>
        <v>-56.063682266473513</v>
      </c>
      <c r="BV338" s="8">
        <f>MAX((BV$3*climhigh!$I448+BV$4*climhigh!$I448^2+BV$5*climhigh!$I448^6)*(L338/L$66)^$BW$1,-99)</f>
        <v>-30.504576577254173</v>
      </c>
      <c r="BW338" s="8">
        <f>MAX((BW$3*climhigh!$I448+BW$4*climhigh!$I448^2+BW$5*climhigh!$I448^6)*(M338/M$66)^$BW$1,-99)</f>
        <v>-30.451375066883873</v>
      </c>
      <c r="BX338" s="8">
        <f>MAX((BX$3*climhigh!$M448+BX$4*climhigh!$M448^2+BX$5*climhigh!$M448^6)*(K338/K$66)^$BW$1,-99)</f>
        <v>-56.063700181397223</v>
      </c>
      <c r="BY338" s="8">
        <f>MAX((BY$3*climhigh!$M448+BY$4*climhigh!$M448^2+BY$5*climhigh!$M448^6)*(L338/L$66)^$BW$1,-99)</f>
        <v>-30.504585771740125</v>
      </c>
      <c r="BZ338" s="8">
        <f>MAX((BZ$3*climhigh!$M448+BZ$4*climhigh!$M448^2+BZ$5*climhigh!$M448^6)*(M338/M$66)^$BW$1,-99)</f>
        <v>-30.451383703300817</v>
      </c>
      <c r="CA338" s="8">
        <f t="shared" si="317"/>
        <v>2.4797600442829398E-2</v>
      </c>
      <c r="CB338" s="8">
        <f t="shared" si="318"/>
        <v>7.9925348432391E-6</v>
      </c>
      <c r="CC338" s="8">
        <f t="shared" si="319"/>
        <v>1.2837209851386956E-6</v>
      </c>
      <c r="CD338" s="8">
        <f>MAX((CD$3*climhigh!$I448+CD$4*climhigh!$I448^2+CD$5*climhigh!$I448^6)*(K338/K$66)^$BW$1,-99)</f>
        <v>-99</v>
      </c>
      <c r="CE338" s="8">
        <f>MAX((CE$3*climhigh!$I448+CE$4*climhigh!$I448^2+CE$5*climhigh!$I448^6)*(L338/L$66)^$BW$1,-99)</f>
        <v>-99</v>
      </c>
      <c r="CF338" s="8">
        <f>MAX((CF$3*climhigh!$I448+CF$4*climhigh!$I448^2+CF$5*climhigh!$I448^6)*(M338/M$66)^$BW$1,-99)</f>
        <v>-99</v>
      </c>
      <c r="CG338" s="8">
        <f>MAX((CG$3*climhigh!$M448+CG$4*climhigh!$M448^2+CG$5*climhigh!$M448^6)*(K338/K$66)^$BW$1,-99)</f>
        <v>-99</v>
      </c>
      <c r="CH338" s="8">
        <f>MAX((CH$3*climhigh!$M448+CH$4*climhigh!$M448^2+CH$5*climhigh!$M448^6)*(L338/L$66)^$BW$1,-99)</f>
        <v>-99</v>
      </c>
      <c r="CI338" s="8">
        <f>MAX((CI$3*climhigh!$M448+CI$4*climhigh!$M448^2+CI$5*climhigh!$M448^6)*(M338/M$66)^$BW$1,-99)</f>
        <v>-99</v>
      </c>
      <c r="CJ338" s="8">
        <f t="shared" si="320"/>
        <v>0</v>
      </c>
      <c r="CK338" s="8">
        <f t="shared" si="321"/>
        <v>0</v>
      </c>
      <c r="CL338" s="8">
        <f t="shared" si="322"/>
        <v>0</v>
      </c>
    </row>
    <row r="339" spans="1:90">
      <c r="A339">
        <f t="shared" si="291"/>
        <v>2293</v>
      </c>
      <c r="B339" s="4">
        <f t="shared" ref="B339:D346" si="327">B338*(1+E339)</f>
        <v>1286.5348758660762</v>
      </c>
      <c r="C339" s="4">
        <f t="shared" si="327"/>
        <v>3572.6097526716617</v>
      </c>
      <c r="D339" s="4">
        <f t="shared" si="327"/>
        <v>6809.6372435319126</v>
      </c>
      <c r="E339" s="11">
        <f t="shared" ref="E339:G346" si="328">E338*$E$5</f>
        <v>4.8412110421050826E-9</v>
      </c>
      <c r="F339" s="11">
        <f t="shared" si="328"/>
        <v>9.7055608679474461E-9</v>
      </c>
      <c r="G339" s="11">
        <f t="shared" si="328"/>
        <v>2.1428221340656623E-8</v>
      </c>
      <c r="H339" s="4">
        <f t="shared" si="300"/>
        <v>119070.21171097588</v>
      </c>
      <c r="I339" s="4">
        <f t="shared" si="300"/>
        <v>230879.37937004273</v>
      </c>
      <c r="J339" s="4">
        <f t="shared" si="300"/>
        <v>40142.189553160606</v>
      </c>
      <c r="K339" s="4">
        <f t="shared" si="292"/>
        <v>92551.095150700508</v>
      </c>
      <c r="L339" s="4">
        <f t="shared" si="292"/>
        <v>64624.852797702573</v>
      </c>
      <c r="M339" s="4">
        <f t="shared" si="292"/>
        <v>5894.9086592372296</v>
      </c>
      <c r="N339" s="11">
        <f t="shared" si="297"/>
        <v>-1.7855888644935369E-4</v>
      </c>
      <c r="O339" s="11">
        <f t="shared" si="297"/>
        <v>1.9091306511063166E-3</v>
      </c>
      <c r="P339" s="11">
        <f t="shared" si="297"/>
        <v>1.268871638819169E-3</v>
      </c>
      <c r="Q339" s="4">
        <f t="shared" si="293"/>
        <v>483.32678247725698</v>
      </c>
      <c r="R339" s="4">
        <f t="shared" si="293"/>
        <v>3064.31692507049</v>
      </c>
      <c r="S339" s="4">
        <f t="shared" si="293"/>
        <v>741.35217685344321</v>
      </c>
      <c r="T339" s="4">
        <f t="shared" ref="T339:V346" si="329">T338*(1+W339)</f>
        <v>4.0591746292553532</v>
      </c>
      <c r="U339" s="4">
        <f t="shared" si="329"/>
        <v>13.272371631591861</v>
      </c>
      <c r="V339" s="4">
        <f t="shared" si="329"/>
        <v>18.468154953821465</v>
      </c>
      <c r="W339" s="11">
        <f t="shared" si="294"/>
        <v>-1.219247815263802E-2</v>
      </c>
      <c r="X339" s="11">
        <f t="shared" si="294"/>
        <v>-1.3228699347321071E-2</v>
      </c>
      <c r="Y339" s="11">
        <f t="shared" si="294"/>
        <v>-1.2203590333800474E-2</v>
      </c>
      <c r="Z339" s="4">
        <f t="shared" si="306"/>
        <v>411.90856293205263</v>
      </c>
      <c r="AA339" s="4">
        <f t="shared" si="306"/>
        <v>11359.498009974332</v>
      </c>
      <c r="AB339" s="4">
        <f t="shared" si="306"/>
        <v>1531.049394643062</v>
      </c>
      <c r="AC339" s="12">
        <f t="shared" ref="AC339:AE346" si="330">AC338*(1+AF339)</f>
        <v>1.0766445125456021</v>
      </c>
      <c r="AD339" s="12">
        <f t="shared" si="330"/>
        <v>5.5081369887897704</v>
      </c>
      <c r="AE339" s="12">
        <f t="shared" si="330"/>
        <v>2.0939769594128856</v>
      </c>
      <c r="AF339" s="11">
        <f t="shared" si="295"/>
        <v>-2.9039671966837322E-3</v>
      </c>
      <c r="AG339" s="11">
        <f t="shared" si="295"/>
        <v>2.0567434751257441E-3</v>
      </c>
      <c r="AH339" s="11">
        <f t="shared" si="295"/>
        <v>8.257041531207765E-4</v>
      </c>
      <c r="AI339" s="1">
        <f t="shared" si="323"/>
        <v>239631.10032879625</v>
      </c>
      <c r="AJ339" s="1">
        <f t="shared" si="323"/>
        <v>452835.46795073448</v>
      </c>
      <c r="AK339" s="1">
        <f t="shared" si="323"/>
        <v>79269.679728989213</v>
      </c>
      <c r="AL339" s="17">
        <f t="shared" ref="AL339:AN347" si="331">AL338*(1+AO339)</f>
        <v>74.862875713235979</v>
      </c>
      <c r="AM339" s="17">
        <f t="shared" si="331"/>
        <v>35.884505625432112</v>
      </c>
      <c r="AN339" s="17">
        <f t="shared" si="331"/>
        <v>5.1883528470335953</v>
      </c>
      <c r="AO339" s="7">
        <f t="shared" si="325"/>
        <v>1.0632956359841346E-3</v>
      </c>
      <c r="AP339" s="7">
        <f t="shared" si="325"/>
        <v>1.6373953764400346E-3</v>
      </c>
      <c r="AQ339" s="7">
        <f t="shared" si="325"/>
        <v>1.1852124129895459E-3</v>
      </c>
      <c r="AR339" s="1">
        <f t="shared" si="304"/>
        <v>119070.21171097588</v>
      </c>
      <c r="AS339" s="1">
        <f t="shared" si="304"/>
        <v>230879.37937004273</v>
      </c>
      <c r="AT339" s="1">
        <f t="shared" si="304"/>
        <v>40142.189553160606</v>
      </c>
      <c r="AU339" s="1">
        <f t="shared" si="311"/>
        <v>23814.042342195178</v>
      </c>
      <c r="AV339" s="1">
        <f t="shared" si="311"/>
        <v>46175.875874008547</v>
      </c>
      <c r="AW339" s="1">
        <f t="shared" si="311"/>
        <v>8028.4379106321212</v>
      </c>
      <c r="AX339" s="1">
        <f t="shared" si="312"/>
        <v>74040.87612056041</v>
      </c>
      <c r="AY339" s="1">
        <f t="shared" si="312"/>
        <v>51699.882238162063</v>
      </c>
      <c r="AZ339" s="1">
        <f t="shared" si="312"/>
        <v>4715.9269273897835</v>
      </c>
      <c r="BA339" s="1">
        <f t="shared" si="313"/>
        <v>11.212372599688202</v>
      </c>
      <c r="BB339" s="1">
        <f t="shared" si="313"/>
        <v>10.85321078270209</v>
      </c>
      <c r="BC339" s="1">
        <f t="shared" si="313"/>
        <v>8.4587007669209733</v>
      </c>
      <c r="BD339" s="1">
        <f t="shared" si="314"/>
        <v>34.671906671703631</v>
      </c>
      <c r="BE339">
        <f t="shared" si="307"/>
        <v>0.21822387218499145</v>
      </c>
      <c r="BF339">
        <f t="shared" si="307"/>
        <v>0.3346263841173937</v>
      </c>
      <c r="BG339">
        <f t="shared" si="307"/>
        <v>2.453676962688749E-2</v>
      </c>
      <c r="BH339">
        <f t="shared" si="315"/>
        <v>0.2953321583565518</v>
      </c>
      <c r="BI339">
        <f t="shared" si="316"/>
        <v>4.7621658391411486E-3</v>
      </c>
      <c r="BJ339">
        <f t="shared" si="316"/>
        <v>1.1197481694748152E-2</v>
      </c>
      <c r="BK339">
        <f t="shared" si="316"/>
        <v>6.0205306372294847E-5</v>
      </c>
      <c r="BL339">
        <f t="shared" si="310"/>
        <v>567.03209466931366</v>
      </c>
      <c r="BM339">
        <f t="shared" si="310"/>
        <v>2585.2676241908675</v>
      </c>
      <c r="BN339">
        <f t="shared" si="310"/>
        <v>2.4167728205027679</v>
      </c>
      <c r="BO339">
        <f t="shared" si="305"/>
        <v>692.7805972902637</v>
      </c>
      <c r="BP339">
        <f t="shared" si="326"/>
        <v>1360.2420074906104</v>
      </c>
      <c r="BQ339">
        <f t="shared" si="326"/>
        <v>128.66464802912228</v>
      </c>
      <c r="BR339" s="7">
        <f t="shared" si="324"/>
        <v>1.2051380243143228E-3</v>
      </c>
      <c r="BS339" s="7">
        <f t="shared" si="308"/>
        <v>3.1292312270864901E-4</v>
      </c>
      <c r="BT339" s="7">
        <f t="shared" si="309"/>
        <v>5.0202033685715999E-5</v>
      </c>
      <c r="BU339" s="8">
        <f>MAX((BU$3*climhigh!$I449+BU$4*climhigh!$I449^2+BU$5*climhigh!$I449^6)*(K339/K$66)^$BW$1,-99)</f>
        <v>-56.10950319506324</v>
      </c>
      <c r="BV339" s="8">
        <f>MAX((BV$3*climhigh!$I449+BV$4*climhigh!$I449^2+BV$5*climhigh!$I449^6)*(L339/L$66)^$BW$1,-99)</f>
        <v>-30.512254984758009</v>
      </c>
      <c r="BW339" s="8">
        <f>MAX((BW$3*climhigh!$I449+BW$4*climhigh!$I449^2+BW$5*climhigh!$I449^6)*(M339/M$66)^$BW$1,-99)</f>
        <v>-30.462597850191088</v>
      </c>
      <c r="BX339" s="8">
        <f>MAX((BX$3*climhigh!$M449+BX$4*climhigh!$M449^2+BX$5*climhigh!$M449^6)*(K339/K$66)^$BW$1,-99)</f>
        <v>-56.109521093241057</v>
      </c>
      <c r="BY339" s="8">
        <f>MAX((BY$3*climhigh!$M449+BY$4*climhigh!$M449^2+BY$5*climhigh!$M449^6)*(L339/L$66)^$BW$1,-99)</f>
        <v>-30.512264165732173</v>
      </c>
      <c r="BZ339" s="8">
        <f>MAX((BZ$3*climhigh!$M449+BZ$4*climhigh!$M449^2+BZ$5*climhigh!$M449^6)*(M339/M$66)^$BW$1,-99)</f>
        <v>-30.462606475161259</v>
      </c>
      <c r="CA339" s="8">
        <f t="shared" si="317"/>
        <v>2.4773650093177807E-2</v>
      </c>
      <c r="CB339" s="8">
        <f t="shared" si="318"/>
        <v>7.7522479480486129E-6</v>
      </c>
      <c r="CC339" s="8">
        <f t="shared" si="319"/>
        <v>1.2436876164958535E-6</v>
      </c>
      <c r="CD339" s="8">
        <f>MAX((CD$3*climhigh!$I449+CD$4*climhigh!$I449^2+CD$5*climhigh!$I449^6)*(K339/K$66)^$BW$1,-99)</f>
        <v>-99</v>
      </c>
      <c r="CE339" s="8">
        <f>MAX((CE$3*climhigh!$I449+CE$4*climhigh!$I449^2+CE$5*climhigh!$I449^6)*(L339/L$66)^$BW$1,-99)</f>
        <v>-99</v>
      </c>
      <c r="CF339" s="8">
        <f>MAX((CF$3*climhigh!$I449+CF$4*climhigh!$I449^2+CF$5*climhigh!$I449^6)*(M339/M$66)^$BW$1,-99)</f>
        <v>-99</v>
      </c>
      <c r="CG339" s="8">
        <f>MAX((CG$3*climhigh!$M449+CG$4*climhigh!$M449^2+CG$5*climhigh!$M449^6)*(K339/K$66)^$BW$1,-99)</f>
        <v>-99</v>
      </c>
      <c r="CH339" s="8">
        <f>MAX((CH$3*climhigh!$M449+CH$4*climhigh!$M449^2+CH$5*climhigh!$M449^6)*(L339/L$66)^$BW$1,-99)</f>
        <v>-99</v>
      </c>
      <c r="CI339" s="8">
        <f>MAX((CI$3*climhigh!$M449+CI$4*climhigh!$M449^2+CI$5*climhigh!$M449^6)*(M339/M$66)^$BW$1,-99)</f>
        <v>-99</v>
      </c>
      <c r="CJ339" s="8">
        <f t="shared" si="320"/>
        <v>0</v>
      </c>
      <c r="CK339" s="8">
        <f t="shared" si="321"/>
        <v>0</v>
      </c>
      <c r="CL339" s="8">
        <f t="shared" si="322"/>
        <v>0</v>
      </c>
    </row>
    <row r="340" spans="1:90">
      <c r="A340">
        <f t="shared" si="291"/>
        <v>2294</v>
      </c>
      <c r="B340" s="4">
        <f t="shared" si="327"/>
        <v>1286.5348817830436</v>
      </c>
      <c r="C340" s="4">
        <f t="shared" si="327"/>
        <v>3572.6097856121337</v>
      </c>
      <c r="D340" s="4">
        <f t="shared" si="327"/>
        <v>6809.6373821544057</v>
      </c>
      <c r="E340" s="11">
        <f t="shared" si="328"/>
        <v>4.5991504899998285E-9</v>
      </c>
      <c r="F340" s="11">
        <f t="shared" si="328"/>
        <v>9.2202828245500737E-9</v>
      </c>
      <c r="G340" s="11">
        <f t="shared" si="328"/>
        <v>2.035681027362379E-8</v>
      </c>
      <c r="H340" s="4">
        <f t="shared" si="300"/>
        <v>119055.064772447</v>
      </c>
      <c r="I340" s="4">
        <f t="shared" si="300"/>
        <v>231318.72911967512</v>
      </c>
      <c r="J340" s="4">
        <f t="shared" si="300"/>
        <v>40193.087728503953</v>
      </c>
      <c r="K340" s="4">
        <f t="shared" si="292"/>
        <v>92539.321287150306</v>
      </c>
      <c r="L340" s="4">
        <f t="shared" si="292"/>
        <v>64747.829458245957</v>
      </c>
      <c r="M340" s="4">
        <f t="shared" si="292"/>
        <v>5902.3829717916387</v>
      </c>
      <c r="N340" s="11">
        <f t="shared" si="297"/>
        <v>-1.2721474047427961E-4</v>
      </c>
      <c r="O340" s="11">
        <f t="shared" si="297"/>
        <v>1.9029313835088324E-3</v>
      </c>
      <c r="P340" s="11">
        <f t="shared" si="297"/>
        <v>1.2679267799504679E-3</v>
      </c>
      <c r="Q340" s="4">
        <f t="shared" si="293"/>
        <v>477.37309681589392</v>
      </c>
      <c r="R340" s="4">
        <f t="shared" si="293"/>
        <v>3029.5340715515572</v>
      </c>
      <c r="S340" s="4">
        <f t="shared" si="293"/>
        <v>733.23354266451611</v>
      </c>
      <c r="T340" s="4">
        <f t="shared" si="329"/>
        <v>4.0096832312704151</v>
      </c>
      <c r="U340" s="4">
        <f t="shared" si="329"/>
        <v>13.096795417651618</v>
      </c>
      <c r="V340" s="4">
        <f t="shared" si="329"/>
        <v>18.24277715654388</v>
      </c>
      <c r="W340" s="11">
        <f t="shared" si="294"/>
        <v>-1.219247815263802E-2</v>
      </c>
      <c r="X340" s="11">
        <f t="shared" si="294"/>
        <v>-1.3228699347321071E-2</v>
      </c>
      <c r="Y340" s="11">
        <f t="shared" si="294"/>
        <v>-1.2203590333800474E-2</v>
      </c>
      <c r="Z340" s="4">
        <f t="shared" si="306"/>
        <v>405.63235185452908</v>
      </c>
      <c r="AA340" s="4">
        <f t="shared" si="306"/>
        <v>11253.725131198686</v>
      </c>
      <c r="AB340" s="4">
        <f t="shared" si="306"/>
        <v>1515.5344753658374</v>
      </c>
      <c r="AC340" s="12">
        <f t="shared" si="330"/>
        <v>1.0735179721986801</v>
      </c>
      <c r="AD340" s="12">
        <f t="shared" si="330"/>
        <v>5.5194658136015624</v>
      </c>
      <c r="AE340" s="12">
        <f t="shared" si="330"/>
        <v>2.0957059648848122</v>
      </c>
      <c r="AF340" s="11">
        <f t="shared" si="295"/>
        <v>-2.9039671966837322E-3</v>
      </c>
      <c r="AG340" s="11">
        <f t="shared" si="295"/>
        <v>2.0567434751257441E-3</v>
      </c>
      <c r="AH340" s="11">
        <f t="shared" si="295"/>
        <v>8.257041531207765E-4</v>
      </c>
      <c r="AI340" s="1">
        <f t="shared" si="323"/>
        <v>239482.03263811179</v>
      </c>
      <c r="AJ340" s="1">
        <f t="shared" si="323"/>
        <v>453727.79702966963</v>
      </c>
      <c r="AK340" s="1">
        <f t="shared" si="323"/>
        <v>79371.149666722427</v>
      </c>
      <c r="AL340" s="17">
        <f t="shared" si="331"/>
        <v>74.941681068588665</v>
      </c>
      <c r="AM340" s="17">
        <f t="shared" si="331"/>
        <v>35.942675177793063</v>
      </c>
      <c r="AN340" s="17">
        <f t="shared" si="331"/>
        <v>5.194440654228897</v>
      </c>
      <c r="AO340" s="7">
        <f t="shared" si="325"/>
        <v>1.0526626796242933E-3</v>
      </c>
      <c r="AP340" s="7">
        <f t="shared" si="325"/>
        <v>1.6210214226756341E-3</v>
      </c>
      <c r="AQ340" s="7">
        <f t="shared" si="325"/>
        <v>1.1733602888596504E-3</v>
      </c>
      <c r="AR340" s="1">
        <f t="shared" si="304"/>
        <v>119055.064772447</v>
      </c>
      <c r="AS340" s="1">
        <f t="shared" si="304"/>
        <v>231318.72911967512</v>
      </c>
      <c r="AT340" s="1">
        <f t="shared" si="304"/>
        <v>40193.087728503953</v>
      </c>
      <c r="AU340" s="1">
        <f t="shared" si="311"/>
        <v>23811.012954489401</v>
      </c>
      <c r="AV340" s="1">
        <f t="shared" si="311"/>
        <v>46263.745823935024</v>
      </c>
      <c r="AW340" s="1">
        <f t="shared" si="311"/>
        <v>8038.6175457007912</v>
      </c>
      <c r="AX340" s="1">
        <f t="shared" si="312"/>
        <v>74031.457029720244</v>
      </c>
      <c r="AY340" s="1">
        <f t="shared" si="312"/>
        <v>51798.263566596775</v>
      </c>
      <c r="AZ340" s="1">
        <f t="shared" si="312"/>
        <v>4721.9063774333099</v>
      </c>
      <c r="BA340" s="1">
        <f t="shared" si="313"/>
        <v>11.212245376855247</v>
      </c>
      <c r="BB340" s="1">
        <f t="shared" si="313"/>
        <v>10.855111905805332</v>
      </c>
      <c r="BC340" s="1">
        <f t="shared" si="313"/>
        <v>8.4599678905605735</v>
      </c>
      <c r="BD340" s="1">
        <f t="shared" si="314"/>
        <v>33.666680992937103</v>
      </c>
      <c r="BE340">
        <f t="shared" ref="BE340:BG346" si="332">BE339</f>
        <v>0.21822387218499145</v>
      </c>
      <c r="BF340">
        <f t="shared" si="332"/>
        <v>0.3346263841173937</v>
      </c>
      <c r="BG340">
        <f t="shared" si="332"/>
        <v>2.453676962688749E-2</v>
      </c>
      <c r="BH340">
        <f t="shared" si="315"/>
        <v>0.29537231451876622</v>
      </c>
      <c r="BI340">
        <f t="shared" si="316"/>
        <v>4.7621658391411486E-3</v>
      </c>
      <c r="BJ340">
        <f t="shared" si="316"/>
        <v>1.1197481694748152E-2</v>
      </c>
      <c r="BK340">
        <f t="shared" si="316"/>
        <v>6.0205306372294847E-5</v>
      </c>
      <c r="BL340">
        <f t="shared" si="310"/>
        <v>566.95996243608386</v>
      </c>
      <c r="BM340">
        <f t="shared" si="310"/>
        <v>2590.1872349699684</v>
      </c>
      <c r="BN340">
        <f t="shared" si="310"/>
        <v>2.4198371607431048</v>
      </c>
      <c r="BO340">
        <f t="shared" si="305"/>
        <v>693.61549353056535</v>
      </c>
      <c r="BP340">
        <f t="shared" si="326"/>
        <v>1375.6396038029582</v>
      </c>
      <c r="BQ340">
        <f t="shared" si="326"/>
        <v>130.1466314647204</v>
      </c>
      <c r="BR340" s="7">
        <f t="shared" si="324"/>
        <v>1.2179210381579875E-3</v>
      </c>
      <c r="BS340" s="7">
        <f t="shared" si="308"/>
        <v>3.0380885699868835E-4</v>
      </c>
      <c r="BT340" s="7">
        <f t="shared" si="309"/>
        <v>4.8682877765619032E-5</v>
      </c>
      <c r="BU340" s="8">
        <f>MAX((BU$3*climhigh!$I450+BU$4*climhigh!$I450^2+BU$5*climhigh!$I450^6)*(K340/K$66)^$BW$1,-99)</f>
        <v>-56.153019210992014</v>
      </c>
      <c r="BV340" s="8">
        <f>MAX((BV$3*climhigh!$I450+BV$4*climhigh!$I450^2+BV$5*climhigh!$I450^6)*(L340/L$66)^$BW$1,-99)</f>
        <v>-30.519151902337651</v>
      </c>
      <c r="BW340" s="8">
        <f>MAX((BW$3*climhigh!$I450+BW$4*climhigh!$I450^2+BW$5*climhigh!$I450^6)*(M340/M$66)^$BW$1,-99)</f>
        <v>-30.473052092878245</v>
      </c>
      <c r="BX340" s="8">
        <f>MAX((BX$3*climhigh!$M450+BX$4*climhigh!$M450^2+BX$5*climhigh!$M450^6)*(K340/K$66)^$BW$1,-99)</f>
        <v>-56.153037092241995</v>
      </c>
      <c r="BY340" s="8">
        <f>MAX((BY$3*climhigh!$M450+BY$4*climhigh!$M450^2+BY$5*climhigh!$M450^6)*(L340/L$66)^$BW$1,-99)</f>
        <v>-30.519161069855276</v>
      </c>
      <c r="BZ340" s="8">
        <f>MAX((BZ$3*climhigh!$M450+BZ$4*climhigh!$M450^2+BZ$5*climhigh!$M450^6)*(M340/M$66)^$BW$1,-99)</f>
        <v>-30.47306070644381</v>
      </c>
      <c r="CA340" s="8">
        <f t="shared" si="317"/>
        <v>2.4750591711546886E-2</v>
      </c>
      <c r="CB340" s="8">
        <f t="shared" si="318"/>
        <v>7.5194489779262691E-6</v>
      </c>
      <c r="CC340" s="8">
        <f t="shared" si="319"/>
        <v>1.2049300309199807E-6</v>
      </c>
      <c r="CD340" s="8">
        <f>MAX((CD$3*climhigh!$I450+CD$4*climhigh!$I450^2+CD$5*climhigh!$I450^6)*(K340/K$66)^$BW$1,-99)</f>
        <v>-99</v>
      </c>
      <c r="CE340" s="8">
        <f>MAX((CE$3*climhigh!$I450+CE$4*climhigh!$I450^2+CE$5*climhigh!$I450^6)*(L340/L$66)^$BW$1,-99)</f>
        <v>-99</v>
      </c>
      <c r="CF340" s="8">
        <f>MAX((CF$3*climhigh!$I450+CF$4*climhigh!$I450^2+CF$5*climhigh!$I450^6)*(M340/M$66)^$BW$1,-99)</f>
        <v>-99</v>
      </c>
      <c r="CG340" s="8">
        <f>MAX((CG$3*climhigh!$M450+CG$4*climhigh!$M450^2+CG$5*climhigh!$M450^6)*(K340/K$66)^$BW$1,-99)</f>
        <v>-99</v>
      </c>
      <c r="CH340" s="8">
        <f>MAX((CH$3*climhigh!$M450+CH$4*climhigh!$M450^2+CH$5*climhigh!$M450^6)*(L340/L$66)^$BW$1,-99)</f>
        <v>-99</v>
      </c>
      <c r="CI340" s="8">
        <f>MAX((CI$3*climhigh!$M450+CI$4*climhigh!$M450^2+CI$5*climhigh!$M450^6)*(M340/M$66)^$BW$1,-99)</f>
        <v>-99</v>
      </c>
      <c r="CJ340" s="8">
        <f t="shared" si="320"/>
        <v>0</v>
      </c>
      <c r="CK340" s="8">
        <f t="shared" si="321"/>
        <v>0</v>
      </c>
      <c r="CL340" s="8">
        <f t="shared" si="322"/>
        <v>0</v>
      </c>
    </row>
    <row r="341" spans="1:90">
      <c r="A341">
        <f t="shared" si="291"/>
        <v>2295</v>
      </c>
      <c r="B341" s="4">
        <f t="shared" si="327"/>
        <v>1286.5348874041629</v>
      </c>
      <c r="C341" s="4">
        <f t="shared" si="327"/>
        <v>3572.6098169055826</v>
      </c>
      <c r="D341" s="4">
        <f t="shared" si="327"/>
        <v>6809.637513845777</v>
      </c>
      <c r="E341" s="11">
        <f t="shared" si="328"/>
        <v>4.3691929654998365E-9</v>
      </c>
      <c r="F341" s="11">
        <f t="shared" si="328"/>
        <v>8.7592686833225703E-9</v>
      </c>
      <c r="G341" s="11">
        <f t="shared" si="328"/>
        <v>1.93389697599426E-8</v>
      </c>
      <c r="H341" s="4">
        <f t="shared" si="300"/>
        <v>119046.03425159851</v>
      </c>
      <c r="I341" s="4">
        <f t="shared" si="300"/>
        <v>231757.49230310475</v>
      </c>
      <c r="J341" s="4">
        <f t="shared" si="300"/>
        <v>40244.012745706212</v>
      </c>
      <c r="K341" s="4">
        <f t="shared" si="292"/>
        <v>92532.301624402346</v>
      </c>
      <c r="L341" s="4">
        <f t="shared" si="292"/>
        <v>64870.64196219491</v>
      </c>
      <c r="M341" s="4">
        <f t="shared" si="292"/>
        <v>5909.8612318026608</v>
      </c>
      <c r="N341" s="11">
        <f t="shared" si="297"/>
        <v>-7.5855999917884276E-5</v>
      </c>
      <c r="O341" s="11">
        <f t="shared" si="297"/>
        <v>1.8967817913981833E-3</v>
      </c>
      <c r="P341" s="11">
        <f t="shared" si="297"/>
        <v>1.2669899677404395E-3</v>
      </c>
      <c r="Q341" s="4">
        <f t="shared" si="293"/>
        <v>471.51696771817234</v>
      </c>
      <c r="R341" s="4">
        <f t="shared" si="293"/>
        <v>2995.1276505192391</v>
      </c>
      <c r="S341" s="4">
        <f t="shared" si="293"/>
        <v>725.20313732824741</v>
      </c>
      <c r="T341" s="4">
        <f t="shared" si="329"/>
        <v>3.9607952560741517</v>
      </c>
      <c r="U341" s="4">
        <f t="shared" si="329"/>
        <v>12.923541848658132</v>
      </c>
      <c r="V341" s="4">
        <f t="shared" si="329"/>
        <v>18.020149777574606</v>
      </c>
      <c r="W341" s="11">
        <f t="shared" si="294"/>
        <v>-1.219247815263802E-2</v>
      </c>
      <c r="X341" s="11">
        <f t="shared" si="294"/>
        <v>-1.3228699347321071E-2</v>
      </c>
      <c r="Y341" s="11">
        <f t="shared" si="294"/>
        <v>-1.2203590333800474E-2</v>
      </c>
      <c r="Z341" s="4">
        <f t="shared" si="306"/>
        <v>399.47228387649432</v>
      </c>
      <c r="AA341" s="4">
        <f t="shared" si="306"/>
        <v>11148.868157506287</v>
      </c>
      <c r="AB341" s="4">
        <f t="shared" si="306"/>
        <v>1500.1753595631653</v>
      </c>
      <c r="AC341" s="12">
        <f t="shared" si="330"/>
        <v>1.0704005112223647</v>
      </c>
      <c r="AD341" s="12">
        <f t="shared" si="330"/>
        <v>5.5308179388998671</v>
      </c>
      <c r="AE341" s="12">
        <f t="shared" si="330"/>
        <v>2.0974363980037376</v>
      </c>
      <c r="AF341" s="11">
        <f t="shared" si="295"/>
        <v>-2.9039671966837322E-3</v>
      </c>
      <c r="AG341" s="11">
        <f t="shared" si="295"/>
        <v>2.0567434751257441E-3</v>
      </c>
      <c r="AH341" s="11">
        <f t="shared" si="295"/>
        <v>8.257041531207765E-4</v>
      </c>
      <c r="AI341" s="1">
        <f t="shared" si="323"/>
        <v>239344.84232878999</v>
      </c>
      <c r="AJ341" s="1">
        <f t="shared" si="323"/>
        <v>454618.76315063768</v>
      </c>
      <c r="AK341" s="1">
        <f t="shared" si="323"/>
        <v>79472.652245750985</v>
      </c>
      <c r="AL341" s="17">
        <f t="shared" si="331"/>
        <v>75.019780496289783</v>
      </c>
      <c r="AM341" s="17">
        <f t="shared" si="331"/>
        <v>36.000356385780023</v>
      </c>
      <c r="AN341" s="17">
        <f t="shared" si="331"/>
        <v>5.2004746551115426</v>
      </c>
      <c r="AO341" s="7">
        <f t="shared" si="325"/>
        <v>1.0421360528280502E-3</v>
      </c>
      <c r="AP341" s="7">
        <f t="shared" si="325"/>
        <v>1.6048112084488778E-3</v>
      </c>
      <c r="AQ341" s="7">
        <f t="shared" si="325"/>
        <v>1.1616266859710539E-3</v>
      </c>
      <c r="AR341" s="1">
        <f t="shared" si="304"/>
        <v>119046.03425159851</v>
      </c>
      <c r="AS341" s="1">
        <f t="shared" si="304"/>
        <v>231757.49230310475</v>
      </c>
      <c r="AT341" s="1">
        <f t="shared" si="304"/>
        <v>40244.012745706212</v>
      </c>
      <c r="AU341" s="1">
        <f t="shared" si="311"/>
        <v>23809.206850319704</v>
      </c>
      <c r="AV341" s="1">
        <f t="shared" si="311"/>
        <v>46351.498460620955</v>
      </c>
      <c r="AW341" s="1">
        <f t="shared" si="311"/>
        <v>8048.8025491412427</v>
      </c>
      <c r="AX341" s="1">
        <f t="shared" si="312"/>
        <v>74025.841299521868</v>
      </c>
      <c r="AY341" s="1">
        <f t="shared" si="312"/>
        <v>51896.513569755924</v>
      </c>
      <c r="AZ341" s="1">
        <f t="shared" si="312"/>
        <v>4727.8889854421286</v>
      </c>
      <c r="BA341" s="1">
        <f t="shared" si="313"/>
        <v>11.212169517978117</v>
      </c>
      <c r="BB341" s="1">
        <f t="shared" si="313"/>
        <v>10.857006890977653</v>
      </c>
      <c r="BC341" s="1">
        <f t="shared" si="313"/>
        <v>8.4612340785738329</v>
      </c>
      <c r="BD341" s="1">
        <f t="shared" si="314"/>
        <v>32.690609832889976</v>
      </c>
      <c r="BE341">
        <f t="shared" si="332"/>
        <v>0.21822387218499145</v>
      </c>
      <c r="BF341">
        <f t="shared" si="332"/>
        <v>0.3346263841173937</v>
      </c>
      <c r="BG341">
        <f t="shared" si="332"/>
        <v>2.453676962688749E-2</v>
      </c>
      <c r="BH341">
        <f t="shared" si="315"/>
        <v>0.29541208695046217</v>
      </c>
      <c r="BI341">
        <f t="shared" si="316"/>
        <v>4.7621658391411486E-3</v>
      </c>
      <c r="BJ341">
        <f t="shared" si="316"/>
        <v>1.1197481694748152E-2</v>
      </c>
      <c r="BK341">
        <f t="shared" si="316"/>
        <v>6.0205306372294847E-5</v>
      </c>
      <c r="BL341">
        <f t="shared" si="310"/>
        <v>566.91695759818958</v>
      </c>
      <c r="BM341">
        <f t="shared" si="310"/>
        <v>2595.1002776847513</v>
      </c>
      <c r="BN341">
        <f t="shared" si="310"/>
        <v>2.4229031170057813</v>
      </c>
      <c r="BO341">
        <f t="shared" si="305"/>
        <v>694.46026243252857</v>
      </c>
      <c r="BP341">
        <f t="shared" si="326"/>
        <v>1391.2115659792512</v>
      </c>
      <c r="BQ341">
        <f t="shared" si="326"/>
        <v>131.6456857270945</v>
      </c>
      <c r="BR341" s="7">
        <f t="shared" si="324"/>
        <v>1.2306667626014178E-3</v>
      </c>
      <c r="BS341" s="7">
        <f t="shared" si="308"/>
        <v>2.9496005533853235E-4</v>
      </c>
      <c r="BT341" s="7">
        <f t="shared" si="309"/>
        <v>4.7209107573119481E-5</v>
      </c>
      <c r="BU341" s="8">
        <f>MAX((BU$3*climhigh!$I451+BU$4*climhigh!$I451^2+BU$5*climhigh!$I451^6)*(K341/K$66)^$BW$1,-99)</f>
        <v>-56.194244314105987</v>
      </c>
      <c r="BV341" s="8">
        <f>MAX((BV$3*climhigh!$I451+BV$4*climhigh!$I451^2+BV$5*climhigh!$I451^6)*(L341/L$66)^$BW$1,-99)</f>
        <v>-30.525276386260682</v>
      </c>
      <c r="BW341" s="8">
        <f>MAX((BW$3*climhigh!$I451+BW$4*climhigh!$I451^2+BW$5*climhigh!$I451^6)*(M341/M$66)^$BW$1,-99)</f>
        <v>-30.482746241695487</v>
      </c>
      <c r="BX341" s="8">
        <f>MAX((BX$3*climhigh!$M451+BX$4*climhigh!$M451^2+BX$5*climhigh!$M451^6)*(K341/K$66)^$BW$1,-99)</f>
        <v>-56.194262178246369</v>
      </c>
      <c r="BY341" s="8">
        <f>MAX((BY$3*climhigh!$M451+BY$4*climhigh!$M451^2+BY$5*climhigh!$M451^6)*(L341/L$66)^$BW$1,-99)</f>
        <v>-30.525285540376519</v>
      </c>
      <c r="BZ341" s="8">
        <f>MAX((BZ$3*climhigh!$M451+BZ$4*climhigh!$M451^2+BZ$5*climhigh!$M451^6)*(M341/M$66)^$BW$1,-99)</f>
        <v>-30.482754843898189</v>
      </c>
      <c r="CA341" s="8">
        <f t="shared" si="317"/>
        <v>2.4728422229506872E-2</v>
      </c>
      <c r="CB341" s="8">
        <f t="shared" si="318"/>
        <v>7.2938967892499406E-6</v>
      </c>
      <c r="CC341" s="8">
        <f t="shared" si="319"/>
        <v>1.1674067451463089E-6</v>
      </c>
      <c r="CD341" s="8">
        <f>MAX((CD$3*climhigh!$I451+CD$4*climhigh!$I451^2+CD$5*climhigh!$I451^6)*(K341/K$66)^$BW$1,-99)</f>
        <v>-99</v>
      </c>
      <c r="CE341" s="8">
        <f>MAX((CE$3*climhigh!$I451+CE$4*climhigh!$I451^2+CE$5*climhigh!$I451^6)*(L341/L$66)^$BW$1,-99)</f>
        <v>-99</v>
      </c>
      <c r="CF341" s="8">
        <f>MAX((CF$3*climhigh!$I451+CF$4*climhigh!$I451^2+CF$5*climhigh!$I451^6)*(M341/M$66)^$BW$1,-99)</f>
        <v>-99</v>
      </c>
      <c r="CG341" s="8">
        <f>MAX((CG$3*climhigh!$M451+CG$4*climhigh!$M451^2+CG$5*climhigh!$M451^6)*(K341/K$66)^$BW$1,-99)</f>
        <v>-99</v>
      </c>
      <c r="CH341" s="8">
        <f>MAX((CH$3*climhigh!$M451+CH$4*climhigh!$M451^2+CH$5*climhigh!$M451^6)*(L341/L$66)^$BW$1,-99)</f>
        <v>-99</v>
      </c>
      <c r="CI341" s="8">
        <f>MAX((CI$3*climhigh!$M451+CI$4*climhigh!$M451^2+CI$5*climhigh!$M451^6)*(M341/M$66)^$BW$1,-99)</f>
        <v>-99</v>
      </c>
      <c r="CJ341" s="8">
        <f t="shared" si="320"/>
        <v>0</v>
      </c>
      <c r="CK341" s="8">
        <f t="shared" si="321"/>
        <v>0</v>
      </c>
      <c r="CL341" s="8">
        <f t="shared" si="322"/>
        <v>0</v>
      </c>
    </row>
    <row r="342" spans="1:90">
      <c r="A342">
        <f t="shared" si="291"/>
        <v>2296</v>
      </c>
      <c r="B342" s="4">
        <f t="shared" si="327"/>
        <v>1286.534892744226</v>
      </c>
      <c r="C342" s="4">
        <f t="shared" si="327"/>
        <v>3572.6098466343592</v>
      </c>
      <c r="D342" s="4">
        <f t="shared" si="327"/>
        <v>6809.6376389525822</v>
      </c>
      <c r="E342" s="11">
        <f t="shared" si="328"/>
        <v>4.1507333172248447E-9</v>
      </c>
      <c r="F342" s="11">
        <f t="shared" si="328"/>
        <v>8.3213052491564406E-9</v>
      </c>
      <c r="G342" s="11">
        <f t="shared" si="328"/>
        <v>1.8372021271945471E-8</v>
      </c>
      <c r="H342" s="4">
        <f t="shared" si="300"/>
        <v>119043.1171419759</v>
      </c>
      <c r="I342" s="4">
        <f t="shared" si="300"/>
        <v>232195.67343538851</v>
      </c>
      <c r="J342" s="4">
        <f t="shared" si="300"/>
        <v>40294.964800254362</v>
      </c>
      <c r="K342" s="4">
        <f t="shared" si="292"/>
        <v>92530.033824463622</v>
      </c>
      <c r="L342" s="4">
        <f t="shared" si="292"/>
        <v>64993.291572023336</v>
      </c>
      <c r="M342" s="4">
        <f t="shared" si="292"/>
        <v>5917.3434676991556</v>
      </c>
      <c r="N342" s="11">
        <f t="shared" si="297"/>
        <v>-2.4508197666195386E-5</v>
      </c>
      <c r="O342" s="11">
        <f t="shared" si="297"/>
        <v>1.8906797608062575E-3</v>
      </c>
      <c r="P342" s="11">
        <f t="shared" si="297"/>
        <v>1.2660594898963318E-3</v>
      </c>
      <c r="Q342" s="4">
        <f t="shared" si="293"/>
        <v>465.75659418951005</v>
      </c>
      <c r="R342" s="4">
        <f t="shared" si="293"/>
        <v>2961.0939473548269</v>
      </c>
      <c r="S342" s="4">
        <f t="shared" si="293"/>
        <v>717.26001409284129</v>
      </c>
      <c r="T342" s="4">
        <f t="shared" si="329"/>
        <v>3.9125033464473953</v>
      </c>
      <c r="U342" s="4">
        <f t="shared" si="329"/>
        <v>12.752580199039713</v>
      </c>
      <c r="V342" s="4">
        <f t="shared" si="329"/>
        <v>17.800239251935359</v>
      </c>
      <c r="W342" s="11">
        <f t="shared" si="294"/>
        <v>-1.219247815263802E-2</v>
      </c>
      <c r="X342" s="11">
        <f t="shared" si="294"/>
        <v>-1.3228699347321071E-2</v>
      </c>
      <c r="Y342" s="11">
        <f t="shared" si="294"/>
        <v>-1.2203590333800474E-2</v>
      </c>
      <c r="Z342" s="4">
        <f t="shared" si="306"/>
        <v>393.42597204699803</v>
      </c>
      <c r="AA342" s="4">
        <f t="shared" si="306"/>
        <v>11044.920394039704</v>
      </c>
      <c r="AB342" s="4">
        <f t="shared" si="306"/>
        <v>1484.9705091373869</v>
      </c>
      <c r="AC342" s="12">
        <f t="shared" si="330"/>
        <v>1.0672921032504614</v>
      </c>
      <c r="AD342" s="12">
        <f t="shared" si="330"/>
        <v>5.5421934126078076</v>
      </c>
      <c r="AE342" s="12">
        <f t="shared" si="330"/>
        <v>2.0991682599484758</v>
      </c>
      <c r="AF342" s="11">
        <f t="shared" si="295"/>
        <v>-2.9039671966837322E-3</v>
      </c>
      <c r="AG342" s="11">
        <f t="shared" si="295"/>
        <v>2.0567434751257441E-3</v>
      </c>
      <c r="AH342" s="11">
        <f t="shared" si="295"/>
        <v>8.257041531207765E-4</v>
      </c>
      <c r="AI342" s="1">
        <f t="shared" si="323"/>
        <v>239219.5649462307</v>
      </c>
      <c r="AJ342" s="1">
        <f t="shared" si="323"/>
        <v>455508.38529619487</v>
      </c>
      <c r="AK342" s="1">
        <f t="shared" si="323"/>
        <v>79574.189570317132</v>
      </c>
      <c r="AL342" s="17">
        <f t="shared" si="331"/>
        <v>75.097179506040916</v>
      </c>
      <c r="AM342" s="17">
        <f t="shared" si="331"/>
        <v>36.057552423461722</v>
      </c>
      <c r="AN342" s="17">
        <f t="shared" si="331"/>
        <v>5.2064552551492449</v>
      </c>
      <c r="AO342" s="7">
        <f t="shared" si="325"/>
        <v>1.0317146922997698E-3</v>
      </c>
      <c r="AP342" s="7">
        <f t="shared" si="325"/>
        <v>1.5887630963643889E-3</v>
      </c>
      <c r="AQ342" s="7">
        <f t="shared" si="325"/>
        <v>1.1500104191113432E-3</v>
      </c>
      <c r="AR342" s="1">
        <f t="shared" si="304"/>
        <v>119043.1171419759</v>
      </c>
      <c r="AS342" s="1">
        <f t="shared" si="304"/>
        <v>232195.67343538851</v>
      </c>
      <c r="AT342" s="1">
        <f t="shared" si="304"/>
        <v>40294.964800254362</v>
      </c>
      <c r="AU342" s="1">
        <f t="shared" si="311"/>
        <v>23808.623428395182</v>
      </c>
      <c r="AV342" s="1">
        <f t="shared" si="311"/>
        <v>46439.134687077705</v>
      </c>
      <c r="AW342" s="1">
        <f t="shared" si="311"/>
        <v>8058.9929600508731</v>
      </c>
      <c r="AX342" s="1">
        <f t="shared" si="312"/>
        <v>74024.027059570901</v>
      </c>
      <c r="AY342" s="1">
        <f t="shared" si="312"/>
        <v>51994.633257618683</v>
      </c>
      <c r="AZ342" s="1">
        <f t="shared" si="312"/>
        <v>4733.8747741593243</v>
      </c>
      <c r="BA342" s="1">
        <f t="shared" si="313"/>
        <v>11.212145009480119</v>
      </c>
      <c r="BB342" s="1">
        <f t="shared" si="313"/>
        <v>10.858895785653143</v>
      </c>
      <c r="BC342" s="1">
        <f t="shared" si="313"/>
        <v>8.4624993372862303</v>
      </c>
      <c r="BD342" s="1">
        <f t="shared" si="314"/>
        <v>31.742847372625913</v>
      </c>
      <c r="BE342">
        <f t="shared" si="332"/>
        <v>0.21822387218499145</v>
      </c>
      <c r="BF342">
        <f t="shared" si="332"/>
        <v>0.3346263841173937</v>
      </c>
      <c r="BG342">
        <f t="shared" si="332"/>
        <v>2.453676962688749E-2</v>
      </c>
      <c r="BH342">
        <f t="shared" si="315"/>
        <v>0.29545147964031671</v>
      </c>
      <c r="BI342">
        <f t="shared" si="316"/>
        <v>4.7621658391411486E-3</v>
      </c>
      <c r="BJ342">
        <f t="shared" si="316"/>
        <v>1.1197481694748152E-2</v>
      </c>
      <c r="BK342">
        <f t="shared" si="316"/>
        <v>6.0205306372294847E-5</v>
      </c>
      <c r="BL342">
        <f t="shared" si="310"/>
        <v>566.90306583839572</v>
      </c>
      <c r="BM342">
        <f t="shared" si="310"/>
        <v>2600.0068028924825</v>
      </c>
      <c r="BN342">
        <f t="shared" si="310"/>
        <v>2.4259707010601503</v>
      </c>
      <c r="BO342">
        <f t="shared" si="305"/>
        <v>695.31491159545169</v>
      </c>
      <c r="BP342">
        <f t="shared" si="326"/>
        <v>1406.9598663891995</v>
      </c>
      <c r="BQ342">
        <f t="shared" si="326"/>
        <v>133.16200723766809</v>
      </c>
      <c r="BR342" s="7">
        <f t="shared" si="324"/>
        <v>1.243368205510631E-3</v>
      </c>
      <c r="BS342" s="7">
        <f t="shared" si="308"/>
        <v>2.8636898576556537E-4</v>
      </c>
      <c r="BT342" s="7">
        <f t="shared" si="309"/>
        <v>4.577938679939145E-5</v>
      </c>
      <c r="BU342" s="8">
        <f>MAX((BU$3*climhigh!$I452+BU$4*climhigh!$I452^2+BU$5*climhigh!$I452^6)*(K342/K$66)^$BW$1,-99)</f>
        <v>-56.233192959276813</v>
      </c>
      <c r="BV342" s="8">
        <f>MAX((BV$3*climhigh!$I452+BV$4*climhigh!$I452^2+BV$5*climhigh!$I452^6)*(L342/L$66)^$BW$1,-99)</f>
        <v>-30.530637455241333</v>
      </c>
      <c r="BW342" s="8">
        <f>MAX((BW$3*climhigh!$I452+BW$4*climhigh!$I452^2+BW$5*climhigh!$I452^6)*(M342/M$66)^$BW$1,-99)</f>
        <v>-30.491688715669387</v>
      </c>
      <c r="BX342" s="8">
        <f>MAX((BX$3*climhigh!$M452+BX$4*climhigh!$M452^2+BX$5*climhigh!$M452^6)*(K342/K$66)^$BW$1,-99)</f>
        <v>-56.23321080612606</v>
      </c>
      <c r="BY342" s="8">
        <f>MAX((BY$3*climhigh!$M452+BY$4*climhigh!$M452^2+BY$5*climhigh!$M452^6)*(L342/L$66)^$BW$1,-99)</f>
        <v>-30.530646596009561</v>
      </c>
      <c r="BZ342" s="8">
        <f>MAX((BZ$3*climhigh!$M452+BZ$4*climhigh!$M452^2+BZ$5*climhigh!$M452^6)*(M342/M$66)^$BW$1,-99)</f>
        <v>-30.49169730655052</v>
      </c>
      <c r="CA342" s="8">
        <f t="shared" si="317"/>
        <v>2.470713818340018E-2</v>
      </c>
      <c r="CB342" s="8">
        <f t="shared" si="318"/>
        <v>7.0753581027499832E-6</v>
      </c>
      <c r="CC342" s="8">
        <f t="shared" si="319"/>
        <v>1.1310776356038906E-6</v>
      </c>
      <c r="CD342" s="8">
        <f>MAX((CD$3*climhigh!$I452+CD$4*climhigh!$I452^2+CD$5*climhigh!$I452^6)*(K342/K$66)^$BW$1,-99)</f>
        <v>-99</v>
      </c>
      <c r="CE342" s="8">
        <f>MAX((CE$3*climhigh!$I452+CE$4*climhigh!$I452^2+CE$5*climhigh!$I452^6)*(L342/L$66)^$BW$1,-99)</f>
        <v>-99</v>
      </c>
      <c r="CF342" s="8">
        <f>MAX((CF$3*climhigh!$I452+CF$4*climhigh!$I452^2+CF$5*climhigh!$I452^6)*(M342/M$66)^$BW$1,-99)</f>
        <v>-99</v>
      </c>
      <c r="CG342" s="8">
        <f>MAX((CG$3*climhigh!$M452+CG$4*climhigh!$M452^2+CG$5*climhigh!$M452^6)*(K342/K$66)^$BW$1,-99)</f>
        <v>-99</v>
      </c>
      <c r="CH342" s="8">
        <f>MAX((CH$3*climhigh!$M452+CH$4*climhigh!$M452^2+CH$5*climhigh!$M452^6)*(L342/L$66)^$BW$1,-99)</f>
        <v>-99</v>
      </c>
      <c r="CI342" s="8">
        <f>MAX((CI$3*climhigh!$M452+CI$4*climhigh!$M452^2+CI$5*climhigh!$M452^6)*(M342/M$66)^$BW$1,-99)</f>
        <v>-99</v>
      </c>
      <c r="CJ342" s="8">
        <f t="shared" si="320"/>
        <v>0</v>
      </c>
      <c r="CK342" s="8">
        <f t="shared" si="321"/>
        <v>0</v>
      </c>
      <c r="CL342" s="8">
        <f t="shared" si="322"/>
        <v>0</v>
      </c>
    </row>
    <row r="343" spans="1:90">
      <c r="A343">
        <f t="shared" si="291"/>
        <v>2297</v>
      </c>
      <c r="B343" s="4">
        <f t="shared" si="327"/>
        <v>1286.534897817286</v>
      </c>
      <c r="C343" s="4">
        <f t="shared" si="327"/>
        <v>3572.6098748766976</v>
      </c>
      <c r="D343" s="4">
        <f t="shared" si="327"/>
        <v>6809.6377578040501</v>
      </c>
      <c r="E343" s="11">
        <f t="shared" si="328"/>
        <v>3.9431966513636022E-9</v>
      </c>
      <c r="F343" s="11">
        <f t="shared" si="328"/>
        <v>7.9052399866986188E-9</v>
      </c>
      <c r="G343" s="11">
        <f t="shared" si="328"/>
        <v>1.7453420208348197E-8</v>
      </c>
      <c r="H343" s="4">
        <f t="shared" si="300"/>
        <v>119046.30834924502</v>
      </c>
      <c r="I343" s="4">
        <f t="shared" si="300"/>
        <v>232633.27663726892</v>
      </c>
      <c r="J343" s="4">
        <f t="shared" si="300"/>
        <v>40345.944021965508</v>
      </c>
      <c r="K343" s="4">
        <f t="shared" si="292"/>
        <v>92532.513926530111</v>
      </c>
      <c r="L343" s="4">
        <f t="shared" si="292"/>
        <v>65115.779439896956</v>
      </c>
      <c r="M343" s="4">
        <f t="shared" si="292"/>
        <v>5924.8296982798893</v>
      </c>
      <c r="N343" s="11">
        <f t="shared" si="297"/>
        <v>2.680321149783893E-5</v>
      </c>
      <c r="O343" s="11">
        <f t="shared" si="297"/>
        <v>1.8846232420446363E-3</v>
      </c>
      <c r="P343" s="11">
        <f t="shared" si="297"/>
        <v>1.2651336907514299E-3</v>
      </c>
      <c r="Q343" s="4">
        <f t="shared" si="293"/>
        <v>460.09020046901054</v>
      </c>
      <c r="R343" s="4">
        <f t="shared" si="293"/>
        <v>2927.4292720316789</v>
      </c>
      <c r="S343" s="4">
        <f t="shared" si="293"/>
        <v>709.40323500676266</v>
      </c>
      <c r="T343" s="4">
        <f t="shared" si="329"/>
        <v>3.8648002348737123</v>
      </c>
      <c r="U343" s="4">
        <f t="shared" si="329"/>
        <v>12.583880149684017</v>
      </c>
      <c r="V343" s="4">
        <f t="shared" si="329"/>
        <v>17.583012424261106</v>
      </c>
      <c r="W343" s="11">
        <f t="shared" si="294"/>
        <v>-1.219247815263802E-2</v>
      </c>
      <c r="X343" s="11">
        <f t="shared" si="294"/>
        <v>-1.3228699347321071E-2</v>
      </c>
      <c r="Y343" s="11">
        <f t="shared" si="294"/>
        <v>-1.2203590333800474E-2</v>
      </c>
      <c r="Z343" s="4">
        <f t="shared" si="306"/>
        <v>387.49107288778487</v>
      </c>
      <c r="AA343" s="4">
        <f t="shared" si="306"/>
        <v>10941.875153133407</v>
      </c>
      <c r="AB343" s="4">
        <f t="shared" si="306"/>
        <v>1469.9183982614293</v>
      </c>
      <c r="AC343" s="12">
        <f t="shared" si="330"/>
        <v>1.0641927219933425</v>
      </c>
      <c r="AD343" s="12">
        <f t="shared" si="330"/>
        <v>5.5535922827470738</v>
      </c>
      <c r="AE343" s="12">
        <f t="shared" si="330"/>
        <v>2.1009015518988146</v>
      </c>
      <c r="AF343" s="11">
        <f t="shared" si="295"/>
        <v>-2.9039671966837322E-3</v>
      </c>
      <c r="AG343" s="11">
        <f t="shared" si="295"/>
        <v>2.0567434751257441E-3</v>
      </c>
      <c r="AH343" s="11">
        <f t="shared" si="295"/>
        <v>8.257041531207765E-4</v>
      </c>
      <c r="AI343" s="1">
        <f t="shared" si="323"/>
        <v>239106.23188000283</v>
      </c>
      <c r="AJ343" s="1">
        <f t="shared" si="323"/>
        <v>456396.68145365309</v>
      </c>
      <c r="AK343" s="1">
        <f t="shared" si="323"/>
        <v>79675.763573336299</v>
      </c>
      <c r="AL343" s="17">
        <f t="shared" si="331"/>
        <v>75.173883580853101</v>
      </c>
      <c r="AM343" s="17">
        <f t="shared" si="331"/>
        <v>36.114266463010985</v>
      </c>
      <c r="AN343" s="17">
        <f t="shared" si="331"/>
        <v>5.2123828581614031</v>
      </c>
      <c r="AO343" s="7">
        <f t="shared" si="325"/>
        <v>1.021397545376772E-3</v>
      </c>
      <c r="AP343" s="7">
        <f t="shared" si="325"/>
        <v>1.5728754654007449E-3</v>
      </c>
      <c r="AQ343" s="7">
        <f t="shared" si="325"/>
        <v>1.1385103149202298E-3</v>
      </c>
      <c r="AR343" s="1">
        <f t="shared" si="304"/>
        <v>119046.30834924502</v>
      </c>
      <c r="AS343" s="1">
        <f t="shared" si="304"/>
        <v>232633.27663726892</v>
      </c>
      <c r="AT343" s="1">
        <f t="shared" si="304"/>
        <v>40345.944021965508</v>
      </c>
      <c r="AU343" s="1">
        <f t="shared" si="311"/>
        <v>23809.261669849006</v>
      </c>
      <c r="AV343" s="1">
        <f t="shared" si="311"/>
        <v>46526.655327453787</v>
      </c>
      <c r="AW343" s="1">
        <f t="shared" si="311"/>
        <v>8069.1888043931021</v>
      </c>
      <c r="AX343" s="1">
        <f t="shared" si="312"/>
        <v>74026.011141224109</v>
      </c>
      <c r="AY343" s="1">
        <f t="shared" si="312"/>
        <v>52092.623551917568</v>
      </c>
      <c r="AZ343" s="1">
        <f t="shared" si="312"/>
        <v>4739.8637586239111</v>
      </c>
      <c r="BA343" s="1">
        <f t="shared" si="313"/>
        <v>11.212171812332418</v>
      </c>
      <c r="BB343" s="1">
        <f t="shared" si="313"/>
        <v>10.860778635220926</v>
      </c>
      <c r="BC343" s="1">
        <f t="shared" si="313"/>
        <v>8.4637636713696889</v>
      </c>
      <c r="BD343" s="1">
        <f t="shared" si="314"/>
        <v>30.822572323170661</v>
      </c>
      <c r="BE343">
        <f t="shared" si="332"/>
        <v>0.21822387218499145</v>
      </c>
      <c r="BF343">
        <f t="shared" si="332"/>
        <v>0.3346263841173937</v>
      </c>
      <c r="BG343">
        <f t="shared" si="332"/>
        <v>2.453676962688749E-2</v>
      </c>
      <c r="BH343">
        <f t="shared" si="315"/>
        <v>0.29549049657453941</v>
      </c>
      <c r="BI343">
        <f t="shared" si="316"/>
        <v>4.7621658391411486E-3</v>
      </c>
      <c r="BJ343">
        <f t="shared" si="316"/>
        <v>1.1197481694748152E-2</v>
      </c>
      <c r="BK343">
        <f t="shared" si="316"/>
        <v>6.0205306372294847E-5</v>
      </c>
      <c r="BL343">
        <f t="shared" si="310"/>
        <v>566.91826289663834</v>
      </c>
      <c r="BM343">
        <f t="shared" si="310"/>
        <v>2604.9068567351014</v>
      </c>
      <c r="BN343">
        <f t="shared" si="310"/>
        <v>2.4290399207218911</v>
      </c>
      <c r="BO343">
        <f t="shared" si="305"/>
        <v>696.1794440493469</v>
      </c>
      <c r="BP343">
        <f t="shared" si="326"/>
        <v>1422.8864997462206</v>
      </c>
      <c r="BQ343">
        <f t="shared" si="326"/>
        <v>134.69579468046078</v>
      </c>
      <c r="BR343" s="7">
        <f t="shared" si="324"/>
        <v>1.2560184763288351E-3</v>
      </c>
      <c r="BS343" s="7">
        <f t="shared" si="308"/>
        <v>2.7802814151996636E-4</v>
      </c>
      <c r="BT343" s="7">
        <f t="shared" si="309"/>
        <v>4.4392418134094932E-5</v>
      </c>
      <c r="BU343" s="8">
        <f>MAX((BU$3*climhigh!$I453+BU$4*climhigh!$I453^2+BU$5*climhigh!$I453^6)*(K343/K$66)^$BW$1,-99)</f>
        <v>-56.269880052373637</v>
      </c>
      <c r="BV343" s="8">
        <f>MAX((BV$3*climhigh!$I453+BV$4*climhigh!$I453^2+BV$5*climhigh!$I453^6)*(L343/L$66)^$BW$1,-99)</f>
        <v>-30.535244089236809</v>
      </c>
      <c r="BW343" s="8">
        <f>MAX((BW$3*climhigh!$I453+BW$4*climhigh!$I453^2+BW$5*climhigh!$I453^6)*(M343/M$66)^$BW$1,-99)</f>
        <v>-30.499887904840673</v>
      </c>
      <c r="BX343" s="8">
        <f>MAX((BX$3*climhigh!$M453+BX$4*climhigh!$M453^2+BX$5*climhigh!$M453^6)*(K343/K$66)^$BW$1,-99)</f>
        <v>-56.269897881750659</v>
      </c>
      <c r="BY343" s="8">
        <f>MAX((BY$3*climhigh!$M453+BY$4*climhigh!$M453^2+BY$5*climhigh!$M453^6)*(L343/L$66)^$BW$1,-99)</f>
        <v>-30.535253216711137</v>
      </c>
      <c r="BZ343" s="8">
        <f>MAX((BZ$3*climhigh!$M453+BZ$4*climhigh!$M453^2+BZ$5*climhigh!$M453^6)*(M343/M$66)^$BW$1,-99)</f>
        <v>-30.499896484441134</v>
      </c>
      <c r="CA343" s="8">
        <f t="shared" si="317"/>
        <v>2.4686735945599919E-2</v>
      </c>
      <c r="CB343" s="8">
        <f t="shared" si="318"/>
        <v>6.8636073151492948E-6</v>
      </c>
      <c r="CC343" s="8">
        <f t="shared" si="319"/>
        <v>1.0959039044630631E-6</v>
      </c>
      <c r="CD343" s="8">
        <f>MAX((CD$3*climhigh!$I453+CD$4*climhigh!$I453^2+CD$5*climhigh!$I453^6)*(K343/K$66)^$BW$1,-99)</f>
        <v>-99</v>
      </c>
      <c r="CE343" s="8">
        <f>MAX((CE$3*climhigh!$I453+CE$4*climhigh!$I453^2+CE$5*climhigh!$I453^6)*(L343/L$66)^$BW$1,-99)</f>
        <v>-99</v>
      </c>
      <c r="CF343" s="8">
        <f>MAX((CF$3*climhigh!$I453+CF$4*climhigh!$I453^2+CF$5*climhigh!$I453^6)*(M343/M$66)^$BW$1,-99)</f>
        <v>-99</v>
      </c>
      <c r="CG343" s="8">
        <f>MAX((CG$3*climhigh!$M453+CG$4*climhigh!$M453^2+CG$5*climhigh!$M453^6)*(K343/K$66)^$BW$1,-99)</f>
        <v>-99</v>
      </c>
      <c r="CH343" s="8">
        <f>MAX((CH$3*climhigh!$M453+CH$4*climhigh!$M453^2+CH$5*climhigh!$M453^6)*(L343/L$66)^$BW$1,-99)</f>
        <v>-99</v>
      </c>
      <c r="CI343" s="8">
        <f>MAX((CI$3*climhigh!$M453+CI$4*climhigh!$M453^2+CI$5*climhigh!$M453^6)*(M343/M$66)^$BW$1,-99)</f>
        <v>-99</v>
      </c>
      <c r="CJ343" s="8">
        <f t="shared" si="320"/>
        <v>0</v>
      </c>
      <c r="CK343" s="8">
        <f t="shared" si="321"/>
        <v>0</v>
      </c>
      <c r="CL343" s="8">
        <f t="shared" si="322"/>
        <v>0</v>
      </c>
    </row>
    <row r="344" spans="1:90">
      <c r="A344">
        <f t="shared" si="291"/>
        <v>2298</v>
      </c>
      <c r="B344" s="4">
        <f t="shared" si="327"/>
        <v>1286.5349026366932</v>
      </c>
      <c r="C344" s="4">
        <f t="shared" si="327"/>
        <v>3572.6099017069191</v>
      </c>
      <c r="D344" s="4">
        <f t="shared" si="327"/>
        <v>6809.6378707129461</v>
      </c>
      <c r="E344" s="11">
        <f t="shared" si="328"/>
        <v>3.7460368187954223E-9</v>
      </c>
      <c r="F344" s="11">
        <f t="shared" si="328"/>
        <v>7.5099779873636882E-9</v>
      </c>
      <c r="G344" s="11">
        <f t="shared" si="328"/>
        <v>1.6580749197930785E-8</v>
      </c>
      <c r="H344" s="4">
        <f t="shared" si="300"/>
        <v>119055.60070280288</v>
      </c>
      <c r="I344" s="4">
        <f t="shared" si="300"/>
        <v>233070.30564526797</v>
      </c>
      <c r="J344" s="4">
        <f t="shared" si="300"/>
        <v>40396.95047681679</v>
      </c>
      <c r="K344" s="4">
        <f t="shared" si="292"/>
        <v>92539.736356008681</v>
      </c>
      <c r="L344" s="4">
        <f t="shared" si="292"/>
        <v>65238.106610495532</v>
      </c>
      <c r="M344" s="4">
        <f t="shared" si="292"/>
        <v>5932.3199329815998</v>
      </c>
      <c r="N344" s="11">
        <f t="shared" si="297"/>
        <v>7.8052882949819491E-5</v>
      </c>
      <c r="O344" s="11">
        <f t="shared" si="297"/>
        <v>1.8786102485570666E-3</v>
      </c>
      <c r="P344" s="11">
        <f t="shared" si="297"/>
        <v>1.2642109702976079E-3</v>
      </c>
      <c r="Q344" s="4">
        <f t="shared" si="293"/>
        <v>454.51603597219446</v>
      </c>
      <c r="R344" s="4">
        <f t="shared" si="293"/>
        <v>2894.1299594846732</v>
      </c>
      <c r="S344" s="4">
        <f t="shared" si="293"/>
        <v>701.63187091967598</v>
      </c>
      <c r="T344" s="4">
        <f t="shared" si="329"/>
        <v>3.8176787424457044</v>
      </c>
      <c r="U344" s="4">
        <f t="shared" si="329"/>
        <v>12.417411782561125</v>
      </c>
      <c r="V344" s="4">
        <f t="shared" si="329"/>
        <v>17.368436543801298</v>
      </c>
      <c r="W344" s="11">
        <f t="shared" si="294"/>
        <v>-1.219247815263802E-2</v>
      </c>
      <c r="X344" s="11">
        <f t="shared" si="294"/>
        <v>-1.3228699347321071E-2</v>
      </c>
      <c r="Y344" s="11">
        <f t="shared" si="294"/>
        <v>-1.2203590333800474E-2</v>
      </c>
      <c r="Z344" s="4">
        <f t="shared" si="306"/>
        <v>381.66528589332364</v>
      </c>
      <c r="AA344" s="4">
        <f t="shared" si="306"/>
        <v>10839.725756235079</v>
      </c>
      <c r="AB344" s="4">
        <f t="shared" si="306"/>
        <v>1455.0175134520709</v>
      </c>
      <c r="AC344" s="12">
        <f t="shared" si="330"/>
        <v>1.0611023412377243</v>
      </c>
      <c r="AD344" s="12">
        <f t="shared" si="330"/>
        <v>5.5650145974381227</v>
      </c>
      <c r="AE344" s="12">
        <f t="shared" si="330"/>
        <v>2.1026362750355152</v>
      </c>
      <c r="AF344" s="11">
        <f t="shared" si="295"/>
        <v>-2.9039671966837322E-3</v>
      </c>
      <c r="AG344" s="11">
        <f t="shared" si="295"/>
        <v>2.0567434751257441E-3</v>
      </c>
      <c r="AH344" s="11">
        <f t="shared" si="295"/>
        <v>8.257041531207765E-4</v>
      </c>
      <c r="AI344" s="1">
        <f t="shared" ref="AI344:AK346" si="333">(1-$AI$5)*AI343+AU343</f>
        <v>239004.87036185156</v>
      </c>
      <c r="AJ344" s="1">
        <f t="shared" si="333"/>
        <v>457283.66863574157</v>
      </c>
      <c r="AK344" s="1">
        <f t="shared" si="333"/>
        <v>79777.376020395764</v>
      </c>
      <c r="AL344" s="17">
        <f t="shared" si="331"/>
        <v>75.249898176817354</v>
      </c>
      <c r="AM344" s="17">
        <f t="shared" si="331"/>
        <v>36.170501674244889</v>
      </c>
      <c r="AN344" s="17">
        <f t="shared" si="331"/>
        <v>5.2182578662942403</v>
      </c>
      <c r="AO344" s="7">
        <f t="shared" si="325"/>
        <v>1.0111835699230043E-3</v>
      </c>
      <c r="AP344" s="7">
        <f t="shared" si="325"/>
        <v>1.5571467107467374E-3</v>
      </c>
      <c r="AQ344" s="7">
        <f t="shared" si="325"/>
        <v>1.1271252117710275E-3</v>
      </c>
      <c r="AR344" s="1">
        <f t="shared" si="304"/>
        <v>119055.60070280288</v>
      </c>
      <c r="AS344" s="1">
        <f t="shared" si="304"/>
        <v>233070.30564526797</v>
      </c>
      <c r="AT344" s="1">
        <f t="shared" si="304"/>
        <v>40396.95047681679</v>
      </c>
      <c r="AU344" s="1">
        <f t="shared" si="311"/>
        <v>23811.120140560579</v>
      </c>
      <c r="AV344" s="1">
        <f t="shared" si="311"/>
        <v>46614.061129053596</v>
      </c>
      <c r="AW344" s="1">
        <f t="shared" si="311"/>
        <v>8079.3900953633583</v>
      </c>
      <c r="AX344" s="1">
        <f t="shared" si="312"/>
        <v>74031.789084806936</v>
      </c>
      <c r="AY344" s="1">
        <f t="shared" si="312"/>
        <v>52190.485288396434</v>
      </c>
      <c r="AZ344" s="1">
        <f t="shared" si="312"/>
        <v>4745.8559463852798</v>
      </c>
      <c r="BA344" s="1">
        <f t="shared" si="313"/>
        <v>11.212249862169399</v>
      </c>
      <c r="BB344" s="1">
        <f t="shared" si="313"/>
        <v>10.862655483088124</v>
      </c>
      <c r="BC344" s="1">
        <f t="shared" si="313"/>
        <v>8.4650270838981605</v>
      </c>
      <c r="BD344" s="1">
        <f t="shared" si="314"/>
        <v>29.928987215448455</v>
      </c>
      <c r="BE344">
        <f t="shared" si="332"/>
        <v>0.21822387218499145</v>
      </c>
      <c r="BF344">
        <f t="shared" si="332"/>
        <v>0.3346263841173937</v>
      </c>
      <c r="BG344">
        <f t="shared" si="332"/>
        <v>2.453676962688749E-2</v>
      </c>
      <c r="BH344">
        <f t="shared" si="315"/>
        <v>0.29552914173634981</v>
      </c>
      <c r="BI344">
        <f t="shared" si="316"/>
        <v>4.7621658391411486E-3</v>
      </c>
      <c r="BJ344">
        <f t="shared" si="316"/>
        <v>1.1197481694748152E-2</v>
      </c>
      <c r="BK344">
        <f t="shared" si="316"/>
        <v>6.0205306372294847E-5</v>
      </c>
      <c r="BL344">
        <f t="shared" si="310"/>
        <v>566.96251462531677</v>
      </c>
      <c r="BM344">
        <f t="shared" si="310"/>
        <v>2609.8004810522448</v>
      </c>
      <c r="BN344">
        <f t="shared" si="310"/>
        <v>2.4321107799631774</v>
      </c>
      <c r="BO344">
        <f t="shared" si="305"/>
        <v>697.05385829391321</v>
      </c>
      <c r="BP344">
        <f t="shared" si="326"/>
        <v>1438.9934833609718</v>
      </c>
      <c r="BQ344">
        <f t="shared" si="326"/>
        <v>136.24724902819358</v>
      </c>
      <c r="BR344" s="7">
        <f t="shared" si="324"/>
        <v>1.2686107908994604E-3</v>
      </c>
      <c r="BS344" s="7">
        <f t="shared" si="308"/>
        <v>2.6993023448540422E-4</v>
      </c>
      <c r="BT344" s="7">
        <f t="shared" si="309"/>
        <v>4.3046942115968756E-5</v>
      </c>
      <c r="BU344" s="8">
        <f>MAX((BU$3*climhigh!$I454+BU$4*climhigh!$I454^2+BU$5*climhigh!$I454^6)*(K344/K$66)^$BW$1,-99)</f>
        <v>-56.304320945634394</v>
      </c>
      <c r="BV344" s="8">
        <f>MAX((BV$3*climhigh!$I454+BV$4*climhigh!$I454^2+BV$5*climhigh!$I454^6)*(L344/L$66)^$BW$1,-99)</f>
        <v>-30.539105228281969</v>
      </c>
      <c r="BW344" s="8">
        <f>MAX((BW$3*climhigh!$I454+BW$4*climhigh!$I454^2+BW$5*climhigh!$I454^6)*(M344/M$66)^$BW$1,-99)</f>
        <v>-30.507352169038462</v>
      </c>
      <c r="BX344" s="8">
        <f>MAX((BX$3*climhigh!$M454+BX$4*climhigh!$M454^2+BX$5*climhigh!$M454^6)*(K344/K$66)^$BW$1,-99)</f>
        <v>-56.304338757358572</v>
      </c>
      <c r="BY344" s="8">
        <f>MAX((BY$3*climhigh!$M454+BY$4*climhigh!$M454^2+BY$5*climhigh!$M454^6)*(L344/L$66)^$BW$1,-99)</f>
        <v>-30.539114342515536</v>
      </c>
      <c r="BZ344" s="8">
        <f>MAX((BZ$3*climhigh!$M454+BZ$4*climhigh!$M454^2+BZ$5*climhigh!$M454^6)*(M344/M$66)^$BW$1,-99)</f>
        <v>-30.507360737398724</v>
      </c>
      <c r="CA344" s="8">
        <f t="shared" si="317"/>
        <v>2.4667211466321993E-2</v>
      </c>
      <c r="CB344" s="8">
        <f t="shared" si="318"/>
        <v>6.6584261752053473E-6</v>
      </c>
      <c r="CC344" s="8">
        <f t="shared" si="319"/>
        <v>1.0618480241531235E-6</v>
      </c>
      <c r="CD344" s="8">
        <f>MAX((CD$3*climhigh!$I454+CD$4*climhigh!$I454^2+CD$5*climhigh!$I454^6)*(K344/K$66)^$BW$1,-99)</f>
        <v>-99</v>
      </c>
      <c r="CE344" s="8">
        <f>MAX((CE$3*climhigh!$I454+CE$4*climhigh!$I454^2+CE$5*climhigh!$I454^6)*(L344/L$66)^$BW$1,-99)</f>
        <v>-99</v>
      </c>
      <c r="CF344" s="8">
        <f>MAX((CF$3*climhigh!$I454+CF$4*climhigh!$I454^2+CF$5*climhigh!$I454^6)*(M344/M$66)^$BW$1,-99)</f>
        <v>-99</v>
      </c>
      <c r="CG344" s="8">
        <f>MAX((CG$3*climhigh!$M454+CG$4*climhigh!$M454^2+CG$5*climhigh!$M454^6)*(K344/K$66)^$BW$1,-99)</f>
        <v>-99</v>
      </c>
      <c r="CH344" s="8">
        <f>MAX((CH$3*climhigh!$M454+CH$4*climhigh!$M454^2+CH$5*climhigh!$M454^6)*(L344/L$66)^$BW$1,-99)</f>
        <v>-99</v>
      </c>
      <c r="CI344" s="8">
        <f>MAX((CI$3*climhigh!$M454+CI$4*climhigh!$M454^2+CI$5*climhigh!$M454^6)*(M344/M$66)^$BW$1,-99)</f>
        <v>-99</v>
      </c>
      <c r="CJ344" s="8">
        <f t="shared" si="320"/>
        <v>0</v>
      </c>
      <c r="CK344" s="8">
        <f t="shared" si="321"/>
        <v>0</v>
      </c>
      <c r="CL344" s="8">
        <f t="shared" si="322"/>
        <v>0</v>
      </c>
    </row>
    <row r="345" spans="1:90">
      <c r="A345">
        <f t="shared" si="291"/>
        <v>2299</v>
      </c>
      <c r="B345" s="4">
        <f t="shared" si="327"/>
        <v>1286.53490721513</v>
      </c>
      <c r="C345" s="4">
        <f t="shared" si="327"/>
        <v>3572.6099271956296</v>
      </c>
      <c r="D345" s="4">
        <f t="shared" si="327"/>
        <v>6809.6379779763984</v>
      </c>
      <c r="E345" s="11">
        <f t="shared" si="328"/>
        <v>3.5587349778556509E-9</v>
      </c>
      <c r="F345" s="11">
        <f t="shared" si="328"/>
        <v>7.1344790879955034E-9</v>
      </c>
      <c r="G345" s="11">
        <f t="shared" si="328"/>
        <v>1.5751711738034244E-8</v>
      </c>
      <c r="H345" s="4">
        <f t="shared" si="300"/>
        <v>119070.98496912945</v>
      </c>
      <c r="I345" s="4">
        <f t="shared" si="300"/>
        <v>233506.76382169916</v>
      </c>
      <c r="J345" s="4">
        <f t="shared" si="300"/>
        <v>40447.984168753188</v>
      </c>
      <c r="K345" s="4">
        <f t="shared" si="292"/>
        <v>92551.693934892042</v>
      </c>
      <c r="L345" s="4">
        <f t="shared" si="292"/>
        <v>65360.274023812497</v>
      </c>
      <c r="M345" s="4">
        <f t="shared" si="292"/>
        <v>5939.8141721438478</v>
      </c>
      <c r="N345" s="11">
        <f t="shared" si="297"/>
        <v>1.2921561433199003E-4</v>
      </c>
      <c r="O345" s="11">
        <f t="shared" si="297"/>
        <v>1.8726388557896989E-3</v>
      </c>
      <c r="P345" s="11">
        <f t="shared" si="297"/>
        <v>1.2632897832403067E-3</v>
      </c>
      <c r="Q345" s="4">
        <f t="shared" si="293"/>
        <v>449.03237522920188</v>
      </c>
      <c r="R345" s="4">
        <f t="shared" si="293"/>
        <v>2861.1923699519684</v>
      </c>
      <c r="S345" s="4">
        <f t="shared" si="293"/>
        <v>693.94500147907593</v>
      </c>
      <c r="T345" s="4">
        <f t="shared" si="329"/>
        <v>3.7711317777846447</v>
      </c>
      <c r="U345" s="4">
        <f t="shared" si="329"/>
        <v>12.253145575417742</v>
      </c>
      <c r="V345" s="4">
        <f t="shared" si="329"/>
        <v>17.156479259482136</v>
      </c>
      <c r="W345" s="11">
        <f t="shared" si="294"/>
        <v>-1.219247815263802E-2</v>
      </c>
      <c r="X345" s="11">
        <f t="shared" si="294"/>
        <v>-1.3228699347321071E-2</v>
      </c>
      <c r="Y345" s="11">
        <f t="shared" si="294"/>
        <v>-1.2203590333800474E-2</v>
      </c>
      <c r="Z345" s="4">
        <f t="shared" si="306"/>
        <v>375.94635303135584</v>
      </c>
      <c r="AA345" s="4">
        <f t="shared" si="306"/>
        <v>10738.465535741945</v>
      </c>
      <c r="AB345" s="4">
        <f t="shared" si="306"/>
        <v>1440.2663536341377</v>
      </c>
      <c r="AC345" s="12">
        <f t="shared" si="330"/>
        <v>1.0580209348464455</v>
      </c>
      <c r="AD345" s="12">
        <f t="shared" si="330"/>
        <v>5.5764604049003834</v>
      </c>
      <c r="AE345" s="12">
        <f t="shared" si="330"/>
        <v>2.1043724305403146</v>
      </c>
      <c r="AF345" s="11">
        <f t="shared" si="295"/>
        <v>-2.9039671966837322E-3</v>
      </c>
      <c r="AG345" s="11">
        <f t="shared" si="295"/>
        <v>2.0567434751257441E-3</v>
      </c>
      <c r="AH345" s="11">
        <f t="shared" si="295"/>
        <v>8.257041531207765E-4</v>
      </c>
      <c r="AI345" s="1">
        <f t="shared" si="333"/>
        <v>238915.50346622698</v>
      </c>
      <c r="AJ345" s="1">
        <f t="shared" si="333"/>
        <v>458169.36290122103</v>
      </c>
      <c r="AK345" s="1">
        <f t="shared" si="333"/>
        <v>79879.028513719546</v>
      </c>
      <c r="AL345" s="17">
        <f t="shared" si="331"/>
        <v>75.32522872288537</v>
      </c>
      <c r="AM345" s="17">
        <f t="shared" si="331"/>
        <v>36.226261224175914</v>
      </c>
      <c r="AN345" s="17">
        <f t="shared" si="331"/>
        <v>5.2240806799968373</v>
      </c>
      <c r="AO345" s="7">
        <f t="shared" si="325"/>
        <v>1.0010717342237743E-3</v>
      </c>
      <c r="AP345" s="7">
        <f t="shared" si="325"/>
        <v>1.5415752436392701E-3</v>
      </c>
      <c r="AQ345" s="7">
        <f t="shared" si="325"/>
        <v>1.1158539596533171E-3</v>
      </c>
      <c r="AR345" s="1">
        <f t="shared" si="304"/>
        <v>119070.98496912945</v>
      </c>
      <c r="AS345" s="1">
        <f t="shared" si="304"/>
        <v>233506.76382169916</v>
      </c>
      <c r="AT345" s="1">
        <f t="shared" si="304"/>
        <v>40447.984168753188</v>
      </c>
      <c r="AU345" s="1">
        <f t="shared" si="311"/>
        <v>23814.196993825892</v>
      </c>
      <c r="AV345" s="1">
        <f t="shared" si="311"/>
        <v>46701.352764339834</v>
      </c>
      <c r="AW345" s="1">
        <f t="shared" si="311"/>
        <v>8089.5968337506383</v>
      </c>
      <c r="AX345" s="1">
        <f t="shared" si="312"/>
        <v>74041.355147913637</v>
      </c>
      <c r="AY345" s="1">
        <f t="shared" si="312"/>
        <v>52288.219219049999</v>
      </c>
      <c r="AZ345" s="1">
        <f t="shared" si="312"/>
        <v>4751.8513377150784</v>
      </c>
      <c r="BA345" s="1">
        <f t="shared" si="313"/>
        <v>11.212379069436112</v>
      </c>
      <c r="BB345" s="1">
        <f t="shared" si="313"/>
        <v>10.864526370741677</v>
      </c>
      <c r="BC345" s="1">
        <f t="shared" si="313"/>
        <v>8.4662895764022537</v>
      </c>
      <c r="BD345" s="1">
        <f t="shared" si="314"/>
        <v>29.061317710684985</v>
      </c>
      <c r="BE345">
        <f t="shared" si="332"/>
        <v>0.21822387218499145</v>
      </c>
      <c r="BF345">
        <f t="shared" si="332"/>
        <v>0.3346263841173937</v>
      </c>
      <c r="BG345">
        <f t="shared" si="332"/>
        <v>2.453676962688749E-2</v>
      </c>
      <c r="BH345">
        <f t="shared" si="315"/>
        <v>0.29556741910542383</v>
      </c>
      <c r="BI345">
        <f t="shared" si="316"/>
        <v>4.7621658391411486E-3</v>
      </c>
      <c r="BJ345">
        <f t="shared" si="316"/>
        <v>1.1197481694748152E-2</v>
      </c>
      <c r="BK345">
        <f t="shared" si="316"/>
        <v>6.0205306372294847E-5</v>
      </c>
      <c r="BL345">
        <f t="shared" si="310"/>
        <v>567.03577705287739</v>
      </c>
      <c r="BM345">
        <f t="shared" si="310"/>
        <v>2614.6877134933566</v>
      </c>
      <c r="BN345">
        <f t="shared" si="310"/>
        <v>2.4351832790215173</v>
      </c>
      <c r="BO345">
        <f t="shared" si="305"/>
        <v>697.93814834038301</v>
      </c>
      <c r="BP345">
        <f t="shared" si="326"/>
        <v>1455.2828573977586</v>
      </c>
      <c r="BQ345">
        <f t="shared" si="326"/>
        <v>137.81657356869684</v>
      </c>
      <c r="BR345" s="7">
        <f t="shared" si="324"/>
        <v>1.2811384762709821E-3</v>
      </c>
      <c r="BS345" s="7">
        <f t="shared" si="308"/>
        <v>2.620681888207808E-4</v>
      </c>
      <c r="BT345" s="7">
        <f t="shared" si="309"/>
        <v>4.1741736018664661E-5</v>
      </c>
      <c r="BU345" s="8">
        <f>MAX((BU$3*climhigh!$I455+BU$4*climhigh!$I455^2+BU$5*climhigh!$I455^6)*(K345/K$66)^$BW$1,-99)</f>
        <v>-56.336531432437283</v>
      </c>
      <c r="BV345" s="8">
        <f>MAX((BV$3*climhigh!$I455+BV$4*climhigh!$I455^2+BV$5*climhigh!$I455^6)*(L345/L$66)^$BW$1,-99)</f>
        <v>-30.542229771361473</v>
      </c>
      <c r="BW345" s="8">
        <f>MAX((BW$3*climhigh!$I455+BW$4*climhigh!$I455^2+BW$5*climhigh!$I455^6)*(M345/M$66)^$BW$1,-99)</f>
        <v>-30.514089836690047</v>
      </c>
      <c r="BX345" s="8">
        <f>MAX((BX$3*climhigh!$M455+BX$4*climhigh!$M455^2+BX$5*climhigh!$M455^6)*(K345/K$66)^$BW$1,-99)</f>
        <v>-56.336549226328586</v>
      </c>
      <c r="BY345" s="8">
        <f>MAX((BY$3*climhigh!$M455+BY$4*climhigh!$M455^2+BY$5*climhigh!$M455^6)*(L345/L$66)^$BW$1,-99)</f>
        <v>-30.542238872406934</v>
      </c>
      <c r="BZ345" s="8">
        <f>MAX((BZ$3*climhigh!$M455+BZ$4*climhigh!$M455^2+BZ$5*climhigh!$M455^6)*(M345/M$66)^$BW$1,-99)</f>
        <v>-30.514098393850162</v>
      </c>
      <c r="CA345" s="8">
        <f t="shared" si="317"/>
        <v>2.4648560406875533E-2</v>
      </c>
      <c r="CB345" s="8">
        <f t="shared" si="318"/>
        <v>6.4596035828694789E-6</v>
      </c>
      <c r="CC345" s="8">
        <f t="shared" si="319"/>
        <v>1.0288737017439082E-6</v>
      </c>
      <c r="CD345" s="8">
        <f>MAX((CD$3*climhigh!$I455+CD$4*climhigh!$I455^2+CD$5*climhigh!$I455^6)*(K345/K$66)^$BW$1,-99)</f>
        <v>-99</v>
      </c>
      <c r="CE345" s="8">
        <f>MAX((CE$3*climhigh!$I455+CE$4*climhigh!$I455^2+CE$5*climhigh!$I455^6)*(L345/L$66)^$BW$1,-99)</f>
        <v>-99</v>
      </c>
      <c r="CF345" s="8">
        <f>MAX((CF$3*climhigh!$I455+CF$4*climhigh!$I455^2+CF$5*climhigh!$I455^6)*(M345/M$66)^$BW$1,-99)</f>
        <v>-99</v>
      </c>
      <c r="CG345" s="8">
        <f>MAX((CG$3*climhigh!$M455+CG$4*climhigh!$M455^2+CG$5*climhigh!$M455^6)*(K345/K$66)^$BW$1,-99)</f>
        <v>-99</v>
      </c>
      <c r="CH345" s="8">
        <f>MAX((CH$3*climhigh!$M455+CH$4*climhigh!$M455^2+CH$5*climhigh!$M455^6)*(L345/L$66)^$BW$1,-99)</f>
        <v>-99</v>
      </c>
      <c r="CI345" s="8">
        <f>MAX((CI$3*climhigh!$M455+CI$4*climhigh!$M455^2+CI$5*climhigh!$M455^6)*(M345/M$66)^$BW$1,-99)</f>
        <v>-99</v>
      </c>
      <c r="CJ345" s="8">
        <f t="shared" si="320"/>
        <v>0</v>
      </c>
      <c r="CK345" s="8">
        <f t="shared" si="321"/>
        <v>0</v>
      </c>
      <c r="CL345" s="8">
        <f t="shared" si="322"/>
        <v>0</v>
      </c>
    </row>
    <row r="346" spans="1:90">
      <c r="A346">
        <f t="shared" si="291"/>
        <v>2300</v>
      </c>
      <c r="B346" s="4">
        <f t="shared" si="327"/>
        <v>1286.534911564645</v>
      </c>
      <c r="C346" s="4">
        <f t="shared" si="327"/>
        <v>3572.6099514099046</v>
      </c>
      <c r="D346" s="4">
        <f t="shared" si="327"/>
        <v>6809.6380798766804</v>
      </c>
      <c r="E346" s="11">
        <f t="shared" si="328"/>
        <v>3.380798228962868E-9</v>
      </c>
      <c r="F346" s="11">
        <f t="shared" si="328"/>
        <v>6.7777551335957281E-9</v>
      </c>
      <c r="G346" s="11">
        <f t="shared" si="328"/>
        <v>1.496412615113253E-8</v>
      </c>
      <c r="H346" s="4">
        <f t="shared" si="300"/>
        <v>119092.44986689604</v>
      </c>
      <c r="I346" s="4">
        <f t="shared" si="300"/>
        <v>233942.65416458843</v>
      </c>
      <c r="J346" s="4">
        <f t="shared" si="300"/>
        <v>40499.0450414718</v>
      </c>
      <c r="K346" s="4">
        <f t="shared" si="292"/>
        <v>92568.377893499521</v>
      </c>
      <c r="L346" s="4">
        <f t="shared" si="292"/>
        <v>65482.282517929125</v>
      </c>
      <c r="M346" s="4">
        <f t="shared" si="292"/>
        <v>5947.3124072704341</v>
      </c>
      <c r="N346" s="11">
        <f t="shared" si="297"/>
        <v>1.8026637761181519E-4</v>
      </c>
      <c r="O346" s="11">
        <f t="shared" si="297"/>
        <v>1.8667072000366769E-3</v>
      </c>
      <c r="P346" s="11">
        <f t="shared" si="297"/>
        <v>1.2623686380208721E-3</v>
      </c>
      <c r="Q346" s="4">
        <f t="shared" si="293"/>
        <v>443.63751781844928</v>
      </c>
      <c r="R346" s="4">
        <f t="shared" si="293"/>
        <v>2828.6128892900456</v>
      </c>
      <c r="S346" s="4">
        <f t="shared" si="293"/>
        <v>686.34171512277715</v>
      </c>
      <c r="T346" s="4">
        <f t="shared" si="329"/>
        <v>3.7251523359732865</v>
      </c>
      <c r="U346" s="4">
        <f t="shared" si="329"/>
        <v>12.091052396541583</v>
      </c>
      <c r="V346" s="4">
        <f t="shared" si="329"/>
        <v>16.947108615029073</v>
      </c>
      <c r="W346" s="11">
        <f t="shared" si="294"/>
        <v>-1.219247815263802E-2</v>
      </c>
      <c r="X346" s="11">
        <f t="shared" si="294"/>
        <v>-1.3228699347321071E-2</v>
      </c>
      <c r="Y346" s="11">
        <f t="shared" si="294"/>
        <v>-1.2203590333800474E-2</v>
      </c>
      <c r="Z346" s="4">
        <f t="shared" si="306"/>
        <v>370.33205824401006</v>
      </c>
      <c r="AA346" s="4">
        <f t="shared" si="306"/>
        <v>10638.087836754832</v>
      </c>
      <c r="AB346" s="4">
        <f t="shared" si="306"/>
        <v>1425.663430196021</v>
      </c>
      <c r="AC346" s="12">
        <f t="shared" si="330"/>
        <v>1.0549484767582469</v>
      </c>
      <c r="AD346" s="12">
        <f t="shared" si="330"/>
        <v>5.5879297534524595</v>
      </c>
      <c r="AE346" s="12">
        <f t="shared" si="330"/>
        <v>2.1061100195959246</v>
      </c>
      <c r="AF346" s="11">
        <f t="shared" si="295"/>
        <v>-2.9039671966837322E-3</v>
      </c>
      <c r="AG346" s="11">
        <f t="shared" si="295"/>
        <v>2.0567434751257441E-3</v>
      </c>
      <c r="AH346" s="11">
        <f t="shared" si="295"/>
        <v>8.257041531207765E-4</v>
      </c>
      <c r="AI346" s="1">
        <f t="shared" si="333"/>
        <v>238838.15011343019</v>
      </c>
      <c r="AJ346" s="1">
        <f t="shared" si="333"/>
        <v>459053.77937543875</v>
      </c>
      <c r="AK346" s="1">
        <f t="shared" si="333"/>
        <v>79980.722496098228</v>
      </c>
      <c r="AL346" s="17">
        <f t="shared" si="331"/>
        <v>75.399880620660312</v>
      </c>
      <c r="AM346" s="17">
        <f t="shared" si="331"/>
        <v>36.281548276573986</v>
      </c>
      <c r="AN346" s="17">
        <f t="shared" si="331"/>
        <v>5.2298516979980372</v>
      </c>
      <c r="AO346" s="7">
        <f t="shared" ref="AO346:AQ347" si="334">AO$5*AO345</f>
        <v>9.9106101688153665E-4</v>
      </c>
      <c r="AP346" s="7">
        <f t="shared" si="334"/>
        <v>1.5261594912028774E-3</v>
      </c>
      <c r="AQ346" s="7">
        <f t="shared" si="334"/>
        <v>1.104695420056784E-3</v>
      </c>
      <c r="AR346" s="1">
        <f t="shared" si="304"/>
        <v>119092.44986689604</v>
      </c>
      <c r="AS346" s="1">
        <f t="shared" si="304"/>
        <v>233942.65416458843</v>
      </c>
      <c r="AT346" s="1">
        <f t="shared" si="304"/>
        <v>40499.0450414718</v>
      </c>
      <c r="AU346" s="1">
        <f t="shared" si="311"/>
        <v>23818.489973379212</v>
      </c>
      <c r="AV346" s="1">
        <f t="shared" si="311"/>
        <v>46788.530832917691</v>
      </c>
      <c r="AW346" s="1">
        <f t="shared" si="311"/>
        <v>8099.80900829436</v>
      </c>
      <c r="AX346" s="1">
        <f t="shared" si="312"/>
        <v>74054.702314799608</v>
      </c>
      <c r="AY346" s="1">
        <f t="shared" si="312"/>
        <v>52385.8260143433</v>
      </c>
      <c r="AZ346" s="1">
        <f t="shared" si="312"/>
        <v>4757.8499258163474</v>
      </c>
      <c r="BA346" s="1">
        <f t="shared" si="313"/>
        <v>11.212559319567694</v>
      </c>
      <c r="BB346" s="1">
        <f t="shared" si="313"/>
        <v>10.866391337809038</v>
      </c>
      <c r="BC346" s="1">
        <f t="shared" si="313"/>
        <v>8.4675511489229116</v>
      </c>
      <c r="BD346" s="1">
        <f t="shared" si="314"/>
        <v>28.218811930691345</v>
      </c>
      <c r="BE346">
        <f t="shared" si="332"/>
        <v>0.21822387218499145</v>
      </c>
      <c r="BF346">
        <f t="shared" si="332"/>
        <v>0.3346263841173937</v>
      </c>
      <c r="BG346">
        <f t="shared" si="332"/>
        <v>2.453676962688749E-2</v>
      </c>
      <c r="BH346">
        <f t="shared" si="315"/>
        <v>0.29560533265731015</v>
      </c>
      <c r="BI346">
        <f t="shared" si="316"/>
        <v>4.7621658391411486E-3</v>
      </c>
      <c r="BJ346">
        <f t="shared" si="316"/>
        <v>1.1197481694748152E-2</v>
      </c>
      <c r="BK346">
        <f t="shared" si="316"/>
        <v>6.0205306372294847E-5</v>
      </c>
      <c r="BL346">
        <f t="shared" si="310"/>
        <v>567.13799645576216</v>
      </c>
      <c r="BM346">
        <f t="shared" si="310"/>
        <v>2619.5685876287762</v>
      </c>
      <c r="BN346">
        <f t="shared" si="310"/>
        <v>2.438257414507178</v>
      </c>
      <c r="BO346">
        <f t="shared" si="305"/>
        <v>698.8323037562792</v>
      </c>
      <c r="BP346">
        <f t="shared" si="326"/>
        <v>1471.7566851337949</v>
      </c>
      <c r="BQ346">
        <f t="shared" si="326"/>
        <v>139.40397393161768</v>
      </c>
      <c r="BR346" s="7">
        <f t="shared" si="324"/>
        <v>1.2935949754382392E-3</v>
      </c>
      <c r="BS346" s="7">
        <f t="shared" si="308"/>
        <v>2.5443513477745706E-4</v>
      </c>
      <c r="BT346" s="7">
        <f t="shared" si="309"/>
        <v>4.0475612770673309E-5</v>
      </c>
      <c r="BU346" s="8">
        <f>MAX((BU$3*climhigh!$I456+BU$4*climhigh!$I456^2+BU$5*climhigh!$I456^6)*(K346/K$66)^$BW$1,-99)</f>
        <v>-56.366527741476112</v>
      </c>
      <c r="BV346" s="8">
        <f>MAX((BV$3*climhigh!$I456+BV$4*climhigh!$I456^2+BV$5*climhigh!$I456^6)*(L346/L$66)^$BW$1,-99)</f>
        <v>-30.544626575319434</v>
      </c>
      <c r="BW346" s="8">
        <f>MAX((BW$3*climhigh!$I456+BW$4*climhigh!$I456^2+BW$5*climhigh!$I456^6)*(M346/M$66)^$BW$1,-99)</f>
        <v>-30.520109203666276</v>
      </c>
      <c r="BX346" s="8">
        <f>MAX((BX$3*climhigh!$M456+BX$4*climhigh!$M456^2+BX$5*climhigh!$M456^6)*(K346/K$66)^$BW$1,-99)</f>
        <v>-56.366545517355263</v>
      </c>
      <c r="BY346" s="8">
        <f>MAX((BY$3*climhigh!$M456+BY$4*climhigh!$M456^2+BY$5*climhigh!$M456^6)*(L346/L$66)^$BW$1,-99)</f>
        <v>-30.544635663228931</v>
      </c>
      <c r="BZ346" s="8">
        <f>MAX((BZ$3*climhigh!$M456+BZ$4*climhigh!$M456^2+BZ$5*climhigh!$M456^6)*(M346/M$66)^$BW$1,-99)</f>
        <v>-30.520117749665904</v>
      </c>
      <c r="CA346" s="8">
        <f t="shared" si="317"/>
        <v>2.4630778204351826E-2</v>
      </c>
      <c r="CB346" s="8">
        <f t="shared" si="318"/>
        <v>6.2669353720979086E-6</v>
      </c>
      <c r="CC346" s="8">
        <f t="shared" si="319"/>
        <v>9.969458408396845E-7</v>
      </c>
      <c r="CD346" s="8">
        <f>MAX((CD$3*climhigh!$I456+CD$4*climhigh!$I456^2+CD$5*climhigh!$I456^6)*(K346/K$66)^$BW$1,-99)</f>
        <v>-99</v>
      </c>
      <c r="CE346" s="8">
        <f>MAX((CE$3*climhigh!$I456+CE$4*climhigh!$I456^2+CE$5*climhigh!$I456^6)*(L346/L$66)^$BW$1,-99)</f>
        <v>-99</v>
      </c>
      <c r="CF346" s="8">
        <f>MAX((CF$3*climhigh!$I456+CF$4*climhigh!$I456^2+CF$5*climhigh!$I456^6)*(M346/M$66)^$BW$1,-99)</f>
        <v>-99</v>
      </c>
      <c r="CG346" s="8">
        <f>MAX((CG$3*climhigh!$M456+CG$4*climhigh!$M456^2+CG$5*climhigh!$M456^6)*(K346/K$66)^$BW$1,-99)</f>
        <v>-99</v>
      </c>
      <c r="CH346" s="8">
        <f>MAX((CH$3*climhigh!$M456+CH$4*climhigh!$M456^2+CH$5*climhigh!$M456^6)*(L346/L$66)^$BW$1,-99)</f>
        <v>-99</v>
      </c>
      <c r="CI346" s="8">
        <f>MAX((CI$3*climhigh!$M456+CI$4*climhigh!$M456^2+CI$5*climhigh!$M456^6)*(M346/M$66)^$BW$1,-99)</f>
        <v>-99</v>
      </c>
      <c r="CJ346" s="8">
        <f t="shared" si="320"/>
        <v>0</v>
      </c>
      <c r="CK346" s="8">
        <f t="shared" si="321"/>
        <v>0</v>
      </c>
      <c r="CL346" s="8">
        <f t="shared" si="322"/>
        <v>0</v>
      </c>
    </row>
    <row r="347" spans="1:90">
      <c r="B347" s="4"/>
      <c r="C347" s="4"/>
      <c r="D347" s="4"/>
      <c r="E347" s="11"/>
      <c r="F347" s="11"/>
      <c r="G347" s="11"/>
      <c r="H347" s="4"/>
      <c r="I347" s="4"/>
      <c r="J347" s="4"/>
      <c r="K347" s="4"/>
      <c r="L347" s="4"/>
      <c r="M347" s="4"/>
      <c r="N347" s="11"/>
      <c r="O347" s="11"/>
      <c r="P347" s="11"/>
      <c r="Q347" s="4"/>
      <c r="R347" s="4"/>
      <c r="S347" s="4"/>
      <c r="T347" s="4"/>
      <c r="U347" s="4"/>
      <c r="V347" s="4"/>
      <c r="W347" s="11"/>
      <c r="X347" s="11"/>
      <c r="Y347" s="11"/>
      <c r="Z347" s="4"/>
      <c r="AA347" s="4"/>
      <c r="AB347" s="4"/>
      <c r="AC347" s="12"/>
      <c r="AD347" s="12"/>
      <c r="AE347" s="12"/>
      <c r="AF347" s="11"/>
      <c r="AG347" s="11"/>
      <c r="AH347" s="11"/>
      <c r="AI347" s="1"/>
      <c r="AJ347" s="1"/>
      <c r="AK347" s="1"/>
      <c r="AL347" s="17">
        <f t="shared" si="331"/>
        <v>75.473859244197371</v>
      </c>
      <c r="AM347" s="17">
        <f t="shared" si="331"/>
        <v>36.336365991539232</v>
      </c>
      <c r="AN347" s="17">
        <f t="shared" si="331"/>
        <v>5.235571317284208</v>
      </c>
      <c r="AO347" s="7">
        <f t="shared" si="334"/>
        <v>9.811504067127213E-4</v>
      </c>
      <c r="AP347" s="7">
        <f t="shared" si="334"/>
        <v>1.5108978962908486E-3</v>
      </c>
      <c r="AQ347" s="7">
        <f t="shared" si="334"/>
        <v>1.0936484658562162E-3</v>
      </c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90">
      <c r="B348" s="4"/>
      <c r="C348" s="4"/>
      <c r="D348" s="4"/>
      <c r="H348" s="4"/>
      <c r="I348" s="4"/>
      <c r="J348" s="4"/>
      <c r="K348" s="4"/>
      <c r="L348" s="4"/>
      <c r="M348" s="4"/>
      <c r="T348" s="4"/>
      <c r="U348" s="4"/>
      <c r="V348" s="4"/>
      <c r="AC348" s="12"/>
      <c r="AD348" s="12"/>
      <c r="AE348" s="12"/>
      <c r="AR348" s="1">
        <f t="shared" ref="AR348:AT348" si="335">AL348*AI348^$AR$5*B348^(1-$AR$5)*(1-BI347+0.01*BU347)</f>
        <v>0</v>
      </c>
      <c r="AS348" s="1">
        <f t="shared" si="335"/>
        <v>0</v>
      </c>
      <c r="AT348" s="1">
        <f t="shared" si="335"/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678FF-62CF-4ADD-B8EF-A106D61A0EF9}">
  <dimension ref="A1:X318"/>
  <sheetViews>
    <sheetView tabSelected="1" workbookViewId="0">
      <pane xSplit="5" ySplit="3" topLeftCell="F20" activePane="bottomRight" state="frozen"/>
      <selection pane="topRight" activeCell="F1" sqref="F1"/>
      <selection pane="bottomLeft" activeCell="A4" sqref="A4"/>
      <selection pane="bottomRight" activeCell="B39" sqref="B39"/>
    </sheetView>
  </sheetViews>
  <sheetFormatPr defaultRowHeight="14.5"/>
  <sheetData>
    <row r="1" spans="1:24">
      <c r="F1" t="s">
        <v>64</v>
      </c>
      <c r="K1" t="s">
        <v>75</v>
      </c>
      <c r="P1" t="s">
        <v>84</v>
      </c>
    </row>
    <row r="2" spans="1:24">
      <c r="F2" t="s">
        <v>79</v>
      </c>
      <c r="G2" t="s">
        <v>80</v>
      </c>
      <c r="H2" t="s">
        <v>81</v>
      </c>
      <c r="K2" t="s">
        <v>79</v>
      </c>
      <c r="L2" t="s">
        <v>80</v>
      </c>
      <c r="M2" t="s">
        <v>81</v>
      </c>
      <c r="P2" t="s">
        <v>79</v>
      </c>
      <c r="Q2" t="s">
        <v>80</v>
      </c>
      <c r="R2" t="s">
        <v>81</v>
      </c>
    </row>
    <row r="3" spans="1:24">
      <c r="G3" s="8"/>
      <c r="H3" s="8" t="s">
        <v>25</v>
      </c>
      <c r="I3" s="8" t="s">
        <v>26</v>
      </c>
      <c r="J3" t="s">
        <v>27</v>
      </c>
      <c r="L3" s="8"/>
      <c r="M3" s="8" t="s">
        <v>25</v>
      </c>
      <c r="N3" s="8" t="s">
        <v>26</v>
      </c>
      <c r="O3" t="s">
        <v>27</v>
      </c>
      <c r="Q3" s="8"/>
      <c r="R3" s="8" t="s">
        <v>25</v>
      </c>
      <c r="S3" s="8" t="s">
        <v>26</v>
      </c>
      <c r="T3" t="s">
        <v>27</v>
      </c>
      <c r="V3" s="8"/>
      <c r="W3" s="8"/>
      <c r="X3" s="8"/>
    </row>
    <row r="4" spans="1:24">
      <c r="A4" t="s">
        <v>64</v>
      </c>
      <c r="B4" s="8" t="s">
        <v>25</v>
      </c>
      <c r="C4" s="8" t="s">
        <v>26</v>
      </c>
      <c r="D4" t="s">
        <v>27</v>
      </c>
      <c r="E4">
        <f>economy!A66</f>
        <v>2020</v>
      </c>
      <c r="F4" s="8">
        <f>carboncycle!L276</f>
        <v>407.96009088259655</v>
      </c>
      <c r="G4" s="8">
        <f>climate!I156</f>
        <v>0.50890515123916857</v>
      </c>
      <c r="H4" s="8">
        <f>economy!K66</f>
        <v>36543.191316417455</v>
      </c>
      <c r="I4" s="8">
        <f>economy!L66</f>
        <v>5078.3081882974202</v>
      </c>
      <c r="J4" s="8">
        <f>economy!M66</f>
        <v>1006.4544999464935</v>
      </c>
      <c r="K4" s="8">
        <v>407.96009088259655</v>
      </c>
      <c r="L4" s="8">
        <v>0.50890515123916857</v>
      </c>
      <c r="M4">
        <v>36543.191316417455</v>
      </c>
      <c r="N4">
        <v>5078.3081882974202</v>
      </c>
      <c r="O4">
        <v>1006.4544999464935</v>
      </c>
      <c r="P4">
        <v>407.96009088259655</v>
      </c>
      <c r="Q4">
        <v>0.50890515123916857</v>
      </c>
      <c r="R4">
        <v>36543.191316417455</v>
      </c>
      <c r="S4">
        <v>5078.3081882974202</v>
      </c>
      <c r="T4">
        <v>1006.4544999464935</v>
      </c>
    </row>
    <row r="5" spans="1:24">
      <c r="A5">
        <v>2020</v>
      </c>
      <c r="B5">
        <f>economy!BF1</f>
        <v>0.14487115954850627</v>
      </c>
      <c r="C5">
        <f>economy!BG1</f>
        <v>0.11866573833240701</v>
      </c>
      <c r="D5">
        <f>economy!BH1</f>
        <v>1.1816310877309333E-2</v>
      </c>
      <c r="E5">
        <f>economy!A67</f>
        <v>2021</v>
      </c>
      <c r="F5" s="8">
        <f>carboncycle!L277</f>
        <v>411.08190409238125</v>
      </c>
      <c r="G5" s="8">
        <f>climate!I157</f>
        <v>0.52190748993681602</v>
      </c>
      <c r="H5" s="8">
        <f>economy!K67</f>
        <v>38452.544770018649</v>
      </c>
      <c r="I5" s="8">
        <f>economy!L67</f>
        <v>5328.6750336163659</v>
      </c>
      <c r="J5" s="8">
        <f>economy!M67</f>
        <v>1037.734620429055</v>
      </c>
      <c r="K5" s="8">
        <v>411.08190409238125</v>
      </c>
      <c r="L5" s="8">
        <v>0.52190748993681602</v>
      </c>
      <c r="M5">
        <v>38530.856734456269</v>
      </c>
      <c r="N5">
        <v>5336.0574071453439</v>
      </c>
      <c r="O5">
        <v>1037.7490005967534</v>
      </c>
      <c r="P5">
        <v>411.08190409238125</v>
      </c>
      <c r="Q5">
        <v>0.52190748993681602</v>
      </c>
      <c r="R5">
        <v>38452.544770018649</v>
      </c>
      <c r="S5">
        <v>5328.6750336163659</v>
      </c>
      <c r="T5">
        <v>1037.734620429055</v>
      </c>
    </row>
    <row r="6" spans="1:24">
      <c r="A6">
        <v>2030</v>
      </c>
      <c r="B6">
        <f>economy!BF2</f>
        <v>0.17994446578896242</v>
      </c>
      <c r="C6">
        <f>economy!BG2</f>
        <v>0.16925014711328343</v>
      </c>
      <c r="D6">
        <f>economy!BH2</f>
        <v>1.5641104299433623E-2</v>
      </c>
      <c r="E6">
        <f>economy!A68</f>
        <v>2022</v>
      </c>
      <c r="F6" s="8">
        <f>carboncycle!L278</f>
        <v>413.54083872268819</v>
      </c>
      <c r="G6" s="8">
        <f>climate!I158</f>
        <v>0.53506936146646578</v>
      </c>
      <c r="H6" s="8">
        <f>economy!K68</f>
        <v>39285.251038453309</v>
      </c>
      <c r="I6" s="8">
        <f>economy!L68</f>
        <v>5501.9784697056539</v>
      </c>
      <c r="J6" s="8">
        <f>economy!M68</f>
        <v>1062.0767707826981</v>
      </c>
      <c r="K6" s="8">
        <v>414.16485353422428</v>
      </c>
      <c r="L6" s="8">
        <v>0.53506936146646578</v>
      </c>
      <c r="M6">
        <v>39366.68984163228</v>
      </c>
      <c r="N6">
        <v>5509.7848666739437</v>
      </c>
      <c r="O6">
        <v>1062.0918852823004</v>
      </c>
      <c r="P6">
        <v>413.54083872268819</v>
      </c>
      <c r="Q6">
        <v>0.53506936146646578</v>
      </c>
      <c r="R6">
        <v>39285.251038453309</v>
      </c>
      <c r="S6">
        <v>5501.9784697056539</v>
      </c>
      <c r="T6">
        <v>1062.0767707826981</v>
      </c>
    </row>
    <row r="7" spans="1:24">
      <c r="A7">
        <v>2040</v>
      </c>
      <c r="B7">
        <f>economy!BF3</f>
        <v>0.21822387218499145</v>
      </c>
      <c r="C7">
        <f>economy!BG3</f>
        <v>0.3346263841173937</v>
      </c>
      <c r="D7">
        <f>economy!BH3</f>
        <v>2.453676962688749E-2</v>
      </c>
      <c r="E7">
        <f>economy!A69</f>
        <v>2023</v>
      </c>
      <c r="F7" s="8">
        <f>carboncycle!L279</f>
        <v>416.21853140353994</v>
      </c>
      <c r="G7" s="8">
        <f>climate!I159</f>
        <v>0.54838442466832382</v>
      </c>
      <c r="H7" s="8">
        <f>economy!K69</f>
        <v>40134.687525079571</v>
      </c>
      <c r="I7" s="8">
        <f>economy!L69</f>
        <v>5679.6286610151556</v>
      </c>
      <c r="J7" s="8">
        <f>economy!M69</f>
        <v>1086.9369686668201</v>
      </c>
      <c r="K7" s="8">
        <v>417.4671872067172</v>
      </c>
      <c r="L7" s="8">
        <v>0.54838442466832382</v>
      </c>
      <c r="M7">
        <v>40219.843098306206</v>
      </c>
      <c r="N7">
        <v>5687.8888548234418</v>
      </c>
      <c r="O7">
        <v>1086.9524735861512</v>
      </c>
      <c r="P7">
        <v>416.21853140353994</v>
      </c>
      <c r="Q7">
        <v>0.54838442466832382</v>
      </c>
      <c r="R7">
        <v>40134.687525079571</v>
      </c>
      <c r="S7">
        <v>5679.6286610151556</v>
      </c>
      <c r="T7">
        <v>1086.9369686668201</v>
      </c>
    </row>
    <row r="8" spans="1:24">
      <c r="B8">
        <f>economy!BD5</f>
        <v>2938844.9753963491</v>
      </c>
      <c r="E8">
        <f>economy!A70</f>
        <v>2024</v>
      </c>
      <c r="F8" s="8">
        <f>carboncycle!L280</f>
        <v>419.00359848608468</v>
      </c>
      <c r="G8" s="8">
        <f>climate!I160</f>
        <v>0.56189708089082779</v>
      </c>
      <c r="H8" s="8">
        <f>economy!K70</f>
        <v>40992.085247118375</v>
      </c>
      <c r="I8" s="8">
        <f>economy!L70</f>
        <v>5861.2635498037362</v>
      </c>
      <c r="J8" s="8">
        <f>economy!M70</f>
        <v>1112.2781406491233</v>
      </c>
      <c r="K8" s="8">
        <v>420.8646335255055</v>
      </c>
      <c r="L8" s="8">
        <v>0.56189708089082779</v>
      </c>
      <c r="M8">
        <v>41080.956561070117</v>
      </c>
      <c r="N8">
        <v>5869.9765946571169</v>
      </c>
      <c r="O8">
        <v>1112.2934019611937</v>
      </c>
      <c r="P8">
        <v>419.00359848608468</v>
      </c>
      <c r="Q8">
        <v>0.56189708089082779</v>
      </c>
      <c r="R8">
        <v>40992.085247118375</v>
      </c>
      <c r="S8">
        <v>5861.2635498037362</v>
      </c>
      <c r="T8">
        <v>1112.2781406491233</v>
      </c>
    </row>
    <row r="9" spans="1:24">
      <c r="A9" s="8">
        <v>4.5</v>
      </c>
      <c r="B9" t="s">
        <v>25</v>
      </c>
      <c r="C9" t="s">
        <v>26</v>
      </c>
      <c r="D9" t="s">
        <v>27</v>
      </c>
      <c r="E9">
        <f>economy!A71</f>
        <v>2025</v>
      </c>
      <c r="F9" s="8">
        <f>carboncycle!L281</f>
        <v>421.88776865458954</v>
      </c>
      <c r="G9" s="8">
        <f>climate!I161</f>
        <v>0.57564230208812528</v>
      </c>
      <c r="H9" s="8">
        <f>economy!K71</f>
        <v>41857.401901862999</v>
      </c>
      <c r="I9" s="8">
        <f>economy!L71</f>
        <v>6046.880716671466</v>
      </c>
      <c r="J9" s="8">
        <f>economy!M71</f>
        <v>1138.0792099659234</v>
      </c>
      <c r="K9" s="8">
        <v>424.35503857589981</v>
      </c>
      <c r="L9" s="8">
        <v>0.57564230208812528</v>
      </c>
      <c r="M9">
        <v>41949.986407008779</v>
      </c>
      <c r="N9">
        <v>6056.0451738618303</v>
      </c>
      <c r="O9">
        <v>1138.093325695844</v>
      </c>
      <c r="P9">
        <v>421.88776865458954</v>
      </c>
      <c r="Q9">
        <v>0.57564230208812528</v>
      </c>
      <c r="R9">
        <v>41857.401901862999</v>
      </c>
      <c r="S9">
        <v>6046.880716671466</v>
      </c>
      <c r="T9">
        <v>1138.0792099659234</v>
      </c>
    </row>
    <row r="10" spans="1:24">
      <c r="A10">
        <v>2020</v>
      </c>
      <c r="B10" s="7">
        <f>[1]exercises!B10</f>
        <v>0.35894362898623039</v>
      </c>
      <c r="C10" s="7">
        <f>[1]exercises!C10</f>
        <v>0.29278016365025561</v>
      </c>
      <c r="D10" s="7">
        <f>[1]exercises!D10</f>
        <v>2.8826119303353857E-2</v>
      </c>
      <c r="E10">
        <f>economy!A72</f>
        <v>2026</v>
      </c>
      <c r="F10" s="8">
        <f>carboncycle!L282</f>
        <v>424.86496306753747</v>
      </c>
      <c r="G10" s="8">
        <f>climate!I162</f>
        <v>0.58964001054318305</v>
      </c>
      <c r="H10" s="8">
        <f>economy!K72</f>
        <v>42730.518686136667</v>
      </c>
      <c r="I10" s="8">
        <f>economy!L72</f>
        <v>6236.4760673793835</v>
      </c>
      <c r="J10" s="8">
        <f>economy!M72</f>
        <v>1164.3207843247403</v>
      </c>
      <c r="K10" s="8">
        <v>427.93600136754469</v>
      </c>
      <c r="L10" s="8">
        <v>0.58964001054318305</v>
      </c>
      <c r="M10">
        <v>42826.807034711463</v>
      </c>
      <c r="N10">
        <v>6246.0896972247938</v>
      </c>
      <c r="O10">
        <v>1164.3325724768288</v>
      </c>
      <c r="P10">
        <v>424.86496306753747</v>
      </c>
      <c r="Q10">
        <v>0.58964001054318305</v>
      </c>
      <c r="R10">
        <v>42730.518686136667</v>
      </c>
      <c r="S10">
        <v>6236.4760673793835</v>
      </c>
      <c r="T10">
        <v>1164.3207843247403</v>
      </c>
    </row>
    <row r="11" spans="1:24">
      <c r="A11">
        <v>2030</v>
      </c>
      <c r="B11" s="7">
        <f>[1]exercises!B11</f>
        <v>0.4159876345033755</v>
      </c>
      <c r="C11" s="7">
        <f>[1]exercises!C11</f>
        <v>0.38831785331357205</v>
      </c>
      <c r="D11" s="7">
        <f>[1]exercises!D11</f>
        <v>3.6061931330612473E-2</v>
      </c>
      <c r="E11">
        <f>economy!A73</f>
        <v>2027</v>
      </c>
      <c r="F11" s="8">
        <f>carboncycle!L283</f>
        <v>427.93078100608159</v>
      </c>
      <c r="G11" s="8">
        <f>climate!I163</f>
        <v>0.60390270057756956</v>
      </c>
      <c r="H11" s="8">
        <f>economy!K73</f>
        <v>43611.310048390646</v>
      </c>
      <c r="I11" s="8">
        <f>economy!L73</f>
        <v>6430.0452338616706</v>
      </c>
      <c r="J11" s="8">
        <f>economy!M73</f>
        <v>1190.9849900417807</v>
      </c>
      <c r="K11" s="8">
        <v>431.60539557412488</v>
      </c>
      <c r="L11" s="8">
        <v>0.60390270057756956</v>
      </c>
      <c r="M11">
        <v>43711.284866508315</v>
      </c>
      <c r="N11">
        <v>6440.1047905966661</v>
      </c>
      <c r="O11">
        <v>1190.9929755685839</v>
      </c>
      <c r="P11">
        <v>427.93078100608159</v>
      </c>
      <c r="Q11">
        <v>0.60390270057756956</v>
      </c>
      <c r="R11">
        <v>43611.310048390646</v>
      </c>
      <c r="S11">
        <v>6430.0452338616706</v>
      </c>
      <c r="T11">
        <v>1190.9849900417807</v>
      </c>
    </row>
    <row r="12" spans="1:24">
      <c r="A12">
        <v>2040</v>
      </c>
      <c r="B12" s="7">
        <f>[1]exercises!B12</f>
        <v>0.44605544733121549</v>
      </c>
      <c r="C12" s="7">
        <f>[1]exercises!C12</f>
        <v>0.64396964061591089</v>
      </c>
      <c r="D12" s="7">
        <f>[1]exercises!D12</f>
        <v>5.0936644772301656E-2</v>
      </c>
      <c r="E12">
        <f>economy!A74</f>
        <v>2028</v>
      </c>
      <c r="F12" s="8">
        <f>carboncycle!L284</f>
        <v>431.08183222728616</v>
      </c>
      <c r="G12" s="8">
        <f>climate!I164</f>
        <v>0.61843190142543814</v>
      </c>
      <c r="H12" s="8">
        <f>economy!K74</f>
        <v>44499.643602051387</v>
      </c>
      <c r="I12" s="8">
        <f>economy!L74</f>
        <v>6627.5834002385773</v>
      </c>
      <c r="J12" s="8">
        <f>economy!M74</f>
        <v>1218.0552961377307</v>
      </c>
      <c r="K12" s="8">
        <v>435.36124571200025</v>
      </c>
      <c r="L12" s="8">
        <v>0.61843190142543814</v>
      </c>
      <c r="M12">
        <v>44603.278041995014</v>
      </c>
      <c r="N12">
        <v>6638.0844145707151</v>
      </c>
      <c r="O12">
        <v>1218.0576975851513</v>
      </c>
      <c r="P12">
        <v>431.08183222728616</v>
      </c>
      <c r="Q12">
        <v>0.61843190142543814</v>
      </c>
      <c r="R12">
        <v>44499.643602051387</v>
      </c>
      <c r="S12">
        <v>6627.5834002385773</v>
      </c>
      <c r="T12">
        <v>1218.0552961377307</v>
      </c>
    </row>
    <row r="13" spans="1:24">
      <c r="B13">
        <f>[1]exercises!B13</f>
        <v>0</v>
      </c>
      <c r="C13">
        <f>[1]exercises!C13</f>
        <v>0</v>
      </c>
      <c r="D13" s="1">
        <f>[1]exercises!D13</f>
        <v>0</v>
      </c>
      <c r="E13">
        <f>economy!A75</f>
        <v>2029</v>
      </c>
      <c r="F13" s="8">
        <f>carboncycle!L285</f>
        <v>434.31533511095893</v>
      </c>
      <c r="G13" s="8">
        <f>climate!I165</f>
        <v>0.63323097728719946</v>
      </c>
      <c r="H13" s="8">
        <f>economy!K75</f>
        <v>45395.380433727689</v>
      </c>
      <c r="I13" s="8">
        <f>economy!L75</f>
        <v>6829.0851443089741</v>
      </c>
      <c r="J13" s="8">
        <f>economy!M75</f>
        <v>1245.5163550732407</v>
      </c>
      <c r="K13" s="8">
        <v>439.20165607940726</v>
      </c>
      <c r="L13" s="8">
        <v>0.63323097728719946</v>
      </c>
      <c r="M13">
        <v>45502.636664808255</v>
      </c>
      <c r="N13">
        <v>6840.0217024276017</v>
      </c>
      <c r="O13">
        <v>1245.5110713210656</v>
      </c>
      <c r="P13">
        <v>434.31533511095893</v>
      </c>
      <c r="Q13">
        <v>0.63323097728719946</v>
      </c>
      <c r="R13">
        <v>45395.380433727689</v>
      </c>
      <c r="S13">
        <v>6829.0851443089741</v>
      </c>
      <c r="T13">
        <v>1245.5163550732407</v>
      </c>
    </row>
    <row r="14" spans="1:24">
      <c r="A14" s="8">
        <v>3</v>
      </c>
      <c r="B14" t="s">
        <v>25</v>
      </c>
      <c r="C14" t="s">
        <v>26</v>
      </c>
      <c r="D14" t="s">
        <v>27</v>
      </c>
      <c r="E14">
        <f>economy!A76</f>
        <v>2030</v>
      </c>
      <c r="F14" s="8">
        <f>carboncycle!L286</f>
        <v>437.62887368129532</v>
      </c>
      <c r="G14" s="8">
        <f>climate!I166</f>
        <v>0.64833054090308162</v>
      </c>
      <c r="H14" s="8">
        <f>economy!K76</f>
        <v>46298.375320538798</v>
      </c>
      <c r="I14" s="8">
        <f>economy!L76</f>
        <v>7034.5442905415312</v>
      </c>
      <c r="J14" s="8">
        <f>economy!M76</f>
        <v>1273.3538596407011</v>
      </c>
      <c r="K14" s="8">
        <v>443.12476879284247</v>
      </c>
      <c r="L14" s="8">
        <v>0.64833054090308162</v>
      </c>
      <c r="M14">
        <v>46409.203029983757</v>
      </c>
      <c r="N14">
        <v>7045.9088144157431</v>
      </c>
      <c r="O14">
        <v>1273.3384569775092</v>
      </c>
      <c r="P14">
        <v>437.62887368129532</v>
      </c>
      <c r="Q14">
        <v>0.64833054090308162</v>
      </c>
      <c r="R14">
        <v>46298.375320538798</v>
      </c>
      <c r="S14">
        <v>7034.5442905415312</v>
      </c>
      <c r="T14">
        <v>1273.3538596407011</v>
      </c>
    </row>
    <row r="15" spans="1:24">
      <c r="A15">
        <v>2020</v>
      </c>
      <c r="B15" s="7">
        <f>[1]exercises!B20</f>
        <v>0.12169153966651407</v>
      </c>
      <c r="C15" s="7">
        <f>[1]exercises!C20</f>
        <v>9.9667526759157715E-2</v>
      </c>
      <c r="D15" s="7">
        <f>[1]exercises!D20</f>
        <v>9.9436600289281429E-3</v>
      </c>
      <c r="E15">
        <f>economy!A77</f>
        <v>2031</v>
      </c>
      <c r="F15" s="8">
        <f>carboncycle!L287</f>
        <v>441.02025096749242</v>
      </c>
      <c r="G15" s="8">
        <f>climate!I167</f>
        <v>0.66374907509071857</v>
      </c>
      <c r="H15" s="8">
        <f>economy!K77</f>
        <v>47156.346647716964</v>
      </c>
      <c r="I15" s="8">
        <f>economy!L77</f>
        <v>7233.5681875980954</v>
      </c>
      <c r="J15" s="8">
        <f>economy!M77</f>
        <v>1301.5408351480216</v>
      </c>
      <c r="K15" s="8">
        <v>447.12873943632115</v>
      </c>
      <c r="L15" s="8">
        <v>0.66374907509071857</v>
      </c>
      <c r="M15">
        <v>47322.811845652737</v>
      </c>
      <c r="N15">
        <v>7255.7368076272869</v>
      </c>
      <c r="O15">
        <v>1301.5261148452939</v>
      </c>
      <c r="P15">
        <v>441.02025096749242</v>
      </c>
      <c r="Q15">
        <v>0.66374907509071857</v>
      </c>
      <c r="R15">
        <v>47156.346647716964</v>
      </c>
      <c r="S15">
        <v>7233.5681875980954</v>
      </c>
      <c r="T15">
        <v>1301.5408351480216</v>
      </c>
    </row>
    <row r="16" spans="1:24">
      <c r="A16">
        <v>2030</v>
      </c>
      <c r="B16" s="7">
        <f>[1]exercises!B21</f>
        <v>0.15346820685337598</v>
      </c>
      <c r="C16" s="7">
        <f>[1]exercises!C21</f>
        <v>0.14427656507843134</v>
      </c>
      <c r="D16" s="7">
        <f>[1]exercises!D21</f>
        <v>1.3347021446647827E-2</v>
      </c>
      <c r="E16">
        <f>economy!A78</f>
        <v>2032</v>
      </c>
      <c r="F16" s="8">
        <f>carboncycle!L288</f>
        <v>444.19903252664949</v>
      </c>
      <c r="G16" s="8">
        <f>climate!I168</f>
        <v>0.67949897774799406</v>
      </c>
      <c r="H16" s="8">
        <f>economy!K78</f>
        <v>48071.513839223029</v>
      </c>
      <c r="I16" s="8">
        <f>economy!L78</f>
        <v>7446.3683990932841</v>
      </c>
      <c r="J16" s="8">
        <f>economy!M78</f>
        <v>1330.0911874044132</v>
      </c>
      <c r="K16" s="8">
        <v>451.2117233378209</v>
      </c>
      <c r="L16" s="8">
        <v>0.67949897774799406</v>
      </c>
      <c r="M16">
        <v>48243.29045481958</v>
      </c>
      <c r="N16">
        <v>7469.49552057456</v>
      </c>
      <c r="O16">
        <v>1330.0610923243369</v>
      </c>
      <c r="P16">
        <v>444.19903252664949</v>
      </c>
      <c r="Q16">
        <v>0.67949897774799406</v>
      </c>
      <c r="R16">
        <v>48071.513839223029</v>
      </c>
      <c r="S16">
        <v>7446.3683990932841</v>
      </c>
      <c r="T16">
        <v>1330.0911874044132</v>
      </c>
    </row>
    <row r="17" spans="1:20">
      <c r="A17">
        <v>2040</v>
      </c>
      <c r="B17" s="7">
        <f>[1]exercises!B22</f>
        <v>0.18629155181380669</v>
      </c>
      <c r="C17" s="7">
        <f>[1]exercises!C22</f>
        <v>0.28326881629404183</v>
      </c>
      <c r="D17" s="7">
        <f>[1]exercises!D22</f>
        <v>2.0750916441892371E-2</v>
      </c>
      <c r="E17">
        <f>economy!A79</f>
        <v>2033</v>
      </c>
      <c r="F17" s="8">
        <f>carboncycle!L289</f>
        <v>447.45534568268044</v>
      </c>
      <c r="G17" s="8">
        <f>climate!I169</f>
        <v>0.69559989694236635</v>
      </c>
      <c r="H17" s="8">
        <f>economy!K79</f>
        <v>48993.10304166592</v>
      </c>
      <c r="I17" s="8">
        <f>economy!L79</f>
        <v>7663.0706488494188</v>
      </c>
      <c r="J17" s="8">
        <f>economy!M79</f>
        <v>1358.9807258558474</v>
      </c>
      <c r="K17" s="8">
        <v>455.37186823646277</v>
      </c>
      <c r="L17" s="8">
        <v>0.69559989694236635</v>
      </c>
      <c r="M17">
        <v>49170.459060899622</v>
      </c>
      <c r="N17">
        <v>7687.1734715342664</v>
      </c>
      <c r="O17">
        <v>1358.9311240782129</v>
      </c>
      <c r="P17">
        <v>447.45534568268044</v>
      </c>
      <c r="Q17">
        <v>0.69559989694236635</v>
      </c>
      <c r="R17">
        <v>48993.10304166592</v>
      </c>
      <c r="S17">
        <v>7663.0706488494188</v>
      </c>
      <c r="T17">
        <v>1358.9807258558474</v>
      </c>
    </row>
    <row r="18" spans="1:20">
      <c r="B18">
        <f>[1]exercises!B23</f>
        <v>0</v>
      </c>
      <c r="C18">
        <f>[1]exercises!C23</f>
        <v>0</v>
      </c>
      <c r="D18" s="1">
        <f>[1]exercises!D23</f>
        <v>0</v>
      </c>
      <c r="E18">
        <f>economy!A80</f>
        <v>2034</v>
      </c>
      <c r="F18" s="8">
        <f>carboncycle!L290</f>
        <v>450.79005839880477</v>
      </c>
      <c r="G18" s="8">
        <f>climate!I170</f>
        <v>0.71203024728147546</v>
      </c>
      <c r="H18" s="8">
        <f>economy!K80</f>
        <v>49921.358202142146</v>
      </c>
      <c r="I18" s="8">
        <f>economy!L80</f>
        <v>7883.7058674307609</v>
      </c>
      <c r="J18" s="8">
        <f>economy!M80</f>
        <v>1388.1983309428419</v>
      </c>
      <c r="K18" s="8">
        <v>459.60731077193407</v>
      </c>
      <c r="L18" s="8">
        <v>0.71203024728147546</v>
      </c>
      <c r="M18">
        <v>50104.13095934828</v>
      </c>
      <c r="N18">
        <v>7908.7577697374627</v>
      </c>
      <c r="O18">
        <v>1388.1245441103465</v>
      </c>
      <c r="P18">
        <v>450.79005839880477</v>
      </c>
      <c r="Q18">
        <v>0.71203024728147546</v>
      </c>
      <c r="R18">
        <v>49921.358202142146</v>
      </c>
      <c r="S18">
        <v>7883.7058674307609</v>
      </c>
      <c r="T18">
        <v>1388.1983309428419</v>
      </c>
    </row>
    <row r="19" spans="1:20">
      <c r="A19" s="8">
        <v>1.5</v>
      </c>
      <c r="B19" t="s">
        <v>25</v>
      </c>
      <c r="C19" t="s">
        <v>26</v>
      </c>
      <c r="D19" t="s">
        <v>27</v>
      </c>
      <c r="E19">
        <f>economy!A81</f>
        <v>2035</v>
      </c>
      <c r="F19" s="8">
        <f>carboncycle!L291</f>
        <v>454.19848218966331</v>
      </c>
      <c r="G19" s="8">
        <f>climate!I171</f>
        <v>0.72874410287823155</v>
      </c>
      <c r="H19" s="8">
        <f>economy!K81</f>
        <v>50856.104331718911</v>
      </c>
      <c r="I19" s="8">
        <f>economy!L81</f>
        <v>8108.2618415454899</v>
      </c>
      <c r="J19" s="8">
        <f>economy!M81</f>
        <v>1417.7333894951514</v>
      </c>
      <c r="K19" s="8">
        <v>463.91617523979437</v>
      </c>
      <c r="L19" s="8">
        <v>0.72874410287823155</v>
      </c>
      <c r="M19">
        <v>51044.112776823858</v>
      </c>
      <c r="N19">
        <v>8134.2340385205089</v>
      </c>
      <c r="O19">
        <v>1417.6302085814905</v>
      </c>
      <c r="P19">
        <v>454.19848218966331</v>
      </c>
      <c r="Q19">
        <v>0.72874410287823155</v>
      </c>
      <c r="R19">
        <v>50856.104331718911</v>
      </c>
      <c r="S19">
        <v>8108.2618415454899</v>
      </c>
      <c r="T19">
        <v>1417.7333894951514</v>
      </c>
    </row>
    <row r="20" spans="1:20">
      <c r="A20">
        <v>2020</v>
      </c>
      <c r="B20" s="7">
        <f>[1]exercises!B25</f>
        <v>0</v>
      </c>
      <c r="C20" s="7">
        <f>[1]exercises!C25</f>
        <v>0</v>
      </c>
      <c r="D20" s="7">
        <f>[1]exercises!D25</f>
        <v>0</v>
      </c>
      <c r="E20">
        <f>economy!A82</f>
        <v>2036</v>
      </c>
      <c r="F20" s="8">
        <f>carboncycle!L292</f>
        <v>457.6770374529757</v>
      </c>
      <c r="G20" s="8">
        <f>climate!I172</f>
        <v>0.74579687994394284</v>
      </c>
      <c r="H20" s="8">
        <f>economy!K82</f>
        <v>51797.164890265965</v>
      </c>
      <c r="I20" s="8">
        <f>economy!L82</f>
        <v>8336.7253372247869</v>
      </c>
      <c r="J20" s="8">
        <f>economy!M82</f>
        <v>1447.5757586389179</v>
      </c>
      <c r="K20" s="8">
        <v>468.29657367055978</v>
      </c>
      <c r="L20" s="8">
        <v>0.74579687994394284</v>
      </c>
      <c r="M20">
        <v>51990.204718724279</v>
      </c>
      <c r="N20">
        <v>8363.5863496027487</v>
      </c>
      <c r="O20">
        <v>1447.4374282495669</v>
      </c>
      <c r="P20">
        <v>457.6770374529757</v>
      </c>
      <c r="Q20">
        <v>0.74579687994394284</v>
      </c>
      <c r="R20">
        <v>51797.164890265965</v>
      </c>
      <c r="S20">
        <v>8336.7253372247869</v>
      </c>
      <c r="T20">
        <v>1447.5757586389179</v>
      </c>
    </row>
    <row r="21" spans="1:20">
      <c r="A21">
        <v>2030</v>
      </c>
      <c r="B21" s="7">
        <f>[1]exercises!B26</f>
        <v>6.3407800818316247E-3</v>
      </c>
      <c r="C21" s="7">
        <f>[1]exercises!C26</f>
        <v>6.155380616679724E-3</v>
      </c>
      <c r="D21" s="7">
        <f>[1]exercises!D26</f>
        <v>5.8632965596821618E-4</v>
      </c>
      <c r="E21">
        <f>economy!A83</f>
        <v>2037</v>
      </c>
      <c r="F21" s="8">
        <f>carboncycle!L293</f>
        <v>461.22279815326829</v>
      </c>
      <c r="G21" s="8">
        <f>climate!I173</f>
        <v>0.76320007670709522</v>
      </c>
      <c r="H21" s="8">
        <f>economy!K83</f>
        <v>52744.358672932147</v>
      </c>
      <c r="I21" s="8">
        <f>economy!L83</f>
        <v>8569.0818537934283</v>
      </c>
      <c r="J21" s="8">
        <f>economy!M83</f>
        <v>1477.7157049620691</v>
      </c>
      <c r="K21" s="8">
        <v>472.74660666328828</v>
      </c>
      <c r="L21" s="8">
        <v>0.76320007670709522</v>
      </c>
      <c r="M21">
        <v>52942.200825516898</v>
      </c>
      <c r="N21">
        <v>8596.7971677128517</v>
      </c>
      <c r="O21">
        <v>1477.5359094903747</v>
      </c>
      <c r="P21">
        <v>461.22279815326829</v>
      </c>
      <c r="Q21">
        <v>0.76320007670709522</v>
      </c>
      <c r="R21">
        <v>52744.358672932147</v>
      </c>
      <c r="S21">
        <v>8569.0818537934283</v>
      </c>
      <c r="T21">
        <v>1477.7157049620691</v>
      </c>
    </row>
    <row r="22" spans="1:20">
      <c r="A22">
        <v>2040</v>
      </c>
      <c r="B22" s="7">
        <f>[1]exercises!B27</f>
        <v>2.3941497453936846E-2</v>
      </c>
      <c r="C22" s="7">
        <f>[1]exercises!C27</f>
        <v>3.8835005541206988E-2</v>
      </c>
      <c r="D22" s="7">
        <f>[1]exercises!D27</f>
        <v>2.8494503463477525E-3</v>
      </c>
      <c r="E22">
        <f>economy!A84</f>
        <v>2038</v>
      </c>
      <c r="F22" s="8">
        <f>carboncycle!L294</f>
        <v>464.83323914879838</v>
      </c>
      <c r="G22" s="8">
        <f>climate!I174</f>
        <v>0.78093920675772566</v>
      </c>
      <c r="H22" s="8">
        <f>economy!K84</f>
        <v>53697.500049415605</v>
      </c>
      <c r="I22" s="8">
        <f>economy!L84</f>
        <v>8805.3155627531269</v>
      </c>
      <c r="J22" s="8">
        <f>economy!M84</f>
        <v>1508.1438515541702</v>
      </c>
      <c r="K22" s="8">
        <v>477.26436463071354</v>
      </c>
      <c r="L22" s="8">
        <v>0.78093920675772566</v>
      </c>
      <c r="M22">
        <v>53899.889237970296</v>
      </c>
      <c r="N22">
        <v>8833.8473048416454</v>
      </c>
      <c r="O22">
        <v>1507.9157029429407</v>
      </c>
      <c r="P22">
        <v>464.83323914879838</v>
      </c>
      <c r="Q22">
        <v>0.78093920675772566</v>
      </c>
      <c r="R22">
        <v>53697.500049415605</v>
      </c>
      <c r="S22">
        <v>8805.3155627531269</v>
      </c>
      <c r="T22">
        <v>1508.1438515541702</v>
      </c>
    </row>
    <row r="23" spans="1:20">
      <c r="B23">
        <f>[1]exercises!B28</f>
        <v>0</v>
      </c>
      <c r="C23">
        <f>[1]exercises!C28</f>
        <v>0</v>
      </c>
      <c r="D23" s="1">
        <f>[1]exercises!D28</f>
        <v>0</v>
      </c>
      <c r="E23">
        <f>economy!A85</f>
        <v>2039</v>
      </c>
      <c r="F23" s="8">
        <f>carboncycle!L295</f>
        <v>468.50608308209405</v>
      </c>
      <c r="G23" s="8">
        <f>climate!I175</f>
        <v>0.79900943561164761</v>
      </c>
      <c r="H23" s="8">
        <f>economy!K85</f>
        <v>54656.399142961265</v>
      </c>
      <c r="I23" s="8">
        <f>economy!L85</f>
        <v>9045.4092531793667</v>
      </c>
      <c r="J23" s="8">
        <f>economy!M85</f>
        <v>1538.8511318967444</v>
      </c>
      <c r="K23" s="8">
        <v>481.84792925036021</v>
      </c>
      <c r="L23" s="8">
        <v>0.79900943561164761</v>
      </c>
      <c r="M23">
        <v>54863.052471169489</v>
      </c>
      <c r="N23">
        <v>9074.715883453784</v>
      </c>
      <c r="O23">
        <v>1538.5671589104782</v>
      </c>
      <c r="P23">
        <v>468.50608308209405</v>
      </c>
      <c r="Q23">
        <v>0.79900943561164761</v>
      </c>
      <c r="R23">
        <v>54656.399142961265</v>
      </c>
      <c r="S23">
        <v>9045.4092531793667</v>
      </c>
      <c r="T23">
        <v>1538.8511318967444</v>
      </c>
    </row>
    <row r="24" spans="1:20">
      <c r="A24" s="8" t="s">
        <v>82</v>
      </c>
      <c r="B24" t="s">
        <v>25</v>
      </c>
      <c r="C24" t="s">
        <v>26</v>
      </c>
      <c r="D24" t="s">
        <v>27</v>
      </c>
      <c r="E24">
        <f>economy!A86</f>
        <v>2040</v>
      </c>
      <c r="F24" s="8">
        <f>carboncycle!L296</f>
        <v>472.23920776514052</v>
      </c>
      <c r="G24" s="8">
        <f>climate!I176</f>
        <v>0.81738035150808153</v>
      </c>
      <c r="H24" s="8">
        <f>economy!K86</f>
        <v>55620.861996379877</v>
      </c>
      <c r="I24" s="8">
        <f>economy!L86</f>
        <v>9289.3442847451261</v>
      </c>
      <c r="J24" s="8">
        <f>economy!M86</f>
        <v>1569.8287497933916</v>
      </c>
      <c r="K24" s="8">
        <v>486.4953749994782</v>
      </c>
      <c r="L24" s="8">
        <v>0.81738035150808153</v>
      </c>
      <c r="M24">
        <v>55831.467697017048</v>
      </c>
      <c r="N24">
        <v>9319.380308041058</v>
      </c>
      <c r="O24">
        <v>1569.4808887332415</v>
      </c>
      <c r="P24">
        <v>472.23920776514052</v>
      </c>
      <c r="Q24">
        <v>0.81738035150808153</v>
      </c>
      <c r="R24">
        <v>55620.861996379877</v>
      </c>
      <c r="S24">
        <v>9289.3442847451261</v>
      </c>
      <c r="T24">
        <v>1569.8287497933916</v>
      </c>
    </row>
    <row r="25" spans="1:20">
      <c r="A25">
        <v>2020</v>
      </c>
      <c r="B25" s="7">
        <f>0.15*B20+0.7*B15+0.15*B10</f>
        <v>0.1390256221144944</v>
      </c>
      <c r="C25" s="7">
        <f t="shared" ref="C25:D25" si="0">0.15*C20+0.7*C15+0.15*C10</f>
        <v>0.11368429327894874</v>
      </c>
      <c r="D25" s="7">
        <f t="shared" si="0"/>
        <v>1.1284479915752777E-2</v>
      </c>
      <c r="E25">
        <f>economy!A87</f>
        <v>2041</v>
      </c>
      <c r="F25" s="8">
        <f>carboncycle!L297</f>
        <v>476.03059023171386</v>
      </c>
      <c r="G25" s="8">
        <f>climate!I177</f>
        <v>0.8360177094026976</v>
      </c>
      <c r="H25" s="8">
        <f>economy!K87</f>
        <v>56506.982725733586</v>
      </c>
      <c r="I25" s="8">
        <f>economy!L87</f>
        <v>9458.6337450708834</v>
      </c>
      <c r="J25" s="8">
        <f>economy!M87</f>
        <v>1601.0111816150659</v>
      </c>
      <c r="K25" s="8">
        <v>491.20477070223069</v>
      </c>
      <c r="L25" s="8">
        <v>0.8360177094026976</v>
      </c>
      <c r="M25">
        <v>56804.907034782394</v>
      </c>
      <c r="N25">
        <v>9567.816244446527</v>
      </c>
      <c r="O25">
        <v>1600.6477314309373</v>
      </c>
      <c r="P25">
        <v>476.03059023171386</v>
      </c>
      <c r="Q25">
        <v>0.8360177094026976</v>
      </c>
      <c r="R25">
        <v>56506.982725733586</v>
      </c>
      <c r="S25">
        <v>9458.6337450708834</v>
      </c>
      <c r="T25">
        <v>1601.0111816150659</v>
      </c>
    </row>
    <row r="26" spans="1:20">
      <c r="A26">
        <v>2030</v>
      </c>
      <c r="B26" s="7">
        <f t="shared" ref="B26:D26" si="1">0.15*B21+0.7*B16+0.15*B11</f>
        <v>0.17077700698514425</v>
      </c>
      <c r="C26" s="7">
        <f t="shared" si="1"/>
        <v>0.1601645806444397</v>
      </c>
      <c r="D26" s="7">
        <f t="shared" si="1"/>
        <v>1.4840154160640582E-2</v>
      </c>
      <c r="E26">
        <f>economy!A88</f>
        <v>2042</v>
      </c>
      <c r="F26" s="8">
        <f>carboncycle!L298</f>
        <v>478.89646022306374</v>
      </c>
      <c r="G26" s="8">
        <f>climate!I178</f>
        <v>0.85472948358956258</v>
      </c>
      <c r="H26" s="8">
        <f>economy!K88</f>
        <v>57479.184492475397</v>
      </c>
      <c r="I26" s="8">
        <f>economy!L88</f>
        <v>9706.3312473964215</v>
      </c>
      <c r="J26" s="8">
        <f>economy!M88</f>
        <v>1632.5014185088255</v>
      </c>
      <c r="K26" s="8">
        <v>495.97418104824794</v>
      </c>
      <c r="L26" s="8">
        <v>0.85489654832726503</v>
      </c>
      <c r="M26">
        <v>57783.137849151899</v>
      </c>
      <c r="N26">
        <v>9819.9976064306229</v>
      </c>
      <c r="O26">
        <v>1632.0587249880043</v>
      </c>
      <c r="P26">
        <v>478.89646022306374</v>
      </c>
      <c r="Q26">
        <v>0.85472948358956258</v>
      </c>
      <c r="R26">
        <v>57479.184492475397</v>
      </c>
      <c r="S26">
        <v>9706.3312473964215</v>
      </c>
      <c r="T26">
        <v>1632.5014185088255</v>
      </c>
    </row>
    <row r="27" spans="1:20">
      <c r="A27">
        <v>2040</v>
      </c>
      <c r="B27" s="7">
        <f t="shared" ref="B27:D27" si="2">0.15*B22+0.7*B17+0.15*B12</f>
        <v>0.20090362798743755</v>
      </c>
      <c r="C27" s="7">
        <f t="shared" si="2"/>
        <v>0.30070886832939692</v>
      </c>
      <c r="D27" s="7">
        <f t="shared" si="2"/>
        <v>2.2593555777122069E-2</v>
      </c>
      <c r="E27">
        <f>economy!A89</f>
        <v>2043</v>
      </c>
      <c r="F27" s="8">
        <f>carboncycle!L299</f>
        <v>481.82376695117591</v>
      </c>
      <c r="G27" s="8">
        <f>climate!I179</f>
        <v>0.87356817248199703</v>
      </c>
      <c r="H27" s="8">
        <f>economy!K89</f>
        <v>58455.809155210605</v>
      </c>
      <c r="I27" s="8">
        <f>economy!L89</f>
        <v>9957.6152295790853</v>
      </c>
      <c r="J27" s="8">
        <f>economy!M89</f>
        <v>1664.2410459784764</v>
      </c>
      <c r="K27" s="8">
        <v>500.80166806021475</v>
      </c>
      <c r="L27" s="8">
        <v>0.87406162681707866</v>
      </c>
      <c r="M27">
        <v>58765.923055142448</v>
      </c>
      <c r="N27">
        <v>10075.896548987908</v>
      </c>
      <c r="O27">
        <v>1663.7050817247175</v>
      </c>
      <c r="P27">
        <v>481.82376695117591</v>
      </c>
      <c r="Q27">
        <v>0.87356817248199703</v>
      </c>
      <c r="R27">
        <v>58455.809155210605</v>
      </c>
      <c r="S27">
        <v>9957.6152295790853</v>
      </c>
      <c r="T27">
        <v>1664.2410459784764</v>
      </c>
    </row>
    <row r="28" spans="1:20">
      <c r="B28">
        <f t="shared" ref="B28:D28" si="3">0.15*B23+0.7*B18+0.15*B13</f>
        <v>0</v>
      </c>
      <c r="C28">
        <f t="shared" si="3"/>
        <v>0</v>
      </c>
      <c r="D28" s="1">
        <f t="shared" si="3"/>
        <v>0</v>
      </c>
      <c r="E28">
        <f>economy!A90</f>
        <v>2044</v>
      </c>
      <c r="F28" s="8">
        <f>carboncycle!L300</f>
        <v>484.82899898021736</v>
      </c>
      <c r="G28" s="8">
        <f>climate!I180</f>
        <v>0.89255402180886023</v>
      </c>
      <c r="H28" s="8">
        <f>economy!K90</f>
        <v>59437.33211966775</v>
      </c>
      <c r="I28" s="8">
        <f>economy!L90</f>
        <v>10212.745357501713</v>
      </c>
      <c r="J28" s="8">
        <f>economy!M90</f>
        <v>1696.2227173688857</v>
      </c>
      <c r="K28" s="8">
        <v>505.6852924993417</v>
      </c>
      <c r="L28" s="8">
        <v>0.89352224109723233</v>
      </c>
      <c r="M28">
        <v>59753.021429172906</v>
      </c>
      <c r="N28">
        <v>10335.483467957174</v>
      </c>
      <c r="O28">
        <v>1695.5781672602427</v>
      </c>
      <c r="P28">
        <v>484.82899898021736</v>
      </c>
      <c r="Q28">
        <v>0.89255402180886023</v>
      </c>
      <c r="R28">
        <v>59437.33211966775</v>
      </c>
      <c r="S28">
        <v>10212.745357501713</v>
      </c>
      <c r="T28">
        <v>1696.2227173688857</v>
      </c>
    </row>
    <row r="29" spans="1:20">
      <c r="A29" s="8" t="s">
        <v>85</v>
      </c>
      <c r="B29" t="s">
        <v>25</v>
      </c>
      <c r="C29" t="s">
        <v>26</v>
      </c>
      <c r="D29" t="s">
        <v>27</v>
      </c>
      <c r="E29">
        <f>economy!A91</f>
        <v>2045</v>
      </c>
      <c r="F29" s="8">
        <f>carboncycle!L301</f>
        <v>487.90064846606458</v>
      </c>
      <c r="G29" s="8">
        <f>climate!I181</f>
        <v>0.91170393500196456</v>
      </c>
      <c r="H29" s="8">
        <f>economy!K91</f>
        <v>60423.561589765872</v>
      </c>
      <c r="I29" s="8">
        <f>economy!L91</f>
        <v>10471.68934758194</v>
      </c>
      <c r="J29" s="8">
        <f>economy!M91</f>
        <v>1728.4390773026519</v>
      </c>
      <c r="K29" s="8">
        <v>510.62311520426039</v>
      </c>
      <c r="L29" s="8">
        <v>0.91328633357996969</v>
      </c>
      <c r="M29">
        <v>60744.187925530823</v>
      </c>
      <c r="N29">
        <v>10598.727005496774</v>
      </c>
      <c r="O29">
        <v>1727.669482630693</v>
      </c>
      <c r="P29">
        <v>487.90064846606458</v>
      </c>
      <c r="Q29">
        <v>0.91170393500196456</v>
      </c>
      <c r="R29">
        <v>60423.561589765872</v>
      </c>
      <c r="S29">
        <v>10471.68934758194</v>
      </c>
      <c r="T29">
        <v>1728.4390773026519</v>
      </c>
    </row>
    <row r="30" spans="1:20">
      <c r="A30">
        <v>2020</v>
      </c>
      <c r="B30" s="7">
        <v>0.14487115954850627</v>
      </c>
      <c r="C30" s="7">
        <v>0.11866573833240701</v>
      </c>
      <c r="D30" s="7">
        <v>1.1816310877309333E-2</v>
      </c>
      <c r="E30">
        <f>economy!A92</f>
        <v>2046</v>
      </c>
      <c r="F30" s="8">
        <f>carboncycle!L302</f>
        <v>491.03103031051023</v>
      </c>
      <c r="G30" s="8">
        <f>climate!I182</f>
        <v>0.93103220953421939</v>
      </c>
      <c r="H30" s="8">
        <f>economy!K92</f>
        <v>61414.308636608483</v>
      </c>
      <c r="I30" s="8">
        <f>economy!L92</f>
        <v>10734.415461510282</v>
      </c>
      <c r="J30" s="8">
        <f>economy!M92</f>
        <v>1760.8829177215944</v>
      </c>
      <c r="K30" s="8">
        <v>515.61319836283633</v>
      </c>
      <c r="L30" s="8">
        <v>0.93336049289316414</v>
      </c>
      <c r="M30">
        <v>61739.17399743486</v>
      </c>
      <c r="N30">
        <v>10865.594061024538</v>
      </c>
      <c r="O30">
        <v>1759.9706491761112</v>
      </c>
      <c r="P30">
        <v>491.03103031051023</v>
      </c>
      <c r="Q30">
        <v>0.93103220953421939</v>
      </c>
      <c r="R30">
        <v>61414.308636608483</v>
      </c>
      <c r="S30">
        <v>10734.415461510282</v>
      </c>
      <c r="T30">
        <v>1760.8829177215944</v>
      </c>
    </row>
    <row r="31" spans="1:20">
      <c r="A31">
        <v>2030</v>
      </c>
      <c r="B31" s="7">
        <v>0.17994446578896242</v>
      </c>
      <c r="C31" s="7">
        <v>0.16925014711328343</v>
      </c>
      <c r="D31" s="7">
        <v>1.5641104299433623E-2</v>
      </c>
      <c r="E31">
        <f>economy!A93</f>
        <v>2047</v>
      </c>
      <c r="F31" s="8">
        <f>carboncycle!L303</f>
        <v>494.21470801156335</v>
      </c>
      <c r="G31" s="8">
        <f>climate!I183</f>
        <v>0.95055109879692179</v>
      </c>
      <c r="H31" s="8">
        <f>economy!K93</f>
        <v>62409.382225378235</v>
      </c>
      <c r="I31" s="8">
        <f>economy!L93</f>
        <v>11000.89129958418</v>
      </c>
      <c r="J31" s="8">
        <f>economy!M93</f>
        <v>1793.5471544468173</v>
      </c>
      <c r="K31" s="8">
        <v>520.65360671867245</v>
      </c>
      <c r="L31" s="8">
        <v>0.95375009155030233</v>
      </c>
      <c r="M31">
        <v>62737.727921859332</v>
      </c>
      <c r="N31">
        <v>11136.04980724445</v>
      </c>
      <c r="O31">
        <v>1792.4733958557265</v>
      </c>
      <c r="P31">
        <v>494.21470801156335</v>
      </c>
      <c r="Q31">
        <v>0.95055109879692179</v>
      </c>
      <c r="R31">
        <v>62409.382225378235</v>
      </c>
      <c r="S31">
        <v>11000.89129958418</v>
      </c>
      <c r="T31">
        <v>1793.5471544468173</v>
      </c>
    </row>
    <row r="32" spans="1:20">
      <c r="A32">
        <v>2040</v>
      </c>
      <c r="B32" s="7">
        <v>0.21822387218499145</v>
      </c>
      <c r="C32" s="7">
        <v>0.3346263841173937</v>
      </c>
      <c r="D32" s="7">
        <v>2.453676962688749E-2</v>
      </c>
      <c r="E32">
        <f>economy!A94</f>
        <v>2048</v>
      </c>
      <c r="F32" s="8">
        <f>carboncycle!L304</f>
        <v>497.44762510299972</v>
      </c>
      <c r="G32" s="8">
        <f>climate!I184</f>
        <v>0.97027117028741838</v>
      </c>
      <c r="H32" s="8">
        <f>economy!K94</f>
        <v>63408.589533411068</v>
      </c>
      <c r="I32" s="8">
        <f>economy!L94</f>
        <v>11271.083732412084</v>
      </c>
      <c r="J32" s="8">
        <f>economy!M94</f>
        <v>1826.424809306701</v>
      </c>
      <c r="K32" s="8">
        <v>525.74240871533345</v>
      </c>
      <c r="L32" s="8">
        <v>0.97445938540945065</v>
      </c>
      <c r="M32">
        <v>63739.59512727314</v>
      </c>
      <c r="N32">
        <v>11410.057710904024</v>
      </c>
      <c r="O32">
        <v>1825.1695486908845</v>
      </c>
      <c r="P32">
        <v>497.44762510299972</v>
      </c>
      <c r="Q32">
        <v>0.97027117028741838</v>
      </c>
      <c r="R32">
        <v>63408.589533411068</v>
      </c>
      <c r="S32">
        <v>11271.083732412084</v>
      </c>
      <c r="T32">
        <v>1826.424809306701</v>
      </c>
    </row>
    <row r="33" spans="1:20">
      <c r="B33">
        <v>2938844.9753963491</v>
      </c>
      <c r="C33">
        <v>2937421.741115578</v>
      </c>
      <c r="D33" s="1">
        <f>B33-C33</f>
        <v>1423.2342807711102</v>
      </c>
      <c r="E33">
        <f>economy!A95</f>
        <v>2049</v>
      </c>
      <c r="F33" s="8">
        <f>carboncycle!L305</f>
        <v>500.72657755822087</v>
      </c>
      <c r="G33" s="8">
        <f>climate!I185</f>
        <v>0.99020154138418381</v>
      </c>
      <c r="H33" s="8">
        <f>economy!K95</f>
        <v>64411.736143582755</v>
      </c>
      <c r="I33" s="8">
        <f>economy!L95</f>
        <v>11544.95883798787</v>
      </c>
      <c r="J33" s="8">
        <f>economy!M95</f>
        <v>1859.5089959228796</v>
      </c>
      <c r="K33" s="8">
        <v>530.87767758196128</v>
      </c>
      <c r="L33" s="8">
        <v>0.99549159096353002</v>
      </c>
      <c r="M33">
        <v>64744.518523432358</v>
      </c>
      <c r="N33">
        <v>11687.579557944457</v>
      </c>
      <c r="O33">
        <v>1858.0510220706719</v>
      </c>
      <c r="P33">
        <v>500.72657755822087</v>
      </c>
      <c r="Q33">
        <v>0.99020154138418381</v>
      </c>
      <c r="R33">
        <v>64411.736143582755</v>
      </c>
      <c r="S33">
        <v>11544.95883798787</v>
      </c>
      <c r="T33">
        <v>1859.5089959228796</v>
      </c>
    </row>
    <row r="34" spans="1:20">
      <c r="A34" s="8" t="s">
        <v>83</v>
      </c>
      <c r="B34" t="s">
        <v>25</v>
      </c>
      <c r="C34" t="s">
        <v>26</v>
      </c>
      <c r="D34" t="s">
        <v>27</v>
      </c>
      <c r="E34">
        <f>economy!A96</f>
        <v>2050</v>
      </c>
      <c r="F34" s="8">
        <f>carboncycle!L306</f>
        <v>504.04889338985691</v>
      </c>
      <c r="G34" s="8">
        <f>climate!I186</f>
        <v>1.0103500411087365</v>
      </c>
      <c r="H34" s="8">
        <f>economy!K96</f>
        <v>65418.626198514503</v>
      </c>
      <c r="I34" s="8">
        <f>economy!L96</f>
        <v>11822.481848448942</v>
      </c>
      <c r="J34" s="8">
        <f>economy!M96</f>
        <v>1892.7929083244342</v>
      </c>
      <c r="K34" s="8">
        <v>536.05749236420081</v>
      </c>
      <c r="L34" s="8">
        <v>1.0168489492857202</v>
      </c>
      <c r="M34">
        <v>65752.238832366871</v>
      </c>
      <c r="N34">
        <v>11968.575482723192</v>
      </c>
      <c r="O34">
        <v>1891.1098116865539</v>
      </c>
      <c r="P34">
        <v>504.04889338985691</v>
      </c>
      <c r="Q34">
        <v>1.0103500411087365</v>
      </c>
      <c r="R34">
        <v>65418.626198514503</v>
      </c>
      <c r="S34">
        <v>11822.481848448942</v>
      </c>
      <c r="T34">
        <v>1892.7929083244342</v>
      </c>
    </row>
    <row r="35" spans="1:20">
      <c r="A35">
        <v>2020</v>
      </c>
      <c r="B35" s="7">
        <f>B30-B25</f>
        <v>5.845537434011866E-3</v>
      </c>
      <c r="C35" s="7">
        <f t="shared" ref="C35:D35" si="4">C30-C25</f>
        <v>4.9814450534582666E-3</v>
      </c>
      <c r="D35" s="7">
        <f t="shared" si="4"/>
        <v>5.3183096155655536E-4</v>
      </c>
      <c r="E35">
        <f>economy!A97</f>
        <v>2051</v>
      </c>
      <c r="F35" s="8">
        <f>carboncycle!L307</f>
        <v>507.41223792781534</v>
      </c>
      <c r="G35" s="8">
        <f>climate!I187</f>
        <v>1.0307233270441716</v>
      </c>
      <c r="H35" s="8">
        <f>economy!K97</f>
        <v>66429.062537706588</v>
      </c>
      <c r="I35" s="8">
        <f>economy!L97</f>
        <v>12103.617106006121</v>
      </c>
      <c r="J35" s="8">
        <f>economy!M97</f>
        <v>1926.2698117821872</v>
      </c>
      <c r="K35" s="8">
        <v>541.27993890438279</v>
      </c>
      <c r="L35" s="8">
        <v>1.0385327818878927</v>
      </c>
      <c r="M35">
        <v>66762.49491970503</v>
      </c>
      <c r="N35">
        <v>12253.004001003144</v>
      </c>
      <c r="O35">
        <v>1924.337988889951</v>
      </c>
      <c r="P35">
        <v>507.41223792781534</v>
      </c>
      <c r="Q35">
        <v>1.0307233270441716</v>
      </c>
      <c r="R35">
        <v>66429.062537706588</v>
      </c>
      <c r="S35">
        <v>12103.617106006121</v>
      </c>
      <c r="T35">
        <v>1926.2698117821872</v>
      </c>
    </row>
    <row r="36" spans="1:20">
      <c r="A36">
        <v>2030</v>
      </c>
      <c r="B36" s="7">
        <f t="shared" ref="B36:D36" si="5">B31-B26</f>
        <v>9.1674588038181681E-3</v>
      </c>
      <c r="C36" s="7">
        <f t="shared" si="5"/>
        <v>9.085566468843731E-3</v>
      </c>
      <c r="D36" s="7">
        <f t="shared" si="5"/>
        <v>8.0095013879304122E-4</v>
      </c>
      <c r="E36">
        <f>economy!A98</f>
        <v>2052</v>
      </c>
      <c r="F36" s="8">
        <f>carboncycle!L308</f>
        <v>510.8144953359207</v>
      </c>
      <c r="G36" s="8">
        <f>climate!I188</f>
        <v>1.0512550690484783</v>
      </c>
      <c r="H36" s="8">
        <f>economy!K98</f>
        <v>67442.846829474278</v>
      </c>
      <c r="I36" s="8">
        <f>economy!L98</f>
        <v>12388.328027357411</v>
      </c>
      <c r="J36" s="8">
        <f>economy!M98</f>
        <v>1959.9330354152119</v>
      </c>
      <c r="K36" s="8">
        <v>546.54311077479429</v>
      </c>
      <c r="L36" s="8">
        <v>1.0605435415994764</v>
      </c>
      <c r="M36">
        <v>67775.024125495547</v>
      </c>
      <c r="N36">
        <v>12540.822046417146</v>
      </c>
      <c r="O36">
        <v>1957.7276962909384</v>
      </c>
      <c r="P36">
        <v>510.8144953359207</v>
      </c>
      <c r="Q36">
        <v>1.0512550690484783</v>
      </c>
      <c r="R36">
        <v>67442.846829474278</v>
      </c>
      <c r="S36">
        <v>12388.328027357411</v>
      </c>
      <c r="T36">
        <v>1959.9330354152119</v>
      </c>
    </row>
    <row r="37" spans="1:20">
      <c r="A37">
        <v>2040</v>
      </c>
      <c r="B37" s="7">
        <f t="shared" ref="B37:D37" si="6">B32-B27</f>
        <v>1.7320244197553902E-2</v>
      </c>
      <c r="C37" s="7">
        <f t="shared" si="6"/>
        <v>3.3917515787996788E-2</v>
      </c>
      <c r="D37" s="7">
        <f t="shared" si="6"/>
        <v>1.9432138497654204E-3</v>
      </c>
      <c r="E37">
        <f>economy!A99</f>
        <v>2053</v>
      </c>
      <c r="F37" s="8">
        <f>carboncycle!L309</f>
        <v>514.25369638105406</v>
      </c>
      <c r="G37" s="8">
        <f>climate!I189</f>
        <v>1.0719542243823246</v>
      </c>
      <c r="H37" s="8">
        <f>economy!K99</f>
        <v>68459.779703661916</v>
      </c>
      <c r="I37" s="8">
        <f>economy!L99</f>
        <v>12676.577075858373</v>
      </c>
      <c r="J37" s="8">
        <f>economy!M99</f>
        <v>1993.7759662351491</v>
      </c>
      <c r="K37" s="8">
        <v>551.84511016767226</v>
      </c>
      <c r="L37" s="8">
        <v>1.0828808602827957</v>
      </c>
      <c r="M37">
        <v>68789.562593699942</v>
      </c>
      <c r="N37">
        <v>12831.985010128354</v>
      </c>
      <c r="O37">
        <v>1991.271144437558</v>
      </c>
      <c r="P37">
        <v>514.25369638105406</v>
      </c>
      <c r="Q37">
        <v>1.0719542243823246</v>
      </c>
      <c r="R37">
        <v>68459.779703661916</v>
      </c>
      <c r="S37">
        <v>12676.577075858373</v>
      </c>
      <c r="T37">
        <v>1993.7759662351491</v>
      </c>
    </row>
    <row r="38" spans="1:20">
      <c r="E38">
        <f>economy!A100</f>
        <v>2054</v>
      </c>
      <c r="F38" s="8">
        <f>carboncycle!L310</f>
        <v>517.72797426779255</v>
      </c>
      <c r="G38" s="8">
        <f>climate!I190</f>
        <v>1.0928293353054834</v>
      </c>
      <c r="H38" s="8">
        <f>economy!K100</f>
        <v>69479.660887877544</v>
      </c>
      <c r="I38" s="8">
        <f>economy!L100</f>
        <v>12968.325740750523</v>
      </c>
      <c r="J38" s="8">
        <f>economy!M100</f>
        <v>2027.7920443746048</v>
      </c>
      <c r="K38" s="8">
        <v>557.18404874531302</v>
      </c>
      <c r="L38" s="8">
        <v>1.1055435944275274</v>
      </c>
      <c r="M38">
        <v>69805.845599555163</v>
      </c>
      <c r="N38">
        <v>13126.446783419355</v>
      </c>
      <c r="O38">
        <v>2024.960609434102</v>
      </c>
      <c r="P38">
        <v>517.72797426779255</v>
      </c>
      <c r="Q38">
        <v>1.0928293353054834</v>
      </c>
      <c r="R38">
        <v>69479.660887877544</v>
      </c>
      <c r="S38">
        <v>12968.325740750523</v>
      </c>
      <c r="T38">
        <v>2027.7920443746048</v>
      </c>
    </row>
    <row r="39" spans="1:20">
      <c r="E39">
        <f>economy!A101</f>
        <v>2055</v>
      </c>
      <c r="F39" s="8">
        <f>carboncycle!L311</f>
        <v>521.23553750791109</v>
      </c>
      <c r="G39" s="8">
        <f>climate!I191</f>
        <v>1.1138871818135296</v>
      </c>
      <c r="H39" s="8">
        <f>economy!K101</f>
        <v>70502.289348236111</v>
      </c>
      <c r="I39" s="8">
        <f>economy!L101</f>
        <v>13263.534522804006</v>
      </c>
      <c r="J39" s="8">
        <f>economy!M101</f>
        <v>2061.9747593031248</v>
      </c>
      <c r="K39" s="8">
        <v>562.55804845342891</v>
      </c>
      <c r="L39" s="8">
        <v>1.1285298692057841</v>
      </c>
      <c r="M39">
        <v>70823.607874030233</v>
      </c>
      <c r="N39">
        <v>13424.159802953534</v>
      </c>
      <c r="O39">
        <v>2058.7884313730115</v>
      </c>
      <c r="P39">
        <v>521.23553750791109</v>
      </c>
      <c r="Q39">
        <v>1.1138871818135296</v>
      </c>
      <c r="R39">
        <v>70502.289348236111</v>
      </c>
      <c r="S39">
        <v>13263.534522804006</v>
      </c>
      <c r="T39">
        <v>2061.9747593031248</v>
      </c>
    </row>
    <row r="40" spans="1:20">
      <c r="E40">
        <f>economy!A102</f>
        <v>2056</v>
      </c>
      <c r="F40" s="8">
        <f>carboncycle!L312</f>
        <v>524.77465313453604</v>
      </c>
      <c r="G40" s="8">
        <f>climate!I192</f>
        <v>1.1351331441872308</v>
      </c>
      <c r="H40" s="8">
        <f>economy!K102</f>
        <v>71527.463434683334</v>
      </c>
      <c r="I40" s="8">
        <f>economy!L102</f>
        <v>13562.162925790803</v>
      </c>
      <c r="J40" s="8">
        <f>economy!M102</f>
        <v>2096.3176468759307</v>
      </c>
      <c r="K40" s="8">
        <v>567.96524230060697</v>
      </c>
      <c r="L40" s="8">
        <v>1.1518371212962977</v>
      </c>
      <c r="M40">
        <v>71842.583924633072</v>
      </c>
      <c r="N40">
        <v>13725.075098461759</v>
      </c>
      <c r="O40">
        <v>2092.7470134696987</v>
      </c>
      <c r="P40">
        <v>524.77465313453604</v>
      </c>
      <c r="Q40">
        <v>1.1351331441872308</v>
      </c>
      <c r="R40">
        <v>71527.463434683334</v>
      </c>
      <c r="S40">
        <v>13562.162925790803</v>
      </c>
      <c r="T40">
        <v>2096.3176468759307</v>
      </c>
    </row>
    <row r="41" spans="1:20">
      <c r="E41">
        <f>economy!A103</f>
        <v>2057</v>
      </c>
      <c r="F41" s="8">
        <f>carboncycle!L313</f>
        <v>528.34363620326053</v>
      </c>
      <c r="G41" s="8">
        <f>climate!I193</f>
        <v>1.1565714345657923</v>
      </c>
      <c r="H41" s="8">
        <f>economy!K103</f>
        <v>72554.981030502458</v>
      </c>
      <c r="I41" s="8">
        <f>economy!L103</f>
        <v>13864.169453262864</v>
      </c>
      <c r="J41" s="8">
        <f>economy!M103</f>
        <v>2130.8142870907136</v>
      </c>
      <c r="K41" s="8">
        <v>573.40377510645999</v>
      </c>
      <c r="L41" s="8">
        <v>1.1754621406264036</v>
      </c>
      <c r="M41">
        <v>72862.508351855911</v>
      </c>
      <c r="N41">
        <v>14029.142342618039</v>
      </c>
      <c r="O41">
        <v>2126.8288218022294</v>
      </c>
      <c r="P41">
        <v>528.34363620326053</v>
      </c>
      <c r="Q41">
        <v>1.1565714345657923</v>
      </c>
      <c r="R41">
        <v>72554.981030502458</v>
      </c>
      <c r="S41">
        <v>13864.169453262864</v>
      </c>
      <c r="T41">
        <v>2130.8142870907136</v>
      </c>
    </row>
    <row r="42" spans="1:20">
      <c r="E42">
        <f>economy!A104</f>
        <v>2058</v>
      </c>
      <c r="F42" s="8">
        <f>carboncycle!L314</f>
        <v>531.94084311915117</v>
      </c>
      <c r="G42" s="8">
        <f>climate!I194</f>
        <v>1.1782052549883244</v>
      </c>
      <c r="H42" s="8">
        <f>economy!K104</f>
        <v>73584.639705392212</v>
      </c>
      <c r="I42" s="8">
        <f>economy!L104</f>
        <v>14169.511610160076</v>
      </c>
      <c r="J42" s="8">
        <f>economy!M104</f>
        <v>2165.4583024503363</v>
      </c>
      <c r="K42" s="8">
        <v>578.87180422078734</v>
      </c>
      <c r="L42" s="8">
        <v>1.1994011110888645</v>
      </c>
      <c r="M42">
        <v>73883.1161605831</v>
      </c>
      <c r="N42">
        <v>14336.309902875922</v>
      </c>
      <c r="O42">
        <v>2161.0263855690359</v>
      </c>
      <c r="P42">
        <v>531.94084311915117</v>
      </c>
      <c r="Q42">
        <v>1.1782052549883244</v>
      </c>
      <c r="R42">
        <v>73584.639705392212</v>
      </c>
      <c r="S42">
        <v>14169.511610160076</v>
      </c>
      <c r="T42">
        <v>2165.4583024503363</v>
      </c>
    </row>
    <row r="43" spans="1:20">
      <c r="E43">
        <f>economy!A105</f>
        <v>2059</v>
      </c>
      <c r="F43" s="8">
        <f>carboncycle!L315</f>
        <v>535.5646672969084</v>
      </c>
      <c r="G43" s="8">
        <f>climate!I195</f>
        <v>1.2000369105499129</v>
      </c>
      <c r="H43" s="8">
        <f>economy!K105</f>
        <v>74616.23687141882</v>
      </c>
      <c r="I43" s="8">
        <f>economy!L105</f>
        <v>14478.145908818517</v>
      </c>
      <c r="J43" s="8">
        <f>economy!M105</f>
        <v>2200.2433568464498</v>
      </c>
      <c r="K43" s="8">
        <v>584.36750021581588</v>
      </c>
      <c r="L43" s="8">
        <v>1.2236496502397314</v>
      </c>
      <c r="M43">
        <v>74904.143065826182</v>
      </c>
      <c r="N43">
        <v>14646.524895046623</v>
      </c>
      <c r="O43">
        <v>2195.3322977877519</v>
      </c>
      <c r="P43">
        <v>535.5646672969084</v>
      </c>
      <c r="Q43">
        <v>1.2000369105499129</v>
      </c>
      <c r="R43">
        <v>74616.23687141882</v>
      </c>
      <c r="S43">
        <v>14478.145908818517</v>
      </c>
      <c r="T43">
        <v>2200.2433568464498</v>
      </c>
    </row>
    <row r="44" spans="1:20">
      <c r="E44">
        <f>economy!A106</f>
        <v>2060</v>
      </c>
      <c r="F44" s="8">
        <f>carboncycle!L316</f>
        <v>539.21353624871256</v>
      </c>
      <c r="G44" s="8">
        <f>climate!I196</f>
        <v>1.2220678949620774</v>
      </c>
      <c r="H44" s="8">
        <f>economy!K106</f>
        <v>75649.569941126727</v>
      </c>
      <c r="I44" s="8">
        <f>economy!L106</f>
        <v>14790.027878986875</v>
      </c>
      <c r="J44" s="8">
        <f>economy!M106</f>
        <v>2235.1631548920359</v>
      </c>
      <c r="K44" s="8">
        <v>589.88904755334715</v>
      </c>
      <c r="L44" s="8">
        <v>1.2482028479570422</v>
      </c>
      <c r="M44">
        <v>75925.325792184594</v>
      </c>
      <c r="N44">
        <v>14959.733238408066</v>
      </c>
      <c r="O44">
        <v>2229.7392163668405</v>
      </c>
      <c r="P44">
        <v>539.21353624871256</v>
      </c>
      <c r="Q44">
        <v>1.2220678949620774</v>
      </c>
      <c r="R44">
        <v>75649.569941126727</v>
      </c>
      <c r="S44">
        <v>14790.027878986875</v>
      </c>
      <c r="T44">
        <v>2235.1631548920359</v>
      </c>
    </row>
    <row r="45" spans="1:20">
      <c r="E45">
        <f>economy!A107</f>
        <v>2061</v>
      </c>
      <c r="F45" s="8">
        <f>carboncycle!L317</f>
        <v>542.88590955042582</v>
      </c>
      <c r="G45" s="8">
        <f>climate!I197</f>
        <v>1.2442989589279998</v>
      </c>
      <c r="H45" s="8">
        <f>economy!K107</f>
        <v>76684.436487113009</v>
      </c>
      <c r="I45" s="8">
        <f>economy!L107</f>
        <v>15105.112081493473</v>
      </c>
      <c r="J45" s="8">
        <f>economy!M107</f>
        <v>2270.2114416415584</v>
      </c>
      <c r="K45" s="8">
        <v>595.43464522841157</v>
      </c>
      <c r="L45" s="8">
        <v>1.2730553040282178</v>
      </c>
      <c r="M45">
        <v>76946.402366478025</v>
      </c>
      <c r="N45">
        <v>15275.879712142629</v>
      </c>
      <c r="O45">
        <v>2264.2398654895919</v>
      </c>
      <c r="P45">
        <v>542.88590955042582</v>
      </c>
      <c r="Q45">
        <v>1.2442989589279998</v>
      </c>
      <c r="R45">
        <v>76684.436487113009</v>
      </c>
      <c r="S45">
        <v>15105.112081493473</v>
      </c>
      <c r="T45">
        <v>2270.2114416415584</v>
      </c>
    </row>
    <row r="46" spans="1:20">
      <c r="E46">
        <f>economy!A108</f>
        <v>2062</v>
      </c>
      <c r="F46" s="8">
        <f>carboncycle!L318</f>
        <v>546.58027735278483</v>
      </c>
      <c r="G46" s="8">
        <f>climate!I198</f>
        <v>1.2665032448637796</v>
      </c>
      <c r="H46" s="8">
        <f>economy!K108</f>
        <v>77720.63440240208</v>
      </c>
      <c r="I46" s="8">
        <f>economy!L108</f>
        <v>15423.352125233398</v>
      </c>
      <c r="J46" s="8">
        <f>economy!M108</f>
        <v>2305.3820026455323</v>
      </c>
      <c r="K46" s="8">
        <v>601.00250739081775</v>
      </c>
      <c r="L46" s="8">
        <v>1.2982011646305724</v>
      </c>
      <c r="M46">
        <v>77967.11240303074</v>
      </c>
      <c r="N46">
        <v>15594.90801290841</v>
      </c>
      <c r="O46">
        <v>2298.8270372566162</v>
      </c>
      <c r="P46">
        <v>546.58027735278483</v>
      </c>
      <c r="Q46">
        <v>1.2665032448637796</v>
      </c>
      <c r="R46">
        <v>77720.63440240208</v>
      </c>
      <c r="S46">
        <v>15423.352125233398</v>
      </c>
      <c r="T46">
        <v>2305.3820026455323</v>
      </c>
    </row>
    <row r="47" spans="1:20">
      <c r="E47">
        <f>economy!A109</f>
        <v>2063</v>
      </c>
      <c r="F47" s="8">
        <f>carboncycle!L319</f>
        <v>550.29515923516772</v>
      </c>
      <c r="G47" s="8">
        <f>climate!I199</f>
        <v>1.2886924936326762</v>
      </c>
      <c r="H47" s="8">
        <f>economy!K109</f>
        <v>78757.962060999795</v>
      </c>
      <c r="I47" s="8">
        <f>economy!L109</f>
        <v>15744.700687171904</v>
      </c>
      <c r="J47" s="8">
        <f>economy!M109</f>
        <v>2340.668664293345</v>
      </c>
      <c r="K47" s="8">
        <v>606.5908639457931</v>
      </c>
      <c r="L47" s="8">
        <v>1.3236341576707831</v>
      </c>
      <c r="M47">
        <v>78987.197381135251</v>
      </c>
      <c r="N47">
        <v>15916.760813357423</v>
      </c>
      <c r="O47">
        <v>2333.4935935391341</v>
      </c>
      <c r="P47">
        <v>550.29515923516772</v>
      </c>
      <c r="Q47">
        <v>1.2886924936326762</v>
      </c>
      <c r="R47">
        <v>78757.962060999795</v>
      </c>
      <c r="S47">
        <v>15744.700687171904</v>
      </c>
      <c r="T47">
        <v>2340.668664293345</v>
      </c>
    </row>
    <row r="48" spans="1:20">
      <c r="E48">
        <f>economy!A110</f>
        <v>2064</v>
      </c>
      <c r="F48" s="8">
        <f>carboncycle!L320</f>
        <v>554.02910327889958</v>
      </c>
      <c r="G48" s="8">
        <f>climate!I200</f>
        <v>1.3108816131254617</v>
      </c>
      <c r="H48" s="8">
        <f>economy!K110</f>
        <v>79796.218478045936</v>
      </c>
      <c r="I48" s="8">
        <f>economy!L110</f>
        <v>16069.109535081769</v>
      </c>
      <c r="J48" s="8">
        <f>economy!M110</f>
        <v>2376.0652944038575</v>
      </c>
      <c r="K48" s="8">
        <v>612.19796113472955</v>
      </c>
      <c r="L48" s="8">
        <v>1.349347626953262</v>
      </c>
      <c r="M48">
        <v>80006.400914261147</v>
      </c>
      <c r="N48">
        <v>16241.379821421735</v>
      </c>
      <c r="O48">
        <v>2368.2324680007014</v>
      </c>
      <c r="P48">
        <v>554.02910327889958</v>
      </c>
      <c r="Q48">
        <v>1.3108816131254617</v>
      </c>
      <c r="R48">
        <v>79796.218478045936</v>
      </c>
      <c r="S48">
        <v>16069.109535081769</v>
      </c>
      <c r="T48">
        <v>2376.0652944038575</v>
      </c>
    </row>
    <row r="49" spans="5:20">
      <c r="E49">
        <f>economy!A111</f>
        <v>2065</v>
      </c>
      <c r="F49" s="8">
        <f>carboncycle!L321</f>
        <v>557.78068528518452</v>
      </c>
      <c r="G49" s="8">
        <f>climate!I201</f>
        <v>1.3330821217626767</v>
      </c>
      <c r="H49" s="8">
        <f>economy!K111</f>
        <v>80835.203469026892</v>
      </c>
      <c r="I49" s="8">
        <f>economy!L111</f>
        <v>16396.529552752119</v>
      </c>
      <c r="J49" s="8">
        <f>economy!M111</f>
        <v>2411.5658030280324</v>
      </c>
      <c r="K49" s="8">
        <v>617.82206209688479</v>
      </c>
      <c r="L49" s="8">
        <v>1.3753345651528517</v>
      </c>
      <c r="M49">
        <v>81024.469010617016</v>
      </c>
      <c r="N49">
        <v>16568.705840195478</v>
      </c>
      <c r="O49">
        <v>2403.0366682496287</v>
      </c>
      <c r="P49">
        <v>557.78068528518452</v>
      </c>
      <c r="Q49">
        <v>1.3330821217626767</v>
      </c>
      <c r="R49">
        <v>80835.203469026892</v>
      </c>
      <c r="S49">
        <v>16396.529552752119</v>
      </c>
      <c r="T49">
        <v>2411.5658030280324</v>
      </c>
    </row>
    <row r="50" spans="5:20">
      <c r="E50">
        <f>economy!A112</f>
        <v>2066</v>
      </c>
      <c r="F50" s="8">
        <f>carboncycle!L322</f>
        <v>561.54850809189793</v>
      </c>
      <c r="G50" s="8">
        <f>climate!I202</f>
        <v>1.3553031892473599</v>
      </c>
      <c r="H50" s="8">
        <f>economy!K112</f>
        <v>81874.717807550769</v>
      </c>
      <c r="I50" s="8">
        <f>economy!L112</f>
        <v>16726.910767424088</v>
      </c>
      <c r="J50" s="8">
        <f>economy!M112</f>
        <v>2447.1641434320859</v>
      </c>
      <c r="K50" s="8">
        <v>623.46144741274384</v>
      </c>
      <c r="L50" s="8">
        <v>1.4015876455732919</v>
      </c>
      <c r="M50">
        <v>82041.15032471664</v>
      </c>
      <c r="N50">
        <v>16898.678828248525</v>
      </c>
      <c r="O50">
        <v>2437.899278088732</v>
      </c>
      <c r="P50">
        <v>561.54850809189793</v>
      </c>
      <c r="Q50">
        <v>1.3553031892473599</v>
      </c>
      <c r="R50">
        <v>81874.717807550769</v>
      </c>
      <c r="S50">
        <v>16726.910767424088</v>
      </c>
      <c r="T50">
        <v>2447.1641434320859</v>
      </c>
    </row>
    <row r="51" spans="5:20">
      <c r="E51">
        <f>economy!A113</f>
        <v>2067</v>
      </c>
      <c r="F51" s="8">
        <f>carboncycle!L323</f>
        <v>565.33120096114226</v>
      </c>
      <c r="G51" s="8">
        <f>climate!I203</f>
        <v>1.3775522635404365</v>
      </c>
      <c r="H51" s="8">
        <f>economy!K113</f>
        <v>82914.563381222761</v>
      </c>
      <c r="I51" s="8">
        <f>economy!L113</f>
        <v>17060.202379225015</v>
      </c>
      <c r="J51" s="8">
        <f>economy!M113</f>
        <v>2482.8543132330428</v>
      </c>
      <c r="K51" s="8">
        <v>629.11441562960715</v>
      </c>
      <c r="L51" s="8">
        <v>1.4280992526790532</v>
      </c>
      <c r="M51">
        <v>83056.196399638065</v>
      </c>
      <c r="N51">
        <v>17231.237960215254</v>
      </c>
      <c r="O51">
        <v>2472.8134598326483</v>
      </c>
      <c r="P51">
        <v>565.33120096114226</v>
      </c>
      <c r="Q51">
        <v>1.3775522635404365</v>
      </c>
      <c r="R51">
        <v>82914.563381222761</v>
      </c>
      <c r="S51">
        <v>17060.202379225015</v>
      </c>
      <c r="T51">
        <v>2482.8543132330428</v>
      </c>
    </row>
    <row r="52" spans="5:20">
      <c r="E52">
        <f>economy!A114</f>
        <v>2068</v>
      </c>
      <c r="F52" s="8">
        <f>carboncycle!L324</f>
        <v>569.12741902014454</v>
      </c>
      <c r="G52" s="8">
        <f>climate!I204</f>
        <v>1.3998354678693408</v>
      </c>
      <c r="H52" s="8">
        <f>economy!K114</f>
        <v>83954.543345198137</v>
      </c>
      <c r="I52" s="8">
        <f>economy!L114</f>
        <v>17396.352792387424</v>
      </c>
      <c r="J52" s="8">
        <f>economy!M114</f>
        <v>2518.6303556617659</v>
      </c>
      <c r="K52" s="8">
        <v>634.77928376985756</v>
      </c>
      <c r="L52" s="8">
        <v>1.4548615113940786</v>
      </c>
      <c r="M52">
        <v>84069.361899705647</v>
      </c>
      <c r="N52">
        <v>17566.321687508436</v>
      </c>
      <c r="O52">
        <v>2507.7724566664442</v>
      </c>
      <c r="P52">
        <v>569.12741902014454</v>
      </c>
      <c r="Q52">
        <v>1.3998354678693408</v>
      </c>
      <c r="R52">
        <v>83954.543345198137</v>
      </c>
      <c r="S52">
        <v>17396.352792387424</v>
      </c>
      <c r="T52">
        <v>2518.6303556617659</v>
      </c>
    </row>
    <row r="53" spans="5:20">
      <c r="E53">
        <f>economy!A115</f>
        <v>2069</v>
      </c>
      <c r="F53" s="8">
        <f>carboncycle!L325</f>
        <v>572.93584274455577</v>
      </c>
      <c r="G53" s="8">
        <f>climate!I205</f>
        <v>1.4221578580758039</v>
      </c>
      <c r="H53" s="8">
        <f>economy!K115</f>
        <v>84994.462273021767</v>
      </c>
      <c r="I53" s="8">
        <f>economy!L115</f>
        <v>17735.309648052105</v>
      </c>
      <c r="J53" s="8">
        <f>economy!M115</f>
        <v>2554.4863609311365</v>
      </c>
      <c r="K53" s="8">
        <v>640.45438782224846</v>
      </c>
      <c r="L53" s="8">
        <v>1.4818663151665958</v>
      </c>
      <c r="M53">
        <v>85080.404833364184</v>
      </c>
      <c r="N53">
        <v>17903.867799015668</v>
      </c>
      <c r="O53">
        <v>2542.7695950221314</v>
      </c>
      <c r="P53">
        <v>572.93584274455577</v>
      </c>
      <c r="Q53">
        <v>1.4221578580758039</v>
      </c>
      <c r="R53">
        <v>84994.462273021767</v>
      </c>
      <c r="S53">
        <v>17735.309648052105</v>
      </c>
      <c r="T53">
        <v>2554.4863609311365</v>
      </c>
    </row>
    <row r="54" spans="5:20">
      <c r="E54">
        <f>economy!A116</f>
        <v>2070</v>
      </c>
      <c r="F54" s="8">
        <f>carboncycle!L326</f>
        <v>576.75517747710364</v>
      </c>
      <c r="G54" s="8">
        <f>climate!I206</f>
        <v>1.4445235949217465</v>
      </c>
      <c r="H54" s="8">
        <f>economy!K116</f>
        <v>86034.126304397185</v>
      </c>
      <c r="I54" s="8">
        <f>economy!L116</f>
        <v>18077.019858467876</v>
      </c>
      <c r="J54" s="8">
        <f>economy!M116</f>
        <v>2590.4164676894375</v>
      </c>
      <c r="K54" s="8">
        <v>646.13808321646684</v>
      </c>
      <c r="L54" s="8">
        <v>1.5091053528043523</v>
      </c>
      <c r="M54">
        <v>86089.086766051725</v>
      </c>
      <c r="N54">
        <v>18243.813481643345</v>
      </c>
      <c r="O54">
        <v>2577.7982869524958</v>
      </c>
      <c r="P54">
        <v>576.75517747710364</v>
      </c>
      <c r="Q54">
        <v>1.4445235949217465</v>
      </c>
      <c r="R54">
        <v>86034.126304397185</v>
      </c>
      <c r="S54">
        <v>18077.019858467876</v>
      </c>
      <c r="T54">
        <v>2590.4164676894375</v>
      </c>
    </row>
    <row r="55" spans="5:20">
      <c r="E55">
        <f>economy!A117</f>
        <v>2071</v>
      </c>
      <c r="F55" s="8">
        <f>carboncycle!L327</f>
        <v>580.58415297691715</v>
      </c>
      <c r="G55" s="8">
        <f>climate!I207</f>
        <v>1.4669360643296336</v>
      </c>
      <c r="H55" s="8">
        <f>economy!K117</f>
        <v>87073.343289560129</v>
      </c>
      <c r="I55" s="8">
        <f>economy!L117</f>
        <v>18421.429642411546</v>
      </c>
      <c r="J55" s="8">
        <f>economy!M117</f>
        <v>2626.4148645410742</v>
      </c>
      <c r="K55" s="8">
        <v>651.82874528113791</v>
      </c>
      <c r="L55" s="8">
        <v>1.5365701340893456</v>
      </c>
      <c r="M55">
        <v>87095.17302291267</v>
      </c>
      <c r="N55">
        <v>18586.095380579685</v>
      </c>
      <c r="O55">
        <v>2612.8520324839765</v>
      </c>
      <c r="P55">
        <v>580.58415297691715</v>
      </c>
      <c r="Q55">
        <v>1.4669360643296336</v>
      </c>
      <c r="R55">
        <v>87073.343289560129</v>
      </c>
      <c r="S55">
        <v>18421.429642411546</v>
      </c>
      <c r="T55">
        <v>2626.4148645410742</v>
      </c>
    </row>
    <row r="56" spans="5:20">
      <c r="E56">
        <f>economy!A118</f>
        <v>2072</v>
      </c>
      <c r="F56" s="8">
        <f>carboncycle!L328</f>
        <v>584.42152299626446</v>
      </c>
      <c r="G56" s="8">
        <f>climate!I208</f>
        <v>1.4893979654710785</v>
      </c>
      <c r="H56" s="8">
        <f>economy!K118</f>
        <v>88111.922929957072</v>
      </c>
      <c r="I56" s="8">
        <f>economy!L118</f>
        <v>18768.484561661666</v>
      </c>
      <c r="J56" s="8">
        <f>economy!M118</f>
        <v>2662.4757916185113</v>
      </c>
      <c r="K56" s="8">
        <v>657.52476968537758</v>
      </c>
      <c r="L56" s="8">
        <v>1.5642520141853709</v>
      </c>
      <c r="M56">
        <v>88098.432881229732</v>
      </c>
      <c r="N56">
        <v>18930.649659154973</v>
      </c>
      <c r="O56">
        <v>2647.9244219324905</v>
      </c>
      <c r="P56">
        <v>584.42152299626446</v>
      </c>
      <c r="Q56">
        <v>1.4893979654710785</v>
      </c>
      <c r="R56">
        <v>88111.922929957072</v>
      </c>
      <c r="S56">
        <v>18768.484561661666</v>
      </c>
      <c r="T56">
        <v>2662.4757916185113</v>
      </c>
    </row>
    <row r="57" spans="5:20">
      <c r="E57">
        <f>economy!A119</f>
        <v>2073</v>
      </c>
      <c r="F57" s="8">
        <f>carboncycle!L329</f>
        <v>588.26606488229402</v>
      </c>
      <c r="G57" s="8">
        <f>climate!I209</f>
        <v>1.5119113787362175</v>
      </c>
      <c r="H57" s="8">
        <f>economy!K119</f>
        <v>89149.676914965006</v>
      </c>
      <c r="I57" s="8">
        <f>economy!L119</f>
        <v>19118.129558371482</v>
      </c>
      <c r="J57" s="8">
        <f>economy!M119</f>
        <v>2698.5935421911768</v>
      </c>
      <c r="K57" s="8">
        <v>663.22457286393274</v>
      </c>
      <c r="L57" s="8">
        <v>1.5921422168554775</v>
      </c>
      <c r="M57">
        <v>89098.639752487128</v>
      </c>
      <c r="N57">
        <v>19277.412058185269</v>
      </c>
      <c r="O57">
        <v>2683.0091381682091</v>
      </c>
      <c r="P57">
        <v>588.26606488229402</v>
      </c>
      <c r="Q57">
        <v>1.5119113787362175</v>
      </c>
      <c r="R57">
        <v>89149.676914965006</v>
      </c>
      <c r="S57">
        <v>19118.129558371482</v>
      </c>
      <c r="T57">
        <v>2698.5935421911768</v>
      </c>
    </row>
    <row r="58" spans="5:20">
      <c r="E58">
        <f>economy!A120</f>
        <v>2074</v>
      </c>
      <c r="F58" s="8">
        <f>carboncycle!L330</f>
        <v>592.11657920189623</v>
      </c>
      <c r="G58" s="8">
        <f>climate!I210</f>
        <v>1.5344778208625256</v>
      </c>
      <c r="H58" s="8">
        <f>economy!K120</f>
        <v>90186.419054407801</v>
      </c>
      <c r="I58" s="8">
        <f>economy!L120</f>
        <v>19470.308993193496</v>
      </c>
      <c r="J58" s="8">
        <f>economy!M120</f>
        <v>2734.7624642982137</v>
      </c>
      <c r="K58" s="8">
        <v>668.92659242590548</v>
      </c>
      <c r="L58" s="8">
        <v>1.6202318565097342</v>
      </c>
      <c r="M58">
        <v>90095.571354008061</v>
      </c>
      <c r="N58">
        <v>19626.317954691203</v>
      </c>
      <c r="O58">
        <v>2718.0999588167965</v>
      </c>
      <c r="P58">
        <v>592.11657920189623</v>
      </c>
      <c r="Q58">
        <v>1.5344778208625256</v>
      </c>
      <c r="R58">
        <v>90186.419054407801</v>
      </c>
      <c r="S58">
        <v>19470.308993193496</v>
      </c>
      <c r="T58">
        <v>2734.7624642982137</v>
      </c>
    </row>
    <row r="59" spans="5:20">
      <c r="E59">
        <f>economy!A121</f>
        <v>2075</v>
      </c>
      <c r="F59" s="8">
        <f>carboncycle!L331</f>
        <v>595.97188938810473</v>
      </c>
      <c r="G59" s="8">
        <f>climate!I211</f>
        <v>1.557098291634895</v>
      </c>
      <c r="H59" s="8">
        <f>economy!K121</f>
        <v>91221.965406655712</v>
      </c>
      <c r="I59" s="8">
        <f>economy!L121</f>
        <v>19824.966684018331</v>
      </c>
      <c r="J59" s="8">
        <f>economy!M121</f>
        <v>2770.976962393529</v>
      </c>
      <c r="K59" s="8">
        <v>674.62928754701602</v>
      </c>
      <c r="L59" s="8">
        <v>1.6485119591065864</v>
      </c>
      <c r="M59">
        <v>91089.009870141337</v>
      </c>
      <c r="N59">
        <v>19977.302419890668</v>
      </c>
      <c r="O59">
        <v>2753.1907583864468</v>
      </c>
      <c r="P59">
        <v>595.97188938810473</v>
      </c>
      <c r="Q59">
        <v>1.557098291634895</v>
      </c>
      <c r="R59">
        <v>91221.965406655712</v>
      </c>
      <c r="S59">
        <v>19824.966684018331</v>
      </c>
      <c r="T59">
        <v>2770.976962393529</v>
      </c>
    </row>
    <row r="60" spans="5:20">
      <c r="E60">
        <f>economy!A122</f>
        <v>2076</v>
      </c>
      <c r="F60" s="8">
        <f>carboncycle!L332</f>
        <v>599.83084140665505</v>
      </c>
      <c r="G60" s="8">
        <f>climate!I212</f>
        <v>1.5797733148401483</v>
      </c>
      <c r="H60" s="8">
        <f>economy!K122</f>
        <v>92256.134402117284</v>
      </c>
      <c r="I60" s="8">
        <f>economy!L122</f>
        <v>20182.045945198668</v>
      </c>
      <c r="J60" s="8">
        <f>economy!M122</f>
        <v>2807.2314989926704</v>
      </c>
      <c r="K60" s="8">
        <v>680.33113934532798</v>
      </c>
      <c r="L60" s="8">
        <v>1.6769734819335418</v>
      </c>
      <c r="M60">
        <v>92078.742103002325</v>
      </c>
      <c r="N60">
        <v>20330.300276371476</v>
      </c>
      <c r="O60">
        <v>2788.2755103113664</v>
      </c>
      <c r="P60">
        <v>599.83084140665505</v>
      </c>
      <c r="Q60">
        <v>1.5797733148401483</v>
      </c>
      <c r="R60">
        <v>92256.134402117284</v>
      </c>
      <c r="S60">
        <v>20182.045945198668</v>
      </c>
      <c r="T60">
        <v>2807.2314989926704</v>
      </c>
    </row>
    <row r="61" spans="5:20">
      <c r="E61">
        <f>economy!A123</f>
        <v>2077</v>
      </c>
      <c r="F61" s="8">
        <f>carboncycle!L333</f>
        <v>603.69230344143421</v>
      </c>
      <c r="G61" s="8">
        <f>climate!I213</f>
        <v>1.6025029751168924</v>
      </c>
      <c r="H61" s="8">
        <f>economy!K123</f>
        <v>93288.74696195648</v>
      </c>
      <c r="I61" s="8">
        <f>economy!L123</f>
        <v>20541.489627135663</v>
      </c>
      <c r="J61" s="8">
        <f>economy!M123</f>
        <v>2843.5205963120789</v>
      </c>
      <c r="K61" s="8">
        <v>686.03065124033924</v>
      </c>
      <c r="L61" s="8">
        <v>1.7056073322950094</v>
      </c>
      <c r="M61">
        <v>93064.559612797559</v>
      </c>
      <c r="N61">
        <v>20685.246154355031</v>
      </c>
      <c r="O61">
        <v>2823.3482889037009</v>
      </c>
      <c r="P61">
        <v>603.69230344143421</v>
      </c>
      <c r="Q61">
        <v>1.6025029751168924</v>
      </c>
      <c r="R61">
        <v>93288.74696195648</v>
      </c>
      <c r="S61">
        <v>20541.489627135663</v>
      </c>
      <c r="T61">
        <v>2843.5205963120789</v>
      </c>
    </row>
    <row r="62" spans="5:20">
      <c r="E62">
        <f>economy!A124</f>
        <v>2078</v>
      </c>
      <c r="F62" s="8">
        <f>carboncycle!L334</f>
        <v>607.55516559762793</v>
      </c>
      <c r="G62" s="8">
        <f>climate!I214</f>
        <v>1.6252869517131572</v>
      </c>
      <c r="H62" s="8">
        <f>economy!K124</f>
        <v>94319.626611892047</v>
      </c>
      <c r="I62" s="8">
        <f>economy!L124</f>
        <v>20903.240156114294</v>
      </c>
      <c r="J62" s="8">
        <f>economy!M124</f>
        <v>2879.8388378922723</v>
      </c>
      <c r="K62" s="8">
        <v>691.72634929532001</v>
      </c>
      <c r="L62" s="8">
        <v>1.7344043851368347</v>
      </c>
      <c r="M62">
        <v>94046.258847794466</v>
      </c>
      <c r="N62">
        <v>21042.074546969754</v>
      </c>
      <c r="O62">
        <v>2858.4032712070284</v>
      </c>
      <c r="P62">
        <v>607.55516559762793</v>
      </c>
      <c r="Q62">
        <v>1.6252869517131572</v>
      </c>
      <c r="R62">
        <v>94319.626611892047</v>
      </c>
      <c r="S62">
        <v>20903.240156114294</v>
      </c>
      <c r="T62">
        <v>2879.8388378922723</v>
      </c>
    </row>
    <row r="63" spans="5:20">
      <c r="E63">
        <f>economy!A125</f>
        <v>2079</v>
      </c>
      <c r="F63" s="8">
        <f>carboncycle!L335</f>
        <v>611.4183396214338</v>
      </c>
      <c r="G63" s="8">
        <f>climate!I215</f>
        <v>1.6481245497852408</v>
      </c>
      <c r="H63" s="8">
        <f>economy!K125</f>
        <v>95348.599590953701</v>
      </c>
      <c r="I63" s="8">
        <f>economy!L125</f>
        <v>21267.239574279567</v>
      </c>
      <c r="J63" s="8">
        <f>economy!M125</f>
        <v>2916.1808701973778</v>
      </c>
      <c r="K63" s="8">
        <v>697.41678254277576</v>
      </c>
      <c r="L63" s="8">
        <v>1.7633554996384753</v>
      </c>
      <c r="M63">
        <v>95023.641264013917</v>
      </c>
      <c r="N63">
        <v>21400.719864458475</v>
      </c>
      <c r="O63">
        <v>2893.4347387457237</v>
      </c>
      <c r="P63">
        <v>611.4183396214338</v>
      </c>
      <c r="Q63">
        <v>1.6481245497852408</v>
      </c>
      <c r="R63">
        <v>95348.599590953701</v>
      </c>
      <c r="S63">
        <v>21267.239574279567</v>
      </c>
      <c r="T63">
        <v>2916.1808701973778</v>
      </c>
    </row>
    <row r="64" spans="5:20">
      <c r="E64">
        <f>economy!A126</f>
        <v>2080</v>
      </c>
      <c r="F64" s="8">
        <f>carboncycle!L336</f>
        <v>615.28075863523929</v>
      </c>
      <c r="G64" s="8">
        <f>climate!I216</f>
        <v>1.6710147296424449</v>
      </c>
      <c r="H64" s="8">
        <f>economy!K126</f>
        <v>96375.494955095681</v>
      </c>
      <c r="I64" s="8">
        <f>economy!L126</f>
        <v>21633.429579652799</v>
      </c>
      <c r="J64" s="8">
        <f>economy!M126</f>
        <v>2952.5414041842369</v>
      </c>
      <c r="K64" s="8">
        <v>703.10052329290318</v>
      </c>
      <c r="L64" s="8">
        <v>1.7924515348048569</v>
      </c>
      <c r="M64">
        <v>95996.513434754961</v>
      </c>
      <c r="N64">
        <v>21761.116487250016</v>
      </c>
      <c r="O64">
        <v>2928.4370791653805</v>
      </c>
      <c r="P64">
        <v>615.28075863523929</v>
      </c>
      <c r="Q64">
        <v>1.6710147296424449</v>
      </c>
      <c r="R64">
        <v>96375.494955095681</v>
      </c>
      <c r="S64">
        <v>21633.429579652799</v>
      </c>
      <c r="T64">
        <v>2952.5414041842369</v>
      </c>
    </row>
    <row r="65" spans="5:20">
      <c r="E65">
        <f>economy!A127</f>
        <v>2081</v>
      </c>
      <c r="F65" s="8">
        <f>carboncycle!L337</f>
        <v>619.14137688720382</v>
      </c>
      <c r="G65" s="8">
        <f>climate!I217</f>
        <v>1.6939561342041942</v>
      </c>
      <c r="H65" s="8">
        <f>economy!K127</f>
        <v>97400.144675582342</v>
      </c>
      <c r="I65" s="8">
        <f>economy!L127</f>
        <v>22001.751566093713</v>
      </c>
      <c r="J65" s="8">
        <f>economy!M127</f>
        <v>2988.9152168349274</v>
      </c>
      <c r="K65" s="8">
        <v>708.77616742491364</v>
      </c>
      <c r="L65" s="8">
        <v>1.8216833640907792</v>
      </c>
      <c r="M65">
        <v>96964.687150075435</v>
      </c>
      <c r="N65">
        <v>22123.198817831773</v>
      </c>
      <c r="O65">
        <v>2963.4047877603771</v>
      </c>
      <c r="P65">
        <v>619.14137688720382</v>
      </c>
      <c r="Q65">
        <v>1.6939561342041942</v>
      </c>
      <c r="R65">
        <v>97400.144675582342</v>
      </c>
      <c r="S65">
        <v>22001.751566093713</v>
      </c>
      <c r="T65">
        <v>2988.9152168349274</v>
      </c>
    </row>
    <row r="66" spans="5:20">
      <c r="E66">
        <f>economy!A128</f>
        <v>2082</v>
      </c>
      <c r="F66" s="8">
        <f>carboncycle!L338</f>
        <v>622.99916951420983</v>
      </c>
      <c r="G66" s="8">
        <f>climate!I218</f>
        <v>1.7169471148523625</v>
      </c>
      <c r="H66" s="8">
        <f>economy!K128</f>
        <v>98422.383732082264</v>
      </c>
      <c r="I66" s="8">
        <f>economy!L128</f>
        <v>22372.146663119092</v>
      </c>
      <c r="J66" s="8">
        <f>economy!M128</f>
        <v>3025.2971526473389</v>
      </c>
      <c r="K66" s="8">
        <v>714.44233466109768</v>
      </c>
      <c r="L66" s="8">
        <v>1.8510418890913205</v>
      </c>
      <c r="M66">
        <v>97927.979506375981</v>
      </c>
      <c r="N66">
        <v>22486.901331364468</v>
      </c>
      <c r="O66">
        <v>2998.3324688854955</v>
      </c>
      <c r="P66">
        <v>622.99916951420983</v>
      </c>
      <c r="Q66">
        <v>1.7169471148523625</v>
      </c>
      <c r="R66">
        <v>98422.383732082264</v>
      </c>
      <c r="S66">
        <v>22372.146663119092</v>
      </c>
      <c r="T66">
        <v>3025.2971526473389</v>
      </c>
    </row>
    <row r="67" spans="5:20">
      <c r="E67">
        <f>economy!A129</f>
        <v>2083</v>
      </c>
      <c r="F67" s="8">
        <f>carboncycle!L339</f>
        <v>626.85313231718033</v>
      </c>
      <c r="G67" s="8">
        <f>climate!I219</f>
        <v>1.739985755810763</v>
      </c>
      <c r="H67" s="8">
        <f>economy!K129</f>
        <v>99442.050200424172</v>
      </c>
      <c r="I67" s="8">
        <f>economy!L129</f>
        <v>22744.555775495883</v>
      </c>
      <c r="J67" s="8">
        <f>economy!M129</f>
        <v>3061.6821250789549</v>
      </c>
      <c r="K67" s="8">
        <v>720.09766882351801</v>
      </c>
      <c r="L67" s="8">
        <v>1.8805180523320502</v>
      </c>
      <c r="M67">
        <v>98886.212986251398</v>
      </c>
      <c r="N67">
        <v>22852.158624987918</v>
      </c>
      <c r="O67">
        <v>3033.2148372492861</v>
      </c>
      <c r="P67">
        <v>626.85313231718033</v>
      </c>
      <c r="Q67">
        <v>1.739985755810763</v>
      </c>
      <c r="R67">
        <v>99442.050200424172</v>
      </c>
      <c r="S67">
        <v>22744.555775495883</v>
      </c>
      <c r="T67">
        <v>3061.6821250789549</v>
      </c>
    </row>
    <row r="68" spans="5:20">
      <c r="E68">
        <f>economy!A130</f>
        <v>2084</v>
      </c>
      <c r="F68" s="8">
        <f>carboncycle!L340</f>
        <v>630.70228154778727</v>
      </c>
      <c r="G68" s="8">
        <f>climate!I220</f>
        <v>1.7630698971526286</v>
      </c>
      <c r="H68" s="8">
        <f>economy!K130</f>
        <v>100458.98533498275</v>
      </c>
      <c r="I68" s="8">
        <f>economy!L130</f>
        <v>23118.919622530804</v>
      </c>
      <c r="J68" s="8">
        <f>economy!M130</f>
        <v>3098.0651179395745</v>
      </c>
      <c r="K68" s="8">
        <v>725.74083807323132</v>
      </c>
      <c r="L68" s="8">
        <v>1.9101028491930265</v>
      </c>
      <c r="M68">
        <v>99839.215528791232</v>
      </c>
      <c r="N68">
        <v>23218.905465769865</v>
      </c>
      <c r="O68">
        <v>3068.0467190874233</v>
      </c>
      <c r="P68">
        <v>630.70228154778727</v>
      </c>
      <c r="Q68">
        <v>1.7630698971526286</v>
      </c>
      <c r="R68">
        <v>100458.98533498275</v>
      </c>
      <c r="S68">
        <v>23118.919622530804</v>
      </c>
      <c r="T68">
        <v>3098.0651179395745</v>
      </c>
    </row>
    <row r="69" spans="5:20">
      <c r="E69">
        <f>economy!A131</f>
        <v>2085</v>
      </c>
      <c r="F69" s="8">
        <f>carboncycle!L341</f>
        <v>634.54565370560749</v>
      </c>
      <c r="G69" s="8">
        <f>climate!I221</f>
        <v>1.7861971565176449</v>
      </c>
      <c r="H69" s="8">
        <f>economy!K131</f>
        <v>101473.03364568081</v>
      </c>
      <c r="I69" s="8">
        <f>economy!L131</f>
        <v>23495.17877698455</v>
      </c>
      <c r="J69" s="8">
        <f>economy!M131</f>
        <v>3134.4411867291833</v>
      </c>
      <c r="K69" s="8">
        <v>731.37053513195087</v>
      </c>
      <c r="L69" s="8">
        <v>1.9397873390005385</v>
      </c>
      <c r="M69">
        <v>100786.82059052488</v>
      </c>
      <c r="N69">
        <v>23587.076837256907</v>
      </c>
      <c r="O69">
        <v>3102.8230532149892</v>
      </c>
      <c r="P69">
        <v>634.54565370560749</v>
      </c>
      <c r="Q69">
        <v>1.7861971565176449</v>
      </c>
      <c r="R69">
        <v>101473.03364568081</v>
      </c>
      <c r="S69">
        <v>23495.17877698455</v>
      </c>
      <c r="T69">
        <v>3134.4411867291833</v>
      </c>
    </row>
    <row r="70" spans="5:20">
      <c r="E70">
        <f>economy!A132</f>
        <v>2086</v>
      </c>
      <c r="F70" s="8">
        <f>carboncycle!L342</f>
        <v>638.38230534481397</v>
      </c>
      <c r="G70" s="8">
        <f>climate!I222</f>
        <v>1.8093649496079336</v>
      </c>
      <c r="H70" s="8">
        <f>economy!K132</f>
        <v>102484.04296960683</v>
      </c>
      <c r="I70" s="8">
        <f>economy!L132</f>
        <v>23873.273703543491</v>
      </c>
      <c r="J70" s="8">
        <f>economy!M132</f>
        <v>3170.8054599177221</v>
      </c>
      <c r="K70" s="8">
        <v>736.98547748608382</v>
      </c>
      <c r="L70" s="8">
        <v>1.9695626553203922</v>
      </c>
      <c r="M70">
        <v>101728.86719722318</v>
      </c>
      <c r="N70">
        <v>23956.607984590762</v>
      </c>
      <c r="O70">
        <v>3137.5388919571778</v>
      </c>
      <c r="P70">
        <v>638.38230534481397</v>
      </c>
      <c r="Q70">
        <v>1.8093649496079336</v>
      </c>
      <c r="R70">
        <v>102484.04296960683</v>
      </c>
      <c r="S70">
        <v>23873.273703543491</v>
      </c>
      <c r="T70">
        <v>3170.8054599177221</v>
      </c>
    </row>
    <row r="71" spans="5:20">
      <c r="E71">
        <f>economy!A133</f>
        <v>2087</v>
      </c>
      <c r="F71" s="8">
        <f>carboncycle!L343</f>
        <v>642.21131288952256</v>
      </c>
      <c r="G71" s="8">
        <f>climate!I223</f>
        <v>1.8325705095245091</v>
      </c>
      <c r="H71" s="8">
        <f>economy!K133</f>
        <v>103491.86453726119</v>
      </c>
      <c r="I71" s="8">
        <f>economy!L133</f>
        <v>24253.14479678635</v>
      </c>
      <c r="J71" s="8">
        <f>economy!M133</f>
        <v>3207.1531401638808</v>
      </c>
      <c r="K71" s="8">
        <v>742.58440757309609</v>
      </c>
      <c r="L71" s="8">
        <v>1.9994200154862329</v>
      </c>
      <c r="M71">
        <v>102665.19998677725</v>
      </c>
      <c r="N71">
        <v>24327.434458158074</v>
      </c>
      <c r="O71">
        <v>3172.1894019583715</v>
      </c>
      <c r="P71">
        <v>642.21131288952256</v>
      </c>
      <c r="Q71">
        <v>1.8325705095245091</v>
      </c>
      <c r="R71">
        <v>103491.86453726119</v>
      </c>
      <c r="S71">
        <v>24253.14479678635</v>
      </c>
      <c r="T71">
        <v>3207.1531401638808</v>
      </c>
    </row>
    <row r="72" spans="5:20">
      <c r="E72">
        <f>economy!A134</f>
        <v>2088</v>
      </c>
      <c r="F72" s="8">
        <f>carboncycle!L344</f>
        <v>646.03177245694656</v>
      </c>
      <c r="G72" s="8">
        <f>climate!I224</f>
        <v>1.8558109050003868</v>
      </c>
      <c r="H72" s="8">
        <f>economy!K134</f>
        <v>104496.3530334588</v>
      </c>
      <c r="I72" s="8">
        <f>economy!L134</f>
        <v>24634.732418588363</v>
      </c>
      <c r="J72" s="8">
        <f>economy!M134</f>
        <v>3243.4795054704241</v>
      </c>
      <c r="K72" s="8">
        <v>748.16609295018065</v>
      </c>
      <c r="L72" s="8">
        <v>2.0293507293959814</v>
      </c>
      <c r="M72">
        <v>103595.6692433906</v>
      </c>
      <c r="N72">
        <v>24699.492155747186</v>
      </c>
      <c r="O72">
        <v>3206.7698648699902</v>
      </c>
      <c r="P72">
        <v>646.03177245694656</v>
      </c>
      <c r="Q72">
        <v>1.8558109050003868</v>
      </c>
      <c r="R72">
        <v>104496.3530334588</v>
      </c>
      <c r="S72">
        <v>24634.732418588363</v>
      </c>
      <c r="T72">
        <v>3243.4795054704241</v>
      </c>
    </row>
    <row r="73" spans="5:20">
      <c r="E73">
        <f>economy!A135</f>
        <v>2089</v>
      </c>
      <c r="F73" s="8">
        <f>carboncycle!L345</f>
        <v>649.84279968754947</v>
      </c>
      <c r="G73" s="8">
        <f>climate!I225</f>
        <v>1.8790830575827242</v>
      </c>
      <c r="H73" s="8">
        <f>economy!K135</f>
        <v>105497.36665292573</v>
      </c>
      <c r="I73" s="8">
        <f>economy!L135</f>
        <v>25017.976934909981</v>
      </c>
      <c r="J73" s="8">
        <f>economy!M135</f>
        <v>3279.7799102740364</v>
      </c>
      <c r="K73" s="8">
        <v>753.72932644522507</v>
      </c>
      <c r="L73" s="8">
        <v>2.0593462076089382</v>
      </c>
      <c r="M73">
        <v>104520.13092332696</v>
      </c>
      <c r="N73">
        <v>25072.717363189735</v>
      </c>
      <c r="O73">
        <v>3241.2756779180186</v>
      </c>
      <c r="P73">
        <v>649.84279968754947</v>
      </c>
      <c r="Q73">
        <v>1.8790830575827242</v>
      </c>
      <c r="R73">
        <v>105497.36665292573</v>
      </c>
      <c r="S73">
        <v>25017.976934909981</v>
      </c>
      <c r="T73">
        <v>3279.7799102740364</v>
      </c>
    </row>
    <row r="74" spans="5:20">
      <c r="E74">
        <f>economy!A136</f>
        <v>2090</v>
      </c>
      <c r="F74" s="8">
        <f>carboncycle!L346</f>
        <v>653.64352958141853</v>
      </c>
      <c r="G74" s="8">
        <f>climate!I226</f>
        <v>1.9023837578134748</v>
      </c>
      <c r="H74" s="8">
        <f>economy!K136</f>
        <v>106494.76715063972</v>
      </c>
      <c r="I74" s="8">
        <f>economy!L136</f>
        <v>25402.818751920091</v>
      </c>
      <c r="J74" s="8">
        <f>economy!M136</f>
        <v>3316.0497864678823</v>
      </c>
      <c r="K74" s="8">
        <v>759.27292629010276</v>
      </c>
      <c r="L74" s="8">
        <v>2.0893979687755002</v>
      </c>
      <c r="M74">
        <v>105438.44667246607</v>
      </c>
      <c r="N74">
        <v>25447.046793468282</v>
      </c>
      <c r="O74">
        <v>3275.7023543513501</v>
      </c>
      <c r="P74">
        <v>653.64352958141853</v>
      </c>
      <c r="Q74">
        <v>1.9023837578134748</v>
      </c>
      <c r="R74">
        <v>106494.76715063972</v>
      </c>
      <c r="S74">
        <v>25402.818751920091</v>
      </c>
      <c r="T74">
        <v>3316.0497864678823</v>
      </c>
    </row>
    <row r="75" spans="5:20">
      <c r="E75">
        <f>economy!A137</f>
        <v>2091</v>
      </c>
      <c r="F75" s="8">
        <f>carboncycle!L347</f>
        <v>657.43311634011616</v>
      </c>
      <c r="G75" s="8">
        <f>climate!I227</f>
        <v>1.925709680455683</v>
      </c>
      <c r="H75" s="8">
        <f>economy!K137</f>
        <v>107488.41988697657</v>
      </c>
      <c r="I75" s="8">
        <f>economy!L137</f>
        <v>25789.198351410323</v>
      </c>
      <c r="J75" s="8">
        <f>economy!M137</f>
        <v>3352.2846443555118</v>
      </c>
      <c r="K75" s="8">
        <v>764.79573623633678</v>
      </c>
      <c r="L75" s="8">
        <v>2.1194976464307573</v>
      </c>
      <c r="M75">
        <v>106350.48383592817</v>
      </c>
      <c r="N75">
        <v>25822.417624277281</v>
      </c>
      <c r="O75">
        <v>3310.0455237725514</v>
      </c>
      <c r="P75">
        <v>657.43311634011616</v>
      </c>
      <c r="Q75">
        <v>1.925709680455683</v>
      </c>
      <c r="R75">
        <v>107488.41988697657</v>
      </c>
      <c r="S75">
        <v>25789.198351410323</v>
      </c>
      <c r="T75">
        <v>3352.2846443555118</v>
      </c>
    </row>
    <row r="76" spans="5:20">
      <c r="E76">
        <f>economy!A138</f>
        <v>2092</v>
      </c>
      <c r="F76" s="8">
        <f>carboncycle!L348</f>
        <v>661.21073321330846</v>
      </c>
      <c r="G76" s="8">
        <f>climate!I228</f>
        <v>1.9490573988105315</v>
      </c>
      <c r="H76" s="8">
        <f>economy!K138</f>
        <v>108478.19386773105</v>
      </c>
      <c r="I76" s="8">
        <f>economy!L138</f>
        <v>26177.056325458248</v>
      </c>
      <c r="J76" s="8">
        <f>economy!M138</f>
        <v>3388.4800735349745</v>
      </c>
      <c r="K76" s="8">
        <v>770.29662565320461</v>
      </c>
      <c r="L76" s="8">
        <v>2.1496369951824916</v>
      </c>
      <c r="M76">
        <v>107256.11546003251</v>
      </c>
      <c r="N76">
        <v>26198.767534027145</v>
      </c>
      <c r="O76">
        <v>3344.300932352875</v>
      </c>
      <c r="P76">
        <v>661.21073321330846</v>
      </c>
      <c r="Q76">
        <v>1.9490573988105315</v>
      </c>
      <c r="R76">
        <v>108478.19386773105</v>
      </c>
      <c r="S76">
        <v>26177.056325458248</v>
      </c>
      <c r="T76">
        <v>3388.4800735349745</v>
      </c>
    </row>
    <row r="77" spans="5:20">
      <c r="E77">
        <f>economy!A139</f>
        <v>2093</v>
      </c>
      <c r="F77" s="8">
        <f>carboncycle!L349</f>
        <v>664.97557234949647</v>
      </c>
      <c r="G77" s="8">
        <f>climate!I229</f>
        <v>1.9724233981684158</v>
      </c>
      <c r="H77" s="8">
        <f>economy!K139</f>
        <v>109463.96177909215</v>
      </c>
      <c r="I77" s="8">
        <f>economy!L139</f>
        <v>26566.333410303094</v>
      </c>
      <c r="J77" s="8">
        <f>economy!M139</f>
        <v>3424.6317437122843</v>
      </c>
      <c r="K77" s="8">
        <v>775.77448960838865</v>
      </c>
      <c r="L77" s="8">
        <v>2.1798078963233096</v>
      </c>
      <c r="M77">
        <v>108155.22028686087</v>
      </c>
      <c r="N77">
        <v>26576.034736285423</v>
      </c>
      <c r="O77">
        <v>3378.4644429336317</v>
      </c>
      <c r="P77">
        <v>664.97557234949647</v>
      </c>
      <c r="Q77">
        <v>1.9724233981684158</v>
      </c>
      <c r="R77">
        <v>109463.96177909215</v>
      </c>
      <c r="S77">
        <v>26566.333410303094</v>
      </c>
      <c r="T77">
        <v>3424.6317437122843</v>
      </c>
    </row>
    <row r="78" spans="5:20">
      <c r="E78">
        <f>economy!A140</f>
        <v>2094</v>
      </c>
      <c r="F78" s="8">
        <f>carboncycle!L350</f>
        <v>668.72684465022314</v>
      </c>
      <c r="G78" s="8">
        <f>climate!I230</f>
        <v>1.9958040884356301</v>
      </c>
      <c r="H78" s="8">
        <f>economy!K140</f>
        <v>110445.60001766124</v>
      </c>
      <c r="I78" s="8">
        <f>economy!L140</f>
        <v>26956.9705193999</v>
      </c>
      <c r="J78" s="8">
        <f>economy!M140</f>
        <v>3460.7354054437178</v>
      </c>
      <c r="K78" s="8">
        <v>781.22824893129155</v>
      </c>
      <c r="L78" s="8">
        <v>2.2100023628958056</v>
      </c>
      <c r="M78">
        <v>109047.68274170269</v>
      </c>
      <c r="N78">
        <v>26954.158012653017</v>
      </c>
      <c r="O78">
        <v>3412.5320350163347</v>
      </c>
      <c r="P78">
        <v>668.72684465022314</v>
      </c>
      <c r="Q78">
        <v>1.9958040884356301</v>
      </c>
      <c r="R78">
        <v>110445.60001766124</v>
      </c>
      <c r="S78">
        <v>26956.9705193999</v>
      </c>
      <c r="T78">
        <v>3460.7354054437178</v>
      </c>
    </row>
    <row r="79" spans="5:20">
      <c r="E79">
        <f>economy!A141</f>
        <v>2095</v>
      </c>
      <c r="F79" s="8">
        <f>carboncycle!L351</f>
        <v>672.46377962715496</v>
      </c>
      <c r="G79" s="8">
        <f>climate!I231</f>
        <v>2.0191958159766217</v>
      </c>
      <c r="H79" s="8">
        <f>economy!K141</f>
        <v>111422.98871560612</v>
      </c>
      <c r="I79" s="8">
        <f>economy!L141</f>
        <v>27348.908775622149</v>
      </c>
      <c r="J79" s="8">
        <f>economy!M141</f>
        <v>3496.7868908065548</v>
      </c>
      <c r="K79" s="8">
        <v>786.65685025916946</v>
      </c>
      <c r="L79" s="8">
        <v>2.2402125442387941</v>
      </c>
      <c r="M79">
        <v>109933.39291365877</v>
      </c>
      <c r="N79">
        <v>27333.076744076548</v>
      </c>
      <c r="O79">
        <v>3446.4998046441779</v>
      </c>
      <c r="P79">
        <v>672.46377962715496</v>
      </c>
      <c r="Q79">
        <v>2.0191958159766217</v>
      </c>
      <c r="R79">
        <v>111422.98871560612</v>
      </c>
      <c r="S79">
        <v>27348.908775622149</v>
      </c>
      <c r="T79">
        <v>3496.7868908065548</v>
      </c>
    </row>
    <row r="80" spans="5:20">
      <c r="E80">
        <f>economy!A142</f>
        <v>2096</v>
      </c>
      <c r="F80" s="8">
        <f>carboncycle!L352</f>
        <v>676.1856252614798</v>
      </c>
      <c r="G80" s="8">
        <f>climate!I232</f>
        <v>2.0425948747102094</v>
      </c>
      <c r="H80" s="8">
        <f>economy!K142</f>
        <v>112396.01176105537</v>
      </c>
      <c r="I80" s="8">
        <f>economy!L142</f>
        <v>27742.089542586662</v>
      </c>
      <c r="J80" s="8">
        <f>economy!M142</f>
        <v>3532.7821139981529</v>
      </c>
      <c r="K80" s="8">
        <v>792.05926606625758</v>
      </c>
      <c r="L80" s="8">
        <v>2.2704307300417632</v>
      </c>
      <c r="M80">
        <v>110812.24652968496</v>
      </c>
      <c r="N80">
        <v>27712.730940601508</v>
      </c>
      <c r="O80">
        <v>3480.3639641775867</v>
      </c>
      <c r="P80">
        <v>676.1856252614798</v>
      </c>
      <c r="Q80">
        <v>2.0425948747102094</v>
      </c>
      <c r="R80">
        <v>112396.01176105537</v>
      </c>
      <c r="S80">
        <v>27742.089542586662</v>
      </c>
      <c r="T80">
        <v>3532.7821139981529</v>
      </c>
    </row>
    <row r="81" spans="5:20">
      <c r="E81">
        <f>economy!A143</f>
        <v>2097</v>
      </c>
      <c r="F81" s="8">
        <f>carboncycle!L353</f>
        <v>679.89164786509377</v>
      </c>
      <c r="G81" s="8">
        <f>climate!I233</f>
        <v>2.0659975164966466</v>
      </c>
      <c r="H81" s="8">
        <f>economy!K143</f>
        <v>113364.55681384026</v>
      </c>
      <c r="I81" s="8">
        <f>economy!L143</f>
        <v>28136.454455076142</v>
      </c>
      <c r="J81" s="8">
        <f>economy!M143</f>
        <v>3568.7170718634852</v>
      </c>
      <c r="K81" s="8">
        <v>797.43449467608502</v>
      </c>
      <c r="L81" s="8">
        <v>2.3006493539337951</v>
      </c>
      <c r="M81">
        <v>111684.14492235954</v>
      </c>
      <c r="N81">
        <v>28093.061269573303</v>
      </c>
      <c r="O81">
        <v>3514.1208419668706</v>
      </c>
      <c r="P81">
        <v>679.89164786509377</v>
      </c>
      <c r="Q81">
        <v>2.0659975164966466</v>
      </c>
      <c r="R81">
        <v>113364.55681384026</v>
      </c>
      <c r="S81">
        <v>28136.454455076142</v>
      </c>
      <c r="T81">
        <v>3568.7170718634852</v>
      </c>
    </row>
    <row r="82" spans="5:20">
      <c r="E82">
        <f>economy!A144</f>
        <v>2098</v>
      </c>
      <c r="F82" s="8">
        <f>carboncycle!L354</f>
        <v>683.58113194308726</v>
      </c>
      <c r="G82" s="8">
        <f>climate!I234</f>
        <v>2.0893999608509302</v>
      </c>
      <c r="H82" s="8">
        <f>economy!K144</f>
        <v>114328.51531669714</v>
      </c>
      <c r="I82" s="8">
        <f>economy!L144</f>
        <v>28531.945448539838</v>
      </c>
      <c r="J82" s="8">
        <f>economy!M144</f>
        <v>3604.5878443513798</v>
      </c>
      <c r="K82" s="8">
        <v>802.78156025720523</v>
      </c>
      <c r="L82" s="8">
        <v>2.3308609966322984</v>
      </c>
      <c r="M82">
        <v>112548.99499165411</v>
      </c>
      <c r="N82">
        <v>28474.009082297172</v>
      </c>
      <c r="O82">
        <v>3547.7668819249843</v>
      </c>
      <c r="P82">
        <v>683.58113194308726</v>
      </c>
      <c r="Q82">
        <v>2.0893999608509302</v>
      </c>
      <c r="R82">
        <v>114328.51531669714</v>
      </c>
      <c r="S82">
        <v>28531.945448539838</v>
      </c>
      <c r="T82">
        <v>3604.5878443513798</v>
      </c>
    </row>
    <row r="83" spans="5:20">
      <c r="E83">
        <f>economy!A145</f>
        <v>2099</v>
      </c>
      <c r="F83" s="8">
        <f>carboncycle!L355</f>
        <v>687.25338005707283</v>
      </c>
      <c r="G83" s="8">
        <f>climate!I235</f>
        <v>2.1127984040163055</v>
      </c>
      <c r="H83" s="8">
        <f>economy!K145</f>
        <v>115287.7825020515</v>
      </c>
      <c r="I83" s="8">
        <f>economy!L145</f>
        <v>28928.504787654103</v>
      </c>
      <c r="J83" s="8">
        <f>economy!M145</f>
        <v>3640.3905948999754</v>
      </c>
      <c r="K83" s="8">
        <v>808.09951280258542</v>
      </c>
      <c r="L83" s="8">
        <v>2.3610583886759722</v>
      </c>
      <c r="M83">
        <v>113406.70916099293</v>
      </c>
      <c r="N83">
        <v>28855.516439169609</v>
      </c>
      <c r="O83">
        <v>3581.2986430036658</v>
      </c>
      <c r="P83">
        <v>687.25338005707283</v>
      </c>
      <c r="Q83">
        <v>2.1127984040163055</v>
      </c>
      <c r="R83">
        <v>115287.7825020515</v>
      </c>
      <c r="S83">
        <v>28928.504787654103</v>
      </c>
      <c r="T83">
        <v>3640.3905948999754</v>
      </c>
    </row>
    <row r="84" spans="5:20">
      <c r="E84">
        <f>economy!A146</f>
        <v>2100</v>
      </c>
      <c r="F84" s="8">
        <f>carboncycle!L356</f>
        <v>690.90771268893047</v>
      </c>
      <c r="G84" s="8">
        <f>climate!I236</f>
        <v>2.1361890274305213</v>
      </c>
      <c r="H84" s="8">
        <f>economy!K146</f>
        <v>116242.25739450556</v>
      </c>
      <c r="I84" s="8">
        <f>economy!L146</f>
        <v>29326.075093928703</v>
      </c>
      <c r="J84" s="8">
        <f>economy!M146</f>
        <v>3676.1215707520118</v>
      </c>
      <c r="K84" s="8">
        <v>813.38742809292353</v>
      </c>
      <c r="L84" s="8">
        <v>2.3912344127655185</v>
      </c>
      <c r="M84">
        <v>114257.20532788172</v>
      </c>
      <c r="N84">
        <v>29237.526133297877</v>
      </c>
      <c r="O84">
        <v>3614.7127985762818</v>
      </c>
      <c r="P84">
        <v>690.90771268893047</v>
      </c>
      <c r="Q84">
        <v>2.1361890274305213</v>
      </c>
      <c r="R84">
        <v>116242.25739450556</v>
      </c>
      <c r="S84">
        <v>29326.075093928703</v>
      </c>
      <c r="T84">
        <v>3676.1215707520118</v>
      </c>
    </row>
    <row r="85" spans="5:20">
      <c r="E85">
        <f>economy!A147</f>
        <v>2101</v>
      </c>
      <c r="F85" s="8">
        <f>carboncycle!L357</f>
        <v>694.54346810458162</v>
      </c>
      <c r="G85" s="8">
        <f>climate!I237</f>
        <v>2.1595680056160123</v>
      </c>
      <c r="H85" s="8">
        <f>economy!K147</f>
        <v>117191.8428091566</v>
      </c>
      <c r="I85" s="8">
        <f>economy!L147</f>
        <v>29724.599372345565</v>
      </c>
      <c r="J85" s="8">
        <f>economy!M147</f>
        <v>3711.7771032007254</v>
      </c>
      <c r="K85" s="8">
        <v>818.64440764418271</v>
      </c>
      <c r="L85" s="8">
        <v>2.4213821057347054</v>
      </c>
      <c r="M85">
        <v>115100.40680938533</v>
      </c>
      <c r="N85">
        <v>29619.98171262426</v>
      </c>
      <c r="O85">
        <v>3648.0061357307532</v>
      </c>
      <c r="P85">
        <v>694.54346810458162</v>
      </c>
      <c r="Q85">
        <v>2.1595680056160123</v>
      </c>
      <c r="R85">
        <v>117191.8428091566</v>
      </c>
      <c r="S85">
        <v>29724.599372345565</v>
      </c>
      <c r="T85">
        <v>3711.7771032007254</v>
      </c>
    </row>
    <row r="86" spans="5:20">
      <c r="E86">
        <f>economy!A148</f>
        <v>2102</v>
      </c>
      <c r="F86" s="8">
        <f>carboncycle!L358</f>
        <v>698.16000221743093</v>
      </c>
      <c r="G86" s="8">
        <f>climate!I238</f>
        <v>2.182931513523843</v>
      </c>
      <c r="H86" s="8">
        <f>economy!K148</f>
        <v>118136.44534587763</v>
      </c>
      <c r="I86" s="8">
        <f>economy!L148</f>
        <v>30124.021037021968</v>
      </c>
      <c r="J86" s="8">
        <f>economy!M148</f>
        <v>3747.3536077672611</v>
      </c>
      <c r="K86" s="8">
        <v>823.8695786396496</v>
      </c>
      <c r="L86" s="8">
        <v>2.4514946601734851</v>
      </c>
      <c r="M86">
        <v>115936.24228273239</v>
      </c>
      <c r="N86">
        <v>30002.827500577201</v>
      </c>
      <c r="O86">
        <v>3681.175554476059</v>
      </c>
      <c r="P86">
        <v>698.16000221743093</v>
      </c>
      <c r="Q86">
        <v>2.182931513523843</v>
      </c>
      <c r="R86">
        <v>118136.44534587763</v>
      </c>
      <c r="S86">
        <v>30124.021037021968</v>
      </c>
      <c r="T86">
        <v>3747.3536077672611</v>
      </c>
    </row>
    <row r="87" spans="5:20">
      <c r="E87">
        <f>economy!A149</f>
        <v>2103</v>
      </c>
      <c r="F87" s="8">
        <f>carboncycle!L359</f>
        <v>701.75668845114751</v>
      </c>
      <c r="G87" s="8">
        <f>climate!I239</f>
        <v>2.2062757333599654</v>
      </c>
      <c r="H87" s="8">
        <f>economy!K149</f>
        <v>119075.97537969447</v>
      </c>
      <c r="I87" s="8">
        <f>economy!L149</f>
        <v>30524.283935889704</v>
      </c>
      <c r="J87" s="8">
        <f>economy!M149</f>
        <v>3782.8475843107817</v>
      </c>
      <c r="K87" s="8">
        <v>829.06209384684689</v>
      </c>
      <c r="L87" s="8">
        <v>2.4815654257239905</v>
      </c>
      <c r="M87">
        <v>116764.64572132325</v>
      </c>
      <c r="N87">
        <v>30386.008615270348</v>
      </c>
      <c r="O87">
        <v>3714.218066865953</v>
      </c>
      <c r="P87">
        <v>701.75668845114751</v>
      </c>
      <c r="Q87">
        <v>2.2062757333599654</v>
      </c>
      <c r="R87">
        <v>119075.97537969447</v>
      </c>
      <c r="S87">
        <v>30524.283935889704</v>
      </c>
      <c r="T87">
        <v>3782.8475843107817</v>
      </c>
    </row>
    <row r="88" spans="5:20">
      <c r="E88">
        <f>economy!A150</f>
        <v>2104</v>
      </c>
      <c r="F88" s="8">
        <f>carboncycle!L360</f>
        <v>705.33291760148813</v>
      </c>
      <c r="G88" s="8">
        <f>climate!I240</f>
        <v>2.2295968609210686</v>
      </c>
      <c r="H88" s="8">
        <f>economy!K150</f>
        <v>120010.34704739161</v>
      </c>
      <c r="I88" s="8">
        <f>economy!L150</f>
        <v>30925.332374385664</v>
      </c>
      <c r="J88" s="8">
        <f>economy!M150</f>
        <v>3818.2556170722528</v>
      </c>
      <c r="K88" s="8">
        <v>834.22113151964265</v>
      </c>
      <c r="L88" s="8">
        <v>2.5115879100693528</v>
      </c>
      <c r="M88">
        <v>117585.55632640977</v>
      </c>
      <c r="N88">
        <v>30769.470987274166</v>
      </c>
      <c r="O88">
        <v>3747.1307960433246</v>
      </c>
      <c r="P88">
        <v>705.33291760148813</v>
      </c>
      <c r="Q88">
        <v>2.2295968609210686</v>
      </c>
      <c r="R88">
        <v>120010.34704739161</v>
      </c>
      <c r="S88">
        <v>30925.332374385664</v>
      </c>
      <c r="T88">
        <v>3818.2556170722528</v>
      </c>
    </row>
    <row r="89" spans="5:20">
      <c r="E89">
        <f>economy!A151</f>
        <v>2105</v>
      </c>
      <c r="F89" s="8">
        <f>carboncycle!L361</f>
        <v>708.88809769689146</v>
      </c>
      <c r="G89" s="8">
        <f>climate!I241</f>
        <v>2.2528911114660866</v>
      </c>
      <c r="H89" s="8">
        <f>economy!K151</f>
        <v>120939.47823049031</v>
      </c>
      <c r="I89" s="8">
        <f>economy!L151</f>
        <v>31327.11113815186</v>
      </c>
      <c r="J89" s="8">
        <f>economy!M151</f>
        <v>3853.5743746533699</v>
      </c>
      <c r="K89" s="8">
        <v>839.34589528591926</v>
      </c>
      <c r="L89" s="8">
        <v>2.541555779634435</v>
      </c>
      <c r="M89">
        <v>118398.91845471866</v>
      </c>
      <c r="N89">
        <v>31153.161375986612</v>
      </c>
      <c r="O89">
        <v>3779.9109752089798</v>
      </c>
      <c r="P89">
        <v>708.88809769689146</v>
      </c>
      <c r="Q89">
        <v>2.2528911114660866</v>
      </c>
      <c r="R89">
        <v>120939.47823049031</v>
      </c>
      <c r="S89">
        <v>31327.11113815186</v>
      </c>
      <c r="T89">
        <v>3853.5743746533699</v>
      </c>
    </row>
    <row r="90" spans="5:20">
      <c r="E90">
        <f>economy!A152</f>
        <v>2106</v>
      </c>
      <c r="F90" s="8">
        <f>carboncycle!L362</f>
        <v>712.42165385760279</v>
      </c>
      <c r="G90" s="8">
        <f>climate!I242</f>
        <v>2.2761547251482477</v>
      </c>
      <c r="H90" s="8">
        <f>economy!K152</f>
        <v>121863.29053473326</v>
      </c>
      <c r="I90" s="8">
        <f>economy!L152</f>
        <v>31729.565514743081</v>
      </c>
      <c r="J90" s="8">
        <f>economy!M152</f>
        <v>3888.8006099319164</v>
      </c>
      <c r="K90" s="8">
        <v>844.43561402117712</v>
      </c>
      <c r="L90" s="8">
        <v>2.5714628600167408</v>
      </c>
      <c r="M90">
        <v>119204.68154227872</v>
      </c>
      <c r="N90">
        <v>31537.027384629651</v>
      </c>
      <c r="O90">
        <v>3812.5559465183792</v>
      </c>
      <c r="P90">
        <v>712.42165385760279</v>
      </c>
      <c r="Q90">
        <v>2.2761547251482477</v>
      </c>
      <c r="R90">
        <v>121863.29053473326</v>
      </c>
      <c r="S90">
        <v>31729.565514743081</v>
      </c>
      <c r="T90">
        <v>3888.8006099319164</v>
      </c>
    </row>
    <row r="91" spans="5:20">
      <c r="E91">
        <f>economy!A153</f>
        <v>2107</v>
      </c>
      <c r="F91" s="8">
        <f>carboncycle!L363</f>
        <v>715.93302815311131</v>
      </c>
      <c r="G91" s="8">
        <f>climate!I243</f>
        <v>2.2993839720314115</v>
      </c>
      <c r="H91" s="8">
        <f>economy!K153</f>
        <v>122781.70926621916</v>
      </c>
      <c r="I91" s="8">
        <f>economy!L153</f>
        <v>32132.641314344433</v>
      </c>
      <c r="J91" s="8">
        <f>economy!M153</f>
        <v>3923.9311599150733</v>
      </c>
      <c r="K91" s="8">
        <v>849.48954170846503</v>
      </c>
      <c r="L91" s="8">
        <v>2.6013031361649306</v>
      </c>
      <c r="M91">
        <v>120002.80002471304</v>
      </c>
      <c r="N91">
        <v>31921.017473901353</v>
      </c>
      <c r="O91">
        <v>3845.0631599100525</v>
      </c>
      <c r="P91">
        <v>715.93302815311131</v>
      </c>
      <c r="Q91">
        <v>2.2993839720314115</v>
      </c>
      <c r="R91">
        <v>122781.70926621916</v>
      </c>
      <c r="S91">
        <v>32132.641314344433</v>
      </c>
      <c r="T91">
        <v>3923.9311599150733</v>
      </c>
    </row>
    <row r="92" spans="5:20">
      <c r="E92">
        <f>economy!A154</f>
        <v>2108</v>
      </c>
      <c r="F92" s="8">
        <f>carboncycle!L364</f>
        <v>719.42167945771348</v>
      </c>
      <c r="G92" s="8">
        <f>climate!I244</f>
        <v>2.322575156713333</v>
      </c>
      <c r="H92" s="8">
        <f>economy!K154</f>
        <v>123694.66340432732</v>
      </c>
      <c r="I92" s="8">
        <f>economy!L154</f>
        <v>32536.284889501545</v>
      </c>
      <c r="J92" s="8">
        <f>economy!M154</f>
        <v>3958.9629455321842</v>
      </c>
      <c r="K92" s="8">
        <v>854.50695728503854</v>
      </c>
      <c r="L92" s="8">
        <v>2.6310707523216048</v>
      </c>
      <c r="M92">
        <v>120793.23325424919</v>
      </c>
      <c r="N92">
        <v>32305.080974313456</v>
      </c>
      <c r="O92">
        <v>3877.4301718692586</v>
      </c>
      <c r="P92">
        <v>719.42167945771348</v>
      </c>
      <c r="Q92">
        <v>2.322575156713333</v>
      </c>
      <c r="R92">
        <v>123694.66340432732</v>
      </c>
      <c r="S92">
        <v>32536.284889501545</v>
      </c>
      <c r="T92">
        <v>3958.9629455321842</v>
      </c>
    </row>
    <row r="93" spans="5:20">
      <c r="E93">
        <f>economy!A155</f>
        <v>2109</v>
      </c>
      <c r="F93" s="8">
        <f>carboncycle!L365</f>
        <v>722.88708330403483</v>
      </c>
      <c r="G93" s="8">
        <f>climate!I245</f>
        <v>2.3457246225774395</v>
      </c>
      <c r="H93" s="8">
        <f>economy!K155</f>
        <v>124602.08557157274</v>
      </c>
      <c r="I93" s="8">
        <f>economy!L155</f>
        <v>32940.443153868247</v>
      </c>
      <c r="J93" s="8">
        <f>economy!M155</f>
        <v>3993.8929713687021</v>
      </c>
      <c r="K93" s="8">
        <v>859.48716447615959</v>
      </c>
      <c r="L93" s="8">
        <v>2.6607600117462216</v>
      </c>
      <c r="M93">
        <v>121575.94541369502</v>
      </c>
      <c r="N93">
        <v>32689.168097245882</v>
      </c>
      <c r="O93">
        <v>3909.6546441306268</v>
      </c>
      <c r="P93">
        <v>722.88708330403483</v>
      </c>
      <c r="Q93">
        <v>2.3457246225774395</v>
      </c>
      <c r="R93">
        <v>124602.08557157274</v>
      </c>
      <c r="S93">
        <v>32940.443153868247</v>
      </c>
      <c r="T93">
        <v>3993.8929713687021</v>
      </c>
    </row>
    <row r="94" spans="5:20">
      <c r="E94">
        <f>economy!A156</f>
        <v>2110</v>
      </c>
      <c r="F94" s="8">
        <f>carboncycle!L366</f>
        <v>726.32873173436928</v>
      </c>
      <c r="G94" s="8">
        <f>climate!I246</f>
        <v>2.3688287556936856</v>
      </c>
      <c r="H94" s="8">
        <f>economy!K156</f>
        <v>125503.91200053641</v>
      </c>
      <c r="I94" s="8">
        <f>economy!L156</f>
        <v>33345.063599978908</v>
      </c>
      <c r="J94" s="8">
        <f>economy!M156</f>
        <v>4028.7183253428634</v>
      </c>
      <c r="K94" s="8">
        <v>864.42949161646482</v>
      </c>
      <c r="L94" s="8">
        <v>2.6903653762332791</v>
      </c>
      <c r="M94">
        <v>122350.90542762578</v>
      </c>
      <c r="N94">
        <v>33073.229944751511</v>
      </c>
      <c r="O94">
        <v>3941.7343423232405</v>
      </c>
      <c r="P94">
        <v>726.32873173436928</v>
      </c>
      <c r="Q94">
        <v>2.3688287556936856</v>
      </c>
      <c r="R94">
        <v>125503.91200053641</v>
      </c>
      <c r="S94">
        <v>33345.063599978908</v>
      </c>
      <c r="T94">
        <v>4028.7183253428634</v>
      </c>
    </row>
    <row r="95" spans="5:20">
      <c r="E95">
        <f>economy!A157</f>
        <v>2111</v>
      </c>
      <c r="F95" s="8">
        <f>carboncycle!L367</f>
        <v>729.74613314971509</v>
      </c>
      <c r="G95" s="8">
        <f>climate!I247</f>
        <v>2.391883988388066</v>
      </c>
      <c r="H95" s="8">
        <f>economy!K157</f>
        <v>126400.08249800683</v>
      </c>
      <c r="I95" s="8">
        <f>economy!L157</f>
        <v>33750.094316052346</v>
      </c>
      <c r="J95" s="8">
        <f>economy!M157</f>
        <v>4063.4361783270397</v>
      </c>
      <c r="K95" s="8">
        <v>869.33329145932908</v>
      </c>
      <c r="L95" s="8">
        <v>2.7198814654401704</v>
      </c>
      <c r="M95">
        <v>123118.08687101571</v>
      </c>
      <c r="N95">
        <v>33457.218518143032</v>
      </c>
      <c r="O95">
        <v>3973.6671345619479</v>
      </c>
      <c r="P95">
        <v>729.74613314971509</v>
      </c>
      <c r="Q95">
        <v>2.391883988388066</v>
      </c>
      <c r="R95">
        <v>126400.08249800683</v>
      </c>
      <c r="S95">
        <v>33750.094316052346</v>
      </c>
      <c r="T95">
        <v>4063.4361783270397</v>
      </c>
    </row>
    <row r="96" spans="5:20">
      <c r="E96">
        <f>economy!A158</f>
        <v>2112</v>
      </c>
      <c r="F96" s="8">
        <f>carboncycle!L368</f>
        <v>733.1388121564114</v>
      </c>
      <c r="G96" s="8">
        <f>climate!I248</f>
        <v>2.4148868024994252</v>
      </c>
      <c r="H96" s="8">
        <f>economy!K158</f>
        <v>127290.54040647755</v>
      </c>
      <c r="I96" s="8">
        <f>economy!L158</f>
        <v>34155.484001838209</v>
      </c>
      <c r="J96" s="8">
        <f>economy!M158</f>
        <v>4098.0437837153167</v>
      </c>
      <c r="K96" s="8">
        <v>874.1979409746715</v>
      </c>
      <c r="L96" s="8">
        <v>2.7493030560384084</v>
      </c>
      <c r="M96">
        <v>123877.46787554779</v>
      </c>
      <c r="N96">
        <v>33841.086725397829</v>
      </c>
      <c r="O96">
        <v>4005.4509899881696</v>
      </c>
      <c r="P96">
        <v>733.1388121564114</v>
      </c>
      <c r="Q96">
        <v>2.4148868024994252</v>
      </c>
      <c r="R96">
        <v>127290.54040647755</v>
      </c>
      <c r="S96">
        <v>34155.484001838209</v>
      </c>
      <c r="T96">
        <v>4098.0437837153167</v>
      </c>
    </row>
    <row r="97" spans="5:20">
      <c r="E97">
        <f>economy!A159</f>
        <v>2113</v>
      </c>
      <c r="F97" s="8">
        <f>carboncycle!L369</f>
        <v>736.50630941029476</v>
      </c>
      <c r="G97" s="8">
        <f>climate!I249</f>
        <v>2.4378337323413048</v>
      </c>
      <c r="H97" s="8">
        <f>economy!K159</f>
        <v>128175.23256313879</v>
      </c>
      <c r="I97" s="8">
        <f>economy!L159</f>
        <v>34561.181983515744</v>
      </c>
      <c r="J97" s="8">
        <f>economy!M159</f>
        <v>4132.538476939405</v>
      </c>
      <c r="K97" s="8">
        <v>879.02284113564394</v>
      </c>
      <c r="L97" s="8">
        <v>2.7786250807012571</v>
      </c>
      <c r="M97">
        <v>124629.03103382583</v>
      </c>
      <c r="N97">
        <v>34224.788387414534</v>
      </c>
      <c r="O97">
        <v>4037.0839772639943</v>
      </c>
      <c r="P97">
        <v>736.50630941029476</v>
      </c>
      <c r="Q97">
        <v>2.4378337323413048</v>
      </c>
      <c r="R97">
        <v>128175.23256313879</v>
      </c>
      <c r="S97">
        <v>34561.181983515744</v>
      </c>
      <c r="T97">
        <v>4132.538476939405</v>
      </c>
    </row>
    <row r="98" spans="5:20">
      <c r="E98">
        <f>economy!A160</f>
        <v>2114</v>
      </c>
      <c r="F98" s="8">
        <f>carboncycle!L370</f>
        <v>739.84818145831525</v>
      </c>
      <c r="G98" s="8">
        <f>climate!I250</f>
        <v>2.4607213673856934</v>
      </c>
      <c r="H98" s="8">
        <f>economy!K160</f>
        <v>129054.10925649943</v>
      </c>
      <c r="I98" s="8">
        <f>economy!L160</f>
        <v>34967.138227656775</v>
      </c>
      <c r="J98" s="8">
        <f>economy!M160</f>
        <v>4166.9176749345215</v>
      </c>
      <c r="K98" s="8">
        <v>883.8074166946576</v>
      </c>
      <c r="L98" s="8">
        <v>2.8078426269401366</v>
      </c>
      <c r="M98">
        <v>125372.76330170456</v>
      </c>
      <c r="N98">
        <v>34608.278243156754</v>
      </c>
      <c r="O98">
        <v>4068.5642630227612</v>
      </c>
      <c r="P98">
        <v>739.84818145831525</v>
      </c>
      <c r="Q98">
        <v>2.4607213673856934</v>
      </c>
      <c r="R98">
        <v>129054.10925649943</v>
      </c>
      <c r="S98">
        <v>34967.138227656775</v>
      </c>
      <c r="T98">
        <v>4166.9176749345215</v>
      </c>
    </row>
    <row r="99" spans="5:20">
      <c r="E99">
        <f>economy!A161</f>
        <v>2115</v>
      </c>
      <c r="F99" s="8">
        <f>carboncycle!L371</f>
        <v>743.16400057757483</v>
      </c>
      <c r="G99" s="8">
        <f>climate!I251</f>
        <v>2.4835463546847194</v>
      </c>
      <c r="H99" s="8">
        <f>economy!K161</f>
        <v>129927.12418078008</v>
      </c>
      <c r="I99" s="8">
        <f>economy!L161</f>
        <v>35373.303354267839</v>
      </c>
      <c r="J99" s="8">
        <f>economy!M161</f>
        <v>4201.1788755573198</v>
      </c>
      <c r="K99" s="8">
        <v>888.55111594920095</v>
      </c>
      <c r="L99" s="8">
        <v>2.8369509358015601</v>
      </c>
      <c r="M99">
        <v>126108.65589895273</v>
      </c>
      <c r="N99">
        <v>34991.511953720728</v>
      </c>
      <c r="O99">
        <v>4099.8901102796572</v>
      </c>
      <c r="P99">
        <v>743.16400057757483</v>
      </c>
      <c r="Q99">
        <v>2.4835463546847194</v>
      </c>
      <c r="R99">
        <v>129927.12418078008</v>
      </c>
      <c r="S99">
        <v>35373.303354267839</v>
      </c>
      <c r="T99">
        <v>4201.1788755573198</v>
      </c>
    </row>
    <row r="100" spans="5:20">
      <c r="E100">
        <f>economy!A162</f>
        <v>2116</v>
      </c>
      <c r="F100" s="8">
        <f>carboncycle!L372</f>
        <v>746.45335461175739</v>
      </c>
      <c r="G100" s="8">
        <f>climate!I252</f>
        <v>2.5063054010455357</v>
      </c>
      <c r="H100" s="8">
        <f>economy!K162</f>
        <v>130794.23438820822</v>
      </c>
      <c r="I100" s="8">
        <f>economy!L162</f>
        <v>35779.628648923412</v>
      </c>
      <c r="J100" s="8">
        <f>economy!M162</f>
        <v>4235.3196569576785</v>
      </c>
      <c r="K100" s="8">
        <v>893.25341049790734</v>
      </c>
      <c r="L100" s="8">
        <v>2.8659454004357414</v>
      </c>
      <c r="M100">
        <v>126836.70420845003</v>
      </c>
      <c r="N100">
        <v>35374.446105361727</v>
      </c>
      <c r="O100">
        <v>4131.0598768055734</v>
      </c>
      <c r="P100">
        <v>746.45335461175739</v>
      </c>
      <c r="Q100">
        <v>2.5063054010455357</v>
      </c>
      <c r="R100">
        <v>130794.23438820822</v>
      </c>
      <c r="S100">
        <v>35779.628648923412</v>
      </c>
      <c r="T100">
        <v>4235.3196569576785</v>
      </c>
    </row>
    <row r="101" spans="5:20">
      <c r="E101">
        <f>economy!A163</f>
        <v>2117</v>
      </c>
      <c r="F101" s="8">
        <f>carboncycle!L373</f>
        <v>749.71584680494561</v>
      </c>
      <c r="G101" s="8">
        <f>climate!I253</f>
        <v>2.5289952749728712</v>
      </c>
      <c r="H101" s="8">
        <f>economy!K163</f>
        <v>131655.40023935187</v>
      </c>
      <c r="I101" s="8">
        <f>economy!L163</f>
        <v>36186.0660740073</v>
      </c>
      <c r="J101" s="8">
        <f>economy!M163</f>
        <v>4269.3376769063943</v>
      </c>
      <c r="K101" s="8">
        <v>897.91379498733386</v>
      </c>
      <c r="L101" s="8">
        <v>2.8948215645474429</v>
      </c>
      <c r="M101">
        <v>127556.90767411899</v>
      </c>
      <c r="N101">
        <v>35757.038211516367</v>
      </c>
      <c r="O101">
        <v>4162.0720134675985</v>
      </c>
      <c r="P101">
        <v>749.71584680494561</v>
      </c>
      <c r="Q101">
        <v>2.5289952749728712</v>
      </c>
      <c r="R101">
        <v>131655.40023935187</v>
      </c>
      <c r="S101">
        <v>36186.0660740073</v>
      </c>
      <c r="T101">
        <v>4269.3376769063943</v>
      </c>
    </row>
    <row r="102" spans="5:20">
      <c r="E102">
        <f>economy!A164</f>
        <v>2118</v>
      </c>
      <c r="F102" s="8">
        <f>carboncycle!L374</f>
        <v>752.95109563282813</v>
      </c>
      <c r="G102" s="8">
        <f>climate!I254</f>
        <v>2.5516128083930156</v>
      </c>
      <c r="H102" s="8">
        <f>economy!K164</f>
        <v>132510.58535162103</v>
      </c>
      <c r="I102" s="8">
        <f>economy!L164</f>
        <v>36592.568279078092</v>
      </c>
      <c r="J102" s="8">
        <f>economy!M164</f>
        <v>4303.2306720805882</v>
      </c>
      <c r="K102" s="8">
        <v>902.53178684990996</v>
      </c>
      <c r="L102" s="8">
        <v>2.9235751207390717</v>
      </c>
      <c r="M102">
        <v>128269.26969777986</v>
      </c>
      <c r="N102">
        <v>36139.246713857727</v>
      </c>
      <c r="O102">
        <v>4192.9250625391014</v>
      </c>
      <c r="P102">
        <v>752.95109563282813</v>
      </c>
      <c r="Q102">
        <v>2.5516128083930156</v>
      </c>
      <c r="R102">
        <v>132510.58535162103</v>
      </c>
      <c r="S102">
        <v>36592.568279078092</v>
      </c>
      <c r="T102">
        <v>4303.2306720805882</v>
      </c>
    </row>
    <row r="103" spans="5:20">
      <c r="E103">
        <f>economy!A165</f>
        <v>2119</v>
      </c>
      <c r="F103" s="8">
        <f>carboncycle!L375</f>
        <v>756.15873463131595</v>
      </c>
      <c r="G103" s="8">
        <f>climate!I255</f>
        <v>2.5741548981722961</v>
      </c>
      <c r="H103" s="8">
        <f>economy!K165</f>
        <v>133359.75654606684</v>
      </c>
      <c r="I103" s="8">
        <f>economy!L165</f>
        <v>36999.088610374652</v>
      </c>
      <c r="J103" s="8">
        <f>economy!M165</f>
        <v>4336.9964573089674</v>
      </c>
      <c r="K103" s="8">
        <v>907.10692603351606</v>
      </c>
      <c r="L103" s="8">
        <v>2.9522019087554976</v>
      </c>
      <c r="M103">
        <v>128973.79753511416</v>
      </c>
      <c r="N103">
        <v>36521.030982418619</v>
      </c>
      <c r="O103">
        <v>4223.6176559827991</v>
      </c>
      <c r="P103">
        <v>756.15873463131595</v>
      </c>
      <c r="Q103">
        <v>2.5741548981722961</v>
      </c>
      <c r="R103">
        <v>133359.75654606684</v>
      </c>
      <c r="S103">
        <v>36999.088610374652</v>
      </c>
      <c r="T103">
        <v>4336.9964573089674</v>
      </c>
    </row>
    <row r="104" spans="5:20">
      <c r="E104">
        <f>economy!A166</f>
        <v>2120</v>
      </c>
      <c r="F104" s="8">
        <f>carboncycle!L376</f>
        <v>759.33841222260401</v>
      </c>
      <c r="G104" s="8">
        <f>climate!I256</f>
        <v>2.5966185074424457</v>
      </c>
      <c r="H104" s="8">
        <f>economy!K166</f>
        <v>134202.88379260467</v>
      </c>
      <c r="I104" s="8">
        <f>economy!L166</f>
        <v>37405.581119480717</v>
      </c>
      <c r="J104" s="8">
        <f>economy!M166</f>
        <v>4370.6329247787226</v>
      </c>
      <c r="K104" s="8">
        <v>911.63877472315471</v>
      </c>
      <c r="L104" s="8">
        <v>2.9806979136395562</v>
      </c>
      <c r="M104">
        <v>129670.50219091414</v>
      </c>
      <c r="N104">
        <v>36902.351314820997</v>
      </c>
      <c r="O104">
        <v>4254.1485137095942</v>
      </c>
      <c r="P104">
        <v>759.33841222260401</v>
      </c>
      <c r="Q104">
        <v>2.5966185074424457</v>
      </c>
      <c r="R104">
        <v>134202.88379260467</v>
      </c>
      <c r="S104">
        <v>37405.581119480717</v>
      </c>
      <c r="T104">
        <v>4370.6329247787226</v>
      </c>
    </row>
    <row r="105" spans="5:20">
      <c r="E105">
        <f>economy!A167</f>
        <v>2121</v>
      </c>
      <c r="F105" s="8">
        <f>carboncycle!L377</f>
        <v>762.48979153871414</v>
      </c>
      <c r="G105" s="8">
        <f>climate!I257</f>
        <v>2.6190006667446353</v>
      </c>
      <c r="H105" s="8">
        <f>economy!K167</f>
        <v>135039.94015378453</v>
      </c>
      <c r="I105" s="8">
        <f>economy!L167</f>
        <v>37812.000571165998</v>
      </c>
      <c r="J105" s="8">
        <f>economy!M167</f>
        <v>4404.1380432061833</v>
      </c>
      <c r="K105" s="8">
        <v>916.12691705516545</v>
      </c>
      <c r="L105" s="8">
        <v>3.009059263806714</v>
      </c>
      <c r="M105">
        <v>130359.39831378528</v>
      </c>
      <c r="N105">
        <v>37283.168934646776</v>
      </c>
      <c r="O105">
        <v>4284.5164418162958</v>
      </c>
      <c r="P105">
        <v>762.48979153871414</v>
      </c>
      <c r="Q105">
        <v>2.6190006667446353</v>
      </c>
      <c r="R105">
        <v>135039.94015378453</v>
      </c>
      <c r="S105">
        <v>37812.000571165998</v>
      </c>
      <c r="T105">
        <v>4404.1380432061833</v>
      </c>
    </row>
    <row r="106" spans="5:20">
      <c r="E106">
        <f>economy!A168</f>
        <v>2122</v>
      </c>
      <c r="F106" s="8">
        <f>carboncycle!L378</f>
        <v>765.61255024258276</v>
      </c>
      <c r="G106" s="8">
        <f>climate!I258</f>
        <v>2.6412984750033273</v>
      </c>
      <c r="H106" s="8">
        <f>economy!K168</f>
        <v>135870.90172723189</v>
      </c>
      <c r="I106" s="8">
        <f>economy!L168</f>
        <v>38218.30245042382</v>
      </c>
      <c r="J106" s="8">
        <f>economy!M168</f>
        <v>4437.5098569730235</v>
      </c>
      <c r="K106" s="8">
        <v>920.5709588244431</v>
      </c>
      <c r="L106" s="8">
        <v>3.0372822290468946</v>
      </c>
      <c r="M106">
        <v>131040.50409047016</v>
      </c>
      <c r="N106">
        <v>37663.445988987514</v>
      </c>
      <c r="O106">
        <v>4314.7203308049884</v>
      </c>
      <c r="P106">
        <v>765.61255024258276</v>
      </c>
      <c r="Q106">
        <v>2.6412984750033273</v>
      </c>
      <c r="R106">
        <v>135870.90172723189</v>
      </c>
      <c r="S106">
        <v>38218.30245042382</v>
      </c>
      <c r="T106">
        <v>4437.5098569730235</v>
      </c>
    </row>
    <row r="107" spans="5:20">
      <c r="E107">
        <f>economy!A169</f>
        <v>2123</v>
      </c>
      <c r="F107" s="8">
        <f>carboncycle!L379</f>
        <v>768.70638034675198</v>
      </c>
      <c r="G107" s="8">
        <f>climate!I259</f>
        <v>2.6635091003405473</v>
      </c>
      <c r="H107" s="8">
        <f>economy!K169</f>
        <v>136695.74758687356</v>
      </c>
      <c r="I107" s="8">
        <f>economy!L169</f>
        <v>38624.442968723313</v>
      </c>
      <c r="J107" s="8">
        <f>economy!M169</f>
        <v>4470.7464852300836</v>
      </c>
      <c r="K107" s="8">
        <v>924.97052718510611</v>
      </c>
      <c r="L107" s="8">
        <v>3.0653632184610244</v>
      </c>
      <c r="M107">
        <v>131713.84113994293</v>
      </c>
      <c r="N107">
        <v>38043.145545207735</v>
      </c>
      <c r="O107">
        <v>4344.759153786872</v>
      </c>
      <c r="P107">
        <v>768.70638034675198</v>
      </c>
      <c r="Q107">
        <v>2.6635091003405473</v>
      </c>
      <c r="R107">
        <v>136695.74758687356</v>
      </c>
      <c r="S107">
        <v>38624.442968723313</v>
      </c>
      <c r="T107">
        <v>4470.7464852300836</v>
      </c>
    </row>
    <row r="108" spans="5:20">
      <c r="E108">
        <f>economy!A170</f>
        <v>2124</v>
      </c>
      <c r="F108" s="8">
        <f>carboncycle!L380</f>
        <v>771.77098802974012</v>
      </c>
      <c r="G108" s="8">
        <f>climate!I260</f>
        <v>2.6856297807406073</v>
      </c>
      <c r="H108" s="8">
        <f>economy!K170</f>
        <v>137514.45972307023</v>
      </c>
      <c r="I108" s="8">
        <f>economy!L170</f>
        <v>39030.379069497787</v>
      </c>
      <c r="J108" s="8">
        <f>economy!M170</f>
        <v>4503.8461209706611</v>
      </c>
      <c r="K108" s="8">
        <v>929.32527034506188</v>
      </c>
      <c r="L108" s="8">
        <v>3.093298778339427</v>
      </c>
      <c r="M108">
        <v>132379.43440743056</v>
      </c>
      <c r="N108">
        <v>38422.231586958849</v>
      </c>
      <c r="O108">
        <v>4374.6319646732354</v>
      </c>
      <c r="P108">
        <v>771.77098802974012</v>
      </c>
      <c r="Q108">
        <v>2.6856297807406073</v>
      </c>
      <c r="R108">
        <v>137514.45972307023</v>
      </c>
      <c r="S108">
        <v>39030.379069497787</v>
      </c>
      <c r="T108">
        <v>4503.8461209706611</v>
      </c>
    </row>
    <row r="109" spans="5:20">
      <c r="E109">
        <f>economy!A171</f>
        <v>2125</v>
      </c>
      <c r="F109" s="8">
        <f>carboncycle!L381</f>
        <v>774.80609345017388</v>
      </c>
      <c r="G109" s="8">
        <f>climate!I261</f>
        <v>2.7076578245748064</v>
      </c>
      <c r="H109" s="8">
        <f>economy!K171</f>
        <v>138327.02298176152</v>
      </c>
      <c r="I109" s="8">
        <f>economy!L171</f>
        <v>39436.068432888416</v>
      </c>
      <c r="J109" s="8">
        <f>economy!M171</f>
        <v>4536.8070300751815</v>
      </c>
      <c r="K109" s="8">
        <v>933.63485725490852</v>
      </c>
      <c r="L109" s="8">
        <v>3.1210855899887822</v>
      </c>
      <c r="M109">
        <v>133037.31205849824</v>
      </c>
      <c r="N109">
        <v>38800.669009478144</v>
      </c>
      <c r="O109">
        <v>4404.3378963562163</v>
      </c>
      <c r="P109">
        <v>774.80609345017388</v>
      </c>
      <c r="Q109">
        <v>2.7076578245748064</v>
      </c>
      <c r="R109">
        <v>138327.02298176152</v>
      </c>
      <c r="S109">
        <v>39436.068432888416</v>
      </c>
      <c r="T109">
        <v>4536.8070300751815</v>
      </c>
    </row>
    <row r="110" spans="5:20">
      <c r="E110">
        <f>economy!A172</f>
        <v>2126</v>
      </c>
      <c r="F110" s="8">
        <f>carboncycle!L382</f>
        <v>777.81143055877192</v>
      </c>
      <c r="G110" s="8">
        <f>climate!I262</f>
        <v>2.7295906109951233</v>
      </c>
      <c r="H110" s="8">
        <f>economy!K172</f>
        <v>139133.42500273872</v>
      </c>
      <c r="I110" s="8">
        <f>economy!L172</f>
        <v>39841.469479764499</v>
      </c>
      <c r="J110" s="8">
        <f>economy!M172</f>
        <v>4569.6275503291718</v>
      </c>
      <c r="K110" s="8">
        <v>937.89897729160907</v>
      </c>
      <c r="L110" s="8">
        <v>3.1487204675139817</v>
      </c>
      <c r="M110">
        <v>133687.50537333751</v>
      </c>
      <c r="N110">
        <v>39178.423614208434</v>
      </c>
      <c r="O110">
        <v>4433.8761588817897</v>
      </c>
      <c r="P110">
        <v>777.81143055877192</v>
      </c>
      <c r="Q110">
        <v>2.7295906109951233</v>
      </c>
      <c r="R110">
        <v>139133.42500273872</v>
      </c>
      <c r="S110">
        <v>39841.469479764499</v>
      </c>
      <c r="T110">
        <v>4569.6275503291718</v>
      </c>
    </row>
    <row r="111" spans="5:20">
      <c r="E111">
        <f>economy!A173</f>
        <v>2127</v>
      </c>
      <c r="F111" s="8">
        <f>carboncycle!L383</f>
        <v>780.78674690827438</v>
      </c>
      <c r="G111" s="8">
        <f>climate!I263</f>
        <v>2.7514255902054541</v>
      </c>
      <c r="H111" s="8">
        <f>economy!K173</f>
        <v>139933.6561571474</v>
      </c>
      <c r="I111" s="8">
        <f>economy!L173</f>
        <v>40246.541375041226</v>
      </c>
      <c r="J111" s="8">
        <f>economy!M173</f>
        <v>4602.3060904163058</v>
      </c>
      <c r="K111" s="8">
        <v>942.11733993736379</v>
      </c>
      <c r="L111" s="8">
        <v>3.1762003555608347</v>
      </c>
      <c r="M111">
        <v>134330.04864138522</v>
      </c>
      <c r="N111">
        <v>39555.462102772384</v>
      </c>
      <c r="O111">
        <v>4463.2460376174267</v>
      </c>
      <c r="P111">
        <v>780.78674690827438</v>
      </c>
      <c r="Q111">
        <v>2.7514255902054541</v>
      </c>
      <c r="R111">
        <v>139933.6561571474</v>
      </c>
      <c r="S111">
        <v>40246.541375041226</v>
      </c>
      <c r="T111">
        <v>4602.3060904163058</v>
      </c>
    </row>
    <row r="112" spans="5:20">
      <c r="E112">
        <f>economy!A174</f>
        <v>2128</v>
      </c>
      <c r="F112" s="8">
        <f>carboncycle!L384</f>
        <v>783.73180346142453</v>
      </c>
      <c r="G112" s="8">
        <f>climate!I264</f>
        <v>2.7731602836184908</v>
      </c>
      <c r="H112" s="8">
        <f>economy!K174</f>
        <v>140727.70948432561</v>
      </c>
      <c r="I112" s="8">
        <f>economy!L174</f>
        <v>40651.24403031588</v>
      </c>
      <c r="J112" s="8">
        <f>economy!M174</f>
        <v>4634.8411288884399</v>
      </c>
      <c r="K112" s="8">
        <v>946.28967445410456</v>
      </c>
      <c r="L112" s="8">
        <v>3.2035223270252229</v>
      </c>
      <c r="M112">
        <v>134964.97905639478</v>
      </c>
      <c r="N112">
        <v>39931.752070335773</v>
      </c>
      <c r="O112">
        <v>4492.446891416761</v>
      </c>
      <c r="P112">
        <v>783.73180346142453</v>
      </c>
      <c r="Q112">
        <v>2.7731602836184908</v>
      </c>
      <c r="R112">
        <v>140727.70948432561</v>
      </c>
      <c r="S112">
        <v>40651.24403031588</v>
      </c>
      <c r="T112">
        <v>4634.8411288884399</v>
      </c>
    </row>
    <row r="113" spans="5:20">
      <c r="E113">
        <f>economy!A175</f>
        <v>2129</v>
      </c>
      <c r="F113" s="8">
        <f>carboncycle!L385</f>
        <v>786.646374397106</v>
      </c>
      <c r="G113" s="8">
        <f>climate!I265</f>
        <v>2.7947922839059074</v>
      </c>
      <c r="H113" s="8">
        <f>economy!K175</f>
        <v>141515.58062807747</v>
      </c>
      <c r="I113" s="8">
        <f>economy!L175</f>
        <v>41055.538105844389</v>
      </c>
      <c r="J113" s="8">
        <f>economy!M175</f>
        <v>4667.2312131144208</v>
      </c>
      <c r="K113" s="8">
        <v>950.41572955402046</v>
      </c>
      <c r="L113" s="8">
        <v>3.2306835807339773</v>
      </c>
      <c r="M113">
        <v>135592.33661207932</v>
      </c>
      <c r="N113">
        <v>40307.261998393435</v>
      </c>
      <c r="O113">
        <v>4521.4781507835405</v>
      </c>
      <c r="P113">
        <v>786.646374397106</v>
      </c>
      <c r="Q113">
        <v>2.7947922839059074</v>
      </c>
      <c r="R113">
        <v>141515.58062807747</v>
      </c>
      <c r="S113">
        <v>41055.538105844389</v>
      </c>
      <c r="T113">
        <v>4667.2312131144208</v>
      </c>
    </row>
    <row r="114" spans="5:20">
      <c r="E114">
        <f>economy!A176</f>
        <v>2130</v>
      </c>
      <c r="F114" s="8">
        <f>carboncycle!L386</f>
        <v>789.53024691475025</v>
      </c>
      <c r="G114" s="8">
        <f>climate!I266</f>
        <v>2.8163192549491192</v>
      </c>
      <c r="H114" s="8">
        <f>economy!K176</f>
        <v>142297.2677724766</v>
      </c>
      <c r="I114" s="8">
        <f>economy!L176</f>
        <v>41459.38501187857</v>
      </c>
      <c r="J114" s="8">
        <f>economy!M176</f>
        <v>4699.4749582093173</v>
      </c>
      <c r="K114" s="8">
        <v>954.49527306652249</v>
      </c>
      <c r="L114" s="8">
        <v>3.2576814391024054</v>
      </c>
      <c r="M114">
        <v>136212.16399843182</v>
      </c>
      <c r="N114">
        <v>40681.961247009458</v>
      </c>
      <c r="O114">
        <v>4550.3393160368541</v>
      </c>
      <c r="P114">
        <v>789.53024691475025</v>
      </c>
      <c r="Q114">
        <v>2.8163192549491192</v>
      </c>
      <c r="R114">
        <v>142297.2677724766</v>
      </c>
      <c r="S114">
        <v>41459.38501187857</v>
      </c>
      <c r="T114">
        <v>4699.4749582093173</v>
      </c>
    </row>
    <row r="115" spans="5:20">
      <c r="E115">
        <f>economy!A177</f>
        <v>2131</v>
      </c>
      <c r="F115" s="8">
        <f>carboncycle!L387</f>
        <v>792.38322103713188</v>
      </c>
      <c r="G115" s="8">
        <f>climate!I267</f>
        <v>2.8377389316974813</v>
      </c>
      <c r="H115" s="8">
        <f>economy!K177</f>
        <v>143072.7715772964</v>
      </c>
      <c r="I115" s="8">
        <f>economy!L177</f>
        <v>41862.746909387322</v>
      </c>
      <c r="J115" s="8">
        <f>economy!M177</f>
        <v>4731.5710459460061</v>
      </c>
      <c r="K115" s="8">
        <v>958.5280916020439</v>
      </c>
      <c r="L115" s="8">
        <v>3.2845133457731155</v>
      </c>
      <c r="M115">
        <v>136824.5064988301</v>
      </c>
      <c r="N115">
        <v>41055.820046545705</v>
      </c>
      <c r="O115">
        <v>4579.0299554798967</v>
      </c>
      <c r="P115">
        <v>792.38322103713188</v>
      </c>
      <c r="Q115">
        <v>2.8377389316974813</v>
      </c>
      <c r="R115">
        <v>143072.7715772964</v>
      </c>
      <c r="S115">
        <v>41862.746909387322</v>
      </c>
      <c r="T115">
        <v>4731.5710459460061</v>
      </c>
    </row>
    <row r="116" spans="5:20">
      <c r="E116">
        <f>economy!A178</f>
        <v>2132</v>
      </c>
      <c r="F116" s="8">
        <f>carboncycle!L388</f>
        <v>795.20510941166708</v>
      </c>
      <c r="G116" s="8">
        <f>climate!I268</f>
        <v>2.8590491199404426</v>
      </c>
      <c r="H116" s="8">
        <f>economy!K178</f>
        <v>143842.0951131531</v>
      </c>
      <c r="I116" s="8">
        <f>economy!L178</f>
        <v>42265.586710181356</v>
      </c>
      <c r="J116" s="8">
        <f>economy!M178</f>
        <v>4763.5182236505843</v>
      </c>
      <c r="K116" s="8">
        <v>962.51399021306088</v>
      </c>
      <c r="L116" s="8">
        <v>3.311176863240473</v>
      </c>
      <c r="M116">
        <v>137429.41188802084</v>
      </c>
      <c r="N116">
        <v>41428.809488908293</v>
      </c>
      <c r="O116">
        <v>4607.5497035740173</v>
      </c>
      <c r="P116">
        <v>795.20510941166708</v>
      </c>
      <c r="Q116">
        <v>2.8590491199404426</v>
      </c>
      <c r="R116">
        <v>143842.0951131531</v>
      </c>
      <c r="S116">
        <v>42265.586710181356</v>
      </c>
      <c r="T116">
        <v>4763.5182236505843</v>
      </c>
    </row>
    <row r="117" spans="5:20">
      <c r="E117">
        <f>economy!A179</f>
        <v>2133</v>
      </c>
      <c r="F117" s="8">
        <f>carboncycle!L389</f>
        <v>797.99573711034407</v>
      </c>
      <c r="G117" s="8">
        <f>climate!I269</f>
        <v>2.8802476959997967</v>
      </c>
      <c r="H117" s="8">
        <f>economy!K179</f>
        <v>144605.24379645276</v>
      </c>
      <c r="I117" s="8">
        <f>economy!L179</f>
        <v>42667.868076464758</v>
      </c>
      <c r="J117" s="8">
        <f>economy!M179</f>
        <v>4795.3153030834601</v>
      </c>
      <c r="K117" s="8">
        <v>966.45279205271515</v>
      </c>
      <c r="L117" s="8">
        <v>3.3376696704647593</v>
      </c>
      <c r="M117">
        <v>138026.93033107778</v>
      </c>
      <c r="N117">
        <v>41800.901518344457</v>
      </c>
      <c r="O117">
        <v>4635.8982591201266</v>
      </c>
      <c r="P117">
        <v>797.99573711034407</v>
      </c>
      <c r="Q117">
        <v>2.8802476959997967</v>
      </c>
      <c r="R117">
        <v>144605.24379645276</v>
      </c>
      <c r="S117">
        <v>42667.868076464758</v>
      </c>
      <c r="T117">
        <v>4795.3153030834601</v>
      </c>
    </row>
    <row r="118" spans="5:20">
      <c r="E118">
        <f>economy!A180</f>
        <v>2134</v>
      </c>
      <c r="F118" s="8">
        <f>carboncycle!L390</f>
        <v>800.75494142840364</v>
      </c>
      <c r="G118" s="8">
        <f>climate!I270</f>
        <v>2.9013326063478622</v>
      </c>
      <c r="H118" s="8">
        <f>economy!K180</f>
        <v>145362.22532422078</v>
      </c>
      <c r="I118" s="8">
        <f>economy!L180</f>
        <v>43069.555419833516</v>
      </c>
      <c r="J118" s="8">
        <f>economy!M180</f>
        <v>4826.9611593075306</v>
      </c>
      <c r="K118" s="8">
        <v>970.3443380314045</v>
      </c>
      <c r="L118" s="8">
        <v>3.3639895604798347</v>
      </c>
      <c r="M118">
        <v>138617.11428341485</v>
      </c>
      <c r="N118">
        <v>42172.068921818529</v>
      </c>
      <c r="O118">
        <v>4664.0753834490079</v>
      </c>
      <c r="P118">
        <v>800.75494142840364</v>
      </c>
      <c r="Q118">
        <v>2.9013326063478622</v>
      </c>
      <c r="R118">
        <v>145362.22532422078</v>
      </c>
      <c r="S118">
        <v>43069.555419833516</v>
      </c>
      <c r="T118">
        <v>4826.9611593075306</v>
      </c>
    </row>
    <row r="119" spans="5:20">
      <c r="E119">
        <f>economy!A181</f>
        <v>2135</v>
      </c>
      <c r="F119" s="8">
        <f>carboncycle!L391</f>
        <v>803.48257168190196</v>
      </c>
      <c r="G119" s="8">
        <f>climate!I271</f>
        <v>2.9223018671570906</v>
      </c>
      <c r="H119" s="8">
        <f>economy!K181</f>
        <v>146113.04960889975</v>
      </c>
      <c r="I119" s="8">
        <f>economy!L181</f>
        <v>43470.613899743359</v>
      </c>
      <c r="J119" s="8">
        <f>economy!M181</f>
        <v>4858.4547295452649</v>
      </c>
      <c r="K119" s="8">
        <v>974.18848647170194</v>
      </c>
      <c r="L119" s="8">
        <v>3.39013443799786</v>
      </c>
      <c r="M119">
        <v>139200.01839194132</v>
      </c>
      <c r="N119">
        <v>42542.28531899774</v>
      </c>
      <c r="O119">
        <v>4692.0808986224956</v>
      </c>
      <c r="P119">
        <v>803.48257168190196</v>
      </c>
      <c r="Q119">
        <v>2.9223018671570906</v>
      </c>
      <c r="R119">
        <v>146113.04960889975</v>
      </c>
      <c r="S119">
        <v>43470.613899743359</v>
      </c>
      <c r="T119">
        <v>4858.4547295452649</v>
      </c>
    </row>
    <row r="120" spans="5:20">
      <c r="E120">
        <f>economy!A182</f>
        <v>2136</v>
      </c>
      <c r="F120" s="8">
        <f>carboncycle!L392</f>
        <v>806.17848900428078</v>
      </c>
      <c r="G120" s="8">
        <f>climate!I272</f>
        <v>2.943153563786312</v>
      </c>
      <c r="H120" s="8">
        <f>economy!K182</f>
        <v>146857.72871318634</v>
      </c>
      <c r="I120" s="8">
        <f>economy!L182</f>
        <v>43871.009421467512</v>
      </c>
      <c r="J120" s="8">
        <f>economy!M182</f>
        <v>4889.7950120259438</v>
      </c>
      <c r="K120" s="8">
        <v>977.98511276194859</v>
      </c>
      <c r="L120" s="8">
        <v>3.416102317014384</v>
      </c>
      <c r="M120">
        <v>139775.69939742578</v>
      </c>
      <c r="N120">
        <v>42911.525151875285</v>
      </c>
      <c r="O120">
        <v>4719.9146856468215</v>
      </c>
      <c r="P120">
        <v>806.17848900428078</v>
      </c>
      <c r="Q120">
        <v>2.943153563786312</v>
      </c>
      <c r="R120">
        <v>146857.72871318634</v>
      </c>
      <c r="S120">
        <v>43871.009421467512</v>
      </c>
      <c r="T120">
        <v>4889.7950120259438</v>
      </c>
    </row>
    <row r="121" spans="5:20">
      <c r="E121">
        <f>economy!A183</f>
        <v>2137</v>
      </c>
      <c r="F121" s="8">
        <f>carboncycle!L393</f>
        <v>808.84256614207334</v>
      </c>
      <c r="G121" s="8">
        <f>climate!I273</f>
        <v>2.9638858502085341</v>
      </c>
      <c r="H121" s="8">
        <f>economy!K183</f>
        <v>147596.2767849869</v>
      </c>
      <c r="I121" s="8">
        <f>economy!L183</f>
        <v>44270.70863356562</v>
      </c>
      <c r="J121" s="8">
        <f>economy!M183</f>
        <v>4920.9810648247885</v>
      </c>
      <c r="K121" s="8">
        <v>981.73410900886461</v>
      </c>
      <c r="L121" s="8">
        <v>3.4418913184168978</v>
      </c>
      <c r="M121">
        <v>140344.21603814664</v>
      </c>
      <c r="N121">
        <v>43279.763674059126</v>
      </c>
      <c r="O121">
        <v>4747.5766826999161</v>
      </c>
      <c r="P121">
        <v>808.84256614207334</v>
      </c>
      <c r="Q121">
        <v>2.9638858502085341</v>
      </c>
      <c r="R121">
        <v>147596.2767849869</v>
      </c>
      <c r="S121">
        <v>44270.70863356562</v>
      </c>
      <c r="T121">
        <v>4920.9810648247885</v>
      </c>
    </row>
    <row r="122" spans="5:20">
      <c r="E122">
        <f>economy!A184</f>
        <v>2138</v>
      </c>
      <c r="F122" s="8">
        <f>carboncycle!L394</f>
        <v>811.47468724987755</v>
      </c>
      <c r="G122" s="8">
        <f>climate!I274</f>
        <v>2.9844969483849439</v>
      </c>
      <c r="H122" s="8">
        <f>economy!K184</f>
        <v>148328.70999255573</v>
      </c>
      <c r="I122" s="8">
        <f>economy!L184</f>
        <v>44669.67892488512</v>
      </c>
      <c r="J122" s="8">
        <f>economy!M184</f>
        <v>4952.0120046952115</v>
      </c>
      <c r="K122" s="8">
        <v>985.43538368949783</v>
      </c>
      <c r="L122" s="8">
        <v>3.4674996675997192</v>
      </c>
      <c r="M122">
        <v>140905.62895488468</v>
      </c>
      <c r="N122">
        <v>43646.976939753782</v>
      </c>
      <c r="O122">
        <v>4775.0668833738901</v>
      </c>
      <c r="P122">
        <v>811.47468724987755</v>
      </c>
      <c r="Q122">
        <v>2.9844969483849439</v>
      </c>
      <c r="R122">
        <v>148328.70999255573</v>
      </c>
      <c r="S122">
        <v>44669.67892488512</v>
      </c>
      <c r="T122">
        <v>4952.0120046952115</v>
      </c>
    </row>
    <row r="123" spans="5:20">
      <c r="E123">
        <f>economy!A185</f>
        <v>2139</v>
      </c>
      <c r="F123" s="8">
        <f>carboncycle!L395</f>
        <v>814.07474768472218</v>
      </c>
      <c r="G123" s="8">
        <f>climate!I275</f>
        <v>3.004985147589506</v>
      </c>
      <c r="H123" s="8">
        <f>economy!K185</f>
        <v>149055.04645989026</v>
      </c>
      <c r="I123" s="8">
        <f>economy!L185</f>
        <v>45067.888421114782</v>
      </c>
      <c r="J123" s="8">
        <f>economy!M185</f>
        <v>4982.8870058957837</v>
      </c>
      <c r="K123" s="8">
        <v>989.0888613028344</v>
      </c>
      <c r="L123" s="8">
        <v>3.4929256920878848</v>
      </c>
      <c r="M123">
        <v>141460.0005973255</v>
      </c>
      <c r="N123">
        <v>44013.141792460519</v>
      </c>
      <c r="O123">
        <v>4802.3853349341762</v>
      </c>
      <c r="P123">
        <v>814.07474768472218</v>
      </c>
      <c r="Q123">
        <v>3.004985147589506</v>
      </c>
      <c r="R123">
        <v>149055.04645989026</v>
      </c>
      <c r="S123">
        <v>45067.888421114782</v>
      </c>
      <c r="T123">
        <v>4982.8870058957837</v>
      </c>
    </row>
    <row r="124" spans="5:20">
      <c r="E124">
        <f>economy!A186</f>
        <v>2140</v>
      </c>
      <c r="F124" s="8">
        <f>carboncycle!L396</f>
        <v>816.64265379995811</v>
      </c>
      <c r="G124" s="8">
        <f>climate!I276</f>
        <v>3.0253488036882996</v>
      </c>
      <c r="H124" s="8">
        <f>economy!K186</f>
        <v>149775.30620243936</v>
      </c>
      <c r="I124" s="8">
        <f>economy!L186</f>
        <v>45465.305980912221</v>
      </c>
      <c r="J124" s="8">
        <f>economy!M186</f>
        <v>5013.6052990130556</v>
      </c>
      <c r="K124" s="8">
        <v>992.69448202137301</v>
      </c>
      <c r="L124" s="8">
        <v>3.5181678191725307</v>
      </c>
      <c r="M124">
        <v>142007.3951319179</v>
      </c>
      <c r="N124">
        <v>44378.235853422542</v>
      </c>
      <c r="O124">
        <v>4829.5321365964865</v>
      </c>
      <c r="P124">
        <v>816.64265379995811</v>
      </c>
      <c r="Q124">
        <v>3.0253488036882996</v>
      </c>
      <c r="R124">
        <v>149775.30620243936</v>
      </c>
      <c r="S124">
        <v>45465.305980912221</v>
      </c>
      <c r="T124">
        <v>5013.6052990130556</v>
      </c>
    </row>
    <row r="125" spans="5:20">
      <c r="E125">
        <f>economy!A187</f>
        <v>2141</v>
      </c>
      <c r="F125" s="8">
        <f>carboncycle!L397</f>
        <v>819.17832273880015</v>
      </c>
      <c r="G125" s="8">
        <f>climate!I277</f>
        <v>3.0455863383775124</v>
      </c>
      <c r="H125" s="8">
        <f>economy!K187</f>
        <v>150489.51106319326</v>
      </c>
      <c r="I125" s="8">
        <f>economy!L187</f>
        <v>45861.901191623641</v>
      </c>
      <c r="J125" s="8">
        <f>economy!M187</f>
        <v>5044.1661697817417</v>
      </c>
      <c r="K125" s="8">
        <v>996.25220134295967</v>
      </c>
      <c r="L125" s="8">
        <v>3.5432245735600505</v>
      </c>
      <c r="M125">
        <v>142547.87835124566</v>
      </c>
      <c r="N125">
        <v>44742.237509838495</v>
      </c>
      <c r="O125">
        <v>4856.5074378229037</v>
      </c>
      <c r="P125">
        <v>819.17832273880015</v>
      </c>
      <c r="Q125">
        <v>3.0455863383775124</v>
      </c>
      <c r="R125">
        <v>150489.51106319326</v>
      </c>
      <c r="S125">
        <v>45861.901191623641</v>
      </c>
      <c r="T125">
        <v>5044.1661697817417</v>
      </c>
    </row>
    <row r="126" spans="5:20">
      <c r="E126">
        <f>economy!A188</f>
        <v>2142</v>
      </c>
      <c r="F126" s="8">
        <f>carboncycle!L398</f>
        <v>821.681682227647</v>
      </c>
      <c r="G126" s="8">
        <f>climate!I278</f>
        <v>3.0656962383837834</v>
      </c>
      <c r="H126" s="8">
        <f>economy!K188</f>
        <v>151197.68464920606</v>
      </c>
      <c r="I126" s="8">
        <f>economy!L188</f>
        <v>46257.64436461775</v>
      </c>
      <c r="J126" s="8">
        <f>economy!M188</f>
        <v>5074.5689579033269</v>
      </c>
      <c r="K126" s="8">
        <v>999.76198974316924</v>
      </c>
      <c r="L126" s="8">
        <v>3.5680945750371631</v>
      </c>
      <c r="M126">
        <v>143081.51758495095</v>
      </c>
      <c r="N126">
        <v>45105.125902869477</v>
      </c>
      <c r="O126">
        <v>4883.3114366380105</v>
      </c>
      <c r="P126">
        <v>821.681682227647</v>
      </c>
      <c r="Q126">
        <v>3.0656962383837834</v>
      </c>
      <c r="R126">
        <v>151197.68464920606</v>
      </c>
      <c r="S126">
        <v>46257.64436461775</v>
      </c>
      <c r="T126">
        <v>5074.5689579033269</v>
      </c>
    </row>
    <row r="127" spans="5:20">
      <c r="E127">
        <f>economy!A189</f>
        <v>2143</v>
      </c>
      <c r="F127" s="8">
        <f>carboncycle!L399</f>
        <v>824.15267036930663</v>
      </c>
      <c r="G127" s="8">
        <f>climate!I279</f>
        <v>3.0856770546303829</v>
      </c>
      <c r="H127" s="8">
        <f>economy!K189</f>
        <v>151899.85226861053</v>
      </c>
      <c r="I127" s="8">
        <f>economy!L189</f>
        <v>46652.506530251463</v>
      </c>
      <c r="J127" s="8">
        <f>economy!M189</f>
        <v>5104.8130558644943</v>
      </c>
      <c r="K127" s="8">
        <v>1003.2238323285036</v>
      </c>
      <c r="L127" s="8">
        <v>3.5927765361538455</v>
      </c>
      <c r="M127">
        <v>143608.38161225501</v>
      </c>
      <c r="N127">
        <v>45466.880915461472</v>
      </c>
      <c r="O127">
        <v>4909.9443779663379</v>
      </c>
      <c r="P127">
        <v>824.15267036930663</v>
      </c>
      <c r="Q127">
        <v>3.0856770546303829</v>
      </c>
      <c r="R127">
        <v>151899.85226861053</v>
      </c>
      <c r="S127">
        <v>46652.506530251463</v>
      </c>
      <c r="T127">
        <v>5104.8130558644943</v>
      </c>
    </row>
    <row r="128" spans="5:20">
      <c r="E128">
        <f>economy!A190</f>
        <v>2144</v>
      </c>
      <c r="F128" s="8">
        <f>carboncycle!L400</f>
        <v>826.5912354362481</v>
      </c>
      <c r="G128" s="8">
        <f>climate!I280</f>
        <v>3.1055274013725116</v>
      </c>
      <c r="H128" s="8">
        <f>economy!K190</f>
        <v>152596.04086817338</v>
      </c>
      <c r="I128" s="8">
        <f>economy!L190</f>
        <v>47046.459432487907</v>
      </c>
      <c r="J128" s="8">
        <f>economy!M190</f>
        <v>5134.8979077563463</v>
      </c>
      <c r="K128" s="8">
        <v>1006.6377284906732</v>
      </c>
      <c r="L128" s="8">
        <v>3.6172692599259371</v>
      </c>
      <c r="M128">
        <v>144128.5405761103</v>
      </c>
      <c r="N128">
        <v>45827.483160006159</v>
      </c>
      <c r="O128">
        <v>4936.4065519918204</v>
      </c>
      <c r="P128">
        <v>826.5912354362481</v>
      </c>
      <c r="Q128">
        <v>3.1055274013725116</v>
      </c>
      <c r="R128">
        <v>152596.04086817338</v>
      </c>
      <c r="S128">
        <v>47046.459432487907</v>
      </c>
      <c r="T128">
        <v>5134.8979077563463</v>
      </c>
    </row>
    <row r="129" spans="5:20">
      <c r="E129">
        <f>economy!A191</f>
        <v>2145</v>
      </c>
      <c r="F129" s="8">
        <f>carboncycle!L401</f>
        <v>828.99733566400357</v>
      </c>
      <c r="G129" s="8">
        <f>climate!I281</f>
        <v>3.1252459553048237</v>
      </c>
      <c r="H129" s="8">
        <f>economy!K191</f>
        <v>153286.27897144223</v>
      </c>
      <c r="I129" s="8">
        <f>economy!L191</f>
        <v>47439.475523184432</v>
      </c>
      <c r="J129" s="8">
        <f>economy!M191</f>
        <v>5164.8230080957046</v>
      </c>
      <c r="K129" s="8">
        <v>1010.0036915622115</v>
      </c>
      <c r="L129" s="8">
        <v>3.6415716375590725</v>
      </c>
      <c r="M129">
        <v>144642.06589901619</v>
      </c>
      <c r="N129">
        <v>46186.913965860469</v>
      </c>
      <c r="O129">
        <v>4962.6982925403599</v>
      </c>
      <c r="P129">
        <v>828.99733566400357</v>
      </c>
      <c r="Q129">
        <v>3.1252459553048237</v>
      </c>
      <c r="R129">
        <v>153286.27897144223</v>
      </c>
      <c r="S129">
        <v>47439.475523184432</v>
      </c>
      <c r="T129">
        <v>5164.8230080957046</v>
      </c>
    </row>
    <row r="130" spans="5:20">
      <c r="E130">
        <f>economy!A192</f>
        <v>2146</v>
      </c>
      <c r="F130" s="8">
        <f>carboncycle!L402</f>
        <v>831.37093904484118</v>
      </c>
      <c r="G130" s="8">
        <f>climate!I282</f>
        <v>3.1448314546440876</v>
      </c>
      <c r="H130" s="8">
        <f>economy!K192</f>
        <v>153970.59661752923</v>
      </c>
      <c r="I130" s="8">
        <f>economy!L192</f>
        <v>47831.527956070408</v>
      </c>
      <c r="J130" s="8">
        <f>economy!M192</f>
        <v>5194.5879006494579</v>
      </c>
      <c r="K130" s="8">
        <v>1013.3217484736648</v>
      </c>
      <c r="L130" s="8">
        <v>3.6656826461954641</v>
      </c>
      <c r="M130">
        <v>145149.03020052964</v>
      </c>
      <c r="N130">
        <v>46545.155366746956</v>
      </c>
      <c r="O130">
        <v>4988.8199754861853</v>
      </c>
      <c r="P130">
        <v>831.37093904484118</v>
      </c>
      <c r="Q130">
        <v>3.1448314546440876</v>
      </c>
      <c r="R130">
        <v>153970.59661752923</v>
      </c>
      <c r="S130">
        <v>47831.527956070408</v>
      </c>
      <c r="T130">
        <v>5194.5879006494579</v>
      </c>
    </row>
    <row r="131" spans="5:20">
      <c r="E131">
        <f>economy!A193</f>
        <v>2147</v>
      </c>
      <c r="F131" s="8">
        <f>carboncycle!L403</f>
        <v>833.71202312182436</v>
      </c>
      <c r="G131" s="8">
        <f>climate!I283</f>
        <v>3.164282698189739</v>
      </c>
      <c r="H131" s="8">
        <f>economy!K193</f>
        <v>154649.02530057271</v>
      </c>
      <c r="I131" s="8">
        <f>economy!L193</f>
        <v>48222.590580431228</v>
      </c>
      <c r="J131" s="8">
        <f>economy!M193</f>
        <v>5224.1921772629603</v>
      </c>
      <c r="K131" s="8">
        <v>1016.5919394125866</v>
      </c>
      <c r="L131" s="8">
        <v>3.6896013466849218</v>
      </c>
      <c r="M131">
        <v>145649.5072164913</v>
      </c>
      <c r="N131">
        <v>46902.190088053343</v>
      </c>
      <c r="O131">
        <v>5014.7720171827541</v>
      </c>
      <c r="P131">
        <v>833.71202312182436</v>
      </c>
      <c r="Q131">
        <v>3.164282698189739</v>
      </c>
      <c r="R131">
        <v>154649.02530057271</v>
      </c>
      <c r="S131">
        <v>48222.590580431228</v>
      </c>
      <c r="T131">
        <v>5224.1921772629603</v>
      </c>
    </row>
    <row r="132" spans="5:20">
      <c r="E132">
        <f>economy!A194</f>
        <v>2148</v>
      </c>
      <c r="F132" s="8">
        <f>carboncycle!L404</f>
        <v>836.02057478337531</v>
      </c>
      <c r="G132" s="8">
        <f>climate!I284</f>
        <v>3.1835985443649144</v>
      </c>
      <c r="H132" s="8">
        <f>economy!K194</f>
        <v>155321.59790992163</v>
      </c>
      <c r="I132" s="8">
        <f>economy!L194</f>
        <v>48612.637934517661</v>
      </c>
      <c r="J132" s="8">
        <f>economy!M194</f>
        <v>5253.635476693592</v>
      </c>
      <c r="K132" s="8">
        <v>1019.8143174845576</v>
      </c>
      <c r="L132" s="8">
        <v>3.7133268813813767</v>
      </c>
      <c r="M132">
        <v>146143.57171999276</v>
      </c>
      <c r="N132">
        <v>47258.001534050491</v>
      </c>
      <c r="O132">
        <v>5040.5548729189431</v>
      </c>
      <c r="P132">
        <v>836.02057478337531</v>
      </c>
      <c r="Q132">
        <v>3.1835985443649144</v>
      </c>
      <c r="R132">
        <v>155321.59790992163</v>
      </c>
      <c r="S132">
        <v>48612.637934517661</v>
      </c>
      <c r="T132">
        <v>5253.635476693592</v>
      </c>
    </row>
    <row r="133" spans="5:20">
      <c r="E133">
        <f>economy!A195</f>
        <v>2149</v>
      </c>
      <c r="F133" s="8">
        <f>carboncycle!L405</f>
        <v>838.29659005845178</v>
      </c>
      <c r="G133" s="8">
        <f>climate!I285</f>
        <v>3.2027779102403997</v>
      </c>
      <c r="H133" s="8">
        <f>economy!K195</f>
        <v>155988.34867107472</v>
      </c>
      <c r="I133" s="8">
        <f>economy!L195</f>
        <v>49001.64523869691</v>
      </c>
      <c r="J133" s="8">
        <f>economy!M195</f>
        <v>5282.9174834502219</v>
      </c>
      <c r="K133" s="8">
        <v>1022.9889483764399</v>
      </c>
      <c r="L133" s="8">
        <v>3.7368584719660567</v>
      </c>
      <c r="M133">
        <v>146631.29944409966</v>
      </c>
      <c r="N133">
        <v>47612.573775048011</v>
      </c>
      <c r="O133">
        <v>5066.1690354010343</v>
      </c>
      <c r="P133">
        <v>838.29659005845178</v>
      </c>
      <c r="Q133">
        <v>3.2027779102403997</v>
      </c>
      <c r="R133">
        <v>155988.34867107472</v>
      </c>
      <c r="S133">
        <v>49001.64523869691</v>
      </c>
      <c r="T133">
        <v>5282.9174834502219</v>
      </c>
    </row>
    <row r="134" spans="5:20">
      <c r="E134">
        <f>economy!A196</f>
        <v>2150</v>
      </c>
      <c r="F134" s="8">
        <f>carboncycle!L406</f>
        <v>840.54007391245079</v>
      </c>
      <c r="G134" s="8">
        <f>climate!I286</f>
        <v>3.2218197705437888</v>
      </c>
      <c r="H134" s="8">
        <f>economy!K196</f>
        <v>156649.3130874146</v>
      </c>
      <c r="I134" s="8">
        <f>economy!L196</f>
        <v>49389.588388362259</v>
      </c>
      <c r="J134" s="8">
        <f>economy!M196</f>
        <v>5312.0379266396294</v>
      </c>
      <c r="K134" s="8">
        <v>1026.1159100220648</v>
      </c>
      <c r="L134" s="8">
        <v>3.7601954172983461</v>
      </c>
      <c r="M134">
        <v>147112.7670063471</v>
      </c>
      <c r="N134">
        <v>47965.891534502967</v>
      </c>
      <c r="O134">
        <v>5091.615033261146</v>
      </c>
      <c r="P134">
        <v>840.54007391245079</v>
      </c>
      <c r="Q134">
        <v>3.2218197705437888</v>
      </c>
      <c r="R134">
        <v>156649.3130874146</v>
      </c>
      <c r="S134">
        <v>49389.588388362259</v>
      </c>
      <c r="T134">
        <v>5312.0379266396294</v>
      </c>
    </row>
    <row r="135" spans="5:20">
      <c r="E135">
        <f>economy!A197</f>
        <v>2151</v>
      </c>
      <c r="F135" s="8">
        <f>carboncycle!L407</f>
        <v>842.75104004394211</v>
      </c>
      <c r="G135" s="8">
        <f>climate!I287</f>
        <v>3.2407231566560046</v>
      </c>
      <c r="H135" s="8">
        <f>economy!K197</f>
        <v>157304.52788276572</v>
      </c>
      <c r="I135" s="8">
        <f>economy!L197</f>
        <v>49776.443946618412</v>
      </c>
      <c r="J135" s="8">
        <f>economy!M197</f>
        <v>5340.9965788205982</v>
      </c>
      <c r="K135" s="8">
        <v>1029.195292270542</v>
      </c>
      <c r="L135" s="8">
        <v>3.7833370912952713</v>
      </c>
      <c r="M135">
        <v>147588.05183501708</v>
      </c>
      <c r="N135">
        <v>48317.940176100317</v>
      </c>
      <c r="O135">
        <v>5116.8934295925392</v>
      </c>
      <c r="P135">
        <v>842.75104004394211</v>
      </c>
      <c r="Q135">
        <v>3.2407231566560046</v>
      </c>
      <c r="R135">
        <v>157304.52788276572</v>
      </c>
      <c r="S135">
        <v>49776.443946618412</v>
      </c>
      <c r="T135">
        <v>5340.9965788205982</v>
      </c>
    </row>
    <row r="136" spans="5:20">
      <c r="E136">
        <f>economy!A198</f>
        <v>2152</v>
      </c>
      <c r="F136" s="8">
        <f>carboncycle!L408</f>
        <v>844.92951068233833</v>
      </c>
      <c r="G136" s="8">
        <f>climate!I288</f>
        <v>3.2594871555972089</v>
      </c>
      <c r="H136" s="8">
        <f>economy!K198</f>
        <v>157954.0309448083</v>
      </c>
      <c r="I136" s="8">
        <f>economy!L198</f>
        <v>50162.18913675745</v>
      </c>
      <c r="J136" s="8">
        <f>economy!M198</f>
        <v>5369.7932548666076</v>
      </c>
      <c r="K136" s="8">
        <v>1032.2271965573691</v>
      </c>
      <c r="L136" s="8">
        <v>3.8062829408404406</v>
      </c>
      <c r="M136">
        <v>148057.23209720888</v>
      </c>
      <c r="N136">
        <v>48668.705690819137</v>
      </c>
      <c r="O136">
        <v>5142.0048205122221</v>
      </c>
      <c r="P136">
        <v>844.92951068233833</v>
      </c>
      <c r="Q136">
        <v>3.2594871555972089</v>
      </c>
      <c r="R136">
        <v>157954.0309448083</v>
      </c>
      <c r="S136">
        <v>50162.18913675745</v>
      </c>
      <c r="T136">
        <v>5369.7932548666076</v>
      </c>
    </row>
    <row r="137" spans="5:20">
      <c r="E137">
        <f>economy!A199</f>
        <v>2153</v>
      </c>
      <c r="F137" s="8">
        <f>carboncycle!L409</f>
        <v>847.07551638659891</v>
      </c>
      <c r="G137" s="8">
        <f>climate!I289</f>
        <v>3.2781109090039977</v>
      </c>
      <c r="H137" s="8">
        <f>economy!K199</f>
        <v>158597.86126937461</v>
      </c>
      <c r="I137" s="8">
        <f>economy!L199</f>
        <v>50546.801834541482</v>
      </c>
      <c r="J137" s="8">
        <f>economy!M199</f>
        <v>5398.4278108376948</v>
      </c>
      <c r="K137" s="8">
        <v>1035.2117355785113</v>
      </c>
      <c r="L137" s="8">
        <v>3.8290324837231844</v>
      </c>
      <c r="M137">
        <v>148520.38662870578</v>
      </c>
      <c r="N137">
        <v>49018.174684000973</v>
      </c>
      <c r="O137">
        <v>5166.949833751235</v>
      </c>
      <c r="P137">
        <v>847.07551638659891</v>
      </c>
      <c r="Q137">
        <v>3.2781109090039977</v>
      </c>
      <c r="R137">
        <v>158597.86126937461</v>
      </c>
      <c r="S137">
        <v>50546.801834541482</v>
      </c>
      <c r="T137">
        <v>5398.4278108376948</v>
      </c>
    </row>
    <row r="138" spans="5:20">
      <c r="E138">
        <f>economy!A200</f>
        <v>2154</v>
      </c>
      <c r="F138" s="8">
        <f>carboncycle!L410</f>
        <v>849.18909584506866</v>
      </c>
      <c r="G138" s="8">
        <f>climate!I290</f>
        <v>3.2965936120996688</v>
      </c>
      <c r="H138" s="8">
        <f>economy!K200</f>
        <v>159236.05890565418</v>
      </c>
      <c r="I138" s="8">
        <f>economy!L200</f>
        <v>50930.260560307928</v>
      </c>
      <c r="J138" s="8">
        <f>economy!M200</f>
        <v>5426.9001428624269</v>
      </c>
      <c r="K138" s="8">
        <v>1038.1490329676076</v>
      </c>
      <c r="L138" s="8">
        <v>3.8515853066085501</v>
      </c>
      <c r="M138">
        <v>148977.59486564246</v>
      </c>
      <c r="N138">
        <v>49366.334362434412</v>
      </c>
      <c r="O138">
        <v>5191.7291272730308</v>
      </c>
      <c r="P138">
        <v>849.18909584506866</v>
      </c>
      <c r="Q138">
        <v>3.2965936120996688</v>
      </c>
      <c r="R138">
        <v>159236.05890565418</v>
      </c>
      <c r="S138">
        <v>50930.260560307928</v>
      </c>
      <c r="T138">
        <v>5426.9001428624269</v>
      </c>
    </row>
    <row r="139" spans="5:20">
      <c r="E139">
        <f>economy!A201</f>
        <v>2155</v>
      </c>
      <c r="F139" s="8">
        <f>carboncycle!L411</f>
        <v>851.27029567654051</v>
      </c>
      <c r="G139" s="8">
        <f>climate!I291</f>
        <v>3.3149345126592347</v>
      </c>
      <c r="H139" s="8">
        <f>economy!K201</f>
        <v>159868.66490232915</v>
      </c>
      <c r="I139" s="8">
        <f>economy!L201</f>
        <v>51312.544470909641</v>
      </c>
      <c r="J139" s="8">
        <f>economy!M201</f>
        <v>5455.2101860304447</v>
      </c>
      <c r="K139" s="8">
        <v>1041.0392229764552</v>
      </c>
      <c r="L139" s="8">
        <v>3.8739410630387252</v>
      </c>
      <c r="M139">
        <v>149428.93677797267</v>
      </c>
      <c r="N139">
        <v>49713.172521468179</v>
      </c>
      <c r="O139">
        <v>5216.3433879200165</v>
      </c>
      <c r="P139">
        <v>851.27029567654051</v>
      </c>
      <c r="Q139">
        <v>3.3149345126592347</v>
      </c>
      <c r="R139">
        <v>159868.66490232915</v>
      </c>
      <c r="S139">
        <v>51312.544470909641</v>
      </c>
      <c r="T139">
        <v>5455.2101860304447</v>
      </c>
    </row>
    <row r="140" spans="5:20">
      <c r="E140">
        <f>economy!A202</f>
        <v>2156</v>
      </c>
      <c r="F140" s="8">
        <f>carboncycle!L412</f>
        <v>853.31917023263691</v>
      </c>
      <c r="G140" s="8">
        <f>climate!I292</f>
        <v>3.3331329099707423</v>
      </c>
      <c r="H140" s="8">
        <f>economy!K202</f>
        <v>160495.72125466305</v>
      </c>
      <c r="I140" s="8">
        <f>economy!L202</f>
        <v>51693.633351507451</v>
      </c>
      <c r="J140" s="8">
        <f>economy!M202</f>
        <v>5483.3579132963378</v>
      </c>
      <c r="K140" s="8">
        <v>1043.8824501589106</v>
      </c>
      <c r="L140" s="8">
        <v>3.896099471466385</v>
      </c>
      <c r="M140">
        <v>149874.49280473677</v>
      </c>
      <c r="N140">
        <v>50058.677532168585</v>
      </c>
      <c r="O140">
        <v>5240.7933300886716</v>
      </c>
      <c r="P140">
        <v>853.31917023263691</v>
      </c>
      <c r="Q140">
        <v>3.3331329099707423</v>
      </c>
      <c r="R140">
        <v>160495.72125466305</v>
      </c>
      <c r="S140">
        <v>51693.633351507451</v>
      </c>
      <c r="T140">
        <v>5483.3579132963378</v>
      </c>
    </row>
    <row r="141" spans="5:20">
      <c r="E141">
        <f>economy!A203</f>
        <v>2157</v>
      </c>
      <c r="F141" s="8">
        <f>carboncycle!L413</f>
        <v>855.33578140159409</v>
      </c>
      <c r="G141" s="8">
        <f>climate!I293</f>
        <v>3.3511881537943724</v>
      </c>
      <c r="H141" s="8">
        <f>economy!K203</f>
        <v>161117.27085255945</v>
      </c>
      <c r="I141" s="8">
        <f>economy!L203</f>
        <v>52073.507607225554</v>
      </c>
      <c r="J141" s="8">
        <f>economy!M203</f>
        <v>5511.3433343953866</v>
      </c>
      <c r="K141" s="8">
        <v>1046.6788690583394</v>
      </c>
      <c r="L141" s="8">
        <v>3.918060313320388</v>
      </c>
      <c r="M141">
        <v>150314.34379112269</v>
      </c>
      <c r="N141">
        <v>50402.838328529819</v>
      </c>
      <c r="O141">
        <v>5265.0796944333306</v>
      </c>
      <c r="P141">
        <v>855.33578140159409</v>
      </c>
      <c r="Q141">
        <v>3.3511881537943724</v>
      </c>
      <c r="R141">
        <v>161117.27085255945</v>
      </c>
      <c r="S141">
        <v>52073.507607225554</v>
      </c>
      <c r="T141">
        <v>5511.3433343953866</v>
      </c>
    </row>
    <row r="142" spans="5:20">
      <c r="E142">
        <f>economy!A204</f>
        <v>2158</v>
      </c>
      <c r="F142" s="8">
        <f>carboncycle!L414</f>
        <v>857.32019841353349</v>
      </c>
      <c r="G142" s="8">
        <f>climate!I294</f>
        <v>3.369099643320685</v>
      </c>
      <c r="H142" s="8">
        <f>economy!K204</f>
        <v>161733.35742960856</v>
      </c>
      <c r="I142" s="8">
        <f>economy!L204</f>
        <v>52452.148254685642</v>
      </c>
      <c r="J142" s="8">
        <f>economy!M204</f>
        <v>5539.1664947717409</v>
      </c>
      <c r="K142" s="8">
        <v>1049.4286438987338</v>
      </c>
      <c r="L142" s="8">
        <v>3.9398234311041738</v>
      </c>
      <c r="M142">
        <v>150748.57092731592</v>
      </c>
      <c r="N142">
        <v>50745.644394752213</v>
      </c>
      <c r="O142">
        <v>5289.2032465987586</v>
      </c>
      <c r="P142">
        <v>857.32019841353349</v>
      </c>
      <c r="Q142">
        <v>3.369099643320685</v>
      </c>
      <c r="R142">
        <v>161733.35742960856</v>
      </c>
      <c r="S142">
        <v>52452.148254685642</v>
      </c>
      <c r="T142">
        <v>5539.1664947717409</v>
      </c>
    </row>
    <row r="143" spans="5:20">
      <c r="E143">
        <f>economy!A205</f>
        <v>2159</v>
      </c>
      <c r="F143" s="8">
        <f>carboncycle!L415</f>
        <v>859.2724976472997</v>
      </c>
      <c r="G143" s="8">
        <f>climate!I295</f>
        <v>3.3868668261292982</v>
      </c>
      <c r="H143" s="8">
        <f>economy!K205</f>
        <v>162344.02551313696</v>
      </c>
      <c r="I143" s="8">
        <f>economy!L205</f>
        <v>52829.536913430857</v>
      </c>
      <c r="J143" s="8">
        <f>economy!M205</f>
        <v>5566.8274745195467</v>
      </c>
      <c r="K143" s="8">
        <v>1052.1319482796148</v>
      </c>
      <c r="L143" s="8">
        <v>3.961388726527157</v>
      </c>
      <c r="M143">
        <v>151177.25568912865</v>
      </c>
      <c r="N143">
        <v>51087.085752596206</v>
      </c>
      <c r="O143">
        <v>5313.1647759816187</v>
      </c>
      <c r="P143">
        <v>859.2724976472997</v>
      </c>
      <c r="Q143">
        <v>3.3868668261292982</v>
      </c>
      <c r="R143">
        <v>162344.02551313696</v>
      </c>
      <c r="S143">
        <v>52829.536913430857</v>
      </c>
      <c r="T143">
        <v>5566.8274745195467</v>
      </c>
    </row>
    <row r="144" spans="5:20">
      <c r="E144">
        <f>economy!A206</f>
        <v>2160</v>
      </c>
      <c r="F144" s="8">
        <f>carboncycle!L416</f>
        <v>861.19276243894319</v>
      </c>
      <c r="G144" s="8">
        <f>climate!I296</f>
        <v>3.404489197149196</v>
      </c>
      <c r="H144" s="8">
        <f>economy!K206</f>
        <v>162949.32037527041</v>
      </c>
      <c r="I144" s="8">
        <f>economy!L206</f>
        <v>53205.655797252992</v>
      </c>
      <c r="J144" s="8">
        <f>economy!M206</f>
        <v>5594.3263873374344</v>
      </c>
      <c r="K144" s="8">
        <v>1054.7889648748237</v>
      </c>
      <c r="L144" s="8">
        <v>3.9827561586693476</v>
      </c>
      <c r="M144">
        <v>151600.47978039933</v>
      </c>
      <c r="N144">
        <v>51427.152948824783</v>
      </c>
      <c r="O144">
        <v>5336.9650945208341</v>
      </c>
      <c r="P144">
        <v>861.19276243894319</v>
      </c>
      <c r="Q144">
        <v>3.404489197149196</v>
      </c>
      <c r="R144">
        <v>162949.32037527041</v>
      </c>
      <c r="S144">
        <v>53205.655797252992</v>
      </c>
      <c r="T144">
        <v>5594.3263873374344</v>
      </c>
    </row>
    <row r="145" spans="5:20">
      <c r="E145">
        <f>economy!A207</f>
        <v>2161</v>
      </c>
      <c r="F145" s="8">
        <f>carboncycle!L417</f>
        <v>863.08108289191716</v>
      </c>
      <c r="G145" s="8">
        <f>climate!I297</f>
        <v>3.4219662976217755</v>
      </c>
      <c r="H145" s="8">
        <f>economy!K207</f>
        <v>163549.2879850264</v>
      </c>
      <c r="I145" s="8">
        <f>economy!L207</f>
        <v>53580.487705435167</v>
      </c>
      <c r="J145" s="8">
        <f>economy!M207</f>
        <v>5621.6633794969803</v>
      </c>
      <c r="K145" s="8">
        <v>1057.3998851352919</v>
      </c>
      <c r="L145" s="8">
        <v>4.0039257421793693</v>
      </c>
      <c r="M145">
        <v>152018.32507714868</v>
      </c>
      <c r="N145">
        <v>51765.837042743042</v>
      </c>
      <c r="O145">
        <v>5360.6050355169718</v>
      </c>
      <c r="P145">
        <v>863.08108289191716</v>
      </c>
      <c r="Q145">
        <v>3.4219662976217755</v>
      </c>
      <c r="R145">
        <v>163549.2879850264</v>
      </c>
      <c r="S145">
        <v>53580.487705435167</v>
      </c>
      <c r="T145">
        <v>5621.6633794969803</v>
      </c>
    </row>
    <row r="146" spans="5:20">
      <c r="E146">
        <f>economy!A208</f>
        <v>2162</v>
      </c>
      <c r="F146" s="8">
        <f>carboncycle!L418</f>
        <v>864.93755568906215</v>
      </c>
      <c r="G146" s="8">
        <f>climate!I298</f>
        <v>3.439297714067683</v>
      </c>
      <c r="H146" s="8">
        <f>economy!K208</f>
        <v>164143.97496143906</v>
      </c>
      <c r="I146" s="8">
        <f>economy!L208</f>
        <v>53954.016013919638</v>
      </c>
      <c r="J146" s="8">
        <f>economy!M208</f>
        <v>5648.8386288253078</v>
      </c>
      <c r="K146" s="8">
        <v>1059.9649089958898</v>
      </c>
      <c r="L146" s="8">
        <v>4.024897545506005</v>
      </c>
      <c r="M146">
        <v>152430.87357348093</v>
      </c>
      <c r="N146">
        <v>52103.129593842525</v>
      </c>
      <c r="O146">
        <v>5384.0854524804381</v>
      </c>
      <c r="P146">
        <v>864.93755568906215</v>
      </c>
      <c r="Q146">
        <v>3.439297714067683</v>
      </c>
      <c r="R146">
        <v>164143.97496143906</v>
      </c>
      <c r="S146">
        <v>53954.016013919638</v>
      </c>
      <c r="T146">
        <v>5648.8386288253078</v>
      </c>
    </row>
    <row r="147" spans="5:20">
      <c r="E147">
        <f>economy!A209</f>
        <v>2163</v>
      </c>
      <c r="F147" s="8">
        <f>carboncycle!L419</f>
        <v>866.76228390643973</v>
      </c>
      <c r="G147" s="8">
        <f>climate!I299</f>
        <v>3.4564830772583996</v>
      </c>
      <c r="H147" s="8">
        <f>economy!K209</f>
        <v>164733.428527729</v>
      </c>
      <c r="I147" s="8">
        <f>economy!L209</f>
        <v>54326.224666414746</v>
      </c>
      <c r="J147" s="8">
        <f>economy!M209</f>
        <v>5675.8523437023896</v>
      </c>
      <c r="K147" s="8">
        <v>1062.4842445864233</v>
      </c>
      <c r="L147" s="8">
        <v>4.0456716891633366</v>
      </c>
      <c r="M147">
        <v>152838.20732921149</v>
      </c>
      <c r="N147">
        <v>52439.022649561477</v>
      </c>
      <c r="O147">
        <v>5407.4072180085677</v>
      </c>
      <c r="P147">
        <v>866.76228390643973</v>
      </c>
      <c r="Q147">
        <v>3.4564830772583996</v>
      </c>
      <c r="R147">
        <v>164733.428527729</v>
      </c>
      <c r="S147">
        <v>54326.224666414746</v>
      </c>
      <c r="T147">
        <v>5675.8523437023896</v>
      </c>
    </row>
    <row r="148" spans="5:20">
      <c r="E148">
        <f>economy!A210</f>
        <v>2164</v>
      </c>
      <c r="F148" s="8">
        <f>carboncycle!L420</f>
        <v>868.55537682908175</v>
      </c>
      <c r="G148" s="8">
        <f>climate!I300</f>
        <v>3.4735220611934761</v>
      </c>
      <c r="H148" s="8">
        <f>economy!K210</f>
        <v>165317.69646652238</v>
      </c>
      <c r="I148" s="8">
        <f>economy!L210</f>
        <v>54697.098165448821</v>
      </c>
      <c r="J148" s="8">
        <f>economy!M210</f>
        <v>5702.704762073291</v>
      </c>
      <c r="K148" s="8">
        <v>1064.9581079468592</v>
      </c>
      <c r="L148" s="8">
        <v>4.0662483440295096</v>
      </c>
      <c r="M148">
        <v>153240.40841920784</v>
      </c>
      <c r="N148">
        <v>52773.508733166542</v>
      </c>
      <c r="O148">
        <v>5430.5712226914102</v>
      </c>
      <c r="P148">
        <v>868.55537682908175</v>
      </c>
      <c r="Q148">
        <v>3.4735220611934761</v>
      </c>
      <c r="R148">
        <v>165317.69646652238</v>
      </c>
      <c r="S148">
        <v>54697.098165448821</v>
      </c>
      <c r="T148">
        <v>5702.704762073291</v>
      </c>
    </row>
    <row r="149" spans="5:20">
      <c r="E149">
        <f>economy!A211</f>
        <v>2165</v>
      </c>
      <c r="F149" s="8">
        <f>carboncycle!L421</f>
        <v>870.31694976870938</v>
      </c>
      <c r="G149" s="8">
        <f>climate!I301</f>
        <v>3.4904143820842521</v>
      </c>
      <c r="H149" s="8">
        <f>economy!K211</f>
        <v>165896.82707612365</v>
      </c>
      <c r="I149" s="8">
        <f>economy!L211</f>
        <v>55066.621563383531</v>
      </c>
      <c r="J149" s="8">
        <f>economy!M211</f>
        <v>5729.3961504757026</v>
      </c>
      <c r="K149" s="8">
        <v>1067.3867227468406</v>
      </c>
      <c r="L149" s="8">
        <v>4.0866277296791029</v>
      </c>
      <c r="M149">
        <v>153637.55888442384</v>
      </c>
      <c r="N149">
        <v>53106.58083176428</v>
      </c>
      <c r="O149">
        <v>5453.5783740461748</v>
      </c>
      <c r="P149">
        <v>870.31694976870938</v>
      </c>
      <c r="Q149">
        <v>3.4904143820842521</v>
      </c>
      <c r="R149">
        <v>165896.82707612365</v>
      </c>
      <c r="S149">
        <v>55066.621563383531</v>
      </c>
      <c r="T149">
        <v>5729.3961504757026</v>
      </c>
    </row>
    <row r="150" spans="5:20">
      <c r="E150">
        <f>economy!A212</f>
        <v>2166</v>
      </c>
      <c r="F150" s="8">
        <f>carboncycle!L422</f>
        <v>872.04712388348332</v>
      </c>
      <c r="G150" s="8">
        <f>climate!I302</f>
        <v>3.5071597973448299</v>
      </c>
      <c r="H150" s="8">
        <f>economy!K212</f>
        <v>166470.86912784461</v>
      </c>
      <c r="I150" s="8">
        <f>economy!L212</f>
        <v>55434.780453394589</v>
      </c>
      <c r="J150" s="8">
        <f>economy!M212</f>
        <v>5755.9268030830062</v>
      </c>
      <c r="K150" s="8">
        <v>1069.7703200095546</v>
      </c>
      <c r="L150" s="8">
        <v>4.1068101127490495</v>
      </c>
      <c r="M150">
        <v>154029.74068460739</v>
      </c>
      <c r="N150">
        <v>53438.232384448507</v>
      </c>
      <c r="O150">
        <v>5476.4295954800573</v>
      </c>
      <c r="P150">
        <v>872.04712388348332</v>
      </c>
      <c r="Q150">
        <v>3.5071597973448299</v>
      </c>
      <c r="R150">
        <v>166470.86912784461</v>
      </c>
      <c r="S150">
        <v>55434.780453394589</v>
      </c>
      <c r="T150">
        <v>5755.9268030830062</v>
      </c>
    </row>
    <row r="151" spans="5:20">
      <c r="E151">
        <f>economy!A213</f>
        <v>2167</v>
      </c>
      <c r="F151" s="8">
        <f>carboncycle!L423</f>
        <v>873.7460259998295</v>
      </c>
      <c r="G151" s="8">
        <f>climate!I303</f>
        <v>3.5237581045910171</v>
      </c>
      <c r="H151" s="8">
        <f>economy!K213</f>
        <v>167039.87182439235</v>
      </c>
      <c r="I151" s="8">
        <f>economy!L213</f>
        <v>55801.560960431409</v>
      </c>
      <c r="J151" s="8">
        <f>economy!M213</f>
        <v>5782.297040763141</v>
      </c>
      <c r="K151" s="8">
        <v>1072.1091378399999</v>
      </c>
      <c r="L151" s="8">
        <v>4.1267958053380172</v>
      </c>
      <c r="M151">
        <v>154417.03565266295</v>
      </c>
      <c r="N151">
        <v>53768.457270591141</v>
      </c>
      <c r="O151">
        <v>5499.125825281355</v>
      </c>
      <c r="P151">
        <v>873.7460259998295</v>
      </c>
      <c r="Q151">
        <v>3.5237581045910171</v>
      </c>
      <c r="R151">
        <v>167039.87182439235</v>
      </c>
      <c r="S151">
        <v>55801.560960431409</v>
      </c>
      <c r="T151">
        <v>5782.297040763141</v>
      </c>
    </row>
    <row r="152" spans="5:20">
      <c r="E152">
        <f>economy!A214</f>
        <v>2168</v>
      </c>
      <c r="F152" s="8">
        <f>carboncycle!L424</f>
        <v>875.41378843639677</v>
      </c>
      <c r="G152" s="8">
        <f>climate!I304</f>
        <v>3.5402091406478986</v>
      </c>
      <c r="H152" s="8">
        <f>economy!K214</f>
        <v>167603.8847593159</v>
      </c>
      <c r="I152" s="8">
        <f>economy!L214</f>
        <v>56166.949732162633</v>
      </c>
      <c r="J152" s="8">
        <f>economy!M214</f>
        <v>5808.5072101534879</v>
      </c>
      <c r="K152" s="8">
        <v>1074.4034211577032</v>
      </c>
      <c r="L152" s="8">
        <v>4.1465851634391182</v>
      </c>
      <c r="M152">
        <v>154799.52545064487</v>
      </c>
      <c r="N152">
        <v>54097.249798280398</v>
      </c>
      <c r="O152">
        <v>5521.6680156386274</v>
      </c>
      <c r="P152">
        <v>875.41378843639677</v>
      </c>
      <c r="Q152">
        <v>3.5402091406478986</v>
      </c>
      <c r="R152">
        <v>167603.8847593159</v>
      </c>
      <c r="S152">
        <v>56166.949732162633</v>
      </c>
      <c r="T152">
        <v>5808.5072101534879</v>
      </c>
    </row>
    <row r="153" spans="5:20">
      <c r="E153">
        <f>economy!A215</f>
        <v>2169</v>
      </c>
      <c r="F153" s="8">
        <f>carboncycle!L425</f>
        <v>877.05054883018602</v>
      </c>
      <c r="G153" s="8">
        <f>climate!I305</f>
        <v>3.5565127805666372</v>
      </c>
      <c r="H153" s="8">
        <f>economy!K215</f>
        <v>168162.95787751095</v>
      </c>
      <c r="I153" s="8">
        <f>economy!L215</f>
        <v>56530.933929916915</v>
      </c>
      <c r="J153" s="8">
        <f>economy!M215</f>
        <v>5834.5576827518744</v>
      </c>
      <c r="K153" s="8">
        <v>1076.6534214339222</v>
      </c>
      <c r="L153" s="8">
        <v>4.166178585405782</v>
      </c>
      <c r="M153">
        <v>155177.29152736254</v>
      </c>
      <c r="N153">
        <v>54424.604692912464</v>
      </c>
      <c r="O153">
        <v>5544.0571316875839</v>
      </c>
      <c r="P153">
        <v>877.05054883018602</v>
      </c>
      <c r="Q153">
        <v>3.5565127805666372</v>
      </c>
      <c r="R153">
        <v>168162.95787751095</v>
      </c>
      <c r="S153">
        <v>56530.933929916915</v>
      </c>
      <c r="T153">
        <v>5834.5576827518744</v>
      </c>
    </row>
    <row r="154" spans="5:20">
      <c r="E154">
        <f>economy!A216</f>
        <v>2170</v>
      </c>
      <c r="F154" s="8">
        <f>carboncycle!L426</f>
        <v>878.65644996489482</v>
      </c>
      <c r="G154" s="8">
        <f>climate!I306</f>
        <v>3.5726689366510707</v>
      </c>
      <c r="H154" s="8">
        <f>economy!K216</f>
        <v>168717.14143677813</v>
      </c>
      <c r="I154" s="8">
        <f>economy!L216</f>
        <v>56893.501219627753</v>
      </c>
      <c r="J154" s="8">
        <f>economy!M216</f>
        <v>5860.4488540240927</v>
      </c>
      <c r="K154" s="8">
        <v>1078.8593964333672</v>
      </c>
      <c r="L154" s="8">
        <v>4.1855765104506135</v>
      </c>
      <c r="M154">
        <v>155550.41507756841</v>
      </c>
      <c r="N154">
        <v>54750.517085941683</v>
      </c>
      <c r="O154">
        <v>5566.2941505856634</v>
      </c>
      <c r="P154">
        <v>878.65644996489482</v>
      </c>
      <c r="Q154">
        <v>3.5726689366510707</v>
      </c>
      <c r="R154">
        <v>168717.14143677813</v>
      </c>
      <c r="S154">
        <v>56893.501219627753</v>
      </c>
      <c r="T154">
        <v>5860.4488540240927</v>
      </c>
    </row>
    <row r="155" spans="5:20">
      <c r="E155">
        <f>economy!A217</f>
        <v>2171</v>
      </c>
      <c r="F155" s="8">
        <f>carboncycle!L427</f>
        <v>880.23163960151771</v>
      </c>
      <c r="G155" s="8">
        <f>climate!I307</f>
        <v>3.5886775574946004</v>
      </c>
      <c r="H155" s="8">
        <f>economy!K217</f>
        <v>169266.48597043654</v>
      </c>
      <c r="I155" s="8">
        <f>economy!L217</f>
        <v>57254.63976278984</v>
      </c>
      <c r="J155" s="8">
        <f>economy!M217</f>
        <v>5886.1811425277192</v>
      </c>
      <c r="K155" s="8">
        <v>1081.0216099604695</v>
      </c>
      <c r="L155" s="8">
        <v>4.2047794171770034</v>
      </c>
      <c r="M155">
        <v>155918.97700271191</v>
      </c>
      <c r="N155">
        <v>55074.982503793428</v>
      </c>
      <c r="O155">
        <v>5588.3800606136556</v>
      </c>
      <c r="P155">
        <v>880.23163960151771</v>
      </c>
      <c r="Q155">
        <v>3.5886775574946004</v>
      </c>
      <c r="R155">
        <v>169266.48597043654</v>
      </c>
      <c r="S155">
        <v>57254.63976278984</v>
      </c>
      <c r="T155">
        <v>5886.1811425277192</v>
      </c>
    </row>
    <row r="156" spans="5:20">
      <c r="E156">
        <f>economy!A218</f>
        <v>2172</v>
      </c>
      <c r="F156" s="8">
        <f>carboncycle!L428</f>
        <v>881.77627031123586</v>
      </c>
      <c r="G156" s="8">
        <f>climate!I308</f>
        <v>3.604538627027853</v>
      </c>
      <c r="H156" s="8">
        <f>economy!K218</f>
        <v>169811.04225098246</v>
      </c>
      <c r="I156" s="8">
        <f>economy!L218</f>
        <v>57614.338207433837</v>
      </c>
      <c r="J156" s="8">
        <f>economy!M218</f>
        <v>5911.7549890526834</v>
      </c>
      <c r="K156" s="8">
        <v>1083.140331610218</v>
      </c>
      <c r="L156" s="8">
        <v>4.223787822143259</v>
      </c>
      <c r="M156">
        <v>156283.05787322723</v>
      </c>
      <c r="N156">
        <v>55397.996856942991</v>
      </c>
      <c r="O156">
        <v>5610.3158603044585</v>
      </c>
      <c r="P156">
        <v>881.77627031123586</v>
      </c>
      <c r="Q156">
        <v>3.604538627027853</v>
      </c>
      <c r="R156">
        <v>169811.04225098246</v>
      </c>
      <c r="S156">
        <v>57614.338207433837</v>
      </c>
      <c r="T156">
        <v>5911.7549890526834</v>
      </c>
    </row>
    <row r="157" spans="5:20">
      <c r="E157">
        <f>economy!A219</f>
        <v>2173</v>
      </c>
      <c r="F157" s="8">
        <f>carboncycle!L429</f>
        <v>883.2904993106298</v>
      </c>
      <c r="G157" s="8">
        <f>climate!I309</f>
        <v>3.6202521635775242</v>
      </c>
      <c r="H157" s="8">
        <f>economy!K219</f>
        <v>170350.86125479123</v>
      </c>
      <c r="I157" s="8">
        <f>economy!L219</f>
        <v>57972.585679126889</v>
      </c>
      <c r="J157" s="8">
        <f>economy!M219</f>
        <v>5937.1708557784386</v>
      </c>
      <c r="K157" s="8">
        <v>1085.2158365235782</v>
      </c>
      <c r="L157" s="8">
        <v>4.2426022784589783</v>
      </c>
      <c r="M157">
        <v>156642.73789233438</v>
      </c>
      <c r="N157">
        <v>55719.556429164004</v>
      </c>
      <c r="O157">
        <v>5632.1025575983404</v>
      </c>
      <c r="P157">
        <v>883.2904993106298</v>
      </c>
      <c r="Q157">
        <v>3.6202521635775242</v>
      </c>
      <c r="R157">
        <v>170350.86125479123</v>
      </c>
      <c r="S157">
        <v>57972.585679126889</v>
      </c>
      <c r="T157">
        <v>5937.1708557784386</v>
      </c>
    </row>
    <row r="158" spans="5:20">
      <c r="E158">
        <f>economy!A220</f>
        <v>2174</v>
      </c>
      <c r="F158" s="8">
        <f>carboncycle!L430</f>
        <v>884.77448829924401</v>
      </c>
      <c r="G158" s="8">
        <f>climate!I310</f>
        <v>3.6358182189367994</v>
      </c>
      <c r="H158" s="8">
        <f>economy!K220</f>
        <v>170885.99412785447</v>
      </c>
      <c r="I158" s="8">
        <f>economy!L220</f>
        <v>58329.371772006612</v>
      </c>
      <c r="J158" s="8">
        <f>economy!M220</f>
        <v>5962.4292254479487</v>
      </c>
      <c r="K158" s="8">
        <v>1087.2484051475062</v>
      </c>
      <c r="L158" s="8">
        <v>4.2612233744133841</v>
      </c>
      <c r="M158">
        <v>156998.09686132453</v>
      </c>
      <c r="N158">
        <v>56039.657866950736</v>
      </c>
      <c r="O158">
        <v>5653.7411690245472</v>
      </c>
      <c r="P158">
        <v>884.77448829924401</v>
      </c>
      <c r="Q158">
        <v>3.6358182189367994</v>
      </c>
      <c r="R158">
        <v>170885.99412785447</v>
      </c>
      <c r="S158">
        <v>58329.371772006612</v>
      </c>
      <c r="T158">
        <v>5962.4292254479487</v>
      </c>
    </row>
    <row r="159" spans="5:20">
      <c r="E159">
        <f>economy!A221</f>
        <v>2175</v>
      </c>
      <c r="F159" s="8">
        <f>carboncycle!L431</f>
        <v>886.22840329953306</v>
      </c>
      <c r="G159" s="8">
        <f>climate!I311</f>
        <v>3.6512368774476904</v>
      </c>
      <c r="H159" s="8">
        <f>economy!K221</f>
        <v>171416.49215254624</v>
      </c>
      <c r="I159" s="8">
        <f>economy!L221</f>
        <v>58684.686539853414</v>
      </c>
      <c r="J159" s="8">
        <f>economy!M221</f>
        <v>5987.5306005583652</v>
      </c>
      <c r="K159" s="8">
        <v>1089.2383229995644</v>
      </c>
      <c r="L159" s="8">
        <v>4.2796517321353074</v>
      </c>
      <c r="M159">
        <v>157349.21414630409</v>
      </c>
      <c r="N159">
        <v>56358.298169115224</v>
      </c>
      <c r="O159">
        <v>5675.2327189087946</v>
      </c>
      <c r="P159">
        <v>886.22840329953306</v>
      </c>
      <c r="Q159">
        <v>3.6512368774476904</v>
      </c>
      <c r="R159">
        <v>171416.49215254624</v>
      </c>
      <c r="S159">
        <v>58684.686539853414</v>
      </c>
      <c r="T159">
        <v>5987.5306005583652</v>
      </c>
    </row>
    <row r="160" spans="5:20">
      <c r="E160">
        <f>economy!A222</f>
        <v>2176</v>
      </c>
      <c r="F160" s="8">
        <f>carboncycle!L432</f>
        <v>887.65241449920836</v>
      </c>
      <c r="G160" s="8">
        <f>climate!I312</f>
        <v>3.6665082550956067</v>
      </c>
      <c r="H160" s="8">
        <f>economy!K222</f>
        <v>171942.40671540963</v>
      </c>
      <c r="I160" s="8">
        <f>economy!L222</f>
        <v>59038.520487208378</v>
      </c>
      <c r="J160" s="8">
        <f>economy!M222</f>
        <v>6012.47550256869</v>
      </c>
      <c r="K160" s="8">
        <v>1091.1858804371382</v>
      </c>
      <c r="L160" s="8">
        <v>4.2978880062844924</v>
      </c>
      <c r="M160">
        <v>157696.16864637137</v>
      </c>
      <c r="N160">
        <v>56675.47467656256</v>
      </c>
      <c r="O160">
        <v>5696.5782386063865</v>
      </c>
      <c r="P160">
        <v>887.65241449920836</v>
      </c>
      <c r="Q160">
        <v>3.6665082550956067</v>
      </c>
      <c r="R160">
        <v>171942.40671540963</v>
      </c>
      <c r="S160">
        <v>59038.520487208378</v>
      </c>
      <c r="T160">
        <v>6012.47550256869</v>
      </c>
    </row>
    <row r="161" spans="5:20">
      <c r="E161">
        <f>economy!A223</f>
        <v>2177</v>
      </c>
      <c r="F161" s="8">
        <f>carboncycle!L433</f>
        <v>889.04669609601058</v>
      </c>
      <c r="G161" s="8">
        <f>climate!I313</f>
        <v>3.6816324986164295</v>
      </c>
      <c r="H161" s="8">
        <f>economy!K223</f>
        <v>172463.78927595276</v>
      </c>
      <c r="I161" s="8">
        <f>economy!L223</f>
        <v>59390.864560540991</v>
      </c>
      <c r="J161" s="8">
        <f>economy!M223</f>
        <v>6037.2644711240455</v>
      </c>
      <c r="K161" s="8">
        <v>1093.0913724312504</v>
      </c>
      <c r="L161" s="8">
        <v>4.3159328827738754</v>
      </c>
      <c r="M161">
        <v>158039.03876319513</v>
      </c>
      <c r="N161">
        <v>56991.185062245801</v>
      </c>
      <c r="O161">
        <v>5717.7787657604194</v>
      </c>
      <c r="P161">
        <v>889.04669609601058</v>
      </c>
      <c r="Q161">
        <v>3.6816324986164295</v>
      </c>
      <c r="R161">
        <v>172463.78927595276</v>
      </c>
      <c r="S161">
        <v>59390.864560540991</v>
      </c>
      <c r="T161">
        <v>6037.2644711240455</v>
      </c>
    </row>
    <row r="162" spans="5:20">
      <c r="E162">
        <f>economy!A224</f>
        <v>2178</v>
      </c>
      <c r="F162" s="8">
        <f>carboncycle!L434</f>
        <v>890.41142614492617</v>
      </c>
      <c r="G162" s="8">
        <f>climate!I314</f>
        <v>3.6966097846163444</v>
      </c>
      <c r="H162" s="8">
        <f>economy!K224</f>
        <v>172980.69133644825</v>
      </c>
      <c r="I162" s="8">
        <f>economy!L224</f>
        <v>59741.71013947473</v>
      </c>
      <c r="J162" s="8">
        <f>economy!M224</f>
        <v>6061.8980632969615</v>
      </c>
      <c r="K162" s="8">
        <v>1094.9550983449672</v>
      </c>
      <c r="L162" s="8">
        <v>4.3337870775224818</v>
      </c>
      <c r="M162">
        <v>158377.90237197059</v>
      </c>
      <c r="N162">
        <v>57305.42732130317</v>
      </c>
      <c r="O162">
        <v>5738.8353435849094</v>
      </c>
      <c r="P162">
        <v>890.41142614492617</v>
      </c>
      <c r="Q162">
        <v>3.6966097846163444</v>
      </c>
      <c r="R162">
        <v>172980.69133644825</v>
      </c>
      <c r="S162">
        <v>59741.71013947473</v>
      </c>
      <c r="T162">
        <v>6061.8980632969615</v>
      </c>
    </row>
    <row r="163" spans="5:20">
      <c r="E163">
        <f>economy!A225</f>
        <v>2179</v>
      </c>
      <c r="F163" s="8">
        <f>carboncycle!L435</f>
        <v>891.74678640786033</v>
      </c>
      <c r="G163" s="8">
        <f>climate!I315</f>
        <v>3.711440318704645</v>
      </c>
      <c r="H163" s="8">
        <f>economy!K225</f>
        <v>173493.16441272252</v>
      </c>
      <c r="I163" s="8">
        <f>economy!L225</f>
        <v>60091.049028071531</v>
      </c>
      <c r="J163" s="8">
        <f>economy!M225</f>
        <v>6086.3768528452692</v>
      </c>
      <c r="K163" s="8">
        <v>1096.7773617163839</v>
      </c>
      <c r="L163" s="8">
        <v>4.3514513352385666</v>
      </c>
      <c r="M163">
        <v>158712.83679372375</v>
      </c>
      <c r="N163">
        <v>57618.199761376818</v>
      </c>
      <c r="O163">
        <v>5759.7490201721521</v>
      </c>
      <c r="P163">
        <v>891.74678640786033</v>
      </c>
      <c r="Q163">
        <v>3.711440318704645</v>
      </c>
      <c r="R163">
        <v>173493.16441272252</v>
      </c>
      <c r="S163">
        <v>60091.049028071531</v>
      </c>
      <c r="T163">
        <v>6086.3768528452692</v>
      </c>
    </row>
    <row r="164" spans="5:20">
      <c r="E164">
        <f>economy!A226</f>
        <v>2180</v>
      </c>
      <c r="F164" s="8">
        <f>carboncycle!L436</f>
        <v>893.05296220578441</v>
      </c>
      <c r="G164" s="8">
        <f>climate!I316</f>
        <v>3.7261243346396937</v>
      </c>
      <c r="H164" s="8">
        <f>economy!K226</f>
        <v>174001.26000592418</v>
      </c>
      <c r="I164" s="8">
        <f>economy!L226</f>
        <v>60438.873446184472</v>
      </c>
      <c r="J164" s="8">
        <f>economy!M226</f>
        <v>6110.7014294867777</v>
      </c>
      <c r="K164" s="8">
        <v>1098.558470046175</v>
      </c>
      <c r="L164" s="8">
        <v>4.3689264282326139</v>
      </c>
      <c r="M164">
        <v>159043.91876893357</v>
      </c>
      <c r="N164">
        <v>57929.500993116795</v>
      </c>
      <c r="O164">
        <v>5780.5208478241493</v>
      </c>
      <c r="P164">
        <v>893.05296220578441</v>
      </c>
      <c r="Q164">
        <v>3.7261243346396937</v>
      </c>
      <c r="R164">
        <v>174001.26000592418</v>
      </c>
      <c r="S164">
        <v>60438.873446184472</v>
      </c>
      <c r="T164">
        <v>6110.7014294867777</v>
      </c>
    </row>
    <row r="165" spans="5:20">
      <c r="E165">
        <f>economy!A227</f>
        <v>2181</v>
      </c>
      <c r="F165" s="8">
        <f>carboncycle!L437</f>
        <v>894.3301422733648</v>
      </c>
      <c r="G165" s="8">
        <f>climate!I317</f>
        <v>3.7406620934882087</v>
      </c>
      <c r="H165" s="8">
        <f>economy!K227</f>
        <v>174505.02957526207</v>
      </c>
      <c r="I165" s="8">
        <f>economy!L227</f>
        <v>60785.176020879087</v>
      </c>
      <c r="J165" s="8">
        <f>economy!M227</f>
        <v>6134.8723981905978</v>
      </c>
      <c r="K165" s="8">
        <v>1100.298734589687</v>
      </c>
      <c r="L165" s="8">
        <v>4.3862131552597976</v>
      </c>
      <c r="M165">
        <v>159371.22443244723</v>
      </c>
      <c r="N165">
        <v>58239.329920868724</v>
      </c>
      <c r="O165">
        <v>5801.1518824075329</v>
      </c>
      <c r="P165">
        <v>894.3301422733648</v>
      </c>
      <c r="Q165">
        <v>3.7406620934882087</v>
      </c>
      <c r="R165">
        <v>174505.02957526207</v>
      </c>
      <c r="S165">
        <v>60785.176020879087</v>
      </c>
      <c r="T165">
        <v>6134.8723981905978</v>
      </c>
    </row>
    <row r="166" spans="5:20">
      <c r="E166">
        <f>economy!A228</f>
        <v>2182</v>
      </c>
      <c r="F166" s="8">
        <f>carboncycle!L438</f>
        <v>895.57851861608469</v>
      </c>
      <c r="G166" s="8">
        <f>climate!I318</f>
        <v>3.755053882798006</v>
      </c>
      <c r="H166" s="8">
        <f>economy!K228</f>
        <v>175004.52451169697</v>
      </c>
      <c r="I166" s="8">
        <f>economy!L228</f>
        <v>61129.949777930124</v>
      </c>
      <c r="J166" s="8">
        <f>economy!M228</f>
        <v>6158.8903784850409</v>
      </c>
      <c r="K166" s="8">
        <v>1101.9984701535554</v>
      </c>
      <c r="L166" s="8">
        <v>4.4033123403914889</v>
      </c>
      <c r="M166">
        <v>159694.82928965674</v>
      </c>
      <c r="N166">
        <v>58547.685733546452</v>
      </c>
      <c r="O166">
        <v>5821.643182731661</v>
      </c>
      <c r="P166">
        <v>895.57851861608469</v>
      </c>
      <c r="Q166">
        <v>3.755053882798006</v>
      </c>
      <c r="R166">
        <v>175004.52451169697</v>
      </c>
      <c r="S166">
        <v>61129.949777930124</v>
      </c>
      <c r="T166">
        <v>6158.8903784850409</v>
      </c>
    </row>
    <row r="167" spans="5:20">
      <c r="E167">
        <f>economy!A229</f>
        <v>2183</v>
      </c>
      <c r="F167" s="8">
        <f>carboncycle!L439</f>
        <v>896.79828636986281</v>
      </c>
      <c r="G167" s="8">
        <f>climate!I319</f>
        <v>3.7693000157843182</v>
      </c>
      <c r="H167" s="8">
        <f>economy!K229</f>
        <v>175499.7961125774</v>
      </c>
      <c r="I167" s="8">
        <f>economy!L229</f>
        <v>61473.188133396579</v>
      </c>
      <c r="J167" s="8">
        <f>economy!M229</f>
        <v>6182.7560037819476</v>
      </c>
      <c r="K167" s="8">
        <v>1103.6579948968192</v>
      </c>
      <c r="L167" s="8">
        <v>4.4202248319154167</v>
      </c>
      <c r="M167">
        <v>160014.80819391017</v>
      </c>
      <c r="N167">
        <v>58854.567895690874</v>
      </c>
      <c r="O167">
        <v>5841.995809949316</v>
      </c>
      <c r="P167">
        <v>896.79828636986281</v>
      </c>
      <c r="Q167">
        <v>3.7693000157843182</v>
      </c>
      <c r="R167">
        <v>175499.7961125774</v>
      </c>
      <c r="S167">
        <v>61473.188133396579</v>
      </c>
      <c r="T167">
        <v>6182.7560037819476</v>
      </c>
    </row>
    <row r="168" spans="5:20">
      <c r="E168">
        <f>economy!A230</f>
        <v>2184</v>
      </c>
      <c r="F168" s="8">
        <f>carboncycle!L440</f>
        <v>897.98964366317523</v>
      </c>
      <c r="G168" s="8">
        <f>climate!I320</f>
        <v>3.783400830529775</v>
      </c>
      <c r="H168" s="8">
        <f>economy!K230</f>
        <v>175990.8955572035</v>
      </c>
      <c r="I168" s="8">
        <f>economy!L230</f>
        <v>61814.884885278421</v>
      </c>
      <c r="J168" s="8">
        <f>economy!M230</f>
        <v>6206.4699207173944</v>
      </c>
      <c r="K168" s="8">
        <v>1105.2776301364993</v>
      </c>
      <c r="L168" s="8">
        <v>4.4369515012640282</v>
      </c>
      <c r="M168">
        <v>160331.23532512694</v>
      </c>
      <c r="N168">
        <v>59159.976138712758</v>
      </c>
      <c r="O168">
        <v>5862.2108269796981</v>
      </c>
      <c r="P168">
        <v>897.98964366317523</v>
      </c>
      <c r="Q168">
        <v>3.783400830529775</v>
      </c>
      <c r="R168">
        <v>175990.8955572035</v>
      </c>
      <c r="S168">
        <v>61814.884885278421</v>
      </c>
      <c r="T168">
        <v>6206.4699207173944</v>
      </c>
    </row>
    <row r="169" spans="5:20">
      <c r="E169">
        <f>economy!A231</f>
        <v>2185</v>
      </c>
      <c r="F169" s="8">
        <f>carboncycle!L441</f>
        <v>899.1527914816794</v>
      </c>
      <c r="G169" s="8">
        <f>climate!I321</f>
        <v>3.7973566891981223</v>
      </c>
      <c r="H169" s="8">
        <f>economy!K231</f>
        <v>176477.87388330849</v>
      </c>
      <c r="I169" s="8">
        <f>economy!L231</f>
        <v>62155.034205259093</v>
      </c>
      <c r="J169" s="8">
        <f>economy!M231</f>
        <v>6230.0327885086926</v>
      </c>
      <c r="K169" s="8">
        <v>1106.857700157617</v>
      </c>
      <c r="L169" s="8">
        <v>4.4534932419706399</v>
      </c>
      <c r="M169">
        <v>160644.18416959088</v>
      </c>
      <c r="N169">
        <v>59463.910452321346</v>
      </c>
      <c r="O169">
        <v>5882.2892979532216</v>
      </c>
      <c r="P169">
        <v>899.1527914816794</v>
      </c>
      <c r="Q169">
        <v>3.7973566891981223</v>
      </c>
      <c r="R169">
        <v>176477.87388330849</v>
      </c>
      <c r="S169">
        <v>62155.034205259093</v>
      </c>
      <c r="T169">
        <v>6230.0327885086926</v>
      </c>
    </row>
    <row r="170" spans="5:20">
      <c r="E170">
        <f>economy!A232</f>
        <v>2186</v>
      </c>
      <c r="F170" s="8">
        <f>carboncycle!L442</f>
        <v>900.28793353534354</v>
      </c>
      <c r="G170" s="8">
        <f>climate!I322</f>
        <v>3.8111679772617273</v>
      </c>
      <c r="H170" s="8">
        <f>economy!K232</f>
        <v>176960.78196443958</v>
      </c>
      <c r="I170" s="8">
        <f>economy!L232</f>
        <v>62493.63063053607</v>
      </c>
      <c r="J170" s="8">
        <f>economy!M232</f>
        <v>6253.445278327411</v>
      </c>
      <c r="K170" s="8">
        <v>1108.3985320276124</v>
      </c>
      <c r="L170" s="8">
        <v>4.4698509686529428</v>
      </c>
      <c r="M170">
        <v>160953.7275008907</v>
      </c>
      <c r="N170">
        <v>59766.371076136871</v>
      </c>
      <c r="O170">
        <v>5902.2322876776125</v>
      </c>
      <c r="P170">
        <v>900.28793353534354</v>
      </c>
      <c r="Q170">
        <v>3.8111679772617273</v>
      </c>
      <c r="R170">
        <v>176960.78196443958</v>
      </c>
      <c r="S170">
        <v>62493.63063053607</v>
      </c>
      <c r="T170">
        <v>6253.445278327411</v>
      </c>
    </row>
    <row r="171" spans="5:20">
      <c r="E171">
        <f>economy!A233</f>
        <v>2187</v>
      </c>
      <c r="F171" s="8">
        <f>carboncycle!L443</f>
        <v>901.3952761280774</v>
      </c>
      <c r="G171" s="8">
        <f>climate!I323</f>
        <v>3.8248351027429042</v>
      </c>
      <c r="H171" s="8">
        <f>economy!K233</f>
        <v>177439.67048822684</v>
      </c>
      <c r="I171" s="8">
        <f>economy!L233</f>
        <v>62830.669055743085</v>
      </c>
      <c r="J171" s="8">
        <f>economy!M233</f>
        <v>6276.7080726883496</v>
      </c>
      <c r="K171" s="8">
        <v>1109.9004554151252</v>
      </c>
      <c r="L171" s="8">
        <v>4.4860256160234053</v>
      </c>
      <c r="M171">
        <v>161259.93736197904</v>
      </c>
      <c r="N171">
        <v>60067.358491487234</v>
      </c>
      <c r="O171">
        <v>5922.0408611248968</v>
      </c>
      <c r="P171">
        <v>901.3952761280774</v>
      </c>
      <c r="Q171">
        <v>3.8248351027429042</v>
      </c>
      <c r="R171">
        <v>177439.67048822684</v>
      </c>
      <c r="S171">
        <v>62830.669055743085</v>
      </c>
      <c r="T171">
        <v>6276.7080726883496</v>
      </c>
    </row>
    <row r="172" spans="5:20">
      <c r="E172">
        <f>economy!A234</f>
        <v>2188</v>
      </c>
      <c r="F172" s="8">
        <f>carboncycle!L444</f>
        <v>902.47502802986003</v>
      </c>
      <c r="G172" s="8">
        <f>climate!I324</f>
        <v>3.8383584954690781</v>
      </c>
      <c r="H172" s="8">
        <f>economy!K234</f>
        <v>177914.5899355234</v>
      </c>
      <c r="I172" s="8">
        <f>economy!L234</f>
        <v>63166.144724965889</v>
      </c>
      <c r="J172" s="8">
        <f>economy!M234</f>
        <v>6299.8218648544271</v>
      </c>
      <c r="K172" s="8">
        <v>1111.3638024131046</v>
      </c>
      <c r="L172" s="8">
        <v>4.5020181379261457</v>
      </c>
      <c r="M172">
        <v>161562.88504832317</v>
      </c>
      <c r="N172">
        <v>60366.873413386995</v>
      </c>
      <c r="O172">
        <v>5941.7160829389159</v>
      </c>
      <c r="P172">
        <v>902.47502802986003</v>
      </c>
      <c r="Q172">
        <v>3.8383584954690781</v>
      </c>
      <c r="R172">
        <v>177914.5899355234</v>
      </c>
      <c r="S172">
        <v>63166.144724965889</v>
      </c>
      <c r="T172">
        <v>6299.8218648544271</v>
      </c>
    </row>
    <row r="173" spans="5:20">
      <c r="E173">
        <f>economy!A235</f>
        <v>2189</v>
      </c>
      <c r="F173" s="8">
        <f>carboncycle!L445</f>
        <v>903.5274003513598</v>
      </c>
      <c r="G173" s="8">
        <f>climate!I325</f>
        <v>3.8517386063417822</v>
      </c>
      <c r="H173" s="8">
        <f>economy!K235</f>
        <v>178385.59056040354</v>
      </c>
      <c r="I173" s="8">
        <f>economy!L235</f>
        <v>63500.053223854906</v>
      </c>
      <c r="J173" s="8">
        <f>economy!M235</f>
        <v>6322.7873582570364</v>
      </c>
      <c r="K173" s="8">
        <v>1112.7889073661995</v>
      </c>
      <c r="L173" s="8">
        <v>4.5178295063998171</v>
      </c>
      <c r="M173">
        <v>161862.64109211796</v>
      </c>
      <c r="N173">
        <v>60664.916782698885</v>
      </c>
      <c r="O173">
        <v>5961.2590169626701</v>
      </c>
      <c r="P173">
        <v>903.5274003513598</v>
      </c>
      <c r="Q173">
        <v>3.8517386063417822</v>
      </c>
      <c r="R173">
        <v>178385.59056040354</v>
      </c>
      <c r="S173">
        <v>63500.053223854906</v>
      </c>
      <c r="T173">
        <v>6322.7873582570364</v>
      </c>
    </row>
    <row r="174" spans="5:20">
      <c r="E174">
        <f>economy!A236</f>
        <v>2190</v>
      </c>
      <c r="F174" s="8">
        <f>carboncycle!L446</f>
        <v>904.55260642104076</v>
      </c>
      <c r="G174" s="8">
        <f>climate!I326</f>
        <v>3.8649759066194793</v>
      </c>
      <c r="H174" s="8">
        <f>economy!K236</f>
        <v>178852.72237100123</v>
      </c>
      <c r="I174" s="8">
        <f>economy!L236</f>
        <v>63832.390471835512</v>
      </c>
      <c r="J174" s="8">
        <f>economy!M236</f>
        <v>6345.605265932003</v>
      </c>
      <c r="K174" s="8">
        <v>1114.1761067023899</v>
      </c>
      <c r="L174" s="8">
        <v>4.5334607107660574</v>
      </c>
      <c r="M174">
        <v>162159.27524753334</v>
      </c>
      <c r="N174">
        <v>60961.489758475072</v>
      </c>
      <c r="O174">
        <v>5980.6707257853586</v>
      </c>
      <c r="P174">
        <v>904.55260642104076</v>
      </c>
      <c r="Q174">
        <v>3.8649759066194793</v>
      </c>
      <c r="R174">
        <v>178852.72237100123</v>
      </c>
      <c r="S174">
        <v>63832.390471835512</v>
      </c>
      <c r="T174">
        <v>6345.605265932003</v>
      </c>
    </row>
    <row r="175" spans="5:20">
      <c r="E175">
        <f>economy!A237</f>
        <v>2191</v>
      </c>
      <c r="F175" s="8">
        <f>carboncycle!L447</f>
        <v>905.55086166474143</v>
      </c>
      <c r="G175" s="8">
        <f>climate!I327</f>
        <v>3.8780708872141738</v>
      </c>
      <c r="H175" s="8">
        <f>economy!K237</f>
        <v>179316.03511117492</v>
      </c>
      <c r="I175" s="8">
        <f>economy!L237</f>
        <v>64163.152714419251</v>
      </c>
      <c r="J175" s="8">
        <f>economy!M237</f>
        <v>6368.276309970759</v>
      </c>
      <c r="K175" s="8">
        <v>1115.525738768813</v>
      </c>
      <c r="L175" s="8">
        <v>4.5489127567430474</v>
      </c>
      <c r="M175">
        <v>162452.85647696821</v>
      </c>
      <c r="N175">
        <v>61256.593710477777</v>
      </c>
      <c r="O175">
        <v>5999.952270308363</v>
      </c>
      <c r="P175">
        <v>905.55086166474143</v>
      </c>
      <c r="Q175">
        <v>3.8780708872141738</v>
      </c>
      <c r="R175">
        <v>179316.03511117492</v>
      </c>
      <c r="S175">
        <v>64163.152714419251</v>
      </c>
      <c r="T175">
        <v>6368.276309970759</v>
      </c>
    </row>
    <row r="176" spans="5:20">
      <c r="E176">
        <f>economy!A238</f>
        <v>2192</v>
      </c>
      <c r="F176" s="8">
        <f>carboncycle!L448</f>
        <v>906.52238348772073</v>
      </c>
      <c r="G176" s="8">
        <f>climate!I328</f>
        <v>3.8910240580017752</v>
      </c>
      <c r="H176" s="8">
        <f>economy!K238</f>
        <v>179775.57824298239</v>
      </c>
      <c r="I176" s="8">
        <f>economy!L238</f>
        <v>64492.336515617535</v>
      </c>
      <c r="J176" s="8">
        <f>economy!M238</f>
        <v>6390.8012209865728</v>
      </c>
      <c r="K176" s="8">
        <v>1116.8381436717341</v>
      </c>
      <c r="L176" s="8">
        <v>4.5641866655837298</v>
      </c>
      <c r="M176">
        <v>162743.45293828321</v>
      </c>
      <c r="N176">
        <v>61550.230211878254</v>
      </c>
      <c r="O176">
        <v>6019.1047093299012</v>
      </c>
      <c r="P176">
        <v>906.52238348772073</v>
      </c>
      <c r="Q176">
        <v>3.8910240580017752</v>
      </c>
      <c r="R176">
        <v>179775.57824298239</v>
      </c>
      <c r="S176">
        <v>64492.336515617535</v>
      </c>
      <c r="T176">
        <v>6390.8012209865728</v>
      </c>
    </row>
    <row r="177" spans="5:20">
      <c r="E177">
        <f>economy!A239</f>
        <v>2193</v>
      </c>
      <c r="F177" s="8">
        <f>carboncycle!L449</f>
        <v>907.46739115915511</v>
      </c>
      <c r="G177" s="8">
        <f>climate!I329</f>
        <v>3.9038359471461526</v>
      </c>
      <c r="H177" s="8">
        <f>economy!K239</f>
        <v>180231.40092994861</v>
      </c>
      <c r="I177" s="8">
        <f>economy!L239</f>
        <v>64819.938750458248</v>
      </c>
      <c r="J177" s="8">
        <f>economy!M239</f>
        <v>6413.1807375957151</v>
      </c>
      <c r="K177" s="8">
        <v>1118.1136631206189</v>
      </c>
      <c r="L177" s="8">
        <v>4.5792834732382266</v>
      </c>
      <c r="M177">
        <v>163031.13197298476</v>
      </c>
      <c r="N177">
        <v>61842.401032130292</v>
      </c>
      <c r="O177">
        <v>6038.1290991478281</v>
      </c>
      <c r="P177">
        <v>907.46739115915511</v>
      </c>
      <c r="Q177">
        <v>3.9038359471461526</v>
      </c>
      <c r="R177">
        <v>180231.40092994861</v>
      </c>
      <c r="S177">
        <v>64819.938750458248</v>
      </c>
      <c r="T177">
        <v>6413.1807375957151</v>
      </c>
    </row>
    <row r="178" spans="5:20">
      <c r="E178">
        <f>economy!A240</f>
        <v>2194</v>
      </c>
      <c r="F178" s="8">
        <f>carboncycle!L450</f>
        <v>908.38610569907632</v>
      </c>
      <c r="G178" s="8">
        <f>climate!I330</f>
        <v>3.9165071004368217</v>
      </c>
      <c r="H178" s="8">
        <f>economy!K240</f>
        <v>180683.55202111337</v>
      </c>
      <c r="I178" s="8">
        <f>economy!L240</f>
        <v>65145.956597607932</v>
      </c>
      <c r="J178" s="8">
        <f>economy!M240</f>
        <v>6435.4156059132674</v>
      </c>
      <c r="K178" s="8">
        <v>1119.3526402762516</v>
      </c>
      <c r="L178" s="8">
        <v>4.5942042295400096</v>
      </c>
      <c r="M178">
        <v>163315.96009533398</v>
      </c>
      <c r="N178">
        <v>62133.108130018911</v>
      </c>
      <c r="O178">
        <v>6057.0264931801448</v>
      </c>
      <c r="P178">
        <v>908.38610569907632</v>
      </c>
      <c r="Q178">
        <v>3.9165071004368217</v>
      </c>
      <c r="R178">
        <v>180683.55202111337</v>
      </c>
      <c r="S178">
        <v>65145.956597607932</v>
      </c>
      <c r="T178">
        <v>6435.4156059132674</v>
      </c>
    </row>
    <row r="179" spans="5:20">
      <c r="E179">
        <f>economy!A241</f>
        <v>2195</v>
      </c>
      <c r="F179" s="8">
        <f>carboncycle!L451</f>
        <v>909.27874976773091</v>
      </c>
      <c r="G179" s="8">
        <f>climate!I331</f>
        <v>3.9290380806401788</v>
      </c>
      <c r="H179" s="8">
        <f>economy!K241</f>
        <v>181132.08003583871</v>
      </c>
      <c r="I179" s="8">
        <f>economy!L241</f>
        <v>65470.387532100605</v>
      </c>
      <c r="J179" s="8">
        <f>economy!M241</f>
        <v>6457.5065790634899</v>
      </c>
      <c r="K179" s="8">
        <v>1120.5554196028479</v>
      </c>
      <c r="L179" s="8">
        <v>4.6089499974153636</v>
      </c>
      <c r="M179">
        <v>163598.00298235269</v>
      </c>
      <c r="N179">
        <v>62422.353646881129</v>
      </c>
      <c r="O179">
        <v>6075.7979416028084</v>
      </c>
      <c r="P179">
        <v>909.27874976773091</v>
      </c>
      <c r="Q179">
        <v>3.9290380806401788</v>
      </c>
      <c r="R179">
        <v>181132.08003583871</v>
      </c>
      <c r="S179">
        <v>65470.387532100605</v>
      </c>
      <c r="T179">
        <v>6457.5065790634899</v>
      </c>
    </row>
    <row r="180" spans="5:20">
      <c r="E180">
        <f>economy!A242</f>
        <v>2196</v>
      </c>
      <c r="F180" s="8">
        <f>carboncycle!L452</f>
        <v>910.1455475573498</v>
      </c>
      <c r="G180" s="8">
        <f>climate!I332</f>
        <v>3.9414294668642045</v>
      </c>
      <c r="H180" s="8">
        <f>economy!K242</f>
        <v>181577.03314936164</v>
      </c>
      <c r="I180" s="8">
        <f>economy!L242</f>
        <v>65793.229318173457</v>
      </c>
      <c r="J180" s="8">
        <f>economy!M242</f>
        <v>6479.4544167042868</v>
      </c>
      <c r="K180" s="8">
        <v>1121.7223467241133</v>
      </c>
      <c r="L180" s="8">
        <v>4.6235218521156867</v>
      </c>
      <c r="M180">
        <v>163877.32546469913</v>
      </c>
      <c r="N180">
        <v>62710.139899996648</v>
      </c>
      <c r="O180">
        <v>6094.4444910042412</v>
      </c>
      <c r="P180">
        <v>910.1455475573498</v>
      </c>
      <c r="Q180">
        <v>3.9414294668642045</v>
      </c>
      <c r="R180">
        <v>181577.03314936164</v>
      </c>
      <c r="S180">
        <v>65793.229318173457</v>
      </c>
      <c r="T180">
        <v>6479.4544167042868</v>
      </c>
    </row>
    <row r="181" spans="5:20">
      <c r="E181">
        <f>economy!A243</f>
        <v>2197</v>
      </c>
      <c r="F181" s="8">
        <f>carboncycle!L453</f>
        <v>910.98672468630616</v>
      </c>
      <c r="G181" s="8">
        <f>climate!I333</f>
        <v>3.9536818539365295</v>
      </c>
      <c r="H181" s="8">
        <f>economy!K243</f>
        <v>182018.45917907666</v>
      </c>
      <c r="I181" s="8">
        <f>economy!L243</f>
        <v>66114.480002210708</v>
      </c>
      <c r="J181" s="8">
        <f>economy!M243</f>
        <v>6501.2598845658777</v>
      </c>
      <c r="K181" s="8">
        <v>1122.8537682831884</v>
      </c>
      <c r="L181" s="8">
        <v>4.6379208804721843</v>
      </c>
      <c r="M181">
        <v>164153.9915183908</v>
      </c>
      <c r="N181">
        <v>62996.469376146386</v>
      </c>
      <c r="O181">
        <v>6112.9671840563378</v>
      </c>
      <c r="P181">
        <v>910.98672468630616</v>
      </c>
      <c r="Q181">
        <v>3.9536818539365295</v>
      </c>
      <c r="R181">
        <v>182018.45917907666</v>
      </c>
      <c r="S181">
        <v>66114.480002210708</v>
      </c>
      <c r="T181">
        <v>6501.2598845658777</v>
      </c>
    </row>
    <row r="182" spans="5:20">
      <c r="E182">
        <f>economy!A244</f>
        <v>2198</v>
      </c>
      <c r="F182" s="8">
        <f>carboncycle!L454</f>
        <v>911.80250809564814</v>
      </c>
      <c r="G182" s="8">
        <f>climate!I334</f>
        <v>3.965795851795769</v>
      </c>
      <c r="H182" s="8">
        <f>economy!K244</f>
        <v>182456.40557153057</v>
      </c>
      <c r="I182" s="8">
        <f>economy!L244</f>
        <v>66434.137905796961</v>
      </c>
      <c r="J182" s="8">
        <f>economy!M244</f>
        <v>6522.9237540031572</v>
      </c>
      <c r="K182" s="8">
        <v>1123.9500318064281</v>
      </c>
      <c r="L182" s="8">
        <v>4.652148180172504</v>
      </c>
      <c r="M182">
        <v>164428.06425734452</v>
      </c>
      <c r="N182">
        <v>63281.344725337571</v>
      </c>
      <c r="O182">
        <v>6131.3670592013214</v>
      </c>
      <c r="P182">
        <v>911.80250809564814</v>
      </c>
      <c r="Q182">
        <v>3.965795851795769</v>
      </c>
      <c r="R182">
        <v>182456.40557153057</v>
      </c>
      <c r="S182">
        <v>66434.137905796961</v>
      </c>
      <c r="T182">
        <v>6522.9237540031572</v>
      </c>
    </row>
    <row r="183" spans="5:20">
      <c r="E183">
        <f>economy!A245</f>
        <v>2199</v>
      </c>
      <c r="F183" s="8">
        <f>carboncycle!L455</f>
        <v>912.59312594797939</v>
      </c>
      <c r="G183" s="8">
        <f>climate!I335</f>
        <v>3.9777720848960052</v>
      </c>
      <c r="H183" s="8">
        <f>economy!K245</f>
        <v>182890.91939011266</v>
      </c>
      <c r="I183" s="8">
        <f>economy!L245</f>
        <v>66752.201618879189</v>
      </c>
      <c r="J183" s="8">
        <f>economy!M245</f>
        <v>6544.4468015617394</v>
      </c>
      <c r="K183" s="8">
        <v>1125.0114855709598</v>
      </c>
      <c r="L183" s="8">
        <v>4.6662048590588601</v>
      </c>
      <c r="M183">
        <v>164699.60592670972</v>
      </c>
      <c r="N183">
        <v>63564.768754691322</v>
      </c>
      <c r="O183">
        <v>6149.6451503541111</v>
      </c>
      <c r="P183">
        <v>912.59312594797939</v>
      </c>
      <c r="Q183">
        <v>3.9777720848960052</v>
      </c>
      <c r="R183">
        <v>182890.91939011266</v>
      </c>
      <c r="S183">
        <v>66752.201618879189</v>
      </c>
      <c r="T183">
        <v>6544.4468015617394</v>
      </c>
    </row>
    <row r="184" spans="5:20">
      <c r="E184">
        <f>economy!A246</f>
        <v>2200</v>
      </c>
      <c r="F184" s="8">
        <f>carboncycle!L456</f>
        <v>913.35880752867638</v>
      </c>
      <c r="G184" s="8">
        <f>climate!I336</f>
        <v>3.9896111916243004</v>
      </c>
      <c r="H184" s="8">
        <f>economy!K246</f>
        <v>183322.04730342361</v>
      </c>
      <c r="I184" s="8">
        <f>economy!L246</f>
        <v>67068.669993039977</v>
      </c>
      <c r="J184" s="8">
        <f>economy!M246</f>
        <v>6565.8298085572533</v>
      </c>
      <c r="K184" s="8">
        <v>1126.0384784759606</v>
      </c>
      <c r="L184" s="8">
        <v>4.6800920344472079</v>
      </c>
      <c r="M184">
        <v>164968.67789696986</v>
      </c>
      <c r="N184">
        <v>63846.744422492986</v>
      </c>
      <c r="O184">
        <v>6167.8024866197356</v>
      </c>
      <c r="P184">
        <v>913.35880752867638</v>
      </c>
      <c r="Q184">
        <v>3.9896111916243004</v>
      </c>
      <c r="R184">
        <v>183322.04730342361</v>
      </c>
      <c r="S184">
        <v>67068.669993039977</v>
      </c>
      <c r="T184">
        <v>6565.8298085572533</v>
      </c>
    </row>
    <row r="185" spans="5:20">
      <c r="E185">
        <f>economy!A247</f>
        <v>2201</v>
      </c>
      <c r="F185" s="8">
        <f>carboncycle!L457</f>
        <v>914.09978314941077</v>
      </c>
      <c r="G185" s="8">
        <f>climate!I337</f>
        <v>4.0013138237311159</v>
      </c>
      <c r="H185" s="8">
        <f>economy!K247</f>
        <v>183749.83557430949</v>
      </c>
      <c r="I185" s="8">
        <f>economy!L247</f>
        <v>67383.542134879346</v>
      </c>
      <c r="J185" s="8">
        <f>economy!M247</f>
        <v>6587.0735606678381</v>
      </c>
      <c r="K185" s="8">
        <v>1127.0313599175997</v>
      </c>
      <c r="L185" s="8">
        <v>4.6938108324670234</v>
      </c>
      <c r="M185">
        <v>165235.34065878863</v>
      </c>
      <c r="N185">
        <v>64127.274832399169</v>
      </c>
      <c r="O185">
        <v>6185.8400920253935</v>
      </c>
      <c r="P185">
        <v>914.09978314941077</v>
      </c>
      <c r="Q185">
        <v>4.0013138237311159</v>
      </c>
      <c r="R185">
        <v>183749.83557430949</v>
      </c>
      <c r="S185">
        <v>67383.542134879346</v>
      </c>
      <c r="T185">
        <v>6587.0735606678381</v>
      </c>
    </row>
    <row r="186" spans="5:20">
      <c r="E186">
        <f>economy!A248</f>
        <v>2202</v>
      </c>
      <c r="F186" s="8">
        <f>carboncycle!L458</f>
        <v>914.81628405396259</v>
      </c>
      <c r="G186" s="8">
        <f>climate!I338</f>
        <v>4.0128806457735022</v>
      </c>
      <c r="H186" s="8">
        <f>economy!K248</f>
        <v>184174.33004954067</v>
      </c>
      <c r="I186" s="8">
        <f>economy!L248</f>
        <v>67696.817399508407</v>
      </c>
      <c r="J186" s="8">
        <f>economy!M248</f>
        <v>6608.1788475394778</v>
      </c>
      <c r="K186" s="8">
        <v>1127.990479667586</v>
      </c>
      <c r="L186" s="8">
        <v>4.7073623874212496</v>
      </c>
      <c r="M186">
        <v>165499.65381857296</v>
      </c>
      <c r="N186">
        <v>64406.363227802896</v>
      </c>
      <c r="O186">
        <v>6203.7589852666915</v>
      </c>
      <c r="P186">
        <v>914.81628405396259</v>
      </c>
      <c r="Q186">
        <v>4.0128806457735022</v>
      </c>
      <c r="R186">
        <v>184174.33004954067</v>
      </c>
      <c r="S186">
        <v>67696.817399508407</v>
      </c>
      <c r="T186">
        <v>6608.1788475394778</v>
      </c>
    </row>
    <row r="187" spans="5:20">
      <c r="E187">
        <f>economy!A249</f>
        <v>2203</v>
      </c>
      <c r="F187" s="8">
        <f>carboncycle!L459</f>
        <v>915.50854232629615</v>
      </c>
      <c r="G187" s="8">
        <f>climate!I339</f>
        <v>4.0243123345709169</v>
      </c>
      <c r="H187" s="8">
        <f>economy!K249</f>
        <v>184595.57615012227</v>
      </c>
      <c r="I187" s="8">
        <f>economy!L249</f>
        <v>68008.495384152498</v>
      </c>
      <c r="J187" s="8">
        <f>economy!M249</f>
        <v>6629.1464624040145</v>
      </c>
      <c r="K187" s="8">
        <v>1128.9161877552604</v>
      </c>
      <c r="L187" s="8">
        <v>4.7207478411659833</v>
      </c>
      <c r="M187">
        <v>165761.67609473344</v>
      </c>
      <c r="N187">
        <v>64684.012986351234</v>
      </c>
      <c r="O187">
        <v>6221.5601794677586</v>
      </c>
      <c r="P187">
        <v>915.50854232629615</v>
      </c>
      <c r="Q187">
        <v>4.0243123345709169</v>
      </c>
      <c r="R187">
        <v>184595.57615012227</v>
      </c>
      <c r="S187">
        <v>68008.495384152498</v>
      </c>
      <c r="T187">
        <v>6629.1464624040145</v>
      </c>
    </row>
    <row r="188" spans="5:20">
      <c r="E188">
        <f>economy!A250</f>
        <v>2204</v>
      </c>
      <c r="F188" s="8">
        <f>carboncycle!L460</f>
        <v>916.17679080087623</v>
      </c>
      <c r="G188" s="8">
        <f>climate!I340</f>
        <v>4.0356095786735411</v>
      </c>
      <c r="H188" s="8">
        <f>economy!K250</f>
        <v>185013.61886221738</v>
      </c>
      <c r="I188" s="8">
        <f>economy!L250</f>
        <v>68318.575921865544</v>
      </c>
      <c r="J188" s="8">
        <f>economy!M250</f>
        <v>6649.9772017095056</v>
      </c>
      <c r="K188" s="8">
        <v>1129.8088343531799</v>
      </c>
      <c r="L188" s="8">
        <v>4.7339683425094536</v>
      </c>
      <c r="M188">
        <v>166021.46531461418</v>
      </c>
      <c r="N188">
        <v>64960.227614614996</v>
      </c>
      <c r="O188">
        <v>6239.2446819545858</v>
      </c>
      <c r="P188">
        <v>916.17679080087623</v>
      </c>
      <c r="Q188">
        <v>4.0356095786735411</v>
      </c>
      <c r="R188">
        <v>185013.61886221738</v>
      </c>
      <c r="S188">
        <v>68318.575921865544</v>
      </c>
      <c r="T188">
        <v>6649.9772017095056</v>
      </c>
    </row>
    <row r="189" spans="5:20">
      <c r="E189">
        <f>economy!A251</f>
        <v>2205</v>
      </c>
      <c r="F189" s="8">
        <f>carboncycle!L461</f>
        <v>916.82126297519994</v>
      </c>
      <c r="G189" s="8">
        <f>climate!I341</f>
        <v>4.0467730778429276</v>
      </c>
      <c r="H189" s="8">
        <f>economy!K251</f>
        <v>185428.50272866976</v>
      </c>
      <c r="I189" s="8">
        <f>economy!L251</f>
        <v>68627.059075353667</v>
      </c>
      <c r="J189" s="8">
        <f>economy!M251</f>
        <v>6670.6718647628268</v>
      </c>
      <c r="K189" s="8">
        <v>1130.6687696661277</v>
      </c>
      <c r="L189" s="8">
        <v>4.7470250466298847</v>
      </c>
      <c r="M189">
        <v>166279.07841207276</v>
      </c>
      <c r="N189">
        <v>65235.010742905812</v>
      </c>
      <c r="O189">
        <v>6256.8134940415148</v>
      </c>
      <c r="P189">
        <v>916.82126297519994</v>
      </c>
      <c r="Q189">
        <v>4.0467730778429276</v>
      </c>
      <c r="R189">
        <v>185428.50272866976</v>
      </c>
      <c r="S189">
        <v>68627.059075353667</v>
      </c>
      <c r="T189">
        <v>6670.6718647628268</v>
      </c>
    </row>
    <row r="190" spans="5:20">
      <c r="E190">
        <f>economy!A252</f>
        <v>2206</v>
      </c>
      <c r="F190" s="8">
        <f>carboncycle!L462</f>
        <v>917.44219292451783</v>
      </c>
      <c r="G190" s="8">
        <f>climate!I342</f>
        <v>4.0578035425448444</v>
      </c>
      <c r="H190" s="8">
        <f>economy!K252</f>
        <v>185840.27184110697</v>
      </c>
      <c r="I190" s="8">
        <f>economy!L252</f>
        <v>68933.945130909589</v>
      </c>
      <c r="J190" s="8">
        <f>economy!M252</f>
        <v>6691.2312533841341</v>
      </c>
      <c r="K190" s="8">
        <v>1131.4963438234938</v>
      </c>
      <c r="L190" s="8">
        <v>4.7599191145118116</v>
      </c>
      <c r="M190">
        <v>166534.57142568415</v>
      </c>
      <c r="N190">
        <v>65508.366120240156</v>
      </c>
      <c r="O190">
        <v>6274.2676108301675</v>
      </c>
      <c r="P190">
        <v>917.44219292451783</v>
      </c>
      <c r="Q190">
        <v>4.0578035425448444</v>
      </c>
      <c r="R190">
        <v>185840.27184110697</v>
      </c>
      <c r="S190">
        <v>68933.945130909589</v>
      </c>
      <c r="T190">
        <v>6691.2312533841341</v>
      </c>
    </row>
    <row r="191" spans="5:20">
      <c r="E191">
        <f>economy!A253</f>
        <v>2207</v>
      </c>
      <c r="F191" s="8">
        <f>carboncycle!L463</f>
        <v>918.03981521871913</v>
      </c>
      <c r="G191" s="8">
        <f>climate!I343</f>
        <v>4.0687016934541429</v>
      </c>
      <c r="H191" s="8">
        <f>economy!K253</f>
        <v>186248.96983260976</v>
      </c>
      <c r="I191" s="8">
        <f>economy!L253</f>
        <v>69239.234592456094</v>
      </c>
      <c r="J191" s="8">
        <f>economy!M253</f>
        <v>6711.6561715730304</v>
      </c>
      <c r="K191" s="8">
        <v>1132.2919067749654</v>
      </c>
      <c r="L191" s="8">
        <v>4.7726517124004255</v>
      </c>
      <c r="M191">
        <v>166787.99949754891</v>
      </c>
      <c r="N191">
        <v>65780.297609445726</v>
      </c>
      <c r="O191">
        <v>6291.6080210206619</v>
      </c>
      <c r="P191">
        <v>918.03981521871913</v>
      </c>
      <c r="Q191">
        <v>4.0687016934541429</v>
      </c>
      <c r="R191">
        <v>186248.96983260976</v>
      </c>
      <c r="S191">
        <v>69239.234592456094</v>
      </c>
      <c r="T191">
        <v>6711.6561715730304</v>
      </c>
    </row>
    <row r="192" spans="5:20">
      <c r="E192">
        <f>economy!A254</f>
        <v>2208</v>
      </c>
      <c r="F192" s="8">
        <f>carboncycle!L464</f>
        <v>918.61436484135459</v>
      </c>
      <c r="G192" s="8">
        <f>climate!I344</f>
        <v>4.0794682609715061</v>
      </c>
      <c r="H192" s="8">
        <f>economy!K254</f>
        <v>186654.63987093401</v>
      </c>
      <c r="I192" s="8">
        <f>economy!L254</f>
        <v>69542.928175698878</v>
      </c>
      <c r="J192" s="8">
        <f>economy!M254</f>
        <v>6731.9474251861302</v>
      </c>
      <c r="K192" s="8">
        <v>1133.0558081894667</v>
      </c>
      <c r="L192" s="8">
        <v>4.7852240112735496</v>
      </c>
      <c r="M192">
        <v>167039.41687268394</v>
      </c>
      <c r="N192">
        <v>66050.809182408862</v>
      </c>
      <c r="O192">
        <v>6308.8357067344914</v>
      </c>
      <c r="P192">
        <v>918.61436484135459</v>
      </c>
      <c r="Q192">
        <v>4.0794682609715061</v>
      </c>
      <c r="R192">
        <v>186654.63987093401</v>
      </c>
      <c r="S192">
        <v>69542.928175698878</v>
      </c>
      <c r="T192">
        <v>6731.9474251861302</v>
      </c>
    </row>
    <row r="193" spans="5:20">
      <c r="E193">
        <f>economy!A255</f>
        <v>2209</v>
      </c>
      <c r="F193" s="8">
        <f>carboncycle!L465</f>
        <v>919.16607711076836</v>
      </c>
      <c r="G193" s="8">
        <f>climate!I345</f>
        <v>4.0901039847518978</v>
      </c>
      <c r="H193" s="8">
        <f>economy!K255</f>
        <v>187057.32465226168</v>
      </c>
      <c r="I193" s="8">
        <f>economy!L255</f>
        <v>69845.026802387758</v>
      </c>
      <c r="J193" s="8">
        <f>economy!M255</f>
        <v>6752.1058216258989</v>
      </c>
      <c r="K193" s="8">
        <v>1133.7883973572893</v>
      </c>
      <c r="L193" s="8">
        <v>4.7976371863308289</v>
      </c>
      <c r="M193">
        <v>167288.8768989699</v>
      </c>
      <c r="N193">
        <v>66319.904915458988</v>
      </c>
      <c r="O193">
        <v>6325.9516433489862</v>
      </c>
      <c r="P193">
        <v>919.16607711076836</v>
      </c>
      <c r="Q193">
        <v>4.0901039847518978</v>
      </c>
      <c r="R193">
        <v>187057.32465226168</v>
      </c>
      <c r="S193">
        <v>69845.026802387758</v>
      </c>
      <c r="T193">
        <v>6752.1058216258989</v>
      </c>
    </row>
    <row r="194" spans="5:20">
      <c r="E194">
        <f>economy!A256</f>
        <v>2210</v>
      </c>
      <c r="F194" s="8">
        <f>carboncycle!L466</f>
        <v>919.69518760331357</v>
      </c>
      <c r="G194" s="8">
        <f>climate!I346</f>
        <v>4.1006096132445657</v>
      </c>
      <c r="H194" s="8">
        <f>economy!K256</f>
        <v>187457.06639547809</v>
      </c>
      <c r="I194" s="8">
        <f>economy!L256</f>
        <v>70145.531594686137</v>
      </c>
      <c r="J194" s="8">
        <f>economy!M256</f>
        <v>6772.1321695403467</v>
      </c>
      <c r="K194" s="8">
        <v>1134.490023095354</v>
      </c>
      <c r="L194" s="8">
        <v>4.8098924164997294</v>
      </c>
      <c r="M194">
        <v>167536.43202764165</v>
      </c>
      <c r="N194">
        <v>66587.588984888964</v>
      </c>
      <c r="O194">
        <v>6342.9567993426681</v>
      </c>
      <c r="P194">
        <v>919.69518760331357</v>
      </c>
      <c r="Q194">
        <v>4.1006096132445657</v>
      </c>
      <c r="R194">
        <v>187457.06639547809</v>
      </c>
      <c r="S194">
        <v>70145.531594686137</v>
      </c>
      <c r="T194">
        <v>6772.1321695403467</v>
      </c>
    </row>
    <row r="195" spans="5:20">
      <c r="E195">
        <f>economy!A257</f>
        <v>2211</v>
      </c>
      <c r="F195" s="8">
        <f>carboncycle!L467</f>
        <v>920.20193207862076</v>
      </c>
      <c r="G195" s="8">
        <f>climate!I347</f>
        <v>4.1109859032444085</v>
      </c>
      <c r="H195" s="8">
        <f>economy!K257</f>
        <v>187853.90683694527</v>
      </c>
      <c r="I195" s="8">
        <f>economy!L257</f>
        <v>70444.443869647279</v>
      </c>
      <c r="J195" s="8">
        <f>economy!M257</f>
        <v>6792.0272785335173</v>
      </c>
      <c r="K195" s="8">
        <v>1135.1610336555418</v>
      </c>
      <c r="L195" s="8">
        <v>4.8219908839579562</v>
      </c>
      <c r="M195">
        <v>167782.13381429415</v>
      </c>
      <c r="N195">
        <v>66853.865662606666</v>
      </c>
      <c r="O195">
        <v>6359.8521361513831</v>
      </c>
      <c r="P195">
        <v>920.20193207862076</v>
      </c>
      <c r="Q195">
        <v>4.1109859032444085</v>
      </c>
      <c r="R195">
        <v>187853.90683694527</v>
      </c>
      <c r="S195">
        <v>70444.443869647279</v>
      </c>
      <c r="T195">
        <v>6792.0272785335173</v>
      </c>
    </row>
    <row r="196" spans="5:20">
      <c r="E196">
        <f>economy!A258</f>
        <v>2212</v>
      </c>
      <c r="F196" s="8">
        <f>carboncycle!L468</f>
        <v>920.68654640689488</v>
      </c>
      <c r="G196" s="8">
        <f>climate!I348</f>
        <v>4.1212336194545607</v>
      </c>
      <c r="H196" s="8">
        <f>economy!K258</f>
        <v>188247.88722577016</v>
      </c>
      <c r="I196" s="8">
        <f>economy!L258</f>
        <v>70741.765133797191</v>
      </c>
      <c r="J196" s="8">
        <f>economy!M258</f>
        <v>6811.7919588863751</v>
      </c>
      <c r="K196" s="8">
        <v>1135.8017766360379</v>
      </c>
      <c r="L196" s="8">
        <v>4.833933773671891</v>
      </c>
      <c r="M196">
        <v>168026.03292038734</v>
      </c>
      <c r="N196">
        <v>67118.739311916608</v>
      </c>
      <c r="O196">
        <v>6376.6386080346629</v>
      </c>
      <c r="P196">
        <v>920.68654640689488</v>
      </c>
      <c r="Q196">
        <v>4.1212336194545607</v>
      </c>
      <c r="R196">
        <v>188247.88722577016</v>
      </c>
      <c r="S196">
        <v>70741.765133797191</v>
      </c>
      <c r="T196">
        <v>6811.7919588863751</v>
      </c>
    </row>
    <row r="197" spans="5:20">
      <c r="E197">
        <f>economy!A259</f>
        <v>2213</v>
      </c>
      <c r="F197" s="8">
        <f>carboncycle!L469</f>
        <v>921.14926649820723</v>
      </c>
      <c r="G197" s="8">
        <f>climate!I349</f>
        <v>4.1313535340600023</v>
      </c>
      <c r="H197" s="8">
        <f>economy!K259</f>
        <v>188639.04831954272</v>
      </c>
      <c r="I197" s="8">
        <f>economy!L259</f>
        <v>71037.497077823456</v>
      </c>
      <c r="J197" s="8">
        <f>economy!M259</f>
        <v>6831.4270212879674</v>
      </c>
      <c r="K197" s="8">
        <v>1136.4125988956284</v>
      </c>
      <c r="L197" s="8">
        <v>4.8457222729506704</v>
      </c>
      <c r="M197">
        <v>168268.17911523103</v>
      </c>
      <c r="N197">
        <v>67382.214383428174</v>
      </c>
      <c r="O197">
        <v>6393.3171619521363</v>
      </c>
      <c r="P197">
        <v>921.14926649820723</v>
      </c>
      <c r="Q197">
        <v>4.1313535340600023</v>
      </c>
      <c r="R197">
        <v>188639.04831954272</v>
      </c>
      <c r="S197">
        <v>71037.497077823456</v>
      </c>
      <c r="T197">
        <v>6831.4270212879674</v>
      </c>
    </row>
    <row r="198" spans="5:20">
      <c r="E198">
        <f>economy!A260</f>
        <v>2214</v>
      </c>
      <c r="F198" s="8">
        <f>carboncycle!L470</f>
        <v>921.59032823375651</v>
      </c>
      <c r="G198" s="8">
        <f>climate!I350</f>
        <v>4.141346426312035</v>
      </c>
      <c r="H198" s="8">
        <f>economy!K260</f>
        <v>189027.43038053333</v>
      </c>
      <c r="I198" s="8">
        <f>economy!L260</f>
        <v>71331.641571368818</v>
      </c>
      <c r="J198" s="8">
        <f>economy!M260</f>
        <v>6850.9332765765657</v>
      </c>
      <c r="K198" s="8">
        <v>1136.993846470888</v>
      </c>
      <c r="L198" s="8">
        <v>4.8573575710155161</v>
      </c>
      <c r="M198">
        <v>168508.62127842649</v>
      </c>
      <c r="N198">
        <v>67644.295411088329</v>
      </c>
      <c r="O198">
        <v>6409.8887374494761</v>
      </c>
      <c r="P198">
        <v>921.59032823375651</v>
      </c>
      <c r="Q198">
        <v>4.141346426312035</v>
      </c>
      <c r="R198">
        <v>189027.43038053333</v>
      </c>
      <c r="S198">
        <v>71331.641571368818</v>
      </c>
      <c r="T198">
        <v>6850.9332765765657</v>
      </c>
    </row>
    <row r="199" spans="5:20">
      <c r="E199">
        <f>economy!A261</f>
        <v>2215</v>
      </c>
      <c r="F199" s="8">
        <f>carboncycle!L471</f>
        <v>922.00996739907123</v>
      </c>
      <c r="G199" s="8">
        <f>climate!I351</f>
        <v>4.1512130821234479</v>
      </c>
      <c r="H199" s="8">
        <f>economy!K261</f>
        <v>189413.07317233563</v>
      </c>
      <c r="I199" s="8">
        <f>economy!L261</f>
        <v>71624.200657927955</v>
      </c>
      <c r="J199" s="8">
        <f>economy!M261</f>
        <v>6870.3115354905649</v>
      </c>
      <c r="K199" s="8">
        <v>1137.5458644962059</v>
      </c>
      <c r="L199" s="8">
        <v>4.8688408585839484</v>
      </c>
      <c r="M199">
        <v>168747.40740275098</v>
      </c>
      <c r="N199">
        <v>67904.987008334618</v>
      </c>
      <c r="O199">
        <v>6426.3542665536997</v>
      </c>
      <c r="P199">
        <v>922.00996739907123</v>
      </c>
      <c r="Q199">
        <v>4.1512130821234479</v>
      </c>
      <c r="R199">
        <v>189413.07317233563</v>
      </c>
      <c r="S199">
        <v>71624.200657927955</v>
      </c>
      <c r="T199">
        <v>6870.3115354905649</v>
      </c>
    </row>
    <row r="200" spans="5:20">
      <c r="E200">
        <f>economy!A262</f>
        <v>2216</v>
      </c>
      <c r="F200" s="8">
        <f>carboncycle!L472</f>
        <v>922.40841961911917</v>
      </c>
      <c r="G200" s="8">
        <f>climate!I352</f>
        <v>4.1609542936741883</v>
      </c>
      <c r="H200" s="8">
        <f>economy!K262</f>
        <v>189796.01595693806</v>
      </c>
      <c r="I200" s="8">
        <f>economy!L262</f>
        <v>71915.176549847427</v>
      </c>
      <c r="J200" s="8">
        <f>economy!M262</f>
        <v>6889.562608428877</v>
      </c>
      <c r="K200" s="8">
        <v>1138.0689971265842</v>
      </c>
      <c r="L200" s="8">
        <v>4.880173327468504</v>
      </c>
      <c r="M200">
        <v>168984.58459746256</v>
      </c>
      <c r="N200">
        <v>68164.29386436721</v>
      </c>
      <c r="O200">
        <v>6442.7146736773293</v>
      </c>
      <c r="P200">
        <v>922.40841961911917</v>
      </c>
      <c r="Q200">
        <v>4.1609542936741883</v>
      </c>
      <c r="R200">
        <v>189796.01595693806</v>
      </c>
      <c r="S200">
        <v>71915.176549847427</v>
      </c>
      <c r="T200">
        <v>6889.562608428877</v>
      </c>
    </row>
    <row r="201" spans="5:20">
      <c r="E201">
        <f>economy!A263</f>
        <v>2217</v>
      </c>
      <c r="F201" s="8">
        <f>carboncycle!L473</f>
        <v>922.7859202952975</v>
      </c>
      <c r="G201" s="8">
        <f>climate!I353</f>
        <v>4.1705708590273751</v>
      </c>
      <c r="H201" s="8">
        <f>economy!K263</f>
        <v>190176.2974922109</v>
      </c>
      <c r="I201" s="8">
        <f>economy!L263</f>
        <v>72204.571623427953</v>
      </c>
      <c r="J201" s="8">
        <f>economy!M263</f>
        <v>6908.6873052206984</v>
      </c>
      <c r="K201" s="8">
        <v>1138.5635874631587</v>
      </c>
      <c r="L201" s="8">
        <v>4.8913561701896109</v>
      </c>
      <c r="M201">
        <v>169220.19909200937</v>
      </c>
      <c r="N201">
        <v>68422.220740536999</v>
      </c>
      <c r="O201">
        <v>6458.970875531294</v>
      </c>
      <c r="P201">
        <v>922.7859202952975</v>
      </c>
      <c r="Q201">
        <v>4.1705708590273751</v>
      </c>
      <c r="R201">
        <v>190176.2974922109</v>
      </c>
      <c r="S201">
        <v>72204.571623427953</v>
      </c>
      <c r="T201">
        <v>6908.6873052206984</v>
      </c>
    </row>
    <row r="202" spans="5:20">
      <c r="E202">
        <f>economy!A264</f>
        <v>2218</v>
      </c>
      <c r="F202" s="8">
        <f>carboncycle!L474</f>
        <v>923.14270454427469</v>
      </c>
      <c r="G202" s="8">
        <f>climate!I354</f>
        <v>4.1800635817554692</v>
      </c>
      <c r="H202" s="8">
        <f>economy!K264</f>
        <v>190553.95602979665</v>
      </c>
      <c r="I202" s="8">
        <f>economy!L264</f>
        <v>72492.38841412637</v>
      </c>
      <c r="J202" s="8">
        <f>economy!M264</f>
        <v>6927.6864349042098</v>
      </c>
      <c r="K202" s="8">
        <v>1139.029977481377</v>
      </c>
      <c r="L202" s="8">
        <v>4.9023905796022431</v>
      </c>
      <c r="M202">
        <v>169454.29624012654</v>
      </c>
      <c r="N202">
        <v>68678.772466846829</v>
      </c>
      <c r="O202">
        <v>6475.1237810460007</v>
      </c>
      <c r="P202">
        <v>923.14270454427469</v>
      </c>
      <c r="Q202">
        <v>4.1800635817554692</v>
      </c>
      <c r="R202">
        <v>190553.95602979665</v>
      </c>
      <c r="S202">
        <v>72492.38841412637</v>
      </c>
      <c r="T202">
        <v>6927.6864349042098</v>
      </c>
    </row>
    <row r="203" spans="5:20">
      <c r="E203">
        <f>economy!A265</f>
        <v>2219</v>
      </c>
      <c r="F203" s="8">
        <f>carboncycle!L475</f>
        <v>923.47900713865215</v>
      </c>
      <c r="G203" s="8">
        <f>climate!I355</f>
        <v>4.1894332705764308</v>
      </c>
      <c r="H203" s="8">
        <f>economy!K265</f>
        <v>190929.0293133854</v>
      </c>
      <c r="I203" s="8">
        <f>economy!L265</f>
        <v>72778.629611857716</v>
      </c>
      <c r="J203" s="8">
        <f>economy!M265</f>
        <v>6946.5608055141802</v>
      </c>
      <c r="K203" s="8">
        <v>1139.4685079617848</v>
      </c>
      <c r="L203" s="8">
        <v>4.9132777485360171</v>
      </c>
      <c r="M203">
        <v>169686.92052430013</v>
      </c>
      <c r="N203">
        <v>68933.953938562423</v>
      </c>
      <c r="O203">
        <v>6491.1742913004737</v>
      </c>
      <c r="P203">
        <v>923.47900713865215</v>
      </c>
      <c r="Q203">
        <v>4.1894332705764308</v>
      </c>
      <c r="R203">
        <v>190929.0293133854</v>
      </c>
      <c r="S203">
        <v>72778.629611857716</v>
      </c>
      <c r="T203">
        <v>6946.5608055141802</v>
      </c>
    </row>
    <row r="204" spans="5:20">
      <c r="E204">
        <f>economy!A266</f>
        <v>2220</v>
      </c>
      <c r="F204" s="8">
        <f>carboncycle!L476</f>
        <v>923.79506244941604</v>
      </c>
      <c r="G204" s="8">
        <f>climate!I356</f>
        <v>4.1986807389996779</v>
      </c>
      <c r="H204" s="8">
        <f>economy!K266</f>
        <v>191301.55457736808</v>
      </c>
      <c r="I204" s="8">
        <f>economy!L266</f>
        <v>73063.298056395186</v>
      </c>
      <c r="J204" s="8">
        <f>economy!M266</f>
        <v>6965.3112238782351</v>
      </c>
      <c r="K204" s="8">
        <v>1139.8795184233552</v>
      </c>
      <c r="L204" s="8">
        <v>4.9240188694483793</v>
      </c>
      <c r="M204">
        <v>169918.11556058592</v>
      </c>
      <c r="N204">
        <v>69187.770112931699</v>
      </c>
      <c r="O204">
        <v>6507.123299459241</v>
      </c>
      <c r="P204">
        <v>923.79506244941604</v>
      </c>
      <c r="Q204">
        <v>4.1986807389996779</v>
      </c>
      <c r="R204">
        <v>191301.55457736808</v>
      </c>
      <c r="S204">
        <v>73063.298056395186</v>
      </c>
      <c r="T204">
        <v>6965.3112238782351</v>
      </c>
    </row>
    <row r="205" spans="5:20">
      <c r="E205">
        <f>economy!A267</f>
        <v>2221</v>
      </c>
      <c r="F205" s="8">
        <f>carboncycle!L477</f>
        <v>924.09110439015012</v>
      </c>
      <c r="G205" s="8">
        <f>climate!I357</f>
        <v>4.2078068049816828</v>
      </c>
      <c r="H205" s="8">
        <f>economy!K267</f>
        <v>191671.56854584857</v>
      </c>
      <c r="I205" s="8">
        <f>economy!L267</f>
        <v>73346.396732868423</v>
      </c>
      <c r="J205" s="8">
        <f>economy!M267</f>
        <v>6983.9384954213347</v>
      </c>
      <c r="K205" s="8">
        <v>1140.2633470593132</v>
      </c>
      <c r="L205" s="8">
        <v>4.9346151340905422</v>
      </c>
      <c r="M205">
        <v>170147.92410376365</v>
      </c>
      <c r="N205">
        <v>69440.226006009907</v>
      </c>
      <c r="O205">
        <v>6522.9716907164739</v>
      </c>
      <c r="P205">
        <v>924.09110439015012</v>
      </c>
      <c r="Q205">
        <v>4.2078068049816828</v>
      </c>
      <c r="R205">
        <v>191671.56854584857</v>
      </c>
      <c r="S205">
        <v>73346.396732868423</v>
      </c>
      <c r="T205">
        <v>6983.9384954213347</v>
      </c>
    </row>
    <row r="206" spans="5:20">
      <c r="E206">
        <f>economy!A268</f>
        <v>2222</v>
      </c>
      <c r="F206" s="8">
        <f>carboncycle!L478</f>
        <v>924.36736636297996</v>
      </c>
      <c r="G206" s="8">
        <f>climate!I358</f>
        <v>4.2168122905910224</v>
      </c>
      <c r="H206" s="8">
        <f>economy!K268</f>
        <v>192039.10743200532</v>
      </c>
      <c r="I206" s="8">
        <f>economy!L268</f>
        <v>73627.928767356032</v>
      </c>
      <c r="J206" s="8">
        <f>economy!M268</f>
        <v>7002.4434239785705</v>
      </c>
      <c r="K206" s="8">
        <v>1140.6203306753944</v>
      </c>
      <c r="L206" s="8">
        <v>4.9450677331858399</v>
      </c>
      <c r="M206">
        <v>170376.388052811</v>
      </c>
      <c r="N206">
        <v>69691.32668958584</v>
      </c>
      <c r="O206">
        <v>6538.720342247354</v>
      </c>
      <c r="P206">
        <v>924.36736636297996</v>
      </c>
      <c r="Q206">
        <v>4.2168122905910224</v>
      </c>
      <c r="R206">
        <v>192039.10743200532</v>
      </c>
      <c r="S206">
        <v>73627.928767356032</v>
      </c>
      <c r="T206">
        <v>7002.4434239785705</v>
      </c>
    </row>
    <row r="207" spans="5:20">
      <c r="E207">
        <f>economy!A269</f>
        <v>2223</v>
      </c>
      <c r="F207" s="8">
        <f>carboncycle!L479</f>
        <v>924.62408120621592</v>
      </c>
      <c r="G207" s="8">
        <f>climate!I359</f>
        <v>4.2256980216827023</v>
      </c>
      <c r="H207" s="8">
        <f>economy!K269</f>
        <v>192404.20693778677</v>
      </c>
      <c r="I207" s="8">
        <f>economy!L269</f>
        <v>73907.897422574082</v>
      </c>
      <c r="J207" s="8">
        <f>economy!M269</f>
        <v>7020.8268116158997</v>
      </c>
      <c r="K207" s="8">
        <v>1140.9508046304863</v>
      </c>
      <c r="L207" s="8">
        <v>4.9553778561201725</v>
      </c>
      <c r="M207">
        <v>170603.54845668416</v>
      </c>
      <c r="N207">
        <v>69941.077288209315</v>
      </c>
      <c r="O207">
        <v>6554.370123166259</v>
      </c>
      <c r="P207">
        <v>924.62408120621592</v>
      </c>
      <c r="Q207">
        <v>4.2256980216827023</v>
      </c>
      <c r="R207">
        <v>192404.20693778677</v>
      </c>
      <c r="S207">
        <v>73907.897422574082</v>
      </c>
      <c r="T207">
        <v>7020.8268116158997</v>
      </c>
    </row>
    <row r="208" spans="5:20">
      <c r="E208">
        <f>economy!A270</f>
        <v>2224</v>
      </c>
      <c r="F208" s="8">
        <f>carboncycle!L480</f>
        <v>924.86148114366824</v>
      </c>
      <c r="G208" s="8">
        <f>climate!I360</f>
        <v>4.2344648275815908</v>
      </c>
      <c r="H208" s="8">
        <f>economy!K270</f>
        <v>192766.90225393194</v>
      </c>
      <c r="I208" s="8">
        <f>economy!L270</f>
        <v>74186.30609365736</v>
      </c>
      <c r="J208" s="8">
        <f>economy!M270</f>
        <v>7039.0894584584657</v>
      </c>
      <c r="K208" s="8">
        <v>1141.255102779596</v>
      </c>
      <c r="L208" s="8">
        <v>4.9655466906442189</v>
      </c>
      <c r="M208">
        <v>170829.44552038674</v>
      </c>
      <c r="N208">
        <v>70189.482976315659</v>
      </c>
      <c r="O208">
        <v>6569.9218944914264</v>
      </c>
      <c r="P208">
        <v>924.86148114366824</v>
      </c>
      <c r="Q208">
        <v>4.2344648275815908</v>
      </c>
      <c r="R208">
        <v>192766.90225393194</v>
      </c>
      <c r="S208">
        <v>74186.30609365736</v>
      </c>
      <c r="T208">
        <v>7039.0894584584657</v>
      </c>
    </row>
    <row r="209" spans="5:20">
      <c r="E209">
        <f>economy!A271</f>
        <v>2225</v>
      </c>
      <c r="F209" s="8">
        <f>carboncycle!L481</f>
        <v>925.07979773560317</v>
      </c>
      <c r="G209" s="8">
        <f>climate!I361</f>
        <v>4.2431135407747815</v>
      </c>
      <c r="H209" s="8">
        <f>economy!K271</f>
        <v>193127.2280603002</v>
      </c>
      <c r="I209" s="8">
        <f>economy!L271</f>
        <v>74463.158304033161</v>
      </c>
      <c r="J209" s="8">
        <f>economy!M271</f>
        <v>7057.2321625266104</v>
      </c>
      <c r="K209" s="8">
        <v>1141.5335574190922</v>
      </c>
      <c r="L209" s="8">
        <v>4.9755754225870978</v>
      </c>
      <c r="M209">
        <v>171054.11861131532</v>
      </c>
      <c r="N209">
        <v>70436.54897544533</v>
      </c>
      <c r="O209">
        <v>6585.3765091159994</v>
      </c>
      <c r="P209">
        <v>925.07979773560317</v>
      </c>
      <c r="Q209">
        <v>4.2431135407747815</v>
      </c>
      <c r="R209">
        <v>193127.2280603002</v>
      </c>
      <c r="S209">
        <v>74463.158304033161</v>
      </c>
      <c r="T209">
        <v>7057.2321625266104</v>
      </c>
    </row>
    <row r="210" spans="5:20">
      <c r="E210">
        <f>economy!A272</f>
        <v>2226</v>
      </c>
      <c r="F210" s="8">
        <f>carboncycle!L482</f>
        <v>925.27926183130739</v>
      </c>
      <c r="G210" s="8">
        <f>climate!I362</f>
        <v>4.2516449966127157</v>
      </c>
      <c r="H210" s="8">
        <f>economy!K272</f>
        <v>193485.218526499</v>
      </c>
      <c r="I210" s="8">
        <f>economy!L272</f>
        <v>74738.457701385007</v>
      </c>
      <c r="J210" s="8">
        <f>economy!M272</f>
        <v>7075.2557195790851</v>
      </c>
      <c r="K210" s="8">
        <v>1141.7864992341656</v>
      </c>
      <c r="L210" s="8">
        <v>4.9854652355811711</v>
      </c>
      <c r="M210">
        <v>171277.6062658646</v>
      </c>
      <c r="N210">
        <v>70682.280551555436</v>
      </c>
      <c r="O210">
        <v>6600.7348117849988</v>
      </c>
      <c r="P210">
        <v>925.27926183130739</v>
      </c>
      <c r="Q210">
        <v>4.2516449966127157</v>
      </c>
      <c r="R210">
        <v>193485.218526499</v>
      </c>
      <c r="S210">
        <v>74738.457701385007</v>
      </c>
      <c r="T210">
        <v>7075.2557195790851</v>
      </c>
    </row>
    <row r="211" spans="5:20">
      <c r="E211">
        <f>economy!A273</f>
        <v>2227</v>
      </c>
      <c r="F211" s="8">
        <f>carboncycle!L483</f>
        <v>925.46010352323708</v>
      </c>
      <c r="G211" s="8">
        <f>climate!I363</f>
        <v>4.2600600330188847</v>
      </c>
      <c r="H211" s="8">
        <f>economy!K273</f>
        <v>193840.9073127991</v>
      </c>
      <c r="I211" s="8">
        <f>economy!L273</f>
        <v>75012.208053707116</v>
      </c>
      <c r="J211" s="8">
        <f>economy!M273</f>
        <v>7093.1609229633914</v>
      </c>
      <c r="K211" s="8">
        <v>1142.0142572484629</v>
      </c>
      <c r="L211" s="8">
        <v>4.9952173107976874</v>
      </c>
      <c r="M211">
        <v>171499.94619628022</v>
      </c>
      <c r="N211">
        <v>70926.683012422538</v>
      </c>
      <c r="O211">
        <v>6615.9976390781785</v>
      </c>
      <c r="P211">
        <v>925.46010352323708</v>
      </c>
      <c r="Q211">
        <v>4.2600600330188847</v>
      </c>
      <c r="R211">
        <v>193840.9073127991</v>
      </c>
      <c r="S211">
        <v>75012.208053707116</v>
      </c>
      <c r="T211">
        <v>7093.1609229633914</v>
      </c>
    </row>
    <row r="212" spans="5:20">
      <c r="E212">
        <f>economy!A274</f>
        <v>2228</v>
      </c>
      <c r="F212" s="8">
        <f>carboncycle!L484</f>
        <v>925.62255210271599</v>
      </c>
      <c r="G212" s="8">
        <f>climate!I364</f>
        <v>4.2683594902079545</v>
      </c>
      <c r="H212" s="8">
        <f>economy!K274</f>
        <v>194194.32757132614</v>
      </c>
      <c r="I212" s="8">
        <f>economy!L274</f>
        <v>75284.413245445088</v>
      </c>
      <c r="J212" s="8">
        <f>economy!M274</f>
        <v>7110.9485634730609</v>
      </c>
      <c r="K212" s="8">
        <v>1142.2171587758326</v>
      </c>
      <c r="L212" s="8">
        <v>5.0048328266929607</v>
      </c>
      <c r="M212">
        <v>171721.17529774643</v>
      </c>
      <c r="N212">
        <v>71169.76170513159</v>
      </c>
      <c r="O212">
        <v>6631.1658193982967</v>
      </c>
      <c r="P212">
        <v>925.62255210271599</v>
      </c>
      <c r="Q212">
        <v>4.2683594902079545</v>
      </c>
      <c r="R212">
        <v>194194.32757132614</v>
      </c>
      <c r="S212">
        <v>75284.413245445088</v>
      </c>
      <c r="T212">
        <v>7110.9485634730609</v>
      </c>
    </row>
    <row r="213" spans="5:20">
      <c r="E213">
        <f>economy!A275</f>
        <v>2229</v>
      </c>
      <c r="F213" s="8">
        <f>carboncycle!L485</f>
        <v>925.7668360171557</v>
      </c>
      <c r="G213" s="8">
        <f>climate!I365</f>
        <v>4.2765442104121263</v>
      </c>
      <c r="H213" s="8">
        <f>economy!K275</f>
        <v>194545.51194751309</v>
      </c>
      <c r="I213" s="8">
        <f>economy!L275</f>
        <v>75555.077273725517</v>
      </c>
      <c r="J213" s="8">
        <f>economy!M275</f>
        <v>7128.6194292115961</v>
      </c>
      <c r="K213" s="8">
        <v>1142.3955293741381</v>
      </c>
      <c r="L213" s="8">
        <v>5.0143129587647994</v>
      </c>
      <c r="M213">
        <v>171941.3296556921</v>
      </c>
      <c r="N213">
        <v>71411.522013651498</v>
      </c>
      <c r="O213">
        <v>6646.2401729647818</v>
      </c>
      <c r="P213">
        <v>925.7668360171557</v>
      </c>
      <c r="Q213">
        <v>4.2765442104121263</v>
      </c>
      <c r="R213">
        <v>194545.51194751309</v>
      </c>
      <c r="S213">
        <v>75555.077273725517</v>
      </c>
      <c r="T213">
        <v>7128.6194292115961</v>
      </c>
    </row>
    <row r="214" spans="5:20">
      <c r="E214">
        <f>economy!A276</f>
        <v>2230</v>
      </c>
      <c r="F214" s="8">
        <f>carboncycle!L486</f>
        <v>925.89318282877036</v>
      </c>
      <c r="G214" s="8">
        <f>climate!I366</f>
        <v>4.2846150376155796</v>
      </c>
      <c r="H214" s="8">
        <f>economy!K276</f>
        <v>194894.49258180748</v>
      </c>
      <c r="I214" s="8">
        <f>economy!L276</f>
        <v>75824.204244669032</v>
      </c>
      <c r="J214" s="8">
        <f>economy!M276</f>
        <v>7146.1743054629533</v>
      </c>
      <c r="K214" s="8">
        <v>1142.5496928010896</v>
      </c>
      <c r="L214" s="8">
        <v>5.0236588793188908</v>
      </c>
      <c r="M214">
        <v>172160.44455330502</v>
      </c>
      <c r="N214">
        <v>71651.96935649318</v>
      </c>
      <c r="O214">
        <v>6661.2215118123595</v>
      </c>
      <c r="P214">
        <v>925.89318282877036</v>
      </c>
      <c r="Q214">
        <v>4.2846150376155796</v>
      </c>
      <c r="R214">
        <v>194894.49258180748</v>
      </c>
      <c r="S214">
        <v>75824.204244669032</v>
      </c>
      <c r="T214">
        <v>7146.1743054629533</v>
      </c>
    </row>
    <row r="215" spans="5:20">
      <c r="E215">
        <f>economy!A277</f>
        <v>2231</v>
      </c>
      <c r="F215" s="8">
        <f>carboncycle!L487</f>
        <v>926.00181917475334</v>
      </c>
      <c r="G215" s="8">
        <f>climate!I367</f>
        <v>4.2925728172968256</v>
      </c>
      <c r="H215" s="8">
        <f>economy!K277</f>
        <v>195241.30111162056</v>
      </c>
      <c r="I215" s="8">
        <f>economy!L277</f>
        <v>76091.798369787706</v>
      </c>
      <c r="J215" s="8">
        <f>economy!M277</f>
        <v>7163.6139745682904</v>
      </c>
      <c r="K215" s="8">
        <v>1142.6799709720403</v>
      </c>
      <c r="L215" s="8">
        <v>5.0328717572448758</v>
      </c>
      <c r="M215">
        <v>172378.55447924274</v>
      </c>
      <c r="N215">
        <v>71891.109184447399</v>
      </c>
      <c r="O215">
        <v>6676.110639794575</v>
      </c>
      <c r="P215">
        <v>926.00181917475334</v>
      </c>
      <c r="Q215">
        <v>4.2925728172968256</v>
      </c>
      <c r="R215">
        <v>195241.30111162056</v>
      </c>
      <c r="S215">
        <v>76091.798369787706</v>
      </c>
      <c r="T215">
        <v>7163.6139745682904</v>
      </c>
    </row>
    <row r="216" spans="5:20">
      <c r="E216">
        <f>economy!A278</f>
        <v>2232</v>
      </c>
      <c r="F216" s="8">
        <f>carboncycle!L488</f>
        <v>926.09297072888887</v>
      </c>
      <c r="G216" s="8">
        <f>climate!I368</f>
        <v>4.3004183961787961</v>
      </c>
      <c r="H216" s="8">
        <f>economy!K278</f>
        <v>195585.96867350725</v>
      </c>
      <c r="I216" s="8">
        <f>economy!L278</f>
        <v>76357.863962466232</v>
      </c>
      <c r="J216" s="8">
        <f>economy!M278</f>
        <v>7180.9392158089186</v>
      </c>
      <c r="K216" s="8">
        <v>1142.7866839197</v>
      </c>
      <c r="L216" s="8">
        <v>5.0419527578018188</v>
      </c>
      <c r="M216">
        <v>172595.69313552618</v>
      </c>
      <c r="N216">
        <v>72128.946978402819</v>
      </c>
      <c r="O216">
        <v>6690.9083525918777</v>
      </c>
      <c r="P216">
        <v>926.09297072888887</v>
      </c>
      <c r="Q216">
        <v>4.3004183961787961</v>
      </c>
      <c r="R216">
        <v>195585.96867350725</v>
      </c>
      <c r="S216">
        <v>76357.863962466232</v>
      </c>
      <c r="T216">
        <v>7180.9392158089186</v>
      </c>
    </row>
    <row r="217" spans="5:20">
      <c r="E217">
        <f>economy!A279</f>
        <v>2233</v>
      </c>
      <c r="F217" s="8">
        <f>carboncycle!L489</f>
        <v>926.16686216456969</v>
      </c>
      <c r="G217" s="8">
        <f>climate!I369</f>
        <v>4.308152621986526</v>
      </c>
      <c r="H217" s="8">
        <f>economy!K279</f>
        <v>195928.52590556565</v>
      </c>
      <c r="I217" s="8">
        <f>economy!L279</f>
        <v>76622.405434522574</v>
      </c>
      <c r="J217" s="8">
        <f>economy!M279</f>
        <v>7198.1508052951249</v>
      </c>
      <c r="K217" s="8">
        <v>1142.8701497557197</v>
      </c>
      <c r="L217" s="8">
        <v>5.0509030424128198</v>
      </c>
      <c r="M217">
        <v>172811.89344560285</v>
      </c>
      <c r="N217">
        <v>72365.488247238682</v>
      </c>
      <c r="O217">
        <v>6705.6154377241273</v>
      </c>
      <c r="P217">
        <v>926.16686216456969</v>
      </c>
      <c r="Q217">
        <v>4.308152621986526</v>
      </c>
      <c r="R217">
        <v>195928.52590556565</v>
      </c>
      <c r="S217">
        <v>76622.405434522574</v>
      </c>
      <c r="T217">
        <v>7198.1508052951249</v>
      </c>
    </row>
    <row r="218" spans="5:20">
      <c r="E218">
        <f>economy!A280</f>
        <v>2234</v>
      </c>
      <c r="F218" s="8">
        <f>carboncycle!L490</f>
        <v>926.22371711919266</v>
      </c>
      <c r="G218" s="8">
        <f>climate!I370</f>
        <v>4.3157763432122458</v>
      </c>
      <c r="H218" s="8">
        <f>economy!K280</f>
        <v>196269.00295005113</v>
      </c>
      <c r="I218" s="8">
        <f>economy!L280</f>
        <v>76885.427292849447</v>
      </c>
      <c r="J218" s="8">
        <f>economy!M280</f>
        <v>7215.249515860809</v>
      </c>
      <c r="K218" s="8">
        <v>1142.9306846341005</v>
      </c>
      <c r="L218" s="8">
        <v>5.0597237684684995</v>
      </c>
      <c r="M218">
        <v>173027.18756257428</v>
      </c>
      <c r="N218">
        <v>72600.738525792418</v>
      </c>
      <c r="O218">
        <v>6720.2326745672908</v>
      </c>
      <c r="P218">
        <v>926.22371711919266</v>
      </c>
      <c r="Q218">
        <v>4.3157763432122458</v>
      </c>
      <c r="R218">
        <v>196269.00295005113</v>
      </c>
      <c r="S218">
        <v>76885.427292849447</v>
      </c>
      <c r="T218">
        <v>7215.249515860809</v>
      </c>
    </row>
    <row r="219" spans="5:20">
      <c r="E219">
        <f>economy!A281</f>
        <v>2235</v>
      </c>
      <c r="F219" s="8">
        <f>carboncycle!L491</f>
        <v>926.26375815990218</v>
      </c>
      <c r="G219" s="8">
        <f>climate!I371</f>
        <v>4.3232904088877344</v>
      </c>
      <c r="H219" s="8">
        <f>economy!K281</f>
        <v>196607.4294561866</v>
      </c>
      <c r="I219" s="8">
        <f>economy!L281</f>
        <v>77146.934136134005</v>
      </c>
      <c r="J219" s="8">
        <f>economy!M281</f>
        <v>7232.2361169636761</v>
      </c>
      <c r="K219" s="8">
        <v>1142.9686027163762</v>
      </c>
      <c r="L219" s="8">
        <v>5.0684160891391015</v>
      </c>
      <c r="M219">
        <v>173241.60687756847</v>
      </c>
      <c r="N219">
        <v>72834.703372898977</v>
      </c>
      <c r="O219">
        <v>6734.7608343741067</v>
      </c>
      <c r="P219">
        <v>926.26375815990218</v>
      </c>
      <c r="Q219">
        <v>4.3232904088877344</v>
      </c>
      <c r="R219">
        <v>196607.4294561866</v>
      </c>
      <c r="S219">
        <v>77146.934136134005</v>
      </c>
      <c r="T219">
        <v>7232.2361169636761</v>
      </c>
    </row>
    <row r="220" spans="5:20">
      <c r="E220">
        <f>economy!A282</f>
        <v>2236</v>
      </c>
      <c r="F220" s="8">
        <f>carboncycle!L492</f>
        <v>926.28720675065642</v>
      </c>
      <c r="G220" s="8">
        <f>climate!I372</f>
        <v>4.3306956683637727</v>
      </c>
      <c r="H220" s="8">
        <f>economy!K282</f>
        <v>196943.83458316885</v>
      </c>
      <c r="I220" s="8">
        <f>economy!L282</f>
        <v>77406.9306516543</v>
      </c>
      <c r="J220" s="8">
        <f>economy!M282</f>
        <v>7249.1113745908715</v>
      </c>
      <c r="K220" s="8">
        <v>1142.9842161385282</v>
      </c>
      <c r="L220" s="8">
        <v>5.0769811531949571</v>
      </c>
      <c r="M220">
        <v>173455.18202825464</v>
      </c>
      <c r="N220">
        <v>73067.388369499691</v>
      </c>
      <c r="O220">
        <v>6749.2006802985634</v>
      </c>
      <c r="P220">
        <v>926.28720675065642</v>
      </c>
      <c r="Q220">
        <v>4.3306956683637727</v>
      </c>
      <c r="R220">
        <v>196943.83458316885</v>
      </c>
      <c r="S220">
        <v>77406.9306516543</v>
      </c>
      <c r="T220">
        <v>7249.1113745908715</v>
      </c>
    </row>
    <row r="221" spans="5:20">
      <c r="E221">
        <f>economy!A283</f>
        <v>2237</v>
      </c>
      <c r="F221" s="8">
        <f>carboncycle!L493</f>
        <v>926.29428322058607</v>
      </c>
      <c r="G221" s="8">
        <f>climate!I373</f>
        <v>4.3379929710965461</v>
      </c>
      <c r="H221" s="8">
        <f>economy!K283</f>
        <v>197278.24700335372</v>
      </c>
      <c r="I221" s="8">
        <f>economy!L283</f>
        <v>77665.421612151302</v>
      </c>
      <c r="J221" s="8">
        <f>economy!M283</f>
        <v>7265.8760511698056</v>
      </c>
      <c r="K221" s="8">
        <v>1142.9778349795881</v>
      </c>
      <c r="L221" s="8">
        <v>5.0854201048350696</v>
      </c>
      <c r="M221">
        <v>173667.94290748428</v>
      </c>
      <c r="N221">
        <v>73298.799116819428</v>
      </c>
      <c r="O221">
        <v>6763.5529674239597</v>
      </c>
      <c r="P221">
        <v>926.29428322058607</v>
      </c>
      <c r="Q221">
        <v>4.3379929710965461</v>
      </c>
      <c r="R221">
        <v>197278.24700335372</v>
      </c>
      <c r="S221">
        <v>77665.421612151302</v>
      </c>
      <c r="T221">
        <v>7265.8760511698056</v>
      </c>
    </row>
    <row r="222" spans="5:20">
      <c r="E222">
        <f>economy!A284</f>
        <v>2238</v>
      </c>
      <c r="F222" s="8">
        <f>carboncycle!L494</f>
        <v>926.28520673361709</v>
      </c>
      <c r="G222" s="8">
        <f>climate!I374</f>
        <v>4.3451831664408269</v>
      </c>
      <c r="H222" s="8">
        <f>economy!K284</f>
        <v>197610.69490561512</v>
      </c>
      <c r="I222" s="8">
        <f>economy!L284</f>
        <v>77922.411872775585</v>
      </c>
      <c r="J222" s="8">
        <f>economy!M284</f>
        <v>7282.5309054840882</v>
      </c>
      <c r="K222" s="8">
        <v>1142.9497672318785</v>
      </c>
      <c r="L222" s="8">
        <v>5.0937340835235752</v>
      </c>
      <c r="M222">
        <v>173879.91867205093</v>
      </c>
      <c r="N222">
        <v>73528.941234609287</v>
      </c>
      <c r="O222">
        <v>6777.8184427943861</v>
      </c>
      <c r="P222">
        <v>926.28520673361709</v>
      </c>
      <c r="Q222">
        <v>4.3451831664408269</v>
      </c>
      <c r="R222">
        <v>197610.69490561512</v>
      </c>
      <c r="S222">
        <v>77922.411872775585</v>
      </c>
      <c r="T222">
        <v>7282.5309054840882</v>
      </c>
    </row>
    <row r="223" spans="5:20">
      <c r="E223">
        <f>economy!A285</f>
        <v>2239</v>
      </c>
      <c r="F223" s="8">
        <f>carboncycle!L495</f>
        <v>926.26019525933657</v>
      </c>
      <c r="G223" s="8">
        <f>climate!I375</f>
        <v>4.3522671034498019</v>
      </c>
      <c r="H223" s="8">
        <f>economy!K285</f>
        <v>197941.20599886877</v>
      </c>
      <c r="I223" s="8">
        <f>economy!L285</f>
        <v>78177.906368106647</v>
      </c>
      <c r="J223" s="8">
        <f>economy!M285</f>
        <v>7299.0766925943499</v>
      </c>
      <c r="K223" s="8">
        <v>1142.9003187728551</v>
      </c>
      <c r="L223" s="8">
        <v>5.101924223833846</v>
      </c>
      <c r="M223">
        <v>174091.1377515592</v>
      </c>
      <c r="N223">
        <v>73757.820359453079</v>
      </c>
      <c r="O223">
        <v>6791.9978454494985</v>
      </c>
      <c r="P223">
        <v>926.26019525933657</v>
      </c>
      <c r="Q223">
        <v>4.3522671034498019</v>
      </c>
      <c r="R223">
        <v>197941.20599886877</v>
      </c>
      <c r="S223">
        <v>78177.906368106647</v>
      </c>
      <c r="T223">
        <v>7299.0766925943499</v>
      </c>
    </row>
    <row r="224" spans="5:20">
      <c r="E224">
        <f>economy!A286</f>
        <v>2240</v>
      </c>
      <c r="F224" s="8">
        <f>carboncycle!L496</f>
        <v>926.21946554506542</v>
      </c>
      <c r="G224" s="8">
        <f>climate!I376</f>
        <v>4.359245630681384</v>
      </c>
      <c r="H224" s="8">
        <f>economy!K286</f>
        <v>198269.80751575046</v>
      </c>
      <c r="I224" s="8">
        <f>economy!L286</f>
        <v>78431.910109243559</v>
      </c>
      <c r="J224" s="8">
        <f>economy!M286</f>
        <v>7315.5141637638462</v>
      </c>
      <c r="K224" s="8">
        <v>1142.8297933385047</v>
      </c>
      <c r="L224" s="8">
        <v>5.1099916553000071</v>
      </c>
      <c r="M224">
        <v>174301.62785739248</v>
      </c>
      <c r="N224">
        <v>73985.442143136141</v>
      </c>
      <c r="O224">
        <v>6806.0919064622831</v>
      </c>
      <c r="P224">
        <v>926.21946554506542</v>
      </c>
      <c r="Q224">
        <v>4.359245630681384</v>
      </c>
      <c r="R224">
        <v>198269.80751575046</v>
      </c>
      <c r="S224">
        <v>78431.910109243559</v>
      </c>
      <c r="T224">
        <v>7315.5141637638462</v>
      </c>
    </row>
    <row r="225" spans="5:20">
      <c r="E225">
        <f>economy!A287</f>
        <v>2241</v>
      </c>
      <c r="F225" s="8">
        <f>carboncycle!L497</f>
        <v>926.16323308911979</v>
      </c>
      <c r="G225" s="8">
        <f>climate!I377</f>
        <v>4.3661195960108614</v>
      </c>
      <c r="H225" s="8">
        <f>economy!K287</f>
        <v>198596.52621644115</v>
      </c>
      <c r="I225" s="8">
        <f>economy!L287</f>
        <v>78684.428180965609</v>
      </c>
      <c r="J225" s="8">
        <f>economy!M287</f>
        <v>7331.8440663886349</v>
      </c>
      <c r="K225" s="8">
        <v>1142.7384924982571</v>
      </c>
      <c r="L225" s="8">
        <v>5.1179375022756322</v>
      </c>
      <c r="M225">
        <v>174511.41599177118</v>
      </c>
      <c r="N225">
        <v>74211.812251073221</v>
      </c>
      <c r="O225">
        <v>6820.101348979827</v>
      </c>
      <c r="P225">
        <v>926.16323308911979</v>
      </c>
      <c r="Q225">
        <v>4.3661195960108614</v>
      </c>
      <c r="R225">
        <v>198596.52621644115</v>
      </c>
      <c r="S225">
        <v>78684.428180965609</v>
      </c>
      <c r="T225">
        <v>7331.8440663886349</v>
      </c>
    </row>
    <row r="226" spans="5:20">
      <c r="E226">
        <f>economy!A288</f>
        <v>2242</v>
      </c>
      <c r="F226" s="8">
        <f>carboncycle!L498</f>
        <v>926.09171211522846</v>
      </c>
      <c r="G226" s="8">
        <f>climate!I378</f>
        <v>4.3728898464497403</v>
      </c>
      <c r="H226" s="8">
        <f>economy!K288</f>
        <v>198921.38839263181</v>
      </c>
      <c r="I226" s="8">
        <f>economy!L288</f>
        <v>78935.465738962695</v>
      </c>
      <c r="J226" s="8">
        <f>economy!M288</f>
        <v>7348.0671439321241</v>
      </c>
      <c r="K226" s="8">
        <v>1142.6267156313679</v>
      </c>
      <c r="L226" s="8">
        <v>5.1257628837994185</v>
      </c>
      <c r="M226">
        <v>174720.52845689299</v>
      </c>
      <c r="N226">
        <v>74436.936360796215</v>
      </c>
      <c r="O226">
        <v>6834.0268882667051</v>
      </c>
      <c r="P226">
        <v>926.09171211522846</v>
      </c>
      <c r="Q226">
        <v>4.3728898464497403</v>
      </c>
      <c r="R226">
        <v>198921.38839263181</v>
      </c>
      <c r="S226">
        <v>78935.465738962695</v>
      </c>
      <c r="T226">
        <v>7348.0671439321241</v>
      </c>
    </row>
    <row r="227" spans="5:20">
      <c r="E227">
        <f>economy!A289</f>
        <v>2243</v>
      </c>
      <c r="F227" s="8">
        <f>carboncycle!L499</f>
        <v>926.005115548086</v>
      </c>
      <c r="G227" s="8">
        <f>climate!I379</f>
        <v>4.3795572279706318</v>
      </c>
      <c r="H227" s="8">
        <f>economy!K289</f>
        <v>199244.41987161772</v>
      </c>
      <c r="I227" s="8">
        <f>economy!L289</f>
        <v>79185.02800713171</v>
      </c>
      <c r="J227" s="8">
        <f>economy!M289</f>
        <v>7364.1841358640449</v>
      </c>
      <c r="K227" s="8">
        <v>1142.4947599047396</v>
      </c>
      <c r="L227" s="8">
        <v>5.1334689134676079</v>
      </c>
      <c r="M227">
        <v>174928.99086414505</v>
      </c>
      <c r="N227">
        <v>74660.820160496587</v>
      </c>
      <c r="O227">
        <v>6847.869231751105</v>
      </c>
      <c r="P227">
        <v>926.005115548086</v>
      </c>
      <c r="Q227">
        <v>4.3795572279706318</v>
      </c>
      <c r="R227">
        <v>199244.41987161772</v>
      </c>
      <c r="S227">
        <v>79185.02800713171</v>
      </c>
      <c r="T227">
        <v>7364.1841358640449</v>
      </c>
    </row>
    <row r="228" spans="5:20">
      <c r="E228">
        <f>economy!A290</f>
        <v>2244</v>
      </c>
      <c r="F228" s="8">
        <f>carboncycle!L500</f>
        <v>925.90365499001007</v>
      </c>
      <c r="G228" s="8">
        <f>climate!I380</f>
        <v>4.3861225853380503</v>
      </c>
      <c r="H228" s="8">
        <f>economy!K290</f>
        <v>199565.64602051649</v>
      </c>
      <c r="I228" s="8">
        <f>economy!L290</f>
        <v>79433.120274940084</v>
      </c>
      <c r="J228" s="8">
        <f>economy!M290</f>
        <v>7380.1957776034624</v>
      </c>
      <c r="K228" s="8">
        <v>1142.3429202521304</v>
      </c>
      <c r="L228" s="8">
        <v>5.1410566993129487</v>
      </c>
      <c r="M228">
        <v>175136.82814338166</v>
      </c>
      <c r="N228">
        <v>74883.469347623453</v>
      </c>
      <c r="O228">
        <v>6861.6290790732946</v>
      </c>
      <c r="P228">
        <v>925.90365499001007</v>
      </c>
      <c r="Q228">
        <v>4.3861225853380503</v>
      </c>
      <c r="R228">
        <v>199565.64602051649</v>
      </c>
      <c r="S228">
        <v>79433.120274940084</v>
      </c>
      <c r="T228">
        <v>7380.1957776034624</v>
      </c>
    </row>
    <row r="229" spans="5:20">
      <c r="E229">
        <f>economy!A291</f>
        <v>2245</v>
      </c>
      <c r="F229" s="8">
        <f>carboncycle!L501</f>
        <v>925.78754069868216</v>
      </c>
      <c r="G229" s="8">
        <f>climate!I381</f>
        <v>4.3925867619449734</v>
      </c>
      <c r="H229" s="8">
        <f>economy!K291</f>
        <v>199885.09175060189</v>
      </c>
      <c r="I229" s="8">
        <f>economy!L291</f>
        <v>79679.747894853892</v>
      </c>
      <c r="J229" s="8">
        <f>economy!M291</f>
        <v>7396.1028004657901</v>
      </c>
      <c r="K229" s="8">
        <v>1142.1714893547219</v>
      </c>
      <c r="L229" s="8">
        <v>5.148527343690005</v>
      </c>
      <c r="M229">
        <v>175344.06455225943</v>
      </c>
      <c r="N229">
        <v>75104.889627534751</v>
      </c>
      <c r="O229">
        <v>6875.3071221364171</v>
      </c>
      <c r="P229">
        <v>925.78754069868216</v>
      </c>
      <c r="Q229">
        <v>4.3925867619449734</v>
      </c>
      <c r="R229">
        <v>199885.09175060189</v>
      </c>
      <c r="S229">
        <v>79679.747894853892</v>
      </c>
      <c r="T229">
        <v>7396.1028004657901</v>
      </c>
    </row>
    <row r="230" spans="5:20">
      <c r="E230">
        <f>economy!A292</f>
        <v>2246</v>
      </c>
      <c r="F230" s="8">
        <f>carboncycle!L502</f>
        <v>925.65698156594499</v>
      </c>
      <c r="G230" s="8">
        <f>climate!I382</f>
        <v>4.3989505996550324</v>
      </c>
      <c r="H230" s="8">
        <f>economy!K292</f>
        <v>200202.78152174552</v>
      </c>
      <c r="I230" s="8">
        <f>economy!L292</f>
        <v>79924.916279829471</v>
      </c>
      <c r="J230" s="8">
        <f>economy!M292</f>
        <v>7411.9059316137191</v>
      </c>
      <c r="K230" s="8">
        <v>1141.9807576230019</v>
      </c>
      <c r="L230" s="8">
        <v>5.1558819431665999</v>
      </c>
      <c r="M230">
        <v>175550.72368562131</v>
      </c>
      <c r="N230">
        <v>75325.086712199394</v>
      </c>
      <c r="O230">
        <v>6888.9040451594265</v>
      </c>
      <c r="P230">
        <v>925.65698156594499</v>
      </c>
      <c r="Q230">
        <v>4.3989505996550324</v>
      </c>
      <c r="R230">
        <v>200202.78152174552</v>
      </c>
      <c r="S230">
        <v>79924.916279829471</v>
      </c>
      <c r="T230">
        <v>7411.9059316137191</v>
      </c>
    </row>
    <row r="231" spans="5:20">
      <c r="E231">
        <f>economy!A293</f>
        <v>2247</v>
      </c>
      <c r="F231" s="8">
        <f>carboncycle!L503</f>
        <v>925.51218509763112</v>
      </c>
      <c r="G231" s="8">
        <f>climate!I383</f>
        <v>4.4052149386501949</v>
      </c>
      <c r="H231" s="8">
        <f>economy!K293</f>
        <v>200518.73934695864</v>
      </c>
      <c r="I231" s="8">
        <f>economy!L293</f>
        <v>80168.630900866643</v>
      </c>
      <c r="J231" s="8">
        <f>economy!M293</f>
        <v>7427.6058940118628</v>
      </c>
      <c r="K231" s="8">
        <v>1141.7710131799261</v>
      </c>
      <c r="L231" s="8">
        <v>5.1631215884212054</v>
      </c>
      <c r="M231">
        <v>175756.8284849216</v>
      </c>
      <c r="N231">
        <v>75544.066318948506</v>
      </c>
      <c r="O231">
        <v>6902.4205247321206</v>
      </c>
      <c r="P231">
        <v>925.51218509763112</v>
      </c>
      <c r="Q231">
        <v>4.4052149386501949</v>
      </c>
      <c r="R231">
        <v>200518.73934695864</v>
      </c>
      <c r="S231">
        <v>80168.630900866643</v>
      </c>
      <c r="T231">
        <v>7427.6058940118628</v>
      </c>
    </row>
    <row r="232" spans="5:20">
      <c r="E232">
        <f>economy!A294</f>
        <v>2248</v>
      </c>
      <c r="F232" s="8">
        <f>carboncycle!L504</f>
        <v>925.35335739439995</v>
      </c>
      <c r="G232" s="8">
        <f>climate!I384</f>
        <v>4.411380617283803</v>
      </c>
      <c r="H232" s="8">
        <f>economy!K294</f>
        <v>200832.98879702977</v>
      </c>
      <c r="I232" s="8">
        <f>economy!L294</f>
        <v>80410.897284623919</v>
      </c>
      <c r="J232" s="8">
        <f>economy!M294</f>
        <v>7443.2034063849114</v>
      </c>
      <c r="K232" s="8">
        <v>1141.5425418453251</v>
      </c>
      <c r="L232" s="8">
        <v>5.1702473641460873</v>
      </c>
      <c r="M232">
        <v>175962.40124768738</v>
      </c>
      <c r="N232">
        <v>75761.834169276452</v>
      </c>
      <c r="O232">
        <v>6915.8572298719391</v>
      </c>
      <c r="P232">
        <v>925.35335739439995</v>
      </c>
      <c r="Q232">
        <v>4.411380617283803</v>
      </c>
      <c r="R232">
        <v>200832.98879702977</v>
      </c>
      <c r="S232">
        <v>80410.897284623919</v>
      </c>
      <c r="T232">
        <v>7443.2034063849114</v>
      </c>
    </row>
    <row r="233" spans="5:20">
      <c r="E233">
        <f>economy!A295</f>
        <v>2249</v>
      </c>
      <c r="F233" s="8">
        <f>carboncycle!L505</f>
        <v>925.18070313355781</v>
      </c>
      <c r="G233" s="8">
        <f>climate!I385</f>
        <v>4.4174484719388509</v>
      </c>
      <c r="H233" s="8">
        <f>economy!K295</f>
        <v>201145.55300524939</v>
      </c>
      <c r="I233" s="8">
        <f>economy!L295</f>
        <v>80651.721011092057</v>
      </c>
      <c r="J233" s="8">
        <f>economy!M295</f>
        <v>7458.6991831793557</v>
      </c>
      <c r="K233" s="8">
        <v>1141.2956271215171</v>
      </c>
      <c r="L233" s="8">
        <v>5.1772603489560236</v>
      </c>
      <c r="M233">
        <v>176167.46363700752</v>
      </c>
      <c r="N233">
        <v>75978.395987686177</v>
      </c>
      <c r="O233">
        <v>6929.2148220826575</v>
      </c>
      <c r="P233">
        <v>925.18070313355781</v>
      </c>
      <c r="Q233">
        <v>4.4174484719388509</v>
      </c>
      <c r="R233">
        <v>201145.55300524939</v>
      </c>
      <c r="S233">
        <v>80651.721011092057</v>
      </c>
      <c r="T233">
        <v>7458.6991831793557</v>
      </c>
    </row>
    <row r="234" spans="5:20">
      <c r="E234">
        <f>economy!A296</f>
        <v>2250</v>
      </c>
      <c r="F234" s="8">
        <f>carboncycle!L506</f>
        <v>924.9944255518385</v>
      </c>
      <c r="G234" s="8">
        <f>climate!I386</f>
        <v>4.4234193368913477</v>
      </c>
      <c r="H234" s="8">
        <f>economy!K296</f>
        <v>201456.45467221414</v>
      </c>
      <c r="I234" s="8">
        <f>economy!L296</f>
        <v>80891.10771132783</v>
      </c>
      <c r="J234" s="8">
        <f>economy!M296</f>
        <v>7474.0939345284569</v>
      </c>
      <c r="K234" s="8">
        <v>1141.0305501800917</v>
      </c>
      <c r="L234" s="8">
        <v>5.1841616153024068</v>
      </c>
      <c r="M234">
        <v>176372.03669104219</v>
      </c>
      <c r="N234">
        <v>76193.757500581982</v>
      </c>
      <c r="O234">
        <v>6942.4939554146322</v>
      </c>
      <c r="P234">
        <v>924.9944255518385</v>
      </c>
      <c r="Q234">
        <v>4.4234193368913477</v>
      </c>
      <c r="R234">
        <v>201456.45467221414</v>
      </c>
      <c r="S234">
        <v>80891.10771132783</v>
      </c>
      <c r="T234">
        <v>7474.0939345284569</v>
      </c>
    </row>
    <row r="235" spans="5:20">
      <c r="E235">
        <f>economy!A297</f>
        <v>2251</v>
      </c>
      <c r="F235" s="8">
        <f>carboncycle!L507</f>
        <v>924.79472642911992</v>
      </c>
      <c r="G235" s="8">
        <f>climate!I387</f>
        <v>4.4292940441786648</v>
      </c>
      <c r="H235" s="8">
        <f>economy!K297</f>
        <v>201765.71607070926</v>
      </c>
      <c r="I235" s="8">
        <f>economy!L297</f>
        <v>81129.063065242721</v>
      </c>
      <c r="J235" s="8">
        <f>economy!M297</f>
        <v>7489.3883662205171</v>
      </c>
      <c r="K235" s="8">
        <v>1140.7475898498374</v>
      </c>
      <c r="L235" s="8">
        <v>5.1909522293925674</v>
      </c>
      <c r="M235">
        <v>176576.14083254887</v>
      </c>
      <c r="N235">
        <v>76407.924435203618</v>
      </c>
      <c r="O235">
        <v>6955.6952765266415</v>
      </c>
      <c r="P235">
        <v>924.79472642911992</v>
      </c>
      <c r="Q235">
        <v>4.4292940441786648</v>
      </c>
      <c r="R235">
        <v>201765.71607070926</v>
      </c>
      <c r="S235">
        <v>81129.063065242721</v>
      </c>
      <c r="T235">
        <v>7489.3883662205171</v>
      </c>
    </row>
    <row r="236" spans="5:20">
      <c r="E236">
        <f>economy!A298</f>
        <v>2252</v>
      </c>
      <c r="F236" s="8">
        <f>carboncycle!L508</f>
        <v>924.58180607305496</v>
      </c>
      <c r="G236" s="8">
        <f>climate!I388</f>
        <v>4.4350734234727254</v>
      </c>
      <c r="H236" s="8">
        <f>economy!K298</f>
        <v>202073.35905065498</v>
      </c>
      <c r="I236" s="8">
        <f>economy!L298</f>
        <v>81365.592799449558</v>
      </c>
      <c r="J236" s="8">
        <f>economy!M298</f>
        <v>7504.5831796701514</v>
      </c>
      <c r="K236" s="8">
        <v>1140.4470226057649</v>
      </c>
      <c r="L236" s="8">
        <v>5.1976332511141345</v>
      </c>
      <c r="M236">
        <v>176779.79587841569</v>
      </c>
      <c r="N236">
        <v>76620.902518604373</v>
      </c>
      <c r="O236">
        <v>6968.8194247491047</v>
      </c>
      <c r="P236">
        <v>924.58180607305496</v>
      </c>
      <c r="Q236">
        <v>4.4350734234727254</v>
      </c>
      <c r="R236">
        <v>202073.35905065498</v>
      </c>
      <c r="S236">
        <v>81365.592799449558</v>
      </c>
      <c r="T236">
        <v>7504.5831796701514</v>
      </c>
    </row>
    <row r="237" spans="5:20">
      <c r="E237">
        <f>economy!A299</f>
        <v>2253</v>
      </c>
      <c r="F237" s="8">
        <f>carboncycle!L509</f>
        <v>924.35586330459296</v>
      </c>
      <c r="G237" s="8">
        <f>climate!I389</f>
        <v>4.4407583019579242</v>
      </c>
      <c r="H237" s="8">
        <f>economy!K299</f>
        <v>202379.40504412164</v>
      </c>
      <c r="I237" s="8">
        <f>economy!L299</f>
        <v>81600.702685162832</v>
      </c>
      <c r="J237" s="8">
        <f>economy!M299</f>
        <v>7519.6790718926286</v>
      </c>
      <c r="K237" s="8">
        <v>1140.1291225592108</v>
      </c>
      <c r="L237" s="8">
        <v>5.2042057339642733</v>
      </c>
      <c r="M237">
        <v>176983.02104920047</v>
      </c>
      <c r="N237">
        <v>76832.697476668749</v>
      </c>
      <c r="O237">
        <v>6981.867032148657</v>
      </c>
      <c r="P237">
        <v>924.35586330459296</v>
      </c>
      <c r="Q237">
        <v>4.4407583019579242</v>
      </c>
      <c r="R237">
        <v>202379.40504412164</v>
      </c>
      <c r="S237">
        <v>81600.702685162832</v>
      </c>
      <c r="T237">
        <v>7519.6790718926286</v>
      </c>
    </row>
    <row r="238" spans="5:20">
      <c r="E238">
        <f>economy!A300</f>
        <v>2254</v>
      </c>
      <c r="F238" s="8">
        <f>carboncycle!L510</f>
        <v>924.11709544437042</v>
      </c>
      <c r="G238" s="8">
        <f>climate!I390</f>
        <v>4.4463495042136509</v>
      </c>
      <c r="H238" s="8">
        <f>economy!K300</f>
        <v>202683.87507039579</v>
      </c>
      <c r="I238" s="8">
        <f>economy!L300</f>
        <v>81834.398536152832</v>
      </c>
      <c r="J238" s="8">
        <f>economy!M300</f>
        <v>7534.6767354809763</v>
      </c>
      <c r="K238" s="8">
        <v>1139.7941614489744</v>
      </c>
      <c r="L238" s="8">
        <v>5.2106707249836379</v>
      </c>
      <c r="M238">
        <v>177185.83497866278</v>
      </c>
      <c r="N238">
        <v>77043.315033170162</v>
      </c>
      <c r="O238">
        <v>6994.8387235938917</v>
      </c>
      <c r="P238">
        <v>924.11709544437042</v>
      </c>
      <c r="Q238">
        <v>4.4463495042136509</v>
      </c>
      <c r="R238">
        <v>202683.87507039579</v>
      </c>
      <c r="S238">
        <v>81834.398536152832</v>
      </c>
      <c r="T238">
        <v>7534.6767354809763</v>
      </c>
    </row>
    <row r="239" spans="5:20">
      <c r="E239">
        <f>economy!A301</f>
        <v>2255</v>
      </c>
      <c r="F239" s="8">
        <f>carboncycle!L511</f>
        <v>923.86569829994755</v>
      </c>
      <c r="G239" s="8">
        <f>climate!I391</f>
        <v>4.4518478521013041</v>
      </c>
      <c r="H239" s="8">
        <f>economy!K301</f>
        <v>202986.78974110348</v>
      </c>
      <c r="I239" s="8">
        <f>economy!L301</f>
        <v>82066.686206751896</v>
      </c>
      <c r="J239" s="8">
        <f>economy!M301</f>
        <v>7549.5768585859196</v>
      </c>
      <c r="K239" s="8">
        <v>1139.442408633467</v>
      </c>
      <c r="L239" s="8">
        <v>5.2170292646948724</v>
      </c>
      <c r="M239">
        <v>177388.25572329346</v>
      </c>
      <c r="N239">
        <v>77252.76090886601</v>
      </c>
      <c r="O239">
        <v>7007.7351168221967</v>
      </c>
      <c r="P239">
        <v>923.86569829994755</v>
      </c>
      <c r="Q239">
        <v>4.4518478521013041</v>
      </c>
      <c r="R239">
        <v>202986.78974110348</v>
      </c>
      <c r="S239">
        <v>82066.686206751896</v>
      </c>
      <c r="T239">
        <v>7549.5768585859196</v>
      </c>
    </row>
    <row r="240" spans="5:20">
      <c r="E240">
        <f>economy!A302</f>
        <v>2256</v>
      </c>
      <c r="F240" s="8">
        <f>carboncycle!L512</f>
        <v>923.6018661538717</v>
      </c>
      <c r="G240" s="8">
        <f>climate!I392</f>
        <v>4.4572541646556765</v>
      </c>
      <c r="H240" s="8">
        <f>economy!K302</f>
        <v>203288.16926537565</v>
      </c>
      <c r="I240" s="8">
        <f>economy!L302</f>
        <v>82297.571589913015</v>
      </c>
      <c r="J240" s="8">
        <f>economy!M302</f>
        <v>7564.3801248984082</v>
      </c>
      <c r="K240" s="8">
        <v>1139.0741310838362</v>
      </c>
      <c r="L240" s="8">
        <v>5.2232823870455194</v>
      </c>
      <c r="M240">
        <v>177590.30077182583</v>
      </c>
      <c r="N240">
        <v>77461.040820630908</v>
      </c>
      <c r="O240">
        <v>7020.5568225076777</v>
      </c>
      <c r="P240">
        <v>923.6018661538717</v>
      </c>
      <c r="Q240">
        <v>4.4572541646556765</v>
      </c>
      <c r="R240">
        <v>203288.16926537565</v>
      </c>
      <c r="S240">
        <v>82297.571589913015</v>
      </c>
      <c r="T240">
        <v>7564.3801248984082</v>
      </c>
    </row>
    <row r="241" spans="5:20">
      <c r="E241">
        <f>economy!A303</f>
        <v>2257</v>
      </c>
      <c r="F241" s="8">
        <f>carboncycle!L513</f>
        <v>923.32579175254352</v>
      </c>
      <c r="G241" s="8">
        <f>climate!I393</f>
        <v>4.4625692579806033</v>
      </c>
      <c r="H241" s="8">
        <f>economy!K303</f>
        <v>203588.03345505844</v>
      </c>
      <c r="I241" s="8">
        <f>economy!L303</f>
        <v>82527.060615317168</v>
      </c>
      <c r="J241" s="8">
        <f>economy!M303</f>
        <v>7579.0872136347307</v>
      </c>
      <c r="K241" s="8">
        <v>1138.6895933780365</v>
      </c>
      <c r="L241" s="8">
        <v>5.2294311193551701</v>
      </c>
      <c r="M241">
        <v>177791.98705473216</v>
      </c>
      <c r="N241">
        <v>77668.160480624065</v>
      </c>
      <c r="O241">
        <v>7033.3044443299177</v>
      </c>
      <c r="P241">
        <v>923.32579175254352</v>
      </c>
      <c r="Q241">
        <v>4.4625692579806033</v>
      </c>
      <c r="R241">
        <v>203588.03345505844</v>
      </c>
      <c r="S241">
        <v>82527.060615317168</v>
      </c>
      <c r="T241">
        <v>7579.0872136347307</v>
      </c>
    </row>
    <row r="242" spans="5:20">
      <c r="E242">
        <f>economy!A304</f>
        <v>2258</v>
      </c>
      <c r="F242" s="8">
        <f>carboncycle!L514</f>
        <v>923.03766629586653</v>
      </c>
      <c r="G242" s="8">
        <f>climate!I394</f>
        <v>4.4677939451487552</v>
      </c>
      <c r="H242" s="8">
        <f>economy!K304</f>
        <v>203886.40172995708</v>
      </c>
      <c r="I242" s="8">
        <f>economy!L304</f>
        <v>82755.159247530057</v>
      </c>
      <c r="J242" s="8">
        <f>economy!M304</f>
        <v>7593.6987995240252</v>
      </c>
      <c r="K242" s="8">
        <v>1138.2890576958221</v>
      </c>
      <c r="L242" s="8">
        <v>5.2354764822667246</v>
      </c>
      <c r="M242">
        <v>177993.33095369564</v>
      </c>
      <c r="N242">
        <v>77874.125595491598</v>
      </c>
      <c r="O242">
        <v>7045.9785790436217</v>
      </c>
      <c r="P242">
        <v>923.03766629586653</v>
      </c>
      <c r="Q242">
        <v>4.4677939451487552</v>
      </c>
      <c r="R242">
        <v>203886.40172995708</v>
      </c>
      <c r="S242">
        <v>82755.159247530057</v>
      </c>
      <c r="T242">
        <v>7593.6987995240252</v>
      </c>
    </row>
    <row r="243" spans="5:20">
      <c r="E243">
        <f>economy!A305</f>
        <v>2259</v>
      </c>
      <c r="F243" s="8">
        <f>carboncycle!L515</f>
        <v>922.73767942766028</v>
      </c>
      <c r="G243" s="8">
        <f>climate!I395</f>
        <v>4.472929036105473</v>
      </c>
      <c r="H243" s="8">
        <f>economy!K305</f>
        <v>204183.29312311267</v>
      </c>
      <c r="I243" s="8">
        <f>economy!L305</f>
        <v>82981.87348420803</v>
      </c>
      <c r="J243" s="8">
        <f>economy!M305</f>
        <v>7608.2155527982104</v>
      </c>
      <c r="K243" s="8">
        <v>1137.8727838146242</v>
      </c>
      <c r="L243" s="8">
        <v>5.2414194897016086</v>
      </c>
      <c r="M243">
        <v>178194.34831105437</v>
      </c>
      <c r="N243">
        <v>78078.941865602465</v>
      </c>
      <c r="O243">
        <v>7058.5798165490369</v>
      </c>
      <c r="P243">
        <v>922.73767942766028</v>
      </c>
      <c r="Q243">
        <v>4.472929036105473</v>
      </c>
      <c r="R243">
        <v>204183.29312311267</v>
      </c>
      <c r="S243">
        <v>82981.87348420803</v>
      </c>
      <c r="T243">
        <v>7608.2155527982104</v>
      </c>
    </row>
    <row r="244" spans="5:20">
      <c r="E244">
        <f>economy!A306</f>
        <v>2260</v>
      </c>
      <c r="F244" s="8">
        <f>carboncycle!L516</f>
        <v>922.42601922681479</v>
      </c>
      <c r="G244" s="8">
        <f>climate!I396</f>
        <v>4.4779753375765337</v>
      </c>
      <c r="H244" s="8">
        <f>economy!K306</f>
        <v>204478.7262861057</v>
      </c>
      <c r="I244" s="8">
        <f>economy!L306</f>
        <v>83207.209354348612</v>
      </c>
      <c r="J244" s="8">
        <f>economy!M306</f>
        <v>7622.6381391839768</v>
      </c>
      <c r="K244" s="8">
        <v>1137.4410291062918</v>
      </c>
      <c r="L244" s="8">
        <v>5.2472611488188106</v>
      </c>
      <c r="M244">
        <v>178395.05443921429</v>
      </c>
      <c r="N244">
        <v>78282.614984315471</v>
      </c>
      <c r="O244">
        <v>7071.1087399629132</v>
      </c>
      <c r="P244">
        <v>922.42601922681479</v>
      </c>
      <c r="Q244">
        <v>4.4779753375765337</v>
      </c>
      <c r="R244">
        <v>204478.7262861057</v>
      </c>
      <c r="S244">
        <v>83207.209354348612</v>
      </c>
      <c r="T244">
        <v>7622.6381391839768</v>
      </c>
    </row>
    <row r="245" spans="5:20">
      <c r="E245">
        <f>economy!A307</f>
        <v>2261</v>
      </c>
      <c r="F245" s="8">
        <f>carboncycle!L517</f>
        <v>922.10287219916893</v>
      </c>
      <c r="G245" s="8">
        <f>climate!I397</f>
        <v>4.4829336529797477</v>
      </c>
      <c r="H245" s="8">
        <f>economy!K307</f>
        <v>204772.71949438265</v>
      </c>
      <c r="I245" s="8">
        <f>economy!L307</f>
        <v>83431.172916588606</v>
      </c>
      <c r="J245" s="8">
        <f>economy!M307</f>
        <v>7636.9672198971921</v>
      </c>
      <c r="K245" s="8">
        <v>1136.9940485346644</v>
      </c>
      <c r="L245" s="8">
        <v>5.2530024599776155</v>
      </c>
      <c r="M245">
        <v>178595.46413002512</v>
      </c>
      <c r="N245">
        <v>78485.150637278159</v>
      </c>
      <c r="O245">
        <v>7083.5659256902054</v>
      </c>
      <c r="P245">
        <v>922.10287219916893</v>
      </c>
      <c r="Q245">
        <v>4.4829336529797477</v>
      </c>
      <c r="R245">
        <v>204772.71949438265</v>
      </c>
      <c r="S245">
        <v>83431.172916588606</v>
      </c>
      <c r="T245">
        <v>7636.9672198971921</v>
      </c>
    </row>
    <row r="246" spans="5:20">
      <c r="E246">
        <f>economy!A308</f>
        <v>2262</v>
      </c>
      <c r="F246" s="8">
        <f>carboncycle!L518</f>
        <v>921.76842327009115</v>
      </c>
      <c r="G246" s="8">
        <f>climate!I398</f>
        <v>4.4878047823402794</v>
      </c>
      <c r="H246" s="8">
        <f>economy!K308</f>
        <v>205065.29065259965</v>
      </c>
      <c r="I246" s="8">
        <f>economy!L308</f>
        <v>83653.770257546261</v>
      </c>
      <c r="J246" s="8">
        <f>economy!M308</f>
        <v>7651.2034516391241</v>
      </c>
      <c r="K246" s="8">
        <v>1136.5320946539546</v>
      </c>
      <c r="L246" s="8">
        <v>5.2586444167038815</v>
      </c>
      <c r="M246">
        <v>178795.59166411613</v>
      </c>
      <c r="N246">
        <v>78686.554501754887</v>
      </c>
      <c r="O246">
        <v>7095.951943496184</v>
      </c>
      <c r="P246">
        <v>921.76842327009115</v>
      </c>
      <c r="Q246">
        <v>4.4878047823402794</v>
      </c>
      <c r="R246">
        <v>205065.29065259965</v>
      </c>
      <c r="S246">
        <v>83653.770257546261</v>
      </c>
      <c r="T246">
        <v>7651.2034516391241</v>
      </c>
    </row>
    <row r="247" spans="5:20">
      <c r="E247">
        <f>economy!A309</f>
        <v>2263</v>
      </c>
      <c r="F247" s="8">
        <f>carboncycle!L519</f>
        <v>921.42285577774476</v>
      </c>
      <c r="G247" s="8">
        <f>climate!I399</f>
        <v>4.4925895222095873</v>
      </c>
      <c r="H247" s="8">
        <f>economy!K309</f>
        <v>205356.45729998141</v>
      </c>
      <c r="I247" s="8">
        <f>economy!L309</f>
        <v>83875.007490206975</v>
      </c>
      <c r="J247" s="8">
        <f>economy!M309</f>
        <v>7665.3474865948101</v>
      </c>
      <c r="K247" s="8">
        <v>1136.0554176079061</v>
      </c>
      <c r="L247" s="8">
        <v>5.2641880056597579</v>
      </c>
      <c r="M247">
        <v>178995.45082018766</v>
      </c>
      <c r="N247">
        <v>78886.832245983955</v>
      </c>
      <c r="O247">
        <v>7108.2673565790747</v>
      </c>
      <c r="P247">
        <v>921.42285577774476</v>
      </c>
      <c r="Q247">
        <v>4.4925895222095873</v>
      </c>
      <c r="R247">
        <v>205356.45729998141</v>
      </c>
      <c r="S247">
        <v>83875.007490206975</v>
      </c>
      <c r="T247">
        <v>7665.3474865948101</v>
      </c>
    </row>
    <row r="248" spans="5:20">
      <c r="E248">
        <f>economy!A310</f>
        <v>2264</v>
      </c>
      <c r="F248" s="8">
        <f>carboncycle!L520</f>
        <v>921.06635146701865</v>
      </c>
      <c r="G248" s="8">
        <f>climate!I400</f>
        <v>4.4972886655879023</v>
      </c>
      <c r="H248" s="8">
        <f>economy!K310</f>
        <v>205646.23661569032</v>
      </c>
      <c r="I248" s="8">
        <f>economy!L310</f>
        <v>84094.890752352672</v>
      </c>
      <c r="J248" s="8">
        <f>economy!M310</f>
        <v>7679.3999724331843</v>
      </c>
      <c r="K248" s="8">
        <v>1135.5642651297128</v>
      </c>
      <c r="L248" s="8">
        <v>5.2696342066166979</v>
      </c>
      <c r="M248">
        <v>179195.05488425531</v>
      </c>
      <c r="N248">
        <v>79085.989528563165</v>
      </c>
      <c r="O248">
        <v>7120.512721642951</v>
      </c>
      <c r="P248">
        <v>921.06635146701865</v>
      </c>
      <c r="Q248">
        <v>4.4972886655879023</v>
      </c>
      <c r="R248">
        <v>205646.23661569032</v>
      </c>
      <c r="S248">
        <v>84094.890752352672</v>
      </c>
      <c r="T248">
        <v>7679.3999724331843</v>
      </c>
    </row>
    <row r="249" spans="5:20">
      <c r="E249">
        <f>economy!A311</f>
        <v>2265</v>
      </c>
      <c r="F249" s="8">
        <f>carboncycle!L521</f>
        <v>920.69909048410523</v>
      </c>
      <c r="G249" s="8">
        <f>climate!I401</f>
        <v>4.5019030018501223</v>
      </c>
      <c r="H249" s="8">
        <f>economy!K311</f>
        <v>205934.64542420159</v>
      </c>
      <c r="I249" s="8">
        <f>economy!L311</f>
        <v>84313.426205031181</v>
      </c>
      <c r="J249" s="8">
        <f>economy!M311</f>
        <v>7693.3615523091094</v>
      </c>
      <c r="K249" s="8">
        <v>1135.0588825426632</v>
      </c>
      <c r="L249" s="8">
        <v>5.2749839924316664</v>
      </c>
      <c r="M249">
        <v>179394.41665884177</v>
      </c>
      <c r="N249">
        <v>79284.03199786089</v>
      </c>
      <c r="O249">
        <v>7132.6885889710675</v>
      </c>
      <c r="P249">
        <v>920.69909048410523</v>
      </c>
      <c r="Q249">
        <v>4.5019030018501223</v>
      </c>
      <c r="R249">
        <v>205934.64542420159</v>
      </c>
      <c r="S249">
        <v>84313.426205031181</v>
      </c>
      <c r="T249">
        <v>7693.3615523091094</v>
      </c>
    </row>
    <row r="250" spans="5:20">
      <c r="E250">
        <f>economy!A312</f>
        <v>2266</v>
      </c>
      <c r="F250" s="8">
        <f>carboncycle!L522</f>
        <v>920.32125137170658</v>
      </c>
      <c r="G250" s="8">
        <f>climate!I402</f>
        <v>4.5064333166750519</v>
      </c>
      <c r="H250" s="8">
        <f>economy!K312</f>
        <v>206221.70020068029</v>
      </c>
      <c r="I250" s="8">
        <f>economy!L312</f>
        <v>84530.620031067723</v>
      </c>
      <c r="J250" s="8">
        <f>economy!M312</f>
        <v>7707.2328648670909</v>
      </c>
      <c r="K250" s="8">
        <v>1134.5395127614916</v>
      </c>
      <c r="L250" s="8">
        <v>5.2802383290264041</v>
      </c>
      <c r="M250">
        <v>179593.54847211431</v>
      </c>
      <c r="N250">
        <v>79480.965291453715</v>
      </c>
      <c r="O250">
        <v>7144.7955024993635</v>
      </c>
      <c r="P250">
        <v>920.32125137170658</v>
      </c>
      <c r="Q250">
        <v>4.5064333166750519</v>
      </c>
      <c r="R250">
        <v>206221.70020068029</v>
      </c>
      <c r="S250">
        <v>84530.620031067723</v>
      </c>
      <c r="T250">
        <v>7707.2328648670909</v>
      </c>
    </row>
    <row r="251" spans="5:20">
      <c r="E251">
        <f>economy!A313</f>
        <v>2267</v>
      </c>
      <c r="F251" s="8">
        <f>carboncycle!L523</f>
        <v>919.93301106485217</v>
      </c>
      <c r="G251" s="8">
        <f>climate!I403</f>
        <v>4.5108803919778824</v>
      </c>
      <c r="H251" s="8">
        <f>economy!K313</f>
        <v>206507.4170763609</v>
      </c>
      <c r="I251" s="8">
        <f>economy!L313</f>
        <v>84746.478433616358</v>
      </c>
      <c r="J251" s="8">
        <f>economy!M313</f>
        <v>7721.0145442466337</v>
      </c>
      <c r="K251" s="8">
        <v>1134.0063962944118</v>
      </c>
      <c r="L251" s="8">
        <v>5.285398175369652</v>
      </c>
      <c r="M251">
        <v>179792.46218696542</v>
      </c>
      <c r="N251">
        <v>79676.795035589646</v>
      </c>
      <c r="O251">
        <v>7156.8339998901711</v>
      </c>
      <c r="P251">
        <v>919.93301106485217</v>
      </c>
      <c r="Q251">
        <v>4.5108803919778824</v>
      </c>
      <c r="R251">
        <v>206507.4170763609</v>
      </c>
      <c r="S251">
        <v>84746.478433616358</v>
      </c>
      <c r="T251">
        <v>7721.0145442466337</v>
      </c>
    </row>
    <row r="252" spans="5:20">
      <c r="E252">
        <f>economy!A314</f>
        <v>2268</v>
      </c>
      <c r="F252" s="8">
        <f>carboncycle!L524</f>
        <v>919.53454488731063</v>
      </c>
      <c r="G252" s="8">
        <f>climate!I404</f>
        <v>4.5152450058458236</v>
      </c>
      <c r="H252" s="8">
        <f>economy!K314</f>
        <v>206791.81184391858</v>
      </c>
      <c r="I252" s="8">
        <f>economy!L314</f>
        <v>84961.007634748792</v>
      </c>
      <c r="J252" s="8">
        <f>economy!M314</f>
        <v>7734.707220089168</v>
      </c>
      <c r="K252" s="8">
        <v>1133.4597712458085</v>
      </c>
      <c r="L252" s="8">
        <v>5.2904644834622179</v>
      </c>
      <c r="M252">
        <v>179991.16921003064</v>
      </c>
      <c r="N252">
        <v>79871.526844673936</v>
      </c>
      <c r="O252">
        <v>7168.8046126060444</v>
      </c>
      <c r="P252">
        <v>919.53454488731063</v>
      </c>
      <c r="Q252">
        <v>4.5152450058458236</v>
      </c>
      <c r="R252">
        <v>206791.81184391858</v>
      </c>
      <c r="S252">
        <v>84961.007634748792</v>
      </c>
      <c r="T252">
        <v>7734.707220089168</v>
      </c>
    </row>
    <row r="253" spans="5:20">
      <c r="E253">
        <f>economy!A315</f>
        <v>2269</v>
      </c>
      <c r="F253" s="8">
        <f>carboncycle!L525</f>
        <v>919.12602654857801</v>
      </c>
      <c r="G253" s="8">
        <f>climate!I405</f>
        <v>4.519527932476799</v>
      </c>
      <c r="H253" s="8">
        <f>economy!K315</f>
        <v>207074.89996283586</v>
      </c>
      <c r="I253" s="8">
        <f>economy!L315</f>
        <v>85174.213874082867</v>
      </c>
      <c r="J253" s="8">
        <f>economy!M315</f>
        <v>7748.3115175465155</v>
      </c>
      <c r="K253" s="8">
        <v>1132.8998733195665</v>
      </c>
      <c r="L253" s="8">
        <v>5.2954381983247778</v>
      </c>
      <c r="M253">
        <v>180189.68050064394</v>
      </c>
      <c r="N253">
        <v>80065.166320779594</v>
      </c>
      <c r="O253">
        <v>7180.7078659837098</v>
      </c>
      <c r="P253">
        <v>919.12602654857801</v>
      </c>
      <c r="Q253">
        <v>4.519527932476799</v>
      </c>
      <c r="R253">
        <v>207074.89996283586</v>
      </c>
      <c r="S253">
        <v>85174.213874082867</v>
      </c>
      <c r="T253">
        <v>7748.3115175465155</v>
      </c>
    </row>
    <row r="254" spans="5:20">
      <c r="E254">
        <f>economy!A316</f>
        <v>2270</v>
      </c>
      <c r="F254" s="8">
        <f>carboncycle!L526</f>
        <v>918.70762814142495</v>
      </c>
      <c r="G254" s="8">
        <f>climate!I406</f>
        <v>4.5237299421211228</v>
      </c>
      <c r="H254" s="8">
        <f>economy!K316</f>
        <v>207356.6965647591</v>
      </c>
      <c r="I254" s="8">
        <f>economy!L316</f>
        <v>85386.103407447154</v>
      </c>
      <c r="J254" s="8">
        <f>economy!M316</f>
        <v>7761.8280572907088</v>
      </c>
      <c r="K254" s="8">
        <v>1132.3269358230091</v>
      </c>
      <c r="L254" s="8">
        <v>5.3003202579883064</v>
      </c>
      <c r="M254">
        <v>180388.00657972594</v>
      </c>
      <c r="N254">
        <v>80257.719053179142</v>
      </c>
      <c r="O254">
        <v>7192.5442793079355</v>
      </c>
      <c r="P254">
        <v>918.70762814142495</v>
      </c>
      <c r="Q254">
        <v>4.5237299421211228</v>
      </c>
      <c r="R254">
        <v>207356.6965647591</v>
      </c>
      <c r="S254">
        <v>85386.103407447154</v>
      </c>
      <c r="T254">
        <v>7761.8280572907088</v>
      </c>
    </row>
    <row r="255" spans="5:20">
      <c r="E255">
        <f>economy!A317</f>
        <v>2271</v>
      </c>
      <c r="F255" s="8">
        <f>carboncycle!L527</f>
        <v>918.27952013998924</v>
      </c>
      <c r="G255" s="8">
        <f>climate!I407</f>
        <v>4.5278518010260651</v>
      </c>
      <c r="H255" s="8">
        <f>economy!K317</f>
        <v>207637.21645883887</v>
      </c>
      <c r="I255" s="8">
        <f>economy!L317</f>
        <v>85596.682505581717</v>
      </c>
      <c r="J255" s="8">
        <f>economy!M317</f>
        <v>7775.2574555252686</v>
      </c>
      <c r="K255" s="8">
        <v>1131.7411896714339</v>
      </c>
      <c r="L255" s="8">
        <v>5.3051115934870445</v>
      </c>
      <c r="M255">
        <v>180586.15753860289</v>
      </c>
      <c r="N255">
        <v>80449.190617898348</v>
      </c>
      <c r="O255">
        <v>7204.3143658855306</v>
      </c>
      <c r="P255">
        <v>918.27952013998924</v>
      </c>
      <c r="Q255">
        <v>4.5278518010260651</v>
      </c>
      <c r="R255">
        <v>207637.21645883887</v>
      </c>
      <c r="S255">
        <v>85596.682505581717</v>
      </c>
      <c r="T255">
        <v>7775.2574555252686</v>
      </c>
    </row>
    <row r="256" spans="5:20">
      <c r="E256">
        <f>economy!A318</f>
        <v>2272</v>
      </c>
      <c r="F256" s="8">
        <f>carboncycle!L528</f>
        <v>917.84187139839514</v>
      </c>
      <c r="G256" s="8">
        <f>climate!I408</f>
        <v>4.5318942713832326</v>
      </c>
      <c r="H256" s="8">
        <f>economy!K318</f>
        <v>207916.47413705898</v>
      </c>
      <c r="I256" s="8">
        <f>economy!L318</f>
        <v>85805.957452874398</v>
      </c>
      <c r="J256" s="8">
        <f>economy!M318</f>
        <v>7788.6003239976835</v>
      </c>
      <c r="K256" s="8">
        <v>1131.1428633932167</v>
      </c>
      <c r="L256" s="8">
        <v>5.3098131288538939</v>
      </c>
      <c r="M256">
        <v>180784.1430477555</v>
      </c>
      <c r="N256">
        <v>80639.58657729048</v>
      </c>
      <c r="O256">
        <v>7216.0186331191235</v>
      </c>
      <c r="P256">
        <v>917.84187139839514</v>
      </c>
      <c r="Q256">
        <v>4.5318942713832326</v>
      </c>
      <c r="R256">
        <v>207916.47413705898</v>
      </c>
      <c r="S256">
        <v>85805.957452874398</v>
      </c>
      <c r="T256">
        <v>7788.6003239976835</v>
      </c>
    </row>
    <row r="257" spans="5:20">
      <c r="E257">
        <f>economy!A319</f>
        <v>2273</v>
      </c>
      <c r="F257" s="8">
        <f>carboncycle!L529</f>
        <v>917.39484914988236</v>
      </c>
      <c r="G257" s="8">
        <f>climate!I409</f>
        <v>4.5358581112786762</v>
      </c>
      <c r="H257" s="8">
        <f>economy!K319</f>
        <v>208194.48377954029</v>
      </c>
      <c r="I257" s="8">
        <f>economy!L319</f>
        <v>86013.934546131975</v>
      </c>
      <c r="J257" s="8">
        <f>economy!M319</f>
        <v>7801.8572700131817</v>
      </c>
      <c r="K257" s="8">
        <v>1130.5321831354663</v>
      </c>
      <c r="L257" s="8">
        <v>5.3144257811181452</v>
      </c>
      <c r="M257">
        <v>180981.97236549086</v>
      </c>
      <c r="N257">
        <v>80828.912479631137</v>
      </c>
      <c r="O257">
        <v>7227.6575825809032</v>
      </c>
      <c r="P257">
        <v>917.39484914988236</v>
      </c>
      <c r="Q257">
        <v>4.5358581112786762</v>
      </c>
      <c r="R257">
        <v>208194.48377954029</v>
      </c>
      <c r="S257">
        <v>86013.934546131975</v>
      </c>
      <c r="T257">
        <v>7801.8572700131817</v>
      </c>
    </row>
    <row r="258" spans="5:20">
      <c r="E258">
        <f>economy!A320</f>
        <v>2274</v>
      </c>
      <c r="F258" s="8">
        <f>carboncycle!L530</f>
        <v>916.93861900643469</v>
      </c>
      <c r="G258" s="8">
        <f>climate!I410</f>
        <v>4.5397440746456477</v>
      </c>
      <c r="H258" s="8">
        <f>economy!K320</f>
        <v>208471.25925982971</v>
      </c>
      <c r="I258" s="8">
        <f>economy!L320</f>
        <v>86220.620093383302</v>
      </c>
      <c r="J258" s="8">
        <f>economy!M320</f>
        <v>7815.0288964496249</v>
      </c>
      <c r="K258" s="8">
        <v>1129.9093726702101</v>
      </c>
      <c r="L258" s="8">
        <v>5.3189504603054587</v>
      </c>
      <c r="M258">
        <v>181179.65434654121</v>
      </c>
      <c r="N258">
        <v>81017.173858730981</v>
      </c>
      <c r="O258">
        <v>7239.2317100861928</v>
      </c>
      <c r="P258">
        <v>916.93861900643469</v>
      </c>
      <c r="Q258">
        <v>4.5397440746456477</v>
      </c>
      <c r="R258">
        <v>208471.25925982971</v>
      </c>
      <c r="S258">
        <v>86220.620093383302</v>
      </c>
      <c r="T258">
        <v>7815.0288964496249</v>
      </c>
    </row>
    <row r="259" spans="5:20">
      <c r="E259">
        <f>economy!A321</f>
        <v>2275</v>
      </c>
      <c r="F259" s="8">
        <f>carboncycle!L531</f>
        <v>916.47334495888731</v>
      </c>
      <c r="G259" s="8">
        <f>climate!I411</f>
        <v>4.5435529112199351</v>
      </c>
      <c r="H259" s="8">
        <f>economy!K321</f>
        <v>208746.81415016096</v>
      </c>
      <c r="I259" s="8">
        <f>economy!L321</f>
        <v>86426.020412718222</v>
      </c>
      <c r="J259" s="8">
        <f>economy!M321</f>
        <v>7828.115801773557</v>
      </c>
      <c r="K259" s="8">
        <v>1129.2746534010912</v>
      </c>
      <c r="L259" s="8">
        <v>5.3233880694399929</v>
      </c>
      <c r="M259">
        <v>181377.197450584</v>
      </c>
      <c r="N259">
        <v>81204.376233568822</v>
      </c>
      <c r="O259">
        <v>7250.7415057668168</v>
      </c>
      <c r="P259">
        <v>916.47334495888731</v>
      </c>
      <c r="Q259">
        <v>4.5435529112199351</v>
      </c>
      <c r="R259">
        <v>208746.81415016096</v>
      </c>
      <c r="S259">
        <v>86426.020412718222</v>
      </c>
      <c r="T259">
        <v>7828.115801773557</v>
      </c>
    </row>
    <row r="260" spans="5:20">
      <c r="E260">
        <f>economy!A322</f>
        <v>2276</v>
      </c>
      <c r="F260" s="8">
        <f>carboncycle!L532</f>
        <v>915.99918937750022</v>
      </c>
      <c r="G260" s="8">
        <f>climate!I412</f>
        <v>4.5472853664976922</v>
      </c>
      <c r="H260" s="8">
        <f>economy!K322</f>
        <v>209021.16172668978</v>
      </c>
      <c r="I260" s="8">
        <f>economy!L322</f>
        <v>86630.141831155532</v>
      </c>
      <c r="J260" s="8">
        <f>economy!M322</f>
        <v>7841.1185800572894</v>
      </c>
      <c r="K260" s="8">
        <v>1128.6282443705559</v>
      </c>
      <c r="L260" s="8">
        <v>5.3277395045486022</v>
      </c>
      <c r="M260">
        <v>181574.60975067967</v>
      </c>
      <c r="N260">
        <v>81390.525107941212</v>
      </c>
      <c r="O260">
        <v>7262.1874541442176</v>
      </c>
      <c r="P260">
        <v>915.99918937750022</v>
      </c>
      <c r="Q260">
        <v>4.5472853664976922</v>
      </c>
      <c r="R260">
        <v>209021.16172668978</v>
      </c>
      <c r="S260">
        <v>86630.141831155532</v>
      </c>
      <c r="T260">
        <v>7841.1185800572894</v>
      </c>
    </row>
    <row r="261" spans="5:20">
      <c r="E261">
        <f>economy!A323</f>
        <v>2277</v>
      </c>
      <c r="F261" s="8">
        <f>carboncycle!L533</f>
        <v>915.51631301298585</v>
      </c>
      <c r="G261" s="8">
        <f>climate!I413</f>
        <v>4.5509421816956941</v>
      </c>
      <c r="H261" s="8">
        <f>economy!K323</f>
        <v>209294.31497470196</v>
      </c>
      <c r="I261" s="8">
        <f>economy!L323</f>
        <v>86832.990683543496</v>
      </c>
      <c r="J261" s="8">
        <f>economy!M323</f>
        <v>7854.0378209969213</v>
      </c>
      <c r="K261" s="8">
        <v>1127.9703622675174</v>
      </c>
      <c r="L261" s="8">
        <v>5.3320056546670216</v>
      </c>
      <c r="M261">
        <v>181771.89894163032</v>
      </c>
      <c r="N261">
        <v>81575.625970128895</v>
      </c>
      <c r="O261">
        <v>7273.570034202311</v>
      </c>
      <c r="P261">
        <v>915.51631301298585</v>
      </c>
      <c r="Q261">
        <v>4.5509421816956941</v>
      </c>
      <c r="R261">
        <v>209294.31497470196</v>
      </c>
      <c r="S261">
        <v>86832.990683543496</v>
      </c>
      <c r="T261">
        <v>7854.0378209969213</v>
      </c>
    </row>
    <row r="262" spans="5:20">
      <c r="E262">
        <f>economy!A324</f>
        <v>2278</v>
      </c>
      <c r="F262" s="8">
        <f>carboncycle!L534</f>
        <v>915.02487499797007</v>
      </c>
      <c r="G262" s="8">
        <f>climate!I414</f>
        <v>4.5545240937139448</v>
      </c>
      <c r="H262" s="8">
        <f>economy!K324</f>
        <v>209566.28659379107</v>
      </c>
      <c r="I262" s="8">
        <f>economy!L324</f>
        <v>87034.573311491549</v>
      </c>
      <c r="J262" s="8">
        <f>economy!M324</f>
        <v>7866.8741099314029</v>
      </c>
      <c r="K262" s="8">
        <v>1127.3012214354724</v>
      </c>
      <c r="L262" s="8">
        <v>5.3361874018479423</v>
      </c>
      <c r="M262">
        <v>181969.07234825433</v>
      </c>
      <c r="N262">
        <v>81759.684292581675</v>
      </c>
      <c r="O262">
        <v>7284.8897194600377</v>
      </c>
      <c r="P262">
        <v>915.02487499797007</v>
      </c>
      <c r="Q262">
        <v>4.5545240937139448</v>
      </c>
      <c r="R262">
        <v>209566.28659379107</v>
      </c>
      <c r="S262">
        <v>87034.573311491549</v>
      </c>
      <c r="T262">
        <v>7866.8741099314029</v>
      </c>
    </row>
    <row r="263" spans="5:20">
      <c r="E263">
        <f>economy!A325</f>
        <v>2279</v>
      </c>
      <c r="F263" s="8">
        <f>carboncycle!L535</f>
        <v>914.52503284888098</v>
      </c>
      <c r="G263" s="8">
        <f>climate!I415</f>
        <v>4.5580318351005706</v>
      </c>
      <c r="H263" s="8">
        <f>economy!K325</f>
        <v>209837.08900300058</v>
      </c>
      <c r="I263" s="8">
        <f>economy!L325</f>
        <v>87234.896062330066</v>
      </c>
      <c r="J263" s="8">
        <f>economy!M325</f>
        <v>7879.6280278624354</v>
      </c>
      <c r="K263" s="8">
        <v>1126.6210338810561</v>
      </c>
      <c r="L263" s="8">
        <v>5.3402856211709215</v>
      </c>
      <c r="M263">
        <v>182166.13693357329</v>
      </c>
      <c r="N263">
        <v>81942.705531616593</v>
      </c>
      <c r="O263">
        <v>7296.1469780435855</v>
      </c>
      <c r="P263">
        <v>914.52503284888098</v>
      </c>
      <c r="Q263">
        <v>4.5580318351005706</v>
      </c>
      <c r="R263">
        <v>209837.08900300058</v>
      </c>
      <c r="S263">
        <v>87234.896062330066</v>
      </c>
      <c r="T263">
        <v>7879.6280278624354</v>
      </c>
    </row>
    <row r="264" spans="5:20">
      <c r="E264">
        <f>economy!A326</f>
        <v>2280</v>
      </c>
      <c r="F264" s="8">
        <f>carboncycle!L536</f>
        <v>914.01694246824525</v>
      </c>
      <c r="G264" s="8">
        <f>climate!I416</f>
        <v>4.5614661340189206</v>
      </c>
      <c r="H264" s="8">
        <f>economy!K326</f>
        <v>210106.73434593479</v>
      </c>
      <c r="I264" s="8">
        <f>economy!L326</f>
        <v>87433.965288100895</v>
      </c>
      <c r="J264" s="8">
        <f>economy!M326</f>
        <v>7892.3001514751459</v>
      </c>
      <c r="K264" s="8">
        <v>1125.930009283019</v>
      </c>
      <c r="L264" s="8">
        <v>5.3443011807540302</v>
      </c>
      <c r="M264">
        <v>182363.09930691589</v>
      </c>
      <c r="N264">
        <v>82124.695127133833</v>
      </c>
      <c r="O264">
        <v>7307.3422727581683</v>
      </c>
      <c r="P264">
        <v>914.01694246824525</v>
      </c>
      <c r="Q264">
        <v>4.5614661340189206</v>
      </c>
      <c r="R264">
        <v>210106.73434593479</v>
      </c>
      <c r="S264">
        <v>87433.965288100895</v>
      </c>
      <c r="T264">
        <v>7892.3001514751459</v>
      </c>
    </row>
    <row r="265" spans="5:20">
      <c r="E265">
        <f>economy!A327</f>
        <v>2281</v>
      </c>
      <c r="F265" s="8">
        <f>carboncycle!L537</f>
        <v>913.50075814738057</v>
      </c>
      <c r="G265" s="8">
        <f>climate!I417</f>
        <v>4.5648277142168228</v>
      </c>
      <c r="H265" s="8">
        <f>economy!K327</f>
        <v>210375.23449583293</v>
      </c>
      <c r="I265" s="8">
        <f>economy!L327</f>
        <v>87631.787344574521</v>
      </c>
      <c r="J265" s="8">
        <f>economy!M327</f>
        <v>7904.8910531597076</v>
      </c>
      <c r="K265" s="8">
        <v>1125.2283550016073</v>
      </c>
      <c r="L265" s="8">
        <v>5.3482349417671697</v>
      </c>
      <c r="M265">
        <v>182559.96573193153</v>
      </c>
      <c r="N265">
        <v>82305.658502345119</v>
      </c>
      <c r="O265">
        <v>7318.476061159542</v>
      </c>
      <c r="P265">
        <v>913.50075814738057</v>
      </c>
      <c r="Q265">
        <v>4.5648277142168228</v>
      </c>
      <c r="R265">
        <v>210375.23449583293</v>
      </c>
      <c r="S265">
        <v>87631.787344574521</v>
      </c>
      <c r="T265">
        <v>7904.8910531597076</v>
      </c>
    </row>
    <row r="266" spans="5:20">
      <c r="E266">
        <f>economy!A328</f>
        <v>2282</v>
      </c>
      <c r="F266" s="8">
        <f>carboncycle!L538</f>
        <v>912.97663256947396</v>
      </c>
      <c r="G266" s="8">
        <f>climate!I418</f>
        <v>4.5681172949979141</v>
      </c>
      <c r="H266" s="8">
        <f>economy!K328</f>
        <v>210642.60106060273</v>
      </c>
      <c r="I266" s="8">
        <f>economy!L328</f>
        <v>87828.368590296712</v>
      </c>
      <c r="J266" s="8">
        <f>economy!M328</f>
        <v>7917.4013010335239</v>
      </c>
      <c r="K266" s="8">
        <v>1124.5162760883291</v>
      </c>
      <c r="L266" s="8">
        <v>5.3520877584469932</v>
      </c>
      <c r="M266">
        <v>182756.74213451467</v>
      </c>
      <c r="N266">
        <v>82485.601063518421</v>
      </c>
      <c r="O266">
        <v>7329.5487956249372</v>
      </c>
      <c r="P266">
        <v>912.97663256947396</v>
      </c>
      <c r="Q266">
        <v>4.5681172949979141</v>
      </c>
      <c r="R266">
        <v>210642.60106060273</v>
      </c>
      <c r="S266">
        <v>87828.368590296712</v>
      </c>
      <c r="T266">
        <v>7917.4013010335239</v>
      </c>
    </row>
    <row r="267" spans="5:20">
      <c r="E267">
        <f>economy!A329</f>
        <v>2283</v>
      </c>
      <c r="F267" s="8">
        <f>carboncycle!L539</f>
        <v>912.44471681302821</v>
      </c>
      <c r="G267" s="8">
        <f>climate!I419</f>
        <v>4.5713355911949938</v>
      </c>
      <c r="H267" s="8">
        <f>economy!K329</f>
        <v>210908.84538781806</v>
      </c>
      <c r="I267" s="8">
        <f>economy!L329</f>
        <v>88023.715385660107</v>
      </c>
      <c r="J267" s="8">
        <f>economy!M329</f>
        <v>7929.831458964245</v>
      </c>
      <c r="K267" s="8">
        <v>1123.7939752960951</v>
      </c>
      <c r="L267" s="8">
        <v>5.355860478113347</v>
      </c>
      <c r="M267">
        <v>182953.4341106409</v>
      </c>
      <c r="N267">
        <v>82664.528199734399</v>
      </c>
      <c r="O267">
        <v>7340.560923423649</v>
      </c>
      <c r="P267">
        <v>912.44471681302821</v>
      </c>
      <c r="Q267">
        <v>4.5713355911949938</v>
      </c>
      <c r="R267">
        <v>210908.84538781806</v>
      </c>
      <c r="S267">
        <v>88023.715385660107</v>
      </c>
      <c r="T267">
        <v>7929.831458964245</v>
      </c>
    </row>
    <row r="268" spans="5:20">
      <c r="E268">
        <f>economy!A330</f>
        <v>2284</v>
      </c>
      <c r="F268" s="8">
        <f>carboncycle!L540</f>
        <v>911.90516035566895</v>
      </c>
      <c r="G268" s="8">
        <f>climate!I420</f>
        <v>4.5744833131453317</v>
      </c>
      <c r="H268" s="8">
        <f>economy!K330</f>
        <v>211173.97856967259</v>
      </c>
      <c r="I268" s="8">
        <f>economy!L330</f>
        <v>88217.834092003628</v>
      </c>
      <c r="J268" s="8">
        <f>economy!M330</f>
        <v>7942.182086593366</v>
      </c>
      <c r="K268" s="8">
        <v>1123.0616530897162</v>
      </c>
      <c r="L268" s="8">
        <v>5.3595539411871833</v>
      </c>
      <c r="M268">
        <v>183150.04693410831</v>
      </c>
      <c r="N268">
        <v>82842.445282656714</v>
      </c>
      <c r="O268">
        <v>7351.512886787109</v>
      </c>
      <c r="P268">
        <v>911.90516035566895</v>
      </c>
      <c r="Q268">
        <v>4.5744833131453317</v>
      </c>
      <c r="R268">
        <v>211173.97856967259</v>
      </c>
      <c r="S268">
        <v>88217.834092003628</v>
      </c>
      <c r="T268">
        <v>7942.182086593366</v>
      </c>
    </row>
    <row r="269" spans="5:20">
      <c r="E269">
        <f>economy!A331</f>
        <v>2285</v>
      </c>
      <c r="F269" s="8">
        <f>carboncycle!L541</f>
        <v>911.35811107829568</v>
      </c>
      <c r="G269" s="8">
        <f>climate!I421</f>
        <v>4.5775611666678726</v>
      </c>
      <c r="H269" s="8">
        <f>economy!K331</f>
        <v>211438.01144789116</v>
      </c>
      <c r="I269" s="8">
        <f>economy!L331</f>
        <v>88410.73107073654</v>
      </c>
      <c r="J269" s="8">
        <f>economy!M331</f>
        <v>7954.4537393604824</v>
      </c>
      <c r="K269" s="8">
        <v>1122.3195076567372</v>
      </c>
      <c r="L269" s="8">
        <v>5.3631689812098564</v>
      </c>
      <c r="M269">
        <v>183346.58556418869</v>
      </c>
      <c r="N269">
        <v>83019.357666314972</v>
      </c>
      <c r="O269">
        <v>7362.4051229784736</v>
      </c>
      <c r="P269">
        <v>911.35811107829568</v>
      </c>
      <c r="Q269">
        <v>4.5775611666678726</v>
      </c>
      <c r="R269">
        <v>211438.01144789116</v>
      </c>
      <c r="S269">
        <v>88410.73107073654</v>
      </c>
      <c r="T269">
        <v>7954.4537393604824</v>
      </c>
    </row>
    <row r="270" spans="5:20">
      <c r="E270">
        <f>economy!A332</f>
        <v>2286</v>
      </c>
      <c r="F270" s="8">
        <f>carboncycle!L542</f>
        <v>910.80371526956878</v>
      </c>
      <c r="G270" s="8">
        <f>climate!I422</f>
        <v>4.5805698530422729</v>
      </c>
      <c r="H270" s="8">
        <f>economy!K332</f>
        <v>211700.95461859976</v>
      </c>
      <c r="I270" s="8">
        <f>economy!L332</f>
        <v>88602.412682488299</v>
      </c>
      <c r="J270" s="8">
        <f>economy!M332</f>
        <v>7966.6469685280626</v>
      </c>
      <c r="K270" s="8">
        <v>1121.5677349186062</v>
      </c>
      <c r="L270" s="8">
        <v>5.3667064248637599</v>
      </c>
      <c r="M270">
        <v>183543.05465318536</v>
      </c>
      <c r="N270">
        <v>83195.270686899807</v>
      </c>
      <c r="O270">
        <v>7373.2380643616607</v>
      </c>
      <c r="P270">
        <v>910.80371526956878</v>
      </c>
      <c r="Q270">
        <v>4.5805698530422729</v>
      </c>
      <c r="R270">
        <v>211700.95461859976</v>
      </c>
      <c r="S270">
        <v>88602.412682488299</v>
      </c>
      <c r="T270">
        <v>7966.6469685280626</v>
      </c>
    </row>
    <row r="271" spans="5:20">
      <c r="E271">
        <f>economy!A333</f>
        <v>2287</v>
      </c>
      <c r="F271" s="8">
        <f>carboncycle!L543</f>
        <v>910.24211763071742</v>
      </c>
      <c r="G271" s="8">
        <f>climate!I423</f>
        <v>4.5835100689897219</v>
      </c>
      <c r="H271" s="8">
        <f>economy!K333</f>
        <v>211962.81843714684</v>
      </c>
      <c r="I271" s="8">
        <f>economy!L333</f>
        <v>88792.885286281715</v>
      </c>
      <c r="J271" s="8">
        <f>economy!M333</f>
        <v>7978.7623212068083</v>
      </c>
      <c r="K271" s="8">
        <v>1120.8065285421483</v>
      </c>
      <c r="L271" s="8">
        <v>5.3701670919942277</v>
      </c>
      <c r="M271">
        <v>183739.45855389512</v>
      </c>
      <c r="N271">
        <v>83370.189662568882</v>
      </c>
      <c r="O271">
        <v>7384.0121384698805</v>
      </c>
      <c r="P271">
        <v>910.24211763071742</v>
      </c>
      <c r="Q271">
        <v>4.5835100689897219</v>
      </c>
      <c r="R271">
        <v>211962.81843714684</v>
      </c>
      <c r="S271">
        <v>88792.885286281715</v>
      </c>
      <c r="T271">
        <v>7978.7623212068083</v>
      </c>
    </row>
    <row r="272" spans="5:20">
      <c r="E272">
        <f>economy!A334</f>
        <v>2288</v>
      </c>
      <c r="F272" s="8">
        <f>carboncycle!L544</f>
        <v>909.67346128066004</v>
      </c>
      <c r="G272" s="8">
        <f>climate!I424</f>
        <v>4.5863825066554833</v>
      </c>
      <c r="H272" s="8">
        <f>economy!K334</f>
        <v>212223.6130228804</v>
      </c>
      <c r="I272" s="8">
        <f>economy!L334</f>
        <v>88982.155238731284</v>
      </c>
      <c r="J272" s="8">
        <f>economy!M334</f>
        <v>7990.8003403814791</v>
      </c>
      <c r="K272" s="8">
        <v>1120.0360799513428</v>
      </c>
      <c r="L272" s="8">
        <v>5.3735517956326522</v>
      </c>
      <c r="M272">
        <v>183935.80132697753</v>
      </c>
      <c r="N272">
        <v>83544.119893264957</v>
      </c>
      <c r="O272">
        <v>7394.7277680736051</v>
      </c>
      <c r="P272">
        <v>909.67346128066004</v>
      </c>
      <c r="Q272">
        <v>4.5863825066554833</v>
      </c>
      <c r="R272">
        <v>212223.6130228804</v>
      </c>
      <c r="S272">
        <v>88982.155238731284</v>
      </c>
      <c r="T272">
        <v>7990.8003403814791</v>
      </c>
    </row>
    <row r="273" spans="5:20">
      <c r="E273">
        <f>economy!A335</f>
        <v>2289</v>
      </c>
      <c r="F273" s="8">
        <f>carboncycle!L545</f>
        <v>909.0978877614225</v>
      </c>
      <c r="G273" s="8">
        <f>climate!I425</f>
        <v>4.589187853593101</v>
      </c>
      <c r="H273" s="8">
        <f>economy!K335</f>
        <v>212483.34826387695</v>
      </c>
      <c r="I273" s="8">
        <f>economy!L335</f>
        <v>89170.228893262596</v>
      </c>
      <c r="J273" s="8">
        <f>economy!M335</f>
        <v>8002.7615649371382</v>
      </c>
      <c r="K273" s="8">
        <v>1119.2565783393861</v>
      </c>
      <c r="L273" s="8">
        <v>5.3768613420207494</v>
      </c>
      <c r="M273">
        <v>184132.08674822652</v>
      </c>
      <c r="N273">
        <v>83717.066660543511</v>
      </c>
      <c r="O273">
        <v>7405.3853712478976</v>
      </c>
      <c r="P273">
        <v>909.0978877614225</v>
      </c>
      <c r="Q273">
        <v>4.589187853593101</v>
      </c>
      <c r="R273">
        <v>212483.34826387695</v>
      </c>
      <c r="S273">
        <v>89170.228893262596</v>
      </c>
      <c r="T273">
        <v>8002.7615649371382</v>
      </c>
    </row>
    <row r="274" spans="5:20">
      <c r="E274">
        <f>economy!A336</f>
        <v>2290</v>
      </c>
      <c r="F274" s="8">
        <f>carboncycle!L546</f>
        <v>908.51553704384833</v>
      </c>
      <c r="G274" s="8">
        <f>climate!I426</f>
        <v>4.5919267927502272</v>
      </c>
      <c r="H274" s="8">
        <f>economy!K336</f>
        <v>212742.0338216222</v>
      </c>
      <c r="I274" s="8">
        <f>economy!L336</f>
        <v>89357.112599357002</v>
      </c>
      <c r="J274" s="8">
        <f>economy!M336</f>
        <v>8014.6465296859105</v>
      </c>
      <c r="K274" s="8">
        <v>1118.4682106810228</v>
      </c>
      <c r="L274" s="8">
        <v>5.3800965306359263</v>
      </c>
      <c r="M274">
        <v>184328.31831574807</v>
      </c>
      <c r="N274">
        <v>83889.035227412081</v>
      </c>
      <c r="O274">
        <v>7415.9853614392596</v>
      </c>
      <c r="P274">
        <v>908.51553704384833</v>
      </c>
      <c r="Q274">
        <v>4.5919267927502272</v>
      </c>
      <c r="R274">
        <v>212742.0338216222</v>
      </c>
      <c r="S274">
        <v>89357.112599357002</v>
      </c>
      <c r="T274">
        <v>8014.6465296859105</v>
      </c>
    </row>
    <row r="275" spans="5:20">
      <c r="E275">
        <f>economy!A337</f>
        <v>2291</v>
      </c>
      <c r="F275" s="8">
        <f>carboncycle!L547</f>
        <v>907.92654753358397</v>
      </c>
      <c r="G275" s="8">
        <f>climate!I427</f>
        <v>4.5946000024560067</v>
      </c>
      <c r="H275" s="8">
        <f>economy!K337</f>
        <v>212999.67913564117</v>
      </c>
      <c r="I275" s="8">
        <f>economy!L337</f>
        <v>89542.812701815536</v>
      </c>
      <c r="J275" s="8">
        <f>economy!M337</f>
        <v>8026.4557653941001</v>
      </c>
      <c r="K275" s="8">
        <v>1117.6711617451424</v>
      </c>
      <c r="L275" s="8">
        <v>5.3832581542176934</v>
      </c>
      <c r="M275">
        <v>184524.4992570396</v>
      </c>
      <c r="N275">
        <v>84060.030838177801</v>
      </c>
      <c r="O275">
        <v>7426.5281475318088</v>
      </c>
      <c r="P275">
        <v>907.92654753358397</v>
      </c>
      <c r="Q275">
        <v>4.5946000024560067</v>
      </c>
      <c r="R275">
        <v>212999.67913564117</v>
      </c>
      <c r="S275">
        <v>89542.812701815536</v>
      </c>
      <c r="T275">
        <v>8026.4557653941001</v>
      </c>
    </row>
    <row r="276" spans="5:20">
      <c r="E276">
        <f>economy!A338</f>
        <v>2292</v>
      </c>
      <c r="F276" s="8">
        <f>carboncycle!L548</f>
        <v>907.33105607733444</v>
      </c>
      <c r="G276" s="8">
        <f>climate!I428</f>
        <v>4.5972081564099758</v>
      </c>
      <c r="H276" s="8">
        <f>economy!K338</f>
        <v>213256.29342808056</v>
      </c>
      <c r="I276" s="8">
        <f>economy!L338</f>
        <v>89727.335540046173</v>
      </c>
      <c r="J276" s="8">
        <f>economy!M338</f>
        <v>8038.189798809578</v>
      </c>
      <c r="K276" s="8">
        <v>1116.8656141076176</v>
      </c>
      <c r="L276" s="8">
        <v>5.386346998795065</v>
      </c>
      <c r="M276">
        <v>184720.63253597359</v>
      </c>
      <c r="N276">
        <v>84230.058718305809</v>
      </c>
      <c r="O276">
        <v>7437.0141339128113</v>
      </c>
      <c r="P276">
        <v>907.33105607733444</v>
      </c>
      <c r="Q276">
        <v>4.5972081564099758</v>
      </c>
      <c r="R276">
        <v>213256.29342808056</v>
      </c>
      <c r="S276">
        <v>89727.335540046173</v>
      </c>
      <c r="T276">
        <v>8038.189798809578</v>
      </c>
    </row>
    <row r="277" spans="5:20">
      <c r="E277">
        <f>economy!A339</f>
        <v>2293</v>
      </c>
      <c r="F277" s="8">
        <f>carboncycle!L549</f>
        <v>906.72919796937606</v>
      </c>
      <c r="G277" s="8">
        <f>climate!I429</f>
        <v>4.5997519236724234</v>
      </c>
      <c r="H277" s="8">
        <f>economy!K339</f>
        <v>213511.88570823599</v>
      </c>
      <c r="I277" s="8">
        <f>economy!L339</f>
        <v>89910.687447371791</v>
      </c>
      <c r="J277" s="8">
        <f>economy!M339</f>
        <v>8049.8491526896296</v>
      </c>
      <c r="K277" s="8">
        <v>1116.0517481643813</v>
      </c>
      <c r="L277" s="8">
        <v>5.3893638437149063</v>
      </c>
      <c r="M277">
        <v>184916.72085968292</v>
      </c>
      <c r="N277">
        <v>84399.124074286199</v>
      </c>
      <c r="O277">
        <v>7447.4437205376207</v>
      </c>
      <c r="P277">
        <v>906.72919796937606</v>
      </c>
      <c r="Q277">
        <v>4.5997519236724234</v>
      </c>
      <c r="R277">
        <v>213511.88570823599</v>
      </c>
      <c r="S277">
        <v>89910.687447371791</v>
      </c>
      <c r="T277">
        <v>8049.8491526896296</v>
      </c>
    </row>
    <row r="278" spans="5:20">
      <c r="E278">
        <f>economy!A340</f>
        <v>2294</v>
      </c>
      <c r="F278" s="8">
        <f>carboncycle!L550</f>
        <v>906.12110695831586</v>
      </c>
      <c r="G278" s="8">
        <f>climate!I430</f>
        <v>4.6022319686561657</v>
      </c>
      <c r="H278" s="8">
        <f>economy!K340</f>
        <v>213766.46477703145</v>
      </c>
      <c r="I278" s="8">
        <f>economy!L340</f>
        <v>90092.874750357325</v>
      </c>
      <c r="J278" s="8">
        <f>economy!M340</f>
        <v>8061.434345829005</v>
      </c>
      <c r="K278" s="8">
        <v>1115.2297421447256</v>
      </c>
      <c r="L278" s="8">
        <v>5.3923094616711698</v>
      </c>
      <c r="M278">
        <v>185112.76668534992</v>
      </c>
      <c r="N278">
        <v>84567.232093509258</v>
      </c>
      <c r="O278">
        <v>7457.8173029939844</v>
      </c>
      <c r="P278">
        <v>906.12110695831586</v>
      </c>
      <c r="Q278">
        <v>4.6022319686561657</v>
      </c>
      <c r="R278">
        <v>213766.46477703145</v>
      </c>
      <c r="S278">
        <v>90092.874750357325</v>
      </c>
      <c r="T278">
        <v>8061.434345829005</v>
      </c>
    </row>
    <row r="279" spans="5:20">
      <c r="E279">
        <f>economy!A341</f>
        <v>2295</v>
      </c>
      <c r="F279" s="8">
        <f>carboncycle!L551</f>
        <v>905.50691525409115</v>
      </c>
      <c r="G279" s="8">
        <f>climate!I431</f>
        <v>4.6046489511196915</v>
      </c>
      <c r="H279" s="8">
        <f>economy!K341</f>
        <v>214020.03923144293</v>
      </c>
      <c r="I279" s="8">
        <f>economy!L341</f>
        <v>90273.903768157979</v>
      </c>
      <c r="J279" s="8">
        <f>economy!M341</f>
        <v>8072.9458930882847</v>
      </c>
      <c r="K279" s="8">
        <v>1114.3997721248147</v>
      </c>
      <c r="L279" s="8">
        <v>5.395184618734981</v>
      </c>
      <c r="M279">
        <v>185308.7722268966</v>
      </c>
      <c r="N279">
        <v>84734.387944149435</v>
      </c>
      <c r="O279">
        <v>7468.1352725656488</v>
      </c>
      <c r="P279">
        <v>905.50691525409115</v>
      </c>
      <c r="Q279">
        <v>4.6046489511196915</v>
      </c>
      <c r="R279">
        <v>214020.03923144293</v>
      </c>
      <c r="S279">
        <v>90273.903768157979</v>
      </c>
      <c r="T279">
        <v>8072.9458930882847</v>
      </c>
    </row>
    <row r="280" spans="5:20">
      <c r="E280">
        <f>economy!A342</f>
        <v>2296</v>
      </c>
      <c r="F280" s="8">
        <f>carboncycle!L552</f>
        <v>904.88675353519579</v>
      </c>
      <c r="G280" s="8">
        <f>climate!I432</f>
        <v>4.6070035261616296</v>
      </c>
      <c r="H280" s="8">
        <f>economy!K342</f>
        <v>214272.61746887094</v>
      </c>
      <c r="I280" s="8">
        <f>economy!L342</f>
        <v>90453.78081188658</v>
      </c>
      <c r="J280" s="8">
        <f>economy!M342</f>
        <v>8084.3843054224662</v>
      </c>
      <c r="K280" s="8">
        <v>1113.562012041396</v>
      </c>
      <c r="L280" s="8">
        <v>5.3979900743855271</v>
      </c>
      <c r="M280">
        <v>185504.73946157732</v>
      </c>
      <c r="N280">
        <v>84900.596775057827</v>
      </c>
      <c r="O280">
        <v>7478.3980162953394</v>
      </c>
      <c r="P280">
        <v>904.88675353519579</v>
      </c>
      <c r="Q280">
        <v>4.6070035261616296</v>
      </c>
      <c r="R280">
        <v>214272.61746887094</v>
      </c>
      <c r="S280">
        <v>90453.78081188658</v>
      </c>
      <c r="T280">
        <v>8084.3843054224662</v>
      </c>
    </row>
    <row r="281" spans="5:20">
      <c r="E281">
        <f>economy!A343</f>
        <v>2297</v>
      </c>
      <c r="F281" s="8">
        <f>carboncycle!L553</f>
        <v>904.26075095612828</v>
      </c>
      <c r="G281" s="8">
        <f>climate!I433</f>
        <v>4.6092963442164878</v>
      </c>
      <c r="H281" s="8">
        <f>economy!K343</f>
        <v>214524.20769145768</v>
      </c>
      <c r="I281" s="8">
        <f>economy!L343</f>
        <v>90632.512183999381</v>
      </c>
      <c r="J281" s="8">
        <f>economy!M343</f>
        <v>8095.7500899097749</v>
      </c>
      <c r="K281" s="8">
        <v>1112.7166337057042</v>
      </c>
      <c r="L281" s="8">
        <v>5.4007265815417016</v>
      </c>
      <c r="M281">
        <v>185700.67013647384</v>
      </c>
      <c r="N281">
        <v>85065.863715661355</v>
      </c>
      <c r="O281">
        <v>7488.605917047058</v>
      </c>
      <c r="P281">
        <v>904.26075095612828</v>
      </c>
      <c r="Q281">
        <v>4.6092963442164878</v>
      </c>
      <c r="R281">
        <v>214524.20769145768</v>
      </c>
      <c r="S281">
        <v>90632.512183999381</v>
      </c>
      <c r="T281">
        <v>8095.7500899097749</v>
      </c>
    </row>
    <row r="282" spans="5:20">
      <c r="E282">
        <f>economy!A344</f>
        <v>2298</v>
      </c>
      <c r="F282" s="8">
        <f>carboncycle!L554</f>
        <v>903.62903515504763</v>
      </c>
      <c r="G282" s="8">
        <f>climate!I434</f>
        <v>4.6115280510516392</v>
      </c>
      <c r="H282" s="8">
        <f>economy!K344</f>
        <v>214774.81791035031</v>
      </c>
      <c r="I282" s="8">
        <f>economy!L344</f>
        <v>90810.104177700385</v>
      </c>
      <c r="J282" s="8">
        <f>economy!M344</f>
        <v>8107.0437497806579</v>
      </c>
      <c r="K282" s="8">
        <v>1111.8638068175449</v>
      </c>
      <c r="L282" s="8">
        <v>5.4033948865944641</v>
      </c>
      <c r="M282">
        <v>185896.5657748915</v>
      </c>
      <c r="N282">
        <v>85230.193875869692</v>
      </c>
      <c r="O282">
        <v>7498.7593535676642</v>
      </c>
      <c r="P282">
        <v>903.62903515504763</v>
      </c>
      <c r="Q282">
        <v>4.6115280510516392</v>
      </c>
      <c r="R282">
        <v>214774.81791035031</v>
      </c>
      <c r="S282">
        <v>90810.104177700385</v>
      </c>
      <c r="T282">
        <v>8107.0437497806579</v>
      </c>
    </row>
    <row r="283" spans="5:20">
      <c r="E283">
        <f>economy!A345</f>
        <v>2299</v>
      </c>
      <c r="F283" s="8">
        <f>carboncycle!L555</f>
        <v>902.99173226163271</v>
      </c>
      <c r="G283" s="8">
        <f>climate!I435</f>
        <v>4.6136992877654874</v>
      </c>
      <c r="H283" s="8">
        <f>economy!K345</f>
        <v>215024.45594991074</v>
      </c>
      <c r="I283" s="8">
        <f>economy!L345</f>
        <v>90986.563076364459</v>
      </c>
      <c r="J283" s="8">
        <f>economy!M345</f>
        <v>8118.2657844469613</v>
      </c>
      <c r="K283" s="8">
        <v>1111.0036989795453</v>
      </c>
      <c r="L283" s="8">
        <v>5.4059957294398755</v>
      </c>
      <c r="M283">
        <v>186092.42768265892</v>
      </c>
      <c r="N283">
        <v>85393.592345990124</v>
      </c>
      <c r="O283">
        <v>7508.858700547843</v>
      </c>
      <c r="P283">
        <v>902.99173226163271</v>
      </c>
      <c r="Q283">
        <v>4.6136992877654874</v>
      </c>
      <c r="R283">
        <v>215024.45594991074</v>
      </c>
      <c r="S283">
        <v>90986.563076364459</v>
      </c>
      <c r="T283">
        <v>8118.2657844469613</v>
      </c>
    </row>
    <row r="284" spans="5:20">
      <c r="E284">
        <f>economy!A346</f>
        <v>2300</v>
      </c>
      <c r="F284" s="8">
        <f>carboncycle!L556</f>
        <v>902.34896690513449</v>
      </c>
      <c r="G284" s="8">
        <f>climate!I436</f>
        <v>4.6158106907867964</v>
      </c>
      <c r="H284" s="8">
        <f>economy!K346</f>
        <v>215273.12945186812</v>
      </c>
      <c r="I284" s="8">
        <f>economy!L346</f>
        <v>91161.895152976154</v>
      </c>
      <c r="J284" s="8">
        <f>economy!M346</f>
        <v>8129.4166895311846</v>
      </c>
      <c r="K284" s="8">
        <v>1110.1364757115698</v>
      </c>
      <c r="L284" s="8">
        <v>5.4085298435127704</v>
      </c>
      <c r="M284">
        <v>186288.25695432816</v>
      </c>
      <c r="N284">
        <v>85556.064196647334</v>
      </c>
      <c r="O284">
        <v>7518.9043286822653</v>
      </c>
      <c r="P284">
        <v>902.34896690513449</v>
      </c>
      <c r="Q284">
        <v>4.6158106907867964</v>
      </c>
      <c r="R284">
        <v>215273.12945186812</v>
      </c>
      <c r="S284">
        <v>91161.895152976154</v>
      </c>
      <c r="T284">
        <v>8129.4166895311846</v>
      </c>
    </row>
    <row r="285" spans="5:20">
      <c r="F285" s="8"/>
      <c r="G285" s="8"/>
      <c r="H285" s="8"/>
      <c r="I285" s="8"/>
      <c r="J285" s="8"/>
      <c r="K285" s="8"/>
      <c r="L285" s="8"/>
    </row>
    <row r="286" spans="5:20">
      <c r="F286" s="8"/>
      <c r="G286" s="8"/>
      <c r="H286" s="8"/>
      <c r="I286" s="8"/>
      <c r="J286" s="8"/>
      <c r="K286" s="8"/>
      <c r="L286" s="8"/>
    </row>
    <row r="287" spans="5:20">
      <c r="F287" s="8"/>
      <c r="G287" s="8"/>
      <c r="H287" s="8"/>
      <c r="I287" s="8"/>
      <c r="J287" s="8"/>
      <c r="K287" s="8"/>
      <c r="L287" s="8"/>
    </row>
    <row r="288" spans="5:20">
      <c r="F288" s="8"/>
      <c r="G288" s="8"/>
      <c r="H288" s="8"/>
      <c r="I288" s="8"/>
      <c r="J288" s="8"/>
      <c r="K288" s="8"/>
      <c r="L288" s="8"/>
    </row>
    <row r="289" spans="6:12">
      <c r="F289" s="8"/>
      <c r="G289" s="8"/>
      <c r="H289" s="8"/>
      <c r="I289" s="8"/>
      <c r="J289" s="8"/>
      <c r="K289" s="8"/>
      <c r="L289" s="8"/>
    </row>
    <row r="290" spans="6:12">
      <c r="F290" s="8"/>
      <c r="G290" s="8"/>
      <c r="H290" s="8"/>
      <c r="I290" s="8"/>
      <c r="J290" s="8"/>
      <c r="K290" s="8"/>
      <c r="L290" s="8"/>
    </row>
    <row r="291" spans="6:12">
      <c r="F291" s="8"/>
      <c r="G291" s="8"/>
      <c r="H291" s="8"/>
      <c r="I291" s="8"/>
      <c r="J291" s="8"/>
      <c r="K291" s="8"/>
      <c r="L291" s="8"/>
    </row>
    <row r="292" spans="6:12">
      <c r="F292" s="8"/>
      <c r="G292" s="8"/>
      <c r="H292" s="8"/>
      <c r="I292" s="8"/>
      <c r="J292" s="8"/>
      <c r="K292" s="8"/>
      <c r="L292" s="8"/>
    </row>
    <row r="293" spans="6:12">
      <c r="F293" s="8"/>
      <c r="G293" s="8"/>
      <c r="H293" s="8"/>
      <c r="I293" s="8"/>
      <c r="J293" s="8"/>
      <c r="K293" s="8"/>
      <c r="L293" s="8"/>
    </row>
    <row r="294" spans="6:12">
      <c r="F294" s="8"/>
      <c r="G294" s="8"/>
      <c r="H294" s="8"/>
      <c r="I294" s="8"/>
      <c r="J294" s="8"/>
      <c r="K294" s="8"/>
      <c r="L294" s="8"/>
    </row>
    <row r="295" spans="6:12">
      <c r="F295" s="8"/>
      <c r="G295" s="8"/>
      <c r="H295" s="8"/>
      <c r="I295" s="8"/>
      <c r="J295" s="8"/>
      <c r="K295" s="8"/>
      <c r="L295" s="8"/>
    </row>
    <row r="296" spans="6:12">
      <c r="F296" s="8"/>
      <c r="G296" s="8"/>
      <c r="H296" s="8"/>
      <c r="I296" s="8"/>
      <c r="J296" s="8"/>
      <c r="K296" s="8"/>
      <c r="L296" s="8"/>
    </row>
    <row r="297" spans="6:12">
      <c r="F297" s="8"/>
      <c r="G297" s="8"/>
      <c r="H297" s="8"/>
      <c r="I297" s="8"/>
      <c r="J297" s="8"/>
      <c r="K297" s="8"/>
      <c r="L297" s="8"/>
    </row>
    <row r="298" spans="6:12">
      <c r="F298" s="8"/>
      <c r="G298" s="8"/>
      <c r="H298" s="8"/>
      <c r="I298" s="8"/>
      <c r="J298" s="8"/>
      <c r="K298" s="8"/>
      <c r="L298" s="8"/>
    </row>
    <row r="299" spans="6:12">
      <c r="F299" s="8"/>
      <c r="G299" s="8"/>
      <c r="H299" s="8"/>
      <c r="I299" s="8"/>
      <c r="J299" s="8"/>
      <c r="K299" s="8"/>
      <c r="L299" s="8"/>
    </row>
    <row r="300" spans="6:12">
      <c r="F300" s="8"/>
      <c r="G300" s="8"/>
      <c r="H300" s="8"/>
      <c r="I300" s="8"/>
      <c r="J300" s="8"/>
      <c r="K300" s="8"/>
      <c r="L300" s="8"/>
    </row>
    <row r="301" spans="6:12">
      <c r="F301" s="8"/>
      <c r="G301" s="8"/>
      <c r="H301" s="8"/>
      <c r="I301" s="8"/>
      <c r="J301" s="8"/>
      <c r="K301" s="8"/>
      <c r="L301" s="8"/>
    </row>
    <row r="302" spans="6:12">
      <c r="F302" s="8"/>
      <c r="G302" s="8"/>
      <c r="H302" s="8"/>
      <c r="I302" s="8"/>
      <c r="J302" s="8"/>
      <c r="K302" s="8"/>
      <c r="L302" s="8"/>
    </row>
    <row r="303" spans="6:12">
      <c r="F303" s="8"/>
      <c r="G303" s="8"/>
      <c r="H303" s="8"/>
      <c r="I303" s="8"/>
      <c r="J303" s="8"/>
      <c r="K303" s="8"/>
      <c r="L303" s="8"/>
    </row>
    <row r="304" spans="6:12">
      <c r="F304" s="8"/>
      <c r="G304" s="8"/>
      <c r="H304" s="8"/>
      <c r="I304" s="8"/>
      <c r="J304" s="8"/>
      <c r="K304" s="8"/>
      <c r="L304" s="8"/>
    </row>
    <row r="305" spans="6:12">
      <c r="F305" s="8"/>
      <c r="G305" s="8"/>
      <c r="H305" s="8"/>
      <c r="I305" s="8"/>
      <c r="J305" s="8"/>
      <c r="K305" s="8"/>
      <c r="L305" s="8"/>
    </row>
    <row r="306" spans="6:12">
      <c r="F306" s="8"/>
      <c r="G306" s="8"/>
      <c r="H306" s="8"/>
      <c r="I306" s="8"/>
      <c r="J306" s="8"/>
      <c r="K306" s="8"/>
      <c r="L306" s="8"/>
    </row>
    <row r="307" spans="6:12">
      <c r="F307" s="8"/>
      <c r="G307" s="8"/>
      <c r="H307" s="8"/>
      <c r="I307" s="8"/>
      <c r="J307" s="8"/>
      <c r="K307" s="8"/>
      <c r="L307" s="8"/>
    </row>
    <row r="308" spans="6:12">
      <c r="F308" s="8"/>
      <c r="G308" s="8"/>
      <c r="H308" s="8"/>
      <c r="I308" s="8"/>
      <c r="J308" s="8"/>
      <c r="K308" s="8"/>
      <c r="L308" s="8"/>
    </row>
    <row r="309" spans="6:12">
      <c r="F309" s="8"/>
      <c r="G309" s="8"/>
      <c r="H309" s="8"/>
      <c r="I309" s="8"/>
      <c r="J309" s="8"/>
      <c r="K309" s="8"/>
      <c r="L309" s="8"/>
    </row>
    <row r="310" spans="6:12">
      <c r="F310" s="8"/>
      <c r="G310" s="8"/>
      <c r="H310" s="8"/>
      <c r="I310" s="8"/>
      <c r="J310" s="8"/>
      <c r="K310" s="8"/>
      <c r="L310" s="8"/>
    </row>
    <row r="311" spans="6:12">
      <c r="F311" s="8"/>
      <c r="G311" s="8"/>
      <c r="H311" s="8"/>
      <c r="I311" s="8"/>
      <c r="J311" s="8"/>
      <c r="K311" s="8"/>
      <c r="L311" s="8"/>
    </row>
    <row r="312" spans="6:12">
      <c r="F312" s="8"/>
      <c r="G312" s="8"/>
      <c r="H312" s="8"/>
      <c r="I312" s="8"/>
      <c r="J312" s="8"/>
      <c r="K312" s="8"/>
      <c r="L312" s="8"/>
    </row>
    <row r="313" spans="6:12">
      <c r="F313" s="8"/>
      <c r="G313" s="8"/>
      <c r="H313" s="8"/>
      <c r="I313" s="8"/>
      <c r="J313" s="8"/>
      <c r="K313" s="8"/>
      <c r="L313" s="8"/>
    </row>
    <row r="314" spans="6:12">
      <c r="F314" s="8"/>
      <c r="G314" s="8"/>
      <c r="H314" s="8"/>
      <c r="I314" s="8"/>
      <c r="J314" s="8"/>
      <c r="K314" s="8"/>
      <c r="L314" s="8"/>
    </row>
    <row r="315" spans="6:12">
      <c r="F315" s="8"/>
      <c r="G315" s="8"/>
      <c r="H315" s="8"/>
      <c r="I315" s="8"/>
      <c r="J315" s="8"/>
      <c r="K315" s="8"/>
      <c r="L315" s="8"/>
    </row>
    <row r="316" spans="6:12">
      <c r="F316" s="8"/>
      <c r="G316" s="8"/>
      <c r="H316" s="8"/>
      <c r="I316" s="8"/>
      <c r="J316" s="8"/>
      <c r="K316" s="8"/>
      <c r="L316" s="8"/>
    </row>
    <row r="317" spans="6:12">
      <c r="F317" s="8"/>
      <c r="G317" s="8"/>
      <c r="H317" s="8"/>
      <c r="I317" s="8"/>
      <c r="J317" s="8"/>
      <c r="K317" s="8"/>
      <c r="L317" s="8"/>
    </row>
    <row r="318" spans="6:12">
      <c r="F318" s="8"/>
      <c r="G318" s="8"/>
      <c r="H318" s="8"/>
      <c r="I318" s="8"/>
      <c r="J318" s="8"/>
      <c r="K318" s="8"/>
      <c r="L318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carboncycle</vt:lpstr>
      <vt:lpstr>carbonlow</vt:lpstr>
      <vt:lpstr>carbonhigh</vt:lpstr>
      <vt:lpstr>climate</vt:lpstr>
      <vt:lpstr>climlow</vt:lpstr>
      <vt:lpstr>climhigh</vt:lpstr>
      <vt:lpstr>economy</vt:lpstr>
      <vt:lpstr>econlow</vt:lpstr>
      <vt:lpstr>econhigh</vt:lpstr>
      <vt:lpstr>exercises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Tol</dc:creator>
  <cp:lastModifiedBy>Richard Tol</cp:lastModifiedBy>
  <dcterms:created xsi:type="dcterms:W3CDTF">2012-08-21T07:25:12Z</dcterms:created>
  <dcterms:modified xsi:type="dcterms:W3CDTF">2022-12-14T16:42:01Z</dcterms:modified>
</cp:coreProperties>
</file>